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DieseArbeitsmappe"/>
  <mc:AlternateContent xmlns:mc="http://schemas.openxmlformats.org/markup-compatibility/2006">
    <mc:Choice Requires="x15">
      <x15ac:absPath xmlns:x15ac="http://schemas.microsoft.com/office/spreadsheetml/2010/11/ac" url="F:\EC aktuell ab 2026\Produktanforderungen\"/>
    </mc:Choice>
  </mc:AlternateContent>
  <xr:revisionPtr revIDLastSave="0" documentId="8_{32ACD6D3-1FAE-4981-A1CF-D6FF69F637B0}" xr6:coauthVersionLast="47" xr6:coauthVersionMax="47" xr10:uidLastSave="{00000000-0000-0000-0000-000000000000}"/>
  <workbookProtection lockStructure="1"/>
  <bookViews>
    <workbookView xWindow="0" yWindow="1470" windowWidth="21600" windowHeight="9308" tabRatio="872" activeTab="4" xr2:uid="{00000000-000D-0000-FFFF-FFFF00000000}"/>
  </bookViews>
  <sheets>
    <sheet name="Entry form" sheetId="1" r:id="rId1"/>
    <sheet name="Qualifier-Zählung" sheetId="6" state="hidden" r:id="rId2"/>
    <sheet name="Assigned, unpublished Codes" sheetId="4" r:id="rId3"/>
    <sheet name="Notes" sheetId="2" r:id="rId4"/>
    <sheet name="Codes published on the homepage" sheetId="8" r:id="rId5"/>
    <sheet name="Specifier" sheetId="9" r:id="rId6"/>
    <sheet name="Specifier frequency published" sheetId="7" r:id="rId7"/>
    <sheet name="Specif. frequency unpublished" sheetId="13" r:id="rId8"/>
    <sheet name="EU-TC (nicht aktuell)" sheetId="15" r:id="rId9"/>
    <sheet name="unplausible codes" sheetId="12" state="hidden" r:id="rId10"/>
  </sheets>
  <externalReferences>
    <externalReference r:id="rId11"/>
    <externalReference r:id="rId12"/>
    <externalReference r:id="rId13"/>
    <externalReference r:id="rId14"/>
  </externalReferences>
  <definedNames>
    <definedName name="_xlnm._FilterDatabase" localSheetId="2" hidden="1">'Assigned, unpublished Codes'!$A$5:$AK$221</definedName>
    <definedName name="_xlnm._FilterDatabase" localSheetId="4" hidden="1">'Codes published on the homepage'!$B$5:$BI$1160</definedName>
    <definedName name="_xlnm._FilterDatabase" localSheetId="0" hidden="1">'Entry form'!$A$5:$AC$89</definedName>
    <definedName name="_xlnm._FilterDatabase" localSheetId="1" hidden="1">'Qualifier-Zählung'!$A$3:$AF$551</definedName>
    <definedName name="_xlnm._FilterDatabase" localSheetId="9" hidden="1">'unplausible codes'!$A$3:$AF$7</definedName>
    <definedName name="A" localSheetId="4">'Codes published on the homepage'!$F$5:$F$505</definedName>
    <definedName name="A" localSheetId="7">#REF!</definedName>
    <definedName name="A" localSheetId="9">'unplausible codes'!$F$3:$F$7</definedName>
    <definedName name="A">#REF!</definedName>
    <definedName name="Additivlösung" localSheetId="4">'Codes published on the homepage'!$G$5:$G$505</definedName>
    <definedName name="Additivlösung" localSheetId="9">'unplausible codes'!$G$3:$G$7</definedName>
    <definedName name="AnfoEintr" localSheetId="4">'Codes published on the homepage'!$Y$5:$Z$509</definedName>
    <definedName name="AnfoEintr" localSheetId="9">#REF!</definedName>
    <definedName name="Antikoagulanz" localSheetId="4">'Codes published on the homepage'!$F$5:$F$505</definedName>
    <definedName name="Antikoagulanz" localSheetId="9">'unplausible codes'!$F$3:$F$7</definedName>
    <definedName name="B" localSheetId="4">'Codes published on the homepage'!$G$5:$G$505</definedName>
    <definedName name="B" localSheetId="7">#REF!</definedName>
    <definedName name="B" localSheetId="9">'unplausible codes'!$G$3:$G$7</definedName>
    <definedName name="B">#REF!</definedName>
    <definedName name="CC" localSheetId="4">'Codes published on the homepage'!$H$6:$H$505</definedName>
    <definedName name="CC" localSheetId="7">#REF!</definedName>
    <definedName name="CC" localSheetId="9">'unplausible codes'!$H$5:$H$7</definedName>
    <definedName name="CC">#REF!</definedName>
    <definedName name="D" localSheetId="4">'Codes published on the homepage'!$I$6:$I$505</definedName>
    <definedName name="D" localSheetId="7">#REF!</definedName>
    <definedName name="D" localSheetId="9">'unplausible codes'!$I$5:$I$7</definedName>
    <definedName name="D">#REF!</definedName>
    <definedName name="DB" localSheetId="2">'Assigned, unpublished Codes'!$A$5:$AF$189</definedName>
    <definedName name="DB" localSheetId="4">#REF!</definedName>
    <definedName name="DB" localSheetId="0">'Entry form'!$A$5:$Z$6</definedName>
    <definedName name="DB" localSheetId="9">#REF!</definedName>
    <definedName name="Draftcodes" localSheetId="4">'Codes published on the homepage'!$A$6:$A$508</definedName>
    <definedName name="Draftcodes" localSheetId="1">'Qualifier-Zählung'!$A$4:$A$29</definedName>
    <definedName name="Draftcodes" localSheetId="9">'unplausible codes'!$A$5:$A$7</definedName>
    <definedName name="_xlnm.Print_Area" localSheetId="2">'Assigned, unpublished Codes'!$A$4:$AA$12</definedName>
    <definedName name="_xlnm.Print_Area" localSheetId="4">'Codes published on the homepage'!$AC$1155</definedName>
    <definedName name="_xlnm.Print_Area" localSheetId="0">'Entry form'!$A$1:$Y$13</definedName>
    <definedName name="_xlnm.Print_Area" localSheetId="5">Specifier!$A$3:$T$99</definedName>
    <definedName name="_xlnm.Print_Area" localSheetId="6">'Specifier frequency published'!$A$1:$AM$70</definedName>
    <definedName name="_xlnm.Print_Titles" localSheetId="2">'Assigned, unpublished Codes'!$A:$B,'Assigned, unpublished Codes'!$1:$5</definedName>
    <definedName name="_xlnm.Print_Titles" localSheetId="0">'Entry form'!$A:$B</definedName>
    <definedName name="_xlnm.Print_Titles" localSheetId="5">Specifier!$2:$4</definedName>
    <definedName name="_xlnm.Print_Titles" localSheetId="6">'Specifier frequency published'!$A:$A,'Specifier frequency published'!$1:$3</definedName>
    <definedName name="E" localSheetId="4">'Codes published on the homepage'!$J$6:$J$505</definedName>
    <definedName name="E" localSheetId="7">#REF!</definedName>
    <definedName name="E" localSheetId="9">'unplausible codes'!$J$5:$J$7</definedName>
    <definedName name="E">#REF!</definedName>
    <definedName name="Eingetr">'Codes published on the homepage'!$E$5:$X$1694</definedName>
    <definedName name="Eingetragen">'Codes published on the homepage'!$E$5:$X$1694</definedName>
    <definedName name="eingetragenePC">'Codes published on the homepage'!$D$6:$D$1093</definedName>
    <definedName name="Eintrag" localSheetId="4">"Arbeitsmappe"</definedName>
    <definedName name="Eintrag" localSheetId="1">'Qualifier-Zählung'!$D$4:$Y$29</definedName>
    <definedName name="Eintrag" localSheetId="9">'unplausible codes'!$D$5:$Y$7</definedName>
    <definedName name="EUTC_Product_nr.">'EU-TC (nicht aktuell)'!$B$1:$D$79</definedName>
    <definedName name="G" localSheetId="4">'Codes published on the homepage'!$L$6:$L$505</definedName>
    <definedName name="G" localSheetId="7">#REF!</definedName>
    <definedName name="G" localSheetId="9">'unplausible codes'!$K$5:$K$7</definedName>
    <definedName name="G">#REF!</definedName>
    <definedName name="H" localSheetId="4">'Codes published on the homepage'!$M$6:$M$505</definedName>
    <definedName name="H" localSheetId="7">#REF!</definedName>
    <definedName name="H" localSheetId="9">'unplausible codes'!$L$5:$L$7</definedName>
    <definedName name="H">#REF!</definedName>
    <definedName name="I" localSheetId="4">'Codes published on the homepage'!$N$6:$N$505</definedName>
    <definedName name="I" localSheetId="7">#REF!</definedName>
    <definedName name="I" localSheetId="9">'unplausible codes'!$M$5:$M$7</definedName>
    <definedName name="I">#REF!</definedName>
    <definedName name="K" localSheetId="4">'Codes published on the homepage'!$O$6:$O$505</definedName>
    <definedName name="K" localSheetId="7">#REF!</definedName>
    <definedName name="K" localSheetId="9">'unplausible codes'!$N$5:$N$7</definedName>
    <definedName name="K">#REF!</definedName>
    <definedName name="L" localSheetId="4">'Codes published on the homepage'!$P$6:$P$505</definedName>
    <definedName name="L" localSheetId="7">#REF!</definedName>
    <definedName name="L" localSheetId="9">'unplausible codes'!$O$5:$O$7</definedName>
    <definedName name="L">#REF!</definedName>
    <definedName name="M" localSheetId="4">'Codes published on the homepage'!$Q$6:$Q$505</definedName>
    <definedName name="M" localSheetId="7">#REF!</definedName>
    <definedName name="M" localSheetId="9">'unplausible codes'!$P$5:$P$7</definedName>
    <definedName name="M">#REF!</definedName>
    <definedName name="N" localSheetId="4">'Codes published on the homepage'!$R$6:$R$505</definedName>
    <definedName name="N" localSheetId="7">#REF!</definedName>
    <definedName name="N" localSheetId="9">'unplausible codes'!$Q$5:$Q$7</definedName>
    <definedName name="N">#REF!</definedName>
    <definedName name="Neueintrag" localSheetId="2">'Assigned, unpublished Codes'!$AO$6:$BL$134</definedName>
    <definedName name="neuePC">'Assigned, unpublished Codes'!$Y$6:$Y$134</definedName>
    <definedName name="O" localSheetId="4">'Codes published on the homepage'!$S$6:$S$505</definedName>
    <definedName name="O" localSheetId="7">#REF!</definedName>
    <definedName name="O" localSheetId="9">'unplausible codes'!$R$5:$R$7</definedName>
    <definedName name="O">#REF!</definedName>
    <definedName name="P" localSheetId="4">'Codes published on the homepage'!$T$6:$T$505</definedName>
    <definedName name="P" localSheetId="7">#REF!</definedName>
    <definedName name="P" localSheetId="9">'unplausible codes'!$S$5:$S$7</definedName>
    <definedName name="P">#REF!</definedName>
    <definedName name="PB_Tables">'[1]Prod-Nr und Spez'!$C$1:$Y$401</definedName>
    <definedName name="PC_neu">'[2]neue Codes'!$AA$4:$AN$58</definedName>
    <definedName name="PC_Tables">'[1]Prod-Nr und Spez'!$C$1:$Y$401</definedName>
    <definedName name="PC_V18">'[3]PC.V1.8'!$B$2:$Y$93</definedName>
    <definedName name="PCEin" localSheetId="4">'Codes published on the homepage'!$Z1:$AA$6+'Codes published on the homepage'!$AA$5</definedName>
    <definedName name="PCEin" localSheetId="9">'unplausible codes'!#REF!+'unplausible codes'!$Z$3</definedName>
    <definedName name="PCEingetr" localSheetId="4">'Codes published on the homepage'!$Z$6:$AA$1098</definedName>
    <definedName name="PCEingetr" localSheetId="7">#REF!</definedName>
    <definedName name="PCEingetr" localSheetId="9">'unplausible codes'!$Y$5:$Z$7</definedName>
    <definedName name="PCEingetr">#REF!</definedName>
    <definedName name="PCNeu">'Assigned, unpublished Codes'!$AK$6:$AL$172</definedName>
    <definedName name="Prod._code">'Codes published on the homepage'!$D$6:$D$998</definedName>
    <definedName name="Q" localSheetId="4">'Codes published on the homepage'!$U$6:$U$505</definedName>
    <definedName name="Q" localSheetId="7">#REF!</definedName>
    <definedName name="Q" localSheetId="9">'unplausible codes'!$T$5:$T$7</definedName>
    <definedName name="Q">#REF!</definedName>
    <definedName name="Qualifier">Specifier!$A$4:$T$99</definedName>
    <definedName name="Release">'Entry form'!$B$3</definedName>
    <definedName name="SpecValue">Specifier!$A$3:$T$99</definedName>
    <definedName name="Spez">'Codes published on the homepage'!$E$6:$W$684</definedName>
    <definedName name="SpezEingetr" localSheetId="4">'Codes published on the homepage'!$Y$6:$Z$1093</definedName>
    <definedName name="SpezEingetr" localSheetId="9">'unplausible codes'!$X$5:$Y$7</definedName>
    <definedName name="Spezkette">'Codes published on the homepage'!$D$6:$Y$601</definedName>
    <definedName name="SpezNeu">'Assigned, unpublished Codes'!$AG$6:$AK$71</definedName>
    <definedName name="SpezPc_neu">'[2]neue Codes'!$AJ$4:$AN$55</definedName>
    <definedName name="SpezTab">'[1]Prod-Nr und Spez'!$W$2:$Y$401</definedName>
    <definedName name="Stand">'Entry form'!$W$1</definedName>
    <definedName name="_xlnm.Criteria" localSheetId="2">'Assigned, unpublished Codes'!#REF!</definedName>
    <definedName name="_xlnm.Criteria" localSheetId="0">'Entry form'!#REF!</definedName>
    <definedName name="T" localSheetId="4">'Codes published on the homepage'!$V$6:$V$505</definedName>
    <definedName name="T" localSheetId="7">#REF!</definedName>
    <definedName name="T" localSheetId="9">'unplausible codes'!$U$5:$U$7</definedName>
    <definedName name="T">#REF!</definedName>
    <definedName name="Tabels" localSheetId="4">'Codes published on the homepage'!$A$5:$Z$357</definedName>
    <definedName name="Tabels" localSheetId="1">'Qualifier-Zählung'!$A$3:$Y$29</definedName>
    <definedName name="Tabels" localSheetId="9">'unplausible codes'!$A$3:$Y$7</definedName>
    <definedName name="TABLES_DRAFT" localSheetId="4">'Codes published on the homepage'!$D$3:$AA$505</definedName>
    <definedName name="TABLES_DRAFT" localSheetId="1">'Qualifier-Zählung'!$D$2:$Z$29</definedName>
    <definedName name="TABLES_DRAFT" localSheetId="7">#REF!</definedName>
    <definedName name="TABLES_DRAFT" localSheetId="9">'unplausible codes'!$D$2:$Z$7</definedName>
    <definedName name="TABLES_DRAFT">#REF!</definedName>
    <definedName name="V" localSheetId="4">'Codes published on the homepage'!$W$6:$W$505</definedName>
    <definedName name="V" localSheetId="7">#REF!</definedName>
    <definedName name="V" localSheetId="9">'unplausible codes'!$V$5:$V$7</definedName>
    <definedName name="V">#REF!</definedName>
    <definedName name="Z_84DC5B7D_85E9_4423_938D_33C502D28C34_.wvu.Cols" localSheetId="0" hidden="1">'Entry form'!#REF!</definedName>
    <definedName name="Z_84DC5B7D_85E9_4423_938D_33C502D28C34_.wvu.FilterData" localSheetId="2" hidden="1">'Assigned, unpublished Codes'!$A$5:$AH$189</definedName>
    <definedName name="Z_84DC5B7D_85E9_4423_938D_33C502D28C34_.wvu.FilterData" localSheetId="4" hidden="1">'Codes published on the homepage'!$A$5:$AA$1124</definedName>
    <definedName name="Z_84DC5B7D_85E9_4423_938D_33C502D28C34_.wvu.FilterData" localSheetId="0" hidden="1">'Entry form'!$A$5:$AC$6</definedName>
    <definedName name="Z_84DC5B7D_85E9_4423_938D_33C502D28C34_.wvu.FilterData" localSheetId="1" hidden="1">'Qualifier-Zählung'!$A$3:$Z$551</definedName>
    <definedName name="Z_84DC5B7D_85E9_4423_938D_33C502D28C34_.wvu.FilterData" localSheetId="9" hidden="1">'unplausible codes'!$A$3:$Z$7</definedName>
    <definedName name="Z_84DC5B7D_85E9_4423_938D_33C502D28C34_.wvu.PrintTitles" localSheetId="2" hidden="1">'Assigned, unpublished Codes'!$A:$B</definedName>
    <definedName name="Z_84DC5B7D_85E9_4423_938D_33C502D28C34_.wvu.PrintTitles" localSheetId="0" hidden="1">'Entry form'!$A:$B</definedName>
    <definedName name="_xlnm.Extract" localSheetId="2">'Assigned, unpublished Codes'!#REF!</definedName>
    <definedName name="_xlnm.Extract" localSheetId="0">'Entry form'!#REF!</definedName>
  </definedNames>
  <calcPr calcId="191029"/>
  <customWorkbookViews>
    <customWorkbookView name="Dr D Roos - Persönliche Ansicht" guid="{84DC5B7D-85E9-4423-938D-33C502D28C34}" mergeInterval="0" personalView="1" maximized="1" windowWidth="1835" windowHeight="902" activeSheetId="4"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K991" i="8" l="1"/>
  <c r="CI991" i="8"/>
  <c r="CH991" i="8"/>
  <c r="CG991" i="8"/>
  <c r="CF991" i="8"/>
  <c r="CE991" i="8"/>
  <c r="CD991" i="8"/>
  <c r="CC991" i="8"/>
  <c r="CB991" i="8"/>
  <c r="CA991" i="8"/>
  <c r="BZ991" i="8"/>
  <c r="BY991" i="8"/>
  <c r="BX991" i="8"/>
  <c r="BW991" i="8"/>
  <c r="BV991" i="8"/>
  <c r="BU991" i="8"/>
  <c r="BT991" i="8"/>
  <c r="BS991" i="8"/>
  <c r="BR991" i="8"/>
  <c r="BQ991" i="8"/>
  <c r="BO991" i="8"/>
  <c r="BP991" i="8" s="1"/>
  <c r="Z991" i="8"/>
  <c r="Y991" i="8"/>
  <c r="W991" i="8"/>
  <c r="V991" i="8"/>
  <c r="U991" i="8"/>
  <c r="T991" i="8"/>
  <c r="S991" i="8"/>
  <c r="R991" i="8"/>
  <c r="Q991" i="8"/>
  <c r="P991" i="8"/>
  <c r="O991" i="8"/>
  <c r="N991" i="8"/>
  <c r="M991" i="8"/>
  <c r="L991" i="8"/>
  <c r="K991" i="8"/>
  <c r="J991" i="8"/>
  <c r="I991" i="8"/>
  <c r="H991" i="8"/>
  <c r="G991" i="8"/>
  <c r="F991" i="8"/>
  <c r="E991" i="8"/>
  <c r="D991" i="8"/>
  <c r="C991" i="8"/>
  <c r="B991" i="8"/>
  <c r="AA991" i="8" s="1"/>
  <c r="CK990" i="8"/>
  <c r="Y990" i="8" s="1"/>
  <c r="CI990" i="8"/>
  <c r="CH990" i="8"/>
  <c r="CG990" i="8"/>
  <c r="CF990" i="8"/>
  <c r="CE990" i="8"/>
  <c r="CD990" i="8"/>
  <c r="CC990" i="8"/>
  <c r="CB990" i="8"/>
  <c r="CA990" i="8"/>
  <c r="BZ990" i="8"/>
  <c r="BY990" i="8"/>
  <c r="BX990" i="8"/>
  <c r="BW990" i="8"/>
  <c r="BV990" i="8"/>
  <c r="BU990" i="8"/>
  <c r="BT990" i="8"/>
  <c r="BS990" i="8"/>
  <c r="BR990" i="8"/>
  <c r="BQ990" i="8"/>
  <c r="BO990" i="8"/>
  <c r="BP990" i="8" s="1"/>
  <c r="W990" i="8"/>
  <c r="V990" i="8"/>
  <c r="U990" i="8"/>
  <c r="T990" i="8"/>
  <c r="S990" i="8"/>
  <c r="R990" i="8"/>
  <c r="Q990" i="8"/>
  <c r="P990" i="8"/>
  <c r="O990" i="8"/>
  <c r="N990" i="8"/>
  <c r="M990" i="8"/>
  <c r="L990" i="8"/>
  <c r="K990" i="8"/>
  <c r="J990" i="8"/>
  <c r="I990" i="8"/>
  <c r="H990" i="8"/>
  <c r="G990" i="8"/>
  <c r="F990" i="8"/>
  <c r="E990" i="8"/>
  <c r="D990" i="8"/>
  <c r="CK989" i="8"/>
  <c r="CI989" i="8"/>
  <c r="CH989" i="8"/>
  <c r="CG989" i="8"/>
  <c r="CF989" i="8"/>
  <c r="CE989" i="8"/>
  <c r="CD989" i="8"/>
  <c r="CC989" i="8"/>
  <c r="CB989" i="8"/>
  <c r="CA989" i="8"/>
  <c r="BZ989" i="8"/>
  <c r="BY989" i="8"/>
  <c r="BX989" i="8"/>
  <c r="BW989" i="8"/>
  <c r="BV989" i="8"/>
  <c r="BU989" i="8"/>
  <c r="BT989" i="8"/>
  <c r="BS989" i="8"/>
  <c r="BR989" i="8"/>
  <c r="BQ989" i="8"/>
  <c r="BO989" i="8"/>
  <c r="BP989" i="8" s="1"/>
  <c r="Y989" i="8"/>
  <c r="W989" i="8"/>
  <c r="V989" i="8"/>
  <c r="U989" i="8"/>
  <c r="T989" i="8"/>
  <c r="S989" i="8"/>
  <c r="R989" i="8"/>
  <c r="Q989" i="8"/>
  <c r="P989" i="8"/>
  <c r="O989" i="8"/>
  <c r="N989" i="8"/>
  <c r="M989" i="8"/>
  <c r="L989" i="8"/>
  <c r="K989" i="8"/>
  <c r="J989" i="8"/>
  <c r="I989" i="8"/>
  <c r="H989" i="8"/>
  <c r="G989" i="8"/>
  <c r="F989" i="8"/>
  <c r="E989" i="8"/>
  <c r="D989" i="8"/>
  <c r="C989" i="8"/>
  <c r="CK988" i="8"/>
  <c r="Y988" i="8" s="1"/>
  <c r="CI988" i="8"/>
  <c r="CH988" i="8"/>
  <c r="CG988" i="8"/>
  <c r="CF988" i="8"/>
  <c r="CE988" i="8"/>
  <c r="CD988" i="8"/>
  <c r="CC988" i="8"/>
  <c r="CB988" i="8"/>
  <c r="CA988" i="8"/>
  <c r="BZ988" i="8"/>
  <c r="BY988" i="8"/>
  <c r="BX988" i="8"/>
  <c r="BW988" i="8"/>
  <c r="BV988" i="8"/>
  <c r="BU988" i="8"/>
  <c r="BT988" i="8"/>
  <c r="BS988" i="8"/>
  <c r="BR988" i="8"/>
  <c r="BQ988" i="8"/>
  <c r="BO988" i="8"/>
  <c r="BP988" i="8" s="1"/>
  <c r="AG988" i="8"/>
  <c r="AF988" i="8"/>
  <c r="AE988" i="8"/>
  <c r="Z988" i="8"/>
  <c r="AD988" i="8" s="1"/>
  <c r="W988" i="8"/>
  <c r="V988" i="8"/>
  <c r="U988" i="8"/>
  <c r="T988" i="8"/>
  <c r="S988" i="8"/>
  <c r="R988" i="8"/>
  <c r="Q988" i="8"/>
  <c r="P988" i="8"/>
  <c r="O988" i="8"/>
  <c r="N988" i="8"/>
  <c r="M988" i="8"/>
  <c r="L988" i="8"/>
  <c r="K988" i="8"/>
  <c r="J988" i="8"/>
  <c r="I988" i="8"/>
  <c r="H988" i="8"/>
  <c r="G988" i="8"/>
  <c r="F988" i="8"/>
  <c r="E988" i="8"/>
  <c r="D988" i="8"/>
  <c r="C988" i="8"/>
  <c r="B988" i="8"/>
  <c r="AA988" i="8" s="1"/>
  <c r="CK987" i="8"/>
  <c r="Y987" i="8" s="1"/>
  <c r="CI987" i="8"/>
  <c r="CH987" i="8"/>
  <c r="CG987" i="8"/>
  <c r="CF987" i="8"/>
  <c r="CE987" i="8"/>
  <c r="CD987" i="8"/>
  <c r="CC987" i="8"/>
  <c r="CB987" i="8"/>
  <c r="CA987" i="8"/>
  <c r="BZ987" i="8"/>
  <c r="BY987" i="8"/>
  <c r="BX987" i="8"/>
  <c r="BW987" i="8"/>
  <c r="BV987" i="8"/>
  <c r="BU987" i="8"/>
  <c r="BT987" i="8"/>
  <c r="BS987" i="8"/>
  <c r="BR987" i="8"/>
  <c r="BQ987" i="8"/>
  <c r="BP987" i="8"/>
  <c r="BO987" i="8"/>
  <c r="AA987" i="8"/>
  <c r="Z987" i="8"/>
  <c r="AD987" i="8" s="1"/>
  <c r="W987" i="8"/>
  <c r="V987" i="8"/>
  <c r="U987" i="8"/>
  <c r="T987" i="8"/>
  <c r="S987" i="8"/>
  <c r="R987" i="8"/>
  <c r="Q987" i="8"/>
  <c r="P987" i="8"/>
  <c r="O987" i="8"/>
  <c r="N987" i="8"/>
  <c r="M987" i="8"/>
  <c r="L987" i="8"/>
  <c r="K987" i="8"/>
  <c r="J987" i="8"/>
  <c r="I987" i="8"/>
  <c r="H987" i="8"/>
  <c r="G987" i="8"/>
  <c r="F987" i="8"/>
  <c r="E987" i="8"/>
  <c r="D987" i="8"/>
  <c r="C987" i="8"/>
  <c r="B987" i="8"/>
  <c r="CK986" i="8"/>
  <c r="CI986" i="8"/>
  <c r="CH986" i="8"/>
  <c r="CG986" i="8"/>
  <c r="CF986" i="8"/>
  <c r="CE986" i="8"/>
  <c r="CD986" i="8"/>
  <c r="CC986" i="8"/>
  <c r="CB986" i="8"/>
  <c r="CA986" i="8"/>
  <c r="BZ986" i="8"/>
  <c r="BY986" i="8"/>
  <c r="BX986" i="8"/>
  <c r="BW986" i="8"/>
  <c r="BV986" i="8"/>
  <c r="BU986" i="8"/>
  <c r="BT986" i="8"/>
  <c r="BS986" i="8"/>
  <c r="BR986" i="8"/>
  <c r="BQ986" i="8"/>
  <c r="BO986" i="8"/>
  <c r="BP986" i="8" s="1"/>
  <c r="Z986" i="8"/>
  <c r="AG986" i="8" s="1"/>
  <c r="Y986" i="8"/>
  <c r="W986" i="8"/>
  <c r="V986" i="8"/>
  <c r="U986" i="8"/>
  <c r="T986" i="8"/>
  <c r="S986" i="8"/>
  <c r="R986" i="8"/>
  <c r="Q986" i="8"/>
  <c r="P986" i="8"/>
  <c r="O986" i="8"/>
  <c r="N986" i="8"/>
  <c r="M986" i="8"/>
  <c r="L986" i="8"/>
  <c r="K986" i="8"/>
  <c r="J986" i="8"/>
  <c r="I986" i="8"/>
  <c r="H986" i="8"/>
  <c r="G986" i="8"/>
  <c r="F986" i="8"/>
  <c r="E986" i="8"/>
  <c r="D986" i="8"/>
  <c r="C986" i="8"/>
  <c r="B986" i="8"/>
  <c r="AA986" i="8" s="1"/>
  <c r="CK985" i="8"/>
  <c r="Y985" i="8" s="1"/>
  <c r="CI985" i="8"/>
  <c r="CH985" i="8"/>
  <c r="CG985" i="8"/>
  <c r="CF985" i="8"/>
  <c r="CE985" i="8"/>
  <c r="CD985" i="8"/>
  <c r="CC985" i="8"/>
  <c r="CB985" i="8"/>
  <c r="CA985" i="8"/>
  <c r="BZ985" i="8"/>
  <c r="BY985" i="8"/>
  <c r="BX985" i="8"/>
  <c r="BW985" i="8"/>
  <c r="BV985" i="8"/>
  <c r="BU985" i="8"/>
  <c r="BT985" i="8"/>
  <c r="BS985" i="8"/>
  <c r="BR985" i="8"/>
  <c r="BQ985" i="8"/>
  <c r="BP985" i="8"/>
  <c r="BO985" i="8"/>
  <c r="W985" i="8"/>
  <c r="V985" i="8"/>
  <c r="U985" i="8"/>
  <c r="T985" i="8"/>
  <c r="S985" i="8"/>
  <c r="R985" i="8"/>
  <c r="Q985" i="8"/>
  <c r="P985" i="8"/>
  <c r="O985" i="8"/>
  <c r="N985" i="8"/>
  <c r="M985" i="8"/>
  <c r="L985" i="8"/>
  <c r="K985" i="8"/>
  <c r="J985" i="8"/>
  <c r="I985" i="8"/>
  <c r="H985" i="8"/>
  <c r="G985" i="8"/>
  <c r="F985" i="8"/>
  <c r="E985" i="8"/>
  <c r="D985" i="8"/>
  <c r="C985" i="8"/>
  <c r="CK984" i="8"/>
  <c r="CI984" i="8"/>
  <c r="CH984" i="8"/>
  <c r="CG984" i="8"/>
  <c r="CF984" i="8"/>
  <c r="CE984" i="8"/>
  <c r="CD984" i="8"/>
  <c r="CC984" i="8"/>
  <c r="CB984" i="8"/>
  <c r="CA984" i="8"/>
  <c r="BZ984" i="8"/>
  <c r="BY984" i="8"/>
  <c r="BX984" i="8"/>
  <c r="BW984" i="8"/>
  <c r="BV984" i="8"/>
  <c r="BU984" i="8"/>
  <c r="BT984" i="8"/>
  <c r="BS984" i="8"/>
  <c r="BR984" i="8"/>
  <c r="BQ984" i="8"/>
  <c r="BO984" i="8"/>
  <c r="BP984" i="8" s="1"/>
  <c r="Z984" i="8"/>
  <c r="Y984" i="8"/>
  <c r="W984" i="8"/>
  <c r="V984" i="8"/>
  <c r="U984" i="8"/>
  <c r="T984" i="8"/>
  <c r="S984" i="8"/>
  <c r="R984" i="8"/>
  <c r="Q984" i="8"/>
  <c r="P984" i="8"/>
  <c r="O984" i="8"/>
  <c r="N984" i="8"/>
  <c r="M984" i="8"/>
  <c r="L984" i="8"/>
  <c r="K984" i="8"/>
  <c r="J984" i="8"/>
  <c r="I984" i="8"/>
  <c r="H984" i="8"/>
  <c r="G984" i="8"/>
  <c r="F984" i="8"/>
  <c r="E984" i="8"/>
  <c r="D984" i="8"/>
  <c r="C984" i="8"/>
  <c r="B984" i="8"/>
  <c r="AA984" i="8" s="1"/>
  <c r="CK983" i="8"/>
  <c r="Y983" i="8" s="1"/>
  <c r="CI983" i="8"/>
  <c r="CH983" i="8"/>
  <c r="CG983" i="8"/>
  <c r="CF983" i="8"/>
  <c r="CE983" i="8"/>
  <c r="CD983" i="8"/>
  <c r="CC983" i="8"/>
  <c r="CB983" i="8"/>
  <c r="CA983" i="8"/>
  <c r="BZ983" i="8"/>
  <c r="BY983" i="8"/>
  <c r="BX983" i="8"/>
  <c r="BW983" i="8"/>
  <c r="BV983" i="8"/>
  <c r="BU983" i="8"/>
  <c r="BT983" i="8"/>
  <c r="BS983" i="8"/>
  <c r="BR983" i="8"/>
  <c r="BQ983" i="8"/>
  <c r="BP983" i="8"/>
  <c r="BO983" i="8"/>
  <c r="AG983" i="8"/>
  <c r="AF983" i="8"/>
  <c r="AE983" i="8"/>
  <c r="AD983" i="8"/>
  <c r="W983" i="8"/>
  <c r="V983" i="8"/>
  <c r="U983" i="8"/>
  <c r="T983" i="8"/>
  <c r="S983" i="8"/>
  <c r="R983" i="8"/>
  <c r="Q983" i="8"/>
  <c r="P983" i="8"/>
  <c r="O983" i="8"/>
  <c r="N983" i="8"/>
  <c r="M983" i="8"/>
  <c r="L983" i="8"/>
  <c r="K983" i="8"/>
  <c r="J983" i="8"/>
  <c r="I983" i="8"/>
  <c r="H983" i="8"/>
  <c r="G983" i="8"/>
  <c r="F983" i="8"/>
  <c r="E983" i="8"/>
  <c r="D983" i="8"/>
  <c r="Z983" i="8" s="1"/>
  <c r="C983" i="8"/>
  <c r="B983" i="8"/>
  <c r="AA983" i="8" s="1"/>
  <c r="CK982" i="8"/>
  <c r="CI982" i="8"/>
  <c r="CH982" i="8"/>
  <c r="CG982" i="8"/>
  <c r="CF982" i="8"/>
  <c r="CE982" i="8"/>
  <c r="CD982" i="8"/>
  <c r="CC982" i="8"/>
  <c r="CB982" i="8"/>
  <c r="CA982" i="8"/>
  <c r="BZ982" i="8"/>
  <c r="BY982" i="8"/>
  <c r="BX982" i="8"/>
  <c r="BW982" i="8"/>
  <c r="BV982" i="8"/>
  <c r="BU982" i="8"/>
  <c r="BT982" i="8"/>
  <c r="BS982" i="8"/>
  <c r="BR982" i="8"/>
  <c r="BQ982" i="8"/>
  <c r="BP982" i="8"/>
  <c r="BO982" i="8"/>
  <c r="Y982" i="8"/>
  <c r="W982" i="8"/>
  <c r="V982" i="8"/>
  <c r="U982" i="8"/>
  <c r="T982" i="8"/>
  <c r="S982" i="8"/>
  <c r="R982" i="8"/>
  <c r="Q982" i="8"/>
  <c r="P982" i="8"/>
  <c r="O982" i="8"/>
  <c r="N982" i="8"/>
  <c r="M982" i="8"/>
  <c r="L982" i="8"/>
  <c r="K982" i="8"/>
  <c r="J982" i="8"/>
  <c r="I982" i="8"/>
  <c r="H982" i="8"/>
  <c r="G982" i="8"/>
  <c r="F982" i="8"/>
  <c r="E982" i="8"/>
  <c r="D982" i="8"/>
  <c r="Z982" i="8" s="1"/>
  <c r="C982" i="8"/>
  <c r="B982" i="8"/>
  <c r="AA982" i="8" s="1"/>
  <c r="CK981" i="8"/>
  <c r="Y981" i="8" s="1"/>
  <c r="CI981" i="8"/>
  <c r="CH981" i="8"/>
  <c r="CG981" i="8"/>
  <c r="CF981" i="8"/>
  <c r="CE981" i="8"/>
  <c r="CD981" i="8"/>
  <c r="CC981" i="8"/>
  <c r="CB981" i="8"/>
  <c r="CA981" i="8"/>
  <c r="BZ981" i="8"/>
  <c r="BY981" i="8"/>
  <c r="BX981" i="8"/>
  <c r="BW981" i="8"/>
  <c r="BV981" i="8"/>
  <c r="BU981" i="8"/>
  <c r="BT981" i="8"/>
  <c r="BS981" i="8"/>
  <c r="BR981" i="8"/>
  <c r="BQ981" i="8"/>
  <c r="BO981" i="8"/>
  <c r="BP981" i="8" s="1"/>
  <c r="AG981" i="8"/>
  <c r="AF981" i="8"/>
  <c r="Z981" i="8"/>
  <c r="AE981" i="8" s="1"/>
  <c r="W981" i="8"/>
  <c r="V981" i="8"/>
  <c r="U981" i="8"/>
  <c r="T981" i="8"/>
  <c r="S981" i="8"/>
  <c r="R981" i="8"/>
  <c r="Q981" i="8"/>
  <c r="P981" i="8"/>
  <c r="O981" i="8"/>
  <c r="N981" i="8"/>
  <c r="M981" i="8"/>
  <c r="L981" i="8"/>
  <c r="K981" i="8"/>
  <c r="J981" i="8"/>
  <c r="I981" i="8"/>
  <c r="H981" i="8"/>
  <c r="G981" i="8"/>
  <c r="F981" i="8"/>
  <c r="E981" i="8"/>
  <c r="D981" i="8"/>
  <c r="C981" i="8" s="1"/>
  <c r="B981" i="8"/>
  <c r="AA981" i="8" s="1"/>
  <c r="CK980" i="8"/>
  <c r="Y980" i="8" s="1"/>
  <c r="CI980" i="8"/>
  <c r="CH980" i="8"/>
  <c r="CG980" i="8"/>
  <c r="CF980" i="8"/>
  <c r="CE980" i="8"/>
  <c r="CD980" i="8"/>
  <c r="CC980" i="8"/>
  <c r="CB980" i="8"/>
  <c r="CA980" i="8"/>
  <c r="BZ980" i="8"/>
  <c r="BY980" i="8"/>
  <c r="BX980" i="8"/>
  <c r="BW980" i="8"/>
  <c r="BV980" i="8"/>
  <c r="BU980" i="8"/>
  <c r="BT980" i="8"/>
  <c r="BS980" i="8"/>
  <c r="BR980" i="8"/>
  <c r="BQ980" i="8"/>
  <c r="BO980" i="8"/>
  <c r="BP980" i="8" s="1"/>
  <c r="W980" i="8"/>
  <c r="V980" i="8"/>
  <c r="U980" i="8"/>
  <c r="T980" i="8"/>
  <c r="S980" i="8"/>
  <c r="R980" i="8"/>
  <c r="Q980" i="8"/>
  <c r="P980" i="8"/>
  <c r="O980" i="8"/>
  <c r="N980" i="8"/>
  <c r="M980" i="8"/>
  <c r="L980" i="8"/>
  <c r="K980" i="8"/>
  <c r="J980" i="8"/>
  <c r="I980" i="8"/>
  <c r="H980" i="8"/>
  <c r="G980" i="8"/>
  <c r="F980" i="8"/>
  <c r="E980" i="8"/>
  <c r="D980" i="8"/>
  <c r="C980" i="8"/>
  <c r="CK979" i="8"/>
  <c r="CI979" i="8"/>
  <c r="CH979" i="8"/>
  <c r="CG979" i="8"/>
  <c r="CF979" i="8"/>
  <c r="CE979" i="8"/>
  <c r="CD979" i="8"/>
  <c r="CC979" i="8"/>
  <c r="CB979" i="8"/>
  <c r="CA979" i="8"/>
  <c r="BZ979" i="8"/>
  <c r="BY979" i="8"/>
  <c r="BX979" i="8"/>
  <c r="BW979" i="8"/>
  <c r="BV979" i="8"/>
  <c r="BU979" i="8"/>
  <c r="BT979" i="8"/>
  <c r="BS979" i="8"/>
  <c r="BR979" i="8"/>
  <c r="BQ979" i="8"/>
  <c r="BO979" i="8"/>
  <c r="BP979" i="8" s="1"/>
  <c r="AA979" i="8"/>
  <c r="Z979" i="8"/>
  <c r="Y979" i="8"/>
  <c r="W979" i="8"/>
  <c r="V979" i="8"/>
  <c r="U979" i="8"/>
  <c r="T979" i="8"/>
  <c r="S979" i="8"/>
  <c r="R979" i="8"/>
  <c r="Q979" i="8"/>
  <c r="P979" i="8"/>
  <c r="O979" i="8"/>
  <c r="N979" i="8"/>
  <c r="M979" i="8"/>
  <c r="L979" i="8"/>
  <c r="K979" i="8"/>
  <c r="J979" i="8"/>
  <c r="I979" i="8"/>
  <c r="H979" i="8"/>
  <c r="G979" i="8"/>
  <c r="F979" i="8"/>
  <c r="E979" i="8"/>
  <c r="D979" i="8"/>
  <c r="C979" i="8" s="1"/>
  <c r="B979" i="8"/>
  <c r="CK978" i="8"/>
  <c r="Y978" i="8" s="1"/>
  <c r="CI978" i="8"/>
  <c r="CH978" i="8"/>
  <c r="CG978" i="8"/>
  <c r="CF978" i="8"/>
  <c r="CE978" i="8"/>
  <c r="CD978" i="8"/>
  <c r="CC978" i="8"/>
  <c r="CB978" i="8"/>
  <c r="CA978" i="8"/>
  <c r="BZ978" i="8"/>
  <c r="BY978" i="8"/>
  <c r="BX978" i="8"/>
  <c r="BW978" i="8"/>
  <c r="BV978" i="8"/>
  <c r="BU978" i="8"/>
  <c r="BT978" i="8"/>
  <c r="BS978" i="8"/>
  <c r="BR978" i="8"/>
  <c r="BQ978" i="8"/>
  <c r="BO978" i="8"/>
  <c r="BP978" i="8" s="1"/>
  <c r="W978" i="8"/>
  <c r="V978" i="8"/>
  <c r="U978" i="8"/>
  <c r="T978" i="8"/>
  <c r="S978" i="8"/>
  <c r="R978" i="8"/>
  <c r="Q978" i="8"/>
  <c r="P978" i="8"/>
  <c r="O978" i="8"/>
  <c r="N978" i="8"/>
  <c r="M978" i="8"/>
  <c r="L978" i="8"/>
  <c r="K978" i="8"/>
  <c r="J978" i="8"/>
  <c r="I978" i="8"/>
  <c r="H978" i="8"/>
  <c r="G978" i="8"/>
  <c r="F978" i="8"/>
  <c r="E978" i="8"/>
  <c r="D978" i="8"/>
  <c r="CK977" i="8"/>
  <c r="CI977" i="8"/>
  <c r="CH977" i="8"/>
  <c r="CG977" i="8"/>
  <c r="CF977" i="8"/>
  <c r="CE977" i="8"/>
  <c r="CD977" i="8"/>
  <c r="CC977" i="8"/>
  <c r="CB977" i="8"/>
  <c r="CA977" i="8"/>
  <c r="BZ977" i="8"/>
  <c r="BY977" i="8"/>
  <c r="BX977" i="8"/>
  <c r="BW977" i="8"/>
  <c r="BV977" i="8"/>
  <c r="BU977" i="8"/>
  <c r="BT977" i="8"/>
  <c r="BS977" i="8"/>
  <c r="BR977" i="8"/>
  <c r="BQ977" i="8"/>
  <c r="BP977" i="8"/>
  <c r="BO977" i="8"/>
  <c r="Y977" i="8"/>
  <c r="W977" i="8"/>
  <c r="V977" i="8"/>
  <c r="U977" i="8"/>
  <c r="T977" i="8"/>
  <c r="S977" i="8"/>
  <c r="R977" i="8"/>
  <c r="Q977" i="8"/>
  <c r="P977" i="8"/>
  <c r="O977" i="8"/>
  <c r="N977" i="8"/>
  <c r="M977" i="8"/>
  <c r="L977" i="8"/>
  <c r="K977" i="8"/>
  <c r="J977" i="8"/>
  <c r="I977" i="8"/>
  <c r="H977" i="8"/>
  <c r="G977" i="8"/>
  <c r="F977" i="8"/>
  <c r="E977" i="8"/>
  <c r="D977" i="8"/>
  <c r="CK976" i="8"/>
  <c r="Y976" i="8" s="1"/>
  <c r="CI976" i="8"/>
  <c r="CH976" i="8"/>
  <c r="CG976" i="8"/>
  <c r="CF976" i="8"/>
  <c r="CE976" i="8"/>
  <c r="CD976" i="8"/>
  <c r="CC976" i="8"/>
  <c r="CB976" i="8"/>
  <c r="CA976" i="8"/>
  <c r="BZ976" i="8"/>
  <c r="BY976" i="8"/>
  <c r="BX976" i="8"/>
  <c r="BW976" i="8"/>
  <c r="BV976" i="8"/>
  <c r="BU976" i="8"/>
  <c r="BT976" i="8"/>
  <c r="BS976" i="8"/>
  <c r="BR976" i="8"/>
  <c r="BQ976" i="8"/>
  <c r="BO976" i="8"/>
  <c r="BP976" i="8" s="1"/>
  <c r="AG976" i="8"/>
  <c r="AF976" i="8"/>
  <c r="AE976" i="8"/>
  <c r="Z976" i="8"/>
  <c r="AD976" i="8" s="1"/>
  <c r="W976" i="8"/>
  <c r="V976" i="8"/>
  <c r="U976" i="8"/>
  <c r="T976" i="8"/>
  <c r="S976" i="8"/>
  <c r="R976" i="8"/>
  <c r="Q976" i="8"/>
  <c r="P976" i="8"/>
  <c r="O976" i="8"/>
  <c r="N976" i="8"/>
  <c r="M976" i="8"/>
  <c r="L976" i="8"/>
  <c r="K976" i="8"/>
  <c r="J976" i="8"/>
  <c r="I976" i="8"/>
  <c r="H976" i="8"/>
  <c r="G976" i="8"/>
  <c r="F976" i="8"/>
  <c r="E976" i="8"/>
  <c r="D976" i="8"/>
  <c r="C976" i="8"/>
  <c r="B976" i="8"/>
  <c r="AA976" i="8" s="1"/>
  <c r="CK975" i="8"/>
  <c r="Y975" i="8" s="1"/>
  <c r="CI975" i="8"/>
  <c r="CH975" i="8"/>
  <c r="CG975" i="8"/>
  <c r="CF975" i="8"/>
  <c r="CE975" i="8"/>
  <c r="CD975" i="8"/>
  <c r="CC975" i="8"/>
  <c r="CB975" i="8"/>
  <c r="CA975" i="8"/>
  <c r="BZ975" i="8"/>
  <c r="BY975" i="8"/>
  <c r="BX975" i="8"/>
  <c r="BW975" i="8"/>
  <c r="BV975" i="8"/>
  <c r="BU975" i="8"/>
  <c r="BT975" i="8"/>
  <c r="BS975" i="8"/>
  <c r="BR975" i="8"/>
  <c r="BQ975" i="8"/>
  <c r="BP975" i="8"/>
  <c r="BO975" i="8"/>
  <c r="AA975" i="8"/>
  <c r="Z975" i="8"/>
  <c r="AD975" i="8" s="1"/>
  <c r="W975" i="8"/>
  <c r="V975" i="8"/>
  <c r="U975" i="8"/>
  <c r="T975" i="8"/>
  <c r="S975" i="8"/>
  <c r="R975" i="8"/>
  <c r="Q975" i="8"/>
  <c r="P975" i="8"/>
  <c r="O975" i="8"/>
  <c r="N975" i="8"/>
  <c r="M975" i="8"/>
  <c r="L975" i="8"/>
  <c r="K975" i="8"/>
  <c r="J975" i="8"/>
  <c r="I975" i="8"/>
  <c r="H975" i="8"/>
  <c r="G975" i="8"/>
  <c r="F975" i="8"/>
  <c r="E975" i="8"/>
  <c r="D975" i="8"/>
  <c r="C975" i="8"/>
  <c r="B975" i="8"/>
  <c r="CK974" i="8"/>
  <c r="CI974" i="8"/>
  <c r="CH974" i="8"/>
  <c r="CG974" i="8"/>
  <c r="CF974" i="8"/>
  <c r="CE974" i="8"/>
  <c r="CD974" i="8"/>
  <c r="CC974" i="8"/>
  <c r="CB974" i="8"/>
  <c r="CA974" i="8"/>
  <c r="BZ974" i="8"/>
  <c r="BY974" i="8"/>
  <c r="BX974" i="8"/>
  <c r="BW974" i="8"/>
  <c r="BV974" i="8"/>
  <c r="BU974" i="8"/>
  <c r="BT974" i="8"/>
  <c r="BS974" i="8"/>
  <c r="BR974" i="8"/>
  <c r="BQ974" i="8"/>
  <c r="BO974" i="8"/>
  <c r="BP974" i="8" s="1"/>
  <c r="Z974" i="8"/>
  <c r="AG974" i="8" s="1"/>
  <c r="Y974" i="8"/>
  <c r="W974" i="8"/>
  <c r="V974" i="8"/>
  <c r="U974" i="8"/>
  <c r="T974" i="8"/>
  <c r="S974" i="8"/>
  <c r="R974" i="8"/>
  <c r="Q974" i="8"/>
  <c r="P974" i="8"/>
  <c r="O974" i="8"/>
  <c r="N974" i="8"/>
  <c r="M974" i="8"/>
  <c r="L974" i="8"/>
  <c r="K974" i="8"/>
  <c r="J974" i="8"/>
  <c r="I974" i="8"/>
  <c r="H974" i="8"/>
  <c r="G974" i="8"/>
  <c r="F974" i="8"/>
  <c r="E974" i="8"/>
  <c r="D974" i="8"/>
  <c r="C974" i="8"/>
  <c r="B974" i="8"/>
  <c r="AA974" i="8" s="1"/>
  <c r="CK973" i="8"/>
  <c r="Y973" i="8" s="1"/>
  <c r="CI973" i="8"/>
  <c r="CH973" i="8"/>
  <c r="CG973" i="8"/>
  <c r="CF973" i="8"/>
  <c r="CE973" i="8"/>
  <c r="CD973" i="8"/>
  <c r="CC973" i="8"/>
  <c r="CB973" i="8"/>
  <c r="CA973" i="8"/>
  <c r="BZ973" i="8"/>
  <c r="BY973" i="8"/>
  <c r="BX973" i="8"/>
  <c r="BW973" i="8"/>
  <c r="BV973" i="8"/>
  <c r="BU973" i="8"/>
  <c r="BT973" i="8"/>
  <c r="BS973" i="8"/>
  <c r="BR973" i="8"/>
  <c r="BQ973" i="8"/>
  <c r="BP973" i="8"/>
  <c r="BO973" i="8"/>
  <c r="W973" i="8"/>
  <c r="V973" i="8"/>
  <c r="U973" i="8"/>
  <c r="T973" i="8"/>
  <c r="S973" i="8"/>
  <c r="R973" i="8"/>
  <c r="Q973" i="8"/>
  <c r="P973" i="8"/>
  <c r="O973" i="8"/>
  <c r="N973" i="8"/>
  <c r="M973" i="8"/>
  <c r="L973" i="8"/>
  <c r="K973" i="8"/>
  <c r="J973" i="8"/>
  <c r="I973" i="8"/>
  <c r="H973" i="8"/>
  <c r="G973" i="8"/>
  <c r="F973" i="8"/>
  <c r="E973" i="8"/>
  <c r="D973" i="8"/>
  <c r="C973" i="8"/>
  <c r="CK972" i="8"/>
  <c r="CI972" i="8"/>
  <c r="CH972" i="8"/>
  <c r="CG972" i="8"/>
  <c r="CF972" i="8"/>
  <c r="CE972" i="8"/>
  <c r="CD972" i="8"/>
  <c r="CC972" i="8"/>
  <c r="CB972" i="8"/>
  <c r="CA972" i="8"/>
  <c r="BZ972" i="8"/>
  <c r="BY972" i="8"/>
  <c r="BX972" i="8"/>
  <c r="BW972" i="8"/>
  <c r="BV972" i="8"/>
  <c r="BU972" i="8"/>
  <c r="BT972" i="8"/>
  <c r="BS972" i="8"/>
  <c r="BR972" i="8"/>
  <c r="BQ972" i="8"/>
  <c r="BO972" i="8"/>
  <c r="BP972" i="8" s="1"/>
  <c r="Z972" i="8"/>
  <c r="Y972" i="8"/>
  <c r="W972" i="8"/>
  <c r="V972" i="8"/>
  <c r="U972" i="8"/>
  <c r="T972" i="8"/>
  <c r="S972" i="8"/>
  <c r="R972" i="8"/>
  <c r="Q972" i="8"/>
  <c r="P972" i="8"/>
  <c r="O972" i="8"/>
  <c r="N972" i="8"/>
  <c r="M972" i="8"/>
  <c r="L972" i="8"/>
  <c r="K972" i="8"/>
  <c r="J972" i="8"/>
  <c r="I972" i="8"/>
  <c r="H972" i="8"/>
  <c r="G972" i="8"/>
  <c r="F972" i="8"/>
  <c r="E972" i="8"/>
  <c r="D972" i="8"/>
  <c r="C972" i="8"/>
  <c r="B972" i="8"/>
  <c r="AA972" i="8" s="1"/>
  <c r="CK971" i="8"/>
  <c r="Y971" i="8" s="1"/>
  <c r="CI971" i="8"/>
  <c r="CH971" i="8"/>
  <c r="CG971" i="8"/>
  <c r="CF971" i="8"/>
  <c r="CE971" i="8"/>
  <c r="CD971" i="8"/>
  <c r="CC971" i="8"/>
  <c r="CB971" i="8"/>
  <c r="CA971" i="8"/>
  <c r="BZ971" i="8"/>
  <c r="BY971" i="8"/>
  <c r="BX971" i="8"/>
  <c r="BW971" i="8"/>
  <c r="BV971" i="8"/>
  <c r="BU971" i="8"/>
  <c r="BT971" i="8"/>
  <c r="BS971" i="8"/>
  <c r="BR971" i="8"/>
  <c r="BQ971" i="8"/>
  <c r="BP971" i="8"/>
  <c r="BO971" i="8"/>
  <c r="AG971" i="8"/>
  <c r="AF971" i="8"/>
  <c r="AE971" i="8"/>
  <c r="AD971" i="8"/>
  <c r="W971" i="8"/>
  <c r="V971" i="8"/>
  <c r="U971" i="8"/>
  <c r="T971" i="8"/>
  <c r="S971" i="8"/>
  <c r="R971" i="8"/>
  <c r="Q971" i="8"/>
  <c r="P971" i="8"/>
  <c r="O971" i="8"/>
  <c r="N971" i="8"/>
  <c r="M971" i="8"/>
  <c r="L971" i="8"/>
  <c r="K971" i="8"/>
  <c r="J971" i="8"/>
  <c r="I971" i="8"/>
  <c r="H971" i="8"/>
  <c r="G971" i="8"/>
  <c r="F971" i="8"/>
  <c r="E971" i="8"/>
  <c r="D971" i="8"/>
  <c r="Z971" i="8" s="1"/>
  <c r="C971" i="8"/>
  <c r="B971" i="8"/>
  <c r="AA971" i="8" s="1"/>
  <c r="CK970" i="8"/>
  <c r="CI970" i="8"/>
  <c r="CH970" i="8"/>
  <c r="CG970" i="8"/>
  <c r="CF970" i="8"/>
  <c r="CE970" i="8"/>
  <c r="CD970" i="8"/>
  <c r="CC970" i="8"/>
  <c r="CB970" i="8"/>
  <c r="CA970" i="8"/>
  <c r="BZ970" i="8"/>
  <c r="BY970" i="8"/>
  <c r="BX970" i="8"/>
  <c r="BW970" i="8"/>
  <c r="BV970" i="8"/>
  <c r="BU970" i="8"/>
  <c r="BT970" i="8"/>
  <c r="BS970" i="8"/>
  <c r="BR970" i="8"/>
  <c r="BQ970" i="8"/>
  <c r="BP970" i="8"/>
  <c r="BO970" i="8"/>
  <c r="Z970" i="8"/>
  <c r="Y970" i="8"/>
  <c r="W970" i="8"/>
  <c r="V970" i="8"/>
  <c r="U970" i="8"/>
  <c r="T970" i="8"/>
  <c r="S970" i="8"/>
  <c r="R970" i="8"/>
  <c r="Q970" i="8"/>
  <c r="P970" i="8"/>
  <c r="O970" i="8"/>
  <c r="N970" i="8"/>
  <c r="M970" i="8"/>
  <c r="L970" i="8"/>
  <c r="K970" i="8"/>
  <c r="J970" i="8"/>
  <c r="I970" i="8"/>
  <c r="H970" i="8"/>
  <c r="G970" i="8"/>
  <c r="F970" i="8"/>
  <c r="E970" i="8"/>
  <c r="D970" i="8"/>
  <c r="C970" i="8"/>
  <c r="B970" i="8"/>
  <c r="AA970" i="8" s="1"/>
  <c r="CK969" i="8"/>
  <c r="Y969" i="8" s="1"/>
  <c r="CI969" i="8"/>
  <c r="CH969" i="8"/>
  <c r="CG969" i="8"/>
  <c r="CF969" i="8"/>
  <c r="CE969" i="8"/>
  <c r="CD969" i="8"/>
  <c r="CC969" i="8"/>
  <c r="CB969" i="8"/>
  <c r="CA969" i="8"/>
  <c r="BZ969" i="8"/>
  <c r="BY969" i="8"/>
  <c r="BX969" i="8"/>
  <c r="BW969" i="8"/>
  <c r="BV969" i="8"/>
  <c r="BU969" i="8"/>
  <c r="BT969" i="8"/>
  <c r="BS969" i="8"/>
  <c r="BR969" i="8"/>
  <c r="BQ969" i="8"/>
  <c r="BO969" i="8"/>
  <c r="BP969" i="8" s="1"/>
  <c r="AG969" i="8"/>
  <c r="AF969" i="8"/>
  <c r="Z969" i="8"/>
  <c r="AE969" i="8" s="1"/>
  <c r="W969" i="8"/>
  <c r="V969" i="8"/>
  <c r="U969" i="8"/>
  <c r="T969" i="8"/>
  <c r="S969" i="8"/>
  <c r="R969" i="8"/>
  <c r="Q969" i="8"/>
  <c r="P969" i="8"/>
  <c r="O969" i="8"/>
  <c r="N969" i="8"/>
  <c r="M969" i="8"/>
  <c r="L969" i="8"/>
  <c r="K969" i="8"/>
  <c r="J969" i="8"/>
  <c r="I969" i="8"/>
  <c r="H969" i="8"/>
  <c r="G969" i="8"/>
  <c r="F969" i="8"/>
  <c r="E969" i="8"/>
  <c r="D969" i="8"/>
  <c r="C969" i="8" s="1"/>
  <c r="B969" i="8"/>
  <c r="AA969" i="8" s="1"/>
  <c r="CK968" i="8"/>
  <c r="Y968" i="8" s="1"/>
  <c r="CI968" i="8"/>
  <c r="CH968" i="8"/>
  <c r="CG968" i="8"/>
  <c r="CF968" i="8"/>
  <c r="CE968" i="8"/>
  <c r="CD968" i="8"/>
  <c r="CC968" i="8"/>
  <c r="CB968" i="8"/>
  <c r="CA968" i="8"/>
  <c r="BZ968" i="8"/>
  <c r="BY968" i="8"/>
  <c r="BX968" i="8"/>
  <c r="BW968" i="8"/>
  <c r="BV968" i="8"/>
  <c r="BU968" i="8"/>
  <c r="BT968" i="8"/>
  <c r="BS968" i="8"/>
  <c r="BR968" i="8"/>
  <c r="BQ968" i="8"/>
  <c r="BO968" i="8"/>
  <c r="BP968" i="8" s="1"/>
  <c r="AG968" i="8"/>
  <c r="AF968" i="8"/>
  <c r="AD968" i="8"/>
  <c r="AC968" i="8"/>
  <c r="AB968" i="8"/>
  <c r="AA968" i="8"/>
  <c r="W968" i="8"/>
  <c r="V968" i="8"/>
  <c r="U968" i="8"/>
  <c r="T968" i="8"/>
  <c r="S968" i="8"/>
  <c r="R968" i="8"/>
  <c r="Q968" i="8"/>
  <c r="P968" i="8"/>
  <c r="O968" i="8"/>
  <c r="N968" i="8"/>
  <c r="M968" i="8"/>
  <c r="L968" i="8"/>
  <c r="K968" i="8"/>
  <c r="J968" i="8"/>
  <c r="I968" i="8"/>
  <c r="H968" i="8"/>
  <c r="G968" i="8"/>
  <c r="F968" i="8"/>
  <c r="E968" i="8"/>
  <c r="D968" i="8"/>
  <c r="Z968" i="8" s="1"/>
  <c r="AE968" i="8" s="1"/>
  <c r="C968" i="8"/>
  <c r="B968" i="8"/>
  <c r="CK967" i="8"/>
  <c r="CI967" i="8"/>
  <c r="CH967" i="8"/>
  <c r="CG967" i="8"/>
  <c r="CF967" i="8"/>
  <c r="CE967" i="8"/>
  <c r="CD967" i="8"/>
  <c r="CC967" i="8"/>
  <c r="CB967" i="8"/>
  <c r="CA967" i="8"/>
  <c r="BZ967" i="8"/>
  <c r="BY967" i="8"/>
  <c r="BX967" i="8"/>
  <c r="BW967" i="8"/>
  <c r="BV967" i="8"/>
  <c r="BU967" i="8"/>
  <c r="BT967" i="8"/>
  <c r="BS967" i="8"/>
  <c r="BR967" i="8"/>
  <c r="BQ967" i="8"/>
  <c r="BP967" i="8"/>
  <c r="BO967" i="8"/>
  <c r="Z967" i="8"/>
  <c r="Y967" i="8"/>
  <c r="W967" i="8"/>
  <c r="V967" i="8"/>
  <c r="U967" i="8"/>
  <c r="T967" i="8"/>
  <c r="S967" i="8"/>
  <c r="R967" i="8"/>
  <c r="Q967" i="8"/>
  <c r="P967" i="8"/>
  <c r="O967" i="8"/>
  <c r="N967" i="8"/>
  <c r="M967" i="8"/>
  <c r="L967" i="8"/>
  <c r="K967" i="8"/>
  <c r="J967" i="8"/>
  <c r="I967" i="8"/>
  <c r="H967" i="8"/>
  <c r="G967" i="8"/>
  <c r="F967" i="8"/>
  <c r="E967" i="8"/>
  <c r="D967" i="8"/>
  <c r="C967" i="8"/>
  <c r="B967" i="8"/>
  <c r="AA967" i="8" s="1"/>
  <c r="CK966" i="8"/>
  <c r="Y966" i="8" s="1"/>
  <c r="CI966" i="8"/>
  <c r="CH966" i="8"/>
  <c r="CG966" i="8"/>
  <c r="CF966" i="8"/>
  <c r="CE966" i="8"/>
  <c r="CD966" i="8"/>
  <c r="CC966" i="8"/>
  <c r="CB966" i="8"/>
  <c r="CA966" i="8"/>
  <c r="BZ966" i="8"/>
  <c r="BY966" i="8"/>
  <c r="BX966" i="8"/>
  <c r="BW966" i="8"/>
  <c r="BV966" i="8"/>
  <c r="BU966" i="8"/>
  <c r="BT966" i="8"/>
  <c r="BS966" i="8"/>
  <c r="BR966" i="8"/>
  <c r="BQ966" i="8"/>
  <c r="BO966" i="8"/>
  <c r="BP966" i="8" s="1"/>
  <c r="W966" i="8"/>
  <c r="V966" i="8"/>
  <c r="U966" i="8"/>
  <c r="T966" i="8"/>
  <c r="S966" i="8"/>
  <c r="R966" i="8"/>
  <c r="Q966" i="8"/>
  <c r="P966" i="8"/>
  <c r="O966" i="8"/>
  <c r="N966" i="8"/>
  <c r="M966" i="8"/>
  <c r="L966" i="8"/>
  <c r="K966" i="8"/>
  <c r="J966" i="8"/>
  <c r="I966" i="8"/>
  <c r="H966" i="8"/>
  <c r="G966" i="8"/>
  <c r="F966" i="8"/>
  <c r="E966" i="8"/>
  <c r="D966" i="8"/>
  <c r="CK965" i="8"/>
  <c r="CI965" i="8"/>
  <c r="CH965" i="8"/>
  <c r="CG965" i="8"/>
  <c r="CF965" i="8"/>
  <c r="CE965" i="8"/>
  <c r="CD965" i="8"/>
  <c r="CC965" i="8"/>
  <c r="CB965" i="8"/>
  <c r="CA965" i="8"/>
  <c r="BZ965" i="8"/>
  <c r="BY965" i="8"/>
  <c r="BX965" i="8"/>
  <c r="BW965" i="8"/>
  <c r="BV965" i="8"/>
  <c r="BU965" i="8"/>
  <c r="BT965" i="8"/>
  <c r="BS965" i="8"/>
  <c r="BR965" i="8"/>
  <c r="BQ965" i="8"/>
  <c r="BO965" i="8"/>
  <c r="BP965" i="8" s="1"/>
  <c r="Z965" i="8"/>
  <c r="Y965" i="8"/>
  <c r="W965" i="8"/>
  <c r="V965" i="8"/>
  <c r="U965" i="8"/>
  <c r="T965" i="8"/>
  <c r="S965" i="8"/>
  <c r="R965" i="8"/>
  <c r="Q965" i="8"/>
  <c r="P965" i="8"/>
  <c r="O965" i="8"/>
  <c r="N965" i="8"/>
  <c r="M965" i="8"/>
  <c r="L965" i="8"/>
  <c r="K965" i="8"/>
  <c r="J965" i="8"/>
  <c r="I965" i="8"/>
  <c r="H965" i="8"/>
  <c r="G965" i="8"/>
  <c r="F965" i="8"/>
  <c r="E965" i="8"/>
  <c r="D965" i="8"/>
  <c r="C965" i="8"/>
  <c r="B965" i="8"/>
  <c r="AA965" i="8" s="1"/>
  <c r="CK964" i="8"/>
  <c r="Y964" i="8" s="1"/>
  <c r="CI964" i="8"/>
  <c r="CH964" i="8"/>
  <c r="CG964" i="8"/>
  <c r="CF964" i="8"/>
  <c r="CE964" i="8"/>
  <c r="CD964" i="8"/>
  <c r="CC964" i="8"/>
  <c r="CB964" i="8"/>
  <c r="CA964" i="8"/>
  <c r="BZ964" i="8"/>
  <c r="BY964" i="8"/>
  <c r="BX964" i="8"/>
  <c r="BW964" i="8"/>
  <c r="BV964" i="8"/>
  <c r="BU964" i="8"/>
  <c r="BT964" i="8"/>
  <c r="BS964" i="8"/>
  <c r="BR964" i="8"/>
  <c r="BQ964" i="8"/>
  <c r="BO964" i="8"/>
  <c r="BP964" i="8" s="1"/>
  <c r="AG964" i="8"/>
  <c r="AF964" i="8"/>
  <c r="AE964" i="8"/>
  <c r="Z964" i="8"/>
  <c r="W964" i="8"/>
  <c r="V964" i="8"/>
  <c r="U964" i="8"/>
  <c r="T964" i="8"/>
  <c r="S964" i="8"/>
  <c r="R964" i="8"/>
  <c r="Q964" i="8"/>
  <c r="P964" i="8"/>
  <c r="O964" i="8"/>
  <c r="N964" i="8"/>
  <c r="M964" i="8"/>
  <c r="L964" i="8"/>
  <c r="K964" i="8"/>
  <c r="J964" i="8"/>
  <c r="I964" i="8"/>
  <c r="H964" i="8"/>
  <c r="G964" i="8"/>
  <c r="F964" i="8"/>
  <c r="E964" i="8"/>
  <c r="D964" i="8"/>
  <c r="B964" i="8" s="1"/>
  <c r="AA964" i="8" s="1"/>
  <c r="C964" i="8"/>
  <c r="CK963" i="8"/>
  <c r="Y963" i="8" s="1"/>
  <c r="CI963" i="8"/>
  <c r="CH963" i="8"/>
  <c r="CG963" i="8"/>
  <c r="CF963" i="8"/>
  <c r="CE963" i="8"/>
  <c r="CD963" i="8"/>
  <c r="CC963" i="8"/>
  <c r="CB963" i="8"/>
  <c r="CA963" i="8"/>
  <c r="BZ963" i="8"/>
  <c r="BY963" i="8"/>
  <c r="BX963" i="8"/>
  <c r="BW963" i="8"/>
  <c r="BV963" i="8"/>
  <c r="BU963" i="8"/>
  <c r="BT963" i="8"/>
  <c r="BS963" i="8"/>
  <c r="BR963" i="8"/>
  <c r="BQ963" i="8"/>
  <c r="BO963" i="8"/>
  <c r="BP963" i="8" s="1"/>
  <c r="W963" i="8"/>
  <c r="V963" i="8"/>
  <c r="U963" i="8"/>
  <c r="T963" i="8"/>
  <c r="S963" i="8"/>
  <c r="R963" i="8"/>
  <c r="Q963" i="8"/>
  <c r="P963" i="8"/>
  <c r="O963" i="8"/>
  <c r="N963" i="8"/>
  <c r="M963" i="8"/>
  <c r="L963" i="8"/>
  <c r="K963" i="8"/>
  <c r="J963" i="8"/>
  <c r="I963" i="8"/>
  <c r="H963" i="8"/>
  <c r="G963" i="8"/>
  <c r="F963" i="8"/>
  <c r="E963" i="8"/>
  <c r="D963" i="8"/>
  <c r="CK962" i="8"/>
  <c r="CI962" i="8"/>
  <c r="CH962" i="8"/>
  <c r="CG962" i="8"/>
  <c r="CF962" i="8"/>
  <c r="CE962" i="8"/>
  <c r="CD962" i="8"/>
  <c r="CC962" i="8"/>
  <c r="CB962" i="8"/>
  <c r="CA962" i="8"/>
  <c r="BZ962" i="8"/>
  <c r="BY962" i="8"/>
  <c r="BX962" i="8"/>
  <c r="BW962" i="8"/>
  <c r="BV962" i="8"/>
  <c r="BU962" i="8"/>
  <c r="BT962" i="8"/>
  <c r="BS962" i="8"/>
  <c r="BR962" i="8"/>
  <c r="BQ962" i="8"/>
  <c r="BO962" i="8"/>
  <c r="BP962" i="8" s="1"/>
  <c r="Z962" i="8"/>
  <c r="AG962" i="8" s="1"/>
  <c r="Y962" i="8"/>
  <c r="W962" i="8"/>
  <c r="V962" i="8"/>
  <c r="U962" i="8"/>
  <c r="T962" i="8"/>
  <c r="S962" i="8"/>
  <c r="R962" i="8"/>
  <c r="Q962" i="8"/>
  <c r="P962" i="8"/>
  <c r="O962" i="8"/>
  <c r="N962" i="8"/>
  <c r="M962" i="8"/>
  <c r="L962" i="8"/>
  <c r="K962" i="8"/>
  <c r="J962" i="8"/>
  <c r="I962" i="8"/>
  <c r="H962" i="8"/>
  <c r="G962" i="8"/>
  <c r="F962" i="8"/>
  <c r="E962" i="8"/>
  <c r="D962" i="8"/>
  <c r="C962" i="8"/>
  <c r="B962" i="8"/>
  <c r="AA962" i="8" s="1"/>
  <c r="CK961" i="8"/>
  <c r="Y961" i="8" s="1"/>
  <c r="CI961" i="8"/>
  <c r="CH961" i="8"/>
  <c r="CG961" i="8"/>
  <c r="CF961" i="8"/>
  <c r="CE961" i="8"/>
  <c r="CD961" i="8"/>
  <c r="CC961" i="8"/>
  <c r="CB961" i="8"/>
  <c r="CA961" i="8"/>
  <c r="BZ961" i="8"/>
  <c r="BY961" i="8"/>
  <c r="BX961" i="8"/>
  <c r="BW961" i="8"/>
  <c r="BV961" i="8"/>
  <c r="BU961" i="8"/>
  <c r="BT961" i="8"/>
  <c r="BS961" i="8"/>
  <c r="BR961" i="8"/>
  <c r="BQ961" i="8"/>
  <c r="BP961" i="8"/>
  <c r="BO961" i="8"/>
  <c r="W961" i="8"/>
  <c r="V961" i="8"/>
  <c r="U961" i="8"/>
  <c r="T961" i="8"/>
  <c r="S961" i="8"/>
  <c r="R961" i="8"/>
  <c r="Q961" i="8"/>
  <c r="P961" i="8"/>
  <c r="O961" i="8"/>
  <c r="N961" i="8"/>
  <c r="M961" i="8"/>
  <c r="L961" i="8"/>
  <c r="K961" i="8"/>
  <c r="J961" i="8"/>
  <c r="I961" i="8"/>
  <c r="H961" i="8"/>
  <c r="G961" i="8"/>
  <c r="F961" i="8"/>
  <c r="E961" i="8"/>
  <c r="D961" i="8"/>
  <c r="C961" i="8"/>
  <c r="CK960" i="8"/>
  <c r="CI960" i="8"/>
  <c r="CH960" i="8"/>
  <c r="CG960" i="8"/>
  <c r="CF960" i="8"/>
  <c r="CE960" i="8"/>
  <c r="CD960" i="8"/>
  <c r="CC960" i="8"/>
  <c r="CB960" i="8"/>
  <c r="CA960" i="8"/>
  <c r="BZ960" i="8"/>
  <c r="BY960" i="8"/>
  <c r="BX960" i="8"/>
  <c r="BW960" i="8"/>
  <c r="BV960" i="8"/>
  <c r="BU960" i="8"/>
  <c r="BT960" i="8"/>
  <c r="BS960" i="8"/>
  <c r="BR960" i="8"/>
  <c r="BQ960" i="8"/>
  <c r="BO960" i="8"/>
  <c r="BP960" i="8" s="1"/>
  <c r="Y960" i="8"/>
  <c r="W960" i="8"/>
  <c r="V960" i="8"/>
  <c r="U960" i="8"/>
  <c r="T960" i="8"/>
  <c r="S960" i="8"/>
  <c r="R960" i="8"/>
  <c r="Q960" i="8"/>
  <c r="P960" i="8"/>
  <c r="O960" i="8"/>
  <c r="N960" i="8"/>
  <c r="M960" i="8"/>
  <c r="L960" i="8"/>
  <c r="K960" i="8"/>
  <c r="J960" i="8"/>
  <c r="I960" i="8"/>
  <c r="H960" i="8"/>
  <c r="G960" i="8"/>
  <c r="F960" i="8"/>
  <c r="E960" i="8"/>
  <c r="D960" i="8"/>
  <c r="C960" i="8" s="1"/>
  <c r="CK959" i="8"/>
  <c r="Y959" i="8" s="1"/>
  <c r="CI959" i="8"/>
  <c r="CH959" i="8"/>
  <c r="CG959" i="8"/>
  <c r="CF959" i="8"/>
  <c r="CE959" i="8"/>
  <c r="CD959" i="8"/>
  <c r="CC959" i="8"/>
  <c r="CB959" i="8"/>
  <c r="CA959" i="8"/>
  <c r="BZ959" i="8"/>
  <c r="BY959" i="8"/>
  <c r="BX959" i="8"/>
  <c r="BW959" i="8"/>
  <c r="BV959" i="8"/>
  <c r="BU959" i="8"/>
  <c r="BT959" i="8"/>
  <c r="BS959" i="8"/>
  <c r="BR959" i="8"/>
  <c r="BQ959" i="8"/>
  <c r="BO959" i="8"/>
  <c r="BP959" i="8" s="1"/>
  <c r="AG959" i="8"/>
  <c r="AF959" i="8"/>
  <c r="AE959" i="8"/>
  <c r="AD959" i="8"/>
  <c r="AB959" i="8"/>
  <c r="Z959" i="8"/>
  <c r="AC959" i="8" s="1"/>
  <c r="W959" i="8"/>
  <c r="V959" i="8"/>
  <c r="U959" i="8"/>
  <c r="T959" i="8"/>
  <c r="S959" i="8"/>
  <c r="R959" i="8"/>
  <c r="Q959" i="8"/>
  <c r="P959" i="8"/>
  <c r="O959" i="8"/>
  <c r="N959" i="8"/>
  <c r="M959" i="8"/>
  <c r="L959" i="8"/>
  <c r="K959" i="8"/>
  <c r="J959" i="8"/>
  <c r="I959" i="8"/>
  <c r="H959" i="8"/>
  <c r="G959" i="8"/>
  <c r="F959" i="8"/>
  <c r="E959" i="8"/>
  <c r="D959" i="8"/>
  <c r="C959" i="8"/>
  <c r="B959" i="8"/>
  <c r="AA959" i="8" s="1"/>
  <c r="CK958" i="8"/>
  <c r="CI958" i="8"/>
  <c r="CH958" i="8"/>
  <c r="CG958" i="8"/>
  <c r="CF958" i="8"/>
  <c r="CE958" i="8"/>
  <c r="CD958" i="8"/>
  <c r="CC958" i="8"/>
  <c r="CB958" i="8"/>
  <c r="CA958" i="8"/>
  <c r="BZ958" i="8"/>
  <c r="BY958" i="8"/>
  <c r="BX958" i="8"/>
  <c r="BW958" i="8"/>
  <c r="BV958" i="8"/>
  <c r="BU958" i="8"/>
  <c r="BT958" i="8"/>
  <c r="BS958" i="8"/>
  <c r="BR958" i="8"/>
  <c r="BQ958" i="8"/>
  <c r="BP958" i="8"/>
  <c r="BO958" i="8"/>
  <c r="Z958" i="8"/>
  <c r="AB958" i="8" s="1"/>
  <c r="Y958" i="8"/>
  <c r="W958" i="8"/>
  <c r="V958" i="8"/>
  <c r="U958" i="8"/>
  <c r="T958" i="8"/>
  <c r="S958" i="8"/>
  <c r="R958" i="8"/>
  <c r="Q958" i="8"/>
  <c r="P958" i="8"/>
  <c r="O958" i="8"/>
  <c r="N958" i="8"/>
  <c r="M958" i="8"/>
  <c r="L958" i="8"/>
  <c r="K958" i="8"/>
  <c r="J958" i="8"/>
  <c r="I958" i="8"/>
  <c r="H958" i="8"/>
  <c r="G958" i="8"/>
  <c r="F958" i="8"/>
  <c r="E958" i="8"/>
  <c r="D958" i="8"/>
  <c r="C958" i="8"/>
  <c r="B958" i="8"/>
  <c r="AA958" i="8" s="1"/>
  <c r="CK957" i="8"/>
  <c r="Y957" i="8" s="1"/>
  <c r="CI957" i="8"/>
  <c r="CH957" i="8"/>
  <c r="CG957" i="8"/>
  <c r="CF957" i="8"/>
  <c r="CE957" i="8"/>
  <c r="CD957" i="8"/>
  <c r="CC957" i="8"/>
  <c r="CB957" i="8"/>
  <c r="CA957" i="8"/>
  <c r="BZ957" i="8"/>
  <c r="BY957" i="8"/>
  <c r="BX957" i="8"/>
  <c r="BW957" i="8"/>
  <c r="BV957" i="8"/>
  <c r="BU957" i="8"/>
  <c r="BT957" i="8"/>
  <c r="BS957" i="8"/>
  <c r="BR957" i="8"/>
  <c r="BQ957" i="8"/>
  <c r="BO957" i="8"/>
  <c r="BP957" i="8" s="1"/>
  <c r="AA957" i="8"/>
  <c r="Z957" i="8"/>
  <c r="AF957" i="8" s="1"/>
  <c r="W957" i="8"/>
  <c r="V957" i="8"/>
  <c r="U957" i="8"/>
  <c r="T957" i="8"/>
  <c r="S957" i="8"/>
  <c r="R957" i="8"/>
  <c r="Q957" i="8"/>
  <c r="P957" i="8"/>
  <c r="O957" i="8"/>
  <c r="N957" i="8"/>
  <c r="M957" i="8"/>
  <c r="L957" i="8"/>
  <c r="K957" i="8"/>
  <c r="J957" i="8"/>
  <c r="I957" i="8"/>
  <c r="H957" i="8"/>
  <c r="G957" i="8"/>
  <c r="F957" i="8"/>
  <c r="E957" i="8"/>
  <c r="D957" i="8"/>
  <c r="C957" i="8" s="1"/>
  <c r="B957" i="8"/>
  <c r="CK956" i="8"/>
  <c r="Y956" i="8" s="1"/>
  <c r="CI956" i="8"/>
  <c r="CH956" i="8"/>
  <c r="CG956" i="8"/>
  <c r="CF956" i="8"/>
  <c r="CE956" i="8"/>
  <c r="CD956" i="8"/>
  <c r="CC956" i="8"/>
  <c r="CB956" i="8"/>
  <c r="CA956" i="8"/>
  <c r="BZ956" i="8"/>
  <c r="BY956" i="8"/>
  <c r="BX956" i="8"/>
  <c r="BW956" i="8"/>
  <c r="BV956" i="8"/>
  <c r="BU956" i="8"/>
  <c r="BT956" i="8"/>
  <c r="BS956" i="8"/>
  <c r="BR956" i="8"/>
  <c r="BQ956" i="8"/>
  <c r="BP956" i="8"/>
  <c r="BO956" i="8"/>
  <c r="W956" i="8"/>
  <c r="V956" i="8"/>
  <c r="U956" i="8"/>
  <c r="T956" i="8"/>
  <c r="S956" i="8"/>
  <c r="R956" i="8"/>
  <c r="Q956" i="8"/>
  <c r="P956" i="8"/>
  <c r="O956" i="8"/>
  <c r="N956" i="8"/>
  <c r="M956" i="8"/>
  <c r="L956" i="8"/>
  <c r="K956" i="8"/>
  <c r="J956" i="8"/>
  <c r="I956" i="8"/>
  <c r="H956" i="8"/>
  <c r="G956" i="8"/>
  <c r="F956" i="8"/>
  <c r="E956" i="8"/>
  <c r="D956" i="8"/>
  <c r="CK955" i="8"/>
  <c r="CI955" i="8"/>
  <c r="CH955" i="8"/>
  <c r="CG955" i="8"/>
  <c r="CF955" i="8"/>
  <c r="CE955" i="8"/>
  <c r="CD955" i="8"/>
  <c r="CC955" i="8"/>
  <c r="CB955" i="8"/>
  <c r="CA955" i="8"/>
  <c r="BZ955" i="8"/>
  <c r="BY955" i="8"/>
  <c r="BX955" i="8"/>
  <c r="BW955" i="8"/>
  <c r="BV955" i="8"/>
  <c r="BU955" i="8"/>
  <c r="BT955" i="8"/>
  <c r="BS955" i="8"/>
  <c r="BR955" i="8"/>
  <c r="BQ955" i="8"/>
  <c r="BO955" i="8"/>
  <c r="BP955" i="8" s="1"/>
  <c r="Z955" i="8"/>
  <c r="AC955" i="8" s="1"/>
  <c r="Y955" i="8"/>
  <c r="W955" i="8"/>
  <c r="V955" i="8"/>
  <c r="U955" i="8"/>
  <c r="T955" i="8"/>
  <c r="S955" i="8"/>
  <c r="R955" i="8"/>
  <c r="Q955" i="8"/>
  <c r="P955" i="8"/>
  <c r="O955" i="8"/>
  <c r="N955" i="8"/>
  <c r="M955" i="8"/>
  <c r="L955" i="8"/>
  <c r="K955" i="8"/>
  <c r="J955" i="8"/>
  <c r="I955" i="8"/>
  <c r="H955" i="8"/>
  <c r="G955" i="8"/>
  <c r="F955" i="8"/>
  <c r="E955" i="8"/>
  <c r="D955" i="8"/>
  <c r="C955" i="8"/>
  <c r="B955" i="8"/>
  <c r="AA955" i="8" s="1"/>
  <c r="CK954" i="8"/>
  <c r="Y954" i="8" s="1"/>
  <c r="CI954" i="8"/>
  <c r="CH954" i="8"/>
  <c r="CG954" i="8"/>
  <c r="CF954" i="8"/>
  <c r="CE954" i="8"/>
  <c r="CD954" i="8"/>
  <c r="CC954" i="8"/>
  <c r="CB954" i="8"/>
  <c r="CA954" i="8"/>
  <c r="BZ954" i="8"/>
  <c r="BY954" i="8"/>
  <c r="BX954" i="8"/>
  <c r="BW954" i="8"/>
  <c r="BV954" i="8"/>
  <c r="BU954" i="8"/>
  <c r="BT954" i="8"/>
  <c r="BS954" i="8"/>
  <c r="BR954" i="8"/>
  <c r="BQ954" i="8"/>
  <c r="BO954" i="8"/>
  <c r="BP954" i="8" s="1"/>
  <c r="W954" i="8"/>
  <c r="V954" i="8"/>
  <c r="U954" i="8"/>
  <c r="T954" i="8"/>
  <c r="S954" i="8"/>
  <c r="R954" i="8"/>
  <c r="Q954" i="8"/>
  <c r="P954" i="8"/>
  <c r="O954" i="8"/>
  <c r="N954" i="8"/>
  <c r="M954" i="8"/>
  <c r="L954" i="8"/>
  <c r="K954" i="8"/>
  <c r="J954" i="8"/>
  <c r="I954" i="8"/>
  <c r="H954" i="8"/>
  <c r="G954" i="8"/>
  <c r="F954" i="8"/>
  <c r="E954" i="8"/>
  <c r="D954" i="8"/>
  <c r="CK953" i="8"/>
  <c r="CI953" i="8"/>
  <c r="CH953" i="8"/>
  <c r="CG953" i="8"/>
  <c r="CF953" i="8"/>
  <c r="CE953" i="8"/>
  <c r="CD953" i="8"/>
  <c r="CC953" i="8"/>
  <c r="CB953" i="8"/>
  <c r="CA953" i="8"/>
  <c r="BZ953" i="8"/>
  <c r="BY953" i="8"/>
  <c r="BX953" i="8"/>
  <c r="BW953" i="8"/>
  <c r="BV953" i="8"/>
  <c r="BU953" i="8"/>
  <c r="BT953" i="8"/>
  <c r="BS953" i="8"/>
  <c r="BR953" i="8"/>
  <c r="BQ953" i="8"/>
  <c r="BO953" i="8"/>
  <c r="BP953" i="8" s="1"/>
  <c r="Z953" i="8"/>
  <c r="Y953" i="8"/>
  <c r="W953" i="8"/>
  <c r="V953" i="8"/>
  <c r="U953" i="8"/>
  <c r="T953" i="8"/>
  <c r="S953" i="8"/>
  <c r="R953" i="8"/>
  <c r="Q953" i="8"/>
  <c r="P953" i="8"/>
  <c r="O953" i="8"/>
  <c r="N953" i="8"/>
  <c r="M953" i="8"/>
  <c r="L953" i="8"/>
  <c r="K953" i="8"/>
  <c r="J953" i="8"/>
  <c r="I953" i="8"/>
  <c r="H953" i="8"/>
  <c r="G953" i="8"/>
  <c r="F953" i="8"/>
  <c r="E953" i="8"/>
  <c r="D953" i="8"/>
  <c r="C953" i="8"/>
  <c r="B953" i="8"/>
  <c r="AA953" i="8" s="1"/>
  <c r="CK952" i="8"/>
  <c r="Y952" i="8" s="1"/>
  <c r="CI952" i="8"/>
  <c r="CH952" i="8"/>
  <c r="CG952" i="8"/>
  <c r="CF952" i="8"/>
  <c r="CE952" i="8"/>
  <c r="CD952" i="8"/>
  <c r="CC952" i="8"/>
  <c r="CB952" i="8"/>
  <c r="CA952" i="8"/>
  <c r="BZ952" i="8"/>
  <c r="BY952" i="8"/>
  <c r="BX952" i="8"/>
  <c r="BW952" i="8"/>
  <c r="BV952" i="8"/>
  <c r="BU952" i="8"/>
  <c r="BT952" i="8"/>
  <c r="BS952" i="8"/>
  <c r="BR952" i="8"/>
  <c r="BQ952" i="8"/>
  <c r="BO952" i="8"/>
  <c r="BP952" i="8" s="1"/>
  <c r="Z952" i="8"/>
  <c r="AE952" i="8" s="1"/>
  <c r="W952" i="8"/>
  <c r="V952" i="8"/>
  <c r="U952" i="8"/>
  <c r="T952" i="8"/>
  <c r="S952" i="8"/>
  <c r="R952" i="8"/>
  <c r="Q952" i="8"/>
  <c r="P952" i="8"/>
  <c r="O952" i="8"/>
  <c r="N952" i="8"/>
  <c r="M952" i="8"/>
  <c r="L952" i="8"/>
  <c r="K952" i="8"/>
  <c r="J952" i="8"/>
  <c r="I952" i="8"/>
  <c r="H952" i="8"/>
  <c r="G952" i="8"/>
  <c r="F952" i="8"/>
  <c r="E952" i="8"/>
  <c r="D952" i="8"/>
  <c r="C952" i="8" s="1"/>
  <c r="CK951" i="8"/>
  <c r="Y951" i="8" s="1"/>
  <c r="CI951" i="8"/>
  <c r="CH951" i="8"/>
  <c r="CG951" i="8"/>
  <c r="CF951" i="8"/>
  <c r="CE951" i="8"/>
  <c r="CD951" i="8"/>
  <c r="CC951" i="8"/>
  <c r="CB951" i="8"/>
  <c r="CA951" i="8"/>
  <c r="BZ951" i="8"/>
  <c r="BY951" i="8"/>
  <c r="BX951" i="8"/>
  <c r="BW951" i="8"/>
  <c r="BV951" i="8"/>
  <c r="BU951" i="8"/>
  <c r="BT951" i="8"/>
  <c r="BS951" i="8"/>
  <c r="BR951" i="8"/>
  <c r="BQ951" i="8"/>
  <c r="BO951" i="8"/>
  <c r="BP951" i="8" s="1"/>
  <c r="AE951" i="8"/>
  <c r="AD951" i="8"/>
  <c r="AC951" i="8"/>
  <c r="AB951" i="8"/>
  <c r="W951" i="8"/>
  <c r="V951" i="8"/>
  <c r="U951" i="8"/>
  <c r="T951" i="8"/>
  <c r="S951" i="8"/>
  <c r="R951" i="8"/>
  <c r="Q951" i="8"/>
  <c r="P951" i="8"/>
  <c r="O951" i="8"/>
  <c r="N951" i="8"/>
  <c r="M951" i="8"/>
  <c r="L951" i="8"/>
  <c r="K951" i="8"/>
  <c r="J951" i="8"/>
  <c r="I951" i="8"/>
  <c r="H951" i="8"/>
  <c r="G951" i="8"/>
  <c r="F951" i="8"/>
  <c r="E951" i="8"/>
  <c r="D951" i="8"/>
  <c r="Z951" i="8" s="1"/>
  <c r="AF951" i="8" s="1"/>
  <c r="C951" i="8"/>
  <c r="B951" i="8"/>
  <c r="AA951" i="8" s="1"/>
  <c r="CK950" i="8"/>
  <c r="CI950" i="8"/>
  <c r="CH950" i="8"/>
  <c r="CG950" i="8"/>
  <c r="CF950" i="8"/>
  <c r="CE950" i="8"/>
  <c r="CD950" i="8"/>
  <c r="CC950" i="8"/>
  <c r="CB950" i="8"/>
  <c r="CA950" i="8"/>
  <c r="BZ950" i="8"/>
  <c r="BY950" i="8"/>
  <c r="BX950" i="8"/>
  <c r="BW950" i="8"/>
  <c r="BV950" i="8"/>
  <c r="BU950" i="8"/>
  <c r="BT950" i="8"/>
  <c r="BS950" i="8"/>
  <c r="BR950" i="8"/>
  <c r="BQ950" i="8"/>
  <c r="BO950" i="8"/>
  <c r="BP950" i="8" s="1"/>
  <c r="Z950" i="8"/>
  <c r="Y950" i="8"/>
  <c r="W950" i="8"/>
  <c r="V950" i="8"/>
  <c r="U950" i="8"/>
  <c r="T950" i="8"/>
  <c r="S950" i="8"/>
  <c r="R950" i="8"/>
  <c r="Q950" i="8"/>
  <c r="P950" i="8"/>
  <c r="O950" i="8"/>
  <c r="N950" i="8"/>
  <c r="M950" i="8"/>
  <c r="L950" i="8"/>
  <c r="K950" i="8"/>
  <c r="J950" i="8"/>
  <c r="I950" i="8"/>
  <c r="H950" i="8"/>
  <c r="G950" i="8"/>
  <c r="F950" i="8"/>
  <c r="E950" i="8"/>
  <c r="D950" i="8"/>
  <c r="C950" i="8"/>
  <c r="B950" i="8"/>
  <c r="AA950" i="8" s="1"/>
  <c r="CK949" i="8"/>
  <c r="Y949" i="8" s="1"/>
  <c r="CI949" i="8"/>
  <c r="CH949" i="8"/>
  <c r="CG949" i="8"/>
  <c r="CF949" i="8"/>
  <c r="CE949" i="8"/>
  <c r="CD949" i="8"/>
  <c r="CC949" i="8"/>
  <c r="CB949" i="8"/>
  <c r="CA949" i="8"/>
  <c r="BZ949" i="8"/>
  <c r="BY949" i="8"/>
  <c r="BX949" i="8"/>
  <c r="BW949" i="8"/>
  <c r="BV949" i="8"/>
  <c r="BU949" i="8"/>
  <c r="BT949" i="8"/>
  <c r="BS949" i="8"/>
  <c r="BR949" i="8"/>
  <c r="BQ949" i="8"/>
  <c r="BP949" i="8"/>
  <c r="BO949" i="8"/>
  <c r="W949" i="8"/>
  <c r="V949" i="8"/>
  <c r="U949" i="8"/>
  <c r="T949" i="8"/>
  <c r="S949" i="8"/>
  <c r="R949" i="8"/>
  <c r="Q949" i="8"/>
  <c r="P949" i="8"/>
  <c r="O949" i="8"/>
  <c r="N949" i="8"/>
  <c r="M949" i="8"/>
  <c r="L949" i="8"/>
  <c r="K949" i="8"/>
  <c r="J949" i="8"/>
  <c r="I949" i="8"/>
  <c r="H949" i="8"/>
  <c r="G949" i="8"/>
  <c r="F949" i="8"/>
  <c r="E949" i="8"/>
  <c r="D949" i="8"/>
  <c r="C949" i="8"/>
  <c r="CK948" i="8"/>
  <c r="CI948" i="8"/>
  <c r="CH948" i="8"/>
  <c r="CG948" i="8"/>
  <c r="CF948" i="8"/>
  <c r="CE948" i="8"/>
  <c r="CD948" i="8"/>
  <c r="CC948" i="8"/>
  <c r="CB948" i="8"/>
  <c r="CA948" i="8"/>
  <c r="BZ948" i="8"/>
  <c r="BY948" i="8"/>
  <c r="BX948" i="8"/>
  <c r="BW948" i="8"/>
  <c r="BV948" i="8"/>
  <c r="BU948" i="8"/>
  <c r="BT948" i="8"/>
  <c r="BS948" i="8"/>
  <c r="BR948" i="8"/>
  <c r="BQ948" i="8"/>
  <c r="BO948" i="8"/>
  <c r="BP948" i="8" s="1"/>
  <c r="Z948" i="8"/>
  <c r="Y948" i="8"/>
  <c r="W948" i="8"/>
  <c r="V948" i="8"/>
  <c r="U948" i="8"/>
  <c r="T948" i="8"/>
  <c r="S948" i="8"/>
  <c r="R948" i="8"/>
  <c r="Q948" i="8"/>
  <c r="P948" i="8"/>
  <c r="O948" i="8"/>
  <c r="N948" i="8"/>
  <c r="M948" i="8"/>
  <c r="L948" i="8"/>
  <c r="K948" i="8"/>
  <c r="J948" i="8"/>
  <c r="I948" i="8"/>
  <c r="H948" i="8"/>
  <c r="G948" i="8"/>
  <c r="F948" i="8"/>
  <c r="E948" i="8"/>
  <c r="D948" i="8"/>
  <c r="C948" i="8"/>
  <c r="B948" i="8"/>
  <c r="AA948" i="8" s="1"/>
  <c r="CK947" i="8"/>
  <c r="Y947" i="8" s="1"/>
  <c r="CI947" i="8"/>
  <c r="CH947" i="8"/>
  <c r="CG947" i="8"/>
  <c r="CF947" i="8"/>
  <c r="CE947" i="8"/>
  <c r="CD947" i="8"/>
  <c r="CC947" i="8"/>
  <c r="CB947" i="8"/>
  <c r="CA947" i="8"/>
  <c r="BZ947" i="8"/>
  <c r="BY947" i="8"/>
  <c r="BX947" i="8"/>
  <c r="BW947" i="8"/>
  <c r="BV947" i="8"/>
  <c r="BU947" i="8"/>
  <c r="BT947" i="8"/>
  <c r="BS947" i="8"/>
  <c r="BR947" i="8"/>
  <c r="BQ947" i="8"/>
  <c r="BO947" i="8"/>
  <c r="BP947" i="8" s="1"/>
  <c r="AG947" i="8"/>
  <c r="AF947" i="8"/>
  <c r="AE947" i="8"/>
  <c r="AD947" i="8"/>
  <c r="AB947" i="8"/>
  <c r="Z947" i="8"/>
  <c r="AC947" i="8" s="1"/>
  <c r="W947" i="8"/>
  <c r="V947" i="8"/>
  <c r="U947" i="8"/>
  <c r="T947" i="8"/>
  <c r="S947" i="8"/>
  <c r="R947" i="8"/>
  <c r="Q947" i="8"/>
  <c r="P947" i="8"/>
  <c r="O947" i="8"/>
  <c r="N947" i="8"/>
  <c r="M947" i="8"/>
  <c r="L947" i="8"/>
  <c r="K947" i="8"/>
  <c r="J947" i="8"/>
  <c r="I947" i="8"/>
  <c r="H947" i="8"/>
  <c r="G947" i="8"/>
  <c r="F947" i="8"/>
  <c r="E947" i="8"/>
  <c r="D947" i="8"/>
  <c r="C947" i="8"/>
  <c r="B947" i="8"/>
  <c r="AA947" i="8" s="1"/>
  <c r="CK946" i="8"/>
  <c r="CI946" i="8"/>
  <c r="CH946" i="8"/>
  <c r="CG946" i="8"/>
  <c r="CF946" i="8"/>
  <c r="CE946" i="8"/>
  <c r="CD946" i="8"/>
  <c r="CC946" i="8"/>
  <c r="CB946" i="8"/>
  <c r="CA946" i="8"/>
  <c r="BZ946" i="8"/>
  <c r="BY946" i="8"/>
  <c r="BX946" i="8"/>
  <c r="BW946" i="8"/>
  <c r="BV946" i="8"/>
  <c r="BU946" i="8"/>
  <c r="BT946" i="8"/>
  <c r="BS946" i="8"/>
  <c r="BR946" i="8"/>
  <c r="BQ946" i="8"/>
  <c r="BP946" i="8"/>
  <c r="BO946" i="8"/>
  <c r="Z946" i="8"/>
  <c r="Y946" i="8"/>
  <c r="W946" i="8"/>
  <c r="V946" i="8"/>
  <c r="U946" i="8"/>
  <c r="T946" i="8"/>
  <c r="S946" i="8"/>
  <c r="R946" i="8"/>
  <c r="Q946" i="8"/>
  <c r="P946" i="8"/>
  <c r="O946" i="8"/>
  <c r="N946" i="8"/>
  <c r="M946" i="8"/>
  <c r="L946" i="8"/>
  <c r="K946" i="8"/>
  <c r="J946" i="8"/>
  <c r="I946" i="8"/>
  <c r="H946" i="8"/>
  <c r="G946" i="8"/>
  <c r="F946" i="8"/>
  <c r="E946" i="8"/>
  <c r="D946" i="8"/>
  <c r="C946" i="8"/>
  <c r="B946" i="8"/>
  <c r="AA946" i="8" s="1"/>
  <c r="CK945" i="8"/>
  <c r="Y945" i="8" s="1"/>
  <c r="CI945" i="8"/>
  <c r="CH945" i="8"/>
  <c r="CG945" i="8"/>
  <c r="CF945" i="8"/>
  <c r="CE945" i="8"/>
  <c r="CD945" i="8"/>
  <c r="CC945" i="8"/>
  <c r="CB945" i="8"/>
  <c r="CA945" i="8"/>
  <c r="BZ945" i="8"/>
  <c r="BY945" i="8"/>
  <c r="BX945" i="8"/>
  <c r="BW945" i="8"/>
  <c r="BV945" i="8"/>
  <c r="BU945" i="8"/>
  <c r="BT945" i="8"/>
  <c r="BS945" i="8"/>
  <c r="BR945" i="8"/>
  <c r="BQ945" i="8"/>
  <c r="BO945" i="8"/>
  <c r="BP945" i="8" s="1"/>
  <c r="Z945" i="8"/>
  <c r="W945" i="8"/>
  <c r="V945" i="8"/>
  <c r="U945" i="8"/>
  <c r="T945" i="8"/>
  <c r="S945" i="8"/>
  <c r="R945" i="8"/>
  <c r="Q945" i="8"/>
  <c r="P945" i="8"/>
  <c r="O945" i="8"/>
  <c r="N945" i="8"/>
  <c r="M945" i="8"/>
  <c r="L945" i="8"/>
  <c r="K945" i="8"/>
  <c r="J945" i="8"/>
  <c r="I945" i="8"/>
  <c r="H945" i="8"/>
  <c r="G945" i="8"/>
  <c r="F945" i="8"/>
  <c r="E945" i="8"/>
  <c r="D945" i="8"/>
  <c r="C945" i="8" s="1"/>
  <c r="B945" i="8"/>
  <c r="AA945" i="8" s="1"/>
  <c r="CK944" i="8"/>
  <c r="Y944" i="8" s="1"/>
  <c r="CI944" i="8"/>
  <c r="CH944" i="8"/>
  <c r="CG944" i="8"/>
  <c r="CF944" i="8"/>
  <c r="CE944" i="8"/>
  <c r="CD944" i="8"/>
  <c r="CC944" i="8"/>
  <c r="CB944" i="8"/>
  <c r="CA944" i="8"/>
  <c r="BZ944" i="8"/>
  <c r="BY944" i="8"/>
  <c r="BX944" i="8"/>
  <c r="BW944" i="8"/>
  <c r="BV944" i="8"/>
  <c r="BU944" i="8"/>
  <c r="BT944" i="8"/>
  <c r="BS944" i="8"/>
  <c r="BR944" i="8"/>
  <c r="BQ944" i="8"/>
  <c r="BP944" i="8"/>
  <c r="BO944" i="8"/>
  <c r="AF944" i="8"/>
  <c r="AE944" i="8"/>
  <c r="W944" i="8"/>
  <c r="V944" i="8"/>
  <c r="U944" i="8"/>
  <c r="T944" i="8"/>
  <c r="S944" i="8"/>
  <c r="R944" i="8"/>
  <c r="Q944" i="8"/>
  <c r="P944" i="8"/>
  <c r="O944" i="8"/>
  <c r="N944" i="8"/>
  <c r="M944" i="8"/>
  <c r="L944" i="8"/>
  <c r="K944" i="8"/>
  <c r="J944" i="8"/>
  <c r="I944" i="8"/>
  <c r="H944" i="8"/>
  <c r="G944" i="8"/>
  <c r="F944" i="8"/>
  <c r="E944" i="8"/>
  <c r="D944" i="8"/>
  <c r="Z944" i="8" s="1"/>
  <c r="AB944" i="8" s="1"/>
  <c r="C944" i="8"/>
  <c r="B944" i="8"/>
  <c r="AA944" i="8" s="1"/>
  <c r="CK943" i="8"/>
  <c r="CI943" i="8"/>
  <c r="CH943" i="8"/>
  <c r="CG943" i="8"/>
  <c r="CF943" i="8"/>
  <c r="CE943" i="8"/>
  <c r="CD943" i="8"/>
  <c r="CC943" i="8"/>
  <c r="CB943" i="8"/>
  <c r="CA943" i="8"/>
  <c r="BZ943" i="8"/>
  <c r="BY943" i="8"/>
  <c r="BX943" i="8"/>
  <c r="BW943" i="8"/>
  <c r="BV943" i="8"/>
  <c r="BU943" i="8"/>
  <c r="BT943" i="8"/>
  <c r="BS943" i="8"/>
  <c r="BR943" i="8"/>
  <c r="BQ943" i="8"/>
  <c r="BO943" i="8"/>
  <c r="BP943" i="8" s="1"/>
  <c r="Z943" i="8"/>
  <c r="Y943" i="8"/>
  <c r="W943" i="8"/>
  <c r="V943" i="8"/>
  <c r="U943" i="8"/>
  <c r="T943" i="8"/>
  <c r="S943" i="8"/>
  <c r="R943" i="8"/>
  <c r="Q943" i="8"/>
  <c r="P943" i="8"/>
  <c r="O943" i="8"/>
  <c r="N943" i="8"/>
  <c r="M943" i="8"/>
  <c r="L943" i="8"/>
  <c r="K943" i="8"/>
  <c r="J943" i="8"/>
  <c r="I943" i="8"/>
  <c r="H943" i="8"/>
  <c r="G943" i="8"/>
  <c r="F943" i="8"/>
  <c r="E943" i="8"/>
  <c r="D943" i="8"/>
  <c r="C943" i="8"/>
  <c r="B943" i="8"/>
  <c r="AA943" i="8" s="1"/>
  <c r="CK942" i="8"/>
  <c r="Y942" i="8" s="1"/>
  <c r="CI942" i="8"/>
  <c r="CH942" i="8"/>
  <c r="CG942" i="8"/>
  <c r="CF942" i="8"/>
  <c r="CE942" i="8"/>
  <c r="CD942" i="8"/>
  <c r="CC942" i="8"/>
  <c r="CB942" i="8"/>
  <c r="CA942" i="8"/>
  <c r="BZ942" i="8"/>
  <c r="BY942" i="8"/>
  <c r="BX942" i="8"/>
  <c r="BW942" i="8"/>
  <c r="BV942" i="8"/>
  <c r="BU942" i="8"/>
  <c r="BT942" i="8"/>
  <c r="BS942" i="8"/>
  <c r="BR942" i="8"/>
  <c r="BQ942" i="8"/>
  <c r="BO942" i="8"/>
  <c r="BP942" i="8" s="1"/>
  <c r="W942" i="8"/>
  <c r="V942" i="8"/>
  <c r="U942" i="8"/>
  <c r="T942" i="8"/>
  <c r="S942" i="8"/>
  <c r="R942" i="8"/>
  <c r="Q942" i="8"/>
  <c r="P942" i="8"/>
  <c r="O942" i="8"/>
  <c r="N942" i="8"/>
  <c r="M942" i="8"/>
  <c r="L942" i="8"/>
  <c r="K942" i="8"/>
  <c r="J942" i="8"/>
  <c r="I942" i="8"/>
  <c r="H942" i="8"/>
  <c r="G942" i="8"/>
  <c r="F942" i="8"/>
  <c r="E942" i="8"/>
  <c r="D942" i="8"/>
  <c r="CK941" i="8"/>
  <c r="CI941" i="8"/>
  <c r="CH941" i="8"/>
  <c r="CG941" i="8"/>
  <c r="CF941" i="8"/>
  <c r="CE941" i="8"/>
  <c r="CD941" i="8"/>
  <c r="CC941" i="8"/>
  <c r="CB941" i="8"/>
  <c r="CA941" i="8"/>
  <c r="BZ941" i="8"/>
  <c r="BY941" i="8"/>
  <c r="BX941" i="8"/>
  <c r="BW941" i="8"/>
  <c r="BV941" i="8"/>
  <c r="BU941" i="8"/>
  <c r="BT941" i="8"/>
  <c r="BS941" i="8"/>
  <c r="BR941" i="8"/>
  <c r="BQ941" i="8"/>
  <c r="BP941" i="8"/>
  <c r="BO941" i="8"/>
  <c r="Z941" i="8"/>
  <c r="Y941" i="8"/>
  <c r="W941" i="8"/>
  <c r="V941" i="8"/>
  <c r="U941" i="8"/>
  <c r="T941" i="8"/>
  <c r="S941" i="8"/>
  <c r="R941" i="8"/>
  <c r="Q941" i="8"/>
  <c r="P941" i="8"/>
  <c r="O941" i="8"/>
  <c r="N941" i="8"/>
  <c r="M941" i="8"/>
  <c r="L941" i="8"/>
  <c r="K941" i="8"/>
  <c r="J941" i="8"/>
  <c r="I941" i="8"/>
  <c r="H941" i="8"/>
  <c r="G941" i="8"/>
  <c r="F941" i="8"/>
  <c r="E941" i="8"/>
  <c r="D941" i="8"/>
  <c r="C941" i="8"/>
  <c r="B941" i="8"/>
  <c r="AA941" i="8" s="1"/>
  <c r="CK940" i="8"/>
  <c r="CI940" i="8"/>
  <c r="CH940" i="8"/>
  <c r="CG940" i="8"/>
  <c r="CF940" i="8"/>
  <c r="CE940" i="8"/>
  <c r="CD940" i="8"/>
  <c r="CC940" i="8"/>
  <c r="CB940" i="8"/>
  <c r="CA940" i="8"/>
  <c r="BZ940" i="8"/>
  <c r="BY940" i="8"/>
  <c r="BX940" i="8"/>
  <c r="BW940" i="8"/>
  <c r="BV940" i="8"/>
  <c r="BU940" i="8"/>
  <c r="BT940" i="8"/>
  <c r="BS940" i="8"/>
  <c r="BR940" i="8"/>
  <c r="BQ940" i="8"/>
  <c r="BO940" i="8"/>
  <c r="BP940" i="8" s="1"/>
  <c r="Z940" i="8"/>
  <c r="AE940" i="8" s="1"/>
  <c r="Y940" i="8"/>
  <c r="W940" i="8"/>
  <c r="V940" i="8"/>
  <c r="U940" i="8"/>
  <c r="T940" i="8"/>
  <c r="S940" i="8"/>
  <c r="R940" i="8"/>
  <c r="Q940" i="8"/>
  <c r="P940" i="8"/>
  <c r="O940" i="8"/>
  <c r="N940" i="8"/>
  <c r="M940" i="8"/>
  <c r="L940" i="8"/>
  <c r="K940" i="8"/>
  <c r="J940" i="8"/>
  <c r="I940" i="8"/>
  <c r="H940" i="8"/>
  <c r="G940" i="8"/>
  <c r="F940" i="8"/>
  <c r="E940" i="8"/>
  <c r="D940" i="8"/>
  <c r="B940" i="8" s="1"/>
  <c r="AA940" i="8" s="1"/>
  <c r="C940" i="8"/>
  <c r="CK939" i="8"/>
  <c r="Y939" i="8" s="1"/>
  <c r="CI939" i="8"/>
  <c r="CH939" i="8"/>
  <c r="CG939" i="8"/>
  <c r="CF939" i="8"/>
  <c r="CE939" i="8"/>
  <c r="CD939" i="8"/>
  <c r="CC939" i="8"/>
  <c r="CB939" i="8"/>
  <c r="CA939" i="8"/>
  <c r="BZ939" i="8"/>
  <c r="BY939" i="8"/>
  <c r="BX939" i="8"/>
  <c r="BW939" i="8"/>
  <c r="BV939" i="8"/>
  <c r="BU939" i="8"/>
  <c r="BT939" i="8"/>
  <c r="BS939" i="8"/>
  <c r="BR939" i="8"/>
  <c r="BQ939" i="8"/>
  <c r="BO939" i="8"/>
  <c r="BP939" i="8" s="1"/>
  <c r="AD939" i="8"/>
  <c r="AC939" i="8"/>
  <c r="AB939" i="8"/>
  <c r="AA939" i="8"/>
  <c r="W939" i="8"/>
  <c r="V939" i="8"/>
  <c r="U939" i="8"/>
  <c r="T939" i="8"/>
  <c r="S939" i="8"/>
  <c r="R939" i="8"/>
  <c r="Q939" i="8"/>
  <c r="P939" i="8"/>
  <c r="O939" i="8"/>
  <c r="N939" i="8"/>
  <c r="M939" i="8"/>
  <c r="L939" i="8"/>
  <c r="K939" i="8"/>
  <c r="J939" i="8"/>
  <c r="I939" i="8"/>
  <c r="H939" i="8"/>
  <c r="G939" i="8"/>
  <c r="F939" i="8"/>
  <c r="E939" i="8"/>
  <c r="D939" i="8"/>
  <c r="Z939" i="8" s="1"/>
  <c r="AG939" i="8" s="1"/>
  <c r="C939" i="8"/>
  <c r="B939" i="8"/>
  <c r="CK938" i="8"/>
  <c r="Y938" i="8" s="1"/>
  <c r="CI938" i="8"/>
  <c r="CH938" i="8"/>
  <c r="CG938" i="8"/>
  <c r="CF938" i="8"/>
  <c r="CE938" i="8"/>
  <c r="CD938" i="8"/>
  <c r="CC938" i="8"/>
  <c r="CB938" i="8"/>
  <c r="CA938" i="8"/>
  <c r="BZ938" i="8"/>
  <c r="BY938" i="8"/>
  <c r="BX938" i="8"/>
  <c r="BW938" i="8"/>
  <c r="BV938" i="8"/>
  <c r="BU938" i="8"/>
  <c r="BT938" i="8"/>
  <c r="BS938" i="8"/>
  <c r="BR938" i="8"/>
  <c r="BQ938" i="8"/>
  <c r="BO938" i="8"/>
  <c r="BP938" i="8" s="1"/>
  <c r="AG938" i="8"/>
  <c r="Z938" i="8"/>
  <c r="W938" i="8"/>
  <c r="V938" i="8"/>
  <c r="U938" i="8"/>
  <c r="T938" i="8"/>
  <c r="S938" i="8"/>
  <c r="R938" i="8"/>
  <c r="Q938" i="8"/>
  <c r="P938" i="8"/>
  <c r="O938" i="8"/>
  <c r="N938" i="8"/>
  <c r="M938" i="8"/>
  <c r="L938" i="8"/>
  <c r="K938" i="8"/>
  <c r="J938" i="8"/>
  <c r="I938" i="8"/>
  <c r="H938" i="8"/>
  <c r="G938" i="8"/>
  <c r="F938" i="8"/>
  <c r="E938" i="8"/>
  <c r="D938" i="8"/>
  <c r="C938" i="8"/>
  <c r="B938" i="8"/>
  <c r="AA938" i="8" s="1"/>
  <c r="CK937" i="8"/>
  <c r="Y937" i="8" s="1"/>
  <c r="CI937" i="8"/>
  <c r="CH937" i="8"/>
  <c r="CG937" i="8"/>
  <c r="CF937" i="8"/>
  <c r="CE937" i="8"/>
  <c r="CD937" i="8"/>
  <c r="CC937" i="8"/>
  <c r="CB937" i="8"/>
  <c r="CA937" i="8"/>
  <c r="BZ937" i="8"/>
  <c r="BY937" i="8"/>
  <c r="BX937" i="8"/>
  <c r="BW937" i="8"/>
  <c r="BV937" i="8"/>
  <c r="BU937" i="8"/>
  <c r="BT937" i="8"/>
  <c r="BS937" i="8"/>
  <c r="BR937" i="8"/>
  <c r="BQ937" i="8"/>
  <c r="BP937" i="8"/>
  <c r="BO937" i="8"/>
  <c r="W937" i="8"/>
  <c r="V937" i="8"/>
  <c r="U937" i="8"/>
  <c r="T937" i="8"/>
  <c r="S937" i="8"/>
  <c r="R937" i="8"/>
  <c r="Q937" i="8"/>
  <c r="P937" i="8"/>
  <c r="O937" i="8"/>
  <c r="N937" i="8"/>
  <c r="M937" i="8"/>
  <c r="L937" i="8"/>
  <c r="K937" i="8"/>
  <c r="J937" i="8"/>
  <c r="I937" i="8"/>
  <c r="H937" i="8"/>
  <c r="G937" i="8"/>
  <c r="F937" i="8"/>
  <c r="E937" i="8"/>
  <c r="D937" i="8"/>
  <c r="C937" i="8"/>
  <c r="CK936" i="8"/>
  <c r="CI936" i="8"/>
  <c r="CH936" i="8"/>
  <c r="CG936" i="8"/>
  <c r="CF936" i="8"/>
  <c r="CE936" i="8"/>
  <c r="CD936" i="8"/>
  <c r="CC936" i="8"/>
  <c r="CB936" i="8"/>
  <c r="CA936" i="8"/>
  <c r="BZ936" i="8"/>
  <c r="BY936" i="8"/>
  <c r="BX936" i="8"/>
  <c r="BW936" i="8"/>
  <c r="BV936" i="8"/>
  <c r="BU936" i="8"/>
  <c r="BT936" i="8"/>
  <c r="BS936" i="8"/>
  <c r="BR936" i="8"/>
  <c r="BQ936" i="8"/>
  <c r="BO936" i="8"/>
  <c r="BP936" i="8" s="1"/>
  <c r="Z936" i="8"/>
  <c r="Y936" i="8"/>
  <c r="W936" i="8"/>
  <c r="V936" i="8"/>
  <c r="U936" i="8"/>
  <c r="T936" i="8"/>
  <c r="S936" i="8"/>
  <c r="R936" i="8"/>
  <c r="Q936" i="8"/>
  <c r="P936" i="8"/>
  <c r="O936" i="8"/>
  <c r="N936" i="8"/>
  <c r="M936" i="8"/>
  <c r="L936" i="8"/>
  <c r="K936" i="8"/>
  <c r="J936" i="8"/>
  <c r="I936" i="8"/>
  <c r="H936" i="8"/>
  <c r="G936" i="8"/>
  <c r="F936" i="8"/>
  <c r="E936" i="8"/>
  <c r="D936" i="8"/>
  <c r="C936" i="8"/>
  <c r="B936" i="8"/>
  <c r="AA936" i="8" s="1"/>
  <c r="CK935" i="8"/>
  <c r="Y935" i="8" s="1"/>
  <c r="CI935" i="8"/>
  <c r="CH935" i="8"/>
  <c r="CG935" i="8"/>
  <c r="CF935" i="8"/>
  <c r="CE935" i="8"/>
  <c r="CD935" i="8"/>
  <c r="CC935" i="8"/>
  <c r="CB935" i="8"/>
  <c r="CA935" i="8"/>
  <c r="BZ935" i="8"/>
  <c r="BY935" i="8"/>
  <c r="BX935" i="8"/>
  <c r="BW935" i="8"/>
  <c r="BV935" i="8"/>
  <c r="BU935" i="8"/>
  <c r="BT935" i="8"/>
  <c r="BS935" i="8"/>
  <c r="BR935" i="8"/>
  <c r="BQ935" i="8"/>
  <c r="BO935" i="8"/>
  <c r="BP935" i="8" s="1"/>
  <c r="AG935" i="8"/>
  <c r="AF935" i="8"/>
  <c r="AE935" i="8"/>
  <c r="AD935" i="8"/>
  <c r="AB935" i="8"/>
  <c r="Z935" i="8"/>
  <c r="AC935" i="8" s="1"/>
  <c r="W935" i="8"/>
  <c r="V935" i="8"/>
  <c r="U935" i="8"/>
  <c r="T935" i="8"/>
  <c r="S935" i="8"/>
  <c r="R935" i="8"/>
  <c r="Q935" i="8"/>
  <c r="P935" i="8"/>
  <c r="O935" i="8"/>
  <c r="N935" i="8"/>
  <c r="M935" i="8"/>
  <c r="L935" i="8"/>
  <c r="K935" i="8"/>
  <c r="J935" i="8"/>
  <c r="I935" i="8"/>
  <c r="H935" i="8"/>
  <c r="G935" i="8"/>
  <c r="F935" i="8"/>
  <c r="E935" i="8"/>
  <c r="D935" i="8"/>
  <c r="C935" i="8"/>
  <c r="B935" i="8"/>
  <c r="AA935" i="8" s="1"/>
  <c r="CK934" i="8"/>
  <c r="CI934" i="8"/>
  <c r="CH934" i="8"/>
  <c r="CG934" i="8"/>
  <c r="CF934" i="8"/>
  <c r="CE934" i="8"/>
  <c r="CD934" i="8"/>
  <c r="CC934" i="8"/>
  <c r="CB934" i="8"/>
  <c r="CA934" i="8"/>
  <c r="BZ934" i="8"/>
  <c r="BY934" i="8"/>
  <c r="BX934" i="8"/>
  <c r="BW934" i="8"/>
  <c r="BV934" i="8"/>
  <c r="BU934" i="8"/>
  <c r="BT934" i="8"/>
  <c r="BS934" i="8"/>
  <c r="BR934" i="8"/>
  <c r="BQ934" i="8"/>
  <c r="BP934" i="8"/>
  <c r="BO934" i="8"/>
  <c r="Z934" i="8"/>
  <c r="AF934" i="8" s="1"/>
  <c r="Y934" i="8"/>
  <c r="W934" i="8"/>
  <c r="V934" i="8"/>
  <c r="U934" i="8"/>
  <c r="T934" i="8"/>
  <c r="S934" i="8"/>
  <c r="R934" i="8"/>
  <c r="Q934" i="8"/>
  <c r="P934" i="8"/>
  <c r="O934" i="8"/>
  <c r="N934" i="8"/>
  <c r="M934" i="8"/>
  <c r="L934" i="8"/>
  <c r="K934" i="8"/>
  <c r="J934" i="8"/>
  <c r="I934" i="8"/>
  <c r="H934" i="8"/>
  <c r="G934" i="8"/>
  <c r="F934" i="8"/>
  <c r="E934" i="8"/>
  <c r="D934" i="8"/>
  <c r="C934" i="8"/>
  <c r="B934" i="8"/>
  <c r="AA934" i="8" s="1"/>
  <c r="CK933" i="8"/>
  <c r="CI933" i="8"/>
  <c r="CH933" i="8"/>
  <c r="CG933" i="8"/>
  <c r="CF933" i="8"/>
  <c r="CE933" i="8"/>
  <c r="CD933" i="8"/>
  <c r="CC933" i="8"/>
  <c r="CB933" i="8"/>
  <c r="CA933" i="8"/>
  <c r="BZ933" i="8"/>
  <c r="BY933" i="8"/>
  <c r="BX933" i="8"/>
  <c r="BW933" i="8"/>
  <c r="BV933" i="8"/>
  <c r="BU933" i="8"/>
  <c r="BT933" i="8"/>
  <c r="BS933" i="8"/>
  <c r="BR933" i="8"/>
  <c r="BQ933" i="8"/>
  <c r="BO933" i="8"/>
  <c r="BP933" i="8" s="1"/>
  <c r="Z933" i="8"/>
  <c r="AD933" i="8" s="1"/>
  <c r="Y933" i="8"/>
  <c r="W933" i="8"/>
  <c r="V933" i="8"/>
  <c r="U933" i="8"/>
  <c r="T933" i="8"/>
  <c r="S933" i="8"/>
  <c r="R933" i="8"/>
  <c r="Q933" i="8"/>
  <c r="P933" i="8"/>
  <c r="O933" i="8"/>
  <c r="N933" i="8"/>
  <c r="M933" i="8"/>
  <c r="L933" i="8"/>
  <c r="K933" i="8"/>
  <c r="J933" i="8"/>
  <c r="I933" i="8"/>
  <c r="H933" i="8"/>
  <c r="G933" i="8"/>
  <c r="F933" i="8"/>
  <c r="E933" i="8"/>
  <c r="D933" i="8"/>
  <c r="C933" i="8" s="1"/>
  <c r="B933" i="8"/>
  <c r="AA933" i="8" s="1"/>
  <c r="CK932" i="8"/>
  <c r="Y932" i="8" s="1"/>
  <c r="CI932" i="8"/>
  <c r="CH932" i="8"/>
  <c r="CG932" i="8"/>
  <c r="CF932" i="8"/>
  <c r="CE932" i="8"/>
  <c r="CD932" i="8"/>
  <c r="CC932" i="8"/>
  <c r="CB932" i="8"/>
  <c r="CA932" i="8"/>
  <c r="BZ932" i="8"/>
  <c r="BY932" i="8"/>
  <c r="BX932" i="8"/>
  <c r="BW932" i="8"/>
  <c r="BV932" i="8"/>
  <c r="BU932" i="8"/>
  <c r="BT932" i="8"/>
  <c r="BS932" i="8"/>
  <c r="BR932" i="8"/>
  <c r="BQ932" i="8"/>
  <c r="BP932" i="8"/>
  <c r="BO932" i="8"/>
  <c r="W932" i="8"/>
  <c r="V932" i="8"/>
  <c r="U932" i="8"/>
  <c r="T932" i="8"/>
  <c r="S932" i="8"/>
  <c r="R932" i="8"/>
  <c r="Q932" i="8"/>
  <c r="P932" i="8"/>
  <c r="O932" i="8"/>
  <c r="N932" i="8"/>
  <c r="M932" i="8"/>
  <c r="L932" i="8"/>
  <c r="K932" i="8"/>
  <c r="J932" i="8"/>
  <c r="I932" i="8"/>
  <c r="H932" i="8"/>
  <c r="G932" i="8"/>
  <c r="F932" i="8"/>
  <c r="E932" i="8"/>
  <c r="D932" i="8"/>
  <c r="C932" i="8"/>
  <c r="CK931" i="8"/>
  <c r="CI931" i="8"/>
  <c r="CH931" i="8"/>
  <c r="CG931" i="8"/>
  <c r="CF931" i="8"/>
  <c r="CE931" i="8"/>
  <c r="CD931" i="8"/>
  <c r="CC931" i="8"/>
  <c r="CB931" i="8"/>
  <c r="CA931" i="8"/>
  <c r="BZ931" i="8"/>
  <c r="BY931" i="8"/>
  <c r="BX931" i="8"/>
  <c r="BW931" i="8"/>
  <c r="BV931" i="8"/>
  <c r="BU931" i="8"/>
  <c r="BT931" i="8"/>
  <c r="BS931" i="8"/>
  <c r="BR931" i="8"/>
  <c r="BQ931" i="8"/>
  <c r="BO931" i="8"/>
  <c r="BP931" i="8" s="1"/>
  <c r="Z931" i="8"/>
  <c r="Y931" i="8"/>
  <c r="W931" i="8"/>
  <c r="V931" i="8"/>
  <c r="U931" i="8"/>
  <c r="T931" i="8"/>
  <c r="S931" i="8"/>
  <c r="R931" i="8"/>
  <c r="Q931" i="8"/>
  <c r="P931" i="8"/>
  <c r="O931" i="8"/>
  <c r="N931" i="8"/>
  <c r="M931" i="8"/>
  <c r="L931" i="8"/>
  <c r="K931" i="8"/>
  <c r="J931" i="8"/>
  <c r="I931" i="8"/>
  <c r="H931" i="8"/>
  <c r="G931" i="8"/>
  <c r="F931" i="8"/>
  <c r="E931" i="8"/>
  <c r="D931" i="8"/>
  <c r="C931" i="8"/>
  <c r="B931" i="8"/>
  <c r="AA931" i="8" s="1"/>
  <c r="C928" i="8"/>
  <c r="CK993" i="8"/>
  <c r="Y993" i="8" s="1"/>
  <c r="CI993" i="8"/>
  <c r="CH993" i="8"/>
  <c r="CG993" i="8"/>
  <c r="CF993" i="8"/>
  <c r="CE993" i="8"/>
  <c r="CD993" i="8"/>
  <c r="CC993" i="8"/>
  <c r="CB993" i="8"/>
  <c r="CA993" i="8"/>
  <c r="BZ993" i="8"/>
  <c r="BY993" i="8"/>
  <c r="BX993" i="8"/>
  <c r="BW993" i="8"/>
  <c r="BV993" i="8"/>
  <c r="BU993" i="8"/>
  <c r="BT993" i="8"/>
  <c r="BS993" i="8"/>
  <c r="BR993" i="8"/>
  <c r="BQ993" i="8"/>
  <c r="BO993" i="8"/>
  <c r="BP993" i="8" s="1"/>
  <c r="Z993" i="8"/>
  <c r="AG993" i="8" s="1"/>
  <c r="W993" i="8"/>
  <c r="V993" i="8"/>
  <c r="U993" i="8"/>
  <c r="T993" i="8"/>
  <c r="S993" i="8"/>
  <c r="R993" i="8"/>
  <c r="Q993" i="8"/>
  <c r="P993" i="8"/>
  <c r="O993" i="8"/>
  <c r="N993" i="8"/>
  <c r="M993" i="8"/>
  <c r="L993" i="8"/>
  <c r="K993" i="8"/>
  <c r="J993" i="8"/>
  <c r="I993" i="8"/>
  <c r="H993" i="8"/>
  <c r="G993" i="8"/>
  <c r="F993" i="8"/>
  <c r="E993" i="8"/>
  <c r="D993" i="8"/>
  <c r="B993" i="8" s="1"/>
  <c r="AA993" i="8" s="1"/>
  <c r="C993" i="8"/>
  <c r="CK992" i="8"/>
  <c r="Y992" i="8" s="1"/>
  <c r="CI992" i="8"/>
  <c r="CH992" i="8"/>
  <c r="CG992" i="8"/>
  <c r="CF992" i="8"/>
  <c r="CE992" i="8"/>
  <c r="CD992" i="8"/>
  <c r="CC992" i="8"/>
  <c r="CB992" i="8"/>
  <c r="CA992" i="8"/>
  <c r="BZ992" i="8"/>
  <c r="BY992" i="8"/>
  <c r="BX992" i="8"/>
  <c r="BW992" i="8"/>
  <c r="BV992" i="8"/>
  <c r="BU992" i="8"/>
  <c r="BT992" i="8"/>
  <c r="BS992" i="8"/>
  <c r="BR992" i="8"/>
  <c r="BQ992" i="8"/>
  <c r="BO992" i="8"/>
  <c r="BP992" i="8" s="1"/>
  <c r="W992" i="8"/>
  <c r="V992" i="8"/>
  <c r="U992" i="8"/>
  <c r="T992" i="8"/>
  <c r="S992" i="8"/>
  <c r="R992" i="8"/>
  <c r="Q992" i="8"/>
  <c r="P992" i="8"/>
  <c r="O992" i="8"/>
  <c r="N992" i="8"/>
  <c r="M992" i="8"/>
  <c r="L992" i="8"/>
  <c r="K992" i="8"/>
  <c r="J992" i="8"/>
  <c r="I992" i="8"/>
  <c r="H992" i="8"/>
  <c r="G992" i="8"/>
  <c r="F992" i="8"/>
  <c r="E992" i="8"/>
  <c r="D992" i="8"/>
  <c r="CK930" i="8"/>
  <c r="Y930" i="8" s="1"/>
  <c r="CI930" i="8"/>
  <c r="CH930" i="8"/>
  <c r="CG930" i="8"/>
  <c r="CF930" i="8"/>
  <c r="CE930" i="8"/>
  <c r="CD930" i="8"/>
  <c r="CC930" i="8"/>
  <c r="CB930" i="8"/>
  <c r="CA930" i="8"/>
  <c r="BZ930" i="8"/>
  <c r="BY930" i="8"/>
  <c r="BX930" i="8"/>
  <c r="BW930" i="8"/>
  <c r="BV930" i="8"/>
  <c r="BU930" i="8"/>
  <c r="BT930" i="8"/>
  <c r="BS930" i="8"/>
  <c r="BR930" i="8"/>
  <c r="BQ930" i="8"/>
  <c r="BO930" i="8"/>
  <c r="BP930" i="8" s="1"/>
  <c r="Z930" i="8"/>
  <c r="W930" i="8"/>
  <c r="V930" i="8"/>
  <c r="U930" i="8"/>
  <c r="T930" i="8"/>
  <c r="S930" i="8"/>
  <c r="R930" i="8"/>
  <c r="Q930" i="8"/>
  <c r="P930" i="8"/>
  <c r="O930" i="8"/>
  <c r="N930" i="8"/>
  <c r="M930" i="8"/>
  <c r="L930" i="8"/>
  <c r="K930" i="8"/>
  <c r="J930" i="8"/>
  <c r="I930" i="8"/>
  <c r="H930" i="8"/>
  <c r="G930" i="8"/>
  <c r="F930" i="8"/>
  <c r="E930" i="8"/>
  <c r="D930" i="8"/>
  <c r="C930" i="8"/>
  <c r="B930" i="8"/>
  <c r="AA930" i="8" s="1"/>
  <c r="CK929" i="8"/>
  <c r="Y929" i="8" s="1"/>
  <c r="CI929" i="8"/>
  <c r="CH929" i="8"/>
  <c r="CG929" i="8"/>
  <c r="CF929" i="8"/>
  <c r="CE929" i="8"/>
  <c r="CD929" i="8"/>
  <c r="CC929" i="8"/>
  <c r="CB929" i="8"/>
  <c r="CA929" i="8"/>
  <c r="BZ929" i="8"/>
  <c r="BY929" i="8"/>
  <c r="BX929" i="8"/>
  <c r="BW929" i="8"/>
  <c r="BV929" i="8"/>
  <c r="BU929" i="8"/>
  <c r="BT929" i="8"/>
  <c r="BS929" i="8"/>
  <c r="BR929" i="8"/>
  <c r="BQ929" i="8"/>
  <c r="BO929" i="8"/>
  <c r="BP929" i="8" s="1"/>
  <c r="W929" i="8"/>
  <c r="V929" i="8"/>
  <c r="U929" i="8"/>
  <c r="T929" i="8"/>
  <c r="S929" i="8"/>
  <c r="R929" i="8"/>
  <c r="Q929" i="8"/>
  <c r="P929" i="8"/>
  <c r="O929" i="8"/>
  <c r="N929" i="8"/>
  <c r="M929" i="8"/>
  <c r="L929" i="8"/>
  <c r="K929" i="8"/>
  <c r="J929" i="8"/>
  <c r="I929" i="8"/>
  <c r="H929" i="8"/>
  <c r="G929" i="8"/>
  <c r="F929" i="8"/>
  <c r="E929" i="8"/>
  <c r="D929" i="8"/>
  <c r="CK928" i="8"/>
  <c r="Y928" i="8" s="1"/>
  <c r="CI928" i="8"/>
  <c r="CH928" i="8"/>
  <c r="CG928" i="8"/>
  <c r="CF928" i="8"/>
  <c r="CE928" i="8"/>
  <c r="CD928" i="8"/>
  <c r="CC928" i="8"/>
  <c r="CB928" i="8"/>
  <c r="CA928" i="8"/>
  <c r="BZ928" i="8"/>
  <c r="BY928" i="8"/>
  <c r="BX928" i="8"/>
  <c r="BW928" i="8"/>
  <c r="BV928" i="8"/>
  <c r="BU928" i="8"/>
  <c r="BT928" i="8"/>
  <c r="BS928" i="8"/>
  <c r="BR928" i="8"/>
  <c r="BQ928" i="8"/>
  <c r="BO928" i="8"/>
  <c r="BP928" i="8" s="1"/>
  <c r="AA928" i="8"/>
  <c r="Z928" i="8"/>
  <c r="AB928" i="8" s="1"/>
  <c r="W928" i="8"/>
  <c r="V928" i="8"/>
  <c r="U928" i="8"/>
  <c r="T928" i="8"/>
  <c r="S928" i="8"/>
  <c r="R928" i="8"/>
  <c r="Q928" i="8"/>
  <c r="P928" i="8"/>
  <c r="O928" i="8"/>
  <c r="N928" i="8"/>
  <c r="M928" i="8"/>
  <c r="L928" i="8"/>
  <c r="K928" i="8"/>
  <c r="J928" i="8"/>
  <c r="I928" i="8"/>
  <c r="H928" i="8"/>
  <c r="G928" i="8"/>
  <c r="F928" i="8"/>
  <c r="E928" i="8"/>
  <c r="D928" i="8"/>
  <c r="B928" i="8"/>
  <c r="CK927" i="8"/>
  <c r="Y927" i="8" s="1"/>
  <c r="CI927" i="8"/>
  <c r="CH927" i="8"/>
  <c r="CG927" i="8"/>
  <c r="CF927" i="8"/>
  <c r="CE927" i="8"/>
  <c r="CD927" i="8"/>
  <c r="CC927" i="8"/>
  <c r="CB927" i="8"/>
  <c r="CA927" i="8"/>
  <c r="BZ927" i="8"/>
  <c r="BY927" i="8"/>
  <c r="BX927" i="8"/>
  <c r="BW927" i="8"/>
  <c r="BV927" i="8"/>
  <c r="BU927" i="8"/>
  <c r="BT927" i="8"/>
  <c r="BS927" i="8"/>
  <c r="BR927" i="8"/>
  <c r="BQ927" i="8"/>
  <c r="BO927" i="8"/>
  <c r="BP927" i="8" s="1"/>
  <c r="W927" i="8"/>
  <c r="V927" i="8"/>
  <c r="U927" i="8"/>
  <c r="T927" i="8"/>
  <c r="S927" i="8"/>
  <c r="R927" i="8"/>
  <c r="Q927" i="8"/>
  <c r="P927" i="8"/>
  <c r="O927" i="8"/>
  <c r="N927" i="8"/>
  <c r="M927" i="8"/>
  <c r="L927" i="8"/>
  <c r="K927" i="8"/>
  <c r="J927" i="8"/>
  <c r="I927" i="8"/>
  <c r="H927" i="8"/>
  <c r="G927" i="8"/>
  <c r="F927" i="8"/>
  <c r="E927" i="8"/>
  <c r="D927" i="8"/>
  <c r="Z927" i="8" s="1"/>
  <c r="CK926" i="8"/>
  <c r="Y926" i="8" s="1"/>
  <c r="CI926" i="8"/>
  <c r="CH926" i="8"/>
  <c r="CG926" i="8"/>
  <c r="CF926" i="8"/>
  <c r="CE926" i="8"/>
  <c r="CD926" i="8"/>
  <c r="CC926" i="8"/>
  <c r="CB926" i="8"/>
  <c r="CA926" i="8"/>
  <c r="BZ926" i="8"/>
  <c r="BY926" i="8"/>
  <c r="BX926" i="8"/>
  <c r="BW926" i="8"/>
  <c r="BV926" i="8"/>
  <c r="BU926" i="8"/>
  <c r="BT926" i="8"/>
  <c r="BS926" i="8"/>
  <c r="BR926" i="8"/>
  <c r="BQ926" i="8"/>
  <c r="BO926" i="8"/>
  <c r="BP926" i="8" s="1"/>
  <c r="W926" i="8"/>
  <c r="V926" i="8"/>
  <c r="U926" i="8"/>
  <c r="T926" i="8"/>
  <c r="S926" i="8"/>
  <c r="R926" i="8"/>
  <c r="Q926" i="8"/>
  <c r="P926" i="8"/>
  <c r="O926" i="8"/>
  <c r="N926" i="8"/>
  <c r="M926" i="8"/>
  <c r="L926" i="8"/>
  <c r="K926" i="8"/>
  <c r="J926" i="8"/>
  <c r="I926" i="8"/>
  <c r="H926" i="8"/>
  <c r="G926" i="8"/>
  <c r="F926" i="8"/>
  <c r="E926" i="8"/>
  <c r="D926" i="8"/>
  <c r="C926" i="8" s="1"/>
  <c r="CK925" i="8"/>
  <c r="Y925" i="8" s="1"/>
  <c r="CI925" i="8"/>
  <c r="CH925" i="8"/>
  <c r="CG925" i="8"/>
  <c r="CF925" i="8"/>
  <c r="CE925" i="8"/>
  <c r="CD925" i="8"/>
  <c r="CC925" i="8"/>
  <c r="CB925" i="8"/>
  <c r="CA925" i="8"/>
  <c r="BZ925" i="8"/>
  <c r="BY925" i="8"/>
  <c r="BX925" i="8"/>
  <c r="BW925" i="8"/>
  <c r="BV925" i="8"/>
  <c r="BU925" i="8"/>
  <c r="BT925" i="8"/>
  <c r="BS925" i="8"/>
  <c r="BR925" i="8"/>
  <c r="BQ925" i="8"/>
  <c r="BO925" i="8"/>
  <c r="BP925" i="8" s="1"/>
  <c r="W925" i="8"/>
  <c r="V925" i="8"/>
  <c r="U925" i="8"/>
  <c r="T925" i="8"/>
  <c r="S925" i="8"/>
  <c r="R925" i="8"/>
  <c r="Q925" i="8"/>
  <c r="P925" i="8"/>
  <c r="O925" i="8"/>
  <c r="N925" i="8"/>
  <c r="M925" i="8"/>
  <c r="L925" i="8"/>
  <c r="K925" i="8"/>
  <c r="J925" i="8"/>
  <c r="I925" i="8"/>
  <c r="H925" i="8"/>
  <c r="G925" i="8"/>
  <c r="F925" i="8"/>
  <c r="E925" i="8"/>
  <c r="D925" i="8"/>
  <c r="CK924" i="8"/>
  <c r="Y924" i="8" s="1"/>
  <c r="CI924" i="8"/>
  <c r="CH924" i="8"/>
  <c r="CG924" i="8"/>
  <c r="CF924" i="8"/>
  <c r="CE924" i="8"/>
  <c r="CD924" i="8"/>
  <c r="CC924" i="8"/>
  <c r="CB924" i="8"/>
  <c r="CA924" i="8"/>
  <c r="BZ924" i="8"/>
  <c r="BY924" i="8"/>
  <c r="BX924" i="8"/>
  <c r="BW924" i="8"/>
  <c r="BV924" i="8"/>
  <c r="BU924" i="8"/>
  <c r="BT924" i="8"/>
  <c r="BS924" i="8"/>
  <c r="BR924" i="8"/>
  <c r="BQ924" i="8"/>
  <c r="BO924" i="8"/>
  <c r="BP924" i="8" s="1"/>
  <c r="AD924" i="8"/>
  <c r="W924" i="8"/>
  <c r="V924" i="8"/>
  <c r="U924" i="8"/>
  <c r="T924" i="8"/>
  <c r="S924" i="8"/>
  <c r="R924" i="8"/>
  <c r="Q924" i="8"/>
  <c r="P924" i="8"/>
  <c r="O924" i="8"/>
  <c r="N924" i="8"/>
  <c r="M924" i="8"/>
  <c r="L924" i="8"/>
  <c r="K924" i="8"/>
  <c r="J924" i="8"/>
  <c r="I924" i="8"/>
  <c r="H924" i="8"/>
  <c r="G924" i="8"/>
  <c r="F924" i="8"/>
  <c r="E924" i="8"/>
  <c r="D924" i="8"/>
  <c r="Z924" i="8" s="1"/>
  <c r="C924" i="8"/>
  <c r="B924" i="8"/>
  <c r="AA924" i="8" s="1"/>
  <c r="CK923" i="8"/>
  <c r="Y923" i="8" s="1"/>
  <c r="CI923" i="8"/>
  <c r="CH923" i="8"/>
  <c r="CG923" i="8"/>
  <c r="CF923" i="8"/>
  <c r="CE923" i="8"/>
  <c r="CD923" i="8"/>
  <c r="CC923" i="8"/>
  <c r="CB923" i="8"/>
  <c r="CA923" i="8"/>
  <c r="BZ923" i="8"/>
  <c r="BY923" i="8"/>
  <c r="BX923" i="8"/>
  <c r="BW923" i="8"/>
  <c r="BV923" i="8"/>
  <c r="BU923" i="8"/>
  <c r="BT923" i="8"/>
  <c r="BS923" i="8"/>
  <c r="BR923" i="8"/>
  <c r="BQ923" i="8"/>
  <c r="BO923" i="8"/>
  <c r="BP923" i="8" s="1"/>
  <c r="W923" i="8"/>
  <c r="V923" i="8"/>
  <c r="U923" i="8"/>
  <c r="T923" i="8"/>
  <c r="S923" i="8"/>
  <c r="R923" i="8"/>
  <c r="Q923" i="8"/>
  <c r="P923" i="8"/>
  <c r="O923" i="8"/>
  <c r="N923" i="8"/>
  <c r="M923" i="8"/>
  <c r="L923" i="8"/>
  <c r="K923" i="8"/>
  <c r="J923" i="8"/>
  <c r="I923" i="8"/>
  <c r="H923" i="8"/>
  <c r="G923" i="8"/>
  <c r="F923" i="8"/>
  <c r="E923" i="8"/>
  <c r="D923" i="8"/>
  <c r="C923" i="8" s="1"/>
  <c r="CK922" i="8"/>
  <c r="Y922" i="8" s="1"/>
  <c r="CI922" i="8"/>
  <c r="CH922" i="8"/>
  <c r="CG922" i="8"/>
  <c r="CF922" i="8"/>
  <c r="CE922" i="8"/>
  <c r="CD922" i="8"/>
  <c r="CC922" i="8"/>
  <c r="CB922" i="8"/>
  <c r="CA922" i="8"/>
  <c r="BZ922" i="8"/>
  <c r="BY922" i="8"/>
  <c r="BX922" i="8"/>
  <c r="BW922" i="8"/>
  <c r="BV922" i="8"/>
  <c r="BU922" i="8"/>
  <c r="BT922" i="8"/>
  <c r="BS922" i="8"/>
  <c r="BR922" i="8"/>
  <c r="BQ922" i="8"/>
  <c r="BO922" i="8"/>
  <c r="BP922" i="8" s="1"/>
  <c r="W922" i="8"/>
  <c r="V922" i="8"/>
  <c r="U922" i="8"/>
  <c r="T922" i="8"/>
  <c r="S922" i="8"/>
  <c r="R922" i="8"/>
  <c r="Q922" i="8"/>
  <c r="P922" i="8"/>
  <c r="O922" i="8"/>
  <c r="N922" i="8"/>
  <c r="M922" i="8"/>
  <c r="L922" i="8"/>
  <c r="K922" i="8"/>
  <c r="J922" i="8"/>
  <c r="I922" i="8"/>
  <c r="H922" i="8"/>
  <c r="G922" i="8"/>
  <c r="F922" i="8"/>
  <c r="E922" i="8"/>
  <c r="D922" i="8"/>
  <c r="C922" i="8" s="1"/>
  <c r="B922" i="8"/>
  <c r="AA922" i="8" s="1"/>
  <c r="CK921" i="8"/>
  <c r="Y921" i="8" s="1"/>
  <c r="CI921" i="8"/>
  <c r="CH921" i="8"/>
  <c r="CG921" i="8"/>
  <c r="CF921" i="8"/>
  <c r="CE921" i="8"/>
  <c r="CD921" i="8"/>
  <c r="CC921" i="8"/>
  <c r="CB921" i="8"/>
  <c r="CA921" i="8"/>
  <c r="BZ921" i="8"/>
  <c r="BY921" i="8"/>
  <c r="BX921" i="8"/>
  <c r="BW921" i="8"/>
  <c r="BV921" i="8"/>
  <c r="BU921" i="8"/>
  <c r="BT921" i="8"/>
  <c r="BS921" i="8"/>
  <c r="BR921" i="8"/>
  <c r="BQ921" i="8"/>
  <c r="BO921" i="8"/>
  <c r="BP921" i="8" s="1"/>
  <c r="AC921" i="8"/>
  <c r="AB921" i="8"/>
  <c r="W921" i="8"/>
  <c r="V921" i="8"/>
  <c r="U921" i="8"/>
  <c r="T921" i="8"/>
  <c r="S921" i="8"/>
  <c r="R921" i="8"/>
  <c r="Q921" i="8"/>
  <c r="P921" i="8"/>
  <c r="O921" i="8"/>
  <c r="N921" i="8"/>
  <c r="M921" i="8"/>
  <c r="L921" i="8"/>
  <c r="K921" i="8"/>
  <c r="J921" i="8"/>
  <c r="I921" i="8"/>
  <c r="H921" i="8"/>
  <c r="G921" i="8"/>
  <c r="F921" i="8"/>
  <c r="E921" i="8"/>
  <c r="D921" i="8"/>
  <c r="Z921" i="8" s="1"/>
  <c r="B921" i="8"/>
  <c r="AA921" i="8" s="1"/>
  <c r="CK920" i="8"/>
  <c r="Y920" i="8" s="1"/>
  <c r="CI920" i="8"/>
  <c r="CH920" i="8"/>
  <c r="CG920" i="8"/>
  <c r="CF920" i="8"/>
  <c r="CE920" i="8"/>
  <c r="CD920" i="8"/>
  <c r="CC920" i="8"/>
  <c r="CB920" i="8"/>
  <c r="CA920" i="8"/>
  <c r="BZ920" i="8"/>
  <c r="BY920" i="8"/>
  <c r="BX920" i="8"/>
  <c r="BW920" i="8"/>
  <c r="BV920" i="8"/>
  <c r="BU920" i="8"/>
  <c r="BT920" i="8"/>
  <c r="BS920" i="8"/>
  <c r="BR920" i="8"/>
  <c r="BQ920" i="8"/>
  <c r="BO920" i="8"/>
  <c r="BP920" i="8" s="1"/>
  <c r="W920" i="8"/>
  <c r="V920" i="8"/>
  <c r="U920" i="8"/>
  <c r="T920" i="8"/>
  <c r="S920" i="8"/>
  <c r="R920" i="8"/>
  <c r="Q920" i="8"/>
  <c r="P920" i="8"/>
  <c r="O920" i="8"/>
  <c r="N920" i="8"/>
  <c r="M920" i="8"/>
  <c r="L920" i="8"/>
  <c r="K920" i="8"/>
  <c r="J920" i="8"/>
  <c r="I920" i="8"/>
  <c r="H920" i="8"/>
  <c r="G920" i="8"/>
  <c r="F920" i="8"/>
  <c r="E920" i="8"/>
  <c r="D920" i="8"/>
  <c r="C920" i="8"/>
  <c r="CK919" i="8"/>
  <c r="Y919" i="8" s="1"/>
  <c r="CI919" i="8"/>
  <c r="CH919" i="8"/>
  <c r="CG919" i="8"/>
  <c r="CF919" i="8"/>
  <c r="CE919" i="8"/>
  <c r="CD919" i="8"/>
  <c r="CC919" i="8"/>
  <c r="CB919" i="8"/>
  <c r="CA919" i="8"/>
  <c r="BZ919" i="8"/>
  <c r="BY919" i="8"/>
  <c r="BX919" i="8"/>
  <c r="BW919" i="8"/>
  <c r="BV919" i="8"/>
  <c r="BU919" i="8"/>
  <c r="BT919" i="8"/>
  <c r="BS919" i="8"/>
  <c r="BR919" i="8"/>
  <c r="BQ919" i="8"/>
  <c r="BO919" i="8"/>
  <c r="BP919" i="8" s="1"/>
  <c r="W919" i="8"/>
  <c r="V919" i="8"/>
  <c r="U919" i="8"/>
  <c r="T919" i="8"/>
  <c r="S919" i="8"/>
  <c r="R919" i="8"/>
  <c r="Q919" i="8"/>
  <c r="P919" i="8"/>
  <c r="O919" i="8"/>
  <c r="N919" i="8"/>
  <c r="M919" i="8"/>
  <c r="L919" i="8"/>
  <c r="K919" i="8"/>
  <c r="J919" i="8"/>
  <c r="I919" i="8"/>
  <c r="H919" i="8"/>
  <c r="G919" i="8"/>
  <c r="F919" i="8"/>
  <c r="E919" i="8"/>
  <c r="D919" i="8"/>
  <c r="CK918" i="8"/>
  <c r="Y918" i="8" s="1"/>
  <c r="CI918" i="8"/>
  <c r="CH918" i="8"/>
  <c r="CG918" i="8"/>
  <c r="CF918" i="8"/>
  <c r="CE918" i="8"/>
  <c r="CD918" i="8"/>
  <c r="CC918" i="8"/>
  <c r="CB918" i="8"/>
  <c r="CA918" i="8"/>
  <c r="BZ918" i="8"/>
  <c r="BY918" i="8"/>
  <c r="BX918" i="8"/>
  <c r="BW918" i="8"/>
  <c r="BV918" i="8"/>
  <c r="BU918" i="8"/>
  <c r="BT918" i="8"/>
  <c r="BS918" i="8"/>
  <c r="BR918" i="8"/>
  <c r="BQ918" i="8"/>
  <c r="BO918" i="8"/>
  <c r="BP918" i="8" s="1"/>
  <c r="W918" i="8"/>
  <c r="V918" i="8"/>
  <c r="U918" i="8"/>
  <c r="T918" i="8"/>
  <c r="S918" i="8"/>
  <c r="R918" i="8"/>
  <c r="Q918" i="8"/>
  <c r="P918" i="8"/>
  <c r="O918" i="8"/>
  <c r="N918" i="8"/>
  <c r="M918" i="8"/>
  <c r="L918" i="8"/>
  <c r="K918" i="8"/>
  <c r="J918" i="8"/>
  <c r="I918" i="8"/>
  <c r="H918" i="8"/>
  <c r="G918" i="8"/>
  <c r="F918" i="8"/>
  <c r="E918" i="8"/>
  <c r="D918" i="8"/>
  <c r="C918" i="8"/>
  <c r="CK917" i="8"/>
  <c r="Y917" i="8" s="1"/>
  <c r="CI917" i="8"/>
  <c r="CH917" i="8"/>
  <c r="CG917" i="8"/>
  <c r="CF917" i="8"/>
  <c r="CE917" i="8"/>
  <c r="CD917" i="8"/>
  <c r="CC917" i="8"/>
  <c r="CB917" i="8"/>
  <c r="CA917" i="8"/>
  <c r="BZ917" i="8"/>
  <c r="BY917" i="8"/>
  <c r="BX917" i="8"/>
  <c r="BW917" i="8"/>
  <c r="BV917" i="8"/>
  <c r="BU917" i="8"/>
  <c r="BT917" i="8"/>
  <c r="BS917" i="8"/>
  <c r="BR917" i="8"/>
  <c r="BQ917" i="8"/>
  <c r="BO917" i="8"/>
  <c r="BP917" i="8" s="1"/>
  <c r="Z917" i="8"/>
  <c r="AD917" i="8" s="1"/>
  <c r="W917" i="8"/>
  <c r="V917" i="8"/>
  <c r="U917" i="8"/>
  <c r="T917" i="8"/>
  <c r="S917" i="8"/>
  <c r="R917" i="8"/>
  <c r="Q917" i="8"/>
  <c r="P917" i="8"/>
  <c r="O917" i="8"/>
  <c r="N917" i="8"/>
  <c r="M917" i="8"/>
  <c r="L917" i="8"/>
  <c r="K917" i="8"/>
  <c r="J917" i="8"/>
  <c r="I917" i="8"/>
  <c r="H917" i="8"/>
  <c r="G917" i="8"/>
  <c r="F917" i="8"/>
  <c r="E917" i="8"/>
  <c r="D917" i="8"/>
  <c r="B917" i="8" s="1"/>
  <c r="AA917" i="8" s="1"/>
  <c r="C917" i="8"/>
  <c r="CK916" i="8"/>
  <c r="Y916" i="8" s="1"/>
  <c r="CI916" i="8"/>
  <c r="CH916" i="8"/>
  <c r="CG916" i="8"/>
  <c r="CF916" i="8"/>
  <c r="CE916" i="8"/>
  <c r="CD916" i="8"/>
  <c r="CC916" i="8"/>
  <c r="CB916" i="8"/>
  <c r="CA916" i="8"/>
  <c r="BZ916" i="8"/>
  <c r="BY916" i="8"/>
  <c r="BX916" i="8"/>
  <c r="BW916" i="8"/>
  <c r="BV916" i="8"/>
  <c r="BU916" i="8"/>
  <c r="BT916" i="8"/>
  <c r="BS916" i="8"/>
  <c r="BR916" i="8"/>
  <c r="BQ916" i="8"/>
  <c r="BO916" i="8"/>
  <c r="BP916" i="8" s="1"/>
  <c r="W916" i="8"/>
  <c r="V916" i="8"/>
  <c r="U916" i="8"/>
  <c r="T916" i="8"/>
  <c r="S916" i="8"/>
  <c r="R916" i="8"/>
  <c r="Q916" i="8"/>
  <c r="P916" i="8"/>
  <c r="O916" i="8"/>
  <c r="N916" i="8"/>
  <c r="M916" i="8"/>
  <c r="L916" i="8"/>
  <c r="K916" i="8"/>
  <c r="J916" i="8"/>
  <c r="I916" i="8"/>
  <c r="H916" i="8"/>
  <c r="G916" i="8"/>
  <c r="F916" i="8"/>
  <c r="E916" i="8"/>
  <c r="D916" i="8"/>
  <c r="CK915" i="8"/>
  <c r="Y915" i="8" s="1"/>
  <c r="CI915" i="8"/>
  <c r="CH915" i="8"/>
  <c r="CG915" i="8"/>
  <c r="CF915" i="8"/>
  <c r="CE915" i="8"/>
  <c r="CD915" i="8"/>
  <c r="CC915" i="8"/>
  <c r="CB915" i="8"/>
  <c r="CA915" i="8"/>
  <c r="BZ915" i="8"/>
  <c r="BY915" i="8"/>
  <c r="BX915" i="8"/>
  <c r="BW915" i="8"/>
  <c r="BV915" i="8"/>
  <c r="BU915" i="8"/>
  <c r="BT915" i="8"/>
  <c r="BS915" i="8"/>
  <c r="BR915" i="8"/>
  <c r="BQ915" i="8"/>
  <c r="BO915" i="8"/>
  <c r="BP915" i="8" s="1"/>
  <c r="W915" i="8"/>
  <c r="V915" i="8"/>
  <c r="U915" i="8"/>
  <c r="T915" i="8"/>
  <c r="S915" i="8"/>
  <c r="R915" i="8"/>
  <c r="Q915" i="8"/>
  <c r="P915" i="8"/>
  <c r="O915" i="8"/>
  <c r="N915" i="8"/>
  <c r="M915" i="8"/>
  <c r="L915" i="8"/>
  <c r="K915" i="8"/>
  <c r="J915" i="8"/>
  <c r="I915" i="8"/>
  <c r="H915" i="8"/>
  <c r="G915" i="8"/>
  <c r="F915" i="8"/>
  <c r="E915" i="8"/>
  <c r="D915" i="8"/>
  <c r="C915" i="8"/>
  <c r="CK914" i="8"/>
  <c r="Y914" i="8" s="1"/>
  <c r="CI914" i="8"/>
  <c r="CH914" i="8"/>
  <c r="CG914" i="8"/>
  <c r="CF914" i="8"/>
  <c r="CE914" i="8"/>
  <c r="CD914" i="8"/>
  <c r="CC914" i="8"/>
  <c r="CB914" i="8"/>
  <c r="CA914" i="8"/>
  <c r="BZ914" i="8"/>
  <c r="BY914" i="8"/>
  <c r="BX914" i="8"/>
  <c r="BW914" i="8"/>
  <c r="BV914" i="8"/>
  <c r="BU914" i="8"/>
  <c r="BT914" i="8"/>
  <c r="BS914" i="8"/>
  <c r="BR914" i="8"/>
  <c r="BQ914" i="8"/>
  <c r="BO914" i="8"/>
  <c r="BP914" i="8" s="1"/>
  <c r="W914" i="8"/>
  <c r="V914" i="8"/>
  <c r="U914" i="8"/>
  <c r="T914" i="8"/>
  <c r="S914" i="8"/>
  <c r="R914" i="8"/>
  <c r="Q914" i="8"/>
  <c r="P914" i="8"/>
  <c r="O914" i="8"/>
  <c r="N914" i="8"/>
  <c r="M914" i="8"/>
  <c r="L914" i="8"/>
  <c r="K914" i="8"/>
  <c r="J914" i="8"/>
  <c r="I914" i="8"/>
  <c r="H914" i="8"/>
  <c r="G914" i="8"/>
  <c r="F914" i="8"/>
  <c r="E914" i="8"/>
  <c r="D914" i="8"/>
  <c r="C914" i="8"/>
  <c r="CK913" i="8"/>
  <c r="Y913" i="8" s="1"/>
  <c r="CI913" i="8"/>
  <c r="CH913" i="8"/>
  <c r="CG913" i="8"/>
  <c r="CF913" i="8"/>
  <c r="CE913" i="8"/>
  <c r="CD913" i="8"/>
  <c r="CC913" i="8"/>
  <c r="CB913" i="8"/>
  <c r="CA913" i="8"/>
  <c r="BZ913" i="8"/>
  <c r="BY913" i="8"/>
  <c r="BX913" i="8"/>
  <c r="BW913" i="8"/>
  <c r="BV913" i="8"/>
  <c r="BU913" i="8"/>
  <c r="BT913" i="8"/>
  <c r="BS913" i="8"/>
  <c r="BR913" i="8"/>
  <c r="BQ913" i="8"/>
  <c r="BO913" i="8"/>
  <c r="BP913" i="8" s="1"/>
  <c r="Z913" i="8"/>
  <c r="W913" i="8"/>
  <c r="V913" i="8"/>
  <c r="U913" i="8"/>
  <c r="T913" i="8"/>
  <c r="S913" i="8"/>
  <c r="R913" i="8"/>
  <c r="Q913" i="8"/>
  <c r="P913" i="8"/>
  <c r="O913" i="8"/>
  <c r="N913" i="8"/>
  <c r="M913" i="8"/>
  <c r="L913" i="8"/>
  <c r="K913" i="8"/>
  <c r="J913" i="8"/>
  <c r="I913" i="8"/>
  <c r="H913" i="8"/>
  <c r="G913" i="8"/>
  <c r="F913" i="8"/>
  <c r="E913" i="8"/>
  <c r="D913" i="8"/>
  <c r="C913" i="8" s="1"/>
  <c r="CK912" i="8"/>
  <c r="Y912" i="8" s="1"/>
  <c r="CI912" i="8"/>
  <c r="CH912" i="8"/>
  <c r="CG912" i="8"/>
  <c r="CF912" i="8"/>
  <c r="CE912" i="8"/>
  <c r="CD912" i="8"/>
  <c r="CC912" i="8"/>
  <c r="CB912" i="8"/>
  <c r="CA912" i="8"/>
  <c r="BZ912" i="8"/>
  <c r="BY912" i="8"/>
  <c r="BX912" i="8"/>
  <c r="BW912" i="8"/>
  <c r="BV912" i="8"/>
  <c r="BU912" i="8"/>
  <c r="BT912" i="8"/>
  <c r="BS912" i="8"/>
  <c r="BR912" i="8"/>
  <c r="BQ912" i="8"/>
  <c r="BO912" i="8"/>
  <c r="BP912" i="8" s="1"/>
  <c r="W912" i="8"/>
  <c r="V912" i="8"/>
  <c r="U912" i="8"/>
  <c r="T912" i="8"/>
  <c r="S912" i="8"/>
  <c r="R912" i="8"/>
  <c r="Q912" i="8"/>
  <c r="P912" i="8"/>
  <c r="O912" i="8"/>
  <c r="N912" i="8"/>
  <c r="M912" i="8"/>
  <c r="L912" i="8"/>
  <c r="K912" i="8"/>
  <c r="J912" i="8"/>
  <c r="I912" i="8"/>
  <c r="H912" i="8"/>
  <c r="G912" i="8"/>
  <c r="F912" i="8"/>
  <c r="E912" i="8"/>
  <c r="D912" i="8"/>
  <c r="Z912" i="8" s="1"/>
  <c r="AG912" i="8" s="1"/>
  <c r="C912" i="8"/>
  <c r="CK911" i="8"/>
  <c r="Y911" i="8" s="1"/>
  <c r="CI911" i="8"/>
  <c r="W911" i="8" s="1"/>
  <c r="CH911" i="8"/>
  <c r="V911" i="8" s="1"/>
  <c r="CG911" i="8"/>
  <c r="U911" i="8" s="1"/>
  <c r="CF911" i="8"/>
  <c r="T911" i="8" s="1"/>
  <c r="CE911" i="8"/>
  <c r="S911" i="8" s="1"/>
  <c r="CD911" i="8"/>
  <c r="CC911" i="8"/>
  <c r="Q911" i="8" s="1"/>
  <c r="CB911" i="8"/>
  <c r="CA911" i="8"/>
  <c r="BZ911" i="8"/>
  <c r="BY911" i="8"/>
  <c r="M911" i="8" s="1"/>
  <c r="BX911" i="8"/>
  <c r="L911" i="8" s="1"/>
  <c r="BW911" i="8"/>
  <c r="K911" i="8" s="1"/>
  <c r="BV911" i="8"/>
  <c r="J911" i="8" s="1"/>
  <c r="BU911" i="8"/>
  <c r="I911" i="8" s="1"/>
  <c r="BT911" i="8"/>
  <c r="H911" i="8" s="1"/>
  <c r="BS911" i="8"/>
  <c r="G911" i="8" s="1"/>
  <c r="BR911" i="8"/>
  <c r="F911" i="8" s="1"/>
  <c r="BQ911" i="8"/>
  <c r="E911" i="8" s="1"/>
  <c r="BP911" i="8"/>
  <c r="R911" i="8"/>
  <c r="P911" i="8"/>
  <c r="O911" i="8"/>
  <c r="N911" i="8"/>
  <c r="D911" i="8"/>
  <c r="CK910" i="8"/>
  <c r="Y910" i="8" s="1"/>
  <c r="CI910" i="8"/>
  <c r="CH910" i="8"/>
  <c r="CG910" i="8"/>
  <c r="CF910" i="8"/>
  <c r="T910" i="8" s="1"/>
  <c r="CE910" i="8"/>
  <c r="S910" i="8" s="1"/>
  <c r="CD910" i="8"/>
  <c r="R910" i="8" s="1"/>
  <c r="CC910" i="8"/>
  <c r="Q910" i="8" s="1"/>
  <c r="CB910" i="8"/>
  <c r="P910" i="8" s="1"/>
  <c r="CA910" i="8"/>
  <c r="O910" i="8" s="1"/>
  <c r="BZ910" i="8"/>
  <c r="N910" i="8" s="1"/>
  <c r="BY910" i="8"/>
  <c r="BX910" i="8"/>
  <c r="BW910" i="8"/>
  <c r="BV910" i="8"/>
  <c r="BU910" i="8"/>
  <c r="BT910" i="8"/>
  <c r="H910" i="8" s="1"/>
  <c r="BS910" i="8"/>
  <c r="G910" i="8" s="1"/>
  <c r="BR910" i="8"/>
  <c r="F910" i="8" s="1"/>
  <c r="BQ910" i="8"/>
  <c r="E910" i="8" s="1"/>
  <c r="BP910" i="8"/>
  <c r="Z910" i="8"/>
  <c r="AE910" i="8" s="1"/>
  <c r="W910" i="8"/>
  <c r="V910" i="8"/>
  <c r="U910" i="8"/>
  <c r="M910" i="8"/>
  <c r="L910" i="8"/>
  <c r="K910" i="8"/>
  <c r="J910" i="8"/>
  <c r="I910" i="8"/>
  <c r="D910" i="8"/>
  <c r="CK909" i="8"/>
  <c r="Y909" i="8" s="1"/>
  <c r="CI909" i="8"/>
  <c r="W909" i="8" s="1"/>
  <c r="CH909" i="8"/>
  <c r="V909" i="8" s="1"/>
  <c r="CG909" i="8"/>
  <c r="U909" i="8" s="1"/>
  <c r="CF909" i="8"/>
  <c r="T909" i="8" s="1"/>
  <c r="CE909" i="8"/>
  <c r="S909" i="8" s="1"/>
  <c r="CD909" i="8"/>
  <c r="CC909" i="8"/>
  <c r="CB909" i="8"/>
  <c r="CA909" i="8"/>
  <c r="BZ909" i="8"/>
  <c r="N909" i="8" s="1"/>
  <c r="BY909" i="8"/>
  <c r="M909" i="8" s="1"/>
  <c r="BX909" i="8"/>
  <c r="L909" i="8" s="1"/>
  <c r="BW909" i="8"/>
  <c r="K909" i="8" s="1"/>
  <c r="BV909" i="8"/>
  <c r="J909" i="8" s="1"/>
  <c r="BU909" i="8"/>
  <c r="I909" i="8" s="1"/>
  <c r="BT909" i="8"/>
  <c r="H909" i="8" s="1"/>
  <c r="BS909" i="8"/>
  <c r="BR909" i="8"/>
  <c r="BQ909" i="8"/>
  <c r="BP909" i="8"/>
  <c r="R909" i="8"/>
  <c r="Q909" i="8"/>
  <c r="P909" i="8"/>
  <c r="O909" i="8"/>
  <c r="G909" i="8"/>
  <c r="F909" i="8"/>
  <c r="E909" i="8"/>
  <c r="D909" i="8"/>
  <c r="CK908" i="8"/>
  <c r="Y908" i="8" s="1"/>
  <c r="CI908" i="8"/>
  <c r="CH908" i="8"/>
  <c r="CG908" i="8"/>
  <c r="CF908" i="8"/>
  <c r="CE908" i="8"/>
  <c r="S908" i="8" s="1"/>
  <c r="CD908" i="8"/>
  <c r="R908" i="8" s="1"/>
  <c r="CC908" i="8"/>
  <c r="Q908" i="8" s="1"/>
  <c r="CB908" i="8"/>
  <c r="P908" i="8" s="1"/>
  <c r="CA908" i="8"/>
  <c r="O908" i="8" s="1"/>
  <c r="BZ908" i="8"/>
  <c r="N908" i="8" s="1"/>
  <c r="BY908" i="8"/>
  <c r="M908" i="8" s="1"/>
  <c r="BX908" i="8"/>
  <c r="BW908" i="8"/>
  <c r="BV908" i="8"/>
  <c r="BU908" i="8"/>
  <c r="BT908" i="8"/>
  <c r="BS908" i="8"/>
  <c r="G908" i="8" s="1"/>
  <c r="BR908" i="8"/>
  <c r="F908" i="8" s="1"/>
  <c r="BQ908" i="8"/>
  <c r="E908" i="8" s="1"/>
  <c r="BP908" i="8"/>
  <c r="W908" i="8"/>
  <c r="V908" i="8"/>
  <c r="U908" i="8"/>
  <c r="T908" i="8"/>
  <c r="L908" i="8"/>
  <c r="K908" i="8"/>
  <c r="J908" i="8"/>
  <c r="I908" i="8"/>
  <c r="H908" i="8"/>
  <c r="D908" i="8"/>
  <c r="CK907" i="8"/>
  <c r="Y907" i="8" s="1"/>
  <c r="CI907" i="8"/>
  <c r="W907" i="8" s="1"/>
  <c r="CH907" i="8"/>
  <c r="V907" i="8" s="1"/>
  <c r="CG907" i="8"/>
  <c r="U907" i="8" s="1"/>
  <c r="CF907" i="8"/>
  <c r="T907" i="8" s="1"/>
  <c r="CE907" i="8"/>
  <c r="S907" i="8" s="1"/>
  <c r="CD907" i="8"/>
  <c r="R907" i="8" s="1"/>
  <c r="CC907" i="8"/>
  <c r="CB907" i="8"/>
  <c r="CA907" i="8"/>
  <c r="BZ907" i="8"/>
  <c r="BY907" i="8"/>
  <c r="M907" i="8" s="1"/>
  <c r="BX907" i="8"/>
  <c r="L907" i="8" s="1"/>
  <c r="BW907" i="8"/>
  <c r="K907" i="8" s="1"/>
  <c r="BV907" i="8"/>
  <c r="J907" i="8" s="1"/>
  <c r="BU907" i="8"/>
  <c r="I907" i="8" s="1"/>
  <c r="BT907" i="8"/>
  <c r="H907" i="8" s="1"/>
  <c r="BS907" i="8"/>
  <c r="G907" i="8" s="1"/>
  <c r="BR907" i="8"/>
  <c r="F907" i="8" s="1"/>
  <c r="BQ907" i="8"/>
  <c r="E907" i="8" s="1"/>
  <c r="BP907" i="8"/>
  <c r="Q907" i="8"/>
  <c r="P907" i="8"/>
  <c r="O907" i="8"/>
  <c r="N907" i="8"/>
  <c r="D907" i="8"/>
  <c r="CK906" i="8"/>
  <c r="Y906" i="8" s="1"/>
  <c r="CI906" i="8"/>
  <c r="W906" i="8" s="1"/>
  <c r="CH906" i="8"/>
  <c r="CG906" i="8"/>
  <c r="CF906" i="8"/>
  <c r="CE906" i="8"/>
  <c r="S906" i="8" s="1"/>
  <c r="CD906" i="8"/>
  <c r="R906" i="8" s="1"/>
  <c r="CC906" i="8"/>
  <c r="Q906" i="8" s="1"/>
  <c r="CB906" i="8"/>
  <c r="P906" i="8" s="1"/>
  <c r="CA906" i="8"/>
  <c r="O906" i="8" s="1"/>
  <c r="BZ906" i="8"/>
  <c r="N906" i="8" s="1"/>
  <c r="BY906" i="8"/>
  <c r="M906" i="8" s="1"/>
  <c r="BX906" i="8"/>
  <c r="BW906" i="8"/>
  <c r="K906" i="8" s="1"/>
  <c r="BV906" i="8"/>
  <c r="BU906" i="8"/>
  <c r="BT906" i="8"/>
  <c r="BS906" i="8"/>
  <c r="G906" i="8" s="1"/>
  <c r="BR906" i="8"/>
  <c r="F906" i="8" s="1"/>
  <c r="BQ906" i="8"/>
  <c r="E906" i="8" s="1"/>
  <c r="BP906" i="8"/>
  <c r="Z906" i="8"/>
  <c r="AD906" i="8" s="1"/>
  <c r="V906" i="8"/>
  <c r="U906" i="8"/>
  <c r="T906" i="8"/>
  <c r="L906" i="8"/>
  <c r="J906" i="8"/>
  <c r="I906" i="8"/>
  <c r="H906" i="8"/>
  <c r="D906" i="8"/>
  <c r="CK905" i="8"/>
  <c r="Y905" i="8" s="1"/>
  <c r="CI905" i="8"/>
  <c r="W905" i="8" s="1"/>
  <c r="CH905" i="8"/>
  <c r="V905" i="8" s="1"/>
  <c r="CG905" i="8"/>
  <c r="U905" i="8" s="1"/>
  <c r="CF905" i="8"/>
  <c r="T905" i="8" s="1"/>
  <c r="CE905" i="8"/>
  <c r="S905" i="8" s="1"/>
  <c r="CD905" i="8"/>
  <c r="CC905" i="8"/>
  <c r="CB905" i="8"/>
  <c r="P905" i="8" s="1"/>
  <c r="CA905" i="8"/>
  <c r="O905" i="8" s="1"/>
  <c r="BZ905" i="8"/>
  <c r="N905" i="8" s="1"/>
  <c r="BY905" i="8"/>
  <c r="M905" i="8" s="1"/>
  <c r="BX905" i="8"/>
  <c r="L905" i="8" s="1"/>
  <c r="BW905" i="8"/>
  <c r="K905" i="8" s="1"/>
  <c r="BV905" i="8"/>
  <c r="J905" i="8" s="1"/>
  <c r="BU905" i="8"/>
  <c r="BT905" i="8"/>
  <c r="H905" i="8" s="1"/>
  <c r="BS905" i="8"/>
  <c r="BR905" i="8"/>
  <c r="BQ905" i="8"/>
  <c r="BP905" i="8"/>
  <c r="Z905" i="8"/>
  <c r="AD905" i="8" s="1"/>
  <c r="R905" i="8"/>
  <c r="Q905" i="8"/>
  <c r="I905" i="8"/>
  <c r="G905" i="8"/>
  <c r="F905" i="8"/>
  <c r="E905" i="8"/>
  <c r="D905" i="8"/>
  <c r="CK904" i="8"/>
  <c r="Y904" i="8" s="1"/>
  <c r="CI904" i="8"/>
  <c r="CH904" i="8"/>
  <c r="V904" i="8" s="1"/>
  <c r="CG904" i="8"/>
  <c r="U904" i="8" s="1"/>
  <c r="CF904" i="8"/>
  <c r="T904" i="8" s="1"/>
  <c r="CE904" i="8"/>
  <c r="S904" i="8" s="1"/>
  <c r="CD904" i="8"/>
  <c r="R904" i="8" s="1"/>
  <c r="CC904" i="8"/>
  <c r="Q904" i="8" s="1"/>
  <c r="CB904" i="8"/>
  <c r="P904" i="8" s="1"/>
  <c r="CA904" i="8"/>
  <c r="O904" i="8" s="1"/>
  <c r="BZ904" i="8"/>
  <c r="BY904" i="8"/>
  <c r="BX904" i="8"/>
  <c r="BW904" i="8"/>
  <c r="BV904" i="8"/>
  <c r="J904" i="8" s="1"/>
  <c r="BU904" i="8"/>
  <c r="I904" i="8" s="1"/>
  <c r="BT904" i="8"/>
  <c r="H904" i="8" s="1"/>
  <c r="BS904" i="8"/>
  <c r="G904" i="8" s="1"/>
  <c r="BR904" i="8"/>
  <c r="F904" i="8" s="1"/>
  <c r="BQ904" i="8"/>
  <c r="E904" i="8" s="1"/>
  <c r="BP904" i="8"/>
  <c r="W904" i="8"/>
  <c r="N904" i="8"/>
  <c r="M904" i="8"/>
  <c r="L904" i="8"/>
  <c r="K904" i="8"/>
  <c r="D904" i="8"/>
  <c r="CK903" i="8"/>
  <c r="Y903" i="8" s="1"/>
  <c r="CI903" i="8"/>
  <c r="W903" i="8" s="1"/>
  <c r="CH903" i="8"/>
  <c r="V903" i="8" s="1"/>
  <c r="CG903" i="8"/>
  <c r="U903" i="8" s="1"/>
  <c r="CF903" i="8"/>
  <c r="CE903" i="8"/>
  <c r="CD903" i="8"/>
  <c r="CC903" i="8"/>
  <c r="CB903" i="8"/>
  <c r="P903" i="8" s="1"/>
  <c r="CA903" i="8"/>
  <c r="O903" i="8" s="1"/>
  <c r="BZ903" i="8"/>
  <c r="N903" i="8" s="1"/>
  <c r="BY903" i="8"/>
  <c r="M903" i="8" s="1"/>
  <c r="BX903" i="8"/>
  <c r="L903" i="8" s="1"/>
  <c r="BW903" i="8"/>
  <c r="K903" i="8" s="1"/>
  <c r="BV903" i="8"/>
  <c r="J903" i="8" s="1"/>
  <c r="BU903" i="8"/>
  <c r="I903" i="8" s="1"/>
  <c r="BT903" i="8"/>
  <c r="BS903" i="8"/>
  <c r="BR903" i="8"/>
  <c r="BQ903" i="8"/>
  <c r="BP903" i="8"/>
  <c r="T903" i="8"/>
  <c r="S903" i="8"/>
  <c r="R903" i="8"/>
  <c r="Q903" i="8"/>
  <c r="H903" i="8"/>
  <c r="G903" i="8"/>
  <c r="F903" i="8"/>
  <c r="E903" i="8"/>
  <c r="D903" i="8"/>
  <c r="Z903" i="8" s="1"/>
  <c r="AG903" i="8" s="1"/>
  <c r="CK902" i="8"/>
  <c r="Y902" i="8" s="1"/>
  <c r="CI902" i="8"/>
  <c r="W902" i="8" s="1"/>
  <c r="CH902" i="8"/>
  <c r="V902" i="8" s="1"/>
  <c r="CG902" i="8"/>
  <c r="U902" i="8" s="1"/>
  <c r="CF902" i="8"/>
  <c r="T902" i="8" s="1"/>
  <c r="CE902" i="8"/>
  <c r="S902" i="8" s="1"/>
  <c r="CD902" i="8"/>
  <c r="R902" i="8" s="1"/>
  <c r="CC902" i="8"/>
  <c r="Q902" i="8" s="1"/>
  <c r="CB902" i="8"/>
  <c r="P902" i="8" s="1"/>
  <c r="CA902" i="8"/>
  <c r="BZ902" i="8"/>
  <c r="BY902" i="8"/>
  <c r="BX902" i="8"/>
  <c r="BW902" i="8"/>
  <c r="K902" i="8" s="1"/>
  <c r="BV902" i="8"/>
  <c r="J902" i="8" s="1"/>
  <c r="BU902" i="8"/>
  <c r="I902" i="8" s="1"/>
  <c r="BT902" i="8"/>
  <c r="H902" i="8" s="1"/>
  <c r="BS902" i="8"/>
  <c r="G902" i="8" s="1"/>
  <c r="BR902" i="8"/>
  <c r="F902" i="8" s="1"/>
  <c r="BQ902" i="8"/>
  <c r="E902" i="8" s="1"/>
  <c r="BP902" i="8"/>
  <c r="O902" i="8"/>
  <c r="N902" i="8"/>
  <c r="M902" i="8"/>
  <c r="L902" i="8"/>
  <c r="D902" i="8"/>
  <c r="CK901" i="8"/>
  <c r="Y901" i="8" s="1"/>
  <c r="CI901" i="8"/>
  <c r="W901" i="8" s="1"/>
  <c r="CH901" i="8"/>
  <c r="V901" i="8" s="1"/>
  <c r="CG901" i="8"/>
  <c r="U901" i="8" s="1"/>
  <c r="CF901" i="8"/>
  <c r="CE901" i="8"/>
  <c r="CD901" i="8"/>
  <c r="CC901" i="8"/>
  <c r="Q901" i="8" s="1"/>
  <c r="CB901" i="8"/>
  <c r="P901" i="8" s="1"/>
  <c r="CA901" i="8"/>
  <c r="O901" i="8" s="1"/>
  <c r="BZ901" i="8"/>
  <c r="N901" i="8" s="1"/>
  <c r="BY901" i="8"/>
  <c r="M901" i="8" s="1"/>
  <c r="BX901" i="8"/>
  <c r="L901" i="8" s="1"/>
  <c r="BW901" i="8"/>
  <c r="K901" i="8" s="1"/>
  <c r="BV901" i="8"/>
  <c r="J901" i="8" s="1"/>
  <c r="BU901" i="8"/>
  <c r="I901" i="8" s="1"/>
  <c r="BT901" i="8"/>
  <c r="BS901" i="8"/>
  <c r="BR901" i="8"/>
  <c r="BQ901" i="8"/>
  <c r="E901" i="8" s="1"/>
  <c r="BP901" i="8"/>
  <c r="Z901" i="8"/>
  <c r="AC901" i="8" s="1"/>
  <c r="T901" i="8"/>
  <c r="S901" i="8"/>
  <c r="R901" i="8"/>
  <c r="H901" i="8"/>
  <c r="G901" i="8"/>
  <c r="F901" i="8"/>
  <c r="D901" i="8"/>
  <c r="Z12" i="4"/>
  <c r="Z11" i="4"/>
  <c r="Z10" i="4"/>
  <c r="Z9" i="4"/>
  <c r="Z8" i="4"/>
  <c r="Z7" i="4"/>
  <c r="Z6" i="4"/>
  <c r="CK872" i="8"/>
  <c r="Y872" i="8" s="1"/>
  <c r="CI872" i="8"/>
  <c r="CH872" i="8"/>
  <c r="V872" i="8" s="1"/>
  <c r="CG872" i="8"/>
  <c r="CF872" i="8"/>
  <c r="CE872" i="8"/>
  <c r="CD872" i="8"/>
  <c r="CC872" i="8"/>
  <c r="Q872" i="8" s="1"/>
  <c r="CB872" i="8"/>
  <c r="P872" i="8" s="1"/>
  <c r="CA872" i="8"/>
  <c r="O872" i="8" s="1"/>
  <c r="BZ872" i="8"/>
  <c r="N872" i="8" s="1"/>
  <c r="BY872" i="8"/>
  <c r="M872" i="8" s="1"/>
  <c r="BX872" i="8"/>
  <c r="L872" i="8" s="1"/>
  <c r="BW872" i="8"/>
  <c r="BV872" i="8"/>
  <c r="BU872" i="8"/>
  <c r="BT872" i="8"/>
  <c r="BS872" i="8"/>
  <c r="BR872" i="8"/>
  <c r="BQ872" i="8"/>
  <c r="E872" i="8" s="1"/>
  <c r="BP872" i="8"/>
  <c r="W872" i="8"/>
  <c r="U872" i="8"/>
  <c r="T872" i="8"/>
  <c r="S872" i="8"/>
  <c r="R872" i="8"/>
  <c r="K872" i="8"/>
  <c r="J872" i="8"/>
  <c r="I872" i="8"/>
  <c r="H872" i="8"/>
  <c r="G872" i="8"/>
  <c r="F872" i="8"/>
  <c r="D872" i="8"/>
  <c r="Z872" i="8" s="1"/>
  <c r="AG872" i="8" s="1"/>
  <c r="CK871" i="8"/>
  <c r="Y871" i="8" s="1"/>
  <c r="CI871" i="8"/>
  <c r="CH871" i="8"/>
  <c r="V871" i="8" s="1"/>
  <c r="CG871" i="8"/>
  <c r="U871" i="8" s="1"/>
  <c r="CF871" i="8"/>
  <c r="T871" i="8" s="1"/>
  <c r="CE871" i="8"/>
  <c r="S871" i="8" s="1"/>
  <c r="CD871" i="8"/>
  <c r="R871" i="8" s="1"/>
  <c r="CC871" i="8"/>
  <c r="Q871" i="8" s="1"/>
  <c r="CB871" i="8"/>
  <c r="CA871" i="8"/>
  <c r="BZ871" i="8"/>
  <c r="BY871" i="8"/>
  <c r="BX871" i="8"/>
  <c r="BW871" i="8"/>
  <c r="BV871" i="8"/>
  <c r="J871" i="8" s="1"/>
  <c r="BU871" i="8"/>
  <c r="I871" i="8" s="1"/>
  <c r="BT871" i="8"/>
  <c r="H871" i="8" s="1"/>
  <c r="BS871" i="8"/>
  <c r="G871" i="8" s="1"/>
  <c r="BR871" i="8"/>
  <c r="F871" i="8" s="1"/>
  <c r="BQ871" i="8"/>
  <c r="E871" i="8" s="1"/>
  <c r="BP871" i="8"/>
  <c r="W871" i="8"/>
  <c r="P871" i="8"/>
  <c r="O871" i="8"/>
  <c r="N871" i="8"/>
  <c r="M871" i="8"/>
  <c r="L871" i="8"/>
  <c r="K871" i="8"/>
  <c r="D871" i="8"/>
  <c r="CK870" i="8"/>
  <c r="Y870" i="8" s="1"/>
  <c r="CI870" i="8"/>
  <c r="W870" i="8" s="1"/>
  <c r="CH870" i="8"/>
  <c r="V870" i="8" s="1"/>
  <c r="CG870" i="8"/>
  <c r="U870" i="8" s="1"/>
  <c r="CF870" i="8"/>
  <c r="T870" i="8" s="1"/>
  <c r="CE870" i="8"/>
  <c r="CD870" i="8"/>
  <c r="CC870" i="8"/>
  <c r="CB870" i="8"/>
  <c r="CA870" i="8"/>
  <c r="O870" i="8" s="1"/>
  <c r="BZ870" i="8"/>
  <c r="N870" i="8" s="1"/>
  <c r="BY870" i="8"/>
  <c r="M870" i="8" s="1"/>
  <c r="BX870" i="8"/>
  <c r="L870" i="8" s="1"/>
  <c r="BW870" i="8"/>
  <c r="K870" i="8" s="1"/>
  <c r="BV870" i="8"/>
  <c r="J870" i="8" s="1"/>
  <c r="BU870" i="8"/>
  <c r="BT870" i="8"/>
  <c r="H870" i="8" s="1"/>
  <c r="BS870" i="8"/>
  <c r="BR870" i="8"/>
  <c r="BQ870" i="8"/>
  <c r="BP870" i="8"/>
  <c r="S870" i="8"/>
  <c r="R870" i="8"/>
  <c r="Q870" i="8"/>
  <c r="P870" i="8"/>
  <c r="I870" i="8"/>
  <c r="G870" i="8"/>
  <c r="F870" i="8"/>
  <c r="E870" i="8"/>
  <c r="D870" i="8"/>
  <c r="D321" i="8"/>
  <c r="R10" i="4"/>
  <c r="AG982" i="8" l="1"/>
  <c r="AF982" i="8"/>
  <c r="AE982" i="8"/>
  <c r="AB982" i="8"/>
  <c r="AC982" i="8"/>
  <c r="AD982" i="8"/>
  <c r="B977" i="8"/>
  <c r="AA977" i="8" s="1"/>
  <c r="Z977" i="8"/>
  <c r="AG946" i="8"/>
  <c r="AF946" i="8"/>
  <c r="AB946" i="8"/>
  <c r="AE946" i="8"/>
  <c r="AC946" i="8"/>
  <c r="AD946" i="8"/>
  <c r="AG944" i="8"/>
  <c r="AG953" i="8"/>
  <c r="AF953" i="8"/>
  <c r="AE953" i="8"/>
  <c r="AD953" i="8"/>
  <c r="AC953" i="8"/>
  <c r="B916" i="8"/>
  <c r="AA916" i="8" s="1"/>
  <c r="C916" i="8"/>
  <c r="Z916" i="8"/>
  <c r="AF916" i="8" s="1"/>
  <c r="AG970" i="8"/>
  <c r="AF970" i="8"/>
  <c r="AE970" i="8"/>
  <c r="C925" i="8"/>
  <c r="Z925" i="8"/>
  <c r="AG925" i="8" s="1"/>
  <c r="B961" i="8"/>
  <c r="AA961" i="8" s="1"/>
  <c r="Z961" i="8"/>
  <c r="C990" i="8"/>
  <c r="B990" i="8"/>
  <c r="AA990" i="8" s="1"/>
  <c r="Z990" i="8"/>
  <c r="Z929" i="8"/>
  <c r="AE929" i="8" s="1"/>
  <c r="B929" i="8"/>
  <c r="AA929" i="8" s="1"/>
  <c r="AE945" i="8"/>
  <c r="AD945" i="8"/>
  <c r="AC945" i="8"/>
  <c r="AB945" i="8"/>
  <c r="AG984" i="8"/>
  <c r="AF984" i="8"/>
  <c r="AE984" i="8"/>
  <c r="AD984" i="8"/>
  <c r="AC984" i="8"/>
  <c r="AB984" i="8"/>
  <c r="B920" i="8"/>
  <c r="AA920" i="8" s="1"/>
  <c r="Z920" i="8"/>
  <c r="AG920" i="8" s="1"/>
  <c r="AE957" i="8"/>
  <c r="AD957" i="8"/>
  <c r="AC957" i="8"/>
  <c r="AB957" i="8"/>
  <c r="AG967" i="8"/>
  <c r="AF967" i="8"/>
  <c r="AE967" i="8"/>
  <c r="AD967" i="8"/>
  <c r="AC967" i="8"/>
  <c r="AB967" i="8"/>
  <c r="Z932" i="8"/>
  <c r="B932" i="8"/>
  <c r="AA932" i="8" s="1"/>
  <c r="AD940" i="8"/>
  <c r="AC940" i="8"/>
  <c r="AB940" i="8"/>
  <c r="AG948" i="8"/>
  <c r="AF948" i="8"/>
  <c r="AE948" i="8"/>
  <c r="AD948" i="8"/>
  <c r="AB953" i="8"/>
  <c r="Z980" i="8"/>
  <c r="B980" i="8"/>
  <c r="AA980" i="8" s="1"/>
  <c r="AC983" i="8"/>
  <c r="AB983" i="8"/>
  <c r="AG936" i="8"/>
  <c r="AF936" i="8"/>
  <c r="AE936" i="8"/>
  <c r="AD936" i="8"/>
  <c r="AB970" i="8"/>
  <c r="AF924" i="8"/>
  <c r="AE924" i="8"/>
  <c r="AE939" i="8"/>
  <c r="AF940" i="8"/>
  <c r="AB948" i="8"/>
  <c r="AG951" i="8"/>
  <c r="AG957" i="8"/>
  <c r="AG965" i="8"/>
  <c r="AF965" i="8"/>
  <c r="AE965" i="8"/>
  <c r="AD965" i="8"/>
  <c r="AB936" i="8"/>
  <c r="AF939" i="8"/>
  <c r="AG940" i="8"/>
  <c r="AD970" i="8"/>
  <c r="AD952" i="8"/>
  <c r="AC952" i="8"/>
  <c r="AB952" i="8"/>
  <c r="AE933" i="8"/>
  <c r="AC933" i="8"/>
  <c r="AB933" i="8"/>
  <c r="AF945" i="8"/>
  <c r="AF952" i="8"/>
  <c r="AG931" i="8"/>
  <c r="AE931" i="8"/>
  <c r="AD931" i="8"/>
  <c r="AF931" i="8"/>
  <c r="AB931" i="8"/>
  <c r="AC931" i="8"/>
  <c r="AG934" i="8"/>
  <c r="AE934" i="8"/>
  <c r="AD934" i="8"/>
  <c r="AB934" i="8"/>
  <c r="AC934" i="8"/>
  <c r="AG945" i="8"/>
  <c r="AG952" i="8"/>
  <c r="B918" i="8"/>
  <c r="AA918" i="8" s="1"/>
  <c r="Z918" i="8"/>
  <c r="AF933" i="8"/>
  <c r="AG941" i="8"/>
  <c r="AF941" i="8"/>
  <c r="AC941" i="8"/>
  <c r="AE941" i="8"/>
  <c r="AB941" i="8"/>
  <c r="AD941" i="8"/>
  <c r="AG958" i="8"/>
  <c r="AE958" i="8"/>
  <c r="AD958" i="8"/>
  <c r="AC958" i="8"/>
  <c r="AF958" i="8"/>
  <c r="AG933" i="8"/>
  <c r="AC970" i="8"/>
  <c r="AG972" i="8"/>
  <c r="AF972" i="8"/>
  <c r="AE972" i="8"/>
  <c r="AD972" i="8"/>
  <c r="AC972" i="8"/>
  <c r="AB972" i="8"/>
  <c r="AC948" i="8"/>
  <c r="Z909" i="8"/>
  <c r="AC936" i="8"/>
  <c r="Z956" i="8"/>
  <c r="C956" i="8"/>
  <c r="B956" i="8"/>
  <c r="AA956" i="8" s="1"/>
  <c r="AB965" i="8"/>
  <c r="AC971" i="8"/>
  <c r="AB971" i="8"/>
  <c r="B989" i="8"/>
  <c r="AA989" i="8" s="1"/>
  <c r="Z989" i="8"/>
  <c r="Z911" i="8"/>
  <c r="AB911" i="8" s="1"/>
  <c r="Z960" i="8"/>
  <c r="AC965" i="8"/>
  <c r="C978" i="8"/>
  <c r="B978" i="8"/>
  <c r="AA978" i="8" s="1"/>
  <c r="Z978" i="8"/>
  <c r="Z915" i="8"/>
  <c r="AG915" i="8" s="1"/>
  <c r="B915" i="8"/>
  <c r="AA915" i="8" s="1"/>
  <c r="AG927" i="8"/>
  <c r="AB927" i="8"/>
  <c r="AC944" i="8"/>
  <c r="B960" i="8"/>
  <c r="AA960" i="8" s="1"/>
  <c r="C963" i="8"/>
  <c r="B963" i="8"/>
  <c r="AA963" i="8" s="1"/>
  <c r="Z963" i="8"/>
  <c r="Z904" i="8"/>
  <c r="AF904" i="8" s="1"/>
  <c r="C929" i="8"/>
  <c r="AD944" i="8"/>
  <c r="C977" i="8"/>
  <c r="B973" i="8"/>
  <c r="AA973" i="8" s="1"/>
  <c r="Z973" i="8"/>
  <c r="AF938" i="8"/>
  <c r="AE938" i="8"/>
  <c r="AD938" i="8"/>
  <c r="AC938" i="8"/>
  <c r="C942" i="8"/>
  <c r="B942" i="8"/>
  <c r="AA942" i="8" s="1"/>
  <c r="Z942" i="8"/>
  <c r="AC975" i="8"/>
  <c r="AG979" i="8"/>
  <c r="AF979" i="8"/>
  <c r="AE979" i="8"/>
  <c r="AD979" i="8"/>
  <c r="AC979" i="8"/>
  <c r="AB979" i="8"/>
  <c r="AC987" i="8"/>
  <c r="AG955" i="8"/>
  <c r="AF955" i="8"/>
  <c r="AE955" i="8"/>
  <c r="AD955" i="8"/>
  <c r="C954" i="8"/>
  <c r="B954" i="8"/>
  <c r="AA954" i="8" s="1"/>
  <c r="Z954" i="8"/>
  <c r="B985" i="8"/>
  <c r="AA985" i="8" s="1"/>
  <c r="Z985" i="8"/>
  <c r="B937" i="8"/>
  <c r="AA937" i="8" s="1"/>
  <c r="Z937" i="8"/>
  <c r="AG943" i="8"/>
  <c r="AF943" i="8"/>
  <c r="AE943" i="8"/>
  <c r="AD943" i="8"/>
  <c r="AF950" i="8"/>
  <c r="AE950" i="8"/>
  <c r="AD950" i="8"/>
  <c r="AC950" i="8"/>
  <c r="AB987" i="8"/>
  <c r="AB943" i="8"/>
  <c r="AB950" i="8"/>
  <c r="AG991" i="8"/>
  <c r="AF991" i="8"/>
  <c r="AE991" i="8"/>
  <c r="AD991" i="8"/>
  <c r="AC991" i="8"/>
  <c r="AB991" i="8"/>
  <c r="AF962" i="8"/>
  <c r="AE962" i="8"/>
  <c r="AD962" i="8"/>
  <c r="AC962" i="8"/>
  <c r="C966" i="8"/>
  <c r="B966" i="8"/>
  <c r="AA966" i="8" s="1"/>
  <c r="Z966" i="8"/>
  <c r="AF974" i="8"/>
  <c r="AE974" i="8"/>
  <c r="AD974" i="8"/>
  <c r="AC974" i="8"/>
  <c r="AB974" i="8"/>
  <c r="AG975" i="8"/>
  <c r="AF975" i="8"/>
  <c r="AF986" i="8"/>
  <c r="AE986" i="8"/>
  <c r="AD986" i="8"/>
  <c r="AC986" i="8"/>
  <c r="AB986" i="8"/>
  <c r="AG987" i="8"/>
  <c r="AF987" i="8"/>
  <c r="B949" i="8"/>
  <c r="AA949" i="8" s="1"/>
  <c r="Z949" i="8"/>
  <c r="AB955" i="8"/>
  <c r="AB962" i="8"/>
  <c r="AB975" i="8"/>
  <c r="AB938" i="8"/>
  <c r="AC943" i="8"/>
  <c r="AG950" i="8"/>
  <c r="AD964" i="8"/>
  <c r="AC964" i="8"/>
  <c r="AB964" i="8"/>
  <c r="AE975" i="8"/>
  <c r="AE987" i="8"/>
  <c r="B952" i="8"/>
  <c r="AA952" i="8" s="1"/>
  <c r="AB969" i="8"/>
  <c r="AB981" i="8"/>
  <c r="AC969" i="8"/>
  <c r="AB976" i="8"/>
  <c r="AC981" i="8"/>
  <c r="AB988" i="8"/>
  <c r="AD969" i="8"/>
  <c r="AC976" i="8"/>
  <c r="AD981" i="8"/>
  <c r="AC988" i="8"/>
  <c r="AF910" i="8"/>
  <c r="AB993" i="8"/>
  <c r="AG910" i="8"/>
  <c r="AF917" i="8"/>
  <c r="AG917" i="8"/>
  <c r="AG905" i="8"/>
  <c r="Z908" i="8"/>
  <c r="AD908" i="8" s="1"/>
  <c r="B927" i="8"/>
  <c r="AA927" i="8" s="1"/>
  <c r="C927" i="8"/>
  <c r="AF912" i="8"/>
  <c r="Z923" i="8"/>
  <c r="AF923" i="8" s="1"/>
  <c r="AE917" i="8"/>
  <c r="AE905" i="8"/>
  <c r="AF905" i="8"/>
  <c r="Z922" i="8"/>
  <c r="B923" i="8"/>
  <c r="AA923" i="8" s="1"/>
  <c r="B912" i="8"/>
  <c r="AA912" i="8" s="1"/>
  <c r="AC912" i="8"/>
  <c r="AB912" i="8"/>
  <c r="AD918" i="8"/>
  <c r="AG918" i="8"/>
  <c r="AF918" i="8"/>
  <c r="AE918" i="8"/>
  <c r="AC918" i="8"/>
  <c r="AB918" i="8"/>
  <c r="AG906" i="8"/>
  <c r="AE906" i="8"/>
  <c r="AF906" i="8"/>
  <c r="AC906" i="8"/>
  <c r="AB906" i="8"/>
  <c r="AG923" i="8"/>
  <c r="AD923" i="8"/>
  <c r="AC923" i="8"/>
  <c r="AB923" i="8"/>
  <c r="AG901" i="8"/>
  <c r="AD901" i="8"/>
  <c r="AF901" i="8"/>
  <c r="AE901" i="8"/>
  <c r="AB901" i="8"/>
  <c r="Z902" i="8"/>
  <c r="Z907" i="8"/>
  <c r="AC924" i="8"/>
  <c r="AB924" i="8"/>
  <c r="AG924" i="8"/>
  <c r="C992" i="8"/>
  <c r="B992" i="8"/>
  <c r="AA992" i="8" s="1"/>
  <c r="Z992" i="8"/>
  <c r="AG913" i="8"/>
  <c r="AD913" i="8"/>
  <c r="AC913" i="8"/>
  <c r="AF913" i="8"/>
  <c r="AE913" i="8"/>
  <c r="AB913" i="8"/>
  <c r="AG904" i="8"/>
  <c r="AE904" i="8"/>
  <c r="B914" i="8"/>
  <c r="AA914" i="8" s="1"/>
  <c r="Z914" i="8"/>
  <c r="C921" i="8"/>
  <c r="AF903" i="8"/>
  <c r="AE903" i="8"/>
  <c r="AB903" i="8"/>
  <c r="AD903" i="8"/>
  <c r="AC903" i="8"/>
  <c r="AD912" i="8"/>
  <c r="AC915" i="8"/>
  <c r="AG921" i="8"/>
  <c r="AF921" i="8"/>
  <c r="AE921" i="8"/>
  <c r="AD921" i="8"/>
  <c r="C919" i="8"/>
  <c r="B919" i="8"/>
  <c r="AA919" i="8" s="1"/>
  <c r="Z919" i="8"/>
  <c r="AG909" i="8"/>
  <c r="AF909" i="8"/>
  <c r="AE909" i="8"/>
  <c r="AG928" i="8"/>
  <c r="AF928" i="8"/>
  <c r="AE928" i="8"/>
  <c r="AD928" i="8"/>
  <c r="AC928" i="8"/>
  <c r="AG930" i="8"/>
  <c r="AD930" i="8"/>
  <c r="AF930" i="8"/>
  <c r="AE930" i="8"/>
  <c r="AC930" i="8"/>
  <c r="AB930" i="8"/>
  <c r="AE911" i="8"/>
  <c r="AF911" i="8"/>
  <c r="AG911" i="8"/>
  <c r="AD911" i="8"/>
  <c r="AE912" i="8"/>
  <c r="B926" i="8"/>
  <c r="AA926" i="8" s="1"/>
  <c r="Z926" i="8"/>
  <c r="AF927" i="8"/>
  <c r="AE927" i="8"/>
  <c r="AD927" i="8"/>
  <c r="AC927" i="8"/>
  <c r="B913" i="8"/>
  <c r="AA913" i="8" s="1"/>
  <c r="B925" i="8"/>
  <c r="AA925" i="8" s="1"/>
  <c r="AB925" i="8"/>
  <c r="AC993" i="8"/>
  <c r="AB910" i="8"/>
  <c r="AE925" i="8"/>
  <c r="AD993" i="8"/>
  <c r="AC925" i="8"/>
  <c r="AD925" i="8"/>
  <c r="AB905" i="8"/>
  <c r="AC910" i="8"/>
  <c r="AB917" i="8"/>
  <c r="AE920" i="8"/>
  <c r="AC922" i="8"/>
  <c r="AF925" i="8"/>
  <c r="AE993" i="8"/>
  <c r="AC905" i="8"/>
  <c r="AD910" i="8"/>
  <c r="AC917" i="8"/>
  <c r="AD922" i="8"/>
  <c r="AC929" i="8"/>
  <c r="AF993" i="8"/>
  <c r="Z871" i="8"/>
  <c r="AF871" i="8" s="1"/>
  <c r="Z870" i="8"/>
  <c r="AC870" i="8" s="1"/>
  <c r="AB872" i="8"/>
  <c r="AC872" i="8"/>
  <c r="AD872" i="8"/>
  <c r="AE872" i="8"/>
  <c r="AE871" i="8"/>
  <c r="AF872" i="8"/>
  <c r="AC13" i="4"/>
  <c r="Z10" i="1"/>
  <c r="AA10" i="1" s="1"/>
  <c r="AB10" i="1"/>
  <c r="Y10" i="1" s="1"/>
  <c r="AD10" i="1" s="1"/>
  <c r="AE10" i="1"/>
  <c r="AF10" i="1"/>
  <c r="AL10" i="1" s="1"/>
  <c r="AM10" i="1"/>
  <c r="AN10" i="1"/>
  <c r="Z11" i="1"/>
  <c r="AA11" i="1" s="1"/>
  <c r="AB11" i="1"/>
  <c r="Y11" i="1" s="1"/>
  <c r="AD11" i="1" s="1"/>
  <c r="AE11" i="1"/>
  <c r="AF11" i="1"/>
  <c r="AL11" i="1" s="1"/>
  <c r="AJ11" i="1"/>
  <c r="AM11" i="1"/>
  <c r="AN11" i="1"/>
  <c r="Z12" i="1"/>
  <c r="AA12" i="1" s="1"/>
  <c r="AB12" i="1"/>
  <c r="Y12" i="1" s="1"/>
  <c r="AD12" i="1" s="1"/>
  <c r="AE12" i="1"/>
  <c r="AJ12" i="1"/>
  <c r="AM12" i="1"/>
  <c r="AN12" i="1"/>
  <c r="Z13" i="1"/>
  <c r="AA13" i="1" s="1"/>
  <c r="AB13" i="1"/>
  <c r="Y13" i="1" s="1"/>
  <c r="AD13" i="1" s="1"/>
  <c r="AE13" i="1"/>
  <c r="AM13" i="1"/>
  <c r="AN13" i="1"/>
  <c r="Z14" i="1"/>
  <c r="AA14" i="1" s="1"/>
  <c r="AB14" i="1"/>
  <c r="Y14" i="1" s="1"/>
  <c r="AD14" i="1" s="1"/>
  <c r="AE14" i="1"/>
  <c r="AF14" i="1"/>
  <c r="AL14" i="1" s="1"/>
  <c r="AJ14" i="1"/>
  <c r="AM14" i="1"/>
  <c r="AN14" i="1"/>
  <c r="Z15" i="1"/>
  <c r="AA15" i="1" s="1"/>
  <c r="AB15" i="1"/>
  <c r="Y15" i="1" s="1"/>
  <c r="AD15" i="1" s="1"/>
  <c r="AE15" i="1"/>
  <c r="AM15" i="1"/>
  <c r="AN15" i="1"/>
  <c r="Z16" i="1"/>
  <c r="AA16" i="1" s="1"/>
  <c r="AB16" i="1"/>
  <c r="Y16" i="1" s="1"/>
  <c r="AD16" i="1" s="1"/>
  <c r="AE16" i="1"/>
  <c r="AF16" i="1"/>
  <c r="AL16" i="1" s="1"/>
  <c r="AJ16" i="1"/>
  <c r="AM16" i="1"/>
  <c r="AN16" i="1"/>
  <c r="Z17" i="1"/>
  <c r="AA17" i="1" s="1"/>
  <c r="AB17" i="1"/>
  <c r="Y17" i="1" s="1"/>
  <c r="AD17" i="1" s="1"/>
  <c r="AE17" i="1"/>
  <c r="AJ17" i="1"/>
  <c r="AM17" i="1"/>
  <c r="AN17" i="1"/>
  <c r="Z18" i="1"/>
  <c r="AA18" i="1" s="1"/>
  <c r="AB18" i="1"/>
  <c r="Y18" i="1" s="1"/>
  <c r="AD18" i="1" s="1"/>
  <c r="AE18" i="1"/>
  <c r="AF18" i="1"/>
  <c r="AL18" i="1" s="1"/>
  <c r="AM18" i="1"/>
  <c r="AN18" i="1"/>
  <c r="Z19" i="1"/>
  <c r="AA19" i="1" s="1"/>
  <c r="AB19" i="1"/>
  <c r="Y19" i="1" s="1"/>
  <c r="AD19" i="1" s="1"/>
  <c r="AE19" i="1"/>
  <c r="AF19" i="1"/>
  <c r="AL19" i="1" s="1"/>
  <c r="AJ19" i="1"/>
  <c r="AM19" i="1"/>
  <c r="AN19" i="1"/>
  <c r="Z20" i="1"/>
  <c r="AA20" i="1" s="1"/>
  <c r="AB20" i="1"/>
  <c r="Y20" i="1" s="1"/>
  <c r="AD20" i="1" s="1"/>
  <c r="AE20" i="1"/>
  <c r="AM20" i="1"/>
  <c r="AN20" i="1"/>
  <c r="Z21" i="1"/>
  <c r="AA21" i="1" s="1"/>
  <c r="AB21" i="1"/>
  <c r="Y21" i="1" s="1"/>
  <c r="AD21" i="1" s="1"/>
  <c r="AE21" i="1"/>
  <c r="AF21" i="1"/>
  <c r="AL21" i="1" s="1"/>
  <c r="AJ21" i="1"/>
  <c r="AM21" i="1"/>
  <c r="AN21" i="1"/>
  <c r="Z22" i="1"/>
  <c r="AA22" i="1" s="1"/>
  <c r="AB22" i="1"/>
  <c r="Y22" i="1" s="1"/>
  <c r="AD22" i="1" s="1"/>
  <c r="AE22" i="1"/>
  <c r="AF22" i="1"/>
  <c r="AL22" i="1" s="1"/>
  <c r="AJ22" i="1"/>
  <c r="AM22" i="1"/>
  <c r="AN22" i="1"/>
  <c r="Y12" i="4"/>
  <c r="X12" i="4"/>
  <c r="W12" i="4"/>
  <c r="V12" i="4"/>
  <c r="U12" i="4"/>
  <c r="T12" i="4"/>
  <c r="S12" i="4"/>
  <c r="R12" i="4"/>
  <c r="Q12" i="4"/>
  <c r="P12" i="4"/>
  <c r="O12" i="4"/>
  <c r="N12" i="4"/>
  <c r="M12" i="4"/>
  <c r="L12" i="4"/>
  <c r="K12" i="4"/>
  <c r="J12" i="4"/>
  <c r="I12" i="4"/>
  <c r="H12" i="4"/>
  <c r="G12" i="4"/>
  <c r="F12" i="4"/>
  <c r="B12" i="4"/>
  <c r="A12" i="4"/>
  <c r="Y11" i="4"/>
  <c r="X11" i="4"/>
  <c r="W11" i="4"/>
  <c r="V11" i="4"/>
  <c r="U11" i="4"/>
  <c r="T11" i="4"/>
  <c r="S11" i="4"/>
  <c r="R11" i="4"/>
  <c r="Q11" i="4"/>
  <c r="P11" i="4"/>
  <c r="O11" i="4"/>
  <c r="N11" i="4"/>
  <c r="M11" i="4"/>
  <c r="L11" i="4"/>
  <c r="K11" i="4"/>
  <c r="J11" i="4"/>
  <c r="I11" i="4"/>
  <c r="H11" i="4"/>
  <c r="G11" i="4"/>
  <c r="F11" i="4"/>
  <c r="B11" i="4"/>
  <c r="A11" i="4"/>
  <c r="Y10" i="4"/>
  <c r="X10" i="4"/>
  <c r="W10" i="4"/>
  <c r="V10" i="4"/>
  <c r="U10" i="4"/>
  <c r="T10" i="4"/>
  <c r="S10" i="4"/>
  <c r="Q10" i="4"/>
  <c r="P10" i="4"/>
  <c r="O10" i="4"/>
  <c r="N10" i="4"/>
  <c r="M10" i="4"/>
  <c r="L10" i="4"/>
  <c r="K10" i="4"/>
  <c r="J10" i="4"/>
  <c r="I10" i="4"/>
  <c r="H10" i="4"/>
  <c r="G10" i="4"/>
  <c r="F10" i="4"/>
  <c r="B10" i="4"/>
  <c r="A10" i="4"/>
  <c r="AC911" i="8" l="1"/>
  <c r="AC904" i="8"/>
  <c r="AB915" i="8"/>
  <c r="AB990" i="8"/>
  <c r="AF990" i="8"/>
  <c r="AC990" i="8"/>
  <c r="AE990" i="8"/>
  <c r="AD990" i="8"/>
  <c r="AG990" i="8"/>
  <c r="AF920" i="8"/>
  <c r="AF915" i="8"/>
  <c r="AD916" i="8"/>
  <c r="AG961" i="8"/>
  <c r="AD961" i="8"/>
  <c r="AC961" i="8"/>
  <c r="AB961" i="8"/>
  <c r="AF961" i="8"/>
  <c r="AE961" i="8"/>
  <c r="AE916" i="8"/>
  <c r="AB916" i="8"/>
  <c r="AG916" i="8"/>
  <c r="AD909" i="8"/>
  <c r="AC909" i="8"/>
  <c r="AB909" i="8"/>
  <c r="AE923" i="8"/>
  <c r="AB942" i="8"/>
  <c r="AF942" i="8"/>
  <c r="AE942" i="8"/>
  <c r="AG942" i="8"/>
  <c r="AD942" i="8"/>
  <c r="AC942" i="8"/>
  <c r="AG977" i="8"/>
  <c r="AF977" i="8"/>
  <c r="AE977" i="8"/>
  <c r="AD977" i="8"/>
  <c r="AB977" i="8"/>
  <c r="AC977" i="8"/>
  <c r="AC916" i="8"/>
  <c r="AD929" i="8"/>
  <c r="AG960" i="8"/>
  <c r="AF960" i="8"/>
  <c r="AE960" i="8"/>
  <c r="AB960" i="8"/>
  <c r="AD960" i="8"/>
  <c r="AC960" i="8"/>
  <c r="AB929" i="8"/>
  <c r="AD920" i="8"/>
  <c r="AB920" i="8"/>
  <c r="AB966" i="8"/>
  <c r="AG966" i="8"/>
  <c r="AE966" i="8"/>
  <c r="AC966" i="8"/>
  <c r="AF966" i="8"/>
  <c r="AD966" i="8"/>
  <c r="AF937" i="8"/>
  <c r="AE937" i="8"/>
  <c r="AG937" i="8"/>
  <c r="AC937" i="8"/>
  <c r="AD937" i="8"/>
  <c r="AB937" i="8"/>
  <c r="AB954" i="8"/>
  <c r="AG954" i="8"/>
  <c r="AF954" i="8"/>
  <c r="AD954" i="8"/>
  <c r="AC954" i="8"/>
  <c r="AE954" i="8"/>
  <c r="AB932" i="8"/>
  <c r="AF932" i="8"/>
  <c r="AG932" i="8"/>
  <c r="AD932" i="8"/>
  <c r="AE932" i="8"/>
  <c r="AC932" i="8"/>
  <c r="AG929" i="8"/>
  <c r="AB978" i="8"/>
  <c r="AF978" i="8"/>
  <c r="AC978" i="8"/>
  <c r="AE978" i="8"/>
  <c r="AD978" i="8"/>
  <c r="AG978" i="8"/>
  <c r="AD915" i="8"/>
  <c r="AF929" i="8"/>
  <c r="AG980" i="8"/>
  <c r="AC980" i="8"/>
  <c r="AB980" i="8"/>
  <c r="AE980" i="8"/>
  <c r="AD980" i="8"/>
  <c r="AF980" i="8"/>
  <c r="AC920" i="8"/>
  <c r="AE915" i="8"/>
  <c r="AF949" i="8"/>
  <c r="AE949" i="8"/>
  <c r="AG949" i="8"/>
  <c r="AB949" i="8"/>
  <c r="AD949" i="8"/>
  <c r="AC949" i="8"/>
  <c r="AD956" i="8"/>
  <c r="AC956" i="8"/>
  <c r="AB956" i="8"/>
  <c r="AF956" i="8"/>
  <c r="AG956" i="8"/>
  <c r="AE956" i="8"/>
  <c r="AC963" i="8"/>
  <c r="AB963" i="8"/>
  <c r="AG963" i="8"/>
  <c r="AF963" i="8"/>
  <c r="AE963" i="8"/>
  <c r="AD963" i="8"/>
  <c r="AB904" i="8"/>
  <c r="AG989" i="8"/>
  <c r="AF989" i="8"/>
  <c r="AE989" i="8"/>
  <c r="AD989" i="8"/>
  <c r="AC989" i="8"/>
  <c r="AB989" i="8"/>
  <c r="AD904" i="8"/>
  <c r="AE985" i="8"/>
  <c r="AG985" i="8"/>
  <c r="AF985" i="8"/>
  <c r="AC985" i="8"/>
  <c r="AB985" i="8"/>
  <c r="AD985" i="8"/>
  <c r="AG973" i="8"/>
  <c r="AE973" i="8"/>
  <c r="AF973" i="8"/>
  <c r="AD973" i="8"/>
  <c r="AB973" i="8"/>
  <c r="AC973" i="8"/>
  <c r="AE908" i="8"/>
  <c r="AF908" i="8"/>
  <c r="AE922" i="8"/>
  <c r="AF922" i="8"/>
  <c r="AG922" i="8"/>
  <c r="AG908" i="8"/>
  <c r="AB908" i="8"/>
  <c r="AC908" i="8"/>
  <c r="AB922" i="8"/>
  <c r="AG902" i="8"/>
  <c r="AF902" i="8"/>
  <c r="AB902" i="8"/>
  <c r="AD902" i="8"/>
  <c r="AC902" i="8"/>
  <c r="AE902" i="8"/>
  <c r="AB907" i="8"/>
  <c r="AG907" i="8"/>
  <c r="AE907" i="8"/>
  <c r="AC907" i="8"/>
  <c r="AD907" i="8"/>
  <c r="AF907" i="8"/>
  <c r="AG914" i="8"/>
  <c r="AF914" i="8"/>
  <c r="AC914" i="8"/>
  <c r="AB914" i="8"/>
  <c r="AE914" i="8"/>
  <c r="AD914" i="8"/>
  <c r="AB919" i="8"/>
  <c r="AG919" i="8"/>
  <c r="AF919" i="8"/>
  <c r="AE919" i="8"/>
  <c r="AD919" i="8"/>
  <c r="AC919" i="8"/>
  <c r="AG926" i="8"/>
  <c r="AF926" i="8"/>
  <c r="AE926" i="8"/>
  <c r="AD926" i="8"/>
  <c r="AC926" i="8"/>
  <c r="AB926" i="8"/>
  <c r="AB992" i="8"/>
  <c r="AG992" i="8"/>
  <c r="AF992" i="8"/>
  <c r="AC992" i="8"/>
  <c r="AE992" i="8"/>
  <c r="AD992" i="8"/>
  <c r="AF12" i="1"/>
  <c r="AL12" i="1" s="1"/>
  <c r="AF17" i="1"/>
  <c r="AL17" i="1" s="1"/>
  <c r="AJ15" i="1"/>
  <c r="AJ20" i="1"/>
  <c r="AF15" i="1"/>
  <c r="AL15" i="1" s="1"/>
  <c r="AF20" i="1"/>
  <c r="AL20" i="1" s="1"/>
  <c r="AJ13" i="1"/>
  <c r="AJ18" i="1"/>
  <c r="AF13" i="1"/>
  <c r="AL13" i="1" s="1"/>
  <c r="AD870" i="8"/>
  <c r="AB870" i="8"/>
  <c r="AC871" i="8"/>
  <c r="AB871" i="8"/>
  <c r="AG871" i="8"/>
  <c r="AD871" i="8"/>
  <c r="AE870" i="8"/>
  <c r="AG870" i="8"/>
  <c r="AF870" i="8"/>
  <c r="AC22" i="1"/>
  <c r="AC21" i="1"/>
  <c r="AC20" i="1"/>
  <c r="AC19" i="1"/>
  <c r="AC18" i="1"/>
  <c r="AC17" i="1"/>
  <c r="AC16" i="1"/>
  <c r="AC15" i="1"/>
  <c r="AC14" i="1"/>
  <c r="AC13" i="1"/>
  <c r="AC12" i="1"/>
  <c r="AC11" i="1"/>
  <c r="AC10" i="1"/>
  <c r="AJ10" i="1"/>
  <c r="AH22" i="1"/>
  <c r="AH21" i="1"/>
  <c r="AH20" i="1"/>
  <c r="AH19" i="1"/>
  <c r="AH18" i="1"/>
  <c r="AH17" i="1"/>
  <c r="AH16" i="1"/>
  <c r="AH15" i="1"/>
  <c r="AH14" i="1"/>
  <c r="AH13" i="1"/>
  <c r="AH12" i="1"/>
  <c r="AH11" i="1"/>
  <c r="AH10" i="1"/>
  <c r="D873" i="8"/>
  <c r="G873" i="8"/>
  <c r="H873" i="8"/>
  <c r="I873" i="8"/>
  <c r="J873" i="8"/>
  <c r="L873" i="8"/>
  <c r="M873" i="8"/>
  <c r="N873" i="8"/>
  <c r="S873" i="8"/>
  <c r="T873" i="8"/>
  <c r="U873" i="8"/>
  <c r="V873" i="8"/>
  <c r="BP873" i="8"/>
  <c r="BQ873" i="8"/>
  <c r="E873" i="8" s="1"/>
  <c r="BR873" i="8"/>
  <c r="F873" i="8" s="1"/>
  <c r="BS873" i="8"/>
  <c r="BT873" i="8"/>
  <c r="BU873" i="8"/>
  <c r="BV873" i="8"/>
  <c r="BW873" i="8"/>
  <c r="K873" i="8" s="1"/>
  <c r="BX873" i="8"/>
  <c r="BY873" i="8"/>
  <c r="BZ873" i="8"/>
  <c r="CA873" i="8"/>
  <c r="O873" i="8" s="1"/>
  <c r="CB873" i="8"/>
  <c r="P873" i="8" s="1"/>
  <c r="CC873" i="8"/>
  <c r="Q873" i="8" s="1"/>
  <c r="CD873" i="8"/>
  <c r="R873" i="8" s="1"/>
  <c r="CE873" i="8"/>
  <c r="CF873" i="8"/>
  <c r="CG873" i="8"/>
  <c r="CH873" i="8"/>
  <c r="CI873" i="8"/>
  <c r="W873" i="8" s="1"/>
  <c r="CK873" i="8"/>
  <c r="Y873" i="8" s="1"/>
  <c r="D874" i="8"/>
  <c r="E874" i="8"/>
  <c r="G874" i="8"/>
  <c r="H874" i="8"/>
  <c r="I874" i="8"/>
  <c r="N874" i="8"/>
  <c r="O874" i="8"/>
  <c r="P874" i="8"/>
  <c r="Q874" i="8"/>
  <c r="S874" i="8"/>
  <c r="T874" i="8"/>
  <c r="U874" i="8"/>
  <c r="BP874" i="8"/>
  <c r="BQ874" i="8"/>
  <c r="BR874" i="8"/>
  <c r="F874" i="8" s="1"/>
  <c r="BS874" i="8"/>
  <c r="BT874" i="8"/>
  <c r="BU874" i="8"/>
  <c r="BV874" i="8"/>
  <c r="J874" i="8" s="1"/>
  <c r="BW874" i="8"/>
  <c r="K874" i="8" s="1"/>
  <c r="BX874" i="8"/>
  <c r="L874" i="8" s="1"/>
  <c r="BY874" i="8"/>
  <c r="M874" i="8" s="1"/>
  <c r="BZ874" i="8"/>
  <c r="CA874" i="8"/>
  <c r="CB874" i="8"/>
  <c r="CC874" i="8"/>
  <c r="CD874" i="8"/>
  <c r="R874" i="8" s="1"/>
  <c r="CE874" i="8"/>
  <c r="CF874" i="8"/>
  <c r="CG874" i="8"/>
  <c r="CH874" i="8"/>
  <c r="V874" i="8" s="1"/>
  <c r="CI874" i="8"/>
  <c r="W874" i="8" s="1"/>
  <c r="CK874" i="8"/>
  <c r="Y874" i="8" s="1"/>
  <c r="D875" i="8"/>
  <c r="Z875" i="8" s="1"/>
  <c r="I875" i="8"/>
  <c r="J875" i="8"/>
  <c r="K875" i="8"/>
  <c r="L875" i="8"/>
  <c r="M875" i="8"/>
  <c r="N875" i="8"/>
  <c r="O875" i="8"/>
  <c r="P875" i="8"/>
  <c r="U875" i="8"/>
  <c r="V875" i="8"/>
  <c r="W875" i="8"/>
  <c r="BP875" i="8"/>
  <c r="BQ875" i="8"/>
  <c r="E875" i="8" s="1"/>
  <c r="BR875" i="8"/>
  <c r="F875" i="8" s="1"/>
  <c r="BS875" i="8"/>
  <c r="G875" i="8" s="1"/>
  <c r="BT875" i="8"/>
  <c r="H875" i="8" s="1"/>
  <c r="BU875" i="8"/>
  <c r="BV875" i="8"/>
  <c r="BW875" i="8"/>
  <c r="BX875" i="8"/>
  <c r="BY875" i="8"/>
  <c r="BZ875" i="8"/>
  <c r="CA875" i="8"/>
  <c r="CB875" i="8"/>
  <c r="CC875" i="8"/>
  <c r="Q875" i="8" s="1"/>
  <c r="CD875" i="8"/>
  <c r="R875" i="8" s="1"/>
  <c r="CE875" i="8"/>
  <c r="S875" i="8" s="1"/>
  <c r="CF875" i="8"/>
  <c r="T875" i="8" s="1"/>
  <c r="CG875" i="8"/>
  <c r="CH875" i="8"/>
  <c r="CI875" i="8"/>
  <c r="CK875" i="8"/>
  <c r="Y875" i="8" s="1"/>
  <c r="D876" i="8"/>
  <c r="E876" i="8"/>
  <c r="F876" i="8"/>
  <c r="G876" i="8"/>
  <c r="H876" i="8"/>
  <c r="I876" i="8"/>
  <c r="J876" i="8"/>
  <c r="K876" i="8"/>
  <c r="P876" i="8"/>
  <c r="Q876" i="8"/>
  <c r="R876" i="8"/>
  <c r="S876" i="8"/>
  <c r="T876" i="8"/>
  <c r="U876" i="8"/>
  <c r="V876" i="8"/>
  <c r="W876" i="8"/>
  <c r="BP876" i="8"/>
  <c r="BQ876" i="8"/>
  <c r="BR876" i="8"/>
  <c r="BS876" i="8"/>
  <c r="BT876" i="8"/>
  <c r="BU876" i="8"/>
  <c r="BV876" i="8"/>
  <c r="BW876" i="8"/>
  <c r="BX876" i="8"/>
  <c r="L876" i="8" s="1"/>
  <c r="BY876" i="8"/>
  <c r="M876" i="8" s="1"/>
  <c r="BZ876" i="8"/>
  <c r="N876" i="8" s="1"/>
  <c r="CA876" i="8"/>
  <c r="O876" i="8" s="1"/>
  <c r="CB876" i="8"/>
  <c r="CC876" i="8"/>
  <c r="CD876" i="8"/>
  <c r="CE876" i="8"/>
  <c r="CF876" i="8"/>
  <c r="CG876" i="8"/>
  <c r="CH876" i="8"/>
  <c r="CI876" i="8"/>
  <c r="CK876" i="8"/>
  <c r="Y876" i="8" s="1"/>
  <c r="D877" i="8"/>
  <c r="E877" i="8"/>
  <c r="F877" i="8"/>
  <c r="K877" i="8"/>
  <c r="L877" i="8"/>
  <c r="M877" i="8"/>
  <c r="N877" i="8"/>
  <c r="O877" i="8"/>
  <c r="P877" i="8"/>
  <c r="Q877" i="8"/>
  <c r="R877" i="8"/>
  <c r="W877" i="8"/>
  <c r="BP877" i="8"/>
  <c r="BQ877" i="8"/>
  <c r="BR877" i="8"/>
  <c r="BS877" i="8"/>
  <c r="G877" i="8" s="1"/>
  <c r="BT877" i="8"/>
  <c r="H877" i="8" s="1"/>
  <c r="BU877" i="8"/>
  <c r="I877" i="8" s="1"/>
  <c r="BV877" i="8"/>
  <c r="J877" i="8" s="1"/>
  <c r="BW877" i="8"/>
  <c r="BX877" i="8"/>
  <c r="BY877" i="8"/>
  <c r="BZ877" i="8"/>
  <c r="CA877" i="8"/>
  <c r="CB877" i="8"/>
  <c r="CC877" i="8"/>
  <c r="CD877" i="8"/>
  <c r="CE877" i="8"/>
  <c r="S877" i="8" s="1"/>
  <c r="CF877" i="8"/>
  <c r="T877" i="8" s="1"/>
  <c r="CG877" i="8"/>
  <c r="U877" i="8" s="1"/>
  <c r="CH877" i="8"/>
  <c r="V877" i="8" s="1"/>
  <c r="CI877" i="8"/>
  <c r="CK877" i="8"/>
  <c r="Y877" i="8" s="1"/>
  <c r="Z873" i="8" l="1"/>
  <c r="AD873" i="8" s="1"/>
  <c r="Z877" i="8"/>
  <c r="AC877" i="8" s="1"/>
  <c r="AF875" i="8"/>
  <c r="AC875" i="8"/>
  <c r="AG875" i="8"/>
  <c r="AB875" i="8"/>
  <c r="AD875" i="8"/>
  <c r="AE875" i="8"/>
  <c r="Z874" i="8"/>
  <c r="AF873" i="8"/>
  <c r="Z876" i="8"/>
  <c r="B6" i="4"/>
  <c r="B7" i="4"/>
  <c r="Z1" i="4"/>
  <c r="Q8" i="4"/>
  <c r="A6" i="4"/>
  <c r="Z110" i="4"/>
  <c r="Y110" i="4"/>
  <c r="X110" i="4"/>
  <c r="W110" i="4"/>
  <c r="V110" i="4"/>
  <c r="U110" i="4"/>
  <c r="T110" i="4"/>
  <c r="S110" i="4"/>
  <c r="R110" i="4"/>
  <c r="Q110" i="4"/>
  <c r="P110" i="4"/>
  <c r="O110" i="4"/>
  <c r="N110" i="4"/>
  <c r="M110" i="4"/>
  <c r="L110" i="4"/>
  <c r="K110" i="4"/>
  <c r="J110" i="4"/>
  <c r="I110" i="4"/>
  <c r="H110" i="4"/>
  <c r="G110" i="4"/>
  <c r="F110" i="4"/>
  <c r="B110" i="4"/>
  <c r="A110" i="4"/>
  <c r="Z13" i="4"/>
  <c r="Z14" i="4"/>
  <c r="CK1000" i="8"/>
  <c r="Y1000" i="8" s="1"/>
  <c r="CI1000" i="8"/>
  <c r="CH1000" i="8"/>
  <c r="CG1000" i="8"/>
  <c r="CF1000" i="8"/>
  <c r="CE1000" i="8"/>
  <c r="CD1000" i="8"/>
  <c r="CC1000" i="8"/>
  <c r="CB1000" i="8"/>
  <c r="CA1000" i="8"/>
  <c r="BZ1000" i="8"/>
  <c r="BY1000" i="8"/>
  <c r="BX1000" i="8"/>
  <c r="BW1000" i="8"/>
  <c r="BV1000" i="8"/>
  <c r="BU1000" i="8"/>
  <c r="BT1000" i="8"/>
  <c r="BS1000" i="8"/>
  <c r="BR1000" i="8"/>
  <c r="BQ1000" i="8"/>
  <c r="BO1000" i="8"/>
  <c r="BP1000" i="8" s="1"/>
  <c r="W1000" i="8"/>
  <c r="V1000" i="8"/>
  <c r="U1000" i="8"/>
  <c r="T1000" i="8"/>
  <c r="S1000" i="8"/>
  <c r="R1000" i="8"/>
  <c r="Q1000" i="8"/>
  <c r="P1000" i="8"/>
  <c r="O1000" i="8"/>
  <c r="N1000" i="8"/>
  <c r="M1000" i="8"/>
  <c r="L1000" i="8"/>
  <c r="K1000" i="8"/>
  <c r="J1000" i="8"/>
  <c r="I1000" i="8"/>
  <c r="H1000" i="8"/>
  <c r="G1000" i="8"/>
  <c r="F1000" i="8"/>
  <c r="E1000" i="8"/>
  <c r="D1000" i="8"/>
  <c r="C1000" i="8" s="1"/>
  <c r="CK999" i="8"/>
  <c r="Y999" i="8" s="1"/>
  <c r="CI999" i="8"/>
  <c r="CH999" i="8"/>
  <c r="CG999" i="8"/>
  <c r="CF999" i="8"/>
  <c r="CE999" i="8"/>
  <c r="CD999" i="8"/>
  <c r="CC999" i="8"/>
  <c r="CB999" i="8"/>
  <c r="CA999" i="8"/>
  <c r="BZ999" i="8"/>
  <c r="BY999" i="8"/>
  <c r="BX999" i="8"/>
  <c r="BW999" i="8"/>
  <c r="BV999" i="8"/>
  <c r="BU999" i="8"/>
  <c r="BT999" i="8"/>
  <c r="BS999" i="8"/>
  <c r="BR999" i="8"/>
  <c r="BQ999" i="8"/>
  <c r="BO999" i="8"/>
  <c r="BP999" i="8" s="1"/>
  <c r="W999" i="8"/>
  <c r="V999" i="8"/>
  <c r="U999" i="8"/>
  <c r="T999" i="8"/>
  <c r="S999" i="8"/>
  <c r="R999" i="8"/>
  <c r="Q999" i="8"/>
  <c r="P999" i="8"/>
  <c r="O999" i="8"/>
  <c r="N999" i="8"/>
  <c r="M999" i="8"/>
  <c r="L999" i="8"/>
  <c r="K999" i="8"/>
  <c r="J999" i="8"/>
  <c r="I999" i="8"/>
  <c r="H999" i="8"/>
  <c r="G999" i="8"/>
  <c r="F999" i="8"/>
  <c r="E999" i="8"/>
  <c r="D999" i="8"/>
  <c r="CK998" i="8"/>
  <c r="Y998" i="8" s="1"/>
  <c r="CI998" i="8"/>
  <c r="CH998" i="8"/>
  <c r="CG998" i="8"/>
  <c r="CF998" i="8"/>
  <c r="CE998" i="8"/>
  <c r="CD998" i="8"/>
  <c r="CC998" i="8"/>
  <c r="CB998" i="8"/>
  <c r="CA998" i="8"/>
  <c r="BZ998" i="8"/>
  <c r="BY998" i="8"/>
  <c r="BX998" i="8"/>
  <c r="BW998" i="8"/>
  <c r="BV998" i="8"/>
  <c r="BU998" i="8"/>
  <c r="BT998" i="8"/>
  <c r="BS998" i="8"/>
  <c r="BR998" i="8"/>
  <c r="BQ998" i="8"/>
  <c r="BO998" i="8"/>
  <c r="BP998" i="8" s="1"/>
  <c r="W998" i="8"/>
  <c r="V998" i="8"/>
  <c r="U998" i="8"/>
  <c r="T998" i="8"/>
  <c r="S998" i="8"/>
  <c r="R998" i="8"/>
  <c r="Q998" i="8"/>
  <c r="P998" i="8"/>
  <c r="O998" i="8"/>
  <c r="N998" i="8"/>
  <c r="M998" i="8"/>
  <c r="L998" i="8"/>
  <c r="K998" i="8"/>
  <c r="J998" i="8"/>
  <c r="I998" i="8"/>
  <c r="H998" i="8"/>
  <c r="G998" i="8"/>
  <c r="F998" i="8"/>
  <c r="E998" i="8"/>
  <c r="D998" i="8"/>
  <c r="C998" i="8" s="1"/>
  <c r="CK997" i="8"/>
  <c r="Y997" i="8" s="1"/>
  <c r="CI997" i="8"/>
  <c r="CH997" i="8"/>
  <c r="CG997" i="8"/>
  <c r="CF997" i="8"/>
  <c r="CE997" i="8"/>
  <c r="CD997" i="8"/>
  <c r="CC997" i="8"/>
  <c r="CB997" i="8"/>
  <c r="CA997" i="8"/>
  <c r="BZ997" i="8"/>
  <c r="BY997" i="8"/>
  <c r="BX997" i="8"/>
  <c r="BW997" i="8"/>
  <c r="BV997" i="8"/>
  <c r="BU997" i="8"/>
  <c r="BT997" i="8"/>
  <c r="BS997" i="8"/>
  <c r="BR997" i="8"/>
  <c r="BQ997" i="8"/>
  <c r="BO997" i="8"/>
  <c r="BP997" i="8" s="1"/>
  <c r="W997" i="8"/>
  <c r="V997" i="8"/>
  <c r="U997" i="8"/>
  <c r="T997" i="8"/>
  <c r="S997" i="8"/>
  <c r="R997" i="8"/>
  <c r="Q997" i="8"/>
  <c r="P997" i="8"/>
  <c r="O997" i="8"/>
  <c r="N997" i="8"/>
  <c r="M997" i="8"/>
  <c r="L997" i="8"/>
  <c r="K997" i="8"/>
  <c r="J997" i="8"/>
  <c r="I997" i="8"/>
  <c r="H997" i="8"/>
  <c r="G997" i="8"/>
  <c r="F997" i="8"/>
  <c r="E997" i="8"/>
  <c r="D997" i="8"/>
  <c r="C997" i="8" s="1"/>
  <c r="CK996" i="8"/>
  <c r="Y996" i="8" s="1"/>
  <c r="CI996" i="8"/>
  <c r="CH996" i="8"/>
  <c r="CG996" i="8"/>
  <c r="CF996" i="8"/>
  <c r="CE996" i="8"/>
  <c r="CD996" i="8"/>
  <c r="CC996" i="8"/>
  <c r="CB996" i="8"/>
  <c r="CA996" i="8"/>
  <c r="BZ996" i="8"/>
  <c r="BY996" i="8"/>
  <c r="BX996" i="8"/>
  <c r="BW996" i="8"/>
  <c r="BV996" i="8"/>
  <c r="BU996" i="8"/>
  <c r="BT996" i="8"/>
  <c r="BS996" i="8"/>
  <c r="BR996" i="8"/>
  <c r="BQ996" i="8"/>
  <c r="BO996" i="8"/>
  <c r="BP996" i="8" s="1"/>
  <c r="W996" i="8"/>
  <c r="V996" i="8"/>
  <c r="U996" i="8"/>
  <c r="T996" i="8"/>
  <c r="S996" i="8"/>
  <c r="R996" i="8"/>
  <c r="Q996" i="8"/>
  <c r="P996" i="8"/>
  <c r="O996" i="8"/>
  <c r="N996" i="8"/>
  <c r="M996" i="8"/>
  <c r="L996" i="8"/>
  <c r="K996" i="8"/>
  <c r="J996" i="8"/>
  <c r="I996" i="8"/>
  <c r="H996" i="8"/>
  <c r="G996" i="8"/>
  <c r="F996" i="8"/>
  <c r="E996" i="8"/>
  <c r="D996" i="8"/>
  <c r="C996" i="8" s="1"/>
  <c r="B999" i="8" s="1"/>
  <c r="CK995" i="8"/>
  <c r="Y995" i="8" s="1"/>
  <c r="CI995" i="8"/>
  <c r="CH995" i="8"/>
  <c r="CG995" i="8"/>
  <c r="CF995" i="8"/>
  <c r="CE995" i="8"/>
  <c r="CD995" i="8"/>
  <c r="CC995" i="8"/>
  <c r="CB995" i="8"/>
  <c r="CA995" i="8"/>
  <c r="BZ995" i="8"/>
  <c r="BY995" i="8"/>
  <c r="BX995" i="8"/>
  <c r="BW995" i="8"/>
  <c r="BV995" i="8"/>
  <c r="BU995" i="8"/>
  <c r="BT995" i="8"/>
  <c r="BS995" i="8"/>
  <c r="BR995" i="8"/>
  <c r="BQ995" i="8"/>
  <c r="BO995" i="8"/>
  <c r="BP995" i="8" s="1"/>
  <c r="W995" i="8"/>
  <c r="V995" i="8"/>
  <c r="U995" i="8"/>
  <c r="T995" i="8"/>
  <c r="S995" i="8"/>
  <c r="R995" i="8"/>
  <c r="Q995" i="8"/>
  <c r="P995" i="8"/>
  <c r="O995" i="8"/>
  <c r="N995" i="8"/>
  <c r="M995" i="8"/>
  <c r="L995" i="8"/>
  <c r="K995" i="8"/>
  <c r="J995" i="8"/>
  <c r="I995" i="8"/>
  <c r="H995" i="8"/>
  <c r="G995" i="8"/>
  <c r="F995" i="8"/>
  <c r="E995" i="8"/>
  <c r="D995" i="8"/>
  <c r="CK900" i="8"/>
  <c r="Y900" i="8" s="1"/>
  <c r="CI900" i="8"/>
  <c r="W900" i="8" s="1"/>
  <c r="CH900" i="8"/>
  <c r="V900" i="8" s="1"/>
  <c r="CG900" i="8"/>
  <c r="CF900" i="8"/>
  <c r="CE900" i="8"/>
  <c r="CD900" i="8"/>
  <c r="CC900" i="8"/>
  <c r="Q900" i="8" s="1"/>
  <c r="CB900" i="8"/>
  <c r="P900" i="8" s="1"/>
  <c r="CA900" i="8"/>
  <c r="O900" i="8" s="1"/>
  <c r="BZ900" i="8"/>
  <c r="N900" i="8" s="1"/>
  <c r="BY900" i="8"/>
  <c r="BX900" i="8"/>
  <c r="L900" i="8" s="1"/>
  <c r="BW900" i="8"/>
  <c r="K900" i="8" s="1"/>
  <c r="BV900" i="8"/>
  <c r="J900" i="8" s="1"/>
  <c r="BU900" i="8"/>
  <c r="BT900" i="8"/>
  <c r="BS900" i="8"/>
  <c r="BR900" i="8"/>
  <c r="BQ900" i="8"/>
  <c r="E900" i="8" s="1"/>
  <c r="BP900" i="8"/>
  <c r="U900" i="8"/>
  <c r="T900" i="8"/>
  <c r="S900" i="8"/>
  <c r="R900" i="8"/>
  <c r="M900" i="8"/>
  <c r="I900" i="8"/>
  <c r="H900" i="8"/>
  <c r="G900" i="8"/>
  <c r="F900" i="8"/>
  <c r="D900" i="8"/>
  <c r="Z900" i="8" s="1"/>
  <c r="AB900" i="8" s="1"/>
  <c r="CK899" i="8"/>
  <c r="Y899" i="8" s="1"/>
  <c r="CI899" i="8"/>
  <c r="CH899" i="8"/>
  <c r="V899" i="8" s="1"/>
  <c r="CG899" i="8"/>
  <c r="U899" i="8" s="1"/>
  <c r="CF899" i="8"/>
  <c r="T899" i="8" s="1"/>
  <c r="CE899" i="8"/>
  <c r="S899" i="8" s="1"/>
  <c r="CD899" i="8"/>
  <c r="CC899" i="8"/>
  <c r="Q899" i="8" s="1"/>
  <c r="CB899" i="8"/>
  <c r="P899" i="8" s="1"/>
  <c r="CA899" i="8"/>
  <c r="O899" i="8" s="1"/>
  <c r="BZ899" i="8"/>
  <c r="BY899" i="8"/>
  <c r="BX899" i="8"/>
  <c r="BW899" i="8"/>
  <c r="BV899" i="8"/>
  <c r="J899" i="8" s="1"/>
  <c r="BU899" i="8"/>
  <c r="I899" i="8" s="1"/>
  <c r="BT899" i="8"/>
  <c r="H899" i="8" s="1"/>
  <c r="BS899" i="8"/>
  <c r="G899" i="8" s="1"/>
  <c r="BR899" i="8"/>
  <c r="BQ899" i="8"/>
  <c r="E899" i="8" s="1"/>
  <c r="BP899" i="8"/>
  <c r="W899" i="8"/>
  <c r="R899" i="8"/>
  <c r="N899" i="8"/>
  <c r="M899" i="8"/>
  <c r="L899" i="8"/>
  <c r="K899" i="8"/>
  <c r="F899" i="8"/>
  <c r="D899" i="8"/>
  <c r="CK898" i="8"/>
  <c r="Y898" i="8" s="1"/>
  <c r="CI898" i="8"/>
  <c r="CH898" i="8"/>
  <c r="V898" i="8" s="1"/>
  <c r="CG898" i="8"/>
  <c r="U898" i="8" s="1"/>
  <c r="CF898" i="8"/>
  <c r="T898" i="8" s="1"/>
  <c r="CE898" i="8"/>
  <c r="CD898" i="8"/>
  <c r="CC898" i="8"/>
  <c r="CB898" i="8"/>
  <c r="CA898" i="8"/>
  <c r="O898" i="8" s="1"/>
  <c r="BZ898" i="8"/>
  <c r="N898" i="8" s="1"/>
  <c r="BY898" i="8"/>
  <c r="M898" i="8" s="1"/>
  <c r="BX898" i="8"/>
  <c r="L898" i="8" s="1"/>
  <c r="BW898" i="8"/>
  <c r="BV898" i="8"/>
  <c r="J898" i="8" s="1"/>
  <c r="BU898" i="8"/>
  <c r="I898" i="8" s="1"/>
  <c r="BT898" i="8"/>
  <c r="H898" i="8" s="1"/>
  <c r="BS898" i="8"/>
  <c r="BR898" i="8"/>
  <c r="BQ898" i="8"/>
  <c r="BP898" i="8"/>
  <c r="W898" i="8"/>
  <c r="S898" i="8"/>
  <c r="R898" i="8"/>
  <c r="Q898" i="8"/>
  <c r="P898" i="8"/>
  <c r="K898" i="8"/>
  <c r="G898" i="8"/>
  <c r="F898" i="8"/>
  <c r="E898" i="8"/>
  <c r="D898" i="8"/>
  <c r="CK897" i="8"/>
  <c r="Y897" i="8" s="1"/>
  <c r="CI897" i="8"/>
  <c r="CH897" i="8"/>
  <c r="CG897" i="8"/>
  <c r="CF897" i="8"/>
  <c r="T897" i="8" s="1"/>
  <c r="CE897" i="8"/>
  <c r="S897" i="8" s="1"/>
  <c r="CD897" i="8"/>
  <c r="R897" i="8" s="1"/>
  <c r="CC897" i="8"/>
  <c r="Q897" i="8" s="1"/>
  <c r="CB897" i="8"/>
  <c r="CA897" i="8"/>
  <c r="O897" i="8" s="1"/>
  <c r="BZ897" i="8"/>
  <c r="N897" i="8" s="1"/>
  <c r="BY897" i="8"/>
  <c r="M897" i="8" s="1"/>
  <c r="BX897" i="8"/>
  <c r="BW897" i="8"/>
  <c r="BV897" i="8"/>
  <c r="BU897" i="8"/>
  <c r="BT897" i="8"/>
  <c r="H897" i="8" s="1"/>
  <c r="BS897" i="8"/>
  <c r="G897" i="8" s="1"/>
  <c r="BR897" i="8"/>
  <c r="F897" i="8" s="1"/>
  <c r="BQ897" i="8"/>
  <c r="E897" i="8" s="1"/>
  <c r="BP897" i="8"/>
  <c r="W897" i="8"/>
  <c r="V897" i="8"/>
  <c r="U897" i="8"/>
  <c r="P897" i="8"/>
  <c r="L897" i="8"/>
  <c r="K897" i="8"/>
  <c r="J897" i="8"/>
  <c r="I897" i="8"/>
  <c r="D897" i="8"/>
  <c r="CK896" i="8"/>
  <c r="Y896" i="8" s="1"/>
  <c r="CI896" i="8"/>
  <c r="W896" i="8" s="1"/>
  <c r="CH896" i="8"/>
  <c r="V896" i="8" s="1"/>
  <c r="CG896" i="8"/>
  <c r="CF896" i="8"/>
  <c r="T896" i="8" s="1"/>
  <c r="CE896" i="8"/>
  <c r="S896" i="8" s="1"/>
  <c r="CD896" i="8"/>
  <c r="R896" i="8" s="1"/>
  <c r="CC896" i="8"/>
  <c r="CB896" i="8"/>
  <c r="CA896" i="8"/>
  <c r="BZ896" i="8"/>
  <c r="BY896" i="8"/>
  <c r="M896" i="8" s="1"/>
  <c r="BX896" i="8"/>
  <c r="L896" i="8" s="1"/>
  <c r="BW896" i="8"/>
  <c r="K896" i="8" s="1"/>
  <c r="BV896" i="8"/>
  <c r="J896" i="8" s="1"/>
  <c r="BU896" i="8"/>
  <c r="BT896" i="8"/>
  <c r="H896" i="8" s="1"/>
  <c r="BS896" i="8"/>
  <c r="G896" i="8" s="1"/>
  <c r="BR896" i="8"/>
  <c r="F896" i="8" s="1"/>
  <c r="BQ896" i="8"/>
  <c r="BP896" i="8"/>
  <c r="U896" i="8"/>
  <c r="Q896" i="8"/>
  <c r="P896" i="8"/>
  <c r="O896" i="8"/>
  <c r="N896" i="8"/>
  <c r="I896" i="8"/>
  <c r="E896" i="8"/>
  <c r="D896" i="8"/>
  <c r="CK895" i="8"/>
  <c r="Y895" i="8" s="1"/>
  <c r="CI895" i="8"/>
  <c r="W895" i="8" s="1"/>
  <c r="CH895" i="8"/>
  <c r="CG895" i="8"/>
  <c r="CF895" i="8"/>
  <c r="CE895" i="8"/>
  <c r="CD895" i="8"/>
  <c r="R895" i="8" s="1"/>
  <c r="CC895" i="8"/>
  <c r="Q895" i="8" s="1"/>
  <c r="CB895" i="8"/>
  <c r="P895" i="8" s="1"/>
  <c r="CA895" i="8"/>
  <c r="O895" i="8" s="1"/>
  <c r="BZ895" i="8"/>
  <c r="BY895" i="8"/>
  <c r="M895" i="8" s="1"/>
  <c r="BX895" i="8"/>
  <c r="L895" i="8" s="1"/>
  <c r="BW895" i="8"/>
  <c r="K895" i="8" s="1"/>
  <c r="BV895" i="8"/>
  <c r="BU895" i="8"/>
  <c r="BT895" i="8"/>
  <c r="BS895" i="8"/>
  <c r="BR895" i="8"/>
  <c r="F895" i="8" s="1"/>
  <c r="BQ895" i="8"/>
  <c r="E895" i="8" s="1"/>
  <c r="BP895" i="8"/>
  <c r="V895" i="8"/>
  <c r="U895" i="8"/>
  <c r="T895" i="8"/>
  <c r="S895" i="8"/>
  <c r="N895" i="8"/>
  <c r="J895" i="8"/>
  <c r="I895" i="8"/>
  <c r="H895" i="8"/>
  <c r="G895" i="8"/>
  <c r="D895" i="8"/>
  <c r="CK894" i="8"/>
  <c r="Y894" i="8" s="1"/>
  <c r="CI894" i="8"/>
  <c r="W894" i="8" s="1"/>
  <c r="CH894" i="8"/>
  <c r="V894" i="8" s="1"/>
  <c r="CG894" i="8"/>
  <c r="U894" i="8" s="1"/>
  <c r="CF894" i="8"/>
  <c r="T894" i="8" s="1"/>
  <c r="CE894" i="8"/>
  <c r="CD894" i="8"/>
  <c r="R894" i="8" s="1"/>
  <c r="CC894" i="8"/>
  <c r="Q894" i="8" s="1"/>
  <c r="CB894" i="8"/>
  <c r="P894" i="8" s="1"/>
  <c r="CA894" i="8"/>
  <c r="BZ894" i="8"/>
  <c r="BY894" i="8"/>
  <c r="BX894" i="8"/>
  <c r="BW894" i="8"/>
  <c r="K894" i="8" s="1"/>
  <c r="BV894" i="8"/>
  <c r="J894" i="8" s="1"/>
  <c r="BU894" i="8"/>
  <c r="I894" i="8" s="1"/>
  <c r="BT894" i="8"/>
  <c r="H894" i="8" s="1"/>
  <c r="BS894" i="8"/>
  <c r="BR894" i="8"/>
  <c r="F894" i="8" s="1"/>
  <c r="BQ894" i="8"/>
  <c r="E894" i="8" s="1"/>
  <c r="BP894" i="8"/>
  <c r="S894" i="8"/>
  <c r="O894" i="8"/>
  <c r="N894" i="8"/>
  <c r="M894" i="8"/>
  <c r="L894" i="8"/>
  <c r="G894" i="8"/>
  <c r="D894" i="8"/>
  <c r="CK893" i="8"/>
  <c r="Y893" i="8" s="1"/>
  <c r="CI893" i="8"/>
  <c r="W893" i="8" s="1"/>
  <c r="CH893" i="8"/>
  <c r="V893" i="8" s="1"/>
  <c r="CG893" i="8"/>
  <c r="U893" i="8" s="1"/>
  <c r="CF893" i="8"/>
  <c r="CE893" i="8"/>
  <c r="CD893" i="8"/>
  <c r="CC893" i="8"/>
  <c r="CB893" i="8"/>
  <c r="P893" i="8" s="1"/>
  <c r="CA893" i="8"/>
  <c r="O893" i="8" s="1"/>
  <c r="BZ893" i="8"/>
  <c r="N893" i="8" s="1"/>
  <c r="BY893" i="8"/>
  <c r="M893" i="8" s="1"/>
  <c r="BX893" i="8"/>
  <c r="BW893" i="8"/>
  <c r="K893" i="8" s="1"/>
  <c r="BV893" i="8"/>
  <c r="J893" i="8" s="1"/>
  <c r="BU893" i="8"/>
  <c r="I893" i="8" s="1"/>
  <c r="BT893" i="8"/>
  <c r="BS893" i="8"/>
  <c r="BR893" i="8"/>
  <c r="BQ893" i="8"/>
  <c r="BP893" i="8"/>
  <c r="T893" i="8"/>
  <c r="S893" i="8"/>
  <c r="R893" i="8"/>
  <c r="Q893" i="8"/>
  <c r="L893" i="8"/>
  <c r="H893" i="8"/>
  <c r="G893" i="8"/>
  <c r="F893" i="8"/>
  <c r="E893" i="8"/>
  <c r="D893" i="8"/>
  <c r="CK892" i="8"/>
  <c r="Y892" i="8" s="1"/>
  <c r="CI892" i="8"/>
  <c r="CH892" i="8"/>
  <c r="CG892" i="8"/>
  <c r="U892" i="8" s="1"/>
  <c r="CF892" i="8"/>
  <c r="T892" i="8" s="1"/>
  <c r="CE892" i="8"/>
  <c r="S892" i="8" s="1"/>
  <c r="CD892" i="8"/>
  <c r="R892" i="8" s="1"/>
  <c r="CC892" i="8"/>
  <c r="CB892" i="8"/>
  <c r="P892" i="8" s="1"/>
  <c r="CA892" i="8"/>
  <c r="O892" i="8" s="1"/>
  <c r="BZ892" i="8"/>
  <c r="N892" i="8" s="1"/>
  <c r="BY892" i="8"/>
  <c r="BX892" i="8"/>
  <c r="BW892" i="8"/>
  <c r="BV892" i="8"/>
  <c r="BU892" i="8"/>
  <c r="I892" i="8" s="1"/>
  <c r="BT892" i="8"/>
  <c r="H892" i="8" s="1"/>
  <c r="BS892" i="8"/>
  <c r="G892" i="8" s="1"/>
  <c r="BR892" i="8"/>
  <c r="F892" i="8" s="1"/>
  <c r="BQ892" i="8"/>
  <c r="BP892" i="8"/>
  <c r="W892" i="8"/>
  <c r="V892" i="8"/>
  <c r="Q892" i="8"/>
  <c r="M892" i="8"/>
  <c r="L892" i="8"/>
  <c r="K892" i="8"/>
  <c r="J892" i="8"/>
  <c r="E892" i="8"/>
  <c r="D892" i="8"/>
  <c r="Z892" i="8" s="1"/>
  <c r="AB892" i="8" s="1"/>
  <c r="CK891" i="8"/>
  <c r="Y891" i="8" s="1"/>
  <c r="CI891" i="8"/>
  <c r="W891" i="8" s="1"/>
  <c r="CH891" i="8"/>
  <c r="CG891" i="8"/>
  <c r="U891" i="8" s="1"/>
  <c r="CF891" i="8"/>
  <c r="T891" i="8" s="1"/>
  <c r="CE891" i="8"/>
  <c r="S891" i="8" s="1"/>
  <c r="CD891" i="8"/>
  <c r="CC891" i="8"/>
  <c r="CB891" i="8"/>
  <c r="P891" i="8" s="1"/>
  <c r="CA891" i="8"/>
  <c r="BZ891" i="8"/>
  <c r="N891" i="8" s="1"/>
  <c r="BY891" i="8"/>
  <c r="M891" i="8" s="1"/>
  <c r="BX891" i="8"/>
  <c r="L891" i="8" s="1"/>
  <c r="BW891" i="8"/>
  <c r="K891" i="8" s="1"/>
  <c r="BV891" i="8"/>
  <c r="BU891" i="8"/>
  <c r="I891" i="8" s="1"/>
  <c r="BT891" i="8"/>
  <c r="H891" i="8" s="1"/>
  <c r="BS891" i="8"/>
  <c r="G891" i="8" s="1"/>
  <c r="BR891" i="8"/>
  <c r="BQ891" i="8"/>
  <c r="BP891" i="8"/>
  <c r="V891" i="8"/>
  <c r="R891" i="8"/>
  <c r="Q891" i="8"/>
  <c r="O891" i="8"/>
  <c r="J891" i="8"/>
  <c r="F891" i="8"/>
  <c r="E891" i="8"/>
  <c r="D891" i="8"/>
  <c r="CK890" i="8"/>
  <c r="Y890" i="8" s="1"/>
  <c r="CI890" i="8"/>
  <c r="CH890" i="8"/>
  <c r="CG890" i="8"/>
  <c r="CF890" i="8"/>
  <c r="CE890" i="8"/>
  <c r="S890" i="8" s="1"/>
  <c r="CD890" i="8"/>
  <c r="R890" i="8" s="1"/>
  <c r="CC890" i="8"/>
  <c r="Q890" i="8" s="1"/>
  <c r="CB890" i="8"/>
  <c r="P890" i="8" s="1"/>
  <c r="CA890" i="8"/>
  <c r="BZ890" i="8"/>
  <c r="N890" i="8" s="1"/>
  <c r="BY890" i="8"/>
  <c r="M890" i="8" s="1"/>
  <c r="BX890" i="8"/>
  <c r="L890" i="8" s="1"/>
  <c r="BW890" i="8"/>
  <c r="BV890" i="8"/>
  <c r="BU890" i="8"/>
  <c r="BT890" i="8"/>
  <c r="BS890" i="8"/>
  <c r="G890" i="8" s="1"/>
  <c r="BR890" i="8"/>
  <c r="F890" i="8" s="1"/>
  <c r="BQ890" i="8"/>
  <c r="E890" i="8" s="1"/>
  <c r="BP890" i="8"/>
  <c r="W890" i="8"/>
  <c r="V890" i="8"/>
  <c r="U890" i="8"/>
  <c r="T890" i="8"/>
  <c r="O890" i="8"/>
  <c r="K890" i="8"/>
  <c r="J890" i="8"/>
  <c r="I890" i="8"/>
  <c r="H890" i="8"/>
  <c r="D890" i="8"/>
  <c r="CK889" i="8"/>
  <c r="Y889" i="8" s="1"/>
  <c r="CI889" i="8"/>
  <c r="W889" i="8" s="1"/>
  <c r="CH889" i="8"/>
  <c r="V889" i="8" s="1"/>
  <c r="CG889" i="8"/>
  <c r="U889" i="8" s="1"/>
  <c r="CF889" i="8"/>
  <c r="CE889" i="8"/>
  <c r="S889" i="8" s="1"/>
  <c r="CD889" i="8"/>
  <c r="R889" i="8" s="1"/>
  <c r="CC889" i="8"/>
  <c r="Q889" i="8" s="1"/>
  <c r="CB889" i="8"/>
  <c r="CA889" i="8"/>
  <c r="BZ889" i="8"/>
  <c r="BY889" i="8"/>
  <c r="BX889" i="8"/>
  <c r="L889" i="8" s="1"/>
  <c r="BW889" i="8"/>
  <c r="K889" i="8" s="1"/>
  <c r="BV889" i="8"/>
  <c r="J889" i="8" s="1"/>
  <c r="BU889" i="8"/>
  <c r="I889" i="8" s="1"/>
  <c r="BT889" i="8"/>
  <c r="BS889" i="8"/>
  <c r="G889" i="8" s="1"/>
  <c r="BR889" i="8"/>
  <c r="F889" i="8" s="1"/>
  <c r="BQ889" i="8"/>
  <c r="E889" i="8" s="1"/>
  <c r="BP889" i="8"/>
  <c r="T889" i="8"/>
  <c r="P889" i="8"/>
  <c r="O889" i="8"/>
  <c r="N889" i="8"/>
  <c r="M889" i="8"/>
  <c r="H889" i="8"/>
  <c r="D889" i="8"/>
  <c r="CK888" i="8"/>
  <c r="Y888" i="8" s="1"/>
  <c r="CI888" i="8"/>
  <c r="W888" i="8" s="1"/>
  <c r="CH888" i="8"/>
  <c r="V888" i="8" s="1"/>
  <c r="CG888" i="8"/>
  <c r="CF888" i="8"/>
  <c r="CE888" i="8"/>
  <c r="CD888" i="8"/>
  <c r="CC888" i="8"/>
  <c r="Q888" i="8" s="1"/>
  <c r="CB888" i="8"/>
  <c r="P888" i="8" s="1"/>
  <c r="CA888" i="8"/>
  <c r="O888" i="8" s="1"/>
  <c r="BZ888" i="8"/>
  <c r="N888" i="8" s="1"/>
  <c r="BY888" i="8"/>
  <c r="BX888" i="8"/>
  <c r="L888" i="8" s="1"/>
  <c r="BW888" i="8"/>
  <c r="K888" i="8" s="1"/>
  <c r="BV888" i="8"/>
  <c r="J888" i="8" s="1"/>
  <c r="BU888" i="8"/>
  <c r="BT888" i="8"/>
  <c r="BS888" i="8"/>
  <c r="BR888" i="8"/>
  <c r="BQ888" i="8"/>
  <c r="E888" i="8" s="1"/>
  <c r="BP888" i="8"/>
  <c r="U888" i="8"/>
  <c r="T888" i="8"/>
  <c r="S888" i="8"/>
  <c r="R888" i="8"/>
  <c r="M888" i="8"/>
  <c r="I888" i="8"/>
  <c r="H888" i="8"/>
  <c r="G888" i="8"/>
  <c r="F888" i="8"/>
  <c r="D888" i="8"/>
  <c r="CK887" i="8"/>
  <c r="Y887" i="8" s="1"/>
  <c r="CI887" i="8"/>
  <c r="CH887" i="8"/>
  <c r="V887" i="8" s="1"/>
  <c r="CG887" i="8"/>
  <c r="U887" i="8" s="1"/>
  <c r="CF887" i="8"/>
  <c r="T887" i="8" s="1"/>
  <c r="CE887" i="8"/>
  <c r="S887" i="8" s="1"/>
  <c r="CD887" i="8"/>
  <c r="CC887" i="8"/>
  <c r="Q887" i="8" s="1"/>
  <c r="CB887" i="8"/>
  <c r="P887" i="8" s="1"/>
  <c r="CA887" i="8"/>
  <c r="O887" i="8" s="1"/>
  <c r="BZ887" i="8"/>
  <c r="BY887" i="8"/>
  <c r="BX887" i="8"/>
  <c r="BW887" i="8"/>
  <c r="BV887" i="8"/>
  <c r="J887" i="8" s="1"/>
  <c r="BU887" i="8"/>
  <c r="I887" i="8" s="1"/>
  <c r="BT887" i="8"/>
  <c r="H887" i="8" s="1"/>
  <c r="BS887" i="8"/>
  <c r="G887" i="8" s="1"/>
  <c r="BR887" i="8"/>
  <c r="BQ887" i="8"/>
  <c r="E887" i="8" s="1"/>
  <c r="BP887" i="8"/>
  <c r="W887" i="8"/>
  <c r="R887" i="8"/>
  <c r="N887" i="8"/>
  <c r="M887" i="8"/>
  <c r="L887" i="8"/>
  <c r="K887" i="8"/>
  <c r="F887" i="8"/>
  <c r="D887" i="8"/>
  <c r="CK886" i="8"/>
  <c r="Y886" i="8" s="1"/>
  <c r="CI886" i="8"/>
  <c r="CH886" i="8"/>
  <c r="V886" i="8" s="1"/>
  <c r="CG886" i="8"/>
  <c r="U886" i="8" s="1"/>
  <c r="CF886" i="8"/>
  <c r="T886" i="8" s="1"/>
  <c r="CE886" i="8"/>
  <c r="CD886" i="8"/>
  <c r="CC886" i="8"/>
  <c r="CB886" i="8"/>
  <c r="CA886" i="8"/>
  <c r="O886" i="8" s="1"/>
  <c r="BZ886" i="8"/>
  <c r="N886" i="8" s="1"/>
  <c r="BY886" i="8"/>
  <c r="M886" i="8" s="1"/>
  <c r="BX886" i="8"/>
  <c r="L886" i="8" s="1"/>
  <c r="BW886" i="8"/>
  <c r="BV886" i="8"/>
  <c r="J886" i="8" s="1"/>
  <c r="BU886" i="8"/>
  <c r="I886" i="8" s="1"/>
  <c r="BT886" i="8"/>
  <c r="H886" i="8" s="1"/>
  <c r="BS886" i="8"/>
  <c r="BR886" i="8"/>
  <c r="BQ886" i="8"/>
  <c r="BP886" i="8"/>
  <c r="W886" i="8"/>
  <c r="S886" i="8"/>
  <c r="R886" i="8"/>
  <c r="Q886" i="8"/>
  <c r="P886" i="8"/>
  <c r="K886" i="8"/>
  <c r="G886" i="8"/>
  <c r="F886" i="8"/>
  <c r="E886" i="8"/>
  <c r="D886" i="8"/>
  <c r="CK885" i="8"/>
  <c r="Y885" i="8" s="1"/>
  <c r="CI885" i="8"/>
  <c r="CH885" i="8"/>
  <c r="CG885" i="8"/>
  <c r="CF885" i="8"/>
  <c r="CE885" i="8"/>
  <c r="S885" i="8" s="1"/>
  <c r="CD885" i="8"/>
  <c r="R885" i="8" s="1"/>
  <c r="CC885" i="8"/>
  <c r="Q885" i="8" s="1"/>
  <c r="CB885" i="8"/>
  <c r="CA885" i="8"/>
  <c r="O885" i="8" s="1"/>
  <c r="BZ885" i="8"/>
  <c r="N885" i="8" s="1"/>
  <c r="BY885" i="8"/>
  <c r="M885" i="8" s="1"/>
  <c r="BX885" i="8"/>
  <c r="L885" i="8" s="1"/>
  <c r="BW885" i="8"/>
  <c r="BV885" i="8"/>
  <c r="BU885" i="8"/>
  <c r="BT885" i="8"/>
  <c r="BS885" i="8"/>
  <c r="G885" i="8" s="1"/>
  <c r="BR885" i="8"/>
  <c r="F885" i="8" s="1"/>
  <c r="BQ885" i="8"/>
  <c r="E885" i="8" s="1"/>
  <c r="BP885" i="8"/>
  <c r="W885" i="8"/>
  <c r="V885" i="8"/>
  <c r="U885" i="8"/>
  <c r="T885" i="8"/>
  <c r="P885" i="8"/>
  <c r="K885" i="8"/>
  <c r="J885" i="8"/>
  <c r="I885" i="8"/>
  <c r="H885" i="8"/>
  <c r="D885" i="8"/>
  <c r="CK884" i="8"/>
  <c r="Y884" i="8" s="1"/>
  <c r="CI884" i="8"/>
  <c r="W884" i="8" s="1"/>
  <c r="CH884" i="8"/>
  <c r="V884" i="8" s="1"/>
  <c r="CG884" i="8"/>
  <c r="CF884" i="8"/>
  <c r="T884" i="8" s="1"/>
  <c r="CE884" i="8"/>
  <c r="S884" i="8" s="1"/>
  <c r="CD884" i="8"/>
  <c r="R884" i="8" s="1"/>
  <c r="CC884" i="8"/>
  <c r="Q884" i="8" s="1"/>
  <c r="CB884" i="8"/>
  <c r="CA884" i="8"/>
  <c r="BZ884" i="8"/>
  <c r="BY884" i="8"/>
  <c r="BX884" i="8"/>
  <c r="L884" i="8" s="1"/>
  <c r="BW884" i="8"/>
  <c r="K884" i="8" s="1"/>
  <c r="BV884" i="8"/>
  <c r="J884" i="8" s="1"/>
  <c r="BU884" i="8"/>
  <c r="BT884" i="8"/>
  <c r="H884" i="8" s="1"/>
  <c r="BS884" i="8"/>
  <c r="G884" i="8" s="1"/>
  <c r="BR884" i="8"/>
  <c r="F884" i="8" s="1"/>
  <c r="BQ884" i="8"/>
  <c r="E884" i="8" s="1"/>
  <c r="BP884" i="8"/>
  <c r="U884" i="8"/>
  <c r="P884" i="8"/>
  <c r="O884" i="8"/>
  <c r="N884" i="8"/>
  <c r="M884" i="8"/>
  <c r="I884" i="8"/>
  <c r="D884" i="8"/>
  <c r="Z884" i="8" s="1"/>
  <c r="CK883" i="8"/>
  <c r="Y883" i="8" s="1"/>
  <c r="CI883" i="8"/>
  <c r="W883" i="8" s="1"/>
  <c r="CH883" i="8"/>
  <c r="V883" i="8" s="1"/>
  <c r="CG883" i="8"/>
  <c r="CF883" i="8"/>
  <c r="CE883" i="8"/>
  <c r="CD883" i="8"/>
  <c r="CC883" i="8"/>
  <c r="Q883" i="8" s="1"/>
  <c r="CB883" i="8"/>
  <c r="P883" i="8" s="1"/>
  <c r="CA883" i="8"/>
  <c r="O883" i="8" s="1"/>
  <c r="BZ883" i="8"/>
  <c r="BY883" i="8"/>
  <c r="M883" i="8" s="1"/>
  <c r="BX883" i="8"/>
  <c r="L883" i="8" s="1"/>
  <c r="BW883" i="8"/>
  <c r="K883" i="8" s="1"/>
  <c r="BV883" i="8"/>
  <c r="J883" i="8" s="1"/>
  <c r="BU883" i="8"/>
  <c r="BT883" i="8"/>
  <c r="BS883" i="8"/>
  <c r="BR883" i="8"/>
  <c r="BQ883" i="8"/>
  <c r="E883" i="8" s="1"/>
  <c r="BP883" i="8"/>
  <c r="U883" i="8"/>
  <c r="T883" i="8"/>
  <c r="S883" i="8"/>
  <c r="R883" i="8"/>
  <c r="N883" i="8"/>
  <c r="I883" i="8"/>
  <c r="H883" i="8"/>
  <c r="G883" i="8"/>
  <c r="F883" i="8"/>
  <c r="D883" i="8"/>
  <c r="CK882" i="8"/>
  <c r="Y882" i="8" s="1"/>
  <c r="CI882" i="8"/>
  <c r="CH882" i="8"/>
  <c r="V882" i="8" s="1"/>
  <c r="CG882" i="8"/>
  <c r="U882" i="8" s="1"/>
  <c r="CF882" i="8"/>
  <c r="T882" i="8" s="1"/>
  <c r="CE882" i="8"/>
  <c r="CD882" i="8"/>
  <c r="R882" i="8" s="1"/>
  <c r="CC882" i="8"/>
  <c r="Q882" i="8" s="1"/>
  <c r="CB882" i="8"/>
  <c r="P882" i="8" s="1"/>
  <c r="CA882" i="8"/>
  <c r="O882" i="8" s="1"/>
  <c r="BZ882" i="8"/>
  <c r="BY882" i="8"/>
  <c r="BX882" i="8"/>
  <c r="BW882" i="8"/>
  <c r="BV882" i="8"/>
  <c r="J882" i="8" s="1"/>
  <c r="BU882" i="8"/>
  <c r="I882" i="8" s="1"/>
  <c r="BT882" i="8"/>
  <c r="H882" i="8" s="1"/>
  <c r="BS882" i="8"/>
  <c r="BR882" i="8"/>
  <c r="F882" i="8" s="1"/>
  <c r="BQ882" i="8"/>
  <c r="E882" i="8" s="1"/>
  <c r="BP882" i="8"/>
  <c r="W882" i="8"/>
  <c r="S882" i="8"/>
  <c r="N882" i="8"/>
  <c r="M882" i="8"/>
  <c r="L882" i="8"/>
  <c r="K882" i="8"/>
  <c r="G882" i="8"/>
  <c r="D882" i="8"/>
  <c r="CK881" i="8"/>
  <c r="Y881" i="8" s="1"/>
  <c r="CI881" i="8"/>
  <c r="W881" i="8" s="1"/>
  <c r="CH881" i="8"/>
  <c r="V881" i="8" s="1"/>
  <c r="CG881" i="8"/>
  <c r="U881" i="8" s="1"/>
  <c r="CF881" i="8"/>
  <c r="T881" i="8" s="1"/>
  <c r="CE881" i="8"/>
  <c r="CD881" i="8"/>
  <c r="CC881" i="8"/>
  <c r="CB881" i="8"/>
  <c r="CA881" i="8"/>
  <c r="O881" i="8" s="1"/>
  <c r="BZ881" i="8"/>
  <c r="N881" i="8" s="1"/>
  <c r="BY881" i="8"/>
  <c r="M881" i="8" s="1"/>
  <c r="BX881" i="8"/>
  <c r="BW881" i="8"/>
  <c r="K881" i="8" s="1"/>
  <c r="BV881" i="8"/>
  <c r="J881" i="8" s="1"/>
  <c r="BU881" i="8"/>
  <c r="I881" i="8" s="1"/>
  <c r="BT881" i="8"/>
  <c r="H881" i="8" s="1"/>
  <c r="BS881" i="8"/>
  <c r="BR881" i="8"/>
  <c r="BQ881" i="8"/>
  <c r="BP881" i="8"/>
  <c r="S881" i="8"/>
  <c r="R881" i="8"/>
  <c r="Q881" i="8"/>
  <c r="P881" i="8"/>
  <c r="L881" i="8"/>
  <c r="G881" i="8"/>
  <c r="F881" i="8"/>
  <c r="E881" i="8"/>
  <c r="D881" i="8"/>
  <c r="CK880" i="8"/>
  <c r="Y880" i="8" s="1"/>
  <c r="CI880" i="8"/>
  <c r="CH880" i="8"/>
  <c r="CG880" i="8"/>
  <c r="CF880" i="8"/>
  <c r="T880" i="8" s="1"/>
  <c r="CE880" i="8"/>
  <c r="S880" i="8" s="1"/>
  <c r="CD880" i="8"/>
  <c r="R880" i="8" s="1"/>
  <c r="CC880" i="8"/>
  <c r="CB880" i="8"/>
  <c r="P880" i="8" s="1"/>
  <c r="CA880" i="8"/>
  <c r="O880" i="8" s="1"/>
  <c r="BZ880" i="8"/>
  <c r="N880" i="8" s="1"/>
  <c r="BY880" i="8"/>
  <c r="M880" i="8" s="1"/>
  <c r="BX880" i="8"/>
  <c r="BW880" i="8"/>
  <c r="BV880" i="8"/>
  <c r="BU880" i="8"/>
  <c r="BT880" i="8"/>
  <c r="H880" i="8" s="1"/>
  <c r="BS880" i="8"/>
  <c r="G880" i="8" s="1"/>
  <c r="BR880" i="8"/>
  <c r="F880" i="8" s="1"/>
  <c r="BQ880" i="8"/>
  <c r="BP880" i="8"/>
  <c r="W880" i="8"/>
  <c r="V880" i="8"/>
  <c r="U880" i="8"/>
  <c r="Q880" i="8"/>
  <c r="L880" i="8"/>
  <c r="K880" i="8"/>
  <c r="J880" i="8"/>
  <c r="I880" i="8"/>
  <c r="E880" i="8"/>
  <c r="D880" i="8"/>
  <c r="CK879" i="8"/>
  <c r="Y879" i="8" s="1"/>
  <c r="CI879" i="8"/>
  <c r="W879" i="8" s="1"/>
  <c r="CH879" i="8"/>
  <c r="CG879" i="8"/>
  <c r="U879" i="8" s="1"/>
  <c r="CF879" i="8"/>
  <c r="T879" i="8" s="1"/>
  <c r="CE879" i="8"/>
  <c r="S879" i="8" s="1"/>
  <c r="CD879" i="8"/>
  <c r="R879" i="8" s="1"/>
  <c r="CC879" i="8"/>
  <c r="CB879" i="8"/>
  <c r="CA879" i="8"/>
  <c r="BZ879" i="8"/>
  <c r="BY879" i="8"/>
  <c r="M879" i="8" s="1"/>
  <c r="BX879" i="8"/>
  <c r="L879" i="8" s="1"/>
  <c r="BW879" i="8"/>
  <c r="K879" i="8" s="1"/>
  <c r="BV879" i="8"/>
  <c r="BU879" i="8"/>
  <c r="I879" i="8" s="1"/>
  <c r="BT879" i="8"/>
  <c r="H879" i="8" s="1"/>
  <c r="BS879" i="8"/>
  <c r="G879" i="8" s="1"/>
  <c r="BR879" i="8"/>
  <c r="F879" i="8" s="1"/>
  <c r="BQ879" i="8"/>
  <c r="BP879" i="8"/>
  <c r="V879" i="8"/>
  <c r="Q879" i="8"/>
  <c r="P879" i="8"/>
  <c r="O879" i="8"/>
  <c r="N879" i="8"/>
  <c r="J879" i="8"/>
  <c r="E879" i="8"/>
  <c r="D879" i="8"/>
  <c r="CK878" i="8"/>
  <c r="Y878" i="8" s="1"/>
  <c r="CI878" i="8"/>
  <c r="W878" i="8" s="1"/>
  <c r="CH878" i="8"/>
  <c r="CG878" i="8"/>
  <c r="CF878" i="8"/>
  <c r="CE878" i="8"/>
  <c r="CD878" i="8"/>
  <c r="R878" i="8" s="1"/>
  <c r="CC878" i="8"/>
  <c r="Q878" i="8" s="1"/>
  <c r="CB878" i="8"/>
  <c r="P878" i="8" s="1"/>
  <c r="CA878" i="8"/>
  <c r="BZ878" i="8"/>
  <c r="N878" i="8" s="1"/>
  <c r="BY878" i="8"/>
  <c r="M878" i="8" s="1"/>
  <c r="BX878" i="8"/>
  <c r="L878" i="8" s="1"/>
  <c r="BW878" i="8"/>
  <c r="K878" i="8" s="1"/>
  <c r="BV878" i="8"/>
  <c r="BU878" i="8"/>
  <c r="BT878" i="8"/>
  <c r="BS878" i="8"/>
  <c r="BR878" i="8"/>
  <c r="F878" i="8" s="1"/>
  <c r="BQ878" i="8"/>
  <c r="E878" i="8" s="1"/>
  <c r="BP878" i="8"/>
  <c r="V878" i="8"/>
  <c r="U878" i="8"/>
  <c r="T878" i="8"/>
  <c r="S878" i="8"/>
  <c r="O878" i="8"/>
  <c r="J878" i="8"/>
  <c r="I878" i="8"/>
  <c r="H878" i="8"/>
  <c r="G878" i="8"/>
  <c r="D878" i="8"/>
  <c r="Z878" i="8" s="1"/>
  <c r="AE878" i="8" s="1"/>
  <c r="CK869" i="8"/>
  <c r="Y869" i="8" s="1"/>
  <c r="CI869" i="8"/>
  <c r="W869" i="8" s="1"/>
  <c r="CH869" i="8"/>
  <c r="V869" i="8" s="1"/>
  <c r="CG869" i="8"/>
  <c r="U869" i="8" s="1"/>
  <c r="CF869" i="8"/>
  <c r="CE869" i="8"/>
  <c r="S869" i="8" s="1"/>
  <c r="CD869" i="8"/>
  <c r="R869" i="8" s="1"/>
  <c r="CC869" i="8"/>
  <c r="Q869" i="8" s="1"/>
  <c r="CB869" i="8"/>
  <c r="P869" i="8" s="1"/>
  <c r="CA869" i="8"/>
  <c r="BZ869" i="8"/>
  <c r="BY869" i="8"/>
  <c r="BX869" i="8"/>
  <c r="BW869" i="8"/>
  <c r="K869" i="8" s="1"/>
  <c r="BV869" i="8"/>
  <c r="J869" i="8" s="1"/>
  <c r="BU869" i="8"/>
  <c r="I869" i="8" s="1"/>
  <c r="BT869" i="8"/>
  <c r="BS869" i="8"/>
  <c r="G869" i="8" s="1"/>
  <c r="BR869" i="8"/>
  <c r="F869" i="8" s="1"/>
  <c r="BQ869" i="8"/>
  <c r="E869" i="8" s="1"/>
  <c r="BP869" i="8"/>
  <c r="T869" i="8"/>
  <c r="O869" i="8"/>
  <c r="N869" i="8"/>
  <c r="M869" i="8"/>
  <c r="L869" i="8"/>
  <c r="H869" i="8"/>
  <c r="D869" i="8"/>
  <c r="CK868" i="8"/>
  <c r="Y868" i="8" s="1"/>
  <c r="CI868" i="8"/>
  <c r="W868" i="8" s="1"/>
  <c r="CH868" i="8"/>
  <c r="V868" i="8" s="1"/>
  <c r="CG868" i="8"/>
  <c r="U868" i="8" s="1"/>
  <c r="CF868" i="8"/>
  <c r="T868" i="8" s="1"/>
  <c r="CE868" i="8"/>
  <c r="S868" i="8" s="1"/>
  <c r="CD868" i="8"/>
  <c r="R868" i="8" s="1"/>
  <c r="CC868" i="8"/>
  <c r="Q868" i="8" s="1"/>
  <c r="CB868" i="8"/>
  <c r="P868" i="8" s="1"/>
  <c r="CA868" i="8"/>
  <c r="O868" i="8" s="1"/>
  <c r="BZ868" i="8"/>
  <c r="N868" i="8" s="1"/>
  <c r="BY868" i="8"/>
  <c r="M868" i="8" s="1"/>
  <c r="BX868" i="8"/>
  <c r="L868" i="8" s="1"/>
  <c r="BW868" i="8"/>
  <c r="K868" i="8" s="1"/>
  <c r="BV868" i="8"/>
  <c r="J868" i="8" s="1"/>
  <c r="BU868" i="8"/>
  <c r="I868" i="8" s="1"/>
  <c r="BT868" i="8"/>
  <c r="H868" i="8" s="1"/>
  <c r="BS868" i="8"/>
  <c r="G868" i="8" s="1"/>
  <c r="BR868" i="8"/>
  <c r="F868" i="8" s="1"/>
  <c r="BQ868" i="8"/>
  <c r="E868" i="8" s="1"/>
  <c r="BP868" i="8"/>
  <c r="D868" i="8"/>
  <c r="Z868" i="8" s="1"/>
  <c r="AC868" i="8" s="1"/>
  <c r="CK867" i="8"/>
  <c r="Y867" i="8" s="1"/>
  <c r="CI867" i="8"/>
  <c r="W867" i="8" s="1"/>
  <c r="CH867" i="8"/>
  <c r="V867" i="8" s="1"/>
  <c r="CG867" i="8"/>
  <c r="U867" i="8" s="1"/>
  <c r="CF867" i="8"/>
  <c r="T867" i="8" s="1"/>
  <c r="CE867" i="8"/>
  <c r="S867" i="8" s="1"/>
  <c r="CD867" i="8"/>
  <c r="R867" i="8" s="1"/>
  <c r="CC867" i="8"/>
  <c r="Q867" i="8" s="1"/>
  <c r="CB867" i="8"/>
  <c r="P867" i="8" s="1"/>
  <c r="CA867" i="8"/>
  <c r="O867" i="8" s="1"/>
  <c r="BZ867" i="8"/>
  <c r="N867" i="8" s="1"/>
  <c r="BY867" i="8"/>
  <c r="M867" i="8" s="1"/>
  <c r="BX867" i="8"/>
  <c r="L867" i="8" s="1"/>
  <c r="BW867" i="8"/>
  <c r="K867" i="8" s="1"/>
  <c r="BV867" i="8"/>
  <c r="J867" i="8" s="1"/>
  <c r="BU867" i="8"/>
  <c r="I867" i="8" s="1"/>
  <c r="BT867" i="8"/>
  <c r="H867" i="8" s="1"/>
  <c r="BS867" i="8"/>
  <c r="G867" i="8" s="1"/>
  <c r="BR867" i="8"/>
  <c r="F867" i="8" s="1"/>
  <c r="BQ867" i="8"/>
  <c r="E867" i="8" s="1"/>
  <c r="BP867" i="8"/>
  <c r="D867" i="8"/>
  <c r="CK866" i="8"/>
  <c r="Y866" i="8" s="1"/>
  <c r="CI866" i="8"/>
  <c r="W866" i="8" s="1"/>
  <c r="CH866" i="8"/>
  <c r="V866" i="8" s="1"/>
  <c r="CG866" i="8"/>
  <c r="U866" i="8" s="1"/>
  <c r="CF866" i="8"/>
  <c r="T866" i="8" s="1"/>
  <c r="CE866" i="8"/>
  <c r="S866" i="8" s="1"/>
  <c r="CD866" i="8"/>
  <c r="R866" i="8" s="1"/>
  <c r="CC866" i="8"/>
  <c r="Q866" i="8" s="1"/>
  <c r="CB866" i="8"/>
  <c r="P866" i="8" s="1"/>
  <c r="CA866" i="8"/>
  <c r="O866" i="8" s="1"/>
  <c r="BZ866" i="8"/>
  <c r="N866" i="8" s="1"/>
  <c r="BY866" i="8"/>
  <c r="M866" i="8" s="1"/>
  <c r="BX866" i="8"/>
  <c r="L866" i="8" s="1"/>
  <c r="BW866" i="8"/>
  <c r="K866" i="8" s="1"/>
  <c r="BV866" i="8"/>
  <c r="J866" i="8" s="1"/>
  <c r="BU866" i="8"/>
  <c r="I866" i="8" s="1"/>
  <c r="BT866" i="8"/>
  <c r="H866" i="8" s="1"/>
  <c r="BS866" i="8"/>
  <c r="G866" i="8" s="1"/>
  <c r="BR866" i="8"/>
  <c r="F866" i="8" s="1"/>
  <c r="BQ866" i="8"/>
  <c r="E866" i="8" s="1"/>
  <c r="BP866" i="8"/>
  <c r="D866" i="8"/>
  <c r="CK865" i="8"/>
  <c r="Y865" i="8" s="1"/>
  <c r="CI865" i="8"/>
  <c r="W865" i="8" s="1"/>
  <c r="CH865" i="8"/>
  <c r="V865" i="8" s="1"/>
  <c r="CG865" i="8"/>
  <c r="U865" i="8" s="1"/>
  <c r="CF865" i="8"/>
  <c r="T865" i="8" s="1"/>
  <c r="CE865" i="8"/>
  <c r="S865" i="8" s="1"/>
  <c r="CD865" i="8"/>
  <c r="R865" i="8" s="1"/>
  <c r="CC865" i="8"/>
  <c r="Q865" i="8" s="1"/>
  <c r="CB865" i="8"/>
  <c r="P865" i="8" s="1"/>
  <c r="CA865" i="8"/>
  <c r="O865" i="8" s="1"/>
  <c r="BZ865" i="8"/>
  <c r="N865" i="8" s="1"/>
  <c r="BY865" i="8"/>
  <c r="M865" i="8" s="1"/>
  <c r="BX865" i="8"/>
  <c r="L865" i="8" s="1"/>
  <c r="BW865" i="8"/>
  <c r="K865" i="8" s="1"/>
  <c r="BV865" i="8"/>
  <c r="J865" i="8" s="1"/>
  <c r="BU865" i="8"/>
  <c r="I865" i="8" s="1"/>
  <c r="BT865" i="8"/>
  <c r="H865" i="8" s="1"/>
  <c r="BS865" i="8"/>
  <c r="G865" i="8" s="1"/>
  <c r="BR865" i="8"/>
  <c r="F865" i="8" s="1"/>
  <c r="BQ865" i="8"/>
  <c r="E865" i="8" s="1"/>
  <c r="BP865" i="8"/>
  <c r="D865" i="8"/>
  <c r="CK864" i="8"/>
  <c r="Y864" i="8" s="1"/>
  <c r="CI864" i="8"/>
  <c r="W864" i="8" s="1"/>
  <c r="CH864" i="8"/>
  <c r="V864" i="8" s="1"/>
  <c r="CG864" i="8"/>
  <c r="U864" i="8" s="1"/>
  <c r="CF864" i="8"/>
  <c r="T864" i="8" s="1"/>
  <c r="CE864" i="8"/>
  <c r="S864" i="8" s="1"/>
  <c r="CD864" i="8"/>
  <c r="R864" i="8" s="1"/>
  <c r="CC864" i="8"/>
  <c r="Q864" i="8" s="1"/>
  <c r="CB864" i="8"/>
  <c r="P864" i="8" s="1"/>
  <c r="CA864" i="8"/>
  <c r="O864" i="8" s="1"/>
  <c r="BZ864" i="8"/>
  <c r="N864" i="8" s="1"/>
  <c r="BY864" i="8"/>
  <c r="M864" i="8" s="1"/>
  <c r="BX864" i="8"/>
  <c r="L864" i="8" s="1"/>
  <c r="BW864" i="8"/>
  <c r="K864" i="8" s="1"/>
  <c r="BV864" i="8"/>
  <c r="J864" i="8" s="1"/>
  <c r="BU864" i="8"/>
  <c r="I864" i="8" s="1"/>
  <c r="BT864" i="8"/>
  <c r="H864" i="8" s="1"/>
  <c r="BS864" i="8"/>
  <c r="G864" i="8" s="1"/>
  <c r="BR864" i="8"/>
  <c r="F864" i="8" s="1"/>
  <c r="BQ864" i="8"/>
  <c r="E864" i="8" s="1"/>
  <c r="BP864" i="8"/>
  <c r="D864" i="8"/>
  <c r="CK863" i="8"/>
  <c r="Y863" i="8" s="1"/>
  <c r="CI863" i="8"/>
  <c r="W863" i="8" s="1"/>
  <c r="CH863" i="8"/>
  <c r="V863" i="8" s="1"/>
  <c r="CG863" i="8"/>
  <c r="U863" i="8" s="1"/>
  <c r="CF863" i="8"/>
  <c r="T863" i="8" s="1"/>
  <c r="CE863" i="8"/>
  <c r="S863" i="8" s="1"/>
  <c r="CD863" i="8"/>
  <c r="R863" i="8" s="1"/>
  <c r="CC863" i="8"/>
  <c r="Q863" i="8" s="1"/>
  <c r="CB863" i="8"/>
  <c r="P863" i="8" s="1"/>
  <c r="CA863" i="8"/>
  <c r="O863" i="8" s="1"/>
  <c r="BZ863" i="8"/>
  <c r="N863" i="8" s="1"/>
  <c r="BY863" i="8"/>
  <c r="M863" i="8" s="1"/>
  <c r="BX863" i="8"/>
  <c r="L863" i="8" s="1"/>
  <c r="BW863" i="8"/>
  <c r="K863" i="8" s="1"/>
  <c r="BV863" i="8"/>
  <c r="J863" i="8" s="1"/>
  <c r="BU863" i="8"/>
  <c r="I863" i="8" s="1"/>
  <c r="BT863" i="8"/>
  <c r="H863" i="8" s="1"/>
  <c r="BS863" i="8"/>
  <c r="G863" i="8" s="1"/>
  <c r="BR863" i="8"/>
  <c r="F863" i="8" s="1"/>
  <c r="BQ863" i="8"/>
  <c r="E863" i="8" s="1"/>
  <c r="BP863" i="8"/>
  <c r="D863" i="8"/>
  <c r="CK862" i="8"/>
  <c r="Y862" i="8" s="1"/>
  <c r="CI862" i="8"/>
  <c r="W862" i="8" s="1"/>
  <c r="CH862" i="8"/>
  <c r="V862" i="8" s="1"/>
  <c r="CG862" i="8"/>
  <c r="U862" i="8" s="1"/>
  <c r="CF862" i="8"/>
  <c r="T862" i="8" s="1"/>
  <c r="CE862" i="8"/>
  <c r="S862" i="8" s="1"/>
  <c r="CD862" i="8"/>
  <c r="R862" i="8" s="1"/>
  <c r="CC862" i="8"/>
  <c r="Q862" i="8" s="1"/>
  <c r="CB862" i="8"/>
  <c r="P862" i="8" s="1"/>
  <c r="CA862" i="8"/>
  <c r="O862" i="8" s="1"/>
  <c r="BZ862" i="8"/>
  <c r="N862" i="8" s="1"/>
  <c r="BY862" i="8"/>
  <c r="M862" i="8" s="1"/>
  <c r="BX862" i="8"/>
  <c r="L862" i="8" s="1"/>
  <c r="BW862" i="8"/>
  <c r="K862" i="8" s="1"/>
  <c r="BV862" i="8"/>
  <c r="J862" i="8" s="1"/>
  <c r="BU862" i="8"/>
  <c r="I862" i="8" s="1"/>
  <c r="BT862" i="8"/>
  <c r="H862" i="8" s="1"/>
  <c r="BS862" i="8"/>
  <c r="G862" i="8" s="1"/>
  <c r="BR862" i="8"/>
  <c r="F862" i="8" s="1"/>
  <c r="BQ862" i="8"/>
  <c r="E862" i="8" s="1"/>
  <c r="BP862" i="8"/>
  <c r="D862" i="8"/>
  <c r="Z862" i="8" s="1"/>
  <c r="CK861" i="8"/>
  <c r="Y861" i="8" s="1"/>
  <c r="CI861" i="8"/>
  <c r="W861" i="8" s="1"/>
  <c r="CH861" i="8"/>
  <c r="V861" i="8" s="1"/>
  <c r="CG861" i="8"/>
  <c r="U861" i="8" s="1"/>
  <c r="CF861" i="8"/>
  <c r="T861" i="8" s="1"/>
  <c r="CE861" i="8"/>
  <c r="S861" i="8" s="1"/>
  <c r="CD861" i="8"/>
  <c r="R861" i="8" s="1"/>
  <c r="CC861" i="8"/>
  <c r="Q861" i="8" s="1"/>
  <c r="CB861" i="8"/>
  <c r="P861" i="8" s="1"/>
  <c r="CA861" i="8"/>
  <c r="O861" i="8" s="1"/>
  <c r="BZ861" i="8"/>
  <c r="N861" i="8" s="1"/>
  <c r="BY861" i="8"/>
  <c r="M861" i="8" s="1"/>
  <c r="BX861" i="8"/>
  <c r="L861" i="8" s="1"/>
  <c r="BW861" i="8"/>
  <c r="K861" i="8" s="1"/>
  <c r="BV861" i="8"/>
  <c r="J861" i="8" s="1"/>
  <c r="BU861" i="8"/>
  <c r="I861" i="8" s="1"/>
  <c r="BT861" i="8"/>
  <c r="H861" i="8" s="1"/>
  <c r="BS861" i="8"/>
  <c r="G861" i="8" s="1"/>
  <c r="BR861" i="8"/>
  <c r="F861" i="8" s="1"/>
  <c r="BQ861" i="8"/>
  <c r="E861" i="8" s="1"/>
  <c r="BP861" i="8"/>
  <c r="D861" i="8"/>
  <c r="CK860" i="8"/>
  <c r="Y860" i="8" s="1"/>
  <c r="CI860" i="8"/>
  <c r="W860" i="8" s="1"/>
  <c r="CH860" i="8"/>
  <c r="V860" i="8" s="1"/>
  <c r="CG860" i="8"/>
  <c r="U860" i="8" s="1"/>
  <c r="CF860" i="8"/>
  <c r="T860" i="8" s="1"/>
  <c r="CE860" i="8"/>
  <c r="S860" i="8" s="1"/>
  <c r="CD860" i="8"/>
  <c r="R860" i="8" s="1"/>
  <c r="CC860" i="8"/>
  <c r="Q860" i="8" s="1"/>
  <c r="CB860" i="8"/>
  <c r="P860" i="8" s="1"/>
  <c r="CA860" i="8"/>
  <c r="O860" i="8" s="1"/>
  <c r="BZ860" i="8"/>
  <c r="N860" i="8" s="1"/>
  <c r="BY860" i="8"/>
  <c r="M860" i="8" s="1"/>
  <c r="BX860" i="8"/>
  <c r="L860" i="8" s="1"/>
  <c r="BW860" i="8"/>
  <c r="K860" i="8" s="1"/>
  <c r="BV860" i="8"/>
  <c r="J860" i="8" s="1"/>
  <c r="BU860" i="8"/>
  <c r="I860" i="8" s="1"/>
  <c r="BT860" i="8"/>
  <c r="H860" i="8" s="1"/>
  <c r="BS860" i="8"/>
  <c r="G860" i="8" s="1"/>
  <c r="BR860" i="8"/>
  <c r="F860" i="8" s="1"/>
  <c r="BQ860" i="8"/>
  <c r="E860" i="8" s="1"/>
  <c r="BP860" i="8"/>
  <c r="D860" i="8"/>
  <c r="Z860" i="8" s="1"/>
  <c r="AB860" i="8" s="1"/>
  <c r="CK859" i="8"/>
  <c r="Y859" i="8" s="1"/>
  <c r="CI859" i="8"/>
  <c r="W859" i="8" s="1"/>
  <c r="CH859" i="8"/>
  <c r="V859" i="8" s="1"/>
  <c r="CG859" i="8"/>
  <c r="U859" i="8" s="1"/>
  <c r="CF859" i="8"/>
  <c r="T859" i="8" s="1"/>
  <c r="CE859" i="8"/>
  <c r="S859" i="8" s="1"/>
  <c r="CD859" i="8"/>
  <c r="R859" i="8" s="1"/>
  <c r="CC859" i="8"/>
  <c r="Q859" i="8" s="1"/>
  <c r="CB859" i="8"/>
  <c r="P859" i="8" s="1"/>
  <c r="CA859" i="8"/>
  <c r="O859" i="8" s="1"/>
  <c r="BZ859" i="8"/>
  <c r="N859" i="8" s="1"/>
  <c r="BY859" i="8"/>
  <c r="M859" i="8" s="1"/>
  <c r="BX859" i="8"/>
  <c r="L859" i="8" s="1"/>
  <c r="BW859" i="8"/>
  <c r="K859" i="8" s="1"/>
  <c r="BV859" i="8"/>
  <c r="J859" i="8" s="1"/>
  <c r="BU859" i="8"/>
  <c r="I859" i="8" s="1"/>
  <c r="BT859" i="8"/>
  <c r="H859" i="8" s="1"/>
  <c r="BS859" i="8"/>
  <c r="G859" i="8" s="1"/>
  <c r="BR859" i="8"/>
  <c r="F859" i="8" s="1"/>
  <c r="BQ859" i="8"/>
  <c r="E859" i="8" s="1"/>
  <c r="BP859" i="8"/>
  <c r="D859" i="8"/>
  <c r="CK858" i="8"/>
  <c r="Y858" i="8" s="1"/>
  <c r="CI858" i="8"/>
  <c r="W858" i="8" s="1"/>
  <c r="CH858" i="8"/>
  <c r="V858" i="8" s="1"/>
  <c r="CG858" i="8"/>
  <c r="U858" i="8" s="1"/>
  <c r="CF858" i="8"/>
  <c r="T858" i="8" s="1"/>
  <c r="CE858" i="8"/>
  <c r="S858" i="8" s="1"/>
  <c r="CD858" i="8"/>
  <c r="R858" i="8" s="1"/>
  <c r="CC858" i="8"/>
  <c r="Q858" i="8" s="1"/>
  <c r="CB858" i="8"/>
  <c r="P858" i="8" s="1"/>
  <c r="CA858" i="8"/>
  <c r="O858" i="8" s="1"/>
  <c r="BZ858" i="8"/>
  <c r="N858" i="8" s="1"/>
  <c r="BY858" i="8"/>
  <c r="M858" i="8" s="1"/>
  <c r="BX858" i="8"/>
  <c r="L858" i="8" s="1"/>
  <c r="BW858" i="8"/>
  <c r="K858" i="8" s="1"/>
  <c r="BV858" i="8"/>
  <c r="J858" i="8" s="1"/>
  <c r="BU858" i="8"/>
  <c r="I858" i="8" s="1"/>
  <c r="BT858" i="8"/>
  <c r="H858" i="8" s="1"/>
  <c r="BS858" i="8"/>
  <c r="G858" i="8" s="1"/>
  <c r="BR858" i="8"/>
  <c r="F858" i="8" s="1"/>
  <c r="BQ858" i="8"/>
  <c r="E858" i="8" s="1"/>
  <c r="BP858" i="8"/>
  <c r="D858" i="8"/>
  <c r="CK857" i="8"/>
  <c r="Y857" i="8" s="1"/>
  <c r="CI857" i="8"/>
  <c r="W857" i="8" s="1"/>
  <c r="CH857" i="8"/>
  <c r="V857" i="8" s="1"/>
  <c r="CG857" i="8"/>
  <c r="U857" i="8" s="1"/>
  <c r="CF857" i="8"/>
  <c r="T857" i="8" s="1"/>
  <c r="CE857" i="8"/>
  <c r="S857" i="8" s="1"/>
  <c r="CD857" i="8"/>
  <c r="R857" i="8" s="1"/>
  <c r="CC857" i="8"/>
  <c r="Q857" i="8" s="1"/>
  <c r="CB857" i="8"/>
  <c r="P857" i="8" s="1"/>
  <c r="CA857" i="8"/>
  <c r="O857" i="8" s="1"/>
  <c r="BZ857" i="8"/>
  <c r="N857" i="8" s="1"/>
  <c r="BY857" i="8"/>
  <c r="M857" i="8" s="1"/>
  <c r="BX857" i="8"/>
  <c r="L857" i="8" s="1"/>
  <c r="BW857" i="8"/>
  <c r="K857" i="8" s="1"/>
  <c r="BV857" i="8"/>
  <c r="J857" i="8" s="1"/>
  <c r="BU857" i="8"/>
  <c r="I857" i="8" s="1"/>
  <c r="BT857" i="8"/>
  <c r="H857" i="8" s="1"/>
  <c r="BS857" i="8"/>
  <c r="G857" i="8" s="1"/>
  <c r="BR857" i="8"/>
  <c r="F857" i="8" s="1"/>
  <c r="BQ857" i="8"/>
  <c r="E857" i="8" s="1"/>
  <c r="BP857" i="8"/>
  <c r="D857" i="8"/>
  <c r="CK856" i="8"/>
  <c r="Y856" i="8" s="1"/>
  <c r="CI856" i="8"/>
  <c r="W856" i="8" s="1"/>
  <c r="CH856" i="8"/>
  <c r="V856" i="8" s="1"/>
  <c r="CG856" i="8"/>
  <c r="U856" i="8" s="1"/>
  <c r="CF856" i="8"/>
  <c r="T856" i="8" s="1"/>
  <c r="CE856" i="8"/>
  <c r="S856" i="8" s="1"/>
  <c r="CD856" i="8"/>
  <c r="R856" i="8" s="1"/>
  <c r="CC856" i="8"/>
  <c r="Q856" i="8" s="1"/>
  <c r="CB856" i="8"/>
  <c r="P856" i="8" s="1"/>
  <c r="CA856" i="8"/>
  <c r="O856" i="8" s="1"/>
  <c r="BZ856" i="8"/>
  <c r="N856" i="8" s="1"/>
  <c r="BY856" i="8"/>
  <c r="M856" i="8" s="1"/>
  <c r="BX856" i="8"/>
  <c r="L856" i="8" s="1"/>
  <c r="BW856" i="8"/>
  <c r="K856" i="8" s="1"/>
  <c r="BV856" i="8"/>
  <c r="J856" i="8" s="1"/>
  <c r="BU856" i="8"/>
  <c r="I856" i="8" s="1"/>
  <c r="BT856" i="8"/>
  <c r="H856" i="8" s="1"/>
  <c r="BS856" i="8"/>
  <c r="G856" i="8" s="1"/>
  <c r="BR856" i="8"/>
  <c r="F856" i="8" s="1"/>
  <c r="BQ856" i="8"/>
  <c r="E856" i="8" s="1"/>
  <c r="BP856" i="8"/>
  <c r="D856" i="8"/>
  <c r="M8" i="4"/>
  <c r="AA999" i="8" l="1"/>
  <c r="AG873" i="8"/>
  <c r="AG877" i="8"/>
  <c r="AF877" i="8"/>
  <c r="AE873" i="8"/>
  <c r="AB873" i="8"/>
  <c r="AC873" i="8"/>
  <c r="AB877" i="8"/>
  <c r="AD877" i="8"/>
  <c r="AE877" i="8"/>
  <c r="AG876" i="8"/>
  <c r="AD876" i="8"/>
  <c r="AC876" i="8"/>
  <c r="AB876" i="8"/>
  <c r="AE876" i="8"/>
  <c r="AF876" i="8"/>
  <c r="AE874" i="8"/>
  <c r="AG874" i="8"/>
  <c r="AF874" i="8"/>
  <c r="AB874" i="8"/>
  <c r="AC874" i="8"/>
  <c r="AD874" i="8"/>
  <c r="Z997" i="8"/>
  <c r="AC997" i="8" s="1"/>
  <c r="Z899" i="8"/>
  <c r="AG899" i="8" s="1"/>
  <c r="Z883" i="8"/>
  <c r="AG883" i="8" s="1"/>
  <c r="Z890" i="8"/>
  <c r="AE890" i="8" s="1"/>
  <c r="Z856" i="8"/>
  <c r="AG856" i="8" s="1"/>
  <c r="B997" i="8"/>
  <c r="AA997" i="8" s="1"/>
  <c r="Z864" i="8"/>
  <c r="AG864" i="8" s="1"/>
  <c r="Z1000" i="8"/>
  <c r="AB1000" i="8" s="1"/>
  <c r="Z898" i="8"/>
  <c r="AE898" i="8" s="1"/>
  <c r="AC860" i="8"/>
  <c r="Z896" i="8"/>
  <c r="AE896" i="8" s="1"/>
  <c r="Z882" i="8"/>
  <c r="AD882" i="8" s="1"/>
  <c r="Z998" i="8"/>
  <c r="AD998" i="8" s="1"/>
  <c r="AC878" i="8"/>
  <c r="B998" i="8"/>
  <c r="AA998" i="8" s="1"/>
  <c r="AD878" i="8"/>
  <c r="Z886" i="8"/>
  <c r="AB886" i="8" s="1"/>
  <c r="C999" i="8"/>
  <c r="Z866" i="8"/>
  <c r="AF866" i="8" s="1"/>
  <c r="Z888" i="8"/>
  <c r="AC888" i="8" s="1"/>
  <c r="Z891" i="8"/>
  <c r="AB891" i="8" s="1"/>
  <c r="Z865" i="8"/>
  <c r="AE865" i="8" s="1"/>
  <c r="Z880" i="8"/>
  <c r="Z858" i="8"/>
  <c r="AB858" i="8" s="1"/>
  <c r="AF868" i="8"/>
  <c r="AB862" i="8"/>
  <c r="AG862" i="8"/>
  <c r="AF862" i="8"/>
  <c r="AE862" i="8"/>
  <c r="AD862" i="8"/>
  <c r="AC862" i="8"/>
  <c r="AG884" i="8"/>
  <c r="AE884" i="8"/>
  <c r="AD884" i="8"/>
  <c r="AC884" i="8"/>
  <c r="Z893" i="8"/>
  <c r="AG860" i="8"/>
  <c r="AE860" i="8"/>
  <c r="AD860" i="8"/>
  <c r="AB868" i="8"/>
  <c r="Z881" i="8"/>
  <c r="AG900" i="8"/>
  <c r="AF900" i="8"/>
  <c r="AE900" i="8"/>
  <c r="AD900" i="8"/>
  <c r="AC900" i="8"/>
  <c r="Z859" i="8"/>
  <c r="AF860" i="8"/>
  <c r="Z857" i="8"/>
  <c r="Z861" i="8"/>
  <c r="AG868" i="8"/>
  <c r="AE868" i="8"/>
  <c r="AD868" i="8"/>
  <c r="Z885" i="8"/>
  <c r="Z867" i="8"/>
  <c r="AB884" i="8"/>
  <c r="C995" i="8"/>
  <c r="B995" i="8"/>
  <c r="AA995" i="8" s="1"/>
  <c r="Z995" i="8"/>
  <c r="Z869" i="8"/>
  <c r="AB878" i="8"/>
  <c r="AG878" i="8"/>
  <c r="AF878" i="8"/>
  <c r="AF884" i="8"/>
  <c r="AG892" i="8"/>
  <c r="AF892" i="8"/>
  <c r="AE892" i="8"/>
  <c r="AD892" i="8"/>
  <c r="AC892" i="8"/>
  <c r="Z889" i="8"/>
  <c r="Z897" i="8"/>
  <c r="Z999" i="8"/>
  <c r="B1000" i="8"/>
  <c r="AA1000" i="8" s="1"/>
  <c r="Z863" i="8"/>
  <c r="Z879" i="8"/>
  <c r="Z887" i="8"/>
  <c r="Z895" i="8"/>
  <c r="Z894" i="8"/>
  <c r="Z996" i="8"/>
  <c r="B996" i="8"/>
  <c r="AA996" i="8" s="1"/>
  <c r="V9" i="4"/>
  <c r="AF899" i="8" l="1"/>
  <c r="AF898" i="8"/>
  <c r="AC899" i="8"/>
  <c r="AD899" i="8"/>
  <c r="AB899" i="8"/>
  <c r="AC1000" i="8"/>
  <c r="AD1000" i="8"/>
  <c r="AE1000" i="8"/>
  <c r="AF1000" i="8"/>
  <c r="AG1000" i="8"/>
  <c r="AB890" i="8"/>
  <c r="AC890" i="8"/>
  <c r="AG997" i="8"/>
  <c r="AC998" i="8"/>
  <c r="AB997" i="8"/>
  <c r="AD890" i="8"/>
  <c r="AF890" i="8"/>
  <c r="AG890" i="8"/>
  <c r="AF997" i="8"/>
  <c r="AG998" i="8"/>
  <c r="AE882" i="8"/>
  <c r="AE997" i="8"/>
  <c r="AF882" i="8"/>
  <c r="AE899" i="8"/>
  <c r="AD997" i="8"/>
  <c r="AB998" i="8"/>
  <c r="AB883" i="8"/>
  <c r="AB864" i="8"/>
  <c r="AG898" i="8"/>
  <c r="AB898" i="8"/>
  <c r="AC896" i="8"/>
  <c r="AC898" i="8"/>
  <c r="AD898" i="8"/>
  <c r="AC883" i="8"/>
  <c r="AD883" i="8"/>
  <c r="AF864" i="8"/>
  <c r="AF883" i="8"/>
  <c r="AE883" i="8"/>
  <c r="AB856" i="8"/>
  <c r="AD865" i="8"/>
  <c r="AF896" i="8"/>
  <c r="AG896" i="8"/>
  <c r="AC856" i="8"/>
  <c r="AE856" i="8"/>
  <c r="AD856" i="8"/>
  <c r="AF998" i="8"/>
  <c r="AE998" i="8"/>
  <c r="AF856" i="8"/>
  <c r="AG858" i="8"/>
  <c r="AE858" i="8"/>
  <c r="AF858" i="8"/>
  <c r="AD858" i="8"/>
  <c r="AE866" i="8"/>
  <c r="AC866" i="8"/>
  <c r="AC858" i="8"/>
  <c r="AE864" i="8"/>
  <c r="AC864" i="8"/>
  <c r="AD864" i="8"/>
  <c r="AG882" i="8"/>
  <c r="AF891" i="8"/>
  <c r="AD891" i="8"/>
  <c r="AC891" i="8"/>
  <c r="AB882" i="8"/>
  <c r="AD896" i="8"/>
  <c r="AB896" i="8"/>
  <c r="AC882" i="8"/>
  <c r="AG865" i="8"/>
  <c r="AC865" i="8"/>
  <c r="AC886" i="8"/>
  <c r="AD886" i="8"/>
  <c r="AB865" i="8"/>
  <c r="AG866" i="8"/>
  <c r="AB866" i="8"/>
  <c r="AD866" i="8"/>
  <c r="AD880" i="8"/>
  <c r="AB880" i="8"/>
  <c r="AF880" i="8"/>
  <c r="AG880" i="8"/>
  <c r="AE880" i="8"/>
  <c r="AF865" i="8"/>
  <c r="AG891" i="8"/>
  <c r="AE891" i="8"/>
  <c r="AG886" i="8"/>
  <c r="AD888" i="8"/>
  <c r="AE888" i="8"/>
  <c r="AB888" i="8"/>
  <c r="AG888" i="8"/>
  <c r="AF888" i="8"/>
  <c r="AC880" i="8"/>
  <c r="AF886" i="8"/>
  <c r="AE886" i="8"/>
  <c r="AC879" i="8"/>
  <c r="AB879" i="8"/>
  <c r="AG879" i="8"/>
  <c r="AF879" i="8"/>
  <c r="AD879" i="8"/>
  <c r="AE879" i="8"/>
  <c r="AC894" i="8"/>
  <c r="AB894" i="8"/>
  <c r="AG894" i="8"/>
  <c r="AF894" i="8"/>
  <c r="AE894" i="8"/>
  <c r="AD894" i="8"/>
  <c r="AF869" i="8"/>
  <c r="AE869" i="8"/>
  <c r="AD869" i="8"/>
  <c r="AC869" i="8"/>
  <c r="AB869" i="8"/>
  <c r="AG869" i="8"/>
  <c r="AG867" i="8"/>
  <c r="AF867" i="8"/>
  <c r="AD867" i="8"/>
  <c r="AC867" i="8"/>
  <c r="AE867" i="8"/>
  <c r="AB867" i="8"/>
  <c r="AC863" i="8"/>
  <c r="AB863" i="8"/>
  <c r="AF863" i="8"/>
  <c r="AE863" i="8"/>
  <c r="AD863" i="8"/>
  <c r="AG863" i="8"/>
  <c r="AF999" i="8"/>
  <c r="AE999" i="8"/>
  <c r="AD999" i="8"/>
  <c r="AC999" i="8"/>
  <c r="AB999" i="8"/>
  <c r="AG999" i="8"/>
  <c r="AB893" i="8"/>
  <c r="AG893" i="8"/>
  <c r="AF893" i="8"/>
  <c r="AE893" i="8"/>
  <c r="AD893" i="8"/>
  <c r="AC893" i="8"/>
  <c r="AC996" i="8"/>
  <c r="AB996" i="8"/>
  <c r="AG996" i="8"/>
  <c r="AF996" i="8"/>
  <c r="AE996" i="8"/>
  <c r="AD996" i="8"/>
  <c r="AF861" i="8"/>
  <c r="AG861" i="8"/>
  <c r="AE861" i="8"/>
  <c r="AD861" i="8"/>
  <c r="AC861" i="8"/>
  <c r="AB861" i="8"/>
  <c r="AD895" i="8"/>
  <c r="AC895" i="8"/>
  <c r="AB895" i="8"/>
  <c r="AG895" i="8"/>
  <c r="AF895" i="8"/>
  <c r="AE895" i="8"/>
  <c r="AG859" i="8"/>
  <c r="AF859" i="8"/>
  <c r="AD859" i="8"/>
  <c r="AC859" i="8"/>
  <c r="AB859" i="8"/>
  <c r="AE859" i="8"/>
  <c r="AF897" i="8"/>
  <c r="AE897" i="8"/>
  <c r="AD897" i="8"/>
  <c r="AC897" i="8"/>
  <c r="AB897" i="8"/>
  <c r="AG897" i="8"/>
  <c r="AB885" i="8"/>
  <c r="AG885" i="8"/>
  <c r="AF885" i="8"/>
  <c r="AE885" i="8"/>
  <c r="AD885" i="8"/>
  <c r="AC885" i="8"/>
  <c r="AE857" i="8"/>
  <c r="AD857" i="8"/>
  <c r="AB857" i="8"/>
  <c r="AG857" i="8"/>
  <c r="AF857" i="8"/>
  <c r="AC857" i="8"/>
  <c r="AD887" i="8"/>
  <c r="AC887" i="8"/>
  <c r="AB887" i="8"/>
  <c r="AG887" i="8"/>
  <c r="AF887" i="8"/>
  <c r="AE887" i="8"/>
  <c r="AF889" i="8"/>
  <c r="AE889" i="8"/>
  <c r="AD889" i="8"/>
  <c r="AC889" i="8"/>
  <c r="AB889" i="8"/>
  <c r="AG889" i="8"/>
  <c r="AB995" i="8"/>
  <c r="AG995" i="8"/>
  <c r="AF995" i="8"/>
  <c r="AE995" i="8"/>
  <c r="AD995" i="8"/>
  <c r="AC995" i="8"/>
  <c r="AF881" i="8"/>
  <c r="AE881" i="8"/>
  <c r="AD881" i="8"/>
  <c r="AB881" i="8"/>
  <c r="AG881" i="8"/>
  <c r="AC881" i="8"/>
  <c r="AG13" i="4"/>
  <c r="AA13" i="4"/>
  <c r="Y13" i="4"/>
  <c r="X13" i="4"/>
  <c r="W13" i="4"/>
  <c r="V13" i="4"/>
  <c r="U13" i="4"/>
  <c r="T13" i="4"/>
  <c r="S13" i="4"/>
  <c r="R13" i="4"/>
  <c r="Q13" i="4"/>
  <c r="P13" i="4"/>
  <c r="O13" i="4"/>
  <c r="N13" i="4"/>
  <c r="M13" i="4"/>
  <c r="L13" i="4"/>
  <c r="K13" i="4"/>
  <c r="J13" i="4"/>
  <c r="I13" i="4"/>
  <c r="H13" i="4"/>
  <c r="G13" i="4"/>
  <c r="F13" i="4"/>
  <c r="B13" i="4"/>
  <c r="A13" i="4"/>
  <c r="AJ13" i="4" s="1"/>
  <c r="Y6" i="4"/>
  <c r="X6" i="4"/>
  <c r="W6" i="4"/>
  <c r="V6" i="4"/>
  <c r="U6" i="4"/>
  <c r="T6" i="4"/>
  <c r="S6" i="4"/>
  <c r="R6" i="4"/>
  <c r="Q6" i="4"/>
  <c r="P6" i="4"/>
  <c r="O6" i="4"/>
  <c r="N6" i="4"/>
  <c r="M6" i="4"/>
  <c r="L6" i="4"/>
  <c r="K6" i="4"/>
  <c r="J6" i="4"/>
  <c r="I6" i="4"/>
  <c r="H6" i="4"/>
  <c r="G6" i="4"/>
  <c r="F6" i="4"/>
  <c r="Y9" i="4"/>
  <c r="X9" i="4"/>
  <c r="W9" i="4"/>
  <c r="U9" i="4"/>
  <c r="T9" i="4"/>
  <c r="S9" i="4"/>
  <c r="R9" i="4"/>
  <c r="Q9" i="4"/>
  <c r="P9" i="4"/>
  <c r="O9" i="4"/>
  <c r="N9" i="4"/>
  <c r="M9" i="4"/>
  <c r="L9" i="4"/>
  <c r="K9" i="4"/>
  <c r="J9" i="4"/>
  <c r="I9" i="4"/>
  <c r="H9" i="4"/>
  <c r="G9" i="4"/>
  <c r="F9" i="4"/>
  <c r="B9" i="4"/>
  <c r="A9" i="4"/>
  <c r="Y8" i="4"/>
  <c r="X8" i="4"/>
  <c r="W8" i="4"/>
  <c r="V8" i="4"/>
  <c r="U8" i="4"/>
  <c r="T8" i="4"/>
  <c r="S8" i="4"/>
  <c r="R8" i="4"/>
  <c r="P8" i="4"/>
  <c r="O8" i="4"/>
  <c r="N8" i="4"/>
  <c r="L8" i="4"/>
  <c r="K8" i="4"/>
  <c r="J8" i="4"/>
  <c r="I8" i="4"/>
  <c r="H8" i="4"/>
  <c r="G8" i="4"/>
  <c r="F8" i="4"/>
  <c r="B8" i="4"/>
  <c r="A8" i="4"/>
  <c r="Y7" i="4"/>
  <c r="X7" i="4"/>
  <c r="W7" i="4"/>
  <c r="V7" i="4"/>
  <c r="U7" i="4"/>
  <c r="T7" i="4"/>
  <c r="S7" i="4"/>
  <c r="R7" i="4"/>
  <c r="Q7" i="4"/>
  <c r="P7" i="4"/>
  <c r="O7" i="4"/>
  <c r="N7" i="4"/>
  <c r="M7" i="4"/>
  <c r="L7" i="4"/>
  <c r="K7" i="4"/>
  <c r="J7" i="4"/>
  <c r="I7" i="4"/>
  <c r="H7" i="4"/>
  <c r="G7" i="4"/>
  <c r="F7" i="4"/>
  <c r="A7" i="4"/>
  <c r="CK821" i="8"/>
  <c r="CI821" i="8"/>
  <c r="CH821" i="8"/>
  <c r="CG821" i="8"/>
  <c r="CF821" i="8"/>
  <c r="CE821" i="8"/>
  <c r="CD821" i="8"/>
  <c r="CC821" i="8"/>
  <c r="CB821" i="8"/>
  <c r="CA821" i="8"/>
  <c r="BZ821" i="8"/>
  <c r="BY821" i="8"/>
  <c r="BX821" i="8"/>
  <c r="BW821" i="8"/>
  <c r="BV821" i="8"/>
  <c r="BU821" i="8"/>
  <c r="BT821" i="8"/>
  <c r="BS821" i="8"/>
  <c r="BR821" i="8"/>
  <c r="BQ821" i="8"/>
  <c r="CK820" i="8"/>
  <c r="CI820" i="8"/>
  <c r="W820" i="8" s="1"/>
  <c r="CH820" i="8"/>
  <c r="V820" i="8" s="1"/>
  <c r="CG820" i="8"/>
  <c r="U820" i="8" s="1"/>
  <c r="CF820" i="8"/>
  <c r="T820" i="8" s="1"/>
  <c r="CE820" i="8"/>
  <c r="S820" i="8" s="1"/>
  <c r="CD820" i="8"/>
  <c r="R820" i="8" s="1"/>
  <c r="CC820" i="8"/>
  <c r="Q820" i="8" s="1"/>
  <c r="CB820" i="8"/>
  <c r="P820" i="8" s="1"/>
  <c r="CA820" i="8"/>
  <c r="O820" i="8" s="1"/>
  <c r="BZ820" i="8"/>
  <c r="N820" i="8" s="1"/>
  <c r="BY820" i="8"/>
  <c r="M820" i="8" s="1"/>
  <c r="BX820" i="8"/>
  <c r="L820" i="8" s="1"/>
  <c r="BW820" i="8"/>
  <c r="K820" i="8" s="1"/>
  <c r="BV820" i="8"/>
  <c r="J820" i="8" s="1"/>
  <c r="BU820" i="8"/>
  <c r="I820" i="8" s="1"/>
  <c r="BT820" i="8"/>
  <c r="H820" i="8" s="1"/>
  <c r="BS820" i="8"/>
  <c r="G820" i="8" s="1"/>
  <c r="BR820" i="8"/>
  <c r="F820" i="8" s="1"/>
  <c r="BQ820" i="8"/>
  <c r="E820" i="8" s="1"/>
  <c r="CK819" i="8"/>
  <c r="CI819" i="8"/>
  <c r="CH819" i="8"/>
  <c r="CG819" i="8"/>
  <c r="CF819" i="8"/>
  <c r="CE819" i="8"/>
  <c r="CD819" i="8"/>
  <c r="CC819" i="8"/>
  <c r="CB819" i="8"/>
  <c r="CA819" i="8"/>
  <c r="BZ819" i="8"/>
  <c r="BY819" i="8"/>
  <c r="BX819" i="8"/>
  <c r="BW819" i="8"/>
  <c r="BV819" i="8"/>
  <c r="BU819" i="8"/>
  <c r="BT819" i="8"/>
  <c r="BS819" i="8"/>
  <c r="BR819" i="8"/>
  <c r="BQ819" i="8"/>
  <c r="CK818" i="8"/>
  <c r="CI818" i="8"/>
  <c r="CH818" i="8"/>
  <c r="CG818" i="8"/>
  <c r="CF818" i="8"/>
  <c r="CE818" i="8"/>
  <c r="CD818" i="8"/>
  <c r="CC818" i="8"/>
  <c r="CB818" i="8"/>
  <c r="CA818" i="8"/>
  <c r="BZ818" i="8"/>
  <c r="BY818" i="8"/>
  <c r="BX818" i="8"/>
  <c r="BW818" i="8"/>
  <c r="BV818" i="8"/>
  <c r="BU818" i="8"/>
  <c r="BT818" i="8"/>
  <c r="BS818" i="8"/>
  <c r="BR818" i="8"/>
  <c r="BQ818" i="8"/>
  <c r="CK817" i="8"/>
  <c r="CI817" i="8"/>
  <c r="CH817" i="8"/>
  <c r="CG817" i="8"/>
  <c r="CF817" i="8"/>
  <c r="CE817" i="8"/>
  <c r="CD817" i="8"/>
  <c r="CC817" i="8"/>
  <c r="CB817" i="8"/>
  <c r="CA817" i="8"/>
  <c r="BZ817" i="8"/>
  <c r="BY817" i="8"/>
  <c r="BX817" i="8"/>
  <c r="BW817" i="8"/>
  <c r="BV817" i="8"/>
  <c r="BU817" i="8"/>
  <c r="BT817" i="8"/>
  <c r="BS817" i="8"/>
  <c r="BR817" i="8"/>
  <c r="BQ817" i="8"/>
  <c r="CK816" i="8"/>
  <c r="CI816" i="8"/>
  <c r="CH816" i="8"/>
  <c r="CG816" i="8"/>
  <c r="CF816" i="8"/>
  <c r="CE816" i="8"/>
  <c r="CD816" i="8"/>
  <c r="CC816" i="8"/>
  <c r="CB816" i="8"/>
  <c r="CA816" i="8"/>
  <c r="BZ816" i="8"/>
  <c r="BY816" i="8"/>
  <c r="BX816" i="8"/>
  <c r="BW816" i="8"/>
  <c r="BV816" i="8"/>
  <c r="BU816" i="8"/>
  <c r="BT816" i="8"/>
  <c r="BS816" i="8"/>
  <c r="BR816" i="8"/>
  <c r="BQ816" i="8"/>
  <c r="CK815" i="8"/>
  <c r="CI815" i="8"/>
  <c r="CH815" i="8"/>
  <c r="CG815" i="8"/>
  <c r="CF815" i="8"/>
  <c r="CE815" i="8"/>
  <c r="CD815" i="8"/>
  <c r="CC815" i="8"/>
  <c r="CB815" i="8"/>
  <c r="CA815" i="8"/>
  <c r="BZ815" i="8"/>
  <c r="BY815" i="8"/>
  <c r="BX815" i="8"/>
  <c r="BW815" i="8"/>
  <c r="BV815" i="8"/>
  <c r="BU815" i="8"/>
  <c r="BT815" i="8"/>
  <c r="BS815" i="8"/>
  <c r="BR815" i="8"/>
  <c r="BQ815" i="8"/>
  <c r="CK814" i="8"/>
  <c r="CI814" i="8"/>
  <c r="CH814" i="8"/>
  <c r="CG814" i="8"/>
  <c r="CF814" i="8"/>
  <c r="CE814" i="8"/>
  <c r="CD814" i="8"/>
  <c r="CC814" i="8"/>
  <c r="CB814" i="8"/>
  <c r="CA814" i="8"/>
  <c r="BZ814" i="8"/>
  <c r="BY814" i="8"/>
  <c r="BX814" i="8"/>
  <c r="BW814" i="8"/>
  <c r="BV814" i="8"/>
  <c r="BU814" i="8"/>
  <c r="BT814" i="8"/>
  <c r="BS814" i="8"/>
  <c r="BR814" i="8"/>
  <c r="BQ814" i="8"/>
  <c r="CK813" i="8"/>
  <c r="CI813" i="8"/>
  <c r="CH813" i="8"/>
  <c r="CG813" i="8"/>
  <c r="CF813" i="8"/>
  <c r="CE813" i="8"/>
  <c r="CD813" i="8"/>
  <c r="CC813" i="8"/>
  <c r="CB813" i="8"/>
  <c r="CA813" i="8"/>
  <c r="BZ813" i="8"/>
  <c r="BY813" i="8"/>
  <c r="BX813" i="8"/>
  <c r="BW813" i="8"/>
  <c r="BV813" i="8"/>
  <c r="BU813" i="8"/>
  <c r="BT813" i="8"/>
  <c r="BS813" i="8"/>
  <c r="BR813" i="8"/>
  <c r="BQ813" i="8"/>
  <c r="CK812" i="8"/>
  <c r="CI812" i="8"/>
  <c r="CH812" i="8"/>
  <c r="CG812" i="8"/>
  <c r="CF812" i="8"/>
  <c r="CE812" i="8"/>
  <c r="CD812" i="8"/>
  <c r="CC812" i="8"/>
  <c r="CB812" i="8"/>
  <c r="CA812" i="8"/>
  <c r="BZ812" i="8"/>
  <c r="BY812" i="8"/>
  <c r="BX812" i="8"/>
  <c r="BW812" i="8"/>
  <c r="BV812" i="8"/>
  <c r="BU812" i="8"/>
  <c r="BT812" i="8"/>
  <c r="BS812" i="8"/>
  <c r="BR812" i="8"/>
  <c r="BQ812" i="8"/>
  <c r="CK811" i="8"/>
  <c r="CI811" i="8"/>
  <c r="CH811" i="8"/>
  <c r="CG811" i="8"/>
  <c r="CF811" i="8"/>
  <c r="CE811" i="8"/>
  <c r="CD811" i="8"/>
  <c r="CC811" i="8"/>
  <c r="CB811" i="8"/>
  <c r="CA811" i="8"/>
  <c r="BZ811" i="8"/>
  <c r="BY811" i="8"/>
  <c r="BX811" i="8"/>
  <c r="BW811" i="8"/>
  <c r="BV811" i="8"/>
  <c r="BU811" i="8"/>
  <c r="BT811" i="8"/>
  <c r="BS811" i="8"/>
  <c r="BR811" i="8"/>
  <c r="BQ811" i="8"/>
  <c r="CK810" i="8"/>
  <c r="CI810" i="8"/>
  <c r="CH810" i="8"/>
  <c r="CG810" i="8"/>
  <c r="CF810" i="8"/>
  <c r="CE810" i="8"/>
  <c r="CD810" i="8"/>
  <c r="CC810" i="8"/>
  <c r="CB810" i="8"/>
  <c r="CA810" i="8"/>
  <c r="BZ810" i="8"/>
  <c r="BY810" i="8"/>
  <c r="BX810" i="8"/>
  <c r="BW810" i="8"/>
  <c r="BV810" i="8"/>
  <c r="BU810" i="8"/>
  <c r="BT810" i="8"/>
  <c r="BS810" i="8"/>
  <c r="BR810" i="8"/>
  <c r="BQ810" i="8"/>
  <c r="CK809" i="8"/>
  <c r="CI809" i="8"/>
  <c r="CH809" i="8"/>
  <c r="CG809" i="8"/>
  <c r="CF809" i="8"/>
  <c r="CE809" i="8"/>
  <c r="CD809" i="8"/>
  <c r="CC809" i="8"/>
  <c r="CB809" i="8"/>
  <c r="CA809" i="8"/>
  <c r="BZ809" i="8"/>
  <c r="BY809" i="8"/>
  <c r="BX809" i="8"/>
  <c r="BW809" i="8"/>
  <c r="BV809" i="8"/>
  <c r="BU809" i="8"/>
  <c r="BT809" i="8"/>
  <c r="BS809" i="8"/>
  <c r="BR809" i="8"/>
  <c r="BQ809" i="8"/>
  <c r="CK808" i="8"/>
  <c r="CI808" i="8"/>
  <c r="CH808" i="8"/>
  <c r="CG808" i="8"/>
  <c r="CF808" i="8"/>
  <c r="CE808" i="8"/>
  <c r="CD808" i="8"/>
  <c r="CC808" i="8"/>
  <c r="CB808" i="8"/>
  <c r="CA808" i="8"/>
  <c r="BZ808" i="8"/>
  <c r="BY808" i="8"/>
  <c r="BX808" i="8"/>
  <c r="BW808" i="8"/>
  <c r="BV808" i="8"/>
  <c r="BU808" i="8"/>
  <c r="BT808" i="8"/>
  <c r="BS808" i="8"/>
  <c r="BR808" i="8"/>
  <c r="BQ808" i="8"/>
  <c r="CK807" i="8"/>
  <c r="CI807" i="8"/>
  <c r="CH807" i="8"/>
  <c r="CG807" i="8"/>
  <c r="CF807" i="8"/>
  <c r="CE807" i="8"/>
  <c r="CD807" i="8"/>
  <c r="CC807" i="8"/>
  <c r="CB807" i="8"/>
  <c r="CA807" i="8"/>
  <c r="BZ807" i="8"/>
  <c r="BY807" i="8"/>
  <c r="BX807" i="8"/>
  <c r="BW807" i="8"/>
  <c r="BV807" i="8"/>
  <c r="BU807" i="8"/>
  <c r="BT807" i="8"/>
  <c r="BS807" i="8"/>
  <c r="BR807" i="8"/>
  <c r="BQ807" i="8"/>
  <c r="CK806" i="8"/>
  <c r="CI806" i="8"/>
  <c r="CH806" i="8"/>
  <c r="CG806" i="8"/>
  <c r="CF806" i="8"/>
  <c r="CE806" i="8"/>
  <c r="CD806" i="8"/>
  <c r="CC806" i="8"/>
  <c r="CB806" i="8"/>
  <c r="CA806" i="8"/>
  <c r="BZ806" i="8"/>
  <c r="BY806" i="8"/>
  <c r="BX806" i="8"/>
  <c r="BW806" i="8"/>
  <c r="BV806" i="8"/>
  <c r="BU806" i="8"/>
  <c r="BT806" i="8"/>
  <c r="BS806" i="8"/>
  <c r="BR806" i="8"/>
  <c r="BQ806" i="8"/>
  <c r="CK805" i="8"/>
  <c r="CI805" i="8"/>
  <c r="CH805" i="8"/>
  <c r="CG805" i="8"/>
  <c r="CF805" i="8"/>
  <c r="CE805" i="8"/>
  <c r="CD805" i="8"/>
  <c r="CC805" i="8"/>
  <c r="CB805" i="8"/>
  <c r="CA805" i="8"/>
  <c r="BZ805" i="8"/>
  <c r="BY805" i="8"/>
  <c r="BX805" i="8"/>
  <c r="BW805" i="8"/>
  <c r="BV805" i="8"/>
  <c r="BU805" i="8"/>
  <c r="BT805" i="8"/>
  <c r="BS805" i="8"/>
  <c r="BR805" i="8"/>
  <c r="BQ805" i="8"/>
  <c r="CK804" i="8"/>
  <c r="CI804" i="8"/>
  <c r="CH804" i="8"/>
  <c r="CG804" i="8"/>
  <c r="CF804" i="8"/>
  <c r="CE804" i="8"/>
  <c r="CD804" i="8"/>
  <c r="CC804" i="8"/>
  <c r="CB804" i="8"/>
  <c r="CA804" i="8"/>
  <c r="BZ804" i="8"/>
  <c r="BY804" i="8"/>
  <c r="BX804" i="8"/>
  <c r="BW804" i="8"/>
  <c r="BV804" i="8"/>
  <c r="BU804" i="8"/>
  <c r="BT804" i="8"/>
  <c r="BS804" i="8"/>
  <c r="BR804" i="8"/>
  <c r="BQ804" i="8"/>
  <c r="CK803" i="8"/>
  <c r="CI803" i="8"/>
  <c r="CH803" i="8"/>
  <c r="CG803" i="8"/>
  <c r="CF803" i="8"/>
  <c r="CE803" i="8"/>
  <c r="CD803" i="8"/>
  <c r="CC803" i="8"/>
  <c r="CB803" i="8"/>
  <c r="CA803" i="8"/>
  <c r="BZ803" i="8"/>
  <c r="BY803" i="8"/>
  <c r="BX803" i="8"/>
  <c r="BW803" i="8"/>
  <c r="BV803" i="8"/>
  <c r="BU803" i="8"/>
  <c r="BT803" i="8"/>
  <c r="BS803" i="8"/>
  <c r="BR803" i="8"/>
  <c r="BQ803" i="8"/>
  <c r="CK802" i="8"/>
  <c r="CI802" i="8"/>
  <c r="CH802" i="8"/>
  <c r="CG802" i="8"/>
  <c r="CF802" i="8"/>
  <c r="CE802" i="8"/>
  <c r="CD802" i="8"/>
  <c r="CC802" i="8"/>
  <c r="CB802" i="8"/>
  <c r="CA802" i="8"/>
  <c r="BZ802" i="8"/>
  <c r="BY802" i="8"/>
  <c r="BX802" i="8"/>
  <c r="BW802" i="8"/>
  <c r="BV802" i="8"/>
  <c r="BU802" i="8"/>
  <c r="BT802" i="8"/>
  <c r="BS802" i="8"/>
  <c r="BR802" i="8"/>
  <c r="BQ802" i="8"/>
  <c r="CK801" i="8"/>
  <c r="CI801" i="8"/>
  <c r="CH801" i="8"/>
  <c r="CG801" i="8"/>
  <c r="CF801" i="8"/>
  <c r="CE801" i="8"/>
  <c r="CD801" i="8"/>
  <c r="CC801" i="8"/>
  <c r="CB801" i="8"/>
  <c r="CA801" i="8"/>
  <c r="BZ801" i="8"/>
  <c r="BY801" i="8"/>
  <c r="BX801" i="8"/>
  <c r="BW801" i="8"/>
  <c r="BV801" i="8"/>
  <c r="BU801" i="8"/>
  <c r="BT801" i="8"/>
  <c r="BS801" i="8"/>
  <c r="BR801" i="8"/>
  <c r="BQ801" i="8"/>
  <c r="CK800" i="8"/>
  <c r="CI800" i="8"/>
  <c r="CH800" i="8"/>
  <c r="CG800" i="8"/>
  <c r="CF800" i="8"/>
  <c r="CE800" i="8"/>
  <c r="CD800" i="8"/>
  <c r="CC800" i="8"/>
  <c r="CB800" i="8"/>
  <c r="CA800" i="8"/>
  <c r="BZ800" i="8"/>
  <c r="BY800" i="8"/>
  <c r="BX800" i="8"/>
  <c r="BW800" i="8"/>
  <c r="BV800" i="8"/>
  <c r="BU800" i="8"/>
  <c r="BT800" i="8"/>
  <c r="BS800" i="8"/>
  <c r="BR800" i="8"/>
  <c r="BQ800" i="8"/>
  <c r="CK799" i="8"/>
  <c r="CI799" i="8"/>
  <c r="CH799" i="8"/>
  <c r="CG799" i="8"/>
  <c r="CF799" i="8"/>
  <c r="CE799" i="8"/>
  <c r="CD799" i="8"/>
  <c r="CC799" i="8"/>
  <c r="CB799" i="8"/>
  <c r="CA799" i="8"/>
  <c r="BZ799" i="8"/>
  <c r="BY799" i="8"/>
  <c r="BX799" i="8"/>
  <c r="BW799" i="8"/>
  <c r="BV799" i="8"/>
  <c r="BU799" i="8"/>
  <c r="BT799" i="8"/>
  <c r="BS799" i="8"/>
  <c r="BR799" i="8"/>
  <c r="BQ799" i="8"/>
  <c r="CK798" i="8"/>
  <c r="CI798" i="8"/>
  <c r="CH798" i="8"/>
  <c r="CG798" i="8"/>
  <c r="CF798" i="8"/>
  <c r="CE798" i="8"/>
  <c r="CD798" i="8"/>
  <c r="CC798" i="8"/>
  <c r="CB798" i="8"/>
  <c r="CA798" i="8"/>
  <c r="BZ798" i="8"/>
  <c r="BY798" i="8"/>
  <c r="BX798" i="8"/>
  <c r="BW798" i="8"/>
  <c r="BV798" i="8"/>
  <c r="BU798" i="8"/>
  <c r="BT798" i="8"/>
  <c r="BS798" i="8"/>
  <c r="BR798" i="8"/>
  <c r="BQ798" i="8"/>
  <c r="CK797" i="8"/>
  <c r="CI797" i="8"/>
  <c r="CH797" i="8"/>
  <c r="CG797" i="8"/>
  <c r="CF797" i="8"/>
  <c r="CE797" i="8"/>
  <c r="CD797" i="8"/>
  <c r="CC797" i="8"/>
  <c r="CB797" i="8"/>
  <c r="CA797" i="8"/>
  <c r="BZ797" i="8"/>
  <c r="BY797" i="8"/>
  <c r="BX797" i="8"/>
  <c r="BW797" i="8"/>
  <c r="BV797" i="8"/>
  <c r="BU797" i="8"/>
  <c r="BT797" i="8"/>
  <c r="BS797" i="8"/>
  <c r="BR797" i="8"/>
  <c r="BQ797" i="8"/>
  <c r="CK796" i="8"/>
  <c r="CI796" i="8"/>
  <c r="CH796" i="8"/>
  <c r="CG796" i="8"/>
  <c r="CF796" i="8"/>
  <c r="CE796" i="8"/>
  <c r="CD796" i="8"/>
  <c r="CC796" i="8"/>
  <c r="CB796" i="8"/>
  <c r="CA796" i="8"/>
  <c r="BZ796" i="8"/>
  <c r="BY796" i="8"/>
  <c r="BX796" i="8"/>
  <c r="BW796" i="8"/>
  <c r="BV796" i="8"/>
  <c r="BU796" i="8"/>
  <c r="BT796" i="8"/>
  <c r="BS796" i="8"/>
  <c r="BR796" i="8"/>
  <c r="BQ796" i="8"/>
  <c r="CK795" i="8"/>
  <c r="CI795" i="8"/>
  <c r="CH795" i="8"/>
  <c r="CG795" i="8"/>
  <c r="CF795" i="8"/>
  <c r="CE795" i="8"/>
  <c r="CD795" i="8"/>
  <c r="CC795" i="8"/>
  <c r="CB795" i="8"/>
  <c r="CA795" i="8"/>
  <c r="BZ795" i="8"/>
  <c r="BY795" i="8"/>
  <c r="BX795" i="8"/>
  <c r="BW795" i="8"/>
  <c r="BV795" i="8"/>
  <c r="BU795" i="8"/>
  <c r="BT795" i="8"/>
  <c r="BS795" i="8"/>
  <c r="BR795" i="8"/>
  <c r="BQ795" i="8"/>
  <c r="CK794" i="8"/>
  <c r="CI794" i="8"/>
  <c r="CH794" i="8"/>
  <c r="CG794" i="8"/>
  <c r="CF794" i="8"/>
  <c r="CE794" i="8"/>
  <c r="CD794" i="8"/>
  <c r="CC794" i="8"/>
  <c r="CB794" i="8"/>
  <c r="CA794" i="8"/>
  <c r="BZ794" i="8"/>
  <c r="BY794" i="8"/>
  <c r="BX794" i="8"/>
  <c r="BW794" i="8"/>
  <c r="BV794" i="8"/>
  <c r="BU794" i="8"/>
  <c r="BT794" i="8"/>
  <c r="BS794" i="8"/>
  <c r="BR794" i="8"/>
  <c r="BQ794" i="8"/>
  <c r="CK793" i="8"/>
  <c r="CI793" i="8"/>
  <c r="CH793" i="8"/>
  <c r="CG793" i="8"/>
  <c r="CF793" i="8"/>
  <c r="CE793" i="8"/>
  <c r="CD793" i="8"/>
  <c r="CC793" i="8"/>
  <c r="CB793" i="8"/>
  <c r="CA793" i="8"/>
  <c r="BZ793" i="8"/>
  <c r="BY793" i="8"/>
  <c r="BX793" i="8"/>
  <c r="BW793" i="8"/>
  <c r="BV793" i="8"/>
  <c r="BU793" i="8"/>
  <c r="BT793" i="8"/>
  <c r="BS793" i="8"/>
  <c r="BR793" i="8"/>
  <c r="BQ793" i="8"/>
  <c r="CK792" i="8"/>
  <c r="CI792" i="8"/>
  <c r="CH792" i="8"/>
  <c r="CG792" i="8"/>
  <c r="CF792" i="8"/>
  <c r="CE792" i="8"/>
  <c r="CD792" i="8"/>
  <c r="CC792" i="8"/>
  <c r="CB792" i="8"/>
  <c r="CA792" i="8"/>
  <c r="BZ792" i="8"/>
  <c r="BY792" i="8"/>
  <c r="BX792" i="8"/>
  <c r="BW792" i="8"/>
  <c r="BV792" i="8"/>
  <c r="BU792" i="8"/>
  <c r="BT792" i="8"/>
  <c r="BS792" i="8"/>
  <c r="BR792" i="8"/>
  <c r="BQ792" i="8"/>
  <c r="CK791" i="8"/>
  <c r="CI791" i="8"/>
  <c r="CH791" i="8"/>
  <c r="CG791" i="8"/>
  <c r="CF791" i="8"/>
  <c r="CE791" i="8"/>
  <c r="CD791" i="8"/>
  <c r="CC791" i="8"/>
  <c r="CB791" i="8"/>
  <c r="CA791" i="8"/>
  <c r="BZ791" i="8"/>
  <c r="BY791" i="8"/>
  <c r="BX791" i="8"/>
  <c r="BW791" i="8"/>
  <c r="BV791" i="8"/>
  <c r="BU791" i="8"/>
  <c r="BT791" i="8"/>
  <c r="BS791" i="8"/>
  <c r="BR791" i="8"/>
  <c r="BQ791" i="8"/>
  <c r="CK790" i="8"/>
  <c r="CI790" i="8"/>
  <c r="CH790" i="8"/>
  <c r="CG790" i="8"/>
  <c r="CF790" i="8"/>
  <c r="CE790" i="8"/>
  <c r="CD790" i="8"/>
  <c r="CC790" i="8"/>
  <c r="CB790" i="8"/>
  <c r="CA790" i="8"/>
  <c r="BZ790" i="8"/>
  <c r="BY790" i="8"/>
  <c r="BX790" i="8"/>
  <c r="BW790" i="8"/>
  <c r="BV790" i="8"/>
  <c r="BU790" i="8"/>
  <c r="BT790" i="8"/>
  <c r="BS790" i="8"/>
  <c r="BR790" i="8"/>
  <c r="BQ790" i="8"/>
  <c r="CK789" i="8"/>
  <c r="CI789" i="8"/>
  <c r="CH789" i="8"/>
  <c r="CG789" i="8"/>
  <c r="CF789" i="8"/>
  <c r="CE789" i="8"/>
  <c r="CD789" i="8"/>
  <c r="CC789" i="8"/>
  <c r="CB789" i="8"/>
  <c r="CA789" i="8"/>
  <c r="BZ789" i="8"/>
  <c r="BY789" i="8"/>
  <c r="BX789" i="8"/>
  <c r="BW789" i="8"/>
  <c r="BV789" i="8"/>
  <c r="BU789" i="8"/>
  <c r="BT789" i="8"/>
  <c r="BS789" i="8"/>
  <c r="BR789" i="8"/>
  <c r="BQ789" i="8"/>
  <c r="CK788" i="8"/>
  <c r="CI788" i="8"/>
  <c r="CH788" i="8"/>
  <c r="CG788" i="8"/>
  <c r="CF788" i="8"/>
  <c r="CE788" i="8"/>
  <c r="CD788" i="8"/>
  <c r="CC788" i="8"/>
  <c r="CB788" i="8"/>
  <c r="CA788" i="8"/>
  <c r="BZ788" i="8"/>
  <c r="BY788" i="8"/>
  <c r="BX788" i="8"/>
  <c r="BW788" i="8"/>
  <c r="BV788" i="8"/>
  <c r="BU788" i="8"/>
  <c r="BT788" i="8"/>
  <c r="BS788" i="8"/>
  <c r="BR788" i="8"/>
  <c r="BQ788" i="8"/>
  <c r="CK787" i="8"/>
  <c r="CI787" i="8"/>
  <c r="CH787" i="8"/>
  <c r="CG787" i="8"/>
  <c r="CF787" i="8"/>
  <c r="CE787" i="8"/>
  <c r="CD787" i="8"/>
  <c r="CC787" i="8"/>
  <c r="CB787" i="8"/>
  <c r="CA787" i="8"/>
  <c r="BZ787" i="8"/>
  <c r="BY787" i="8"/>
  <c r="BX787" i="8"/>
  <c r="BW787" i="8"/>
  <c r="BV787" i="8"/>
  <c r="BU787" i="8"/>
  <c r="BT787" i="8"/>
  <c r="BS787" i="8"/>
  <c r="BR787" i="8"/>
  <c r="BQ787" i="8"/>
  <c r="CK786" i="8"/>
  <c r="CI786" i="8"/>
  <c r="CH786" i="8"/>
  <c r="CG786" i="8"/>
  <c r="CF786" i="8"/>
  <c r="CE786" i="8"/>
  <c r="CD786" i="8"/>
  <c r="CC786" i="8"/>
  <c r="CB786" i="8"/>
  <c r="CA786" i="8"/>
  <c r="BZ786" i="8"/>
  <c r="BY786" i="8"/>
  <c r="BX786" i="8"/>
  <c r="BW786" i="8"/>
  <c r="BV786" i="8"/>
  <c r="BU786" i="8"/>
  <c r="BT786" i="8"/>
  <c r="BS786" i="8"/>
  <c r="BR786" i="8"/>
  <c r="BQ786" i="8"/>
  <c r="CK785" i="8"/>
  <c r="CI785" i="8"/>
  <c r="CH785" i="8"/>
  <c r="CG785" i="8"/>
  <c r="CF785" i="8"/>
  <c r="CE785" i="8"/>
  <c r="CD785" i="8"/>
  <c r="CC785" i="8"/>
  <c r="CB785" i="8"/>
  <c r="CA785" i="8"/>
  <c r="BZ785" i="8"/>
  <c r="BY785" i="8"/>
  <c r="BX785" i="8"/>
  <c r="BW785" i="8"/>
  <c r="BV785" i="8"/>
  <c r="BU785" i="8"/>
  <c r="BT785" i="8"/>
  <c r="BS785" i="8"/>
  <c r="BR785" i="8"/>
  <c r="BQ785" i="8"/>
  <c r="CK784" i="8"/>
  <c r="CI784" i="8"/>
  <c r="CH784" i="8"/>
  <c r="CG784" i="8"/>
  <c r="CF784" i="8"/>
  <c r="CE784" i="8"/>
  <c r="CD784" i="8"/>
  <c r="CC784" i="8"/>
  <c r="CB784" i="8"/>
  <c r="CA784" i="8"/>
  <c r="BZ784" i="8"/>
  <c r="BY784" i="8"/>
  <c r="BX784" i="8"/>
  <c r="BW784" i="8"/>
  <c r="BV784" i="8"/>
  <c r="BU784" i="8"/>
  <c r="BT784" i="8"/>
  <c r="BS784" i="8"/>
  <c r="BR784" i="8"/>
  <c r="BQ784" i="8"/>
  <c r="CK783" i="8"/>
  <c r="CI783" i="8"/>
  <c r="CH783" i="8"/>
  <c r="CG783" i="8"/>
  <c r="CF783" i="8"/>
  <c r="CE783" i="8"/>
  <c r="CD783" i="8"/>
  <c r="CC783" i="8"/>
  <c r="CB783" i="8"/>
  <c r="CA783" i="8"/>
  <c r="BZ783" i="8"/>
  <c r="BY783" i="8"/>
  <c r="BX783" i="8"/>
  <c r="BW783" i="8"/>
  <c r="BV783" i="8"/>
  <c r="BU783" i="8"/>
  <c r="BT783" i="8"/>
  <c r="BS783" i="8"/>
  <c r="BR783" i="8"/>
  <c r="BQ783" i="8"/>
  <c r="CK782" i="8"/>
  <c r="CI782" i="8"/>
  <c r="CH782" i="8"/>
  <c r="CG782" i="8"/>
  <c r="CF782" i="8"/>
  <c r="CE782" i="8"/>
  <c r="CD782" i="8"/>
  <c r="CC782" i="8"/>
  <c r="CB782" i="8"/>
  <c r="CA782" i="8"/>
  <c r="BZ782" i="8"/>
  <c r="BY782" i="8"/>
  <c r="BX782" i="8"/>
  <c r="BW782" i="8"/>
  <c r="BV782" i="8"/>
  <c r="BU782" i="8"/>
  <c r="BT782" i="8"/>
  <c r="BS782" i="8"/>
  <c r="BR782" i="8"/>
  <c r="BQ782" i="8"/>
  <c r="CK781" i="8"/>
  <c r="CI781" i="8"/>
  <c r="CH781" i="8"/>
  <c r="CG781" i="8"/>
  <c r="CF781" i="8"/>
  <c r="CE781" i="8"/>
  <c r="CD781" i="8"/>
  <c r="CC781" i="8"/>
  <c r="CB781" i="8"/>
  <c r="CA781" i="8"/>
  <c r="BZ781" i="8"/>
  <c r="BY781" i="8"/>
  <c r="BX781" i="8"/>
  <c r="BW781" i="8"/>
  <c r="BV781" i="8"/>
  <c r="BU781" i="8"/>
  <c r="BT781" i="8"/>
  <c r="BS781" i="8"/>
  <c r="BR781" i="8"/>
  <c r="BQ781" i="8"/>
  <c r="CK780" i="8"/>
  <c r="CI780" i="8"/>
  <c r="CH780" i="8"/>
  <c r="CG780" i="8"/>
  <c r="CF780" i="8"/>
  <c r="CE780" i="8"/>
  <c r="CD780" i="8"/>
  <c r="CC780" i="8"/>
  <c r="CB780" i="8"/>
  <c r="CA780" i="8"/>
  <c r="BZ780" i="8"/>
  <c r="BY780" i="8"/>
  <c r="BX780" i="8"/>
  <c r="BW780" i="8"/>
  <c r="BV780" i="8"/>
  <c r="BU780" i="8"/>
  <c r="BT780" i="8"/>
  <c r="BS780" i="8"/>
  <c r="BR780" i="8"/>
  <c r="BQ780" i="8"/>
  <c r="CK779" i="8"/>
  <c r="CI779" i="8"/>
  <c r="CH779" i="8"/>
  <c r="CG779" i="8"/>
  <c r="CF779" i="8"/>
  <c r="CE779" i="8"/>
  <c r="CD779" i="8"/>
  <c r="CC779" i="8"/>
  <c r="CB779" i="8"/>
  <c r="CA779" i="8"/>
  <c r="BZ779" i="8"/>
  <c r="BY779" i="8"/>
  <c r="BX779" i="8"/>
  <c r="BW779" i="8"/>
  <c r="BV779" i="8"/>
  <c r="BU779" i="8"/>
  <c r="BT779" i="8"/>
  <c r="BS779" i="8"/>
  <c r="BR779" i="8"/>
  <c r="BQ779" i="8"/>
  <c r="CK778" i="8"/>
  <c r="CI778" i="8"/>
  <c r="CH778" i="8"/>
  <c r="CG778" i="8"/>
  <c r="CF778" i="8"/>
  <c r="CE778" i="8"/>
  <c r="CD778" i="8"/>
  <c r="CC778" i="8"/>
  <c r="CB778" i="8"/>
  <c r="CA778" i="8"/>
  <c r="BZ778" i="8"/>
  <c r="BY778" i="8"/>
  <c r="BX778" i="8"/>
  <c r="BW778" i="8"/>
  <c r="BV778" i="8"/>
  <c r="BU778" i="8"/>
  <c r="BT778" i="8"/>
  <c r="BS778" i="8"/>
  <c r="BR778" i="8"/>
  <c r="BQ778" i="8"/>
  <c r="CK777" i="8"/>
  <c r="CI777" i="8"/>
  <c r="CH777" i="8"/>
  <c r="CG777" i="8"/>
  <c r="CF777" i="8"/>
  <c r="CE777" i="8"/>
  <c r="CD777" i="8"/>
  <c r="CC777" i="8"/>
  <c r="CB777" i="8"/>
  <c r="CA777" i="8"/>
  <c r="BZ777" i="8"/>
  <c r="BY777" i="8"/>
  <c r="BX777" i="8"/>
  <c r="BW777" i="8"/>
  <c r="BV777" i="8"/>
  <c r="BU777" i="8"/>
  <c r="BT777" i="8"/>
  <c r="BS777" i="8"/>
  <c r="BR777" i="8"/>
  <c r="BQ777" i="8"/>
  <c r="CK776" i="8"/>
  <c r="CI776" i="8"/>
  <c r="CH776" i="8"/>
  <c r="CG776" i="8"/>
  <c r="CF776" i="8"/>
  <c r="CE776" i="8"/>
  <c r="CD776" i="8"/>
  <c r="CC776" i="8"/>
  <c r="CB776" i="8"/>
  <c r="CA776" i="8"/>
  <c r="BZ776" i="8"/>
  <c r="BY776" i="8"/>
  <c r="BX776" i="8"/>
  <c r="BW776" i="8"/>
  <c r="BV776" i="8"/>
  <c r="BU776" i="8"/>
  <c r="BT776" i="8"/>
  <c r="BS776" i="8"/>
  <c r="BR776" i="8"/>
  <c r="BQ776" i="8"/>
  <c r="CK775" i="8"/>
  <c r="CI775" i="8"/>
  <c r="CH775" i="8"/>
  <c r="CG775" i="8"/>
  <c r="CF775" i="8"/>
  <c r="CE775" i="8"/>
  <c r="CD775" i="8"/>
  <c r="CC775" i="8"/>
  <c r="CB775" i="8"/>
  <c r="CA775" i="8"/>
  <c r="BZ775" i="8"/>
  <c r="BY775" i="8"/>
  <c r="BX775" i="8"/>
  <c r="BW775" i="8"/>
  <c r="BV775" i="8"/>
  <c r="BU775" i="8"/>
  <c r="BT775" i="8"/>
  <c r="BS775" i="8"/>
  <c r="BR775" i="8"/>
  <c r="BQ775" i="8"/>
  <c r="CK774" i="8"/>
  <c r="CI774" i="8"/>
  <c r="CH774" i="8"/>
  <c r="CG774" i="8"/>
  <c r="CF774" i="8"/>
  <c r="CE774" i="8"/>
  <c r="CD774" i="8"/>
  <c r="CC774" i="8"/>
  <c r="CB774" i="8"/>
  <c r="CA774" i="8"/>
  <c r="BZ774" i="8"/>
  <c r="BY774" i="8"/>
  <c r="BX774" i="8"/>
  <c r="BW774" i="8"/>
  <c r="BV774" i="8"/>
  <c r="BU774" i="8"/>
  <c r="BT774" i="8"/>
  <c r="BS774" i="8"/>
  <c r="BR774" i="8"/>
  <c r="BQ774" i="8"/>
  <c r="CK773" i="8"/>
  <c r="CI773" i="8"/>
  <c r="CH773" i="8"/>
  <c r="CG773" i="8"/>
  <c r="CF773" i="8"/>
  <c r="CE773" i="8"/>
  <c r="CD773" i="8"/>
  <c r="CC773" i="8"/>
  <c r="CB773" i="8"/>
  <c r="CA773" i="8"/>
  <c r="BZ773" i="8"/>
  <c r="BY773" i="8"/>
  <c r="BX773" i="8"/>
  <c r="BW773" i="8"/>
  <c r="BV773" i="8"/>
  <c r="BU773" i="8"/>
  <c r="BT773" i="8"/>
  <c r="BS773" i="8"/>
  <c r="BR773" i="8"/>
  <c r="BQ773" i="8"/>
  <c r="CK772" i="8"/>
  <c r="CI772" i="8"/>
  <c r="CH772" i="8"/>
  <c r="CG772" i="8"/>
  <c r="CF772" i="8"/>
  <c r="CE772" i="8"/>
  <c r="CD772" i="8"/>
  <c r="CC772" i="8"/>
  <c r="CB772" i="8"/>
  <c r="CA772" i="8"/>
  <c r="BZ772" i="8"/>
  <c r="BY772" i="8"/>
  <c r="BX772" i="8"/>
  <c r="BW772" i="8"/>
  <c r="BV772" i="8"/>
  <c r="BU772" i="8"/>
  <c r="BT772" i="8"/>
  <c r="BS772" i="8"/>
  <c r="BR772" i="8"/>
  <c r="BQ772" i="8"/>
  <c r="CK771" i="8"/>
  <c r="CI771" i="8"/>
  <c r="CH771" i="8"/>
  <c r="CG771" i="8"/>
  <c r="CF771" i="8"/>
  <c r="CE771" i="8"/>
  <c r="CD771" i="8"/>
  <c r="CC771" i="8"/>
  <c r="CB771" i="8"/>
  <c r="CA771" i="8"/>
  <c r="BZ771" i="8"/>
  <c r="BY771" i="8"/>
  <c r="BX771" i="8"/>
  <c r="BW771" i="8"/>
  <c r="BV771" i="8"/>
  <c r="BU771" i="8"/>
  <c r="BT771" i="8"/>
  <c r="BS771" i="8"/>
  <c r="BR771" i="8"/>
  <c r="BQ771" i="8"/>
  <c r="CK770" i="8"/>
  <c r="CI770" i="8"/>
  <c r="CH770" i="8"/>
  <c r="CG770" i="8"/>
  <c r="CF770" i="8"/>
  <c r="CE770" i="8"/>
  <c r="CD770" i="8"/>
  <c r="CC770" i="8"/>
  <c r="CB770" i="8"/>
  <c r="CA770" i="8"/>
  <c r="BZ770" i="8"/>
  <c r="BY770" i="8"/>
  <c r="BX770" i="8"/>
  <c r="BW770" i="8"/>
  <c r="BV770" i="8"/>
  <c r="BU770" i="8"/>
  <c r="BT770" i="8"/>
  <c r="BS770" i="8"/>
  <c r="BR770" i="8"/>
  <c r="BQ770" i="8"/>
  <c r="CK769" i="8"/>
  <c r="CI769" i="8"/>
  <c r="CH769" i="8"/>
  <c r="CG769" i="8"/>
  <c r="CF769" i="8"/>
  <c r="CE769" i="8"/>
  <c r="CD769" i="8"/>
  <c r="CC769" i="8"/>
  <c r="CB769" i="8"/>
  <c r="CA769" i="8"/>
  <c r="BZ769" i="8"/>
  <c r="BY769" i="8"/>
  <c r="BX769" i="8"/>
  <c r="BW769" i="8"/>
  <c r="BV769" i="8"/>
  <c r="BU769" i="8"/>
  <c r="BT769" i="8"/>
  <c r="BS769" i="8"/>
  <c r="BR769" i="8"/>
  <c r="BQ769" i="8"/>
  <c r="CK768" i="8"/>
  <c r="CI768" i="8"/>
  <c r="CH768" i="8"/>
  <c r="CG768" i="8"/>
  <c r="CF768" i="8"/>
  <c r="CE768" i="8"/>
  <c r="CD768" i="8"/>
  <c r="CC768" i="8"/>
  <c r="CB768" i="8"/>
  <c r="CA768" i="8"/>
  <c r="BZ768" i="8"/>
  <c r="BY768" i="8"/>
  <c r="BX768" i="8"/>
  <c r="BW768" i="8"/>
  <c r="BV768" i="8"/>
  <c r="BU768" i="8"/>
  <c r="BT768" i="8"/>
  <c r="BS768" i="8"/>
  <c r="BR768" i="8"/>
  <c r="BQ768" i="8"/>
  <c r="CK767" i="8"/>
  <c r="CI767" i="8"/>
  <c r="CH767" i="8"/>
  <c r="CG767" i="8"/>
  <c r="CF767" i="8"/>
  <c r="CE767" i="8"/>
  <c r="CD767" i="8"/>
  <c r="CC767" i="8"/>
  <c r="CB767" i="8"/>
  <c r="CA767" i="8"/>
  <c r="BZ767" i="8"/>
  <c r="BY767" i="8"/>
  <c r="BX767" i="8"/>
  <c r="BW767" i="8"/>
  <c r="BV767" i="8"/>
  <c r="BU767" i="8"/>
  <c r="BT767" i="8"/>
  <c r="BS767" i="8"/>
  <c r="BR767" i="8"/>
  <c r="BQ767" i="8"/>
  <c r="CK766" i="8"/>
  <c r="CI766" i="8"/>
  <c r="CH766" i="8"/>
  <c r="CG766" i="8"/>
  <c r="CF766" i="8"/>
  <c r="CE766" i="8"/>
  <c r="CD766" i="8"/>
  <c r="CC766" i="8"/>
  <c r="CB766" i="8"/>
  <c r="CA766" i="8"/>
  <c r="BZ766" i="8"/>
  <c r="BY766" i="8"/>
  <c r="BX766" i="8"/>
  <c r="BW766" i="8"/>
  <c r="BV766" i="8"/>
  <c r="BU766" i="8"/>
  <c r="BT766" i="8"/>
  <c r="BS766" i="8"/>
  <c r="BR766" i="8"/>
  <c r="BQ766" i="8"/>
  <c r="CK765" i="8"/>
  <c r="CI765" i="8"/>
  <c r="CH765" i="8"/>
  <c r="CG765" i="8"/>
  <c r="CF765" i="8"/>
  <c r="CE765" i="8"/>
  <c r="CD765" i="8"/>
  <c r="CC765" i="8"/>
  <c r="CB765" i="8"/>
  <c r="CA765" i="8"/>
  <c r="BZ765" i="8"/>
  <c r="BY765" i="8"/>
  <c r="BX765" i="8"/>
  <c r="BW765" i="8"/>
  <c r="BV765" i="8"/>
  <c r="BU765" i="8"/>
  <c r="BT765" i="8"/>
  <c r="BS765" i="8"/>
  <c r="BR765" i="8"/>
  <c r="BQ765" i="8"/>
  <c r="CK764" i="8"/>
  <c r="CI764" i="8"/>
  <c r="CH764" i="8"/>
  <c r="CG764" i="8"/>
  <c r="CF764" i="8"/>
  <c r="CE764" i="8"/>
  <c r="CD764" i="8"/>
  <c r="CC764" i="8"/>
  <c r="CB764" i="8"/>
  <c r="CA764" i="8"/>
  <c r="BZ764" i="8"/>
  <c r="BY764" i="8"/>
  <c r="BX764" i="8"/>
  <c r="BW764" i="8"/>
  <c r="BV764" i="8"/>
  <c r="BU764" i="8"/>
  <c r="BT764" i="8"/>
  <c r="BS764" i="8"/>
  <c r="BR764" i="8"/>
  <c r="BQ764" i="8"/>
  <c r="CK763" i="8"/>
  <c r="CI763" i="8"/>
  <c r="CH763" i="8"/>
  <c r="CG763" i="8"/>
  <c r="CF763" i="8"/>
  <c r="CE763" i="8"/>
  <c r="CD763" i="8"/>
  <c r="CC763" i="8"/>
  <c r="CB763" i="8"/>
  <c r="CA763" i="8"/>
  <c r="BZ763" i="8"/>
  <c r="BY763" i="8"/>
  <c r="BX763" i="8"/>
  <c r="BW763" i="8"/>
  <c r="BV763" i="8"/>
  <c r="BU763" i="8"/>
  <c r="BT763" i="8"/>
  <c r="BS763" i="8"/>
  <c r="BR763" i="8"/>
  <c r="BQ763" i="8"/>
  <c r="CK762" i="8"/>
  <c r="CI762" i="8"/>
  <c r="CH762" i="8"/>
  <c r="CG762" i="8"/>
  <c r="CF762" i="8"/>
  <c r="CE762" i="8"/>
  <c r="CD762" i="8"/>
  <c r="CC762" i="8"/>
  <c r="CB762" i="8"/>
  <c r="CA762" i="8"/>
  <c r="BZ762" i="8"/>
  <c r="BY762" i="8"/>
  <c r="BX762" i="8"/>
  <c r="BW762" i="8"/>
  <c r="BV762" i="8"/>
  <c r="BU762" i="8"/>
  <c r="BT762" i="8"/>
  <c r="BS762" i="8"/>
  <c r="BR762" i="8"/>
  <c r="BQ762" i="8"/>
  <c r="CK761" i="8"/>
  <c r="CI761" i="8"/>
  <c r="CH761" i="8"/>
  <c r="CG761" i="8"/>
  <c r="CF761" i="8"/>
  <c r="CE761" i="8"/>
  <c r="CD761" i="8"/>
  <c r="CC761" i="8"/>
  <c r="CB761" i="8"/>
  <c r="CA761" i="8"/>
  <c r="BZ761" i="8"/>
  <c r="BY761" i="8"/>
  <c r="BX761" i="8"/>
  <c r="BW761" i="8"/>
  <c r="BV761" i="8"/>
  <c r="BU761" i="8"/>
  <c r="BT761" i="8"/>
  <c r="BS761" i="8"/>
  <c r="BR761" i="8"/>
  <c r="BQ761" i="8"/>
  <c r="CK760" i="8"/>
  <c r="CI760" i="8"/>
  <c r="CH760" i="8"/>
  <c r="CG760" i="8"/>
  <c r="CF760" i="8"/>
  <c r="CE760" i="8"/>
  <c r="CD760" i="8"/>
  <c r="CC760" i="8"/>
  <c r="CB760" i="8"/>
  <c r="CA760" i="8"/>
  <c r="BZ760" i="8"/>
  <c r="BY760" i="8"/>
  <c r="BX760" i="8"/>
  <c r="BW760" i="8"/>
  <c r="BV760" i="8"/>
  <c r="BU760" i="8"/>
  <c r="BT760" i="8"/>
  <c r="BS760" i="8"/>
  <c r="BR760" i="8"/>
  <c r="BQ760" i="8"/>
  <c r="CK759" i="8"/>
  <c r="CI759" i="8"/>
  <c r="CH759" i="8"/>
  <c r="CG759" i="8"/>
  <c r="CF759" i="8"/>
  <c r="CE759" i="8"/>
  <c r="CD759" i="8"/>
  <c r="CC759" i="8"/>
  <c r="CB759" i="8"/>
  <c r="CA759" i="8"/>
  <c r="BZ759" i="8"/>
  <c r="BY759" i="8"/>
  <c r="BX759" i="8"/>
  <c r="BW759" i="8"/>
  <c r="BV759" i="8"/>
  <c r="BU759" i="8"/>
  <c r="BT759" i="8"/>
  <c r="BS759" i="8"/>
  <c r="BR759" i="8"/>
  <c r="BQ759" i="8"/>
  <c r="CK758" i="8"/>
  <c r="CI758" i="8"/>
  <c r="CH758" i="8"/>
  <c r="CG758" i="8"/>
  <c r="CF758" i="8"/>
  <c r="CE758" i="8"/>
  <c r="CD758" i="8"/>
  <c r="CC758" i="8"/>
  <c r="CB758" i="8"/>
  <c r="CA758" i="8"/>
  <c r="BZ758" i="8"/>
  <c r="BY758" i="8"/>
  <c r="BX758" i="8"/>
  <c r="BW758" i="8"/>
  <c r="BV758" i="8"/>
  <c r="BU758" i="8"/>
  <c r="BT758" i="8"/>
  <c r="BS758" i="8"/>
  <c r="BR758" i="8"/>
  <c r="BQ758" i="8"/>
  <c r="CK757" i="8"/>
  <c r="CI757" i="8"/>
  <c r="CH757" i="8"/>
  <c r="CG757" i="8"/>
  <c r="CF757" i="8"/>
  <c r="CE757" i="8"/>
  <c r="CD757" i="8"/>
  <c r="CC757" i="8"/>
  <c r="CB757" i="8"/>
  <c r="CA757" i="8"/>
  <c r="BZ757" i="8"/>
  <c r="BY757" i="8"/>
  <c r="BX757" i="8"/>
  <c r="BW757" i="8"/>
  <c r="BV757" i="8"/>
  <c r="BU757" i="8"/>
  <c r="BT757" i="8"/>
  <c r="BS757" i="8"/>
  <c r="BR757" i="8"/>
  <c r="BQ757" i="8"/>
  <c r="CK756" i="8"/>
  <c r="CI756" i="8"/>
  <c r="CH756" i="8"/>
  <c r="CG756" i="8"/>
  <c r="CF756" i="8"/>
  <c r="CE756" i="8"/>
  <c r="CD756" i="8"/>
  <c r="CC756" i="8"/>
  <c r="CB756" i="8"/>
  <c r="CA756" i="8"/>
  <c r="BZ756" i="8"/>
  <c r="BY756" i="8"/>
  <c r="BX756" i="8"/>
  <c r="BW756" i="8"/>
  <c r="BV756" i="8"/>
  <c r="BU756" i="8"/>
  <c r="BT756" i="8"/>
  <c r="BS756" i="8"/>
  <c r="BR756" i="8"/>
  <c r="BQ756" i="8"/>
  <c r="CK755" i="8"/>
  <c r="CI755" i="8"/>
  <c r="CH755" i="8"/>
  <c r="CG755" i="8"/>
  <c r="CF755" i="8"/>
  <c r="CE755" i="8"/>
  <c r="CD755" i="8"/>
  <c r="CC755" i="8"/>
  <c r="CB755" i="8"/>
  <c r="CA755" i="8"/>
  <c r="BZ755" i="8"/>
  <c r="BY755" i="8"/>
  <c r="BX755" i="8"/>
  <c r="BW755" i="8"/>
  <c r="BV755" i="8"/>
  <c r="BU755" i="8"/>
  <c r="BT755" i="8"/>
  <c r="BS755" i="8"/>
  <c r="BR755" i="8"/>
  <c r="BQ755" i="8"/>
  <c r="CK754" i="8"/>
  <c r="CI754" i="8"/>
  <c r="CH754" i="8"/>
  <c r="CG754" i="8"/>
  <c r="CF754" i="8"/>
  <c r="CE754" i="8"/>
  <c r="CD754" i="8"/>
  <c r="CC754" i="8"/>
  <c r="CB754" i="8"/>
  <c r="CA754" i="8"/>
  <c r="BZ754" i="8"/>
  <c r="BY754" i="8"/>
  <c r="BX754" i="8"/>
  <c r="BW754" i="8"/>
  <c r="BV754" i="8"/>
  <c r="BU754" i="8"/>
  <c r="BT754" i="8"/>
  <c r="BS754" i="8"/>
  <c r="BR754" i="8"/>
  <c r="BQ754" i="8"/>
  <c r="CK753" i="8"/>
  <c r="CI753" i="8"/>
  <c r="CH753" i="8"/>
  <c r="CG753" i="8"/>
  <c r="CF753" i="8"/>
  <c r="CE753" i="8"/>
  <c r="CD753" i="8"/>
  <c r="CC753" i="8"/>
  <c r="CB753" i="8"/>
  <c r="CA753" i="8"/>
  <c r="BZ753" i="8"/>
  <c r="BY753" i="8"/>
  <c r="BX753" i="8"/>
  <c r="BW753" i="8"/>
  <c r="BV753" i="8"/>
  <c r="BU753" i="8"/>
  <c r="BT753" i="8"/>
  <c r="BS753" i="8"/>
  <c r="BR753" i="8"/>
  <c r="BQ753" i="8"/>
  <c r="CK752" i="8"/>
  <c r="CI752" i="8"/>
  <c r="CH752" i="8"/>
  <c r="CG752" i="8"/>
  <c r="CF752" i="8"/>
  <c r="CE752" i="8"/>
  <c r="CD752" i="8"/>
  <c r="CC752" i="8"/>
  <c r="CB752" i="8"/>
  <c r="CA752" i="8"/>
  <c r="BZ752" i="8"/>
  <c r="BY752" i="8"/>
  <c r="BX752" i="8"/>
  <c r="BW752" i="8"/>
  <c r="BV752" i="8"/>
  <c r="BU752" i="8"/>
  <c r="BT752" i="8"/>
  <c r="BS752" i="8"/>
  <c r="BR752" i="8"/>
  <c r="BQ752" i="8"/>
  <c r="CK751" i="8"/>
  <c r="CI751" i="8"/>
  <c r="CH751" i="8"/>
  <c r="CG751" i="8"/>
  <c r="CF751" i="8"/>
  <c r="CE751" i="8"/>
  <c r="CD751" i="8"/>
  <c r="CC751" i="8"/>
  <c r="CB751" i="8"/>
  <c r="CA751" i="8"/>
  <c r="BZ751" i="8"/>
  <c r="BY751" i="8"/>
  <c r="BX751" i="8"/>
  <c r="BW751" i="8"/>
  <c r="BV751" i="8"/>
  <c r="BU751" i="8"/>
  <c r="BT751" i="8"/>
  <c r="BS751" i="8"/>
  <c r="BR751" i="8"/>
  <c r="BQ751" i="8"/>
  <c r="CK750" i="8"/>
  <c r="CI750" i="8"/>
  <c r="CH750" i="8"/>
  <c r="CG750" i="8"/>
  <c r="CF750" i="8"/>
  <c r="CE750" i="8"/>
  <c r="CD750" i="8"/>
  <c r="CC750" i="8"/>
  <c r="CB750" i="8"/>
  <c r="CA750" i="8"/>
  <c r="BZ750" i="8"/>
  <c r="BY750" i="8"/>
  <c r="BX750" i="8"/>
  <c r="BW750" i="8"/>
  <c r="BV750" i="8"/>
  <c r="BU750" i="8"/>
  <c r="BT750" i="8"/>
  <c r="BS750" i="8"/>
  <c r="BR750" i="8"/>
  <c r="BQ750" i="8"/>
  <c r="CK749" i="8"/>
  <c r="CI749" i="8"/>
  <c r="CH749" i="8"/>
  <c r="CG749" i="8"/>
  <c r="CF749" i="8"/>
  <c r="CE749" i="8"/>
  <c r="CD749" i="8"/>
  <c r="CC749" i="8"/>
  <c r="CB749" i="8"/>
  <c r="CA749" i="8"/>
  <c r="BZ749" i="8"/>
  <c r="BY749" i="8"/>
  <c r="BX749" i="8"/>
  <c r="BW749" i="8"/>
  <c r="BV749" i="8"/>
  <c r="BU749" i="8"/>
  <c r="BT749" i="8"/>
  <c r="BS749" i="8"/>
  <c r="BR749" i="8"/>
  <c r="BQ749" i="8"/>
  <c r="CK748" i="8"/>
  <c r="CI748" i="8"/>
  <c r="CH748" i="8"/>
  <c r="CG748" i="8"/>
  <c r="CF748" i="8"/>
  <c r="CE748" i="8"/>
  <c r="CD748" i="8"/>
  <c r="CC748" i="8"/>
  <c r="CB748" i="8"/>
  <c r="CA748" i="8"/>
  <c r="BZ748" i="8"/>
  <c r="BY748" i="8"/>
  <c r="BX748" i="8"/>
  <c r="BW748" i="8"/>
  <c r="BV748" i="8"/>
  <c r="BU748" i="8"/>
  <c r="BT748" i="8"/>
  <c r="BS748" i="8"/>
  <c r="BR748" i="8"/>
  <c r="BQ748" i="8"/>
  <c r="CK747" i="8"/>
  <c r="CI747" i="8"/>
  <c r="CH747" i="8"/>
  <c r="CG747" i="8"/>
  <c r="CF747" i="8"/>
  <c r="CE747" i="8"/>
  <c r="CD747" i="8"/>
  <c r="CC747" i="8"/>
  <c r="CB747" i="8"/>
  <c r="CA747" i="8"/>
  <c r="BZ747" i="8"/>
  <c r="BY747" i="8"/>
  <c r="BX747" i="8"/>
  <c r="BW747" i="8"/>
  <c r="BV747" i="8"/>
  <c r="BU747" i="8"/>
  <c r="BT747" i="8"/>
  <c r="BS747" i="8"/>
  <c r="BR747" i="8"/>
  <c r="BQ747" i="8"/>
  <c r="CK746" i="8"/>
  <c r="CI746" i="8"/>
  <c r="CH746" i="8"/>
  <c r="CG746" i="8"/>
  <c r="CF746" i="8"/>
  <c r="CE746" i="8"/>
  <c r="CD746" i="8"/>
  <c r="CC746" i="8"/>
  <c r="CB746" i="8"/>
  <c r="CA746" i="8"/>
  <c r="BZ746" i="8"/>
  <c r="BY746" i="8"/>
  <c r="BX746" i="8"/>
  <c r="BW746" i="8"/>
  <c r="BV746" i="8"/>
  <c r="BU746" i="8"/>
  <c r="BT746" i="8"/>
  <c r="BS746" i="8"/>
  <c r="BR746" i="8"/>
  <c r="BQ746" i="8"/>
  <c r="CK745" i="8"/>
  <c r="CI745" i="8"/>
  <c r="CH745" i="8"/>
  <c r="CG745" i="8"/>
  <c r="CF745" i="8"/>
  <c r="CE745" i="8"/>
  <c r="CD745" i="8"/>
  <c r="CC745" i="8"/>
  <c r="CB745" i="8"/>
  <c r="CA745" i="8"/>
  <c r="BZ745" i="8"/>
  <c r="BY745" i="8"/>
  <c r="BX745" i="8"/>
  <c r="BW745" i="8"/>
  <c r="BV745" i="8"/>
  <c r="BU745" i="8"/>
  <c r="BT745" i="8"/>
  <c r="BS745" i="8"/>
  <c r="BR745" i="8"/>
  <c r="BQ745" i="8"/>
  <c r="CK744" i="8"/>
  <c r="CI744" i="8"/>
  <c r="CH744" i="8"/>
  <c r="CG744" i="8"/>
  <c r="CF744" i="8"/>
  <c r="CE744" i="8"/>
  <c r="CD744" i="8"/>
  <c r="CC744" i="8"/>
  <c r="CB744" i="8"/>
  <c r="CA744" i="8"/>
  <c r="BZ744" i="8"/>
  <c r="BY744" i="8"/>
  <c r="BX744" i="8"/>
  <c r="BW744" i="8"/>
  <c r="BV744" i="8"/>
  <c r="BU744" i="8"/>
  <c r="BT744" i="8"/>
  <c r="BS744" i="8"/>
  <c r="BR744" i="8"/>
  <c r="BQ744" i="8"/>
  <c r="CK743" i="8"/>
  <c r="CI743" i="8"/>
  <c r="CH743" i="8"/>
  <c r="CG743" i="8"/>
  <c r="CF743" i="8"/>
  <c r="CE743" i="8"/>
  <c r="CD743" i="8"/>
  <c r="CC743" i="8"/>
  <c r="CB743" i="8"/>
  <c r="CA743" i="8"/>
  <c r="BZ743" i="8"/>
  <c r="BY743" i="8"/>
  <c r="BX743" i="8"/>
  <c r="BW743" i="8"/>
  <c r="BV743" i="8"/>
  <c r="BU743" i="8"/>
  <c r="BT743" i="8"/>
  <c r="BS743" i="8"/>
  <c r="BR743" i="8"/>
  <c r="BQ743" i="8"/>
  <c r="CK742" i="8"/>
  <c r="CI742" i="8"/>
  <c r="CH742" i="8"/>
  <c r="CG742" i="8"/>
  <c r="CF742" i="8"/>
  <c r="CE742" i="8"/>
  <c r="CD742" i="8"/>
  <c r="CC742" i="8"/>
  <c r="CB742" i="8"/>
  <c r="CA742" i="8"/>
  <c r="BZ742" i="8"/>
  <c r="BY742" i="8"/>
  <c r="BX742" i="8"/>
  <c r="BW742" i="8"/>
  <c r="BV742" i="8"/>
  <c r="BU742" i="8"/>
  <c r="BT742" i="8"/>
  <c r="BS742" i="8"/>
  <c r="BR742" i="8"/>
  <c r="BQ742" i="8"/>
  <c r="CK741" i="8"/>
  <c r="CI741" i="8"/>
  <c r="CH741" i="8"/>
  <c r="CG741" i="8"/>
  <c r="CF741" i="8"/>
  <c r="CE741" i="8"/>
  <c r="CD741" i="8"/>
  <c r="CC741" i="8"/>
  <c r="CB741" i="8"/>
  <c r="CA741" i="8"/>
  <c r="BZ741" i="8"/>
  <c r="BY741" i="8"/>
  <c r="BX741" i="8"/>
  <c r="BW741" i="8"/>
  <c r="BV741" i="8"/>
  <c r="BU741" i="8"/>
  <c r="BT741" i="8"/>
  <c r="BS741" i="8"/>
  <c r="BR741" i="8"/>
  <c r="BQ741" i="8"/>
  <c r="CK740" i="8"/>
  <c r="CI740" i="8"/>
  <c r="CH740" i="8"/>
  <c r="CG740" i="8"/>
  <c r="CF740" i="8"/>
  <c r="CE740" i="8"/>
  <c r="CD740" i="8"/>
  <c r="CC740" i="8"/>
  <c r="CB740" i="8"/>
  <c r="CA740" i="8"/>
  <c r="BZ740" i="8"/>
  <c r="BY740" i="8"/>
  <c r="BX740" i="8"/>
  <c r="BW740" i="8"/>
  <c r="BV740" i="8"/>
  <c r="BU740" i="8"/>
  <c r="BT740" i="8"/>
  <c r="BS740" i="8"/>
  <c r="BR740" i="8"/>
  <c r="BQ740" i="8"/>
  <c r="CK739" i="8"/>
  <c r="CI739" i="8"/>
  <c r="CH739" i="8"/>
  <c r="CG739" i="8"/>
  <c r="CF739" i="8"/>
  <c r="CE739" i="8"/>
  <c r="CD739" i="8"/>
  <c r="CC739" i="8"/>
  <c r="CB739" i="8"/>
  <c r="CA739" i="8"/>
  <c r="BZ739" i="8"/>
  <c r="BY739" i="8"/>
  <c r="BX739" i="8"/>
  <c r="BW739" i="8"/>
  <c r="BV739" i="8"/>
  <c r="BU739" i="8"/>
  <c r="BT739" i="8"/>
  <c r="BS739" i="8"/>
  <c r="BR739" i="8"/>
  <c r="BQ739" i="8"/>
  <c r="CK738" i="8"/>
  <c r="CI738" i="8"/>
  <c r="CH738" i="8"/>
  <c r="CG738" i="8"/>
  <c r="CF738" i="8"/>
  <c r="CE738" i="8"/>
  <c r="CD738" i="8"/>
  <c r="CC738" i="8"/>
  <c r="CB738" i="8"/>
  <c r="CA738" i="8"/>
  <c r="BZ738" i="8"/>
  <c r="BY738" i="8"/>
  <c r="BX738" i="8"/>
  <c r="BW738" i="8"/>
  <c r="BV738" i="8"/>
  <c r="BU738" i="8"/>
  <c r="BT738" i="8"/>
  <c r="BS738" i="8"/>
  <c r="BR738" i="8"/>
  <c r="BQ738" i="8"/>
  <c r="CK737" i="8"/>
  <c r="CI737" i="8"/>
  <c r="CH737" i="8"/>
  <c r="CG737" i="8"/>
  <c r="CF737" i="8"/>
  <c r="CE737" i="8"/>
  <c r="CD737" i="8"/>
  <c r="CC737" i="8"/>
  <c r="CB737" i="8"/>
  <c r="CA737" i="8"/>
  <c r="BZ737" i="8"/>
  <c r="BY737" i="8"/>
  <c r="BX737" i="8"/>
  <c r="BW737" i="8"/>
  <c r="BV737" i="8"/>
  <c r="BU737" i="8"/>
  <c r="BT737" i="8"/>
  <c r="BS737" i="8"/>
  <c r="BR737" i="8"/>
  <c r="BQ737" i="8"/>
  <c r="CK736" i="8"/>
  <c r="CI736" i="8"/>
  <c r="CH736" i="8"/>
  <c r="CG736" i="8"/>
  <c r="CF736" i="8"/>
  <c r="CE736" i="8"/>
  <c r="CD736" i="8"/>
  <c r="CC736" i="8"/>
  <c r="CB736" i="8"/>
  <c r="CA736" i="8"/>
  <c r="BZ736" i="8"/>
  <c r="BY736" i="8"/>
  <c r="BX736" i="8"/>
  <c r="BW736" i="8"/>
  <c r="BV736" i="8"/>
  <c r="BU736" i="8"/>
  <c r="BT736" i="8"/>
  <c r="BS736" i="8"/>
  <c r="BR736" i="8"/>
  <c r="BQ736" i="8"/>
  <c r="CK735" i="8"/>
  <c r="CI735" i="8"/>
  <c r="CH735" i="8"/>
  <c r="CG735" i="8"/>
  <c r="CF735" i="8"/>
  <c r="CE735" i="8"/>
  <c r="CD735" i="8"/>
  <c r="CC735" i="8"/>
  <c r="CB735" i="8"/>
  <c r="CA735" i="8"/>
  <c r="BZ735" i="8"/>
  <c r="BY735" i="8"/>
  <c r="BX735" i="8"/>
  <c r="BW735" i="8"/>
  <c r="BV735" i="8"/>
  <c r="BU735" i="8"/>
  <c r="BT735" i="8"/>
  <c r="BS735" i="8"/>
  <c r="BR735" i="8"/>
  <c r="BQ735" i="8"/>
  <c r="CK734" i="8"/>
  <c r="CI734" i="8"/>
  <c r="CH734" i="8"/>
  <c r="CG734" i="8"/>
  <c r="CF734" i="8"/>
  <c r="CE734" i="8"/>
  <c r="CD734" i="8"/>
  <c r="CC734" i="8"/>
  <c r="CB734" i="8"/>
  <c r="CA734" i="8"/>
  <c r="BZ734" i="8"/>
  <c r="BY734" i="8"/>
  <c r="BX734" i="8"/>
  <c r="BW734" i="8"/>
  <c r="BV734" i="8"/>
  <c r="BU734" i="8"/>
  <c r="BT734" i="8"/>
  <c r="BS734" i="8"/>
  <c r="BR734" i="8"/>
  <c r="BQ734" i="8"/>
  <c r="CK733" i="8"/>
  <c r="CI733" i="8"/>
  <c r="CH733" i="8"/>
  <c r="CG733" i="8"/>
  <c r="CF733" i="8"/>
  <c r="CE733" i="8"/>
  <c r="CD733" i="8"/>
  <c r="CC733" i="8"/>
  <c r="CB733" i="8"/>
  <c r="CA733" i="8"/>
  <c r="BZ733" i="8"/>
  <c r="BY733" i="8"/>
  <c r="BX733" i="8"/>
  <c r="BW733" i="8"/>
  <c r="BV733" i="8"/>
  <c r="BU733" i="8"/>
  <c r="BT733" i="8"/>
  <c r="BS733" i="8"/>
  <c r="BR733" i="8"/>
  <c r="BQ733" i="8"/>
  <c r="CK732" i="8"/>
  <c r="CI732" i="8"/>
  <c r="CH732" i="8"/>
  <c r="CG732" i="8"/>
  <c r="CF732" i="8"/>
  <c r="CE732" i="8"/>
  <c r="CD732" i="8"/>
  <c r="CC732" i="8"/>
  <c r="CB732" i="8"/>
  <c r="CA732" i="8"/>
  <c r="BZ732" i="8"/>
  <c r="BY732" i="8"/>
  <c r="BX732" i="8"/>
  <c r="BW732" i="8"/>
  <c r="BV732" i="8"/>
  <c r="BU732" i="8"/>
  <c r="BT732" i="8"/>
  <c r="BS732" i="8"/>
  <c r="BR732" i="8"/>
  <c r="BQ732" i="8"/>
  <c r="CK731" i="8"/>
  <c r="CI731" i="8"/>
  <c r="CH731" i="8"/>
  <c r="CG731" i="8"/>
  <c r="CF731" i="8"/>
  <c r="CE731" i="8"/>
  <c r="CD731" i="8"/>
  <c r="CC731" i="8"/>
  <c r="CB731" i="8"/>
  <c r="CA731" i="8"/>
  <c r="BZ731" i="8"/>
  <c r="BY731" i="8"/>
  <c r="BX731" i="8"/>
  <c r="BW731" i="8"/>
  <c r="BV731" i="8"/>
  <c r="BU731" i="8"/>
  <c r="BT731" i="8"/>
  <c r="BS731" i="8"/>
  <c r="BR731" i="8"/>
  <c r="BQ731" i="8"/>
  <c r="CK730" i="8"/>
  <c r="CI730" i="8"/>
  <c r="CH730" i="8"/>
  <c r="CG730" i="8"/>
  <c r="CF730" i="8"/>
  <c r="CE730" i="8"/>
  <c r="CD730" i="8"/>
  <c r="CC730" i="8"/>
  <c r="CB730" i="8"/>
  <c r="CA730" i="8"/>
  <c r="BZ730" i="8"/>
  <c r="BY730" i="8"/>
  <c r="BX730" i="8"/>
  <c r="BW730" i="8"/>
  <c r="BV730" i="8"/>
  <c r="BU730" i="8"/>
  <c r="BT730" i="8"/>
  <c r="BS730" i="8"/>
  <c r="BR730" i="8"/>
  <c r="BQ730" i="8"/>
  <c r="CK729" i="8"/>
  <c r="CI729" i="8"/>
  <c r="CH729" i="8"/>
  <c r="CG729" i="8"/>
  <c r="CF729" i="8"/>
  <c r="CE729" i="8"/>
  <c r="CD729" i="8"/>
  <c r="CC729" i="8"/>
  <c r="CB729" i="8"/>
  <c r="CA729" i="8"/>
  <c r="BZ729" i="8"/>
  <c r="BY729" i="8"/>
  <c r="BX729" i="8"/>
  <c r="BW729" i="8"/>
  <c r="BV729" i="8"/>
  <c r="BU729" i="8"/>
  <c r="BT729" i="8"/>
  <c r="BS729" i="8"/>
  <c r="BR729" i="8"/>
  <c r="BQ729" i="8"/>
  <c r="CK728" i="8"/>
  <c r="CI728" i="8"/>
  <c r="CH728" i="8"/>
  <c r="CG728" i="8"/>
  <c r="CF728" i="8"/>
  <c r="CE728" i="8"/>
  <c r="CD728" i="8"/>
  <c r="CC728" i="8"/>
  <c r="CB728" i="8"/>
  <c r="CA728" i="8"/>
  <c r="BZ728" i="8"/>
  <c r="BY728" i="8"/>
  <c r="BX728" i="8"/>
  <c r="BW728" i="8"/>
  <c r="BV728" i="8"/>
  <c r="BU728" i="8"/>
  <c r="BT728" i="8"/>
  <c r="BS728" i="8"/>
  <c r="BR728" i="8"/>
  <c r="BQ728" i="8"/>
  <c r="CK727" i="8"/>
  <c r="CI727" i="8"/>
  <c r="CH727" i="8"/>
  <c r="CG727" i="8"/>
  <c r="CF727" i="8"/>
  <c r="CE727" i="8"/>
  <c r="CD727" i="8"/>
  <c r="CC727" i="8"/>
  <c r="CB727" i="8"/>
  <c r="CA727" i="8"/>
  <c r="BZ727" i="8"/>
  <c r="BY727" i="8"/>
  <c r="BX727" i="8"/>
  <c r="BW727" i="8"/>
  <c r="BV727" i="8"/>
  <c r="BU727" i="8"/>
  <c r="BT727" i="8"/>
  <c r="BS727" i="8"/>
  <c r="BR727" i="8"/>
  <c r="BQ727" i="8"/>
  <c r="CK726" i="8"/>
  <c r="CI726" i="8"/>
  <c r="CH726" i="8"/>
  <c r="CG726" i="8"/>
  <c r="CF726" i="8"/>
  <c r="CE726" i="8"/>
  <c r="CD726" i="8"/>
  <c r="CC726" i="8"/>
  <c r="CB726" i="8"/>
  <c r="CA726" i="8"/>
  <c r="BZ726" i="8"/>
  <c r="BY726" i="8"/>
  <c r="BX726" i="8"/>
  <c r="BW726" i="8"/>
  <c r="BV726" i="8"/>
  <c r="BU726" i="8"/>
  <c r="BT726" i="8"/>
  <c r="BS726" i="8"/>
  <c r="BR726" i="8"/>
  <c r="BQ726" i="8"/>
  <c r="CK725" i="8"/>
  <c r="CI725" i="8"/>
  <c r="CH725" i="8"/>
  <c r="CG725" i="8"/>
  <c r="CF725" i="8"/>
  <c r="CE725" i="8"/>
  <c r="CD725" i="8"/>
  <c r="CC725" i="8"/>
  <c r="CB725" i="8"/>
  <c r="CA725" i="8"/>
  <c r="BZ725" i="8"/>
  <c r="BY725" i="8"/>
  <c r="BX725" i="8"/>
  <c r="BW725" i="8"/>
  <c r="BV725" i="8"/>
  <c r="BU725" i="8"/>
  <c r="BT725" i="8"/>
  <c r="BS725" i="8"/>
  <c r="BR725" i="8"/>
  <c r="BQ725" i="8"/>
  <c r="CK724" i="8"/>
  <c r="CI724" i="8"/>
  <c r="CH724" i="8"/>
  <c r="CG724" i="8"/>
  <c r="CF724" i="8"/>
  <c r="CE724" i="8"/>
  <c r="CD724" i="8"/>
  <c r="CC724" i="8"/>
  <c r="CB724" i="8"/>
  <c r="CA724" i="8"/>
  <c r="BZ724" i="8"/>
  <c r="BY724" i="8"/>
  <c r="BX724" i="8"/>
  <c r="BW724" i="8"/>
  <c r="BV724" i="8"/>
  <c r="BU724" i="8"/>
  <c r="BT724" i="8"/>
  <c r="BS724" i="8"/>
  <c r="BR724" i="8"/>
  <c r="BQ724" i="8"/>
  <c r="CK723" i="8"/>
  <c r="CI723" i="8"/>
  <c r="CH723" i="8"/>
  <c r="CG723" i="8"/>
  <c r="CF723" i="8"/>
  <c r="CE723" i="8"/>
  <c r="CD723" i="8"/>
  <c r="CC723" i="8"/>
  <c r="CB723" i="8"/>
  <c r="CA723" i="8"/>
  <c r="BZ723" i="8"/>
  <c r="BY723" i="8"/>
  <c r="BX723" i="8"/>
  <c r="BW723" i="8"/>
  <c r="BV723" i="8"/>
  <c r="BU723" i="8"/>
  <c r="BT723" i="8"/>
  <c r="BS723" i="8"/>
  <c r="BR723" i="8"/>
  <c r="BQ723" i="8"/>
  <c r="CK722" i="8"/>
  <c r="CI722" i="8"/>
  <c r="CH722" i="8"/>
  <c r="CG722" i="8"/>
  <c r="CF722" i="8"/>
  <c r="CE722" i="8"/>
  <c r="CD722" i="8"/>
  <c r="CC722" i="8"/>
  <c r="CB722" i="8"/>
  <c r="CA722" i="8"/>
  <c r="BZ722" i="8"/>
  <c r="BY722" i="8"/>
  <c r="BX722" i="8"/>
  <c r="BW722" i="8"/>
  <c r="BV722" i="8"/>
  <c r="BU722" i="8"/>
  <c r="BT722" i="8"/>
  <c r="BS722" i="8"/>
  <c r="BR722" i="8"/>
  <c r="BQ722" i="8"/>
  <c r="CK721" i="8"/>
  <c r="CI721" i="8"/>
  <c r="CH721" i="8"/>
  <c r="CG721" i="8"/>
  <c r="CF721" i="8"/>
  <c r="CE721" i="8"/>
  <c r="CD721" i="8"/>
  <c r="CC721" i="8"/>
  <c r="CB721" i="8"/>
  <c r="CA721" i="8"/>
  <c r="BZ721" i="8"/>
  <c r="BY721" i="8"/>
  <c r="BX721" i="8"/>
  <c r="BW721" i="8"/>
  <c r="BV721" i="8"/>
  <c r="BU721" i="8"/>
  <c r="BT721" i="8"/>
  <c r="BS721" i="8"/>
  <c r="BR721" i="8"/>
  <c r="BQ721" i="8"/>
  <c r="CK720" i="8"/>
  <c r="CI720" i="8"/>
  <c r="CH720" i="8"/>
  <c r="CG720" i="8"/>
  <c r="CF720" i="8"/>
  <c r="CE720" i="8"/>
  <c r="CD720" i="8"/>
  <c r="CC720" i="8"/>
  <c r="CB720" i="8"/>
  <c r="CA720" i="8"/>
  <c r="BZ720" i="8"/>
  <c r="BY720" i="8"/>
  <c r="BX720" i="8"/>
  <c r="BW720" i="8"/>
  <c r="BV720" i="8"/>
  <c r="BU720" i="8"/>
  <c r="BT720" i="8"/>
  <c r="BS720" i="8"/>
  <c r="BR720" i="8"/>
  <c r="BQ720" i="8"/>
  <c r="CK719" i="8"/>
  <c r="CI719" i="8"/>
  <c r="CH719" i="8"/>
  <c r="CG719" i="8"/>
  <c r="CF719" i="8"/>
  <c r="CE719" i="8"/>
  <c r="CD719" i="8"/>
  <c r="CC719" i="8"/>
  <c r="CB719" i="8"/>
  <c r="CA719" i="8"/>
  <c r="BZ719" i="8"/>
  <c r="BY719" i="8"/>
  <c r="BX719" i="8"/>
  <c r="BW719" i="8"/>
  <c r="BV719" i="8"/>
  <c r="BU719" i="8"/>
  <c r="BT719" i="8"/>
  <c r="BS719" i="8"/>
  <c r="BR719" i="8"/>
  <c r="BQ719" i="8"/>
  <c r="CK718" i="8"/>
  <c r="CI718" i="8"/>
  <c r="CH718" i="8"/>
  <c r="CG718" i="8"/>
  <c r="CF718" i="8"/>
  <c r="CE718" i="8"/>
  <c r="CD718" i="8"/>
  <c r="CC718" i="8"/>
  <c r="CB718" i="8"/>
  <c r="CA718" i="8"/>
  <c r="BZ718" i="8"/>
  <c r="BY718" i="8"/>
  <c r="BX718" i="8"/>
  <c r="BW718" i="8"/>
  <c r="BV718" i="8"/>
  <c r="BU718" i="8"/>
  <c r="BT718" i="8"/>
  <c r="BS718" i="8"/>
  <c r="BR718" i="8"/>
  <c r="BQ718" i="8"/>
  <c r="CK717" i="8"/>
  <c r="CI717" i="8"/>
  <c r="CH717" i="8"/>
  <c r="CG717" i="8"/>
  <c r="CF717" i="8"/>
  <c r="CE717" i="8"/>
  <c r="CD717" i="8"/>
  <c r="CC717" i="8"/>
  <c r="CB717" i="8"/>
  <c r="CA717" i="8"/>
  <c r="BZ717" i="8"/>
  <c r="BY717" i="8"/>
  <c r="BX717" i="8"/>
  <c r="BW717" i="8"/>
  <c r="BV717" i="8"/>
  <c r="BU717" i="8"/>
  <c r="BT717" i="8"/>
  <c r="BS717" i="8"/>
  <c r="BR717" i="8"/>
  <c r="BQ717" i="8"/>
  <c r="CK716" i="8"/>
  <c r="CI716" i="8"/>
  <c r="CH716" i="8"/>
  <c r="CG716" i="8"/>
  <c r="CF716" i="8"/>
  <c r="CE716" i="8"/>
  <c r="CD716" i="8"/>
  <c r="CC716" i="8"/>
  <c r="CB716" i="8"/>
  <c r="CA716" i="8"/>
  <c r="BZ716" i="8"/>
  <c r="BY716" i="8"/>
  <c r="BX716" i="8"/>
  <c r="BW716" i="8"/>
  <c r="BV716" i="8"/>
  <c r="BU716" i="8"/>
  <c r="BT716" i="8"/>
  <c r="BS716" i="8"/>
  <c r="BR716" i="8"/>
  <c r="BQ716" i="8"/>
  <c r="CK715" i="8"/>
  <c r="CI715" i="8"/>
  <c r="CH715" i="8"/>
  <c r="CG715" i="8"/>
  <c r="CF715" i="8"/>
  <c r="CE715" i="8"/>
  <c r="CD715" i="8"/>
  <c r="CC715" i="8"/>
  <c r="CB715" i="8"/>
  <c r="CA715" i="8"/>
  <c r="BZ715" i="8"/>
  <c r="BY715" i="8"/>
  <c r="BX715" i="8"/>
  <c r="BW715" i="8"/>
  <c r="BV715" i="8"/>
  <c r="BU715" i="8"/>
  <c r="BT715" i="8"/>
  <c r="BS715" i="8"/>
  <c r="BR715" i="8"/>
  <c r="BQ715" i="8"/>
  <c r="CK714" i="8"/>
  <c r="CI714" i="8"/>
  <c r="CH714" i="8"/>
  <c r="CG714" i="8"/>
  <c r="CF714" i="8"/>
  <c r="CE714" i="8"/>
  <c r="CD714" i="8"/>
  <c r="CC714" i="8"/>
  <c r="CB714" i="8"/>
  <c r="CA714" i="8"/>
  <c r="BZ714" i="8"/>
  <c r="BY714" i="8"/>
  <c r="BX714" i="8"/>
  <c r="BW714" i="8"/>
  <c r="BV714" i="8"/>
  <c r="BU714" i="8"/>
  <c r="BT714" i="8"/>
  <c r="BS714" i="8"/>
  <c r="BR714" i="8"/>
  <c r="BQ714" i="8"/>
  <c r="CK713" i="8"/>
  <c r="CI713" i="8"/>
  <c r="CH713" i="8"/>
  <c r="CG713" i="8"/>
  <c r="CF713" i="8"/>
  <c r="CE713" i="8"/>
  <c r="CD713" i="8"/>
  <c r="CC713" i="8"/>
  <c r="CB713" i="8"/>
  <c r="CA713" i="8"/>
  <c r="BZ713" i="8"/>
  <c r="BY713" i="8"/>
  <c r="BX713" i="8"/>
  <c r="BW713" i="8"/>
  <c r="BV713" i="8"/>
  <c r="BU713" i="8"/>
  <c r="BT713" i="8"/>
  <c r="BS713" i="8"/>
  <c r="BR713" i="8"/>
  <c r="BQ713" i="8"/>
  <c r="CK712" i="8"/>
  <c r="CI712" i="8"/>
  <c r="CH712" i="8"/>
  <c r="CG712" i="8"/>
  <c r="CF712" i="8"/>
  <c r="CE712" i="8"/>
  <c r="CD712" i="8"/>
  <c r="CC712" i="8"/>
  <c r="CB712" i="8"/>
  <c r="CA712" i="8"/>
  <c r="BZ712" i="8"/>
  <c r="BY712" i="8"/>
  <c r="BX712" i="8"/>
  <c r="BW712" i="8"/>
  <c r="BV712" i="8"/>
  <c r="BU712" i="8"/>
  <c r="BT712" i="8"/>
  <c r="BS712" i="8"/>
  <c r="BR712" i="8"/>
  <c r="BQ712" i="8"/>
  <c r="CK711" i="8"/>
  <c r="CI711" i="8"/>
  <c r="CH711" i="8"/>
  <c r="CG711" i="8"/>
  <c r="CF711" i="8"/>
  <c r="CE711" i="8"/>
  <c r="CD711" i="8"/>
  <c r="CC711" i="8"/>
  <c r="CB711" i="8"/>
  <c r="CA711" i="8"/>
  <c r="BZ711" i="8"/>
  <c r="BY711" i="8"/>
  <c r="BX711" i="8"/>
  <c r="BW711" i="8"/>
  <c r="BV711" i="8"/>
  <c r="BU711" i="8"/>
  <c r="BT711" i="8"/>
  <c r="BS711" i="8"/>
  <c r="BR711" i="8"/>
  <c r="BQ711" i="8"/>
  <c r="CK710" i="8"/>
  <c r="CI710" i="8"/>
  <c r="CH710" i="8"/>
  <c r="CG710" i="8"/>
  <c r="CF710" i="8"/>
  <c r="CE710" i="8"/>
  <c r="CD710" i="8"/>
  <c r="CC710" i="8"/>
  <c r="CB710" i="8"/>
  <c r="CA710" i="8"/>
  <c r="BZ710" i="8"/>
  <c r="BY710" i="8"/>
  <c r="BX710" i="8"/>
  <c r="BW710" i="8"/>
  <c r="BV710" i="8"/>
  <c r="BU710" i="8"/>
  <c r="BT710" i="8"/>
  <c r="BS710" i="8"/>
  <c r="BR710" i="8"/>
  <c r="BQ710" i="8"/>
  <c r="CK709" i="8"/>
  <c r="CI709" i="8"/>
  <c r="CH709" i="8"/>
  <c r="CG709" i="8"/>
  <c r="CF709" i="8"/>
  <c r="CE709" i="8"/>
  <c r="CD709" i="8"/>
  <c r="CC709" i="8"/>
  <c r="CB709" i="8"/>
  <c r="CA709" i="8"/>
  <c r="BZ709" i="8"/>
  <c r="BY709" i="8"/>
  <c r="BX709" i="8"/>
  <c r="BW709" i="8"/>
  <c r="BV709" i="8"/>
  <c r="BU709" i="8"/>
  <c r="BT709" i="8"/>
  <c r="BS709" i="8"/>
  <c r="BR709" i="8"/>
  <c r="BQ709" i="8"/>
  <c r="CK708" i="8"/>
  <c r="CI708" i="8"/>
  <c r="CH708" i="8"/>
  <c r="CG708" i="8"/>
  <c r="CF708" i="8"/>
  <c r="CE708" i="8"/>
  <c r="CD708" i="8"/>
  <c r="CC708" i="8"/>
  <c r="CB708" i="8"/>
  <c r="CA708" i="8"/>
  <c r="BZ708" i="8"/>
  <c r="BY708" i="8"/>
  <c r="BX708" i="8"/>
  <c r="BW708" i="8"/>
  <c r="BV708" i="8"/>
  <c r="BU708" i="8"/>
  <c r="BT708" i="8"/>
  <c r="BS708" i="8"/>
  <c r="BR708" i="8"/>
  <c r="BQ708" i="8"/>
  <c r="CK707" i="8"/>
  <c r="CI707" i="8"/>
  <c r="CH707" i="8"/>
  <c r="CG707" i="8"/>
  <c r="CF707" i="8"/>
  <c r="CE707" i="8"/>
  <c r="CD707" i="8"/>
  <c r="CC707" i="8"/>
  <c r="CB707" i="8"/>
  <c r="CA707" i="8"/>
  <c r="BZ707" i="8"/>
  <c r="BY707" i="8"/>
  <c r="BX707" i="8"/>
  <c r="BW707" i="8"/>
  <c r="BV707" i="8"/>
  <c r="BU707" i="8"/>
  <c r="BT707" i="8"/>
  <c r="BS707" i="8"/>
  <c r="BR707" i="8"/>
  <c r="BQ707" i="8"/>
  <c r="CK706" i="8"/>
  <c r="CI706" i="8"/>
  <c r="CH706" i="8"/>
  <c r="CG706" i="8"/>
  <c r="CF706" i="8"/>
  <c r="CE706" i="8"/>
  <c r="CD706" i="8"/>
  <c r="CC706" i="8"/>
  <c r="CB706" i="8"/>
  <c r="CA706" i="8"/>
  <c r="BZ706" i="8"/>
  <c r="BY706" i="8"/>
  <c r="BX706" i="8"/>
  <c r="BW706" i="8"/>
  <c r="BV706" i="8"/>
  <c r="BU706" i="8"/>
  <c r="BT706" i="8"/>
  <c r="BS706" i="8"/>
  <c r="BR706" i="8"/>
  <c r="BQ706" i="8"/>
  <c r="CK705" i="8"/>
  <c r="CI705" i="8"/>
  <c r="CH705" i="8"/>
  <c r="CG705" i="8"/>
  <c r="CF705" i="8"/>
  <c r="CE705" i="8"/>
  <c r="CD705" i="8"/>
  <c r="CC705" i="8"/>
  <c r="CB705" i="8"/>
  <c r="CA705" i="8"/>
  <c r="BZ705" i="8"/>
  <c r="BY705" i="8"/>
  <c r="BX705" i="8"/>
  <c r="BW705" i="8"/>
  <c r="BV705" i="8"/>
  <c r="BU705" i="8"/>
  <c r="BT705" i="8"/>
  <c r="BS705" i="8"/>
  <c r="BR705" i="8"/>
  <c r="BQ705" i="8"/>
  <c r="CK704" i="8"/>
  <c r="CI704" i="8"/>
  <c r="CH704" i="8"/>
  <c r="CG704" i="8"/>
  <c r="CF704" i="8"/>
  <c r="CE704" i="8"/>
  <c r="CD704" i="8"/>
  <c r="CC704" i="8"/>
  <c r="CB704" i="8"/>
  <c r="CA704" i="8"/>
  <c r="BZ704" i="8"/>
  <c r="BY704" i="8"/>
  <c r="BX704" i="8"/>
  <c r="BW704" i="8"/>
  <c r="BV704" i="8"/>
  <c r="BU704" i="8"/>
  <c r="BT704" i="8"/>
  <c r="BS704" i="8"/>
  <c r="BR704" i="8"/>
  <c r="BQ704" i="8"/>
  <c r="CK703" i="8"/>
  <c r="CI703" i="8"/>
  <c r="CH703" i="8"/>
  <c r="CG703" i="8"/>
  <c r="CF703" i="8"/>
  <c r="CE703" i="8"/>
  <c r="CD703" i="8"/>
  <c r="CC703" i="8"/>
  <c r="CB703" i="8"/>
  <c r="CA703" i="8"/>
  <c r="BZ703" i="8"/>
  <c r="BY703" i="8"/>
  <c r="BX703" i="8"/>
  <c r="BW703" i="8"/>
  <c r="BV703" i="8"/>
  <c r="BU703" i="8"/>
  <c r="BT703" i="8"/>
  <c r="BS703" i="8"/>
  <c r="BR703" i="8"/>
  <c r="BQ703" i="8"/>
  <c r="CK702" i="8"/>
  <c r="CI702" i="8"/>
  <c r="CH702" i="8"/>
  <c r="CG702" i="8"/>
  <c r="CF702" i="8"/>
  <c r="CE702" i="8"/>
  <c r="CD702" i="8"/>
  <c r="CC702" i="8"/>
  <c r="CB702" i="8"/>
  <c r="CA702" i="8"/>
  <c r="BZ702" i="8"/>
  <c r="BY702" i="8"/>
  <c r="BX702" i="8"/>
  <c r="BW702" i="8"/>
  <c r="BV702" i="8"/>
  <c r="BU702" i="8"/>
  <c r="BT702" i="8"/>
  <c r="BS702" i="8"/>
  <c r="BR702" i="8"/>
  <c r="BQ702" i="8"/>
  <c r="CK701" i="8"/>
  <c r="CI701" i="8"/>
  <c r="CH701" i="8"/>
  <c r="CG701" i="8"/>
  <c r="CF701" i="8"/>
  <c r="CE701" i="8"/>
  <c r="CD701" i="8"/>
  <c r="CC701" i="8"/>
  <c r="CB701" i="8"/>
  <c r="CA701" i="8"/>
  <c r="BZ701" i="8"/>
  <c r="BY701" i="8"/>
  <c r="BX701" i="8"/>
  <c r="BW701" i="8"/>
  <c r="BV701" i="8"/>
  <c r="BU701" i="8"/>
  <c r="BT701" i="8"/>
  <c r="BS701" i="8"/>
  <c r="BR701" i="8"/>
  <c r="BQ701" i="8"/>
  <c r="CK700" i="8"/>
  <c r="CI700" i="8"/>
  <c r="CH700" i="8"/>
  <c r="CG700" i="8"/>
  <c r="CF700" i="8"/>
  <c r="CE700" i="8"/>
  <c r="CD700" i="8"/>
  <c r="CC700" i="8"/>
  <c r="CB700" i="8"/>
  <c r="CA700" i="8"/>
  <c r="BZ700" i="8"/>
  <c r="BY700" i="8"/>
  <c r="BX700" i="8"/>
  <c r="BW700" i="8"/>
  <c r="BV700" i="8"/>
  <c r="BU700" i="8"/>
  <c r="BT700" i="8"/>
  <c r="BS700" i="8"/>
  <c r="BR700" i="8"/>
  <c r="BQ700" i="8"/>
  <c r="CK699" i="8"/>
  <c r="CI699" i="8"/>
  <c r="CH699" i="8"/>
  <c r="CG699" i="8"/>
  <c r="CF699" i="8"/>
  <c r="CE699" i="8"/>
  <c r="CD699" i="8"/>
  <c r="CC699" i="8"/>
  <c r="CB699" i="8"/>
  <c r="CA699" i="8"/>
  <c r="BZ699" i="8"/>
  <c r="BY699" i="8"/>
  <c r="BX699" i="8"/>
  <c r="BW699" i="8"/>
  <c r="BV699" i="8"/>
  <c r="BU699" i="8"/>
  <c r="BT699" i="8"/>
  <c r="BS699" i="8"/>
  <c r="BR699" i="8"/>
  <c r="BQ699" i="8"/>
  <c r="CK698" i="8"/>
  <c r="CI698" i="8"/>
  <c r="CH698" i="8"/>
  <c r="CG698" i="8"/>
  <c r="CF698" i="8"/>
  <c r="CE698" i="8"/>
  <c r="CD698" i="8"/>
  <c r="CC698" i="8"/>
  <c r="CB698" i="8"/>
  <c r="CA698" i="8"/>
  <c r="BZ698" i="8"/>
  <c r="BY698" i="8"/>
  <c r="BX698" i="8"/>
  <c r="BW698" i="8"/>
  <c r="BV698" i="8"/>
  <c r="BU698" i="8"/>
  <c r="BT698" i="8"/>
  <c r="BS698" i="8"/>
  <c r="BR698" i="8"/>
  <c r="BQ698" i="8"/>
  <c r="CK697" i="8"/>
  <c r="CI697" i="8"/>
  <c r="CH697" i="8"/>
  <c r="CG697" i="8"/>
  <c r="CF697" i="8"/>
  <c r="CE697" i="8"/>
  <c r="CD697" i="8"/>
  <c r="CC697" i="8"/>
  <c r="CB697" i="8"/>
  <c r="CA697" i="8"/>
  <c r="BZ697" i="8"/>
  <c r="BY697" i="8"/>
  <c r="BX697" i="8"/>
  <c r="BW697" i="8"/>
  <c r="BV697" i="8"/>
  <c r="BU697" i="8"/>
  <c r="BT697" i="8"/>
  <c r="BS697" i="8"/>
  <c r="BR697" i="8"/>
  <c r="BQ697" i="8"/>
  <c r="CK696" i="8"/>
  <c r="CI696" i="8"/>
  <c r="CH696" i="8"/>
  <c r="CG696" i="8"/>
  <c r="CF696" i="8"/>
  <c r="CE696" i="8"/>
  <c r="CD696" i="8"/>
  <c r="CC696" i="8"/>
  <c r="CB696" i="8"/>
  <c r="CA696" i="8"/>
  <c r="BZ696" i="8"/>
  <c r="BY696" i="8"/>
  <c r="BX696" i="8"/>
  <c r="BW696" i="8"/>
  <c r="BV696" i="8"/>
  <c r="BU696" i="8"/>
  <c r="BT696" i="8"/>
  <c r="BS696" i="8"/>
  <c r="BR696" i="8"/>
  <c r="BQ696" i="8"/>
  <c r="CK695" i="8"/>
  <c r="CI695" i="8"/>
  <c r="CH695" i="8"/>
  <c r="CG695" i="8"/>
  <c r="CF695" i="8"/>
  <c r="CE695" i="8"/>
  <c r="CD695" i="8"/>
  <c r="CC695" i="8"/>
  <c r="CB695" i="8"/>
  <c r="CA695" i="8"/>
  <c r="BZ695" i="8"/>
  <c r="BY695" i="8"/>
  <c r="BX695" i="8"/>
  <c r="BW695" i="8"/>
  <c r="BV695" i="8"/>
  <c r="BU695" i="8"/>
  <c r="BT695" i="8"/>
  <c r="BS695" i="8"/>
  <c r="BR695" i="8"/>
  <c r="BQ695" i="8"/>
  <c r="CK694" i="8"/>
  <c r="CI694" i="8"/>
  <c r="CH694" i="8"/>
  <c r="CG694" i="8"/>
  <c r="CF694" i="8"/>
  <c r="CE694" i="8"/>
  <c r="CD694" i="8"/>
  <c r="CC694" i="8"/>
  <c r="CB694" i="8"/>
  <c r="CA694" i="8"/>
  <c r="BZ694" i="8"/>
  <c r="BY694" i="8"/>
  <c r="BX694" i="8"/>
  <c r="BW694" i="8"/>
  <c r="BV694" i="8"/>
  <c r="BU694" i="8"/>
  <c r="BT694" i="8"/>
  <c r="BS694" i="8"/>
  <c r="BR694" i="8"/>
  <c r="BQ694" i="8"/>
  <c r="CK693" i="8"/>
  <c r="CI693" i="8"/>
  <c r="CH693" i="8"/>
  <c r="CG693" i="8"/>
  <c r="CF693" i="8"/>
  <c r="CE693" i="8"/>
  <c r="CD693" i="8"/>
  <c r="CC693" i="8"/>
  <c r="CB693" i="8"/>
  <c r="CA693" i="8"/>
  <c r="BZ693" i="8"/>
  <c r="BY693" i="8"/>
  <c r="BX693" i="8"/>
  <c r="BW693" i="8"/>
  <c r="BV693" i="8"/>
  <c r="BU693" i="8"/>
  <c r="BT693" i="8"/>
  <c r="BS693" i="8"/>
  <c r="BR693" i="8"/>
  <c r="BQ693" i="8"/>
  <c r="CK692" i="8"/>
  <c r="CI692" i="8"/>
  <c r="CH692" i="8"/>
  <c r="CG692" i="8"/>
  <c r="CF692" i="8"/>
  <c r="CE692" i="8"/>
  <c r="CD692" i="8"/>
  <c r="CC692" i="8"/>
  <c r="CB692" i="8"/>
  <c r="CA692" i="8"/>
  <c r="BZ692" i="8"/>
  <c r="BY692" i="8"/>
  <c r="BX692" i="8"/>
  <c r="BW692" i="8"/>
  <c r="BV692" i="8"/>
  <c r="BU692" i="8"/>
  <c r="BT692" i="8"/>
  <c r="BS692" i="8"/>
  <c r="BR692" i="8"/>
  <c r="BQ692" i="8"/>
  <c r="CK691" i="8"/>
  <c r="CI691" i="8"/>
  <c r="CH691" i="8"/>
  <c r="CG691" i="8"/>
  <c r="CF691" i="8"/>
  <c r="CE691" i="8"/>
  <c r="CD691" i="8"/>
  <c r="CC691" i="8"/>
  <c r="CB691" i="8"/>
  <c r="CA691" i="8"/>
  <c r="BZ691" i="8"/>
  <c r="BY691" i="8"/>
  <c r="BX691" i="8"/>
  <c r="BW691" i="8"/>
  <c r="BV691" i="8"/>
  <c r="BU691" i="8"/>
  <c r="BT691" i="8"/>
  <c r="BS691" i="8"/>
  <c r="BR691" i="8"/>
  <c r="BQ691" i="8"/>
  <c r="CK690" i="8"/>
  <c r="CI690" i="8"/>
  <c r="CH690" i="8"/>
  <c r="CG690" i="8"/>
  <c r="CF690" i="8"/>
  <c r="CE690" i="8"/>
  <c r="CD690" i="8"/>
  <c r="CC690" i="8"/>
  <c r="CB690" i="8"/>
  <c r="CA690" i="8"/>
  <c r="BZ690" i="8"/>
  <c r="BY690" i="8"/>
  <c r="BX690" i="8"/>
  <c r="BW690" i="8"/>
  <c r="BV690" i="8"/>
  <c r="BU690" i="8"/>
  <c r="BT690" i="8"/>
  <c r="BS690" i="8"/>
  <c r="BR690" i="8"/>
  <c r="BQ690" i="8"/>
  <c r="CK689" i="8"/>
  <c r="CI689" i="8"/>
  <c r="CH689" i="8"/>
  <c r="CG689" i="8"/>
  <c r="CF689" i="8"/>
  <c r="CE689" i="8"/>
  <c r="CD689" i="8"/>
  <c r="CC689" i="8"/>
  <c r="CB689" i="8"/>
  <c r="CA689" i="8"/>
  <c r="BZ689" i="8"/>
  <c r="BY689" i="8"/>
  <c r="BX689" i="8"/>
  <c r="BW689" i="8"/>
  <c r="BV689" i="8"/>
  <c r="BU689" i="8"/>
  <c r="BT689" i="8"/>
  <c r="BS689" i="8"/>
  <c r="BR689" i="8"/>
  <c r="BQ689" i="8"/>
  <c r="CK688" i="8"/>
  <c r="CI688" i="8"/>
  <c r="CH688" i="8"/>
  <c r="CG688" i="8"/>
  <c r="CF688" i="8"/>
  <c r="CE688" i="8"/>
  <c r="CD688" i="8"/>
  <c r="CC688" i="8"/>
  <c r="CB688" i="8"/>
  <c r="CA688" i="8"/>
  <c r="BZ688" i="8"/>
  <c r="BY688" i="8"/>
  <c r="BX688" i="8"/>
  <c r="BW688" i="8"/>
  <c r="BV688" i="8"/>
  <c r="BU688" i="8"/>
  <c r="BT688" i="8"/>
  <c r="BS688" i="8"/>
  <c r="BR688" i="8"/>
  <c r="BQ688" i="8"/>
  <c r="CK687" i="8"/>
  <c r="CI687" i="8"/>
  <c r="CH687" i="8"/>
  <c r="CG687" i="8"/>
  <c r="CF687" i="8"/>
  <c r="CE687" i="8"/>
  <c r="CD687" i="8"/>
  <c r="CC687" i="8"/>
  <c r="CB687" i="8"/>
  <c r="CA687" i="8"/>
  <c r="BZ687" i="8"/>
  <c r="BY687" i="8"/>
  <c r="BX687" i="8"/>
  <c r="BW687" i="8"/>
  <c r="BV687" i="8"/>
  <c r="BU687" i="8"/>
  <c r="BT687" i="8"/>
  <c r="BS687" i="8"/>
  <c r="BR687" i="8"/>
  <c r="BQ687" i="8"/>
  <c r="CK686" i="8"/>
  <c r="CI686" i="8"/>
  <c r="CH686" i="8"/>
  <c r="CG686" i="8"/>
  <c r="CF686" i="8"/>
  <c r="CE686" i="8"/>
  <c r="CD686" i="8"/>
  <c r="CC686" i="8"/>
  <c r="CB686" i="8"/>
  <c r="CA686" i="8"/>
  <c r="BZ686" i="8"/>
  <c r="BY686" i="8"/>
  <c r="BX686" i="8"/>
  <c r="BW686" i="8"/>
  <c r="BV686" i="8"/>
  <c r="BU686" i="8"/>
  <c r="BT686" i="8"/>
  <c r="BS686" i="8"/>
  <c r="BR686" i="8"/>
  <c r="BQ686" i="8"/>
  <c r="CK685" i="8"/>
  <c r="CI685" i="8"/>
  <c r="CH685" i="8"/>
  <c r="CG685" i="8"/>
  <c r="CF685" i="8"/>
  <c r="CE685" i="8"/>
  <c r="CD685" i="8"/>
  <c r="CC685" i="8"/>
  <c r="CB685" i="8"/>
  <c r="CA685" i="8"/>
  <c r="BZ685" i="8"/>
  <c r="BY685" i="8"/>
  <c r="BX685" i="8"/>
  <c r="BW685" i="8"/>
  <c r="BV685" i="8"/>
  <c r="BU685" i="8"/>
  <c r="BT685" i="8"/>
  <c r="BS685" i="8"/>
  <c r="BR685" i="8"/>
  <c r="BQ685" i="8"/>
  <c r="CK684" i="8"/>
  <c r="CI684" i="8"/>
  <c r="CH684" i="8"/>
  <c r="CG684" i="8"/>
  <c r="CF684" i="8"/>
  <c r="CE684" i="8"/>
  <c r="CD684" i="8"/>
  <c r="CC684" i="8"/>
  <c r="CB684" i="8"/>
  <c r="CA684" i="8"/>
  <c r="BZ684" i="8"/>
  <c r="BY684" i="8"/>
  <c r="BX684" i="8"/>
  <c r="BW684" i="8"/>
  <c r="BV684" i="8"/>
  <c r="BU684" i="8"/>
  <c r="BT684" i="8"/>
  <c r="BS684" i="8"/>
  <c r="BR684" i="8"/>
  <c r="BQ684" i="8"/>
  <c r="CK683" i="8"/>
  <c r="CI683" i="8"/>
  <c r="CH683" i="8"/>
  <c r="CG683" i="8"/>
  <c r="CF683" i="8"/>
  <c r="CE683" i="8"/>
  <c r="CD683" i="8"/>
  <c r="CC683" i="8"/>
  <c r="CB683" i="8"/>
  <c r="CA683" i="8"/>
  <c r="BZ683" i="8"/>
  <c r="BY683" i="8"/>
  <c r="BX683" i="8"/>
  <c r="BW683" i="8"/>
  <c r="BV683" i="8"/>
  <c r="BU683" i="8"/>
  <c r="BT683" i="8"/>
  <c r="BS683" i="8"/>
  <c r="BR683" i="8"/>
  <c r="BQ683" i="8"/>
  <c r="CK682" i="8"/>
  <c r="CI682" i="8"/>
  <c r="CH682" i="8"/>
  <c r="CG682" i="8"/>
  <c r="CF682" i="8"/>
  <c r="CE682" i="8"/>
  <c r="CD682" i="8"/>
  <c r="CC682" i="8"/>
  <c r="CB682" i="8"/>
  <c r="CA682" i="8"/>
  <c r="BZ682" i="8"/>
  <c r="BY682" i="8"/>
  <c r="BX682" i="8"/>
  <c r="BW682" i="8"/>
  <c r="BV682" i="8"/>
  <c r="BU682" i="8"/>
  <c r="BT682" i="8"/>
  <c r="BS682" i="8"/>
  <c r="BR682" i="8"/>
  <c r="BQ682" i="8"/>
  <c r="CK681" i="8"/>
  <c r="CI681" i="8"/>
  <c r="CH681" i="8"/>
  <c r="CG681" i="8"/>
  <c r="CF681" i="8"/>
  <c r="CE681" i="8"/>
  <c r="CD681" i="8"/>
  <c r="CC681" i="8"/>
  <c r="CB681" i="8"/>
  <c r="CA681" i="8"/>
  <c r="BZ681" i="8"/>
  <c r="BY681" i="8"/>
  <c r="BX681" i="8"/>
  <c r="BW681" i="8"/>
  <c r="BV681" i="8"/>
  <c r="BU681" i="8"/>
  <c r="BT681" i="8"/>
  <c r="BS681" i="8"/>
  <c r="BR681" i="8"/>
  <c r="BQ681" i="8"/>
  <c r="CK680" i="8"/>
  <c r="CI680" i="8"/>
  <c r="CH680" i="8"/>
  <c r="CG680" i="8"/>
  <c r="CF680" i="8"/>
  <c r="CE680" i="8"/>
  <c r="CD680" i="8"/>
  <c r="CC680" i="8"/>
  <c r="CB680" i="8"/>
  <c r="CA680" i="8"/>
  <c r="BZ680" i="8"/>
  <c r="BY680" i="8"/>
  <c r="BX680" i="8"/>
  <c r="BW680" i="8"/>
  <c r="BV680" i="8"/>
  <c r="BU680" i="8"/>
  <c r="BT680" i="8"/>
  <c r="BS680" i="8"/>
  <c r="BR680" i="8"/>
  <c r="BQ680" i="8"/>
  <c r="CK679" i="8"/>
  <c r="CI679" i="8"/>
  <c r="CH679" i="8"/>
  <c r="CG679" i="8"/>
  <c r="CF679" i="8"/>
  <c r="CE679" i="8"/>
  <c r="CD679" i="8"/>
  <c r="CC679" i="8"/>
  <c r="CB679" i="8"/>
  <c r="CA679" i="8"/>
  <c r="BZ679" i="8"/>
  <c r="BY679" i="8"/>
  <c r="BX679" i="8"/>
  <c r="BW679" i="8"/>
  <c r="BV679" i="8"/>
  <c r="BU679" i="8"/>
  <c r="BT679" i="8"/>
  <c r="BS679" i="8"/>
  <c r="BR679" i="8"/>
  <c r="BQ679" i="8"/>
  <c r="CK678" i="8"/>
  <c r="CI678" i="8"/>
  <c r="CH678" i="8"/>
  <c r="CG678" i="8"/>
  <c r="CF678" i="8"/>
  <c r="CE678" i="8"/>
  <c r="CD678" i="8"/>
  <c r="CC678" i="8"/>
  <c r="CB678" i="8"/>
  <c r="CA678" i="8"/>
  <c r="BZ678" i="8"/>
  <c r="BY678" i="8"/>
  <c r="BX678" i="8"/>
  <c r="BW678" i="8"/>
  <c r="BV678" i="8"/>
  <c r="BU678" i="8"/>
  <c r="BT678" i="8"/>
  <c r="BS678" i="8"/>
  <c r="BR678" i="8"/>
  <c r="BQ678" i="8"/>
  <c r="CK677" i="8"/>
  <c r="CI677" i="8"/>
  <c r="CH677" i="8"/>
  <c r="CG677" i="8"/>
  <c r="CF677" i="8"/>
  <c r="CE677" i="8"/>
  <c r="CD677" i="8"/>
  <c r="CC677" i="8"/>
  <c r="CB677" i="8"/>
  <c r="CA677" i="8"/>
  <c r="BZ677" i="8"/>
  <c r="BY677" i="8"/>
  <c r="BX677" i="8"/>
  <c r="BW677" i="8"/>
  <c r="BV677" i="8"/>
  <c r="BU677" i="8"/>
  <c r="BT677" i="8"/>
  <c r="BS677" i="8"/>
  <c r="BR677" i="8"/>
  <c r="BQ677" i="8"/>
  <c r="CK676" i="8"/>
  <c r="CI676" i="8"/>
  <c r="CH676" i="8"/>
  <c r="CG676" i="8"/>
  <c r="CF676" i="8"/>
  <c r="CE676" i="8"/>
  <c r="CD676" i="8"/>
  <c r="CC676" i="8"/>
  <c r="CB676" i="8"/>
  <c r="CA676" i="8"/>
  <c r="BZ676" i="8"/>
  <c r="BY676" i="8"/>
  <c r="BX676" i="8"/>
  <c r="BW676" i="8"/>
  <c r="BV676" i="8"/>
  <c r="BU676" i="8"/>
  <c r="BT676" i="8"/>
  <c r="BS676" i="8"/>
  <c r="BR676" i="8"/>
  <c r="BQ676" i="8"/>
  <c r="CK675" i="8"/>
  <c r="CI675" i="8"/>
  <c r="CH675" i="8"/>
  <c r="CG675" i="8"/>
  <c r="CF675" i="8"/>
  <c r="CE675" i="8"/>
  <c r="CD675" i="8"/>
  <c r="CC675" i="8"/>
  <c r="CB675" i="8"/>
  <c r="CA675" i="8"/>
  <c r="BZ675" i="8"/>
  <c r="BY675" i="8"/>
  <c r="BX675" i="8"/>
  <c r="BW675" i="8"/>
  <c r="BV675" i="8"/>
  <c r="BU675" i="8"/>
  <c r="BT675" i="8"/>
  <c r="BS675" i="8"/>
  <c r="BR675" i="8"/>
  <c r="BQ675" i="8"/>
  <c r="CK674" i="8"/>
  <c r="CI674" i="8"/>
  <c r="CH674" i="8"/>
  <c r="CG674" i="8"/>
  <c r="CF674" i="8"/>
  <c r="CE674" i="8"/>
  <c r="CD674" i="8"/>
  <c r="CC674" i="8"/>
  <c r="CB674" i="8"/>
  <c r="CA674" i="8"/>
  <c r="BZ674" i="8"/>
  <c r="BY674" i="8"/>
  <c r="BX674" i="8"/>
  <c r="BW674" i="8"/>
  <c r="BV674" i="8"/>
  <c r="BU674" i="8"/>
  <c r="BT674" i="8"/>
  <c r="BS674" i="8"/>
  <c r="BR674" i="8"/>
  <c r="BQ674" i="8"/>
  <c r="CK673" i="8"/>
  <c r="CI673" i="8"/>
  <c r="CH673" i="8"/>
  <c r="CG673" i="8"/>
  <c r="CF673" i="8"/>
  <c r="CE673" i="8"/>
  <c r="CD673" i="8"/>
  <c r="CC673" i="8"/>
  <c r="CB673" i="8"/>
  <c r="CA673" i="8"/>
  <c r="BZ673" i="8"/>
  <c r="BY673" i="8"/>
  <c r="BX673" i="8"/>
  <c r="BW673" i="8"/>
  <c r="BV673" i="8"/>
  <c r="BU673" i="8"/>
  <c r="BT673" i="8"/>
  <c r="BS673" i="8"/>
  <c r="BR673" i="8"/>
  <c r="BQ673" i="8"/>
  <c r="CK672" i="8"/>
  <c r="CI672" i="8"/>
  <c r="CH672" i="8"/>
  <c r="CG672" i="8"/>
  <c r="CF672" i="8"/>
  <c r="CE672" i="8"/>
  <c r="CD672" i="8"/>
  <c r="CC672" i="8"/>
  <c r="CB672" i="8"/>
  <c r="CA672" i="8"/>
  <c r="BZ672" i="8"/>
  <c r="BY672" i="8"/>
  <c r="BX672" i="8"/>
  <c r="BW672" i="8"/>
  <c r="BV672" i="8"/>
  <c r="BU672" i="8"/>
  <c r="BT672" i="8"/>
  <c r="BS672" i="8"/>
  <c r="BR672" i="8"/>
  <c r="BQ672" i="8"/>
  <c r="CK671" i="8"/>
  <c r="CI671" i="8"/>
  <c r="CH671" i="8"/>
  <c r="CG671" i="8"/>
  <c r="CF671" i="8"/>
  <c r="CE671" i="8"/>
  <c r="CD671" i="8"/>
  <c r="CC671" i="8"/>
  <c r="CB671" i="8"/>
  <c r="CA671" i="8"/>
  <c r="BZ671" i="8"/>
  <c r="BY671" i="8"/>
  <c r="BX671" i="8"/>
  <c r="BW671" i="8"/>
  <c r="BV671" i="8"/>
  <c r="BU671" i="8"/>
  <c r="BT671" i="8"/>
  <c r="BS671" i="8"/>
  <c r="BR671" i="8"/>
  <c r="BQ671" i="8"/>
  <c r="CK670" i="8"/>
  <c r="CI670" i="8"/>
  <c r="CH670" i="8"/>
  <c r="CG670" i="8"/>
  <c r="CF670" i="8"/>
  <c r="CE670" i="8"/>
  <c r="CD670" i="8"/>
  <c r="CC670" i="8"/>
  <c r="CB670" i="8"/>
  <c r="CA670" i="8"/>
  <c r="BZ670" i="8"/>
  <c r="BY670" i="8"/>
  <c r="BX670" i="8"/>
  <c r="BW670" i="8"/>
  <c r="BV670" i="8"/>
  <c r="BU670" i="8"/>
  <c r="BT670" i="8"/>
  <c r="BS670" i="8"/>
  <c r="BR670" i="8"/>
  <c r="BQ670" i="8"/>
  <c r="CK669" i="8"/>
  <c r="CI669" i="8"/>
  <c r="CH669" i="8"/>
  <c r="CG669" i="8"/>
  <c r="CF669" i="8"/>
  <c r="CE669" i="8"/>
  <c r="CD669" i="8"/>
  <c r="CC669" i="8"/>
  <c r="CB669" i="8"/>
  <c r="CA669" i="8"/>
  <c r="BZ669" i="8"/>
  <c r="BY669" i="8"/>
  <c r="BX669" i="8"/>
  <c r="BW669" i="8"/>
  <c r="BV669" i="8"/>
  <c r="BU669" i="8"/>
  <c r="BT669" i="8"/>
  <c r="BS669" i="8"/>
  <c r="BR669" i="8"/>
  <c r="BQ669" i="8"/>
  <c r="CK668" i="8"/>
  <c r="CI668" i="8"/>
  <c r="CH668" i="8"/>
  <c r="CG668" i="8"/>
  <c r="CF668" i="8"/>
  <c r="CE668" i="8"/>
  <c r="CD668" i="8"/>
  <c r="CC668" i="8"/>
  <c r="CB668" i="8"/>
  <c r="CA668" i="8"/>
  <c r="BZ668" i="8"/>
  <c r="BY668" i="8"/>
  <c r="BX668" i="8"/>
  <c r="BW668" i="8"/>
  <c r="BV668" i="8"/>
  <c r="BU668" i="8"/>
  <c r="BT668" i="8"/>
  <c r="BS668" i="8"/>
  <c r="BR668" i="8"/>
  <c r="BQ668" i="8"/>
  <c r="CK667" i="8"/>
  <c r="CI667" i="8"/>
  <c r="CH667" i="8"/>
  <c r="CG667" i="8"/>
  <c r="CF667" i="8"/>
  <c r="CE667" i="8"/>
  <c r="CD667" i="8"/>
  <c r="CC667" i="8"/>
  <c r="CB667" i="8"/>
  <c r="CA667" i="8"/>
  <c r="BZ667" i="8"/>
  <c r="BY667" i="8"/>
  <c r="BX667" i="8"/>
  <c r="BW667" i="8"/>
  <c r="BV667" i="8"/>
  <c r="BU667" i="8"/>
  <c r="BT667" i="8"/>
  <c r="BS667" i="8"/>
  <c r="BR667" i="8"/>
  <c r="BQ667" i="8"/>
  <c r="CK666" i="8"/>
  <c r="CI666" i="8"/>
  <c r="CH666" i="8"/>
  <c r="CG666" i="8"/>
  <c r="CF666" i="8"/>
  <c r="CE666" i="8"/>
  <c r="CD666" i="8"/>
  <c r="CC666" i="8"/>
  <c r="CB666" i="8"/>
  <c r="CA666" i="8"/>
  <c r="BZ666" i="8"/>
  <c r="BY666" i="8"/>
  <c r="BX666" i="8"/>
  <c r="BW666" i="8"/>
  <c r="BV666" i="8"/>
  <c r="BU666" i="8"/>
  <c r="BT666" i="8"/>
  <c r="BS666" i="8"/>
  <c r="BR666" i="8"/>
  <c r="BQ666" i="8"/>
  <c r="CK665" i="8"/>
  <c r="CI665" i="8"/>
  <c r="CH665" i="8"/>
  <c r="CG665" i="8"/>
  <c r="CF665" i="8"/>
  <c r="CE665" i="8"/>
  <c r="CD665" i="8"/>
  <c r="CC665" i="8"/>
  <c r="CB665" i="8"/>
  <c r="CA665" i="8"/>
  <c r="BZ665" i="8"/>
  <c r="BY665" i="8"/>
  <c r="BX665" i="8"/>
  <c r="BW665" i="8"/>
  <c r="BV665" i="8"/>
  <c r="BU665" i="8"/>
  <c r="BT665" i="8"/>
  <c r="BS665" i="8"/>
  <c r="BR665" i="8"/>
  <c r="BQ665" i="8"/>
  <c r="CK664" i="8"/>
  <c r="CI664" i="8"/>
  <c r="CH664" i="8"/>
  <c r="CG664" i="8"/>
  <c r="CF664" i="8"/>
  <c r="CE664" i="8"/>
  <c r="CD664" i="8"/>
  <c r="CC664" i="8"/>
  <c r="CB664" i="8"/>
  <c r="CA664" i="8"/>
  <c r="BZ664" i="8"/>
  <c r="BY664" i="8"/>
  <c r="BX664" i="8"/>
  <c r="BW664" i="8"/>
  <c r="BV664" i="8"/>
  <c r="BU664" i="8"/>
  <c r="BT664" i="8"/>
  <c r="BS664" i="8"/>
  <c r="BR664" i="8"/>
  <c r="BQ664" i="8"/>
  <c r="CK663" i="8"/>
  <c r="CI663" i="8"/>
  <c r="CH663" i="8"/>
  <c r="CG663" i="8"/>
  <c r="CF663" i="8"/>
  <c r="CE663" i="8"/>
  <c r="CD663" i="8"/>
  <c r="CC663" i="8"/>
  <c r="CB663" i="8"/>
  <c r="CA663" i="8"/>
  <c r="BZ663" i="8"/>
  <c r="BY663" i="8"/>
  <c r="BX663" i="8"/>
  <c r="BW663" i="8"/>
  <c r="BV663" i="8"/>
  <c r="BU663" i="8"/>
  <c r="BT663" i="8"/>
  <c r="BS663" i="8"/>
  <c r="BR663" i="8"/>
  <c r="BQ663" i="8"/>
  <c r="CK662" i="8"/>
  <c r="CI662" i="8"/>
  <c r="CH662" i="8"/>
  <c r="CG662" i="8"/>
  <c r="CF662" i="8"/>
  <c r="CE662" i="8"/>
  <c r="CD662" i="8"/>
  <c r="CC662" i="8"/>
  <c r="CB662" i="8"/>
  <c r="CA662" i="8"/>
  <c r="BZ662" i="8"/>
  <c r="BY662" i="8"/>
  <c r="BX662" i="8"/>
  <c r="BW662" i="8"/>
  <c r="BV662" i="8"/>
  <c r="BU662" i="8"/>
  <c r="BT662" i="8"/>
  <c r="BS662" i="8"/>
  <c r="BR662" i="8"/>
  <c r="BQ662" i="8"/>
  <c r="CK661" i="8"/>
  <c r="CI661" i="8"/>
  <c r="CH661" i="8"/>
  <c r="CG661" i="8"/>
  <c r="CF661" i="8"/>
  <c r="CE661" i="8"/>
  <c r="CD661" i="8"/>
  <c r="CC661" i="8"/>
  <c r="CB661" i="8"/>
  <c r="CA661" i="8"/>
  <c r="BZ661" i="8"/>
  <c r="BY661" i="8"/>
  <c r="BX661" i="8"/>
  <c r="BW661" i="8"/>
  <c r="BV661" i="8"/>
  <c r="BU661" i="8"/>
  <c r="BT661" i="8"/>
  <c r="BS661" i="8"/>
  <c r="BR661" i="8"/>
  <c r="BQ661" i="8"/>
  <c r="CK660" i="8"/>
  <c r="CI660" i="8"/>
  <c r="CH660" i="8"/>
  <c r="CG660" i="8"/>
  <c r="CF660" i="8"/>
  <c r="CE660" i="8"/>
  <c r="CD660" i="8"/>
  <c r="CC660" i="8"/>
  <c r="CB660" i="8"/>
  <c r="CA660" i="8"/>
  <c r="BZ660" i="8"/>
  <c r="BY660" i="8"/>
  <c r="BX660" i="8"/>
  <c r="BW660" i="8"/>
  <c r="BV660" i="8"/>
  <c r="BU660" i="8"/>
  <c r="BT660" i="8"/>
  <c r="BS660" i="8"/>
  <c r="BR660" i="8"/>
  <c r="BQ660" i="8"/>
  <c r="CK659" i="8"/>
  <c r="CI659" i="8"/>
  <c r="CH659" i="8"/>
  <c r="CG659" i="8"/>
  <c r="CF659" i="8"/>
  <c r="CE659" i="8"/>
  <c r="CD659" i="8"/>
  <c r="CC659" i="8"/>
  <c r="CB659" i="8"/>
  <c r="CA659" i="8"/>
  <c r="BZ659" i="8"/>
  <c r="BY659" i="8"/>
  <c r="BX659" i="8"/>
  <c r="BW659" i="8"/>
  <c r="BV659" i="8"/>
  <c r="BU659" i="8"/>
  <c r="BT659" i="8"/>
  <c r="BS659" i="8"/>
  <c r="BR659" i="8"/>
  <c r="BQ659" i="8"/>
  <c r="CK658" i="8"/>
  <c r="CI658" i="8"/>
  <c r="CH658" i="8"/>
  <c r="CG658" i="8"/>
  <c r="CF658" i="8"/>
  <c r="CE658" i="8"/>
  <c r="CD658" i="8"/>
  <c r="CC658" i="8"/>
  <c r="CB658" i="8"/>
  <c r="CA658" i="8"/>
  <c r="BZ658" i="8"/>
  <c r="BY658" i="8"/>
  <c r="BX658" i="8"/>
  <c r="BW658" i="8"/>
  <c r="BV658" i="8"/>
  <c r="BU658" i="8"/>
  <c r="BT658" i="8"/>
  <c r="BS658" i="8"/>
  <c r="BR658" i="8"/>
  <c r="BQ658" i="8"/>
  <c r="CK657" i="8"/>
  <c r="CI657" i="8"/>
  <c r="CH657" i="8"/>
  <c r="CG657" i="8"/>
  <c r="CF657" i="8"/>
  <c r="CE657" i="8"/>
  <c r="CD657" i="8"/>
  <c r="CC657" i="8"/>
  <c r="CB657" i="8"/>
  <c r="CA657" i="8"/>
  <c r="BZ657" i="8"/>
  <c r="BY657" i="8"/>
  <c r="BX657" i="8"/>
  <c r="BW657" i="8"/>
  <c r="BV657" i="8"/>
  <c r="BU657" i="8"/>
  <c r="BT657" i="8"/>
  <c r="BS657" i="8"/>
  <c r="BR657" i="8"/>
  <c r="BQ657" i="8"/>
  <c r="CK656" i="8"/>
  <c r="CI656" i="8"/>
  <c r="CH656" i="8"/>
  <c r="CG656" i="8"/>
  <c r="CF656" i="8"/>
  <c r="CE656" i="8"/>
  <c r="CD656" i="8"/>
  <c r="CC656" i="8"/>
  <c r="CB656" i="8"/>
  <c r="CA656" i="8"/>
  <c r="BZ656" i="8"/>
  <c r="BY656" i="8"/>
  <c r="BX656" i="8"/>
  <c r="BW656" i="8"/>
  <c r="BV656" i="8"/>
  <c r="BU656" i="8"/>
  <c r="BT656" i="8"/>
  <c r="BS656" i="8"/>
  <c r="BR656" i="8"/>
  <c r="BQ656" i="8"/>
  <c r="CK655" i="8"/>
  <c r="CI655" i="8"/>
  <c r="CH655" i="8"/>
  <c r="CG655" i="8"/>
  <c r="CF655" i="8"/>
  <c r="CE655" i="8"/>
  <c r="CD655" i="8"/>
  <c r="CC655" i="8"/>
  <c r="CB655" i="8"/>
  <c r="CA655" i="8"/>
  <c r="BZ655" i="8"/>
  <c r="BY655" i="8"/>
  <c r="BX655" i="8"/>
  <c r="BW655" i="8"/>
  <c r="BV655" i="8"/>
  <c r="BU655" i="8"/>
  <c r="BT655" i="8"/>
  <c r="BS655" i="8"/>
  <c r="BR655" i="8"/>
  <c r="BQ655" i="8"/>
  <c r="CK654" i="8"/>
  <c r="CI654" i="8"/>
  <c r="CH654" i="8"/>
  <c r="CG654" i="8"/>
  <c r="CF654" i="8"/>
  <c r="CE654" i="8"/>
  <c r="CD654" i="8"/>
  <c r="CC654" i="8"/>
  <c r="CB654" i="8"/>
  <c r="CA654" i="8"/>
  <c r="BZ654" i="8"/>
  <c r="BY654" i="8"/>
  <c r="BX654" i="8"/>
  <c r="BW654" i="8"/>
  <c r="BV654" i="8"/>
  <c r="BU654" i="8"/>
  <c r="BT654" i="8"/>
  <c r="BS654" i="8"/>
  <c r="BR654" i="8"/>
  <c r="BQ654" i="8"/>
  <c r="CK653" i="8"/>
  <c r="CI653" i="8"/>
  <c r="CH653" i="8"/>
  <c r="CG653" i="8"/>
  <c r="CF653" i="8"/>
  <c r="CE653" i="8"/>
  <c r="CD653" i="8"/>
  <c r="CC653" i="8"/>
  <c r="CB653" i="8"/>
  <c r="CA653" i="8"/>
  <c r="BZ653" i="8"/>
  <c r="BY653" i="8"/>
  <c r="BX653" i="8"/>
  <c r="BW653" i="8"/>
  <c r="BV653" i="8"/>
  <c r="BU653" i="8"/>
  <c r="BT653" i="8"/>
  <c r="BS653" i="8"/>
  <c r="BR653" i="8"/>
  <c r="BQ653" i="8"/>
  <c r="CK652" i="8"/>
  <c r="CI652" i="8"/>
  <c r="CH652" i="8"/>
  <c r="CG652" i="8"/>
  <c r="CF652" i="8"/>
  <c r="CE652" i="8"/>
  <c r="CD652" i="8"/>
  <c r="CC652" i="8"/>
  <c r="CB652" i="8"/>
  <c r="CA652" i="8"/>
  <c r="BZ652" i="8"/>
  <c r="BY652" i="8"/>
  <c r="BX652" i="8"/>
  <c r="BW652" i="8"/>
  <c r="BV652" i="8"/>
  <c r="BU652" i="8"/>
  <c r="BT652" i="8"/>
  <c r="BS652" i="8"/>
  <c r="BR652" i="8"/>
  <c r="BQ652" i="8"/>
  <c r="CK651" i="8"/>
  <c r="CI651" i="8"/>
  <c r="CH651" i="8"/>
  <c r="CG651" i="8"/>
  <c r="CF651" i="8"/>
  <c r="CE651" i="8"/>
  <c r="CD651" i="8"/>
  <c r="CC651" i="8"/>
  <c r="CB651" i="8"/>
  <c r="CA651" i="8"/>
  <c r="BZ651" i="8"/>
  <c r="BY651" i="8"/>
  <c r="BX651" i="8"/>
  <c r="BW651" i="8"/>
  <c r="BV651" i="8"/>
  <c r="BU651" i="8"/>
  <c r="BT651" i="8"/>
  <c r="BS651" i="8"/>
  <c r="BR651" i="8"/>
  <c r="BQ651" i="8"/>
  <c r="CK650" i="8"/>
  <c r="CI650" i="8"/>
  <c r="CH650" i="8"/>
  <c r="CG650" i="8"/>
  <c r="CF650" i="8"/>
  <c r="CE650" i="8"/>
  <c r="CD650" i="8"/>
  <c r="CC650" i="8"/>
  <c r="CB650" i="8"/>
  <c r="CA650" i="8"/>
  <c r="BZ650" i="8"/>
  <c r="BY650" i="8"/>
  <c r="BX650" i="8"/>
  <c r="BW650" i="8"/>
  <c r="BV650" i="8"/>
  <c r="BU650" i="8"/>
  <c r="BT650" i="8"/>
  <c r="BS650" i="8"/>
  <c r="BR650" i="8"/>
  <c r="BQ650" i="8"/>
  <c r="CK649" i="8"/>
  <c r="CI649" i="8"/>
  <c r="CH649" i="8"/>
  <c r="CG649" i="8"/>
  <c r="CF649" i="8"/>
  <c r="CE649" i="8"/>
  <c r="CD649" i="8"/>
  <c r="CC649" i="8"/>
  <c r="CB649" i="8"/>
  <c r="CA649" i="8"/>
  <c r="BZ649" i="8"/>
  <c r="BY649" i="8"/>
  <c r="BX649" i="8"/>
  <c r="BW649" i="8"/>
  <c r="BV649" i="8"/>
  <c r="BU649" i="8"/>
  <c r="BT649" i="8"/>
  <c r="BS649" i="8"/>
  <c r="BR649" i="8"/>
  <c r="BQ649" i="8"/>
  <c r="CK648" i="8"/>
  <c r="CI648" i="8"/>
  <c r="CH648" i="8"/>
  <c r="CG648" i="8"/>
  <c r="CF648" i="8"/>
  <c r="CE648" i="8"/>
  <c r="CD648" i="8"/>
  <c r="CC648" i="8"/>
  <c r="CB648" i="8"/>
  <c r="CA648" i="8"/>
  <c r="BZ648" i="8"/>
  <c r="BY648" i="8"/>
  <c r="BX648" i="8"/>
  <c r="BW648" i="8"/>
  <c r="BV648" i="8"/>
  <c r="BU648" i="8"/>
  <c r="BT648" i="8"/>
  <c r="BS648" i="8"/>
  <c r="BR648" i="8"/>
  <c r="BQ648" i="8"/>
  <c r="CK647" i="8"/>
  <c r="CI647" i="8"/>
  <c r="CH647" i="8"/>
  <c r="CG647" i="8"/>
  <c r="CF647" i="8"/>
  <c r="CE647" i="8"/>
  <c r="CD647" i="8"/>
  <c r="CC647" i="8"/>
  <c r="CB647" i="8"/>
  <c r="CA647" i="8"/>
  <c r="BZ647" i="8"/>
  <c r="BY647" i="8"/>
  <c r="BX647" i="8"/>
  <c r="BW647" i="8"/>
  <c r="BV647" i="8"/>
  <c r="BU647" i="8"/>
  <c r="BT647" i="8"/>
  <c r="BS647" i="8"/>
  <c r="BR647" i="8"/>
  <c r="BQ647" i="8"/>
  <c r="CK646" i="8"/>
  <c r="CI646" i="8"/>
  <c r="CH646" i="8"/>
  <c r="CG646" i="8"/>
  <c r="CF646" i="8"/>
  <c r="CE646" i="8"/>
  <c r="CD646" i="8"/>
  <c r="CC646" i="8"/>
  <c r="CB646" i="8"/>
  <c r="CA646" i="8"/>
  <c r="BZ646" i="8"/>
  <c r="BY646" i="8"/>
  <c r="BX646" i="8"/>
  <c r="BW646" i="8"/>
  <c r="BV646" i="8"/>
  <c r="BU646" i="8"/>
  <c r="BT646" i="8"/>
  <c r="BS646" i="8"/>
  <c r="BR646" i="8"/>
  <c r="BQ646" i="8"/>
  <c r="CK645" i="8"/>
  <c r="CI645" i="8"/>
  <c r="CH645" i="8"/>
  <c r="CG645" i="8"/>
  <c r="CF645" i="8"/>
  <c r="CE645" i="8"/>
  <c r="CD645" i="8"/>
  <c r="CC645" i="8"/>
  <c r="CB645" i="8"/>
  <c r="CA645" i="8"/>
  <c r="BZ645" i="8"/>
  <c r="BY645" i="8"/>
  <c r="BX645" i="8"/>
  <c r="BW645" i="8"/>
  <c r="BV645" i="8"/>
  <c r="BU645" i="8"/>
  <c r="BT645" i="8"/>
  <c r="BS645" i="8"/>
  <c r="BR645" i="8"/>
  <c r="BQ645" i="8"/>
  <c r="CK644" i="8"/>
  <c r="CI644" i="8"/>
  <c r="CH644" i="8"/>
  <c r="CG644" i="8"/>
  <c r="CF644" i="8"/>
  <c r="CE644" i="8"/>
  <c r="CD644" i="8"/>
  <c r="CC644" i="8"/>
  <c r="CB644" i="8"/>
  <c r="CA644" i="8"/>
  <c r="BZ644" i="8"/>
  <c r="BY644" i="8"/>
  <c r="BX644" i="8"/>
  <c r="BW644" i="8"/>
  <c r="BV644" i="8"/>
  <c r="BU644" i="8"/>
  <c r="BT644" i="8"/>
  <c r="BS644" i="8"/>
  <c r="BR644" i="8"/>
  <c r="BQ644" i="8"/>
  <c r="CK643" i="8"/>
  <c r="CI643" i="8"/>
  <c r="CH643" i="8"/>
  <c r="CG643" i="8"/>
  <c r="CF643" i="8"/>
  <c r="CE643" i="8"/>
  <c r="CD643" i="8"/>
  <c r="CC643" i="8"/>
  <c r="CB643" i="8"/>
  <c r="CA643" i="8"/>
  <c r="BZ643" i="8"/>
  <c r="BY643" i="8"/>
  <c r="BX643" i="8"/>
  <c r="BW643" i="8"/>
  <c r="BV643" i="8"/>
  <c r="BU643" i="8"/>
  <c r="BT643" i="8"/>
  <c r="BS643" i="8"/>
  <c r="BR643" i="8"/>
  <c r="BQ643" i="8"/>
  <c r="CK642" i="8"/>
  <c r="CI642" i="8"/>
  <c r="CH642" i="8"/>
  <c r="CG642" i="8"/>
  <c r="CF642" i="8"/>
  <c r="CE642" i="8"/>
  <c r="CD642" i="8"/>
  <c r="CC642" i="8"/>
  <c r="CB642" i="8"/>
  <c r="CA642" i="8"/>
  <c r="BZ642" i="8"/>
  <c r="BY642" i="8"/>
  <c r="BX642" i="8"/>
  <c r="BW642" i="8"/>
  <c r="BV642" i="8"/>
  <c r="BU642" i="8"/>
  <c r="BT642" i="8"/>
  <c r="BS642" i="8"/>
  <c r="BR642" i="8"/>
  <c r="BQ642" i="8"/>
  <c r="CK641" i="8"/>
  <c r="CI641" i="8"/>
  <c r="CH641" i="8"/>
  <c r="CG641" i="8"/>
  <c r="CF641" i="8"/>
  <c r="CE641" i="8"/>
  <c r="CD641" i="8"/>
  <c r="CC641" i="8"/>
  <c r="CB641" i="8"/>
  <c r="CA641" i="8"/>
  <c r="BZ641" i="8"/>
  <c r="BY641" i="8"/>
  <c r="BX641" i="8"/>
  <c r="BW641" i="8"/>
  <c r="BV641" i="8"/>
  <c r="BU641" i="8"/>
  <c r="BT641" i="8"/>
  <c r="BS641" i="8"/>
  <c r="BR641" i="8"/>
  <c r="BQ641" i="8"/>
  <c r="CK640" i="8"/>
  <c r="CI640" i="8"/>
  <c r="CH640" i="8"/>
  <c r="CG640" i="8"/>
  <c r="CF640" i="8"/>
  <c r="CE640" i="8"/>
  <c r="CD640" i="8"/>
  <c r="CC640" i="8"/>
  <c r="CB640" i="8"/>
  <c r="CA640" i="8"/>
  <c r="BZ640" i="8"/>
  <c r="BY640" i="8"/>
  <c r="BX640" i="8"/>
  <c r="BW640" i="8"/>
  <c r="BV640" i="8"/>
  <c r="BU640" i="8"/>
  <c r="BT640" i="8"/>
  <c r="BS640" i="8"/>
  <c r="BR640" i="8"/>
  <c r="BQ640" i="8"/>
  <c r="CK639" i="8"/>
  <c r="CI639" i="8"/>
  <c r="CH639" i="8"/>
  <c r="CG639" i="8"/>
  <c r="CF639" i="8"/>
  <c r="CE639" i="8"/>
  <c r="CD639" i="8"/>
  <c r="CC639" i="8"/>
  <c r="CB639" i="8"/>
  <c r="CA639" i="8"/>
  <c r="BZ639" i="8"/>
  <c r="BY639" i="8"/>
  <c r="BX639" i="8"/>
  <c r="BW639" i="8"/>
  <c r="BV639" i="8"/>
  <c r="BU639" i="8"/>
  <c r="BT639" i="8"/>
  <c r="BS639" i="8"/>
  <c r="BR639" i="8"/>
  <c r="BQ639" i="8"/>
  <c r="CK638" i="8"/>
  <c r="CI638" i="8"/>
  <c r="CH638" i="8"/>
  <c r="CG638" i="8"/>
  <c r="CF638" i="8"/>
  <c r="CE638" i="8"/>
  <c r="CD638" i="8"/>
  <c r="CC638" i="8"/>
  <c r="CB638" i="8"/>
  <c r="CA638" i="8"/>
  <c r="BZ638" i="8"/>
  <c r="BY638" i="8"/>
  <c r="BX638" i="8"/>
  <c r="BW638" i="8"/>
  <c r="BV638" i="8"/>
  <c r="BU638" i="8"/>
  <c r="BT638" i="8"/>
  <c r="BS638" i="8"/>
  <c r="BR638" i="8"/>
  <c r="BQ638" i="8"/>
  <c r="CK637" i="8"/>
  <c r="CI637" i="8"/>
  <c r="CH637" i="8"/>
  <c r="CG637" i="8"/>
  <c r="CF637" i="8"/>
  <c r="CE637" i="8"/>
  <c r="CD637" i="8"/>
  <c r="CC637" i="8"/>
  <c r="CB637" i="8"/>
  <c r="CA637" i="8"/>
  <c r="BZ637" i="8"/>
  <c r="BY637" i="8"/>
  <c r="BX637" i="8"/>
  <c r="BW637" i="8"/>
  <c r="BV637" i="8"/>
  <c r="BU637" i="8"/>
  <c r="BT637" i="8"/>
  <c r="BS637" i="8"/>
  <c r="BR637" i="8"/>
  <c r="BQ637" i="8"/>
  <c r="CK636" i="8"/>
  <c r="CI636" i="8"/>
  <c r="CH636" i="8"/>
  <c r="CG636" i="8"/>
  <c r="CF636" i="8"/>
  <c r="CE636" i="8"/>
  <c r="CD636" i="8"/>
  <c r="CC636" i="8"/>
  <c r="CB636" i="8"/>
  <c r="CA636" i="8"/>
  <c r="BZ636" i="8"/>
  <c r="BY636" i="8"/>
  <c r="BX636" i="8"/>
  <c r="BW636" i="8"/>
  <c r="BV636" i="8"/>
  <c r="BU636" i="8"/>
  <c r="BT636" i="8"/>
  <c r="BS636" i="8"/>
  <c r="BR636" i="8"/>
  <c r="BQ636" i="8"/>
  <c r="CK635" i="8"/>
  <c r="CI635" i="8"/>
  <c r="CH635" i="8"/>
  <c r="CG635" i="8"/>
  <c r="CF635" i="8"/>
  <c r="CE635" i="8"/>
  <c r="CD635" i="8"/>
  <c r="CC635" i="8"/>
  <c r="CB635" i="8"/>
  <c r="CA635" i="8"/>
  <c r="BZ635" i="8"/>
  <c r="BY635" i="8"/>
  <c r="BX635" i="8"/>
  <c r="BW635" i="8"/>
  <c r="BV635" i="8"/>
  <c r="BU635" i="8"/>
  <c r="BT635" i="8"/>
  <c r="BS635" i="8"/>
  <c r="BR635" i="8"/>
  <c r="BQ635" i="8"/>
  <c r="CK634" i="8"/>
  <c r="CI634" i="8"/>
  <c r="CH634" i="8"/>
  <c r="CG634" i="8"/>
  <c r="CF634" i="8"/>
  <c r="CE634" i="8"/>
  <c r="CD634" i="8"/>
  <c r="CC634" i="8"/>
  <c r="CB634" i="8"/>
  <c r="CA634" i="8"/>
  <c r="BZ634" i="8"/>
  <c r="BY634" i="8"/>
  <c r="BX634" i="8"/>
  <c r="BW634" i="8"/>
  <c r="BV634" i="8"/>
  <c r="BU634" i="8"/>
  <c r="BT634" i="8"/>
  <c r="BS634" i="8"/>
  <c r="BR634" i="8"/>
  <c r="BQ634" i="8"/>
  <c r="CK633" i="8"/>
  <c r="CI633" i="8"/>
  <c r="CH633" i="8"/>
  <c r="CG633" i="8"/>
  <c r="CF633" i="8"/>
  <c r="CE633" i="8"/>
  <c r="CD633" i="8"/>
  <c r="CC633" i="8"/>
  <c r="CB633" i="8"/>
  <c r="CA633" i="8"/>
  <c r="BZ633" i="8"/>
  <c r="BY633" i="8"/>
  <c r="BX633" i="8"/>
  <c r="BW633" i="8"/>
  <c r="BV633" i="8"/>
  <c r="BU633" i="8"/>
  <c r="BT633" i="8"/>
  <c r="BS633" i="8"/>
  <c r="BR633" i="8"/>
  <c r="BQ633" i="8"/>
  <c r="CK632" i="8"/>
  <c r="CI632" i="8"/>
  <c r="CH632" i="8"/>
  <c r="CG632" i="8"/>
  <c r="CF632" i="8"/>
  <c r="CE632" i="8"/>
  <c r="CD632" i="8"/>
  <c r="CC632" i="8"/>
  <c r="CB632" i="8"/>
  <c r="CA632" i="8"/>
  <c r="BZ632" i="8"/>
  <c r="BY632" i="8"/>
  <c r="BX632" i="8"/>
  <c r="BW632" i="8"/>
  <c r="BV632" i="8"/>
  <c r="BU632" i="8"/>
  <c r="BT632" i="8"/>
  <c r="BS632" i="8"/>
  <c r="BR632" i="8"/>
  <c r="BQ632" i="8"/>
  <c r="CK631" i="8"/>
  <c r="CI631" i="8"/>
  <c r="CH631" i="8"/>
  <c r="CG631" i="8"/>
  <c r="CF631" i="8"/>
  <c r="CE631" i="8"/>
  <c r="CD631" i="8"/>
  <c r="CC631" i="8"/>
  <c r="CB631" i="8"/>
  <c r="CA631" i="8"/>
  <c r="BZ631" i="8"/>
  <c r="BY631" i="8"/>
  <c r="BX631" i="8"/>
  <c r="BW631" i="8"/>
  <c r="BV631" i="8"/>
  <c r="BU631" i="8"/>
  <c r="BT631" i="8"/>
  <c r="BS631" i="8"/>
  <c r="BR631" i="8"/>
  <c r="BQ631" i="8"/>
  <c r="CK630" i="8"/>
  <c r="CI630" i="8"/>
  <c r="CH630" i="8"/>
  <c r="CG630" i="8"/>
  <c r="CF630" i="8"/>
  <c r="CE630" i="8"/>
  <c r="CD630" i="8"/>
  <c r="CC630" i="8"/>
  <c r="CB630" i="8"/>
  <c r="CA630" i="8"/>
  <c r="BZ630" i="8"/>
  <c r="BY630" i="8"/>
  <c r="BX630" i="8"/>
  <c r="BW630" i="8"/>
  <c r="BV630" i="8"/>
  <c r="BU630" i="8"/>
  <c r="BT630" i="8"/>
  <c r="BS630" i="8"/>
  <c r="BR630" i="8"/>
  <c r="BQ630" i="8"/>
  <c r="CK629" i="8"/>
  <c r="CI629" i="8"/>
  <c r="CH629" i="8"/>
  <c r="CG629" i="8"/>
  <c r="CF629" i="8"/>
  <c r="CE629" i="8"/>
  <c r="CD629" i="8"/>
  <c r="CC629" i="8"/>
  <c r="CB629" i="8"/>
  <c r="CA629" i="8"/>
  <c r="BZ629" i="8"/>
  <c r="BY629" i="8"/>
  <c r="BX629" i="8"/>
  <c r="BW629" i="8"/>
  <c r="BV629" i="8"/>
  <c r="BU629" i="8"/>
  <c r="BT629" i="8"/>
  <c r="BS629" i="8"/>
  <c r="BR629" i="8"/>
  <c r="BQ629" i="8"/>
  <c r="CK628" i="8"/>
  <c r="CI628" i="8"/>
  <c r="CH628" i="8"/>
  <c r="CG628" i="8"/>
  <c r="CF628" i="8"/>
  <c r="CE628" i="8"/>
  <c r="CD628" i="8"/>
  <c r="CC628" i="8"/>
  <c r="CB628" i="8"/>
  <c r="CA628" i="8"/>
  <c r="BZ628" i="8"/>
  <c r="BY628" i="8"/>
  <c r="BX628" i="8"/>
  <c r="BW628" i="8"/>
  <c r="BV628" i="8"/>
  <c r="BU628" i="8"/>
  <c r="BT628" i="8"/>
  <c r="BS628" i="8"/>
  <c r="BR628" i="8"/>
  <c r="BQ628" i="8"/>
  <c r="CK627" i="8"/>
  <c r="CI627" i="8"/>
  <c r="CH627" i="8"/>
  <c r="CG627" i="8"/>
  <c r="CF627" i="8"/>
  <c r="CE627" i="8"/>
  <c r="CD627" i="8"/>
  <c r="CC627" i="8"/>
  <c r="CB627" i="8"/>
  <c r="CA627" i="8"/>
  <c r="BZ627" i="8"/>
  <c r="BY627" i="8"/>
  <c r="BX627" i="8"/>
  <c r="BW627" i="8"/>
  <c r="BV627" i="8"/>
  <c r="BU627" i="8"/>
  <c r="BT627" i="8"/>
  <c r="BS627" i="8"/>
  <c r="BR627" i="8"/>
  <c r="BQ627" i="8"/>
  <c r="CK626" i="8"/>
  <c r="CI626" i="8"/>
  <c r="CH626" i="8"/>
  <c r="CG626" i="8"/>
  <c r="CF626" i="8"/>
  <c r="CE626" i="8"/>
  <c r="CD626" i="8"/>
  <c r="CC626" i="8"/>
  <c r="CB626" i="8"/>
  <c r="CA626" i="8"/>
  <c r="BZ626" i="8"/>
  <c r="BY626" i="8"/>
  <c r="BX626" i="8"/>
  <c r="BW626" i="8"/>
  <c r="BV626" i="8"/>
  <c r="BU626" i="8"/>
  <c r="BT626" i="8"/>
  <c r="BS626" i="8"/>
  <c r="BR626" i="8"/>
  <c r="BQ626" i="8"/>
  <c r="CK625" i="8"/>
  <c r="CI625" i="8"/>
  <c r="CH625" i="8"/>
  <c r="CG625" i="8"/>
  <c r="CF625" i="8"/>
  <c r="CE625" i="8"/>
  <c r="CD625" i="8"/>
  <c r="CC625" i="8"/>
  <c r="CB625" i="8"/>
  <c r="CA625" i="8"/>
  <c r="BZ625" i="8"/>
  <c r="BY625" i="8"/>
  <c r="BX625" i="8"/>
  <c r="BW625" i="8"/>
  <c r="BV625" i="8"/>
  <c r="BU625" i="8"/>
  <c r="BT625" i="8"/>
  <c r="BS625" i="8"/>
  <c r="BR625" i="8"/>
  <c r="BQ625" i="8"/>
  <c r="CK624" i="8"/>
  <c r="CI624" i="8"/>
  <c r="CH624" i="8"/>
  <c r="CG624" i="8"/>
  <c r="CF624" i="8"/>
  <c r="CE624" i="8"/>
  <c r="CD624" i="8"/>
  <c r="CC624" i="8"/>
  <c r="CB624" i="8"/>
  <c r="CA624" i="8"/>
  <c r="BZ624" i="8"/>
  <c r="BY624" i="8"/>
  <c r="BX624" i="8"/>
  <c r="BW624" i="8"/>
  <c r="BV624" i="8"/>
  <c r="BU624" i="8"/>
  <c r="BT624" i="8"/>
  <c r="BS624" i="8"/>
  <c r="BR624" i="8"/>
  <c r="BQ624" i="8"/>
  <c r="CK623" i="8"/>
  <c r="CI623" i="8"/>
  <c r="CH623" i="8"/>
  <c r="CG623" i="8"/>
  <c r="CF623" i="8"/>
  <c r="CE623" i="8"/>
  <c r="CD623" i="8"/>
  <c r="CC623" i="8"/>
  <c r="CB623" i="8"/>
  <c r="CA623" i="8"/>
  <c r="BZ623" i="8"/>
  <c r="BY623" i="8"/>
  <c r="BX623" i="8"/>
  <c r="BW623" i="8"/>
  <c r="BV623" i="8"/>
  <c r="BU623" i="8"/>
  <c r="BT623" i="8"/>
  <c r="BS623" i="8"/>
  <c r="BR623" i="8"/>
  <c r="BQ623" i="8"/>
  <c r="CK622" i="8"/>
  <c r="CI622" i="8"/>
  <c r="CH622" i="8"/>
  <c r="CG622" i="8"/>
  <c r="CF622" i="8"/>
  <c r="CE622" i="8"/>
  <c r="CD622" i="8"/>
  <c r="CC622" i="8"/>
  <c r="CB622" i="8"/>
  <c r="CA622" i="8"/>
  <c r="BZ622" i="8"/>
  <c r="BY622" i="8"/>
  <c r="BX622" i="8"/>
  <c r="BW622" i="8"/>
  <c r="BV622" i="8"/>
  <c r="BU622" i="8"/>
  <c r="BT622" i="8"/>
  <c r="BS622" i="8"/>
  <c r="BR622" i="8"/>
  <c r="BQ622" i="8"/>
  <c r="CK621" i="8"/>
  <c r="CI621" i="8"/>
  <c r="CH621" i="8"/>
  <c r="CG621" i="8"/>
  <c r="CF621" i="8"/>
  <c r="CE621" i="8"/>
  <c r="CD621" i="8"/>
  <c r="CC621" i="8"/>
  <c r="CB621" i="8"/>
  <c r="CA621" i="8"/>
  <c r="BZ621" i="8"/>
  <c r="BY621" i="8"/>
  <c r="BX621" i="8"/>
  <c r="BW621" i="8"/>
  <c r="BV621" i="8"/>
  <c r="BU621" i="8"/>
  <c r="BT621" i="8"/>
  <c r="BS621" i="8"/>
  <c r="BR621" i="8"/>
  <c r="BQ621" i="8"/>
  <c r="CK620" i="8"/>
  <c r="CI620" i="8"/>
  <c r="CH620" i="8"/>
  <c r="CG620" i="8"/>
  <c r="CF620" i="8"/>
  <c r="CE620" i="8"/>
  <c r="CD620" i="8"/>
  <c r="CC620" i="8"/>
  <c r="CB620" i="8"/>
  <c r="CA620" i="8"/>
  <c r="BZ620" i="8"/>
  <c r="BY620" i="8"/>
  <c r="BX620" i="8"/>
  <c r="BW620" i="8"/>
  <c r="BV620" i="8"/>
  <c r="BU620" i="8"/>
  <c r="BT620" i="8"/>
  <c r="BS620" i="8"/>
  <c r="BR620" i="8"/>
  <c r="BQ620" i="8"/>
  <c r="CK619" i="8"/>
  <c r="CI619" i="8"/>
  <c r="CH619" i="8"/>
  <c r="CG619" i="8"/>
  <c r="CF619" i="8"/>
  <c r="CE619" i="8"/>
  <c r="CD619" i="8"/>
  <c r="CC619" i="8"/>
  <c r="CB619" i="8"/>
  <c r="CA619" i="8"/>
  <c r="BZ619" i="8"/>
  <c r="BY619" i="8"/>
  <c r="BX619" i="8"/>
  <c r="BW619" i="8"/>
  <c r="BV619" i="8"/>
  <c r="BU619" i="8"/>
  <c r="BT619" i="8"/>
  <c r="BS619" i="8"/>
  <c r="BR619" i="8"/>
  <c r="BQ619" i="8"/>
  <c r="CK618" i="8"/>
  <c r="CI618" i="8"/>
  <c r="CH618" i="8"/>
  <c r="CG618" i="8"/>
  <c r="CF618" i="8"/>
  <c r="CE618" i="8"/>
  <c r="CD618" i="8"/>
  <c r="CC618" i="8"/>
  <c r="CB618" i="8"/>
  <c r="CA618" i="8"/>
  <c r="BZ618" i="8"/>
  <c r="BY618" i="8"/>
  <c r="BX618" i="8"/>
  <c r="BW618" i="8"/>
  <c r="BV618" i="8"/>
  <c r="BU618" i="8"/>
  <c r="BT618" i="8"/>
  <c r="BS618" i="8"/>
  <c r="BR618" i="8"/>
  <c r="BQ618" i="8"/>
  <c r="CK617" i="8"/>
  <c r="CI617" i="8"/>
  <c r="CH617" i="8"/>
  <c r="CG617" i="8"/>
  <c r="CF617" i="8"/>
  <c r="CE617" i="8"/>
  <c r="CD617" i="8"/>
  <c r="CC617" i="8"/>
  <c r="CB617" i="8"/>
  <c r="CA617" i="8"/>
  <c r="BZ617" i="8"/>
  <c r="BY617" i="8"/>
  <c r="BX617" i="8"/>
  <c r="BW617" i="8"/>
  <c r="BV617" i="8"/>
  <c r="BU617" i="8"/>
  <c r="BT617" i="8"/>
  <c r="BS617" i="8"/>
  <c r="BR617" i="8"/>
  <c r="BQ617" i="8"/>
  <c r="CK616" i="8"/>
  <c r="CI616" i="8"/>
  <c r="CH616" i="8"/>
  <c r="CG616" i="8"/>
  <c r="CF616" i="8"/>
  <c r="CE616" i="8"/>
  <c r="CD616" i="8"/>
  <c r="CC616" i="8"/>
  <c r="CB616" i="8"/>
  <c r="CA616" i="8"/>
  <c r="BZ616" i="8"/>
  <c r="BY616" i="8"/>
  <c r="BX616" i="8"/>
  <c r="BW616" i="8"/>
  <c r="BV616" i="8"/>
  <c r="BU616" i="8"/>
  <c r="BT616" i="8"/>
  <c r="BS616" i="8"/>
  <c r="BR616" i="8"/>
  <c r="BQ616" i="8"/>
  <c r="CK615" i="8"/>
  <c r="CI615" i="8"/>
  <c r="CH615" i="8"/>
  <c r="CG615" i="8"/>
  <c r="CF615" i="8"/>
  <c r="CE615" i="8"/>
  <c r="CD615" i="8"/>
  <c r="CC615" i="8"/>
  <c r="CB615" i="8"/>
  <c r="CA615" i="8"/>
  <c r="BZ615" i="8"/>
  <c r="BY615" i="8"/>
  <c r="BX615" i="8"/>
  <c r="BW615" i="8"/>
  <c r="BV615" i="8"/>
  <c r="BU615" i="8"/>
  <c r="BT615" i="8"/>
  <c r="BS615" i="8"/>
  <c r="BR615" i="8"/>
  <c r="BQ615" i="8"/>
  <c r="CK614" i="8"/>
  <c r="CI614" i="8"/>
  <c r="CH614" i="8"/>
  <c r="CG614" i="8"/>
  <c r="CF614" i="8"/>
  <c r="CE614" i="8"/>
  <c r="CD614" i="8"/>
  <c r="CC614" i="8"/>
  <c r="CB614" i="8"/>
  <c r="CA614" i="8"/>
  <c r="BZ614" i="8"/>
  <c r="BY614" i="8"/>
  <c r="BX614" i="8"/>
  <c r="BW614" i="8"/>
  <c r="BV614" i="8"/>
  <c r="BU614" i="8"/>
  <c r="BT614" i="8"/>
  <c r="BS614" i="8"/>
  <c r="BR614" i="8"/>
  <c r="BQ614" i="8"/>
  <c r="CK613" i="8"/>
  <c r="CI613" i="8"/>
  <c r="CH613" i="8"/>
  <c r="CG613" i="8"/>
  <c r="CF613" i="8"/>
  <c r="CE613" i="8"/>
  <c r="CD613" i="8"/>
  <c r="CC613" i="8"/>
  <c r="CB613" i="8"/>
  <c r="CA613" i="8"/>
  <c r="BZ613" i="8"/>
  <c r="BY613" i="8"/>
  <c r="BX613" i="8"/>
  <c r="BW613" i="8"/>
  <c r="BV613" i="8"/>
  <c r="BU613" i="8"/>
  <c r="BT613" i="8"/>
  <c r="BS613" i="8"/>
  <c r="BR613" i="8"/>
  <c r="BQ613" i="8"/>
  <c r="CK612" i="8"/>
  <c r="CI612" i="8"/>
  <c r="CH612" i="8"/>
  <c r="CG612" i="8"/>
  <c r="CF612" i="8"/>
  <c r="CE612" i="8"/>
  <c r="CD612" i="8"/>
  <c r="CC612" i="8"/>
  <c r="CB612" i="8"/>
  <c r="CA612" i="8"/>
  <c r="BZ612" i="8"/>
  <c r="BY612" i="8"/>
  <c r="BX612" i="8"/>
  <c r="BW612" i="8"/>
  <c r="BV612" i="8"/>
  <c r="BU612" i="8"/>
  <c r="BT612" i="8"/>
  <c r="BS612" i="8"/>
  <c r="BR612" i="8"/>
  <c r="BQ612" i="8"/>
  <c r="CK611" i="8"/>
  <c r="CI611" i="8"/>
  <c r="CH611" i="8"/>
  <c r="CG611" i="8"/>
  <c r="CF611" i="8"/>
  <c r="CE611" i="8"/>
  <c r="CD611" i="8"/>
  <c r="CC611" i="8"/>
  <c r="CB611" i="8"/>
  <c r="CA611" i="8"/>
  <c r="BZ611" i="8"/>
  <c r="BY611" i="8"/>
  <c r="BX611" i="8"/>
  <c r="BW611" i="8"/>
  <c r="BV611" i="8"/>
  <c r="BU611" i="8"/>
  <c r="BT611" i="8"/>
  <c r="BS611" i="8"/>
  <c r="BR611" i="8"/>
  <c r="BQ611" i="8"/>
  <c r="CK610" i="8"/>
  <c r="CI610" i="8"/>
  <c r="CH610" i="8"/>
  <c r="CG610" i="8"/>
  <c r="CF610" i="8"/>
  <c r="CE610" i="8"/>
  <c r="CD610" i="8"/>
  <c r="CC610" i="8"/>
  <c r="CB610" i="8"/>
  <c r="CA610" i="8"/>
  <c r="BZ610" i="8"/>
  <c r="BY610" i="8"/>
  <c r="BX610" i="8"/>
  <c r="BW610" i="8"/>
  <c r="BV610" i="8"/>
  <c r="BU610" i="8"/>
  <c r="BT610" i="8"/>
  <c r="BS610" i="8"/>
  <c r="BR610" i="8"/>
  <c r="BQ610" i="8"/>
  <c r="CK609" i="8"/>
  <c r="CI609" i="8"/>
  <c r="CH609" i="8"/>
  <c r="CG609" i="8"/>
  <c r="CF609" i="8"/>
  <c r="CE609" i="8"/>
  <c r="CD609" i="8"/>
  <c r="CC609" i="8"/>
  <c r="CB609" i="8"/>
  <c r="CA609" i="8"/>
  <c r="BZ609" i="8"/>
  <c r="BY609" i="8"/>
  <c r="BX609" i="8"/>
  <c r="BW609" i="8"/>
  <c r="BV609" i="8"/>
  <c r="BU609" i="8"/>
  <c r="BT609" i="8"/>
  <c r="BS609" i="8"/>
  <c r="BR609" i="8"/>
  <c r="BQ609" i="8"/>
  <c r="CK608" i="8"/>
  <c r="CI608" i="8"/>
  <c r="CH608" i="8"/>
  <c r="CG608" i="8"/>
  <c r="CF608" i="8"/>
  <c r="CE608" i="8"/>
  <c r="CD608" i="8"/>
  <c r="CC608" i="8"/>
  <c r="CB608" i="8"/>
  <c r="CA608" i="8"/>
  <c r="BZ608" i="8"/>
  <c r="BY608" i="8"/>
  <c r="BX608" i="8"/>
  <c r="BW608" i="8"/>
  <c r="BV608" i="8"/>
  <c r="BU608" i="8"/>
  <c r="BT608" i="8"/>
  <c r="BS608" i="8"/>
  <c r="BR608" i="8"/>
  <c r="BQ608" i="8"/>
  <c r="CK607" i="8"/>
  <c r="CI607" i="8"/>
  <c r="CH607" i="8"/>
  <c r="CG607" i="8"/>
  <c r="CF607" i="8"/>
  <c r="CE607" i="8"/>
  <c r="CD607" i="8"/>
  <c r="CC607" i="8"/>
  <c r="CB607" i="8"/>
  <c r="CA607" i="8"/>
  <c r="BZ607" i="8"/>
  <c r="BY607" i="8"/>
  <c r="BX607" i="8"/>
  <c r="BW607" i="8"/>
  <c r="BV607" i="8"/>
  <c r="BU607" i="8"/>
  <c r="BT607" i="8"/>
  <c r="BS607" i="8"/>
  <c r="BR607" i="8"/>
  <c r="BQ607" i="8"/>
  <c r="CK606" i="8"/>
  <c r="CI606" i="8"/>
  <c r="CH606" i="8"/>
  <c r="CG606" i="8"/>
  <c r="CF606" i="8"/>
  <c r="CE606" i="8"/>
  <c r="CD606" i="8"/>
  <c r="CC606" i="8"/>
  <c r="CB606" i="8"/>
  <c r="CA606" i="8"/>
  <c r="BZ606" i="8"/>
  <c r="BY606" i="8"/>
  <c r="BX606" i="8"/>
  <c r="BW606" i="8"/>
  <c r="BV606" i="8"/>
  <c r="BU606" i="8"/>
  <c r="BT606" i="8"/>
  <c r="BS606" i="8"/>
  <c r="BR606" i="8"/>
  <c r="BQ606" i="8"/>
  <c r="CK605" i="8"/>
  <c r="CI605" i="8"/>
  <c r="CH605" i="8"/>
  <c r="CG605" i="8"/>
  <c r="CF605" i="8"/>
  <c r="CE605" i="8"/>
  <c r="CD605" i="8"/>
  <c r="CC605" i="8"/>
  <c r="CB605" i="8"/>
  <c r="CA605" i="8"/>
  <c r="BZ605" i="8"/>
  <c r="BY605" i="8"/>
  <c r="BX605" i="8"/>
  <c r="BW605" i="8"/>
  <c r="BV605" i="8"/>
  <c r="BU605" i="8"/>
  <c r="BT605" i="8"/>
  <c r="BS605" i="8"/>
  <c r="BR605" i="8"/>
  <c r="BQ605" i="8"/>
  <c r="CK604" i="8"/>
  <c r="CI604" i="8"/>
  <c r="CH604" i="8"/>
  <c r="CG604" i="8"/>
  <c r="CF604" i="8"/>
  <c r="CE604" i="8"/>
  <c r="CD604" i="8"/>
  <c r="CC604" i="8"/>
  <c r="CB604" i="8"/>
  <c r="CA604" i="8"/>
  <c r="BZ604" i="8"/>
  <c r="BY604" i="8"/>
  <c r="BX604" i="8"/>
  <c r="BW604" i="8"/>
  <c r="BV604" i="8"/>
  <c r="BU604" i="8"/>
  <c r="BT604" i="8"/>
  <c r="BS604" i="8"/>
  <c r="BR604" i="8"/>
  <c r="BQ604" i="8"/>
  <c r="CK603" i="8"/>
  <c r="CI603" i="8"/>
  <c r="CH603" i="8"/>
  <c r="CG603" i="8"/>
  <c r="CF603" i="8"/>
  <c r="CE603" i="8"/>
  <c r="CD603" i="8"/>
  <c r="CC603" i="8"/>
  <c r="CB603" i="8"/>
  <c r="CA603" i="8"/>
  <c r="BZ603" i="8"/>
  <c r="BY603" i="8"/>
  <c r="BX603" i="8"/>
  <c r="BW603" i="8"/>
  <c r="BV603" i="8"/>
  <c r="BU603" i="8"/>
  <c r="BT603" i="8"/>
  <c r="BS603" i="8"/>
  <c r="BR603" i="8"/>
  <c r="BQ603" i="8"/>
  <c r="CK602" i="8"/>
  <c r="CI602" i="8"/>
  <c r="CH602" i="8"/>
  <c r="CG602" i="8"/>
  <c r="CF602" i="8"/>
  <c r="CE602" i="8"/>
  <c r="CD602" i="8"/>
  <c r="CC602" i="8"/>
  <c r="CB602" i="8"/>
  <c r="CA602" i="8"/>
  <c r="BZ602" i="8"/>
  <c r="BY602" i="8"/>
  <c r="BX602" i="8"/>
  <c r="BW602" i="8"/>
  <c r="BV602" i="8"/>
  <c r="BU602" i="8"/>
  <c r="BT602" i="8"/>
  <c r="BS602" i="8"/>
  <c r="BR602" i="8"/>
  <c r="BQ602" i="8"/>
  <c r="CK601" i="8"/>
  <c r="CI601" i="8"/>
  <c r="CH601" i="8"/>
  <c r="CG601" i="8"/>
  <c r="CF601" i="8"/>
  <c r="CE601" i="8"/>
  <c r="CD601" i="8"/>
  <c r="CC601" i="8"/>
  <c r="CB601" i="8"/>
  <c r="CA601" i="8"/>
  <c r="BZ601" i="8"/>
  <c r="BY601" i="8"/>
  <c r="BX601" i="8"/>
  <c r="BW601" i="8"/>
  <c r="BV601" i="8"/>
  <c r="BU601" i="8"/>
  <c r="BT601" i="8"/>
  <c r="BS601" i="8"/>
  <c r="BR601" i="8"/>
  <c r="BQ601" i="8"/>
  <c r="CK600" i="8"/>
  <c r="CI600" i="8"/>
  <c r="CH600" i="8"/>
  <c r="CG600" i="8"/>
  <c r="CF600" i="8"/>
  <c r="CE600" i="8"/>
  <c r="CD600" i="8"/>
  <c r="CC600" i="8"/>
  <c r="CB600" i="8"/>
  <c r="CA600" i="8"/>
  <c r="BZ600" i="8"/>
  <c r="BY600" i="8"/>
  <c r="BX600" i="8"/>
  <c r="BW600" i="8"/>
  <c r="BV600" i="8"/>
  <c r="BU600" i="8"/>
  <c r="BT600" i="8"/>
  <c r="BS600" i="8"/>
  <c r="BR600" i="8"/>
  <c r="BQ600" i="8"/>
  <c r="CK599" i="8"/>
  <c r="CI599" i="8"/>
  <c r="CH599" i="8"/>
  <c r="CG599" i="8"/>
  <c r="CF599" i="8"/>
  <c r="CE599" i="8"/>
  <c r="CD599" i="8"/>
  <c r="CC599" i="8"/>
  <c r="CB599" i="8"/>
  <c r="CA599" i="8"/>
  <c r="BZ599" i="8"/>
  <c r="BY599" i="8"/>
  <c r="BX599" i="8"/>
  <c r="BW599" i="8"/>
  <c r="BV599" i="8"/>
  <c r="BU599" i="8"/>
  <c r="BT599" i="8"/>
  <c r="BS599" i="8"/>
  <c r="BR599" i="8"/>
  <c r="BQ599" i="8"/>
  <c r="CK598" i="8"/>
  <c r="CI598" i="8"/>
  <c r="CH598" i="8"/>
  <c r="CG598" i="8"/>
  <c r="CF598" i="8"/>
  <c r="CE598" i="8"/>
  <c r="CD598" i="8"/>
  <c r="CC598" i="8"/>
  <c r="CB598" i="8"/>
  <c r="CA598" i="8"/>
  <c r="BZ598" i="8"/>
  <c r="BY598" i="8"/>
  <c r="BX598" i="8"/>
  <c r="BW598" i="8"/>
  <c r="BV598" i="8"/>
  <c r="BU598" i="8"/>
  <c r="BT598" i="8"/>
  <c r="BS598" i="8"/>
  <c r="BR598" i="8"/>
  <c r="BQ598" i="8"/>
  <c r="CK597" i="8"/>
  <c r="CI597" i="8"/>
  <c r="CH597" i="8"/>
  <c r="CG597" i="8"/>
  <c r="CF597" i="8"/>
  <c r="CE597" i="8"/>
  <c r="CD597" i="8"/>
  <c r="CC597" i="8"/>
  <c r="CB597" i="8"/>
  <c r="CA597" i="8"/>
  <c r="BZ597" i="8"/>
  <c r="BY597" i="8"/>
  <c r="BX597" i="8"/>
  <c r="BW597" i="8"/>
  <c r="BV597" i="8"/>
  <c r="BU597" i="8"/>
  <c r="BT597" i="8"/>
  <c r="BS597" i="8"/>
  <c r="BR597" i="8"/>
  <c r="BQ597" i="8"/>
  <c r="CK596" i="8"/>
  <c r="CI596" i="8"/>
  <c r="CH596" i="8"/>
  <c r="CG596" i="8"/>
  <c r="CF596" i="8"/>
  <c r="CE596" i="8"/>
  <c r="CD596" i="8"/>
  <c r="CC596" i="8"/>
  <c r="CB596" i="8"/>
  <c r="CA596" i="8"/>
  <c r="BZ596" i="8"/>
  <c r="BY596" i="8"/>
  <c r="BX596" i="8"/>
  <c r="BW596" i="8"/>
  <c r="BV596" i="8"/>
  <c r="BU596" i="8"/>
  <c r="BT596" i="8"/>
  <c r="BS596" i="8"/>
  <c r="BR596" i="8"/>
  <c r="BQ596" i="8"/>
  <c r="CK595" i="8"/>
  <c r="CI595" i="8"/>
  <c r="CH595" i="8"/>
  <c r="CG595" i="8"/>
  <c r="CF595" i="8"/>
  <c r="CE595" i="8"/>
  <c r="CD595" i="8"/>
  <c r="CC595" i="8"/>
  <c r="CB595" i="8"/>
  <c r="CA595" i="8"/>
  <c r="BZ595" i="8"/>
  <c r="BY595" i="8"/>
  <c r="BX595" i="8"/>
  <c r="BW595" i="8"/>
  <c r="BV595" i="8"/>
  <c r="BU595" i="8"/>
  <c r="BT595" i="8"/>
  <c r="BS595" i="8"/>
  <c r="BR595" i="8"/>
  <c r="BQ595" i="8"/>
  <c r="CK594" i="8"/>
  <c r="CI594" i="8"/>
  <c r="CH594" i="8"/>
  <c r="CG594" i="8"/>
  <c r="CF594" i="8"/>
  <c r="CE594" i="8"/>
  <c r="CD594" i="8"/>
  <c r="CC594" i="8"/>
  <c r="CB594" i="8"/>
  <c r="CA594" i="8"/>
  <c r="BZ594" i="8"/>
  <c r="BY594" i="8"/>
  <c r="BX594" i="8"/>
  <c r="BW594" i="8"/>
  <c r="BV594" i="8"/>
  <c r="BU594" i="8"/>
  <c r="BT594" i="8"/>
  <c r="BS594" i="8"/>
  <c r="BR594" i="8"/>
  <c r="BQ594" i="8"/>
  <c r="CK593" i="8"/>
  <c r="CI593" i="8"/>
  <c r="CH593" i="8"/>
  <c r="CG593" i="8"/>
  <c r="CF593" i="8"/>
  <c r="CE593" i="8"/>
  <c r="CD593" i="8"/>
  <c r="CC593" i="8"/>
  <c r="CB593" i="8"/>
  <c r="CA593" i="8"/>
  <c r="BZ593" i="8"/>
  <c r="BY593" i="8"/>
  <c r="BX593" i="8"/>
  <c r="BW593" i="8"/>
  <c r="BV593" i="8"/>
  <c r="BU593" i="8"/>
  <c r="BT593" i="8"/>
  <c r="BS593" i="8"/>
  <c r="BR593" i="8"/>
  <c r="BQ593" i="8"/>
  <c r="CK592" i="8"/>
  <c r="CI592" i="8"/>
  <c r="CH592" i="8"/>
  <c r="CG592" i="8"/>
  <c r="CF592" i="8"/>
  <c r="CE592" i="8"/>
  <c r="CD592" i="8"/>
  <c r="CC592" i="8"/>
  <c r="CB592" i="8"/>
  <c r="CA592" i="8"/>
  <c r="BZ592" i="8"/>
  <c r="BY592" i="8"/>
  <c r="BX592" i="8"/>
  <c r="BW592" i="8"/>
  <c r="BV592" i="8"/>
  <c r="BU592" i="8"/>
  <c r="BT592" i="8"/>
  <c r="BS592" i="8"/>
  <c r="BR592" i="8"/>
  <c r="BQ592" i="8"/>
  <c r="CK591" i="8"/>
  <c r="CI591" i="8"/>
  <c r="CH591" i="8"/>
  <c r="CG591" i="8"/>
  <c r="CF591" i="8"/>
  <c r="CE591" i="8"/>
  <c r="CD591" i="8"/>
  <c r="CC591" i="8"/>
  <c r="CB591" i="8"/>
  <c r="CA591" i="8"/>
  <c r="BZ591" i="8"/>
  <c r="BY591" i="8"/>
  <c r="BX591" i="8"/>
  <c r="BW591" i="8"/>
  <c r="BV591" i="8"/>
  <c r="BU591" i="8"/>
  <c r="BT591" i="8"/>
  <c r="BS591" i="8"/>
  <c r="BR591" i="8"/>
  <c r="BQ591" i="8"/>
  <c r="CK590" i="8"/>
  <c r="CI590" i="8"/>
  <c r="CH590" i="8"/>
  <c r="CG590" i="8"/>
  <c r="CF590" i="8"/>
  <c r="CE590" i="8"/>
  <c r="CD590" i="8"/>
  <c r="CC590" i="8"/>
  <c r="CB590" i="8"/>
  <c r="CA590" i="8"/>
  <c r="BZ590" i="8"/>
  <c r="BY590" i="8"/>
  <c r="BX590" i="8"/>
  <c r="BW590" i="8"/>
  <c r="BV590" i="8"/>
  <c r="BU590" i="8"/>
  <c r="BT590" i="8"/>
  <c r="BS590" i="8"/>
  <c r="BR590" i="8"/>
  <c r="BQ590" i="8"/>
  <c r="CK589" i="8"/>
  <c r="CI589" i="8"/>
  <c r="CH589" i="8"/>
  <c r="CG589" i="8"/>
  <c r="CF589" i="8"/>
  <c r="CE589" i="8"/>
  <c r="CD589" i="8"/>
  <c r="CC589" i="8"/>
  <c r="CB589" i="8"/>
  <c r="CA589" i="8"/>
  <c r="BZ589" i="8"/>
  <c r="BY589" i="8"/>
  <c r="BX589" i="8"/>
  <c r="BW589" i="8"/>
  <c r="BV589" i="8"/>
  <c r="BU589" i="8"/>
  <c r="BT589" i="8"/>
  <c r="BS589" i="8"/>
  <c r="BR589" i="8"/>
  <c r="BQ589" i="8"/>
  <c r="CK588" i="8"/>
  <c r="CI588" i="8"/>
  <c r="CH588" i="8"/>
  <c r="CG588" i="8"/>
  <c r="CF588" i="8"/>
  <c r="CE588" i="8"/>
  <c r="CD588" i="8"/>
  <c r="CC588" i="8"/>
  <c r="CB588" i="8"/>
  <c r="CA588" i="8"/>
  <c r="BZ588" i="8"/>
  <c r="BY588" i="8"/>
  <c r="BX588" i="8"/>
  <c r="BW588" i="8"/>
  <c r="BV588" i="8"/>
  <c r="BU588" i="8"/>
  <c r="BT588" i="8"/>
  <c r="BS588" i="8"/>
  <c r="BR588" i="8"/>
  <c r="BQ588" i="8"/>
  <c r="CK587" i="8"/>
  <c r="CI587" i="8"/>
  <c r="CH587" i="8"/>
  <c r="CG587" i="8"/>
  <c r="CF587" i="8"/>
  <c r="CE587" i="8"/>
  <c r="CD587" i="8"/>
  <c r="CC587" i="8"/>
  <c r="CB587" i="8"/>
  <c r="CA587" i="8"/>
  <c r="BZ587" i="8"/>
  <c r="BY587" i="8"/>
  <c r="BX587" i="8"/>
  <c r="BW587" i="8"/>
  <c r="BV587" i="8"/>
  <c r="BU587" i="8"/>
  <c r="BT587" i="8"/>
  <c r="BS587" i="8"/>
  <c r="BR587" i="8"/>
  <c r="BQ587" i="8"/>
  <c r="CK586" i="8"/>
  <c r="CI586" i="8"/>
  <c r="CH586" i="8"/>
  <c r="CG586" i="8"/>
  <c r="CF586" i="8"/>
  <c r="CE586" i="8"/>
  <c r="CD586" i="8"/>
  <c r="CC586" i="8"/>
  <c r="CB586" i="8"/>
  <c r="CA586" i="8"/>
  <c r="BZ586" i="8"/>
  <c r="BY586" i="8"/>
  <c r="BX586" i="8"/>
  <c r="BW586" i="8"/>
  <c r="BV586" i="8"/>
  <c r="BU586" i="8"/>
  <c r="BT586" i="8"/>
  <c r="BS586" i="8"/>
  <c r="BR586" i="8"/>
  <c r="BQ586" i="8"/>
  <c r="CK585" i="8"/>
  <c r="CI585" i="8"/>
  <c r="CH585" i="8"/>
  <c r="CG585" i="8"/>
  <c r="CF585" i="8"/>
  <c r="CE585" i="8"/>
  <c r="CD585" i="8"/>
  <c r="CC585" i="8"/>
  <c r="CB585" i="8"/>
  <c r="CA585" i="8"/>
  <c r="BZ585" i="8"/>
  <c r="BY585" i="8"/>
  <c r="BX585" i="8"/>
  <c r="BW585" i="8"/>
  <c r="BV585" i="8"/>
  <c r="BU585" i="8"/>
  <c r="BT585" i="8"/>
  <c r="BS585" i="8"/>
  <c r="BR585" i="8"/>
  <c r="BQ585" i="8"/>
  <c r="CK584" i="8"/>
  <c r="CI584" i="8"/>
  <c r="CH584" i="8"/>
  <c r="CG584" i="8"/>
  <c r="CF584" i="8"/>
  <c r="CE584" i="8"/>
  <c r="CD584" i="8"/>
  <c r="CC584" i="8"/>
  <c r="CB584" i="8"/>
  <c r="CA584" i="8"/>
  <c r="BZ584" i="8"/>
  <c r="BY584" i="8"/>
  <c r="BX584" i="8"/>
  <c r="BW584" i="8"/>
  <c r="BV584" i="8"/>
  <c r="BU584" i="8"/>
  <c r="BT584" i="8"/>
  <c r="BS584" i="8"/>
  <c r="BR584" i="8"/>
  <c r="BQ584" i="8"/>
  <c r="CK583" i="8"/>
  <c r="CI583" i="8"/>
  <c r="CH583" i="8"/>
  <c r="CG583" i="8"/>
  <c r="CF583" i="8"/>
  <c r="CE583" i="8"/>
  <c r="CD583" i="8"/>
  <c r="CC583" i="8"/>
  <c r="CB583" i="8"/>
  <c r="CA583" i="8"/>
  <c r="BZ583" i="8"/>
  <c r="BY583" i="8"/>
  <c r="BX583" i="8"/>
  <c r="BW583" i="8"/>
  <c r="BV583" i="8"/>
  <c r="BU583" i="8"/>
  <c r="BT583" i="8"/>
  <c r="BS583" i="8"/>
  <c r="BR583" i="8"/>
  <c r="BQ583" i="8"/>
  <c r="CK582" i="8"/>
  <c r="CI582" i="8"/>
  <c r="CH582" i="8"/>
  <c r="CG582" i="8"/>
  <c r="CF582" i="8"/>
  <c r="CE582" i="8"/>
  <c r="CD582" i="8"/>
  <c r="CC582" i="8"/>
  <c r="CB582" i="8"/>
  <c r="CA582" i="8"/>
  <c r="BZ582" i="8"/>
  <c r="BY582" i="8"/>
  <c r="BX582" i="8"/>
  <c r="BW582" i="8"/>
  <c r="BV582" i="8"/>
  <c r="BU582" i="8"/>
  <c r="BT582" i="8"/>
  <c r="BS582" i="8"/>
  <c r="BR582" i="8"/>
  <c r="BQ582" i="8"/>
  <c r="CK581" i="8"/>
  <c r="CI581" i="8"/>
  <c r="CH581" i="8"/>
  <c r="CG581" i="8"/>
  <c r="CF581" i="8"/>
  <c r="CE581" i="8"/>
  <c r="CD581" i="8"/>
  <c r="CC581" i="8"/>
  <c r="CB581" i="8"/>
  <c r="CA581" i="8"/>
  <c r="BZ581" i="8"/>
  <c r="BY581" i="8"/>
  <c r="BX581" i="8"/>
  <c r="BW581" i="8"/>
  <c r="BV581" i="8"/>
  <c r="BU581" i="8"/>
  <c r="BT581" i="8"/>
  <c r="BS581" i="8"/>
  <c r="BR581" i="8"/>
  <c r="BQ581" i="8"/>
  <c r="CK580" i="8"/>
  <c r="CI580" i="8"/>
  <c r="CH580" i="8"/>
  <c r="CG580" i="8"/>
  <c r="CF580" i="8"/>
  <c r="CE580" i="8"/>
  <c r="CD580" i="8"/>
  <c r="CC580" i="8"/>
  <c r="CB580" i="8"/>
  <c r="CA580" i="8"/>
  <c r="BZ580" i="8"/>
  <c r="BY580" i="8"/>
  <c r="BX580" i="8"/>
  <c r="BW580" i="8"/>
  <c r="BV580" i="8"/>
  <c r="BU580" i="8"/>
  <c r="BT580" i="8"/>
  <c r="BS580" i="8"/>
  <c r="BR580" i="8"/>
  <c r="BQ580" i="8"/>
  <c r="CK579" i="8"/>
  <c r="CI579" i="8"/>
  <c r="CH579" i="8"/>
  <c r="CG579" i="8"/>
  <c r="CF579" i="8"/>
  <c r="CE579" i="8"/>
  <c r="CD579" i="8"/>
  <c r="CC579" i="8"/>
  <c r="CB579" i="8"/>
  <c r="CA579" i="8"/>
  <c r="BZ579" i="8"/>
  <c r="BY579" i="8"/>
  <c r="BX579" i="8"/>
  <c r="BW579" i="8"/>
  <c r="BV579" i="8"/>
  <c r="BU579" i="8"/>
  <c r="BT579" i="8"/>
  <c r="BS579" i="8"/>
  <c r="BR579" i="8"/>
  <c r="BQ579" i="8"/>
  <c r="CK578" i="8"/>
  <c r="CI578" i="8"/>
  <c r="CH578" i="8"/>
  <c r="CG578" i="8"/>
  <c r="CF578" i="8"/>
  <c r="CE578" i="8"/>
  <c r="CD578" i="8"/>
  <c r="CC578" i="8"/>
  <c r="CB578" i="8"/>
  <c r="CA578" i="8"/>
  <c r="BZ578" i="8"/>
  <c r="BY578" i="8"/>
  <c r="BX578" i="8"/>
  <c r="BW578" i="8"/>
  <c r="BV578" i="8"/>
  <c r="BU578" i="8"/>
  <c r="BT578" i="8"/>
  <c r="BS578" i="8"/>
  <c r="BR578" i="8"/>
  <c r="BQ578" i="8"/>
  <c r="CK577" i="8"/>
  <c r="CI577" i="8"/>
  <c r="CH577" i="8"/>
  <c r="CG577" i="8"/>
  <c r="CF577" i="8"/>
  <c r="CE577" i="8"/>
  <c r="CD577" i="8"/>
  <c r="CC577" i="8"/>
  <c r="CB577" i="8"/>
  <c r="CA577" i="8"/>
  <c r="BZ577" i="8"/>
  <c r="BY577" i="8"/>
  <c r="BX577" i="8"/>
  <c r="BW577" i="8"/>
  <c r="BV577" i="8"/>
  <c r="BU577" i="8"/>
  <c r="BT577" i="8"/>
  <c r="BS577" i="8"/>
  <c r="BR577" i="8"/>
  <c r="BQ577" i="8"/>
  <c r="CK576" i="8"/>
  <c r="CI576" i="8"/>
  <c r="CH576" i="8"/>
  <c r="CG576" i="8"/>
  <c r="CF576" i="8"/>
  <c r="CE576" i="8"/>
  <c r="CD576" i="8"/>
  <c r="CC576" i="8"/>
  <c r="CB576" i="8"/>
  <c r="CA576" i="8"/>
  <c r="BZ576" i="8"/>
  <c r="BY576" i="8"/>
  <c r="BX576" i="8"/>
  <c r="BW576" i="8"/>
  <c r="BV576" i="8"/>
  <c r="BU576" i="8"/>
  <c r="BT576" i="8"/>
  <c r="BS576" i="8"/>
  <c r="BR576" i="8"/>
  <c r="BQ576" i="8"/>
  <c r="CK575" i="8"/>
  <c r="CI575" i="8"/>
  <c r="CH575" i="8"/>
  <c r="CG575" i="8"/>
  <c r="CF575" i="8"/>
  <c r="CE575" i="8"/>
  <c r="CD575" i="8"/>
  <c r="CC575" i="8"/>
  <c r="CB575" i="8"/>
  <c r="CA575" i="8"/>
  <c r="BZ575" i="8"/>
  <c r="BY575" i="8"/>
  <c r="BX575" i="8"/>
  <c r="BW575" i="8"/>
  <c r="BV575" i="8"/>
  <c r="BU575" i="8"/>
  <c r="BT575" i="8"/>
  <c r="BS575" i="8"/>
  <c r="BR575" i="8"/>
  <c r="BQ575" i="8"/>
  <c r="CK574" i="8"/>
  <c r="CI574" i="8"/>
  <c r="CH574" i="8"/>
  <c r="CG574" i="8"/>
  <c r="CF574" i="8"/>
  <c r="CE574" i="8"/>
  <c r="CD574" i="8"/>
  <c r="CC574" i="8"/>
  <c r="CB574" i="8"/>
  <c r="CA574" i="8"/>
  <c r="BZ574" i="8"/>
  <c r="BY574" i="8"/>
  <c r="BX574" i="8"/>
  <c r="BW574" i="8"/>
  <c r="BV574" i="8"/>
  <c r="BU574" i="8"/>
  <c r="BT574" i="8"/>
  <c r="BS574" i="8"/>
  <c r="BR574" i="8"/>
  <c r="BQ574" i="8"/>
  <c r="CK573" i="8"/>
  <c r="CI573" i="8"/>
  <c r="CH573" i="8"/>
  <c r="CG573" i="8"/>
  <c r="CF573" i="8"/>
  <c r="CE573" i="8"/>
  <c r="CD573" i="8"/>
  <c r="CC573" i="8"/>
  <c r="CB573" i="8"/>
  <c r="CA573" i="8"/>
  <c r="BZ573" i="8"/>
  <c r="BY573" i="8"/>
  <c r="BX573" i="8"/>
  <c r="BW573" i="8"/>
  <c r="BV573" i="8"/>
  <c r="BU573" i="8"/>
  <c r="BT573" i="8"/>
  <c r="BS573" i="8"/>
  <c r="BR573" i="8"/>
  <c r="BQ573" i="8"/>
  <c r="CK572" i="8"/>
  <c r="CI572" i="8"/>
  <c r="CH572" i="8"/>
  <c r="CG572" i="8"/>
  <c r="CF572" i="8"/>
  <c r="CE572" i="8"/>
  <c r="CD572" i="8"/>
  <c r="CC572" i="8"/>
  <c r="CB572" i="8"/>
  <c r="CA572" i="8"/>
  <c r="BZ572" i="8"/>
  <c r="BY572" i="8"/>
  <c r="BX572" i="8"/>
  <c r="BW572" i="8"/>
  <c r="BV572" i="8"/>
  <c r="BU572" i="8"/>
  <c r="BT572" i="8"/>
  <c r="BS572" i="8"/>
  <c r="BR572" i="8"/>
  <c r="BQ572" i="8"/>
  <c r="CK571" i="8"/>
  <c r="CI571" i="8"/>
  <c r="CH571" i="8"/>
  <c r="CG571" i="8"/>
  <c r="CF571" i="8"/>
  <c r="CE571" i="8"/>
  <c r="CD571" i="8"/>
  <c r="CC571" i="8"/>
  <c r="CB571" i="8"/>
  <c r="CA571" i="8"/>
  <c r="BZ571" i="8"/>
  <c r="BY571" i="8"/>
  <c r="BX571" i="8"/>
  <c r="BW571" i="8"/>
  <c r="BV571" i="8"/>
  <c r="BU571" i="8"/>
  <c r="BT571" i="8"/>
  <c r="BS571" i="8"/>
  <c r="BR571" i="8"/>
  <c r="BQ571" i="8"/>
  <c r="CK570" i="8"/>
  <c r="CI570" i="8"/>
  <c r="CH570" i="8"/>
  <c r="CG570" i="8"/>
  <c r="CF570" i="8"/>
  <c r="CE570" i="8"/>
  <c r="CD570" i="8"/>
  <c r="CC570" i="8"/>
  <c r="CB570" i="8"/>
  <c r="CA570" i="8"/>
  <c r="BZ570" i="8"/>
  <c r="BY570" i="8"/>
  <c r="BX570" i="8"/>
  <c r="BW570" i="8"/>
  <c r="BV570" i="8"/>
  <c r="BU570" i="8"/>
  <c r="BT570" i="8"/>
  <c r="BS570" i="8"/>
  <c r="BR570" i="8"/>
  <c r="BQ570" i="8"/>
  <c r="CK569" i="8"/>
  <c r="CI569" i="8"/>
  <c r="CH569" i="8"/>
  <c r="CG569" i="8"/>
  <c r="CF569" i="8"/>
  <c r="CE569" i="8"/>
  <c r="CD569" i="8"/>
  <c r="CC569" i="8"/>
  <c r="CB569" i="8"/>
  <c r="CA569" i="8"/>
  <c r="BZ569" i="8"/>
  <c r="BY569" i="8"/>
  <c r="BX569" i="8"/>
  <c r="BW569" i="8"/>
  <c r="BV569" i="8"/>
  <c r="BU569" i="8"/>
  <c r="BT569" i="8"/>
  <c r="BS569" i="8"/>
  <c r="BR569" i="8"/>
  <c r="BQ569" i="8"/>
  <c r="CK568" i="8"/>
  <c r="CI568" i="8"/>
  <c r="CH568" i="8"/>
  <c r="CG568" i="8"/>
  <c r="CF568" i="8"/>
  <c r="CE568" i="8"/>
  <c r="CD568" i="8"/>
  <c r="CC568" i="8"/>
  <c r="CB568" i="8"/>
  <c r="CA568" i="8"/>
  <c r="BZ568" i="8"/>
  <c r="BY568" i="8"/>
  <c r="BX568" i="8"/>
  <c r="BW568" i="8"/>
  <c r="BV568" i="8"/>
  <c r="BU568" i="8"/>
  <c r="BT568" i="8"/>
  <c r="BS568" i="8"/>
  <c r="BR568" i="8"/>
  <c r="BQ568" i="8"/>
  <c r="CK567" i="8"/>
  <c r="CI567" i="8"/>
  <c r="CH567" i="8"/>
  <c r="CG567" i="8"/>
  <c r="CF567" i="8"/>
  <c r="CE567" i="8"/>
  <c r="CD567" i="8"/>
  <c r="CC567" i="8"/>
  <c r="CB567" i="8"/>
  <c r="CA567" i="8"/>
  <c r="BZ567" i="8"/>
  <c r="BY567" i="8"/>
  <c r="BX567" i="8"/>
  <c r="BW567" i="8"/>
  <c r="BV567" i="8"/>
  <c r="BU567" i="8"/>
  <c r="BT567" i="8"/>
  <c r="BS567" i="8"/>
  <c r="BR567" i="8"/>
  <c r="BQ567" i="8"/>
  <c r="CK566" i="8"/>
  <c r="CI566" i="8"/>
  <c r="CH566" i="8"/>
  <c r="CG566" i="8"/>
  <c r="CF566" i="8"/>
  <c r="CE566" i="8"/>
  <c r="CD566" i="8"/>
  <c r="CC566" i="8"/>
  <c r="CB566" i="8"/>
  <c r="CA566" i="8"/>
  <c r="BZ566" i="8"/>
  <c r="BY566" i="8"/>
  <c r="BX566" i="8"/>
  <c r="BW566" i="8"/>
  <c r="BV566" i="8"/>
  <c r="BU566" i="8"/>
  <c r="BT566" i="8"/>
  <c r="BS566" i="8"/>
  <c r="BR566" i="8"/>
  <c r="BQ566" i="8"/>
  <c r="CK565" i="8"/>
  <c r="CI565" i="8"/>
  <c r="CH565" i="8"/>
  <c r="CG565" i="8"/>
  <c r="CF565" i="8"/>
  <c r="CE565" i="8"/>
  <c r="CD565" i="8"/>
  <c r="CC565" i="8"/>
  <c r="CB565" i="8"/>
  <c r="CA565" i="8"/>
  <c r="BZ565" i="8"/>
  <c r="BY565" i="8"/>
  <c r="BX565" i="8"/>
  <c r="BW565" i="8"/>
  <c r="BV565" i="8"/>
  <c r="BU565" i="8"/>
  <c r="BT565" i="8"/>
  <c r="BS565" i="8"/>
  <c r="BR565" i="8"/>
  <c r="BQ565" i="8"/>
  <c r="CK564" i="8"/>
  <c r="CI564" i="8"/>
  <c r="CH564" i="8"/>
  <c r="CG564" i="8"/>
  <c r="CF564" i="8"/>
  <c r="CE564" i="8"/>
  <c r="CD564" i="8"/>
  <c r="CC564" i="8"/>
  <c r="CB564" i="8"/>
  <c r="CA564" i="8"/>
  <c r="BZ564" i="8"/>
  <c r="BY564" i="8"/>
  <c r="BX564" i="8"/>
  <c r="BW564" i="8"/>
  <c r="BV564" i="8"/>
  <c r="BU564" i="8"/>
  <c r="BT564" i="8"/>
  <c r="BS564" i="8"/>
  <c r="BR564" i="8"/>
  <c r="BQ564" i="8"/>
  <c r="CK563" i="8"/>
  <c r="CI563" i="8"/>
  <c r="CH563" i="8"/>
  <c r="CG563" i="8"/>
  <c r="CF563" i="8"/>
  <c r="CE563" i="8"/>
  <c r="CD563" i="8"/>
  <c r="CC563" i="8"/>
  <c r="CB563" i="8"/>
  <c r="CA563" i="8"/>
  <c r="BZ563" i="8"/>
  <c r="BY563" i="8"/>
  <c r="BX563" i="8"/>
  <c r="BW563" i="8"/>
  <c r="BV563" i="8"/>
  <c r="BU563" i="8"/>
  <c r="BT563" i="8"/>
  <c r="BS563" i="8"/>
  <c r="BR563" i="8"/>
  <c r="BQ563" i="8"/>
  <c r="CK562" i="8"/>
  <c r="CI562" i="8"/>
  <c r="CH562" i="8"/>
  <c r="CG562" i="8"/>
  <c r="CF562" i="8"/>
  <c r="CE562" i="8"/>
  <c r="CD562" i="8"/>
  <c r="CC562" i="8"/>
  <c r="CB562" i="8"/>
  <c r="CA562" i="8"/>
  <c r="BZ562" i="8"/>
  <c r="BY562" i="8"/>
  <c r="BX562" i="8"/>
  <c r="BW562" i="8"/>
  <c r="BV562" i="8"/>
  <c r="BU562" i="8"/>
  <c r="BT562" i="8"/>
  <c r="BS562" i="8"/>
  <c r="BR562" i="8"/>
  <c r="BQ562" i="8"/>
  <c r="CK561" i="8"/>
  <c r="CI561" i="8"/>
  <c r="CH561" i="8"/>
  <c r="CG561" i="8"/>
  <c r="CF561" i="8"/>
  <c r="CE561" i="8"/>
  <c r="CD561" i="8"/>
  <c r="CC561" i="8"/>
  <c r="CB561" i="8"/>
  <c r="CA561" i="8"/>
  <c r="BZ561" i="8"/>
  <c r="BY561" i="8"/>
  <c r="BX561" i="8"/>
  <c r="BW561" i="8"/>
  <c r="BV561" i="8"/>
  <c r="BU561" i="8"/>
  <c r="BT561" i="8"/>
  <c r="BS561" i="8"/>
  <c r="BR561" i="8"/>
  <c r="BQ561" i="8"/>
  <c r="CK560" i="8"/>
  <c r="CI560" i="8"/>
  <c r="CH560" i="8"/>
  <c r="CG560" i="8"/>
  <c r="CF560" i="8"/>
  <c r="CE560" i="8"/>
  <c r="CD560" i="8"/>
  <c r="CC560" i="8"/>
  <c r="CB560" i="8"/>
  <c r="CA560" i="8"/>
  <c r="BZ560" i="8"/>
  <c r="BY560" i="8"/>
  <c r="BX560" i="8"/>
  <c r="BW560" i="8"/>
  <c r="BV560" i="8"/>
  <c r="BU560" i="8"/>
  <c r="BT560" i="8"/>
  <c r="BS560" i="8"/>
  <c r="BR560" i="8"/>
  <c r="BQ560" i="8"/>
  <c r="CK559" i="8"/>
  <c r="CI559" i="8"/>
  <c r="CH559" i="8"/>
  <c r="CG559" i="8"/>
  <c r="CF559" i="8"/>
  <c r="CE559" i="8"/>
  <c r="CD559" i="8"/>
  <c r="CC559" i="8"/>
  <c r="CB559" i="8"/>
  <c r="CA559" i="8"/>
  <c r="BZ559" i="8"/>
  <c r="BY559" i="8"/>
  <c r="BX559" i="8"/>
  <c r="BW559" i="8"/>
  <c r="BV559" i="8"/>
  <c r="BU559" i="8"/>
  <c r="BT559" i="8"/>
  <c r="BS559" i="8"/>
  <c r="BR559" i="8"/>
  <c r="BQ559" i="8"/>
  <c r="CK558" i="8"/>
  <c r="CI558" i="8"/>
  <c r="CH558" i="8"/>
  <c r="CG558" i="8"/>
  <c r="CF558" i="8"/>
  <c r="CE558" i="8"/>
  <c r="CD558" i="8"/>
  <c r="CC558" i="8"/>
  <c r="CB558" i="8"/>
  <c r="CA558" i="8"/>
  <c r="BZ558" i="8"/>
  <c r="BY558" i="8"/>
  <c r="BX558" i="8"/>
  <c r="BW558" i="8"/>
  <c r="BV558" i="8"/>
  <c r="BU558" i="8"/>
  <c r="BT558" i="8"/>
  <c r="BS558" i="8"/>
  <c r="BR558" i="8"/>
  <c r="BQ558" i="8"/>
  <c r="CK557" i="8"/>
  <c r="CI557" i="8"/>
  <c r="CH557" i="8"/>
  <c r="CG557" i="8"/>
  <c r="CF557" i="8"/>
  <c r="CE557" i="8"/>
  <c r="CD557" i="8"/>
  <c r="CC557" i="8"/>
  <c r="CB557" i="8"/>
  <c r="CA557" i="8"/>
  <c r="BZ557" i="8"/>
  <c r="BY557" i="8"/>
  <c r="BX557" i="8"/>
  <c r="BW557" i="8"/>
  <c r="BV557" i="8"/>
  <c r="BU557" i="8"/>
  <c r="BT557" i="8"/>
  <c r="BS557" i="8"/>
  <c r="BR557" i="8"/>
  <c r="BQ557" i="8"/>
  <c r="CK556" i="8"/>
  <c r="CI556" i="8"/>
  <c r="CH556" i="8"/>
  <c r="CG556" i="8"/>
  <c r="CF556" i="8"/>
  <c r="CE556" i="8"/>
  <c r="CD556" i="8"/>
  <c r="CC556" i="8"/>
  <c r="CB556" i="8"/>
  <c r="CA556" i="8"/>
  <c r="BZ556" i="8"/>
  <c r="BY556" i="8"/>
  <c r="BX556" i="8"/>
  <c r="BW556" i="8"/>
  <c r="BV556" i="8"/>
  <c r="BU556" i="8"/>
  <c r="BT556" i="8"/>
  <c r="BS556" i="8"/>
  <c r="BR556" i="8"/>
  <c r="BQ556" i="8"/>
  <c r="CK555" i="8"/>
  <c r="CI555" i="8"/>
  <c r="CH555" i="8"/>
  <c r="CG555" i="8"/>
  <c r="CF555" i="8"/>
  <c r="CE555" i="8"/>
  <c r="CD555" i="8"/>
  <c r="CC555" i="8"/>
  <c r="CB555" i="8"/>
  <c r="CA555" i="8"/>
  <c r="BZ555" i="8"/>
  <c r="BY555" i="8"/>
  <c r="BX555" i="8"/>
  <c r="BW555" i="8"/>
  <c r="BV555" i="8"/>
  <c r="BU555" i="8"/>
  <c r="BT555" i="8"/>
  <c r="BS555" i="8"/>
  <c r="BR555" i="8"/>
  <c r="BQ555" i="8"/>
  <c r="CK554" i="8"/>
  <c r="CI554" i="8"/>
  <c r="CH554" i="8"/>
  <c r="CG554" i="8"/>
  <c r="CF554" i="8"/>
  <c r="CE554" i="8"/>
  <c r="CD554" i="8"/>
  <c r="CC554" i="8"/>
  <c r="CB554" i="8"/>
  <c r="CA554" i="8"/>
  <c r="BZ554" i="8"/>
  <c r="BY554" i="8"/>
  <c r="BX554" i="8"/>
  <c r="BW554" i="8"/>
  <c r="BV554" i="8"/>
  <c r="BU554" i="8"/>
  <c r="BT554" i="8"/>
  <c r="BS554" i="8"/>
  <c r="BR554" i="8"/>
  <c r="BQ554" i="8"/>
  <c r="CK553" i="8"/>
  <c r="CI553" i="8"/>
  <c r="CH553" i="8"/>
  <c r="CG553" i="8"/>
  <c r="CF553" i="8"/>
  <c r="CE553" i="8"/>
  <c r="CD553" i="8"/>
  <c r="CC553" i="8"/>
  <c r="CB553" i="8"/>
  <c r="CA553" i="8"/>
  <c r="BZ553" i="8"/>
  <c r="BY553" i="8"/>
  <c r="BX553" i="8"/>
  <c r="BW553" i="8"/>
  <c r="BV553" i="8"/>
  <c r="BU553" i="8"/>
  <c r="BT553" i="8"/>
  <c r="BS553" i="8"/>
  <c r="BR553" i="8"/>
  <c r="BQ553" i="8"/>
  <c r="CK552" i="8"/>
  <c r="CI552" i="8"/>
  <c r="CH552" i="8"/>
  <c r="CG552" i="8"/>
  <c r="CF552" i="8"/>
  <c r="CE552" i="8"/>
  <c r="CD552" i="8"/>
  <c r="CC552" i="8"/>
  <c r="CB552" i="8"/>
  <c r="CA552" i="8"/>
  <c r="BZ552" i="8"/>
  <c r="BY552" i="8"/>
  <c r="BX552" i="8"/>
  <c r="BW552" i="8"/>
  <c r="BV552" i="8"/>
  <c r="BU552" i="8"/>
  <c r="BT552" i="8"/>
  <c r="BS552" i="8"/>
  <c r="BR552" i="8"/>
  <c r="BQ552" i="8"/>
  <c r="CK551" i="8"/>
  <c r="CI551" i="8"/>
  <c r="CH551" i="8"/>
  <c r="CG551" i="8"/>
  <c r="CF551" i="8"/>
  <c r="CE551" i="8"/>
  <c r="CD551" i="8"/>
  <c r="CC551" i="8"/>
  <c r="CB551" i="8"/>
  <c r="CA551" i="8"/>
  <c r="BZ551" i="8"/>
  <c r="BY551" i="8"/>
  <c r="BX551" i="8"/>
  <c r="BW551" i="8"/>
  <c r="BV551" i="8"/>
  <c r="BU551" i="8"/>
  <c r="BT551" i="8"/>
  <c r="BS551" i="8"/>
  <c r="BR551" i="8"/>
  <c r="BQ551" i="8"/>
  <c r="CK550" i="8"/>
  <c r="CI550" i="8"/>
  <c r="CH550" i="8"/>
  <c r="CG550" i="8"/>
  <c r="CF550" i="8"/>
  <c r="CE550" i="8"/>
  <c r="CD550" i="8"/>
  <c r="CC550" i="8"/>
  <c r="CB550" i="8"/>
  <c r="CA550" i="8"/>
  <c r="BZ550" i="8"/>
  <c r="BY550" i="8"/>
  <c r="BX550" i="8"/>
  <c r="BW550" i="8"/>
  <c r="BV550" i="8"/>
  <c r="BU550" i="8"/>
  <c r="BT550" i="8"/>
  <c r="BS550" i="8"/>
  <c r="BR550" i="8"/>
  <c r="BQ550" i="8"/>
  <c r="CK549" i="8"/>
  <c r="CI549" i="8"/>
  <c r="CH549" i="8"/>
  <c r="CG549" i="8"/>
  <c r="CF549" i="8"/>
  <c r="CE549" i="8"/>
  <c r="CD549" i="8"/>
  <c r="CC549" i="8"/>
  <c r="CB549" i="8"/>
  <c r="CA549" i="8"/>
  <c r="BZ549" i="8"/>
  <c r="BY549" i="8"/>
  <c r="BX549" i="8"/>
  <c r="BW549" i="8"/>
  <c r="BV549" i="8"/>
  <c r="BU549" i="8"/>
  <c r="BT549" i="8"/>
  <c r="BS549" i="8"/>
  <c r="BR549" i="8"/>
  <c r="BQ549" i="8"/>
  <c r="CK548" i="8"/>
  <c r="CI548" i="8"/>
  <c r="CH548" i="8"/>
  <c r="CG548" i="8"/>
  <c r="CF548" i="8"/>
  <c r="CE548" i="8"/>
  <c r="CD548" i="8"/>
  <c r="CC548" i="8"/>
  <c r="CB548" i="8"/>
  <c r="CA548" i="8"/>
  <c r="BZ548" i="8"/>
  <c r="BY548" i="8"/>
  <c r="BX548" i="8"/>
  <c r="BW548" i="8"/>
  <c r="BV548" i="8"/>
  <c r="BU548" i="8"/>
  <c r="BT548" i="8"/>
  <c r="BS548" i="8"/>
  <c r="BR548" i="8"/>
  <c r="BQ548" i="8"/>
  <c r="CK547" i="8"/>
  <c r="CI547" i="8"/>
  <c r="CH547" i="8"/>
  <c r="CG547" i="8"/>
  <c r="CF547" i="8"/>
  <c r="CE547" i="8"/>
  <c r="CD547" i="8"/>
  <c r="CC547" i="8"/>
  <c r="CB547" i="8"/>
  <c r="CA547" i="8"/>
  <c r="BZ547" i="8"/>
  <c r="BY547" i="8"/>
  <c r="BX547" i="8"/>
  <c r="BW547" i="8"/>
  <c r="BV547" i="8"/>
  <c r="BU547" i="8"/>
  <c r="BT547" i="8"/>
  <c r="BS547" i="8"/>
  <c r="BR547" i="8"/>
  <c r="BQ547" i="8"/>
  <c r="CK546" i="8"/>
  <c r="CI546" i="8"/>
  <c r="CH546" i="8"/>
  <c r="CG546" i="8"/>
  <c r="CF546" i="8"/>
  <c r="CE546" i="8"/>
  <c r="CD546" i="8"/>
  <c r="CC546" i="8"/>
  <c r="CB546" i="8"/>
  <c r="CA546" i="8"/>
  <c r="BZ546" i="8"/>
  <c r="BY546" i="8"/>
  <c r="BX546" i="8"/>
  <c r="BW546" i="8"/>
  <c r="BV546" i="8"/>
  <c r="BU546" i="8"/>
  <c r="BT546" i="8"/>
  <c r="BS546" i="8"/>
  <c r="BR546" i="8"/>
  <c r="BQ546" i="8"/>
  <c r="CK545" i="8"/>
  <c r="CI545" i="8"/>
  <c r="CH545" i="8"/>
  <c r="CG545" i="8"/>
  <c r="CF545" i="8"/>
  <c r="CE545" i="8"/>
  <c r="CD545" i="8"/>
  <c r="CC545" i="8"/>
  <c r="CB545" i="8"/>
  <c r="CA545" i="8"/>
  <c r="BZ545" i="8"/>
  <c r="BY545" i="8"/>
  <c r="BX545" i="8"/>
  <c r="BW545" i="8"/>
  <c r="BV545" i="8"/>
  <c r="BU545" i="8"/>
  <c r="BT545" i="8"/>
  <c r="BS545" i="8"/>
  <c r="BR545" i="8"/>
  <c r="BQ545" i="8"/>
  <c r="CK544" i="8"/>
  <c r="CI544" i="8"/>
  <c r="CH544" i="8"/>
  <c r="CG544" i="8"/>
  <c r="CF544" i="8"/>
  <c r="CE544" i="8"/>
  <c r="CD544" i="8"/>
  <c r="CC544" i="8"/>
  <c r="CB544" i="8"/>
  <c r="CA544" i="8"/>
  <c r="BZ544" i="8"/>
  <c r="BY544" i="8"/>
  <c r="BX544" i="8"/>
  <c r="BW544" i="8"/>
  <c r="BV544" i="8"/>
  <c r="BU544" i="8"/>
  <c r="BT544" i="8"/>
  <c r="BS544" i="8"/>
  <c r="BR544" i="8"/>
  <c r="BQ544" i="8"/>
  <c r="CK543" i="8"/>
  <c r="CI543" i="8"/>
  <c r="CH543" i="8"/>
  <c r="CG543" i="8"/>
  <c r="CF543" i="8"/>
  <c r="CE543" i="8"/>
  <c r="CD543" i="8"/>
  <c r="CC543" i="8"/>
  <c r="CB543" i="8"/>
  <c r="CA543" i="8"/>
  <c r="BZ543" i="8"/>
  <c r="BY543" i="8"/>
  <c r="BX543" i="8"/>
  <c r="BW543" i="8"/>
  <c r="BV543" i="8"/>
  <c r="BU543" i="8"/>
  <c r="BT543" i="8"/>
  <c r="BS543" i="8"/>
  <c r="BR543" i="8"/>
  <c r="BQ543" i="8"/>
  <c r="CK542" i="8"/>
  <c r="CI542" i="8"/>
  <c r="CH542" i="8"/>
  <c r="CG542" i="8"/>
  <c r="CF542" i="8"/>
  <c r="CE542" i="8"/>
  <c r="CD542" i="8"/>
  <c r="CC542" i="8"/>
  <c r="CB542" i="8"/>
  <c r="CA542" i="8"/>
  <c r="BZ542" i="8"/>
  <c r="BY542" i="8"/>
  <c r="BX542" i="8"/>
  <c r="BW542" i="8"/>
  <c r="BV542" i="8"/>
  <c r="BU542" i="8"/>
  <c r="BT542" i="8"/>
  <c r="BS542" i="8"/>
  <c r="BR542" i="8"/>
  <c r="BQ542" i="8"/>
  <c r="CK541" i="8"/>
  <c r="CI541" i="8"/>
  <c r="CH541" i="8"/>
  <c r="CG541" i="8"/>
  <c r="CF541" i="8"/>
  <c r="CE541" i="8"/>
  <c r="CD541" i="8"/>
  <c r="CC541" i="8"/>
  <c r="CB541" i="8"/>
  <c r="CA541" i="8"/>
  <c r="BZ541" i="8"/>
  <c r="BY541" i="8"/>
  <c r="BX541" i="8"/>
  <c r="BW541" i="8"/>
  <c r="BV541" i="8"/>
  <c r="BU541" i="8"/>
  <c r="BT541" i="8"/>
  <c r="BS541" i="8"/>
  <c r="BR541" i="8"/>
  <c r="BQ541" i="8"/>
  <c r="CK540" i="8"/>
  <c r="CI540" i="8"/>
  <c r="CH540" i="8"/>
  <c r="CG540" i="8"/>
  <c r="CF540" i="8"/>
  <c r="CE540" i="8"/>
  <c r="CD540" i="8"/>
  <c r="CC540" i="8"/>
  <c r="CB540" i="8"/>
  <c r="CA540" i="8"/>
  <c r="BZ540" i="8"/>
  <c r="BY540" i="8"/>
  <c r="BX540" i="8"/>
  <c r="BW540" i="8"/>
  <c r="BV540" i="8"/>
  <c r="BU540" i="8"/>
  <c r="BT540" i="8"/>
  <c r="BS540" i="8"/>
  <c r="BR540" i="8"/>
  <c r="BQ540" i="8"/>
  <c r="CK539" i="8"/>
  <c r="CI539" i="8"/>
  <c r="CH539" i="8"/>
  <c r="CG539" i="8"/>
  <c r="CF539" i="8"/>
  <c r="CE539" i="8"/>
  <c r="CD539" i="8"/>
  <c r="CC539" i="8"/>
  <c r="CB539" i="8"/>
  <c r="CA539" i="8"/>
  <c r="BZ539" i="8"/>
  <c r="BY539" i="8"/>
  <c r="BX539" i="8"/>
  <c r="BW539" i="8"/>
  <c r="BV539" i="8"/>
  <c r="BU539" i="8"/>
  <c r="BT539" i="8"/>
  <c r="BS539" i="8"/>
  <c r="BR539" i="8"/>
  <c r="BQ539" i="8"/>
  <c r="CK538" i="8"/>
  <c r="CI538" i="8"/>
  <c r="CH538" i="8"/>
  <c r="CG538" i="8"/>
  <c r="CF538" i="8"/>
  <c r="CE538" i="8"/>
  <c r="CD538" i="8"/>
  <c r="CC538" i="8"/>
  <c r="CB538" i="8"/>
  <c r="CA538" i="8"/>
  <c r="BZ538" i="8"/>
  <c r="BY538" i="8"/>
  <c r="BX538" i="8"/>
  <c r="BW538" i="8"/>
  <c r="BV538" i="8"/>
  <c r="BU538" i="8"/>
  <c r="BT538" i="8"/>
  <c r="BS538" i="8"/>
  <c r="BR538" i="8"/>
  <c r="BQ538" i="8"/>
  <c r="CK537" i="8"/>
  <c r="CI537" i="8"/>
  <c r="CH537" i="8"/>
  <c r="CG537" i="8"/>
  <c r="CF537" i="8"/>
  <c r="CE537" i="8"/>
  <c r="CD537" i="8"/>
  <c r="CC537" i="8"/>
  <c r="CB537" i="8"/>
  <c r="CA537" i="8"/>
  <c r="BZ537" i="8"/>
  <c r="BY537" i="8"/>
  <c r="BX537" i="8"/>
  <c r="BW537" i="8"/>
  <c r="BV537" i="8"/>
  <c r="BU537" i="8"/>
  <c r="BT537" i="8"/>
  <c r="BS537" i="8"/>
  <c r="BR537" i="8"/>
  <c r="BQ537" i="8"/>
  <c r="CK536" i="8"/>
  <c r="CI536" i="8"/>
  <c r="CH536" i="8"/>
  <c r="CG536" i="8"/>
  <c r="CF536" i="8"/>
  <c r="CE536" i="8"/>
  <c r="CD536" i="8"/>
  <c r="CC536" i="8"/>
  <c r="CB536" i="8"/>
  <c r="CA536" i="8"/>
  <c r="BZ536" i="8"/>
  <c r="BY536" i="8"/>
  <c r="BX536" i="8"/>
  <c r="BW536" i="8"/>
  <c r="BV536" i="8"/>
  <c r="BU536" i="8"/>
  <c r="BT536" i="8"/>
  <c r="BS536" i="8"/>
  <c r="BR536" i="8"/>
  <c r="BQ536" i="8"/>
  <c r="CK535" i="8"/>
  <c r="CI535" i="8"/>
  <c r="CH535" i="8"/>
  <c r="CG535" i="8"/>
  <c r="CF535" i="8"/>
  <c r="CE535" i="8"/>
  <c r="CD535" i="8"/>
  <c r="CC535" i="8"/>
  <c r="CB535" i="8"/>
  <c r="CA535" i="8"/>
  <c r="BZ535" i="8"/>
  <c r="BY535" i="8"/>
  <c r="BX535" i="8"/>
  <c r="BW535" i="8"/>
  <c r="BV535" i="8"/>
  <c r="BU535" i="8"/>
  <c r="BT535" i="8"/>
  <c r="BS535" i="8"/>
  <c r="BR535" i="8"/>
  <c r="BQ535" i="8"/>
  <c r="CK534" i="8"/>
  <c r="CI534" i="8"/>
  <c r="CH534" i="8"/>
  <c r="CG534" i="8"/>
  <c r="CF534" i="8"/>
  <c r="CE534" i="8"/>
  <c r="CD534" i="8"/>
  <c r="CC534" i="8"/>
  <c r="CB534" i="8"/>
  <c r="CA534" i="8"/>
  <c r="BZ534" i="8"/>
  <c r="BY534" i="8"/>
  <c r="BX534" i="8"/>
  <c r="BW534" i="8"/>
  <c r="BV534" i="8"/>
  <c r="BU534" i="8"/>
  <c r="BT534" i="8"/>
  <c r="BS534" i="8"/>
  <c r="BR534" i="8"/>
  <c r="BQ534" i="8"/>
  <c r="CK533" i="8"/>
  <c r="CI533" i="8"/>
  <c r="CH533" i="8"/>
  <c r="CG533" i="8"/>
  <c r="CF533" i="8"/>
  <c r="CE533" i="8"/>
  <c r="CD533" i="8"/>
  <c r="CC533" i="8"/>
  <c r="CB533" i="8"/>
  <c r="CA533" i="8"/>
  <c r="BZ533" i="8"/>
  <c r="BY533" i="8"/>
  <c r="BX533" i="8"/>
  <c r="BW533" i="8"/>
  <c r="BV533" i="8"/>
  <c r="BU533" i="8"/>
  <c r="BT533" i="8"/>
  <c r="BS533" i="8"/>
  <c r="BR533" i="8"/>
  <c r="BQ533" i="8"/>
  <c r="CK532" i="8"/>
  <c r="CI532" i="8"/>
  <c r="CH532" i="8"/>
  <c r="CG532" i="8"/>
  <c r="CF532" i="8"/>
  <c r="CE532" i="8"/>
  <c r="CD532" i="8"/>
  <c r="CC532" i="8"/>
  <c r="CB532" i="8"/>
  <c r="CA532" i="8"/>
  <c r="BZ532" i="8"/>
  <c r="BY532" i="8"/>
  <c r="BX532" i="8"/>
  <c r="BW532" i="8"/>
  <c r="BV532" i="8"/>
  <c r="BU532" i="8"/>
  <c r="BT532" i="8"/>
  <c r="BS532" i="8"/>
  <c r="BR532" i="8"/>
  <c r="BQ532" i="8"/>
  <c r="CK531" i="8"/>
  <c r="CI531" i="8"/>
  <c r="CH531" i="8"/>
  <c r="CG531" i="8"/>
  <c r="CF531" i="8"/>
  <c r="CE531" i="8"/>
  <c r="CD531" i="8"/>
  <c r="CC531" i="8"/>
  <c r="CB531" i="8"/>
  <c r="CA531" i="8"/>
  <c r="BZ531" i="8"/>
  <c r="BY531" i="8"/>
  <c r="BX531" i="8"/>
  <c r="BW531" i="8"/>
  <c r="BV531" i="8"/>
  <c r="BU531" i="8"/>
  <c r="BT531" i="8"/>
  <c r="BS531" i="8"/>
  <c r="BR531" i="8"/>
  <c r="BQ531" i="8"/>
  <c r="CK530" i="8"/>
  <c r="CI530" i="8"/>
  <c r="CH530" i="8"/>
  <c r="CG530" i="8"/>
  <c r="CF530" i="8"/>
  <c r="CE530" i="8"/>
  <c r="CD530" i="8"/>
  <c r="CC530" i="8"/>
  <c r="CB530" i="8"/>
  <c r="CA530" i="8"/>
  <c r="BZ530" i="8"/>
  <c r="BY530" i="8"/>
  <c r="BX530" i="8"/>
  <c r="BW530" i="8"/>
  <c r="BV530" i="8"/>
  <c r="BU530" i="8"/>
  <c r="BT530" i="8"/>
  <c r="BS530" i="8"/>
  <c r="BR530" i="8"/>
  <c r="BQ530" i="8"/>
  <c r="CK529" i="8"/>
  <c r="CI529" i="8"/>
  <c r="CH529" i="8"/>
  <c r="CG529" i="8"/>
  <c r="CF529" i="8"/>
  <c r="CE529" i="8"/>
  <c r="CD529" i="8"/>
  <c r="CC529" i="8"/>
  <c r="CB529" i="8"/>
  <c r="CA529" i="8"/>
  <c r="BZ529" i="8"/>
  <c r="BY529" i="8"/>
  <c r="BX529" i="8"/>
  <c r="BW529" i="8"/>
  <c r="BV529" i="8"/>
  <c r="BU529" i="8"/>
  <c r="BT529" i="8"/>
  <c r="BS529" i="8"/>
  <c r="BR529" i="8"/>
  <c r="BQ529" i="8"/>
  <c r="CK528" i="8"/>
  <c r="CI528" i="8"/>
  <c r="CH528" i="8"/>
  <c r="CG528" i="8"/>
  <c r="CF528" i="8"/>
  <c r="CE528" i="8"/>
  <c r="CD528" i="8"/>
  <c r="CC528" i="8"/>
  <c r="CB528" i="8"/>
  <c r="CA528" i="8"/>
  <c r="BZ528" i="8"/>
  <c r="BY528" i="8"/>
  <c r="BX528" i="8"/>
  <c r="BW528" i="8"/>
  <c r="BV528" i="8"/>
  <c r="BU528" i="8"/>
  <c r="BT528" i="8"/>
  <c r="BS528" i="8"/>
  <c r="BR528" i="8"/>
  <c r="BQ528" i="8"/>
  <c r="CK527" i="8"/>
  <c r="CI527" i="8"/>
  <c r="CH527" i="8"/>
  <c r="CG527" i="8"/>
  <c r="CF527" i="8"/>
  <c r="CE527" i="8"/>
  <c r="CD527" i="8"/>
  <c r="CC527" i="8"/>
  <c r="CB527" i="8"/>
  <c r="CA527" i="8"/>
  <c r="BZ527" i="8"/>
  <c r="BY527" i="8"/>
  <c r="BX527" i="8"/>
  <c r="BW527" i="8"/>
  <c r="BV527" i="8"/>
  <c r="BU527" i="8"/>
  <c r="BT527" i="8"/>
  <c r="BS527" i="8"/>
  <c r="BR527" i="8"/>
  <c r="BQ527" i="8"/>
  <c r="CK526" i="8"/>
  <c r="CI526" i="8"/>
  <c r="CH526" i="8"/>
  <c r="CG526" i="8"/>
  <c r="CF526" i="8"/>
  <c r="CE526" i="8"/>
  <c r="CD526" i="8"/>
  <c r="CC526" i="8"/>
  <c r="CB526" i="8"/>
  <c r="CA526" i="8"/>
  <c r="BZ526" i="8"/>
  <c r="BY526" i="8"/>
  <c r="BX526" i="8"/>
  <c r="BW526" i="8"/>
  <c r="BV526" i="8"/>
  <c r="BU526" i="8"/>
  <c r="BT526" i="8"/>
  <c r="BS526" i="8"/>
  <c r="BR526" i="8"/>
  <c r="BQ526" i="8"/>
  <c r="CK525" i="8"/>
  <c r="CI525" i="8"/>
  <c r="CH525" i="8"/>
  <c r="CG525" i="8"/>
  <c r="CF525" i="8"/>
  <c r="CE525" i="8"/>
  <c r="CD525" i="8"/>
  <c r="CC525" i="8"/>
  <c r="CB525" i="8"/>
  <c r="CA525" i="8"/>
  <c r="BZ525" i="8"/>
  <c r="BY525" i="8"/>
  <c r="BX525" i="8"/>
  <c r="BW525" i="8"/>
  <c r="BV525" i="8"/>
  <c r="BU525" i="8"/>
  <c r="BT525" i="8"/>
  <c r="BS525" i="8"/>
  <c r="BR525" i="8"/>
  <c r="BQ525" i="8"/>
  <c r="CK524" i="8"/>
  <c r="CI524" i="8"/>
  <c r="CH524" i="8"/>
  <c r="CG524" i="8"/>
  <c r="CF524" i="8"/>
  <c r="CE524" i="8"/>
  <c r="CD524" i="8"/>
  <c r="CC524" i="8"/>
  <c r="CB524" i="8"/>
  <c r="CA524" i="8"/>
  <c r="BZ524" i="8"/>
  <c r="BY524" i="8"/>
  <c r="BX524" i="8"/>
  <c r="BW524" i="8"/>
  <c r="BV524" i="8"/>
  <c r="BU524" i="8"/>
  <c r="BT524" i="8"/>
  <c r="BS524" i="8"/>
  <c r="BR524" i="8"/>
  <c r="BQ524" i="8"/>
  <c r="CK523" i="8"/>
  <c r="CI523" i="8"/>
  <c r="CH523" i="8"/>
  <c r="CG523" i="8"/>
  <c r="CF523" i="8"/>
  <c r="CE523" i="8"/>
  <c r="CD523" i="8"/>
  <c r="CC523" i="8"/>
  <c r="CB523" i="8"/>
  <c r="CA523" i="8"/>
  <c r="BZ523" i="8"/>
  <c r="BY523" i="8"/>
  <c r="BX523" i="8"/>
  <c r="BW523" i="8"/>
  <c r="BV523" i="8"/>
  <c r="BU523" i="8"/>
  <c r="BT523" i="8"/>
  <c r="BS523" i="8"/>
  <c r="BR523" i="8"/>
  <c r="BQ523" i="8"/>
  <c r="CK522" i="8"/>
  <c r="CI522" i="8"/>
  <c r="CH522" i="8"/>
  <c r="CG522" i="8"/>
  <c r="CF522" i="8"/>
  <c r="CE522" i="8"/>
  <c r="CD522" i="8"/>
  <c r="CC522" i="8"/>
  <c r="CB522" i="8"/>
  <c r="CA522" i="8"/>
  <c r="BZ522" i="8"/>
  <c r="BY522" i="8"/>
  <c r="BX522" i="8"/>
  <c r="BW522" i="8"/>
  <c r="BV522" i="8"/>
  <c r="BU522" i="8"/>
  <c r="BT522" i="8"/>
  <c r="BS522" i="8"/>
  <c r="BR522" i="8"/>
  <c r="BQ522" i="8"/>
  <c r="CK521" i="8"/>
  <c r="CI521" i="8"/>
  <c r="CH521" i="8"/>
  <c r="CG521" i="8"/>
  <c r="CF521" i="8"/>
  <c r="CE521" i="8"/>
  <c r="CD521" i="8"/>
  <c r="CC521" i="8"/>
  <c r="CB521" i="8"/>
  <c r="CA521" i="8"/>
  <c r="BZ521" i="8"/>
  <c r="BY521" i="8"/>
  <c r="BX521" i="8"/>
  <c r="BW521" i="8"/>
  <c r="BV521" i="8"/>
  <c r="BU521" i="8"/>
  <c r="BT521" i="8"/>
  <c r="BS521" i="8"/>
  <c r="BR521" i="8"/>
  <c r="BQ521" i="8"/>
  <c r="CK520" i="8"/>
  <c r="CI520" i="8"/>
  <c r="CH520" i="8"/>
  <c r="CG520" i="8"/>
  <c r="CF520" i="8"/>
  <c r="CE520" i="8"/>
  <c r="CD520" i="8"/>
  <c r="CC520" i="8"/>
  <c r="CB520" i="8"/>
  <c r="CA520" i="8"/>
  <c r="BZ520" i="8"/>
  <c r="BY520" i="8"/>
  <c r="BX520" i="8"/>
  <c r="BW520" i="8"/>
  <c r="BV520" i="8"/>
  <c r="BU520" i="8"/>
  <c r="BT520" i="8"/>
  <c r="BS520" i="8"/>
  <c r="BR520" i="8"/>
  <c r="BQ520" i="8"/>
  <c r="CK519" i="8"/>
  <c r="CI519" i="8"/>
  <c r="CH519" i="8"/>
  <c r="CG519" i="8"/>
  <c r="CF519" i="8"/>
  <c r="CE519" i="8"/>
  <c r="CD519" i="8"/>
  <c r="CC519" i="8"/>
  <c r="CB519" i="8"/>
  <c r="CA519" i="8"/>
  <c r="BZ519" i="8"/>
  <c r="BY519" i="8"/>
  <c r="BX519" i="8"/>
  <c r="BW519" i="8"/>
  <c r="BV519" i="8"/>
  <c r="BU519" i="8"/>
  <c r="BT519" i="8"/>
  <c r="BS519" i="8"/>
  <c r="BR519" i="8"/>
  <c r="BQ519" i="8"/>
  <c r="CK518" i="8"/>
  <c r="CI518" i="8"/>
  <c r="CH518" i="8"/>
  <c r="CG518" i="8"/>
  <c r="CF518" i="8"/>
  <c r="CE518" i="8"/>
  <c r="CD518" i="8"/>
  <c r="CC518" i="8"/>
  <c r="CB518" i="8"/>
  <c r="CA518" i="8"/>
  <c r="BZ518" i="8"/>
  <c r="BY518" i="8"/>
  <c r="BX518" i="8"/>
  <c r="BW518" i="8"/>
  <c r="BV518" i="8"/>
  <c r="BU518" i="8"/>
  <c r="BT518" i="8"/>
  <c r="BS518" i="8"/>
  <c r="BR518" i="8"/>
  <c r="BQ518" i="8"/>
  <c r="CK517" i="8"/>
  <c r="CI517" i="8"/>
  <c r="CH517" i="8"/>
  <c r="CG517" i="8"/>
  <c r="CF517" i="8"/>
  <c r="CE517" i="8"/>
  <c r="CD517" i="8"/>
  <c r="CC517" i="8"/>
  <c r="CB517" i="8"/>
  <c r="CA517" i="8"/>
  <c r="BZ517" i="8"/>
  <c r="BY517" i="8"/>
  <c r="BX517" i="8"/>
  <c r="BW517" i="8"/>
  <c r="BV517" i="8"/>
  <c r="BU517" i="8"/>
  <c r="BT517" i="8"/>
  <c r="BS517" i="8"/>
  <c r="BR517" i="8"/>
  <c r="BQ517" i="8"/>
  <c r="CK516" i="8"/>
  <c r="CI516" i="8"/>
  <c r="CH516" i="8"/>
  <c r="CG516" i="8"/>
  <c r="CF516" i="8"/>
  <c r="CE516" i="8"/>
  <c r="CD516" i="8"/>
  <c r="CC516" i="8"/>
  <c r="CB516" i="8"/>
  <c r="CA516" i="8"/>
  <c r="BZ516" i="8"/>
  <c r="BY516" i="8"/>
  <c r="BX516" i="8"/>
  <c r="BW516" i="8"/>
  <c r="BV516" i="8"/>
  <c r="BU516" i="8"/>
  <c r="BT516" i="8"/>
  <c r="BS516" i="8"/>
  <c r="BR516" i="8"/>
  <c r="BQ516" i="8"/>
  <c r="CK515" i="8"/>
  <c r="CI515" i="8"/>
  <c r="CH515" i="8"/>
  <c r="CG515" i="8"/>
  <c r="CF515" i="8"/>
  <c r="CE515" i="8"/>
  <c r="CD515" i="8"/>
  <c r="CC515" i="8"/>
  <c r="CB515" i="8"/>
  <c r="CA515" i="8"/>
  <c r="BZ515" i="8"/>
  <c r="BY515" i="8"/>
  <c r="BX515" i="8"/>
  <c r="BW515" i="8"/>
  <c r="BV515" i="8"/>
  <c r="BU515" i="8"/>
  <c r="BT515" i="8"/>
  <c r="BS515" i="8"/>
  <c r="BR515" i="8"/>
  <c r="BQ515" i="8"/>
  <c r="CK514" i="8"/>
  <c r="CI514" i="8"/>
  <c r="CH514" i="8"/>
  <c r="CG514" i="8"/>
  <c r="CF514" i="8"/>
  <c r="CE514" i="8"/>
  <c r="CD514" i="8"/>
  <c r="CC514" i="8"/>
  <c r="CB514" i="8"/>
  <c r="CA514" i="8"/>
  <c r="BZ514" i="8"/>
  <c r="BY514" i="8"/>
  <c r="BX514" i="8"/>
  <c r="BW514" i="8"/>
  <c r="BV514" i="8"/>
  <c r="BU514" i="8"/>
  <c r="BT514" i="8"/>
  <c r="BS514" i="8"/>
  <c r="BR514" i="8"/>
  <c r="BQ514" i="8"/>
  <c r="CK513" i="8"/>
  <c r="CI513" i="8"/>
  <c r="CH513" i="8"/>
  <c r="CG513" i="8"/>
  <c r="CF513" i="8"/>
  <c r="CE513" i="8"/>
  <c r="CD513" i="8"/>
  <c r="CC513" i="8"/>
  <c r="CB513" i="8"/>
  <c r="CA513" i="8"/>
  <c r="BZ513" i="8"/>
  <c r="BY513" i="8"/>
  <c r="BX513" i="8"/>
  <c r="BW513" i="8"/>
  <c r="BV513" i="8"/>
  <c r="BU513" i="8"/>
  <c r="BT513" i="8"/>
  <c r="BS513" i="8"/>
  <c r="BR513" i="8"/>
  <c r="BQ513" i="8"/>
  <c r="CK512" i="8"/>
  <c r="CI512" i="8"/>
  <c r="CH512" i="8"/>
  <c r="CG512" i="8"/>
  <c r="CF512" i="8"/>
  <c r="CE512" i="8"/>
  <c r="CD512" i="8"/>
  <c r="CC512" i="8"/>
  <c r="CB512" i="8"/>
  <c r="CA512" i="8"/>
  <c r="BZ512" i="8"/>
  <c r="BY512" i="8"/>
  <c r="BX512" i="8"/>
  <c r="BW512" i="8"/>
  <c r="BV512" i="8"/>
  <c r="BU512" i="8"/>
  <c r="BT512" i="8"/>
  <c r="BS512" i="8"/>
  <c r="BR512" i="8"/>
  <c r="BQ512" i="8"/>
  <c r="CK511" i="8"/>
  <c r="CI511" i="8"/>
  <c r="CH511" i="8"/>
  <c r="CG511" i="8"/>
  <c r="CF511" i="8"/>
  <c r="CE511" i="8"/>
  <c r="CD511" i="8"/>
  <c r="CC511" i="8"/>
  <c r="CB511" i="8"/>
  <c r="CA511" i="8"/>
  <c r="BZ511" i="8"/>
  <c r="BY511" i="8"/>
  <c r="BX511" i="8"/>
  <c r="BW511" i="8"/>
  <c r="BV511" i="8"/>
  <c r="BU511" i="8"/>
  <c r="BT511" i="8"/>
  <c r="BS511" i="8"/>
  <c r="BR511" i="8"/>
  <c r="BQ511" i="8"/>
  <c r="CK510" i="8"/>
  <c r="CI510" i="8"/>
  <c r="CH510" i="8"/>
  <c r="CG510" i="8"/>
  <c r="CF510" i="8"/>
  <c r="CE510" i="8"/>
  <c r="CD510" i="8"/>
  <c r="CC510" i="8"/>
  <c r="CB510" i="8"/>
  <c r="CA510" i="8"/>
  <c r="BZ510" i="8"/>
  <c r="BY510" i="8"/>
  <c r="BX510" i="8"/>
  <c r="BW510" i="8"/>
  <c r="BV510" i="8"/>
  <c r="BU510" i="8"/>
  <c r="BT510" i="8"/>
  <c r="BS510" i="8"/>
  <c r="BR510" i="8"/>
  <c r="BQ510" i="8"/>
  <c r="CK509" i="8"/>
  <c r="CI509" i="8"/>
  <c r="CH509" i="8"/>
  <c r="CG509" i="8"/>
  <c r="CF509" i="8"/>
  <c r="CE509" i="8"/>
  <c r="CD509" i="8"/>
  <c r="CC509" i="8"/>
  <c r="CB509" i="8"/>
  <c r="CA509" i="8"/>
  <c r="BZ509" i="8"/>
  <c r="BY509" i="8"/>
  <c r="BX509" i="8"/>
  <c r="BW509" i="8"/>
  <c r="BV509" i="8"/>
  <c r="BU509" i="8"/>
  <c r="BT509" i="8"/>
  <c r="BS509" i="8"/>
  <c r="BR509" i="8"/>
  <c r="BQ509" i="8"/>
  <c r="CK508" i="8"/>
  <c r="CI508" i="8"/>
  <c r="CH508" i="8"/>
  <c r="CG508" i="8"/>
  <c r="CF508" i="8"/>
  <c r="CE508" i="8"/>
  <c r="CD508" i="8"/>
  <c r="CC508" i="8"/>
  <c r="CB508" i="8"/>
  <c r="CA508" i="8"/>
  <c r="BZ508" i="8"/>
  <c r="BY508" i="8"/>
  <c r="BX508" i="8"/>
  <c r="BW508" i="8"/>
  <c r="BV508" i="8"/>
  <c r="BU508" i="8"/>
  <c r="BT508" i="8"/>
  <c r="BS508" i="8"/>
  <c r="BR508" i="8"/>
  <c r="BQ508" i="8"/>
  <c r="CK507" i="8"/>
  <c r="CI507" i="8"/>
  <c r="CH507" i="8"/>
  <c r="CG507" i="8"/>
  <c r="CF507" i="8"/>
  <c r="CE507" i="8"/>
  <c r="CD507" i="8"/>
  <c r="CC507" i="8"/>
  <c r="CB507" i="8"/>
  <c r="CA507" i="8"/>
  <c r="BZ507" i="8"/>
  <c r="BY507" i="8"/>
  <c r="BX507" i="8"/>
  <c r="BW507" i="8"/>
  <c r="BV507" i="8"/>
  <c r="BU507" i="8"/>
  <c r="BT507" i="8"/>
  <c r="BS507" i="8"/>
  <c r="BR507" i="8"/>
  <c r="BQ507" i="8"/>
  <c r="CK506" i="8"/>
  <c r="CI506" i="8"/>
  <c r="CH506" i="8"/>
  <c r="CG506" i="8"/>
  <c r="CF506" i="8"/>
  <c r="CE506" i="8"/>
  <c r="CD506" i="8"/>
  <c r="CC506" i="8"/>
  <c r="CB506" i="8"/>
  <c r="CA506" i="8"/>
  <c r="BZ506" i="8"/>
  <c r="BY506" i="8"/>
  <c r="BX506" i="8"/>
  <c r="BW506" i="8"/>
  <c r="BV506" i="8"/>
  <c r="BU506" i="8"/>
  <c r="BT506" i="8"/>
  <c r="BS506" i="8"/>
  <c r="BR506" i="8"/>
  <c r="BQ506" i="8"/>
  <c r="CK505" i="8"/>
  <c r="CI505" i="8"/>
  <c r="CH505" i="8"/>
  <c r="CG505" i="8"/>
  <c r="CF505" i="8"/>
  <c r="CE505" i="8"/>
  <c r="CD505" i="8"/>
  <c r="CC505" i="8"/>
  <c r="CB505" i="8"/>
  <c r="CA505" i="8"/>
  <c r="BZ505" i="8"/>
  <c r="BY505" i="8"/>
  <c r="BX505" i="8"/>
  <c r="BW505" i="8"/>
  <c r="BV505" i="8"/>
  <c r="BU505" i="8"/>
  <c r="BT505" i="8"/>
  <c r="BS505" i="8"/>
  <c r="BR505" i="8"/>
  <c r="BQ505" i="8"/>
  <c r="CK504" i="8"/>
  <c r="CI504" i="8"/>
  <c r="CH504" i="8"/>
  <c r="CG504" i="8"/>
  <c r="CF504" i="8"/>
  <c r="CE504" i="8"/>
  <c r="CD504" i="8"/>
  <c r="CC504" i="8"/>
  <c r="CB504" i="8"/>
  <c r="CA504" i="8"/>
  <c r="BZ504" i="8"/>
  <c r="BY504" i="8"/>
  <c r="BX504" i="8"/>
  <c r="BW504" i="8"/>
  <c r="BV504" i="8"/>
  <c r="BU504" i="8"/>
  <c r="BT504" i="8"/>
  <c r="BS504" i="8"/>
  <c r="BR504" i="8"/>
  <c r="BQ504" i="8"/>
  <c r="CK503" i="8"/>
  <c r="CI503" i="8"/>
  <c r="CH503" i="8"/>
  <c r="CG503" i="8"/>
  <c r="CF503" i="8"/>
  <c r="CE503" i="8"/>
  <c r="CD503" i="8"/>
  <c r="CC503" i="8"/>
  <c r="CB503" i="8"/>
  <c r="CA503" i="8"/>
  <c r="BZ503" i="8"/>
  <c r="BY503" i="8"/>
  <c r="BX503" i="8"/>
  <c r="BW503" i="8"/>
  <c r="BV503" i="8"/>
  <c r="BU503" i="8"/>
  <c r="BT503" i="8"/>
  <c r="BS503" i="8"/>
  <c r="BR503" i="8"/>
  <c r="BQ503" i="8"/>
  <c r="CK502" i="8"/>
  <c r="CI502" i="8"/>
  <c r="CH502" i="8"/>
  <c r="CG502" i="8"/>
  <c r="CF502" i="8"/>
  <c r="CE502" i="8"/>
  <c r="CD502" i="8"/>
  <c r="CC502" i="8"/>
  <c r="CB502" i="8"/>
  <c r="CA502" i="8"/>
  <c r="BZ502" i="8"/>
  <c r="BY502" i="8"/>
  <c r="BX502" i="8"/>
  <c r="BW502" i="8"/>
  <c r="BV502" i="8"/>
  <c r="BU502" i="8"/>
  <c r="BT502" i="8"/>
  <c r="BS502" i="8"/>
  <c r="BR502" i="8"/>
  <c r="BQ502" i="8"/>
  <c r="CK501" i="8"/>
  <c r="CI501" i="8"/>
  <c r="CH501" i="8"/>
  <c r="CG501" i="8"/>
  <c r="CF501" i="8"/>
  <c r="CE501" i="8"/>
  <c r="CD501" i="8"/>
  <c r="CC501" i="8"/>
  <c r="CB501" i="8"/>
  <c r="CA501" i="8"/>
  <c r="BZ501" i="8"/>
  <c r="BY501" i="8"/>
  <c r="BX501" i="8"/>
  <c r="BW501" i="8"/>
  <c r="BV501" i="8"/>
  <c r="BU501" i="8"/>
  <c r="BT501" i="8"/>
  <c r="BS501" i="8"/>
  <c r="BR501" i="8"/>
  <c r="BQ501" i="8"/>
  <c r="CK500" i="8"/>
  <c r="CI500" i="8"/>
  <c r="CH500" i="8"/>
  <c r="CG500" i="8"/>
  <c r="CF500" i="8"/>
  <c r="CE500" i="8"/>
  <c r="CD500" i="8"/>
  <c r="CC500" i="8"/>
  <c r="CB500" i="8"/>
  <c r="CA500" i="8"/>
  <c r="BZ500" i="8"/>
  <c r="BY500" i="8"/>
  <c r="BX500" i="8"/>
  <c r="BW500" i="8"/>
  <c r="BV500" i="8"/>
  <c r="BU500" i="8"/>
  <c r="BT500" i="8"/>
  <c r="BS500" i="8"/>
  <c r="BR500" i="8"/>
  <c r="BQ500" i="8"/>
  <c r="CK499" i="8"/>
  <c r="CI499" i="8"/>
  <c r="CH499" i="8"/>
  <c r="CG499" i="8"/>
  <c r="CF499" i="8"/>
  <c r="CE499" i="8"/>
  <c r="CD499" i="8"/>
  <c r="CC499" i="8"/>
  <c r="CB499" i="8"/>
  <c r="CA499" i="8"/>
  <c r="BZ499" i="8"/>
  <c r="BY499" i="8"/>
  <c r="BX499" i="8"/>
  <c r="BW499" i="8"/>
  <c r="BV499" i="8"/>
  <c r="BU499" i="8"/>
  <c r="BT499" i="8"/>
  <c r="BS499" i="8"/>
  <c r="BR499" i="8"/>
  <c r="BQ499" i="8"/>
  <c r="CK498" i="8"/>
  <c r="CI498" i="8"/>
  <c r="CH498" i="8"/>
  <c r="CG498" i="8"/>
  <c r="CF498" i="8"/>
  <c r="CE498" i="8"/>
  <c r="CD498" i="8"/>
  <c r="CC498" i="8"/>
  <c r="CB498" i="8"/>
  <c r="CA498" i="8"/>
  <c r="BZ498" i="8"/>
  <c r="BY498" i="8"/>
  <c r="BX498" i="8"/>
  <c r="BW498" i="8"/>
  <c r="BV498" i="8"/>
  <c r="BU498" i="8"/>
  <c r="BT498" i="8"/>
  <c r="BS498" i="8"/>
  <c r="BR498" i="8"/>
  <c r="BQ498" i="8"/>
  <c r="CK497" i="8"/>
  <c r="CI497" i="8"/>
  <c r="CH497" i="8"/>
  <c r="CG497" i="8"/>
  <c r="CF497" i="8"/>
  <c r="CE497" i="8"/>
  <c r="CD497" i="8"/>
  <c r="CC497" i="8"/>
  <c r="CB497" i="8"/>
  <c r="CA497" i="8"/>
  <c r="BZ497" i="8"/>
  <c r="BY497" i="8"/>
  <c r="BX497" i="8"/>
  <c r="BW497" i="8"/>
  <c r="BV497" i="8"/>
  <c r="BU497" i="8"/>
  <c r="BT497" i="8"/>
  <c r="BS497" i="8"/>
  <c r="BR497" i="8"/>
  <c r="BQ497" i="8"/>
  <c r="CK496" i="8"/>
  <c r="CI496" i="8"/>
  <c r="CH496" i="8"/>
  <c r="CG496" i="8"/>
  <c r="CF496" i="8"/>
  <c r="CE496" i="8"/>
  <c r="CD496" i="8"/>
  <c r="CC496" i="8"/>
  <c r="CB496" i="8"/>
  <c r="CA496" i="8"/>
  <c r="BZ496" i="8"/>
  <c r="BY496" i="8"/>
  <c r="BX496" i="8"/>
  <c r="BW496" i="8"/>
  <c r="BV496" i="8"/>
  <c r="BU496" i="8"/>
  <c r="BT496" i="8"/>
  <c r="BS496" i="8"/>
  <c r="BR496" i="8"/>
  <c r="BQ496" i="8"/>
  <c r="CK495" i="8"/>
  <c r="CI495" i="8"/>
  <c r="CH495" i="8"/>
  <c r="CG495" i="8"/>
  <c r="CF495" i="8"/>
  <c r="CE495" i="8"/>
  <c r="CD495" i="8"/>
  <c r="CC495" i="8"/>
  <c r="CB495" i="8"/>
  <c r="CA495" i="8"/>
  <c r="BZ495" i="8"/>
  <c r="BY495" i="8"/>
  <c r="BX495" i="8"/>
  <c r="BW495" i="8"/>
  <c r="BV495" i="8"/>
  <c r="BU495" i="8"/>
  <c r="BT495" i="8"/>
  <c r="BS495" i="8"/>
  <c r="BR495" i="8"/>
  <c r="BQ495" i="8"/>
  <c r="CK494" i="8"/>
  <c r="CI494" i="8"/>
  <c r="CH494" i="8"/>
  <c r="CG494" i="8"/>
  <c r="CF494" i="8"/>
  <c r="CE494" i="8"/>
  <c r="CD494" i="8"/>
  <c r="CC494" i="8"/>
  <c r="CB494" i="8"/>
  <c r="CA494" i="8"/>
  <c r="BZ494" i="8"/>
  <c r="BY494" i="8"/>
  <c r="BX494" i="8"/>
  <c r="BW494" i="8"/>
  <c r="BV494" i="8"/>
  <c r="BU494" i="8"/>
  <c r="BT494" i="8"/>
  <c r="BS494" i="8"/>
  <c r="BR494" i="8"/>
  <c r="BQ494" i="8"/>
  <c r="CK493" i="8"/>
  <c r="CI493" i="8"/>
  <c r="CH493" i="8"/>
  <c r="CG493" i="8"/>
  <c r="CF493" i="8"/>
  <c r="CE493" i="8"/>
  <c r="CD493" i="8"/>
  <c r="CC493" i="8"/>
  <c r="CB493" i="8"/>
  <c r="CA493" i="8"/>
  <c r="BZ493" i="8"/>
  <c r="BY493" i="8"/>
  <c r="BX493" i="8"/>
  <c r="BW493" i="8"/>
  <c r="BV493" i="8"/>
  <c r="BU493" i="8"/>
  <c r="BT493" i="8"/>
  <c r="BS493" i="8"/>
  <c r="BR493" i="8"/>
  <c r="BQ493" i="8"/>
  <c r="CK492" i="8"/>
  <c r="CI492" i="8"/>
  <c r="CH492" i="8"/>
  <c r="CG492" i="8"/>
  <c r="CF492" i="8"/>
  <c r="CE492" i="8"/>
  <c r="CD492" i="8"/>
  <c r="CC492" i="8"/>
  <c r="CB492" i="8"/>
  <c r="CA492" i="8"/>
  <c r="BZ492" i="8"/>
  <c r="BY492" i="8"/>
  <c r="BX492" i="8"/>
  <c r="BW492" i="8"/>
  <c r="BV492" i="8"/>
  <c r="BU492" i="8"/>
  <c r="BT492" i="8"/>
  <c r="BS492" i="8"/>
  <c r="BR492" i="8"/>
  <c r="BQ492" i="8"/>
  <c r="CK491" i="8"/>
  <c r="CI491" i="8"/>
  <c r="CH491" i="8"/>
  <c r="CG491" i="8"/>
  <c r="CF491" i="8"/>
  <c r="CE491" i="8"/>
  <c r="CD491" i="8"/>
  <c r="CC491" i="8"/>
  <c r="CB491" i="8"/>
  <c r="CA491" i="8"/>
  <c r="BZ491" i="8"/>
  <c r="BY491" i="8"/>
  <c r="BX491" i="8"/>
  <c r="BW491" i="8"/>
  <c r="BV491" i="8"/>
  <c r="BU491" i="8"/>
  <c r="BT491" i="8"/>
  <c r="BS491" i="8"/>
  <c r="BR491" i="8"/>
  <c r="BQ491" i="8"/>
  <c r="CK490" i="8"/>
  <c r="CI490" i="8"/>
  <c r="CH490" i="8"/>
  <c r="CG490" i="8"/>
  <c r="CF490" i="8"/>
  <c r="CE490" i="8"/>
  <c r="CD490" i="8"/>
  <c r="CC490" i="8"/>
  <c r="CB490" i="8"/>
  <c r="CA490" i="8"/>
  <c r="BZ490" i="8"/>
  <c r="BY490" i="8"/>
  <c r="BX490" i="8"/>
  <c r="BW490" i="8"/>
  <c r="BV490" i="8"/>
  <c r="BU490" i="8"/>
  <c r="BT490" i="8"/>
  <c r="BS490" i="8"/>
  <c r="BR490" i="8"/>
  <c r="BQ490" i="8"/>
  <c r="CK489" i="8"/>
  <c r="CI489" i="8"/>
  <c r="CH489" i="8"/>
  <c r="CG489" i="8"/>
  <c r="CF489" i="8"/>
  <c r="CE489" i="8"/>
  <c r="CD489" i="8"/>
  <c r="CC489" i="8"/>
  <c r="CB489" i="8"/>
  <c r="CA489" i="8"/>
  <c r="BZ489" i="8"/>
  <c r="BY489" i="8"/>
  <c r="BX489" i="8"/>
  <c r="BW489" i="8"/>
  <c r="BV489" i="8"/>
  <c r="BU489" i="8"/>
  <c r="BT489" i="8"/>
  <c r="BS489" i="8"/>
  <c r="BR489" i="8"/>
  <c r="BQ489" i="8"/>
  <c r="CK488" i="8"/>
  <c r="CI488" i="8"/>
  <c r="CH488" i="8"/>
  <c r="CG488" i="8"/>
  <c r="CF488" i="8"/>
  <c r="CE488" i="8"/>
  <c r="CD488" i="8"/>
  <c r="CC488" i="8"/>
  <c r="CB488" i="8"/>
  <c r="CA488" i="8"/>
  <c r="BZ488" i="8"/>
  <c r="BY488" i="8"/>
  <c r="BX488" i="8"/>
  <c r="BW488" i="8"/>
  <c r="BV488" i="8"/>
  <c r="BU488" i="8"/>
  <c r="BT488" i="8"/>
  <c r="BS488" i="8"/>
  <c r="BR488" i="8"/>
  <c r="BQ488" i="8"/>
  <c r="CK487" i="8"/>
  <c r="CI487" i="8"/>
  <c r="CH487" i="8"/>
  <c r="CG487" i="8"/>
  <c r="CF487" i="8"/>
  <c r="CE487" i="8"/>
  <c r="CD487" i="8"/>
  <c r="CC487" i="8"/>
  <c r="CB487" i="8"/>
  <c r="CA487" i="8"/>
  <c r="BZ487" i="8"/>
  <c r="BY487" i="8"/>
  <c r="BX487" i="8"/>
  <c r="BW487" i="8"/>
  <c r="BV487" i="8"/>
  <c r="BU487" i="8"/>
  <c r="BT487" i="8"/>
  <c r="BS487" i="8"/>
  <c r="BR487" i="8"/>
  <c r="BQ487" i="8"/>
  <c r="CK486" i="8"/>
  <c r="CI486" i="8"/>
  <c r="CH486" i="8"/>
  <c r="CG486" i="8"/>
  <c r="CF486" i="8"/>
  <c r="CE486" i="8"/>
  <c r="CD486" i="8"/>
  <c r="CC486" i="8"/>
  <c r="CB486" i="8"/>
  <c r="CA486" i="8"/>
  <c r="BZ486" i="8"/>
  <c r="BY486" i="8"/>
  <c r="BX486" i="8"/>
  <c r="BW486" i="8"/>
  <c r="BV486" i="8"/>
  <c r="BU486" i="8"/>
  <c r="BT486" i="8"/>
  <c r="BS486" i="8"/>
  <c r="BR486" i="8"/>
  <c r="BQ486" i="8"/>
  <c r="CK485" i="8"/>
  <c r="CI485" i="8"/>
  <c r="CH485" i="8"/>
  <c r="CG485" i="8"/>
  <c r="CF485" i="8"/>
  <c r="CE485" i="8"/>
  <c r="CD485" i="8"/>
  <c r="CC485" i="8"/>
  <c r="CB485" i="8"/>
  <c r="CA485" i="8"/>
  <c r="BZ485" i="8"/>
  <c r="BY485" i="8"/>
  <c r="BX485" i="8"/>
  <c r="BW485" i="8"/>
  <c r="BV485" i="8"/>
  <c r="BU485" i="8"/>
  <c r="BT485" i="8"/>
  <c r="BS485" i="8"/>
  <c r="BR485" i="8"/>
  <c r="BQ485" i="8"/>
  <c r="CK484" i="8"/>
  <c r="CI484" i="8"/>
  <c r="CH484" i="8"/>
  <c r="CG484" i="8"/>
  <c r="CF484" i="8"/>
  <c r="CE484" i="8"/>
  <c r="CD484" i="8"/>
  <c r="CC484" i="8"/>
  <c r="CB484" i="8"/>
  <c r="CA484" i="8"/>
  <c r="BZ484" i="8"/>
  <c r="BY484" i="8"/>
  <c r="BX484" i="8"/>
  <c r="BW484" i="8"/>
  <c r="BV484" i="8"/>
  <c r="BU484" i="8"/>
  <c r="BT484" i="8"/>
  <c r="BS484" i="8"/>
  <c r="BR484" i="8"/>
  <c r="BQ484" i="8"/>
  <c r="CK483" i="8"/>
  <c r="CI483" i="8"/>
  <c r="CH483" i="8"/>
  <c r="CG483" i="8"/>
  <c r="CF483" i="8"/>
  <c r="CE483" i="8"/>
  <c r="CD483" i="8"/>
  <c r="CC483" i="8"/>
  <c r="CB483" i="8"/>
  <c r="CA483" i="8"/>
  <c r="BZ483" i="8"/>
  <c r="BY483" i="8"/>
  <c r="BX483" i="8"/>
  <c r="BW483" i="8"/>
  <c r="BV483" i="8"/>
  <c r="BU483" i="8"/>
  <c r="BT483" i="8"/>
  <c r="BS483" i="8"/>
  <c r="BR483" i="8"/>
  <c r="BQ483" i="8"/>
  <c r="CK482" i="8"/>
  <c r="CI482" i="8"/>
  <c r="CH482" i="8"/>
  <c r="CG482" i="8"/>
  <c r="CF482" i="8"/>
  <c r="CE482" i="8"/>
  <c r="CD482" i="8"/>
  <c r="CC482" i="8"/>
  <c r="CB482" i="8"/>
  <c r="CA482" i="8"/>
  <c r="BZ482" i="8"/>
  <c r="BY482" i="8"/>
  <c r="BX482" i="8"/>
  <c r="BW482" i="8"/>
  <c r="BV482" i="8"/>
  <c r="BU482" i="8"/>
  <c r="BT482" i="8"/>
  <c r="BS482" i="8"/>
  <c r="BR482" i="8"/>
  <c r="BQ482" i="8"/>
  <c r="CK481" i="8"/>
  <c r="CI481" i="8"/>
  <c r="CH481" i="8"/>
  <c r="CG481" i="8"/>
  <c r="CF481" i="8"/>
  <c r="CE481" i="8"/>
  <c r="CD481" i="8"/>
  <c r="CC481" i="8"/>
  <c r="CB481" i="8"/>
  <c r="CA481" i="8"/>
  <c r="BZ481" i="8"/>
  <c r="BY481" i="8"/>
  <c r="BX481" i="8"/>
  <c r="BW481" i="8"/>
  <c r="BV481" i="8"/>
  <c r="BU481" i="8"/>
  <c r="BT481" i="8"/>
  <c r="BS481" i="8"/>
  <c r="BR481" i="8"/>
  <c r="BQ481" i="8"/>
  <c r="CK480" i="8"/>
  <c r="CI480" i="8"/>
  <c r="CH480" i="8"/>
  <c r="CG480" i="8"/>
  <c r="CF480" i="8"/>
  <c r="CE480" i="8"/>
  <c r="CD480" i="8"/>
  <c r="CC480" i="8"/>
  <c r="CB480" i="8"/>
  <c r="CA480" i="8"/>
  <c r="BZ480" i="8"/>
  <c r="BY480" i="8"/>
  <c r="BX480" i="8"/>
  <c r="BW480" i="8"/>
  <c r="BV480" i="8"/>
  <c r="BU480" i="8"/>
  <c r="BT480" i="8"/>
  <c r="BS480" i="8"/>
  <c r="BR480" i="8"/>
  <c r="BQ480" i="8"/>
  <c r="CK479" i="8"/>
  <c r="CI479" i="8"/>
  <c r="CH479" i="8"/>
  <c r="CG479" i="8"/>
  <c r="CF479" i="8"/>
  <c r="CE479" i="8"/>
  <c r="CD479" i="8"/>
  <c r="CC479" i="8"/>
  <c r="CB479" i="8"/>
  <c r="CA479" i="8"/>
  <c r="BZ479" i="8"/>
  <c r="BY479" i="8"/>
  <c r="BX479" i="8"/>
  <c r="BW479" i="8"/>
  <c r="BV479" i="8"/>
  <c r="BU479" i="8"/>
  <c r="BT479" i="8"/>
  <c r="BS479" i="8"/>
  <c r="BR479" i="8"/>
  <c r="BQ479" i="8"/>
  <c r="CK478" i="8"/>
  <c r="CI478" i="8"/>
  <c r="CH478" i="8"/>
  <c r="CG478" i="8"/>
  <c r="CF478" i="8"/>
  <c r="CE478" i="8"/>
  <c r="CD478" i="8"/>
  <c r="CC478" i="8"/>
  <c r="CB478" i="8"/>
  <c r="CA478" i="8"/>
  <c r="BZ478" i="8"/>
  <c r="BY478" i="8"/>
  <c r="BX478" i="8"/>
  <c r="BW478" i="8"/>
  <c r="BV478" i="8"/>
  <c r="BU478" i="8"/>
  <c r="BT478" i="8"/>
  <c r="BS478" i="8"/>
  <c r="BR478" i="8"/>
  <c r="BQ478" i="8"/>
  <c r="CK477" i="8"/>
  <c r="CI477" i="8"/>
  <c r="CH477" i="8"/>
  <c r="CG477" i="8"/>
  <c r="CF477" i="8"/>
  <c r="CE477" i="8"/>
  <c r="CD477" i="8"/>
  <c r="CC477" i="8"/>
  <c r="CB477" i="8"/>
  <c r="CA477" i="8"/>
  <c r="BZ477" i="8"/>
  <c r="BY477" i="8"/>
  <c r="BX477" i="8"/>
  <c r="BW477" i="8"/>
  <c r="BV477" i="8"/>
  <c r="BU477" i="8"/>
  <c r="BT477" i="8"/>
  <c r="BS477" i="8"/>
  <c r="BR477" i="8"/>
  <c r="BQ477" i="8"/>
  <c r="CK476" i="8"/>
  <c r="CI476" i="8"/>
  <c r="CH476" i="8"/>
  <c r="CG476" i="8"/>
  <c r="CF476" i="8"/>
  <c r="CE476" i="8"/>
  <c r="CD476" i="8"/>
  <c r="CC476" i="8"/>
  <c r="CB476" i="8"/>
  <c r="CA476" i="8"/>
  <c r="BZ476" i="8"/>
  <c r="BY476" i="8"/>
  <c r="BX476" i="8"/>
  <c r="BW476" i="8"/>
  <c r="BV476" i="8"/>
  <c r="BU476" i="8"/>
  <c r="BT476" i="8"/>
  <c r="BS476" i="8"/>
  <c r="BR476" i="8"/>
  <c r="BQ476" i="8"/>
  <c r="CK475" i="8"/>
  <c r="CI475" i="8"/>
  <c r="CH475" i="8"/>
  <c r="CG475" i="8"/>
  <c r="CF475" i="8"/>
  <c r="CE475" i="8"/>
  <c r="CD475" i="8"/>
  <c r="CC475" i="8"/>
  <c r="CB475" i="8"/>
  <c r="CA475" i="8"/>
  <c r="BZ475" i="8"/>
  <c r="BY475" i="8"/>
  <c r="BX475" i="8"/>
  <c r="BW475" i="8"/>
  <c r="BV475" i="8"/>
  <c r="BU475" i="8"/>
  <c r="BT475" i="8"/>
  <c r="BS475" i="8"/>
  <c r="BR475" i="8"/>
  <c r="BQ475" i="8"/>
  <c r="CK474" i="8"/>
  <c r="CI474" i="8"/>
  <c r="CH474" i="8"/>
  <c r="CG474" i="8"/>
  <c r="CF474" i="8"/>
  <c r="CE474" i="8"/>
  <c r="CD474" i="8"/>
  <c r="CC474" i="8"/>
  <c r="CB474" i="8"/>
  <c r="CA474" i="8"/>
  <c r="BZ474" i="8"/>
  <c r="BY474" i="8"/>
  <c r="BX474" i="8"/>
  <c r="BW474" i="8"/>
  <c r="BV474" i="8"/>
  <c r="BU474" i="8"/>
  <c r="BT474" i="8"/>
  <c r="BS474" i="8"/>
  <c r="BR474" i="8"/>
  <c r="BQ474" i="8"/>
  <c r="CK473" i="8"/>
  <c r="CI473" i="8"/>
  <c r="CH473" i="8"/>
  <c r="CG473" i="8"/>
  <c r="CF473" i="8"/>
  <c r="CE473" i="8"/>
  <c r="CD473" i="8"/>
  <c r="CC473" i="8"/>
  <c r="CB473" i="8"/>
  <c r="CA473" i="8"/>
  <c r="BZ473" i="8"/>
  <c r="BY473" i="8"/>
  <c r="BX473" i="8"/>
  <c r="BW473" i="8"/>
  <c r="BV473" i="8"/>
  <c r="BU473" i="8"/>
  <c r="BT473" i="8"/>
  <c r="BS473" i="8"/>
  <c r="BR473" i="8"/>
  <c r="BQ473" i="8"/>
  <c r="CK472" i="8"/>
  <c r="CI472" i="8"/>
  <c r="CH472" i="8"/>
  <c r="CG472" i="8"/>
  <c r="CF472" i="8"/>
  <c r="CE472" i="8"/>
  <c r="CD472" i="8"/>
  <c r="CC472" i="8"/>
  <c r="CB472" i="8"/>
  <c r="CA472" i="8"/>
  <c r="BZ472" i="8"/>
  <c r="BY472" i="8"/>
  <c r="BX472" i="8"/>
  <c r="BW472" i="8"/>
  <c r="BV472" i="8"/>
  <c r="BU472" i="8"/>
  <c r="BT472" i="8"/>
  <c r="BS472" i="8"/>
  <c r="BR472" i="8"/>
  <c r="BQ472" i="8"/>
  <c r="CK471" i="8"/>
  <c r="CI471" i="8"/>
  <c r="CH471" i="8"/>
  <c r="CG471" i="8"/>
  <c r="CF471" i="8"/>
  <c r="CE471" i="8"/>
  <c r="CD471" i="8"/>
  <c r="CC471" i="8"/>
  <c r="CB471" i="8"/>
  <c r="CA471" i="8"/>
  <c r="BZ471" i="8"/>
  <c r="BY471" i="8"/>
  <c r="BX471" i="8"/>
  <c r="BW471" i="8"/>
  <c r="BV471" i="8"/>
  <c r="BU471" i="8"/>
  <c r="BT471" i="8"/>
  <c r="BS471" i="8"/>
  <c r="BR471" i="8"/>
  <c r="BQ471" i="8"/>
  <c r="CK470" i="8"/>
  <c r="CI470" i="8"/>
  <c r="CH470" i="8"/>
  <c r="CG470" i="8"/>
  <c r="CF470" i="8"/>
  <c r="CE470" i="8"/>
  <c r="CD470" i="8"/>
  <c r="CC470" i="8"/>
  <c r="CB470" i="8"/>
  <c r="CA470" i="8"/>
  <c r="BZ470" i="8"/>
  <c r="BY470" i="8"/>
  <c r="BX470" i="8"/>
  <c r="BW470" i="8"/>
  <c r="BV470" i="8"/>
  <c r="BU470" i="8"/>
  <c r="BT470" i="8"/>
  <c r="BS470" i="8"/>
  <c r="BR470" i="8"/>
  <c r="BQ470" i="8"/>
  <c r="CK469" i="8"/>
  <c r="CI469" i="8"/>
  <c r="CH469" i="8"/>
  <c r="CG469" i="8"/>
  <c r="CF469" i="8"/>
  <c r="CE469" i="8"/>
  <c r="CD469" i="8"/>
  <c r="CC469" i="8"/>
  <c r="CB469" i="8"/>
  <c r="CA469" i="8"/>
  <c r="BZ469" i="8"/>
  <c r="BY469" i="8"/>
  <c r="BX469" i="8"/>
  <c r="BW469" i="8"/>
  <c r="BV469" i="8"/>
  <c r="BU469" i="8"/>
  <c r="BT469" i="8"/>
  <c r="BS469" i="8"/>
  <c r="BR469" i="8"/>
  <c r="BQ469" i="8"/>
  <c r="CK468" i="8"/>
  <c r="CI468" i="8"/>
  <c r="CH468" i="8"/>
  <c r="CG468" i="8"/>
  <c r="CF468" i="8"/>
  <c r="CE468" i="8"/>
  <c r="CD468" i="8"/>
  <c r="CC468" i="8"/>
  <c r="CB468" i="8"/>
  <c r="CA468" i="8"/>
  <c r="BZ468" i="8"/>
  <c r="BY468" i="8"/>
  <c r="BX468" i="8"/>
  <c r="BW468" i="8"/>
  <c r="BV468" i="8"/>
  <c r="BU468" i="8"/>
  <c r="BT468" i="8"/>
  <c r="BS468" i="8"/>
  <c r="BR468" i="8"/>
  <c r="BQ468" i="8"/>
  <c r="CK467" i="8"/>
  <c r="CI467" i="8"/>
  <c r="CH467" i="8"/>
  <c r="CG467" i="8"/>
  <c r="CF467" i="8"/>
  <c r="CE467" i="8"/>
  <c r="CD467" i="8"/>
  <c r="CC467" i="8"/>
  <c r="CB467" i="8"/>
  <c r="CA467" i="8"/>
  <c r="BZ467" i="8"/>
  <c r="BY467" i="8"/>
  <c r="BX467" i="8"/>
  <c r="BW467" i="8"/>
  <c r="BV467" i="8"/>
  <c r="BU467" i="8"/>
  <c r="BT467" i="8"/>
  <c r="BS467" i="8"/>
  <c r="BR467" i="8"/>
  <c r="BQ467" i="8"/>
  <c r="CK466" i="8"/>
  <c r="CI466" i="8"/>
  <c r="CH466" i="8"/>
  <c r="CG466" i="8"/>
  <c r="CF466" i="8"/>
  <c r="CE466" i="8"/>
  <c r="CD466" i="8"/>
  <c r="CC466" i="8"/>
  <c r="CB466" i="8"/>
  <c r="CA466" i="8"/>
  <c r="BZ466" i="8"/>
  <c r="BY466" i="8"/>
  <c r="BX466" i="8"/>
  <c r="BW466" i="8"/>
  <c r="BV466" i="8"/>
  <c r="BU466" i="8"/>
  <c r="BT466" i="8"/>
  <c r="BS466" i="8"/>
  <c r="BR466" i="8"/>
  <c r="BQ466" i="8"/>
  <c r="CK465" i="8"/>
  <c r="CI465" i="8"/>
  <c r="CH465" i="8"/>
  <c r="CG465" i="8"/>
  <c r="CF465" i="8"/>
  <c r="CE465" i="8"/>
  <c r="CD465" i="8"/>
  <c r="CC465" i="8"/>
  <c r="CB465" i="8"/>
  <c r="CA465" i="8"/>
  <c r="BZ465" i="8"/>
  <c r="BY465" i="8"/>
  <c r="BX465" i="8"/>
  <c r="BW465" i="8"/>
  <c r="BV465" i="8"/>
  <c r="BU465" i="8"/>
  <c r="BT465" i="8"/>
  <c r="BS465" i="8"/>
  <c r="BR465" i="8"/>
  <c r="BQ465" i="8"/>
  <c r="CK464" i="8"/>
  <c r="CI464" i="8"/>
  <c r="CH464" i="8"/>
  <c r="CG464" i="8"/>
  <c r="CF464" i="8"/>
  <c r="CE464" i="8"/>
  <c r="CD464" i="8"/>
  <c r="CC464" i="8"/>
  <c r="CB464" i="8"/>
  <c r="CA464" i="8"/>
  <c r="BZ464" i="8"/>
  <c r="BY464" i="8"/>
  <c r="BX464" i="8"/>
  <c r="BW464" i="8"/>
  <c r="BV464" i="8"/>
  <c r="BU464" i="8"/>
  <c r="BT464" i="8"/>
  <c r="BS464" i="8"/>
  <c r="BR464" i="8"/>
  <c r="BQ464" i="8"/>
  <c r="CK463" i="8"/>
  <c r="CI463" i="8"/>
  <c r="CH463" i="8"/>
  <c r="CG463" i="8"/>
  <c r="CF463" i="8"/>
  <c r="CE463" i="8"/>
  <c r="CD463" i="8"/>
  <c r="CC463" i="8"/>
  <c r="CB463" i="8"/>
  <c r="CA463" i="8"/>
  <c r="BZ463" i="8"/>
  <c r="BY463" i="8"/>
  <c r="BX463" i="8"/>
  <c r="BW463" i="8"/>
  <c r="BV463" i="8"/>
  <c r="BU463" i="8"/>
  <c r="BT463" i="8"/>
  <c r="BS463" i="8"/>
  <c r="BR463" i="8"/>
  <c r="BQ463" i="8"/>
  <c r="CK462" i="8"/>
  <c r="CI462" i="8"/>
  <c r="CH462" i="8"/>
  <c r="CG462" i="8"/>
  <c r="CF462" i="8"/>
  <c r="CE462" i="8"/>
  <c r="CD462" i="8"/>
  <c r="CC462" i="8"/>
  <c r="CB462" i="8"/>
  <c r="CA462" i="8"/>
  <c r="BZ462" i="8"/>
  <c r="BY462" i="8"/>
  <c r="BX462" i="8"/>
  <c r="BW462" i="8"/>
  <c r="BV462" i="8"/>
  <c r="BU462" i="8"/>
  <c r="BT462" i="8"/>
  <c r="BS462" i="8"/>
  <c r="BR462" i="8"/>
  <c r="BQ462" i="8"/>
  <c r="CK461" i="8"/>
  <c r="CI461" i="8"/>
  <c r="CH461" i="8"/>
  <c r="CG461" i="8"/>
  <c r="CF461" i="8"/>
  <c r="CE461" i="8"/>
  <c r="CD461" i="8"/>
  <c r="CC461" i="8"/>
  <c r="CB461" i="8"/>
  <c r="CA461" i="8"/>
  <c r="BZ461" i="8"/>
  <c r="BY461" i="8"/>
  <c r="BX461" i="8"/>
  <c r="BW461" i="8"/>
  <c r="BV461" i="8"/>
  <c r="BU461" i="8"/>
  <c r="BT461" i="8"/>
  <c r="BS461" i="8"/>
  <c r="BR461" i="8"/>
  <c r="BQ461" i="8"/>
  <c r="CK460" i="8"/>
  <c r="CI460" i="8"/>
  <c r="CH460" i="8"/>
  <c r="CG460" i="8"/>
  <c r="CF460" i="8"/>
  <c r="CE460" i="8"/>
  <c r="CD460" i="8"/>
  <c r="CC460" i="8"/>
  <c r="CB460" i="8"/>
  <c r="CA460" i="8"/>
  <c r="BZ460" i="8"/>
  <c r="BY460" i="8"/>
  <c r="BX460" i="8"/>
  <c r="BW460" i="8"/>
  <c r="BV460" i="8"/>
  <c r="BU460" i="8"/>
  <c r="BT460" i="8"/>
  <c r="BS460" i="8"/>
  <c r="BR460" i="8"/>
  <c r="BQ460" i="8"/>
  <c r="CK459" i="8"/>
  <c r="CI459" i="8"/>
  <c r="CH459" i="8"/>
  <c r="CG459" i="8"/>
  <c r="CF459" i="8"/>
  <c r="CE459" i="8"/>
  <c r="CD459" i="8"/>
  <c r="CC459" i="8"/>
  <c r="CB459" i="8"/>
  <c r="CA459" i="8"/>
  <c r="BZ459" i="8"/>
  <c r="BY459" i="8"/>
  <c r="BX459" i="8"/>
  <c r="BW459" i="8"/>
  <c r="BV459" i="8"/>
  <c r="BU459" i="8"/>
  <c r="BT459" i="8"/>
  <c r="BS459" i="8"/>
  <c r="BR459" i="8"/>
  <c r="BQ459" i="8"/>
  <c r="CK458" i="8"/>
  <c r="CI458" i="8"/>
  <c r="CH458" i="8"/>
  <c r="CG458" i="8"/>
  <c r="CF458" i="8"/>
  <c r="CE458" i="8"/>
  <c r="CD458" i="8"/>
  <c r="CC458" i="8"/>
  <c r="CB458" i="8"/>
  <c r="CA458" i="8"/>
  <c r="BZ458" i="8"/>
  <c r="BY458" i="8"/>
  <c r="BX458" i="8"/>
  <c r="BW458" i="8"/>
  <c r="BV458" i="8"/>
  <c r="BU458" i="8"/>
  <c r="BT458" i="8"/>
  <c r="BS458" i="8"/>
  <c r="BR458" i="8"/>
  <c r="BQ458" i="8"/>
  <c r="CK457" i="8"/>
  <c r="CI457" i="8"/>
  <c r="CH457" i="8"/>
  <c r="CG457" i="8"/>
  <c r="CF457" i="8"/>
  <c r="CE457" i="8"/>
  <c r="CD457" i="8"/>
  <c r="CC457" i="8"/>
  <c r="CB457" i="8"/>
  <c r="CA457" i="8"/>
  <c r="BZ457" i="8"/>
  <c r="BY457" i="8"/>
  <c r="BX457" i="8"/>
  <c r="BW457" i="8"/>
  <c r="BV457" i="8"/>
  <c r="BU457" i="8"/>
  <c r="BT457" i="8"/>
  <c r="BS457" i="8"/>
  <c r="BR457" i="8"/>
  <c r="BQ457" i="8"/>
  <c r="CK456" i="8"/>
  <c r="CI456" i="8"/>
  <c r="CH456" i="8"/>
  <c r="CG456" i="8"/>
  <c r="CF456" i="8"/>
  <c r="CE456" i="8"/>
  <c r="CD456" i="8"/>
  <c r="CC456" i="8"/>
  <c r="CB456" i="8"/>
  <c r="CA456" i="8"/>
  <c r="BZ456" i="8"/>
  <c r="BY456" i="8"/>
  <c r="BX456" i="8"/>
  <c r="BW456" i="8"/>
  <c r="BV456" i="8"/>
  <c r="BU456" i="8"/>
  <c r="BT456" i="8"/>
  <c r="BS456" i="8"/>
  <c r="BR456" i="8"/>
  <c r="BQ456" i="8"/>
  <c r="CK455" i="8"/>
  <c r="CI455" i="8"/>
  <c r="CH455" i="8"/>
  <c r="CG455" i="8"/>
  <c r="CF455" i="8"/>
  <c r="CE455" i="8"/>
  <c r="CD455" i="8"/>
  <c r="CC455" i="8"/>
  <c r="CB455" i="8"/>
  <c r="CA455" i="8"/>
  <c r="BZ455" i="8"/>
  <c r="BY455" i="8"/>
  <c r="BX455" i="8"/>
  <c r="BW455" i="8"/>
  <c r="BV455" i="8"/>
  <c r="BU455" i="8"/>
  <c r="BT455" i="8"/>
  <c r="BS455" i="8"/>
  <c r="BR455" i="8"/>
  <c r="BQ455" i="8"/>
  <c r="CK454" i="8"/>
  <c r="CI454" i="8"/>
  <c r="CH454" i="8"/>
  <c r="CG454" i="8"/>
  <c r="CF454" i="8"/>
  <c r="CE454" i="8"/>
  <c r="CD454" i="8"/>
  <c r="CC454" i="8"/>
  <c r="CB454" i="8"/>
  <c r="CA454" i="8"/>
  <c r="BZ454" i="8"/>
  <c r="BY454" i="8"/>
  <c r="BX454" i="8"/>
  <c r="BW454" i="8"/>
  <c r="BV454" i="8"/>
  <c r="BU454" i="8"/>
  <c r="BT454" i="8"/>
  <c r="BS454" i="8"/>
  <c r="BR454" i="8"/>
  <c r="BQ454" i="8"/>
  <c r="CK453" i="8"/>
  <c r="CI453" i="8"/>
  <c r="CH453" i="8"/>
  <c r="CG453" i="8"/>
  <c r="CF453" i="8"/>
  <c r="CE453" i="8"/>
  <c r="CD453" i="8"/>
  <c r="CC453" i="8"/>
  <c r="CB453" i="8"/>
  <c r="CA453" i="8"/>
  <c r="BZ453" i="8"/>
  <c r="BY453" i="8"/>
  <c r="BX453" i="8"/>
  <c r="BW453" i="8"/>
  <c r="BV453" i="8"/>
  <c r="BU453" i="8"/>
  <c r="BT453" i="8"/>
  <c r="BS453" i="8"/>
  <c r="BR453" i="8"/>
  <c r="BQ453" i="8"/>
  <c r="CK452" i="8"/>
  <c r="CI452" i="8"/>
  <c r="CH452" i="8"/>
  <c r="CG452" i="8"/>
  <c r="CF452" i="8"/>
  <c r="CE452" i="8"/>
  <c r="CD452" i="8"/>
  <c r="CC452" i="8"/>
  <c r="CB452" i="8"/>
  <c r="CA452" i="8"/>
  <c r="BZ452" i="8"/>
  <c r="BY452" i="8"/>
  <c r="BX452" i="8"/>
  <c r="BW452" i="8"/>
  <c r="BV452" i="8"/>
  <c r="BU452" i="8"/>
  <c r="BT452" i="8"/>
  <c r="BS452" i="8"/>
  <c r="BR452" i="8"/>
  <c r="BQ452" i="8"/>
  <c r="CK451" i="8"/>
  <c r="CI451" i="8"/>
  <c r="CH451" i="8"/>
  <c r="CG451" i="8"/>
  <c r="CF451" i="8"/>
  <c r="CE451" i="8"/>
  <c r="CD451" i="8"/>
  <c r="CC451" i="8"/>
  <c r="CB451" i="8"/>
  <c r="CA451" i="8"/>
  <c r="BZ451" i="8"/>
  <c r="BY451" i="8"/>
  <c r="BX451" i="8"/>
  <c r="BW451" i="8"/>
  <c r="BV451" i="8"/>
  <c r="BU451" i="8"/>
  <c r="BT451" i="8"/>
  <c r="BS451" i="8"/>
  <c r="BR451" i="8"/>
  <c r="BQ451" i="8"/>
  <c r="CK450" i="8"/>
  <c r="CI450" i="8"/>
  <c r="CH450" i="8"/>
  <c r="CG450" i="8"/>
  <c r="CF450" i="8"/>
  <c r="CE450" i="8"/>
  <c r="CD450" i="8"/>
  <c r="CC450" i="8"/>
  <c r="CB450" i="8"/>
  <c r="CA450" i="8"/>
  <c r="BZ450" i="8"/>
  <c r="BY450" i="8"/>
  <c r="BX450" i="8"/>
  <c r="BW450" i="8"/>
  <c r="BV450" i="8"/>
  <c r="BU450" i="8"/>
  <c r="BT450" i="8"/>
  <c r="BS450" i="8"/>
  <c r="BR450" i="8"/>
  <c r="BQ450" i="8"/>
  <c r="CK449" i="8"/>
  <c r="CI449" i="8"/>
  <c r="CH449" i="8"/>
  <c r="CG449" i="8"/>
  <c r="CF449" i="8"/>
  <c r="CE449" i="8"/>
  <c r="CD449" i="8"/>
  <c r="CC449" i="8"/>
  <c r="CB449" i="8"/>
  <c r="CA449" i="8"/>
  <c r="BZ449" i="8"/>
  <c r="BY449" i="8"/>
  <c r="BX449" i="8"/>
  <c r="BW449" i="8"/>
  <c r="BV449" i="8"/>
  <c r="BU449" i="8"/>
  <c r="BT449" i="8"/>
  <c r="BS449" i="8"/>
  <c r="BR449" i="8"/>
  <c r="BQ449" i="8"/>
  <c r="CK448" i="8"/>
  <c r="CI448" i="8"/>
  <c r="CH448" i="8"/>
  <c r="CG448" i="8"/>
  <c r="CF448" i="8"/>
  <c r="CE448" i="8"/>
  <c r="CD448" i="8"/>
  <c r="CC448" i="8"/>
  <c r="CB448" i="8"/>
  <c r="CA448" i="8"/>
  <c r="BZ448" i="8"/>
  <c r="BY448" i="8"/>
  <c r="BX448" i="8"/>
  <c r="BW448" i="8"/>
  <c r="BV448" i="8"/>
  <c r="BU448" i="8"/>
  <c r="BT448" i="8"/>
  <c r="BS448" i="8"/>
  <c r="BR448" i="8"/>
  <c r="BQ448" i="8"/>
  <c r="CK447" i="8"/>
  <c r="CI447" i="8"/>
  <c r="CH447" i="8"/>
  <c r="CG447" i="8"/>
  <c r="CF447" i="8"/>
  <c r="CE447" i="8"/>
  <c r="CD447" i="8"/>
  <c r="CC447" i="8"/>
  <c r="CB447" i="8"/>
  <c r="CA447" i="8"/>
  <c r="BZ447" i="8"/>
  <c r="BY447" i="8"/>
  <c r="BX447" i="8"/>
  <c r="BW447" i="8"/>
  <c r="BV447" i="8"/>
  <c r="BU447" i="8"/>
  <c r="BT447" i="8"/>
  <c r="BS447" i="8"/>
  <c r="BR447" i="8"/>
  <c r="BQ447" i="8"/>
  <c r="CK446" i="8"/>
  <c r="CI446" i="8"/>
  <c r="CH446" i="8"/>
  <c r="CG446" i="8"/>
  <c r="CF446" i="8"/>
  <c r="CE446" i="8"/>
  <c r="CD446" i="8"/>
  <c r="CC446" i="8"/>
  <c r="CB446" i="8"/>
  <c r="CA446" i="8"/>
  <c r="BZ446" i="8"/>
  <c r="BY446" i="8"/>
  <c r="BX446" i="8"/>
  <c r="BW446" i="8"/>
  <c r="BV446" i="8"/>
  <c r="BU446" i="8"/>
  <c r="BT446" i="8"/>
  <c r="BS446" i="8"/>
  <c r="BR446" i="8"/>
  <c r="BQ446" i="8"/>
  <c r="CK445" i="8"/>
  <c r="CI445" i="8"/>
  <c r="CH445" i="8"/>
  <c r="CG445" i="8"/>
  <c r="CF445" i="8"/>
  <c r="CE445" i="8"/>
  <c r="CD445" i="8"/>
  <c r="CC445" i="8"/>
  <c r="CB445" i="8"/>
  <c r="CA445" i="8"/>
  <c r="BZ445" i="8"/>
  <c r="BY445" i="8"/>
  <c r="BX445" i="8"/>
  <c r="BW445" i="8"/>
  <c r="BV445" i="8"/>
  <c r="BU445" i="8"/>
  <c r="BT445" i="8"/>
  <c r="BS445" i="8"/>
  <c r="BR445" i="8"/>
  <c r="BQ445" i="8"/>
  <c r="CK444" i="8"/>
  <c r="CI444" i="8"/>
  <c r="CH444" i="8"/>
  <c r="CG444" i="8"/>
  <c r="CF444" i="8"/>
  <c r="CE444" i="8"/>
  <c r="CD444" i="8"/>
  <c r="CC444" i="8"/>
  <c r="CB444" i="8"/>
  <c r="CA444" i="8"/>
  <c r="BZ444" i="8"/>
  <c r="BY444" i="8"/>
  <c r="BX444" i="8"/>
  <c r="BW444" i="8"/>
  <c r="BV444" i="8"/>
  <c r="BU444" i="8"/>
  <c r="BT444" i="8"/>
  <c r="BS444" i="8"/>
  <c r="BR444" i="8"/>
  <c r="BQ444" i="8"/>
  <c r="CK443" i="8"/>
  <c r="CI443" i="8"/>
  <c r="CH443" i="8"/>
  <c r="CG443" i="8"/>
  <c r="CF443" i="8"/>
  <c r="CE443" i="8"/>
  <c r="CD443" i="8"/>
  <c r="CC443" i="8"/>
  <c r="CB443" i="8"/>
  <c r="CA443" i="8"/>
  <c r="BZ443" i="8"/>
  <c r="BY443" i="8"/>
  <c r="BX443" i="8"/>
  <c r="BW443" i="8"/>
  <c r="BV443" i="8"/>
  <c r="BU443" i="8"/>
  <c r="BT443" i="8"/>
  <c r="BS443" i="8"/>
  <c r="BR443" i="8"/>
  <c r="BQ443" i="8"/>
  <c r="CK442" i="8"/>
  <c r="CI442" i="8"/>
  <c r="CH442" i="8"/>
  <c r="CG442" i="8"/>
  <c r="CF442" i="8"/>
  <c r="CE442" i="8"/>
  <c r="CD442" i="8"/>
  <c r="CC442" i="8"/>
  <c r="CB442" i="8"/>
  <c r="CA442" i="8"/>
  <c r="BZ442" i="8"/>
  <c r="BY442" i="8"/>
  <c r="BX442" i="8"/>
  <c r="BW442" i="8"/>
  <c r="BV442" i="8"/>
  <c r="BU442" i="8"/>
  <c r="BT442" i="8"/>
  <c r="BS442" i="8"/>
  <c r="BR442" i="8"/>
  <c r="BQ442" i="8"/>
  <c r="CK441" i="8"/>
  <c r="CI441" i="8"/>
  <c r="CH441" i="8"/>
  <c r="CG441" i="8"/>
  <c r="CF441" i="8"/>
  <c r="CE441" i="8"/>
  <c r="CD441" i="8"/>
  <c r="CC441" i="8"/>
  <c r="CB441" i="8"/>
  <c r="CA441" i="8"/>
  <c r="BZ441" i="8"/>
  <c r="BY441" i="8"/>
  <c r="BX441" i="8"/>
  <c r="BW441" i="8"/>
  <c r="BV441" i="8"/>
  <c r="BU441" i="8"/>
  <c r="BT441" i="8"/>
  <c r="BS441" i="8"/>
  <c r="BR441" i="8"/>
  <c r="BQ441" i="8"/>
  <c r="CK440" i="8"/>
  <c r="CI440" i="8"/>
  <c r="CH440" i="8"/>
  <c r="CG440" i="8"/>
  <c r="CF440" i="8"/>
  <c r="CE440" i="8"/>
  <c r="CD440" i="8"/>
  <c r="CC440" i="8"/>
  <c r="CB440" i="8"/>
  <c r="CA440" i="8"/>
  <c r="BZ440" i="8"/>
  <c r="BY440" i="8"/>
  <c r="BX440" i="8"/>
  <c r="BW440" i="8"/>
  <c r="BV440" i="8"/>
  <c r="BU440" i="8"/>
  <c r="BT440" i="8"/>
  <c r="BS440" i="8"/>
  <c r="BR440" i="8"/>
  <c r="BQ440" i="8"/>
  <c r="CK439" i="8"/>
  <c r="CI439" i="8"/>
  <c r="CH439" i="8"/>
  <c r="CG439" i="8"/>
  <c r="CF439" i="8"/>
  <c r="CE439" i="8"/>
  <c r="CD439" i="8"/>
  <c r="CC439" i="8"/>
  <c r="CB439" i="8"/>
  <c r="CA439" i="8"/>
  <c r="BZ439" i="8"/>
  <c r="BY439" i="8"/>
  <c r="BX439" i="8"/>
  <c r="BW439" i="8"/>
  <c r="BV439" i="8"/>
  <c r="BU439" i="8"/>
  <c r="BT439" i="8"/>
  <c r="BS439" i="8"/>
  <c r="BR439" i="8"/>
  <c r="BQ439" i="8"/>
  <c r="CK438" i="8"/>
  <c r="CI438" i="8"/>
  <c r="CH438" i="8"/>
  <c r="CG438" i="8"/>
  <c r="CF438" i="8"/>
  <c r="CE438" i="8"/>
  <c r="CD438" i="8"/>
  <c r="CC438" i="8"/>
  <c r="CB438" i="8"/>
  <c r="CA438" i="8"/>
  <c r="BZ438" i="8"/>
  <c r="BY438" i="8"/>
  <c r="BX438" i="8"/>
  <c r="BW438" i="8"/>
  <c r="BV438" i="8"/>
  <c r="BU438" i="8"/>
  <c r="BT438" i="8"/>
  <c r="BS438" i="8"/>
  <c r="BR438" i="8"/>
  <c r="BQ438" i="8"/>
  <c r="CK437" i="8"/>
  <c r="CI437" i="8"/>
  <c r="CH437" i="8"/>
  <c r="CG437" i="8"/>
  <c r="CF437" i="8"/>
  <c r="CE437" i="8"/>
  <c r="CD437" i="8"/>
  <c r="CC437" i="8"/>
  <c r="CB437" i="8"/>
  <c r="CA437" i="8"/>
  <c r="BZ437" i="8"/>
  <c r="BY437" i="8"/>
  <c r="BX437" i="8"/>
  <c r="BW437" i="8"/>
  <c r="BV437" i="8"/>
  <c r="BU437" i="8"/>
  <c r="BT437" i="8"/>
  <c r="BS437" i="8"/>
  <c r="BR437" i="8"/>
  <c r="BQ437" i="8"/>
  <c r="CK436" i="8"/>
  <c r="CI436" i="8"/>
  <c r="CH436" i="8"/>
  <c r="CG436" i="8"/>
  <c r="CF436" i="8"/>
  <c r="CE436" i="8"/>
  <c r="CD436" i="8"/>
  <c r="CC436" i="8"/>
  <c r="CB436" i="8"/>
  <c r="CA436" i="8"/>
  <c r="BZ436" i="8"/>
  <c r="BY436" i="8"/>
  <c r="BX436" i="8"/>
  <c r="BW436" i="8"/>
  <c r="BV436" i="8"/>
  <c r="BU436" i="8"/>
  <c r="BT436" i="8"/>
  <c r="BS436" i="8"/>
  <c r="BR436" i="8"/>
  <c r="BQ436" i="8"/>
  <c r="CK435" i="8"/>
  <c r="CI435" i="8"/>
  <c r="CH435" i="8"/>
  <c r="CG435" i="8"/>
  <c r="CF435" i="8"/>
  <c r="CE435" i="8"/>
  <c r="CD435" i="8"/>
  <c r="CC435" i="8"/>
  <c r="CB435" i="8"/>
  <c r="CA435" i="8"/>
  <c r="BZ435" i="8"/>
  <c r="BY435" i="8"/>
  <c r="BX435" i="8"/>
  <c r="BW435" i="8"/>
  <c r="BV435" i="8"/>
  <c r="BU435" i="8"/>
  <c r="BT435" i="8"/>
  <c r="BS435" i="8"/>
  <c r="BR435" i="8"/>
  <c r="BQ435" i="8"/>
  <c r="CK434" i="8"/>
  <c r="CI434" i="8"/>
  <c r="CH434" i="8"/>
  <c r="CG434" i="8"/>
  <c r="CF434" i="8"/>
  <c r="CE434" i="8"/>
  <c r="CD434" i="8"/>
  <c r="CC434" i="8"/>
  <c r="CB434" i="8"/>
  <c r="CA434" i="8"/>
  <c r="BZ434" i="8"/>
  <c r="BY434" i="8"/>
  <c r="BX434" i="8"/>
  <c r="BW434" i="8"/>
  <c r="BV434" i="8"/>
  <c r="BU434" i="8"/>
  <c r="BT434" i="8"/>
  <c r="BS434" i="8"/>
  <c r="BR434" i="8"/>
  <c r="BQ434" i="8"/>
  <c r="CK433" i="8"/>
  <c r="CI433" i="8"/>
  <c r="CH433" i="8"/>
  <c r="CG433" i="8"/>
  <c r="CF433" i="8"/>
  <c r="CE433" i="8"/>
  <c r="CD433" i="8"/>
  <c r="CC433" i="8"/>
  <c r="CB433" i="8"/>
  <c r="CA433" i="8"/>
  <c r="BZ433" i="8"/>
  <c r="BY433" i="8"/>
  <c r="BX433" i="8"/>
  <c r="BW433" i="8"/>
  <c r="BV433" i="8"/>
  <c r="BU433" i="8"/>
  <c r="BT433" i="8"/>
  <c r="BS433" i="8"/>
  <c r="BR433" i="8"/>
  <c r="BQ433" i="8"/>
  <c r="CK432" i="8"/>
  <c r="CI432" i="8"/>
  <c r="CH432" i="8"/>
  <c r="CG432" i="8"/>
  <c r="CF432" i="8"/>
  <c r="CE432" i="8"/>
  <c r="CD432" i="8"/>
  <c r="CC432" i="8"/>
  <c r="CB432" i="8"/>
  <c r="CA432" i="8"/>
  <c r="BZ432" i="8"/>
  <c r="BY432" i="8"/>
  <c r="BX432" i="8"/>
  <c r="BW432" i="8"/>
  <c r="BV432" i="8"/>
  <c r="BU432" i="8"/>
  <c r="BT432" i="8"/>
  <c r="BS432" i="8"/>
  <c r="BR432" i="8"/>
  <c r="BQ432" i="8"/>
  <c r="CK431" i="8"/>
  <c r="CI431" i="8"/>
  <c r="CH431" i="8"/>
  <c r="CG431" i="8"/>
  <c r="CF431" i="8"/>
  <c r="CE431" i="8"/>
  <c r="CD431" i="8"/>
  <c r="CC431" i="8"/>
  <c r="CB431" i="8"/>
  <c r="CA431" i="8"/>
  <c r="BZ431" i="8"/>
  <c r="BY431" i="8"/>
  <c r="BX431" i="8"/>
  <c r="BW431" i="8"/>
  <c r="BV431" i="8"/>
  <c r="BU431" i="8"/>
  <c r="BT431" i="8"/>
  <c r="BS431" i="8"/>
  <c r="BR431" i="8"/>
  <c r="BQ431" i="8"/>
  <c r="CK430" i="8"/>
  <c r="CI430" i="8"/>
  <c r="CH430" i="8"/>
  <c r="CG430" i="8"/>
  <c r="CF430" i="8"/>
  <c r="CE430" i="8"/>
  <c r="CD430" i="8"/>
  <c r="CC430" i="8"/>
  <c r="CB430" i="8"/>
  <c r="CA430" i="8"/>
  <c r="BZ430" i="8"/>
  <c r="BY430" i="8"/>
  <c r="BX430" i="8"/>
  <c r="BW430" i="8"/>
  <c r="BV430" i="8"/>
  <c r="BU430" i="8"/>
  <c r="BT430" i="8"/>
  <c r="BS430" i="8"/>
  <c r="BR430" i="8"/>
  <c r="BQ430" i="8"/>
  <c r="CK429" i="8"/>
  <c r="CI429" i="8"/>
  <c r="CH429" i="8"/>
  <c r="CG429" i="8"/>
  <c r="CF429" i="8"/>
  <c r="CE429" i="8"/>
  <c r="CD429" i="8"/>
  <c r="CC429" i="8"/>
  <c r="CB429" i="8"/>
  <c r="CA429" i="8"/>
  <c r="BZ429" i="8"/>
  <c r="BY429" i="8"/>
  <c r="BX429" i="8"/>
  <c r="BW429" i="8"/>
  <c r="BV429" i="8"/>
  <c r="BU429" i="8"/>
  <c r="BT429" i="8"/>
  <c r="BS429" i="8"/>
  <c r="BR429" i="8"/>
  <c r="BQ429" i="8"/>
  <c r="CK428" i="8"/>
  <c r="CI428" i="8"/>
  <c r="CH428" i="8"/>
  <c r="CG428" i="8"/>
  <c r="CF428" i="8"/>
  <c r="CE428" i="8"/>
  <c r="CD428" i="8"/>
  <c r="CC428" i="8"/>
  <c r="CB428" i="8"/>
  <c r="CA428" i="8"/>
  <c r="BZ428" i="8"/>
  <c r="BY428" i="8"/>
  <c r="BX428" i="8"/>
  <c r="BW428" i="8"/>
  <c r="BV428" i="8"/>
  <c r="BU428" i="8"/>
  <c r="BT428" i="8"/>
  <c r="BS428" i="8"/>
  <c r="BR428" i="8"/>
  <c r="BQ428" i="8"/>
  <c r="CK427" i="8"/>
  <c r="CI427" i="8"/>
  <c r="CH427" i="8"/>
  <c r="CG427" i="8"/>
  <c r="CF427" i="8"/>
  <c r="CE427" i="8"/>
  <c r="CD427" i="8"/>
  <c r="CC427" i="8"/>
  <c r="CB427" i="8"/>
  <c r="CA427" i="8"/>
  <c r="BZ427" i="8"/>
  <c r="BY427" i="8"/>
  <c r="BX427" i="8"/>
  <c r="BW427" i="8"/>
  <c r="BV427" i="8"/>
  <c r="BU427" i="8"/>
  <c r="BT427" i="8"/>
  <c r="BS427" i="8"/>
  <c r="BR427" i="8"/>
  <c r="BQ427" i="8"/>
  <c r="CK426" i="8"/>
  <c r="CI426" i="8"/>
  <c r="CH426" i="8"/>
  <c r="CG426" i="8"/>
  <c r="CF426" i="8"/>
  <c r="CE426" i="8"/>
  <c r="CD426" i="8"/>
  <c r="CC426" i="8"/>
  <c r="CB426" i="8"/>
  <c r="CA426" i="8"/>
  <c r="BZ426" i="8"/>
  <c r="BY426" i="8"/>
  <c r="BX426" i="8"/>
  <c r="BW426" i="8"/>
  <c r="BV426" i="8"/>
  <c r="BU426" i="8"/>
  <c r="BT426" i="8"/>
  <c r="BS426" i="8"/>
  <c r="BR426" i="8"/>
  <c r="BQ426" i="8"/>
  <c r="CK425" i="8"/>
  <c r="CI425" i="8"/>
  <c r="CH425" i="8"/>
  <c r="CG425" i="8"/>
  <c r="CF425" i="8"/>
  <c r="CE425" i="8"/>
  <c r="CD425" i="8"/>
  <c r="CC425" i="8"/>
  <c r="CB425" i="8"/>
  <c r="CA425" i="8"/>
  <c r="BZ425" i="8"/>
  <c r="BY425" i="8"/>
  <c r="BX425" i="8"/>
  <c r="BW425" i="8"/>
  <c r="BV425" i="8"/>
  <c r="BU425" i="8"/>
  <c r="BT425" i="8"/>
  <c r="BS425" i="8"/>
  <c r="BR425" i="8"/>
  <c r="BQ425" i="8"/>
  <c r="CK424" i="8"/>
  <c r="CI424" i="8"/>
  <c r="CH424" i="8"/>
  <c r="CG424" i="8"/>
  <c r="CF424" i="8"/>
  <c r="CE424" i="8"/>
  <c r="CD424" i="8"/>
  <c r="CC424" i="8"/>
  <c r="CB424" i="8"/>
  <c r="CA424" i="8"/>
  <c r="BZ424" i="8"/>
  <c r="BY424" i="8"/>
  <c r="BX424" i="8"/>
  <c r="BW424" i="8"/>
  <c r="BV424" i="8"/>
  <c r="BU424" i="8"/>
  <c r="BT424" i="8"/>
  <c r="BS424" i="8"/>
  <c r="BR424" i="8"/>
  <c r="BQ424" i="8"/>
  <c r="CK423" i="8"/>
  <c r="CI423" i="8"/>
  <c r="CH423" i="8"/>
  <c r="CG423" i="8"/>
  <c r="CF423" i="8"/>
  <c r="CE423" i="8"/>
  <c r="CD423" i="8"/>
  <c r="CC423" i="8"/>
  <c r="CB423" i="8"/>
  <c r="CA423" i="8"/>
  <c r="BZ423" i="8"/>
  <c r="BY423" i="8"/>
  <c r="BX423" i="8"/>
  <c r="BW423" i="8"/>
  <c r="BV423" i="8"/>
  <c r="BU423" i="8"/>
  <c r="BT423" i="8"/>
  <c r="BS423" i="8"/>
  <c r="BR423" i="8"/>
  <c r="BQ423" i="8"/>
  <c r="CK422" i="8"/>
  <c r="CI422" i="8"/>
  <c r="CH422" i="8"/>
  <c r="CG422" i="8"/>
  <c r="CF422" i="8"/>
  <c r="CE422" i="8"/>
  <c r="CD422" i="8"/>
  <c r="CC422" i="8"/>
  <c r="CB422" i="8"/>
  <c r="CA422" i="8"/>
  <c r="BZ422" i="8"/>
  <c r="BY422" i="8"/>
  <c r="BX422" i="8"/>
  <c r="BW422" i="8"/>
  <c r="BV422" i="8"/>
  <c r="BU422" i="8"/>
  <c r="BT422" i="8"/>
  <c r="BS422" i="8"/>
  <c r="BR422" i="8"/>
  <c r="BQ422" i="8"/>
  <c r="CK421" i="8"/>
  <c r="CI421" i="8"/>
  <c r="CH421" i="8"/>
  <c r="CG421" i="8"/>
  <c r="CF421" i="8"/>
  <c r="CE421" i="8"/>
  <c r="CD421" i="8"/>
  <c r="CC421" i="8"/>
  <c r="CB421" i="8"/>
  <c r="CA421" i="8"/>
  <c r="BZ421" i="8"/>
  <c r="BY421" i="8"/>
  <c r="BX421" i="8"/>
  <c r="BW421" i="8"/>
  <c r="BV421" i="8"/>
  <c r="BU421" i="8"/>
  <c r="BT421" i="8"/>
  <c r="BS421" i="8"/>
  <c r="BR421" i="8"/>
  <c r="BQ421" i="8"/>
  <c r="CK420" i="8"/>
  <c r="CI420" i="8"/>
  <c r="CH420" i="8"/>
  <c r="CG420" i="8"/>
  <c r="CF420" i="8"/>
  <c r="CE420" i="8"/>
  <c r="CD420" i="8"/>
  <c r="CC420" i="8"/>
  <c r="CB420" i="8"/>
  <c r="CA420" i="8"/>
  <c r="BZ420" i="8"/>
  <c r="BY420" i="8"/>
  <c r="BX420" i="8"/>
  <c r="BW420" i="8"/>
  <c r="BV420" i="8"/>
  <c r="BU420" i="8"/>
  <c r="BT420" i="8"/>
  <c r="BS420" i="8"/>
  <c r="BR420" i="8"/>
  <c r="BQ420" i="8"/>
  <c r="CK419" i="8"/>
  <c r="CI419" i="8"/>
  <c r="CH419" i="8"/>
  <c r="CG419" i="8"/>
  <c r="CF419" i="8"/>
  <c r="CE419" i="8"/>
  <c r="CD419" i="8"/>
  <c r="CC419" i="8"/>
  <c r="CB419" i="8"/>
  <c r="CA419" i="8"/>
  <c r="BZ419" i="8"/>
  <c r="BY419" i="8"/>
  <c r="BX419" i="8"/>
  <c r="BW419" i="8"/>
  <c r="BV419" i="8"/>
  <c r="BU419" i="8"/>
  <c r="BT419" i="8"/>
  <c r="BS419" i="8"/>
  <c r="BR419" i="8"/>
  <c r="BQ419" i="8"/>
  <c r="CK418" i="8"/>
  <c r="CI418" i="8"/>
  <c r="CH418" i="8"/>
  <c r="CG418" i="8"/>
  <c r="CF418" i="8"/>
  <c r="CE418" i="8"/>
  <c r="CD418" i="8"/>
  <c r="CC418" i="8"/>
  <c r="CB418" i="8"/>
  <c r="CA418" i="8"/>
  <c r="BZ418" i="8"/>
  <c r="BY418" i="8"/>
  <c r="BX418" i="8"/>
  <c r="BW418" i="8"/>
  <c r="BV418" i="8"/>
  <c r="BU418" i="8"/>
  <c r="BT418" i="8"/>
  <c r="BS418" i="8"/>
  <c r="BR418" i="8"/>
  <c r="BQ418" i="8"/>
  <c r="CK417" i="8"/>
  <c r="CI417" i="8"/>
  <c r="CH417" i="8"/>
  <c r="CG417" i="8"/>
  <c r="CF417" i="8"/>
  <c r="CE417" i="8"/>
  <c r="CD417" i="8"/>
  <c r="CC417" i="8"/>
  <c r="CB417" i="8"/>
  <c r="CA417" i="8"/>
  <c r="BZ417" i="8"/>
  <c r="BY417" i="8"/>
  <c r="BX417" i="8"/>
  <c r="BW417" i="8"/>
  <c r="BV417" i="8"/>
  <c r="BU417" i="8"/>
  <c r="BT417" i="8"/>
  <c r="BS417" i="8"/>
  <c r="BR417" i="8"/>
  <c r="BQ417" i="8"/>
  <c r="CK416" i="8"/>
  <c r="CI416" i="8"/>
  <c r="CH416" i="8"/>
  <c r="CG416" i="8"/>
  <c r="CF416" i="8"/>
  <c r="CE416" i="8"/>
  <c r="CD416" i="8"/>
  <c r="CC416" i="8"/>
  <c r="CB416" i="8"/>
  <c r="CA416" i="8"/>
  <c r="BZ416" i="8"/>
  <c r="BY416" i="8"/>
  <c r="BX416" i="8"/>
  <c r="BW416" i="8"/>
  <c r="BV416" i="8"/>
  <c r="BU416" i="8"/>
  <c r="BT416" i="8"/>
  <c r="BS416" i="8"/>
  <c r="BR416" i="8"/>
  <c r="BQ416" i="8"/>
  <c r="CK415" i="8"/>
  <c r="CI415" i="8"/>
  <c r="CH415" i="8"/>
  <c r="CG415" i="8"/>
  <c r="CF415" i="8"/>
  <c r="CE415" i="8"/>
  <c r="CD415" i="8"/>
  <c r="CC415" i="8"/>
  <c r="CB415" i="8"/>
  <c r="CA415" i="8"/>
  <c r="BZ415" i="8"/>
  <c r="BY415" i="8"/>
  <c r="BX415" i="8"/>
  <c r="BW415" i="8"/>
  <c r="BV415" i="8"/>
  <c r="BU415" i="8"/>
  <c r="BT415" i="8"/>
  <c r="BS415" i="8"/>
  <c r="BR415" i="8"/>
  <c r="BQ415" i="8"/>
  <c r="CK414" i="8"/>
  <c r="CI414" i="8"/>
  <c r="CH414" i="8"/>
  <c r="CG414" i="8"/>
  <c r="CF414" i="8"/>
  <c r="CE414" i="8"/>
  <c r="CD414" i="8"/>
  <c r="CC414" i="8"/>
  <c r="CB414" i="8"/>
  <c r="CA414" i="8"/>
  <c r="BZ414" i="8"/>
  <c r="BY414" i="8"/>
  <c r="BX414" i="8"/>
  <c r="BW414" i="8"/>
  <c r="BV414" i="8"/>
  <c r="BU414" i="8"/>
  <c r="BT414" i="8"/>
  <c r="BS414" i="8"/>
  <c r="BR414" i="8"/>
  <c r="BQ414" i="8"/>
  <c r="CK413" i="8"/>
  <c r="CI413" i="8"/>
  <c r="CH413" i="8"/>
  <c r="CG413" i="8"/>
  <c r="CF413" i="8"/>
  <c r="CE413" i="8"/>
  <c r="CD413" i="8"/>
  <c r="CC413" i="8"/>
  <c r="CB413" i="8"/>
  <c r="CA413" i="8"/>
  <c r="BZ413" i="8"/>
  <c r="BY413" i="8"/>
  <c r="BX413" i="8"/>
  <c r="BW413" i="8"/>
  <c r="BV413" i="8"/>
  <c r="BU413" i="8"/>
  <c r="BT413" i="8"/>
  <c r="BS413" i="8"/>
  <c r="BR413" i="8"/>
  <c r="BQ413" i="8"/>
  <c r="CK412" i="8"/>
  <c r="CI412" i="8"/>
  <c r="CH412" i="8"/>
  <c r="CG412" i="8"/>
  <c r="CF412" i="8"/>
  <c r="CE412" i="8"/>
  <c r="CD412" i="8"/>
  <c r="CC412" i="8"/>
  <c r="CB412" i="8"/>
  <c r="CA412" i="8"/>
  <c r="BZ412" i="8"/>
  <c r="BY412" i="8"/>
  <c r="BX412" i="8"/>
  <c r="BW412" i="8"/>
  <c r="BV412" i="8"/>
  <c r="BU412" i="8"/>
  <c r="BT412" i="8"/>
  <c r="BS412" i="8"/>
  <c r="BR412" i="8"/>
  <c r="BQ412" i="8"/>
  <c r="CK411" i="8"/>
  <c r="CI411" i="8"/>
  <c r="CH411" i="8"/>
  <c r="CG411" i="8"/>
  <c r="CF411" i="8"/>
  <c r="T411" i="8" s="1"/>
  <c r="CE411" i="8"/>
  <c r="CD411" i="8"/>
  <c r="CC411" i="8"/>
  <c r="CB411" i="8"/>
  <c r="CA411" i="8"/>
  <c r="BZ411" i="8"/>
  <c r="BY411" i="8"/>
  <c r="BX411" i="8"/>
  <c r="BW411" i="8"/>
  <c r="BV411" i="8"/>
  <c r="BU411" i="8"/>
  <c r="BT411" i="8"/>
  <c r="BS411" i="8"/>
  <c r="BR411" i="8"/>
  <c r="BQ411" i="8"/>
  <c r="CK410" i="8"/>
  <c r="CI410" i="8"/>
  <c r="CH410" i="8"/>
  <c r="CG410" i="8"/>
  <c r="CF410" i="8"/>
  <c r="CE410" i="8"/>
  <c r="CD410" i="8"/>
  <c r="CC410" i="8"/>
  <c r="CB410" i="8"/>
  <c r="CA410" i="8"/>
  <c r="BZ410" i="8"/>
  <c r="BY410" i="8"/>
  <c r="BX410" i="8"/>
  <c r="BW410" i="8"/>
  <c r="BV410" i="8"/>
  <c r="BU410" i="8"/>
  <c r="BT410" i="8"/>
  <c r="BS410" i="8"/>
  <c r="BR410" i="8"/>
  <c r="BQ410" i="8"/>
  <c r="CK409" i="8"/>
  <c r="CI409" i="8"/>
  <c r="CH409" i="8"/>
  <c r="CG409" i="8"/>
  <c r="CF409" i="8"/>
  <c r="CE409" i="8"/>
  <c r="CD409" i="8"/>
  <c r="CC409" i="8"/>
  <c r="CB409" i="8"/>
  <c r="CA409" i="8"/>
  <c r="BZ409" i="8"/>
  <c r="BY409" i="8"/>
  <c r="BX409" i="8"/>
  <c r="BW409" i="8"/>
  <c r="BV409" i="8"/>
  <c r="BU409" i="8"/>
  <c r="BT409" i="8"/>
  <c r="BS409" i="8"/>
  <c r="BR409" i="8"/>
  <c r="BQ409" i="8"/>
  <c r="CK408" i="8"/>
  <c r="CI408" i="8"/>
  <c r="CH408" i="8"/>
  <c r="CG408" i="8"/>
  <c r="CF408" i="8"/>
  <c r="CE408" i="8"/>
  <c r="CD408" i="8"/>
  <c r="CC408" i="8"/>
  <c r="CB408" i="8"/>
  <c r="CA408" i="8"/>
  <c r="BZ408" i="8"/>
  <c r="BY408" i="8"/>
  <c r="BX408" i="8"/>
  <c r="BW408" i="8"/>
  <c r="BV408" i="8"/>
  <c r="BU408" i="8"/>
  <c r="BT408" i="8"/>
  <c r="BS408" i="8"/>
  <c r="BR408" i="8"/>
  <c r="BQ408" i="8"/>
  <c r="CK407" i="8"/>
  <c r="CI407" i="8"/>
  <c r="CH407" i="8"/>
  <c r="CG407" i="8"/>
  <c r="CF407" i="8"/>
  <c r="CE407" i="8"/>
  <c r="CD407" i="8"/>
  <c r="CC407" i="8"/>
  <c r="CB407" i="8"/>
  <c r="CA407" i="8"/>
  <c r="BZ407" i="8"/>
  <c r="BY407" i="8"/>
  <c r="BX407" i="8"/>
  <c r="BW407" i="8"/>
  <c r="BV407" i="8"/>
  <c r="BU407" i="8"/>
  <c r="BT407" i="8"/>
  <c r="BS407" i="8"/>
  <c r="BR407" i="8"/>
  <c r="BQ407" i="8"/>
  <c r="CK406" i="8"/>
  <c r="CI406" i="8"/>
  <c r="CH406" i="8"/>
  <c r="CG406" i="8"/>
  <c r="CF406" i="8"/>
  <c r="CE406" i="8"/>
  <c r="CD406" i="8"/>
  <c r="CC406" i="8"/>
  <c r="CB406" i="8"/>
  <c r="CA406" i="8"/>
  <c r="BZ406" i="8"/>
  <c r="BY406" i="8"/>
  <c r="BX406" i="8"/>
  <c r="BW406" i="8"/>
  <c r="BV406" i="8"/>
  <c r="BU406" i="8"/>
  <c r="BT406" i="8"/>
  <c r="BS406" i="8"/>
  <c r="BR406" i="8"/>
  <c r="BQ406" i="8"/>
  <c r="CK405" i="8"/>
  <c r="CI405" i="8"/>
  <c r="CH405" i="8"/>
  <c r="CG405" i="8"/>
  <c r="CF405" i="8"/>
  <c r="CE405" i="8"/>
  <c r="CD405" i="8"/>
  <c r="CC405" i="8"/>
  <c r="CB405" i="8"/>
  <c r="CA405" i="8"/>
  <c r="BZ405" i="8"/>
  <c r="BY405" i="8"/>
  <c r="BX405" i="8"/>
  <c r="BW405" i="8"/>
  <c r="BV405" i="8"/>
  <c r="BU405" i="8"/>
  <c r="BT405" i="8"/>
  <c r="BS405" i="8"/>
  <c r="BR405" i="8"/>
  <c r="BQ405" i="8"/>
  <c r="CK404" i="8"/>
  <c r="CI404" i="8"/>
  <c r="CH404" i="8"/>
  <c r="CG404" i="8"/>
  <c r="CF404" i="8"/>
  <c r="CE404" i="8"/>
  <c r="CD404" i="8"/>
  <c r="CC404" i="8"/>
  <c r="CB404" i="8"/>
  <c r="CA404" i="8"/>
  <c r="BZ404" i="8"/>
  <c r="BY404" i="8"/>
  <c r="BX404" i="8"/>
  <c r="BW404" i="8"/>
  <c r="BV404" i="8"/>
  <c r="BU404" i="8"/>
  <c r="BT404" i="8"/>
  <c r="BS404" i="8"/>
  <c r="BR404" i="8"/>
  <c r="BQ404" i="8"/>
  <c r="CK403" i="8"/>
  <c r="CI403" i="8"/>
  <c r="CH403" i="8"/>
  <c r="CG403" i="8"/>
  <c r="CF403" i="8"/>
  <c r="CE403" i="8"/>
  <c r="CD403" i="8"/>
  <c r="CC403" i="8"/>
  <c r="CB403" i="8"/>
  <c r="CA403" i="8"/>
  <c r="BZ403" i="8"/>
  <c r="BY403" i="8"/>
  <c r="BX403" i="8"/>
  <c r="BW403" i="8"/>
  <c r="BV403" i="8"/>
  <c r="BU403" i="8"/>
  <c r="BT403" i="8"/>
  <c r="BS403" i="8"/>
  <c r="BR403" i="8"/>
  <c r="BQ403" i="8"/>
  <c r="CK402" i="8"/>
  <c r="CI402" i="8"/>
  <c r="CH402" i="8"/>
  <c r="CG402" i="8"/>
  <c r="CF402" i="8"/>
  <c r="CE402" i="8"/>
  <c r="CD402" i="8"/>
  <c r="CC402" i="8"/>
  <c r="CB402" i="8"/>
  <c r="CA402" i="8"/>
  <c r="BZ402" i="8"/>
  <c r="BY402" i="8"/>
  <c r="BX402" i="8"/>
  <c r="BW402" i="8"/>
  <c r="BV402" i="8"/>
  <c r="BU402" i="8"/>
  <c r="BT402" i="8"/>
  <c r="BS402" i="8"/>
  <c r="BR402" i="8"/>
  <c r="BQ402" i="8"/>
  <c r="CK401" i="8"/>
  <c r="CI401" i="8"/>
  <c r="CH401" i="8"/>
  <c r="CG401" i="8"/>
  <c r="CF401" i="8"/>
  <c r="CE401" i="8"/>
  <c r="CD401" i="8"/>
  <c r="CC401" i="8"/>
  <c r="CB401" i="8"/>
  <c r="CA401" i="8"/>
  <c r="BZ401" i="8"/>
  <c r="BY401" i="8"/>
  <c r="BX401" i="8"/>
  <c r="BW401" i="8"/>
  <c r="BV401" i="8"/>
  <c r="BU401" i="8"/>
  <c r="BT401" i="8"/>
  <c r="BS401" i="8"/>
  <c r="BR401" i="8"/>
  <c r="BQ401" i="8"/>
  <c r="CK400" i="8"/>
  <c r="CI400" i="8"/>
  <c r="CH400" i="8"/>
  <c r="CG400" i="8"/>
  <c r="CF400" i="8"/>
  <c r="CE400" i="8"/>
  <c r="CD400" i="8"/>
  <c r="CC400" i="8"/>
  <c r="CB400" i="8"/>
  <c r="CA400" i="8"/>
  <c r="BZ400" i="8"/>
  <c r="BY400" i="8"/>
  <c r="BX400" i="8"/>
  <c r="BW400" i="8"/>
  <c r="BV400" i="8"/>
  <c r="BU400" i="8"/>
  <c r="BT400" i="8"/>
  <c r="BS400" i="8"/>
  <c r="BR400" i="8"/>
  <c r="BQ400" i="8"/>
  <c r="CK399" i="8"/>
  <c r="CI399" i="8"/>
  <c r="CH399" i="8"/>
  <c r="CG399" i="8"/>
  <c r="CF399" i="8"/>
  <c r="CE399" i="8"/>
  <c r="CD399" i="8"/>
  <c r="CC399" i="8"/>
  <c r="CB399" i="8"/>
  <c r="CA399" i="8"/>
  <c r="BZ399" i="8"/>
  <c r="BY399" i="8"/>
  <c r="BX399" i="8"/>
  <c r="BW399" i="8"/>
  <c r="BV399" i="8"/>
  <c r="BU399" i="8"/>
  <c r="BT399" i="8"/>
  <c r="BS399" i="8"/>
  <c r="BR399" i="8"/>
  <c r="BQ399" i="8"/>
  <c r="CK398" i="8"/>
  <c r="CI398" i="8"/>
  <c r="CH398" i="8"/>
  <c r="CG398" i="8"/>
  <c r="CF398" i="8"/>
  <c r="CE398" i="8"/>
  <c r="CD398" i="8"/>
  <c r="CC398" i="8"/>
  <c r="CB398" i="8"/>
  <c r="CA398" i="8"/>
  <c r="BZ398" i="8"/>
  <c r="BY398" i="8"/>
  <c r="BX398" i="8"/>
  <c r="BW398" i="8"/>
  <c r="BV398" i="8"/>
  <c r="BU398" i="8"/>
  <c r="BT398" i="8"/>
  <c r="BS398" i="8"/>
  <c r="BR398" i="8"/>
  <c r="BQ398" i="8"/>
  <c r="CK397" i="8"/>
  <c r="CI397" i="8"/>
  <c r="CH397" i="8"/>
  <c r="CG397" i="8"/>
  <c r="CF397" i="8"/>
  <c r="CE397" i="8"/>
  <c r="CD397" i="8"/>
  <c r="CC397" i="8"/>
  <c r="CB397" i="8"/>
  <c r="CA397" i="8"/>
  <c r="BZ397" i="8"/>
  <c r="BY397" i="8"/>
  <c r="BX397" i="8"/>
  <c r="BW397" i="8"/>
  <c r="BV397" i="8"/>
  <c r="BU397" i="8"/>
  <c r="BT397" i="8"/>
  <c r="BS397" i="8"/>
  <c r="BR397" i="8"/>
  <c r="BQ397" i="8"/>
  <c r="CK396" i="8"/>
  <c r="CI396" i="8"/>
  <c r="CH396" i="8"/>
  <c r="CG396" i="8"/>
  <c r="CF396" i="8"/>
  <c r="CE396" i="8"/>
  <c r="CD396" i="8"/>
  <c r="CC396" i="8"/>
  <c r="CB396" i="8"/>
  <c r="CA396" i="8"/>
  <c r="BZ396" i="8"/>
  <c r="BY396" i="8"/>
  <c r="BX396" i="8"/>
  <c r="BW396" i="8"/>
  <c r="BV396" i="8"/>
  <c r="BU396" i="8"/>
  <c r="BT396" i="8"/>
  <c r="BS396" i="8"/>
  <c r="BR396" i="8"/>
  <c r="BQ396" i="8"/>
  <c r="CK395" i="8"/>
  <c r="CI395" i="8"/>
  <c r="CH395" i="8"/>
  <c r="CG395" i="8"/>
  <c r="CF395" i="8"/>
  <c r="CE395" i="8"/>
  <c r="CD395" i="8"/>
  <c r="CC395" i="8"/>
  <c r="CB395" i="8"/>
  <c r="CA395" i="8"/>
  <c r="BZ395" i="8"/>
  <c r="BY395" i="8"/>
  <c r="BX395" i="8"/>
  <c r="BW395" i="8"/>
  <c r="BV395" i="8"/>
  <c r="BU395" i="8"/>
  <c r="BT395" i="8"/>
  <c r="BS395" i="8"/>
  <c r="BR395" i="8"/>
  <c r="BQ395" i="8"/>
  <c r="CK394" i="8"/>
  <c r="CI394" i="8"/>
  <c r="CH394" i="8"/>
  <c r="CG394" i="8"/>
  <c r="CF394" i="8"/>
  <c r="CE394" i="8"/>
  <c r="CD394" i="8"/>
  <c r="CC394" i="8"/>
  <c r="CB394" i="8"/>
  <c r="CA394" i="8"/>
  <c r="BZ394" i="8"/>
  <c r="BY394" i="8"/>
  <c r="BX394" i="8"/>
  <c r="BW394" i="8"/>
  <c r="BV394" i="8"/>
  <c r="BU394" i="8"/>
  <c r="BT394" i="8"/>
  <c r="BS394" i="8"/>
  <c r="BR394" i="8"/>
  <c r="BQ394" i="8"/>
  <c r="CK393" i="8"/>
  <c r="CI393" i="8"/>
  <c r="CH393" i="8"/>
  <c r="CG393" i="8"/>
  <c r="CF393" i="8"/>
  <c r="CE393" i="8"/>
  <c r="CD393" i="8"/>
  <c r="CC393" i="8"/>
  <c r="CB393" i="8"/>
  <c r="CA393" i="8"/>
  <c r="BZ393" i="8"/>
  <c r="BY393" i="8"/>
  <c r="BX393" i="8"/>
  <c r="BW393" i="8"/>
  <c r="BV393" i="8"/>
  <c r="BU393" i="8"/>
  <c r="BT393" i="8"/>
  <c r="BS393" i="8"/>
  <c r="BR393" i="8"/>
  <c r="BQ393" i="8"/>
  <c r="CK392" i="8"/>
  <c r="CI392" i="8"/>
  <c r="CH392" i="8"/>
  <c r="CG392" i="8"/>
  <c r="CF392" i="8"/>
  <c r="CE392" i="8"/>
  <c r="CD392" i="8"/>
  <c r="CC392" i="8"/>
  <c r="CB392" i="8"/>
  <c r="CA392" i="8"/>
  <c r="BZ392" i="8"/>
  <c r="BY392" i="8"/>
  <c r="BX392" i="8"/>
  <c r="BW392" i="8"/>
  <c r="BV392" i="8"/>
  <c r="BU392" i="8"/>
  <c r="BT392" i="8"/>
  <c r="BS392" i="8"/>
  <c r="BR392" i="8"/>
  <c r="BQ392" i="8"/>
  <c r="CK391" i="8"/>
  <c r="CI391" i="8"/>
  <c r="CH391" i="8"/>
  <c r="CG391" i="8"/>
  <c r="CF391" i="8"/>
  <c r="CE391" i="8"/>
  <c r="CD391" i="8"/>
  <c r="CC391" i="8"/>
  <c r="CB391" i="8"/>
  <c r="CA391" i="8"/>
  <c r="BZ391" i="8"/>
  <c r="BY391" i="8"/>
  <c r="BX391" i="8"/>
  <c r="BW391" i="8"/>
  <c r="BV391" i="8"/>
  <c r="BU391" i="8"/>
  <c r="BT391" i="8"/>
  <c r="BS391" i="8"/>
  <c r="BR391" i="8"/>
  <c r="BQ391" i="8"/>
  <c r="CK390" i="8"/>
  <c r="CI390" i="8"/>
  <c r="CH390" i="8"/>
  <c r="CG390" i="8"/>
  <c r="CF390" i="8"/>
  <c r="CE390" i="8"/>
  <c r="CD390" i="8"/>
  <c r="CC390" i="8"/>
  <c r="CB390" i="8"/>
  <c r="CA390" i="8"/>
  <c r="BZ390" i="8"/>
  <c r="BY390" i="8"/>
  <c r="BX390" i="8"/>
  <c r="BW390" i="8"/>
  <c r="BV390" i="8"/>
  <c r="BU390" i="8"/>
  <c r="BT390" i="8"/>
  <c r="BS390" i="8"/>
  <c r="BR390" i="8"/>
  <c r="BQ390" i="8"/>
  <c r="CK389" i="8"/>
  <c r="CI389" i="8"/>
  <c r="CH389" i="8"/>
  <c r="CG389" i="8"/>
  <c r="CF389" i="8"/>
  <c r="CE389" i="8"/>
  <c r="CD389" i="8"/>
  <c r="CC389" i="8"/>
  <c r="CB389" i="8"/>
  <c r="CA389" i="8"/>
  <c r="BZ389" i="8"/>
  <c r="BY389" i="8"/>
  <c r="BX389" i="8"/>
  <c r="BW389" i="8"/>
  <c r="BV389" i="8"/>
  <c r="BU389" i="8"/>
  <c r="BT389" i="8"/>
  <c r="BS389" i="8"/>
  <c r="BR389" i="8"/>
  <c r="BQ389" i="8"/>
  <c r="CK388" i="8"/>
  <c r="CI388" i="8"/>
  <c r="CH388" i="8"/>
  <c r="CG388" i="8"/>
  <c r="CF388" i="8"/>
  <c r="CE388" i="8"/>
  <c r="CD388" i="8"/>
  <c r="CC388" i="8"/>
  <c r="CB388" i="8"/>
  <c r="CA388" i="8"/>
  <c r="BZ388" i="8"/>
  <c r="BY388" i="8"/>
  <c r="BX388" i="8"/>
  <c r="BW388" i="8"/>
  <c r="BV388" i="8"/>
  <c r="BU388" i="8"/>
  <c r="BT388" i="8"/>
  <c r="BS388" i="8"/>
  <c r="BR388" i="8"/>
  <c r="BQ388" i="8"/>
  <c r="CK387" i="8"/>
  <c r="CI387" i="8"/>
  <c r="CH387" i="8"/>
  <c r="CG387" i="8"/>
  <c r="CF387" i="8"/>
  <c r="CE387" i="8"/>
  <c r="CD387" i="8"/>
  <c r="CC387" i="8"/>
  <c r="CB387" i="8"/>
  <c r="CA387" i="8"/>
  <c r="BZ387" i="8"/>
  <c r="BY387" i="8"/>
  <c r="BX387" i="8"/>
  <c r="BW387" i="8"/>
  <c r="BV387" i="8"/>
  <c r="BU387" i="8"/>
  <c r="BT387" i="8"/>
  <c r="BS387" i="8"/>
  <c r="BR387" i="8"/>
  <c r="BQ387" i="8"/>
  <c r="CK386" i="8"/>
  <c r="CI386" i="8"/>
  <c r="CH386" i="8"/>
  <c r="CG386" i="8"/>
  <c r="CF386" i="8"/>
  <c r="CE386" i="8"/>
  <c r="CD386" i="8"/>
  <c r="CC386" i="8"/>
  <c r="CB386" i="8"/>
  <c r="CA386" i="8"/>
  <c r="BZ386" i="8"/>
  <c r="BY386" i="8"/>
  <c r="BX386" i="8"/>
  <c r="BW386" i="8"/>
  <c r="BV386" i="8"/>
  <c r="BU386" i="8"/>
  <c r="BT386" i="8"/>
  <c r="BS386" i="8"/>
  <c r="BR386" i="8"/>
  <c r="BQ386" i="8"/>
  <c r="CK385" i="8"/>
  <c r="CI385" i="8"/>
  <c r="CH385" i="8"/>
  <c r="CG385" i="8"/>
  <c r="CF385" i="8"/>
  <c r="CE385" i="8"/>
  <c r="CD385" i="8"/>
  <c r="CC385" i="8"/>
  <c r="CB385" i="8"/>
  <c r="CA385" i="8"/>
  <c r="BZ385" i="8"/>
  <c r="BY385" i="8"/>
  <c r="BX385" i="8"/>
  <c r="BW385" i="8"/>
  <c r="BV385" i="8"/>
  <c r="BU385" i="8"/>
  <c r="BT385" i="8"/>
  <c r="BS385" i="8"/>
  <c r="BR385" i="8"/>
  <c r="BQ385" i="8"/>
  <c r="CK384" i="8"/>
  <c r="CI384" i="8"/>
  <c r="CH384" i="8"/>
  <c r="CG384" i="8"/>
  <c r="CF384" i="8"/>
  <c r="CE384" i="8"/>
  <c r="CD384" i="8"/>
  <c r="CC384" i="8"/>
  <c r="CB384" i="8"/>
  <c r="CA384" i="8"/>
  <c r="BZ384" i="8"/>
  <c r="BY384" i="8"/>
  <c r="BX384" i="8"/>
  <c r="BW384" i="8"/>
  <c r="BV384" i="8"/>
  <c r="BU384" i="8"/>
  <c r="BT384" i="8"/>
  <c r="BS384" i="8"/>
  <c r="BR384" i="8"/>
  <c r="BQ384" i="8"/>
  <c r="CK383" i="8"/>
  <c r="CI383" i="8"/>
  <c r="CH383" i="8"/>
  <c r="CG383" i="8"/>
  <c r="CF383" i="8"/>
  <c r="CE383" i="8"/>
  <c r="CD383" i="8"/>
  <c r="CC383" i="8"/>
  <c r="CB383" i="8"/>
  <c r="CA383" i="8"/>
  <c r="BZ383" i="8"/>
  <c r="BY383" i="8"/>
  <c r="BX383" i="8"/>
  <c r="BW383" i="8"/>
  <c r="BV383" i="8"/>
  <c r="BU383" i="8"/>
  <c r="BT383" i="8"/>
  <c r="BS383" i="8"/>
  <c r="BR383" i="8"/>
  <c r="BQ383" i="8"/>
  <c r="CK382" i="8"/>
  <c r="CI382" i="8"/>
  <c r="CH382" i="8"/>
  <c r="CG382" i="8"/>
  <c r="CF382" i="8"/>
  <c r="CE382" i="8"/>
  <c r="CD382" i="8"/>
  <c r="CC382" i="8"/>
  <c r="CB382" i="8"/>
  <c r="CA382" i="8"/>
  <c r="BZ382" i="8"/>
  <c r="BY382" i="8"/>
  <c r="BX382" i="8"/>
  <c r="BW382" i="8"/>
  <c r="BV382" i="8"/>
  <c r="BU382" i="8"/>
  <c r="BT382" i="8"/>
  <c r="BS382" i="8"/>
  <c r="BR382" i="8"/>
  <c r="BQ382" i="8"/>
  <c r="CK381" i="8"/>
  <c r="CI381" i="8"/>
  <c r="CH381" i="8"/>
  <c r="CG381" i="8"/>
  <c r="CF381" i="8"/>
  <c r="CE381" i="8"/>
  <c r="CD381" i="8"/>
  <c r="CC381" i="8"/>
  <c r="CB381" i="8"/>
  <c r="CA381" i="8"/>
  <c r="BZ381" i="8"/>
  <c r="BY381" i="8"/>
  <c r="BX381" i="8"/>
  <c r="BW381" i="8"/>
  <c r="BV381" i="8"/>
  <c r="BU381" i="8"/>
  <c r="BT381" i="8"/>
  <c r="BS381" i="8"/>
  <c r="BR381" i="8"/>
  <c r="BQ381" i="8"/>
  <c r="CK380" i="8"/>
  <c r="CI380" i="8"/>
  <c r="CH380" i="8"/>
  <c r="CG380" i="8"/>
  <c r="CF380" i="8"/>
  <c r="CE380" i="8"/>
  <c r="CD380" i="8"/>
  <c r="CC380" i="8"/>
  <c r="CB380" i="8"/>
  <c r="CA380" i="8"/>
  <c r="BZ380" i="8"/>
  <c r="BY380" i="8"/>
  <c r="BX380" i="8"/>
  <c r="BW380" i="8"/>
  <c r="BV380" i="8"/>
  <c r="BU380" i="8"/>
  <c r="BT380" i="8"/>
  <c r="BS380" i="8"/>
  <c r="BR380" i="8"/>
  <c r="BQ380" i="8"/>
  <c r="CK379" i="8"/>
  <c r="CI379" i="8"/>
  <c r="CH379" i="8"/>
  <c r="CG379" i="8"/>
  <c r="CF379" i="8"/>
  <c r="CE379" i="8"/>
  <c r="CD379" i="8"/>
  <c r="CC379" i="8"/>
  <c r="CB379" i="8"/>
  <c r="CA379" i="8"/>
  <c r="BZ379" i="8"/>
  <c r="BY379" i="8"/>
  <c r="BX379" i="8"/>
  <c r="BW379" i="8"/>
  <c r="BV379" i="8"/>
  <c r="BU379" i="8"/>
  <c r="BT379" i="8"/>
  <c r="BS379" i="8"/>
  <c r="BR379" i="8"/>
  <c r="BQ379" i="8"/>
  <c r="CK378" i="8"/>
  <c r="CI378" i="8"/>
  <c r="CH378" i="8"/>
  <c r="CG378" i="8"/>
  <c r="CF378" i="8"/>
  <c r="CE378" i="8"/>
  <c r="CD378" i="8"/>
  <c r="CC378" i="8"/>
  <c r="CB378" i="8"/>
  <c r="CA378" i="8"/>
  <c r="BZ378" i="8"/>
  <c r="BY378" i="8"/>
  <c r="BX378" i="8"/>
  <c r="BW378" i="8"/>
  <c r="BV378" i="8"/>
  <c r="BU378" i="8"/>
  <c r="BT378" i="8"/>
  <c r="BS378" i="8"/>
  <c r="BR378" i="8"/>
  <c r="BQ378" i="8"/>
  <c r="CK377" i="8"/>
  <c r="CI377" i="8"/>
  <c r="CH377" i="8"/>
  <c r="CG377" i="8"/>
  <c r="CF377" i="8"/>
  <c r="CE377" i="8"/>
  <c r="CD377" i="8"/>
  <c r="CC377" i="8"/>
  <c r="CB377" i="8"/>
  <c r="CA377" i="8"/>
  <c r="BZ377" i="8"/>
  <c r="BY377" i="8"/>
  <c r="BX377" i="8"/>
  <c r="BW377" i="8"/>
  <c r="BV377" i="8"/>
  <c r="BU377" i="8"/>
  <c r="BT377" i="8"/>
  <c r="BS377" i="8"/>
  <c r="BR377" i="8"/>
  <c r="BQ377" i="8"/>
  <c r="CK376" i="8"/>
  <c r="CI376" i="8"/>
  <c r="CH376" i="8"/>
  <c r="CG376" i="8"/>
  <c r="CF376" i="8"/>
  <c r="CE376" i="8"/>
  <c r="CD376" i="8"/>
  <c r="CC376" i="8"/>
  <c r="CB376" i="8"/>
  <c r="CA376" i="8"/>
  <c r="BZ376" i="8"/>
  <c r="BY376" i="8"/>
  <c r="BX376" i="8"/>
  <c r="BW376" i="8"/>
  <c r="BV376" i="8"/>
  <c r="BU376" i="8"/>
  <c r="BT376" i="8"/>
  <c r="BS376" i="8"/>
  <c r="BR376" i="8"/>
  <c r="BQ376" i="8"/>
  <c r="CK375" i="8"/>
  <c r="CI375" i="8"/>
  <c r="CH375" i="8"/>
  <c r="CG375" i="8"/>
  <c r="CF375" i="8"/>
  <c r="CE375" i="8"/>
  <c r="CD375" i="8"/>
  <c r="CC375" i="8"/>
  <c r="CB375" i="8"/>
  <c r="CA375" i="8"/>
  <c r="BZ375" i="8"/>
  <c r="BY375" i="8"/>
  <c r="BX375" i="8"/>
  <c r="BW375" i="8"/>
  <c r="BV375" i="8"/>
  <c r="BU375" i="8"/>
  <c r="BT375" i="8"/>
  <c r="BS375" i="8"/>
  <c r="BR375" i="8"/>
  <c r="BQ375" i="8"/>
  <c r="CK374" i="8"/>
  <c r="CI374" i="8"/>
  <c r="CH374" i="8"/>
  <c r="CG374" i="8"/>
  <c r="CF374" i="8"/>
  <c r="CE374" i="8"/>
  <c r="CD374" i="8"/>
  <c r="CC374" i="8"/>
  <c r="CB374" i="8"/>
  <c r="CA374" i="8"/>
  <c r="BZ374" i="8"/>
  <c r="BY374" i="8"/>
  <c r="BX374" i="8"/>
  <c r="BW374" i="8"/>
  <c r="BV374" i="8"/>
  <c r="BU374" i="8"/>
  <c r="BT374" i="8"/>
  <c r="BS374" i="8"/>
  <c r="BR374" i="8"/>
  <c r="BQ374" i="8"/>
  <c r="CK373" i="8"/>
  <c r="CI373" i="8"/>
  <c r="CH373" i="8"/>
  <c r="CG373" i="8"/>
  <c r="CF373" i="8"/>
  <c r="CE373" i="8"/>
  <c r="CD373" i="8"/>
  <c r="CC373" i="8"/>
  <c r="CB373" i="8"/>
  <c r="CA373" i="8"/>
  <c r="BZ373" i="8"/>
  <c r="BY373" i="8"/>
  <c r="BX373" i="8"/>
  <c r="BW373" i="8"/>
  <c r="BV373" i="8"/>
  <c r="BU373" i="8"/>
  <c r="BT373" i="8"/>
  <c r="BS373" i="8"/>
  <c r="BR373" i="8"/>
  <c r="BQ373" i="8"/>
  <c r="CK372" i="8"/>
  <c r="CI372" i="8"/>
  <c r="CH372" i="8"/>
  <c r="CG372" i="8"/>
  <c r="CF372" i="8"/>
  <c r="CE372" i="8"/>
  <c r="CD372" i="8"/>
  <c r="CC372" i="8"/>
  <c r="CB372" i="8"/>
  <c r="CA372" i="8"/>
  <c r="BZ372" i="8"/>
  <c r="BY372" i="8"/>
  <c r="BX372" i="8"/>
  <c r="BW372" i="8"/>
  <c r="BV372" i="8"/>
  <c r="BU372" i="8"/>
  <c r="BT372" i="8"/>
  <c r="BS372" i="8"/>
  <c r="BR372" i="8"/>
  <c r="BQ372" i="8"/>
  <c r="CK371" i="8"/>
  <c r="CI371" i="8"/>
  <c r="CH371" i="8"/>
  <c r="CG371" i="8"/>
  <c r="CF371" i="8"/>
  <c r="CE371" i="8"/>
  <c r="CD371" i="8"/>
  <c r="CC371" i="8"/>
  <c r="CB371" i="8"/>
  <c r="CA371" i="8"/>
  <c r="BZ371" i="8"/>
  <c r="BY371" i="8"/>
  <c r="BX371" i="8"/>
  <c r="BW371" i="8"/>
  <c r="BV371" i="8"/>
  <c r="BU371" i="8"/>
  <c r="BT371" i="8"/>
  <c r="BS371" i="8"/>
  <c r="BR371" i="8"/>
  <c r="BQ371" i="8"/>
  <c r="CK370" i="8"/>
  <c r="CI370" i="8"/>
  <c r="CH370" i="8"/>
  <c r="CG370" i="8"/>
  <c r="CF370" i="8"/>
  <c r="CE370" i="8"/>
  <c r="CD370" i="8"/>
  <c r="CC370" i="8"/>
  <c r="CB370" i="8"/>
  <c r="CA370" i="8"/>
  <c r="BZ370" i="8"/>
  <c r="BY370" i="8"/>
  <c r="BX370" i="8"/>
  <c r="BW370" i="8"/>
  <c r="BV370" i="8"/>
  <c r="BU370" i="8"/>
  <c r="BT370" i="8"/>
  <c r="BS370" i="8"/>
  <c r="BR370" i="8"/>
  <c r="BQ370" i="8"/>
  <c r="CK369" i="8"/>
  <c r="CI369" i="8"/>
  <c r="CH369" i="8"/>
  <c r="CG369" i="8"/>
  <c r="CF369" i="8"/>
  <c r="CE369" i="8"/>
  <c r="CD369" i="8"/>
  <c r="CC369" i="8"/>
  <c r="CB369" i="8"/>
  <c r="CA369" i="8"/>
  <c r="BZ369" i="8"/>
  <c r="BY369" i="8"/>
  <c r="BX369" i="8"/>
  <c r="BW369" i="8"/>
  <c r="BV369" i="8"/>
  <c r="BU369" i="8"/>
  <c r="BT369" i="8"/>
  <c r="BS369" i="8"/>
  <c r="BR369" i="8"/>
  <c r="BQ369" i="8"/>
  <c r="CK368" i="8"/>
  <c r="CI368" i="8"/>
  <c r="CH368" i="8"/>
  <c r="CG368" i="8"/>
  <c r="CF368" i="8"/>
  <c r="CE368" i="8"/>
  <c r="CD368" i="8"/>
  <c r="CC368" i="8"/>
  <c r="CB368" i="8"/>
  <c r="CA368" i="8"/>
  <c r="BZ368" i="8"/>
  <c r="BY368" i="8"/>
  <c r="BX368" i="8"/>
  <c r="BW368" i="8"/>
  <c r="BV368" i="8"/>
  <c r="BU368" i="8"/>
  <c r="BT368" i="8"/>
  <c r="BS368" i="8"/>
  <c r="BR368" i="8"/>
  <c r="BQ368" i="8"/>
  <c r="CK367" i="8"/>
  <c r="CI367" i="8"/>
  <c r="CH367" i="8"/>
  <c r="CG367" i="8"/>
  <c r="CF367" i="8"/>
  <c r="CE367" i="8"/>
  <c r="CD367" i="8"/>
  <c r="CC367" i="8"/>
  <c r="CB367" i="8"/>
  <c r="CA367" i="8"/>
  <c r="BZ367" i="8"/>
  <c r="BY367" i="8"/>
  <c r="BX367" i="8"/>
  <c r="BW367" i="8"/>
  <c r="BV367" i="8"/>
  <c r="BU367" i="8"/>
  <c r="BT367" i="8"/>
  <c r="BS367" i="8"/>
  <c r="BR367" i="8"/>
  <c r="BQ367" i="8"/>
  <c r="CK366" i="8"/>
  <c r="CI366" i="8"/>
  <c r="CH366" i="8"/>
  <c r="CG366" i="8"/>
  <c r="CF366" i="8"/>
  <c r="CE366" i="8"/>
  <c r="CD366" i="8"/>
  <c r="CC366" i="8"/>
  <c r="CB366" i="8"/>
  <c r="CA366" i="8"/>
  <c r="BZ366" i="8"/>
  <c r="BY366" i="8"/>
  <c r="BX366" i="8"/>
  <c r="BW366" i="8"/>
  <c r="BV366" i="8"/>
  <c r="BU366" i="8"/>
  <c r="BT366" i="8"/>
  <c r="BS366" i="8"/>
  <c r="BR366" i="8"/>
  <c r="BQ366" i="8"/>
  <c r="CK365" i="8"/>
  <c r="CI365" i="8"/>
  <c r="CH365" i="8"/>
  <c r="CG365" i="8"/>
  <c r="CF365" i="8"/>
  <c r="CE365" i="8"/>
  <c r="CD365" i="8"/>
  <c r="CC365" i="8"/>
  <c r="CB365" i="8"/>
  <c r="CA365" i="8"/>
  <c r="BZ365" i="8"/>
  <c r="BY365" i="8"/>
  <c r="BX365" i="8"/>
  <c r="BW365" i="8"/>
  <c r="BV365" i="8"/>
  <c r="BU365" i="8"/>
  <c r="BT365" i="8"/>
  <c r="BS365" i="8"/>
  <c r="BR365" i="8"/>
  <c r="BQ365" i="8"/>
  <c r="CK364" i="8"/>
  <c r="CI364" i="8"/>
  <c r="CH364" i="8"/>
  <c r="CG364" i="8"/>
  <c r="CF364" i="8"/>
  <c r="CE364" i="8"/>
  <c r="CD364" i="8"/>
  <c r="CC364" i="8"/>
  <c r="CB364" i="8"/>
  <c r="CA364" i="8"/>
  <c r="BZ364" i="8"/>
  <c r="BY364" i="8"/>
  <c r="BX364" i="8"/>
  <c r="BW364" i="8"/>
  <c r="BV364" i="8"/>
  <c r="BU364" i="8"/>
  <c r="BT364" i="8"/>
  <c r="BS364" i="8"/>
  <c r="BR364" i="8"/>
  <c r="BQ364" i="8"/>
  <c r="CK363" i="8"/>
  <c r="CI363" i="8"/>
  <c r="CH363" i="8"/>
  <c r="CG363" i="8"/>
  <c r="CF363" i="8"/>
  <c r="CE363" i="8"/>
  <c r="CD363" i="8"/>
  <c r="CC363" i="8"/>
  <c r="CB363" i="8"/>
  <c r="CA363" i="8"/>
  <c r="BZ363" i="8"/>
  <c r="BY363" i="8"/>
  <c r="BX363" i="8"/>
  <c r="BW363" i="8"/>
  <c r="BV363" i="8"/>
  <c r="BU363" i="8"/>
  <c r="BT363" i="8"/>
  <c r="BS363" i="8"/>
  <c r="BR363" i="8"/>
  <c r="BQ363" i="8"/>
  <c r="CK362" i="8"/>
  <c r="CI362" i="8"/>
  <c r="CH362" i="8"/>
  <c r="CG362" i="8"/>
  <c r="CF362" i="8"/>
  <c r="CE362" i="8"/>
  <c r="CD362" i="8"/>
  <c r="CC362" i="8"/>
  <c r="CB362" i="8"/>
  <c r="CA362" i="8"/>
  <c r="BZ362" i="8"/>
  <c r="BY362" i="8"/>
  <c r="BX362" i="8"/>
  <c r="BW362" i="8"/>
  <c r="BV362" i="8"/>
  <c r="BU362" i="8"/>
  <c r="BT362" i="8"/>
  <c r="BS362" i="8"/>
  <c r="BR362" i="8"/>
  <c r="BQ362" i="8"/>
  <c r="CK361" i="8"/>
  <c r="CI361" i="8"/>
  <c r="CH361" i="8"/>
  <c r="CG361" i="8"/>
  <c r="CF361" i="8"/>
  <c r="CE361" i="8"/>
  <c r="CD361" i="8"/>
  <c r="CC361" i="8"/>
  <c r="CB361" i="8"/>
  <c r="CA361" i="8"/>
  <c r="BZ361" i="8"/>
  <c r="BY361" i="8"/>
  <c r="BX361" i="8"/>
  <c r="BW361" i="8"/>
  <c r="BV361" i="8"/>
  <c r="BU361" i="8"/>
  <c r="BT361" i="8"/>
  <c r="BS361" i="8"/>
  <c r="BR361" i="8"/>
  <c r="BQ361" i="8"/>
  <c r="CK360" i="8"/>
  <c r="CI360" i="8"/>
  <c r="CH360" i="8"/>
  <c r="CG360" i="8"/>
  <c r="CF360" i="8"/>
  <c r="CE360" i="8"/>
  <c r="CD360" i="8"/>
  <c r="CC360" i="8"/>
  <c r="CB360" i="8"/>
  <c r="CA360" i="8"/>
  <c r="BZ360" i="8"/>
  <c r="BY360" i="8"/>
  <c r="BX360" i="8"/>
  <c r="BW360" i="8"/>
  <c r="BV360" i="8"/>
  <c r="BU360" i="8"/>
  <c r="BT360" i="8"/>
  <c r="BS360" i="8"/>
  <c r="BR360" i="8"/>
  <c r="BQ360" i="8"/>
  <c r="CK359" i="8"/>
  <c r="CI359" i="8"/>
  <c r="CH359" i="8"/>
  <c r="CG359" i="8"/>
  <c r="CF359" i="8"/>
  <c r="CE359" i="8"/>
  <c r="CD359" i="8"/>
  <c r="CC359" i="8"/>
  <c r="CB359" i="8"/>
  <c r="CA359" i="8"/>
  <c r="BZ359" i="8"/>
  <c r="BY359" i="8"/>
  <c r="BX359" i="8"/>
  <c r="BW359" i="8"/>
  <c r="BV359" i="8"/>
  <c r="BU359" i="8"/>
  <c r="BT359" i="8"/>
  <c r="BS359" i="8"/>
  <c r="BR359" i="8"/>
  <c r="BQ359" i="8"/>
  <c r="CK358" i="8"/>
  <c r="CI358" i="8"/>
  <c r="CH358" i="8"/>
  <c r="CG358" i="8"/>
  <c r="CF358" i="8"/>
  <c r="CE358" i="8"/>
  <c r="CD358" i="8"/>
  <c r="CC358" i="8"/>
  <c r="CB358" i="8"/>
  <c r="CA358" i="8"/>
  <c r="BZ358" i="8"/>
  <c r="BY358" i="8"/>
  <c r="BX358" i="8"/>
  <c r="BW358" i="8"/>
  <c r="BV358" i="8"/>
  <c r="BU358" i="8"/>
  <c r="BT358" i="8"/>
  <c r="BS358" i="8"/>
  <c r="BR358" i="8"/>
  <c r="BQ358" i="8"/>
  <c r="CK357" i="8"/>
  <c r="CI357" i="8"/>
  <c r="CH357" i="8"/>
  <c r="CG357" i="8"/>
  <c r="CF357" i="8"/>
  <c r="CE357" i="8"/>
  <c r="CD357" i="8"/>
  <c r="CC357" i="8"/>
  <c r="CB357" i="8"/>
  <c r="CA357" i="8"/>
  <c r="BZ357" i="8"/>
  <c r="BY357" i="8"/>
  <c r="BX357" i="8"/>
  <c r="BW357" i="8"/>
  <c r="BV357" i="8"/>
  <c r="BU357" i="8"/>
  <c r="BT357" i="8"/>
  <c r="BS357" i="8"/>
  <c r="BR357" i="8"/>
  <c r="BQ357" i="8"/>
  <c r="CK356" i="8"/>
  <c r="CI356" i="8"/>
  <c r="CH356" i="8"/>
  <c r="CG356" i="8"/>
  <c r="CF356" i="8"/>
  <c r="CE356" i="8"/>
  <c r="CD356" i="8"/>
  <c r="CC356" i="8"/>
  <c r="CB356" i="8"/>
  <c r="CA356" i="8"/>
  <c r="BZ356" i="8"/>
  <c r="BY356" i="8"/>
  <c r="BX356" i="8"/>
  <c r="BW356" i="8"/>
  <c r="BV356" i="8"/>
  <c r="BU356" i="8"/>
  <c r="BT356" i="8"/>
  <c r="BS356" i="8"/>
  <c r="BR356" i="8"/>
  <c r="BQ356" i="8"/>
  <c r="CK355" i="8"/>
  <c r="CI355" i="8"/>
  <c r="CH355" i="8"/>
  <c r="CG355" i="8"/>
  <c r="CF355" i="8"/>
  <c r="CE355" i="8"/>
  <c r="CD355" i="8"/>
  <c r="CC355" i="8"/>
  <c r="CB355" i="8"/>
  <c r="CA355" i="8"/>
  <c r="BZ355" i="8"/>
  <c r="BY355" i="8"/>
  <c r="BX355" i="8"/>
  <c r="BW355" i="8"/>
  <c r="BV355" i="8"/>
  <c r="BU355" i="8"/>
  <c r="BT355" i="8"/>
  <c r="BS355" i="8"/>
  <c r="BR355" i="8"/>
  <c r="BQ355" i="8"/>
  <c r="CK354" i="8"/>
  <c r="CI354" i="8"/>
  <c r="CH354" i="8"/>
  <c r="CG354" i="8"/>
  <c r="CF354" i="8"/>
  <c r="CE354" i="8"/>
  <c r="CD354" i="8"/>
  <c r="CC354" i="8"/>
  <c r="CB354" i="8"/>
  <c r="CA354" i="8"/>
  <c r="BZ354" i="8"/>
  <c r="BY354" i="8"/>
  <c r="BX354" i="8"/>
  <c r="BW354" i="8"/>
  <c r="BV354" i="8"/>
  <c r="BU354" i="8"/>
  <c r="BT354" i="8"/>
  <c r="BS354" i="8"/>
  <c r="BR354" i="8"/>
  <c r="BQ354" i="8"/>
  <c r="CK353" i="8"/>
  <c r="CI353" i="8"/>
  <c r="CH353" i="8"/>
  <c r="CG353" i="8"/>
  <c r="CF353" i="8"/>
  <c r="CE353" i="8"/>
  <c r="CD353" i="8"/>
  <c r="CC353" i="8"/>
  <c r="CB353" i="8"/>
  <c r="CA353" i="8"/>
  <c r="BZ353" i="8"/>
  <c r="BY353" i="8"/>
  <c r="BX353" i="8"/>
  <c r="BW353" i="8"/>
  <c r="BV353" i="8"/>
  <c r="BU353" i="8"/>
  <c r="BT353" i="8"/>
  <c r="BS353" i="8"/>
  <c r="BR353" i="8"/>
  <c r="BQ353" i="8"/>
  <c r="CK352" i="8"/>
  <c r="CI352" i="8"/>
  <c r="CH352" i="8"/>
  <c r="CG352" i="8"/>
  <c r="CF352" i="8"/>
  <c r="CE352" i="8"/>
  <c r="CD352" i="8"/>
  <c r="CC352" i="8"/>
  <c r="Q352" i="8" s="1"/>
  <c r="CB352" i="8"/>
  <c r="CA352" i="8"/>
  <c r="BZ352" i="8"/>
  <c r="BY352" i="8"/>
  <c r="BX352" i="8"/>
  <c r="BW352" i="8"/>
  <c r="BV352" i="8"/>
  <c r="BU352" i="8"/>
  <c r="BT352" i="8"/>
  <c r="BS352" i="8"/>
  <c r="BR352" i="8"/>
  <c r="BQ352" i="8"/>
  <c r="CK351" i="8"/>
  <c r="CI351" i="8"/>
  <c r="CH351" i="8"/>
  <c r="CG351" i="8"/>
  <c r="CF351" i="8"/>
  <c r="CE351" i="8"/>
  <c r="CD351" i="8"/>
  <c r="CC351" i="8"/>
  <c r="CB351" i="8"/>
  <c r="CA351" i="8"/>
  <c r="BZ351" i="8"/>
  <c r="BY351" i="8"/>
  <c r="BX351" i="8"/>
  <c r="BW351" i="8"/>
  <c r="BV351" i="8"/>
  <c r="BU351" i="8"/>
  <c r="BT351" i="8"/>
  <c r="BS351" i="8"/>
  <c r="BR351" i="8"/>
  <c r="BQ351" i="8"/>
  <c r="CK350" i="8"/>
  <c r="CI350" i="8"/>
  <c r="CH350" i="8"/>
  <c r="CG350" i="8"/>
  <c r="CF350" i="8"/>
  <c r="CE350" i="8"/>
  <c r="CD350" i="8"/>
  <c r="CC350" i="8"/>
  <c r="CB350" i="8"/>
  <c r="CA350" i="8"/>
  <c r="BZ350" i="8"/>
  <c r="BY350" i="8"/>
  <c r="BX350" i="8"/>
  <c r="BW350" i="8"/>
  <c r="BV350" i="8"/>
  <c r="BU350" i="8"/>
  <c r="BT350" i="8"/>
  <c r="BS350" i="8"/>
  <c r="BR350" i="8"/>
  <c r="BQ350" i="8"/>
  <c r="CK349" i="8"/>
  <c r="CI349" i="8"/>
  <c r="CH349" i="8"/>
  <c r="CG349" i="8"/>
  <c r="CF349" i="8"/>
  <c r="CE349" i="8"/>
  <c r="CD349" i="8"/>
  <c r="CC349" i="8"/>
  <c r="CB349" i="8"/>
  <c r="CA349" i="8"/>
  <c r="BZ349" i="8"/>
  <c r="BY349" i="8"/>
  <c r="BX349" i="8"/>
  <c r="BW349" i="8"/>
  <c r="BV349" i="8"/>
  <c r="BU349" i="8"/>
  <c r="BT349" i="8"/>
  <c r="BS349" i="8"/>
  <c r="BR349" i="8"/>
  <c r="BQ349" i="8"/>
  <c r="CK348" i="8"/>
  <c r="CI348" i="8"/>
  <c r="CH348" i="8"/>
  <c r="CG348" i="8"/>
  <c r="CF348" i="8"/>
  <c r="CE348" i="8"/>
  <c r="CD348" i="8"/>
  <c r="CC348" i="8"/>
  <c r="CB348" i="8"/>
  <c r="CA348" i="8"/>
  <c r="BZ348" i="8"/>
  <c r="BY348" i="8"/>
  <c r="BX348" i="8"/>
  <c r="BW348" i="8"/>
  <c r="BV348" i="8"/>
  <c r="BU348" i="8"/>
  <c r="BT348" i="8"/>
  <c r="BS348" i="8"/>
  <c r="BR348" i="8"/>
  <c r="BQ348" i="8"/>
  <c r="CK347" i="8"/>
  <c r="CI347" i="8"/>
  <c r="CH347" i="8"/>
  <c r="CG347" i="8"/>
  <c r="CF347" i="8"/>
  <c r="CE347" i="8"/>
  <c r="CD347" i="8"/>
  <c r="CC347" i="8"/>
  <c r="CB347" i="8"/>
  <c r="CA347" i="8"/>
  <c r="BZ347" i="8"/>
  <c r="BY347" i="8"/>
  <c r="BX347" i="8"/>
  <c r="BW347" i="8"/>
  <c r="BV347" i="8"/>
  <c r="BU347" i="8"/>
  <c r="BT347" i="8"/>
  <c r="BS347" i="8"/>
  <c r="BR347" i="8"/>
  <c r="BQ347" i="8"/>
  <c r="CK346" i="8"/>
  <c r="CI346" i="8"/>
  <c r="CH346" i="8"/>
  <c r="CG346" i="8"/>
  <c r="CF346" i="8"/>
  <c r="CE346" i="8"/>
  <c r="CD346" i="8"/>
  <c r="CC346" i="8"/>
  <c r="CB346" i="8"/>
  <c r="CA346" i="8"/>
  <c r="BZ346" i="8"/>
  <c r="BY346" i="8"/>
  <c r="BX346" i="8"/>
  <c r="BW346" i="8"/>
  <c r="BV346" i="8"/>
  <c r="BU346" i="8"/>
  <c r="BT346" i="8"/>
  <c r="BS346" i="8"/>
  <c r="BR346" i="8"/>
  <c r="BQ346" i="8"/>
  <c r="CK345" i="8"/>
  <c r="CI345" i="8"/>
  <c r="CH345" i="8"/>
  <c r="CG345" i="8"/>
  <c r="CF345" i="8"/>
  <c r="CE345" i="8"/>
  <c r="CD345" i="8"/>
  <c r="CC345" i="8"/>
  <c r="CB345" i="8"/>
  <c r="CA345" i="8"/>
  <c r="BZ345" i="8"/>
  <c r="BY345" i="8"/>
  <c r="BX345" i="8"/>
  <c r="BW345" i="8"/>
  <c r="BV345" i="8"/>
  <c r="BU345" i="8"/>
  <c r="BT345" i="8"/>
  <c r="BS345" i="8"/>
  <c r="BR345" i="8"/>
  <c r="BQ345" i="8"/>
  <c r="CK344" i="8"/>
  <c r="CI344" i="8"/>
  <c r="CH344" i="8"/>
  <c r="CG344" i="8"/>
  <c r="CF344" i="8"/>
  <c r="CE344" i="8"/>
  <c r="CD344" i="8"/>
  <c r="CC344" i="8"/>
  <c r="CB344" i="8"/>
  <c r="CA344" i="8"/>
  <c r="BZ344" i="8"/>
  <c r="BY344" i="8"/>
  <c r="BX344" i="8"/>
  <c r="BW344" i="8"/>
  <c r="BV344" i="8"/>
  <c r="BU344" i="8"/>
  <c r="BT344" i="8"/>
  <c r="BS344" i="8"/>
  <c r="BR344" i="8"/>
  <c r="BQ344" i="8"/>
  <c r="CK343" i="8"/>
  <c r="CI343" i="8"/>
  <c r="CH343" i="8"/>
  <c r="CG343" i="8"/>
  <c r="CF343" i="8"/>
  <c r="CE343" i="8"/>
  <c r="CD343" i="8"/>
  <c r="CC343" i="8"/>
  <c r="CB343" i="8"/>
  <c r="CA343" i="8"/>
  <c r="BZ343" i="8"/>
  <c r="BY343" i="8"/>
  <c r="BX343" i="8"/>
  <c r="BW343" i="8"/>
  <c r="BV343" i="8"/>
  <c r="BU343" i="8"/>
  <c r="BT343" i="8"/>
  <c r="BS343" i="8"/>
  <c r="BR343" i="8"/>
  <c r="BQ343" i="8"/>
  <c r="CK342" i="8"/>
  <c r="CI342" i="8"/>
  <c r="CH342" i="8"/>
  <c r="CG342" i="8"/>
  <c r="CF342" i="8"/>
  <c r="CE342" i="8"/>
  <c r="CD342" i="8"/>
  <c r="CC342" i="8"/>
  <c r="CB342" i="8"/>
  <c r="CA342" i="8"/>
  <c r="BZ342" i="8"/>
  <c r="BY342" i="8"/>
  <c r="BX342" i="8"/>
  <c r="BW342" i="8"/>
  <c r="BV342" i="8"/>
  <c r="BU342" i="8"/>
  <c r="BT342" i="8"/>
  <c r="BS342" i="8"/>
  <c r="BR342" i="8"/>
  <c r="BQ342" i="8"/>
  <c r="CK341" i="8"/>
  <c r="CI341" i="8"/>
  <c r="CH341" i="8"/>
  <c r="CG341" i="8"/>
  <c r="CF341" i="8"/>
  <c r="CE341" i="8"/>
  <c r="CD341" i="8"/>
  <c r="CC341" i="8"/>
  <c r="CB341" i="8"/>
  <c r="CA341" i="8"/>
  <c r="BZ341" i="8"/>
  <c r="BY341" i="8"/>
  <c r="BX341" i="8"/>
  <c r="BW341" i="8"/>
  <c r="BV341" i="8"/>
  <c r="BU341" i="8"/>
  <c r="BT341" i="8"/>
  <c r="BS341" i="8"/>
  <c r="BR341" i="8"/>
  <c r="BQ341" i="8"/>
  <c r="CK340" i="8"/>
  <c r="CI340" i="8"/>
  <c r="CH340" i="8"/>
  <c r="CG340" i="8"/>
  <c r="CF340" i="8"/>
  <c r="CE340" i="8"/>
  <c r="CD340" i="8"/>
  <c r="CC340" i="8"/>
  <c r="CB340" i="8"/>
  <c r="CA340" i="8"/>
  <c r="BZ340" i="8"/>
  <c r="BY340" i="8"/>
  <c r="BX340" i="8"/>
  <c r="BW340" i="8"/>
  <c r="BV340" i="8"/>
  <c r="BU340" i="8"/>
  <c r="BT340" i="8"/>
  <c r="BS340" i="8"/>
  <c r="BR340" i="8"/>
  <c r="BQ340" i="8"/>
  <c r="CK339" i="8"/>
  <c r="CI339" i="8"/>
  <c r="CH339" i="8"/>
  <c r="CG339" i="8"/>
  <c r="CF339" i="8"/>
  <c r="CE339" i="8"/>
  <c r="CD339" i="8"/>
  <c r="CC339" i="8"/>
  <c r="CB339" i="8"/>
  <c r="CA339" i="8"/>
  <c r="BZ339" i="8"/>
  <c r="BY339" i="8"/>
  <c r="BX339" i="8"/>
  <c r="BW339" i="8"/>
  <c r="BV339" i="8"/>
  <c r="BU339" i="8"/>
  <c r="BT339" i="8"/>
  <c r="BS339" i="8"/>
  <c r="BR339" i="8"/>
  <c r="BQ339" i="8"/>
  <c r="CK338" i="8"/>
  <c r="CI338" i="8"/>
  <c r="CH338" i="8"/>
  <c r="CG338" i="8"/>
  <c r="CF338" i="8"/>
  <c r="CE338" i="8"/>
  <c r="CD338" i="8"/>
  <c r="CC338" i="8"/>
  <c r="CB338" i="8"/>
  <c r="CA338" i="8"/>
  <c r="BZ338" i="8"/>
  <c r="BY338" i="8"/>
  <c r="BX338" i="8"/>
  <c r="BW338" i="8"/>
  <c r="BV338" i="8"/>
  <c r="BU338" i="8"/>
  <c r="BT338" i="8"/>
  <c r="BS338" i="8"/>
  <c r="BR338" i="8"/>
  <c r="BQ338" i="8"/>
  <c r="CK337" i="8"/>
  <c r="CI337" i="8"/>
  <c r="CH337" i="8"/>
  <c r="CG337" i="8"/>
  <c r="CF337" i="8"/>
  <c r="CE337" i="8"/>
  <c r="CD337" i="8"/>
  <c r="CC337" i="8"/>
  <c r="CB337" i="8"/>
  <c r="CA337" i="8"/>
  <c r="BZ337" i="8"/>
  <c r="BY337" i="8"/>
  <c r="BX337" i="8"/>
  <c r="BW337" i="8"/>
  <c r="BV337" i="8"/>
  <c r="BU337" i="8"/>
  <c r="BT337" i="8"/>
  <c r="BS337" i="8"/>
  <c r="BR337" i="8"/>
  <c r="BQ337" i="8"/>
  <c r="CK336" i="8"/>
  <c r="CI336" i="8"/>
  <c r="CH336" i="8"/>
  <c r="CG336" i="8"/>
  <c r="CF336" i="8"/>
  <c r="CE336" i="8"/>
  <c r="CD336" i="8"/>
  <c r="CC336" i="8"/>
  <c r="CB336" i="8"/>
  <c r="CA336" i="8"/>
  <c r="BZ336" i="8"/>
  <c r="BY336" i="8"/>
  <c r="BX336" i="8"/>
  <c r="BW336" i="8"/>
  <c r="BV336" i="8"/>
  <c r="BU336" i="8"/>
  <c r="BT336" i="8"/>
  <c r="BS336" i="8"/>
  <c r="BR336" i="8"/>
  <c r="BQ336" i="8"/>
  <c r="CK335" i="8"/>
  <c r="CI335" i="8"/>
  <c r="CH335" i="8"/>
  <c r="CG335" i="8"/>
  <c r="CF335" i="8"/>
  <c r="CE335" i="8"/>
  <c r="CD335" i="8"/>
  <c r="CC335" i="8"/>
  <c r="CB335" i="8"/>
  <c r="CA335" i="8"/>
  <c r="BZ335" i="8"/>
  <c r="BY335" i="8"/>
  <c r="BX335" i="8"/>
  <c r="BW335" i="8"/>
  <c r="BV335" i="8"/>
  <c r="BU335" i="8"/>
  <c r="BT335" i="8"/>
  <c r="BS335" i="8"/>
  <c r="BR335" i="8"/>
  <c r="BQ335" i="8"/>
  <c r="CK334" i="8"/>
  <c r="CI334" i="8"/>
  <c r="CH334" i="8"/>
  <c r="CG334" i="8"/>
  <c r="CF334" i="8"/>
  <c r="CE334" i="8"/>
  <c r="CD334" i="8"/>
  <c r="CC334" i="8"/>
  <c r="CB334" i="8"/>
  <c r="CA334" i="8"/>
  <c r="BZ334" i="8"/>
  <c r="BY334" i="8"/>
  <c r="BX334" i="8"/>
  <c r="BW334" i="8"/>
  <c r="BV334" i="8"/>
  <c r="BU334" i="8"/>
  <c r="BT334" i="8"/>
  <c r="BS334" i="8"/>
  <c r="BR334" i="8"/>
  <c r="BQ334" i="8"/>
  <c r="CK333" i="8"/>
  <c r="CI333" i="8"/>
  <c r="CH333" i="8"/>
  <c r="CG333" i="8"/>
  <c r="CF333" i="8"/>
  <c r="CE333" i="8"/>
  <c r="CD333" i="8"/>
  <c r="CC333" i="8"/>
  <c r="CB333" i="8"/>
  <c r="CA333" i="8"/>
  <c r="BZ333" i="8"/>
  <c r="BY333" i="8"/>
  <c r="BX333" i="8"/>
  <c r="BW333" i="8"/>
  <c r="BV333" i="8"/>
  <c r="BU333" i="8"/>
  <c r="BT333" i="8"/>
  <c r="BS333" i="8"/>
  <c r="BR333" i="8"/>
  <c r="BQ333" i="8"/>
  <c r="CK332" i="8"/>
  <c r="CI332" i="8"/>
  <c r="CH332" i="8"/>
  <c r="CG332" i="8"/>
  <c r="CF332" i="8"/>
  <c r="CE332" i="8"/>
  <c r="CD332" i="8"/>
  <c r="CC332" i="8"/>
  <c r="CB332" i="8"/>
  <c r="CA332" i="8"/>
  <c r="BZ332" i="8"/>
  <c r="BY332" i="8"/>
  <c r="BX332" i="8"/>
  <c r="BW332" i="8"/>
  <c r="BV332" i="8"/>
  <c r="BU332" i="8"/>
  <c r="BT332" i="8"/>
  <c r="BS332" i="8"/>
  <c r="BR332" i="8"/>
  <c r="BQ332" i="8"/>
  <c r="CK331" i="8"/>
  <c r="CI331" i="8"/>
  <c r="CH331" i="8"/>
  <c r="CG331" i="8"/>
  <c r="CF331" i="8"/>
  <c r="CE331" i="8"/>
  <c r="CD331" i="8"/>
  <c r="CC331" i="8"/>
  <c r="CB331" i="8"/>
  <c r="CA331" i="8"/>
  <c r="BZ331" i="8"/>
  <c r="BY331" i="8"/>
  <c r="BX331" i="8"/>
  <c r="BW331" i="8"/>
  <c r="BV331" i="8"/>
  <c r="BU331" i="8"/>
  <c r="BT331" i="8"/>
  <c r="BS331" i="8"/>
  <c r="BR331" i="8"/>
  <c r="BQ331" i="8"/>
  <c r="CK330" i="8"/>
  <c r="CI330" i="8"/>
  <c r="CH330" i="8"/>
  <c r="CG330" i="8"/>
  <c r="CF330" i="8"/>
  <c r="CE330" i="8"/>
  <c r="CD330" i="8"/>
  <c r="CC330" i="8"/>
  <c r="CB330" i="8"/>
  <c r="CA330" i="8"/>
  <c r="BZ330" i="8"/>
  <c r="BY330" i="8"/>
  <c r="BX330" i="8"/>
  <c r="BW330" i="8"/>
  <c r="BV330" i="8"/>
  <c r="BU330" i="8"/>
  <c r="BT330" i="8"/>
  <c r="BS330" i="8"/>
  <c r="BR330" i="8"/>
  <c r="BQ330" i="8"/>
  <c r="CK329" i="8"/>
  <c r="CI329" i="8"/>
  <c r="CH329" i="8"/>
  <c r="CG329" i="8"/>
  <c r="CF329" i="8"/>
  <c r="CE329" i="8"/>
  <c r="CD329" i="8"/>
  <c r="CC329" i="8"/>
  <c r="CB329" i="8"/>
  <c r="CA329" i="8"/>
  <c r="BZ329" i="8"/>
  <c r="BY329" i="8"/>
  <c r="BX329" i="8"/>
  <c r="BW329" i="8"/>
  <c r="BV329" i="8"/>
  <c r="BU329" i="8"/>
  <c r="BT329" i="8"/>
  <c r="BS329" i="8"/>
  <c r="BR329" i="8"/>
  <c r="BQ329" i="8"/>
  <c r="CK328" i="8"/>
  <c r="CI328" i="8"/>
  <c r="CH328" i="8"/>
  <c r="CG328" i="8"/>
  <c r="CF328" i="8"/>
  <c r="CE328" i="8"/>
  <c r="CD328" i="8"/>
  <c r="CC328" i="8"/>
  <c r="CB328" i="8"/>
  <c r="CA328" i="8"/>
  <c r="BZ328" i="8"/>
  <c r="BY328" i="8"/>
  <c r="BX328" i="8"/>
  <c r="BW328" i="8"/>
  <c r="BV328" i="8"/>
  <c r="BU328" i="8"/>
  <c r="BT328" i="8"/>
  <c r="BS328" i="8"/>
  <c r="BR328" i="8"/>
  <c r="BQ328" i="8"/>
  <c r="CK327" i="8"/>
  <c r="CI327" i="8"/>
  <c r="CH327" i="8"/>
  <c r="CG327" i="8"/>
  <c r="CF327" i="8"/>
  <c r="CE327" i="8"/>
  <c r="CD327" i="8"/>
  <c r="CC327" i="8"/>
  <c r="CB327" i="8"/>
  <c r="CA327" i="8"/>
  <c r="BZ327" i="8"/>
  <c r="BY327" i="8"/>
  <c r="BX327" i="8"/>
  <c r="BW327" i="8"/>
  <c r="BV327" i="8"/>
  <c r="BU327" i="8"/>
  <c r="BT327" i="8"/>
  <c r="BS327" i="8"/>
  <c r="BR327" i="8"/>
  <c r="BQ327" i="8"/>
  <c r="CK326" i="8"/>
  <c r="CI326" i="8"/>
  <c r="CH326" i="8"/>
  <c r="CG326" i="8"/>
  <c r="CF326" i="8"/>
  <c r="CE326" i="8"/>
  <c r="CD326" i="8"/>
  <c r="CC326" i="8"/>
  <c r="CB326" i="8"/>
  <c r="CA326" i="8"/>
  <c r="BZ326" i="8"/>
  <c r="BY326" i="8"/>
  <c r="BX326" i="8"/>
  <c r="BW326" i="8"/>
  <c r="BV326" i="8"/>
  <c r="BU326" i="8"/>
  <c r="BT326" i="8"/>
  <c r="BS326" i="8"/>
  <c r="BR326" i="8"/>
  <c r="BQ326" i="8"/>
  <c r="CK325" i="8"/>
  <c r="CI325" i="8"/>
  <c r="CH325" i="8"/>
  <c r="CG325" i="8"/>
  <c r="CF325" i="8"/>
  <c r="CE325" i="8"/>
  <c r="CD325" i="8"/>
  <c r="CC325" i="8"/>
  <c r="CB325" i="8"/>
  <c r="CA325" i="8"/>
  <c r="BZ325" i="8"/>
  <c r="BY325" i="8"/>
  <c r="BX325" i="8"/>
  <c r="BW325" i="8"/>
  <c r="BV325" i="8"/>
  <c r="BU325" i="8"/>
  <c r="BT325" i="8"/>
  <c r="BS325" i="8"/>
  <c r="BR325" i="8"/>
  <c r="BQ325" i="8"/>
  <c r="CK324" i="8"/>
  <c r="CI324" i="8"/>
  <c r="CH324" i="8"/>
  <c r="CG324" i="8"/>
  <c r="CF324" i="8"/>
  <c r="CE324" i="8"/>
  <c r="CD324" i="8"/>
  <c r="CC324" i="8"/>
  <c r="CB324" i="8"/>
  <c r="CA324" i="8"/>
  <c r="BZ324" i="8"/>
  <c r="BY324" i="8"/>
  <c r="BX324" i="8"/>
  <c r="BW324" i="8"/>
  <c r="BV324" i="8"/>
  <c r="BU324" i="8"/>
  <c r="BT324" i="8"/>
  <c r="BS324" i="8"/>
  <c r="BR324" i="8"/>
  <c r="BQ324" i="8"/>
  <c r="CK323" i="8"/>
  <c r="CI323" i="8"/>
  <c r="CH323" i="8"/>
  <c r="CG323" i="8"/>
  <c r="CF323" i="8"/>
  <c r="CE323" i="8"/>
  <c r="CD323" i="8"/>
  <c r="CC323" i="8"/>
  <c r="CB323" i="8"/>
  <c r="CA323" i="8"/>
  <c r="BZ323" i="8"/>
  <c r="BY323" i="8"/>
  <c r="BX323" i="8"/>
  <c r="BW323" i="8"/>
  <c r="BV323" i="8"/>
  <c r="BU323" i="8"/>
  <c r="BT323" i="8"/>
  <c r="BS323" i="8"/>
  <c r="BR323" i="8"/>
  <c r="BQ323" i="8"/>
  <c r="CK322" i="8"/>
  <c r="CI322" i="8"/>
  <c r="CH322" i="8"/>
  <c r="CG322" i="8"/>
  <c r="CF322" i="8"/>
  <c r="CE322" i="8"/>
  <c r="CD322" i="8"/>
  <c r="CC322" i="8"/>
  <c r="CB322" i="8"/>
  <c r="CA322" i="8"/>
  <c r="BZ322" i="8"/>
  <c r="BY322" i="8"/>
  <c r="BX322" i="8"/>
  <c r="BW322" i="8"/>
  <c r="BV322" i="8"/>
  <c r="BU322" i="8"/>
  <c r="BT322" i="8"/>
  <c r="BS322" i="8"/>
  <c r="BR322" i="8"/>
  <c r="BQ322" i="8"/>
  <c r="CK321" i="8"/>
  <c r="CI321" i="8"/>
  <c r="CH321" i="8"/>
  <c r="CG321" i="8"/>
  <c r="CF321" i="8"/>
  <c r="CE321" i="8"/>
  <c r="CD321" i="8"/>
  <c r="CC321" i="8"/>
  <c r="CB321" i="8"/>
  <c r="CA321" i="8"/>
  <c r="BZ321" i="8"/>
  <c r="BY321" i="8"/>
  <c r="BX321" i="8"/>
  <c r="BW321" i="8"/>
  <c r="BV321" i="8"/>
  <c r="BU321" i="8"/>
  <c r="BT321" i="8"/>
  <c r="BS321" i="8"/>
  <c r="BR321" i="8"/>
  <c r="BQ321" i="8"/>
  <c r="CK320" i="8"/>
  <c r="CI320" i="8"/>
  <c r="CH320" i="8"/>
  <c r="CG320" i="8"/>
  <c r="CF320" i="8"/>
  <c r="CE320" i="8"/>
  <c r="CD320" i="8"/>
  <c r="CC320" i="8"/>
  <c r="CB320" i="8"/>
  <c r="CA320" i="8"/>
  <c r="BZ320" i="8"/>
  <c r="BY320" i="8"/>
  <c r="BX320" i="8"/>
  <c r="BW320" i="8"/>
  <c r="BV320" i="8"/>
  <c r="BU320" i="8"/>
  <c r="BT320" i="8"/>
  <c r="BS320" i="8"/>
  <c r="BR320" i="8"/>
  <c r="BQ320" i="8"/>
  <c r="CK319" i="8"/>
  <c r="CI319" i="8"/>
  <c r="CH319" i="8"/>
  <c r="CG319" i="8"/>
  <c r="CF319" i="8"/>
  <c r="CE319" i="8"/>
  <c r="CD319" i="8"/>
  <c r="CC319" i="8"/>
  <c r="CB319" i="8"/>
  <c r="CA319" i="8"/>
  <c r="BZ319" i="8"/>
  <c r="BY319" i="8"/>
  <c r="BX319" i="8"/>
  <c r="BW319" i="8"/>
  <c r="BV319" i="8"/>
  <c r="BU319" i="8"/>
  <c r="BT319" i="8"/>
  <c r="BS319" i="8"/>
  <c r="BR319" i="8"/>
  <c r="BQ319" i="8"/>
  <c r="CK318" i="8"/>
  <c r="CI318" i="8"/>
  <c r="CH318" i="8"/>
  <c r="CG318" i="8"/>
  <c r="CF318" i="8"/>
  <c r="CE318" i="8"/>
  <c r="CD318" i="8"/>
  <c r="CC318" i="8"/>
  <c r="CB318" i="8"/>
  <c r="CA318" i="8"/>
  <c r="BZ318" i="8"/>
  <c r="BY318" i="8"/>
  <c r="BX318" i="8"/>
  <c r="BW318" i="8"/>
  <c r="BV318" i="8"/>
  <c r="BU318" i="8"/>
  <c r="BT318" i="8"/>
  <c r="BS318" i="8"/>
  <c r="BR318" i="8"/>
  <c r="BQ318" i="8"/>
  <c r="CK317" i="8"/>
  <c r="CI317" i="8"/>
  <c r="CH317" i="8"/>
  <c r="CG317" i="8"/>
  <c r="CF317" i="8"/>
  <c r="CE317" i="8"/>
  <c r="CD317" i="8"/>
  <c r="CC317" i="8"/>
  <c r="CB317" i="8"/>
  <c r="CA317" i="8"/>
  <c r="BZ317" i="8"/>
  <c r="BY317" i="8"/>
  <c r="BX317" i="8"/>
  <c r="BW317" i="8"/>
  <c r="BV317" i="8"/>
  <c r="BU317" i="8"/>
  <c r="BT317" i="8"/>
  <c r="BS317" i="8"/>
  <c r="BR317" i="8"/>
  <c r="BQ317" i="8"/>
  <c r="CK316" i="8"/>
  <c r="CI316" i="8"/>
  <c r="CH316" i="8"/>
  <c r="CG316" i="8"/>
  <c r="CF316" i="8"/>
  <c r="CE316" i="8"/>
  <c r="CD316" i="8"/>
  <c r="CC316" i="8"/>
  <c r="CB316" i="8"/>
  <c r="CA316" i="8"/>
  <c r="BZ316" i="8"/>
  <c r="BY316" i="8"/>
  <c r="BX316" i="8"/>
  <c r="BW316" i="8"/>
  <c r="BV316" i="8"/>
  <c r="BU316" i="8"/>
  <c r="BT316" i="8"/>
  <c r="BS316" i="8"/>
  <c r="BR316" i="8"/>
  <c r="BQ316" i="8"/>
  <c r="CK315" i="8"/>
  <c r="CI315" i="8"/>
  <c r="CH315" i="8"/>
  <c r="CG315" i="8"/>
  <c r="CF315" i="8"/>
  <c r="CE315" i="8"/>
  <c r="CD315" i="8"/>
  <c r="CC315" i="8"/>
  <c r="CB315" i="8"/>
  <c r="CA315" i="8"/>
  <c r="BZ315" i="8"/>
  <c r="BY315" i="8"/>
  <c r="BX315" i="8"/>
  <c r="BW315" i="8"/>
  <c r="BV315" i="8"/>
  <c r="BU315" i="8"/>
  <c r="BT315" i="8"/>
  <c r="BS315" i="8"/>
  <c r="BR315" i="8"/>
  <c r="BQ315" i="8"/>
  <c r="CK314" i="8"/>
  <c r="CI314" i="8"/>
  <c r="CH314" i="8"/>
  <c r="CG314" i="8"/>
  <c r="CF314" i="8"/>
  <c r="CE314" i="8"/>
  <c r="CD314" i="8"/>
  <c r="CC314" i="8"/>
  <c r="CB314" i="8"/>
  <c r="CA314" i="8"/>
  <c r="BZ314" i="8"/>
  <c r="BY314" i="8"/>
  <c r="BX314" i="8"/>
  <c r="BW314" i="8"/>
  <c r="BV314" i="8"/>
  <c r="BU314" i="8"/>
  <c r="BT314" i="8"/>
  <c r="BS314" i="8"/>
  <c r="BR314" i="8"/>
  <c r="BQ314" i="8"/>
  <c r="CK313" i="8"/>
  <c r="CI313" i="8"/>
  <c r="CH313" i="8"/>
  <c r="CG313" i="8"/>
  <c r="CF313" i="8"/>
  <c r="CE313" i="8"/>
  <c r="CD313" i="8"/>
  <c r="CC313" i="8"/>
  <c r="CB313" i="8"/>
  <c r="CA313" i="8"/>
  <c r="BZ313" i="8"/>
  <c r="BY313" i="8"/>
  <c r="BX313" i="8"/>
  <c r="BW313" i="8"/>
  <c r="BV313" i="8"/>
  <c r="BU313" i="8"/>
  <c r="BT313" i="8"/>
  <c r="BS313" i="8"/>
  <c r="BR313" i="8"/>
  <c r="BQ313" i="8"/>
  <c r="CK312" i="8"/>
  <c r="CI312" i="8"/>
  <c r="CH312" i="8"/>
  <c r="CG312" i="8"/>
  <c r="CF312" i="8"/>
  <c r="CE312" i="8"/>
  <c r="CD312" i="8"/>
  <c r="CC312" i="8"/>
  <c r="CB312" i="8"/>
  <c r="CA312" i="8"/>
  <c r="BZ312" i="8"/>
  <c r="BY312" i="8"/>
  <c r="BX312" i="8"/>
  <c r="BW312" i="8"/>
  <c r="BV312" i="8"/>
  <c r="BU312" i="8"/>
  <c r="BT312" i="8"/>
  <c r="BS312" i="8"/>
  <c r="BR312" i="8"/>
  <c r="BQ312" i="8"/>
  <c r="CK311" i="8"/>
  <c r="CI311" i="8"/>
  <c r="CH311" i="8"/>
  <c r="CG311" i="8"/>
  <c r="CF311" i="8"/>
  <c r="CE311" i="8"/>
  <c r="CD311" i="8"/>
  <c r="CC311" i="8"/>
  <c r="CB311" i="8"/>
  <c r="CA311" i="8"/>
  <c r="BZ311" i="8"/>
  <c r="BY311" i="8"/>
  <c r="BX311" i="8"/>
  <c r="BW311" i="8"/>
  <c r="BV311" i="8"/>
  <c r="BU311" i="8"/>
  <c r="BT311" i="8"/>
  <c r="BS311" i="8"/>
  <c r="BR311" i="8"/>
  <c r="BQ311" i="8"/>
  <c r="CK310" i="8"/>
  <c r="CI310" i="8"/>
  <c r="CH310" i="8"/>
  <c r="CG310" i="8"/>
  <c r="CF310" i="8"/>
  <c r="CE310" i="8"/>
  <c r="CD310" i="8"/>
  <c r="CC310" i="8"/>
  <c r="CB310" i="8"/>
  <c r="CA310" i="8"/>
  <c r="BZ310" i="8"/>
  <c r="BY310" i="8"/>
  <c r="BX310" i="8"/>
  <c r="BW310" i="8"/>
  <c r="BV310" i="8"/>
  <c r="BU310" i="8"/>
  <c r="BT310" i="8"/>
  <c r="BS310" i="8"/>
  <c r="BR310" i="8"/>
  <c r="BQ310" i="8"/>
  <c r="CK309" i="8"/>
  <c r="CI309" i="8"/>
  <c r="CH309" i="8"/>
  <c r="CG309" i="8"/>
  <c r="CF309" i="8"/>
  <c r="CE309" i="8"/>
  <c r="CD309" i="8"/>
  <c r="CC309" i="8"/>
  <c r="CB309" i="8"/>
  <c r="CA309" i="8"/>
  <c r="BZ309" i="8"/>
  <c r="BY309" i="8"/>
  <c r="BX309" i="8"/>
  <c r="BW309" i="8"/>
  <c r="BV309" i="8"/>
  <c r="BU309" i="8"/>
  <c r="BT309" i="8"/>
  <c r="BS309" i="8"/>
  <c r="BR309" i="8"/>
  <c r="BQ309" i="8"/>
  <c r="CK308" i="8"/>
  <c r="CI308" i="8"/>
  <c r="CH308" i="8"/>
  <c r="CG308" i="8"/>
  <c r="CF308" i="8"/>
  <c r="CE308" i="8"/>
  <c r="CD308" i="8"/>
  <c r="CC308" i="8"/>
  <c r="CB308" i="8"/>
  <c r="CA308" i="8"/>
  <c r="BZ308" i="8"/>
  <c r="BY308" i="8"/>
  <c r="BX308" i="8"/>
  <c r="BW308" i="8"/>
  <c r="BV308" i="8"/>
  <c r="BU308" i="8"/>
  <c r="BT308" i="8"/>
  <c r="BS308" i="8"/>
  <c r="BR308" i="8"/>
  <c r="BQ308" i="8"/>
  <c r="CK307" i="8"/>
  <c r="CI307" i="8"/>
  <c r="CH307" i="8"/>
  <c r="CG307" i="8"/>
  <c r="CF307" i="8"/>
  <c r="CE307" i="8"/>
  <c r="CD307" i="8"/>
  <c r="CC307" i="8"/>
  <c r="CB307" i="8"/>
  <c r="CA307" i="8"/>
  <c r="BZ307" i="8"/>
  <c r="BY307" i="8"/>
  <c r="BX307" i="8"/>
  <c r="BW307" i="8"/>
  <c r="BV307" i="8"/>
  <c r="BU307" i="8"/>
  <c r="BT307" i="8"/>
  <c r="BS307" i="8"/>
  <c r="BR307" i="8"/>
  <c r="BQ307" i="8"/>
  <c r="CK306" i="8"/>
  <c r="CI306" i="8"/>
  <c r="CH306" i="8"/>
  <c r="CG306" i="8"/>
  <c r="CF306" i="8"/>
  <c r="CE306" i="8"/>
  <c r="CD306" i="8"/>
  <c r="CC306" i="8"/>
  <c r="CB306" i="8"/>
  <c r="CA306" i="8"/>
  <c r="BZ306" i="8"/>
  <c r="BY306" i="8"/>
  <c r="BX306" i="8"/>
  <c r="BW306" i="8"/>
  <c r="BV306" i="8"/>
  <c r="BU306" i="8"/>
  <c r="BT306" i="8"/>
  <c r="BS306" i="8"/>
  <c r="BR306" i="8"/>
  <c r="BQ306" i="8"/>
  <c r="CK305" i="8"/>
  <c r="CI305" i="8"/>
  <c r="CH305" i="8"/>
  <c r="CG305" i="8"/>
  <c r="CF305" i="8"/>
  <c r="CE305" i="8"/>
  <c r="CD305" i="8"/>
  <c r="CC305" i="8"/>
  <c r="CB305" i="8"/>
  <c r="CA305" i="8"/>
  <c r="BZ305" i="8"/>
  <c r="BY305" i="8"/>
  <c r="BX305" i="8"/>
  <c r="BW305" i="8"/>
  <c r="BV305" i="8"/>
  <c r="BU305" i="8"/>
  <c r="BT305" i="8"/>
  <c r="BS305" i="8"/>
  <c r="BR305" i="8"/>
  <c r="BQ305" i="8"/>
  <c r="CK304" i="8"/>
  <c r="CI304" i="8"/>
  <c r="CH304" i="8"/>
  <c r="CG304" i="8"/>
  <c r="CF304" i="8"/>
  <c r="CE304" i="8"/>
  <c r="CD304" i="8"/>
  <c r="CC304" i="8"/>
  <c r="CB304" i="8"/>
  <c r="CA304" i="8"/>
  <c r="BZ304" i="8"/>
  <c r="BY304" i="8"/>
  <c r="BX304" i="8"/>
  <c r="BW304" i="8"/>
  <c r="BV304" i="8"/>
  <c r="BU304" i="8"/>
  <c r="BT304" i="8"/>
  <c r="BS304" i="8"/>
  <c r="BR304" i="8"/>
  <c r="BQ304" i="8"/>
  <c r="CK303" i="8"/>
  <c r="CI303" i="8"/>
  <c r="CH303" i="8"/>
  <c r="CG303" i="8"/>
  <c r="CF303" i="8"/>
  <c r="CE303" i="8"/>
  <c r="CD303" i="8"/>
  <c r="CC303" i="8"/>
  <c r="CB303" i="8"/>
  <c r="CA303" i="8"/>
  <c r="BZ303" i="8"/>
  <c r="BY303" i="8"/>
  <c r="BX303" i="8"/>
  <c r="BW303" i="8"/>
  <c r="BV303" i="8"/>
  <c r="BU303" i="8"/>
  <c r="BT303" i="8"/>
  <c r="BS303" i="8"/>
  <c r="BR303" i="8"/>
  <c r="BQ303" i="8"/>
  <c r="CK302" i="8"/>
  <c r="CI302" i="8"/>
  <c r="CH302" i="8"/>
  <c r="CG302" i="8"/>
  <c r="CF302" i="8"/>
  <c r="CE302" i="8"/>
  <c r="CD302" i="8"/>
  <c r="CC302" i="8"/>
  <c r="CB302" i="8"/>
  <c r="CA302" i="8"/>
  <c r="BZ302" i="8"/>
  <c r="BY302" i="8"/>
  <c r="BX302" i="8"/>
  <c r="BW302" i="8"/>
  <c r="BV302" i="8"/>
  <c r="BU302" i="8"/>
  <c r="BT302" i="8"/>
  <c r="BS302" i="8"/>
  <c r="BR302" i="8"/>
  <c r="BQ302" i="8"/>
  <c r="CK301" i="8"/>
  <c r="CI301" i="8"/>
  <c r="CH301" i="8"/>
  <c r="CG301" i="8"/>
  <c r="CF301" i="8"/>
  <c r="CE301" i="8"/>
  <c r="CD301" i="8"/>
  <c r="CC301" i="8"/>
  <c r="CB301" i="8"/>
  <c r="CA301" i="8"/>
  <c r="BZ301" i="8"/>
  <c r="BY301" i="8"/>
  <c r="BX301" i="8"/>
  <c r="BW301" i="8"/>
  <c r="BV301" i="8"/>
  <c r="BU301" i="8"/>
  <c r="BT301" i="8"/>
  <c r="BS301" i="8"/>
  <c r="BR301" i="8"/>
  <c r="BQ301" i="8"/>
  <c r="CK300" i="8"/>
  <c r="CI300" i="8"/>
  <c r="CH300" i="8"/>
  <c r="CG300" i="8"/>
  <c r="CF300" i="8"/>
  <c r="CE300" i="8"/>
  <c r="CD300" i="8"/>
  <c r="CC300" i="8"/>
  <c r="CB300" i="8"/>
  <c r="CA300" i="8"/>
  <c r="BZ300" i="8"/>
  <c r="BY300" i="8"/>
  <c r="BX300" i="8"/>
  <c r="BW300" i="8"/>
  <c r="BV300" i="8"/>
  <c r="BU300" i="8"/>
  <c r="BT300" i="8"/>
  <c r="BS300" i="8"/>
  <c r="BR300" i="8"/>
  <c r="BQ300" i="8"/>
  <c r="CK299" i="8"/>
  <c r="CI299" i="8"/>
  <c r="CH299" i="8"/>
  <c r="CG299" i="8"/>
  <c r="CF299" i="8"/>
  <c r="CE299" i="8"/>
  <c r="CD299" i="8"/>
  <c r="CC299" i="8"/>
  <c r="CB299" i="8"/>
  <c r="CA299" i="8"/>
  <c r="BZ299" i="8"/>
  <c r="BY299" i="8"/>
  <c r="BX299" i="8"/>
  <c r="BW299" i="8"/>
  <c r="BV299" i="8"/>
  <c r="BU299" i="8"/>
  <c r="BT299" i="8"/>
  <c r="BS299" i="8"/>
  <c r="BR299" i="8"/>
  <c r="BQ299" i="8"/>
  <c r="CK298" i="8"/>
  <c r="CI298" i="8"/>
  <c r="CH298" i="8"/>
  <c r="CG298" i="8"/>
  <c r="CF298" i="8"/>
  <c r="CE298" i="8"/>
  <c r="CD298" i="8"/>
  <c r="CC298" i="8"/>
  <c r="CB298" i="8"/>
  <c r="CA298" i="8"/>
  <c r="BZ298" i="8"/>
  <c r="BY298" i="8"/>
  <c r="BX298" i="8"/>
  <c r="BW298" i="8"/>
  <c r="BV298" i="8"/>
  <c r="BU298" i="8"/>
  <c r="BT298" i="8"/>
  <c r="BS298" i="8"/>
  <c r="BR298" i="8"/>
  <c r="BQ298" i="8"/>
  <c r="CK297" i="8"/>
  <c r="CI297" i="8"/>
  <c r="CH297" i="8"/>
  <c r="CG297" i="8"/>
  <c r="CF297" i="8"/>
  <c r="CE297" i="8"/>
  <c r="CD297" i="8"/>
  <c r="CC297" i="8"/>
  <c r="CB297" i="8"/>
  <c r="CA297" i="8"/>
  <c r="BZ297" i="8"/>
  <c r="BY297" i="8"/>
  <c r="BX297" i="8"/>
  <c r="BW297" i="8"/>
  <c r="BV297" i="8"/>
  <c r="BU297" i="8"/>
  <c r="BT297" i="8"/>
  <c r="BS297" i="8"/>
  <c r="BR297" i="8"/>
  <c r="BQ297" i="8"/>
  <c r="CK296" i="8"/>
  <c r="CI296" i="8"/>
  <c r="CH296" i="8"/>
  <c r="CG296" i="8"/>
  <c r="CF296" i="8"/>
  <c r="CE296" i="8"/>
  <c r="CD296" i="8"/>
  <c r="CC296" i="8"/>
  <c r="CB296" i="8"/>
  <c r="CA296" i="8"/>
  <c r="BZ296" i="8"/>
  <c r="BY296" i="8"/>
  <c r="BX296" i="8"/>
  <c r="BW296" i="8"/>
  <c r="BV296" i="8"/>
  <c r="BU296" i="8"/>
  <c r="BT296" i="8"/>
  <c r="BS296" i="8"/>
  <c r="BR296" i="8"/>
  <c r="BQ296" i="8"/>
  <c r="CK295" i="8"/>
  <c r="CI295" i="8"/>
  <c r="CH295" i="8"/>
  <c r="CG295" i="8"/>
  <c r="CF295" i="8"/>
  <c r="CE295" i="8"/>
  <c r="CD295" i="8"/>
  <c r="CC295" i="8"/>
  <c r="CB295" i="8"/>
  <c r="CA295" i="8"/>
  <c r="BZ295" i="8"/>
  <c r="BY295" i="8"/>
  <c r="BX295" i="8"/>
  <c r="BW295" i="8"/>
  <c r="BV295" i="8"/>
  <c r="BU295" i="8"/>
  <c r="BT295" i="8"/>
  <c r="BS295" i="8"/>
  <c r="BR295" i="8"/>
  <c r="BQ295" i="8"/>
  <c r="CK294" i="8"/>
  <c r="CI294" i="8"/>
  <c r="CH294" i="8"/>
  <c r="CG294" i="8"/>
  <c r="CF294" i="8"/>
  <c r="CE294" i="8"/>
  <c r="CD294" i="8"/>
  <c r="CC294" i="8"/>
  <c r="CB294" i="8"/>
  <c r="CA294" i="8"/>
  <c r="BZ294" i="8"/>
  <c r="BY294" i="8"/>
  <c r="BX294" i="8"/>
  <c r="BW294" i="8"/>
  <c r="BV294" i="8"/>
  <c r="BU294" i="8"/>
  <c r="BT294" i="8"/>
  <c r="BS294" i="8"/>
  <c r="BR294" i="8"/>
  <c r="BQ294" i="8"/>
  <c r="CK293" i="8"/>
  <c r="CI293" i="8"/>
  <c r="CH293" i="8"/>
  <c r="CG293" i="8"/>
  <c r="CF293" i="8"/>
  <c r="CE293" i="8"/>
  <c r="CD293" i="8"/>
  <c r="CC293" i="8"/>
  <c r="CB293" i="8"/>
  <c r="CA293" i="8"/>
  <c r="BZ293" i="8"/>
  <c r="BY293" i="8"/>
  <c r="BX293" i="8"/>
  <c r="BW293" i="8"/>
  <c r="BV293" i="8"/>
  <c r="BU293" i="8"/>
  <c r="BT293" i="8"/>
  <c r="BS293" i="8"/>
  <c r="BR293" i="8"/>
  <c r="BQ293" i="8"/>
  <c r="CK292" i="8"/>
  <c r="CI292" i="8"/>
  <c r="CH292" i="8"/>
  <c r="CG292" i="8"/>
  <c r="CF292" i="8"/>
  <c r="CE292" i="8"/>
  <c r="CD292" i="8"/>
  <c r="CC292" i="8"/>
  <c r="CB292" i="8"/>
  <c r="CA292" i="8"/>
  <c r="BZ292" i="8"/>
  <c r="BY292" i="8"/>
  <c r="BX292" i="8"/>
  <c r="BW292" i="8"/>
  <c r="BV292" i="8"/>
  <c r="BU292" i="8"/>
  <c r="BT292" i="8"/>
  <c r="BS292" i="8"/>
  <c r="BR292" i="8"/>
  <c r="BQ292" i="8"/>
  <c r="CK291" i="8"/>
  <c r="CI291" i="8"/>
  <c r="CH291" i="8"/>
  <c r="CG291" i="8"/>
  <c r="CF291" i="8"/>
  <c r="CE291" i="8"/>
  <c r="CD291" i="8"/>
  <c r="CC291" i="8"/>
  <c r="CB291" i="8"/>
  <c r="CA291" i="8"/>
  <c r="BZ291" i="8"/>
  <c r="BY291" i="8"/>
  <c r="BX291" i="8"/>
  <c r="BW291" i="8"/>
  <c r="BV291" i="8"/>
  <c r="BU291" i="8"/>
  <c r="BT291" i="8"/>
  <c r="BS291" i="8"/>
  <c r="BR291" i="8"/>
  <c r="BQ291" i="8"/>
  <c r="CK290" i="8"/>
  <c r="CI290" i="8"/>
  <c r="CH290" i="8"/>
  <c r="CG290" i="8"/>
  <c r="CF290" i="8"/>
  <c r="CE290" i="8"/>
  <c r="CD290" i="8"/>
  <c r="CC290" i="8"/>
  <c r="CB290" i="8"/>
  <c r="CA290" i="8"/>
  <c r="BZ290" i="8"/>
  <c r="BY290" i="8"/>
  <c r="BX290" i="8"/>
  <c r="BW290" i="8"/>
  <c r="BV290" i="8"/>
  <c r="BU290" i="8"/>
  <c r="BT290" i="8"/>
  <c r="BS290" i="8"/>
  <c r="BR290" i="8"/>
  <c r="BQ290" i="8"/>
  <c r="CK289" i="8"/>
  <c r="CI289" i="8"/>
  <c r="CH289" i="8"/>
  <c r="CG289" i="8"/>
  <c r="CF289" i="8"/>
  <c r="CE289" i="8"/>
  <c r="CD289" i="8"/>
  <c r="CC289" i="8"/>
  <c r="CB289" i="8"/>
  <c r="CA289" i="8"/>
  <c r="BZ289" i="8"/>
  <c r="BY289" i="8"/>
  <c r="BX289" i="8"/>
  <c r="BW289" i="8"/>
  <c r="BV289" i="8"/>
  <c r="BU289" i="8"/>
  <c r="BT289" i="8"/>
  <c r="BS289" i="8"/>
  <c r="BR289" i="8"/>
  <c r="BQ289" i="8"/>
  <c r="CK288" i="8"/>
  <c r="CI288" i="8"/>
  <c r="CH288" i="8"/>
  <c r="CG288" i="8"/>
  <c r="CF288" i="8"/>
  <c r="CE288" i="8"/>
  <c r="CD288" i="8"/>
  <c r="CC288" i="8"/>
  <c r="CB288" i="8"/>
  <c r="CA288" i="8"/>
  <c r="BZ288" i="8"/>
  <c r="BY288" i="8"/>
  <c r="BX288" i="8"/>
  <c r="BW288" i="8"/>
  <c r="BV288" i="8"/>
  <c r="BU288" i="8"/>
  <c r="BT288" i="8"/>
  <c r="BS288" i="8"/>
  <c r="BR288" i="8"/>
  <c r="BQ288" i="8"/>
  <c r="CK287" i="8"/>
  <c r="CI287" i="8"/>
  <c r="CH287" i="8"/>
  <c r="CG287" i="8"/>
  <c r="CF287" i="8"/>
  <c r="CE287" i="8"/>
  <c r="CD287" i="8"/>
  <c r="CC287" i="8"/>
  <c r="CB287" i="8"/>
  <c r="CA287" i="8"/>
  <c r="BZ287" i="8"/>
  <c r="BY287" i="8"/>
  <c r="BX287" i="8"/>
  <c r="BW287" i="8"/>
  <c r="BV287" i="8"/>
  <c r="BU287" i="8"/>
  <c r="BT287" i="8"/>
  <c r="BS287" i="8"/>
  <c r="BR287" i="8"/>
  <c r="BQ287" i="8"/>
  <c r="CK286" i="8"/>
  <c r="CI286" i="8"/>
  <c r="CH286" i="8"/>
  <c r="CG286" i="8"/>
  <c r="CF286" i="8"/>
  <c r="CE286" i="8"/>
  <c r="CD286" i="8"/>
  <c r="CC286" i="8"/>
  <c r="CB286" i="8"/>
  <c r="CA286" i="8"/>
  <c r="BZ286" i="8"/>
  <c r="BY286" i="8"/>
  <c r="BX286" i="8"/>
  <c r="BW286" i="8"/>
  <c r="BV286" i="8"/>
  <c r="BU286" i="8"/>
  <c r="BT286" i="8"/>
  <c r="BS286" i="8"/>
  <c r="BR286" i="8"/>
  <c r="BQ286" i="8"/>
  <c r="CK285" i="8"/>
  <c r="CI285" i="8"/>
  <c r="CH285" i="8"/>
  <c r="CG285" i="8"/>
  <c r="CF285" i="8"/>
  <c r="CE285" i="8"/>
  <c r="CD285" i="8"/>
  <c r="CC285" i="8"/>
  <c r="CB285" i="8"/>
  <c r="CA285" i="8"/>
  <c r="BZ285" i="8"/>
  <c r="BY285" i="8"/>
  <c r="BX285" i="8"/>
  <c r="BW285" i="8"/>
  <c r="BV285" i="8"/>
  <c r="BU285" i="8"/>
  <c r="BT285" i="8"/>
  <c r="BS285" i="8"/>
  <c r="BR285" i="8"/>
  <c r="BQ285" i="8"/>
  <c r="CK284" i="8"/>
  <c r="CI284" i="8"/>
  <c r="CH284" i="8"/>
  <c r="CG284" i="8"/>
  <c r="CF284" i="8"/>
  <c r="CE284" i="8"/>
  <c r="CD284" i="8"/>
  <c r="CC284" i="8"/>
  <c r="CB284" i="8"/>
  <c r="CA284" i="8"/>
  <c r="BZ284" i="8"/>
  <c r="BY284" i="8"/>
  <c r="BX284" i="8"/>
  <c r="BW284" i="8"/>
  <c r="BV284" i="8"/>
  <c r="BU284" i="8"/>
  <c r="BT284" i="8"/>
  <c r="BS284" i="8"/>
  <c r="BR284" i="8"/>
  <c r="BQ284" i="8"/>
  <c r="CK283" i="8"/>
  <c r="CI283" i="8"/>
  <c r="CH283" i="8"/>
  <c r="CG283" i="8"/>
  <c r="CF283" i="8"/>
  <c r="CE283" i="8"/>
  <c r="CD283" i="8"/>
  <c r="CC283" i="8"/>
  <c r="CB283" i="8"/>
  <c r="CA283" i="8"/>
  <c r="BZ283" i="8"/>
  <c r="BY283" i="8"/>
  <c r="BX283" i="8"/>
  <c r="BW283" i="8"/>
  <c r="BV283" i="8"/>
  <c r="BU283" i="8"/>
  <c r="BT283" i="8"/>
  <c r="BS283" i="8"/>
  <c r="BR283" i="8"/>
  <c r="BQ283" i="8"/>
  <c r="CK282" i="8"/>
  <c r="CI282" i="8"/>
  <c r="CH282" i="8"/>
  <c r="CG282" i="8"/>
  <c r="CF282" i="8"/>
  <c r="CE282" i="8"/>
  <c r="CD282" i="8"/>
  <c r="CC282" i="8"/>
  <c r="CB282" i="8"/>
  <c r="CA282" i="8"/>
  <c r="BZ282" i="8"/>
  <c r="BY282" i="8"/>
  <c r="BX282" i="8"/>
  <c r="BW282" i="8"/>
  <c r="BV282" i="8"/>
  <c r="BU282" i="8"/>
  <c r="BT282" i="8"/>
  <c r="BS282" i="8"/>
  <c r="BR282" i="8"/>
  <c r="BQ282" i="8"/>
  <c r="CK281" i="8"/>
  <c r="CI281" i="8"/>
  <c r="CH281" i="8"/>
  <c r="CG281" i="8"/>
  <c r="CF281" i="8"/>
  <c r="CE281" i="8"/>
  <c r="CD281" i="8"/>
  <c r="CC281" i="8"/>
  <c r="CB281" i="8"/>
  <c r="CA281" i="8"/>
  <c r="BZ281" i="8"/>
  <c r="BY281" i="8"/>
  <c r="BX281" i="8"/>
  <c r="BW281" i="8"/>
  <c r="BV281" i="8"/>
  <c r="BU281" i="8"/>
  <c r="BT281" i="8"/>
  <c r="BS281" i="8"/>
  <c r="BR281" i="8"/>
  <c r="BQ281" i="8"/>
  <c r="CK280" i="8"/>
  <c r="CI280" i="8"/>
  <c r="CH280" i="8"/>
  <c r="CG280" i="8"/>
  <c r="CF280" i="8"/>
  <c r="CE280" i="8"/>
  <c r="CD280" i="8"/>
  <c r="CC280" i="8"/>
  <c r="CB280" i="8"/>
  <c r="CA280" i="8"/>
  <c r="BZ280" i="8"/>
  <c r="BY280" i="8"/>
  <c r="BX280" i="8"/>
  <c r="BW280" i="8"/>
  <c r="BV280" i="8"/>
  <c r="BU280" i="8"/>
  <c r="BT280" i="8"/>
  <c r="BS280" i="8"/>
  <c r="BR280" i="8"/>
  <c r="BQ280" i="8"/>
  <c r="CK279" i="8"/>
  <c r="CI279" i="8"/>
  <c r="CH279" i="8"/>
  <c r="CG279" i="8"/>
  <c r="CF279" i="8"/>
  <c r="CE279" i="8"/>
  <c r="CD279" i="8"/>
  <c r="CC279" i="8"/>
  <c r="CB279" i="8"/>
  <c r="CA279" i="8"/>
  <c r="BZ279" i="8"/>
  <c r="BY279" i="8"/>
  <c r="BX279" i="8"/>
  <c r="BW279" i="8"/>
  <c r="BV279" i="8"/>
  <c r="BU279" i="8"/>
  <c r="BT279" i="8"/>
  <c r="BS279" i="8"/>
  <c r="BR279" i="8"/>
  <c r="BQ279" i="8"/>
  <c r="CK278" i="8"/>
  <c r="CI278" i="8"/>
  <c r="CH278" i="8"/>
  <c r="CG278" i="8"/>
  <c r="CF278" i="8"/>
  <c r="CE278" i="8"/>
  <c r="CD278" i="8"/>
  <c r="CC278" i="8"/>
  <c r="CB278" i="8"/>
  <c r="CA278" i="8"/>
  <c r="BZ278" i="8"/>
  <c r="BY278" i="8"/>
  <c r="BX278" i="8"/>
  <c r="BW278" i="8"/>
  <c r="BV278" i="8"/>
  <c r="BU278" i="8"/>
  <c r="BT278" i="8"/>
  <c r="BS278" i="8"/>
  <c r="BR278" i="8"/>
  <c r="BQ278" i="8"/>
  <c r="CK277" i="8"/>
  <c r="CI277" i="8"/>
  <c r="CH277" i="8"/>
  <c r="CG277" i="8"/>
  <c r="CF277" i="8"/>
  <c r="CE277" i="8"/>
  <c r="CD277" i="8"/>
  <c r="CC277" i="8"/>
  <c r="CB277" i="8"/>
  <c r="CA277" i="8"/>
  <c r="BZ277" i="8"/>
  <c r="BY277" i="8"/>
  <c r="BX277" i="8"/>
  <c r="BW277" i="8"/>
  <c r="BV277" i="8"/>
  <c r="BU277" i="8"/>
  <c r="BT277" i="8"/>
  <c r="BS277" i="8"/>
  <c r="BR277" i="8"/>
  <c r="BQ277" i="8"/>
  <c r="CK276" i="8"/>
  <c r="CI276" i="8"/>
  <c r="CH276" i="8"/>
  <c r="CG276" i="8"/>
  <c r="CF276" i="8"/>
  <c r="CE276" i="8"/>
  <c r="CD276" i="8"/>
  <c r="CC276" i="8"/>
  <c r="CB276" i="8"/>
  <c r="CA276" i="8"/>
  <c r="BZ276" i="8"/>
  <c r="BY276" i="8"/>
  <c r="BX276" i="8"/>
  <c r="BW276" i="8"/>
  <c r="BV276" i="8"/>
  <c r="BU276" i="8"/>
  <c r="BT276" i="8"/>
  <c r="BS276" i="8"/>
  <c r="BR276" i="8"/>
  <c r="BQ276" i="8"/>
  <c r="CK275" i="8"/>
  <c r="CI275" i="8"/>
  <c r="CH275" i="8"/>
  <c r="CG275" i="8"/>
  <c r="CF275" i="8"/>
  <c r="CE275" i="8"/>
  <c r="CD275" i="8"/>
  <c r="CC275" i="8"/>
  <c r="CB275" i="8"/>
  <c r="CA275" i="8"/>
  <c r="BZ275" i="8"/>
  <c r="BY275" i="8"/>
  <c r="BX275" i="8"/>
  <c r="BW275" i="8"/>
  <c r="BV275" i="8"/>
  <c r="BU275" i="8"/>
  <c r="BT275" i="8"/>
  <c r="BS275" i="8"/>
  <c r="BR275" i="8"/>
  <c r="BQ275" i="8"/>
  <c r="CK274" i="8"/>
  <c r="CI274" i="8"/>
  <c r="CH274" i="8"/>
  <c r="CG274" i="8"/>
  <c r="CF274" i="8"/>
  <c r="CE274" i="8"/>
  <c r="CD274" i="8"/>
  <c r="CC274" i="8"/>
  <c r="CB274" i="8"/>
  <c r="CA274" i="8"/>
  <c r="BZ274" i="8"/>
  <c r="BY274" i="8"/>
  <c r="BX274" i="8"/>
  <c r="BW274" i="8"/>
  <c r="BV274" i="8"/>
  <c r="BU274" i="8"/>
  <c r="BT274" i="8"/>
  <c r="BS274" i="8"/>
  <c r="BR274" i="8"/>
  <c r="BQ274" i="8"/>
  <c r="CK273" i="8"/>
  <c r="CI273" i="8"/>
  <c r="CH273" i="8"/>
  <c r="CG273" i="8"/>
  <c r="CF273" i="8"/>
  <c r="CE273" i="8"/>
  <c r="CD273" i="8"/>
  <c r="CC273" i="8"/>
  <c r="CB273" i="8"/>
  <c r="CA273" i="8"/>
  <c r="BZ273" i="8"/>
  <c r="BY273" i="8"/>
  <c r="BX273" i="8"/>
  <c r="BW273" i="8"/>
  <c r="BV273" i="8"/>
  <c r="BU273" i="8"/>
  <c r="BT273" i="8"/>
  <c r="BS273" i="8"/>
  <c r="BR273" i="8"/>
  <c r="BQ273" i="8"/>
  <c r="CK272" i="8"/>
  <c r="CI272" i="8"/>
  <c r="CH272" i="8"/>
  <c r="CG272" i="8"/>
  <c r="CF272" i="8"/>
  <c r="CE272" i="8"/>
  <c r="CD272" i="8"/>
  <c r="CC272" i="8"/>
  <c r="CB272" i="8"/>
  <c r="CA272" i="8"/>
  <c r="BZ272" i="8"/>
  <c r="BY272" i="8"/>
  <c r="BX272" i="8"/>
  <c r="BW272" i="8"/>
  <c r="BV272" i="8"/>
  <c r="BU272" i="8"/>
  <c r="BT272" i="8"/>
  <c r="BS272" i="8"/>
  <c r="BR272" i="8"/>
  <c r="BQ272" i="8"/>
  <c r="CK271" i="8"/>
  <c r="CI271" i="8"/>
  <c r="CH271" i="8"/>
  <c r="CG271" i="8"/>
  <c r="CF271" i="8"/>
  <c r="CE271" i="8"/>
  <c r="CD271" i="8"/>
  <c r="CC271" i="8"/>
  <c r="CB271" i="8"/>
  <c r="CA271" i="8"/>
  <c r="BZ271" i="8"/>
  <c r="BY271" i="8"/>
  <c r="BX271" i="8"/>
  <c r="BW271" i="8"/>
  <c r="BV271" i="8"/>
  <c r="BU271" i="8"/>
  <c r="BT271" i="8"/>
  <c r="BS271" i="8"/>
  <c r="BR271" i="8"/>
  <c r="BQ271" i="8"/>
  <c r="CK270" i="8"/>
  <c r="CI270" i="8"/>
  <c r="CH270" i="8"/>
  <c r="CG270" i="8"/>
  <c r="CF270" i="8"/>
  <c r="CE270" i="8"/>
  <c r="CD270" i="8"/>
  <c r="CC270" i="8"/>
  <c r="CB270" i="8"/>
  <c r="CA270" i="8"/>
  <c r="BZ270" i="8"/>
  <c r="BY270" i="8"/>
  <c r="BX270" i="8"/>
  <c r="BW270" i="8"/>
  <c r="BV270" i="8"/>
  <c r="BU270" i="8"/>
  <c r="BT270" i="8"/>
  <c r="BS270" i="8"/>
  <c r="BR270" i="8"/>
  <c r="BQ270" i="8"/>
  <c r="CK269" i="8"/>
  <c r="CI269" i="8"/>
  <c r="CH269" i="8"/>
  <c r="CG269" i="8"/>
  <c r="CF269" i="8"/>
  <c r="CE269" i="8"/>
  <c r="CD269" i="8"/>
  <c r="CC269" i="8"/>
  <c r="CB269" i="8"/>
  <c r="CA269" i="8"/>
  <c r="BZ269" i="8"/>
  <c r="BY269" i="8"/>
  <c r="BX269" i="8"/>
  <c r="BW269" i="8"/>
  <c r="BV269" i="8"/>
  <c r="BU269" i="8"/>
  <c r="BT269" i="8"/>
  <c r="BS269" i="8"/>
  <c r="BR269" i="8"/>
  <c r="BQ269" i="8"/>
  <c r="CK268" i="8"/>
  <c r="CI268" i="8"/>
  <c r="CH268" i="8"/>
  <c r="CG268" i="8"/>
  <c r="CF268" i="8"/>
  <c r="CE268" i="8"/>
  <c r="CD268" i="8"/>
  <c r="CC268" i="8"/>
  <c r="CB268" i="8"/>
  <c r="CA268" i="8"/>
  <c r="BZ268" i="8"/>
  <c r="BY268" i="8"/>
  <c r="BX268" i="8"/>
  <c r="BW268" i="8"/>
  <c r="BV268" i="8"/>
  <c r="BU268" i="8"/>
  <c r="BT268" i="8"/>
  <c r="BS268" i="8"/>
  <c r="BR268" i="8"/>
  <c r="BQ268" i="8"/>
  <c r="CK267" i="8"/>
  <c r="CI267" i="8"/>
  <c r="CH267" i="8"/>
  <c r="CG267" i="8"/>
  <c r="CF267" i="8"/>
  <c r="CE267" i="8"/>
  <c r="CD267" i="8"/>
  <c r="CC267" i="8"/>
  <c r="CB267" i="8"/>
  <c r="CA267" i="8"/>
  <c r="BZ267" i="8"/>
  <c r="BY267" i="8"/>
  <c r="BX267" i="8"/>
  <c r="BW267" i="8"/>
  <c r="BV267" i="8"/>
  <c r="BU267" i="8"/>
  <c r="BT267" i="8"/>
  <c r="BS267" i="8"/>
  <c r="BR267" i="8"/>
  <c r="BQ267" i="8"/>
  <c r="CK266" i="8"/>
  <c r="CI266" i="8"/>
  <c r="CH266" i="8"/>
  <c r="CG266" i="8"/>
  <c r="CF266" i="8"/>
  <c r="CE266" i="8"/>
  <c r="CD266" i="8"/>
  <c r="CC266" i="8"/>
  <c r="CB266" i="8"/>
  <c r="CA266" i="8"/>
  <c r="BZ266" i="8"/>
  <c r="BY266" i="8"/>
  <c r="BX266" i="8"/>
  <c r="BW266" i="8"/>
  <c r="BV266" i="8"/>
  <c r="BU266" i="8"/>
  <c r="BT266" i="8"/>
  <c r="BS266" i="8"/>
  <c r="BR266" i="8"/>
  <c r="BQ266" i="8"/>
  <c r="CK265" i="8"/>
  <c r="CI265" i="8"/>
  <c r="CH265" i="8"/>
  <c r="CG265" i="8"/>
  <c r="CF265" i="8"/>
  <c r="CE265" i="8"/>
  <c r="CD265" i="8"/>
  <c r="CC265" i="8"/>
  <c r="CB265" i="8"/>
  <c r="CA265" i="8"/>
  <c r="BZ265" i="8"/>
  <c r="BY265" i="8"/>
  <c r="BX265" i="8"/>
  <c r="BW265" i="8"/>
  <c r="BV265" i="8"/>
  <c r="BU265" i="8"/>
  <c r="BT265" i="8"/>
  <c r="BS265" i="8"/>
  <c r="BR265" i="8"/>
  <c r="BQ265" i="8"/>
  <c r="CK264" i="8"/>
  <c r="CI264" i="8"/>
  <c r="CH264" i="8"/>
  <c r="CG264" i="8"/>
  <c r="CF264" i="8"/>
  <c r="CE264" i="8"/>
  <c r="CD264" i="8"/>
  <c r="CC264" i="8"/>
  <c r="CB264" i="8"/>
  <c r="CA264" i="8"/>
  <c r="BZ264" i="8"/>
  <c r="BY264" i="8"/>
  <c r="BX264" i="8"/>
  <c r="BW264" i="8"/>
  <c r="BV264" i="8"/>
  <c r="BU264" i="8"/>
  <c r="BT264" i="8"/>
  <c r="BS264" i="8"/>
  <c r="BR264" i="8"/>
  <c r="BQ264" i="8"/>
  <c r="CK263" i="8"/>
  <c r="CI263" i="8"/>
  <c r="CH263" i="8"/>
  <c r="CG263" i="8"/>
  <c r="CF263" i="8"/>
  <c r="CE263" i="8"/>
  <c r="CD263" i="8"/>
  <c r="CC263" i="8"/>
  <c r="CB263" i="8"/>
  <c r="CA263" i="8"/>
  <c r="BZ263" i="8"/>
  <c r="BY263" i="8"/>
  <c r="BX263" i="8"/>
  <c r="BW263" i="8"/>
  <c r="BV263" i="8"/>
  <c r="BU263" i="8"/>
  <c r="BT263" i="8"/>
  <c r="BS263" i="8"/>
  <c r="BR263" i="8"/>
  <c r="BQ263" i="8"/>
  <c r="CK262" i="8"/>
  <c r="CI262" i="8"/>
  <c r="CH262" i="8"/>
  <c r="CG262" i="8"/>
  <c r="CF262" i="8"/>
  <c r="CE262" i="8"/>
  <c r="CD262" i="8"/>
  <c r="CC262" i="8"/>
  <c r="CB262" i="8"/>
  <c r="CA262" i="8"/>
  <c r="BZ262" i="8"/>
  <c r="BY262" i="8"/>
  <c r="BX262" i="8"/>
  <c r="BW262" i="8"/>
  <c r="BV262" i="8"/>
  <c r="BU262" i="8"/>
  <c r="BT262" i="8"/>
  <c r="BS262" i="8"/>
  <c r="BR262" i="8"/>
  <c r="BQ262" i="8"/>
  <c r="CK261" i="8"/>
  <c r="CI261" i="8"/>
  <c r="CH261" i="8"/>
  <c r="CG261" i="8"/>
  <c r="CF261" i="8"/>
  <c r="CE261" i="8"/>
  <c r="CD261" i="8"/>
  <c r="CC261" i="8"/>
  <c r="CB261" i="8"/>
  <c r="CA261" i="8"/>
  <c r="BZ261" i="8"/>
  <c r="BY261" i="8"/>
  <c r="BX261" i="8"/>
  <c r="BW261" i="8"/>
  <c r="BV261" i="8"/>
  <c r="BU261" i="8"/>
  <c r="BT261" i="8"/>
  <c r="BS261" i="8"/>
  <c r="BR261" i="8"/>
  <c r="BQ261" i="8"/>
  <c r="CK260" i="8"/>
  <c r="CI260" i="8"/>
  <c r="CH260" i="8"/>
  <c r="CG260" i="8"/>
  <c r="CF260" i="8"/>
  <c r="CE260" i="8"/>
  <c r="CD260" i="8"/>
  <c r="CC260" i="8"/>
  <c r="CB260" i="8"/>
  <c r="CA260" i="8"/>
  <c r="BZ260" i="8"/>
  <c r="BY260" i="8"/>
  <c r="BX260" i="8"/>
  <c r="BW260" i="8"/>
  <c r="BV260" i="8"/>
  <c r="BU260" i="8"/>
  <c r="BT260" i="8"/>
  <c r="BS260" i="8"/>
  <c r="BR260" i="8"/>
  <c r="BQ260" i="8"/>
  <c r="CK259" i="8"/>
  <c r="CI259" i="8"/>
  <c r="CH259" i="8"/>
  <c r="CG259" i="8"/>
  <c r="CF259" i="8"/>
  <c r="CE259" i="8"/>
  <c r="CD259" i="8"/>
  <c r="CC259" i="8"/>
  <c r="CB259" i="8"/>
  <c r="CA259" i="8"/>
  <c r="BZ259" i="8"/>
  <c r="BY259" i="8"/>
  <c r="BX259" i="8"/>
  <c r="BW259" i="8"/>
  <c r="BV259" i="8"/>
  <c r="BU259" i="8"/>
  <c r="BT259" i="8"/>
  <c r="BS259" i="8"/>
  <c r="BR259" i="8"/>
  <c r="BQ259" i="8"/>
  <c r="CK258" i="8"/>
  <c r="CI258" i="8"/>
  <c r="CH258" i="8"/>
  <c r="CG258" i="8"/>
  <c r="CF258" i="8"/>
  <c r="CE258" i="8"/>
  <c r="CD258" i="8"/>
  <c r="CC258" i="8"/>
  <c r="CB258" i="8"/>
  <c r="CA258" i="8"/>
  <c r="BZ258" i="8"/>
  <c r="BY258" i="8"/>
  <c r="BX258" i="8"/>
  <c r="BW258" i="8"/>
  <c r="BV258" i="8"/>
  <c r="BU258" i="8"/>
  <c r="BT258" i="8"/>
  <c r="BS258" i="8"/>
  <c r="BR258" i="8"/>
  <c r="BQ258" i="8"/>
  <c r="CK257" i="8"/>
  <c r="CI257" i="8"/>
  <c r="CH257" i="8"/>
  <c r="CG257" i="8"/>
  <c r="CF257" i="8"/>
  <c r="CE257" i="8"/>
  <c r="CD257" i="8"/>
  <c r="CC257" i="8"/>
  <c r="CB257" i="8"/>
  <c r="CA257" i="8"/>
  <c r="BZ257" i="8"/>
  <c r="BY257" i="8"/>
  <c r="BX257" i="8"/>
  <c r="BW257" i="8"/>
  <c r="BV257" i="8"/>
  <c r="BU257" i="8"/>
  <c r="BT257" i="8"/>
  <c r="BS257" i="8"/>
  <c r="BR257" i="8"/>
  <c r="BQ257" i="8"/>
  <c r="CK256" i="8"/>
  <c r="CI256" i="8"/>
  <c r="CH256" i="8"/>
  <c r="CG256" i="8"/>
  <c r="CF256" i="8"/>
  <c r="CE256" i="8"/>
  <c r="CD256" i="8"/>
  <c r="CC256" i="8"/>
  <c r="CB256" i="8"/>
  <c r="CA256" i="8"/>
  <c r="BZ256" i="8"/>
  <c r="BY256" i="8"/>
  <c r="BX256" i="8"/>
  <c r="BW256" i="8"/>
  <c r="BV256" i="8"/>
  <c r="BU256" i="8"/>
  <c r="BT256" i="8"/>
  <c r="BS256" i="8"/>
  <c r="BR256" i="8"/>
  <c r="BQ256" i="8"/>
  <c r="CK255" i="8"/>
  <c r="CI255" i="8"/>
  <c r="CH255" i="8"/>
  <c r="CG255" i="8"/>
  <c r="CF255" i="8"/>
  <c r="CE255" i="8"/>
  <c r="CD255" i="8"/>
  <c r="CC255" i="8"/>
  <c r="CB255" i="8"/>
  <c r="CA255" i="8"/>
  <c r="BZ255" i="8"/>
  <c r="BY255" i="8"/>
  <c r="BX255" i="8"/>
  <c r="BW255" i="8"/>
  <c r="BV255" i="8"/>
  <c r="BU255" i="8"/>
  <c r="BT255" i="8"/>
  <c r="BS255" i="8"/>
  <c r="BR255" i="8"/>
  <c r="BQ255" i="8"/>
  <c r="CK254" i="8"/>
  <c r="CI254" i="8"/>
  <c r="CH254" i="8"/>
  <c r="CG254" i="8"/>
  <c r="CF254" i="8"/>
  <c r="CE254" i="8"/>
  <c r="CD254" i="8"/>
  <c r="CC254" i="8"/>
  <c r="CB254" i="8"/>
  <c r="CA254" i="8"/>
  <c r="BZ254" i="8"/>
  <c r="BY254" i="8"/>
  <c r="BX254" i="8"/>
  <c r="BW254" i="8"/>
  <c r="BV254" i="8"/>
  <c r="BU254" i="8"/>
  <c r="BT254" i="8"/>
  <c r="BS254" i="8"/>
  <c r="BR254" i="8"/>
  <c r="BQ254" i="8"/>
  <c r="CK253" i="8"/>
  <c r="CI253" i="8"/>
  <c r="CH253" i="8"/>
  <c r="CG253" i="8"/>
  <c r="CF253" i="8"/>
  <c r="CE253" i="8"/>
  <c r="CD253" i="8"/>
  <c r="CC253" i="8"/>
  <c r="CB253" i="8"/>
  <c r="CA253" i="8"/>
  <c r="BZ253" i="8"/>
  <c r="BY253" i="8"/>
  <c r="BX253" i="8"/>
  <c r="BW253" i="8"/>
  <c r="BV253" i="8"/>
  <c r="BU253" i="8"/>
  <c r="BT253" i="8"/>
  <c r="BS253" i="8"/>
  <c r="BR253" i="8"/>
  <c r="BQ253" i="8"/>
  <c r="CK252" i="8"/>
  <c r="CI252" i="8"/>
  <c r="CH252" i="8"/>
  <c r="CG252" i="8"/>
  <c r="CF252" i="8"/>
  <c r="CE252" i="8"/>
  <c r="CD252" i="8"/>
  <c r="CC252" i="8"/>
  <c r="CB252" i="8"/>
  <c r="CA252" i="8"/>
  <c r="BZ252" i="8"/>
  <c r="BY252" i="8"/>
  <c r="BX252" i="8"/>
  <c r="BW252" i="8"/>
  <c r="BV252" i="8"/>
  <c r="BU252" i="8"/>
  <c r="BT252" i="8"/>
  <c r="BS252" i="8"/>
  <c r="BR252" i="8"/>
  <c r="BQ252" i="8"/>
  <c r="CK251" i="8"/>
  <c r="CI251" i="8"/>
  <c r="CH251" i="8"/>
  <c r="CG251" i="8"/>
  <c r="CF251" i="8"/>
  <c r="CE251" i="8"/>
  <c r="CD251" i="8"/>
  <c r="CC251" i="8"/>
  <c r="CB251" i="8"/>
  <c r="CA251" i="8"/>
  <c r="BZ251" i="8"/>
  <c r="BY251" i="8"/>
  <c r="BX251" i="8"/>
  <c r="BW251" i="8"/>
  <c r="BV251" i="8"/>
  <c r="BU251" i="8"/>
  <c r="BT251" i="8"/>
  <c r="BS251" i="8"/>
  <c r="BR251" i="8"/>
  <c r="BQ251" i="8"/>
  <c r="CK250" i="8"/>
  <c r="CI250" i="8"/>
  <c r="CH250" i="8"/>
  <c r="CG250" i="8"/>
  <c r="CF250" i="8"/>
  <c r="CE250" i="8"/>
  <c r="CD250" i="8"/>
  <c r="CC250" i="8"/>
  <c r="CB250" i="8"/>
  <c r="CA250" i="8"/>
  <c r="BZ250" i="8"/>
  <c r="BY250" i="8"/>
  <c r="BX250" i="8"/>
  <c r="BW250" i="8"/>
  <c r="BV250" i="8"/>
  <c r="BU250" i="8"/>
  <c r="BT250" i="8"/>
  <c r="BS250" i="8"/>
  <c r="BR250" i="8"/>
  <c r="BQ250" i="8"/>
  <c r="CK249" i="8"/>
  <c r="CI249" i="8"/>
  <c r="CH249" i="8"/>
  <c r="CG249" i="8"/>
  <c r="CF249" i="8"/>
  <c r="CE249" i="8"/>
  <c r="CD249" i="8"/>
  <c r="CC249" i="8"/>
  <c r="CB249" i="8"/>
  <c r="CA249" i="8"/>
  <c r="BZ249" i="8"/>
  <c r="BY249" i="8"/>
  <c r="BX249" i="8"/>
  <c r="BW249" i="8"/>
  <c r="BV249" i="8"/>
  <c r="BU249" i="8"/>
  <c r="BT249" i="8"/>
  <c r="BS249" i="8"/>
  <c r="BR249" i="8"/>
  <c r="BQ249" i="8"/>
  <c r="CK248" i="8"/>
  <c r="CI248" i="8"/>
  <c r="CH248" i="8"/>
  <c r="CG248" i="8"/>
  <c r="CF248" i="8"/>
  <c r="CE248" i="8"/>
  <c r="CD248" i="8"/>
  <c r="CC248" i="8"/>
  <c r="CB248" i="8"/>
  <c r="CA248" i="8"/>
  <c r="BZ248" i="8"/>
  <c r="BY248" i="8"/>
  <c r="BX248" i="8"/>
  <c r="BW248" i="8"/>
  <c r="BV248" i="8"/>
  <c r="BU248" i="8"/>
  <c r="BT248" i="8"/>
  <c r="BS248" i="8"/>
  <c r="BR248" i="8"/>
  <c r="BQ248" i="8"/>
  <c r="CK247" i="8"/>
  <c r="CI247" i="8"/>
  <c r="CH247" i="8"/>
  <c r="CG247" i="8"/>
  <c r="CF247" i="8"/>
  <c r="CE247" i="8"/>
  <c r="CD247" i="8"/>
  <c r="CC247" i="8"/>
  <c r="CB247" i="8"/>
  <c r="CA247" i="8"/>
  <c r="BZ247" i="8"/>
  <c r="BY247" i="8"/>
  <c r="BX247" i="8"/>
  <c r="BW247" i="8"/>
  <c r="BV247" i="8"/>
  <c r="BU247" i="8"/>
  <c r="BT247" i="8"/>
  <c r="BS247" i="8"/>
  <c r="BR247" i="8"/>
  <c r="BQ247" i="8"/>
  <c r="CK246" i="8"/>
  <c r="CI246" i="8"/>
  <c r="CH246" i="8"/>
  <c r="CG246" i="8"/>
  <c r="CF246" i="8"/>
  <c r="CE246" i="8"/>
  <c r="CD246" i="8"/>
  <c r="CC246" i="8"/>
  <c r="CB246" i="8"/>
  <c r="CA246" i="8"/>
  <c r="BZ246" i="8"/>
  <c r="BY246" i="8"/>
  <c r="BX246" i="8"/>
  <c r="BW246" i="8"/>
  <c r="BV246" i="8"/>
  <c r="BU246" i="8"/>
  <c r="BT246" i="8"/>
  <c r="BS246" i="8"/>
  <c r="BR246" i="8"/>
  <c r="BQ246" i="8"/>
  <c r="CK245" i="8"/>
  <c r="CI245" i="8"/>
  <c r="CH245" i="8"/>
  <c r="CG245" i="8"/>
  <c r="CF245" i="8"/>
  <c r="CE245" i="8"/>
  <c r="CD245" i="8"/>
  <c r="CC245" i="8"/>
  <c r="CB245" i="8"/>
  <c r="CA245" i="8"/>
  <c r="BZ245" i="8"/>
  <c r="BY245" i="8"/>
  <c r="BX245" i="8"/>
  <c r="BW245" i="8"/>
  <c r="BV245" i="8"/>
  <c r="BU245" i="8"/>
  <c r="BT245" i="8"/>
  <c r="BS245" i="8"/>
  <c r="BR245" i="8"/>
  <c r="BQ245" i="8"/>
  <c r="CK244" i="8"/>
  <c r="CI244" i="8"/>
  <c r="CH244" i="8"/>
  <c r="CG244" i="8"/>
  <c r="CF244" i="8"/>
  <c r="CE244" i="8"/>
  <c r="CD244" i="8"/>
  <c r="CC244" i="8"/>
  <c r="CB244" i="8"/>
  <c r="CA244" i="8"/>
  <c r="BZ244" i="8"/>
  <c r="BY244" i="8"/>
  <c r="BX244" i="8"/>
  <c r="BW244" i="8"/>
  <c r="BV244" i="8"/>
  <c r="BU244" i="8"/>
  <c r="BT244" i="8"/>
  <c r="BS244" i="8"/>
  <c r="BR244" i="8"/>
  <c r="BQ244" i="8"/>
  <c r="CK243" i="8"/>
  <c r="CI243" i="8"/>
  <c r="CH243" i="8"/>
  <c r="CG243" i="8"/>
  <c r="CF243" i="8"/>
  <c r="CE243" i="8"/>
  <c r="CD243" i="8"/>
  <c r="CC243" i="8"/>
  <c r="CB243" i="8"/>
  <c r="CA243" i="8"/>
  <c r="BZ243" i="8"/>
  <c r="BY243" i="8"/>
  <c r="BX243" i="8"/>
  <c r="BW243" i="8"/>
  <c r="BV243" i="8"/>
  <c r="BU243" i="8"/>
  <c r="BT243" i="8"/>
  <c r="BS243" i="8"/>
  <c r="BR243" i="8"/>
  <c r="BQ243" i="8"/>
  <c r="CK242" i="8"/>
  <c r="CI242" i="8"/>
  <c r="CH242" i="8"/>
  <c r="CG242" i="8"/>
  <c r="CF242" i="8"/>
  <c r="CE242" i="8"/>
  <c r="CD242" i="8"/>
  <c r="CC242" i="8"/>
  <c r="CB242" i="8"/>
  <c r="CA242" i="8"/>
  <c r="BZ242" i="8"/>
  <c r="BY242" i="8"/>
  <c r="BX242" i="8"/>
  <c r="BW242" i="8"/>
  <c r="BV242" i="8"/>
  <c r="BU242" i="8"/>
  <c r="BT242" i="8"/>
  <c r="BS242" i="8"/>
  <c r="BR242" i="8"/>
  <c r="BQ242" i="8"/>
  <c r="CK241" i="8"/>
  <c r="CI241" i="8"/>
  <c r="CH241" i="8"/>
  <c r="CG241" i="8"/>
  <c r="CF241" i="8"/>
  <c r="CE241" i="8"/>
  <c r="CD241" i="8"/>
  <c r="CC241" i="8"/>
  <c r="CB241" i="8"/>
  <c r="CA241" i="8"/>
  <c r="BZ241" i="8"/>
  <c r="BY241" i="8"/>
  <c r="BX241" i="8"/>
  <c r="BW241" i="8"/>
  <c r="BV241" i="8"/>
  <c r="BU241" i="8"/>
  <c r="BT241" i="8"/>
  <c r="BS241" i="8"/>
  <c r="BR241" i="8"/>
  <c r="BQ241" i="8"/>
  <c r="CK240" i="8"/>
  <c r="CI240" i="8"/>
  <c r="CH240" i="8"/>
  <c r="CG240" i="8"/>
  <c r="CF240" i="8"/>
  <c r="CE240" i="8"/>
  <c r="CD240" i="8"/>
  <c r="CC240" i="8"/>
  <c r="CB240" i="8"/>
  <c r="CA240" i="8"/>
  <c r="BZ240" i="8"/>
  <c r="BY240" i="8"/>
  <c r="BX240" i="8"/>
  <c r="BW240" i="8"/>
  <c r="BV240" i="8"/>
  <c r="BU240" i="8"/>
  <c r="BT240" i="8"/>
  <c r="BS240" i="8"/>
  <c r="BR240" i="8"/>
  <c r="BQ240" i="8"/>
  <c r="CK239" i="8"/>
  <c r="CI239" i="8"/>
  <c r="CH239" i="8"/>
  <c r="CG239" i="8"/>
  <c r="CF239" i="8"/>
  <c r="CE239" i="8"/>
  <c r="CD239" i="8"/>
  <c r="CC239" i="8"/>
  <c r="CB239" i="8"/>
  <c r="CA239" i="8"/>
  <c r="BZ239" i="8"/>
  <c r="BY239" i="8"/>
  <c r="BX239" i="8"/>
  <c r="BW239" i="8"/>
  <c r="BV239" i="8"/>
  <c r="BU239" i="8"/>
  <c r="BT239" i="8"/>
  <c r="BS239" i="8"/>
  <c r="BR239" i="8"/>
  <c r="BQ239" i="8"/>
  <c r="CK238" i="8"/>
  <c r="CI238" i="8"/>
  <c r="CH238" i="8"/>
  <c r="CG238" i="8"/>
  <c r="CF238" i="8"/>
  <c r="CE238" i="8"/>
  <c r="CD238" i="8"/>
  <c r="CC238" i="8"/>
  <c r="CB238" i="8"/>
  <c r="CA238" i="8"/>
  <c r="BZ238" i="8"/>
  <c r="BY238" i="8"/>
  <c r="BX238" i="8"/>
  <c r="BW238" i="8"/>
  <c r="BV238" i="8"/>
  <c r="BU238" i="8"/>
  <c r="BT238" i="8"/>
  <c r="BS238" i="8"/>
  <c r="BR238" i="8"/>
  <c r="BQ238" i="8"/>
  <c r="CK237" i="8"/>
  <c r="CI237" i="8"/>
  <c r="CH237" i="8"/>
  <c r="CG237" i="8"/>
  <c r="CF237" i="8"/>
  <c r="CE237" i="8"/>
  <c r="CD237" i="8"/>
  <c r="CC237" i="8"/>
  <c r="CB237" i="8"/>
  <c r="CA237" i="8"/>
  <c r="BZ237" i="8"/>
  <c r="BY237" i="8"/>
  <c r="BX237" i="8"/>
  <c r="BW237" i="8"/>
  <c r="BV237" i="8"/>
  <c r="BU237" i="8"/>
  <c r="BT237" i="8"/>
  <c r="BS237" i="8"/>
  <c r="BR237" i="8"/>
  <c r="BQ237" i="8"/>
  <c r="CK236" i="8"/>
  <c r="CI236" i="8"/>
  <c r="CH236" i="8"/>
  <c r="CG236" i="8"/>
  <c r="CF236" i="8"/>
  <c r="CE236" i="8"/>
  <c r="CD236" i="8"/>
  <c r="CC236" i="8"/>
  <c r="CB236" i="8"/>
  <c r="CA236" i="8"/>
  <c r="BZ236" i="8"/>
  <c r="BY236" i="8"/>
  <c r="BX236" i="8"/>
  <c r="BW236" i="8"/>
  <c r="BV236" i="8"/>
  <c r="BU236" i="8"/>
  <c r="BT236" i="8"/>
  <c r="BS236" i="8"/>
  <c r="BR236" i="8"/>
  <c r="BQ236" i="8"/>
  <c r="CK235" i="8"/>
  <c r="CI235" i="8"/>
  <c r="CH235" i="8"/>
  <c r="CG235" i="8"/>
  <c r="CF235" i="8"/>
  <c r="CE235" i="8"/>
  <c r="CD235" i="8"/>
  <c r="CC235" i="8"/>
  <c r="CB235" i="8"/>
  <c r="CA235" i="8"/>
  <c r="BZ235" i="8"/>
  <c r="BY235" i="8"/>
  <c r="BX235" i="8"/>
  <c r="BW235" i="8"/>
  <c r="BV235" i="8"/>
  <c r="BU235" i="8"/>
  <c r="BT235" i="8"/>
  <c r="BS235" i="8"/>
  <c r="BR235" i="8"/>
  <c r="BQ235" i="8"/>
  <c r="CK234" i="8"/>
  <c r="CI234" i="8"/>
  <c r="CH234" i="8"/>
  <c r="CG234" i="8"/>
  <c r="CF234" i="8"/>
  <c r="CE234" i="8"/>
  <c r="CD234" i="8"/>
  <c r="CC234" i="8"/>
  <c r="CB234" i="8"/>
  <c r="CA234" i="8"/>
  <c r="BZ234" i="8"/>
  <c r="BY234" i="8"/>
  <c r="BX234" i="8"/>
  <c r="BW234" i="8"/>
  <c r="BV234" i="8"/>
  <c r="BU234" i="8"/>
  <c r="BT234" i="8"/>
  <c r="BS234" i="8"/>
  <c r="BR234" i="8"/>
  <c r="BQ234" i="8"/>
  <c r="CK233" i="8"/>
  <c r="CI233" i="8"/>
  <c r="CH233" i="8"/>
  <c r="CG233" i="8"/>
  <c r="CF233" i="8"/>
  <c r="CE233" i="8"/>
  <c r="CD233" i="8"/>
  <c r="CC233" i="8"/>
  <c r="CB233" i="8"/>
  <c r="CA233" i="8"/>
  <c r="BZ233" i="8"/>
  <c r="BY233" i="8"/>
  <c r="BX233" i="8"/>
  <c r="BW233" i="8"/>
  <c r="BV233" i="8"/>
  <c r="BU233" i="8"/>
  <c r="BT233" i="8"/>
  <c r="BS233" i="8"/>
  <c r="BR233" i="8"/>
  <c r="BQ233" i="8"/>
  <c r="CK232" i="8"/>
  <c r="CI232" i="8"/>
  <c r="CH232" i="8"/>
  <c r="CG232" i="8"/>
  <c r="CF232" i="8"/>
  <c r="CE232" i="8"/>
  <c r="CD232" i="8"/>
  <c r="CC232" i="8"/>
  <c r="CB232" i="8"/>
  <c r="CA232" i="8"/>
  <c r="BZ232" i="8"/>
  <c r="BY232" i="8"/>
  <c r="BX232" i="8"/>
  <c r="BW232" i="8"/>
  <c r="BV232" i="8"/>
  <c r="BU232" i="8"/>
  <c r="BT232" i="8"/>
  <c r="BS232" i="8"/>
  <c r="BR232" i="8"/>
  <c r="BQ232" i="8"/>
  <c r="CK231" i="8"/>
  <c r="CI231" i="8"/>
  <c r="CH231" i="8"/>
  <c r="CG231" i="8"/>
  <c r="CF231" i="8"/>
  <c r="CE231" i="8"/>
  <c r="CD231" i="8"/>
  <c r="CC231" i="8"/>
  <c r="CB231" i="8"/>
  <c r="CA231" i="8"/>
  <c r="BZ231" i="8"/>
  <c r="BY231" i="8"/>
  <c r="BX231" i="8"/>
  <c r="BW231" i="8"/>
  <c r="BV231" i="8"/>
  <c r="BU231" i="8"/>
  <c r="BT231" i="8"/>
  <c r="BS231" i="8"/>
  <c r="BR231" i="8"/>
  <c r="BQ231" i="8"/>
  <c r="CK230" i="8"/>
  <c r="CI230" i="8"/>
  <c r="CH230" i="8"/>
  <c r="CG230" i="8"/>
  <c r="CF230" i="8"/>
  <c r="CE230" i="8"/>
  <c r="CD230" i="8"/>
  <c r="CC230" i="8"/>
  <c r="CB230" i="8"/>
  <c r="CA230" i="8"/>
  <c r="BZ230" i="8"/>
  <c r="BY230" i="8"/>
  <c r="BX230" i="8"/>
  <c r="BW230" i="8"/>
  <c r="BV230" i="8"/>
  <c r="BU230" i="8"/>
  <c r="BT230" i="8"/>
  <c r="BS230" i="8"/>
  <c r="BR230" i="8"/>
  <c r="BQ230" i="8"/>
  <c r="CK229" i="8"/>
  <c r="CI229" i="8"/>
  <c r="CH229" i="8"/>
  <c r="CG229" i="8"/>
  <c r="CF229" i="8"/>
  <c r="CE229" i="8"/>
  <c r="CD229" i="8"/>
  <c r="CC229" i="8"/>
  <c r="CB229" i="8"/>
  <c r="CA229" i="8"/>
  <c r="BZ229" i="8"/>
  <c r="BY229" i="8"/>
  <c r="BX229" i="8"/>
  <c r="BW229" i="8"/>
  <c r="BV229" i="8"/>
  <c r="BU229" i="8"/>
  <c r="BT229" i="8"/>
  <c r="BS229" i="8"/>
  <c r="BR229" i="8"/>
  <c r="BQ229" i="8"/>
  <c r="CK228" i="8"/>
  <c r="CI228" i="8"/>
  <c r="CH228" i="8"/>
  <c r="CG228" i="8"/>
  <c r="CF228" i="8"/>
  <c r="CE228" i="8"/>
  <c r="CD228" i="8"/>
  <c r="CC228" i="8"/>
  <c r="CB228" i="8"/>
  <c r="CA228" i="8"/>
  <c r="BZ228" i="8"/>
  <c r="BY228" i="8"/>
  <c r="BX228" i="8"/>
  <c r="BW228" i="8"/>
  <c r="BV228" i="8"/>
  <c r="BU228" i="8"/>
  <c r="BT228" i="8"/>
  <c r="BS228" i="8"/>
  <c r="BR228" i="8"/>
  <c r="BQ228" i="8"/>
  <c r="CK227" i="8"/>
  <c r="CI227" i="8"/>
  <c r="CH227" i="8"/>
  <c r="CG227" i="8"/>
  <c r="CF227" i="8"/>
  <c r="CE227" i="8"/>
  <c r="CD227" i="8"/>
  <c r="CC227" i="8"/>
  <c r="CB227" i="8"/>
  <c r="CA227" i="8"/>
  <c r="BZ227" i="8"/>
  <c r="BY227" i="8"/>
  <c r="BX227" i="8"/>
  <c r="BW227" i="8"/>
  <c r="BV227" i="8"/>
  <c r="BU227" i="8"/>
  <c r="BT227" i="8"/>
  <c r="BS227" i="8"/>
  <c r="BR227" i="8"/>
  <c r="BQ227" i="8"/>
  <c r="CK226" i="8"/>
  <c r="CI226" i="8"/>
  <c r="CH226" i="8"/>
  <c r="CG226" i="8"/>
  <c r="CF226" i="8"/>
  <c r="CE226" i="8"/>
  <c r="CD226" i="8"/>
  <c r="CC226" i="8"/>
  <c r="CB226" i="8"/>
  <c r="CA226" i="8"/>
  <c r="BZ226" i="8"/>
  <c r="BY226" i="8"/>
  <c r="BX226" i="8"/>
  <c r="BW226" i="8"/>
  <c r="BV226" i="8"/>
  <c r="BU226" i="8"/>
  <c r="BT226" i="8"/>
  <c r="BS226" i="8"/>
  <c r="BR226" i="8"/>
  <c r="BQ226" i="8"/>
  <c r="CK225" i="8"/>
  <c r="CI225" i="8"/>
  <c r="CH225" i="8"/>
  <c r="CG225" i="8"/>
  <c r="CF225" i="8"/>
  <c r="CE225" i="8"/>
  <c r="CD225" i="8"/>
  <c r="CC225" i="8"/>
  <c r="CB225" i="8"/>
  <c r="CA225" i="8"/>
  <c r="BZ225" i="8"/>
  <c r="BY225" i="8"/>
  <c r="BX225" i="8"/>
  <c r="BW225" i="8"/>
  <c r="BV225" i="8"/>
  <c r="BU225" i="8"/>
  <c r="BT225" i="8"/>
  <c r="BS225" i="8"/>
  <c r="BR225" i="8"/>
  <c r="BQ225" i="8"/>
  <c r="CK224" i="8"/>
  <c r="CI224" i="8"/>
  <c r="CH224" i="8"/>
  <c r="CG224" i="8"/>
  <c r="CF224" i="8"/>
  <c r="CE224" i="8"/>
  <c r="CD224" i="8"/>
  <c r="CC224" i="8"/>
  <c r="CB224" i="8"/>
  <c r="CA224" i="8"/>
  <c r="BZ224" i="8"/>
  <c r="BY224" i="8"/>
  <c r="BX224" i="8"/>
  <c r="BW224" i="8"/>
  <c r="BV224" i="8"/>
  <c r="BU224" i="8"/>
  <c r="BT224" i="8"/>
  <c r="BS224" i="8"/>
  <c r="BR224" i="8"/>
  <c r="BQ224" i="8"/>
  <c r="CK223" i="8"/>
  <c r="CI223" i="8"/>
  <c r="CH223" i="8"/>
  <c r="CG223" i="8"/>
  <c r="CF223" i="8"/>
  <c r="CE223" i="8"/>
  <c r="CD223" i="8"/>
  <c r="CC223" i="8"/>
  <c r="CB223" i="8"/>
  <c r="CA223" i="8"/>
  <c r="BZ223" i="8"/>
  <c r="BY223" i="8"/>
  <c r="BX223" i="8"/>
  <c r="BW223" i="8"/>
  <c r="BV223" i="8"/>
  <c r="BU223" i="8"/>
  <c r="BT223" i="8"/>
  <c r="BS223" i="8"/>
  <c r="BR223" i="8"/>
  <c r="BQ223" i="8"/>
  <c r="CK222" i="8"/>
  <c r="CI222" i="8"/>
  <c r="CH222" i="8"/>
  <c r="CG222" i="8"/>
  <c r="CF222" i="8"/>
  <c r="CE222" i="8"/>
  <c r="CD222" i="8"/>
  <c r="CC222" i="8"/>
  <c r="CB222" i="8"/>
  <c r="CA222" i="8"/>
  <c r="BZ222" i="8"/>
  <c r="BY222" i="8"/>
  <c r="BX222" i="8"/>
  <c r="BW222" i="8"/>
  <c r="BV222" i="8"/>
  <c r="BU222" i="8"/>
  <c r="BT222" i="8"/>
  <c r="BS222" i="8"/>
  <c r="BR222" i="8"/>
  <c r="BQ222" i="8"/>
  <c r="CK221" i="8"/>
  <c r="CI221" i="8"/>
  <c r="CH221" i="8"/>
  <c r="CG221" i="8"/>
  <c r="CF221" i="8"/>
  <c r="CE221" i="8"/>
  <c r="CD221" i="8"/>
  <c r="CC221" i="8"/>
  <c r="CB221" i="8"/>
  <c r="CA221" i="8"/>
  <c r="BZ221" i="8"/>
  <c r="BY221" i="8"/>
  <c r="BX221" i="8"/>
  <c r="BW221" i="8"/>
  <c r="BV221" i="8"/>
  <c r="BU221" i="8"/>
  <c r="BT221" i="8"/>
  <c r="BS221" i="8"/>
  <c r="BR221" i="8"/>
  <c r="BQ221" i="8"/>
  <c r="CK220" i="8"/>
  <c r="CI220" i="8"/>
  <c r="CH220" i="8"/>
  <c r="CG220" i="8"/>
  <c r="CF220" i="8"/>
  <c r="CE220" i="8"/>
  <c r="CD220" i="8"/>
  <c r="CC220" i="8"/>
  <c r="CB220" i="8"/>
  <c r="CA220" i="8"/>
  <c r="BZ220" i="8"/>
  <c r="BY220" i="8"/>
  <c r="BX220" i="8"/>
  <c r="BW220" i="8"/>
  <c r="BV220" i="8"/>
  <c r="BU220" i="8"/>
  <c r="BT220" i="8"/>
  <c r="BS220" i="8"/>
  <c r="BR220" i="8"/>
  <c r="BQ220" i="8"/>
  <c r="CK219" i="8"/>
  <c r="CI219" i="8"/>
  <c r="CH219" i="8"/>
  <c r="CG219" i="8"/>
  <c r="CF219" i="8"/>
  <c r="CE219" i="8"/>
  <c r="CD219" i="8"/>
  <c r="CC219" i="8"/>
  <c r="CB219" i="8"/>
  <c r="CA219" i="8"/>
  <c r="BZ219" i="8"/>
  <c r="BY219" i="8"/>
  <c r="BX219" i="8"/>
  <c r="BW219" i="8"/>
  <c r="BV219" i="8"/>
  <c r="BU219" i="8"/>
  <c r="BT219" i="8"/>
  <c r="BS219" i="8"/>
  <c r="BR219" i="8"/>
  <c r="BQ219" i="8"/>
  <c r="CK218" i="8"/>
  <c r="CI218" i="8"/>
  <c r="CH218" i="8"/>
  <c r="CG218" i="8"/>
  <c r="CF218" i="8"/>
  <c r="CE218" i="8"/>
  <c r="CD218" i="8"/>
  <c r="CC218" i="8"/>
  <c r="CB218" i="8"/>
  <c r="CA218" i="8"/>
  <c r="BZ218" i="8"/>
  <c r="BY218" i="8"/>
  <c r="BX218" i="8"/>
  <c r="BW218" i="8"/>
  <c r="BV218" i="8"/>
  <c r="BU218" i="8"/>
  <c r="BT218" i="8"/>
  <c r="BS218" i="8"/>
  <c r="BR218" i="8"/>
  <c r="BQ218" i="8"/>
  <c r="CK217" i="8"/>
  <c r="CI217" i="8"/>
  <c r="CH217" i="8"/>
  <c r="CG217" i="8"/>
  <c r="CF217" i="8"/>
  <c r="CE217" i="8"/>
  <c r="CD217" i="8"/>
  <c r="CC217" i="8"/>
  <c r="CB217" i="8"/>
  <c r="CA217" i="8"/>
  <c r="BZ217" i="8"/>
  <c r="BY217" i="8"/>
  <c r="BX217" i="8"/>
  <c r="BW217" i="8"/>
  <c r="BV217" i="8"/>
  <c r="BU217" i="8"/>
  <c r="BT217" i="8"/>
  <c r="BS217" i="8"/>
  <c r="BR217" i="8"/>
  <c r="BQ217" i="8"/>
  <c r="CK216" i="8"/>
  <c r="CI216" i="8"/>
  <c r="CH216" i="8"/>
  <c r="CG216" i="8"/>
  <c r="CF216" i="8"/>
  <c r="CE216" i="8"/>
  <c r="CD216" i="8"/>
  <c r="CC216" i="8"/>
  <c r="CB216" i="8"/>
  <c r="CA216" i="8"/>
  <c r="BZ216" i="8"/>
  <c r="BY216" i="8"/>
  <c r="BX216" i="8"/>
  <c r="BW216" i="8"/>
  <c r="BV216" i="8"/>
  <c r="BU216" i="8"/>
  <c r="BT216" i="8"/>
  <c r="BS216" i="8"/>
  <c r="BR216" i="8"/>
  <c r="BQ216" i="8"/>
  <c r="CK215" i="8"/>
  <c r="CI215" i="8"/>
  <c r="CH215" i="8"/>
  <c r="CG215" i="8"/>
  <c r="CF215" i="8"/>
  <c r="CE215" i="8"/>
  <c r="CD215" i="8"/>
  <c r="CC215" i="8"/>
  <c r="CB215" i="8"/>
  <c r="CA215" i="8"/>
  <c r="BZ215" i="8"/>
  <c r="BY215" i="8"/>
  <c r="BX215" i="8"/>
  <c r="BW215" i="8"/>
  <c r="BV215" i="8"/>
  <c r="BU215" i="8"/>
  <c r="BT215" i="8"/>
  <c r="BS215" i="8"/>
  <c r="BR215" i="8"/>
  <c r="BQ215" i="8"/>
  <c r="CK214" i="8"/>
  <c r="CI214" i="8"/>
  <c r="CH214" i="8"/>
  <c r="CG214" i="8"/>
  <c r="CF214" i="8"/>
  <c r="CE214" i="8"/>
  <c r="CD214" i="8"/>
  <c r="CC214" i="8"/>
  <c r="CB214" i="8"/>
  <c r="CA214" i="8"/>
  <c r="BZ214" i="8"/>
  <c r="BY214" i="8"/>
  <c r="BX214" i="8"/>
  <c r="BW214" i="8"/>
  <c r="BV214" i="8"/>
  <c r="BU214" i="8"/>
  <c r="BT214" i="8"/>
  <c r="BS214" i="8"/>
  <c r="BR214" i="8"/>
  <c r="BQ214" i="8"/>
  <c r="CK213" i="8"/>
  <c r="CI213" i="8"/>
  <c r="CH213" i="8"/>
  <c r="CG213" i="8"/>
  <c r="CF213" i="8"/>
  <c r="CE213" i="8"/>
  <c r="CD213" i="8"/>
  <c r="CC213" i="8"/>
  <c r="CB213" i="8"/>
  <c r="CA213" i="8"/>
  <c r="BZ213" i="8"/>
  <c r="BY213" i="8"/>
  <c r="BX213" i="8"/>
  <c r="BW213" i="8"/>
  <c r="BV213" i="8"/>
  <c r="BU213" i="8"/>
  <c r="BT213" i="8"/>
  <c r="BS213" i="8"/>
  <c r="BR213" i="8"/>
  <c r="BQ213" i="8"/>
  <c r="CK212" i="8"/>
  <c r="CI212" i="8"/>
  <c r="CH212" i="8"/>
  <c r="CG212" i="8"/>
  <c r="CF212" i="8"/>
  <c r="CE212" i="8"/>
  <c r="CD212" i="8"/>
  <c r="CC212" i="8"/>
  <c r="CB212" i="8"/>
  <c r="CA212" i="8"/>
  <c r="BZ212" i="8"/>
  <c r="BY212" i="8"/>
  <c r="BX212" i="8"/>
  <c r="BW212" i="8"/>
  <c r="BV212" i="8"/>
  <c r="BU212" i="8"/>
  <c r="BT212" i="8"/>
  <c r="BS212" i="8"/>
  <c r="BR212" i="8"/>
  <c r="BQ212" i="8"/>
  <c r="CK211" i="8"/>
  <c r="CI211" i="8"/>
  <c r="CH211" i="8"/>
  <c r="CG211" i="8"/>
  <c r="CF211" i="8"/>
  <c r="CE211" i="8"/>
  <c r="CD211" i="8"/>
  <c r="CC211" i="8"/>
  <c r="CB211" i="8"/>
  <c r="CA211" i="8"/>
  <c r="BZ211" i="8"/>
  <c r="BY211" i="8"/>
  <c r="BX211" i="8"/>
  <c r="BW211" i="8"/>
  <c r="BV211" i="8"/>
  <c r="BU211" i="8"/>
  <c r="BT211" i="8"/>
  <c r="BS211" i="8"/>
  <c r="BR211" i="8"/>
  <c r="BQ211" i="8"/>
  <c r="CK210" i="8"/>
  <c r="CI210" i="8"/>
  <c r="CH210" i="8"/>
  <c r="CG210" i="8"/>
  <c r="CF210" i="8"/>
  <c r="CE210" i="8"/>
  <c r="CD210" i="8"/>
  <c r="CC210" i="8"/>
  <c r="CB210" i="8"/>
  <c r="CA210" i="8"/>
  <c r="BZ210" i="8"/>
  <c r="BY210" i="8"/>
  <c r="BX210" i="8"/>
  <c r="BW210" i="8"/>
  <c r="BV210" i="8"/>
  <c r="BU210" i="8"/>
  <c r="BT210" i="8"/>
  <c r="BS210" i="8"/>
  <c r="BR210" i="8"/>
  <c r="BQ210" i="8"/>
  <c r="CK209" i="8"/>
  <c r="CI209" i="8"/>
  <c r="CH209" i="8"/>
  <c r="CG209" i="8"/>
  <c r="CF209" i="8"/>
  <c r="CE209" i="8"/>
  <c r="CD209" i="8"/>
  <c r="CC209" i="8"/>
  <c r="CB209" i="8"/>
  <c r="CA209" i="8"/>
  <c r="BZ209" i="8"/>
  <c r="BY209" i="8"/>
  <c r="BX209" i="8"/>
  <c r="BW209" i="8"/>
  <c r="BV209" i="8"/>
  <c r="BU209" i="8"/>
  <c r="BT209" i="8"/>
  <c r="BS209" i="8"/>
  <c r="BR209" i="8"/>
  <c r="BQ209" i="8"/>
  <c r="CK208" i="8"/>
  <c r="CI208" i="8"/>
  <c r="CH208" i="8"/>
  <c r="CG208" i="8"/>
  <c r="CF208" i="8"/>
  <c r="CE208" i="8"/>
  <c r="CD208" i="8"/>
  <c r="CC208" i="8"/>
  <c r="CB208" i="8"/>
  <c r="CA208" i="8"/>
  <c r="BZ208" i="8"/>
  <c r="BY208" i="8"/>
  <c r="BX208" i="8"/>
  <c r="BW208" i="8"/>
  <c r="BV208" i="8"/>
  <c r="BU208" i="8"/>
  <c r="BT208" i="8"/>
  <c r="BS208" i="8"/>
  <c r="BR208" i="8"/>
  <c r="BQ208" i="8"/>
  <c r="CK207" i="8"/>
  <c r="CI207" i="8"/>
  <c r="CH207" i="8"/>
  <c r="CG207" i="8"/>
  <c r="CF207" i="8"/>
  <c r="CE207" i="8"/>
  <c r="CD207" i="8"/>
  <c r="CC207" i="8"/>
  <c r="CB207" i="8"/>
  <c r="CA207" i="8"/>
  <c r="BZ207" i="8"/>
  <c r="BY207" i="8"/>
  <c r="BX207" i="8"/>
  <c r="BW207" i="8"/>
  <c r="BV207" i="8"/>
  <c r="BU207" i="8"/>
  <c r="BT207" i="8"/>
  <c r="BS207" i="8"/>
  <c r="BR207" i="8"/>
  <c r="BQ207" i="8"/>
  <c r="CK206" i="8"/>
  <c r="CI206" i="8"/>
  <c r="CH206" i="8"/>
  <c r="CG206" i="8"/>
  <c r="CF206" i="8"/>
  <c r="CE206" i="8"/>
  <c r="CD206" i="8"/>
  <c r="CC206" i="8"/>
  <c r="CB206" i="8"/>
  <c r="CA206" i="8"/>
  <c r="BZ206" i="8"/>
  <c r="BY206" i="8"/>
  <c r="BX206" i="8"/>
  <c r="BW206" i="8"/>
  <c r="BV206" i="8"/>
  <c r="BU206" i="8"/>
  <c r="BT206" i="8"/>
  <c r="BS206" i="8"/>
  <c r="BR206" i="8"/>
  <c r="BQ206" i="8"/>
  <c r="CK205" i="8"/>
  <c r="CI205" i="8"/>
  <c r="CH205" i="8"/>
  <c r="CG205" i="8"/>
  <c r="CF205" i="8"/>
  <c r="CE205" i="8"/>
  <c r="CD205" i="8"/>
  <c r="CC205" i="8"/>
  <c r="CB205" i="8"/>
  <c r="CA205" i="8"/>
  <c r="BZ205" i="8"/>
  <c r="BY205" i="8"/>
  <c r="BX205" i="8"/>
  <c r="BW205" i="8"/>
  <c r="BV205" i="8"/>
  <c r="BU205" i="8"/>
  <c r="BT205" i="8"/>
  <c r="BS205" i="8"/>
  <c r="BR205" i="8"/>
  <c r="BQ205" i="8"/>
  <c r="CK204" i="8"/>
  <c r="CI204" i="8"/>
  <c r="CH204" i="8"/>
  <c r="CG204" i="8"/>
  <c r="CF204" i="8"/>
  <c r="CE204" i="8"/>
  <c r="CD204" i="8"/>
  <c r="CC204" i="8"/>
  <c r="CB204" i="8"/>
  <c r="CA204" i="8"/>
  <c r="BZ204" i="8"/>
  <c r="BY204" i="8"/>
  <c r="BX204" i="8"/>
  <c r="BW204" i="8"/>
  <c r="BV204" i="8"/>
  <c r="BU204" i="8"/>
  <c r="BT204" i="8"/>
  <c r="BS204" i="8"/>
  <c r="BR204" i="8"/>
  <c r="BQ204" i="8"/>
  <c r="CK203" i="8"/>
  <c r="CI203" i="8"/>
  <c r="CH203" i="8"/>
  <c r="CG203" i="8"/>
  <c r="CF203" i="8"/>
  <c r="CE203" i="8"/>
  <c r="CD203" i="8"/>
  <c r="CC203" i="8"/>
  <c r="CB203" i="8"/>
  <c r="CA203" i="8"/>
  <c r="BZ203" i="8"/>
  <c r="BY203" i="8"/>
  <c r="BX203" i="8"/>
  <c r="BW203" i="8"/>
  <c r="BV203" i="8"/>
  <c r="BU203" i="8"/>
  <c r="BT203" i="8"/>
  <c r="BS203" i="8"/>
  <c r="BR203" i="8"/>
  <c r="BQ203" i="8"/>
  <c r="CK202" i="8"/>
  <c r="CI202" i="8"/>
  <c r="CH202" i="8"/>
  <c r="CG202" i="8"/>
  <c r="CF202" i="8"/>
  <c r="CE202" i="8"/>
  <c r="CD202" i="8"/>
  <c r="CC202" i="8"/>
  <c r="CB202" i="8"/>
  <c r="CA202" i="8"/>
  <c r="BZ202" i="8"/>
  <c r="BY202" i="8"/>
  <c r="BX202" i="8"/>
  <c r="BW202" i="8"/>
  <c r="BV202" i="8"/>
  <c r="BU202" i="8"/>
  <c r="BT202" i="8"/>
  <c r="BS202" i="8"/>
  <c r="BR202" i="8"/>
  <c r="BQ202" i="8"/>
  <c r="CK201" i="8"/>
  <c r="CI201" i="8"/>
  <c r="CH201" i="8"/>
  <c r="CG201" i="8"/>
  <c r="CF201" i="8"/>
  <c r="CE201" i="8"/>
  <c r="CD201" i="8"/>
  <c r="CC201" i="8"/>
  <c r="CB201" i="8"/>
  <c r="CA201" i="8"/>
  <c r="BZ201" i="8"/>
  <c r="BY201" i="8"/>
  <c r="BX201" i="8"/>
  <c r="BW201" i="8"/>
  <c r="BV201" i="8"/>
  <c r="BU201" i="8"/>
  <c r="BT201" i="8"/>
  <c r="BS201" i="8"/>
  <c r="BR201" i="8"/>
  <c r="BQ201" i="8"/>
  <c r="CK200" i="8"/>
  <c r="CI200" i="8"/>
  <c r="CH200" i="8"/>
  <c r="CG200" i="8"/>
  <c r="CF200" i="8"/>
  <c r="CE200" i="8"/>
  <c r="CD200" i="8"/>
  <c r="CC200" i="8"/>
  <c r="CB200" i="8"/>
  <c r="CA200" i="8"/>
  <c r="BZ200" i="8"/>
  <c r="BY200" i="8"/>
  <c r="BX200" i="8"/>
  <c r="BW200" i="8"/>
  <c r="BV200" i="8"/>
  <c r="BU200" i="8"/>
  <c r="BT200" i="8"/>
  <c r="BS200" i="8"/>
  <c r="BR200" i="8"/>
  <c r="BQ200" i="8"/>
  <c r="CK199" i="8"/>
  <c r="CI199" i="8"/>
  <c r="CH199" i="8"/>
  <c r="CG199" i="8"/>
  <c r="CF199" i="8"/>
  <c r="CE199" i="8"/>
  <c r="CD199" i="8"/>
  <c r="CC199" i="8"/>
  <c r="CB199" i="8"/>
  <c r="CA199" i="8"/>
  <c r="BZ199" i="8"/>
  <c r="BY199" i="8"/>
  <c r="BX199" i="8"/>
  <c r="BW199" i="8"/>
  <c r="BV199" i="8"/>
  <c r="BU199" i="8"/>
  <c r="BT199" i="8"/>
  <c r="BS199" i="8"/>
  <c r="BR199" i="8"/>
  <c r="BQ199" i="8"/>
  <c r="CK198" i="8"/>
  <c r="CI198" i="8"/>
  <c r="CH198" i="8"/>
  <c r="CG198" i="8"/>
  <c r="CF198" i="8"/>
  <c r="CE198" i="8"/>
  <c r="CD198" i="8"/>
  <c r="CC198" i="8"/>
  <c r="CB198" i="8"/>
  <c r="CA198" i="8"/>
  <c r="BZ198" i="8"/>
  <c r="BY198" i="8"/>
  <c r="BX198" i="8"/>
  <c r="BW198" i="8"/>
  <c r="BV198" i="8"/>
  <c r="BU198" i="8"/>
  <c r="BT198" i="8"/>
  <c r="BS198" i="8"/>
  <c r="BR198" i="8"/>
  <c r="BQ198" i="8"/>
  <c r="CK197" i="8"/>
  <c r="CI197" i="8"/>
  <c r="CH197" i="8"/>
  <c r="CG197" i="8"/>
  <c r="CF197" i="8"/>
  <c r="CE197" i="8"/>
  <c r="CD197" i="8"/>
  <c r="CC197" i="8"/>
  <c r="CB197" i="8"/>
  <c r="CA197" i="8"/>
  <c r="BZ197" i="8"/>
  <c r="BY197" i="8"/>
  <c r="BX197" i="8"/>
  <c r="BW197" i="8"/>
  <c r="BV197" i="8"/>
  <c r="BU197" i="8"/>
  <c r="BT197" i="8"/>
  <c r="BS197" i="8"/>
  <c r="BR197" i="8"/>
  <c r="BQ197" i="8"/>
  <c r="CK196" i="8"/>
  <c r="CI196" i="8"/>
  <c r="CH196" i="8"/>
  <c r="CG196" i="8"/>
  <c r="CF196" i="8"/>
  <c r="CE196" i="8"/>
  <c r="CD196" i="8"/>
  <c r="CC196" i="8"/>
  <c r="CB196" i="8"/>
  <c r="CA196" i="8"/>
  <c r="BZ196" i="8"/>
  <c r="BY196" i="8"/>
  <c r="BX196" i="8"/>
  <c r="BW196" i="8"/>
  <c r="BV196" i="8"/>
  <c r="BU196" i="8"/>
  <c r="BT196" i="8"/>
  <c r="BS196" i="8"/>
  <c r="BR196" i="8"/>
  <c r="BQ196" i="8"/>
  <c r="CK195" i="8"/>
  <c r="CI195" i="8"/>
  <c r="CH195" i="8"/>
  <c r="CG195" i="8"/>
  <c r="CF195" i="8"/>
  <c r="CE195" i="8"/>
  <c r="CD195" i="8"/>
  <c r="CC195" i="8"/>
  <c r="CB195" i="8"/>
  <c r="CA195" i="8"/>
  <c r="BZ195" i="8"/>
  <c r="BY195" i="8"/>
  <c r="BX195" i="8"/>
  <c r="BW195" i="8"/>
  <c r="BV195" i="8"/>
  <c r="BU195" i="8"/>
  <c r="BT195" i="8"/>
  <c r="BS195" i="8"/>
  <c r="BR195" i="8"/>
  <c r="BQ195" i="8"/>
  <c r="CK194" i="8"/>
  <c r="CI194" i="8"/>
  <c r="CH194" i="8"/>
  <c r="CG194" i="8"/>
  <c r="CF194" i="8"/>
  <c r="CE194" i="8"/>
  <c r="CD194" i="8"/>
  <c r="CC194" i="8"/>
  <c r="CB194" i="8"/>
  <c r="CA194" i="8"/>
  <c r="BZ194" i="8"/>
  <c r="BY194" i="8"/>
  <c r="BX194" i="8"/>
  <c r="BW194" i="8"/>
  <c r="BV194" i="8"/>
  <c r="BU194" i="8"/>
  <c r="BT194" i="8"/>
  <c r="BS194" i="8"/>
  <c r="BR194" i="8"/>
  <c r="BQ194" i="8"/>
  <c r="CK193" i="8"/>
  <c r="CI193" i="8"/>
  <c r="CH193" i="8"/>
  <c r="CG193" i="8"/>
  <c r="CF193" i="8"/>
  <c r="CE193" i="8"/>
  <c r="CD193" i="8"/>
  <c r="CC193" i="8"/>
  <c r="CB193" i="8"/>
  <c r="CA193" i="8"/>
  <c r="BZ193" i="8"/>
  <c r="BY193" i="8"/>
  <c r="BX193" i="8"/>
  <c r="BW193" i="8"/>
  <c r="BV193" i="8"/>
  <c r="BU193" i="8"/>
  <c r="BT193" i="8"/>
  <c r="BS193" i="8"/>
  <c r="BR193" i="8"/>
  <c r="BQ193" i="8"/>
  <c r="CK192" i="8"/>
  <c r="CI192" i="8"/>
  <c r="CH192" i="8"/>
  <c r="CG192" i="8"/>
  <c r="CF192" i="8"/>
  <c r="CE192" i="8"/>
  <c r="CD192" i="8"/>
  <c r="CC192" i="8"/>
  <c r="CB192" i="8"/>
  <c r="CA192" i="8"/>
  <c r="BZ192" i="8"/>
  <c r="BY192" i="8"/>
  <c r="BX192" i="8"/>
  <c r="BW192" i="8"/>
  <c r="BV192" i="8"/>
  <c r="BU192" i="8"/>
  <c r="BT192" i="8"/>
  <c r="BS192" i="8"/>
  <c r="BR192" i="8"/>
  <c r="BQ192" i="8"/>
  <c r="CK191" i="8"/>
  <c r="CI191" i="8"/>
  <c r="CH191" i="8"/>
  <c r="CG191" i="8"/>
  <c r="CF191" i="8"/>
  <c r="CE191" i="8"/>
  <c r="CD191" i="8"/>
  <c r="CC191" i="8"/>
  <c r="CB191" i="8"/>
  <c r="CA191" i="8"/>
  <c r="BZ191" i="8"/>
  <c r="BY191" i="8"/>
  <c r="BX191" i="8"/>
  <c r="BW191" i="8"/>
  <c r="BV191" i="8"/>
  <c r="BU191" i="8"/>
  <c r="BT191" i="8"/>
  <c r="BS191" i="8"/>
  <c r="BR191" i="8"/>
  <c r="BQ191" i="8"/>
  <c r="CK190" i="8"/>
  <c r="CI190" i="8"/>
  <c r="CH190" i="8"/>
  <c r="CG190" i="8"/>
  <c r="CF190" i="8"/>
  <c r="CE190" i="8"/>
  <c r="CD190" i="8"/>
  <c r="CC190" i="8"/>
  <c r="CB190" i="8"/>
  <c r="CA190" i="8"/>
  <c r="BZ190" i="8"/>
  <c r="BY190" i="8"/>
  <c r="BX190" i="8"/>
  <c r="BW190" i="8"/>
  <c r="BV190" i="8"/>
  <c r="BU190" i="8"/>
  <c r="BT190" i="8"/>
  <c r="BS190" i="8"/>
  <c r="BR190" i="8"/>
  <c r="BQ190" i="8"/>
  <c r="CK189" i="8"/>
  <c r="CI189" i="8"/>
  <c r="CH189" i="8"/>
  <c r="CG189" i="8"/>
  <c r="CF189" i="8"/>
  <c r="CE189" i="8"/>
  <c r="CD189" i="8"/>
  <c r="CC189" i="8"/>
  <c r="CB189" i="8"/>
  <c r="CA189" i="8"/>
  <c r="BZ189" i="8"/>
  <c r="BY189" i="8"/>
  <c r="BX189" i="8"/>
  <c r="BW189" i="8"/>
  <c r="BV189" i="8"/>
  <c r="BU189" i="8"/>
  <c r="BT189" i="8"/>
  <c r="BS189" i="8"/>
  <c r="BR189" i="8"/>
  <c r="BQ189" i="8"/>
  <c r="CK188" i="8"/>
  <c r="CI188" i="8"/>
  <c r="CH188" i="8"/>
  <c r="CG188" i="8"/>
  <c r="CF188" i="8"/>
  <c r="CE188" i="8"/>
  <c r="CD188" i="8"/>
  <c r="CC188" i="8"/>
  <c r="CB188" i="8"/>
  <c r="CA188" i="8"/>
  <c r="BZ188" i="8"/>
  <c r="BY188" i="8"/>
  <c r="BX188" i="8"/>
  <c r="BW188" i="8"/>
  <c r="BV188" i="8"/>
  <c r="BU188" i="8"/>
  <c r="BT188" i="8"/>
  <c r="BS188" i="8"/>
  <c r="BR188" i="8"/>
  <c r="BQ188" i="8"/>
  <c r="CK187" i="8"/>
  <c r="CI187" i="8"/>
  <c r="CH187" i="8"/>
  <c r="CG187" i="8"/>
  <c r="CF187" i="8"/>
  <c r="CE187" i="8"/>
  <c r="CD187" i="8"/>
  <c r="CC187" i="8"/>
  <c r="CB187" i="8"/>
  <c r="CA187" i="8"/>
  <c r="BZ187" i="8"/>
  <c r="BY187" i="8"/>
  <c r="BX187" i="8"/>
  <c r="BW187" i="8"/>
  <c r="BV187" i="8"/>
  <c r="BU187" i="8"/>
  <c r="BT187" i="8"/>
  <c r="BS187" i="8"/>
  <c r="BR187" i="8"/>
  <c r="BQ187" i="8"/>
  <c r="CK186" i="8"/>
  <c r="CI186" i="8"/>
  <c r="CH186" i="8"/>
  <c r="CG186" i="8"/>
  <c r="CF186" i="8"/>
  <c r="CE186" i="8"/>
  <c r="CD186" i="8"/>
  <c r="CC186" i="8"/>
  <c r="CB186" i="8"/>
  <c r="CA186" i="8"/>
  <c r="BZ186" i="8"/>
  <c r="BY186" i="8"/>
  <c r="BX186" i="8"/>
  <c r="BW186" i="8"/>
  <c r="BV186" i="8"/>
  <c r="BU186" i="8"/>
  <c r="BT186" i="8"/>
  <c r="BS186" i="8"/>
  <c r="BR186" i="8"/>
  <c r="BQ186" i="8"/>
  <c r="CK185" i="8"/>
  <c r="CI185" i="8"/>
  <c r="CH185" i="8"/>
  <c r="CG185" i="8"/>
  <c r="CF185" i="8"/>
  <c r="CE185" i="8"/>
  <c r="CD185" i="8"/>
  <c r="CC185" i="8"/>
  <c r="CB185" i="8"/>
  <c r="CA185" i="8"/>
  <c r="BZ185" i="8"/>
  <c r="BY185" i="8"/>
  <c r="BX185" i="8"/>
  <c r="BW185" i="8"/>
  <c r="BV185" i="8"/>
  <c r="BU185" i="8"/>
  <c r="BT185" i="8"/>
  <c r="BS185" i="8"/>
  <c r="BR185" i="8"/>
  <c r="BQ185" i="8"/>
  <c r="CK184" i="8"/>
  <c r="CI184" i="8"/>
  <c r="CH184" i="8"/>
  <c r="CG184" i="8"/>
  <c r="CF184" i="8"/>
  <c r="CE184" i="8"/>
  <c r="CD184" i="8"/>
  <c r="CC184" i="8"/>
  <c r="CB184" i="8"/>
  <c r="CA184" i="8"/>
  <c r="BZ184" i="8"/>
  <c r="BY184" i="8"/>
  <c r="BX184" i="8"/>
  <c r="BW184" i="8"/>
  <c r="BV184" i="8"/>
  <c r="BU184" i="8"/>
  <c r="BT184" i="8"/>
  <c r="BS184" i="8"/>
  <c r="BR184" i="8"/>
  <c r="BQ184" i="8"/>
  <c r="CK183" i="8"/>
  <c r="CI183" i="8"/>
  <c r="CH183" i="8"/>
  <c r="CG183" i="8"/>
  <c r="CF183" i="8"/>
  <c r="CE183" i="8"/>
  <c r="CD183" i="8"/>
  <c r="CC183" i="8"/>
  <c r="CB183" i="8"/>
  <c r="CA183" i="8"/>
  <c r="BZ183" i="8"/>
  <c r="BY183" i="8"/>
  <c r="BX183" i="8"/>
  <c r="BW183" i="8"/>
  <c r="BV183" i="8"/>
  <c r="BU183" i="8"/>
  <c r="BT183" i="8"/>
  <c r="BS183" i="8"/>
  <c r="BR183" i="8"/>
  <c r="BQ183" i="8"/>
  <c r="CK182" i="8"/>
  <c r="CI182" i="8"/>
  <c r="CH182" i="8"/>
  <c r="CG182" i="8"/>
  <c r="CF182" i="8"/>
  <c r="CE182" i="8"/>
  <c r="CD182" i="8"/>
  <c r="CC182" i="8"/>
  <c r="CB182" i="8"/>
  <c r="CA182" i="8"/>
  <c r="BZ182" i="8"/>
  <c r="BY182" i="8"/>
  <c r="BX182" i="8"/>
  <c r="BW182" i="8"/>
  <c r="BV182" i="8"/>
  <c r="BU182" i="8"/>
  <c r="BT182" i="8"/>
  <c r="BS182" i="8"/>
  <c r="BR182" i="8"/>
  <c r="BQ182" i="8"/>
  <c r="CK181" i="8"/>
  <c r="CI181" i="8"/>
  <c r="CH181" i="8"/>
  <c r="CG181" i="8"/>
  <c r="CF181" i="8"/>
  <c r="CE181" i="8"/>
  <c r="CD181" i="8"/>
  <c r="CC181" i="8"/>
  <c r="CB181" i="8"/>
  <c r="CA181" i="8"/>
  <c r="BZ181" i="8"/>
  <c r="BY181" i="8"/>
  <c r="BX181" i="8"/>
  <c r="BW181" i="8"/>
  <c r="BV181" i="8"/>
  <c r="BU181" i="8"/>
  <c r="BT181" i="8"/>
  <c r="BS181" i="8"/>
  <c r="BR181" i="8"/>
  <c r="BQ181" i="8"/>
  <c r="CK180" i="8"/>
  <c r="CI180" i="8"/>
  <c r="CH180" i="8"/>
  <c r="CG180" i="8"/>
  <c r="CF180" i="8"/>
  <c r="CE180" i="8"/>
  <c r="CD180" i="8"/>
  <c r="CC180" i="8"/>
  <c r="CB180" i="8"/>
  <c r="CA180" i="8"/>
  <c r="BZ180" i="8"/>
  <c r="BY180" i="8"/>
  <c r="BX180" i="8"/>
  <c r="BW180" i="8"/>
  <c r="BV180" i="8"/>
  <c r="BU180" i="8"/>
  <c r="BT180" i="8"/>
  <c r="BS180" i="8"/>
  <c r="BR180" i="8"/>
  <c r="BQ180" i="8"/>
  <c r="CK179" i="8"/>
  <c r="CI179" i="8"/>
  <c r="CH179" i="8"/>
  <c r="CG179" i="8"/>
  <c r="CF179" i="8"/>
  <c r="CE179" i="8"/>
  <c r="CD179" i="8"/>
  <c r="CC179" i="8"/>
  <c r="CB179" i="8"/>
  <c r="CA179" i="8"/>
  <c r="BZ179" i="8"/>
  <c r="BY179" i="8"/>
  <c r="BX179" i="8"/>
  <c r="BW179" i="8"/>
  <c r="BV179" i="8"/>
  <c r="BU179" i="8"/>
  <c r="BT179" i="8"/>
  <c r="BS179" i="8"/>
  <c r="BR179" i="8"/>
  <c r="BQ179" i="8"/>
  <c r="CK178" i="8"/>
  <c r="CI178" i="8"/>
  <c r="CH178" i="8"/>
  <c r="CG178" i="8"/>
  <c r="CF178" i="8"/>
  <c r="CE178" i="8"/>
  <c r="CD178" i="8"/>
  <c r="CC178" i="8"/>
  <c r="CB178" i="8"/>
  <c r="CA178" i="8"/>
  <c r="BZ178" i="8"/>
  <c r="BY178" i="8"/>
  <c r="BX178" i="8"/>
  <c r="BW178" i="8"/>
  <c r="BV178" i="8"/>
  <c r="BU178" i="8"/>
  <c r="BT178" i="8"/>
  <c r="BS178" i="8"/>
  <c r="BR178" i="8"/>
  <c r="BQ178" i="8"/>
  <c r="CK177" i="8"/>
  <c r="CI177" i="8"/>
  <c r="CH177" i="8"/>
  <c r="CG177" i="8"/>
  <c r="CF177" i="8"/>
  <c r="CE177" i="8"/>
  <c r="CD177" i="8"/>
  <c r="CC177" i="8"/>
  <c r="CB177" i="8"/>
  <c r="CA177" i="8"/>
  <c r="BZ177" i="8"/>
  <c r="BY177" i="8"/>
  <c r="BX177" i="8"/>
  <c r="BW177" i="8"/>
  <c r="BV177" i="8"/>
  <c r="BU177" i="8"/>
  <c r="BT177" i="8"/>
  <c r="BS177" i="8"/>
  <c r="BR177" i="8"/>
  <c r="BQ177" i="8"/>
  <c r="CK176" i="8"/>
  <c r="CI176" i="8"/>
  <c r="CH176" i="8"/>
  <c r="CG176" i="8"/>
  <c r="CF176" i="8"/>
  <c r="CE176" i="8"/>
  <c r="CD176" i="8"/>
  <c r="CC176" i="8"/>
  <c r="CB176" i="8"/>
  <c r="CA176" i="8"/>
  <c r="BZ176" i="8"/>
  <c r="BY176" i="8"/>
  <c r="BX176" i="8"/>
  <c r="BW176" i="8"/>
  <c r="BV176" i="8"/>
  <c r="BU176" i="8"/>
  <c r="BT176" i="8"/>
  <c r="BS176" i="8"/>
  <c r="BR176" i="8"/>
  <c r="BQ176" i="8"/>
  <c r="CK175" i="8"/>
  <c r="CI175" i="8"/>
  <c r="CH175" i="8"/>
  <c r="CG175" i="8"/>
  <c r="CF175" i="8"/>
  <c r="CE175" i="8"/>
  <c r="CD175" i="8"/>
  <c r="CC175" i="8"/>
  <c r="CB175" i="8"/>
  <c r="CA175" i="8"/>
  <c r="BZ175" i="8"/>
  <c r="BY175" i="8"/>
  <c r="BX175" i="8"/>
  <c r="BW175" i="8"/>
  <c r="BV175" i="8"/>
  <c r="BU175" i="8"/>
  <c r="BT175" i="8"/>
  <c r="BS175" i="8"/>
  <c r="BR175" i="8"/>
  <c r="BQ175" i="8"/>
  <c r="CK174" i="8"/>
  <c r="CI174" i="8"/>
  <c r="CH174" i="8"/>
  <c r="CG174" i="8"/>
  <c r="CF174" i="8"/>
  <c r="CE174" i="8"/>
  <c r="CD174" i="8"/>
  <c r="CC174" i="8"/>
  <c r="CB174" i="8"/>
  <c r="CA174" i="8"/>
  <c r="BZ174" i="8"/>
  <c r="BY174" i="8"/>
  <c r="BX174" i="8"/>
  <c r="BW174" i="8"/>
  <c r="BV174" i="8"/>
  <c r="BU174" i="8"/>
  <c r="BT174" i="8"/>
  <c r="BS174" i="8"/>
  <c r="BR174" i="8"/>
  <c r="BQ174" i="8"/>
  <c r="CK173" i="8"/>
  <c r="CI173" i="8"/>
  <c r="CH173" i="8"/>
  <c r="CG173" i="8"/>
  <c r="CF173" i="8"/>
  <c r="CE173" i="8"/>
  <c r="CD173" i="8"/>
  <c r="CC173" i="8"/>
  <c r="CB173" i="8"/>
  <c r="CA173" i="8"/>
  <c r="BZ173" i="8"/>
  <c r="BY173" i="8"/>
  <c r="BX173" i="8"/>
  <c r="BW173" i="8"/>
  <c r="BV173" i="8"/>
  <c r="BU173" i="8"/>
  <c r="BT173" i="8"/>
  <c r="BS173" i="8"/>
  <c r="BR173" i="8"/>
  <c r="BQ173" i="8"/>
  <c r="CK172" i="8"/>
  <c r="CI172" i="8"/>
  <c r="CH172" i="8"/>
  <c r="CG172" i="8"/>
  <c r="CF172" i="8"/>
  <c r="CE172" i="8"/>
  <c r="CD172" i="8"/>
  <c r="CC172" i="8"/>
  <c r="CB172" i="8"/>
  <c r="CA172" i="8"/>
  <c r="BZ172" i="8"/>
  <c r="BY172" i="8"/>
  <c r="BX172" i="8"/>
  <c r="BW172" i="8"/>
  <c r="BV172" i="8"/>
  <c r="BU172" i="8"/>
  <c r="BT172" i="8"/>
  <c r="BS172" i="8"/>
  <c r="BR172" i="8"/>
  <c r="BQ172" i="8"/>
  <c r="CK171" i="8"/>
  <c r="CI171" i="8"/>
  <c r="CH171" i="8"/>
  <c r="CG171" i="8"/>
  <c r="CF171" i="8"/>
  <c r="CE171" i="8"/>
  <c r="CD171" i="8"/>
  <c r="CC171" i="8"/>
  <c r="CB171" i="8"/>
  <c r="CA171" i="8"/>
  <c r="BZ171" i="8"/>
  <c r="BY171" i="8"/>
  <c r="BX171" i="8"/>
  <c r="BW171" i="8"/>
  <c r="BV171" i="8"/>
  <c r="BU171" i="8"/>
  <c r="BT171" i="8"/>
  <c r="BS171" i="8"/>
  <c r="BR171" i="8"/>
  <c r="BQ171" i="8"/>
  <c r="CK170" i="8"/>
  <c r="CI170" i="8"/>
  <c r="CH170" i="8"/>
  <c r="CG170" i="8"/>
  <c r="CF170" i="8"/>
  <c r="CE170" i="8"/>
  <c r="CD170" i="8"/>
  <c r="CC170" i="8"/>
  <c r="CB170" i="8"/>
  <c r="CA170" i="8"/>
  <c r="BZ170" i="8"/>
  <c r="BY170" i="8"/>
  <c r="BX170" i="8"/>
  <c r="BW170" i="8"/>
  <c r="BV170" i="8"/>
  <c r="BU170" i="8"/>
  <c r="BT170" i="8"/>
  <c r="BS170" i="8"/>
  <c r="BR170" i="8"/>
  <c r="BQ170" i="8"/>
  <c r="CK169" i="8"/>
  <c r="CI169" i="8"/>
  <c r="CH169" i="8"/>
  <c r="CG169" i="8"/>
  <c r="CF169" i="8"/>
  <c r="CE169" i="8"/>
  <c r="CD169" i="8"/>
  <c r="CC169" i="8"/>
  <c r="CB169" i="8"/>
  <c r="CA169" i="8"/>
  <c r="BZ169" i="8"/>
  <c r="BY169" i="8"/>
  <c r="BX169" i="8"/>
  <c r="BW169" i="8"/>
  <c r="BV169" i="8"/>
  <c r="BU169" i="8"/>
  <c r="BT169" i="8"/>
  <c r="BS169" i="8"/>
  <c r="BR169" i="8"/>
  <c r="BQ169" i="8"/>
  <c r="CK168" i="8"/>
  <c r="CI168" i="8"/>
  <c r="CH168" i="8"/>
  <c r="CG168" i="8"/>
  <c r="CF168" i="8"/>
  <c r="CE168" i="8"/>
  <c r="CD168" i="8"/>
  <c r="CC168" i="8"/>
  <c r="CB168" i="8"/>
  <c r="CA168" i="8"/>
  <c r="BZ168" i="8"/>
  <c r="BY168" i="8"/>
  <c r="BX168" i="8"/>
  <c r="BW168" i="8"/>
  <c r="BV168" i="8"/>
  <c r="BU168" i="8"/>
  <c r="BT168" i="8"/>
  <c r="BS168" i="8"/>
  <c r="BR168" i="8"/>
  <c r="BQ168" i="8"/>
  <c r="CK167" i="8"/>
  <c r="CI167" i="8"/>
  <c r="CH167" i="8"/>
  <c r="CG167" i="8"/>
  <c r="CF167" i="8"/>
  <c r="CE167" i="8"/>
  <c r="CD167" i="8"/>
  <c r="CC167" i="8"/>
  <c r="CB167" i="8"/>
  <c r="CA167" i="8"/>
  <c r="BZ167" i="8"/>
  <c r="BY167" i="8"/>
  <c r="BX167" i="8"/>
  <c r="BW167" i="8"/>
  <c r="BV167" i="8"/>
  <c r="BU167" i="8"/>
  <c r="BT167" i="8"/>
  <c r="BS167" i="8"/>
  <c r="BR167" i="8"/>
  <c r="BQ167" i="8"/>
  <c r="CK166" i="8"/>
  <c r="CI166" i="8"/>
  <c r="CH166" i="8"/>
  <c r="CG166" i="8"/>
  <c r="CF166" i="8"/>
  <c r="CE166" i="8"/>
  <c r="CD166" i="8"/>
  <c r="CC166" i="8"/>
  <c r="CB166" i="8"/>
  <c r="CA166" i="8"/>
  <c r="BZ166" i="8"/>
  <c r="BY166" i="8"/>
  <c r="BX166" i="8"/>
  <c r="BW166" i="8"/>
  <c r="BV166" i="8"/>
  <c r="BU166" i="8"/>
  <c r="BT166" i="8"/>
  <c r="BS166" i="8"/>
  <c r="BR166" i="8"/>
  <c r="BQ166" i="8"/>
  <c r="CK165" i="8"/>
  <c r="CI165" i="8"/>
  <c r="CH165" i="8"/>
  <c r="CG165" i="8"/>
  <c r="CF165" i="8"/>
  <c r="CE165" i="8"/>
  <c r="CD165" i="8"/>
  <c r="CC165" i="8"/>
  <c r="CB165" i="8"/>
  <c r="CA165" i="8"/>
  <c r="BZ165" i="8"/>
  <c r="BY165" i="8"/>
  <c r="BX165" i="8"/>
  <c r="BW165" i="8"/>
  <c r="BV165" i="8"/>
  <c r="BU165" i="8"/>
  <c r="BT165" i="8"/>
  <c r="BS165" i="8"/>
  <c r="BR165" i="8"/>
  <c r="BQ165" i="8"/>
  <c r="CK164" i="8"/>
  <c r="CI164" i="8"/>
  <c r="CH164" i="8"/>
  <c r="CG164" i="8"/>
  <c r="CF164" i="8"/>
  <c r="CE164" i="8"/>
  <c r="CD164" i="8"/>
  <c r="CC164" i="8"/>
  <c r="CB164" i="8"/>
  <c r="CA164" i="8"/>
  <c r="BZ164" i="8"/>
  <c r="BY164" i="8"/>
  <c r="BX164" i="8"/>
  <c r="BW164" i="8"/>
  <c r="BV164" i="8"/>
  <c r="BU164" i="8"/>
  <c r="BT164" i="8"/>
  <c r="BS164" i="8"/>
  <c r="BR164" i="8"/>
  <c r="BQ164" i="8"/>
  <c r="CK163" i="8"/>
  <c r="CI163" i="8"/>
  <c r="CH163" i="8"/>
  <c r="CG163" i="8"/>
  <c r="CF163" i="8"/>
  <c r="CE163" i="8"/>
  <c r="CD163" i="8"/>
  <c r="CC163" i="8"/>
  <c r="CB163" i="8"/>
  <c r="CA163" i="8"/>
  <c r="BZ163" i="8"/>
  <c r="BY163" i="8"/>
  <c r="BX163" i="8"/>
  <c r="BW163" i="8"/>
  <c r="BV163" i="8"/>
  <c r="BU163" i="8"/>
  <c r="BT163" i="8"/>
  <c r="BS163" i="8"/>
  <c r="BR163" i="8"/>
  <c r="BQ163" i="8"/>
  <c r="CK162" i="8"/>
  <c r="CI162" i="8"/>
  <c r="CH162" i="8"/>
  <c r="CG162" i="8"/>
  <c r="CF162" i="8"/>
  <c r="CE162" i="8"/>
  <c r="CD162" i="8"/>
  <c r="CC162" i="8"/>
  <c r="CB162" i="8"/>
  <c r="CA162" i="8"/>
  <c r="BZ162" i="8"/>
  <c r="BY162" i="8"/>
  <c r="BX162" i="8"/>
  <c r="BW162" i="8"/>
  <c r="BV162" i="8"/>
  <c r="BU162" i="8"/>
  <c r="BT162" i="8"/>
  <c r="BS162" i="8"/>
  <c r="BR162" i="8"/>
  <c r="BQ162" i="8"/>
  <c r="CK161" i="8"/>
  <c r="CI161" i="8"/>
  <c r="CH161" i="8"/>
  <c r="CG161" i="8"/>
  <c r="CF161" i="8"/>
  <c r="CE161" i="8"/>
  <c r="CD161" i="8"/>
  <c r="CC161" i="8"/>
  <c r="CB161" i="8"/>
  <c r="CA161" i="8"/>
  <c r="BZ161" i="8"/>
  <c r="BY161" i="8"/>
  <c r="BX161" i="8"/>
  <c r="BW161" i="8"/>
  <c r="BV161" i="8"/>
  <c r="BU161" i="8"/>
  <c r="BT161" i="8"/>
  <c r="BS161" i="8"/>
  <c r="BR161" i="8"/>
  <c r="BQ161" i="8"/>
  <c r="CK160" i="8"/>
  <c r="CI160" i="8"/>
  <c r="CH160" i="8"/>
  <c r="CG160" i="8"/>
  <c r="CF160" i="8"/>
  <c r="CE160" i="8"/>
  <c r="CD160" i="8"/>
  <c r="CC160" i="8"/>
  <c r="CB160" i="8"/>
  <c r="CA160" i="8"/>
  <c r="BZ160" i="8"/>
  <c r="BY160" i="8"/>
  <c r="BX160" i="8"/>
  <c r="BW160" i="8"/>
  <c r="BV160" i="8"/>
  <c r="BU160" i="8"/>
  <c r="BT160" i="8"/>
  <c r="BS160" i="8"/>
  <c r="BR160" i="8"/>
  <c r="BQ160" i="8"/>
  <c r="CK159" i="8"/>
  <c r="CI159" i="8"/>
  <c r="CH159" i="8"/>
  <c r="CG159" i="8"/>
  <c r="CF159" i="8"/>
  <c r="CE159" i="8"/>
  <c r="CD159" i="8"/>
  <c r="CC159" i="8"/>
  <c r="CB159" i="8"/>
  <c r="CA159" i="8"/>
  <c r="BZ159" i="8"/>
  <c r="BY159" i="8"/>
  <c r="BX159" i="8"/>
  <c r="BW159" i="8"/>
  <c r="BV159" i="8"/>
  <c r="BU159" i="8"/>
  <c r="BT159" i="8"/>
  <c r="BS159" i="8"/>
  <c r="BR159" i="8"/>
  <c r="BQ159" i="8"/>
  <c r="CK158" i="8"/>
  <c r="CI158" i="8"/>
  <c r="CH158" i="8"/>
  <c r="CG158" i="8"/>
  <c r="CF158" i="8"/>
  <c r="CE158" i="8"/>
  <c r="CD158" i="8"/>
  <c r="CC158" i="8"/>
  <c r="CB158" i="8"/>
  <c r="CA158" i="8"/>
  <c r="BZ158" i="8"/>
  <c r="BY158" i="8"/>
  <c r="BX158" i="8"/>
  <c r="BW158" i="8"/>
  <c r="BV158" i="8"/>
  <c r="BU158" i="8"/>
  <c r="BT158" i="8"/>
  <c r="BS158" i="8"/>
  <c r="BR158" i="8"/>
  <c r="BQ158" i="8"/>
  <c r="CK157" i="8"/>
  <c r="CI157" i="8"/>
  <c r="CH157" i="8"/>
  <c r="CG157" i="8"/>
  <c r="CF157" i="8"/>
  <c r="CE157" i="8"/>
  <c r="CD157" i="8"/>
  <c r="CC157" i="8"/>
  <c r="CB157" i="8"/>
  <c r="CA157" i="8"/>
  <c r="BZ157" i="8"/>
  <c r="BY157" i="8"/>
  <c r="BX157" i="8"/>
  <c r="BW157" i="8"/>
  <c r="BV157" i="8"/>
  <c r="BU157" i="8"/>
  <c r="BT157" i="8"/>
  <c r="BS157" i="8"/>
  <c r="BR157" i="8"/>
  <c r="BQ157" i="8"/>
  <c r="CK156" i="8"/>
  <c r="CI156" i="8"/>
  <c r="CH156" i="8"/>
  <c r="CG156" i="8"/>
  <c r="CF156" i="8"/>
  <c r="CE156" i="8"/>
  <c r="CD156" i="8"/>
  <c r="CC156" i="8"/>
  <c r="CB156" i="8"/>
  <c r="CA156" i="8"/>
  <c r="BZ156" i="8"/>
  <c r="BY156" i="8"/>
  <c r="BX156" i="8"/>
  <c r="BW156" i="8"/>
  <c r="BV156" i="8"/>
  <c r="BU156" i="8"/>
  <c r="BT156" i="8"/>
  <c r="BS156" i="8"/>
  <c r="BR156" i="8"/>
  <c r="BQ156" i="8"/>
  <c r="CK155" i="8"/>
  <c r="CI155" i="8"/>
  <c r="CH155" i="8"/>
  <c r="CG155" i="8"/>
  <c r="CF155" i="8"/>
  <c r="CE155" i="8"/>
  <c r="CD155" i="8"/>
  <c r="CC155" i="8"/>
  <c r="CB155" i="8"/>
  <c r="CA155" i="8"/>
  <c r="BZ155" i="8"/>
  <c r="BY155" i="8"/>
  <c r="BX155" i="8"/>
  <c r="BW155" i="8"/>
  <c r="BV155" i="8"/>
  <c r="BU155" i="8"/>
  <c r="BT155" i="8"/>
  <c r="BS155" i="8"/>
  <c r="BR155" i="8"/>
  <c r="BQ155" i="8"/>
  <c r="CK154" i="8"/>
  <c r="CI154" i="8"/>
  <c r="CH154" i="8"/>
  <c r="CG154" i="8"/>
  <c r="CF154" i="8"/>
  <c r="CE154" i="8"/>
  <c r="CD154" i="8"/>
  <c r="CC154" i="8"/>
  <c r="CB154" i="8"/>
  <c r="CA154" i="8"/>
  <c r="BZ154" i="8"/>
  <c r="BY154" i="8"/>
  <c r="BX154" i="8"/>
  <c r="BW154" i="8"/>
  <c r="BV154" i="8"/>
  <c r="BU154" i="8"/>
  <c r="BT154" i="8"/>
  <c r="BS154" i="8"/>
  <c r="BR154" i="8"/>
  <c r="BQ154" i="8"/>
  <c r="CK153" i="8"/>
  <c r="CI153" i="8"/>
  <c r="CH153" i="8"/>
  <c r="CG153" i="8"/>
  <c r="CF153" i="8"/>
  <c r="CE153" i="8"/>
  <c r="CD153" i="8"/>
  <c r="CC153" i="8"/>
  <c r="CB153" i="8"/>
  <c r="CA153" i="8"/>
  <c r="BZ153" i="8"/>
  <c r="BY153" i="8"/>
  <c r="BX153" i="8"/>
  <c r="BW153" i="8"/>
  <c r="BV153" i="8"/>
  <c r="BU153" i="8"/>
  <c r="BT153" i="8"/>
  <c r="BS153" i="8"/>
  <c r="BR153" i="8"/>
  <c r="BQ153" i="8"/>
  <c r="CK152" i="8"/>
  <c r="CI152" i="8"/>
  <c r="CH152" i="8"/>
  <c r="CG152" i="8"/>
  <c r="CF152" i="8"/>
  <c r="CE152" i="8"/>
  <c r="CD152" i="8"/>
  <c r="CC152" i="8"/>
  <c r="CB152" i="8"/>
  <c r="CA152" i="8"/>
  <c r="BZ152" i="8"/>
  <c r="BY152" i="8"/>
  <c r="BX152" i="8"/>
  <c r="BW152" i="8"/>
  <c r="BV152" i="8"/>
  <c r="BU152" i="8"/>
  <c r="BT152" i="8"/>
  <c r="BS152" i="8"/>
  <c r="BR152" i="8"/>
  <c r="BQ152" i="8"/>
  <c r="CK151" i="8"/>
  <c r="CI151" i="8"/>
  <c r="CH151" i="8"/>
  <c r="CG151" i="8"/>
  <c r="CF151" i="8"/>
  <c r="CE151" i="8"/>
  <c r="CD151" i="8"/>
  <c r="CC151" i="8"/>
  <c r="CB151" i="8"/>
  <c r="CA151" i="8"/>
  <c r="BZ151" i="8"/>
  <c r="BY151" i="8"/>
  <c r="BX151" i="8"/>
  <c r="BW151" i="8"/>
  <c r="BV151" i="8"/>
  <c r="BU151" i="8"/>
  <c r="BT151" i="8"/>
  <c r="BS151" i="8"/>
  <c r="BR151" i="8"/>
  <c r="BQ151" i="8"/>
  <c r="CK150" i="8"/>
  <c r="CI150" i="8"/>
  <c r="CH150" i="8"/>
  <c r="CG150" i="8"/>
  <c r="CF150" i="8"/>
  <c r="CE150" i="8"/>
  <c r="CD150" i="8"/>
  <c r="CC150" i="8"/>
  <c r="CB150" i="8"/>
  <c r="CA150" i="8"/>
  <c r="BZ150" i="8"/>
  <c r="BY150" i="8"/>
  <c r="BX150" i="8"/>
  <c r="BW150" i="8"/>
  <c r="BV150" i="8"/>
  <c r="BU150" i="8"/>
  <c r="BT150" i="8"/>
  <c r="BS150" i="8"/>
  <c r="BR150" i="8"/>
  <c r="BQ150" i="8"/>
  <c r="CK149" i="8"/>
  <c r="CI149" i="8"/>
  <c r="CH149" i="8"/>
  <c r="CG149" i="8"/>
  <c r="CF149" i="8"/>
  <c r="CE149" i="8"/>
  <c r="CD149" i="8"/>
  <c r="CC149" i="8"/>
  <c r="CB149" i="8"/>
  <c r="CA149" i="8"/>
  <c r="BZ149" i="8"/>
  <c r="BY149" i="8"/>
  <c r="BX149" i="8"/>
  <c r="BW149" i="8"/>
  <c r="BV149" i="8"/>
  <c r="BU149" i="8"/>
  <c r="BT149" i="8"/>
  <c r="BS149" i="8"/>
  <c r="BR149" i="8"/>
  <c r="BQ149" i="8"/>
  <c r="CK148" i="8"/>
  <c r="CI148" i="8"/>
  <c r="CH148" i="8"/>
  <c r="CG148" i="8"/>
  <c r="CF148" i="8"/>
  <c r="CE148" i="8"/>
  <c r="CD148" i="8"/>
  <c r="CC148" i="8"/>
  <c r="CB148" i="8"/>
  <c r="CA148" i="8"/>
  <c r="BZ148" i="8"/>
  <c r="BY148" i="8"/>
  <c r="BX148" i="8"/>
  <c r="BW148" i="8"/>
  <c r="BV148" i="8"/>
  <c r="BU148" i="8"/>
  <c r="BT148" i="8"/>
  <c r="BS148" i="8"/>
  <c r="BR148" i="8"/>
  <c r="BQ148" i="8"/>
  <c r="CK147" i="8"/>
  <c r="CI147" i="8"/>
  <c r="CH147" i="8"/>
  <c r="CG147" i="8"/>
  <c r="CF147" i="8"/>
  <c r="CE147" i="8"/>
  <c r="CD147" i="8"/>
  <c r="CC147" i="8"/>
  <c r="CB147" i="8"/>
  <c r="CA147" i="8"/>
  <c r="BZ147" i="8"/>
  <c r="BY147" i="8"/>
  <c r="BX147" i="8"/>
  <c r="BW147" i="8"/>
  <c r="BV147" i="8"/>
  <c r="BU147" i="8"/>
  <c r="BT147" i="8"/>
  <c r="BS147" i="8"/>
  <c r="BR147" i="8"/>
  <c r="BQ147" i="8"/>
  <c r="CK146" i="8"/>
  <c r="CI146" i="8"/>
  <c r="CH146" i="8"/>
  <c r="CG146" i="8"/>
  <c r="CF146" i="8"/>
  <c r="CE146" i="8"/>
  <c r="CD146" i="8"/>
  <c r="CC146" i="8"/>
  <c r="CB146" i="8"/>
  <c r="CA146" i="8"/>
  <c r="BZ146" i="8"/>
  <c r="BY146" i="8"/>
  <c r="BX146" i="8"/>
  <c r="BW146" i="8"/>
  <c r="BV146" i="8"/>
  <c r="BU146" i="8"/>
  <c r="BT146" i="8"/>
  <c r="BS146" i="8"/>
  <c r="BR146" i="8"/>
  <c r="BQ146" i="8"/>
  <c r="CK145" i="8"/>
  <c r="CI145" i="8"/>
  <c r="CH145" i="8"/>
  <c r="CG145" i="8"/>
  <c r="CF145" i="8"/>
  <c r="CE145" i="8"/>
  <c r="CD145" i="8"/>
  <c r="CC145" i="8"/>
  <c r="CB145" i="8"/>
  <c r="CA145" i="8"/>
  <c r="BZ145" i="8"/>
  <c r="BY145" i="8"/>
  <c r="BX145" i="8"/>
  <c r="BW145" i="8"/>
  <c r="BV145" i="8"/>
  <c r="BU145" i="8"/>
  <c r="BT145" i="8"/>
  <c r="BS145" i="8"/>
  <c r="BR145" i="8"/>
  <c r="BQ145" i="8"/>
  <c r="CK144" i="8"/>
  <c r="CI144" i="8"/>
  <c r="CH144" i="8"/>
  <c r="CG144" i="8"/>
  <c r="CF144" i="8"/>
  <c r="CE144" i="8"/>
  <c r="CD144" i="8"/>
  <c r="CC144" i="8"/>
  <c r="CB144" i="8"/>
  <c r="CA144" i="8"/>
  <c r="BZ144" i="8"/>
  <c r="BY144" i="8"/>
  <c r="BX144" i="8"/>
  <c r="BW144" i="8"/>
  <c r="BV144" i="8"/>
  <c r="BU144" i="8"/>
  <c r="BT144" i="8"/>
  <c r="BS144" i="8"/>
  <c r="BR144" i="8"/>
  <c r="BQ144" i="8"/>
  <c r="CK143" i="8"/>
  <c r="CI143" i="8"/>
  <c r="CH143" i="8"/>
  <c r="CG143" i="8"/>
  <c r="CF143" i="8"/>
  <c r="CE143" i="8"/>
  <c r="CD143" i="8"/>
  <c r="CC143" i="8"/>
  <c r="CB143" i="8"/>
  <c r="CA143" i="8"/>
  <c r="BZ143" i="8"/>
  <c r="BY143" i="8"/>
  <c r="BX143" i="8"/>
  <c r="BW143" i="8"/>
  <c r="BV143" i="8"/>
  <c r="BU143" i="8"/>
  <c r="BT143" i="8"/>
  <c r="BS143" i="8"/>
  <c r="BR143" i="8"/>
  <c r="BQ143" i="8"/>
  <c r="CK142" i="8"/>
  <c r="CI142" i="8"/>
  <c r="CH142" i="8"/>
  <c r="CG142" i="8"/>
  <c r="CF142" i="8"/>
  <c r="CE142" i="8"/>
  <c r="CD142" i="8"/>
  <c r="CC142" i="8"/>
  <c r="CB142" i="8"/>
  <c r="CA142" i="8"/>
  <c r="BZ142" i="8"/>
  <c r="BY142" i="8"/>
  <c r="BX142" i="8"/>
  <c r="BW142" i="8"/>
  <c r="BV142" i="8"/>
  <c r="BU142" i="8"/>
  <c r="BT142" i="8"/>
  <c r="BS142" i="8"/>
  <c r="BR142" i="8"/>
  <c r="BQ142" i="8"/>
  <c r="CK141" i="8"/>
  <c r="CI141" i="8"/>
  <c r="CH141" i="8"/>
  <c r="CG141" i="8"/>
  <c r="CF141" i="8"/>
  <c r="CE141" i="8"/>
  <c r="CD141" i="8"/>
  <c r="CC141" i="8"/>
  <c r="CB141" i="8"/>
  <c r="CA141" i="8"/>
  <c r="BZ141" i="8"/>
  <c r="BY141" i="8"/>
  <c r="BX141" i="8"/>
  <c r="BW141" i="8"/>
  <c r="BV141" i="8"/>
  <c r="BU141" i="8"/>
  <c r="BT141" i="8"/>
  <c r="BS141" i="8"/>
  <c r="BR141" i="8"/>
  <c r="BQ141" i="8"/>
  <c r="CK140" i="8"/>
  <c r="CI140" i="8"/>
  <c r="CH140" i="8"/>
  <c r="CG140" i="8"/>
  <c r="CF140" i="8"/>
  <c r="CE140" i="8"/>
  <c r="CD140" i="8"/>
  <c r="CC140" i="8"/>
  <c r="CB140" i="8"/>
  <c r="CA140" i="8"/>
  <c r="BZ140" i="8"/>
  <c r="BY140" i="8"/>
  <c r="BX140" i="8"/>
  <c r="BW140" i="8"/>
  <c r="BV140" i="8"/>
  <c r="BU140" i="8"/>
  <c r="BT140" i="8"/>
  <c r="BS140" i="8"/>
  <c r="BR140" i="8"/>
  <c r="BQ140" i="8"/>
  <c r="CK139" i="8"/>
  <c r="CI139" i="8"/>
  <c r="CH139" i="8"/>
  <c r="CG139" i="8"/>
  <c r="CF139" i="8"/>
  <c r="CE139" i="8"/>
  <c r="CD139" i="8"/>
  <c r="CC139" i="8"/>
  <c r="CB139" i="8"/>
  <c r="CA139" i="8"/>
  <c r="BZ139" i="8"/>
  <c r="BY139" i="8"/>
  <c r="BX139" i="8"/>
  <c r="BW139" i="8"/>
  <c r="BV139" i="8"/>
  <c r="BU139" i="8"/>
  <c r="BT139" i="8"/>
  <c r="BS139" i="8"/>
  <c r="BR139" i="8"/>
  <c r="BQ139" i="8"/>
  <c r="CK138" i="8"/>
  <c r="CI138" i="8"/>
  <c r="CH138" i="8"/>
  <c r="CG138" i="8"/>
  <c r="CF138" i="8"/>
  <c r="CE138" i="8"/>
  <c r="CD138" i="8"/>
  <c r="CC138" i="8"/>
  <c r="CB138" i="8"/>
  <c r="CA138" i="8"/>
  <c r="BZ138" i="8"/>
  <c r="BY138" i="8"/>
  <c r="BX138" i="8"/>
  <c r="BW138" i="8"/>
  <c r="BV138" i="8"/>
  <c r="BU138" i="8"/>
  <c r="BT138" i="8"/>
  <c r="BS138" i="8"/>
  <c r="BR138" i="8"/>
  <c r="BQ138" i="8"/>
  <c r="CK137" i="8"/>
  <c r="CI137" i="8"/>
  <c r="CH137" i="8"/>
  <c r="CG137" i="8"/>
  <c r="CF137" i="8"/>
  <c r="CE137" i="8"/>
  <c r="CD137" i="8"/>
  <c r="CC137" i="8"/>
  <c r="CB137" i="8"/>
  <c r="CA137" i="8"/>
  <c r="BZ137" i="8"/>
  <c r="BY137" i="8"/>
  <c r="BX137" i="8"/>
  <c r="BW137" i="8"/>
  <c r="BV137" i="8"/>
  <c r="BU137" i="8"/>
  <c r="BT137" i="8"/>
  <c r="BS137" i="8"/>
  <c r="BR137" i="8"/>
  <c r="BQ137" i="8"/>
  <c r="CK136" i="8"/>
  <c r="CI136" i="8"/>
  <c r="CH136" i="8"/>
  <c r="CG136" i="8"/>
  <c r="CF136" i="8"/>
  <c r="CE136" i="8"/>
  <c r="CD136" i="8"/>
  <c r="CC136" i="8"/>
  <c r="CB136" i="8"/>
  <c r="CA136" i="8"/>
  <c r="BZ136" i="8"/>
  <c r="BY136" i="8"/>
  <c r="BX136" i="8"/>
  <c r="BW136" i="8"/>
  <c r="BV136" i="8"/>
  <c r="BU136" i="8"/>
  <c r="BT136" i="8"/>
  <c r="BS136" i="8"/>
  <c r="BR136" i="8"/>
  <c r="BQ136" i="8"/>
  <c r="CK135" i="8"/>
  <c r="CI135" i="8"/>
  <c r="CH135" i="8"/>
  <c r="CG135" i="8"/>
  <c r="CF135" i="8"/>
  <c r="CE135" i="8"/>
  <c r="CD135" i="8"/>
  <c r="CC135" i="8"/>
  <c r="CB135" i="8"/>
  <c r="CA135" i="8"/>
  <c r="BZ135" i="8"/>
  <c r="BY135" i="8"/>
  <c r="BX135" i="8"/>
  <c r="BW135" i="8"/>
  <c r="BV135" i="8"/>
  <c r="BU135" i="8"/>
  <c r="BT135" i="8"/>
  <c r="BS135" i="8"/>
  <c r="BR135" i="8"/>
  <c r="BQ135" i="8"/>
  <c r="CK134" i="8"/>
  <c r="CI134" i="8"/>
  <c r="CH134" i="8"/>
  <c r="CG134" i="8"/>
  <c r="CF134" i="8"/>
  <c r="CE134" i="8"/>
  <c r="CD134" i="8"/>
  <c r="CC134" i="8"/>
  <c r="CB134" i="8"/>
  <c r="CA134" i="8"/>
  <c r="BZ134" i="8"/>
  <c r="BY134" i="8"/>
  <c r="BX134" i="8"/>
  <c r="BW134" i="8"/>
  <c r="BV134" i="8"/>
  <c r="BU134" i="8"/>
  <c r="BT134" i="8"/>
  <c r="BS134" i="8"/>
  <c r="BR134" i="8"/>
  <c r="BQ134" i="8"/>
  <c r="CK133" i="8"/>
  <c r="CI133" i="8"/>
  <c r="CH133" i="8"/>
  <c r="CG133" i="8"/>
  <c r="CF133" i="8"/>
  <c r="CE133" i="8"/>
  <c r="CD133" i="8"/>
  <c r="CC133" i="8"/>
  <c r="CB133" i="8"/>
  <c r="CA133" i="8"/>
  <c r="BZ133" i="8"/>
  <c r="BY133" i="8"/>
  <c r="BX133" i="8"/>
  <c r="BW133" i="8"/>
  <c r="BV133" i="8"/>
  <c r="BU133" i="8"/>
  <c r="BT133" i="8"/>
  <c r="BS133" i="8"/>
  <c r="BR133" i="8"/>
  <c r="BQ133" i="8"/>
  <c r="CK132" i="8"/>
  <c r="CI132" i="8"/>
  <c r="CH132" i="8"/>
  <c r="CG132" i="8"/>
  <c r="CF132" i="8"/>
  <c r="CE132" i="8"/>
  <c r="CD132" i="8"/>
  <c r="CC132" i="8"/>
  <c r="CB132" i="8"/>
  <c r="CA132" i="8"/>
  <c r="BZ132" i="8"/>
  <c r="BY132" i="8"/>
  <c r="BX132" i="8"/>
  <c r="BW132" i="8"/>
  <c r="BV132" i="8"/>
  <c r="BU132" i="8"/>
  <c r="BT132" i="8"/>
  <c r="BS132" i="8"/>
  <c r="BR132" i="8"/>
  <c r="BQ132" i="8"/>
  <c r="CK131" i="8"/>
  <c r="CI131" i="8"/>
  <c r="CH131" i="8"/>
  <c r="CG131" i="8"/>
  <c r="CF131" i="8"/>
  <c r="CE131" i="8"/>
  <c r="CD131" i="8"/>
  <c r="CC131" i="8"/>
  <c r="CB131" i="8"/>
  <c r="CA131" i="8"/>
  <c r="BZ131" i="8"/>
  <c r="BY131" i="8"/>
  <c r="BX131" i="8"/>
  <c r="BW131" i="8"/>
  <c r="BV131" i="8"/>
  <c r="BU131" i="8"/>
  <c r="BT131" i="8"/>
  <c r="BS131" i="8"/>
  <c r="BR131" i="8"/>
  <c r="BQ131" i="8"/>
  <c r="CK130" i="8"/>
  <c r="CI130" i="8"/>
  <c r="CH130" i="8"/>
  <c r="CG130" i="8"/>
  <c r="CF130" i="8"/>
  <c r="CE130" i="8"/>
  <c r="CD130" i="8"/>
  <c r="CC130" i="8"/>
  <c r="CB130" i="8"/>
  <c r="CA130" i="8"/>
  <c r="BZ130" i="8"/>
  <c r="BY130" i="8"/>
  <c r="BX130" i="8"/>
  <c r="BW130" i="8"/>
  <c r="BV130" i="8"/>
  <c r="BU130" i="8"/>
  <c r="BT130" i="8"/>
  <c r="BS130" i="8"/>
  <c r="BR130" i="8"/>
  <c r="BQ130" i="8"/>
  <c r="CK129" i="8"/>
  <c r="CI129" i="8"/>
  <c r="CH129" i="8"/>
  <c r="CG129" i="8"/>
  <c r="CF129" i="8"/>
  <c r="CE129" i="8"/>
  <c r="CD129" i="8"/>
  <c r="CC129" i="8"/>
  <c r="CB129" i="8"/>
  <c r="CA129" i="8"/>
  <c r="BZ129" i="8"/>
  <c r="BY129" i="8"/>
  <c r="BX129" i="8"/>
  <c r="BW129" i="8"/>
  <c r="BV129" i="8"/>
  <c r="BU129" i="8"/>
  <c r="BT129" i="8"/>
  <c r="BS129" i="8"/>
  <c r="BR129" i="8"/>
  <c r="BQ129" i="8"/>
  <c r="CK128" i="8"/>
  <c r="CI128" i="8"/>
  <c r="CH128" i="8"/>
  <c r="CG128" i="8"/>
  <c r="CF128" i="8"/>
  <c r="CE128" i="8"/>
  <c r="CD128" i="8"/>
  <c r="CC128" i="8"/>
  <c r="CB128" i="8"/>
  <c r="CA128" i="8"/>
  <c r="BZ128" i="8"/>
  <c r="BY128" i="8"/>
  <c r="BX128" i="8"/>
  <c r="BW128" i="8"/>
  <c r="BV128" i="8"/>
  <c r="BU128" i="8"/>
  <c r="BT128" i="8"/>
  <c r="BS128" i="8"/>
  <c r="BR128" i="8"/>
  <c r="BQ128" i="8"/>
  <c r="CK127" i="8"/>
  <c r="CI127" i="8"/>
  <c r="CH127" i="8"/>
  <c r="CG127" i="8"/>
  <c r="CF127" i="8"/>
  <c r="CE127" i="8"/>
  <c r="CD127" i="8"/>
  <c r="CC127" i="8"/>
  <c r="CB127" i="8"/>
  <c r="CA127" i="8"/>
  <c r="BZ127" i="8"/>
  <c r="BY127" i="8"/>
  <c r="BX127" i="8"/>
  <c r="BW127" i="8"/>
  <c r="BV127" i="8"/>
  <c r="BU127" i="8"/>
  <c r="BT127" i="8"/>
  <c r="BS127" i="8"/>
  <c r="BR127" i="8"/>
  <c r="BQ127" i="8"/>
  <c r="CK126" i="8"/>
  <c r="CI126" i="8"/>
  <c r="CH126" i="8"/>
  <c r="CG126" i="8"/>
  <c r="CF126" i="8"/>
  <c r="CE126" i="8"/>
  <c r="CD126" i="8"/>
  <c r="CC126" i="8"/>
  <c r="CB126" i="8"/>
  <c r="CA126" i="8"/>
  <c r="BZ126" i="8"/>
  <c r="BY126" i="8"/>
  <c r="BX126" i="8"/>
  <c r="BW126" i="8"/>
  <c r="BV126" i="8"/>
  <c r="BU126" i="8"/>
  <c r="BT126" i="8"/>
  <c r="BS126" i="8"/>
  <c r="BR126" i="8"/>
  <c r="BQ126" i="8"/>
  <c r="CK125" i="8"/>
  <c r="CI125" i="8"/>
  <c r="CH125" i="8"/>
  <c r="CG125" i="8"/>
  <c r="CF125" i="8"/>
  <c r="CE125" i="8"/>
  <c r="CD125" i="8"/>
  <c r="CC125" i="8"/>
  <c r="CB125" i="8"/>
  <c r="CA125" i="8"/>
  <c r="BZ125" i="8"/>
  <c r="BY125" i="8"/>
  <c r="BX125" i="8"/>
  <c r="BW125" i="8"/>
  <c r="BV125" i="8"/>
  <c r="BU125" i="8"/>
  <c r="BT125" i="8"/>
  <c r="BS125" i="8"/>
  <c r="BR125" i="8"/>
  <c r="BQ125" i="8"/>
  <c r="CK124" i="8"/>
  <c r="CI124" i="8"/>
  <c r="CH124" i="8"/>
  <c r="CG124" i="8"/>
  <c r="CF124" i="8"/>
  <c r="CE124" i="8"/>
  <c r="CD124" i="8"/>
  <c r="CC124" i="8"/>
  <c r="CB124" i="8"/>
  <c r="CA124" i="8"/>
  <c r="BZ124" i="8"/>
  <c r="BY124" i="8"/>
  <c r="BX124" i="8"/>
  <c r="BW124" i="8"/>
  <c r="BV124" i="8"/>
  <c r="BU124" i="8"/>
  <c r="BT124" i="8"/>
  <c r="BS124" i="8"/>
  <c r="BR124" i="8"/>
  <c r="BQ124" i="8"/>
  <c r="CK123" i="8"/>
  <c r="CI123" i="8"/>
  <c r="CH123" i="8"/>
  <c r="CG123" i="8"/>
  <c r="CF123" i="8"/>
  <c r="CE123" i="8"/>
  <c r="CD123" i="8"/>
  <c r="CC123" i="8"/>
  <c r="CB123" i="8"/>
  <c r="CA123" i="8"/>
  <c r="BZ123" i="8"/>
  <c r="BY123" i="8"/>
  <c r="BX123" i="8"/>
  <c r="BW123" i="8"/>
  <c r="BV123" i="8"/>
  <c r="BU123" i="8"/>
  <c r="BT123" i="8"/>
  <c r="BS123" i="8"/>
  <c r="BR123" i="8"/>
  <c r="BQ123" i="8"/>
  <c r="CK122" i="8"/>
  <c r="CI122" i="8"/>
  <c r="CH122" i="8"/>
  <c r="CG122" i="8"/>
  <c r="CF122" i="8"/>
  <c r="CE122" i="8"/>
  <c r="CD122" i="8"/>
  <c r="CC122" i="8"/>
  <c r="CB122" i="8"/>
  <c r="CA122" i="8"/>
  <c r="BZ122" i="8"/>
  <c r="BY122" i="8"/>
  <c r="BX122" i="8"/>
  <c r="BW122" i="8"/>
  <c r="BV122" i="8"/>
  <c r="BU122" i="8"/>
  <c r="BT122" i="8"/>
  <c r="BS122" i="8"/>
  <c r="BR122" i="8"/>
  <c r="BQ122" i="8"/>
  <c r="CK121" i="8"/>
  <c r="CI121" i="8"/>
  <c r="CH121" i="8"/>
  <c r="CG121" i="8"/>
  <c r="CF121" i="8"/>
  <c r="CE121" i="8"/>
  <c r="CD121" i="8"/>
  <c r="CC121" i="8"/>
  <c r="CB121" i="8"/>
  <c r="CA121" i="8"/>
  <c r="BZ121" i="8"/>
  <c r="BY121" i="8"/>
  <c r="BX121" i="8"/>
  <c r="BW121" i="8"/>
  <c r="BV121" i="8"/>
  <c r="BU121" i="8"/>
  <c r="BT121" i="8"/>
  <c r="BS121" i="8"/>
  <c r="BR121" i="8"/>
  <c r="BQ121" i="8"/>
  <c r="CK120" i="8"/>
  <c r="CI120" i="8"/>
  <c r="CH120" i="8"/>
  <c r="CG120" i="8"/>
  <c r="CF120" i="8"/>
  <c r="CE120" i="8"/>
  <c r="CD120" i="8"/>
  <c r="CC120" i="8"/>
  <c r="CB120" i="8"/>
  <c r="CA120" i="8"/>
  <c r="BZ120" i="8"/>
  <c r="BY120" i="8"/>
  <c r="BX120" i="8"/>
  <c r="BW120" i="8"/>
  <c r="BV120" i="8"/>
  <c r="BU120" i="8"/>
  <c r="BT120" i="8"/>
  <c r="BS120" i="8"/>
  <c r="BR120" i="8"/>
  <c r="BQ120" i="8"/>
  <c r="CK119" i="8"/>
  <c r="CI119" i="8"/>
  <c r="CH119" i="8"/>
  <c r="CG119" i="8"/>
  <c r="CF119" i="8"/>
  <c r="CE119" i="8"/>
  <c r="CD119" i="8"/>
  <c r="CC119" i="8"/>
  <c r="CB119" i="8"/>
  <c r="CA119" i="8"/>
  <c r="BZ119" i="8"/>
  <c r="BY119" i="8"/>
  <c r="BX119" i="8"/>
  <c r="BW119" i="8"/>
  <c r="BV119" i="8"/>
  <c r="BU119" i="8"/>
  <c r="BT119" i="8"/>
  <c r="BS119" i="8"/>
  <c r="BR119" i="8"/>
  <c r="BQ119" i="8"/>
  <c r="CK118" i="8"/>
  <c r="CI118" i="8"/>
  <c r="CH118" i="8"/>
  <c r="CG118" i="8"/>
  <c r="CF118" i="8"/>
  <c r="CE118" i="8"/>
  <c r="CD118" i="8"/>
  <c r="CC118" i="8"/>
  <c r="CB118" i="8"/>
  <c r="CA118" i="8"/>
  <c r="BZ118" i="8"/>
  <c r="BY118" i="8"/>
  <c r="BX118" i="8"/>
  <c r="BW118" i="8"/>
  <c r="BV118" i="8"/>
  <c r="BU118" i="8"/>
  <c r="BT118" i="8"/>
  <c r="BS118" i="8"/>
  <c r="BR118" i="8"/>
  <c r="BQ118" i="8"/>
  <c r="CK117" i="8"/>
  <c r="CI117" i="8"/>
  <c r="CH117" i="8"/>
  <c r="CG117" i="8"/>
  <c r="CF117" i="8"/>
  <c r="CE117" i="8"/>
  <c r="CD117" i="8"/>
  <c r="CC117" i="8"/>
  <c r="CB117" i="8"/>
  <c r="CA117" i="8"/>
  <c r="BZ117" i="8"/>
  <c r="BY117" i="8"/>
  <c r="BX117" i="8"/>
  <c r="BW117" i="8"/>
  <c r="BV117" i="8"/>
  <c r="BU117" i="8"/>
  <c r="BT117" i="8"/>
  <c r="BS117" i="8"/>
  <c r="BR117" i="8"/>
  <c r="BQ117" i="8"/>
  <c r="CK116" i="8"/>
  <c r="CI116" i="8"/>
  <c r="CH116" i="8"/>
  <c r="CG116" i="8"/>
  <c r="CF116" i="8"/>
  <c r="CE116" i="8"/>
  <c r="CD116" i="8"/>
  <c r="CC116" i="8"/>
  <c r="CB116" i="8"/>
  <c r="CA116" i="8"/>
  <c r="BZ116" i="8"/>
  <c r="BY116" i="8"/>
  <c r="BX116" i="8"/>
  <c r="BW116" i="8"/>
  <c r="BV116" i="8"/>
  <c r="BU116" i="8"/>
  <c r="BT116" i="8"/>
  <c r="BS116" i="8"/>
  <c r="BR116" i="8"/>
  <c r="BQ116" i="8"/>
  <c r="CK115" i="8"/>
  <c r="CI115" i="8"/>
  <c r="CH115" i="8"/>
  <c r="CG115" i="8"/>
  <c r="CF115" i="8"/>
  <c r="CE115" i="8"/>
  <c r="CD115" i="8"/>
  <c r="CC115" i="8"/>
  <c r="CB115" i="8"/>
  <c r="CA115" i="8"/>
  <c r="BZ115" i="8"/>
  <c r="BY115" i="8"/>
  <c r="BX115" i="8"/>
  <c r="BW115" i="8"/>
  <c r="BV115" i="8"/>
  <c r="BU115" i="8"/>
  <c r="BT115" i="8"/>
  <c r="BS115" i="8"/>
  <c r="BR115" i="8"/>
  <c r="BQ115" i="8"/>
  <c r="CK114" i="8"/>
  <c r="CI114" i="8"/>
  <c r="CH114" i="8"/>
  <c r="CG114" i="8"/>
  <c r="CF114" i="8"/>
  <c r="CE114" i="8"/>
  <c r="CD114" i="8"/>
  <c r="CC114" i="8"/>
  <c r="CB114" i="8"/>
  <c r="CA114" i="8"/>
  <c r="BZ114" i="8"/>
  <c r="BY114" i="8"/>
  <c r="BX114" i="8"/>
  <c r="BW114" i="8"/>
  <c r="BV114" i="8"/>
  <c r="BU114" i="8"/>
  <c r="BT114" i="8"/>
  <c r="BS114" i="8"/>
  <c r="BR114" i="8"/>
  <c r="BQ114" i="8"/>
  <c r="CK113" i="8"/>
  <c r="CI113" i="8"/>
  <c r="CH113" i="8"/>
  <c r="CG113" i="8"/>
  <c r="CF113" i="8"/>
  <c r="CE113" i="8"/>
  <c r="CD113" i="8"/>
  <c r="CC113" i="8"/>
  <c r="CB113" i="8"/>
  <c r="CA113" i="8"/>
  <c r="BZ113" i="8"/>
  <c r="BY113" i="8"/>
  <c r="BX113" i="8"/>
  <c r="BW113" i="8"/>
  <c r="BV113" i="8"/>
  <c r="BU113" i="8"/>
  <c r="BT113" i="8"/>
  <c r="BS113" i="8"/>
  <c r="BR113" i="8"/>
  <c r="BQ113" i="8"/>
  <c r="CK112" i="8"/>
  <c r="CI112" i="8"/>
  <c r="CH112" i="8"/>
  <c r="CG112" i="8"/>
  <c r="CF112" i="8"/>
  <c r="CE112" i="8"/>
  <c r="CD112" i="8"/>
  <c r="CC112" i="8"/>
  <c r="CB112" i="8"/>
  <c r="CA112" i="8"/>
  <c r="BZ112" i="8"/>
  <c r="BY112" i="8"/>
  <c r="BX112" i="8"/>
  <c r="BW112" i="8"/>
  <c r="BV112" i="8"/>
  <c r="BU112" i="8"/>
  <c r="BT112" i="8"/>
  <c r="BS112" i="8"/>
  <c r="BR112" i="8"/>
  <c r="BQ112" i="8"/>
  <c r="CK111" i="8"/>
  <c r="CI111" i="8"/>
  <c r="CH111" i="8"/>
  <c r="CG111" i="8"/>
  <c r="CF111" i="8"/>
  <c r="CE111" i="8"/>
  <c r="CD111" i="8"/>
  <c r="CC111" i="8"/>
  <c r="CB111" i="8"/>
  <c r="CA111" i="8"/>
  <c r="BZ111" i="8"/>
  <c r="BY111" i="8"/>
  <c r="BX111" i="8"/>
  <c r="BW111" i="8"/>
  <c r="BV111" i="8"/>
  <c r="BU111" i="8"/>
  <c r="BT111" i="8"/>
  <c r="BS111" i="8"/>
  <c r="BR111" i="8"/>
  <c r="BQ111" i="8"/>
  <c r="CK110" i="8"/>
  <c r="CI110" i="8"/>
  <c r="CH110" i="8"/>
  <c r="CG110" i="8"/>
  <c r="CF110" i="8"/>
  <c r="CE110" i="8"/>
  <c r="CD110" i="8"/>
  <c r="CC110" i="8"/>
  <c r="CB110" i="8"/>
  <c r="CA110" i="8"/>
  <c r="BZ110" i="8"/>
  <c r="BY110" i="8"/>
  <c r="BX110" i="8"/>
  <c r="BW110" i="8"/>
  <c r="BV110" i="8"/>
  <c r="BU110" i="8"/>
  <c r="BT110" i="8"/>
  <c r="BS110" i="8"/>
  <c r="BR110" i="8"/>
  <c r="BQ110" i="8"/>
  <c r="CK109" i="8"/>
  <c r="CI109" i="8"/>
  <c r="CH109" i="8"/>
  <c r="CG109" i="8"/>
  <c r="CF109" i="8"/>
  <c r="CE109" i="8"/>
  <c r="CD109" i="8"/>
  <c r="CC109" i="8"/>
  <c r="CB109" i="8"/>
  <c r="CA109" i="8"/>
  <c r="BZ109" i="8"/>
  <c r="BY109" i="8"/>
  <c r="BX109" i="8"/>
  <c r="BW109" i="8"/>
  <c r="BV109" i="8"/>
  <c r="BU109" i="8"/>
  <c r="BT109" i="8"/>
  <c r="BS109" i="8"/>
  <c r="BR109" i="8"/>
  <c r="BQ109" i="8"/>
  <c r="CK108" i="8"/>
  <c r="CI108" i="8"/>
  <c r="CH108" i="8"/>
  <c r="CG108" i="8"/>
  <c r="CF108" i="8"/>
  <c r="CE108" i="8"/>
  <c r="CD108" i="8"/>
  <c r="CC108" i="8"/>
  <c r="CB108" i="8"/>
  <c r="CA108" i="8"/>
  <c r="BZ108" i="8"/>
  <c r="BY108" i="8"/>
  <c r="BX108" i="8"/>
  <c r="BW108" i="8"/>
  <c r="BV108" i="8"/>
  <c r="BU108" i="8"/>
  <c r="BT108" i="8"/>
  <c r="BS108" i="8"/>
  <c r="BR108" i="8"/>
  <c r="BQ108" i="8"/>
  <c r="CK107" i="8"/>
  <c r="CI107" i="8"/>
  <c r="CH107" i="8"/>
  <c r="CG107" i="8"/>
  <c r="CF107" i="8"/>
  <c r="CE107" i="8"/>
  <c r="CD107" i="8"/>
  <c r="CC107" i="8"/>
  <c r="CB107" i="8"/>
  <c r="CA107" i="8"/>
  <c r="BZ107" i="8"/>
  <c r="BY107" i="8"/>
  <c r="BX107" i="8"/>
  <c r="BW107" i="8"/>
  <c r="BV107" i="8"/>
  <c r="BU107" i="8"/>
  <c r="BT107" i="8"/>
  <c r="BS107" i="8"/>
  <c r="BR107" i="8"/>
  <c r="BQ107" i="8"/>
  <c r="CK106" i="8"/>
  <c r="CI106" i="8"/>
  <c r="CH106" i="8"/>
  <c r="CG106" i="8"/>
  <c r="CF106" i="8"/>
  <c r="CE106" i="8"/>
  <c r="CD106" i="8"/>
  <c r="CC106" i="8"/>
  <c r="CB106" i="8"/>
  <c r="CA106" i="8"/>
  <c r="BZ106" i="8"/>
  <c r="BY106" i="8"/>
  <c r="BX106" i="8"/>
  <c r="BW106" i="8"/>
  <c r="BV106" i="8"/>
  <c r="BU106" i="8"/>
  <c r="BT106" i="8"/>
  <c r="BS106" i="8"/>
  <c r="BR106" i="8"/>
  <c r="BQ106" i="8"/>
  <c r="CK105" i="8"/>
  <c r="CI105" i="8"/>
  <c r="CH105" i="8"/>
  <c r="CG105" i="8"/>
  <c r="CF105" i="8"/>
  <c r="CE105" i="8"/>
  <c r="CD105" i="8"/>
  <c r="CC105" i="8"/>
  <c r="CB105" i="8"/>
  <c r="CA105" i="8"/>
  <c r="BZ105" i="8"/>
  <c r="BY105" i="8"/>
  <c r="BX105" i="8"/>
  <c r="BW105" i="8"/>
  <c r="BV105" i="8"/>
  <c r="BU105" i="8"/>
  <c r="BT105" i="8"/>
  <c r="BS105" i="8"/>
  <c r="BR105" i="8"/>
  <c r="BQ105" i="8"/>
  <c r="CK104" i="8"/>
  <c r="CI104" i="8"/>
  <c r="CH104" i="8"/>
  <c r="CG104" i="8"/>
  <c r="CF104" i="8"/>
  <c r="CE104" i="8"/>
  <c r="CD104" i="8"/>
  <c r="CC104" i="8"/>
  <c r="CB104" i="8"/>
  <c r="CA104" i="8"/>
  <c r="BZ104" i="8"/>
  <c r="BY104" i="8"/>
  <c r="BX104" i="8"/>
  <c r="BW104" i="8"/>
  <c r="BV104" i="8"/>
  <c r="BU104" i="8"/>
  <c r="BT104" i="8"/>
  <c r="BS104" i="8"/>
  <c r="BR104" i="8"/>
  <c r="BQ104" i="8"/>
  <c r="CK103" i="8"/>
  <c r="CI103" i="8"/>
  <c r="CH103" i="8"/>
  <c r="CG103" i="8"/>
  <c r="CF103" i="8"/>
  <c r="CE103" i="8"/>
  <c r="CD103" i="8"/>
  <c r="CC103" i="8"/>
  <c r="CB103" i="8"/>
  <c r="CA103" i="8"/>
  <c r="BZ103" i="8"/>
  <c r="BY103" i="8"/>
  <c r="BX103" i="8"/>
  <c r="BW103" i="8"/>
  <c r="BV103" i="8"/>
  <c r="BU103" i="8"/>
  <c r="BT103" i="8"/>
  <c r="BS103" i="8"/>
  <c r="BR103" i="8"/>
  <c r="BQ103" i="8"/>
  <c r="CK102" i="8"/>
  <c r="CI102" i="8"/>
  <c r="CH102" i="8"/>
  <c r="CG102" i="8"/>
  <c r="CF102" i="8"/>
  <c r="CE102" i="8"/>
  <c r="CD102" i="8"/>
  <c r="CC102" i="8"/>
  <c r="CB102" i="8"/>
  <c r="CA102" i="8"/>
  <c r="BZ102" i="8"/>
  <c r="BY102" i="8"/>
  <c r="BX102" i="8"/>
  <c r="BW102" i="8"/>
  <c r="BV102" i="8"/>
  <c r="BU102" i="8"/>
  <c r="BT102" i="8"/>
  <c r="BS102" i="8"/>
  <c r="BR102" i="8"/>
  <c r="BQ102" i="8"/>
  <c r="CK101" i="8"/>
  <c r="CI101" i="8"/>
  <c r="CH101" i="8"/>
  <c r="CG101" i="8"/>
  <c r="CF101" i="8"/>
  <c r="CE101" i="8"/>
  <c r="CD101" i="8"/>
  <c r="CC101" i="8"/>
  <c r="CB101" i="8"/>
  <c r="CA101" i="8"/>
  <c r="BZ101" i="8"/>
  <c r="BY101" i="8"/>
  <c r="BX101" i="8"/>
  <c r="BW101" i="8"/>
  <c r="BV101" i="8"/>
  <c r="BU101" i="8"/>
  <c r="BT101" i="8"/>
  <c r="BS101" i="8"/>
  <c r="BR101" i="8"/>
  <c r="BQ101" i="8"/>
  <c r="CK100" i="8"/>
  <c r="CI100" i="8"/>
  <c r="CH100" i="8"/>
  <c r="CG100" i="8"/>
  <c r="CF100" i="8"/>
  <c r="CE100" i="8"/>
  <c r="CD100" i="8"/>
  <c r="CC100" i="8"/>
  <c r="CB100" i="8"/>
  <c r="CA100" i="8"/>
  <c r="BZ100" i="8"/>
  <c r="BY100" i="8"/>
  <c r="BX100" i="8"/>
  <c r="BW100" i="8"/>
  <c r="BV100" i="8"/>
  <c r="BU100" i="8"/>
  <c r="BT100" i="8"/>
  <c r="BS100" i="8"/>
  <c r="BR100" i="8"/>
  <c r="BQ100" i="8"/>
  <c r="CK99" i="8"/>
  <c r="CI99" i="8"/>
  <c r="CH99" i="8"/>
  <c r="CG99" i="8"/>
  <c r="CF99" i="8"/>
  <c r="CE99" i="8"/>
  <c r="CD99" i="8"/>
  <c r="CC99" i="8"/>
  <c r="CB99" i="8"/>
  <c r="CA99" i="8"/>
  <c r="BZ99" i="8"/>
  <c r="BY99" i="8"/>
  <c r="BX99" i="8"/>
  <c r="BW99" i="8"/>
  <c r="BV99" i="8"/>
  <c r="BU99" i="8"/>
  <c r="BT99" i="8"/>
  <c r="BS99" i="8"/>
  <c r="BR99" i="8"/>
  <c r="BQ99" i="8"/>
  <c r="CK98" i="8"/>
  <c r="CI98" i="8"/>
  <c r="CH98" i="8"/>
  <c r="CG98" i="8"/>
  <c r="CF98" i="8"/>
  <c r="CE98" i="8"/>
  <c r="CD98" i="8"/>
  <c r="CC98" i="8"/>
  <c r="CB98" i="8"/>
  <c r="CA98" i="8"/>
  <c r="BZ98" i="8"/>
  <c r="BY98" i="8"/>
  <c r="BX98" i="8"/>
  <c r="BW98" i="8"/>
  <c r="BV98" i="8"/>
  <c r="BU98" i="8"/>
  <c r="BT98" i="8"/>
  <c r="BS98" i="8"/>
  <c r="BR98" i="8"/>
  <c r="BQ98" i="8"/>
  <c r="CK97" i="8"/>
  <c r="CI97" i="8"/>
  <c r="CH97" i="8"/>
  <c r="CG97" i="8"/>
  <c r="CF97" i="8"/>
  <c r="CE97" i="8"/>
  <c r="CD97" i="8"/>
  <c r="CC97" i="8"/>
  <c r="CB97" i="8"/>
  <c r="CA97" i="8"/>
  <c r="BZ97" i="8"/>
  <c r="BY97" i="8"/>
  <c r="BX97" i="8"/>
  <c r="BW97" i="8"/>
  <c r="BV97" i="8"/>
  <c r="BU97" i="8"/>
  <c r="BT97" i="8"/>
  <c r="BS97" i="8"/>
  <c r="BR97" i="8"/>
  <c r="BQ97" i="8"/>
  <c r="CK96" i="8"/>
  <c r="CI96" i="8"/>
  <c r="CH96" i="8"/>
  <c r="CG96" i="8"/>
  <c r="CF96" i="8"/>
  <c r="CE96" i="8"/>
  <c r="CD96" i="8"/>
  <c r="CC96" i="8"/>
  <c r="CB96" i="8"/>
  <c r="CA96" i="8"/>
  <c r="BZ96" i="8"/>
  <c r="BY96" i="8"/>
  <c r="BX96" i="8"/>
  <c r="BW96" i="8"/>
  <c r="BV96" i="8"/>
  <c r="BU96" i="8"/>
  <c r="BT96" i="8"/>
  <c r="BS96" i="8"/>
  <c r="BR96" i="8"/>
  <c r="BQ96" i="8"/>
  <c r="CK95" i="8"/>
  <c r="CI95" i="8"/>
  <c r="CH95" i="8"/>
  <c r="CG95" i="8"/>
  <c r="CF95" i="8"/>
  <c r="CE95" i="8"/>
  <c r="CD95" i="8"/>
  <c r="CC95" i="8"/>
  <c r="CB95" i="8"/>
  <c r="CA95" i="8"/>
  <c r="BZ95" i="8"/>
  <c r="BY95" i="8"/>
  <c r="BX95" i="8"/>
  <c r="BW95" i="8"/>
  <c r="BV95" i="8"/>
  <c r="BU95" i="8"/>
  <c r="BT95" i="8"/>
  <c r="BS95" i="8"/>
  <c r="BR95" i="8"/>
  <c r="BQ95" i="8"/>
  <c r="CK94" i="8"/>
  <c r="CI94" i="8"/>
  <c r="CH94" i="8"/>
  <c r="CG94" i="8"/>
  <c r="CF94" i="8"/>
  <c r="CE94" i="8"/>
  <c r="CD94" i="8"/>
  <c r="CC94" i="8"/>
  <c r="CB94" i="8"/>
  <c r="CA94" i="8"/>
  <c r="BZ94" i="8"/>
  <c r="BY94" i="8"/>
  <c r="BX94" i="8"/>
  <c r="BW94" i="8"/>
  <c r="BV94" i="8"/>
  <c r="BU94" i="8"/>
  <c r="BT94" i="8"/>
  <c r="BS94" i="8"/>
  <c r="BR94" i="8"/>
  <c r="BQ94" i="8"/>
  <c r="CK93" i="8"/>
  <c r="CI93" i="8"/>
  <c r="CH93" i="8"/>
  <c r="CG93" i="8"/>
  <c r="CF93" i="8"/>
  <c r="CE93" i="8"/>
  <c r="CD93" i="8"/>
  <c r="CC93" i="8"/>
  <c r="CB93" i="8"/>
  <c r="CA93" i="8"/>
  <c r="BZ93" i="8"/>
  <c r="BY93" i="8"/>
  <c r="BX93" i="8"/>
  <c r="BW93" i="8"/>
  <c r="BV93" i="8"/>
  <c r="BU93" i="8"/>
  <c r="BT93" i="8"/>
  <c r="BS93" i="8"/>
  <c r="BR93" i="8"/>
  <c r="BQ93" i="8"/>
  <c r="CK92" i="8"/>
  <c r="CI92" i="8"/>
  <c r="CH92" i="8"/>
  <c r="CG92" i="8"/>
  <c r="CF92" i="8"/>
  <c r="CE92" i="8"/>
  <c r="CD92" i="8"/>
  <c r="CC92" i="8"/>
  <c r="CB92" i="8"/>
  <c r="CA92" i="8"/>
  <c r="BZ92" i="8"/>
  <c r="BY92" i="8"/>
  <c r="BX92" i="8"/>
  <c r="BW92" i="8"/>
  <c r="BV92" i="8"/>
  <c r="BU92" i="8"/>
  <c r="BT92" i="8"/>
  <c r="BS92" i="8"/>
  <c r="BR92" i="8"/>
  <c r="BQ92" i="8"/>
  <c r="CK91" i="8"/>
  <c r="CI91" i="8"/>
  <c r="CH91" i="8"/>
  <c r="CG91" i="8"/>
  <c r="CF91" i="8"/>
  <c r="CE91" i="8"/>
  <c r="CD91" i="8"/>
  <c r="CC91" i="8"/>
  <c r="CB91" i="8"/>
  <c r="CA91" i="8"/>
  <c r="BZ91" i="8"/>
  <c r="BY91" i="8"/>
  <c r="BX91" i="8"/>
  <c r="BW91" i="8"/>
  <c r="BV91" i="8"/>
  <c r="BU91" i="8"/>
  <c r="BT91" i="8"/>
  <c r="BS91" i="8"/>
  <c r="BR91" i="8"/>
  <c r="BQ91" i="8"/>
  <c r="CK90" i="8"/>
  <c r="CI90" i="8"/>
  <c r="CH90" i="8"/>
  <c r="CG90" i="8"/>
  <c r="CF90" i="8"/>
  <c r="CE90" i="8"/>
  <c r="CD90" i="8"/>
  <c r="CC90" i="8"/>
  <c r="CB90" i="8"/>
  <c r="CA90" i="8"/>
  <c r="BZ90" i="8"/>
  <c r="BY90" i="8"/>
  <c r="BX90" i="8"/>
  <c r="BW90" i="8"/>
  <c r="BV90" i="8"/>
  <c r="BU90" i="8"/>
  <c r="BT90" i="8"/>
  <c r="BS90" i="8"/>
  <c r="BR90" i="8"/>
  <c r="BQ90" i="8"/>
  <c r="CK89" i="8"/>
  <c r="CI89" i="8"/>
  <c r="CH89" i="8"/>
  <c r="CG89" i="8"/>
  <c r="CF89" i="8"/>
  <c r="CE89" i="8"/>
  <c r="CD89" i="8"/>
  <c r="CC89" i="8"/>
  <c r="CB89" i="8"/>
  <c r="CA89" i="8"/>
  <c r="BZ89" i="8"/>
  <c r="BY89" i="8"/>
  <c r="BX89" i="8"/>
  <c r="BW89" i="8"/>
  <c r="BV89" i="8"/>
  <c r="BU89" i="8"/>
  <c r="BT89" i="8"/>
  <c r="BS89" i="8"/>
  <c r="BR89" i="8"/>
  <c r="BQ89" i="8"/>
  <c r="CK88" i="8"/>
  <c r="CI88" i="8"/>
  <c r="CH88" i="8"/>
  <c r="CG88" i="8"/>
  <c r="CF88" i="8"/>
  <c r="CE88" i="8"/>
  <c r="CD88" i="8"/>
  <c r="CC88" i="8"/>
  <c r="CB88" i="8"/>
  <c r="CA88" i="8"/>
  <c r="BZ88" i="8"/>
  <c r="BY88" i="8"/>
  <c r="BX88" i="8"/>
  <c r="BW88" i="8"/>
  <c r="BV88" i="8"/>
  <c r="BU88" i="8"/>
  <c r="BT88" i="8"/>
  <c r="BS88" i="8"/>
  <c r="BR88" i="8"/>
  <c r="BQ88" i="8"/>
  <c r="CK87" i="8"/>
  <c r="CI87" i="8"/>
  <c r="CH87" i="8"/>
  <c r="CG87" i="8"/>
  <c r="CF87" i="8"/>
  <c r="CE87" i="8"/>
  <c r="CD87" i="8"/>
  <c r="CC87" i="8"/>
  <c r="CB87" i="8"/>
  <c r="CA87" i="8"/>
  <c r="BZ87" i="8"/>
  <c r="BY87" i="8"/>
  <c r="BX87" i="8"/>
  <c r="BW87" i="8"/>
  <c r="BV87" i="8"/>
  <c r="BU87" i="8"/>
  <c r="BT87" i="8"/>
  <c r="BS87" i="8"/>
  <c r="BR87" i="8"/>
  <c r="BQ87" i="8"/>
  <c r="CK86" i="8"/>
  <c r="CI86" i="8"/>
  <c r="CH86" i="8"/>
  <c r="CG86" i="8"/>
  <c r="CF86" i="8"/>
  <c r="CE86" i="8"/>
  <c r="CD86" i="8"/>
  <c r="CC86" i="8"/>
  <c r="CB86" i="8"/>
  <c r="CA86" i="8"/>
  <c r="BZ86" i="8"/>
  <c r="BY86" i="8"/>
  <c r="BX86" i="8"/>
  <c r="BW86" i="8"/>
  <c r="BV86" i="8"/>
  <c r="BU86" i="8"/>
  <c r="BT86" i="8"/>
  <c r="BS86" i="8"/>
  <c r="BR86" i="8"/>
  <c r="BQ86" i="8"/>
  <c r="CK85" i="8"/>
  <c r="CI85" i="8"/>
  <c r="CH85" i="8"/>
  <c r="CG85" i="8"/>
  <c r="CF85" i="8"/>
  <c r="CE85" i="8"/>
  <c r="CD85" i="8"/>
  <c r="CC85" i="8"/>
  <c r="CB85" i="8"/>
  <c r="CA85" i="8"/>
  <c r="BZ85" i="8"/>
  <c r="BY85" i="8"/>
  <c r="BX85" i="8"/>
  <c r="BW85" i="8"/>
  <c r="BV85" i="8"/>
  <c r="BU85" i="8"/>
  <c r="BT85" i="8"/>
  <c r="BS85" i="8"/>
  <c r="BR85" i="8"/>
  <c r="BQ85" i="8"/>
  <c r="CK84" i="8"/>
  <c r="CI84" i="8"/>
  <c r="CH84" i="8"/>
  <c r="CG84" i="8"/>
  <c r="CF84" i="8"/>
  <c r="CE84" i="8"/>
  <c r="CD84" i="8"/>
  <c r="CC84" i="8"/>
  <c r="CB84" i="8"/>
  <c r="CA84" i="8"/>
  <c r="BZ84" i="8"/>
  <c r="BY84" i="8"/>
  <c r="BX84" i="8"/>
  <c r="BW84" i="8"/>
  <c r="BV84" i="8"/>
  <c r="BU84" i="8"/>
  <c r="BT84" i="8"/>
  <c r="BS84" i="8"/>
  <c r="BR84" i="8"/>
  <c r="BQ84" i="8"/>
  <c r="CK83" i="8"/>
  <c r="CI83" i="8"/>
  <c r="CH83" i="8"/>
  <c r="CG83" i="8"/>
  <c r="CF83" i="8"/>
  <c r="CE83" i="8"/>
  <c r="CD83" i="8"/>
  <c r="CC83" i="8"/>
  <c r="CB83" i="8"/>
  <c r="CA83" i="8"/>
  <c r="BZ83" i="8"/>
  <c r="BY83" i="8"/>
  <c r="BX83" i="8"/>
  <c r="BW83" i="8"/>
  <c r="BV83" i="8"/>
  <c r="BU83" i="8"/>
  <c r="BT83" i="8"/>
  <c r="BS83" i="8"/>
  <c r="BR83" i="8"/>
  <c r="BQ83" i="8"/>
  <c r="CK82" i="8"/>
  <c r="CI82" i="8"/>
  <c r="CH82" i="8"/>
  <c r="CG82" i="8"/>
  <c r="CF82" i="8"/>
  <c r="CE82" i="8"/>
  <c r="CD82" i="8"/>
  <c r="CC82" i="8"/>
  <c r="CB82" i="8"/>
  <c r="CA82" i="8"/>
  <c r="BZ82" i="8"/>
  <c r="BY82" i="8"/>
  <c r="BX82" i="8"/>
  <c r="BW82" i="8"/>
  <c r="BV82" i="8"/>
  <c r="BU82" i="8"/>
  <c r="BT82" i="8"/>
  <c r="BS82" i="8"/>
  <c r="BR82" i="8"/>
  <c r="BQ82" i="8"/>
  <c r="CK81" i="8"/>
  <c r="CI81" i="8"/>
  <c r="CH81" i="8"/>
  <c r="CG81" i="8"/>
  <c r="CF81" i="8"/>
  <c r="CE81" i="8"/>
  <c r="CD81" i="8"/>
  <c r="CC81" i="8"/>
  <c r="CB81" i="8"/>
  <c r="CA81" i="8"/>
  <c r="BZ81" i="8"/>
  <c r="BY81" i="8"/>
  <c r="BX81" i="8"/>
  <c r="BW81" i="8"/>
  <c r="BV81" i="8"/>
  <c r="BU81" i="8"/>
  <c r="BT81" i="8"/>
  <c r="BS81" i="8"/>
  <c r="BR81" i="8"/>
  <c r="BQ81" i="8"/>
  <c r="CK80" i="8"/>
  <c r="CI80" i="8"/>
  <c r="CH80" i="8"/>
  <c r="CG80" i="8"/>
  <c r="CF80" i="8"/>
  <c r="CE80" i="8"/>
  <c r="CD80" i="8"/>
  <c r="CC80" i="8"/>
  <c r="CB80" i="8"/>
  <c r="CA80" i="8"/>
  <c r="BZ80" i="8"/>
  <c r="BY80" i="8"/>
  <c r="BX80" i="8"/>
  <c r="BW80" i="8"/>
  <c r="BV80" i="8"/>
  <c r="BU80" i="8"/>
  <c r="BT80" i="8"/>
  <c r="BS80" i="8"/>
  <c r="BR80" i="8"/>
  <c r="BQ80" i="8"/>
  <c r="CK79" i="8"/>
  <c r="CI79" i="8"/>
  <c r="CH79" i="8"/>
  <c r="CG79" i="8"/>
  <c r="CF79" i="8"/>
  <c r="CE79" i="8"/>
  <c r="CD79" i="8"/>
  <c r="CC79" i="8"/>
  <c r="CB79" i="8"/>
  <c r="CA79" i="8"/>
  <c r="BZ79" i="8"/>
  <c r="BY79" i="8"/>
  <c r="BX79" i="8"/>
  <c r="BW79" i="8"/>
  <c r="BV79" i="8"/>
  <c r="BU79" i="8"/>
  <c r="BT79" i="8"/>
  <c r="BS79" i="8"/>
  <c r="BR79" i="8"/>
  <c r="BQ79" i="8"/>
  <c r="CK78" i="8"/>
  <c r="CI78" i="8"/>
  <c r="CH78" i="8"/>
  <c r="CG78" i="8"/>
  <c r="CF78" i="8"/>
  <c r="CE78" i="8"/>
  <c r="CD78" i="8"/>
  <c r="CC78" i="8"/>
  <c r="CB78" i="8"/>
  <c r="CA78" i="8"/>
  <c r="BZ78" i="8"/>
  <c r="BY78" i="8"/>
  <c r="BX78" i="8"/>
  <c r="BW78" i="8"/>
  <c r="BV78" i="8"/>
  <c r="BU78" i="8"/>
  <c r="BT78" i="8"/>
  <c r="BS78" i="8"/>
  <c r="BR78" i="8"/>
  <c r="BQ78" i="8"/>
  <c r="CK77" i="8"/>
  <c r="CI77" i="8"/>
  <c r="CH77" i="8"/>
  <c r="CG77" i="8"/>
  <c r="CF77" i="8"/>
  <c r="CE77" i="8"/>
  <c r="CD77" i="8"/>
  <c r="CC77" i="8"/>
  <c r="CB77" i="8"/>
  <c r="CA77" i="8"/>
  <c r="BZ77" i="8"/>
  <c r="BY77" i="8"/>
  <c r="BX77" i="8"/>
  <c r="BW77" i="8"/>
  <c r="BV77" i="8"/>
  <c r="BU77" i="8"/>
  <c r="BT77" i="8"/>
  <c r="BS77" i="8"/>
  <c r="BR77" i="8"/>
  <c r="BQ77" i="8"/>
  <c r="CK76" i="8"/>
  <c r="CI76" i="8"/>
  <c r="CH76" i="8"/>
  <c r="CG76" i="8"/>
  <c r="CF76" i="8"/>
  <c r="CE76" i="8"/>
  <c r="CD76" i="8"/>
  <c r="CC76" i="8"/>
  <c r="CB76" i="8"/>
  <c r="CA76" i="8"/>
  <c r="BZ76" i="8"/>
  <c r="BY76" i="8"/>
  <c r="BX76" i="8"/>
  <c r="BW76" i="8"/>
  <c r="BV76" i="8"/>
  <c r="BU76" i="8"/>
  <c r="BT76" i="8"/>
  <c r="BS76" i="8"/>
  <c r="BR76" i="8"/>
  <c r="BQ76" i="8"/>
  <c r="CK75" i="8"/>
  <c r="CI75" i="8"/>
  <c r="CH75" i="8"/>
  <c r="CG75" i="8"/>
  <c r="CF75" i="8"/>
  <c r="CE75" i="8"/>
  <c r="CD75" i="8"/>
  <c r="CC75" i="8"/>
  <c r="CB75" i="8"/>
  <c r="CA75" i="8"/>
  <c r="BZ75" i="8"/>
  <c r="BY75" i="8"/>
  <c r="BX75" i="8"/>
  <c r="BW75" i="8"/>
  <c r="BV75" i="8"/>
  <c r="BU75" i="8"/>
  <c r="BT75" i="8"/>
  <c r="BS75" i="8"/>
  <c r="BR75" i="8"/>
  <c r="BQ75" i="8"/>
  <c r="CK74" i="8"/>
  <c r="CI74" i="8"/>
  <c r="CH74" i="8"/>
  <c r="CG74" i="8"/>
  <c r="CF74" i="8"/>
  <c r="CE74" i="8"/>
  <c r="CD74" i="8"/>
  <c r="CC74" i="8"/>
  <c r="CB74" i="8"/>
  <c r="CA74" i="8"/>
  <c r="BZ74" i="8"/>
  <c r="BY74" i="8"/>
  <c r="BX74" i="8"/>
  <c r="BW74" i="8"/>
  <c r="BV74" i="8"/>
  <c r="BU74" i="8"/>
  <c r="BT74" i="8"/>
  <c r="BS74" i="8"/>
  <c r="BR74" i="8"/>
  <c r="BQ74" i="8"/>
  <c r="CK73" i="8"/>
  <c r="CI73" i="8"/>
  <c r="CH73" i="8"/>
  <c r="CG73" i="8"/>
  <c r="CF73" i="8"/>
  <c r="CE73" i="8"/>
  <c r="CD73" i="8"/>
  <c r="CC73" i="8"/>
  <c r="CB73" i="8"/>
  <c r="CA73" i="8"/>
  <c r="BZ73" i="8"/>
  <c r="BY73" i="8"/>
  <c r="BX73" i="8"/>
  <c r="BW73" i="8"/>
  <c r="BV73" i="8"/>
  <c r="BU73" i="8"/>
  <c r="BT73" i="8"/>
  <c r="BS73" i="8"/>
  <c r="BR73" i="8"/>
  <c r="BQ73" i="8"/>
  <c r="CK72" i="8"/>
  <c r="CI72" i="8"/>
  <c r="CH72" i="8"/>
  <c r="CG72" i="8"/>
  <c r="CF72" i="8"/>
  <c r="CE72" i="8"/>
  <c r="CD72" i="8"/>
  <c r="CC72" i="8"/>
  <c r="CB72" i="8"/>
  <c r="CA72" i="8"/>
  <c r="BZ72" i="8"/>
  <c r="BY72" i="8"/>
  <c r="BX72" i="8"/>
  <c r="BW72" i="8"/>
  <c r="BV72" i="8"/>
  <c r="BU72" i="8"/>
  <c r="BT72" i="8"/>
  <c r="BS72" i="8"/>
  <c r="BR72" i="8"/>
  <c r="BQ72" i="8"/>
  <c r="CK71" i="8"/>
  <c r="CI71" i="8"/>
  <c r="CH71" i="8"/>
  <c r="CG71" i="8"/>
  <c r="CF71" i="8"/>
  <c r="CE71" i="8"/>
  <c r="CD71" i="8"/>
  <c r="CC71" i="8"/>
  <c r="CB71" i="8"/>
  <c r="CA71" i="8"/>
  <c r="BZ71" i="8"/>
  <c r="BY71" i="8"/>
  <c r="BX71" i="8"/>
  <c r="BW71" i="8"/>
  <c r="BV71" i="8"/>
  <c r="BU71" i="8"/>
  <c r="BT71" i="8"/>
  <c r="BS71" i="8"/>
  <c r="BR71" i="8"/>
  <c r="BQ71" i="8"/>
  <c r="CK70" i="8"/>
  <c r="CI70" i="8"/>
  <c r="CH70" i="8"/>
  <c r="CG70" i="8"/>
  <c r="CF70" i="8"/>
  <c r="CE70" i="8"/>
  <c r="CD70" i="8"/>
  <c r="CC70" i="8"/>
  <c r="CB70" i="8"/>
  <c r="CA70" i="8"/>
  <c r="BZ70" i="8"/>
  <c r="BY70" i="8"/>
  <c r="BX70" i="8"/>
  <c r="BW70" i="8"/>
  <c r="BV70" i="8"/>
  <c r="BU70" i="8"/>
  <c r="BT70" i="8"/>
  <c r="BS70" i="8"/>
  <c r="BR70" i="8"/>
  <c r="BQ70" i="8"/>
  <c r="CK69" i="8"/>
  <c r="CI69" i="8"/>
  <c r="CH69" i="8"/>
  <c r="CG69" i="8"/>
  <c r="CF69" i="8"/>
  <c r="CE69" i="8"/>
  <c r="CD69" i="8"/>
  <c r="CC69" i="8"/>
  <c r="CB69" i="8"/>
  <c r="CA69" i="8"/>
  <c r="BZ69" i="8"/>
  <c r="BY69" i="8"/>
  <c r="BX69" i="8"/>
  <c r="BW69" i="8"/>
  <c r="BV69" i="8"/>
  <c r="BU69" i="8"/>
  <c r="BT69" i="8"/>
  <c r="BS69" i="8"/>
  <c r="BR69" i="8"/>
  <c r="BQ69" i="8"/>
  <c r="CK68" i="8"/>
  <c r="CI68" i="8"/>
  <c r="CH68" i="8"/>
  <c r="CG68" i="8"/>
  <c r="CF68" i="8"/>
  <c r="CE68" i="8"/>
  <c r="CD68" i="8"/>
  <c r="CC68" i="8"/>
  <c r="CB68" i="8"/>
  <c r="CA68" i="8"/>
  <c r="BZ68" i="8"/>
  <c r="BY68" i="8"/>
  <c r="BX68" i="8"/>
  <c r="BW68" i="8"/>
  <c r="BV68" i="8"/>
  <c r="BU68" i="8"/>
  <c r="BT68" i="8"/>
  <c r="BS68" i="8"/>
  <c r="BR68" i="8"/>
  <c r="BQ68" i="8"/>
  <c r="CK67" i="8"/>
  <c r="CI67" i="8"/>
  <c r="CH67" i="8"/>
  <c r="CG67" i="8"/>
  <c r="CF67" i="8"/>
  <c r="CE67" i="8"/>
  <c r="CD67" i="8"/>
  <c r="CC67" i="8"/>
  <c r="CB67" i="8"/>
  <c r="CA67" i="8"/>
  <c r="BZ67" i="8"/>
  <c r="BY67" i="8"/>
  <c r="BX67" i="8"/>
  <c r="BW67" i="8"/>
  <c r="BV67" i="8"/>
  <c r="BU67" i="8"/>
  <c r="BT67" i="8"/>
  <c r="BS67" i="8"/>
  <c r="BR67" i="8"/>
  <c r="BQ67" i="8"/>
  <c r="CK66" i="8"/>
  <c r="CI66" i="8"/>
  <c r="CH66" i="8"/>
  <c r="CG66" i="8"/>
  <c r="CF66" i="8"/>
  <c r="CE66" i="8"/>
  <c r="CD66" i="8"/>
  <c r="CC66" i="8"/>
  <c r="CB66" i="8"/>
  <c r="CA66" i="8"/>
  <c r="BZ66" i="8"/>
  <c r="BY66" i="8"/>
  <c r="BX66" i="8"/>
  <c r="BW66" i="8"/>
  <c r="BV66" i="8"/>
  <c r="BU66" i="8"/>
  <c r="BT66" i="8"/>
  <c r="BS66" i="8"/>
  <c r="BR66" i="8"/>
  <c r="BQ66" i="8"/>
  <c r="CK65" i="8"/>
  <c r="CI65" i="8"/>
  <c r="CH65" i="8"/>
  <c r="CG65" i="8"/>
  <c r="CF65" i="8"/>
  <c r="CE65" i="8"/>
  <c r="CD65" i="8"/>
  <c r="CC65" i="8"/>
  <c r="CB65" i="8"/>
  <c r="CA65" i="8"/>
  <c r="BZ65" i="8"/>
  <c r="BY65" i="8"/>
  <c r="BX65" i="8"/>
  <c r="BW65" i="8"/>
  <c r="BV65" i="8"/>
  <c r="BU65" i="8"/>
  <c r="BT65" i="8"/>
  <c r="BS65" i="8"/>
  <c r="BR65" i="8"/>
  <c r="BQ65" i="8"/>
  <c r="CK64" i="8"/>
  <c r="CI64" i="8"/>
  <c r="CH64" i="8"/>
  <c r="CG64" i="8"/>
  <c r="CF64" i="8"/>
  <c r="CE64" i="8"/>
  <c r="CD64" i="8"/>
  <c r="CC64" i="8"/>
  <c r="CB64" i="8"/>
  <c r="CA64" i="8"/>
  <c r="BZ64" i="8"/>
  <c r="BY64" i="8"/>
  <c r="BX64" i="8"/>
  <c r="BW64" i="8"/>
  <c r="BV64" i="8"/>
  <c r="BU64" i="8"/>
  <c r="BT64" i="8"/>
  <c r="BS64" i="8"/>
  <c r="BR64" i="8"/>
  <c r="BQ64" i="8"/>
  <c r="CK63" i="8"/>
  <c r="CI63" i="8"/>
  <c r="CH63" i="8"/>
  <c r="CG63" i="8"/>
  <c r="CF63" i="8"/>
  <c r="CE63" i="8"/>
  <c r="CD63" i="8"/>
  <c r="CC63" i="8"/>
  <c r="CB63" i="8"/>
  <c r="CA63" i="8"/>
  <c r="BZ63" i="8"/>
  <c r="BY63" i="8"/>
  <c r="BX63" i="8"/>
  <c r="BW63" i="8"/>
  <c r="BV63" i="8"/>
  <c r="BU63" i="8"/>
  <c r="BT63" i="8"/>
  <c r="BS63" i="8"/>
  <c r="BR63" i="8"/>
  <c r="BQ63" i="8"/>
  <c r="CK62" i="8"/>
  <c r="CI62" i="8"/>
  <c r="CH62" i="8"/>
  <c r="CG62" i="8"/>
  <c r="CF62" i="8"/>
  <c r="CE62" i="8"/>
  <c r="CD62" i="8"/>
  <c r="CC62" i="8"/>
  <c r="CB62" i="8"/>
  <c r="CA62" i="8"/>
  <c r="BZ62" i="8"/>
  <c r="BY62" i="8"/>
  <c r="BX62" i="8"/>
  <c r="BW62" i="8"/>
  <c r="BV62" i="8"/>
  <c r="BU62" i="8"/>
  <c r="BT62" i="8"/>
  <c r="BS62" i="8"/>
  <c r="BR62" i="8"/>
  <c r="BQ62" i="8"/>
  <c r="CK61" i="8"/>
  <c r="CI61" i="8"/>
  <c r="CH61" i="8"/>
  <c r="CG61" i="8"/>
  <c r="CF61" i="8"/>
  <c r="CE61" i="8"/>
  <c r="CD61" i="8"/>
  <c r="CC61" i="8"/>
  <c r="CB61" i="8"/>
  <c r="CA61" i="8"/>
  <c r="BZ61" i="8"/>
  <c r="BY61" i="8"/>
  <c r="BX61" i="8"/>
  <c r="BW61" i="8"/>
  <c r="BV61" i="8"/>
  <c r="BU61" i="8"/>
  <c r="BT61" i="8"/>
  <c r="BS61" i="8"/>
  <c r="BR61" i="8"/>
  <c r="BQ61" i="8"/>
  <c r="CK60" i="8"/>
  <c r="CI60" i="8"/>
  <c r="CH60" i="8"/>
  <c r="CG60" i="8"/>
  <c r="CF60" i="8"/>
  <c r="CE60" i="8"/>
  <c r="CD60" i="8"/>
  <c r="CC60" i="8"/>
  <c r="CB60" i="8"/>
  <c r="CA60" i="8"/>
  <c r="BZ60" i="8"/>
  <c r="BY60" i="8"/>
  <c r="BX60" i="8"/>
  <c r="BW60" i="8"/>
  <c r="BV60" i="8"/>
  <c r="BU60" i="8"/>
  <c r="BT60" i="8"/>
  <c r="BS60" i="8"/>
  <c r="BR60" i="8"/>
  <c r="BQ60" i="8"/>
  <c r="CK59" i="8"/>
  <c r="CI59" i="8"/>
  <c r="CH59" i="8"/>
  <c r="CG59" i="8"/>
  <c r="CF59" i="8"/>
  <c r="CE59" i="8"/>
  <c r="CD59" i="8"/>
  <c r="CC59" i="8"/>
  <c r="CB59" i="8"/>
  <c r="CA59" i="8"/>
  <c r="BZ59" i="8"/>
  <c r="BY59" i="8"/>
  <c r="BX59" i="8"/>
  <c r="BW59" i="8"/>
  <c r="BV59" i="8"/>
  <c r="BU59" i="8"/>
  <c r="BT59" i="8"/>
  <c r="BS59" i="8"/>
  <c r="BR59" i="8"/>
  <c r="BQ59" i="8"/>
  <c r="CK58" i="8"/>
  <c r="CI58" i="8"/>
  <c r="CH58" i="8"/>
  <c r="CG58" i="8"/>
  <c r="CF58" i="8"/>
  <c r="CE58" i="8"/>
  <c r="CD58" i="8"/>
  <c r="CC58" i="8"/>
  <c r="CB58" i="8"/>
  <c r="CA58" i="8"/>
  <c r="BZ58" i="8"/>
  <c r="BY58" i="8"/>
  <c r="BX58" i="8"/>
  <c r="BW58" i="8"/>
  <c r="BV58" i="8"/>
  <c r="BU58" i="8"/>
  <c r="BT58" i="8"/>
  <c r="BS58" i="8"/>
  <c r="BR58" i="8"/>
  <c r="BQ58" i="8"/>
  <c r="CK57" i="8"/>
  <c r="CI57" i="8"/>
  <c r="CH57" i="8"/>
  <c r="CG57" i="8"/>
  <c r="CF57" i="8"/>
  <c r="CE57" i="8"/>
  <c r="CD57" i="8"/>
  <c r="CC57" i="8"/>
  <c r="CB57" i="8"/>
  <c r="CA57" i="8"/>
  <c r="BZ57" i="8"/>
  <c r="BY57" i="8"/>
  <c r="BX57" i="8"/>
  <c r="BW57" i="8"/>
  <c r="BV57" i="8"/>
  <c r="BU57" i="8"/>
  <c r="BT57" i="8"/>
  <c r="BS57" i="8"/>
  <c r="BR57" i="8"/>
  <c r="BQ57" i="8"/>
  <c r="CK56" i="8"/>
  <c r="CI56" i="8"/>
  <c r="CH56" i="8"/>
  <c r="CG56" i="8"/>
  <c r="CF56" i="8"/>
  <c r="CE56" i="8"/>
  <c r="CD56" i="8"/>
  <c r="CC56" i="8"/>
  <c r="CB56" i="8"/>
  <c r="CA56" i="8"/>
  <c r="BZ56" i="8"/>
  <c r="BY56" i="8"/>
  <c r="BX56" i="8"/>
  <c r="BW56" i="8"/>
  <c r="BV56" i="8"/>
  <c r="BU56" i="8"/>
  <c r="BT56" i="8"/>
  <c r="BS56" i="8"/>
  <c r="BR56" i="8"/>
  <c r="BQ56" i="8"/>
  <c r="CK55" i="8"/>
  <c r="CI55" i="8"/>
  <c r="CH55" i="8"/>
  <c r="CG55" i="8"/>
  <c r="CF55" i="8"/>
  <c r="CE55" i="8"/>
  <c r="CD55" i="8"/>
  <c r="CC55" i="8"/>
  <c r="CB55" i="8"/>
  <c r="CA55" i="8"/>
  <c r="BZ55" i="8"/>
  <c r="BY55" i="8"/>
  <c r="BX55" i="8"/>
  <c r="BW55" i="8"/>
  <c r="BV55" i="8"/>
  <c r="BU55" i="8"/>
  <c r="BT55" i="8"/>
  <c r="BS55" i="8"/>
  <c r="BR55" i="8"/>
  <c r="BQ55" i="8"/>
  <c r="CK54" i="8"/>
  <c r="CI54" i="8"/>
  <c r="CH54" i="8"/>
  <c r="CG54" i="8"/>
  <c r="CF54" i="8"/>
  <c r="CE54" i="8"/>
  <c r="CD54" i="8"/>
  <c r="CC54" i="8"/>
  <c r="CB54" i="8"/>
  <c r="CA54" i="8"/>
  <c r="BZ54" i="8"/>
  <c r="BY54" i="8"/>
  <c r="BX54" i="8"/>
  <c r="BW54" i="8"/>
  <c r="BV54" i="8"/>
  <c r="BU54" i="8"/>
  <c r="BT54" i="8"/>
  <c r="BS54" i="8"/>
  <c r="BR54" i="8"/>
  <c r="BQ54" i="8"/>
  <c r="CK53" i="8"/>
  <c r="CI53" i="8"/>
  <c r="CH53" i="8"/>
  <c r="CG53" i="8"/>
  <c r="CF53" i="8"/>
  <c r="CE53" i="8"/>
  <c r="CD53" i="8"/>
  <c r="CC53" i="8"/>
  <c r="CB53" i="8"/>
  <c r="CA53" i="8"/>
  <c r="BZ53" i="8"/>
  <c r="BY53" i="8"/>
  <c r="BX53" i="8"/>
  <c r="BW53" i="8"/>
  <c r="BV53" i="8"/>
  <c r="BU53" i="8"/>
  <c r="BT53" i="8"/>
  <c r="BS53" i="8"/>
  <c r="BR53" i="8"/>
  <c r="BQ53" i="8"/>
  <c r="CK52" i="8"/>
  <c r="CI52" i="8"/>
  <c r="CH52" i="8"/>
  <c r="CG52" i="8"/>
  <c r="CF52" i="8"/>
  <c r="CE52" i="8"/>
  <c r="CD52" i="8"/>
  <c r="CC52" i="8"/>
  <c r="CB52" i="8"/>
  <c r="CA52" i="8"/>
  <c r="BZ52" i="8"/>
  <c r="BY52" i="8"/>
  <c r="BX52" i="8"/>
  <c r="BW52" i="8"/>
  <c r="BV52" i="8"/>
  <c r="BU52" i="8"/>
  <c r="BT52" i="8"/>
  <c r="BS52" i="8"/>
  <c r="BR52" i="8"/>
  <c r="BQ52" i="8"/>
  <c r="CK51" i="8"/>
  <c r="CI51" i="8"/>
  <c r="CH51" i="8"/>
  <c r="CG51" i="8"/>
  <c r="CF51" i="8"/>
  <c r="CE51" i="8"/>
  <c r="CD51" i="8"/>
  <c r="CC51" i="8"/>
  <c r="CB51" i="8"/>
  <c r="CA51" i="8"/>
  <c r="BZ51" i="8"/>
  <c r="BY51" i="8"/>
  <c r="BX51" i="8"/>
  <c r="BW51" i="8"/>
  <c r="BV51" i="8"/>
  <c r="BU51" i="8"/>
  <c r="BT51" i="8"/>
  <c r="BS51" i="8"/>
  <c r="BR51" i="8"/>
  <c r="BQ51" i="8"/>
  <c r="CK50" i="8"/>
  <c r="CI50" i="8"/>
  <c r="CH50" i="8"/>
  <c r="CG50" i="8"/>
  <c r="CF50" i="8"/>
  <c r="CE50" i="8"/>
  <c r="CD50" i="8"/>
  <c r="CC50" i="8"/>
  <c r="CB50" i="8"/>
  <c r="CA50" i="8"/>
  <c r="BZ50" i="8"/>
  <c r="BY50" i="8"/>
  <c r="BX50" i="8"/>
  <c r="BW50" i="8"/>
  <c r="BV50" i="8"/>
  <c r="BU50" i="8"/>
  <c r="BT50" i="8"/>
  <c r="BS50" i="8"/>
  <c r="BR50" i="8"/>
  <c r="BQ50" i="8"/>
  <c r="CK49" i="8"/>
  <c r="CI49" i="8"/>
  <c r="CH49" i="8"/>
  <c r="CG49" i="8"/>
  <c r="CF49" i="8"/>
  <c r="CE49" i="8"/>
  <c r="CD49" i="8"/>
  <c r="CC49" i="8"/>
  <c r="CB49" i="8"/>
  <c r="CA49" i="8"/>
  <c r="BZ49" i="8"/>
  <c r="BY49" i="8"/>
  <c r="BX49" i="8"/>
  <c r="BW49" i="8"/>
  <c r="BV49" i="8"/>
  <c r="BU49" i="8"/>
  <c r="BT49" i="8"/>
  <c r="BS49" i="8"/>
  <c r="BR49" i="8"/>
  <c r="BQ49" i="8"/>
  <c r="CK48" i="8"/>
  <c r="CI48" i="8"/>
  <c r="CH48" i="8"/>
  <c r="CG48" i="8"/>
  <c r="CF48" i="8"/>
  <c r="CE48" i="8"/>
  <c r="CD48" i="8"/>
  <c r="CC48" i="8"/>
  <c r="CB48" i="8"/>
  <c r="CA48" i="8"/>
  <c r="BZ48" i="8"/>
  <c r="BY48" i="8"/>
  <c r="BX48" i="8"/>
  <c r="BW48" i="8"/>
  <c r="BV48" i="8"/>
  <c r="BU48" i="8"/>
  <c r="BT48" i="8"/>
  <c r="BS48" i="8"/>
  <c r="BR48" i="8"/>
  <c r="BQ48" i="8"/>
  <c r="CK47" i="8"/>
  <c r="CI47" i="8"/>
  <c r="CH47" i="8"/>
  <c r="CG47" i="8"/>
  <c r="CF47" i="8"/>
  <c r="CE47" i="8"/>
  <c r="CD47" i="8"/>
  <c r="CC47" i="8"/>
  <c r="CB47" i="8"/>
  <c r="CA47" i="8"/>
  <c r="BZ47" i="8"/>
  <c r="BY47" i="8"/>
  <c r="BX47" i="8"/>
  <c r="BW47" i="8"/>
  <c r="BV47" i="8"/>
  <c r="BU47" i="8"/>
  <c r="BT47" i="8"/>
  <c r="BS47" i="8"/>
  <c r="BR47" i="8"/>
  <c r="BQ47" i="8"/>
  <c r="CK46" i="8"/>
  <c r="CI46" i="8"/>
  <c r="CH46" i="8"/>
  <c r="CG46" i="8"/>
  <c r="CF46" i="8"/>
  <c r="CE46" i="8"/>
  <c r="CD46" i="8"/>
  <c r="CC46" i="8"/>
  <c r="CB46" i="8"/>
  <c r="CA46" i="8"/>
  <c r="BZ46" i="8"/>
  <c r="BY46" i="8"/>
  <c r="BX46" i="8"/>
  <c r="BW46" i="8"/>
  <c r="BV46" i="8"/>
  <c r="BU46" i="8"/>
  <c r="BT46" i="8"/>
  <c r="BS46" i="8"/>
  <c r="BR46" i="8"/>
  <c r="BQ46" i="8"/>
  <c r="CK45" i="8"/>
  <c r="CI45" i="8"/>
  <c r="CH45" i="8"/>
  <c r="CG45" i="8"/>
  <c r="CF45" i="8"/>
  <c r="CE45" i="8"/>
  <c r="CD45" i="8"/>
  <c r="CC45" i="8"/>
  <c r="CB45" i="8"/>
  <c r="CA45" i="8"/>
  <c r="BZ45" i="8"/>
  <c r="BY45" i="8"/>
  <c r="BX45" i="8"/>
  <c r="BW45" i="8"/>
  <c r="BV45" i="8"/>
  <c r="BU45" i="8"/>
  <c r="BT45" i="8"/>
  <c r="BS45" i="8"/>
  <c r="BR45" i="8"/>
  <c r="BQ45" i="8"/>
  <c r="CK44" i="8"/>
  <c r="CI44" i="8"/>
  <c r="CH44" i="8"/>
  <c r="CG44" i="8"/>
  <c r="CF44" i="8"/>
  <c r="CE44" i="8"/>
  <c r="CD44" i="8"/>
  <c r="CC44" i="8"/>
  <c r="CB44" i="8"/>
  <c r="CA44" i="8"/>
  <c r="BZ44" i="8"/>
  <c r="BY44" i="8"/>
  <c r="BX44" i="8"/>
  <c r="BW44" i="8"/>
  <c r="BV44" i="8"/>
  <c r="BU44" i="8"/>
  <c r="BT44" i="8"/>
  <c r="BS44" i="8"/>
  <c r="BR44" i="8"/>
  <c r="BQ44" i="8"/>
  <c r="CK43" i="8"/>
  <c r="CI43" i="8"/>
  <c r="CH43" i="8"/>
  <c r="CG43" i="8"/>
  <c r="CF43" i="8"/>
  <c r="CE43" i="8"/>
  <c r="CD43" i="8"/>
  <c r="CC43" i="8"/>
  <c r="CB43" i="8"/>
  <c r="CA43" i="8"/>
  <c r="BZ43" i="8"/>
  <c r="BY43" i="8"/>
  <c r="BX43" i="8"/>
  <c r="BW43" i="8"/>
  <c r="BV43" i="8"/>
  <c r="BU43" i="8"/>
  <c r="BT43" i="8"/>
  <c r="BS43" i="8"/>
  <c r="BR43" i="8"/>
  <c r="BQ43" i="8"/>
  <c r="CK42" i="8"/>
  <c r="CI42" i="8"/>
  <c r="CH42" i="8"/>
  <c r="CG42" i="8"/>
  <c r="CF42" i="8"/>
  <c r="CE42" i="8"/>
  <c r="CD42" i="8"/>
  <c r="CC42" i="8"/>
  <c r="CB42" i="8"/>
  <c r="CA42" i="8"/>
  <c r="BZ42" i="8"/>
  <c r="BY42" i="8"/>
  <c r="BX42" i="8"/>
  <c r="BW42" i="8"/>
  <c r="BV42" i="8"/>
  <c r="BU42" i="8"/>
  <c r="BT42" i="8"/>
  <c r="BS42" i="8"/>
  <c r="BR42" i="8"/>
  <c r="BQ42" i="8"/>
  <c r="CK41" i="8"/>
  <c r="CI41" i="8"/>
  <c r="CH41" i="8"/>
  <c r="CG41" i="8"/>
  <c r="CF41" i="8"/>
  <c r="CE41" i="8"/>
  <c r="CD41" i="8"/>
  <c r="CC41" i="8"/>
  <c r="CB41" i="8"/>
  <c r="CA41" i="8"/>
  <c r="BZ41" i="8"/>
  <c r="BY41" i="8"/>
  <c r="BX41" i="8"/>
  <c r="BW41" i="8"/>
  <c r="BV41" i="8"/>
  <c r="BU41" i="8"/>
  <c r="BT41" i="8"/>
  <c r="BS41" i="8"/>
  <c r="BR41" i="8"/>
  <c r="BQ41" i="8"/>
  <c r="CK40" i="8"/>
  <c r="CI40" i="8"/>
  <c r="CH40" i="8"/>
  <c r="CG40" i="8"/>
  <c r="CF40" i="8"/>
  <c r="CE40" i="8"/>
  <c r="CD40" i="8"/>
  <c r="CC40" i="8"/>
  <c r="CB40" i="8"/>
  <c r="CA40" i="8"/>
  <c r="BZ40" i="8"/>
  <c r="BY40" i="8"/>
  <c r="BX40" i="8"/>
  <c r="BW40" i="8"/>
  <c r="BV40" i="8"/>
  <c r="BU40" i="8"/>
  <c r="BT40" i="8"/>
  <c r="BS40" i="8"/>
  <c r="BR40" i="8"/>
  <c r="BQ40" i="8"/>
  <c r="CK39" i="8"/>
  <c r="CI39" i="8"/>
  <c r="CH39" i="8"/>
  <c r="CG39" i="8"/>
  <c r="CF39" i="8"/>
  <c r="CE39" i="8"/>
  <c r="CD39" i="8"/>
  <c r="CC39" i="8"/>
  <c r="CB39" i="8"/>
  <c r="CA39" i="8"/>
  <c r="BZ39" i="8"/>
  <c r="BY39" i="8"/>
  <c r="BX39" i="8"/>
  <c r="BW39" i="8"/>
  <c r="BV39" i="8"/>
  <c r="BU39" i="8"/>
  <c r="BT39" i="8"/>
  <c r="BS39" i="8"/>
  <c r="BR39" i="8"/>
  <c r="BQ39" i="8"/>
  <c r="CK38" i="8"/>
  <c r="CI38" i="8"/>
  <c r="CH38" i="8"/>
  <c r="CG38" i="8"/>
  <c r="CF38" i="8"/>
  <c r="CE38" i="8"/>
  <c r="CD38" i="8"/>
  <c r="CC38" i="8"/>
  <c r="CB38" i="8"/>
  <c r="CA38" i="8"/>
  <c r="BZ38" i="8"/>
  <c r="BY38" i="8"/>
  <c r="BX38" i="8"/>
  <c r="BW38" i="8"/>
  <c r="BV38" i="8"/>
  <c r="BU38" i="8"/>
  <c r="BT38" i="8"/>
  <c r="BS38" i="8"/>
  <c r="BR38" i="8"/>
  <c r="BQ38" i="8"/>
  <c r="CK37" i="8"/>
  <c r="CI37" i="8"/>
  <c r="CH37" i="8"/>
  <c r="CG37" i="8"/>
  <c r="CF37" i="8"/>
  <c r="CE37" i="8"/>
  <c r="CD37" i="8"/>
  <c r="CC37" i="8"/>
  <c r="CB37" i="8"/>
  <c r="CA37" i="8"/>
  <c r="BZ37" i="8"/>
  <c r="BY37" i="8"/>
  <c r="BX37" i="8"/>
  <c r="BW37" i="8"/>
  <c r="BV37" i="8"/>
  <c r="BU37" i="8"/>
  <c r="BT37" i="8"/>
  <c r="BS37" i="8"/>
  <c r="BR37" i="8"/>
  <c r="BQ37" i="8"/>
  <c r="CK36" i="8"/>
  <c r="CI36" i="8"/>
  <c r="CH36" i="8"/>
  <c r="CG36" i="8"/>
  <c r="CF36" i="8"/>
  <c r="CE36" i="8"/>
  <c r="CD36" i="8"/>
  <c r="CC36" i="8"/>
  <c r="CB36" i="8"/>
  <c r="CA36" i="8"/>
  <c r="BZ36" i="8"/>
  <c r="BY36" i="8"/>
  <c r="BX36" i="8"/>
  <c r="BW36" i="8"/>
  <c r="BV36" i="8"/>
  <c r="BU36" i="8"/>
  <c r="BT36" i="8"/>
  <c r="BS36" i="8"/>
  <c r="BR36" i="8"/>
  <c r="BQ36" i="8"/>
  <c r="CK35" i="8"/>
  <c r="CI35" i="8"/>
  <c r="CH35" i="8"/>
  <c r="CG35" i="8"/>
  <c r="CF35" i="8"/>
  <c r="CE35" i="8"/>
  <c r="CD35" i="8"/>
  <c r="CC35" i="8"/>
  <c r="CB35" i="8"/>
  <c r="CA35" i="8"/>
  <c r="BZ35" i="8"/>
  <c r="BY35" i="8"/>
  <c r="BX35" i="8"/>
  <c r="BW35" i="8"/>
  <c r="BV35" i="8"/>
  <c r="BU35" i="8"/>
  <c r="BT35" i="8"/>
  <c r="BS35" i="8"/>
  <c r="BR35" i="8"/>
  <c r="BQ35" i="8"/>
  <c r="CK34" i="8"/>
  <c r="CI34" i="8"/>
  <c r="CH34" i="8"/>
  <c r="CG34" i="8"/>
  <c r="CF34" i="8"/>
  <c r="CE34" i="8"/>
  <c r="CD34" i="8"/>
  <c r="CC34" i="8"/>
  <c r="CB34" i="8"/>
  <c r="CA34" i="8"/>
  <c r="BZ34" i="8"/>
  <c r="BY34" i="8"/>
  <c r="BX34" i="8"/>
  <c r="BW34" i="8"/>
  <c r="BV34" i="8"/>
  <c r="BU34" i="8"/>
  <c r="BT34" i="8"/>
  <c r="BS34" i="8"/>
  <c r="BR34" i="8"/>
  <c r="BQ34" i="8"/>
  <c r="CK33" i="8"/>
  <c r="CI33" i="8"/>
  <c r="CH33" i="8"/>
  <c r="CG33" i="8"/>
  <c r="CF33" i="8"/>
  <c r="CE33" i="8"/>
  <c r="CD33" i="8"/>
  <c r="CC33" i="8"/>
  <c r="CB33" i="8"/>
  <c r="CA33" i="8"/>
  <c r="BZ33" i="8"/>
  <c r="BY33" i="8"/>
  <c r="BX33" i="8"/>
  <c r="BW33" i="8"/>
  <c r="BV33" i="8"/>
  <c r="BU33" i="8"/>
  <c r="BT33" i="8"/>
  <c r="BS33" i="8"/>
  <c r="BR33" i="8"/>
  <c r="BQ33" i="8"/>
  <c r="CK32" i="8"/>
  <c r="CI32" i="8"/>
  <c r="CH32" i="8"/>
  <c r="CG32" i="8"/>
  <c r="CF32" i="8"/>
  <c r="CE32" i="8"/>
  <c r="CD32" i="8"/>
  <c r="CC32" i="8"/>
  <c r="CB32" i="8"/>
  <c r="CA32" i="8"/>
  <c r="BZ32" i="8"/>
  <c r="BY32" i="8"/>
  <c r="BX32" i="8"/>
  <c r="BW32" i="8"/>
  <c r="BV32" i="8"/>
  <c r="BU32" i="8"/>
  <c r="BT32" i="8"/>
  <c r="BS32" i="8"/>
  <c r="BR32" i="8"/>
  <c r="BQ32" i="8"/>
  <c r="CK31" i="8"/>
  <c r="CI31" i="8"/>
  <c r="CH31" i="8"/>
  <c r="CG31" i="8"/>
  <c r="CF31" i="8"/>
  <c r="CE31" i="8"/>
  <c r="CD31" i="8"/>
  <c r="CC31" i="8"/>
  <c r="CB31" i="8"/>
  <c r="CA31" i="8"/>
  <c r="BZ31" i="8"/>
  <c r="BY31" i="8"/>
  <c r="BX31" i="8"/>
  <c r="BW31" i="8"/>
  <c r="BV31" i="8"/>
  <c r="BU31" i="8"/>
  <c r="BT31" i="8"/>
  <c r="BS31" i="8"/>
  <c r="BR31" i="8"/>
  <c r="BQ31" i="8"/>
  <c r="CK30" i="8"/>
  <c r="CI30" i="8"/>
  <c r="CH30" i="8"/>
  <c r="CG30" i="8"/>
  <c r="CF30" i="8"/>
  <c r="CE30" i="8"/>
  <c r="CD30" i="8"/>
  <c r="CC30" i="8"/>
  <c r="CB30" i="8"/>
  <c r="CA30" i="8"/>
  <c r="BZ30" i="8"/>
  <c r="BY30" i="8"/>
  <c r="BX30" i="8"/>
  <c r="BW30" i="8"/>
  <c r="BV30" i="8"/>
  <c r="BU30" i="8"/>
  <c r="BT30" i="8"/>
  <c r="BS30" i="8"/>
  <c r="BR30" i="8"/>
  <c r="BQ30" i="8"/>
  <c r="CK29" i="8"/>
  <c r="CI29" i="8"/>
  <c r="CH29" i="8"/>
  <c r="CG29" i="8"/>
  <c r="CF29" i="8"/>
  <c r="CE29" i="8"/>
  <c r="CD29" i="8"/>
  <c r="CC29" i="8"/>
  <c r="CB29" i="8"/>
  <c r="CA29" i="8"/>
  <c r="BZ29" i="8"/>
  <c r="BY29" i="8"/>
  <c r="BX29" i="8"/>
  <c r="BW29" i="8"/>
  <c r="BV29" i="8"/>
  <c r="BU29" i="8"/>
  <c r="BT29" i="8"/>
  <c r="BS29" i="8"/>
  <c r="BR29" i="8"/>
  <c r="BQ29" i="8"/>
  <c r="CK28" i="8"/>
  <c r="CI28" i="8"/>
  <c r="CH28" i="8"/>
  <c r="CG28" i="8"/>
  <c r="CF28" i="8"/>
  <c r="CE28" i="8"/>
  <c r="CD28" i="8"/>
  <c r="CC28" i="8"/>
  <c r="CB28" i="8"/>
  <c r="CA28" i="8"/>
  <c r="BZ28" i="8"/>
  <c r="BY28" i="8"/>
  <c r="BX28" i="8"/>
  <c r="BW28" i="8"/>
  <c r="BV28" i="8"/>
  <c r="BU28" i="8"/>
  <c r="BT28" i="8"/>
  <c r="BS28" i="8"/>
  <c r="BR28" i="8"/>
  <c r="BQ28" i="8"/>
  <c r="CK27" i="8"/>
  <c r="CI27" i="8"/>
  <c r="CH27" i="8"/>
  <c r="CG27" i="8"/>
  <c r="CF27" i="8"/>
  <c r="CE27" i="8"/>
  <c r="CD27" i="8"/>
  <c r="CC27" i="8"/>
  <c r="CB27" i="8"/>
  <c r="CA27" i="8"/>
  <c r="BZ27" i="8"/>
  <c r="BY27" i="8"/>
  <c r="BX27" i="8"/>
  <c r="BW27" i="8"/>
  <c r="BV27" i="8"/>
  <c r="BU27" i="8"/>
  <c r="BT27" i="8"/>
  <c r="BS27" i="8"/>
  <c r="BR27" i="8"/>
  <c r="BQ27" i="8"/>
  <c r="CK26" i="8"/>
  <c r="CI26" i="8"/>
  <c r="CH26" i="8"/>
  <c r="CG26" i="8"/>
  <c r="CF26" i="8"/>
  <c r="CE26" i="8"/>
  <c r="CD26" i="8"/>
  <c r="CC26" i="8"/>
  <c r="CB26" i="8"/>
  <c r="CA26" i="8"/>
  <c r="BZ26" i="8"/>
  <c r="BY26" i="8"/>
  <c r="BX26" i="8"/>
  <c r="BW26" i="8"/>
  <c r="BV26" i="8"/>
  <c r="BU26" i="8"/>
  <c r="BT26" i="8"/>
  <c r="BS26" i="8"/>
  <c r="BR26" i="8"/>
  <c r="BQ26" i="8"/>
  <c r="CK25" i="8"/>
  <c r="CI25" i="8"/>
  <c r="CH25" i="8"/>
  <c r="CG25" i="8"/>
  <c r="CF25" i="8"/>
  <c r="CE25" i="8"/>
  <c r="CD25" i="8"/>
  <c r="CC25" i="8"/>
  <c r="CB25" i="8"/>
  <c r="CA25" i="8"/>
  <c r="BZ25" i="8"/>
  <c r="BY25" i="8"/>
  <c r="BX25" i="8"/>
  <c r="BW25" i="8"/>
  <c r="BV25" i="8"/>
  <c r="BU25" i="8"/>
  <c r="BT25" i="8"/>
  <c r="BS25" i="8"/>
  <c r="BR25" i="8"/>
  <c r="BQ25" i="8"/>
  <c r="CK24" i="8"/>
  <c r="CI24" i="8"/>
  <c r="CH24" i="8"/>
  <c r="CG24" i="8"/>
  <c r="CF24" i="8"/>
  <c r="CE24" i="8"/>
  <c r="CD24" i="8"/>
  <c r="CC24" i="8"/>
  <c r="CB24" i="8"/>
  <c r="CA24" i="8"/>
  <c r="BZ24" i="8"/>
  <c r="BY24" i="8"/>
  <c r="BX24" i="8"/>
  <c r="BW24" i="8"/>
  <c r="BV24" i="8"/>
  <c r="BU24" i="8"/>
  <c r="BT24" i="8"/>
  <c r="BS24" i="8"/>
  <c r="BR24" i="8"/>
  <c r="BQ24" i="8"/>
  <c r="CK23" i="8"/>
  <c r="CI23" i="8"/>
  <c r="CH23" i="8"/>
  <c r="CG23" i="8"/>
  <c r="CF23" i="8"/>
  <c r="CE23" i="8"/>
  <c r="CD23" i="8"/>
  <c r="CC23" i="8"/>
  <c r="CB23" i="8"/>
  <c r="CA23" i="8"/>
  <c r="BZ23" i="8"/>
  <c r="BY23" i="8"/>
  <c r="BX23" i="8"/>
  <c r="BW23" i="8"/>
  <c r="BV23" i="8"/>
  <c r="BU23" i="8"/>
  <c r="BT23" i="8"/>
  <c r="BS23" i="8"/>
  <c r="BR23" i="8"/>
  <c r="BQ23" i="8"/>
  <c r="CK22" i="8"/>
  <c r="CI22" i="8"/>
  <c r="CH22" i="8"/>
  <c r="CG22" i="8"/>
  <c r="CF22" i="8"/>
  <c r="CE22" i="8"/>
  <c r="CD22" i="8"/>
  <c r="CC22" i="8"/>
  <c r="CB22" i="8"/>
  <c r="CA22" i="8"/>
  <c r="BZ22" i="8"/>
  <c r="BY22" i="8"/>
  <c r="BX22" i="8"/>
  <c r="BW22" i="8"/>
  <c r="BV22" i="8"/>
  <c r="BU22" i="8"/>
  <c r="BT22" i="8"/>
  <c r="BS22" i="8"/>
  <c r="BR22" i="8"/>
  <c r="BQ22" i="8"/>
  <c r="CK21" i="8"/>
  <c r="CI21" i="8"/>
  <c r="CH21" i="8"/>
  <c r="CG21" i="8"/>
  <c r="CF21" i="8"/>
  <c r="CE21" i="8"/>
  <c r="CD21" i="8"/>
  <c r="CC21" i="8"/>
  <c r="CB21" i="8"/>
  <c r="CA21" i="8"/>
  <c r="BZ21" i="8"/>
  <c r="BY21" i="8"/>
  <c r="BX21" i="8"/>
  <c r="BW21" i="8"/>
  <c r="BV21" i="8"/>
  <c r="BU21" i="8"/>
  <c r="BT21" i="8"/>
  <c r="BS21" i="8"/>
  <c r="BR21" i="8"/>
  <c r="BQ21" i="8"/>
  <c r="CK20" i="8"/>
  <c r="CI20" i="8"/>
  <c r="CH20" i="8"/>
  <c r="CG20" i="8"/>
  <c r="CF20" i="8"/>
  <c r="CE20" i="8"/>
  <c r="CD20" i="8"/>
  <c r="CC20" i="8"/>
  <c r="CB20" i="8"/>
  <c r="CA20" i="8"/>
  <c r="BZ20" i="8"/>
  <c r="BY20" i="8"/>
  <c r="BX20" i="8"/>
  <c r="BW20" i="8"/>
  <c r="BV20" i="8"/>
  <c r="BU20" i="8"/>
  <c r="BT20" i="8"/>
  <c r="BS20" i="8"/>
  <c r="BR20" i="8"/>
  <c r="BQ20" i="8"/>
  <c r="CK19" i="8"/>
  <c r="CI19" i="8"/>
  <c r="CH19" i="8"/>
  <c r="CG19" i="8"/>
  <c r="CF19" i="8"/>
  <c r="CE19" i="8"/>
  <c r="CD19" i="8"/>
  <c r="CC19" i="8"/>
  <c r="CB19" i="8"/>
  <c r="CA19" i="8"/>
  <c r="BZ19" i="8"/>
  <c r="BY19" i="8"/>
  <c r="BX19" i="8"/>
  <c r="BW19" i="8"/>
  <c r="BV19" i="8"/>
  <c r="BU19" i="8"/>
  <c r="BT19" i="8"/>
  <c r="BS19" i="8"/>
  <c r="BR19" i="8"/>
  <c r="BQ19" i="8"/>
  <c r="CK18" i="8"/>
  <c r="CI18" i="8"/>
  <c r="CH18" i="8"/>
  <c r="CG18" i="8"/>
  <c r="CF18" i="8"/>
  <c r="CE18" i="8"/>
  <c r="CD18" i="8"/>
  <c r="CC18" i="8"/>
  <c r="CB18" i="8"/>
  <c r="CA18" i="8"/>
  <c r="BZ18" i="8"/>
  <c r="BY18" i="8"/>
  <c r="BX18" i="8"/>
  <c r="BW18" i="8"/>
  <c r="BV18" i="8"/>
  <c r="BU18" i="8"/>
  <c r="BT18" i="8"/>
  <c r="BS18" i="8"/>
  <c r="BR18" i="8"/>
  <c r="BQ18" i="8"/>
  <c r="CK17" i="8"/>
  <c r="CI17" i="8"/>
  <c r="CH17" i="8"/>
  <c r="CG17" i="8"/>
  <c r="CF17" i="8"/>
  <c r="CE17" i="8"/>
  <c r="CD17" i="8"/>
  <c r="CC17" i="8"/>
  <c r="CB17" i="8"/>
  <c r="CA17" i="8"/>
  <c r="BZ17" i="8"/>
  <c r="BY17" i="8"/>
  <c r="BX17" i="8"/>
  <c r="BW17" i="8"/>
  <c r="BV17" i="8"/>
  <c r="BU17" i="8"/>
  <c r="BT17" i="8"/>
  <c r="BS17" i="8"/>
  <c r="BR17" i="8"/>
  <c r="BQ17" i="8"/>
  <c r="CK16" i="8"/>
  <c r="CI16" i="8"/>
  <c r="CH16" i="8"/>
  <c r="CG16" i="8"/>
  <c r="CF16" i="8"/>
  <c r="CE16" i="8"/>
  <c r="CD16" i="8"/>
  <c r="CC16" i="8"/>
  <c r="CB16" i="8"/>
  <c r="CA16" i="8"/>
  <c r="BZ16" i="8"/>
  <c r="BY16" i="8"/>
  <c r="BX16" i="8"/>
  <c r="BW16" i="8"/>
  <c r="BV16" i="8"/>
  <c r="BU16" i="8"/>
  <c r="BT16" i="8"/>
  <c r="BS16" i="8"/>
  <c r="BR16" i="8"/>
  <c r="BQ16" i="8"/>
  <c r="CK15" i="8"/>
  <c r="CI15" i="8"/>
  <c r="CH15" i="8"/>
  <c r="CG15" i="8"/>
  <c r="CF15" i="8"/>
  <c r="CE15" i="8"/>
  <c r="CD15" i="8"/>
  <c r="CC15" i="8"/>
  <c r="CB15" i="8"/>
  <c r="CA15" i="8"/>
  <c r="BZ15" i="8"/>
  <c r="BY15" i="8"/>
  <c r="BX15" i="8"/>
  <c r="BW15" i="8"/>
  <c r="BV15" i="8"/>
  <c r="BU15" i="8"/>
  <c r="BT15" i="8"/>
  <c r="BS15" i="8"/>
  <c r="BR15" i="8"/>
  <c r="BQ15" i="8"/>
  <c r="CK14" i="8"/>
  <c r="CI14" i="8"/>
  <c r="CH14" i="8"/>
  <c r="CG14" i="8"/>
  <c r="CF14" i="8"/>
  <c r="CE14" i="8"/>
  <c r="CD14" i="8"/>
  <c r="CC14" i="8"/>
  <c r="CB14" i="8"/>
  <c r="CA14" i="8"/>
  <c r="BZ14" i="8"/>
  <c r="BY14" i="8"/>
  <c r="BX14" i="8"/>
  <c r="BW14" i="8"/>
  <c r="BV14" i="8"/>
  <c r="BU14" i="8"/>
  <c r="BT14" i="8"/>
  <c r="BS14" i="8"/>
  <c r="BR14" i="8"/>
  <c r="BQ14" i="8"/>
  <c r="CK13" i="8"/>
  <c r="CI13" i="8"/>
  <c r="CH13" i="8"/>
  <c r="CG13" i="8"/>
  <c r="CF13" i="8"/>
  <c r="CE13" i="8"/>
  <c r="CD13" i="8"/>
  <c r="CC13" i="8"/>
  <c r="CB13" i="8"/>
  <c r="CA13" i="8"/>
  <c r="BZ13" i="8"/>
  <c r="BY13" i="8"/>
  <c r="BX13" i="8"/>
  <c r="BW13" i="8"/>
  <c r="BV13" i="8"/>
  <c r="BU13" i="8"/>
  <c r="BT13" i="8"/>
  <c r="BS13" i="8"/>
  <c r="BR13" i="8"/>
  <c r="BQ13" i="8"/>
  <c r="CK12" i="8"/>
  <c r="CI12" i="8"/>
  <c r="CH12" i="8"/>
  <c r="CG12" i="8"/>
  <c r="CF12" i="8"/>
  <c r="CE12" i="8"/>
  <c r="CD12" i="8"/>
  <c r="CC12" i="8"/>
  <c r="CB12" i="8"/>
  <c r="CA12" i="8"/>
  <c r="BZ12" i="8"/>
  <c r="BY12" i="8"/>
  <c r="BX12" i="8"/>
  <c r="BW12" i="8"/>
  <c r="BV12" i="8"/>
  <c r="BU12" i="8"/>
  <c r="BT12" i="8"/>
  <c r="BS12" i="8"/>
  <c r="BR12" i="8"/>
  <c r="BQ12" i="8"/>
  <c r="CK11" i="8"/>
  <c r="CI11" i="8"/>
  <c r="CH11" i="8"/>
  <c r="CG11" i="8"/>
  <c r="CF11" i="8"/>
  <c r="CE11" i="8"/>
  <c r="CD11" i="8"/>
  <c r="CC11" i="8"/>
  <c r="CB11" i="8"/>
  <c r="CA11" i="8"/>
  <c r="BZ11" i="8"/>
  <c r="BY11" i="8"/>
  <c r="BX11" i="8"/>
  <c r="BW11" i="8"/>
  <c r="BV11" i="8"/>
  <c r="BU11" i="8"/>
  <c r="BT11" i="8"/>
  <c r="BS11" i="8"/>
  <c r="BR11" i="8"/>
  <c r="BQ11" i="8"/>
  <c r="CK10" i="8"/>
  <c r="CI10" i="8"/>
  <c r="CH10" i="8"/>
  <c r="CG10" i="8"/>
  <c r="CF10" i="8"/>
  <c r="CE10" i="8"/>
  <c r="CD10" i="8"/>
  <c r="CC10" i="8"/>
  <c r="CB10" i="8"/>
  <c r="CA10" i="8"/>
  <c r="BZ10" i="8"/>
  <c r="BY10" i="8"/>
  <c r="BX10" i="8"/>
  <c r="BW10" i="8"/>
  <c r="BV10" i="8"/>
  <c r="BU10" i="8"/>
  <c r="BT10" i="8"/>
  <c r="BS10" i="8"/>
  <c r="BR10" i="8"/>
  <c r="BQ10" i="8"/>
  <c r="CK9" i="8"/>
  <c r="CI9" i="8"/>
  <c r="CH9" i="8"/>
  <c r="CG9" i="8"/>
  <c r="CF9" i="8"/>
  <c r="CE9" i="8"/>
  <c r="CD9" i="8"/>
  <c r="CC9" i="8"/>
  <c r="CB9" i="8"/>
  <c r="CA9" i="8"/>
  <c r="BZ9" i="8"/>
  <c r="BY9" i="8"/>
  <c r="BX9" i="8"/>
  <c r="BW9" i="8"/>
  <c r="BV9" i="8"/>
  <c r="BU9" i="8"/>
  <c r="BT9" i="8"/>
  <c r="BS9" i="8"/>
  <c r="BR9" i="8"/>
  <c r="BQ9" i="8"/>
  <c r="CK8" i="8"/>
  <c r="CI8" i="8"/>
  <c r="CH8" i="8"/>
  <c r="CG8" i="8"/>
  <c r="CF8" i="8"/>
  <c r="CE8" i="8"/>
  <c r="CD8" i="8"/>
  <c r="CC8" i="8"/>
  <c r="CB8" i="8"/>
  <c r="CA8" i="8"/>
  <c r="BZ8" i="8"/>
  <c r="BY8" i="8"/>
  <c r="BX8" i="8"/>
  <c r="BW8" i="8"/>
  <c r="BV8" i="8"/>
  <c r="BU8" i="8"/>
  <c r="BT8" i="8"/>
  <c r="BS8" i="8"/>
  <c r="BR8" i="8"/>
  <c r="BQ8" i="8"/>
  <c r="CK7" i="8"/>
  <c r="CI7" i="8"/>
  <c r="CH7" i="8"/>
  <c r="CG7" i="8"/>
  <c r="CF7" i="8"/>
  <c r="CE7" i="8"/>
  <c r="CD7" i="8"/>
  <c r="CC7" i="8"/>
  <c r="CB7" i="8"/>
  <c r="CA7" i="8"/>
  <c r="BZ7" i="8"/>
  <c r="BY7" i="8"/>
  <c r="BX7" i="8"/>
  <c r="BW7" i="8"/>
  <c r="BV7" i="8"/>
  <c r="BU7" i="8"/>
  <c r="BT7" i="8"/>
  <c r="BS7" i="8"/>
  <c r="BR7" i="8"/>
  <c r="BQ7" i="8"/>
  <c r="CK6" i="8"/>
  <c r="CI6" i="8"/>
  <c r="CH6" i="8"/>
  <c r="CG6" i="8"/>
  <c r="CF6" i="8"/>
  <c r="CE6" i="8"/>
  <c r="CD6" i="8"/>
  <c r="CC6" i="8"/>
  <c r="CB6" i="8"/>
  <c r="CA6" i="8"/>
  <c r="BZ6" i="8"/>
  <c r="BY6" i="8"/>
  <c r="BX6" i="8"/>
  <c r="BW6" i="8"/>
  <c r="BV6" i="8"/>
  <c r="BU6" i="8"/>
  <c r="BT6" i="8"/>
  <c r="BS6" i="8"/>
  <c r="BR6" i="8"/>
  <c r="BQ6" i="8"/>
  <c r="AB6" i="1"/>
  <c r="AK13" i="4" l="1"/>
  <c r="AG13" i="1" s="1"/>
  <c r="AE13" i="4"/>
  <c r="Y6" i="8"/>
  <c r="K655" i="8"/>
  <c r="AN27" i="1"/>
  <c r="AM27" i="1"/>
  <c r="Z27" i="1"/>
  <c r="AJ27" i="1" s="1"/>
  <c r="AE27" i="1"/>
  <c r="AB27" i="1"/>
  <c r="AC27" i="1" s="1"/>
  <c r="AN26" i="1"/>
  <c r="AM26" i="1"/>
  <c r="Z26" i="1"/>
  <c r="AJ26" i="1" s="1"/>
  <c r="AE26" i="1"/>
  <c r="AB26" i="1"/>
  <c r="AC26" i="1" s="1"/>
  <c r="AF26" i="1"/>
  <c r="AL26" i="1" s="1"/>
  <c r="AN25" i="1"/>
  <c r="AM25" i="1"/>
  <c r="Z25" i="1"/>
  <c r="AJ25" i="1" s="1"/>
  <c r="AE25" i="1"/>
  <c r="AB25" i="1"/>
  <c r="AC25" i="1" s="1"/>
  <c r="AN24" i="1"/>
  <c r="AM24" i="1"/>
  <c r="Z24" i="1"/>
  <c r="AF24" i="1" s="1"/>
  <c r="AL24" i="1" s="1"/>
  <c r="AJ24" i="1"/>
  <c r="AE24" i="1"/>
  <c r="AB24" i="1"/>
  <c r="AC24" i="1" s="1"/>
  <c r="AN23" i="1"/>
  <c r="AM23" i="1"/>
  <c r="Z23" i="1"/>
  <c r="AJ23" i="1" s="1"/>
  <c r="AE23" i="1"/>
  <c r="AB23" i="1"/>
  <c r="AC23" i="1" s="1"/>
  <c r="D6" i="8"/>
  <c r="D7" i="8"/>
  <c r="Z7" i="8" s="1"/>
  <c r="AF7" i="8" s="1"/>
  <c r="D8" i="8"/>
  <c r="D9" i="8"/>
  <c r="Z9" i="8" s="1"/>
  <c r="D10" i="8"/>
  <c r="D11" i="8"/>
  <c r="Z11" i="8" s="1"/>
  <c r="D12" i="8"/>
  <c r="A12" i="8" s="1"/>
  <c r="D13" i="8"/>
  <c r="Z13" i="8" s="1"/>
  <c r="D14" i="8"/>
  <c r="Z14" i="8" s="1"/>
  <c r="D15" i="8"/>
  <c r="Z15" i="8" s="1"/>
  <c r="AE15" i="8" s="1"/>
  <c r="D16" i="8"/>
  <c r="D17" i="8"/>
  <c r="Z17" i="8" s="1"/>
  <c r="AF17" i="8" s="1"/>
  <c r="D18" i="8"/>
  <c r="D19" i="8"/>
  <c r="Z19" i="8" s="1"/>
  <c r="D20" i="8"/>
  <c r="D21" i="8"/>
  <c r="D22" i="8"/>
  <c r="Z22" i="8" s="1"/>
  <c r="D23" i="8"/>
  <c r="Z23" i="8" s="1"/>
  <c r="AG23" i="8" s="1"/>
  <c r="D24" i="8"/>
  <c r="Z24" i="8" s="1"/>
  <c r="D25" i="8"/>
  <c r="Z25" i="8" s="1"/>
  <c r="AE25" i="8" s="1"/>
  <c r="D26" i="8"/>
  <c r="Z26" i="8" s="1"/>
  <c r="D27" i="8"/>
  <c r="Z27" i="8" s="1"/>
  <c r="D28" i="8"/>
  <c r="D29" i="8"/>
  <c r="Z29" i="8" s="1"/>
  <c r="AB29" i="8" s="1"/>
  <c r="D30" i="8"/>
  <c r="Z30" i="8" s="1"/>
  <c r="D31" i="8"/>
  <c r="Z31" i="8" s="1"/>
  <c r="AD31" i="8" s="1"/>
  <c r="D32" i="8"/>
  <c r="D33" i="8"/>
  <c r="D34" i="8"/>
  <c r="D35" i="8"/>
  <c r="Z35" i="8" s="1"/>
  <c r="D36" i="8"/>
  <c r="Z36" i="8" s="1"/>
  <c r="AC36" i="8" s="1"/>
  <c r="D37" i="8"/>
  <c r="Z37" i="8" s="1"/>
  <c r="D38" i="8"/>
  <c r="Z38" i="8" s="1"/>
  <c r="D39" i="8"/>
  <c r="Z39" i="8" s="1"/>
  <c r="D40" i="8"/>
  <c r="Z40" i="8" s="1"/>
  <c r="AD40" i="8" s="1"/>
  <c r="D41" i="8"/>
  <c r="Z41" i="8" s="1"/>
  <c r="D42" i="8"/>
  <c r="Z42" i="8" s="1"/>
  <c r="AB42" i="8" s="1"/>
  <c r="D43" i="8"/>
  <c r="Z43" i="8" s="1"/>
  <c r="D44" i="8"/>
  <c r="D45" i="8"/>
  <c r="Z45" i="8" s="1"/>
  <c r="AC45" i="8" s="1"/>
  <c r="D46" i="8"/>
  <c r="Z46" i="8" s="1"/>
  <c r="AD46" i="8" s="1"/>
  <c r="D47" i="8"/>
  <c r="Z47" i="8" s="1"/>
  <c r="D48" i="8"/>
  <c r="D49" i="8"/>
  <c r="Z49" i="8" s="1"/>
  <c r="D50" i="8"/>
  <c r="Z50" i="8" s="1"/>
  <c r="D51" i="8"/>
  <c r="Z51" i="8" s="1"/>
  <c r="D52" i="8"/>
  <c r="D53" i="8"/>
  <c r="Z53" i="8" s="1"/>
  <c r="D54" i="8"/>
  <c r="Z54" i="8" s="1"/>
  <c r="D55" i="8"/>
  <c r="Z55" i="8" s="1"/>
  <c r="D56" i="8"/>
  <c r="Z56" i="8" s="1"/>
  <c r="D57" i="8"/>
  <c r="Z57" i="8" s="1"/>
  <c r="D58" i="8"/>
  <c r="Z58" i="8" s="1"/>
  <c r="D59" i="8"/>
  <c r="Z59" i="8" s="1"/>
  <c r="D60" i="8"/>
  <c r="D61" i="8"/>
  <c r="Z61" i="8" s="1"/>
  <c r="D62" i="8"/>
  <c r="Z62" i="8" s="1"/>
  <c r="D63" i="8"/>
  <c r="Z63" i="8" s="1"/>
  <c r="AB63" i="8" s="1"/>
  <c r="D64" i="8"/>
  <c r="Z64" i="8" s="1"/>
  <c r="D65" i="8"/>
  <c r="Z65" i="8" s="1"/>
  <c r="AC65" i="8" s="1"/>
  <c r="D66" i="8"/>
  <c r="D67" i="8"/>
  <c r="Z67" i="8" s="1"/>
  <c r="D68" i="8"/>
  <c r="Z68" i="8" s="1"/>
  <c r="D69" i="8"/>
  <c r="Z69" i="8" s="1"/>
  <c r="AD69" i="8" s="1"/>
  <c r="D70" i="8"/>
  <c r="Z70" i="8" s="1"/>
  <c r="AE70" i="8" s="1"/>
  <c r="D71" i="8"/>
  <c r="Z71" i="8" s="1"/>
  <c r="AF71" i="8" s="1"/>
  <c r="D72" i="8"/>
  <c r="D73" i="8"/>
  <c r="Z73" i="8" s="1"/>
  <c r="AC73" i="8" s="1"/>
  <c r="D74" i="8"/>
  <c r="Z74" i="8" s="1"/>
  <c r="D75" i="8"/>
  <c r="Z75" i="8" s="1"/>
  <c r="D76" i="8"/>
  <c r="D77" i="8"/>
  <c r="Z77" i="8" s="1"/>
  <c r="AF77" i="8" s="1"/>
  <c r="D78" i="8"/>
  <c r="Z78" i="8" s="1"/>
  <c r="D79" i="8"/>
  <c r="Z79" i="8" s="1"/>
  <c r="AD79" i="8" s="1"/>
  <c r="D80" i="8"/>
  <c r="D81" i="8"/>
  <c r="D82" i="8"/>
  <c r="D83" i="8"/>
  <c r="Z83" i="8" s="1"/>
  <c r="D84" i="8"/>
  <c r="D85" i="8"/>
  <c r="Z85" i="8" s="1"/>
  <c r="D86" i="8"/>
  <c r="Z86" i="8" s="1"/>
  <c r="D87" i="8"/>
  <c r="Z87" i="8" s="1"/>
  <c r="AF87" i="8" s="1"/>
  <c r="D88" i="8"/>
  <c r="D89" i="8"/>
  <c r="Z89" i="8" s="1"/>
  <c r="D90" i="8"/>
  <c r="Z90" i="8" s="1"/>
  <c r="AG90" i="8" s="1"/>
  <c r="D91" i="8"/>
  <c r="Z91" i="8" s="1"/>
  <c r="D92" i="8"/>
  <c r="D93" i="8"/>
  <c r="Z93" i="8" s="1"/>
  <c r="AE93" i="8" s="1"/>
  <c r="D94" i="8"/>
  <c r="Z94" i="8" s="1"/>
  <c r="D95" i="8"/>
  <c r="Z95" i="8" s="1"/>
  <c r="D96" i="8"/>
  <c r="D97" i="8"/>
  <c r="Z97" i="8" s="1"/>
  <c r="AG97" i="8" s="1"/>
  <c r="D98" i="8"/>
  <c r="Z98" i="8" s="1"/>
  <c r="D99" i="8"/>
  <c r="Z99" i="8" s="1"/>
  <c r="D100" i="8"/>
  <c r="D101" i="8"/>
  <c r="Z101" i="8" s="1"/>
  <c r="D102" i="8"/>
  <c r="Z102" i="8" s="1"/>
  <c r="D103" i="8"/>
  <c r="Z103" i="8" s="1"/>
  <c r="D104" i="8"/>
  <c r="Z104" i="8" s="1"/>
  <c r="D105" i="8"/>
  <c r="Z105" i="8" s="1"/>
  <c r="D106" i="8"/>
  <c r="Z106" i="8" s="1"/>
  <c r="D107" i="8"/>
  <c r="Z107" i="8" s="1"/>
  <c r="D108" i="8"/>
  <c r="D109" i="8"/>
  <c r="Z109" i="8" s="1"/>
  <c r="D110" i="8"/>
  <c r="Z110" i="8" s="1"/>
  <c r="D111" i="8"/>
  <c r="Z111" i="8" s="1"/>
  <c r="D112" i="8"/>
  <c r="D113" i="8"/>
  <c r="Z113" i="8" s="1"/>
  <c r="AD113" i="8" s="1"/>
  <c r="D114" i="8"/>
  <c r="D115" i="8"/>
  <c r="Z115" i="8" s="1"/>
  <c r="D116" i="8"/>
  <c r="D117" i="8"/>
  <c r="Z117" i="8" s="1"/>
  <c r="AG117" i="8" s="1"/>
  <c r="D118" i="8"/>
  <c r="Z118" i="8" s="1"/>
  <c r="D119" i="8"/>
  <c r="Z119" i="8" s="1"/>
  <c r="AC119" i="8" s="1"/>
  <c r="D120" i="8"/>
  <c r="D121" i="8"/>
  <c r="Z121" i="8" s="1"/>
  <c r="AF121" i="8" s="1"/>
  <c r="D122" i="8"/>
  <c r="D123" i="8"/>
  <c r="Z123" i="8" s="1"/>
  <c r="D124" i="8"/>
  <c r="D125" i="8"/>
  <c r="Z125" i="8" s="1"/>
  <c r="AD125" i="8" s="1"/>
  <c r="D126" i="8"/>
  <c r="Z126" i="8" s="1"/>
  <c r="D127" i="8"/>
  <c r="Z127" i="8" s="1"/>
  <c r="AF127" i="8" s="1"/>
  <c r="D128" i="8"/>
  <c r="D129" i="8"/>
  <c r="D130" i="8"/>
  <c r="Z130" i="8" s="1"/>
  <c r="D131" i="8"/>
  <c r="Z131" i="8" s="1"/>
  <c r="D132" i="8"/>
  <c r="D133" i="8"/>
  <c r="Z133" i="8" s="1"/>
  <c r="D134" i="8"/>
  <c r="Z134" i="8" s="1"/>
  <c r="AG134" i="8" s="1"/>
  <c r="D135" i="8"/>
  <c r="Z135" i="8" s="1"/>
  <c r="AD135" i="8" s="1"/>
  <c r="D136" i="8"/>
  <c r="D137" i="8"/>
  <c r="Z137" i="8" s="1"/>
  <c r="AG137" i="8" s="1"/>
  <c r="D138" i="8"/>
  <c r="D139" i="8"/>
  <c r="Z139" i="8" s="1"/>
  <c r="D140" i="8"/>
  <c r="D141" i="8"/>
  <c r="D142" i="8"/>
  <c r="Z142" i="8" s="1"/>
  <c r="D143" i="8"/>
  <c r="Z143" i="8" s="1"/>
  <c r="AD143" i="8" s="1"/>
  <c r="D144" i="8"/>
  <c r="D145" i="8"/>
  <c r="Z145" i="8" s="1"/>
  <c r="AB145" i="8" s="1"/>
  <c r="D146" i="8"/>
  <c r="Z146" i="8" s="1"/>
  <c r="D147" i="8"/>
  <c r="Z147" i="8" s="1"/>
  <c r="D148" i="8"/>
  <c r="D149" i="8"/>
  <c r="Z149" i="8" s="1"/>
  <c r="AC149" i="8" s="1"/>
  <c r="D150" i="8"/>
  <c r="Z150" i="8" s="1"/>
  <c r="D151" i="8"/>
  <c r="Z151" i="8" s="1"/>
  <c r="D152" i="8"/>
  <c r="D153" i="8"/>
  <c r="Z153" i="8" s="1"/>
  <c r="D154" i="8"/>
  <c r="Z154" i="8" s="1"/>
  <c r="D155" i="8"/>
  <c r="Z155" i="8" s="1"/>
  <c r="D156" i="8"/>
  <c r="D157" i="8"/>
  <c r="Z157" i="8" s="1"/>
  <c r="D158" i="8"/>
  <c r="Z158" i="8" s="1"/>
  <c r="D159" i="8"/>
  <c r="Z159" i="8" s="1"/>
  <c r="D160" i="8"/>
  <c r="Z160" i="8" s="1"/>
  <c r="D161" i="8"/>
  <c r="Z161" i="8" s="1"/>
  <c r="AG161" i="8" s="1"/>
  <c r="D162" i="8"/>
  <c r="Z162" i="8" s="1"/>
  <c r="AC162" i="8" s="1"/>
  <c r="D163" i="8"/>
  <c r="Z163" i="8" s="1"/>
  <c r="D164" i="8"/>
  <c r="Z164" i="8" s="1"/>
  <c r="D165" i="8"/>
  <c r="D166" i="8"/>
  <c r="Z166" i="8" s="1"/>
  <c r="D167" i="8"/>
  <c r="Z167" i="8" s="1"/>
  <c r="AF167" i="8" s="1"/>
  <c r="D168" i="8"/>
  <c r="D169" i="8"/>
  <c r="Z169" i="8" s="1"/>
  <c r="AB169" i="8" s="1"/>
  <c r="D170" i="8"/>
  <c r="Z170" i="8" s="1"/>
  <c r="AE170" i="8" s="1"/>
  <c r="D171" i="8"/>
  <c r="Z171" i="8" s="1"/>
  <c r="D172" i="8"/>
  <c r="D173" i="8"/>
  <c r="Z173" i="8" s="1"/>
  <c r="AD173" i="8" s="1"/>
  <c r="D174" i="8"/>
  <c r="Z174" i="8" s="1"/>
  <c r="D175" i="8"/>
  <c r="Z175" i="8" s="1"/>
  <c r="AG175" i="8" s="1"/>
  <c r="D176" i="8"/>
  <c r="D177" i="8"/>
  <c r="D178" i="8"/>
  <c r="D179" i="8"/>
  <c r="Z179" i="8" s="1"/>
  <c r="D180" i="8"/>
  <c r="D181" i="8"/>
  <c r="Z181" i="8" s="1"/>
  <c r="D182" i="8"/>
  <c r="Z182" i="8" s="1"/>
  <c r="D183" i="8"/>
  <c r="Z183" i="8" s="1"/>
  <c r="AB183" i="8" s="1"/>
  <c r="D184" i="8"/>
  <c r="Z184" i="8" s="1"/>
  <c r="D185" i="8"/>
  <c r="Z185" i="8" s="1"/>
  <c r="AF185" i="8" s="1"/>
  <c r="D186" i="8"/>
  <c r="D187" i="8"/>
  <c r="Z187" i="8" s="1"/>
  <c r="D188" i="8"/>
  <c r="D189" i="8"/>
  <c r="Z189" i="8" s="1"/>
  <c r="AG189" i="8" s="1"/>
  <c r="D190" i="8"/>
  <c r="Z190" i="8" s="1"/>
  <c r="D191" i="8"/>
  <c r="Z191" i="8" s="1"/>
  <c r="AG191" i="8" s="1"/>
  <c r="D192" i="8"/>
  <c r="D193" i="8"/>
  <c r="Z193" i="8" s="1"/>
  <c r="AC193" i="8" s="1"/>
  <c r="D194" i="8"/>
  <c r="Z194" i="8" s="1"/>
  <c r="D195" i="8"/>
  <c r="Z195" i="8" s="1"/>
  <c r="D196" i="8"/>
  <c r="D197" i="8"/>
  <c r="Z197" i="8" s="1"/>
  <c r="AC197" i="8" s="1"/>
  <c r="D198" i="8"/>
  <c r="Z198" i="8" s="1"/>
  <c r="D199" i="8"/>
  <c r="Z199" i="8" s="1"/>
  <c r="D200" i="8"/>
  <c r="D201" i="8"/>
  <c r="D202" i="8"/>
  <c r="Z202" i="8" s="1"/>
  <c r="AG202" i="8" s="1"/>
  <c r="D203" i="8"/>
  <c r="Z203" i="8" s="1"/>
  <c r="D204" i="8"/>
  <c r="D205" i="8"/>
  <c r="Z205" i="8" s="1"/>
  <c r="D206" i="8"/>
  <c r="Z206" i="8" s="1"/>
  <c r="D207" i="8"/>
  <c r="Z207" i="8" s="1"/>
  <c r="D208" i="8"/>
  <c r="D209" i="8"/>
  <c r="Z209" i="8" s="1"/>
  <c r="AG209" i="8" s="1"/>
  <c r="D210" i="8"/>
  <c r="Z210" i="8" s="1"/>
  <c r="AC210" i="8" s="1"/>
  <c r="D211" i="8"/>
  <c r="Z211" i="8" s="1"/>
  <c r="D212" i="8"/>
  <c r="D213" i="8"/>
  <c r="D214" i="8"/>
  <c r="Z214" i="8" s="1"/>
  <c r="D215" i="8"/>
  <c r="Z215" i="8" s="1"/>
  <c r="AD215" i="8" s="1"/>
  <c r="D216" i="8"/>
  <c r="D217" i="8"/>
  <c r="Z217" i="8" s="1"/>
  <c r="D218" i="8"/>
  <c r="Z218" i="8" s="1"/>
  <c r="D219" i="8"/>
  <c r="Z219" i="8" s="1"/>
  <c r="D220" i="8"/>
  <c r="D221" i="8"/>
  <c r="Z221" i="8" s="1"/>
  <c r="AD221" i="8" s="1"/>
  <c r="D222" i="8"/>
  <c r="Z222" i="8" s="1"/>
  <c r="D223" i="8"/>
  <c r="Z223" i="8" s="1"/>
  <c r="D224" i="8"/>
  <c r="D225" i="8"/>
  <c r="D226" i="8"/>
  <c r="Z226" i="8" s="1"/>
  <c r="D227" i="8"/>
  <c r="Z227" i="8" s="1"/>
  <c r="D228" i="8"/>
  <c r="D229" i="8"/>
  <c r="Z229" i="8" s="1"/>
  <c r="D230" i="8"/>
  <c r="Z230" i="8" s="1"/>
  <c r="D231" i="8"/>
  <c r="Z231" i="8" s="1"/>
  <c r="AD231" i="8" s="1"/>
  <c r="D232" i="8"/>
  <c r="D233" i="8"/>
  <c r="Z233" i="8" s="1"/>
  <c r="AE233" i="8" s="1"/>
  <c r="D234" i="8"/>
  <c r="D235" i="8"/>
  <c r="Z235" i="8" s="1"/>
  <c r="D236" i="8"/>
  <c r="D237" i="8"/>
  <c r="D238" i="8"/>
  <c r="Z238" i="8" s="1"/>
  <c r="D239" i="8"/>
  <c r="Z239" i="8" s="1"/>
  <c r="D240" i="8"/>
  <c r="Z240" i="8" s="1"/>
  <c r="D241" i="8"/>
  <c r="Z241" i="8" s="1"/>
  <c r="AB241" i="8" s="1"/>
  <c r="D242" i="8"/>
  <c r="Z242" i="8" s="1"/>
  <c r="D243" i="8"/>
  <c r="Z243" i="8" s="1"/>
  <c r="D244" i="8"/>
  <c r="D245" i="8"/>
  <c r="Z245" i="8" s="1"/>
  <c r="AE245" i="8" s="1"/>
  <c r="D246" i="8"/>
  <c r="Z246" i="8" s="1"/>
  <c r="D247" i="8"/>
  <c r="Z247" i="8" s="1"/>
  <c r="D248" i="8"/>
  <c r="D249" i="8"/>
  <c r="D250" i="8"/>
  <c r="D251" i="8"/>
  <c r="Z251" i="8" s="1"/>
  <c r="D252" i="8"/>
  <c r="D253" i="8"/>
  <c r="Z253" i="8" s="1"/>
  <c r="D254" i="8"/>
  <c r="Z254" i="8" s="1"/>
  <c r="D255" i="8"/>
  <c r="Z255" i="8" s="1"/>
  <c r="AG255" i="8" s="1"/>
  <c r="D256" i="8"/>
  <c r="D257" i="8"/>
  <c r="Z257" i="8" s="1"/>
  <c r="AD257" i="8" s="1"/>
  <c r="D258" i="8"/>
  <c r="Z258" i="8" s="1"/>
  <c r="AC258" i="8" s="1"/>
  <c r="D259" i="8"/>
  <c r="Z259" i="8" s="1"/>
  <c r="D260" i="8"/>
  <c r="D261" i="8"/>
  <c r="Z261" i="8" s="1"/>
  <c r="AG261" i="8" s="1"/>
  <c r="D262" i="8"/>
  <c r="Z262" i="8" s="1"/>
  <c r="D263" i="8"/>
  <c r="Z263" i="8" s="1"/>
  <c r="D264" i="8"/>
  <c r="Z264" i="8" s="1"/>
  <c r="D265" i="8"/>
  <c r="Z265" i="8" s="1"/>
  <c r="AG265" i="8" s="1"/>
  <c r="D266" i="8"/>
  <c r="Z266" i="8" s="1"/>
  <c r="D267" i="8"/>
  <c r="Z267" i="8" s="1"/>
  <c r="D268" i="8"/>
  <c r="D269" i="8"/>
  <c r="Z269" i="8" s="1"/>
  <c r="AG269" i="8" s="1"/>
  <c r="D270" i="8"/>
  <c r="Z270" i="8" s="1"/>
  <c r="D271" i="8"/>
  <c r="Z271" i="8" s="1"/>
  <c r="D272" i="8"/>
  <c r="D273" i="8"/>
  <c r="D274" i="8"/>
  <c r="Z274" i="8" s="1"/>
  <c r="AC274" i="8" s="1"/>
  <c r="D275" i="8"/>
  <c r="Z275" i="8" s="1"/>
  <c r="D276" i="8"/>
  <c r="Z276" i="8" s="1"/>
  <c r="AE276" i="8" s="1"/>
  <c r="D277" i="8"/>
  <c r="Z277" i="8" s="1"/>
  <c r="D278" i="8"/>
  <c r="Z278" i="8" s="1"/>
  <c r="AG278" i="8" s="1"/>
  <c r="D279" i="8"/>
  <c r="Z279" i="8" s="1"/>
  <c r="AC279" i="8" s="1"/>
  <c r="D280" i="8"/>
  <c r="D281" i="8"/>
  <c r="Z281" i="8" s="1"/>
  <c r="D282" i="8"/>
  <c r="Z282" i="8" s="1"/>
  <c r="AC282" i="8" s="1"/>
  <c r="D283" i="8"/>
  <c r="Z283" i="8" s="1"/>
  <c r="D284" i="8"/>
  <c r="D285" i="8"/>
  <c r="Z285" i="8" s="1"/>
  <c r="AC285" i="8" s="1"/>
  <c r="D286" i="8"/>
  <c r="Z286" i="8" s="1"/>
  <c r="D287" i="8"/>
  <c r="Z287" i="8" s="1"/>
  <c r="D288" i="8"/>
  <c r="D289" i="8"/>
  <c r="Z289" i="8" s="1"/>
  <c r="AE289" i="8" s="1"/>
  <c r="D290" i="8"/>
  <c r="Z290" i="8" s="1"/>
  <c r="AC290" i="8" s="1"/>
  <c r="D291" i="8"/>
  <c r="Z291" i="8" s="1"/>
  <c r="D292" i="8"/>
  <c r="D293" i="8"/>
  <c r="Z293" i="8" s="1"/>
  <c r="AF293" i="8" s="1"/>
  <c r="D294" i="8"/>
  <c r="Z294" i="8" s="1"/>
  <c r="D295" i="8"/>
  <c r="Z295" i="8" s="1"/>
  <c r="D296" i="8"/>
  <c r="D297" i="8"/>
  <c r="D298" i="8"/>
  <c r="D299" i="8"/>
  <c r="Z299" i="8" s="1"/>
  <c r="D300" i="8"/>
  <c r="D301" i="8"/>
  <c r="Z301" i="8" s="1"/>
  <c r="D302" i="8"/>
  <c r="Z302" i="8" s="1"/>
  <c r="D303" i="8"/>
  <c r="Z303" i="8" s="1"/>
  <c r="D304" i="8"/>
  <c r="D305" i="8"/>
  <c r="Z305" i="8" s="1"/>
  <c r="AF305" i="8" s="1"/>
  <c r="D306" i="8"/>
  <c r="D307" i="8"/>
  <c r="Z307" i="8" s="1"/>
  <c r="D308" i="8"/>
  <c r="D309" i="8"/>
  <c r="Z309" i="8" s="1"/>
  <c r="D310" i="8"/>
  <c r="Z310" i="8" s="1"/>
  <c r="AD310" i="8" s="1"/>
  <c r="D311" i="8"/>
  <c r="Z311" i="8" s="1"/>
  <c r="D312" i="8"/>
  <c r="D313" i="8"/>
  <c r="Z313" i="8" s="1"/>
  <c r="AD313" i="8" s="1"/>
  <c r="D314" i="8"/>
  <c r="D315" i="8"/>
  <c r="Z315" i="8" s="1"/>
  <c r="AG315" i="8" s="1"/>
  <c r="D316" i="8"/>
  <c r="D317" i="8"/>
  <c r="Z317" i="8" s="1"/>
  <c r="AC317" i="8" s="1"/>
  <c r="D318" i="8"/>
  <c r="Z318" i="8" s="1"/>
  <c r="D319" i="8"/>
  <c r="Z319" i="8" s="1"/>
  <c r="AE319" i="8" s="1"/>
  <c r="D320" i="8"/>
  <c r="Z321" i="8"/>
  <c r="AF321" i="8" s="1"/>
  <c r="D322" i="8"/>
  <c r="D323" i="8"/>
  <c r="Z323" i="8" s="1"/>
  <c r="D324" i="8"/>
  <c r="D325" i="8"/>
  <c r="Z325" i="8" s="1"/>
  <c r="AB325" i="8" s="1"/>
  <c r="D326" i="8"/>
  <c r="Z326" i="8" s="1"/>
  <c r="D327" i="8"/>
  <c r="Z327" i="8" s="1"/>
  <c r="AB327" i="8" s="1"/>
  <c r="D328" i="8"/>
  <c r="D329" i="8"/>
  <c r="Z329" i="8" s="1"/>
  <c r="AE329" i="8" s="1"/>
  <c r="D330" i="8"/>
  <c r="D331" i="8"/>
  <c r="Z331" i="8" s="1"/>
  <c r="D332" i="8"/>
  <c r="D333" i="8"/>
  <c r="Z333" i="8" s="1"/>
  <c r="D334" i="8"/>
  <c r="Z334" i="8" s="1"/>
  <c r="D335" i="8"/>
  <c r="Z335" i="8" s="1"/>
  <c r="AC335" i="8" s="1"/>
  <c r="D336" i="8"/>
  <c r="D337" i="8"/>
  <c r="Z337" i="8" s="1"/>
  <c r="AB337" i="8" s="1"/>
  <c r="D338" i="8"/>
  <c r="Z338" i="8" s="1"/>
  <c r="D339" i="8"/>
  <c r="Z339" i="8" s="1"/>
  <c r="D340" i="8"/>
  <c r="D341" i="8"/>
  <c r="Z341" i="8" s="1"/>
  <c r="AF341" i="8" s="1"/>
  <c r="D342" i="8"/>
  <c r="Z342" i="8" s="1"/>
  <c r="D343" i="8"/>
  <c r="Z343" i="8" s="1"/>
  <c r="D344" i="8"/>
  <c r="D345" i="8"/>
  <c r="D346" i="8"/>
  <c r="D347" i="8"/>
  <c r="Z347" i="8" s="1"/>
  <c r="D348" i="8"/>
  <c r="D349" i="8"/>
  <c r="Z349" i="8" s="1"/>
  <c r="D350" i="8"/>
  <c r="Z350" i="8" s="1"/>
  <c r="D351" i="8"/>
  <c r="Z351" i="8" s="1"/>
  <c r="D352" i="8"/>
  <c r="D353" i="8"/>
  <c r="Z353" i="8" s="1"/>
  <c r="AB353" i="8" s="1"/>
  <c r="D354" i="8"/>
  <c r="D355" i="8"/>
  <c r="Z355" i="8" s="1"/>
  <c r="D356" i="8"/>
  <c r="D357" i="8"/>
  <c r="D358" i="8"/>
  <c r="Z358" i="8" s="1"/>
  <c r="D359" i="8"/>
  <c r="Z359" i="8" s="1"/>
  <c r="AG359" i="8" s="1"/>
  <c r="D360" i="8"/>
  <c r="D361" i="8"/>
  <c r="Z361" i="8" s="1"/>
  <c r="AF361" i="8" s="1"/>
  <c r="D362" i="8"/>
  <c r="Z362" i="8" s="1"/>
  <c r="D363" i="8"/>
  <c r="Z363" i="8" s="1"/>
  <c r="D364" i="8"/>
  <c r="D365" i="8"/>
  <c r="Z365" i="8" s="1"/>
  <c r="AC365" i="8" s="1"/>
  <c r="D366" i="8"/>
  <c r="Z366" i="8" s="1"/>
  <c r="D367" i="8"/>
  <c r="Z367" i="8" s="1"/>
  <c r="D368" i="8"/>
  <c r="D369" i="8"/>
  <c r="Z369" i="8" s="1"/>
  <c r="AD369" i="8" s="1"/>
  <c r="D370" i="8"/>
  <c r="D371" i="8"/>
  <c r="Z371" i="8" s="1"/>
  <c r="D372" i="8"/>
  <c r="D373" i="8"/>
  <c r="Z373" i="8" s="1"/>
  <c r="AG373" i="8" s="1"/>
  <c r="D374" i="8"/>
  <c r="Z374" i="8" s="1"/>
  <c r="D375" i="8"/>
  <c r="Z375" i="8" s="1"/>
  <c r="AC375" i="8" s="1"/>
  <c r="D376" i="8"/>
  <c r="D377" i="8"/>
  <c r="Z377" i="8" s="1"/>
  <c r="D378" i="8"/>
  <c r="D379" i="8"/>
  <c r="Z379" i="8" s="1"/>
  <c r="D380" i="8"/>
  <c r="D381" i="8"/>
  <c r="D382" i="8"/>
  <c r="Z382" i="8" s="1"/>
  <c r="D383" i="8"/>
  <c r="Z383" i="8" s="1"/>
  <c r="D384" i="8"/>
  <c r="D385" i="8"/>
  <c r="Z385" i="8" s="1"/>
  <c r="AB385" i="8" s="1"/>
  <c r="D386" i="8"/>
  <c r="Z386" i="8" s="1"/>
  <c r="D387" i="8"/>
  <c r="Z387" i="8" s="1"/>
  <c r="D388" i="8"/>
  <c r="D389" i="8"/>
  <c r="Z389" i="8" s="1"/>
  <c r="AG389" i="8" s="1"/>
  <c r="D390" i="8"/>
  <c r="Z390" i="8" s="1"/>
  <c r="D391" i="8"/>
  <c r="Z391" i="8" s="1"/>
  <c r="AD391" i="8" s="1"/>
  <c r="D392" i="8"/>
  <c r="D393" i="8"/>
  <c r="D394" i="8"/>
  <c r="Z394" i="8" s="1"/>
  <c r="AC394" i="8" s="1"/>
  <c r="D395" i="8"/>
  <c r="Z395" i="8" s="1"/>
  <c r="D396" i="8"/>
  <c r="D397" i="8"/>
  <c r="Z397" i="8" s="1"/>
  <c r="D398" i="8"/>
  <c r="Z398" i="8" s="1"/>
  <c r="D399" i="8"/>
  <c r="Z399" i="8" s="1"/>
  <c r="D400" i="8"/>
  <c r="D401" i="8"/>
  <c r="Z401" i="8" s="1"/>
  <c r="AC401" i="8" s="1"/>
  <c r="D402" i="8"/>
  <c r="D403" i="8"/>
  <c r="Z403" i="8" s="1"/>
  <c r="D404" i="8"/>
  <c r="D405" i="8"/>
  <c r="D406" i="8"/>
  <c r="Z406" i="8" s="1"/>
  <c r="D407" i="8"/>
  <c r="Z407" i="8" s="1"/>
  <c r="D408" i="8"/>
  <c r="Z408" i="8" s="1"/>
  <c r="D409" i="8"/>
  <c r="Z409" i="8" s="1"/>
  <c r="D410" i="8"/>
  <c r="Z410" i="8" s="1"/>
  <c r="D411" i="8"/>
  <c r="Z411" i="8" s="1"/>
  <c r="D412" i="8"/>
  <c r="D413" i="8"/>
  <c r="Z413" i="8" s="1"/>
  <c r="AD413" i="8" s="1"/>
  <c r="D414" i="8"/>
  <c r="Z414" i="8" s="1"/>
  <c r="D415" i="8"/>
  <c r="Z415" i="8" s="1"/>
  <c r="D416" i="8"/>
  <c r="D417" i="8"/>
  <c r="Z417" i="8" s="1"/>
  <c r="D418" i="8"/>
  <c r="D419" i="8"/>
  <c r="Z419" i="8" s="1"/>
  <c r="D420" i="8"/>
  <c r="D421" i="8"/>
  <c r="Z421" i="8" s="1"/>
  <c r="D422" i="8"/>
  <c r="Z422" i="8" s="1"/>
  <c r="D423" i="8"/>
  <c r="Z423" i="8" s="1"/>
  <c r="AC423" i="8" s="1"/>
  <c r="D424" i="8"/>
  <c r="D425" i="8"/>
  <c r="Z425" i="8" s="1"/>
  <c r="D426" i="8"/>
  <c r="D427" i="8"/>
  <c r="Z427" i="8" s="1"/>
  <c r="D428" i="8"/>
  <c r="D429" i="8"/>
  <c r="Z429" i="8" s="1"/>
  <c r="D430" i="8"/>
  <c r="Z430" i="8" s="1"/>
  <c r="D431" i="8"/>
  <c r="Z431" i="8" s="1"/>
  <c r="AE431" i="8" s="1"/>
  <c r="D432" i="8"/>
  <c r="D433" i="8"/>
  <c r="Z433" i="8" s="1"/>
  <c r="AC433" i="8" s="1"/>
  <c r="D434" i="8"/>
  <c r="D435" i="8"/>
  <c r="Z435" i="8" s="1"/>
  <c r="D436" i="8"/>
  <c r="D437" i="8"/>
  <c r="Z437" i="8" s="1"/>
  <c r="AC437" i="8" s="1"/>
  <c r="D438" i="8"/>
  <c r="Z438" i="8" s="1"/>
  <c r="D439" i="8"/>
  <c r="Z439" i="8" s="1"/>
  <c r="D440" i="8"/>
  <c r="D441" i="8"/>
  <c r="D442" i="8"/>
  <c r="Z442" i="8" s="1"/>
  <c r="AC442" i="8" s="1"/>
  <c r="D443" i="8"/>
  <c r="Z443" i="8" s="1"/>
  <c r="D444" i="8"/>
  <c r="D445" i="8"/>
  <c r="Z445" i="8" s="1"/>
  <c r="D446" i="8"/>
  <c r="Z446" i="8" s="1"/>
  <c r="D447" i="8"/>
  <c r="Z447" i="8" s="1"/>
  <c r="D448" i="8"/>
  <c r="Z448" i="8" s="1"/>
  <c r="D449" i="8"/>
  <c r="Z449" i="8" s="1"/>
  <c r="D450" i="8"/>
  <c r="D451" i="8"/>
  <c r="Z451" i="8" s="1"/>
  <c r="D452" i="8"/>
  <c r="Z452" i="8" s="1"/>
  <c r="D453" i="8"/>
  <c r="D454" i="8"/>
  <c r="Z454" i="8" s="1"/>
  <c r="D455" i="8"/>
  <c r="Z455" i="8" s="1"/>
  <c r="D456" i="8"/>
  <c r="Z456" i="8" s="1"/>
  <c r="D457" i="8"/>
  <c r="Z457" i="8" s="1"/>
  <c r="D458" i="8"/>
  <c r="Z458" i="8" s="1"/>
  <c r="D459" i="8"/>
  <c r="Z459" i="8" s="1"/>
  <c r="D460" i="8"/>
  <c r="D461" i="8"/>
  <c r="Z461" i="8" s="1"/>
  <c r="AC461" i="8" s="1"/>
  <c r="D462" i="8"/>
  <c r="Z462" i="8" s="1"/>
  <c r="D463" i="8"/>
  <c r="Z463" i="8" s="1"/>
  <c r="D464" i="8"/>
  <c r="D465" i="8"/>
  <c r="Z465" i="8" s="1"/>
  <c r="D466" i="8"/>
  <c r="D467" i="8"/>
  <c r="Z467" i="8" s="1"/>
  <c r="D468" i="8"/>
  <c r="D469" i="8"/>
  <c r="Z469" i="8" s="1"/>
  <c r="D470" i="8"/>
  <c r="Z470" i="8" s="1"/>
  <c r="D471" i="8"/>
  <c r="Z471" i="8" s="1"/>
  <c r="D472" i="8"/>
  <c r="Z472" i="8" s="1"/>
  <c r="D473" i="8"/>
  <c r="Z473" i="8" s="1"/>
  <c r="D474" i="8"/>
  <c r="D475" i="8"/>
  <c r="Z475" i="8" s="1"/>
  <c r="D476" i="8"/>
  <c r="D477" i="8"/>
  <c r="D478" i="8"/>
  <c r="Z478" i="8" s="1"/>
  <c r="D479" i="8"/>
  <c r="Z479" i="8" s="1"/>
  <c r="AF479" i="8" s="1"/>
  <c r="D480" i="8"/>
  <c r="D481" i="8"/>
  <c r="Z481" i="8" s="1"/>
  <c r="D482" i="8"/>
  <c r="Z482" i="8" s="1"/>
  <c r="D483" i="8"/>
  <c r="Z483" i="8" s="1"/>
  <c r="D484" i="8"/>
  <c r="D485" i="8"/>
  <c r="Z485" i="8" s="1"/>
  <c r="D486" i="8"/>
  <c r="Z486" i="8" s="1"/>
  <c r="D487" i="8"/>
  <c r="Z487" i="8" s="1"/>
  <c r="D488" i="8"/>
  <c r="D489" i="8"/>
  <c r="D490" i="8"/>
  <c r="D491" i="8"/>
  <c r="Z491" i="8" s="1"/>
  <c r="D492" i="8"/>
  <c r="D493" i="8"/>
  <c r="Z493" i="8" s="1"/>
  <c r="D494" i="8"/>
  <c r="Z494" i="8" s="1"/>
  <c r="D495" i="8"/>
  <c r="Z495" i="8" s="1"/>
  <c r="D496" i="8"/>
  <c r="D497" i="8"/>
  <c r="Z497" i="8" s="1"/>
  <c r="D498" i="8"/>
  <c r="D499" i="8"/>
  <c r="Z499" i="8" s="1"/>
  <c r="D500" i="8"/>
  <c r="D501" i="8"/>
  <c r="Z501" i="8" s="1"/>
  <c r="AE501" i="8" s="1"/>
  <c r="D502" i="8"/>
  <c r="Z502" i="8" s="1"/>
  <c r="D503" i="8"/>
  <c r="Z503" i="8" s="1"/>
  <c r="AD503" i="8" s="1"/>
  <c r="D504" i="8"/>
  <c r="D505" i="8"/>
  <c r="Z505" i="8" s="1"/>
  <c r="D506" i="8"/>
  <c r="Z506" i="8" s="1"/>
  <c r="AF506" i="8" s="1"/>
  <c r="D507" i="8"/>
  <c r="Z507" i="8" s="1"/>
  <c r="D508" i="8"/>
  <c r="Z508" i="8" s="1"/>
  <c r="D509" i="8"/>
  <c r="Z509" i="8" s="1"/>
  <c r="AF509" i="8" s="1"/>
  <c r="D510" i="8"/>
  <c r="Z510" i="8" s="1"/>
  <c r="D511" i="8"/>
  <c r="Z511" i="8" s="1"/>
  <c r="D512" i="8"/>
  <c r="D513" i="8"/>
  <c r="Z513" i="8" s="1"/>
  <c r="D514" i="8"/>
  <c r="D515" i="8"/>
  <c r="Z515" i="8" s="1"/>
  <c r="D516" i="8"/>
  <c r="D517" i="8"/>
  <c r="Z517" i="8" s="1"/>
  <c r="D518" i="8"/>
  <c r="Z518" i="8" s="1"/>
  <c r="D519" i="8"/>
  <c r="Z519" i="8" s="1"/>
  <c r="AD519" i="8" s="1"/>
  <c r="D520" i="8"/>
  <c r="D521" i="8"/>
  <c r="Z521" i="8" s="1"/>
  <c r="D522" i="8"/>
  <c r="D523" i="8"/>
  <c r="Z523" i="8" s="1"/>
  <c r="D524" i="8"/>
  <c r="D525" i="8"/>
  <c r="D526" i="8"/>
  <c r="Z526" i="8" s="1"/>
  <c r="D527" i="8"/>
  <c r="Z527" i="8" s="1"/>
  <c r="AE527" i="8" s="1"/>
  <c r="D528" i="8"/>
  <c r="D529" i="8"/>
  <c r="Z529" i="8" s="1"/>
  <c r="D530" i="8"/>
  <c r="D531" i="8"/>
  <c r="Z531" i="8" s="1"/>
  <c r="D532" i="8"/>
  <c r="D533" i="8"/>
  <c r="Z533" i="8" s="1"/>
  <c r="AB533" i="8" s="1"/>
  <c r="D534" i="8"/>
  <c r="Z534" i="8" s="1"/>
  <c r="AC534" i="8" s="1"/>
  <c r="D535" i="8"/>
  <c r="Z535" i="8" s="1"/>
  <c r="D536" i="8"/>
  <c r="D537" i="8"/>
  <c r="D538" i="8"/>
  <c r="Z538" i="8" s="1"/>
  <c r="AB538" i="8" s="1"/>
  <c r="D539" i="8"/>
  <c r="Z539" i="8" s="1"/>
  <c r="D540" i="8"/>
  <c r="D541" i="8"/>
  <c r="Z541" i="8" s="1"/>
  <c r="D542" i="8"/>
  <c r="Z542" i="8" s="1"/>
  <c r="D543" i="8"/>
  <c r="Z543" i="8" s="1"/>
  <c r="D544" i="8"/>
  <c r="D545" i="8"/>
  <c r="Z545" i="8" s="1"/>
  <c r="D546" i="8"/>
  <c r="Z546" i="8" s="1"/>
  <c r="AE546" i="8" s="1"/>
  <c r="D547" i="8"/>
  <c r="Z547" i="8" s="1"/>
  <c r="D548" i="8"/>
  <c r="D549" i="8"/>
  <c r="D550" i="8"/>
  <c r="Z550" i="8" s="1"/>
  <c r="D551" i="8"/>
  <c r="Z551" i="8" s="1"/>
  <c r="AE551" i="8" s="1"/>
  <c r="D552" i="8"/>
  <c r="D553" i="8"/>
  <c r="Z553" i="8" s="1"/>
  <c r="D554" i="8"/>
  <c r="Z554" i="8" s="1"/>
  <c r="D555" i="8"/>
  <c r="Z555" i="8" s="1"/>
  <c r="D556" i="8"/>
  <c r="Z556" i="8" s="1"/>
  <c r="AF556" i="8" s="1"/>
  <c r="D557" i="8"/>
  <c r="Z557" i="8" s="1"/>
  <c r="AE557" i="8" s="1"/>
  <c r="D558" i="8"/>
  <c r="Z558" i="8" s="1"/>
  <c r="D559" i="8"/>
  <c r="Z559" i="8" s="1"/>
  <c r="D560" i="8"/>
  <c r="D561" i="8"/>
  <c r="Z561" i="8" s="1"/>
  <c r="D562" i="8"/>
  <c r="D563" i="8"/>
  <c r="Z563" i="8" s="1"/>
  <c r="D564" i="8"/>
  <c r="D565" i="8"/>
  <c r="Z565" i="8" s="1"/>
  <c r="D566" i="8"/>
  <c r="Z566" i="8" s="1"/>
  <c r="D567" i="8"/>
  <c r="Z567" i="8" s="1"/>
  <c r="AF567" i="8" s="1"/>
  <c r="D568" i="8"/>
  <c r="D569" i="8"/>
  <c r="Z569" i="8" s="1"/>
  <c r="D570" i="8"/>
  <c r="D571" i="8"/>
  <c r="Z571" i="8" s="1"/>
  <c r="D572" i="8"/>
  <c r="Z572" i="8" s="1"/>
  <c r="D573" i="8"/>
  <c r="Z573" i="8" s="1"/>
  <c r="D574" i="8"/>
  <c r="Z574" i="8" s="1"/>
  <c r="D575" i="8"/>
  <c r="Z575" i="8" s="1"/>
  <c r="D576" i="8"/>
  <c r="D577" i="8"/>
  <c r="Z577" i="8" s="1"/>
  <c r="D578" i="8"/>
  <c r="Z578" i="8" s="1"/>
  <c r="D579" i="8"/>
  <c r="Z579" i="8" s="1"/>
  <c r="D580" i="8"/>
  <c r="Z580" i="8" s="1"/>
  <c r="AB580" i="8" s="1"/>
  <c r="D581" i="8"/>
  <c r="Z581" i="8" s="1"/>
  <c r="AG581" i="8" s="1"/>
  <c r="D582" i="8"/>
  <c r="Z582" i="8" s="1"/>
  <c r="D583" i="8"/>
  <c r="Z583" i="8" s="1"/>
  <c r="AD583" i="8" s="1"/>
  <c r="D584" i="8"/>
  <c r="D585" i="8"/>
  <c r="D586" i="8"/>
  <c r="Z586" i="8" s="1"/>
  <c r="D587" i="8"/>
  <c r="Z587" i="8" s="1"/>
  <c r="D588" i="8"/>
  <c r="D589" i="8"/>
  <c r="Z589" i="8" s="1"/>
  <c r="D590" i="8"/>
  <c r="Z590" i="8" s="1"/>
  <c r="D591" i="8"/>
  <c r="Z591" i="8" s="1"/>
  <c r="D592" i="8"/>
  <c r="D593" i="8"/>
  <c r="Z593" i="8" s="1"/>
  <c r="D594" i="8"/>
  <c r="D595" i="8"/>
  <c r="Z595" i="8" s="1"/>
  <c r="AD595" i="8" s="1"/>
  <c r="D596" i="8"/>
  <c r="D597" i="8"/>
  <c r="D598" i="8"/>
  <c r="Z598" i="8" s="1"/>
  <c r="D599" i="8"/>
  <c r="Z599" i="8" s="1"/>
  <c r="D600" i="8"/>
  <c r="D601" i="8"/>
  <c r="Z601" i="8" s="1"/>
  <c r="D602" i="8"/>
  <c r="Z602" i="8" s="1"/>
  <c r="D603" i="8"/>
  <c r="Z603" i="8" s="1"/>
  <c r="D604" i="8"/>
  <c r="Z604" i="8" s="1"/>
  <c r="AE604" i="8" s="1"/>
  <c r="D605" i="8"/>
  <c r="Z605" i="8" s="1"/>
  <c r="D606" i="8"/>
  <c r="Z606" i="8" s="1"/>
  <c r="D607" i="8"/>
  <c r="Z607" i="8" s="1"/>
  <c r="D608" i="8"/>
  <c r="Z608" i="8" s="1"/>
  <c r="D609" i="8"/>
  <c r="D610" i="8"/>
  <c r="D611" i="8"/>
  <c r="Z611" i="8" s="1"/>
  <c r="D612" i="8"/>
  <c r="Z612" i="8" s="1"/>
  <c r="D613" i="8"/>
  <c r="Z613" i="8" s="1"/>
  <c r="D614" i="8"/>
  <c r="Z614" i="8" s="1"/>
  <c r="D615" i="8"/>
  <c r="Z615" i="8" s="1"/>
  <c r="D616" i="8"/>
  <c r="D617" i="8"/>
  <c r="Z617" i="8" s="1"/>
  <c r="D618" i="8"/>
  <c r="D619" i="8"/>
  <c r="Z619" i="8" s="1"/>
  <c r="D620" i="8"/>
  <c r="Z620" i="8" s="1"/>
  <c r="D621" i="8"/>
  <c r="Z621" i="8" s="1"/>
  <c r="AB621" i="8" s="1"/>
  <c r="D622" i="8"/>
  <c r="Z622" i="8" s="1"/>
  <c r="D623" i="8"/>
  <c r="Z623" i="8" s="1"/>
  <c r="AC623" i="8" s="1"/>
  <c r="D624" i="8"/>
  <c r="Z624" i="8" s="1"/>
  <c r="D625" i="8"/>
  <c r="Z625" i="8" s="1"/>
  <c r="D626" i="8"/>
  <c r="Z626" i="8" s="1"/>
  <c r="AE626" i="8" s="1"/>
  <c r="D627" i="8"/>
  <c r="Z627" i="8" s="1"/>
  <c r="D628" i="8"/>
  <c r="Z628" i="8" s="1"/>
  <c r="AG628" i="8" s="1"/>
  <c r="D629" i="8"/>
  <c r="Z629" i="8" s="1"/>
  <c r="AB629" i="8" s="1"/>
  <c r="D630" i="8"/>
  <c r="Z630" i="8" s="1"/>
  <c r="D631" i="8"/>
  <c r="Z631" i="8" s="1"/>
  <c r="AG631" i="8" s="1"/>
  <c r="D632" i="8"/>
  <c r="Z632" i="8" s="1"/>
  <c r="D633" i="8"/>
  <c r="Z633" i="8" s="1"/>
  <c r="AC633" i="8" s="1"/>
  <c r="D634" i="8"/>
  <c r="Z634" i="8" s="1"/>
  <c r="D635" i="8"/>
  <c r="Z635" i="8" s="1"/>
  <c r="D636" i="8"/>
  <c r="Z636" i="8" s="1"/>
  <c r="AC636" i="8" s="1"/>
  <c r="D637" i="8"/>
  <c r="Z637" i="8" s="1"/>
  <c r="AC637" i="8" s="1"/>
  <c r="D638" i="8"/>
  <c r="Z638" i="8" s="1"/>
  <c r="D639" i="8"/>
  <c r="Z639" i="8" s="1"/>
  <c r="D640" i="8"/>
  <c r="Z640" i="8" s="1"/>
  <c r="D641" i="8"/>
  <c r="Z641" i="8" s="1"/>
  <c r="AB641" i="8" s="1"/>
  <c r="D642" i="8"/>
  <c r="Z642" i="8" s="1"/>
  <c r="AB642" i="8" s="1"/>
  <c r="D643" i="8"/>
  <c r="Z643" i="8" s="1"/>
  <c r="D644" i="8"/>
  <c r="Z644" i="8" s="1"/>
  <c r="D645" i="8"/>
  <c r="Z645" i="8" s="1"/>
  <c r="D646" i="8"/>
  <c r="Z646" i="8" s="1"/>
  <c r="D647" i="8"/>
  <c r="Z647" i="8" s="1"/>
  <c r="D648" i="8"/>
  <c r="Z648" i="8" s="1"/>
  <c r="D649" i="8"/>
  <c r="Z649" i="8" s="1"/>
  <c r="D650" i="8"/>
  <c r="Z650" i="8" s="1"/>
  <c r="AG650" i="8" s="1"/>
  <c r="D651" i="8"/>
  <c r="Z651" i="8" s="1"/>
  <c r="D652" i="8"/>
  <c r="Z652" i="8" s="1"/>
  <c r="AB652" i="8" s="1"/>
  <c r="D653" i="8"/>
  <c r="Z653" i="8" s="1"/>
  <c r="AG653" i="8" s="1"/>
  <c r="D654" i="8"/>
  <c r="Z654" i="8" s="1"/>
  <c r="D655" i="8"/>
  <c r="Z655" i="8" s="1"/>
  <c r="D656" i="8"/>
  <c r="Z656" i="8" s="1"/>
  <c r="D657" i="8"/>
  <c r="Z657" i="8" s="1"/>
  <c r="D658" i="8"/>
  <c r="Z658" i="8" s="1"/>
  <c r="D659" i="8"/>
  <c r="Z659" i="8" s="1"/>
  <c r="D660" i="8"/>
  <c r="Z660" i="8" s="1"/>
  <c r="D661" i="8"/>
  <c r="Z661" i="8" s="1"/>
  <c r="D662" i="8"/>
  <c r="Z662" i="8" s="1"/>
  <c r="D663" i="8"/>
  <c r="Z663" i="8" s="1"/>
  <c r="D664" i="8"/>
  <c r="Z664" i="8" s="1"/>
  <c r="D665" i="8"/>
  <c r="Z665" i="8" s="1"/>
  <c r="D666" i="8"/>
  <c r="Z666" i="8" s="1"/>
  <c r="AG666" i="8" s="1"/>
  <c r="D667" i="8"/>
  <c r="Z667" i="8" s="1"/>
  <c r="D668" i="8"/>
  <c r="Z668" i="8" s="1"/>
  <c r="D669" i="8"/>
  <c r="Z669" i="8" s="1"/>
  <c r="AD669" i="8" s="1"/>
  <c r="D670" i="8"/>
  <c r="Z670" i="8" s="1"/>
  <c r="D671" i="8"/>
  <c r="Z671" i="8" s="1"/>
  <c r="AD671" i="8" s="1"/>
  <c r="D672" i="8"/>
  <c r="Z672" i="8" s="1"/>
  <c r="D673" i="8"/>
  <c r="Z673" i="8" s="1"/>
  <c r="D674" i="8"/>
  <c r="Z674" i="8" s="1"/>
  <c r="AG674" i="8" s="1"/>
  <c r="D675" i="8"/>
  <c r="Z675" i="8" s="1"/>
  <c r="D676" i="8"/>
  <c r="Z676" i="8" s="1"/>
  <c r="AE676" i="8" s="1"/>
  <c r="D677" i="8"/>
  <c r="Z677" i="8" s="1"/>
  <c r="AE677" i="8" s="1"/>
  <c r="D678" i="8"/>
  <c r="Z678" i="8" s="1"/>
  <c r="D679" i="8"/>
  <c r="Z679" i="8" s="1"/>
  <c r="D680" i="8"/>
  <c r="Z680" i="8" s="1"/>
  <c r="D681" i="8"/>
  <c r="Z681" i="8" s="1"/>
  <c r="D682" i="8"/>
  <c r="Z682" i="8" s="1"/>
  <c r="AF682" i="8" s="1"/>
  <c r="D683" i="8"/>
  <c r="Z683" i="8" s="1"/>
  <c r="D684" i="8"/>
  <c r="Z684" i="8" s="1"/>
  <c r="AD684" i="8" s="1"/>
  <c r="D685" i="8"/>
  <c r="Z685" i="8" s="1"/>
  <c r="AD685" i="8" s="1"/>
  <c r="D686" i="8"/>
  <c r="Z686" i="8" s="1"/>
  <c r="D687" i="8"/>
  <c r="Z687" i="8" s="1"/>
  <c r="AD687" i="8" s="1"/>
  <c r="D688" i="8"/>
  <c r="Z688" i="8" s="1"/>
  <c r="D689" i="8"/>
  <c r="Z689" i="8" s="1"/>
  <c r="AG689" i="8" s="1"/>
  <c r="D690" i="8"/>
  <c r="Z690" i="8" s="1"/>
  <c r="AD690" i="8" s="1"/>
  <c r="D691" i="8"/>
  <c r="Z691" i="8" s="1"/>
  <c r="D692" i="8"/>
  <c r="Z692" i="8" s="1"/>
  <c r="AB692" i="8" s="1"/>
  <c r="D693" i="8"/>
  <c r="Z693" i="8" s="1"/>
  <c r="AD693" i="8" s="1"/>
  <c r="D694" i="8"/>
  <c r="Z694" i="8" s="1"/>
  <c r="D695" i="8"/>
  <c r="Z695" i="8" s="1"/>
  <c r="D696" i="8"/>
  <c r="Z696" i="8" s="1"/>
  <c r="D697" i="8"/>
  <c r="Z697" i="8" s="1"/>
  <c r="D698" i="8"/>
  <c r="Z698" i="8" s="1"/>
  <c r="D699" i="8"/>
  <c r="Z699" i="8" s="1"/>
  <c r="D700" i="8"/>
  <c r="Z700" i="8" s="1"/>
  <c r="AD700" i="8" s="1"/>
  <c r="D701" i="8"/>
  <c r="Z701" i="8" s="1"/>
  <c r="AD701" i="8" s="1"/>
  <c r="D702" i="8"/>
  <c r="Z702" i="8" s="1"/>
  <c r="D703" i="8"/>
  <c r="Z703" i="8" s="1"/>
  <c r="D704" i="8"/>
  <c r="Z704" i="8" s="1"/>
  <c r="D705" i="8"/>
  <c r="Z705" i="8" s="1"/>
  <c r="D706" i="8"/>
  <c r="Z706" i="8" s="1"/>
  <c r="AF706" i="8" s="1"/>
  <c r="D707" i="8"/>
  <c r="Z707" i="8" s="1"/>
  <c r="D708" i="8"/>
  <c r="Z708" i="8" s="1"/>
  <c r="AG708" i="8" s="1"/>
  <c r="D709" i="8"/>
  <c r="Z709" i="8" s="1"/>
  <c r="D710" i="8"/>
  <c r="Z710" i="8" s="1"/>
  <c r="D711" i="8"/>
  <c r="Z711" i="8" s="1"/>
  <c r="D712" i="8"/>
  <c r="Z712" i="8" s="1"/>
  <c r="D713" i="8"/>
  <c r="Z713" i="8" s="1"/>
  <c r="D714" i="8"/>
  <c r="Z714" i="8" s="1"/>
  <c r="AF714" i="8" s="1"/>
  <c r="D715" i="8"/>
  <c r="Z715" i="8" s="1"/>
  <c r="D716" i="8"/>
  <c r="Z716" i="8" s="1"/>
  <c r="D717" i="8"/>
  <c r="Z717" i="8" s="1"/>
  <c r="AE717" i="8" s="1"/>
  <c r="D718" i="8"/>
  <c r="Z718" i="8" s="1"/>
  <c r="D719" i="8"/>
  <c r="Z719" i="8" s="1"/>
  <c r="D720" i="8"/>
  <c r="Z720" i="8" s="1"/>
  <c r="D721" i="8"/>
  <c r="Z721" i="8" s="1"/>
  <c r="D722" i="8"/>
  <c r="Z722" i="8" s="1"/>
  <c r="D723" i="8"/>
  <c r="Z723" i="8" s="1"/>
  <c r="D724" i="8"/>
  <c r="Z724" i="8" s="1"/>
  <c r="AD724" i="8" s="1"/>
  <c r="D725" i="8"/>
  <c r="Z725" i="8" s="1"/>
  <c r="AF725" i="8" s="1"/>
  <c r="D726" i="8"/>
  <c r="Z726" i="8" s="1"/>
  <c r="D727" i="8"/>
  <c r="Z727" i="8" s="1"/>
  <c r="D728" i="8"/>
  <c r="Z728" i="8" s="1"/>
  <c r="D729" i="8"/>
  <c r="Z729" i="8" s="1"/>
  <c r="D730" i="8"/>
  <c r="Z730" i="8" s="1"/>
  <c r="AG730" i="8" s="1"/>
  <c r="D731" i="8"/>
  <c r="Z731" i="8" s="1"/>
  <c r="D732" i="8"/>
  <c r="Z732" i="8" s="1"/>
  <c r="AC732" i="8" s="1"/>
  <c r="D733" i="8"/>
  <c r="Z733" i="8" s="1"/>
  <c r="AB733" i="8" s="1"/>
  <c r="D734" i="8"/>
  <c r="Z734" i="8" s="1"/>
  <c r="D735" i="8"/>
  <c r="Z735" i="8" s="1"/>
  <c r="AB735" i="8" s="1"/>
  <c r="D736" i="8"/>
  <c r="Z736" i="8" s="1"/>
  <c r="D737" i="8"/>
  <c r="Z737" i="8" s="1"/>
  <c r="D738" i="8"/>
  <c r="Z738" i="8" s="1"/>
  <c r="AG738" i="8" s="1"/>
  <c r="D739" i="8"/>
  <c r="Z739" i="8" s="1"/>
  <c r="D740" i="8"/>
  <c r="Z740" i="8" s="1"/>
  <c r="D741" i="8"/>
  <c r="Z741" i="8" s="1"/>
  <c r="D742" i="8"/>
  <c r="Z742" i="8" s="1"/>
  <c r="D743" i="8"/>
  <c r="Z743" i="8" s="1"/>
  <c r="D744" i="8"/>
  <c r="Z744" i="8" s="1"/>
  <c r="D745" i="8"/>
  <c r="Z745" i="8" s="1"/>
  <c r="D746" i="8"/>
  <c r="Z746" i="8" s="1"/>
  <c r="D747" i="8"/>
  <c r="Z747" i="8" s="1"/>
  <c r="D748" i="8"/>
  <c r="Z748" i="8" s="1"/>
  <c r="D749" i="8"/>
  <c r="Z749" i="8" s="1"/>
  <c r="AE749" i="8" s="1"/>
  <c r="D750" i="8"/>
  <c r="Z750" i="8" s="1"/>
  <c r="D751" i="8"/>
  <c r="Z751" i="8" s="1"/>
  <c r="D752" i="8"/>
  <c r="Z752" i="8" s="1"/>
  <c r="AG752" i="8" s="1"/>
  <c r="D753" i="8"/>
  <c r="Z753" i="8" s="1"/>
  <c r="AE753" i="8" s="1"/>
  <c r="D754" i="8"/>
  <c r="Z754" i="8" s="1"/>
  <c r="AD754" i="8" s="1"/>
  <c r="D755" i="8"/>
  <c r="Z755" i="8" s="1"/>
  <c r="D756" i="8"/>
  <c r="Z756" i="8" s="1"/>
  <c r="AB756" i="8" s="1"/>
  <c r="D757" i="8"/>
  <c r="Z757" i="8" s="1"/>
  <c r="D758" i="8"/>
  <c r="Z758" i="8" s="1"/>
  <c r="D759" i="8"/>
  <c r="Z759" i="8" s="1"/>
  <c r="D760" i="8"/>
  <c r="Z760" i="8" s="1"/>
  <c r="AB760" i="8" s="1"/>
  <c r="D761" i="8"/>
  <c r="Z761" i="8" s="1"/>
  <c r="AC761" i="8" s="1"/>
  <c r="D762" i="8"/>
  <c r="Z762" i="8" s="1"/>
  <c r="D763" i="8"/>
  <c r="Z763" i="8" s="1"/>
  <c r="AG763" i="8" s="1"/>
  <c r="D764" i="8"/>
  <c r="Z764" i="8" s="1"/>
  <c r="D765" i="8"/>
  <c r="Z765" i="8" s="1"/>
  <c r="AG765" i="8" s="1"/>
  <c r="D766" i="8"/>
  <c r="Z766" i="8" s="1"/>
  <c r="AB766" i="8" s="1"/>
  <c r="D767" i="8"/>
  <c r="Z767" i="8" s="1"/>
  <c r="AG767" i="8" s="1"/>
  <c r="D768" i="8"/>
  <c r="Z768" i="8" s="1"/>
  <c r="AB768" i="8" s="1"/>
  <c r="D769" i="8"/>
  <c r="Z769" i="8" s="1"/>
  <c r="D770" i="8"/>
  <c r="Z770" i="8" s="1"/>
  <c r="AG770" i="8" s="1"/>
  <c r="D771" i="8"/>
  <c r="Z771" i="8" s="1"/>
  <c r="AC771" i="8" s="1"/>
  <c r="D772" i="8"/>
  <c r="Z772" i="8" s="1"/>
  <c r="D773" i="8"/>
  <c r="Z773" i="8" s="1"/>
  <c r="D774" i="8"/>
  <c r="Z774" i="8" s="1"/>
  <c r="AB774" i="8" s="1"/>
  <c r="D775" i="8"/>
  <c r="Z775" i="8" s="1"/>
  <c r="AC775" i="8" s="1"/>
  <c r="D776" i="8"/>
  <c r="Z776" i="8" s="1"/>
  <c r="AG776" i="8" s="1"/>
  <c r="D777" i="8"/>
  <c r="Z777" i="8" s="1"/>
  <c r="AD777" i="8" s="1"/>
  <c r="D778" i="8"/>
  <c r="Z778" i="8" s="1"/>
  <c r="D779" i="8"/>
  <c r="Z779" i="8" s="1"/>
  <c r="AC779" i="8" s="1"/>
  <c r="D780" i="8"/>
  <c r="Z780" i="8" s="1"/>
  <c r="D781" i="8"/>
  <c r="Z781" i="8" s="1"/>
  <c r="D782" i="8"/>
  <c r="Z782" i="8" s="1"/>
  <c r="AC782" i="8" s="1"/>
  <c r="D783" i="8"/>
  <c r="Z783" i="8" s="1"/>
  <c r="AC783" i="8" s="1"/>
  <c r="D784" i="8"/>
  <c r="Z784" i="8" s="1"/>
  <c r="AG784" i="8" s="1"/>
  <c r="D785" i="8"/>
  <c r="Z785" i="8" s="1"/>
  <c r="AE785" i="8" s="1"/>
  <c r="D786" i="8"/>
  <c r="Z786" i="8" s="1"/>
  <c r="D787" i="8"/>
  <c r="Z787" i="8" s="1"/>
  <c r="AC787" i="8" s="1"/>
  <c r="D788" i="8"/>
  <c r="Z788" i="8" s="1"/>
  <c r="AF788" i="8" s="1"/>
  <c r="D789" i="8"/>
  <c r="Z789" i="8" s="1"/>
  <c r="D790" i="8"/>
  <c r="Z790" i="8" s="1"/>
  <c r="D791" i="8"/>
  <c r="Z791" i="8" s="1"/>
  <c r="AD791" i="8" s="1"/>
  <c r="D792" i="8"/>
  <c r="Z792" i="8" s="1"/>
  <c r="AF792" i="8" s="1"/>
  <c r="D793" i="8"/>
  <c r="Z793" i="8" s="1"/>
  <c r="D794" i="8"/>
  <c r="Z794" i="8" s="1"/>
  <c r="D795" i="8"/>
  <c r="Z795" i="8" s="1"/>
  <c r="AF795" i="8" s="1"/>
  <c r="D796" i="8"/>
  <c r="Z796" i="8" s="1"/>
  <c r="AB796" i="8" s="1"/>
  <c r="D797" i="8"/>
  <c r="Z797" i="8" s="1"/>
  <c r="D798" i="8"/>
  <c r="Z798" i="8" s="1"/>
  <c r="D799" i="8"/>
  <c r="Z799" i="8" s="1"/>
  <c r="AF799" i="8" s="1"/>
  <c r="D800" i="8"/>
  <c r="Z800" i="8" s="1"/>
  <c r="AG800" i="8" s="1"/>
  <c r="D801" i="8"/>
  <c r="Z801" i="8" s="1"/>
  <c r="D802" i="8"/>
  <c r="Z802" i="8" s="1"/>
  <c r="D803" i="8"/>
  <c r="Z803" i="8" s="1"/>
  <c r="AG803" i="8" s="1"/>
  <c r="D804" i="8"/>
  <c r="Z804" i="8" s="1"/>
  <c r="D805" i="8"/>
  <c r="Z805" i="8" s="1"/>
  <c r="D806" i="8"/>
  <c r="Z806" i="8" s="1"/>
  <c r="AG806" i="8" s="1"/>
  <c r="D807" i="8"/>
  <c r="Z807" i="8" s="1"/>
  <c r="AE807" i="8" s="1"/>
  <c r="D808" i="8"/>
  <c r="Z808" i="8" s="1"/>
  <c r="AB808" i="8" s="1"/>
  <c r="D809" i="8"/>
  <c r="Z809" i="8" s="1"/>
  <c r="D810" i="8"/>
  <c r="Z810" i="8" s="1"/>
  <c r="D811" i="8"/>
  <c r="Z811" i="8" s="1"/>
  <c r="AF811" i="8" s="1"/>
  <c r="D812" i="8"/>
  <c r="Z812" i="8" s="1"/>
  <c r="D813" i="8"/>
  <c r="Z813" i="8" s="1"/>
  <c r="D814" i="8"/>
  <c r="Z814" i="8" s="1"/>
  <c r="AE814" i="8" s="1"/>
  <c r="D815" i="8"/>
  <c r="Z815" i="8" s="1"/>
  <c r="AB815" i="8" s="1"/>
  <c r="D816" i="8"/>
  <c r="Z816" i="8" s="1"/>
  <c r="AF816" i="8" s="1"/>
  <c r="D817" i="8"/>
  <c r="Z817" i="8" s="1"/>
  <c r="AE817" i="8" s="1"/>
  <c r="D818" i="8"/>
  <c r="Z818" i="8" s="1"/>
  <c r="AG818" i="8" s="1"/>
  <c r="D819" i="8"/>
  <c r="Z819" i="8" s="1"/>
  <c r="D820" i="8"/>
  <c r="D821" i="8"/>
  <c r="D822" i="8"/>
  <c r="Z822" i="8" s="1"/>
  <c r="AC822" i="8" s="1"/>
  <c r="D823" i="8"/>
  <c r="Z823" i="8" s="1"/>
  <c r="AD823" i="8" s="1"/>
  <c r="D824" i="8"/>
  <c r="Z824" i="8" s="1"/>
  <c r="AB824" i="8" s="1"/>
  <c r="D825" i="8"/>
  <c r="D826" i="8"/>
  <c r="D827" i="8"/>
  <c r="D828" i="8"/>
  <c r="D829" i="8"/>
  <c r="D830" i="8"/>
  <c r="Z830" i="8" s="1"/>
  <c r="AC830" i="8" s="1"/>
  <c r="D831" i="8"/>
  <c r="Z831" i="8" s="1"/>
  <c r="AD831" i="8" s="1"/>
  <c r="D832" i="8"/>
  <c r="Z832" i="8" s="1"/>
  <c r="D833" i="8"/>
  <c r="Z833" i="8" s="1"/>
  <c r="AG833" i="8" s="1"/>
  <c r="D834" i="8"/>
  <c r="D835" i="8"/>
  <c r="Z835" i="8" s="1"/>
  <c r="AD835" i="8" s="1"/>
  <c r="D836" i="8"/>
  <c r="D837" i="8"/>
  <c r="D838" i="8"/>
  <c r="Z838" i="8" s="1"/>
  <c r="D839" i="8"/>
  <c r="Z839" i="8" s="1"/>
  <c r="AC839" i="8" s="1"/>
  <c r="D840" i="8"/>
  <c r="Z840" i="8" s="1"/>
  <c r="D841" i="8"/>
  <c r="D842" i="8"/>
  <c r="D843" i="8"/>
  <c r="D844" i="8"/>
  <c r="D845" i="8"/>
  <c r="D846" i="8"/>
  <c r="D847" i="8"/>
  <c r="D848" i="8"/>
  <c r="Z848" i="8" s="1"/>
  <c r="AE848" i="8" s="1"/>
  <c r="D849" i="8"/>
  <c r="Z849" i="8" s="1"/>
  <c r="AF849" i="8" s="1"/>
  <c r="D850" i="8"/>
  <c r="D851" i="8"/>
  <c r="Z851" i="8" s="1"/>
  <c r="AF851" i="8" s="1"/>
  <c r="D852" i="8"/>
  <c r="D853" i="8"/>
  <c r="Z853" i="8" s="1"/>
  <c r="AB853" i="8" s="1"/>
  <c r="D854" i="8"/>
  <c r="D855" i="8"/>
  <c r="AG14" i="4"/>
  <c r="Y14" i="4"/>
  <c r="AK14" i="4" s="1"/>
  <c r="A14" i="4"/>
  <c r="AJ14" i="4" s="1"/>
  <c r="AG18" i="4"/>
  <c r="AH18" i="4" s="1"/>
  <c r="AD18" i="4" s="1"/>
  <c r="AF18" i="4" s="1"/>
  <c r="Y18" i="4"/>
  <c r="AK18" i="4" s="1"/>
  <c r="A18" i="4"/>
  <c r="AJ18" i="4" s="1"/>
  <c r="AG19" i="4"/>
  <c r="AH19" i="4" s="1"/>
  <c r="AD19" i="4" s="1"/>
  <c r="AF19" i="4" s="1"/>
  <c r="Y19" i="4"/>
  <c r="AK19" i="4" s="1"/>
  <c r="A19" i="4"/>
  <c r="AJ19" i="4" s="1"/>
  <c r="AG20" i="4"/>
  <c r="AH20" i="4" s="1"/>
  <c r="AD20" i="4" s="1"/>
  <c r="AF20" i="4" s="1"/>
  <c r="Y20" i="4"/>
  <c r="AK20" i="4" s="1"/>
  <c r="A20" i="4"/>
  <c r="AJ20" i="4" s="1"/>
  <c r="AG21" i="4"/>
  <c r="AH21" i="4" s="1"/>
  <c r="AD21" i="4" s="1"/>
  <c r="AF21" i="4" s="1"/>
  <c r="Y21" i="4"/>
  <c r="AI21" i="4" s="1"/>
  <c r="A21" i="4"/>
  <c r="AJ21" i="4" s="1"/>
  <c r="AG22" i="4"/>
  <c r="AH22" i="4" s="1"/>
  <c r="AD22" i="4" s="1"/>
  <c r="AF22" i="4" s="1"/>
  <c r="Y22" i="4"/>
  <c r="AI22" i="4" s="1"/>
  <c r="A22" i="4"/>
  <c r="AJ22" i="4" s="1"/>
  <c r="AG23" i="4"/>
  <c r="AH23" i="4" s="1"/>
  <c r="AD23" i="4" s="1"/>
  <c r="AF23" i="4" s="1"/>
  <c r="Y23" i="4"/>
  <c r="AK23" i="4" s="1"/>
  <c r="A23" i="4"/>
  <c r="AJ23" i="4" s="1"/>
  <c r="AG24" i="4"/>
  <c r="AH24" i="4" s="1"/>
  <c r="AD24" i="4" s="1"/>
  <c r="AF24" i="4" s="1"/>
  <c r="Y24" i="4"/>
  <c r="AI24" i="4" s="1"/>
  <c r="A24" i="4"/>
  <c r="AJ24" i="4" s="1"/>
  <c r="AG25" i="4"/>
  <c r="AH25" i="4" s="1"/>
  <c r="AD25" i="4" s="1"/>
  <c r="AF25" i="4" s="1"/>
  <c r="Y25" i="4"/>
  <c r="AK25" i="4" s="1"/>
  <c r="A25" i="4"/>
  <c r="AJ25" i="4" s="1"/>
  <c r="AG26" i="4"/>
  <c r="AH26" i="4" s="1"/>
  <c r="AD26" i="4" s="1"/>
  <c r="AF26" i="4" s="1"/>
  <c r="Y26" i="4"/>
  <c r="AK26" i="4" s="1"/>
  <c r="A26" i="4"/>
  <c r="AJ26" i="4" s="1"/>
  <c r="AG27" i="4"/>
  <c r="AH27" i="4" s="1"/>
  <c r="AD27" i="4" s="1"/>
  <c r="AF27" i="4" s="1"/>
  <c r="Y27" i="4"/>
  <c r="AK27" i="4" s="1"/>
  <c r="A27" i="4"/>
  <c r="AJ27" i="4" s="1"/>
  <c r="AG28" i="4"/>
  <c r="AH28" i="4" s="1"/>
  <c r="AD28" i="4" s="1"/>
  <c r="AF28" i="4" s="1"/>
  <c r="Y28" i="4"/>
  <c r="AK28" i="4" s="1"/>
  <c r="A28" i="4"/>
  <c r="AJ28" i="4" s="1"/>
  <c r="AG29" i="4"/>
  <c r="AH29" i="4" s="1"/>
  <c r="AD29" i="4" s="1"/>
  <c r="AF29" i="4" s="1"/>
  <c r="Y29" i="4"/>
  <c r="AI29" i="4" s="1"/>
  <c r="A29" i="4"/>
  <c r="AJ29" i="4" s="1"/>
  <c r="AG30" i="4"/>
  <c r="AH30" i="4" s="1"/>
  <c r="AD30" i="4" s="1"/>
  <c r="AF30" i="4" s="1"/>
  <c r="Y30" i="4"/>
  <c r="AI30" i="4" s="1"/>
  <c r="A30" i="4"/>
  <c r="AJ30" i="4" s="1"/>
  <c r="AG31" i="4"/>
  <c r="AH31" i="4" s="1"/>
  <c r="AD31" i="4" s="1"/>
  <c r="AF31" i="4" s="1"/>
  <c r="Y31" i="4"/>
  <c r="AK31" i="4" s="1"/>
  <c r="A31" i="4"/>
  <c r="AJ31" i="4" s="1"/>
  <c r="AG32" i="4"/>
  <c r="AH32" i="4" s="1"/>
  <c r="AD32" i="4" s="1"/>
  <c r="AF32" i="4" s="1"/>
  <c r="Y32" i="4"/>
  <c r="AI32" i="4" s="1"/>
  <c r="A32" i="4"/>
  <c r="AJ32" i="4" s="1"/>
  <c r="AG33" i="4"/>
  <c r="AH33" i="4" s="1"/>
  <c r="AD33" i="4" s="1"/>
  <c r="AF33" i="4" s="1"/>
  <c r="Y33" i="4"/>
  <c r="AK33" i="4" s="1"/>
  <c r="A33" i="4"/>
  <c r="AJ33" i="4" s="1"/>
  <c r="AG34" i="4"/>
  <c r="AH34" i="4" s="1"/>
  <c r="AD34" i="4" s="1"/>
  <c r="AF34" i="4" s="1"/>
  <c r="Y34" i="4"/>
  <c r="AK34" i="4" s="1"/>
  <c r="A34" i="4"/>
  <c r="AJ34" i="4" s="1"/>
  <c r="AG35" i="4"/>
  <c r="AH35" i="4" s="1"/>
  <c r="AD35" i="4" s="1"/>
  <c r="AF35" i="4" s="1"/>
  <c r="Y35" i="4"/>
  <c r="AK35" i="4" s="1"/>
  <c r="A35" i="4"/>
  <c r="AJ35" i="4" s="1"/>
  <c r="AG36" i="4"/>
  <c r="AH36" i="4" s="1"/>
  <c r="AD36" i="4" s="1"/>
  <c r="AF36" i="4" s="1"/>
  <c r="Y36" i="4"/>
  <c r="AK36" i="4" s="1"/>
  <c r="A36" i="4"/>
  <c r="AJ36" i="4" s="1"/>
  <c r="AG37" i="4"/>
  <c r="AH37" i="4" s="1"/>
  <c r="AD37" i="4" s="1"/>
  <c r="AF37" i="4" s="1"/>
  <c r="Y37" i="4"/>
  <c r="AK37" i="4" s="1"/>
  <c r="A37" i="4"/>
  <c r="AJ37" i="4" s="1"/>
  <c r="AG38" i="4"/>
  <c r="AH38" i="4" s="1"/>
  <c r="AD38" i="4" s="1"/>
  <c r="AF38" i="4" s="1"/>
  <c r="Y38" i="4"/>
  <c r="AI38" i="4" s="1"/>
  <c r="A38" i="4"/>
  <c r="AJ38" i="4" s="1"/>
  <c r="AG39" i="4"/>
  <c r="AH39" i="4" s="1"/>
  <c r="AD39" i="4" s="1"/>
  <c r="AF39" i="4" s="1"/>
  <c r="Y39" i="4"/>
  <c r="AK39" i="4" s="1"/>
  <c r="A39" i="4"/>
  <c r="AJ39" i="4" s="1"/>
  <c r="AG40" i="4"/>
  <c r="AH40" i="4" s="1"/>
  <c r="AD40" i="4" s="1"/>
  <c r="AF40" i="4" s="1"/>
  <c r="Y40" i="4"/>
  <c r="AI40" i="4" s="1"/>
  <c r="A40" i="4"/>
  <c r="AJ40" i="4" s="1"/>
  <c r="AG41" i="4"/>
  <c r="AH41" i="4" s="1"/>
  <c r="AD41" i="4" s="1"/>
  <c r="AF41" i="4" s="1"/>
  <c r="Y41" i="4"/>
  <c r="AK41" i="4" s="1"/>
  <c r="A41" i="4"/>
  <c r="AJ41" i="4" s="1"/>
  <c r="AG42" i="4"/>
  <c r="AH42" i="4" s="1"/>
  <c r="AD42" i="4" s="1"/>
  <c r="AF42" i="4" s="1"/>
  <c r="Y42" i="4"/>
  <c r="AK42" i="4" s="1"/>
  <c r="A42" i="4"/>
  <c r="AJ42" i="4" s="1"/>
  <c r="AG43" i="4"/>
  <c r="AH43" i="4" s="1"/>
  <c r="AD43" i="4" s="1"/>
  <c r="AF43" i="4" s="1"/>
  <c r="Y43" i="4"/>
  <c r="AK43" i="4" s="1"/>
  <c r="A43" i="4"/>
  <c r="AJ43" i="4" s="1"/>
  <c r="AG44" i="4"/>
  <c r="AH44" i="4" s="1"/>
  <c r="AD44" i="4" s="1"/>
  <c r="AF44" i="4" s="1"/>
  <c r="Y44" i="4"/>
  <c r="AK44" i="4" s="1"/>
  <c r="A44" i="4"/>
  <c r="AJ44" i="4" s="1"/>
  <c r="AG45" i="4"/>
  <c r="AH45" i="4" s="1"/>
  <c r="AD45" i="4" s="1"/>
  <c r="AF45" i="4" s="1"/>
  <c r="Y45" i="4"/>
  <c r="AK45" i="4" s="1"/>
  <c r="A45" i="4"/>
  <c r="AJ45" i="4" s="1"/>
  <c r="AG46" i="4"/>
  <c r="AH46" i="4" s="1"/>
  <c r="AD46" i="4" s="1"/>
  <c r="AF46" i="4" s="1"/>
  <c r="Y46" i="4"/>
  <c r="AI46" i="4" s="1"/>
  <c r="A46" i="4"/>
  <c r="AJ46" i="4" s="1"/>
  <c r="AG47" i="4"/>
  <c r="AH47" i="4" s="1"/>
  <c r="AD47" i="4" s="1"/>
  <c r="AF47" i="4" s="1"/>
  <c r="Y47" i="4"/>
  <c r="AK47" i="4" s="1"/>
  <c r="A47" i="4"/>
  <c r="AJ47" i="4" s="1"/>
  <c r="AG48" i="4"/>
  <c r="AH48" i="4" s="1"/>
  <c r="AD48" i="4" s="1"/>
  <c r="AF48" i="4" s="1"/>
  <c r="Y48" i="4"/>
  <c r="AI48" i="4" s="1"/>
  <c r="A48" i="4"/>
  <c r="AJ48" i="4" s="1"/>
  <c r="AG49" i="4"/>
  <c r="AH49" i="4" s="1"/>
  <c r="AD49" i="4" s="1"/>
  <c r="AF49" i="4" s="1"/>
  <c r="Y49" i="4"/>
  <c r="AK49" i="4" s="1"/>
  <c r="A49" i="4"/>
  <c r="AJ49" i="4" s="1"/>
  <c r="AG50" i="4"/>
  <c r="AH50" i="4" s="1"/>
  <c r="AD50" i="4" s="1"/>
  <c r="AF50" i="4" s="1"/>
  <c r="Y50" i="4"/>
  <c r="AK50" i="4" s="1"/>
  <c r="A50" i="4"/>
  <c r="AJ50" i="4" s="1"/>
  <c r="AG51" i="4"/>
  <c r="AH51" i="4" s="1"/>
  <c r="AD51" i="4" s="1"/>
  <c r="AF51" i="4" s="1"/>
  <c r="Y51" i="4"/>
  <c r="AK51" i="4" s="1"/>
  <c r="A51" i="4"/>
  <c r="AJ51" i="4" s="1"/>
  <c r="AG52" i="4"/>
  <c r="AH52" i="4" s="1"/>
  <c r="AD52" i="4" s="1"/>
  <c r="AF52" i="4" s="1"/>
  <c r="Y52" i="4"/>
  <c r="AK52" i="4" s="1"/>
  <c r="A52" i="4"/>
  <c r="AJ52" i="4" s="1"/>
  <c r="AG53" i="4"/>
  <c r="AH53" i="4" s="1"/>
  <c r="AD53" i="4" s="1"/>
  <c r="AF53" i="4" s="1"/>
  <c r="Y53" i="4"/>
  <c r="AI53" i="4" s="1"/>
  <c r="A53" i="4"/>
  <c r="AJ53" i="4" s="1"/>
  <c r="AG54" i="4"/>
  <c r="AH54" i="4" s="1"/>
  <c r="AD54" i="4" s="1"/>
  <c r="AF54" i="4" s="1"/>
  <c r="Y54" i="4"/>
  <c r="AI54" i="4" s="1"/>
  <c r="A54" i="4"/>
  <c r="AJ54" i="4" s="1"/>
  <c r="AG55" i="4"/>
  <c r="AH55" i="4" s="1"/>
  <c r="AD55" i="4" s="1"/>
  <c r="AF55" i="4" s="1"/>
  <c r="Y55" i="4"/>
  <c r="AK55" i="4" s="1"/>
  <c r="A55" i="4"/>
  <c r="AJ55" i="4" s="1"/>
  <c r="AG56" i="4"/>
  <c r="AH56" i="4" s="1"/>
  <c r="AD56" i="4" s="1"/>
  <c r="AF56" i="4" s="1"/>
  <c r="Y56" i="4"/>
  <c r="AI56" i="4" s="1"/>
  <c r="A56" i="4"/>
  <c r="AJ56" i="4" s="1"/>
  <c r="AG57" i="4"/>
  <c r="AH57" i="4" s="1"/>
  <c r="AD57" i="4" s="1"/>
  <c r="AF57" i="4" s="1"/>
  <c r="Y57" i="4"/>
  <c r="AK57" i="4" s="1"/>
  <c r="A57" i="4"/>
  <c r="AJ57" i="4" s="1"/>
  <c r="AG58" i="4"/>
  <c r="AH58" i="4" s="1"/>
  <c r="AD58" i="4" s="1"/>
  <c r="AF58" i="4" s="1"/>
  <c r="Y58" i="4"/>
  <c r="AK58" i="4" s="1"/>
  <c r="A58" i="4"/>
  <c r="AJ58" i="4" s="1"/>
  <c r="AG59" i="4"/>
  <c r="AH59" i="4" s="1"/>
  <c r="AD59" i="4" s="1"/>
  <c r="AF59" i="4" s="1"/>
  <c r="Y59" i="4"/>
  <c r="AK59" i="4" s="1"/>
  <c r="A59" i="4"/>
  <c r="AJ59" i="4" s="1"/>
  <c r="AG60" i="4"/>
  <c r="AH60" i="4" s="1"/>
  <c r="AD60" i="4" s="1"/>
  <c r="AF60" i="4" s="1"/>
  <c r="Y60" i="4"/>
  <c r="AK60" i="4" s="1"/>
  <c r="A60" i="4"/>
  <c r="AJ60" i="4" s="1"/>
  <c r="AG61" i="4"/>
  <c r="AH61" i="4" s="1"/>
  <c r="AD61" i="4" s="1"/>
  <c r="AF61" i="4" s="1"/>
  <c r="Y61" i="4"/>
  <c r="AI61" i="4" s="1"/>
  <c r="A61" i="4"/>
  <c r="AJ61" i="4" s="1"/>
  <c r="AG62" i="4"/>
  <c r="AH62" i="4" s="1"/>
  <c r="AD62" i="4" s="1"/>
  <c r="AF62" i="4" s="1"/>
  <c r="Y62" i="4"/>
  <c r="AI62" i="4" s="1"/>
  <c r="A62" i="4"/>
  <c r="AJ62" i="4" s="1"/>
  <c r="AG63" i="4"/>
  <c r="AH63" i="4" s="1"/>
  <c r="AD63" i="4" s="1"/>
  <c r="AF63" i="4" s="1"/>
  <c r="Y63" i="4"/>
  <c r="AK63" i="4" s="1"/>
  <c r="A63" i="4"/>
  <c r="AJ63" i="4" s="1"/>
  <c r="AG64" i="4"/>
  <c r="AH64" i="4" s="1"/>
  <c r="AD64" i="4" s="1"/>
  <c r="AF64" i="4" s="1"/>
  <c r="Y64" i="4"/>
  <c r="AI64" i="4" s="1"/>
  <c r="A64" i="4"/>
  <c r="AJ64" i="4" s="1"/>
  <c r="AG65" i="4"/>
  <c r="AH65" i="4" s="1"/>
  <c r="AD65" i="4" s="1"/>
  <c r="AF65" i="4" s="1"/>
  <c r="Y65" i="4"/>
  <c r="AK65" i="4" s="1"/>
  <c r="A65" i="4"/>
  <c r="AJ65" i="4" s="1"/>
  <c r="AG66" i="4"/>
  <c r="AH66" i="4" s="1"/>
  <c r="AD66" i="4" s="1"/>
  <c r="AF66" i="4" s="1"/>
  <c r="Y66" i="4"/>
  <c r="AK66" i="4" s="1"/>
  <c r="A66" i="4"/>
  <c r="AJ66" i="4" s="1"/>
  <c r="AG67" i="4"/>
  <c r="AH67" i="4" s="1"/>
  <c r="AD67" i="4" s="1"/>
  <c r="AF67" i="4" s="1"/>
  <c r="Y67" i="4"/>
  <c r="AK67" i="4" s="1"/>
  <c r="A67" i="4"/>
  <c r="AJ67" i="4" s="1"/>
  <c r="AG68" i="4"/>
  <c r="AH68" i="4" s="1"/>
  <c r="AD68" i="4" s="1"/>
  <c r="AF68" i="4" s="1"/>
  <c r="Y68" i="4"/>
  <c r="AK68" i="4" s="1"/>
  <c r="A68" i="4"/>
  <c r="AJ68" i="4" s="1"/>
  <c r="AG69" i="4"/>
  <c r="AH69" i="4" s="1"/>
  <c r="AD69" i="4" s="1"/>
  <c r="AF69" i="4" s="1"/>
  <c r="Y69" i="4"/>
  <c r="AI69" i="4" s="1"/>
  <c r="A69" i="4"/>
  <c r="AJ69" i="4" s="1"/>
  <c r="AG70" i="4"/>
  <c r="AH70" i="4" s="1"/>
  <c r="AD70" i="4" s="1"/>
  <c r="AF70" i="4" s="1"/>
  <c r="Y70" i="4"/>
  <c r="AI70" i="4" s="1"/>
  <c r="A70" i="4"/>
  <c r="AJ70" i="4" s="1"/>
  <c r="AG71" i="4"/>
  <c r="AH71" i="4" s="1"/>
  <c r="AD71" i="4" s="1"/>
  <c r="AF71" i="4" s="1"/>
  <c r="Y71" i="4"/>
  <c r="AK71" i="4" s="1"/>
  <c r="A71" i="4"/>
  <c r="AJ71" i="4" s="1"/>
  <c r="AG72" i="4"/>
  <c r="AH72" i="4" s="1"/>
  <c r="AD72" i="4" s="1"/>
  <c r="AF72" i="4" s="1"/>
  <c r="Y72" i="4"/>
  <c r="AI72" i="4" s="1"/>
  <c r="A72" i="4"/>
  <c r="AJ72" i="4" s="1"/>
  <c r="AB7" i="1"/>
  <c r="AB8" i="1"/>
  <c r="AB9" i="1"/>
  <c r="Y7" i="8"/>
  <c r="Y8" i="8"/>
  <c r="Y9" i="8"/>
  <c r="Y10" i="8"/>
  <c r="Y11" i="8"/>
  <c r="Y12" i="8"/>
  <c r="Y13" i="8"/>
  <c r="Y14" i="8"/>
  <c r="Y15" i="8"/>
  <c r="Y16" i="8"/>
  <c r="Y17" i="8"/>
  <c r="Y18" i="8"/>
  <c r="Y19" i="8"/>
  <c r="Y20" i="8"/>
  <c r="Y21" i="8"/>
  <c r="Y22" i="8"/>
  <c r="Y23" i="8"/>
  <c r="Y24" i="8"/>
  <c r="Y25" i="8"/>
  <c r="Y26" i="8"/>
  <c r="Y27" i="8"/>
  <c r="Y28" i="8"/>
  <c r="Y29" i="8"/>
  <c r="Y30" i="8"/>
  <c r="Y31" i="8"/>
  <c r="Y32" i="8"/>
  <c r="Y33" i="8"/>
  <c r="Y34" i="8"/>
  <c r="Y35" i="8"/>
  <c r="Y36" i="8"/>
  <c r="Y37" i="8"/>
  <c r="Y38" i="8"/>
  <c r="Y39" i="8"/>
  <c r="Y40" i="8"/>
  <c r="Y41" i="8"/>
  <c r="Y42" i="8"/>
  <c r="Y43" i="8"/>
  <c r="Y44" i="8"/>
  <c r="Y45" i="8"/>
  <c r="Y46" i="8"/>
  <c r="Y47" i="8"/>
  <c r="Y48" i="8"/>
  <c r="Y49" i="8"/>
  <c r="Y50" i="8"/>
  <c r="Y51" i="8"/>
  <c r="Y52" i="8"/>
  <c r="Y53" i="8"/>
  <c r="Y54" i="8"/>
  <c r="Y55" i="8"/>
  <c r="Y56" i="8"/>
  <c r="Y57" i="8"/>
  <c r="Y58" i="8"/>
  <c r="Y59" i="8"/>
  <c r="Y60" i="8"/>
  <c r="Y61" i="8"/>
  <c r="Y62" i="8"/>
  <c r="Y63" i="8"/>
  <c r="Y64" i="8"/>
  <c r="Y65" i="8"/>
  <c r="Y66" i="8"/>
  <c r="Y67" i="8"/>
  <c r="Y68" i="8"/>
  <c r="Y69" i="8"/>
  <c r="Y70" i="8"/>
  <c r="Y71" i="8"/>
  <c r="Y72" i="8"/>
  <c r="Y73" i="8"/>
  <c r="Y74" i="8"/>
  <c r="Y75" i="8"/>
  <c r="Y76" i="8"/>
  <c r="Y77" i="8"/>
  <c r="Y78" i="8"/>
  <c r="Y79" i="8"/>
  <c r="Y80" i="8"/>
  <c r="Y81" i="8"/>
  <c r="Y82" i="8"/>
  <c r="Y83" i="8"/>
  <c r="Y84" i="8"/>
  <c r="Y85" i="8"/>
  <c r="Y86" i="8"/>
  <c r="Y87" i="8"/>
  <c r="Y88" i="8"/>
  <c r="Y89" i="8"/>
  <c r="Y90" i="8"/>
  <c r="Y91" i="8"/>
  <c r="Y92" i="8"/>
  <c r="Y93" i="8"/>
  <c r="Y94" i="8"/>
  <c r="Y95" i="8"/>
  <c r="Y96" i="8"/>
  <c r="Y97" i="8"/>
  <c r="Y98" i="8"/>
  <c r="Y99" i="8"/>
  <c r="Y100" i="8"/>
  <c r="Y101" i="8"/>
  <c r="Y102" i="8"/>
  <c r="Y103" i="8"/>
  <c r="Y104" i="8"/>
  <c r="Y105" i="8"/>
  <c r="Y106" i="8"/>
  <c r="Y107" i="8"/>
  <c r="Y108" i="8"/>
  <c r="Y109" i="8"/>
  <c r="Y110" i="8"/>
  <c r="Y111" i="8"/>
  <c r="Y112" i="8"/>
  <c r="Y113" i="8"/>
  <c r="Y114" i="8"/>
  <c r="Y115" i="8"/>
  <c r="Y116" i="8"/>
  <c r="Y117" i="8"/>
  <c r="Y118" i="8"/>
  <c r="Y119" i="8"/>
  <c r="Y120" i="8"/>
  <c r="Y121" i="8"/>
  <c r="Y122" i="8"/>
  <c r="Y123" i="8"/>
  <c r="Y124" i="8"/>
  <c r="Y125" i="8"/>
  <c r="Y126" i="8"/>
  <c r="Y127" i="8"/>
  <c r="Y128" i="8"/>
  <c r="Y129" i="8"/>
  <c r="Y130" i="8"/>
  <c r="Y131" i="8"/>
  <c r="Y132" i="8"/>
  <c r="Y133" i="8"/>
  <c r="Y134" i="8"/>
  <c r="Y135" i="8"/>
  <c r="Y136" i="8"/>
  <c r="Y137" i="8"/>
  <c r="Y138" i="8"/>
  <c r="Y139" i="8"/>
  <c r="Y140" i="8"/>
  <c r="Y141" i="8"/>
  <c r="Y142" i="8"/>
  <c r="Y143" i="8"/>
  <c r="Y144" i="8"/>
  <c r="Y145" i="8"/>
  <c r="Y146" i="8"/>
  <c r="Y147" i="8"/>
  <c r="Y148" i="8"/>
  <c r="Y149" i="8"/>
  <c r="Y150" i="8"/>
  <c r="Y151" i="8"/>
  <c r="Y152" i="8"/>
  <c r="Y153" i="8"/>
  <c r="Y154" i="8"/>
  <c r="Y155" i="8"/>
  <c r="Y156" i="8"/>
  <c r="Y157" i="8"/>
  <c r="Y158" i="8"/>
  <c r="Y159" i="8"/>
  <c r="Y160" i="8"/>
  <c r="Y161" i="8"/>
  <c r="Y162" i="8"/>
  <c r="Y163" i="8"/>
  <c r="Y164" i="8"/>
  <c r="Y165" i="8"/>
  <c r="Y166" i="8"/>
  <c r="Y167" i="8"/>
  <c r="Y168" i="8"/>
  <c r="Y169" i="8"/>
  <c r="Y170" i="8"/>
  <c r="Y171" i="8"/>
  <c r="Y172" i="8"/>
  <c r="Y173" i="8"/>
  <c r="Y174" i="8"/>
  <c r="Y175" i="8"/>
  <c r="Y176" i="8"/>
  <c r="Y177" i="8"/>
  <c r="Y178" i="8"/>
  <c r="Y179" i="8"/>
  <c r="Y180" i="8"/>
  <c r="Y181" i="8"/>
  <c r="Y182" i="8"/>
  <c r="Y183" i="8"/>
  <c r="Y184" i="8"/>
  <c r="Y185" i="8"/>
  <c r="Y186" i="8"/>
  <c r="Y187" i="8"/>
  <c r="Y188" i="8"/>
  <c r="Y189" i="8"/>
  <c r="Y190" i="8"/>
  <c r="Y191" i="8"/>
  <c r="Y192" i="8"/>
  <c r="Y193" i="8"/>
  <c r="Y194" i="8"/>
  <c r="Y195" i="8"/>
  <c r="Y196" i="8"/>
  <c r="Y197" i="8"/>
  <c r="Y198" i="8"/>
  <c r="Y199" i="8"/>
  <c r="Y200" i="8"/>
  <c r="Y201" i="8"/>
  <c r="Y202" i="8"/>
  <c r="Y203" i="8"/>
  <c r="Y204" i="8"/>
  <c r="Y205" i="8"/>
  <c r="Y206" i="8"/>
  <c r="Y207" i="8"/>
  <c r="Y208" i="8"/>
  <c r="Y209" i="8"/>
  <c r="Y210" i="8"/>
  <c r="Y211" i="8"/>
  <c r="Y212" i="8"/>
  <c r="Y213" i="8"/>
  <c r="Y214" i="8"/>
  <c r="Y215" i="8"/>
  <c r="Y216" i="8"/>
  <c r="Y217" i="8"/>
  <c r="Y218" i="8"/>
  <c r="Y219" i="8"/>
  <c r="Y220" i="8"/>
  <c r="Y221" i="8"/>
  <c r="Y222" i="8"/>
  <c r="Y223" i="8"/>
  <c r="Y224" i="8"/>
  <c r="Y225" i="8"/>
  <c r="Y226" i="8"/>
  <c r="Y227" i="8"/>
  <c r="Y228" i="8"/>
  <c r="Y229" i="8"/>
  <c r="Y230" i="8"/>
  <c r="Y231" i="8"/>
  <c r="Y232" i="8"/>
  <c r="Y233" i="8"/>
  <c r="Y234" i="8"/>
  <c r="Y235" i="8"/>
  <c r="Y236" i="8"/>
  <c r="Y237" i="8"/>
  <c r="Y238" i="8"/>
  <c r="Y239" i="8"/>
  <c r="Y240" i="8"/>
  <c r="Y241" i="8"/>
  <c r="Y242" i="8"/>
  <c r="Y243" i="8"/>
  <c r="Y244" i="8"/>
  <c r="Y245" i="8"/>
  <c r="Y246" i="8"/>
  <c r="Y247" i="8"/>
  <c r="Y248" i="8"/>
  <c r="Y249" i="8"/>
  <c r="Y250" i="8"/>
  <c r="Y251" i="8"/>
  <c r="Y252" i="8"/>
  <c r="Y253" i="8"/>
  <c r="Y254" i="8"/>
  <c r="Y255" i="8"/>
  <c r="Y256" i="8"/>
  <c r="Y257" i="8"/>
  <c r="Y258" i="8"/>
  <c r="Y259" i="8"/>
  <c r="Y260" i="8"/>
  <c r="Y261" i="8"/>
  <c r="Y262" i="8"/>
  <c r="Y263" i="8"/>
  <c r="Y264" i="8"/>
  <c r="Y265" i="8"/>
  <c r="Y266" i="8"/>
  <c r="Y267" i="8"/>
  <c r="Y268" i="8"/>
  <c r="Y269" i="8"/>
  <c r="Y270" i="8"/>
  <c r="Y271" i="8"/>
  <c r="Y272" i="8"/>
  <c r="Y273" i="8"/>
  <c r="Y274" i="8"/>
  <c r="Y275" i="8"/>
  <c r="Y276" i="8"/>
  <c r="Y277" i="8"/>
  <c r="Y278" i="8"/>
  <c r="Y279" i="8"/>
  <c r="Y280" i="8"/>
  <c r="Y281" i="8"/>
  <c r="Y282" i="8"/>
  <c r="Y283" i="8"/>
  <c r="Y284" i="8"/>
  <c r="Y285" i="8"/>
  <c r="Y286" i="8"/>
  <c r="Y287" i="8"/>
  <c r="Y288" i="8"/>
  <c r="Y289" i="8"/>
  <c r="Y290" i="8"/>
  <c r="Y291" i="8"/>
  <c r="Y292" i="8"/>
  <c r="Y293" i="8"/>
  <c r="Y294" i="8"/>
  <c r="Y295" i="8"/>
  <c r="Y296" i="8"/>
  <c r="Y297" i="8"/>
  <c r="Y298" i="8"/>
  <c r="Y299" i="8"/>
  <c r="Y300" i="8"/>
  <c r="Y301" i="8"/>
  <c r="Y302" i="8"/>
  <c r="Y303" i="8"/>
  <c r="Y304" i="8"/>
  <c r="Y305" i="8"/>
  <c r="Y306" i="8"/>
  <c r="Y307" i="8"/>
  <c r="Y308" i="8"/>
  <c r="Y309" i="8"/>
  <c r="Y310" i="8"/>
  <c r="Y311" i="8"/>
  <c r="Y312" i="8"/>
  <c r="Y313" i="8"/>
  <c r="Y314" i="8"/>
  <c r="Y315" i="8"/>
  <c r="Y316" i="8"/>
  <c r="Y317" i="8"/>
  <c r="Y318" i="8"/>
  <c r="Y319" i="8"/>
  <c r="Y320" i="8"/>
  <c r="Y321" i="8"/>
  <c r="Y322" i="8"/>
  <c r="Y323" i="8"/>
  <c r="Y324" i="8"/>
  <c r="Y325" i="8"/>
  <c r="Y326" i="8"/>
  <c r="Y327" i="8"/>
  <c r="Y328" i="8"/>
  <c r="Y329" i="8"/>
  <c r="Y330" i="8"/>
  <c r="Y331" i="8"/>
  <c r="Y332" i="8"/>
  <c r="Y333" i="8"/>
  <c r="Y334" i="8"/>
  <c r="Y335" i="8"/>
  <c r="Y336" i="8"/>
  <c r="Y337" i="8"/>
  <c r="Y338" i="8"/>
  <c r="Y339" i="8"/>
  <c r="Y340" i="8"/>
  <c r="Y341" i="8"/>
  <c r="Y342" i="8"/>
  <c r="Y343" i="8"/>
  <c r="Y344" i="8"/>
  <c r="Y345" i="8"/>
  <c r="Y346" i="8"/>
  <c r="Y347" i="8"/>
  <c r="Y348" i="8"/>
  <c r="Y349" i="8"/>
  <c r="Y350" i="8"/>
  <c r="Y351" i="8"/>
  <c r="Y352" i="8"/>
  <c r="Y353" i="8"/>
  <c r="Y354" i="8"/>
  <c r="Y355" i="8"/>
  <c r="Y356" i="8"/>
  <c r="Y357" i="8"/>
  <c r="Y358" i="8"/>
  <c r="Y359" i="8"/>
  <c r="Y360" i="8"/>
  <c r="Y361" i="8"/>
  <c r="Y362" i="8"/>
  <c r="Y363" i="8"/>
  <c r="Y364" i="8"/>
  <c r="Y365" i="8"/>
  <c r="Y366" i="8"/>
  <c r="Y367" i="8"/>
  <c r="Y368" i="8"/>
  <c r="Y369" i="8"/>
  <c r="Y370" i="8"/>
  <c r="Y371" i="8"/>
  <c r="Y372" i="8"/>
  <c r="Y373" i="8"/>
  <c r="Y374" i="8"/>
  <c r="Y375" i="8"/>
  <c r="Y376" i="8"/>
  <c r="Y377" i="8"/>
  <c r="Y378" i="8"/>
  <c r="Y379" i="8"/>
  <c r="Y380" i="8"/>
  <c r="Y381" i="8"/>
  <c r="Y382" i="8"/>
  <c r="Y383" i="8"/>
  <c r="Y384" i="8"/>
  <c r="Y385" i="8"/>
  <c r="Y386" i="8"/>
  <c r="Y387" i="8"/>
  <c r="Y388" i="8"/>
  <c r="Y389" i="8"/>
  <c r="Y390" i="8"/>
  <c r="Y391" i="8"/>
  <c r="Y392" i="8"/>
  <c r="Y393" i="8"/>
  <c r="Y394" i="8"/>
  <c r="Y395" i="8"/>
  <c r="Y396" i="8"/>
  <c r="Y397" i="8"/>
  <c r="Y398" i="8"/>
  <c r="Y399" i="8"/>
  <c r="Y400" i="8"/>
  <c r="Y401" i="8"/>
  <c r="Y402" i="8"/>
  <c r="Y403" i="8"/>
  <c r="Y404" i="8"/>
  <c r="Y405" i="8"/>
  <c r="Y406" i="8"/>
  <c r="Y407" i="8"/>
  <c r="Y408" i="8"/>
  <c r="Y409" i="8"/>
  <c r="Y410" i="8"/>
  <c r="Y411" i="8"/>
  <c r="Y412" i="8"/>
  <c r="Y413" i="8"/>
  <c r="Y414" i="8"/>
  <c r="Y415" i="8"/>
  <c r="Y416" i="8"/>
  <c r="Y417" i="8"/>
  <c r="Y418" i="8"/>
  <c r="Y419" i="8"/>
  <c r="Y420" i="8"/>
  <c r="Y421" i="8"/>
  <c r="Y422" i="8"/>
  <c r="Y423" i="8"/>
  <c r="Y424" i="8"/>
  <c r="Y425" i="8"/>
  <c r="Y426" i="8"/>
  <c r="Y427" i="8"/>
  <c r="Y428" i="8"/>
  <c r="Y429" i="8"/>
  <c r="Y430" i="8"/>
  <c r="Y431" i="8"/>
  <c r="Y432" i="8"/>
  <c r="Y433" i="8"/>
  <c r="Y434" i="8"/>
  <c r="Y435" i="8"/>
  <c r="Y436" i="8"/>
  <c r="Y437" i="8"/>
  <c r="Y438" i="8"/>
  <c r="Y439" i="8"/>
  <c r="Y440" i="8"/>
  <c r="Y441" i="8"/>
  <c r="Y442" i="8"/>
  <c r="Y443" i="8"/>
  <c r="Y444" i="8"/>
  <c r="Y445" i="8"/>
  <c r="Y446" i="8"/>
  <c r="Y447" i="8"/>
  <c r="Y448" i="8"/>
  <c r="Y449" i="8"/>
  <c r="Y450" i="8"/>
  <c r="Y451" i="8"/>
  <c r="Y452" i="8"/>
  <c r="Y453" i="8"/>
  <c r="Y454" i="8"/>
  <c r="Y455" i="8"/>
  <c r="Y456" i="8"/>
  <c r="Y457" i="8"/>
  <c r="Y458" i="8"/>
  <c r="Y459" i="8"/>
  <c r="Y460" i="8"/>
  <c r="Y461" i="8"/>
  <c r="Y462" i="8"/>
  <c r="Y463" i="8"/>
  <c r="Y464" i="8"/>
  <c r="Y465" i="8"/>
  <c r="Y466" i="8"/>
  <c r="Y467" i="8"/>
  <c r="Y468" i="8"/>
  <c r="Y469" i="8"/>
  <c r="Y470" i="8"/>
  <c r="Y471" i="8"/>
  <c r="Y472" i="8"/>
  <c r="Y473" i="8"/>
  <c r="Y474" i="8"/>
  <c r="Y475" i="8"/>
  <c r="Y476" i="8"/>
  <c r="Y477" i="8"/>
  <c r="Y478" i="8"/>
  <c r="Y479" i="8"/>
  <c r="Y480" i="8"/>
  <c r="Y481" i="8"/>
  <c r="Y482" i="8"/>
  <c r="Y483" i="8"/>
  <c r="Y484" i="8"/>
  <c r="Y485" i="8"/>
  <c r="Y486" i="8"/>
  <c r="Y487" i="8"/>
  <c r="Y488" i="8"/>
  <c r="Y489" i="8"/>
  <c r="Y490" i="8"/>
  <c r="Y491" i="8"/>
  <c r="Y492" i="8"/>
  <c r="Y493" i="8"/>
  <c r="Y494" i="8"/>
  <c r="Y495" i="8"/>
  <c r="Y496" i="8"/>
  <c r="Y497" i="8"/>
  <c r="Y498" i="8"/>
  <c r="Y499" i="8"/>
  <c r="Y500" i="8"/>
  <c r="Y501" i="8"/>
  <c r="Y502" i="8"/>
  <c r="Y503" i="8"/>
  <c r="Y504" i="8"/>
  <c r="Y505" i="8"/>
  <c r="Y506" i="8"/>
  <c r="Y507" i="8"/>
  <c r="Y508" i="8"/>
  <c r="Y509" i="8"/>
  <c r="Y510" i="8"/>
  <c r="Y511" i="8"/>
  <c r="Y512" i="8"/>
  <c r="Y513" i="8"/>
  <c r="Y514" i="8"/>
  <c r="Y515" i="8"/>
  <c r="Y516" i="8"/>
  <c r="Y517" i="8"/>
  <c r="Y518" i="8"/>
  <c r="Y519" i="8"/>
  <c r="Y520" i="8"/>
  <c r="Y521" i="8"/>
  <c r="Y522" i="8"/>
  <c r="Y523" i="8"/>
  <c r="Y524" i="8"/>
  <c r="Y525" i="8"/>
  <c r="Y526" i="8"/>
  <c r="Y527" i="8"/>
  <c r="Y528" i="8"/>
  <c r="Y529" i="8"/>
  <c r="Y530" i="8"/>
  <c r="Y531" i="8"/>
  <c r="Y532" i="8"/>
  <c r="Y533" i="8"/>
  <c r="Y534" i="8"/>
  <c r="Y535" i="8"/>
  <c r="Y536" i="8"/>
  <c r="Y537" i="8"/>
  <c r="Y538" i="8"/>
  <c r="Y539" i="8"/>
  <c r="Y540" i="8"/>
  <c r="Y541" i="8"/>
  <c r="Y542" i="8"/>
  <c r="Y543" i="8"/>
  <c r="Y544" i="8"/>
  <c r="Y545" i="8"/>
  <c r="Y546" i="8"/>
  <c r="Y547" i="8"/>
  <c r="Y548" i="8"/>
  <c r="Y549" i="8"/>
  <c r="Y550" i="8"/>
  <c r="Y551" i="8"/>
  <c r="Y552" i="8"/>
  <c r="Y553" i="8"/>
  <c r="Y554" i="8"/>
  <c r="Y555" i="8"/>
  <c r="Y556" i="8"/>
  <c r="Y557" i="8"/>
  <c r="Y558" i="8"/>
  <c r="Y559" i="8"/>
  <c r="Y560" i="8"/>
  <c r="Y561" i="8"/>
  <c r="Y562" i="8"/>
  <c r="Y563" i="8"/>
  <c r="Y564" i="8"/>
  <c r="Y565" i="8"/>
  <c r="Y566" i="8"/>
  <c r="Y567" i="8"/>
  <c r="Y568" i="8"/>
  <c r="Y569" i="8"/>
  <c r="Y570" i="8"/>
  <c r="Y571" i="8"/>
  <c r="Y572" i="8"/>
  <c r="Y573" i="8"/>
  <c r="Y574" i="8"/>
  <c r="Y575" i="8"/>
  <c r="Y576" i="8"/>
  <c r="Y577" i="8"/>
  <c r="Y578" i="8"/>
  <c r="Y579" i="8"/>
  <c r="Y580" i="8"/>
  <c r="Y581" i="8"/>
  <c r="Y582" i="8"/>
  <c r="Y583" i="8"/>
  <c r="Y584" i="8"/>
  <c r="Y585" i="8"/>
  <c r="Y586" i="8"/>
  <c r="Y587" i="8"/>
  <c r="Y588" i="8"/>
  <c r="Y589" i="8"/>
  <c r="Y590" i="8"/>
  <c r="Y591" i="8"/>
  <c r="Y592" i="8"/>
  <c r="Y593" i="8"/>
  <c r="Y594" i="8"/>
  <c r="Y595" i="8"/>
  <c r="Y596" i="8"/>
  <c r="Y597" i="8"/>
  <c r="Y598" i="8"/>
  <c r="Y599" i="8"/>
  <c r="Y600" i="8"/>
  <c r="Y601" i="8"/>
  <c r="Y602" i="8"/>
  <c r="Y603" i="8"/>
  <c r="Y604" i="8"/>
  <c r="Y605" i="8"/>
  <c r="Y606" i="8"/>
  <c r="Y607" i="8"/>
  <c r="Y608" i="8"/>
  <c r="Y609" i="8"/>
  <c r="Y610" i="8"/>
  <c r="Y611" i="8"/>
  <c r="Y612" i="8"/>
  <c r="Y613" i="8"/>
  <c r="Y614" i="8"/>
  <c r="Y615" i="8"/>
  <c r="Y616" i="8"/>
  <c r="Y617" i="8"/>
  <c r="Y618" i="8"/>
  <c r="Y619" i="8"/>
  <c r="Y620" i="8"/>
  <c r="Y621" i="8"/>
  <c r="Y622" i="8"/>
  <c r="Y623" i="8"/>
  <c r="Y624" i="8"/>
  <c r="Y625" i="8"/>
  <c r="Y626" i="8"/>
  <c r="Y627" i="8"/>
  <c r="Y628" i="8"/>
  <c r="Y629" i="8"/>
  <c r="Y630" i="8"/>
  <c r="Y631" i="8"/>
  <c r="Y632" i="8"/>
  <c r="Y633" i="8"/>
  <c r="Y634" i="8"/>
  <c r="Y635" i="8"/>
  <c r="Y636" i="8"/>
  <c r="Y637" i="8"/>
  <c r="Y638" i="8"/>
  <c r="Y639" i="8"/>
  <c r="Y640" i="8"/>
  <c r="Y641" i="8"/>
  <c r="Y642" i="8"/>
  <c r="Y643" i="8"/>
  <c r="Y644" i="8"/>
  <c r="Y645" i="8"/>
  <c r="Y646" i="8"/>
  <c r="Y647" i="8"/>
  <c r="Y648" i="8"/>
  <c r="Y649" i="8"/>
  <c r="Y650" i="8"/>
  <c r="Y651" i="8"/>
  <c r="Y652" i="8"/>
  <c r="Y653" i="8"/>
  <c r="Y654" i="8"/>
  <c r="Y655" i="8"/>
  <c r="Y656" i="8"/>
  <c r="Y657" i="8"/>
  <c r="Y658" i="8"/>
  <c r="Y659" i="8"/>
  <c r="Y660" i="8"/>
  <c r="Y661" i="8"/>
  <c r="Y662" i="8"/>
  <c r="Y663" i="8"/>
  <c r="Y664" i="8"/>
  <c r="Y665" i="8"/>
  <c r="Y666" i="8"/>
  <c r="Y667" i="8"/>
  <c r="Y668" i="8"/>
  <c r="Y669" i="8"/>
  <c r="Y670" i="8"/>
  <c r="Y671" i="8"/>
  <c r="Y672" i="8"/>
  <c r="Y673" i="8"/>
  <c r="Y674" i="8"/>
  <c r="Y675" i="8"/>
  <c r="Y676" i="8"/>
  <c r="Y677" i="8"/>
  <c r="Y678" i="8"/>
  <c r="Y679" i="8"/>
  <c r="Y680" i="8"/>
  <c r="Y681" i="8"/>
  <c r="Y682" i="8"/>
  <c r="Y683" i="8"/>
  <c r="Y684" i="8"/>
  <c r="Y685" i="8"/>
  <c r="Y686" i="8"/>
  <c r="Y687" i="8"/>
  <c r="Y688" i="8"/>
  <c r="Y689" i="8"/>
  <c r="Y690" i="8"/>
  <c r="Y691" i="8"/>
  <c r="Y692" i="8"/>
  <c r="Y693" i="8"/>
  <c r="Y694" i="8"/>
  <c r="Y695" i="8"/>
  <c r="Y696" i="8"/>
  <c r="Y697" i="8"/>
  <c r="Y698" i="8"/>
  <c r="Y699" i="8"/>
  <c r="Y700" i="8"/>
  <c r="Y701" i="8"/>
  <c r="Y702" i="8"/>
  <c r="Y703" i="8"/>
  <c r="Y704" i="8"/>
  <c r="Y705" i="8"/>
  <c r="Y706" i="8"/>
  <c r="Y707" i="8"/>
  <c r="Y708" i="8"/>
  <c r="Y709" i="8"/>
  <c r="Y710" i="8"/>
  <c r="Y711" i="8"/>
  <c r="Y712" i="8"/>
  <c r="Y713" i="8"/>
  <c r="Y714" i="8"/>
  <c r="Y715" i="8"/>
  <c r="Y716" i="8"/>
  <c r="Y717" i="8"/>
  <c r="Y718" i="8"/>
  <c r="Y719" i="8"/>
  <c r="Y720" i="8"/>
  <c r="Y721" i="8"/>
  <c r="Y722" i="8"/>
  <c r="Y723" i="8"/>
  <c r="Y724" i="8"/>
  <c r="Y725" i="8"/>
  <c r="Y726" i="8"/>
  <c r="Y727" i="8"/>
  <c r="Y728" i="8"/>
  <c r="Y729" i="8"/>
  <c r="Y730" i="8"/>
  <c r="Y731" i="8"/>
  <c r="Y732" i="8"/>
  <c r="Y733" i="8"/>
  <c r="Y734" i="8"/>
  <c r="Y735" i="8"/>
  <c r="Y736" i="8"/>
  <c r="Y737" i="8"/>
  <c r="Y738" i="8"/>
  <c r="Y739" i="8"/>
  <c r="Y740" i="8"/>
  <c r="Y741" i="8"/>
  <c r="Y742" i="8"/>
  <c r="Y743" i="8"/>
  <c r="Y744" i="8"/>
  <c r="Y745" i="8"/>
  <c r="Y746" i="8"/>
  <c r="Y747" i="8"/>
  <c r="Y748" i="8"/>
  <c r="Y749" i="8"/>
  <c r="Y750" i="8"/>
  <c r="Y751" i="8"/>
  <c r="Y752" i="8"/>
  <c r="Y753" i="8"/>
  <c r="Y754" i="8"/>
  <c r="Y755" i="8"/>
  <c r="Y756" i="8"/>
  <c r="Y757" i="8"/>
  <c r="Y758" i="8"/>
  <c r="Y759" i="8"/>
  <c r="Y760" i="8"/>
  <c r="Y761" i="8"/>
  <c r="Y762" i="8"/>
  <c r="Y763" i="8"/>
  <c r="Y764" i="8"/>
  <c r="Y765" i="8"/>
  <c r="Y766" i="8"/>
  <c r="Y767" i="8"/>
  <c r="Y768" i="8"/>
  <c r="Y769" i="8"/>
  <c r="Y770" i="8"/>
  <c r="Y771" i="8"/>
  <c r="Y772" i="8"/>
  <c r="Y773" i="8"/>
  <c r="Y774" i="8"/>
  <c r="Y775" i="8"/>
  <c r="Y776" i="8"/>
  <c r="Y777" i="8"/>
  <c r="Y778" i="8"/>
  <c r="Y779" i="8"/>
  <c r="Y780" i="8"/>
  <c r="Y781" i="8"/>
  <c r="Y782" i="8"/>
  <c r="Y783" i="8"/>
  <c r="Y784" i="8"/>
  <c r="Y785" i="8"/>
  <c r="Y786" i="8"/>
  <c r="Y787" i="8"/>
  <c r="Y788" i="8"/>
  <c r="Y789" i="8"/>
  <c r="Y790" i="8"/>
  <c r="Y791" i="8"/>
  <c r="Y792" i="8"/>
  <c r="Y793" i="8"/>
  <c r="Y794" i="8"/>
  <c r="Y795" i="8"/>
  <c r="Y796" i="8"/>
  <c r="Y797" i="8"/>
  <c r="Y798" i="8"/>
  <c r="Y799" i="8"/>
  <c r="Y800" i="8"/>
  <c r="Y801" i="8"/>
  <c r="Y802" i="8"/>
  <c r="Y803" i="8"/>
  <c r="Y804" i="8"/>
  <c r="Y805" i="8"/>
  <c r="Y806" i="8"/>
  <c r="Y807" i="8"/>
  <c r="Y808" i="8"/>
  <c r="Y809" i="8"/>
  <c r="Y810" i="8"/>
  <c r="Y811" i="8"/>
  <c r="Y812" i="8"/>
  <c r="Y813" i="8"/>
  <c r="Y814" i="8"/>
  <c r="Y815" i="8"/>
  <c r="Y816" i="8"/>
  <c r="Y817" i="8"/>
  <c r="Y818" i="8"/>
  <c r="Y819" i="8"/>
  <c r="Y820" i="8"/>
  <c r="Y821" i="8"/>
  <c r="CK822" i="8"/>
  <c r="Y822" i="8" s="1"/>
  <c r="CK823" i="8"/>
  <c r="Y823" i="8" s="1"/>
  <c r="CK824" i="8"/>
  <c r="Y824" i="8" s="1"/>
  <c r="CK825" i="8"/>
  <c r="Y825" i="8" s="1"/>
  <c r="CK826" i="8"/>
  <c r="Y826" i="8" s="1"/>
  <c r="CK827" i="8"/>
  <c r="Y827" i="8" s="1"/>
  <c r="CK828" i="8"/>
  <c r="Y828" i="8" s="1"/>
  <c r="CK829" i="8"/>
  <c r="Y829" i="8" s="1"/>
  <c r="CK830" i="8"/>
  <c r="Y830" i="8" s="1"/>
  <c r="CK831" i="8"/>
  <c r="Y831" i="8" s="1"/>
  <c r="CK832" i="8"/>
  <c r="Y832" i="8" s="1"/>
  <c r="CK833" i="8"/>
  <c r="Y833" i="8" s="1"/>
  <c r="CK834" i="8"/>
  <c r="Y834" i="8" s="1"/>
  <c r="CK835" i="8"/>
  <c r="Y835" i="8" s="1"/>
  <c r="CK836" i="8"/>
  <c r="Y836" i="8" s="1"/>
  <c r="CK837" i="8"/>
  <c r="Y837" i="8" s="1"/>
  <c r="CK838" i="8"/>
  <c r="Y838" i="8" s="1"/>
  <c r="CK839" i="8"/>
  <c r="Y839" i="8" s="1"/>
  <c r="CK840" i="8"/>
  <c r="Y840" i="8" s="1"/>
  <c r="CK841" i="8"/>
  <c r="Y841" i="8" s="1"/>
  <c r="CK842" i="8"/>
  <c r="Y842" i="8" s="1"/>
  <c r="CK843" i="8"/>
  <c r="Y843" i="8" s="1"/>
  <c r="CK844" i="8"/>
  <c r="Y844" i="8" s="1"/>
  <c r="CK845" i="8"/>
  <c r="Y845" i="8" s="1"/>
  <c r="CK846" i="8"/>
  <c r="Y846" i="8" s="1"/>
  <c r="CK847" i="8"/>
  <c r="Y847" i="8" s="1"/>
  <c r="CK848" i="8"/>
  <c r="Y848" i="8" s="1"/>
  <c r="CK849" i="8"/>
  <c r="Y849" i="8" s="1"/>
  <c r="CK850" i="8"/>
  <c r="Y850" i="8" s="1"/>
  <c r="CK851" i="8"/>
  <c r="Y851" i="8" s="1"/>
  <c r="CK852" i="8"/>
  <c r="Y852" i="8" s="1"/>
  <c r="CK853" i="8"/>
  <c r="Y853" i="8" s="1"/>
  <c r="CK854" i="8"/>
  <c r="Y854" i="8" s="1"/>
  <c r="CK855" i="8"/>
  <c r="Y855" i="8" s="1"/>
  <c r="Z1001" i="8"/>
  <c r="Z1002" i="8"/>
  <c r="Z1003" i="8"/>
  <c r="Z1004" i="8"/>
  <c r="Z1005" i="8"/>
  <c r="Z1006" i="8"/>
  <c r="Z1007" i="8"/>
  <c r="Z1008" i="8"/>
  <c r="Z1009" i="8"/>
  <c r="Z1010" i="8"/>
  <c r="Z1011" i="8"/>
  <c r="Z1012" i="8"/>
  <c r="Z1013" i="8"/>
  <c r="Z1014" i="8"/>
  <c r="Z1015" i="8"/>
  <c r="Z1016" i="8"/>
  <c r="Z1017" i="8"/>
  <c r="Z1018" i="8"/>
  <c r="Z1019" i="8"/>
  <c r="Z1020" i="8"/>
  <c r="Z1021" i="8"/>
  <c r="Z1022" i="8"/>
  <c r="Z1023" i="8"/>
  <c r="Z1024" i="8"/>
  <c r="Z1025" i="8"/>
  <c r="Z1026" i="8"/>
  <c r="Z1027" i="8"/>
  <c r="Z1028" i="8"/>
  <c r="Z1029" i="8"/>
  <c r="Z1030" i="8"/>
  <c r="Z1031" i="8"/>
  <c r="Z1032" i="8"/>
  <c r="Z1033" i="8"/>
  <c r="Z1034" i="8"/>
  <c r="Z1035" i="8"/>
  <c r="Z1036" i="8"/>
  <c r="Z1037" i="8"/>
  <c r="Z1038" i="8"/>
  <c r="Z1039" i="8"/>
  <c r="Z1040" i="8"/>
  <c r="Z1041" i="8"/>
  <c r="Z1042" i="8"/>
  <c r="Z1043" i="8"/>
  <c r="Z1044" i="8"/>
  <c r="Z1045" i="8"/>
  <c r="Z1046" i="8"/>
  <c r="Z1047" i="8"/>
  <c r="Z1048" i="8"/>
  <c r="Z1049" i="8"/>
  <c r="Z1050" i="8"/>
  <c r="Z1051" i="8"/>
  <c r="Z1052" i="8"/>
  <c r="Z1053" i="8"/>
  <c r="Z1054" i="8"/>
  <c r="Z1055" i="8"/>
  <c r="Z1056" i="8"/>
  <c r="Z1057" i="8"/>
  <c r="Z1058" i="8"/>
  <c r="Z1059" i="8"/>
  <c r="Z1060" i="8"/>
  <c r="Z1061" i="8"/>
  <c r="Z1062" i="8"/>
  <c r="Z1063" i="8"/>
  <c r="Z1064" i="8"/>
  <c r="Z1065" i="8"/>
  <c r="Z1066" i="8"/>
  <c r="Z1067" i="8"/>
  <c r="Z1068" i="8"/>
  <c r="Z1069" i="8"/>
  <c r="Z1070" i="8"/>
  <c r="Z1071" i="8"/>
  <c r="Z1072" i="8"/>
  <c r="Z1073" i="8"/>
  <c r="Z1074" i="8"/>
  <c r="Z1075" i="8"/>
  <c r="Z1076" i="8"/>
  <c r="Z1077" i="8"/>
  <c r="Z1078" i="8"/>
  <c r="Z1079" i="8"/>
  <c r="Z1080" i="8"/>
  <c r="Z1081" i="8"/>
  <c r="Z1082" i="8"/>
  <c r="Z1083" i="8"/>
  <c r="Z1084" i="8"/>
  <c r="Z1085" i="8"/>
  <c r="Z1086" i="8"/>
  <c r="Z1087" i="8"/>
  <c r="Z1088" i="8"/>
  <c r="Z1089" i="8"/>
  <c r="Z1090" i="8"/>
  <c r="Z1091" i="8"/>
  <c r="Z1092" i="8"/>
  <c r="Z1093" i="8"/>
  <c r="Y23" i="1"/>
  <c r="AD23" i="1" s="1"/>
  <c r="Y25" i="1"/>
  <c r="AD25" i="1" s="1"/>
  <c r="Y26" i="1"/>
  <c r="AD26" i="1" s="1"/>
  <c r="Y27" i="1"/>
  <c r="AD27" i="1" s="1"/>
  <c r="AH23" i="1"/>
  <c r="AH25" i="1"/>
  <c r="AH26" i="1"/>
  <c r="AH27" i="1"/>
  <c r="AA23" i="1"/>
  <c r="AA24" i="1"/>
  <c r="AA25" i="1"/>
  <c r="AA26" i="1"/>
  <c r="AA27" i="1"/>
  <c r="X14" i="4"/>
  <c r="CI855" i="8"/>
  <c r="W855" i="8" s="1"/>
  <c r="CH855" i="8"/>
  <c r="V855" i="8" s="1"/>
  <c r="CG855" i="8"/>
  <c r="U855" i="8" s="1"/>
  <c r="CF855" i="8"/>
  <c r="T855" i="8" s="1"/>
  <c r="CE855" i="8"/>
  <c r="S855" i="8" s="1"/>
  <c r="CD855" i="8"/>
  <c r="R855" i="8" s="1"/>
  <c r="CC855" i="8"/>
  <c r="Q855" i="8" s="1"/>
  <c r="CB855" i="8"/>
  <c r="P855" i="8" s="1"/>
  <c r="CA855" i="8"/>
  <c r="O855" i="8" s="1"/>
  <c r="BZ855" i="8"/>
  <c r="N855" i="8" s="1"/>
  <c r="BY855" i="8"/>
  <c r="M855" i="8" s="1"/>
  <c r="BX855" i="8"/>
  <c r="L855" i="8" s="1"/>
  <c r="BW855" i="8"/>
  <c r="K855" i="8" s="1"/>
  <c r="BV855" i="8"/>
  <c r="J855" i="8" s="1"/>
  <c r="BU855" i="8"/>
  <c r="I855" i="8" s="1"/>
  <c r="BT855" i="8"/>
  <c r="H855" i="8" s="1"/>
  <c r="BS855" i="8"/>
  <c r="G855" i="8" s="1"/>
  <c r="BR855" i="8"/>
  <c r="F855" i="8" s="1"/>
  <c r="BQ855" i="8"/>
  <c r="E855" i="8" s="1"/>
  <c r="BP855" i="8"/>
  <c r="CI854" i="8"/>
  <c r="W854" i="8" s="1"/>
  <c r="CH854" i="8"/>
  <c r="V854" i="8" s="1"/>
  <c r="CG854" i="8"/>
  <c r="U854" i="8" s="1"/>
  <c r="CF854" i="8"/>
  <c r="T854" i="8" s="1"/>
  <c r="CE854" i="8"/>
  <c r="S854" i="8" s="1"/>
  <c r="CD854" i="8"/>
  <c r="R854" i="8" s="1"/>
  <c r="CC854" i="8"/>
  <c r="Q854" i="8" s="1"/>
  <c r="CB854" i="8"/>
  <c r="P854" i="8" s="1"/>
  <c r="CA854" i="8"/>
  <c r="O854" i="8" s="1"/>
  <c r="BZ854" i="8"/>
  <c r="N854" i="8" s="1"/>
  <c r="BY854" i="8"/>
  <c r="M854" i="8" s="1"/>
  <c r="BX854" i="8"/>
  <c r="L854" i="8" s="1"/>
  <c r="BW854" i="8"/>
  <c r="K854" i="8" s="1"/>
  <c r="BV854" i="8"/>
  <c r="J854" i="8" s="1"/>
  <c r="BU854" i="8"/>
  <c r="I854" i="8" s="1"/>
  <c r="BT854" i="8"/>
  <c r="H854" i="8" s="1"/>
  <c r="BS854" i="8"/>
  <c r="G854" i="8" s="1"/>
  <c r="BR854" i="8"/>
  <c r="F854" i="8" s="1"/>
  <c r="BQ854" i="8"/>
  <c r="E854" i="8" s="1"/>
  <c r="BP854" i="8"/>
  <c r="CI853" i="8"/>
  <c r="W853" i="8" s="1"/>
  <c r="CH853" i="8"/>
  <c r="V853" i="8" s="1"/>
  <c r="CG853" i="8"/>
  <c r="U853" i="8" s="1"/>
  <c r="CF853" i="8"/>
  <c r="T853" i="8" s="1"/>
  <c r="CE853" i="8"/>
  <c r="S853" i="8" s="1"/>
  <c r="CD853" i="8"/>
  <c r="R853" i="8" s="1"/>
  <c r="CC853" i="8"/>
  <c r="Q853" i="8" s="1"/>
  <c r="CB853" i="8"/>
  <c r="P853" i="8" s="1"/>
  <c r="CA853" i="8"/>
  <c r="O853" i="8" s="1"/>
  <c r="BZ853" i="8"/>
  <c r="N853" i="8" s="1"/>
  <c r="BY853" i="8"/>
  <c r="M853" i="8" s="1"/>
  <c r="BX853" i="8"/>
  <c r="L853" i="8" s="1"/>
  <c r="BW853" i="8"/>
  <c r="K853" i="8" s="1"/>
  <c r="BV853" i="8"/>
  <c r="J853" i="8" s="1"/>
  <c r="BU853" i="8"/>
  <c r="I853" i="8" s="1"/>
  <c r="BT853" i="8"/>
  <c r="H853" i="8" s="1"/>
  <c r="BS853" i="8"/>
  <c r="G853" i="8" s="1"/>
  <c r="BR853" i="8"/>
  <c r="F853" i="8" s="1"/>
  <c r="BQ853" i="8"/>
  <c r="E853" i="8" s="1"/>
  <c r="BP853" i="8"/>
  <c r="CI852" i="8"/>
  <c r="W852" i="8" s="1"/>
  <c r="CH852" i="8"/>
  <c r="V852" i="8" s="1"/>
  <c r="CG852" i="8"/>
  <c r="U852" i="8" s="1"/>
  <c r="CF852" i="8"/>
  <c r="T852" i="8" s="1"/>
  <c r="CE852" i="8"/>
  <c r="S852" i="8" s="1"/>
  <c r="CD852" i="8"/>
  <c r="R852" i="8" s="1"/>
  <c r="CC852" i="8"/>
  <c r="Q852" i="8" s="1"/>
  <c r="CB852" i="8"/>
  <c r="P852" i="8" s="1"/>
  <c r="CA852" i="8"/>
  <c r="O852" i="8" s="1"/>
  <c r="BZ852" i="8"/>
  <c r="N852" i="8" s="1"/>
  <c r="BY852" i="8"/>
  <c r="M852" i="8" s="1"/>
  <c r="BX852" i="8"/>
  <c r="L852" i="8" s="1"/>
  <c r="BW852" i="8"/>
  <c r="K852" i="8" s="1"/>
  <c r="BV852" i="8"/>
  <c r="J852" i="8" s="1"/>
  <c r="BU852" i="8"/>
  <c r="I852" i="8" s="1"/>
  <c r="BT852" i="8"/>
  <c r="H852" i="8" s="1"/>
  <c r="BS852" i="8"/>
  <c r="G852" i="8" s="1"/>
  <c r="BR852" i="8"/>
  <c r="F852" i="8" s="1"/>
  <c r="BQ852" i="8"/>
  <c r="E852" i="8" s="1"/>
  <c r="BP852" i="8"/>
  <c r="CI851" i="8"/>
  <c r="W851" i="8" s="1"/>
  <c r="CH851" i="8"/>
  <c r="V851" i="8" s="1"/>
  <c r="CG851" i="8"/>
  <c r="U851" i="8" s="1"/>
  <c r="CF851" i="8"/>
  <c r="T851" i="8" s="1"/>
  <c r="CE851" i="8"/>
  <c r="S851" i="8" s="1"/>
  <c r="CD851" i="8"/>
  <c r="R851" i="8" s="1"/>
  <c r="CC851" i="8"/>
  <c r="Q851" i="8" s="1"/>
  <c r="CB851" i="8"/>
  <c r="P851" i="8" s="1"/>
  <c r="CA851" i="8"/>
  <c r="O851" i="8" s="1"/>
  <c r="BZ851" i="8"/>
  <c r="N851" i="8" s="1"/>
  <c r="BY851" i="8"/>
  <c r="M851" i="8" s="1"/>
  <c r="BX851" i="8"/>
  <c r="L851" i="8" s="1"/>
  <c r="BW851" i="8"/>
  <c r="K851" i="8" s="1"/>
  <c r="BV851" i="8"/>
  <c r="J851" i="8" s="1"/>
  <c r="BU851" i="8"/>
  <c r="I851" i="8" s="1"/>
  <c r="BT851" i="8"/>
  <c r="H851" i="8" s="1"/>
  <c r="BS851" i="8"/>
  <c r="G851" i="8" s="1"/>
  <c r="BR851" i="8"/>
  <c r="F851" i="8" s="1"/>
  <c r="BQ851" i="8"/>
  <c r="E851" i="8" s="1"/>
  <c r="BP851" i="8"/>
  <c r="CI850" i="8"/>
  <c r="W850" i="8" s="1"/>
  <c r="CH850" i="8"/>
  <c r="V850" i="8" s="1"/>
  <c r="CG850" i="8"/>
  <c r="U850" i="8" s="1"/>
  <c r="CF850" i="8"/>
  <c r="T850" i="8" s="1"/>
  <c r="CE850" i="8"/>
  <c r="S850" i="8" s="1"/>
  <c r="CD850" i="8"/>
  <c r="R850" i="8" s="1"/>
  <c r="CC850" i="8"/>
  <c r="Q850" i="8" s="1"/>
  <c r="CB850" i="8"/>
  <c r="P850" i="8" s="1"/>
  <c r="CA850" i="8"/>
  <c r="O850" i="8" s="1"/>
  <c r="BZ850" i="8"/>
  <c r="N850" i="8" s="1"/>
  <c r="BY850" i="8"/>
  <c r="M850" i="8" s="1"/>
  <c r="BX850" i="8"/>
  <c r="L850" i="8" s="1"/>
  <c r="BW850" i="8"/>
  <c r="K850" i="8" s="1"/>
  <c r="BV850" i="8"/>
  <c r="J850" i="8" s="1"/>
  <c r="BU850" i="8"/>
  <c r="I850" i="8" s="1"/>
  <c r="BT850" i="8"/>
  <c r="H850" i="8" s="1"/>
  <c r="BS850" i="8"/>
  <c r="G850" i="8" s="1"/>
  <c r="BR850" i="8"/>
  <c r="F850" i="8" s="1"/>
  <c r="BQ850" i="8"/>
  <c r="E850" i="8" s="1"/>
  <c r="BP850" i="8"/>
  <c r="CI849" i="8"/>
  <c r="W849" i="8" s="1"/>
  <c r="CH849" i="8"/>
  <c r="V849" i="8" s="1"/>
  <c r="CG849" i="8"/>
  <c r="U849" i="8" s="1"/>
  <c r="CF849" i="8"/>
  <c r="T849" i="8" s="1"/>
  <c r="CE849" i="8"/>
  <c r="S849" i="8" s="1"/>
  <c r="CD849" i="8"/>
  <c r="R849" i="8" s="1"/>
  <c r="CC849" i="8"/>
  <c r="Q849" i="8" s="1"/>
  <c r="CB849" i="8"/>
  <c r="P849" i="8" s="1"/>
  <c r="CA849" i="8"/>
  <c r="O849" i="8" s="1"/>
  <c r="BZ849" i="8"/>
  <c r="N849" i="8" s="1"/>
  <c r="BY849" i="8"/>
  <c r="M849" i="8" s="1"/>
  <c r="BX849" i="8"/>
  <c r="L849" i="8" s="1"/>
  <c r="BW849" i="8"/>
  <c r="K849" i="8" s="1"/>
  <c r="BV849" i="8"/>
  <c r="J849" i="8" s="1"/>
  <c r="BU849" i="8"/>
  <c r="I849" i="8" s="1"/>
  <c r="BT849" i="8"/>
  <c r="H849" i="8" s="1"/>
  <c r="BS849" i="8"/>
  <c r="G849" i="8" s="1"/>
  <c r="BR849" i="8"/>
  <c r="F849" i="8" s="1"/>
  <c r="BQ849" i="8"/>
  <c r="E849" i="8" s="1"/>
  <c r="BP849" i="8"/>
  <c r="CI848" i="8"/>
  <c r="W848" i="8" s="1"/>
  <c r="CH848" i="8"/>
  <c r="V848" i="8" s="1"/>
  <c r="CG848" i="8"/>
  <c r="U848" i="8" s="1"/>
  <c r="CF848" i="8"/>
  <c r="T848" i="8" s="1"/>
  <c r="CE848" i="8"/>
  <c r="S848" i="8" s="1"/>
  <c r="CD848" i="8"/>
  <c r="R848" i="8" s="1"/>
  <c r="CC848" i="8"/>
  <c r="Q848" i="8" s="1"/>
  <c r="CB848" i="8"/>
  <c r="P848" i="8" s="1"/>
  <c r="CA848" i="8"/>
  <c r="O848" i="8" s="1"/>
  <c r="BZ848" i="8"/>
  <c r="N848" i="8" s="1"/>
  <c r="BY848" i="8"/>
  <c r="M848" i="8" s="1"/>
  <c r="BX848" i="8"/>
  <c r="L848" i="8" s="1"/>
  <c r="BW848" i="8"/>
  <c r="K848" i="8" s="1"/>
  <c r="BV848" i="8"/>
  <c r="J848" i="8" s="1"/>
  <c r="BU848" i="8"/>
  <c r="I848" i="8" s="1"/>
  <c r="BT848" i="8"/>
  <c r="H848" i="8" s="1"/>
  <c r="BS848" i="8"/>
  <c r="G848" i="8" s="1"/>
  <c r="BR848" i="8"/>
  <c r="F848" i="8" s="1"/>
  <c r="BQ848" i="8"/>
  <c r="E848" i="8" s="1"/>
  <c r="BP848" i="8"/>
  <c r="CI847" i="8"/>
  <c r="W847" i="8" s="1"/>
  <c r="CH847" i="8"/>
  <c r="V847" i="8" s="1"/>
  <c r="CG847" i="8"/>
  <c r="U847" i="8" s="1"/>
  <c r="CF847" i="8"/>
  <c r="T847" i="8" s="1"/>
  <c r="CE847" i="8"/>
  <c r="S847" i="8" s="1"/>
  <c r="CD847" i="8"/>
  <c r="R847" i="8" s="1"/>
  <c r="CC847" i="8"/>
  <c r="Q847" i="8" s="1"/>
  <c r="CB847" i="8"/>
  <c r="P847" i="8" s="1"/>
  <c r="CA847" i="8"/>
  <c r="O847" i="8" s="1"/>
  <c r="BZ847" i="8"/>
  <c r="N847" i="8" s="1"/>
  <c r="BY847" i="8"/>
  <c r="M847" i="8" s="1"/>
  <c r="BX847" i="8"/>
  <c r="L847" i="8" s="1"/>
  <c r="BW847" i="8"/>
  <c r="K847" i="8" s="1"/>
  <c r="BV847" i="8"/>
  <c r="J847" i="8" s="1"/>
  <c r="BU847" i="8"/>
  <c r="I847" i="8" s="1"/>
  <c r="BT847" i="8"/>
  <c r="H847" i="8" s="1"/>
  <c r="BS847" i="8"/>
  <c r="G847" i="8" s="1"/>
  <c r="BR847" i="8"/>
  <c r="F847" i="8" s="1"/>
  <c r="BQ847" i="8"/>
  <c r="E847" i="8" s="1"/>
  <c r="BP847" i="8"/>
  <c r="CI846" i="8"/>
  <c r="W846" i="8" s="1"/>
  <c r="CH846" i="8"/>
  <c r="V846" i="8" s="1"/>
  <c r="CG846" i="8"/>
  <c r="U846" i="8" s="1"/>
  <c r="CF846" i="8"/>
  <c r="T846" i="8" s="1"/>
  <c r="CE846" i="8"/>
  <c r="S846" i="8" s="1"/>
  <c r="CD846" i="8"/>
  <c r="R846" i="8" s="1"/>
  <c r="CC846" i="8"/>
  <c r="Q846" i="8" s="1"/>
  <c r="CB846" i="8"/>
  <c r="P846" i="8" s="1"/>
  <c r="CA846" i="8"/>
  <c r="O846" i="8" s="1"/>
  <c r="BZ846" i="8"/>
  <c r="N846" i="8" s="1"/>
  <c r="BY846" i="8"/>
  <c r="M846" i="8" s="1"/>
  <c r="BX846" i="8"/>
  <c r="L846" i="8" s="1"/>
  <c r="BW846" i="8"/>
  <c r="K846" i="8" s="1"/>
  <c r="BV846" i="8"/>
  <c r="J846" i="8" s="1"/>
  <c r="BU846" i="8"/>
  <c r="I846" i="8" s="1"/>
  <c r="BT846" i="8"/>
  <c r="H846" i="8" s="1"/>
  <c r="BS846" i="8"/>
  <c r="G846" i="8" s="1"/>
  <c r="BR846" i="8"/>
  <c r="F846" i="8" s="1"/>
  <c r="BQ846" i="8"/>
  <c r="E846" i="8" s="1"/>
  <c r="BP846" i="8"/>
  <c r="CI845" i="8"/>
  <c r="W845" i="8" s="1"/>
  <c r="CH845" i="8"/>
  <c r="V845" i="8" s="1"/>
  <c r="CG845" i="8"/>
  <c r="U845" i="8" s="1"/>
  <c r="CF845" i="8"/>
  <c r="T845" i="8" s="1"/>
  <c r="CE845" i="8"/>
  <c r="S845" i="8" s="1"/>
  <c r="CD845" i="8"/>
  <c r="R845" i="8" s="1"/>
  <c r="CC845" i="8"/>
  <c r="Q845" i="8" s="1"/>
  <c r="CB845" i="8"/>
  <c r="P845" i="8" s="1"/>
  <c r="CA845" i="8"/>
  <c r="O845" i="8" s="1"/>
  <c r="BZ845" i="8"/>
  <c r="N845" i="8" s="1"/>
  <c r="BY845" i="8"/>
  <c r="M845" i="8" s="1"/>
  <c r="BX845" i="8"/>
  <c r="L845" i="8" s="1"/>
  <c r="BW845" i="8"/>
  <c r="K845" i="8" s="1"/>
  <c r="BV845" i="8"/>
  <c r="J845" i="8" s="1"/>
  <c r="BU845" i="8"/>
  <c r="I845" i="8" s="1"/>
  <c r="BT845" i="8"/>
  <c r="H845" i="8" s="1"/>
  <c r="BS845" i="8"/>
  <c r="G845" i="8" s="1"/>
  <c r="BR845" i="8"/>
  <c r="F845" i="8" s="1"/>
  <c r="BQ845" i="8"/>
  <c r="E845" i="8" s="1"/>
  <c r="BP845" i="8"/>
  <c r="CI844" i="8"/>
  <c r="W844" i="8" s="1"/>
  <c r="CH844" i="8"/>
  <c r="V844" i="8" s="1"/>
  <c r="CG844" i="8"/>
  <c r="U844" i="8" s="1"/>
  <c r="CF844" i="8"/>
  <c r="T844" i="8" s="1"/>
  <c r="CE844" i="8"/>
  <c r="S844" i="8" s="1"/>
  <c r="CD844" i="8"/>
  <c r="R844" i="8" s="1"/>
  <c r="CC844" i="8"/>
  <c r="Q844" i="8" s="1"/>
  <c r="CB844" i="8"/>
  <c r="P844" i="8" s="1"/>
  <c r="CA844" i="8"/>
  <c r="O844" i="8" s="1"/>
  <c r="BZ844" i="8"/>
  <c r="N844" i="8" s="1"/>
  <c r="BY844" i="8"/>
  <c r="M844" i="8" s="1"/>
  <c r="BX844" i="8"/>
  <c r="L844" i="8" s="1"/>
  <c r="BW844" i="8"/>
  <c r="K844" i="8" s="1"/>
  <c r="BV844" i="8"/>
  <c r="J844" i="8" s="1"/>
  <c r="BU844" i="8"/>
  <c r="I844" i="8" s="1"/>
  <c r="BT844" i="8"/>
  <c r="H844" i="8" s="1"/>
  <c r="BS844" i="8"/>
  <c r="G844" i="8" s="1"/>
  <c r="BR844" i="8"/>
  <c r="F844" i="8" s="1"/>
  <c r="BQ844" i="8"/>
  <c r="E844" i="8" s="1"/>
  <c r="BP844" i="8"/>
  <c r="CI843" i="8"/>
  <c r="W843" i="8" s="1"/>
  <c r="CH843" i="8"/>
  <c r="V843" i="8" s="1"/>
  <c r="CG843" i="8"/>
  <c r="U843" i="8" s="1"/>
  <c r="CF843" i="8"/>
  <c r="T843" i="8" s="1"/>
  <c r="CE843" i="8"/>
  <c r="S843" i="8" s="1"/>
  <c r="CD843" i="8"/>
  <c r="R843" i="8" s="1"/>
  <c r="CC843" i="8"/>
  <c r="Q843" i="8" s="1"/>
  <c r="CB843" i="8"/>
  <c r="P843" i="8" s="1"/>
  <c r="CA843" i="8"/>
  <c r="O843" i="8" s="1"/>
  <c r="BZ843" i="8"/>
  <c r="N843" i="8" s="1"/>
  <c r="BY843" i="8"/>
  <c r="M843" i="8" s="1"/>
  <c r="BX843" i="8"/>
  <c r="L843" i="8" s="1"/>
  <c r="BW843" i="8"/>
  <c r="K843" i="8" s="1"/>
  <c r="BV843" i="8"/>
  <c r="J843" i="8" s="1"/>
  <c r="BU843" i="8"/>
  <c r="I843" i="8" s="1"/>
  <c r="BT843" i="8"/>
  <c r="H843" i="8" s="1"/>
  <c r="BS843" i="8"/>
  <c r="G843" i="8" s="1"/>
  <c r="BR843" i="8"/>
  <c r="F843" i="8" s="1"/>
  <c r="BQ843" i="8"/>
  <c r="E843" i="8" s="1"/>
  <c r="BP843" i="8"/>
  <c r="CI842" i="8"/>
  <c r="W842" i="8" s="1"/>
  <c r="CH842" i="8"/>
  <c r="V842" i="8" s="1"/>
  <c r="CG842" i="8"/>
  <c r="U842" i="8" s="1"/>
  <c r="CF842" i="8"/>
  <c r="T842" i="8" s="1"/>
  <c r="CE842" i="8"/>
  <c r="S842" i="8" s="1"/>
  <c r="CD842" i="8"/>
  <c r="R842" i="8" s="1"/>
  <c r="CC842" i="8"/>
  <c r="Q842" i="8" s="1"/>
  <c r="CB842" i="8"/>
  <c r="P842" i="8" s="1"/>
  <c r="CA842" i="8"/>
  <c r="O842" i="8" s="1"/>
  <c r="BZ842" i="8"/>
  <c r="N842" i="8" s="1"/>
  <c r="BY842" i="8"/>
  <c r="M842" i="8" s="1"/>
  <c r="BX842" i="8"/>
  <c r="L842" i="8" s="1"/>
  <c r="BW842" i="8"/>
  <c r="K842" i="8" s="1"/>
  <c r="BV842" i="8"/>
  <c r="J842" i="8" s="1"/>
  <c r="BU842" i="8"/>
  <c r="I842" i="8" s="1"/>
  <c r="BT842" i="8"/>
  <c r="H842" i="8" s="1"/>
  <c r="BS842" i="8"/>
  <c r="G842" i="8" s="1"/>
  <c r="BR842" i="8"/>
  <c r="F842" i="8" s="1"/>
  <c r="BQ842" i="8"/>
  <c r="E842" i="8" s="1"/>
  <c r="BP842" i="8"/>
  <c r="CI841" i="8"/>
  <c r="W841" i="8" s="1"/>
  <c r="CH841" i="8"/>
  <c r="V841" i="8" s="1"/>
  <c r="CG841" i="8"/>
  <c r="U841" i="8" s="1"/>
  <c r="CF841" i="8"/>
  <c r="T841" i="8" s="1"/>
  <c r="CE841" i="8"/>
  <c r="S841" i="8" s="1"/>
  <c r="CD841" i="8"/>
  <c r="R841" i="8" s="1"/>
  <c r="CC841" i="8"/>
  <c r="Q841" i="8" s="1"/>
  <c r="CB841" i="8"/>
  <c r="P841" i="8" s="1"/>
  <c r="CA841" i="8"/>
  <c r="O841" i="8" s="1"/>
  <c r="BZ841" i="8"/>
  <c r="N841" i="8" s="1"/>
  <c r="BY841" i="8"/>
  <c r="M841" i="8" s="1"/>
  <c r="BX841" i="8"/>
  <c r="L841" i="8" s="1"/>
  <c r="BW841" i="8"/>
  <c r="K841" i="8" s="1"/>
  <c r="BV841" i="8"/>
  <c r="J841" i="8" s="1"/>
  <c r="BU841" i="8"/>
  <c r="I841" i="8" s="1"/>
  <c r="BT841" i="8"/>
  <c r="H841" i="8" s="1"/>
  <c r="BS841" i="8"/>
  <c r="G841" i="8" s="1"/>
  <c r="BR841" i="8"/>
  <c r="F841" i="8" s="1"/>
  <c r="BQ841" i="8"/>
  <c r="E841" i="8" s="1"/>
  <c r="BP841" i="8"/>
  <c r="CI840" i="8"/>
  <c r="W840" i="8" s="1"/>
  <c r="CH840" i="8"/>
  <c r="V840" i="8" s="1"/>
  <c r="CG840" i="8"/>
  <c r="U840" i="8" s="1"/>
  <c r="CF840" i="8"/>
  <c r="T840" i="8" s="1"/>
  <c r="CE840" i="8"/>
  <c r="S840" i="8" s="1"/>
  <c r="CD840" i="8"/>
  <c r="R840" i="8" s="1"/>
  <c r="CC840" i="8"/>
  <c r="Q840" i="8" s="1"/>
  <c r="CB840" i="8"/>
  <c r="P840" i="8" s="1"/>
  <c r="CA840" i="8"/>
  <c r="O840" i="8" s="1"/>
  <c r="BZ840" i="8"/>
  <c r="N840" i="8" s="1"/>
  <c r="BY840" i="8"/>
  <c r="M840" i="8" s="1"/>
  <c r="BX840" i="8"/>
  <c r="L840" i="8" s="1"/>
  <c r="BW840" i="8"/>
  <c r="K840" i="8" s="1"/>
  <c r="BV840" i="8"/>
  <c r="J840" i="8" s="1"/>
  <c r="BU840" i="8"/>
  <c r="I840" i="8" s="1"/>
  <c r="BT840" i="8"/>
  <c r="H840" i="8" s="1"/>
  <c r="BS840" i="8"/>
  <c r="G840" i="8" s="1"/>
  <c r="BR840" i="8"/>
  <c r="F840" i="8" s="1"/>
  <c r="BQ840" i="8"/>
  <c r="E840" i="8" s="1"/>
  <c r="BP840" i="8"/>
  <c r="CI839" i="8"/>
  <c r="W839" i="8" s="1"/>
  <c r="CH839" i="8"/>
  <c r="V839" i="8" s="1"/>
  <c r="CG839" i="8"/>
  <c r="U839" i="8" s="1"/>
  <c r="CF839" i="8"/>
  <c r="T839" i="8" s="1"/>
  <c r="CE839" i="8"/>
  <c r="CD839" i="8"/>
  <c r="R839" i="8" s="1"/>
  <c r="CC839" i="8"/>
  <c r="Q839" i="8" s="1"/>
  <c r="CB839" i="8"/>
  <c r="P839" i="8" s="1"/>
  <c r="CA839" i="8"/>
  <c r="O839" i="8" s="1"/>
  <c r="BZ839" i="8"/>
  <c r="N839" i="8" s="1"/>
  <c r="BY839" i="8"/>
  <c r="M839" i="8" s="1"/>
  <c r="BX839" i="8"/>
  <c r="L839" i="8" s="1"/>
  <c r="BW839" i="8"/>
  <c r="K839" i="8" s="1"/>
  <c r="BV839" i="8"/>
  <c r="J839" i="8" s="1"/>
  <c r="BU839" i="8"/>
  <c r="I839" i="8" s="1"/>
  <c r="BT839" i="8"/>
  <c r="H839" i="8" s="1"/>
  <c r="BS839" i="8"/>
  <c r="G839" i="8" s="1"/>
  <c r="BR839" i="8"/>
  <c r="F839" i="8" s="1"/>
  <c r="BQ839" i="8"/>
  <c r="E839" i="8" s="1"/>
  <c r="BP839" i="8"/>
  <c r="S839" i="8"/>
  <c r="CI838" i="8"/>
  <c r="W838" i="8" s="1"/>
  <c r="CH838" i="8"/>
  <c r="V838" i="8" s="1"/>
  <c r="CG838" i="8"/>
  <c r="U838" i="8" s="1"/>
  <c r="CF838" i="8"/>
  <c r="T838" i="8" s="1"/>
  <c r="CE838" i="8"/>
  <c r="S838" i="8" s="1"/>
  <c r="CD838" i="8"/>
  <c r="R838" i="8" s="1"/>
  <c r="CC838" i="8"/>
  <c r="Q838" i="8" s="1"/>
  <c r="CB838" i="8"/>
  <c r="P838" i="8" s="1"/>
  <c r="CA838" i="8"/>
  <c r="O838" i="8" s="1"/>
  <c r="BZ838" i="8"/>
  <c r="N838" i="8" s="1"/>
  <c r="BY838" i="8"/>
  <c r="M838" i="8" s="1"/>
  <c r="BX838" i="8"/>
  <c r="L838" i="8" s="1"/>
  <c r="BW838" i="8"/>
  <c r="K838" i="8" s="1"/>
  <c r="BV838" i="8"/>
  <c r="J838" i="8" s="1"/>
  <c r="BU838" i="8"/>
  <c r="I838" i="8" s="1"/>
  <c r="BT838" i="8"/>
  <c r="H838" i="8" s="1"/>
  <c r="BS838" i="8"/>
  <c r="G838" i="8" s="1"/>
  <c r="BR838" i="8"/>
  <c r="F838" i="8" s="1"/>
  <c r="BQ838" i="8"/>
  <c r="E838" i="8" s="1"/>
  <c r="BP838" i="8"/>
  <c r="CI837" i="8"/>
  <c r="W837" i="8" s="1"/>
  <c r="CH837" i="8"/>
  <c r="V837" i="8" s="1"/>
  <c r="CG837" i="8"/>
  <c r="U837" i="8" s="1"/>
  <c r="CF837" i="8"/>
  <c r="T837" i="8" s="1"/>
  <c r="CE837" i="8"/>
  <c r="S837" i="8" s="1"/>
  <c r="CD837" i="8"/>
  <c r="R837" i="8" s="1"/>
  <c r="CC837" i="8"/>
  <c r="Q837" i="8" s="1"/>
  <c r="CB837" i="8"/>
  <c r="P837" i="8" s="1"/>
  <c r="CA837" i="8"/>
  <c r="O837" i="8" s="1"/>
  <c r="BZ837" i="8"/>
  <c r="N837" i="8" s="1"/>
  <c r="BY837" i="8"/>
  <c r="M837" i="8" s="1"/>
  <c r="BX837" i="8"/>
  <c r="L837" i="8" s="1"/>
  <c r="BW837" i="8"/>
  <c r="K837" i="8" s="1"/>
  <c r="BV837" i="8"/>
  <c r="J837" i="8" s="1"/>
  <c r="BU837" i="8"/>
  <c r="I837" i="8" s="1"/>
  <c r="BT837" i="8"/>
  <c r="H837" i="8" s="1"/>
  <c r="BS837" i="8"/>
  <c r="G837" i="8" s="1"/>
  <c r="BR837" i="8"/>
  <c r="F837" i="8" s="1"/>
  <c r="BQ837" i="8"/>
  <c r="E837" i="8" s="1"/>
  <c r="BP837" i="8"/>
  <c r="CI836" i="8"/>
  <c r="W836" i="8" s="1"/>
  <c r="CH836" i="8"/>
  <c r="V836" i="8" s="1"/>
  <c r="CG836" i="8"/>
  <c r="U836" i="8" s="1"/>
  <c r="CF836" i="8"/>
  <c r="T836" i="8" s="1"/>
  <c r="CE836" i="8"/>
  <c r="S836" i="8" s="1"/>
  <c r="CD836" i="8"/>
  <c r="R836" i="8" s="1"/>
  <c r="CC836" i="8"/>
  <c r="Q836" i="8" s="1"/>
  <c r="CB836" i="8"/>
  <c r="P836" i="8" s="1"/>
  <c r="CA836" i="8"/>
  <c r="O836" i="8" s="1"/>
  <c r="BZ836" i="8"/>
  <c r="N836" i="8" s="1"/>
  <c r="BY836" i="8"/>
  <c r="M836" i="8" s="1"/>
  <c r="BX836" i="8"/>
  <c r="L836" i="8" s="1"/>
  <c r="BW836" i="8"/>
  <c r="K836" i="8" s="1"/>
  <c r="BV836" i="8"/>
  <c r="J836" i="8" s="1"/>
  <c r="BU836" i="8"/>
  <c r="I836" i="8" s="1"/>
  <c r="BT836" i="8"/>
  <c r="H836" i="8" s="1"/>
  <c r="BS836" i="8"/>
  <c r="G836" i="8" s="1"/>
  <c r="BR836" i="8"/>
  <c r="F836" i="8" s="1"/>
  <c r="BQ836" i="8"/>
  <c r="E836" i="8" s="1"/>
  <c r="BP836" i="8"/>
  <c r="CI835" i="8"/>
  <c r="W835" i="8" s="1"/>
  <c r="CH835" i="8"/>
  <c r="V835" i="8" s="1"/>
  <c r="CG835" i="8"/>
  <c r="U835" i="8" s="1"/>
  <c r="CF835" i="8"/>
  <c r="T835" i="8" s="1"/>
  <c r="CE835" i="8"/>
  <c r="S835" i="8" s="1"/>
  <c r="CD835" i="8"/>
  <c r="R835" i="8" s="1"/>
  <c r="CC835" i="8"/>
  <c r="Q835" i="8" s="1"/>
  <c r="CB835" i="8"/>
  <c r="P835" i="8" s="1"/>
  <c r="CA835" i="8"/>
  <c r="O835" i="8" s="1"/>
  <c r="BZ835" i="8"/>
  <c r="N835" i="8" s="1"/>
  <c r="BY835" i="8"/>
  <c r="M835" i="8" s="1"/>
  <c r="BX835" i="8"/>
  <c r="L835" i="8" s="1"/>
  <c r="BW835" i="8"/>
  <c r="K835" i="8" s="1"/>
  <c r="BV835" i="8"/>
  <c r="J835" i="8" s="1"/>
  <c r="BU835" i="8"/>
  <c r="I835" i="8" s="1"/>
  <c r="BT835" i="8"/>
  <c r="H835" i="8" s="1"/>
  <c r="BS835" i="8"/>
  <c r="G835" i="8" s="1"/>
  <c r="BR835" i="8"/>
  <c r="F835" i="8" s="1"/>
  <c r="BQ835" i="8"/>
  <c r="E835" i="8" s="1"/>
  <c r="BP835" i="8"/>
  <c r="CI834" i="8"/>
  <c r="W834" i="8" s="1"/>
  <c r="CH834" i="8"/>
  <c r="V834" i="8" s="1"/>
  <c r="CG834" i="8"/>
  <c r="U834" i="8" s="1"/>
  <c r="CF834" i="8"/>
  <c r="T834" i="8" s="1"/>
  <c r="CE834" i="8"/>
  <c r="S834" i="8" s="1"/>
  <c r="CD834" i="8"/>
  <c r="R834" i="8" s="1"/>
  <c r="CC834" i="8"/>
  <c r="Q834" i="8" s="1"/>
  <c r="CB834" i="8"/>
  <c r="P834" i="8" s="1"/>
  <c r="CA834" i="8"/>
  <c r="O834" i="8" s="1"/>
  <c r="BZ834" i="8"/>
  <c r="N834" i="8" s="1"/>
  <c r="BY834" i="8"/>
  <c r="M834" i="8" s="1"/>
  <c r="BX834" i="8"/>
  <c r="L834" i="8" s="1"/>
  <c r="BW834" i="8"/>
  <c r="K834" i="8" s="1"/>
  <c r="BV834" i="8"/>
  <c r="J834" i="8" s="1"/>
  <c r="BU834" i="8"/>
  <c r="I834" i="8" s="1"/>
  <c r="BT834" i="8"/>
  <c r="H834" i="8" s="1"/>
  <c r="BS834" i="8"/>
  <c r="G834" i="8" s="1"/>
  <c r="BR834" i="8"/>
  <c r="F834" i="8" s="1"/>
  <c r="BQ834" i="8"/>
  <c r="E834" i="8" s="1"/>
  <c r="BP834" i="8"/>
  <c r="CI833" i="8"/>
  <c r="W833" i="8" s="1"/>
  <c r="CH833" i="8"/>
  <c r="V833" i="8" s="1"/>
  <c r="CG833" i="8"/>
  <c r="U833" i="8" s="1"/>
  <c r="CF833" i="8"/>
  <c r="T833" i="8" s="1"/>
  <c r="CE833" i="8"/>
  <c r="S833" i="8" s="1"/>
  <c r="CD833" i="8"/>
  <c r="R833" i="8" s="1"/>
  <c r="CC833" i="8"/>
  <c r="Q833" i="8" s="1"/>
  <c r="CB833" i="8"/>
  <c r="P833" i="8" s="1"/>
  <c r="CA833" i="8"/>
  <c r="O833" i="8" s="1"/>
  <c r="BZ833" i="8"/>
  <c r="N833" i="8" s="1"/>
  <c r="BY833" i="8"/>
  <c r="M833" i="8" s="1"/>
  <c r="BX833" i="8"/>
  <c r="L833" i="8" s="1"/>
  <c r="BW833" i="8"/>
  <c r="K833" i="8" s="1"/>
  <c r="BV833" i="8"/>
  <c r="J833" i="8" s="1"/>
  <c r="BU833" i="8"/>
  <c r="I833" i="8" s="1"/>
  <c r="BT833" i="8"/>
  <c r="H833" i="8" s="1"/>
  <c r="BS833" i="8"/>
  <c r="G833" i="8" s="1"/>
  <c r="BR833" i="8"/>
  <c r="F833" i="8" s="1"/>
  <c r="BQ833" i="8"/>
  <c r="E833" i="8" s="1"/>
  <c r="BP833" i="8"/>
  <c r="CI832" i="8"/>
  <c r="W832" i="8" s="1"/>
  <c r="CH832" i="8"/>
  <c r="V832" i="8" s="1"/>
  <c r="CG832" i="8"/>
  <c r="U832" i="8" s="1"/>
  <c r="CF832" i="8"/>
  <c r="T832" i="8" s="1"/>
  <c r="CE832" i="8"/>
  <c r="S832" i="8" s="1"/>
  <c r="CD832" i="8"/>
  <c r="R832" i="8" s="1"/>
  <c r="CC832" i="8"/>
  <c r="Q832" i="8" s="1"/>
  <c r="CB832" i="8"/>
  <c r="P832" i="8" s="1"/>
  <c r="CA832" i="8"/>
  <c r="O832" i="8" s="1"/>
  <c r="BZ832" i="8"/>
  <c r="N832" i="8" s="1"/>
  <c r="BY832" i="8"/>
  <c r="M832" i="8" s="1"/>
  <c r="BX832" i="8"/>
  <c r="L832" i="8" s="1"/>
  <c r="BW832" i="8"/>
  <c r="K832" i="8" s="1"/>
  <c r="BV832" i="8"/>
  <c r="J832" i="8" s="1"/>
  <c r="BU832" i="8"/>
  <c r="I832" i="8" s="1"/>
  <c r="BT832" i="8"/>
  <c r="H832" i="8" s="1"/>
  <c r="BS832" i="8"/>
  <c r="G832" i="8" s="1"/>
  <c r="BR832" i="8"/>
  <c r="F832" i="8" s="1"/>
  <c r="BQ832" i="8"/>
  <c r="E832" i="8" s="1"/>
  <c r="CI831" i="8"/>
  <c r="W831" i="8" s="1"/>
  <c r="CH831" i="8"/>
  <c r="V831" i="8" s="1"/>
  <c r="CG831" i="8"/>
  <c r="U831" i="8" s="1"/>
  <c r="CF831" i="8"/>
  <c r="T831" i="8" s="1"/>
  <c r="CE831" i="8"/>
  <c r="S831" i="8" s="1"/>
  <c r="CD831" i="8"/>
  <c r="R831" i="8" s="1"/>
  <c r="CC831" i="8"/>
  <c r="Q831" i="8" s="1"/>
  <c r="CB831" i="8"/>
  <c r="P831" i="8" s="1"/>
  <c r="CA831" i="8"/>
  <c r="O831" i="8" s="1"/>
  <c r="BZ831" i="8"/>
  <c r="N831" i="8" s="1"/>
  <c r="BY831" i="8"/>
  <c r="M831" i="8" s="1"/>
  <c r="BX831" i="8"/>
  <c r="L831" i="8" s="1"/>
  <c r="BW831" i="8"/>
  <c r="K831" i="8" s="1"/>
  <c r="BV831" i="8"/>
  <c r="J831" i="8" s="1"/>
  <c r="BU831" i="8"/>
  <c r="I831" i="8" s="1"/>
  <c r="BT831" i="8"/>
  <c r="H831" i="8" s="1"/>
  <c r="BS831" i="8"/>
  <c r="G831" i="8" s="1"/>
  <c r="BR831" i="8"/>
  <c r="F831" i="8" s="1"/>
  <c r="BQ831" i="8"/>
  <c r="E831" i="8" s="1"/>
  <c r="BP831" i="8"/>
  <c r="CI830" i="8"/>
  <c r="W830" i="8" s="1"/>
  <c r="CH830" i="8"/>
  <c r="V830" i="8" s="1"/>
  <c r="CG830" i="8"/>
  <c r="U830" i="8" s="1"/>
  <c r="CF830" i="8"/>
  <c r="T830" i="8" s="1"/>
  <c r="CE830" i="8"/>
  <c r="CD830" i="8"/>
  <c r="CC830" i="8"/>
  <c r="Q830" i="8" s="1"/>
  <c r="CB830" i="8"/>
  <c r="P830" i="8" s="1"/>
  <c r="CA830" i="8"/>
  <c r="O830" i="8" s="1"/>
  <c r="BZ830" i="8"/>
  <c r="N830" i="8" s="1"/>
  <c r="BY830" i="8"/>
  <c r="M830" i="8" s="1"/>
  <c r="BX830" i="8"/>
  <c r="L830" i="8" s="1"/>
  <c r="BW830" i="8"/>
  <c r="K830" i="8" s="1"/>
  <c r="BV830" i="8"/>
  <c r="J830" i="8" s="1"/>
  <c r="BU830" i="8"/>
  <c r="I830" i="8" s="1"/>
  <c r="BT830" i="8"/>
  <c r="H830" i="8" s="1"/>
  <c r="BS830" i="8"/>
  <c r="G830" i="8" s="1"/>
  <c r="BR830" i="8"/>
  <c r="F830" i="8" s="1"/>
  <c r="BQ830" i="8"/>
  <c r="E830" i="8" s="1"/>
  <c r="BP830" i="8"/>
  <c r="S830" i="8"/>
  <c r="R830" i="8"/>
  <c r="CI829" i="8"/>
  <c r="W829" i="8" s="1"/>
  <c r="CH829" i="8"/>
  <c r="V829" i="8" s="1"/>
  <c r="CG829" i="8"/>
  <c r="U829" i="8" s="1"/>
  <c r="CF829" i="8"/>
  <c r="T829" i="8" s="1"/>
  <c r="CE829" i="8"/>
  <c r="S829" i="8" s="1"/>
  <c r="CD829" i="8"/>
  <c r="R829" i="8" s="1"/>
  <c r="CC829" i="8"/>
  <c r="Q829" i="8" s="1"/>
  <c r="CB829" i="8"/>
  <c r="P829" i="8" s="1"/>
  <c r="CA829" i="8"/>
  <c r="O829" i="8" s="1"/>
  <c r="BZ829" i="8"/>
  <c r="N829" i="8" s="1"/>
  <c r="BY829" i="8"/>
  <c r="M829" i="8" s="1"/>
  <c r="BX829" i="8"/>
  <c r="L829" i="8" s="1"/>
  <c r="BW829" i="8"/>
  <c r="K829" i="8" s="1"/>
  <c r="BV829" i="8"/>
  <c r="J829" i="8" s="1"/>
  <c r="BU829" i="8"/>
  <c r="I829" i="8" s="1"/>
  <c r="BT829" i="8"/>
  <c r="H829" i="8" s="1"/>
  <c r="BS829" i="8"/>
  <c r="G829" i="8" s="1"/>
  <c r="BR829" i="8"/>
  <c r="F829" i="8" s="1"/>
  <c r="BQ829" i="8"/>
  <c r="E829" i="8" s="1"/>
  <c r="BP829" i="8"/>
  <c r="CI828" i="8"/>
  <c r="W828" i="8" s="1"/>
  <c r="CH828" i="8"/>
  <c r="V828" i="8" s="1"/>
  <c r="CG828" i="8"/>
  <c r="U828" i="8" s="1"/>
  <c r="CF828" i="8"/>
  <c r="T828" i="8" s="1"/>
  <c r="CE828" i="8"/>
  <c r="S828" i="8" s="1"/>
  <c r="CD828" i="8"/>
  <c r="R828" i="8" s="1"/>
  <c r="CC828" i="8"/>
  <c r="Q828" i="8" s="1"/>
  <c r="CB828" i="8"/>
  <c r="P828" i="8" s="1"/>
  <c r="CA828" i="8"/>
  <c r="O828" i="8" s="1"/>
  <c r="BZ828" i="8"/>
  <c r="N828" i="8" s="1"/>
  <c r="BY828" i="8"/>
  <c r="M828" i="8" s="1"/>
  <c r="BX828" i="8"/>
  <c r="L828" i="8" s="1"/>
  <c r="BW828" i="8"/>
  <c r="K828" i="8" s="1"/>
  <c r="BV828" i="8"/>
  <c r="J828" i="8" s="1"/>
  <c r="BU828" i="8"/>
  <c r="I828" i="8" s="1"/>
  <c r="BT828" i="8"/>
  <c r="H828" i="8" s="1"/>
  <c r="BS828" i="8"/>
  <c r="G828" i="8" s="1"/>
  <c r="BR828" i="8"/>
  <c r="F828" i="8" s="1"/>
  <c r="BQ828" i="8"/>
  <c r="E828" i="8" s="1"/>
  <c r="BP828" i="8"/>
  <c r="CI827" i="8"/>
  <c r="W827" i="8" s="1"/>
  <c r="CH827" i="8"/>
  <c r="V827" i="8" s="1"/>
  <c r="CG827" i="8"/>
  <c r="U827" i="8" s="1"/>
  <c r="CF827" i="8"/>
  <c r="T827" i="8" s="1"/>
  <c r="CE827" i="8"/>
  <c r="S827" i="8" s="1"/>
  <c r="CD827" i="8"/>
  <c r="R827" i="8" s="1"/>
  <c r="CC827" i="8"/>
  <c r="Q827" i="8" s="1"/>
  <c r="CB827" i="8"/>
  <c r="P827" i="8" s="1"/>
  <c r="CA827" i="8"/>
  <c r="O827" i="8" s="1"/>
  <c r="BZ827" i="8"/>
  <c r="N827" i="8" s="1"/>
  <c r="BY827" i="8"/>
  <c r="M827" i="8" s="1"/>
  <c r="BX827" i="8"/>
  <c r="L827" i="8" s="1"/>
  <c r="BW827" i="8"/>
  <c r="K827" i="8" s="1"/>
  <c r="BV827" i="8"/>
  <c r="J827" i="8" s="1"/>
  <c r="BU827" i="8"/>
  <c r="I827" i="8" s="1"/>
  <c r="BT827" i="8"/>
  <c r="H827" i="8" s="1"/>
  <c r="BS827" i="8"/>
  <c r="G827" i="8" s="1"/>
  <c r="BR827" i="8"/>
  <c r="F827" i="8" s="1"/>
  <c r="BQ827" i="8"/>
  <c r="E827" i="8" s="1"/>
  <c r="BP827" i="8"/>
  <c r="CI826" i="8"/>
  <c r="W826" i="8" s="1"/>
  <c r="CH826" i="8"/>
  <c r="V826" i="8" s="1"/>
  <c r="CG826" i="8"/>
  <c r="U826" i="8" s="1"/>
  <c r="CF826" i="8"/>
  <c r="T826" i="8" s="1"/>
  <c r="CE826" i="8"/>
  <c r="S826" i="8" s="1"/>
  <c r="CD826" i="8"/>
  <c r="R826" i="8" s="1"/>
  <c r="CC826" i="8"/>
  <c r="Q826" i="8" s="1"/>
  <c r="CB826" i="8"/>
  <c r="P826" i="8" s="1"/>
  <c r="CA826" i="8"/>
  <c r="O826" i="8" s="1"/>
  <c r="BZ826" i="8"/>
  <c r="N826" i="8" s="1"/>
  <c r="BY826" i="8"/>
  <c r="M826" i="8" s="1"/>
  <c r="BX826" i="8"/>
  <c r="L826" i="8" s="1"/>
  <c r="BW826" i="8"/>
  <c r="K826" i="8" s="1"/>
  <c r="BV826" i="8"/>
  <c r="J826" i="8" s="1"/>
  <c r="BU826" i="8"/>
  <c r="I826" i="8" s="1"/>
  <c r="BT826" i="8"/>
  <c r="H826" i="8" s="1"/>
  <c r="BS826" i="8"/>
  <c r="G826" i="8" s="1"/>
  <c r="BR826" i="8"/>
  <c r="F826" i="8" s="1"/>
  <c r="BQ826" i="8"/>
  <c r="E826" i="8" s="1"/>
  <c r="BP826" i="8"/>
  <c r="CI825" i="8"/>
  <c r="W825" i="8" s="1"/>
  <c r="CH825" i="8"/>
  <c r="V825" i="8" s="1"/>
  <c r="CG825" i="8"/>
  <c r="U825" i="8" s="1"/>
  <c r="CF825" i="8"/>
  <c r="T825" i="8" s="1"/>
  <c r="CE825" i="8"/>
  <c r="S825" i="8" s="1"/>
  <c r="CD825" i="8"/>
  <c r="R825" i="8" s="1"/>
  <c r="CC825" i="8"/>
  <c r="Q825" i="8" s="1"/>
  <c r="CB825" i="8"/>
  <c r="P825" i="8" s="1"/>
  <c r="CA825" i="8"/>
  <c r="O825" i="8" s="1"/>
  <c r="BZ825" i="8"/>
  <c r="N825" i="8" s="1"/>
  <c r="BY825" i="8"/>
  <c r="M825" i="8" s="1"/>
  <c r="BX825" i="8"/>
  <c r="L825" i="8" s="1"/>
  <c r="BW825" i="8"/>
  <c r="K825" i="8" s="1"/>
  <c r="BV825" i="8"/>
  <c r="J825" i="8" s="1"/>
  <c r="BU825" i="8"/>
  <c r="I825" i="8" s="1"/>
  <c r="BT825" i="8"/>
  <c r="H825" i="8" s="1"/>
  <c r="BS825" i="8"/>
  <c r="G825" i="8" s="1"/>
  <c r="BR825" i="8"/>
  <c r="F825" i="8" s="1"/>
  <c r="BQ825" i="8"/>
  <c r="E825" i="8" s="1"/>
  <c r="BP825" i="8"/>
  <c r="CI824" i="8"/>
  <c r="W824" i="8" s="1"/>
  <c r="CH824" i="8"/>
  <c r="V824" i="8" s="1"/>
  <c r="CG824" i="8"/>
  <c r="U824" i="8" s="1"/>
  <c r="CF824" i="8"/>
  <c r="T824" i="8" s="1"/>
  <c r="CE824" i="8"/>
  <c r="S824" i="8" s="1"/>
  <c r="CD824" i="8"/>
  <c r="R824" i="8" s="1"/>
  <c r="CC824" i="8"/>
  <c r="Q824" i="8" s="1"/>
  <c r="CB824" i="8"/>
  <c r="P824" i="8" s="1"/>
  <c r="CA824" i="8"/>
  <c r="O824" i="8" s="1"/>
  <c r="BZ824" i="8"/>
  <c r="N824" i="8" s="1"/>
  <c r="BY824" i="8"/>
  <c r="M824" i="8" s="1"/>
  <c r="BX824" i="8"/>
  <c r="L824" i="8" s="1"/>
  <c r="BW824" i="8"/>
  <c r="K824" i="8" s="1"/>
  <c r="BV824" i="8"/>
  <c r="J824" i="8" s="1"/>
  <c r="BU824" i="8"/>
  <c r="I824" i="8" s="1"/>
  <c r="BT824" i="8"/>
  <c r="H824" i="8" s="1"/>
  <c r="BS824" i="8"/>
  <c r="G824" i="8" s="1"/>
  <c r="BR824" i="8"/>
  <c r="F824" i="8" s="1"/>
  <c r="BQ824" i="8"/>
  <c r="E824" i="8" s="1"/>
  <c r="BP824" i="8"/>
  <c r="CI823" i="8"/>
  <c r="W823" i="8" s="1"/>
  <c r="CH823" i="8"/>
  <c r="V823" i="8" s="1"/>
  <c r="CG823" i="8"/>
  <c r="U823" i="8" s="1"/>
  <c r="CF823" i="8"/>
  <c r="T823" i="8" s="1"/>
  <c r="CE823" i="8"/>
  <c r="CD823" i="8"/>
  <c r="R823" i="8" s="1"/>
  <c r="CC823" i="8"/>
  <c r="Q823" i="8" s="1"/>
  <c r="CB823" i="8"/>
  <c r="P823" i="8" s="1"/>
  <c r="CA823" i="8"/>
  <c r="O823" i="8" s="1"/>
  <c r="BZ823" i="8"/>
  <c r="N823" i="8" s="1"/>
  <c r="BY823" i="8"/>
  <c r="M823" i="8" s="1"/>
  <c r="BX823" i="8"/>
  <c r="L823" i="8" s="1"/>
  <c r="BW823" i="8"/>
  <c r="K823" i="8" s="1"/>
  <c r="BV823" i="8"/>
  <c r="J823" i="8" s="1"/>
  <c r="BU823" i="8"/>
  <c r="I823" i="8" s="1"/>
  <c r="BT823" i="8"/>
  <c r="H823" i="8" s="1"/>
  <c r="BS823" i="8"/>
  <c r="G823" i="8" s="1"/>
  <c r="BR823" i="8"/>
  <c r="F823" i="8" s="1"/>
  <c r="BQ823" i="8"/>
  <c r="E823" i="8" s="1"/>
  <c r="BP823" i="8"/>
  <c r="S823" i="8"/>
  <c r="CI822" i="8"/>
  <c r="W822" i="8" s="1"/>
  <c r="CH822" i="8"/>
  <c r="V822" i="8" s="1"/>
  <c r="CG822" i="8"/>
  <c r="U822" i="8" s="1"/>
  <c r="CF822" i="8"/>
  <c r="T822" i="8" s="1"/>
  <c r="CE822" i="8"/>
  <c r="S822" i="8" s="1"/>
  <c r="CD822" i="8"/>
  <c r="R822" i="8" s="1"/>
  <c r="CC822" i="8"/>
  <c r="Q822" i="8" s="1"/>
  <c r="CB822" i="8"/>
  <c r="P822" i="8" s="1"/>
  <c r="CA822" i="8"/>
  <c r="O822" i="8" s="1"/>
  <c r="BZ822" i="8"/>
  <c r="N822" i="8" s="1"/>
  <c r="BY822" i="8"/>
  <c r="M822" i="8" s="1"/>
  <c r="BX822" i="8"/>
  <c r="L822" i="8" s="1"/>
  <c r="BW822" i="8"/>
  <c r="K822" i="8" s="1"/>
  <c r="BV822" i="8"/>
  <c r="J822" i="8" s="1"/>
  <c r="BU822" i="8"/>
  <c r="I822" i="8" s="1"/>
  <c r="BT822" i="8"/>
  <c r="H822" i="8" s="1"/>
  <c r="BS822" i="8"/>
  <c r="G822" i="8" s="1"/>
  <c r="BR822" i="8"/>
  <c r="F822" i="8" s="1"/>
  <c r="BQ822" i="8"/>
  <c r="E822" i="8" s="1"/>
  <c r="BP822" i="8"/>
  <c r="BP821" i="8"/>
  <c r="W821" i="8"/>
  <c r="V821" i="8"/>
  <c r="U821" i="8"/>
  <c r="T821" i="8"/>
  <c r="S821" i="8"/>
  <c r="R821" i="8"/>
  <c r="Q821" i="8"/>
  <c r="P821" i="8"/>
  <c r="O821" i="8"/>
  <c r="N821" i="8"/>
  <c r="M821" i="8"/>
  <c r="L821" i="8"/>
  <c r="K821" i="8"/>
  <c r="J821" i="8"/>
  <c r="I821" i="8"/>
  <c r="H821" i="8"/>
  <c r="G821" i="8"/>
  <c r="F821" i="8"/>
  <c r="E821" i="8"/>
  <c r="W819" i="8"/>
  <c r="V819" i="8"/>
  <c r="U819" i="8"/>
  <c r="T819" i="8"/>
  <c r="S819" i="8"/>
  <c r="R819" i="8"/>
  <c r="Q819" i="8"/>
  <c r="P819" i="8"/>
  <c r="O819" i="8"/>
  <c r="N819" i="8"/>
  <c r="M819" i="8"/>
  <c r="L819" i="8"/>
  <c r="K819" i="8"/>
  <c r="J819" i="8"/>
  <c r="I819" i="8"/>
  <c r="H819" i="8"/>
  <c r="G819" i="8"/>
  <c r="F819" i="8"/>
  <c r="E819" i="8"/>
  <c r="W818" i="8"/>
  <c r="V818" i="8"/>
  <c r="U818" i="8"/>
  <c r="T818" i="8"/>
  <c r="S818" i="8"/>
  <c r="R818" i="8"/>
  <c r="Q818" i="8"/>
  <c r="P818" i="8"/>
  <c r="O818" i="8"/>
  <c r="N818" i="8"/>
  <c r="M818" i="8"/>
  <c r="L818" i="8"/>
  <c r="K818" i="8"/>
  <c r="J818" i="8"/>
  <c r="I818" i="8"/>
  <c r="H818" i="8"/>
  <c r="G818" i="8"/>
  <c r="F818" i="8"/>
  <c r="E818" i="8"/>
  <c r="W817" i="8"/>
  <c r="V817" i="8"/>
  <c r="U817" i="8"/>
  <c r="T817" i="8"/>
  <c r="S817" i="8"/>
  <c r="R817" i="8"/>
  <c r="Q817" i="8"/>
  <c r="P817" i="8"/>
  <c r="O817" i="8"/>
  <c r="M817" i="8"/>
  <c r="L817" i="8"/>
  <c r="K817" i="8"/>
  <c r="J817" i="8"/>
  <c r="I817" i="8"/>
  <c r="H817" i="8"/>
  <c r="G817" i="8"/>
  <c r="F817" i="8"/>
  <c r="E817" i="8"/>
  <c r="N817" i="8"/>
  <c r="W816" i="8"/>
  <c r="V816" i="8"/>
  <c r="U816" i="8"/>
  <c r="T816" i="8"/>
  <c r="S816" i="8"/>
  <c r="R816" i="8"/>
  <c r="Q816" i="8"/>
  <c r="P816" i="8"/>
  <c r="O816" i="8"/>
  <c r="N816" i="8"/>
  <c r="M816" i="8"/>
  <c r="K816" i="8"/>
  <c r="J816" i="8"/>
  <c r="I816" i="8"/>
  <c r="H816" i="8"/>
  <c r="G816" i="8"/>
  <c r="F816" i="8"/>
  <c r="E816" i="8"/>
  <c r="L816" i="8"/>
  <c r="W815" i="8"/>
  <c r="V815" i="8"/>
  <c r="U815" i="8"/>
  <c r="T815" i="8"/>
  <c r="S815" i="8"/>
  <c r="R815" i="8"/>
  <c r="Q815" i="8"/>
  <c r="P815" i="8"/>
  <c r="O815" i="8"/>
  <c r="N815" i="8"/>
  <c r="M815" i="8"/>
  <c r="L815" i="8"/>
  <c r="K815" i="8"/>
  <c r="J815" i="8"/>
  <c r="I815" i="8"/>
  <c r="H815" i="8"/>
  <c r="G815" i="8"/>
  <c r="F815" i="8"/>
  <c r="E815" i="8"/>
  <c r="W814" i="8"/>
  <c r="V814" i="8"/>
  <c r="U814" i="8"/>
  <c r="T814" i="8"/>
  <c r="S814" i="8"/>
  <c r="R814" i="8"/>
  <c r="Q814" i="8"/>
  <c r="P814" i="8"/>
  <c r="O814" i="8"/>
  <c r="N814" i="8"/>
  <c r="M814" i="8"/>
  <c r="L814" i="8"/>
  <c r="K814" i="8"/>
  <c r="J814" i="8"/>
  <c r="I814" i="8"/>
  <c r="H814" i="8"/>
  <c r="G814" i="8"/>
  <c r="F814" i="8"/>
  <c r="E814" i="8"/>
  <c r="W813" i="8"/>
  <c r="V813" i="8"/>
  <c r="U813" i="8"/>
  <c r="T813" i="8"/>
  <c r="S813" i="8"/>
  <c r="R813" i="8"/>
  <c r="Q813" i="8"/>
  <c r="P813" i="8"/>
  <c r="O813" i="8"/>
  <c r="N813" i="8"/>
  <c r="M813" i="8"/>
  <c r="L813" i="8"/>
  <c r="K813" i="8"/>
  <c r="J813" i="8"/>
  <c r="I813" i="8"/>
  <c r="H813" i="8"/>
  <c r="G813" i="8"/>
  <c r="F813" i="8"/>
  <c r="E813" i="8"/>
  <c r="W812" i="8"/>
  <c r="V812" i="8"/>
  <c r="U812" i="8"/>
  <c r="T812" i="8"/>
  <c r="R812" i="8"/>
  <c r="Q812" i="8"/>
  <c r="P812" i="8"/>
  <c r="O812" i="8"/>
  <c r="N812" i="8"/>
  <c r="M812" i="8"/>
  <c r="L812" i="8"/>
  <c r="K812" i="8"/>
  <c r="J812" i="8"/>
  <c r="I812" i="8"/>
  <c r="H812" i="8"/>
  <c r="G812" i="8"/>
  <c r="F812" i="8"/>
  <c r="E812" i="8"/>
  <c r="S812" i="8"/>
  <c r="W811" i="8"/>
  <c r="V811" i="8"/>
  <c r="U811" i="8"/>
  <c r="T811" i="8"/>
  <c r="S811" i="8"/>
  <c r="R811" i="8"/>
  <c r="Q811" i="8"/>
  <c r="P811" i="8"/>
  <c r="O811" i="8"/>
  <c r="N811" i="8"/>
  <c r="M811" i="8"/>
  <c r="L811" i="8"/>
  <c r="K811" i="8"/>
  <c r="J811" i="8"/>
  <c r="I811" i="8"/>
  <c r="H811" i="8"/>
  <c r="G811" i="8"/>
  <c r="F811" i="8"/>
  <c r="E811" i="8"/>
  <c r="W810" i="8"/>
  <c r="V810" i="8"/>
  <c r="U810" i="8"/>
  <c r="T810" i="8"/>
  <c r="S810" i="8"/>
  <c r="R810" i="8"/>
  <c r="Q810" i="8"/>
  <c r="P810" i="8"/>
  <c r="O810" i="8"/>
  <c r="N810" i="8"/>
  <c r="M810" i="8"/>
  <c r="L810" i="8"/>
  <c r="K810" i="8"/>
  <c r="J810" i="8"/>
  <c r="I810" i="8"/>
  <c r="H810" i="8"/>
  <c r="G810" i="8"/>
  <c r="F810" i="8"/>
  <c r="E810" i="8"/>
  <c r="W809" i="8"/>
  <c r="V809" i="8"/>
  <c r="U809" i="8"/>
  <c r="T809" i="8"/>
  <c r="S809" i="8"/>
  <c r="R809" i="8"/>
  <c r="Q809" i="8"/>
  <c r="P809" i="8"/>
  <c r="O809" i="8"/>
  <c r="N809" i="8"/>
  <c r="M809" i="8"/>
  <c r="L809" i="8"/>
  <c r="K809" i="8"/>
  <c r="J809" i="8"/>
  <c r="I809" i="8"/>
  <c r="H809" i="8"/>
  <c r="G809" i="8"/>
  <c r="F809" i="8"/>
  <c r="E809" i="8"/>
  <c r="W808" i="8"/>
  <c r="V808" i="8"/>
  <c r="U808" i="8"/>
  <c r="T808" i="8"/>
  <c r="S808" i="8"/>
  <c r="R808" i="8"/>
  <c r="Q808" i="8"/>
  <c r="P808" i="8"/>
  <c r="O808" i="8"/>
  <c r="N808" i="8"/>
  <c r="M808" i="8"/>
  <c r="L808" i="8"/>
  <c r="K808" i="8"/>
  <c r="J808" i="8"/>
  <c r="I808" i="8"/>
  <c r="H808" i="8"/>
  <c r="G808" i="8"/>
  <c r="F808" i="8"/>
  <c r="E808" i="8"/>
  <c r="W807" i="8"/>
  <c r="V807" i="8"/>
  <c r="U807" i="8"/>
  <c r="T807" i="8"/>
  <c r="S807" i="8"/>
  <c r="R807" i="8"/>
  <c r="Q807" i="8"/>
  <c r="P807" i="8"/>
  <c r="O807" i="8"/>
  <c r="N807" i="8"/>
  <c r="M807" i="8"/>
  <c r="L807" i="8"/>
  <c r="K807" i="8"/>
  <c r="J807" i="8"/>
  <c r="I807" i="8"/>
  <c r="H807" i="8"/>
  <c r="G807" i="8"/>
  <c r="F807" i="8"/>
  <c r="E807" i="8"/>
  <c r="W806" i="8"/>
  <c r="U806" i="8"/>
  <c r="T806" i="8"/>
  <c r="S806" i="8"/>
  <c r="R806" i="8"/>
  <c r="Q806" i="8"/>
  <c r="P806" i="8"/>
  <c r="O806" i="8"/>
  <c r="N806" i="8"/>
  <c r="M806" i="8"/>
  <c r="L806" i="8"/>
  <c r="K806" i="8"/>
  <c r="J806" i="8"/>
  <c r="I806" i="8"/>
  <c r="H806" i="8"/>
  <c r="G806" i="8"/>
  <c r="F806" i="8"/>
  <c r="E806" i="8"/>
  <c r="V806" i="8"/>
  <c r="W805" i="8"/>
  <c r="V805" i="8"/>
  <c r="U805" i="8"/>
  <c r="T805" i="8"/>
  <c r="S805" i="8"/>
  <c r="R805" i="8"/>
  <c r="Q805" i="8"/>
  <c r="P805" i="8"/>
  <c r="O805" i="8"/>
  <c r="N805" i="8"/>
  <c r="M805" i="8"/>
  <c r="L805" i="8"/>
  <c r="K805" i="8"/>
  <c r="J805" i="8"/>
  <c r="I805" i="8"/>
  <c r="H805" i="8"/>
  <c r="G805" i="8"/>
  <c r="F805" i="8"/>
  <c r="E805" i="8"/>
  <c r="W804" i="8"/>
  <c r="V804" i="8"/>
  <c r="U804" i="8"/>
  <c r="T804" i="8"/>
  <c r="S804" i="8"/>
  <c r="R804" i="8"/>
  <c r="Q804" i="8"/>
  <c r="P804" i="8"/>
  <c r="O804" i="8"/>
  <c r="N804" i="8"/>
  <c r="M804" i="8"/>
  <c r="L804" i="8"/>
  <c r="K804" i="8"/>
  <c r="J804" i="8"/>
  <c r="I804" i="8"/>
  <c r="H804" i="8"/>
  <c r="G804" i="8"/>
  <c r="F804" i="8"/>
  <c r="E804" i="8"/>
  <c r="W803" i="8"/>
  <c r="V803" i="8"/>
  <c r="U803" i="8"/>
  <c r="T803" i="8"/>
  <c r="S803" i="8"/>
  <c r="R803" i="8"/>
  <c r="Q803" i="8"/>
  <c r="P803" i="8"/>
  <c r="O803" i="8"/>
  <c r="N803" i="8"/>
  <c r="M803" i="8"/>
  <c r="L803" i="8"/>
  <c r="K803" i="8"/>
  <c r="J803" i="8"/>
  <c r="I803" i="8"/>
  <c r="H803" i="8"/>
  <c r="G803" i="8"/>
  <c r="F803" i="8"/>
  <c r="E803" i="8"/>
  <c r="W802" i="8"/>
  <c r="V802" i="8"/>
  <c r="U802" i="8"/>
  <c r="T802" i="8"/>
  <c r="S802" i="8"/>
  <c r="R802" i="8"/>
  <c r="Q802" i="8"/>
  <c r="P802" i="8"/>
  <c r="O802" i="8"/>
  <c r="N802" i="8"/>
  <c r="M802" i="8"/>
  <c r="L802" i="8"/>
  <c r="K802" i="8"/>
  <c r="J802" i="8"/>
  <c r="I802" i="8"/>
  <c r="H802" i="8"/>
  <c r="G802" i="8"/>
  <c r="F802" i="8"/>
  <c r="E802" i="8"/>
  <c r="W801" i="8"/>
  <c r="V801" i="8"/>
  <c r="U801" i="8"/>
  <c r="T801" i="8"/>
  <c r="S801" i="8"/>
  <c r="R801" i="8"/>
  <c r="Q801" i="8"/>
  <c r="P801" i="8"/>
  <c r="O801" i="8"/>
  <c r="N801" i="8"/>
  <c r="M801" i="8"/>
  <c r="L801" i="8"/>
  <c r="K801" i="8"/>
  <c r="J801" i="8"/>
  <c r="I801" i="8"/>
  <c r="H801" i="8"/>
  <c r="G801" i="8"/>
  <c r="F801" i="8"/>
  <c r="E801" i="8"/>
  <c r="W800" i="8"/>
  <c r="V800" i="8"/>
  <c r="U800" i="8"/>
  <c r="S800" i="8"/>
  <c r="R800" i="8"/>
  <c r="Q800" i="8"/>
  <c r="P800" i="8"/>
  <c r="O800" i="8"/>
  <c r="N800" i="8"/>
  <c r="M800" i="8"/>
  <c r="L800" i="8"/>
  <c r="K800" i="8"/>
  <c r="J800" i="8"/>
  <c r="I800" i="8"/>
  <c r="H800" i="8"/>
  <c r="G800" i="8"/>
  <c r="F800" i="8"/>
  <c r="E800" i="8"/>
  <c r="T800" i="8"/>
  <c r="B14" i="4"/>
  <c r="F14" i="4"/>
  <c r="G14" i="4"/>
  <c r="H14" i="4"/>
  <c r="I14" i="4"/>
  <c r="J14" i="4"/>
  <c r="K14" i="4"/>
  <c r="L14" i="4"/>
  <c r="M14" i="4"/>
  <c r="N14" i="4"/>
  <c r="O14" i="4"/>
  <c r="P14" i="4"/>
  <c r="Q14" i="4"/>
  <c r="R14" i="4"/>
  <c r="S14" i="4"/>
  <c r="T14" i="4"/>
  <c r="U14" i="4"/>
  <c r="V14" i="4"/>
  <c r="W14" i="4"/>
  <c r="AA14" i="4"/>
  <c r="AC14" i="4"/>
  <c r="AN60" i="1"/>
  <c r="AM60" i="1"/>
  <c r="AE60" i="1"/>
  <c r="AB60" i="1"/>
  <c r="AC60" i="1" s="1"/>
  <c r="Z60" i="1"/>
  <c r="AF60" i="1" s="1"/>
  <c r="AL60" i="1" s="1"/>
  <c r="AN59" i="1"/>
  <c r="AM59" i="1"/>
  <c r="AE59" i="1"/>
  <c r="AB59" i="1"/>
  <c r="AC59" i="1" s="1"/>
  <c r="Z59" i="1"/>
  <c r="AF59" i="1" s="1"/>
  <c r="AL59" i="1" s="1"/>
  <c r="AN58" i="1"/>
  <c r="AM58" i="1"/>
  <c r="AE58" i="1"/>
  <c r="AB58" i="1"/>
  <c r="Y58" i="1" s="1"/>
  <c r="AD58" i="1" s="1"/>
  <c r="Z58" i="1"/>
  <c r="AJ58" i="1" s="1"/>
  <c r="AN57" i="1"/>
  <c r="AM57" i="1"/>
  <c r="AE57" i="1"/>
  <c r="AB57" i="1"/>
  <c r="AC57" i="1" s="1"/>
  <c r="Z57" i="1"/>
  <c r="AA57" i="1" s="1"/>
  <c r="AN56" i="1"/>
  <c r="AM56" i="1"/>
  <c r="AE56" i="1"/>
  <c r="AB56" i="1"/>
  <c r="AC56" i="1" s="1"/>
  <c r="Z56" i="1"/>
  <c r="AF56" i="1" s="1"/>
  <c r="AL56" i="1" s="1"/>
  <c r="AN55" i="1"/>
  <c r="AM55" i="1"/>
  <c r="AE55" i="1"/>
  <c r="AB55" i="1"/>
  <c r="Y55" i="1" s="1"/>
  <c r="AD55" i="1" s="1"/>
  <c r="Z55" i="1"/>
  <c r="AA55" i="1" s="1"/>
  <c r="AN54" i="1"/>
  <c r="AM54" i="1"/>
  <c r="AE54" i="1"/>
  <c r="AB54" i="1"/>
  <c r="Y54" i="1" s="1"/>
  <c r="AD54" i="1" s="1"/>
  <c r="Z54" i="1"/>
  <c r="AA54" i="1" s="1"/>
  <c r="AN53" i="1"/>
  <c r="AM53" i="1"/>
  <c r="AE53" i="1"/>
  <c r="AB53" i="1"/>
  <c r="Y53" i="1"/>
  <c r="AD53" i="1" s="1"/>
  <c r="Z53" i="1"/>
  <c r="AA53" i="1" s="1"/>
  <c r="AN52" i="1"/>
  <c r="AM52" i="1"/>
  <c r="AE52" i="1"/>
  <c r="AB52" i="1"/>
  <c r="Y52" i="1" s="1"/>
  <c r="AD52" i="1" s="1"/>
  <c r="Z52" i="1"/>
  <c r="AJ52" i="1" s="1"/>
  <c r="AN51" i="1"/>
  <c r="AM51" i="1"/>
  <c r="AE51" i="1"/>
  <c r="AB51" i="1"/>
  <c r="AH51" i="1" s="1"/>
  <c r="Y51" i="1"/>
  <c r="AD51" i="1" s="1"/>
  <c r="Z51" i="1"/>
  <c r="AA51" i="1" s="1"/>
  <c r="AN50" i="1"/>
  <c r="AM50" i="1"/>
  <c r="AE50" i="1"/>
  <c r="AB50" i="1"/>
  <c r="Y50" i="1" s="1"/>
  <c r="AD50" i="1" s="1"/>
  <c r="Z50" i="1"/>
  <c r="AJ50" i="1" s="1"/>
  <c r="AN49" i="1"/>
  <c r="AM49" i="1"/>
  <c r="AE49" i="1"/>
  <c r="AB49" i="1"/>
  <c r="AC49" i="1" s="1"/>
  <c r="Z49" i="1"/>
  <c r="AJ49" i="1" s="1"/>
  <c r="AN48" i="1"/>
  <c r="AM48" i="1"/>
  <c r="AE48" i="1"/>
  <c r="AB48" i="1"/>
  <c r="AC48" i="1" s="1"/>
  <c r="Z48" i="1"/>
  <c r="AF48" i="1" s="1"/>
  <c r="AL48" i="1" s="1"/>
  <c r="AN47" i="1"/>
  <c r="AM47" i="1"/>
  <c r="AE47" i="1"/>
  <c r="AB47" i="1"/>
  <c r="Y47" i="1" s="1"/>
  <c r="AD47" i="1" s="1"/>
  <c r="Z47" i="1"/>
  <c r="AJ47" i="1" s="1"/>
  <c r="AN46" i="1"/>
  <c r="AM46" i="1"/>
  <c r="AE46" i="1"/>
  <c r="AB46" i="1"/>
  <c r="Y46" i="1" s="1"/>
  <c r="AD46" i="1" s="1"/>
  <c r="Z46" i="1"/>
  <c r="AA46" i="1" s="1"/>
  <c r="AN45" i="1"/>
  <c r="AM45" i="1"/>
  <c r="AE45" i="1"/>
  <c r="AB45" i="1"/>
  <c r="Y45" i="1" s="1"/>
  <c r="AD45" i="1" s="1"/>
  <c r="Z45" i="1"/>
  <c r="AJ45" i="1" s="1"/>
  <c r="AN44" i="1"/>
  <c r="AM44" i="1"/>
  <c r="AE44" i="1"/>
  <c r="AB44" i="1"/>
  <c r="AH44" i="1" s="1"/>
  <c r="Z44" i="1"/>
  <c r="AJ44" i="1" s="1"/>
  <c r="AN43" i="1"/>
  <c r="AM43" i="1"/>
  <c r="AE43" i="1"/>
  <c r="AB43" i="1"/>
  <c r="Y43" i="1" s="1"/>
  <c r="AD43" i="1" s="1"/>
  <c r="Z43" i="1"/>
  <c r="AF43" i="1" s="1"/>
  <c r="AL43" i="1" s="1"/>
  <c r="AN42" i="1"/>
  <c r="AM42" i="1"/>
  <c r="Z42" i="1"/>
  <c r="AF42" i="1" s="1"/>
  <c r="AL42" i="1" s="1"/>
  <c r="AE42" i="1"/>
  <c r="AB42" i="1"/>
  <c r="Y42" i="1" s="1"/>
  <c r="AD42" i="1" s="1"/>
  <c r="AN41" i="1"/>
  <c r="AM41" i="1"/>
  <c r="AE41" i="1"/>
  <c r="AB41" i="1"/>
  <c r="AC41" i="1" s="1"/>
  <c r="Z41" i="1"/>
  <c r="AF41" i="1" s="1"/>
  <c r="AL41" i="1" s="1"/>
  <c r="AN40" i="1"/>
  <c r="AM40" i="1"/>
  <c r="AE40" i="1"/>
  <c r="AB40" i="1"/>
  <c r="Y40" i="1" s="1"/>
  <c r="AD40" i="1" s="1"/>
  <c r="Z40" i="1"/>
  <c r="AF40" i="1" s="1"/>
  <c r="AL40" i="1" s="1"/>
  <c r="AN39" i="1"/>
  <c r="AM39" i="1"/>
  <c r="AE39" i="1"/>
  <c r="AB39" i="1"/>
  <c r="Z39" i="1"/>
  <c r="AA39" i="1" s="1"/>
  <c r="AN38" i="1"/>
  <c r="AM38" i="1"/>
  <c r="AE38" i="1"/>
  <c r="AB38" i="1"/>
  <c r="AH38" i="1" s="1"/>
  <c r="Z38" i="1"/>
  <c r="AJ38" i="1" s="1"/>
  <c r="AN37" i="1"/>
  <c r="AM37" i="1"/>
  <c r="AE37" i="1"/>
  <c r="AB37" i="1"/>
  <c r="AC37" i="1" s="1"/>
  <c r="Z37" i="1"/>
  <c r="AA37" i="1" s="1"/>
  <c r="AN36" i="1"/>
  <c r="AM36" i="1"/>
  <c r="AE36" i="1"/>
  <c r="AB36" i="1"/>
  <c r="AH36" i="1" s="1"/>
  <c r="Z36" i="1"/>
  <c r="AF36" i="1" s="1"/>
  <c r="AL36" i="1" s="1"/>
  <c r="AN35" i="1"/>
  <c r="AM35" i="1"/>
  <c r="AE35" i="1"/>
  <c r="AB35" i="1"/>
  <c r="AC35" i="1" s="1"/>
  <c r="Z35" i="1"/>
  <c r="AF35" i="1" s="1"/>
  <c r="AL35" i="1" s="1"/>
  <c r="AN34" i="1"/>
  <c r="AM34" i="1"/>
  <c r="AE34" i="1"/>
  <c r="AB34" i="1"/>
  <c r="AH34" i="1" s="1"/>
  <c r="Z34" i="1"/>
  <c r="AA34" i="1" s="1"/>
  <c r="AJ34" i="1"/>
  <c r="AN33" i="1"/>
  <c r="AM33" i="1"/>
  <c r="AE33" i="1"/>
  <c r="AB33" i="1"/>
  <c r="AH33" i="1" s="1"/>
  <c r="Z33" i="1"/>
  <c r="AJ33" i="1" s="1"/>
  <c r="AN32" i="1"/>
  <c r="AM32" i="1"/>
  <c r="AE32" i="1"/>
  <c r="AB32" i="1"/>
  <c r="AC32" i="1" s="1"/>
  <c r="Z32" i="1"/>
  <c r="AA32" i="1" s="1"/>
  <c r="AN31" i="1"/>
  <c r="AM31" i="1"/>
  <c r="AE31" i="1"/>
  <c r="AB31" i="1"/>
  <c r="AC31" i="1" s="1"/>
  <c r="Z31" i="1"/>
  <c r="AJ31" i="1" s="1"/>
  <c r="AN30" i="1"/>
  <c r="AM30" i="1"/>
  <c r="AE30" i="1"/>
  <c r="AB30" i="1"/>
  <c r="Y30" i="1" s="1"/>
  <c r="AD30" i="1" s="1"/>
  <c r="Z30" i="1"/>
  <c r="AA30" i="1" s="1"/>
  <c r="AN29" i="1"/>
  <c r="AM29" i="1"/>
  <c r="AE29" i="1"/>
  <c r="AB29" i="1"/>
  <c r="AH29" i="1" s="1"/>
  <c r="Z29" i="1"/>
  <c r="AF29" i="1" s="1"/>
  <c r="AL29" i="1" s="1"/>
  <c r="AN28" i="1"/>
  <c r="AM28" i="1"/>
  <c r="AE28" i="1"/>
  <c r="AB28" i="1"/>
  <c r="Y28" i="1" s="1"/>
  <c r="AD28" i="1" s="1"/>
  <c r="Z28" i="1"/>
  <c r="AJ28" i="1" s="1"/>
  <c r="AH30" i="1"/>
  <c r="AF44" i="1"/>
  <c r="AL44" i="1" s="1"/>
  <c r="Y29" i="1"/>
  <c r="AD29" i="1" s="1"/>
  <c r="AJ41" i="1"/>
  <c r="AF52" i="1"/>
  <c r="AL52" i="1" s="1"/>
  <c r="AF34" i="1"/>
  <c r="AL34" i="1" s="1"/>
  <c r="AC39" i="1"/>
  <c r="AH39" i="1"/>
  <c r="AC47" i="1"/>
  <c r="AA28" i="1"/>
  <c r="AH56" i="1"/>
  <c r="AH41" i="1"/>
  <c r="AF32" i="1"/>
  <c r="AL32" i="1" s="1"/>
  <c r="Y39" i="1"/>
  <c r="AD39" i="1" s="1"/>
  <c r="AC53" i="1"/>
  <c r="AH53" i="1"/>
  <c r="AH28" i="1"/>
  <c r="C10" i="8"/>
  <c r="B3" i="8"/>
  <c r="W760" i="8"/>
  <c r="V760" i="8"/>
  <c r="U760" i="8"/>
  <c r="T760" i="8"/>
  <c r="S760" i="8"/>
  <c r="R760" i="8"/>
  <c r="Q760" i="8"/>
  <c r="P760" i="8"/>
  <c r="O760" i="8"/>
  <c r="N760" i="8"/>
  <c r="M760" i="8"/>
  <c r="L760" i="8"/>
  <c r="K760" i="8"/>
  <c r="J760" i="8"/>
  <c r="I760" i="8"/>
  <c r="H760" i="8"/>
  <c r="G760" i="8"/>
  <c r="F760" i="8"/>
  <c r="E760" i="8"/>
  <c r="H1" i="8"/>
  <c r="AH730" i="8"/>
  <c r="AH731" i="8" s="1"/>
  <c r="AH732" i="8" s="1"/>
  <c r="AH733" i="8" s="1"/>
  <c r="AH734" i="8" s="1"/>
  <c r="AH735" i="8" s="1"/>
  <c r="AH736" i="8" s="1"/>
  <c r="AH737" i="8" s="1"/>
  <c r="AH738" i="8" s="1"/>
  <c r="AH739" i="8" s="1"/>
  <c r="AH740" i="8" s="1"/>
  <c r="AH741" i="8" s="1"/>
  <c r="AH742" i="8" s="1"/>
  <c r="AH743" i="8" s="1"/>
  <c r="AH744" i="8" s="1"/>
  <c r="AH745" i="8" s="1"/>
  <c r="AH746" i="8" s="1"/>
  <c r="AH747" i="8" s="1"/>
  <c r="AH748" i="8" s="1"/>
  <c r="AH588" i="8"/>
  <c r="AH589" i="8" s="1"/>
  <c r="AH590" i="8" s="1"/>
  <c r="AH591" i="8" s="1"/>
  <c r="AH592" i="8" s="1"/>
  <c r="AH593" i="8" s="1"/>
  <c r="AH594" i="8" s="1"/>
  <c r="AH595" i="8" s="1"/>
  <c r="AH596" i="8" s="1"/>
  <c r="AH597" i="8" s="1"/>
  <c r="AH598" i="8" s="1"/>
  <c r="AH599" i="8" s="1"/>
  <c r="AH600" i="8" s="1"/>
  <c r="AH601" i="8" s="1"/>
  <c r="AH602" i="8" s="1"/>
  <c r="AH603" i="8" s="1"/>
  <c r="X31" i="4"/>
  <c r="Z2" i="4"/>
  <c r="Y3" i="4"/>
  <c r="AG83" i="4"/>
  <c r="AH83" i="4" s="1"/>
  <c r="AD83" i="4" s="1"/>
  <c r="AF83" i="4" s="1"/>
  <c r="AC83" i="4"/>
  <c r="AG82" i="4"/>
  <c r="AH82" i="4" s="1"/>
  <c r="AD82" i="4" s="1"/>
  <c r="AF82" i="4" s="1"/>
  <c r="AC82" i="4"/>
  <c r="AG81" i="4"/>
  <c r="AH81" i="4" s="1"/>
  <c r="AD81" i="4" s="1"/>
  <c r="AF81" i="4" s="1"/>
  <c r="AC81" i="4"/>
  <c r="AG80" i="4"/>
  <c r="AH80" i="4" s="1"/>
  <c r="AD80" i="4" s="1"/>
  <c r="AF80" i="4" s="1"/>
  <c r="AC80" i="4"/>
  <c r="AG79" i="4"/>
  <c r="AH79" i="4" s="1"/>
  <c r="AD79" i="4" s="1"/>
  <c r="AF79" i="4" s="1"/>
  <c r="AC79" i="4"/>
  <c r="AG78" i="4"/>
  <c r="AH78" i="4" s="1"/>
  <c r="AD78" i="4" s="1"/>
  <c r="AF78" i="4" s="1"/>
  <c r="AC78" i="4"/>
  <c r="AG77" i="4"/>
  <c r="AH77" i="4" s="1"/>
  <c r="AD77" i="4" s="1"/>
  <c r="AF77" i="4" s="1"/>
  <c r="AC77" i="4"/>
  <c r="AG76" i="4"/>
  <c r="AH76" i="4" s="1"/>
  <c r="AD76" i="4" s="1"/>
  <c r="AF76" i="4" s="1"/>
  <c r="AC76" i="4"/>
  <c r="AG75" i="4"/>
  <c r="AH75" i="4" s="1"/>
  <c r="AD75" i="4" s="1"/>
  <c r="AF75" i="4" s="1"/>
  <c r="AC75" i="4"/>
  <c r="AG74" i="4"/>
  <c r="AH74" i="4" s="1"/>
  <c r="AD74" i="4" s="1"/>
  <c r="AF74" i="4" s="1"/>
  <c r="AC74" i="4"/>
  <c r="AG73" i="4"/>
  <c r="AH73" i="4" s="1"/>
  <c r="AD73" i="4" s="1"/>
  <c r="AF73" i="4" s="1"/>
  <c r="AC73" i="4"/>
  <c r="AC72" i="4"/>
  <c r="AC71" i="4"/>
  <c r="AC70" i="4"/>
  <c r="AC69" i="4"/>
  <c r="AC68" i="4"/>
  <c r="AC67" i="4"/>
  <c r="AC66" i="4"/>
  <c r="AC65" i="4"/>
  <c r="AC64" i="4"/>
  <c r="AC63" i="4"/>
  <c r="AC62" i="4"/>
  <c r="AC61" i="4"/>
  <c r="AC60" i="4"/>
  <c r="AC59" i="4"/>
  <c r="AC58" i="4"/>
  <c r="AC57" i="4"/>
  <c r="AC56" i="4"/>
  <c r="AC55" i="4"/>
  <c r="AC54" i="4"/>
  <c r="AC53" i="4"/>
  <c r="AC52" i="4"/>
  <c r="AC51" i="4"/>
  <c r="AC50" i="4"/>
  <c r="AC49" i="4"/>
  <c r="AC48" i="4"/>
  <c r="AC47" i="4"/>
  <c r="AC46" i="4"/>
  <c r="AC45" i="4"/>
  <c r="AC44" i="4"/>
  <c r="AC43" i="4"/>
  <c r="AC42" i="4"/>
  <c r="AC41" i="4"/>
  <c r="AC40" i="4"/>
  <c r="AC39" i="4"/>
  <c r="AC38" i="4"/>
  <c r="AC37" i="4"/>
  <c r="AC36" i="4"/>
  <c r="AC35" i="4"/>
  <c r="AC34" i="4"/>
  <c r="AC33" i="4"/>
  <c r="AC32" i="4"/>
  <c r="AC31" i="4"/>
  <c r="AC30" i="4"/>
  <c r="AC29" i="4"/>
  <c r="AC28" i="4"/>
  <c r="AC27" i="4"/>
  <c r="AC26" i="4"/>
  <c r="AC25" i="4"/>
  <c r="AC24" i="4"/>
  <c r="AC23" i="4"/>
  <c r="AC22" i="4"/>
  <c r="AC21" i="4"/>
  <c r="AC20" i="4"/>
  <c r="AC19" i="4"/>
  <c r="AC18" i="4"/>
  <c r="AA83" i="4"/>
  <c r="Z83" i="4"/>
  <c r="Y83" i="4"/>
  <c r="AE83" i="4" s="1"/>
  <c r="X83" i="4"/>
  <c r="W83" i="4"/>
  <c r="V83" i="4"/>
  <c r="U83" i="4"/>
  <c r="T83" i="4"/>
  <c r="S83" i="4"/>
  <c r="R83" i="4"/>
  <c r="Q83" i="4"/>
  <c r="P83" i="4"/>
  <c r="O83" i="4"/>
  <c r="N83" i="4"/>
  <c r="M83" i="4"/>
  <c r="L83" i="4"/>
  <c r="K83" i="4"/>
  <c r="J83" i="4"/>
  <c r="I83" i="4"/>
  <c r="H83" i="4"/>
  <c r="G83" i="4"/>
  <c r="F83" i="4"/>
  <c r="B83" i="4"/>
  <c r="A83" i="4"/>
  <c r="AJ83" i="4" s="1"/>
  <c r="AA82" i="4"/>
  <c r="Z82" i="4"/>
  <c r="Y82" i="4"/>
  <c r="AK82" i="4" s="1"/>
  <c r="X82" i="4"/>
  <c r="W82" i="4"/>
  <c r="V82" i="4"/>
  <c r="U82" i="4"/>
  <c r="T82" i="4"/>
  <c r="S82" i="4"/>
  <c r="R82" i="4"/>
  <c r="Q82" i="4"/>
  <c r="P82" i="4"/>
  <c r="O82" i="4"/>
  <c r="N82" i="4"/>
  <c r="M82" i="4"/>
  <c r="L82" i="4"/>
  <c r="K82" i="4"/>
  <c r="J82" i="4"/>
  <c r="I82" i="4"/>
  <c r="H82" i="4"/>
  <c r="G82" i="4"/>
  <c r="F82" i="4"/>
  <c r="B82" i="4"/>
  <c r="A82" i="4"/>
  <c r="AJ82" i="4" s="1"/>
  <c r="AA81" i="4"/>
  <c r="Z81" i="4"/>
  <c r="Y81" i="4"/>
  <c r="AI81" i="4" s="1"/>
  <c r="X81" i="4"/>
  <c r="W81" i="4"/>
  <c r="V81" i="4"/>
  <c r="U81" i="4"/>
  <c r="T81" i="4"/>
  <c r="S81" i="4"/>
  <c r="R81" i="4"/>
  <c r="Q81" i="4"/>
  <c r="P81" i="4"/>
  <c r="O81" i="4"/>
  <c r="N81" i="4"/>
  <c r="M81" i="4"/>
  <c r="L81" i="4"/>
  <c r="K81" i="4"/>
  <c r="J81" i="4"/>
  <c r="I81" i="4"/>
  <c r="H81" i="4"/>
  <c r="G81" i="4"/>
  <c r="F81" i="4"/>
  <c r="B81" i="4"/>
  <c r="A81" i="4"/>
  <c r="AJ81" i="4" s="1"/>
  <c r="AA80" i="4"/>
  <c r="Z80" i="4"/>
  <c r="Y80" i="4"/>
  <c r="AE80" i="4" s="1"/>
  <c r="X80" i="4"/>
  <c r="W80" i="4"/>
  <c r="V80" i="4"/>
  <c r="U80" i="4"/>
  <c r="T80" i="4"/>
  <c r="S80" i="4"/>
  <c r="R80" i="4"/>
  <c r="Q80" i="4"/>
  <c r="P80" i="4"/>
  <c r="O80" i="4"/>
  <c r="N80" i="4"/>
  <c r="M80" i="4"/>
  <c r="L80" i="4"/>
  <c r="K80" i="4"/>
  <c r="J80" i="4"/>
  <c r="I80" i="4"/>
  <c r="H80" i="4"/>
  <c r="G80" i="4"/>
  <c r="F80" i="4"/>
  <c r="B80" i="4"/>
  <c r="A80" i="4"/>
  <c r="AJ80" i="4" s="1"/>
  <c r="AA79" i="4"/>
  <c r="Z79" i="4"/>
  <c r="Y79" i="4"/>
  <c r="AK79" i="4" s="1"/>
  <c r="X79" i="4"/>
  <c r="W79" i="4"/>
  <c r="V79" i="4"/>
  <c r="U79" i="4"/>
  <c r="T79" i="4"/>
  <c r="S79" i="4"/>
  <c r="R79" i="4"/>
  <c r="Q79" i="4"/>
  <c r="P79" i="4"/>
  <c r="O79" i="4"/>
  <c r="N79" i="4"/>
  <c r="M79" i="4"/>
  <c r="L79" i="4"/>
  <c r="K79" i="4"/>
  <c r="J79" i="4"/>
  <c r="I79" i="4"/>
  <c r="H79" i="4"/>
  <c r="G79" i="4"/>
  <c r="F79" i="4"/>
  <c r="B79" i="4"/>
  <c r="A79" i="4"/>
  <c r="AJ79" i="4" s="1"/>
  <c r="AA78" i="4"/>
  <c r="Z78" i="4"/>
  <c r="Y78" i="4"/>
  <c r="AE78" i="4" s="1"/>
  <c r="X78" i="4"/>
  <c r="W78" i="4"/>
  <c r="V78" i="4"/>
  <c r="U78" i="4"/>
  <c r="T78" i="4"/>
  <c r="S78" i="4"/>
  <c r="R78" i="4"/>
  <c r="Q78" i="4"/>
  <c r="P78" i="4"/>
  <c r="O78" i="4"/>
  <c r="N78" i="4"/>
  <c r="M78" i="4"/>
  <c r="L78" i="4"/>
  <c r="K78" i="4"/>
  <c r="J78" i="4"/>
  <c r="I78" i="4"/>
  <c r="H78" i="4"/>
  <c r="G78" i="4"/>
  <c r="F78" i="4"/>
  <c r="B78" i="4"/>
  <c r="A78" i="4"/>
  <c r="AJ78" i="4" s="1"/>
  <c r="AA77" i="4"/>
  <c r="Z77" i="4"/>
  <c r="Y77" i="4"/>
  <c r="AI77" i="4" s="1"/>
  <c r="X77" i="4"/>
  <c r="W77" i="4"/>
  <c r="V77" i="4"/>
  <c r="U77" i="4"/>
  <c r="T77" i="4"/>
  <c r="S77" i="4"/>
  <c r="R77" i="4"/>
  <c r="Q77" i="4"/>
  <c r="P77" i="4"/>
  <c r="O77" i="4"/>
  <c r="N77" i="4"/>
  <c r="M77" i="4"/>
  <c r="L77" i="4"/>
  <c r="K77" i="4"/>
  <c r="J77" i="4"/>
  <c r="I77" i="4"/>
  <c r="H77" i="4"/>
  <c r="G77" i="4"/>
  <c r="F77" i="4"/>
  <c r="B77" i="4"/>
  <c r="A77" i="4"/>
  <c r="AJ77" i="4" s="1"/>
  <c r="AA76" i="4"/>
  <c r="Z76" i="4"/>
  <c r="Y76" i="4"/>
  <c r="AE76" i="4" s="1"/>
  <c r="X76" i="4"/>
  <c r="W76" i="4"/>
  <c r="V76" i="4"/>
  <c r="U76" i="4"/>
  <c r="T76" i="4"/>
  <c r="S76" i="4"/>
  <c r="R76" i="4"/>
  <c r="Q76" i="4"/>
  <c r="P76" i="4"/>
  <c r="O76" i="4"/>
  <c r="N76" i="4"/>
  <c r="M76" i="4"/>
  <c r="L76" i="4"/>
  <c r="K76" i="4"/>
  <c r="J76" i="4"/>
  <c r="I76" i="4"/>
  <c r="H76" i="4"/>
  <c r="G76" i="4"/>
  <c r="F76" i="4"/>
  <c r="B76" i="4"/>
  <c r="A76" i="4"/>
  <c r="AJ76" i="4" s="1"/>
  <c r="AA75" i="4"/>
  <c r="Z75" i="4"/>
  <c r="Y75" i="4"/>
  <c r="AE75" i="4" s="1"/>
  <c r="X75" i="4"/>
  <c r="W75" i="4"/>
  <c r="V75" i="4"/>
  <c r="U75" i="4"/>
  <c r="T75" i="4"/>
  <c r="S75" i="4"/>
  <c r="R75" i="4"/>
  <c r="Q75" i="4"/>
  <c r="P75" i="4"/>
  <c r="O75" i="4"/>
  <c r="N75" i="4"/>
  <c r="M75" i="4"/>
  <c r="L75" i="4"/>
  <c r="K75" i="4"/>
  <c r="J75" i="4"/>
  <c r="I75" i="4"/>
  <c r="H75" i="4"/>
  <c r="G75" i="4"/>
  <c r="F75" i="4"/>
  <c r="B75" i="4"/>
  <c r="A75" i="4"/>
  <c r="AJ75" i="4" s="1"/>
  <c r="AA74" i="4"/>
  <c r="Z74" i="4"/>
  <c r="Y74" i="4"/>
  <c r="AK74" i="4" s="1"/>
  <c r="X74" i="4"/>
  <c r="W74" i="4"/>
  <c r="V74" i="4"/>
  <c r="U74" i="4"/>
  <c r="T74" i="4"/>
  <c r="S74" i="4"/>
  <c r="R74" i="4"/>
  <c r="Q74" i="4"/>
  <c r="P74" i="4"/>
  <c r="O74" i="4"/>
  <c r="N74" i="4"/>
  <c r="M74" i="4"/>
  <c r="L74" i="4"/>
  <c r="K74" i="4"/>
  <c r="J74" i="4"/>
  <c r="I74" i="4"/>
  <c r="H74" i="4"/>
  <c r="G74" i="4"/>
  <c r="F74" i="4"/>
  <c r="B74" i="4"/>
  <c r="A74" i="4"/>
  <c r="AJ74" i="4" s="1"/>
  <c r="AA73" i="4"/>
  <c r="Z73" i="4"/>
  <c r="Y73" i="4"/>
  <c r="AK73" i="4" s="1"/>
  <c r="X73" i="4"/>
  <c r="W73" i="4"/>
  <c r="V73" i="4"/>
  <c r="U73" i="4"/>
  <c r="T73" i="4"/>
  <c r="S73" i="4"/>
  <c r="R73" i="4"/>
  <c r="Q73" i="4"/>
  <c r="P73" i="4"/>
  <c r="O73" i="4"/>
  <c r="N73" i="4"/>
  <c r="M73" i="4"/>
  <c r="L73" i="4"/>
  <c r="K73" i="4"/>
  <c r="J73" i="4"/>
  <c r="I73" i="4"/>
  <c r="H73" i="4"/>
  <c r="G73" i="4"/>
  <c r="F73" i="4"/>
  <c r="B73" i="4"/>
  <c r="A73" i="4"/>
  <c r="AJ73" i="4" s="1"/>
  <c r="AA72" i="4"/>
  <c r="Z72" i="4"/>
  <c r="X72" i="4"/>
  <c r="W72" i="4"/>
  <c r="V72" i="4"/>
  <c r="U72" i="4"/>
  <c r="T72" i="4"/>
  <c r="S72" i="4"/>
  <c r="R72" i="4"/>
  <c r="Q72" i="4"/>
  <c r="P72" i="4"/>
  <c r="O72" i="4"/>
  <c r="N72" i="4"/>
  <c r="M72" i="4"/>
  <c r="L72" i="4"/>
  <c r="K72" i="4"/>
  <c r="J72" i="4"/>
  <c r="I72" i="4"/>
  <c r="H72" i="4"/>
  <c r="G72" i="4"/>
  <c r="F72" i="4"/>
  <c r="B72" i="4"/>
  <c r="AA71" i="4"/>
  <c r="Z71" i="4"/>
  <c r="X71" i="4"/>
  <c r="W71" i="4"/>
  <c r="V71" i="4"/>
  <c r="U71" i="4"/>
  <c r="T71" i="4"/>
  <c r="S71" i="4"/>
  <c r="R71" i="4"/>
  <c r="Q71" i="4"/>
  <c r="P71" i="4"/>
  <c r="O71" i="4"/>
  <c r="N71" i="4"/>
  <c r="M71" i="4"/>
  <c r="L71" i="4"/>
  <c r="K71" i="4"/>
  <c r="J71" i="4"/>
  <c r="I71" i="4"/>
  <c r="H71" i="4"/>
  <c r="G71" i="4"/>
  <c r="F71" i="4"/>
  <c r="B71" i="4"/>
  <c r="AA70" i="4"/>
  <c r="Z70" i="4"/>
  <c r="X70" i="4"/>
  <c r="W70" i="4"/>
  <c r="V70" i="4"/>
  <c r="U70" i="4"/>
  <c r="T70" i="4"/>
  <c r="S70" i="4"/>
  <c r="R70" i="4"/>
  <c r="Q70" i="4"/>
  <c r="P70" i="4"/>
  <c r="O70" i="4"/>
  <c r="N70" i="4"/>
  <c r="M70" i="4"/>
  <c r="L70" i="4"/>
  <c r="K70" i="4"/>
  <c r="J70" i="4"/>
  <c r="I70" i="4"/>
  <c r="H70" i="4"/>
  <c r="G70" i="4"/>
  <c r="F70" i="4"/>
  <c r="B70" i="4"/>
  <c r="AA69" i="4"/>
  <c r="Z69" i="4"/>
  <c r="X69" i="4"/>
  <c r="W69" i="4"/>
  <c r="V69" i="4"/>
  <c r="U69" i="4"/>
  <c r="T69" i="4"/>
  <c r="S69" i="4"/>
  <c r="R69" i="4"/>
  <c r="Q69" i="4"/>
  <c r="P69" i="4"/>
  <c r="O69" i="4"/>
  <c r="N69" i="4"/>
  <c r="M69" i="4"/>
  <c r="L69" i="4"/>
  <c r="K69" i="4"/>
  <c r="J69" i="4"/>
  <c r="I69" i="4"/>
  <c r="H69" i="4"/>
  <c r="G69" i="4"/>
  <c r="F69" i="4"/>
  <c r="B69" i="4"/>
  <c r="AA68" i="4"/>
  <c r="Z68" i="4"/>
  <c r="X68" i="4"/>
  <c r="W68" i="4"/>
  <c r="V68" i="4"/>
  <c r="U68" i="4"/>
  <c r="T68" i="4"/>
  <c r="S68" i="4"/>
  <c r="R68" i="4"/>
  <c r="Q68" i="4"/>
  <c r="P68" i="4"/>
  <c r="O68" i="4"/>
  <c r="N68" i="4"/>
  <c r="M68" i="4"/>
  <c r="L68" i="4"/>
  <c r="K68" i="4"/>
  <c r="J68" i="4"/>
  <c r="I68" i="4"/>
  <c r="H68" i="4"/>
  <c r="G68" i="4"/>
  <c r="F68" i="4"/>
  <c r="B68" i="4"/>
  <c r="AA67" i="4"/>
  <c r="Z67" i="4"/>
  <c r="X67" i="4"/>
  <c r="W67" i="4"/>
  <c r="V67" i="4"/>
  <c r="U67" i="4"/>
  <c r="T67" i="4"/>
  <c r="S67" i="4"/>
  <c r="R67" i="4"/>
  <c r="Q67" i="4"/>
  <c r="P67" i="4"/>
  <c r="O67" i="4"/>
  <c r="N67" i="4"/>
  <c r="M67" i="4"/>
  <c r="L67" i="4"/>
  <c r="K67" i="4"/>
  <c r="J67" i="4"/>
  <c r="I67" i="4"/>
  <c r="H67" i="4"/>
  <c r="G67" i="4"/>
  <c r="F67" i="4"/>
  <c r="B67" i="4"/>
  <c r="AA66" i="4"/>
  <c r="Z66" i="4"/>
  <c r="X66" i="4"/>
  <c r="W66" i="4"/>
  <c r="V66" i="4"/>
  <c r="U66" i="4"/>
  <c r="T66" i="4"/>
  <c r="S66" i="4"/>
  <c r="R66" i="4"/>
  <c r="Q66" i="4"/>
  <c r="P66" i="4"/>
  <c r="O66" i="4"/>
  <c r="N66" i="4"/>
  <c r="M66" i="4"/>
  <c r="L66" i="4"/>
  <c r="K66" i="4"/>
  <c r="J66" i="4"/>
  <c r="I66" i="4"/>
  <c r="H66" i="4"/>
  <c r="G66" i="4"/>
  <c r="F66" i="4"/>
  <c r="B66" i="4"/>
  <c r="AA65" i="4"/>
  <c r="Z65" i="4"/>
  <c r="X65" i="4"/>
  <c r="W65" i="4"/>
  <c r="V65" i="4"/>
  <c r="U65" i="4"/>
  <c r="T65" i="4"/>
  <c r="S65" i="4"/>
  <c r="R65" i="4"/>
  <c r="Q65" i="4"/>
  <c r="P65" i="4"/>
  <c r="O65" i="4"/>
  <c r="N65" i="4"/>
  <c r="M65" i="4"/>
  <c r="L65" i="4"/>
  <c r="K65" i="4"/>
  <c r="J65" i="4"/>
  <c r="I65" i="4"/>
  <c r="H65" i="4"/>
  <c r="G65" i="4"/>
  <c r="F65" i="4"/>
  <c r="B65" i="4"/>
  <c r="AA64" i="4"/>
  <c r="Z64" i="4"/>
  <c r="X64" i="4"/>
  <c r="W64" i="4"/>
  <c r="V64" i="4"/>
  <c r="U64" i="4"/>
  <c r="T64" i="4"/>
  <c r="S64" i="4"/>
  <c r="R64" i="4"/>
  <c r="Q64" i="4"/>
  <c r="P64" i="4"/>
  <c r="O64" i="4"/>
  <c r="N64" i="4"/>
  <c r="M64" i="4"/>
  <c r="L64" i="4"/>
  <c r="K64" i="4"/>
  <c r="J64" i="4"/>
  <c r="I64" i="4"/>
  <c r="H64" i="4"/>
  <c r="G64" i="4"/>
  <c r="F64" i="4"/>
  <c r="B64" i="4"/>
  <c r="AA63" i="4"/>
  <c r="Z63" i="4"/>
  <c r="X63" i="4"/>
  <c r="W63" i="4"/>
  <c r="V63" i="4"/>
  <c r="U63" i="4"/>
  <c r="T63" i="4"/>
  <c r="S63" i="4"/>
  <c r="R63" i="4"/>
  <c r="Q63" i="4"/>
  <c r="P63" i="4"/>
  <c r="O63" i="4"/>
  <c r="N63" i="4"/>
  <c r="M63" i="4"/>
  <c r="L63" i="4"/>
  <c r="K63" i="4"/>
  <c r="J63" i="4"/>
  <c r="I63" i="4"/>
  <c r="H63" i="4"/>
  <c r="G63" i="4"/>
  <c r="F63" i="4"/>
  <c r="B63" i="4"/>
  <c r="AA62" i="4"/>
  <c r="Z62" i="4"/>
  <c r="X62" i="4"/>
  <c r="W62" i="4"/>
  <c r="V62" i="4"/>
  <c r="U62" i="4"/>
  <c r="T62" i="4"/>
  <c r="S62" i="4"/>
  <c r="R62" i="4"/>
  <c r="Q62" i="4"/>
  <c r="P62" i="4"/>
  <c r="O62" i="4"/>
  <c r="N62" i="4"/>
  <c r="M62" i="4"/>
  <c r="L62" i="4"/>
  <c r="K62" i="4"/>
  <c r="J62" i="4"/>
  <c r="I62" i="4"/>
  <c r="H62" i="4"/>
  <c r="G62" i="4"/>
  <c r="F62" i="4"/>
  <c r="B62" i="4"/>
  <c r="AA61" i="4"/>
  <c r="Z61" i="4"/>
  <c r="X61" i="4"/>
  <c r="W61" i="4"/>
  <c r="V61" i="4"/>
  <c r="U61" i="4"/>
  <c r="T61" i="4"/>
  <c r="S61" i="4"/>
  <c r="R61" i="4"/>
  <c r="Q61" i="4"/>
  <c r="P61" i="4"/>
  <c r="O61" i="4"/>
  <c r="N61" i="4"/>
  <c r="M61" i="4"/>
  <c r="L61" i="4"/>
  <c r="K61" i="4"/>
  <c r="J61" i="4"/>
  <c r="I61" i="4"/>
  <c r="H61" i="4"/>
  <c r="G61" i="4"/>
  <c r="F61" i="4"/>
  <c r="B61" i="4"/>
  <c r="AA60" i="4"/>
  <c r="Z60" i="4"/>
  <c r="X60" i="4"/>
  <c r="W60" i="4"/>
  <c r="V60" i="4"/>
  <c r="U60" i="4"/>
  <c r="T60" i="4"/>
  <c r="S60" i="4"/>
  <c r="R60" i="4"/>
  <c r="Q60" i="4"/>
  <c r="P60" i="4"/>
  <c r="O60" i="4"/>
  <c r="N60" i="4"/>
  <c r="M60" i="4"/>
  <c r="L60" i="4"/>
  <c r="K60" i="4"/>
  <c r="J60" i="4"/>
  <c r="I60" i="4"/>
  <c r="H60" i="4"/>
  <c r="G60" i="4"/>
  <c r="F60" i="4"/>
  <c r="B60" i="4"/>
  <c r="AA59" i="4"/>
  <c r="Z59" i="4"/>
  <c r="X59" i="4"/>
  <c r="W59" i="4"/>
  <c r="V59" i="4"/>
  <c r="U59" i="4"/>
  <c r="T59" i="4"/>
  <c r="S59" i="4"/>
  <c r="R59" i="4"/>
  <c r="Q59" i="4"/>
  <c r="P59" i="4"/>
  <c r="O59" i="4"/>
  <c r="N59" i="4"/>
  <c r="M59" i="4"/>
  <c r="L59" i="4"/>
  <c r="K59" i="4"/>
  <c r="J59" i="4"/>
  <c r="I59" i="4"/>
  <c r="H59" i="4"/>
  <c r="G59" i="4"/>
  <c r="F59" i="4"/>
  <c r="B59" i="4"/>
  <c r="AA58" i="4"/>
  <c r="Z58" i="4"/>
  <c r="X58" i="4"/>
  <c r="W58" i="4"/>
  <c r="V58" i="4"/>
  <c r="U58" i="4"/>
  <c r="T58" i="4"/>
  <c r="S58" i="4"/>
  <c r="R58" i="4"/>
  <c r="Q58" i="4"/>
  <c r="P58" i="4"/>
  <c r="O58" i="4"/>
  <c r="N58" i="4"/>
  <c r="M58" i="4"/>
  <c r="L58" i="4"/>
  <c r="K58" i="4"/>
  <c r="J58" i="4"/>
  <c r="I58" i="4"/>
  <c r="H58" i="4"/>
  <c r="G58" i="4"/>
  <c r="F58" i="4"/>
  <c r="B58" i="4"/>
  <c r="AA57" i="4"/>
  <c r="Z57" i="4"/>
  <c r="X57" i="4"/>
  <c r="W57" i="4"/>
  <c r="V57" i="4"/>
  <c r="U57" i="4"/>
  <c r="T57" i="4"/>
  <c r="S57" i="4"/>
  <c r="R57" i="4"/>
  <c r="Q57" i="4"/>
  <c r="P57" i="4"/>
  <c r="O57" i="4"/>
  <c r="N57" i="4"/>
  <c r="M57" i="4"/>
  <c r="L57" i="4"/>
  <c r="K57" i="4"/>
  <c r="J57" i="4"/>
  <c r="I57" i="4"/>
  <c r="H57" i="4"/>
  <c r="G57" i="4"/>
  <c r="F57" i="4"/>
  <c r="B57" i="4"/>
  <c r="AA56" i="4"/>
  <c r="Z56" i="4"/>
  <c r="X56" i="4"/>
  <c r="W56" i="4"/>
  <c r="V56" i="4"/>
  <c r="U56" i="4"/>
  <c r="T56" i="4"/>
  <c r="S56" i="4"/>
  <c r="R56" i="4"/>
  <c r="Q56" i="4"/>
  <c r="P56" i="4"/>
  <c r="O56" i="4"/>
  <c r="N56" i="4"/>
  <c r="M56" i="4"/>
  <c r="L56" i="4"/>
  <c r="K56" i="4"/>
  <c r="J56" i="4"/>
  <c r="I56" i="4"/>
  <c r="H56" i="4"/>
  <c r="G56" i="4"/>
  <c r="F56" i="4"/>
  <c r="B56" i="4"/>
  <c r="AA55" i="4"/>
  <c r="Z55" i="4"/>
  <c r="X55" i="4"/>
  <c r="W55" i="4"/>
  <c r="V55" i="4"/>
  <c r="U55" i="4"/>
  <c r="T55" i="4"/>
  <c r="S55" i="4"/>
  <c r="R55" i="4"/>
  <c r="Q55" i="4"/>
  <c r="P55" i="4"/>
  <c r="O55" i="4"/>
  <c r="N55" i="4"/>
  <c r="M55" i="4"/>
  <c r="L55" i="4"/>
  <c r="K55" i="4"/>
  <c r="J55" i="4"/>
  <c r="I55" i="4"/>
  <c r="H55" i="4"/>
  <c r="G55" i="4"/>
  <c r="F55" i="4"/>
  <c r="B55" i="4"/>
  <c r="AA54" i="4"/>
  <c r="Z54" i="4"/>
  <c r="X54" i="4"/>
  <c r="W54" i="4"/>
  <c r="V54" i="4"/>
  <c r="U54" i="4"/>
  <c r="T54" i="4"/>
  <c r="S54" i="4"/>
  <c r="R54" i="4"/>
  <c r="Q54" i="4"/>
  <c r="P54" i="4"/>
  <c r="O54" i="4"/>
  <c r="N54" i="4"/>
  <c r="M54" i="4"/>
  <c r="L54" i="4"/>
  <c r="K54" i="4"/>
  <c r="J54" i="4"/>
  <c r="I54" i="4"/>
  <c r="H54" i="4"/>
  <c r="G54" i="4"/>
  <c r="F54" i="4"/>
  <c r="B54" i="4"/>
  <c r="AA53" i="4"/>
  <c r="Z53" i="4"/>
  <c r="X53" i="4"/>
  <c r="W53" i="4"/>
  <c r="V53" i="4"/>
  <c r="U53" i="4"/>
  <c r="T53" i="4"/>
  <c r="S53" i="4"/>
  <c r="R53" i="4"/>
  <c r="Q53" i="4"/>
  <c r="P53" i="4"/>
  <c r="O53" i="4"/>
  <c r="N53" i="4"/>
  <c r="M53" i="4"/>
  <c r="L53" i="4"/>
  <c r="K53" i="4"/>
  <c r="J53" i="4"/>
  <c r="I53" i="4"/>
  <c r="H53" i="4"/>
  <c r="G53" i="4"/>
  <c r="F53" i="4"/>
  <c r="B53" i="4"/>
  <c r="AA52" i="4"/>
  <c r="Z52" i="4"/>
  <c r="X52" i="4"/>
  <c r="W52" i="4"/>
  <c r="V52" i="4"/>
  <c r="U52" i="4"/>
  <c r="T52" i="4"/>
  <c r="S52" i="4"/>
  <c r="R52" i="4"/>
  <c r="Q52" i="4"/>
  <c r="P52" i="4"/>
  <c r="O52" i="4"/>
  <c r="N52" i="4"/>
  <c r="M52" i="4"/>
  <c r="L52" i="4"/>
  <c r="K52" i="4"/>
  <c r="J52" i="4"/>
  <c r="I52" i="4"/>
  <c r="H52" i="4"/>
  <c r="G52" i="4"/>
  <c r="F52" i="4"/>
  <c r="B52" i="4"/>
  <c r="AA51" i="4"/>
  <c r="Z51" i="4"/>
  <c r="X51" i="4"/>
  <c r="W51" i="4"/>
  <c r="V51" i="4"/>
  <c r="U51" i="4"/>
  <c r="T51" i="4"/>
  <c r="S51" i="4"/>
  <c r="R51" i="4"/>
  <c r="Q51" i="4"/>
  <c r="P51" i="4"/>
  <c r="O51" i="4"/>
  <c r="N51" i="4"/>
  <c r="M51" i="4"/>
  <c r="L51" i="4"/>
  <c r="K51" i="4"/>
  <c r="J51" i="4"/>
  <c r="I51" i="4"/>
  <c r="H51" i="4"/>
  <c r="G51" i="4"/>
  <c r="F51" i="4"/>
  <c r="B51" i="4"/>
  <c r="AA50" i="4"/>
  <c r="Z50" i="4"/>
  <c r="X50" i="4"/>
  <c r="W50" i="4"/>
  <c r="V50" i="4"/>
  <c r="U50" i="4"/>
  <c r="T50" i="4"/>
  <c r="S50" i="4"/>
  <c r="R50" i="4"/>
  <c r="Q50" i="4"/>
  <c r="P50" i="4"/>
  <c r="O50" i="4"/>
  <c r="N50" i="4"/>
  <c r="M50" i="4"/>
  <c r="L50" i="4"/>
  <c r="K50" i="4"/>
  <c r="J50" i="4"/>
  <c r="I50" i="4"/>
  <c r="H50" i="4"/>
  <c r="G50" i="4"/>
  <c r="F50" i="4"/>
  <c r="B50" i="4"/>
  <c r="AA49" i="4"/>
  <c r="Z49" i="4"/>
  <c r="X49" i="4"/>
  <c r="W49" i="4"/>
  <c r="V49" i="4"/>
  <c r="U49" i="4"/>
  <c r="T49" i="4"/>
  <c r="S49" i="4"/>
  <c r="R49" i="4"/>
  <c r="Q49" i="4"/>
  <c r="P49" i="4"/>
  <c r="O49" i="4"/>
  <c r="N49" i="4"/>
  <c r="M49" i="4"/>
  <c r="L49" i="4"/>
  <c r="K49" i="4"/>
  <c r="J49" i="4"/>
  <c r="I49" i="4"/>
  <c r="H49" i="4"/>
  <c r="G49" i="4"/>
  <c r="F49" i="4"/>
  <c r="B49" i="4"/>
  <c r="AA48" i="4"/>
  <c r="Z48" i="4"/>
  <c r="X48" i="4"/>
  <c r="W48" i="4"/>
  <c r="V48" i="4"/>
  <c r="U48" i="4"/>
  <c r="T48" i="4"/>
  <c r="S48" i="4"/>
  <c r="R48" i="4"/>
  <c r="Q48" i="4"/>
  <c r="P48" i="4"/>
  <c r="O48" i="4"/>
  <c r="N48" i="4"/>
  <c r="M48" i="4"/>
  <c r="L48" i="4"/>
  <c r="K48" i="4"/>
  <c r="J48" i="4"/>
  <c r="I48" i="4"/>
  <c r="H48" i="4"/>
  <c r="G48" i="4"/>
  <c r="F48" i="4"/>
  <c r="B48" i="4"/>
  <c r="AA47" i="4"/>
  <c r="Z47" i="4"/>
  <c r="X47" i="4"/>
  <c r="W47" i="4"/>
  <c r="V47" i="4"/>
  <c r="U47" i="4"/>
  <c r="T47" i="4"/>
  <c r="S47" i="4"/>
  <c r="R47" i="4"/>
  <c r="Q47" i="4"/>
  <c r="P47" i="4"/>
  <c r="O47" i="4"/>
  <c r="N47" i="4"/>
  <c r="M47" i="4"/>
  <c r="L47" i="4"/>
  <c r="K47" i="4"/>
  <c r="J47" i="4"/>
  <c r="I47" i="4"/>
  <c r="H47" i="4"/>
  <c r="G47" i="4"/>
  <c r="F47" i="4"/>
  <c r="B47" i="4"/>
  <c r="AA46" i="4"/>
  <c r="Z46" i="4"/>
  <c r="X46" i="4"/>
  <c r="W46" i="4"/>
  <c r="V46" i="4"/>
  <c r="U46" i="4"/>
  <c r="T46" i="4"/>
  <c r="S46" i="4"/>
  <c r="R46" i="4"/>
  <c r="Q46" i="4"/>
  <c r="P46" i="4"/>
  <c r="O46" i="4"/>
  <c r="N46" i="4"/>
  <c r="M46" i="4"/>
  <c r="L46" i="4"/>
  <c r="K46" i="4"/>
  <c r="J46" i="4"/>
  <c r="I46" i="4"/>
  <c r="H46" i="4"/>
  <c r="G46" i="4"/>
  <c r="F46" i="4"/>
  <c r="B46" i="4"/>
  <c r="AA45" i="4"/>
  <c r="Z45" i="4"/>
  <c r="X45" i="4"/>
  <c r="W45" i="4"/>
  <c r="V45" i="4"/>
  <c r="U45" i="4"/>
  <c r="T45" i="4"/>
  <c r="S45" i="4"/>
  <c r="R45" i="4"/>
  <c r="Q45" i="4"/>
  <c r="P45" i="4"/>
  <c r="O45" i="4"/>
  <c r="N45" i="4"/>
  <c r="M45" i="4"/>
  <c r="L45" i="4"/>
  <c r="K45" i="4"/>
  <c r="J45" i="4"/>
  <c r="I45" i="4"/>
  <c r="H45" i="4"/>
  <c r="G45" i="4"/>
  <c r="F45" i="4"/>
  <c r="B45" i="4"/>
  <c r="AA44" i="4"/>
  <c r="Z44" i="4"/>
  <c r="X44" i="4"/>
  <c r="W44" i="4"/>
  <c r="V44" i="4"/>
  <c r="U44" i="4"/>
  <c r="T44" i="4"/>
  <c r="S44" i="4"/>
  <c r="R44" i="4"/>
  <c r="Q44" i="4"/>
  <c r="P44" i="4"/>
  <c r="O44" i="4"/>
  <c r="N44" i="4"/>
  <c r="M44" i="4"/>
  <c r="L44" i="4"/>
  <c r="K44" i="4"/>
  <c r="J44" i="4"/>
  <c r="I44" i="4"/>
  <c r="H44" i="4"/>
  <c r="G44" i="4"/>
  <c r="F44" i="4"/>
  <c r="B44" i="4"/>
  <c r="AA43" i="4"/>
  <c r="Z43" i="4"/>
  <c r="X43" i="4"/>
  <c r="W43" i="4"/>
  <c r="V43" i="4"/>
  <c r="U43" i="4"/>
  <c r="T43" i="4"/>
  <c r="S43" i="4"/>
  <c r="R43" i="4"/>
  <c r="Q43" i="4"/>
  <c r="P43" i="4"/>
  <c r="O43" i="4"/>
  <c r="N43" i="4"/>
  <c r="M43" i="4"/>
  <c r="L43" i="4"/>
  <c r="K43" i="4"/>
  <c r="J43" i="4"/>
  <c r="I43" i="4"/>
  <c r="H43" i="4"/>
  <c r="G43" i="4"/>
  <c r="F43" i="4"/>
  <c r="B43" i="4"/>
  <c r="AA42" i="4"/>
  <c r="Z42" i="4"/>
  <c r="X42" i="4"/>
  <c r="W42" i="4"/>
  <c r="V42" i="4"/>
  <c r="U42" i="4"/>
  <c r="T42" i="4"/>
  <c r="S42" i="4"/>
  <c r="R42" i="4"/>
  <c r="Q42" i="4"/>
  <c r="P42" i="4"/>
  <c r="O42" i="4"/>
  <c r="N42" i="4"/>
  <c r="M42" i="4"/>
  <c r="L42" i="4"/>
  <c r="K42" i="4"/>
  <c r="J42" i="4"/>
  <c r="I42" i="4"/>
  <c r="H42" i="4"/>
  <c r="G42" i="4"/>
  <c r="F42" i="4"/>
  <c r="B42" i="4"/>
  <c r="AA41" i="4"/>
  <c r="Z41" i="4"/>
  <c r="X41" i="4"/>
  <c r="W41" i="4"/>
  <c r="V41" i="4"/>
  <c r="U41" i="4"/>
  <c r="T41" i="4"/>
  <c r="S41" i="4"/>
  <c r="R41" i="4"/>
  <c r="Q41" i="4"/>
  <c r="P41" i="4"/>
  <c r="O41" i="4"/>
  <c r="N41" i="4"/>
  <c r="M41" i="4"/>
  <c r="L41" i="4"/>
  <c r="K41" i="4"/>
  <c r="J41" i="4"/>
  <c r="I41" i="4"/>
  <c r="H41" i="4"/>
  <c r="G41" i="4"/>
  <c r="F41" i="4"/>
  <c r="B41" i="4"/>
  <c r="AA40" i="4"/>
  <c r="Z40" i="4"/>
  <c r="X40" i="4"/>
  <c r="W40" i="4"/>
  <c r="V40" i="4"/>
  <c r="U40" i="4"/>
  <c r="T40" i="4"/>
  <c r="S40" i="4"/>
  <c r="R40" i="4"/>
  <c r="Q40" i="4"/>
  <c r="P40" i="4"/>
  <c r="O40" i="4"/>
  <c r="N40" i="4"/>
  <c r="M40" i="4"/>
  <c r="L40" i="4"/>
  <c r="K40" i="4"/>
  <c r="J40" i="4"/>
  <c r="I40" i="4"/>
  <c r="H40" i="4"/>
  <c r="G40" i="4"/>
  <c r="F40" i="4"/>
  <c r="B40" i="4"/>
  <c r="AA39" i="4"/>
  <c r="Z39" i="4"/>
  <c r="X39" i="4"/>
  <c r="W39" i="4"/>
  <c r="V39" i="4"/>
  <c r="U39" i="4"/>
  <c r="T39" i="4"/>
  <c r="S39" i="4"/>
  <c r="R39" i="4"/>
  <c r="Q39" i="4"/>
  <c r="P39" i="4"/>
  <c r="O39" i="4"/>
  <c r="N39" i="4"/>
  <c r="M39" i="4"/>
  <c r="L39" i="4"/>
  <c r="K39" i="4"/>
  <c r="J39" i="4"/>
  <c r="I39" i="4"/>
  <c r="H39" i="4"/>
  <c r="G39" i="4"/>
  <c r="F39" i="4"/>
  <c r="B39" i="4"/>
  <c r="AA38" i="4"/>
  <c r="Z38" i="4"/>
  <c r="X38" i="4"/>
  <c r="W38" i="4"/>
  <c r="V38" i="4"/>
  <c r="U38" i="4"/>
  <c r="T38" i="4"/>
  <c r="S38" i="4"/>
  <c r="R38" i="4"/>
  <c r="Q38" i="4"/>
  <c r="P38" i="4"/>
  <c r="O38" i="4"/>
  <c r="N38" i="4"/>
  <c r="M38" i="4"/>
  <c r="L38" i="4"/>
  <c r="K38" i="4"/>
  <c r="J38" i="4"/>
  <c r="I38" i="4"/>
  <c r="H38" i="4"/>
  <c r="G38" i="4"/>
  <c r="F38" i="4"/>
  <c r="B38" i="4"/>
  <c r="AA37" i="4"/>
  <c r="Z37" i="4"/>
  <c r="X37" i="4"/>
  <c r="W37" i="4"/>
  <c r="V37" i="4"/>
  <c r="U37" i="4"/>
  <c r="T37" i="4"/>
  <c r="S37" i="4"/>
  <c r="R37" i="4"/>
  <c r="Q37" i="4"/>
  <c r="P37" i="4"/>
  <c r="O37" i="4"/>
  <c r="N37" i="4"/>
  <c r="M37" i="4"/>
  <c r="L37" i="4"/>
  <c r="K37" i="4"/>
  <c r="J37" i="4"/>
  <c r="I37" i="4"/>
  <c r="H37" i="4"/>
  <c r="G37" i="4"/>
  <c r="F37" i="4"/>
  <c r="B37" i="4"/>
  <c r="AA36" i="4"/>
  <c r="Z36" i="4"/>
  <c r="X36" i="4"/>
  <c r="W36" i="4"/>
  <c r="V36" i="4"/>
  <c r="U36" i="4"/>
  <c r="T36" i="4"/>
  <c r="S36" i="4"/>
  <c r="R36" i="4"/>
  <c r="Q36" i="4"/>
  <c r="P36" i="4"/>
  <c r="O36" i="4"/>
  <c r="N36" i="4"/>
  <c r="M36" i="4"/>
  <c r="L36" i="4"/>
  <c r="K36" i="4"/>
  <c r="J36" i="4"/>
  <c r="I36" i="4"/>
  <c r="H36" i="4"/>
  <c r="G36" i="4"/>
  <c r="F36" i="4"/>
  <c r="B36" i="4"/>
  <c r="AA35" i="4"/>
  <c r="Z35" i="4"/>
  <c r="X35" i="4"/>
  <c r="W35" i="4"/>
  <c r="V35" i="4"/>
  <c r="U35" i="4"/>
  <c r="T35" i="4"/>
  <c r="S35" i="4"/>
  <c r="R35" i="4"/>
  <c r="Q35" i="4"/>
  <c r="P35" i="4"/>
  <c r="O35" i="4"/>
  <c r="N35" i="4"/>
  <c r="M35" i="4"/>
  <c r="L35" i="4"/>
  <c r="K35" i="4"/>
  <c r="J35" i="4"/>
  <c r="I35" i="4"/>
  <c r="H35" i="4"/>
  <c r="G35" i="4"/>
  <c r="F35" i="4"/>
  <c r="B35" i="4"/>
  <c r="AA34" i="4"/>
  <c r="Z34" i="4"/>
  <c r="X34" i="4"/>
  <c r="W34" i="4"/>
  <c r="V34" i="4"/>
  <c r="U34" i="4"/>
  <c r="T34" i="4"/>
  <c r="S34" i="4"/>
  <c r="R34" i="4"/>
  <c r="Q34" i="4"/>
  <c r="P34" i="4"/>
  <c r="O34" i="4"/>
  <c r="N34" i="4"/>
  <c r="M34" i="4"/>
  <c r="L34" i="4"/>
  <c r="K34" i="4"/>
  <c r="J34" i="4"/>
  <c r="I34" i="4"/>
  <c r="H34" i="4"/>
  <c r="G34" i="4"/>
  <c r="F34" i="4"/>
  <c r="B34" i="4"/>
  <c r="AA33" i="4"/>
  <c r="Z33" i="4"/>
  <c r="X33" i="4"/>
  <c r="W33" i="4"/>
  <c r="V33" i="4"/>
  <c r="U33" i="4"/>
  <c r="T33" i="4"/>
  <c r="S33" i="4"/>
  <c r="R33" i="4"/>
  <c r="Q33" i="4"/>
  <c r="P33" i="4"/>
  <c r="O33" i="4"/>
  <c r="N33" i="4"/>
  <c r="M33" i="4"/>
  <c r="L33" i="4"/>
  <c r="K33" i="4"/>
  <c r="J33" i="4"/>
  <c r="I33" i="4"/>
  <c r="H33" i="4"/>
  <c r="G33" i="4"/>
  <c r="F33" i="4"/>
  <c r="B33" i="4"/>
  <c r="AA32" i="4"/>
  <c r="Z32" i="4"/>
  <c r="X32" i="4"/>
  <c r="W32" i="4"/>
  <c r="V32" i="4"/>
  <c r="U32" i="4"/>
  <c r="T32" i="4"/>
  <c r="S32" i="4"/>
  <c r="R32" i="4"/>
  <c r="Q32" i="4"/>
  <c r="P32" i="4"/>
  <c r="O32" i="4"/>
  <c r="N32" i="4"/>
  <c r="M32" i="4"/>
  <c r="L32" i="4"/>
  <c r="K32" i="4"/>
  <c r="J32" i="4"/>
  <c r="I32" i="4"/>
  <c r="H32" i="4"/>
  <c r="G32" i="4"/>
  <c r="F32" i="4"/>
  <c r="B32" i="4"/>
  <c r="AA31" i="4"/>
  <c r="Z31" i="4"/>
  <c r="W31" i="4"/>
  <c r="V31" i="4"/>
  <c r="U31" i="4"/>
  <c r="T31" i="4"/>
  <c r="S31" i="4"/>
  <c r="R31" i="4"/>
  <c r="Q31" i="4"/>
  <c r="P31" i="4"/>
  <c r="O31" i="4"/>
  <c r="N31" i="4"/>
  <c r="M31" i="4"/>
  <c r="L31" i="4"/>
  <c r="K31" i="4"/>
  <c r="J31" i="4"/>
  <c r="I31" i="4"/>
  <c r="H31" i="4"/>
  <c r="G31" i="4"/>
  <c r="F31" i="4"/>
  <c r="B31" i="4"/>
  <c r="AA30" i="4"/>
  <c r="Z30" i="4"/>
  <c r="X30" i="4"/>
  <c r="W30" i="4"/>
  <c r="V30" i="4"/>
  <c r="U30" i="4"/>
  <c r="T30" i="4"/>
  <c r="S30" i="4"/>
  <c r="R30" i="4"/>
  <c r="Q30" i="4"/>
  <c r="P30" i="4"/>
  <c r="O30" i="4"/>
  <c r="N30" i="4"/>
  <c r="M30" i="4"/>
  <c r="L30" i="4"/>
  <c r="K30" i="4"/>
  <c r="J30" i="4"/>
  <c r="I30" i="4"/>
  <c r="H30" i="4"/>
  <c r="G30" i="4"/>
  <c r="F30" i="4"/>
  <c r="B30" i="4"/>
  <c r="AA29" i="4"/>
  <c r="Z29" i="4"/>
  <c r="X29" i="4"/>
  <c r="W29" i="4"/>
  <c r="V29" i="4"/>
  <c r="U29" i="4"/>
  <c r="T29" i="4"/>
  <c r="S29" i="4"/>
  <c r="R29" i="4"/>
  <c r="Q29" i="4"/>
  <c r="P29" i="4"/>
  <c r="O29" i="4"/>
  <c r="N29" i="4"/>
  <c r="M29" i="4"/>
  <c r="L29" i="4"/>
  <c r="K29" i="4"/>
  <c r="J29" i="4"/>
  <c r="I29" i="4"/>
  <c r="H29" i="4"/>
  <c r="G29" i="4"/>
  <c r="F29" i="4"/>
  <c r="B29" i="4"/>
  <c r="AA28" i="4"/>
  <c r="Z28" i="4"/>
  <c r="X28" i="4"/>
  <c r="W28" i="4"/>
  <c r="V28" i="4"/>
  <c r="U28" i="4"/>
  <c r="T28" i="4"/>
  <c r="S28" i="4"/>
  <c r="R28" i="4"/>
  <c r="Q28" i="4"/>
  <c r="P28" i="4"/>
  <c r="O28" i="4"/>
  <c r="N28" i="4"/>
  <c r="M28" i="4"/>
  <c r="L28" i="4"/>
  <c r="K28" i="4"/>
  <c r="J28" i="4"/>
  <c r="I28" i="4"/>
  <c r="H28" i="4"/>
  <c r="G28" i="4"/>
  <c r="F28" i="4"/>
  <c r="B28" i="4"/>
  <c r="AA27" i="4"/>
  <c r="Z27" i="4"/>
  <c r="X27" i="4"/>
  <c r="W27" i="4"/>
  <c r="V27" i="4"/>
  <c r="U27" i="4"/>
  <c r="T27" i="4"/>
  <c r="S27" i="4"/>
  <c r="R27" i="4"/>
  <c r="Q27" i="4"/>
  <c r="P27" i="4"/>
  <c r="O27" i="4"/>
  <c r="N27" i="4"/>
  <c r="M27" i="4"/>
  <c r="L27" i="4"/>
  <c r="K27" i="4"/>
  <c r="J27" i="4"/>
  <c r="I27" i="4"/>
  <c r="H27" i="4"/>
  <c r="G27" i="4"/>
  <c r="F27" i="4"/>
  <c r="B27" i="4"/>
  <c r="AA26" i="4"/>
  <c r="Z26" i="4"/>
  <c r="X26" i="4"/>
  <c r="W26" i="4"/>
  <c r="V26" i="4"/>
  <c r="U26" i="4"/>
  <c r="T26" i="4"/>
  <c r="S26" i="4"/>
  <c r="R26" i="4"/>
  <c r="Q26" i="4"/>
  <c r="P26" i="4"/>
  <c r="O26" i="4"/>
  <c r="N26" i="4"/>
  <c r="M26" i="4"/>
  <c r="L26" i="4"/>
  <c r="K26" i="4"/>
  <c r="J26" i="4"/>
  <c r="I26" i="4"/>
  <c r="H26" i="4"/>
  <c r="G26" i="4"/>
  <c r="F26" i="4"/>
  <c r="B26" i="4"/>
  <c r="AA25" i="4"/>
  <c r="Z25" i="4"/>
  <c r="X25" i="4"/>
  <c r="W25" i="4"/>
  <c r="V25" i="4"/>
  <c r="U25" i="4"/>
  <c r="T25" i="4"/>
  <c r="S25" i="4"/>
  <c r="R25" i="4"/>
  <c r="Q25" i="4"/>
  <c r="P25" i="4"/>
  <c r="O25" i="4"/>
  <c r="N25" i="4"/>
  <c r="M25" i="4"/>
  <c r="L25" i="4"/>
  <c r="K25" i="4"/>
  <c r="J25" i="4"/>
  <c r="I25" i="4"/>
  <c r="H25" i="4"/>
  <c r="G25" i="4"/>
  <c r="F25" i="4"/>
  <c r="B25" i="4"/>
  <c r="AA24" i="4"/>
  <c r="Z24" i="4"/>
  <c r="X24" i="4"/>
  <c r="W24" i="4"/>
  <c r="V24" i="4"/>
  <c r="U24" i="4"/>
  <c r="T24" i="4"/>
  <c r="S24" i="4"/>
  <c r="R24" i="4"/>
  <c r="Q24" i="4"/>
  <c r="P24" i="4"/>
  <c r="O24" i="4"/>
  <c r="N24" i="4"/>
  <c r="M24" i="4"/>
  <c r="L24" i="4"/>
  <c r="K24" i="4"/>
  <c r="J24" i="4"/>
  <c r="I24" i="4"/>
  <c r="H24" i="4"/>
  <c r="G24" i="4"/>
  <c r="F24" i="4"/>
  <c r="B24" i="4"/>
  <c r="AA23" i="4"/>
  <c r="Z23" i="4"/>
  <c r="X23" i="4"/>
  <c r="W23" i="4"/>
  <c r="V23" i="4"/>
  <c r="U23" i="4"/>
  <c r="T23" i="4"/>
  <c r="S23" i="4"/>
  <c r="R23" i="4"/>
  <c r="Q23" i="4"/>
  <c r="P23" i="4"/>
  <c r="O23" i="4"/>
  <c r="N23" i="4"/>
  <c r="M23" i="4"/>
  <c r="L23" i="4"/>
  <c r="K23" i="4"/>
  <c r="J23" i="4"/>
  <c r="I23" i="4"/>
  <c r="H23" i="4"/>
  <c r="G23" i="4"/>
  <c r="F23" i="4"/>
  <c r="B23" i="4"/>
  <c r="AA22" i="4"/>
  <c r="Z22" i="4"/>
  <c r="X22" i="4"/>
  <c r="W22" i="4"/>
  <c r="V22" i="4"/>
  <c r="U22" i="4"/>
  <c r="T22" i="4"/>
  <c r="S22" i="4"/>
  <c r="R22" i="4"/>
  <c r="Q22" i="4"/>
  <c r="P22" i="4"/>
  <c r="O22" i="4"/>
  <c r="N22" i="4"/>
  <c r="M22" i="4"/>
  <c r="L22" i="4"/>
  <c r="K22" i="4"/>
  <c r="J22" i="4"/>
  <c r="I22" i="4"/>
  <c r="H22" i="4"/>
  <c r="G22" i="4"/>
  <c r="F22" i="4"/>
  <c r="B22" i="4"/>
  <c r="AA21" i="4"/>
  <c r="Z21" i="4"/>
  <c r="X21" i="4"/>
  <c r="W21" i="4"/>
  <c r="V21" i="4"/>
  <c r="U21" i="4"/>
  <c r="T21" i="4"/>
  <c r="S21" i="4"/>
  <c r="R21" i="4"/>
  <c r="Q21" i="4"/>
  <c r="P21" i="4"/>
  <c r="O21" i="4"/>
  <c r="N21" i="4"/>
  <c r="M21" i="4"/>
  <c r="L21" i="4"/>
  <c r="K21" i="4"/>
  <c r="J21" i="4"/>
  <c r="I21" i="4"/>
  <c r="H21" i="4"/>
  <c r="G21" i="4"/>
  <c r="F21" i="4"/>
  <c r="B21" i="4"/>
  <c r="AA20" i="4"/>
  <c r="Z20" i="4"/>
  <c r="X20" i="4"/>
  <c r="W20" i="4"/>
  <c r="V20" i="4"/>
  <c r="U20" i="4"/>
  <c r="T20" i="4"/>
  <c r="S20" i="4"/>
  <c r="R20" i="4"/>
  <c r="Q20" i="4"/>
  <c r="P20" i="4"/>
  <c r="O20" i="4"/>
  <c r="N20" i="4"/>
  <c r="M20" i="4"/>
  <c r="L20" i="4"/>
  <c r="K20" i="4"/>
  <c r="J20" i="4"/>
  <c r="I20" i="4"/>
  <c r="H20" i="4"/>
  <c r="G20" i="4"/>
  <c r="F20" i="4"/>
  <c r="B20" i="4"/>
  <c r="AA19" i="4"/>
  <c r="Z19" i="4"/>
  <c r="X19" i="4"/>
  <c r="W19" i="4"/>
  <c r="V19" i="4"/>
  <c r="U19" i="4"/>
  <c r="T19" i="4"/>
  <c r="S19" i="4"/>
  <c r="R19" i="4"/>
  <c r="Q19" i="4"/>
  <c r="P19" i="4"/>
  <c r="O19" i="4"/>
  <c r="N19" i="4"/>
  <c r="M19" i="4"/>
  <c r="L19" i="4"/>
  <c r="K19" i="4"/>
  <c r="J19" i="4"/>
  <c r="I19" i="4"/>
  <c r="H19" i="4"/>
  <c r="G19" i="4"/>
  <c r="F19" i="4"/>
  <c r="B19" i="4"/>
  <c r="AA18" i="4"/>
  <c r="Z18" i="4"/>
  <c r="X18" i="4"/>
  <c r="W18" i="4"/>
  <c r="V18" i="4"/>
  <c r="U18" i="4"/>
  <c r="T18" i="4"/>
  <c r="S18" i="4"/>
  <c r="R18" i="4"/>
  <c r="Q18" i="4"/>
  <c r="P18" i="4"/>
  <c r="O18" i="4"/>
  <c r="N18" i="4"/>
  <c r="M18" i="4"/>
  <c r="L18" i="4"/>
  <c r="K18" i="4"/>
  <c r="J18" i="4"/>
  <c r="I18" i="4"/>
  <c r="H18" i="4"/>
  <c r="G18" i="4"/>
  <c r="F18" i="4"/>
  <c r="B18" i="4"/>
  <c r="C18" i="7"/>
  <c r="I18" i="7"/>
  <c r="Y4" i="8"/>
  <c r="A2" i="1"/>
  <c r="BD4" i="8"/>
  <c r="BE4" i="8"/>
  <c r="U28" i="9"/>
  <c r="AH2" i="7"/>
  <c r="AM7" i="1"/>
  <c r="E685" i="8"/>
  <c r="F685" i="8"/>
  <c r="G685" i="8"/>
  <c r="H685" i="8"/>
  <c r="I685" i="8"/>
  <c r="J685" i="8"/>
  <c r="K685" i="8"/>
  <c r="L685" i="8"/>
  <c r="M685" i="8"/>
  <c r="N685" i="8"/>
  <c r="O685" i="8"/>
  <c r="P685" i="8"/>
  <c r="Q685" i="8"/>
  <c r="R685" i="8"/>
  <c r="S685" i="8"/>
  <c r="T685" i="8"/>
  <c r="U685" i="8"/>
  <c r="V685" i="8"/>
  <c r="W685" i="8"/>
  <c r="E686" i="8"/>
  <c r="F686" i="8"/>
  <c r="G686" i="8"/>
  <c r="H686" i="8"/>
  <c r="I686" i="8"/>
  <c r="J686" i="8"/>
  <c r="K686" i="8"/>
  <c r="L686" i="8"/>
  <c r="M686" i="8"/>
  <c r="N686" i="8"/>
  <c r="O686" i="8"/>
  <c r="P686" i="8"/>
  <c r="Q686" i="8"/>
  <c r="R686" i="8"/>
  <c r="S686" i="8"/>
  <c r="T686" i="8"/>
  <c r="U686" i="8"/>
  <c r="V686" i="8"/>
  <c r="W686" i="8"/>
  <c r="E687" i="8"/>
  <c r="F687" i="8"/>
  <c r="G687" i="8"/>
  <c r="H687" i="8"/>
  <c r="I687" i="8"/>
  <c r="J687" i="8"/>
  <c r="K687" i="8"/>
  <c r="L687" i="8"/>
  <c r="M687" i="8"/>
  <c r="N687" i="8"/>
  <c r="O687" i="8"/>
  <c r="P687" i="8"/>
  <c r="Q687" i="8"/>
  <c r="R687" i="8"/>
  <c r="S687" i="8"/>
  <c r="T687" i="8"/>
  <c r="U687" i="8"/>
  <c r="V687" i="8"/>
  <c r="W687" i="8"/>
  <c r="E688" i="8"/>
  <c r="F688" i="8"/>
  <c r="G688" i="8"/>
  <c r="H688" i="8"/>
  <c r="I688" i="8"/>
  <c r="J688" i="8"/>
  <c r="K688" i="8"/>
  <c r="L688" i="8"/>
  <c r="M688" i="8"/>
  <c r="N688" i="8"/>
  <c r="O688" i="8"/>
  <c r="P688" i="8"/>
  <c r="Q688" i="8"/>
  <c r="R688" i="8"/>
  <c r="S688" i="8"/>
  <c r="T688" i="8"/>
  <c r="U688" i="8"/>
  <c r="V688" i="8"/>
  <c r="W688" i="8"/>
  <c r="E689" i="8"/>
  <c r="F689" i="8"/>
  <c r="G689" i="8"/>
  <c r="H689" i="8"/>
  <c r="I689" i="8"/>
  <c r="J689" i="8"/>
  <c r="K689" i="8"/>
  <c r="L689" i="8"/>
  <c r="M689" i="8"/>
  <c r="N689" i="8"/>
  <c r="O689" i="8"/>
  <c r="P689" i="8"/>
  <c r="Q689" i="8"/>
  <c r="R689" i="8"/>
  <c r="S689" i="8"/>
  <c r="T689" i="8"/>
  <c r="U689" i="8"/>
  <c r="V689" i="8"/>
  <c r="W689" i="8"/>
  <c r="E690" i="8"/>
  <c r="F690" i="8"/>
  <c r="G690" i="8"/>
  <c r="H690" i="8"/>
  <c r="I690" i="8"/>
  <c r="J690" i="8"/>
  <c r="K690" i="8"/>
  <c r="L690" i="8"/>
  <c r="M690" i="8"/>
  <c r="N690" i="8"/>
  <c r="O690" i="8"/>
  <c r="P690" i="8"/>
  <c r="Q690" i="8"/>
  <c r="R690" i="8"/>
  <c r="S690" i="8"/>
  <c r="T690" i="8"/>
  <c r="U690" i="8"/>
  <c r="V690" i="8"/>
  <c r="W690" i="8"/>
  <c r="E691" i="8"/>
  <c r="F691" i="8"/>
  <c r="G691" i="8"/>
  <c r="H691" i="8"/>
  <c r="I691" i="8"/>
  <c r="J691" i="8"/>
  <c r="K691" i="8"/>
  <c r="L691" i="8"/>
  <c r="M691" i="8"/>
  <c r="N691" i="8"/>
  <c r="O691" i="8"/>
  <c r="P691" i="8"/>
  <c r="Q691" i="8"/>
  <c r="R691" i="8"/>
  <c r="S691" i="8"/>
  <c r="T691" i="8"/>
  <c r="U691" i="8"/>
  <c r="V691" i="8"/>
  <c r="W691" i="8"/>
  <c r="E692" i="8"/>
  <c r="F692" i="8"/>
  <c r="G692" i="8"/>
  <c r="H692" i="8"/>
  <c r="I692" i="8"/>
  <c r="J692" i="8"/>
  <c r="K692" i="8"/>
  <c r="L692" i="8"/>
  <c r="M692" i="8"/>
  <c r="N692" i="8"/>
  <c r="O692" i="8"/>
  <c r="P692" i="8"/>
  <c r="Q692" i="8"/>
  <c r="R692" i="8"/>
  <c r="S692" i="8"/>
  <c r="T692" i="8"/>
  <c r="U692" i="8"/>
  <c r="V692" i="8"/>
  <c r="W692" i="8"/>
  <c r="E693" i="8"/>
  <c r="F693" i="8"/>
  <c r="G693" i="8"/>
  <c r="H693" i="8"/>
  <c r="I693" i="8"/>
  <c r="J693" i="8"/>
  <c r="K693" i="8"/>
  <c r="L693" i="8"/>
  <c r="M693" i="8"/>
  <c r="N693" i="8"/>
  <c r="O693" i="8"/>
  <c r="P693" i="8"/>
  <c r="Q693" i="8"/>
  <c r="R693" i="8"/>
  <c r="S693" i="8"/>
  <c r="T693" i="8"/>
  <c r="U693" i="8"/>
  <c r="V693" i="8"/>
  <c r="W693" i="8"/>
  <c r="E694" i="8"/>
  <c r="F694" i="8"/>
  <c r="G694" i="8"/>
  <c r="H694" i="8"/>
  <c r="I694" i="8"/>
  <c r="J694" i="8"/>
  <c r="K694" i="8"/>
  <c r="L694" i="8"/>
  <c r="M694" i="8"/>
  <c r="N694" i="8"/>
  <c r="O694" i="8"/>
  <c r="P694" i="8"/>
  <c r="Q694" i="8"/>
  <c r="R694" i="8"/>
  <c r="S694" i="8"/>
  <c r="T694" i="8"/>
  <c r="U694" i="8"/>
  <c r="V694" i="8"/>
  <c r="W694" i="8"/>
  <c r="E695" i="8"/>
  <c r="F695" i="8"/>
  <c r="G695" i="8"/>
  <c r="H695" i="8"/>
  <c r="I695" i="8"/>
  <c r="J695" i="8"/>
  <c r="K695" i="8"/>
  <c r="L695" i="8"/>
  <c r="M695" i="8"/>
  <c r="N695" i="8"/>
  <c r="O695" i="8"/>
  <c r="P695" i="8"/>
  <c r="Q695" i="8"/>
  <c r="R695" i="8"/>
  <c r="S695" i="8"/>
  <c r="T695" i="8"/>
  <c r="U695" i="8"/>
  <c r="V695" i="8"/>
  <c r="W695" i="8"/>
  <c r="E696" i="8"/>
  <c r="F696" i="8"/>
  <c r="G696" i="8"/>
  <c r="H696" i="8"/>
  <c r="I696" i="8"/>
  <c r="J696" i="8"/>
  <c r="K696" i="8"/>
  <c r="L696" i="8"/>
  <c r="M696" i="8"/>
  <c r="N696" i="8"/>
  <c r="O696" i="8"/>
  <c r="P696" i="8"/>
  <c r="Q696" i="8"/>
  <c r="R696" i="8"/>
  <c r="S696" i="8"/>
  <c r="T696" i="8"/>
  <c r="U696" i="8"/>
  <c r="V696" i="8"/>
  <c r="W696" i="8"/>
  <c r="AE61" i="1"/>
  <c r="AM61" i="1"/>
  <c r="AE62" i="1"/>
  <c r="AM62" i="1"/>
  <c r="AE63" i="1"/>
  <c r="AM63" i="1"/>
  <c r="AE64" i="1"/>
  <c r="AM64" i="1"/>
  <c r="AE65" i="1"/>
  <c r="AM65" i="1"/>
  <c r="AE66" i="1"/>
  <c r="AM66" i="1"/>
  <c r="AE67" i="1"/>
  <c r="AM67" i="1"/>
  <c r="AE68" i="1"/>
  <c r="AM68" i="1"/>
  <c r="AE69" i="1"/>
  <c r="AM69" i="1"/>
  <c r="AE70" i="1"/>
  <c r="AM70" i="1"/>
  <c r="AE71" i="1"/>
  <c r="AM71" i="1"/>
  <c r="AE72" i="1"/>
  <c r="AM72" i="1"/>
  <c r="AE73" i="1"/>
  <c r="AM73" i="1"/>
  <c r="AE74" i="1"/>
  <c r="AM74" i="1"/>
  <c r="AE75" i="1"/>
  <c r="AM75" i="1"/>
  <c r="AE76" i="1"/>
  <c r="AM76" i="1"/>
  <c r="AE77" i="1"/>
  <c r="AM77" i="1"/>
  <c r="AE78" i="1"/>
  <c r="AM78" i="1"/>
  <c r="AE79" i="1"/>
  <c r="AM79" i="1"/>
  <c r="AE80" i="1"/>
  <c r="AM80" i="1"/>
  <c r="AE81" i="1"/>
  <c r="AM81" i="1"/>
  <c r="AE82" i="1"/>
  <c r="AM82" i="1"/>
  <c r="AE83" i="1"/>
  <c r="AM83" i="1"/>
  <c r="AE84" i="1"/>
  <c r="AM84" i="1"/>
  <c r="AE85" i="1"/>
  <c r="AM85" i="1"/>
  <c r="AE86" i="1"/>
  <c r="AM86" i="1"/>
  <c r="AE87" i="1"/>
  <c r="AM87" i="1"/>
  <c r="AE88" i="1"/>
  <c r="AM88" i="1"/>
  <c r="AE89" i="1"/>
  <c r="AM89" i="1"/>
  <c r="AM8" i="1"/>
  <c r="AM9" i="1"/>
  <c r="AK16" i="7"/>
  <c r="AC84" i="4"/>
  <c r="AD84" i="4" s="1"/>
  <c r="AE84" i="4" s="1"/>
  <c r="AF84" i="4" s="1"/>
  <c r="AG84" i="4" s="1"/>
  <c r="AH84" i="4" s="1"/>
  <c r="AI84" i="4" s="1"/>
  <c r="AJ84" i="4" s="1"/>
  <c r="AK84" i="4" s="1"/>
  <c r="AC85" i="4"/>
  <c r="AC86" i="4"/>
  <c r="AC87" i="4"/>
  <c r="AC88" i="4"/>
  <c r="AC89" i="4"/>
  <c r="AC90" i="4"/>
  <c r="U52" i="9"/>
  <c r="A1" i="2"/>
  <c r="C6" i="8"/>
  <c r="AK42" i="7"/>
  <c r="AK42" i="13"/>
  <c r="AK43" i="13"/>
  <c r="AK41" i="13"/>
  <c r="AK40" i="13"/>
  <c r="AK39" i="13"/>
  <c r="AK38" i="13"/>
  <c r="AK37" i="13"/>
  <c r="AK36" i="13"/>
  <c r="AK35" i="13"/>
  <c r="AK34" i="13"/>
  <c r="AK33" i="13"/>
  <c r="AK32" i="13"/>
  <c r="AK31" i="13"/>
  <c r="AK30" i="13"/>
  <c r="AK29" i="13"/>
  <c r="AK28" i="13"/>
  <c r="AK27" i="13"/>
  <c r="AK26" i="13"/>
  <c r="AK25" i="13"/>
  <c r="AK24" i="13"/>
  <c r="AK23" i="13"/>
  <c r="AK22" i="13"/>
  <c r="AK21" i="13"/>
  <c r="AK20" i="13"/>
  <c r="AK19" i="13"/>
  <c r="AK18" i="13"/>
  <c r="AK17" i="13"/>
  <c r="AK16" i="13"/>
  <c r="AK15" i="13"/>
  <c r="AK14" i="13"/>
  <c r="AK13" i="13"/>
  <c r="AK12" i="13"/>
  <c r="AK11" i="13"/>
  <c r="AK10" i="13"/>
  <c r="AK9" i="13"/>
  <c r="AK8" i="13"/>
  <c r="AK7" i="13"/>
  <c r="AK6" i="13"/>
  <c r="AK44" i="13"/>
  <c r="U42" i="9"/>
  <c r="G84" i="4"/>
  <c r="H84" i="4"/>
  <c r="I84" i="4"/>
  <c r="J84" i="4"/>
  <c r="K84" i="4"/>
  <c r="L84" i="4"/>
  <c r="M84" i="4"/>
  <c r="N84" i="4"/>
  <c r="O84" i="4"/>
  <c r="P84" i="4"/>
  <c r="Q84" i="4"/>
  <c r="R84" i="4"/>
  <c r="S84" i="4"/>
  <c r="T84" i="4"/>
  <c r="U84" i="4"/>
  <c r="V84" i="4"/>
  <c r="W84" i="4"/>
  <c r="X84" i="4"/>
  <c r="Y84" i="4"/>
  <c r="G85" i="4"/>
  <c r="H85" i="4"/>
  <c r="I85" i="4"/>
  <c r="J85" i="4"/>
  <c r="K85" i="4"/>
  <c r="L85" i="4"/>
  <c r="M85" i="4"/>
  <c r="N85" i="4"/>
  <c r="O85" i="4"/>
  <c r="P85" i="4"/>
  <c r="Q85" i="4"/>
  <c r="R85" i="4"/>
  <c r="S85" i="4"/>
  <c r="T85" i="4"/>
  <c r="U85" i="4"/>
  <c r="V85" i="4"/>
  <c r="W85" i="4"/>
  <c r="X85" i="4"/>
  <c r="Y85" i="4"/>
  <c r="AI85" i="4" s="1"/>
  <c r="G86" i="4"/>
  <c r="H86" i="4"/>
  <c r="I86" i="4"/>
  <c r="J86" i="4"/>
  <c r="K86" i="4"/>
  <c r="L86" i="4"/>
  <c r="M86" i="4"/>
  <c r="N86" i="4"/>
  <c r="O86" i="4"/>
  <c r="P86" i="4"/>
  <c r="Q86" i="4"/>
  <c r="R86" i="4"/>
  <c r="S86" i="4"/>
  <c r="T86" i="4"/>
  <c r="U86" i="4"/>
  <c r="V86" i="4"/>
  <c r="W86" i="4"/>
  <c r="X86" i="4"/>
  <c r="Y86" i="4"/>
  <c r="AI86" i="4" s="1"/>
  <c r="G87" i="4"/>
  <c r="H87" i="4"/>
  <c r="I87" i="4"/>
  <c r="J87" i="4"/>
  <c r="K87" i="4"/>
  <c r="L87" i="4"/>
  <c r="M87" i="4"/>
  <c r="N87" i="4"/>
  <c r="O87" i="4"/>
  <c r="P87" i="4"/>
  <c r="Q87" i="4"/>
  <c r="R87" i="4"/>
  <c r="S87" i="4"/>
  <c r="T87" i="4"/>
  <c r="U87" i="4"/>
  <c r="V87" i="4"/>
  <c r="W87" i="4"/>
  <c r="X87" i="4"/>
  <c r="Y87" i="4"/>
  <c r="AE87" i="4" s="1"/>
  <c r="G88" i="4"/>
  <c r="H88" i="4"/>
  <c r="I88" i="4"/>
  <c r="J88" i="4"/>
  <c r="K88" i="4"/>
  <c r="L88" i="4"/>
  <c r="M88" i="4"/>
  <c r="N88" i="4"/>
  <c r="O88" i="4"/>
  <c r="P88" i="4"/>
  <c r="Q88" i="4"/>
  <c r="R88" i="4"/>
  <c r="S88" i="4"/>
  <c r="T88" i="4"/>
  <c r="U88" i="4"/>
  <c r="V88" i="4"/>
  <c r="W88" i="4"/>
  <c r="X88" i="4"/>
  <c r="Y88" i="4"/>
  <c r="AI88" i="4" s="1"/>
  <c r="G89" i="4"/>
  <c r="H89" i="4"/>
  <c r="I89" i="4"/>
  <c r="J89" i="4"/>
  <c r="K89" i="4"/>
  <c r="L89" i="4"/>
  <c r="M89" i="4"/>
  <c r="N89" i="4"/>
  <c r="O89" i="4"/>
  <c r="P89" i="4"/>
  <c r="Q89" i="4"/>
  <c r="R89" i="4"/>
  <c r="S89" i="4"/>
  <c r="T89" i="4"/>
  <c r="U89" i="4"/>
  <c r="V89" i="4"/>
  <c r="W89" i="4"/>
  <c r="X89" i="4"/>
  <c r="Y89" i="4"/>
  <c r="AI89" i="4" s="1"/>
  <c r="G90" i="4"/>
  <c r="H90" i="4"/>
  <c r="I90" i="4"/>
  <c r="J90" i="4"/>
  <c r="K90" i="4"/>
  <c r="L90" i="4"/>
  <c r="M90" i="4"/>
  <c r="N90" i="4"/>
  <c r="O90" i="4"/>
  <c r="P90" i="4"/>
  <c r="Q90" i="4"/>
  <c r="R90" i="4"/>
  <c r="S90" i="4"/>
  <c r="T90" i="4"/>
  <c r="U90" i="4"/>
  <c r="V90" i="4"/>
  <c r="W90" i="4"/>
  <c r="X90" i="4"/>
  <c r="Y90" i="4"/>
  <c r="AE90" i="4" s="1"/>
  <c r="G91" i="4"/>
  <c r="H91" i="4"/>
  <c r="I91" i="4"/>
  <c r="J91" i="4"/>
  <c r="K91" i="4"/>
  <c r="L91" i="4"/>
  <c r="M91" i="4"/>
  <c r="N91" i="4"/>
  <c r="O91" i="4"/>
  <c r="P91" i="4"/>
  <c r="Q91" i="4"/>
  <c r="R91" i="4"/>
  <c r="S91" i="4"/>
  <c r="T91" i="4"/>
  <c r="U91" i="4"/>
  <c r="V91" i="4"/>
  <c r="W91" i="4"/>
  <c r="X91" i="4"/>
  <c r="Y91" i="4"/>
  <c r="AI91" i="4" s="1"/>
  <c r="G92" i="4"/>
  <c r="H92" i="4"/>
  <c r="I92" i="4"/>
  <c r="J92" i="4"/>
  <c r="K92" i="4"/>
  <c r="L92" i="4"/>
  <c r="M92" i="4"/>
  <c r="N92" i="4"/>
  <c r="O92" i="4"/>
  <c r="P92" i="4"/>
  <c r="Q92" i="4"/>
  <c r="R92" i="4"/>
  <c r="S92" i="4"/>
  <c r="T92" i="4"/>
  <c r="U92" i="4"/>
  <c r="V92" i="4"/>
  <c r="W92" i="4"/>
  <c r="X92" i="4"/>
  <c r="Y92" i="4"/>
  <c r="AE92" i="4" s="1"/>
  <c r="G93" i="4"/>
  <c r="H93" i="4"/>
  <c r="I93" i="4"/>
  <c r="J93" i="4"/>
  <c r="K93" i="4"/>
  <c r="L93" i="4"/>
  <c r="M93" i="4"/>
  <c r="N93" i="4"/>
  <c r="O93" i="4"/>
  <c r="P93" i="4"/>
  <c r="Q93" i="4"/>
  <c r="R93" i="4"/>
  <c r="S93" i="4"/>
  <c r="T93" i="4"/>
  <c r="U93" i="4"/>
  <c r="V93" i="4"/>
  <c r="W93" i="4"/>
  <c r="X93" i="4"/>
  <c r="Y93" i="4"/>
  <c r="AI93" i="4" s="1"/>
  <c r="G94" i="4"/>
  <c r="H94" i="4"/>
  <c r="I94" i="4"/>
  <c r="J94" i="4"/>
  <c r="K94" i="4"/>
  <c r="L94" i="4"/>
  <c r="M94" i="4"/>
  <c r="N94" i="4"/>
  <c r="O94" i="4"/>
  <c r="P94" i="4"/>
  <c r="Q94" i="4"/>
  <c r="R94" i="4"/>
  <c r="S94" i="4"/>
  <c r="T94" i="4"/>
  <c r="U94" i="4"/>
  <c r="V94" i="4"/>
  <c r="W94" i="4"/>
  <c r="X94" i="4"/>
  <c r="Y94" i="4"/>
  <c r="AI94" i="4" s="1"/>
  <c r="G95" i="4"/>
  <c r="H95" i="4"/>
  <c r="I95" i="4"/>
  <c r="J95" i="4"/>
  <c r="K95" i="4"/>
  <c r="L95" i="4"/>
  <c r="M95" i="4"/>
  <c r="N95" i="4"/>
  <c r="O95" i="4"/>
  <c r="P95" i="4"/>
  <c r="Q95" i="4"/>
  <c r="R95" i="4"/>
  <c r="S95" i="4"/>
  <c r="T95" i="4"/>
  <c r="U95" i="4"/>
  <c r="V95" i="4"/>
  <c r="W95" i="4"/>
  <c r="X95" i="4"/>
  <c r="Y95" i="4"/>
  <c r="AI95" i="4" s="1"/>
  <c r="G96" i="4"/>
  <c r="H96" i="4"/>
  <c r="I96" i="4"/>
  <c r="J96" i="4"/>
  <c r="K96" i="4"/>
  <c r="L96" i="4"/>
  <c r="M96" i="4"/>
  <c r="N96" i="4"/>
  <c r="O96" i="4"/>
  <c r="P96" i="4"/>
  <c r="Q96" i="4"/>
  <c r="R96" i="4"/>
  <c r="S96" i="4"/>
  <c r="T96" i="4"/>
  <c r="U96" i="4"/>
  <c r="V96" i="4"/>
  <c r="W96" i="4"/>
  <c r="X96" i="4"/>
  <c r="Y96" i="4"/>
  <c r="AI96" i="4" s="1"/>
  <c r="G97" i="4"/>
  <c r="H97" i="4"/>
  <c r="I97" i="4"/>
  <c r="J97" i="4"/>
  <c r="K97" i="4"/>
  <c r="L97" i="4"/>
  <c r="M97" i="4"/>
  <c r="N97" i="4"/>
  <c r="O97" i="4"/>
  <c r="P97" i="4"/>
  <c r="Q97" i="4"/>
  <c r="R97" i="4"/>
  <c r="S97" i="4"/>
  <c r="T97" i="4"/>
  <c r="U97" i="4"/>
  <c r="V97" i="4"/>
  <c r="W97" i="4"/>
  <c r="X97" i="4"/>
  <c r="Y97" i="4"/>
  <c r="AI97" i="4" s="1"/>
  <c r="G98" i="4"/>
  <c r="H98" i="4"/>
  <c r="I98" i="4"/>
  <c r="J98" i="4"/>
  <c r="K98" i="4"/>
  <c r="L98" i="4"/>
  <c r="M98" i="4"/>
  <c r="N98" i="4"/>
  <c r="O98" i="4"/>
  <c r="P98" i="4"/>
  <c r="Q98" i="4"/>
  <c r="R98" i="4"/>
  <c r="S98" i="4"/>
  <c r="T98" i="4"/>
  <c r="U98" i="4"/>
  <c r="V98" i="4"/>
  <c r="W98" i="4"/>
  <c r="X98" i="4"/>
  <c r="Y98" i="4"/>
  <c r="AI98" i="4" s="1"/>
  <c r="G99" i="4"/>
  <c r="H99" i="4"/>
  <c r="I99" i="4"/>
  <c r="J99" i="4"/>
  <c r="K99" i="4"/>
  <c r="L99" i="4"/>
  <c r="M99" i="4"/>
  <c r="N99" i="4"/>
  <c r="O99" i="4"/>
  <c r="P99" i="4"/>
  <c r="Q99" i="4"/>
  <c r="R99" i="4"/>
  <c r="S99" i="4"/>
  <c r="T99" i="4"/>
  <c r="U99" i="4"/>
  <c r="V99" i="4"/>
  <c r="W99" i="4"/>
  <c r="X99" i="4"/>
  <c r="Y99" i="4"/>
  <c r="AE99" i="4" s="1"/>
  <c r="G100" i="4"/>
  <c r="H100" i="4"/>
  <c r="I100" i="4"/>
  <c r="J100" i="4"/>
  <c r="K100" i="4"/>
  <c r="L100" i="4"/>
  <c r="M100" i="4"/>
  <c r="N100" i="4"/>
  <c r="O100" i="4"/>
  <c r="P100" i="4"/>
  <c r="Q100" i="4"/>
  <c r="R100" i="4"/>
  <c r="S100" i="4"/>
  <c r="T100" i="4"/>
  <c r="U100" i="4"/>
  <c r="V100" i="4"/>
  <c r="W100" i="4"/>
  <c r="X100" i="4"/>
  <c r="Y100" i="4"/>
  <c r="AI100" i="4" s="1"/>
  <c r="G101" i="4"/>
  <c r="H101" i="4"/>
  <c r="I101" i="4"/>
  <c r="J101" i="4"/>
  <c r="K101" i="4"/>
  <c r="L101" i="4"/>
  <c r="M101" i="4"/>
  <c r="N101" i="4"/>
  <c r="O101" i="4"/>
  <c r="P101" i="4"/>
  <c r="Q101" i="4"/>
  <c r="R101" i="4"/>
  <c r="S101" i="4"/>
  <c r="T101" i="4"/>
  <c r="U101" i="4"/>
  <c r="V101" i="4"/>
  <c r="W101" i="4"/>
  <c r="X101" i="4"/>
  <c r="Y101" i="4"/>
  <c r="AE101" i="4" s="1"/>
  <c r="G102" i="4"/>
  <c r="H102" i="4"/>
  <c r="I102" i="4"/>
  <c r="J102" i="4"/>
  <c r="K102" i="4"/>
  <c r="L102" i="4"/>
  <c r="M102" i="4"/>
  <c r="N102" i="4"/>
  <c r="O102" i="4"/>
  <c r="P102" i="4"/>
  <c r="Q102" i="4"/>
  <c r="R102" i="4"/>
  <c r="S102" i="4"/>
  <c r="T102" i="4"/>
  <c r="U102" i="4"/>
  <c r="V102" i="4"/>
  <c r="W102" i="4"/>
  <c r="X102" i="4"/>
  <c r="Y102" i="4"/>
  <c r="AE102" i="4" s="1"/>
  <c r="G103" i="4"/>
  <c r="H103" i="4"/>
  <c r="I103" i="4"/>
  <c r="J103" i="4"/>
  <c r="K103" i="4"/>
  <c r="L103" i="4"/>
  <c r="M103" i="4"/>
  <c r="N103" i="4"/>
  <c r="O103" i="4"/>
  <c r="P103" i="4"/>
  <c r="Q103" i="4"/>
  <c r="R103" i="4"/>
  <c r="S103" i="4"/>
  <c r="T103" i="4"/>
  <c r="U103" i="4"/>
  <c r="V103" i="4"/>
  <c r="W103" i="4"/>
  <c r="X103" i="4"/>
  <c r="Y103" i="4"/>
  <c r="AI103" i="4" s="1"/>
  <c r="G104" i="4"/>
  <c r="H104" i="4"/>
  <c r="I104" i="4"/>
  <c r="J104" i="4"/>
  <c r="K104" i="4"/>
  <c r="L104" i="4"/>
  <c r="M104" i="4"/>
  <c r="N104" i="4"/>
  <c r="O104" i="4"/>
  <c r="P104" i="4"/>
  <c r="Q104" i="4"/>
  <c r="R104" i="4"/>
  <c r="S104" i="4"/>
  <c r="T104" i="4"/>
  <c r="U104" i="4"/>
  <c r="V104" i="4"/>
  <c r="W104" i="4"/>
  <c r="X104" i="4"/>
  <c r="Y104" i="4"/>
  <c r="AI104" i="4" s="1"/>
  <c r="G105" i="4"/>
  <c r="H105" i="4"/>
  <c r="I105" i="4"/>
  <c r="J105" i="4"/>
  <c r="K105" i="4"/>
  <c r="L105" i="4"/>
  <c r="M105" i="4"/>
  <c r="N105" i="4"/>
  <c r="O105" i="4"/>
  <c r="P105" i="4"/>
  <c r="Q105" i="4"/>
  <c r="R105" i="4"/>
  <c r="S105" i="4"/>
  <c r="T105" i="4"/>
  <c r="U105" i="4"/>
  <c r="V105" i="4"/>
  <c r="W105" i="4"/>
  <c r="X105" i="4"/>
  <c r="Y105" i="4"/>
  <c r="AI105" i="4" s="1"/>
  <c r="G106" i="4"/>
  <c r="H106" i="4"/>
  <c r="I106" i="4"/>
  <c r="J106" i="4"/>
  <c r="K106" i="4"/>
  <c r="L106" i="4"/>
  <c r="M106" i="4"/>
  <c r="N106" i="4"/>
  <c r="O106" i="4"/>
  <c r="P106" i="4"/>
  <c r="Q106" i="4"/>
  <c r="R106" i="4"/>
  <c r="S106" i="4"/>
  <c r="T106" i="4"/>
  <c r="U106" i="4"/>
  <c r="V106" i="4"/>
  <c r="W106" i="4"/>
  <c r="X106" i="4"/>
  <c r="Y106" i="4"/>
  <c r="AI106" i="4" s="1"/>
  <c r="G107" i="4"/>
  <c r="H107" i="4"/>
  <c r="I107" i="4"/>
  <c r="J107" i="4"/>
  <c r="K107" i="4"/>
  <c r="L107" i="4"/>
  <c r="M107" i="4"/>
  <c r="N107" i="4"/>
  <c r="O107" i="4"/>
  <c r="P107" i="4"/>
  <c r="Q107" i="4"/>
  <c r="R107" i="4"/>
  <c r="S107" i="4"/>
  <c r="T107" i="4"/>
  <c r="U107" i="4"/>
  <c r="V107" i="4"/>
  <c r="W107" i="4"/>
  <c r="X107" i="4"/>
  <c r="Y107" i="4"/>
  <c r="AI107" i="4" s="1"/>
  <c r="G108" i="4"/>
  <c r="H108" i="4"/>
  <c r="I108" i="4"/>
  <c r="J108" i="4"/>
  <c r="K108" i="4"/>
  <c r="L108" i="4"/>
  <c r="M108" i="4"/>
  <c r="N108" i="4"/>
  <c r="O108" i="4"/>
  <c r="P108" i="4"/>
  <c r="Q108" i="4"/>
  <c r="R108" i="4"/>
  <c r="S108" i="4"/>
  <c r="T108" i="4"/>
  <c r="U108" i="4"/>
  <c r="V108" i="4"/>
  <c r="W108" i="4"/>
  <c r="X108" i="4"/>
  <c r="Y108" i="4"/>
  <c r="AI108" i="4" s="1"/>
  <c r="G109" i="4"/>
  <c r="H109" i="4"/>
  <c r="I109" i="4"/>
  <c r="J109" i="4"/>
  <c r="K109" i="4"/>
  <c r="L109" i="4"/>
  <c r="M109" i="4"/>
  <c r="N109" i="4"/>
  <c r="O109" i="4"/>
  <c r="P109" i="4"/>
  <c r="Q109" i="4"/>
  <c r="R109" i="4"/>
  <c r="S109" i="4"/>
  <c r="T109" i="4"/>
  <c r="U109" i="4"/>
  <c r="V109" i="4"/>
  <c r="W109" i="4"/>
  <c r="X109" i="4"/>
  <c r="Y109" i="4"/>
  <c r="AE109" i="4" s="1"/>
  <c r="AE110" i="4"/>
  <c r="Y111" i="4"/>
  <c r="AE111" i="4" s="1"/>
  <c r="G112" i="4"/>
  <c r="H112" i="4"/>
  <c r="I112" i="4"/>
  <c r="J112" i="4"/>
  <c r="K112" i="4"/>
  <c r="L112" i="4"/>
  <c r="M112" i="4"/>
  <c r="N112" i="4"/>
  <c r="O112" i="4"/>
  <c r="P112" i="4"/>
  <c r="Q112" i="4"/>
  <c r="R112" i="4"/>
  <c r="S112" i="4"/>
  <c r="T112" i="4"/>
  <c r="U112" i="4"/>
  <c r="V112" i="4"/>
  <c r="W112" i="4"/>
  <c r="X112" i="4"/>
  <c r="Y112" i="4"/>
  <c r="AI112" i="4" s="1"/>
  <c r="G113" i="4"/>
  <c r="H113" i="4"/>
  <c r="I113" i="4"/>
  <c r="J113" i="4"/>
  <c r="K113" i="4"/>
  <c r="L113" i="4"/>
  <c r="M113" i="4"/>
  <c r="N113" i="4"/>
  <c r="O113" i="4"/>
  <c r="P113" i="4"/>
  <c r="Q113" i="4"/>
  <c r="R113" i="4"/>
  <c r="S113" i="4"/>
  <c r="T113" i="4"/>
  <c r="U113" i="4"/>
  <c r="V113" i="4"/>
  <c r="W113" i="4"/>
  <c r="X113" i="4"/>
  <c r="Y113" i="4"/>
  <c r="AE113" i="4" s="1"/>
  <c r="G114" i="4"/>
  <c r="H114" i="4"/>
  <c r="I114" i="4"/>
  <c r="J114" i="4"/>
  <c r="K114" i="4"/>
  <c r="L114" i="4"/>
  <c r="M114" i="4"/>
  <c r="N114" i="4"/>
  <c r="O114" i="4"/>
  <c r="P114" i="4"/>
  <c r="Q114" i="4"/>
  <c r="R114" i="4"/>
  <c r="S114" i="4"/>
  <c r="T114" i="4"/>
  <c r="U114" i="4"/>
  <c r="V114" i="4"/>
  <c r="W114" i="4"/>
  <c r="X114" i="4"/>
  <c r="Y114" i="4"/>
  <c r="AI114" i="4" s="1"/>
  <c r="G115" i="4"/>
  <c r="H115" i="4"/>
  <c r="I115" i="4"/>
  <c r="J115" i="4"/>
  <c r="K115" i="4"/>
  <c r="L115" i="4"/>
  <c r="M115" i="4"/>
  <c r="N115" i="4"/>
  <c r="O115" i="4"/>
  <c r="P115" i="4"/>
  <c r="Q115" i="4"/>
  <c r="R115" i="4"/>
  <c r="S115" i="4"/>
  <c r="T115" i="4"/>
  <c r="U115" i="4"/>
  <c r="V115" i="4"/>
  <c r="W115" i="4"/>
  <c r="X115" i="4"/>
  <c r="Y115" i="4"/>
  <c r="AI115" i="4" s="1"/>
  <c r="G116" i="4"/>
  <c r="H116" i="4"/>
  <c r="I116" i="4"/>
  <c r="J116" i="4"/>
  <c r="K116" i="4"/>
  <c r="L116" i="4"/>
  <c r="M116" i="4"/>
  <c r="N116" i="4"/>
  <c r="O116" i="4"/>
  <c r="P116" i="4"/>
  <c r="Q116" i="4"/>
  <c r="R116" i="4"/>
  <c r="S116" i="4"/>
  <c r="T116" i="4"/>
  <c r="U116" i="4"/>
  <c r="V116" i="4"/>
  <c r="W116" i="4"/>
  <c r="X116" i="4"/>
  <c r="Y116" i="4"/>
  <c r="AI116" i="4" s="1"/>
  <c r="G117" i="4"/>
  <c r="H117" i="4"/>
  <c r="I117" i="4"/>
  <c r="J117" i="4"/>
  <c r="K117" i="4"/>
  <c r="L117" i="4"/>
  <c r="M117" i="4"/>
  <c r="N117" i="4"/>
  <c r="O117" i="4"/>
  <c r="P117" i="4"/>
  <c r="Q117" i="4"/>
  <c r="R117" i="4"/>
  <c r="S117" i="4"/>
  <c r="T117" i="4"/>
  <c r="U117" i="4"/>
  <c r="V117" i="4"/>
  <c r="W117" i="4"/>
  <c r="X117" i="4"/>
  <c r="Y117" i="4"/>
  <c r="AI117" i="4" s="1"/>
  <c r="G118" i="4"/>
  <c r="H118" i="4"/>
  <c r="I118" i="4"/>
  <c r="J118" i="4"/>
  <c r="K118" i="4"/>
  <c r="L118" i="4"/>
  <c r="M118" i="4"/>
  <c r="N118" i="4"/>
  <c r="O118" i="4"/>
  <c r="P118" i="4"/>
  <c r="Q118" i="4"/>
  <c r="R118" i="4"/>
  <c r="S118" i="4"/>
  <c r="T118" i="4"/>
  <c r="U118" i="4"/>
  <c r="V118" i="4"/>
  <c r="W118" i="4"/>
  <c r="X118" i="4"/>
  <c r="Y118" i="4"/>
  <c r="AE118" i="4" s="1"/>
  <c r="G119" i="4"/>
  <c r="H119" i="4"/>
  <c r="I119" i="4"/>
  <c r="J119" i="4"/>
  <c r="K119" i="4"/>
  <c r="L119" i="4"/>
  <c r="M119" i="4"/>
  <c r="N119" i="4"/>
  <c r="O119" i="4"/>
  <c r="P119" i="4"/>
  <c r="Q119" i="4"/>
  <c r="R119" i="4"/>
  <c r="S119" i="4"/>
  <c r="T119" i="4"/>
  <c r="U119" i="4"/>
  <c r="V119" i="4"/>
  <c r="W119" i="4"/>
  <c r="X119" i="4"/>
  <c r="Y119" i="4"/>
  <c r="AI119" i="4" s="1"/>
  <c r="G120" i="4"/>
  <c r="H120" i="4"/>
  <c r="I120" i="4"/>
  <c r="J120" i="4"/>
  <c r="K120" i="4"/>
  <c r="L120" i="4"/>
  <c r="M120" i="4"/>
  <c r="N120" i="4"/>
  <c r="O120" i="4"/>
  <c r="P120" i="4"/>
  <c r="Q120" i="4"/>
  <c r="R120" i="4"/>
  <c r="S120" i="4"/>
  <c r="T120" i="4"/>
  <c r="U120" i="4"/>
  <c r="V120" i="4"/>
  <c r="W120" i="4"/>
  <c r="X120" i="4"/>
  <c r="Y120" i="4"/>
  <c r="AI120" i="4" s="1"/>
  <c r="G121" i="4"/>
  <c r="H121" i="4"/>
  <c r="I121" i="4"/>
  <c r="J121" i="4"/>
  <c r="K121" i="4"/>
  <c r="L121" i="4"/>
  <c r="M121" i="4"/>
  <c r="N121" i="4"/>
  <c r="O121" i="4"/>
  <c r="P121" i="4"/>
  <c r="Q121" i="4"/>
  <c r="R121" i="4"/>
  <c r="S121" i="4"/>
  <c r="T121" i="4"/>
  <c r="U121" i="4"/>
  <c r="V121" i="4"/>
  <c r="W121" i="4"/>
  <c r="X121" i="4"/>
  <c r="Y121" i="4"/>
  <c r="AI121" i="4" s="1"/>
  <c r="G122" i="4"/>
  <c r="H122" i="4"/>
  <c r="I122" i="4"/>
  <c r="J122" i="4"/>
  <c r="K122" i="4"/>
  <c r="L122" i="4"/>
  <c r="M122" i="4"/>
  <c r="N122" i="4"/>
  <c r="O122" i="4"/>
  <c r="P122" i="4"/>
  <c r="Q122" i="4"/>
  <c r="R122" i="4"/>
  <c r="S122" i="4"/>
  <c r="T122" i="4"/>
  <c r="U122" i="4"/>
  <c r="V122" i="4"/>
  <c r="W122" i="4"/>
  <c r="X122" i="4"/>
  <c r="Y122" i="4"/>
  <c r="AI122" i="4" s="1"/>
  <c r="G123" i="4"/>
  <c r="H123" i="4"/>
  <c r="I123" i="4"/>
  <c r="J123" i="4"/>
  <c r="K123" i="4"/>
  <c r="L123" i="4"/>
  <c r="M123" i="4"/>
  <c r="N123" i="4"/>
  <c r="O123" i="4"/>
  <c r="P123" i="4"/>
  <c r="Q123" i="4"/>
  <c r="R123" i="4"/>
  <c r="S123" i="4"/>
  <c r="T123" i="4"/>
  <c r="U123" i="4"/>
  <c r="V123" i="4"/>
  <c r="W123" i="4"/>
  <c r="X123" i="4"/>
  <c r="Y123" i="4"/>
  <c r="AE123" i="4" s="1"/>
  <c r="G124" i="4"/>
  <c r="H124" i="4"/>
  <c r="I124" i="4"/>
  <c r="J124" i="4"/>
  <c r="K124" i="4"/>
  <c r="L124" i="4"/>
  <c r="M124" i="4"/>
  <c r="N124" i="4"/>
  <c r="O124" i="4"/>
  <c r="P124" i="4"/>
  <c r="Q124" i="4"/>
  <c r="R124" i="4"/>
  <c r="S124" i="4"/>
  <c r="T124" i="4"/>
  <c r="U124" i="4"/>
  <c r="V124" i="4"/>
  <c r="W124" i="4"/>
  <c r="X124" i="4"/>
  <c r="Y124" i="4"/>
  <c r="AE124" i="4" s="1"/>
  <c r="G125" i="4"/>
  <c r="H125" i="4"/>
  <c r="I125" i="4"/>
  <c r="J125" i="4"/>
  <c r="K125" i="4"/>
  <c r="L125" i="4"/>
  <c r="M125" i="4"/>
  <c r="N125" i="4"/>
  <c r="O125" i="4"/>
  <c r="P125" i="4"/>
  <c r="Q125" i="4"/>
  <c r="R125" i="4"/>
  <c r="S125" i="4"/>
  <c r="T125" i="4"/>
  <c r="U125" i="4"/>
  <c r="V125" i="4"/>
  <c r="W125" i="4"/>
  <c r="X125" i="4"/>
  <c r="Y125" i="4"/>
  <c r="AE125" i="4" s="1"/>
  <c r="G126" i="4"/>
  <c r="H126" i="4"/>
  <c r="I126" i="4"/>
  <c r="J126" i="4"/>
  <c r="K126" i="4"/>
  <c r="L126" i="4"/>
  <c r="M126" i="4"/>
  <c r="N126" i="4"/>
  <c r="O126" i="4"/>
  <c r="P126" i="4"/>
  <c r="Q126" i="4"/>
  <c r="R126" i="4"/>
  <c r="S126" i="4"/>
  <c r="T126" i="4"/>
  <c r="U126" i="4"/>
  <c r="V126" i="4"/>
  <c r="W126" i="4"/>
  <c r="X126" i="4"/>
  <c r="Y126" i="4"/>
  <c r="AI126" i="4" s="1"/>
  <c r="G127" i="4"/>
  <c r="H127" i="4"/>
  <c r="I127" i="4"/>
  <c r="J127" i="4"/>
  <c r="K127" i="4"/>
  <c r="L127" i="4"/>
  <c r="M127" i="4"/>
  <c r="N127" i="4"/>
  <c r="O127" i="4"/>
  <c r="P127" i="4"/>
  <c r="Q127" i="4"/>
  <c r="R127" i="4"/>
  <c r="S127" i="4"/>
  <c r="T127" i="4"/>
  <c r="U127" i="4"/>
  <c r="V127" i="4"/>
  <c r="W127" i="4"/>
  <c r="X127" i="4"/>
  <c r="Y127" i="4"/>
  <c r="AI127" i="4" s="1"/>
  <c r="G128" i="4"/>
  <c r="H128" i="4"/>
  <c r="I128" i="4"/>
  <c r="J128" i="4"/>
  <c r="K128" i="4"/>
  <c r="L128" i="4"/>
  <c r="M128" i="4"/>
  <c r="N128" i="4"/>
  <c r="O128" i="4"/>
  <c r="P128" i="4"/>
  <c r="Q128" i="4"/>
  <c r="R128" i="4"/>
  <c r="S128" i="4"/>
  <c r="T128" i="4"/>
  <c r="U128" i="4"/>
  <c r="V128" i="4"/>
  <c r="W128" i="4"/>
  <c r="X128" i="4"/>
  <c r="Y128" i="4"/>
  <c r="AI128" i="4" s="1"/>
  <c r="G129" i="4"/>
  <c r="H129" i="4"/>
  <c r="I129" i="4"/>
  <c r="J129" i="4"/>
  <c r="K129" i="4"/>
  <c r="L129" i="4"/>
  <c r="M129" i="4"/>
  <c r="N129" i="4"/>
  <c r="O129" i="4"/>
  <c r="P129" i="4"/>
  <c r="Q129" i="4"/>
  <c r="R129" i="4"/>
  <c r="S129" i="4"/>
  <c r="T129" i="4"/>
  <c r="U129" i="4"/>
  <c r="V129" i="4"/>
  <c r="W129" i="4"/>
  <c r="X129" i="4"/>
  <c r="Y129" i="4"/>
  <c r="AE129" i="4" s="1"/>
  <c r="G130" i="4"/>
  <c r="H130" i="4"/>
  <c r="I130" i="4"/>
  <c r="J130" i="4"/>
  <c r="K130" i="4"/>
  <c r="L130" i="4"/>
  <c r="M130" i="4"/>
  <c r="N130" i="4"/>
  <c r="O130" i="4"/>
  <c r="P130" i="4"/>
  <c r="Q130" i="4"/>
  <c r="R130" i="4"/>
  <c r="S130" i="4"/>
  <c r="T130" i="4"/>
  <c r="U130" i="4"/>
  <c r="V130" i="4"/>
  <c r="W130" i="4"/>
  <c r="X130" i="4"/>
  <c r="Y130" i="4"/>
  <c r="AI130" i="4" s="1"/>
  <c r="G131" i="4"/>
  <c r="H131" i="4"/>
  <c r="I131" i="4"/>
  <c r="J131" i="4"/>
  <c r="K131" i="4"/>
  <c r="L131" i="4"/>
  <c r="M131" i="4"/>
  <c r="N131" i="4"/>
  <c r="O131" i="4"/>
  <c r="P131" i="4"/>
  <c r="Q131" i="4"/>
  <c r="R131" i="4"/>
  <c r="S131" i="4"/>
  <c r="T131" i="4"/>
  <c r="U131" i="4"/>
  <c r="V131" i="4"/>
  <c r="W131" i="4"/>
  <c r="X131" i="4"/>
  <c r="Y131" i="4"/>
  <c r="AE131" i="4" s="1"/>
  <c r="G132" i="4"/>
  <c r="H132" i="4"/>
  <c r="I132" i="4"/>
  <c r="J132" i="4"/>
  <c r="K132" i="4"/>
  <c r="L132" i="4"/>
  <c r="M132" i="4"/>
  <c r="N132" i="4"/>
  <c r="O132" i="4"/>
  <c r="P132" i="4"/>
  <c r="Q132" i="4"/>
  <c r="R132" i="4"/>
  <c r="S132" i="4"/>
  <c r="T132" i="4"/>
  <c r="U132" i="4"/>
  <c r="V132" i="4"/>
  <c r="W132" i="4"/>
  <c r="X132" i="4"/>
  <c r="Y132" i="4"/>
  <c r="AI132" i="4" s="1"/>
  <c r="G133" i="4"/>
  <c r="H133" i="4"/>
  <c r="I133" i="4"/>
  <c r="J133" i="4"/>
  <c r="K133" i="4"/>
  <c r="L133" i="4"/>
  <c r="M133" i="4"/>
  <c r="N133" i="4"/>
  <c r="O133" i="4"/>
  <c r="P133" i="4"/>
  <c r="Q133" i="4"/>
  <c r="R133" i="4"/>
  <c r="S133" i="4"/>
  <c r="T133" i="4"/>
  <c r="U133" i="4"/>
  <c r="V133" i="4"/>
  <c r="W133" i="4"/>
  <c r="X133" i="4"/>
  <c r="Y133" i="4"/>
  <c r="AI133" i="4" s="1"/>
  <c r="G134" i="4"/>
  <c r="H134" i="4"/>
  <c r="I134" i="4"/>
  <c r="J134" i="4"/>
  <c r="K134" i="4"/>
  <c r="L134" i="4"/>
  <c r="M134" i="4"/>
  <c r="N134" i="4"/>
  <c r="O134" i="4"/>
  <c r="P134" i="4"/>
  <c r="Q134" i="4"/>
  <c r="R134" i="4"/>
  <c r="S134" i="4"/>
  <c r="T134" i="4"/>
  <c r="U134" i="4"/>
  <c r="V134" i="4"/>
  <c r="W134" i="4"/>
  <c r="X134" i="4"/>
  <c r="Y134" i="4"/>
  <c r="AE134" i="4" s="1"/>
  <c r="G135" i="4"/>
  <c r="H135" i="4"/>
  <c r="I135" i="4"/>
  <c r="J135" i="4"/>
  <c r="K135" i="4"/>
  <c r="L135" i="4"/>
  <c r="M135" i="4"/>
  <c r="N135" i="4"/>
  <c r="O135" i="4"/>
  <c r="P135" i="4"/>
  <c r="Q135" i="4"/>
  <c r="R135" i="4"/>
  <c r="S135" i="4"/>
  <c r="T135" i="4"/>
  <c r="U135" i="4"/>
  <c r="V135" i="4"/>
  <c r="W135" i="4"/>
  <c r="X135" i="4"/>
  <c r="Y135" i="4"/>
  <c r="G136" i="4"/>
  <c r="H136" i="4"/>
  <c r="I136" i="4"/>
  <c r="J136" i="4"/>
  <c r="K136" i="4"/>
  <c r="L136" i="4"/>
  <c r="M136" i="4"/>
  <c r="N136" i="4"/>
  <c r="O136" i="4"/>
  <c r="P136" i="4"/>
  <c r="Q136" i="4"/>
  <c r="R136" i="4"/>
  <c r="S136" i="4"/>
  <c r="T136" i="4"/>
  <c r="U136" i="4"/>
  <c r="V136" i="4"/>
  <c r="W136" i="4"/>
  <c r="X136" i="4"/>
  <c r="Y136" i="4"/>
  <c r="G137" i="4"/>
  <c r="H137" i="4"/>
  <c r="I137" i="4"/>
  <c r="J137" i="4"/>
  <c r="K137" i="4"/>
  <c r="L137" i="4"/>
  <c r="M137" i="4"/>
  <c r="N137" i="4"/>
  <c r="O137" i="4"/>
  <c r="P137" i="4"/>
  <c r="Q137" i="4"/>
  <c r="R137" i="4"/>
  <c r="S137" i="4"/>
  <c r="T137" i="4"/>
  <c r="U137" i="4"/>
  <c r="V137" i="4"/>
  <c r="W137" i="4"/>
  <c r="X137" i="4"/>
  <c r="Y137" i="4"/>
  <c r="G138" i="4"/>
  <c r="H138" i="4"/>
  <c r="I138" i="4"/>
  <c r="J138" i="4"/>
  <c r="K138" i="4"/>
  <c r="L138" i="4"/>
  <c r="M138" i="4"/>
  <c r="N138" i="4"/>
  <c r="O138" i="4"/>
  <c r="P138" i="4"/>
  <c r="Q138" i="4"/>
  <c r="R138" i="4"/>
  <c r="S138" i="4"/>
  <c r="T138" i="4"/>
  <c r="U138" i="4"/>
  <c r="V138" i="4"/>
  <c r="W138" i="4"/>
  <c r="X138" i="4"/>
  <c r="Y138" i="4"/>
  <c r="G139" i="4"/>
  <c r="H139" i="4"/>
  <c r="I139" i="4"/>
  <c r="J139" i="4"/>
  <c r="K139" i="4"/>
  <c r="L139" i="4"/>
  <c r="M139" i="4"/>
  <c r="N139" i="4"/>
  <c r="O139" i="4"/>
  <c r="P139" i="4"/>
  <c r="Q139" i="4"/>
  <c r="R139" i="4"/>
  <c r="S139" i="4"/>
  <c r="T139" i="4"/>
  <c r="U139" i="4"/>
  <c r="V139" i="4"/>
  <c r="W139" i="4"/>
  <c r="X139" i="4"/>
  <c r="Y139" i="4"/>
  <c r="G140" i="4"/>
  <c r="H140" i="4"/>
  <c r="I140" i="4"/>
  <c r="J140" i="4"/>
  <c r="K140" i="4"/>
  <c r="L140" i="4"/>
  <c r="M140" i="4"/>
  <c r="N140" i="4"/>
  <c r="O140" i="4"/>
  <c r="P140" i="4"/>
  <c r="Q140" i="4"/>
  <c r="R140" i="4"/>
  <c r="S140" i="4"/>
  <c r="T140" i="4"/>
  <c r="U140" i="4"/>
  <c r="V140" i="4"/>
  <c r="W140" i="4"/>
  <c r="X140" i="4"/>
  <c r="Y140" i="4"/>
  <c r="G141" i="4"/>
  <c r="H141" i="4"/>
  <c r="I141" i="4"/>
  <c r="J141" i="4"/>
  <c r="K141" i="4"/>
  <c r="L141" i="4"/>
  <c r="M141" i="4"/>
  <c r="N141" i="4"/>
  <c r="O141" i="4"/>
  <c r="P141" i="4"/>
  <c r="Q141" i="4"/>
  <c r="R141" i="4"/>
  <c r="S141" i="4"/>
  <c r="T141" i="4"/>
  <c r="U141" i="4"/>
  <c r="V141" i="4"/>
  <c r="W141" i="4"/>
  <c r="X141" i="4"/>
  <c r="Y141" i="4"/>
  <c r="G142" i="4"/>
  <c r="H142" i="4"/>
  <c r="I142" i="4"/>
  <c r="J142" i="4"/>
  <c r="K142" i="4"/>
  <c r="L142" i="4"/>
  <c r="M142" i="4"/>
  <c r="N142" i="4"/>
  <c r="O142" i="4"/>
  <c r="P142" i="4"/>
  <c r="Q142" i="4"/>
  <c r="R142" i="4"/>
  <c r="S142" i="4"/>
  <c r="T142" i="4"/>
  <c r="U142" i="4"/>
  <c r="V142" i="4"/>
  <c r="W142" i="4"/>
  <c r="X142" i="4"/>
  <c r="Y142" i="4"/>
  <c r="G143" i="4"/>
  <c r="H143" i="4"/>
  <c r="I143" i="4"/>
  <c r="J143" i="4"/>
  <c r="K143" i="4"/>
  <c r="L143" i="4"/>
  <c r="M143" i="4"/>
  <c r="N143" i="4"/>
  <c r="O143" i="4"/>
  <c r="P143" i="4"/>
  <c r="Q143" i="4"/>
  <c r="R143" i="4"/>
  <c r="S143" i="4"/>
  <c r="T143" i="4"/>
  <c r="U143" i="4"/>
  <c r="V143" i="4"/>
  <c r="W143" i="4"/>
  <c r="X143" i="4"/>
  <c r="Y143" i="4"/>
  <c r="G144" i="4"/>
  <c r="H144" i="4"/>
  <c r="I144" i="4"/>
  <c r="J144" i="4"/>
  <c r="K144" i="4"/>
  <c r="L144" i="4"/>
  <c r="M144" i="4"/>
  <c r="N144" i="4"/>
  <c r="O144" i="4"/>
  <c r="P144" i="4"/>
  <c r="Q144" i="4"/>
  <c r="R144" i="4"/>
  <c r="S144" i="4"/>
  <c r="T144" i="4"/>
  <c r="U144" i="4"/>
  <c r="V144" i="4"/>
  <c r="W144" i="4"/>
  <c r="X144" i="4"/>
  <c r="Y144" i="4"/>
  <c r="G145" i="4"/>
  <c r="H145" i="4"/>
  <c r="I145" i="4"/>
  <c r="J145" i="4"/>
  <c r="K145" i="4"/>
  <c r="L145" i="4"/>
  <c r="M145" i="4"/>
  <c r="N145" i="4"/>
  <c r="O145" i="4"/>
  <c r="P145" i="4"/>
  <c r="Q145" i="4"/>
  <c r="R145" i="4"/>
  <c r="S145" i="4"/>
  <c r="T145" i="4"/>
  <c r="U145" i="4"/>
  <c r="V145" i="4"/>
  <c r="W145" i="4"/>
  <c r="X145" i="4"/>
  <c r="Y145" i="4"/>
  <c r="G146" i="4"/>
  <c r="H146" i="4"/>
  <c r="I146" i="4"/>
  <c r="J146" i="4"/>
  <c r="K146" i="4"/>
  <c r="L146" i="4"/>
  <c r="M146" i="4"/>
  <c r="N146" i="4"/>
  <c r="O146" i="4"/>
  <c r="P146" i="4"/>
  <c r="Q146" i="4"/>
  <c r="R146" i="4"/>
  <c r="S146" i="4"/>
  <c r="T146" i="4"/>
  <c r="U146" i="4"/>
  <c r="V146" i="4"/>
  <c r="W146" i="4"/>
  <c r="X146" i="4"/>
  <c r="Y146" i="4"/>
  <c r="G147" i="4"/>
  <c r="H147" i="4"/>
  <c r="I147" i="4"/>
  <c r="J147" i="4"/>
  <c r="K147" i="4"/>
  <c r="L147" i="4"/>
  <c r="M147" i="4"/>
  <c r="N147" i="4"/>
  <c r="O147" i="4"/>
  <c r="P147" i="4"/>
  <c r="Q147" i="4"/>
  <c r="R147" i="4"/>
  <c r="S147" i="4"/>
  <c r="T147" i="4"/>
  <c r="U147" i="4"/>
  <c r="V147" i="4"/>
  <c r="W147" i="4"/>
  <c r="X147" i="4"/>
  <c r="Y147" i="4"/>
  <c r="G148" i="4"/>
  <c r="H148" i="4"/>
  <c r="I148" i="4"/>
  <c r="J148" i="4"/>
  <c r="K148" i="4"/>
  <c r="L148" i="4"/>
  <c r="M148" i="4"/>
  <c r="N148" i="4"/>
  <c r="O148" i="4"/>
  <c r="P148" i="4"/>
  <c r="Q148" i="4"/>
  <c r="R148" i="4"/>
  <c r="S148" i="4"/>
  <c r="T148" i="4"/>
  <c r="U148" i="4"/>
  <c r="V148" i="4"/>
  <c r="W148" i="4"/>
  <c r="X148" i="4"/>
  <c r="Y148" i="4"/>
  <c r="G149" i="4"/>
  <c r="H149" i="4"/>
  <c r="I149" i="4"/>
  <c r="J149" i="4"/>
  <c r="K149" i="4"/>
  <c r="L149" i="4"/>
  <c r="M149" i="4"/>
  <c r="N149" i="4"/>
  <c r="O149" i="4"/>
  <c r="P149" i="4"/>
  <c r="Q149" i="4"/>
  <c r="R149" i="4"/>
  <c r="S149" i="4"/>
  <c r="T149" i="4"/>
  <c r="U149" i="4"/>
  <c r="V149" i="4"/>
  <c r="W149" i="4"/>
  <c r="X149" i="4"/>
  <c r="Y149" i="4"/>
  <c r="G150" i="4"/>
  <c r="H150" i="4"/>
  <c r="I150" i="4"/>
  <c r="J150" i="4"/>
  <c r="K150" i="4"/>
  <c r="L150" i="4"/>
  <c r="M150" i="4"/>
  <c r="N150" i="4"/>
  <c r="O150" i="4"/>
  <c r="P150" i="4"/>
  <c r="Q150" i="4"/>
  <c r="R150" i="4"/>
  <c r="S150" i="4"/>
  <c r="T150" i="4"/>
  <c r="U150" i="4"/>
  <c r="V150" i="4"/>
  <c r="W150" i="4"/>
  <c r="X150" i="4"/>
  <c r="Y150" i="4"/>
  <c r="G151" i="4"/>
  <c r="H151" i="4"/>
  <c r="I151" i="4"/>
  <c r="J151" i="4"/>
  <c r="K151" i="4"/>
  <c r="L151" i="4"/>
  <c r="M151" i="4"/>
  <c r="N151" i="4"/>
  <c r="O151" i="4"/>
  <c r="P151" i="4"/>
  <c r="Q151" i="4"/>
  <c r="R151" i="4"/>
  <c r="S151" i="4"/>
  <c r="T151" i="4"/>
  <c r="U151" i="4"/>
  <c r="V151" i="4"/>
  <c r="W151" i="4"/>
  <c r="X151" i="4"/>
  <c r="Y151" i="4"/>
  <c r="G152" i="4"/>
  <c r="H152" i="4"/>
  <c r="I152" i="4"/>
  <c r="J152" i="4"/>
  <c r="K152" i="4"/>
  <c r="L152" i="4"/>
  <c r="M152" i="4"/>
  <c r="N152" i="4"/>
  <c r="O152" i="4"/>
  <c r="P152" i="4"/>
  <c r="Q152" i="4"/>
  <c r="R152" i="4"/>
  <c r="S152" i="4"/>
  <c r="T152" i="4"/>
  <c r="U152" i="4"/>
  <c r="V152" i="4"/>
  <c r="W152" i="4"/>
  <c r="X152" i="4"/>
  <c r="Y152" i="4"/>
  <c r="G153" i="4"/>
  <c r="H153" i="4"/>
  <c r="I153" i="4"/>
  <c r="J153" i="4"/>
  <c r="K153" i="4"/>
  <c r="L153" i="4"/>
  <c r="M153" i="4"/>
  <c r="N153" i="4"/>
  <c r="O153" i="4"/>
  <c r="P153" i="4"/>
  <c r="Q153" i="4"/>
  <c r="R153" i="4"/>
  <c r="S153" i="4"/>
  <c r="T153" i="4"/>
  <c r="U153" i="4"/>
  <c r="V153" i="4"/>
  <c r="W153" i="4"/>
  <c r="X153" i="4"/>
  <c r="Y153" i="4"/>
  <c r="G154" i="4"/>
  <c r="H154" i="4"/>
  <c r="I154" i="4"/>
  <c r="J154" i="4"/>
  <c r="K154" i="4"/>
  <c r="L154" i="4"/>
  <c r="M154" i="4"/>
  <c r="N154" i="4"/>
  <c r="O154" i="4"/>
  <c r="P154" i="4"/>
  <c r="Q154" i="4"/>
  <c r="R154" i="4"/>
  <c r="S154" i="4"/>
  <c r="T154" i="4"/>
  <c r="U154" i="4"/>
  <c r="V154" i="4"/>
  <c r="W154" i="4"/>
  <c r="X154" i="4"/>
  <c r="Y154" i="4"/>
  <c r="G155" i="4"/>
  <c r="H155" i="4"/>
  <c r="I155" i="4"/>
  <c r="J155" i="4"/>
  <c r="K155" i="4"/>
  <c r="L155" i="4"/>
  <c r="M155" i="4"/>
  <c r="N155" i="4"/>
  <c r="O155" i="4"/>
  <c r="P155" i="4"/>
  <c r="Q155" i="4"/>
  <c r="R155" i="4"/>
  <c r="S155" i="4"/>
  <c r="T155" i="4"/>
  <c r="U155" i="4"/>
  <c r="V155" i="4"/>
  <c r="W155" i="4"/>
  <c r="X155" i="4"/>
  <c r="Y155" i="4"/>
  <c r="G156" i="4"/>
  <c r="H156" i="4"/>
  <c r="I156" i="4"/>
  <c r="J156" i="4"/>
  <c r="K156" i="4"/>
  <c r="L156" i="4"/>
  <c r="M156" i="4"/>
  <c r="N156" i="4"/>
  <c r="O156" i="4"/>
  <c r="P156" i="4"/>
  <c r="Q156" i="4"/>
  <c r="R156" i="4"/>
  <c r="S156" i="4"/>
  <c r="T156" i="4"/>
  <c r="U156" i="4"/>
  <c r="V156" i="4"/>
  <c r="W156" i="4"/>
  <c r="X156" i="4"/>
  <c r="Y156" i="4"/>
  <c r="G157" i="4"/>
  <c r="H157" i="4"/>
  <c r="I157" i="4"/>
  <c r="J157" i="4"/>
  <c r="K157" i="4"/>
  <c r="L157" i="4"/>
  <c r="M157" i="4"/>
  <c r="N157" i="4"/>
  <c r="O157" i="4"/>
  <c r="P157" i="4"/>
  <c r="Q157" i="4"/>
  <c r="R157" i="4"/>
  <c r="S157" i="4"/>
  <c r="T157" i="4"/>
  <c r="U157" i="4"/>
  <c r="V157" i="4"/>
  <c r="W157" i="4"/>
  <c r="X157" i="4"/>
  <c r="Y157" i="4"/>
  <c r="G158" i="4"/>
  <c r="H158" i="4"/>
  <c r="I158" i="4"/>
  <c r="J158" i="4"/>
  <c r="K158" i="4"/>
  <c r="L158" i="4"/>
  <c r="M158" i="4"/>
  <c r="N158" i="4"/>
  <c r="O158" i="4"/>
  <c r="P158" i="4"/>
  <c r="Q158" i="4"/>
  <c r="R158" i="4"/>
  <c r="S158" i="4"/>
  <c r="T158" i="4"/>
  <c r="U158" i="4"/>
  <c r="V158" i="4"/>
  <c r="W158" i="4"/>
  <c r="X158" i="4"/>
  <c r="Y158" i="4"/>
  <c r="G159" i="4"/>
  <c r="H159" i="4"/>
  <c r="I159" i="4"/>
  <c r="J159" i="4"/>
  <c r="K159" i="4"/>
  <c r="L159" i="4"/>
  <c r="M159" i="4"/>
  <c r="N159" i="4"/>
  <c r="O159" i="4"/>
  <c r="P159" i="4"/>
  <c r="Q159" i="4"/>
  <c r="R159" i="4"/>
  <c r="S159" i="4"/>
  <c r="T159" i="4"/>
  <c r="U159" i="4"/>
  <c r="V159" i="4"/>
  <c r="W159" i="4"/>
  <c r="X159" i="4"/>
  <c r="Y159" i="4"/>
  <c r="G160" i="4"/>
  <c r="H160" i="4"/>
  <c r="I160" i="4"/>
  <c r="J160" i="4"/>
  <c r="K160" i="4"/>
  <c r="L160" i="4"/>
  <c r="M160" i="4"/>
  <c r="N160" i="4"/>
  <c r="O160" i="4"/>
  <c r="P160" i="4"/>
  <c r="Q160" i="4"/>
  <c r="R160" i="4"/>
  <c r="S160" i="4"/>
  <c r="T160" i="4"/>
  <c r="U160" i="4"/>
  <c r="V160" i="4"/>
  <c r="W160" i="4"/>
  <c r="X160" i="4"/>
  <c r="Y160" i="4"/>
  <c r="G161" i="4"/>
  <c r="H161" i="4"/>
  <c r="I161" i="4"/>
  <c r="J161" i="4"/>
  <c r="K161" i="4"/>
  <c r="L161" i="4"/>
  <c r="M161" i="4"/>
  <c r="N161" i="4"/>
  <c r="O161" i="4"/>
  <c r="P161" i="4"/>
  <c r="Q161" i="4"/>
  <c r="R161" i="4"/>
  <c r="S161" i="4"/>
  <c r="T161" i="4"/>
  <c r="U161" i="4"/>
  <c r="V161" i="4"/>
  <c r="W161" i="4"/>
  <c r="X161" i="4"/>
  <c r="Y161" i="4"/>
  <c r="G162" i="4"/>
  <c r="H162" i="4"/>
  <c r="I162" i="4"/>
  <c r="J162" i="4"/>
  <c r="K162" i="4"/>
  <c r="L162" i="4"/>
  <c r="M162" i="4"/>
  <c r="N162" i="4"/>
  <c r="O162" i="4"/>
  <c r="P162" i="4"/>
  <c r="Q162" i="4"/>
  <c r="R162" i="4"/>
  <c r="S162" i="4"/>
  <c r="T162" i="4"/>
  <c r="U162" i="4"/>
  <c r="V162" i="4"/>
  <c r="W162" i="4"/>
  <c r="X162" i="4"/>
  <c r="Y162" i="4"/>
  <c r="G163" i="4"/>
  <c r="H163" i="4"/>
  <c r="I163" i="4"/>
  <c r="J163" i="4"/>
  <c r="K163" i="4"/>
  <c r="L163" i="4"/>
  <c r="M163" i="4"/>
  <c r="N163" i="4"/>
  <c r="O163" i="4"/>
  <c r="P163" i="4"/>
  <c r="Q163" i="4"/>
  <c r="R163" i="4"/>
  <c r="S163" i="4"/>
  <c r="T163" i="4"/>
  <c r="U163" i="4"/>
  <c r="V163" i="4"/>
  <c r="W163" i="4"/>
  <c r="X163" i="4"/>
  <c r="Y163" i="4"/>
  <c r="G164" i="4"/>
  <c r="H164" i="4"/>
  <c r="I164" i="4"/>
  <c r="J164" i="4"/>
  <c r="K164" i="4"/>
  <c r="L164" i="4"/>
  <c r="M164" i="4"/>
  <c r="N164" i="4"/>
  <c r="O164" i="4"/>
  <c r="P164" i="4"/>
  <c r="Q164" i="4"/>
  <c r="R164" i="4"/>
  <c r="S164" i="4"/>
  <c r="T164" i="4"/>
  <c r="U164" i="4"/>
  <c r="V164" i="4"/>
  <c r="W164" i="4"/>
  <c r="X164" i="4"/>
  <c r="Y164" i="4"/>
  <c r="G165" i="4"/>
  <c r="H165" i="4"/>
  <c r="I165" i="4"/>
  <c r="J165" i="4"/>
  <c r="K165" i="4"/>
  <c r="L165" i="4"/>
  <c r="M165" i="4"/>
  <c r="N165" i="4"/>
  <c r="O165" i="4"/>
  <c r="P165" i="4"/>
  <c r="Q165" i="4"/>
  <c r="R165" i="4"/>
  <c r="S165" i="4"/>
  <c r="T165" i="4"/>
  <c r="U165" i="4"/>
  <c r="V165" i="4"/>
  <c r="W165" i="4"/>
  <c r="X165" i="4"/>
  <c r="Y165" i="4"/>
  <c r="G166" i="4"/>
  <c r="H166" i="4"/>
  <c r="I166" i="4"/>
  <c r="J166" i="4"/>
  <c r="K166" i="4"/>
  <c r="L166" i="4"/>
  <c r="M166" i="4"/>
  <c r="N166" i="4"/>
  <c r="O166" i="4"/>
  <c r="P166" i="4"/>
  <c r="Q166" i="4"/>
  <c r="R166" i="4"/>
  <c r="S166" i="4"/>
  <c r="T166" i="4"/>
  <c r="U166" i="4"/>
  <c r="V166" i="4"/>
  <c r="W166" i="4"/>
  <c r="X166" i="4"/>
  <c r="Y166" i="4"/>
  <c r="G167" i="4"/>
  <c r="H167" i="4"/>
  <c r="I167" i="4"/>
  <c r="J167" i="4"/>
  <c r="K167" i="4"/>
  <c r="L167" i="4"/>
  <c r="M167" i="4"/>
  <c r="N167" i="4"/>
  <c r="O167" i="4"/>
  <c r="P167" i="4"/>
  <c r="Q167" i="4"/>
  <c r="R167" i="4"/>
  <c r="S167" i="4"/>
  <c r="T167" i="4"/>
  <c r="U167" i="4"/>
  <c r="V167" i="4"/>
  <c r="W167" i="4"/>
  <c r="X167" i="4"/>
  <c r="Y167" i="4"/>
  <c r="G168" i="4"/>
  <c r="H168" i="4"/>
  <c r="I168" i="4"/>
  <c r="J168" i="4"/>
  <c r="K168" i="4"/>
  <c r="L168" i="4"/>
  <c r="M168" i="4"/>
  <c r="N168" i="4"/>
  <c r="O168" i="4"/>
  <c r="P168" i="4"/>
  <c r="Q168" i="4"/>
  <c r="R168" i="4"/>
  <c r="S168" i="4"/>
  <c r="T168" i="4"/>
  <c r="U168" i="4"/>
  <c r="V168" i="4"/>
  <c r="W168" i="4"/>
  <c r="X168" i="4"/>
  <c r="Y168" i="4"/>
  <c r="G169" i="4"/>
  <c r="H169" i="4"/>
  <c r="I169" i="4"/>
  <c r="J169" i="4"/>
  <c r="K169" i="4"/>
  <c r="L169" i="4"/>
  <c r="M169" i="4"/>
  <c r="N169" i="4"/>
  <c r="O169" i="4"/>
  <c r="P169" i="4"/>
  <c r="Q169" i="4"/>
  <c r="R169" i="4"/>
  <c r="S169" i="4"/>
  <c r="T169" i="4"/>
  <c r="U169" i="4"/>
  <c r="V169" i="4"/>
  <c r="W169" i="4"/>
  <c r="X169" i="4"/>
  <c r="Y169" i="4"/>
  <c r="G170" i="4"/>
  <c r="H170" i="4"/>
  <c r="I170" i="4"/>
  <c r="J170" i="4"/>
  <c r="K170" i="4"/>
  <c r="L170" i="4"/>
  <c r="M170" i="4"/>
  <c r="N170" i="4"/>
  <c r="O170" i="4"/>
  <c r="P170" i="4"/>
  <c r="Q170" i="4"/>
  <c r="R170" i="4"/>
  <c r="S170" i="4"/>
  <c r="T170" i="4"/>
  <c r="U170" i="4"/>
  <c r="V170" i="4"/>
  <c r="W170" i="4"/>
  <c r="X170" i="4"/>
  <c r="Y170" i="4"/>
  <c r="G171" i="4"/>
  <c r="H171" i="4"/>
  <c r="I171" i="4"/>
  <c r="J171" i="4"/>
  <c r="K171" i="4"/>
  <c r="L171" i="4"/>
  <c r="M171" i="4"/>
  <c r="N171" i="4"/>
  <c r="O171" i="4"/>
  <c r="P171" i="4"/>
  <c r="Q171" i="4"/>
  <c r="R171" i="4"/>
  <c r="S171" i="4"/>
  <c r="T171" i="4"/>
  <c r="U171" i="4"/>
  <c r="V171" i="4"/>
  <c r="W171" i="4"/>
  <c r="X171" i="4"/>
  <c r="Y171" i="4"/>
  <c r="G172" i="4"/>
  <c r="H172" i="4"/>
  <c r="I172" i="4"/>
  <c r="J172" i="4"/>
  <c r="K172" i="4"/>
  <c r="L172" i="4"/>
  <c r="M172" i="4"/>
  <c r="N172" i="4"/>
  <c r="O172" i="4"/>
  <c r="P172" i="4"/>
  <c r="Q172" i="4"/>
  <c r="R172" i="4"/>
  <c r="S172" i="4"/>
  <c r="T172" i="4"/>
  <c r="U172" i="4"/>
  <c r="V172" i="4"/>
  <c r="W172" i="4"/>
  <c r="X172" i="4"/>
  <c r="Y172" i="4"/>
  <c r="G173" i="4"/>
  <c r="H173" i="4"/>
  <c r="I173" i="4"/>
  <c r="J173" i="4"/>
  <c r="K173" i="4"/>
  <c r="L173" i="4"/>
  <c r="M173" i="4"/>
  <c r="N173" i="4"/>
  <c r="O173" i="4"/>
  <c r="P173" i="4"/>
  <c r="Q173" i="4"/>
  <c r="R173" i="4"/>
  <c r="S173" i="4"/>
  <c r="T173" i="4"/>
  <c r="U173" i="4"/>
  <c r="V173" i="4"/>
  <c r="W173" i="4"/>
  <c r="X173" i="4"/>
  <c r="Y173" i="4"/>
  <c r="G174" i="4"/>
  <c r="H174" i="4"/>
  <c r="I174" i="4"/>
  <c r="J174" i="4"/>
  <c r="K174" i="4"/>
  <c r="L174" i="4"/>
  <c r="M174" i="4"/>
  <c r="N174" i="4"/>
  <c r="O174" i="4"/>
  <c r="P174" i="4"/>
  <c r="Q174" i="4"/>
  <c r="R174" i="4"/>
  <c r="S174" i="4"/>
  <c r="T174" i="4"/>
  <c r="U174" i="4"/>
  <c r="V174" i="4"/>
  <c r="W174" i="4"/>
  <c r="X174" i="4"/>
  <c r="Y174" i="4"/>
  <c r="G175" i="4"/>
  <c r="H175" i="4"/>
  <c r="I175" i="4"/>
  <c r="J175" i="4"/>
  <c r="K175" i="4"/>
  <c r="L175" i="4"/>
  <c r="M175" i="4"/>
  <c r="N175" i="4"/>
  <c r="O175" i="4"/>
  <c r="P175" i="4"/>
  <c r="Q175" i="4"/>
  <c r="R175" i="4"/>
  <c r="S175" i="4"/>
  <c r="T175" i="4"/>
  <c r="U175" i="4"/>
  <c r="V175" i="4"/>
  <c r="W175" i="4"/>
  <c r="X175" i="4"/>
  <c r="Y175" i="4"/>
  <c r="G176" i="4"/>
  <c r="H176" i="4"/>
  <c r="I176" i="4"/>
  <c r="J176" i="4"/>
  <c r="K176" i="4"/>
  <c r="L176" i="4"/>
  <c r="M176" i="4"/>
  <c r="N176" i="4"/>
  <c r="O176" i="4"/>
  <c r="P176" i="4"/>
  <c r="Q176" i="4"/>
  <c r="R176" i="4"/>
  <c r="S176" i="4"/>
  <c r="T176" i="4"/>
  <c r="U176" i="4"/>
  <c r="V176" i="4"/>
  <c r="W176" i="4"/>
  <c r="X176" i="4"/>
  <c r="Y176" i="4"/>
  <c r="G177" i="4"/>
  <c r="H177" i="4"/>
  <c r="I177" i="4"/>
  <c r="J177" i="4"/>
  <c r="K177" i="4"/>
  <c r="L177" i="4"/>
  <c r="M177" i="4"/>
  <c r="N177" i="4"/>
  <c r="O177" i="4"/>
  <c r="P177" i="4"/>
  <c r="Q177" i="4"/>
  <c r="R177" i="4"/>
  <c r="S177" i="4"/>
  <c r="T177" i="4"/>
  <c r="U177" i="4"/>
  <c r="V177" i="4"/>
  <c r="W177" i="4"/>
  <c r="X177" i="4"/>
  <c r="Y177" i="4"/>
  <c r="G178" i="4"/>
  <c r="H178" i="4"/>
  <c r="I178" i="4"/>
  <c r="J178" i="4"/>
  <c r="K178" i="4"/>
  <c r="L178" i="4"/>
  <c r="M178" i="4"/>
  <c r="N178" i="4"/>
  <c r="O178" i="4"/>
  <c r="P178" i="4"/>
  <c r="Q178" i="4"/>
  <c r="R178" i="4"/>
  <c r="S178" i="4"/>
  <c r="T178" i="4"/>
  <c r="U178" i="4"/>
  <c r="V178" i="4"/>
  <c r="W178" i="4"/>
  <c r="X178" i="4"/>
  <c r="Y178" i="4"/>
  <c r="G179" i="4"/>
  <c r="H179" i="4"/>
  <c r="I179" i="4"/>
  <c r="J179" i="4"/>
  <c r="K179" i="4"/>
  <c r="L179" i="4"/>
  <c r="M179" i="4"/>
  <c r="N179" i="4"/>
  <c r="O179" i="4"/>
  <c r="P179" i="4"/>
  <c r="Q179" i="4"/>
  <c r="R179" i="4"/>
  <c r="S179" i="4"/>
  <c r="T179" i="4"/>
  <c r="U179" i="4"/>
  <c r="V179" i="4"/>
  <c r="W179" i="4"/>
  <c r="X179" i="4"/>
  <c r="Y179" i="4"/>
  <c r="G180" i="4"/>
  <c r="H180" i="4"/>
  <c r="I180" i="4"/>
  <c r="J180" i="4"/>
  <c r="K180" i="4"/>
  <c r="L180" i="4"/>
  <c r="M180" i="4"/>
  <c r="N180" i="4"/>
  <c r="O180" i="4"/>
  <c r="P180" i="4"/>
  <c r="Q180" i="4"/>
  <c r="R180" i="4"/>
  <c r="S180" i="4"/>
  <c r="T180" i="4"/>
  <c r="U180" i="4"/>
  <c r="V180" i="4"/>
  <c r="W180" i="4"/>
  <c r="X180" i="4"/>
  <c r="Y180" i="4"/>
  <c r="G181" i="4"/>
  <c r="H181" i="4"/>
  <c r="I181" i="4"/>
  <c r="J181" i="4"/>
  <c r="K181" i="4"/>
  <c r="L181" i="4"/>
  <c r="M181" i="4"/>
  <c r="N181" i="4"/>
  <c r="O181" i="4"/>
  <c r="P181" i="4"/>
  <c r="Q181" i="4"/>
  <c r="R181" i="4"/>
  <c r="S181" i="4"/>
  <c r="T181" i="4"/>
  <c r="U181" i="4"/>
  <c r="V181" i="4"/>
  <c r="W181" i="4"/>
  <c r="X181" i="4"/>
  <c r="Y181" i="4"/>
  <c r="G182" i="4"/>
  <c r="H182" i="4"/>
  <c r="I182" i="4"/>
  <c r="J182" i="4"/>
  <c r="K182" i="4"/>
  <c r="L182" i="4"/>
  <c r="M182" i="4"/>
  <c r="N182" i="4"/>
  <c r="O182" i="4"/>
  <c r="P182" i="4"/>
  <c r="Q182" i="4"/>
  <c r="R182" i="4"/>
  <c r="S182" i="4"/>
  <c r="T182" i="4"/>
  <c r="U182" i="4"/>
  <c r="V182" i="4"/>
  <c r="W182" i="4"/>
  <c r="X182" i="4"/>
  <c r="Y182" i="4"/>
  <c r="G183" i="4"/>
  <c r="H183" i="4"/>
  <c r="I183" i="4"/>
  <c r="J183" i="4"/>
  <c r="K183" i="4"/>
  <c r="L183" i="4"/>
  <c r="M183" i="4"/>
  <c r="N183" i="4"/>
  <c r="O183" i="4"/>
  <c r="P183" i="4"/>
  <c r="Q183" i="4"/>
  <c r="R183" i="4"/>
  <c r="S183" i="4"/>
  <c r="T183" i="4"/>
  <c r="U183" i="4"/>
  <c r="V183" i="4"/>
  <c r="W183" i="4"/>
  <c r="X183" i="4"/>
  <c r="Y183" i="4"/>
  <c r="G184" i="4"/>
  <c r="H184" i="4"/>
  <c r="I184" i="4"/>
  <c r="J184" i="4"/>
  <c r="K184" i="4"/>
  <c r="L184" i="4"/>
  <c r="M184" i="4"/>
  <c r="N184" i="4"/>
  <c r="O184" i="4"/>
  <c r="P184" i="4"/>
  <c r="Q184" i="4"/>
  <c r="R184" i="4"/>
  <c r="S184" i="4"/>
  <c r="T184" i="4"/>
  <c r="U184" i="4"/>
  <c r="V184" i="4"/>
  <c r="W184" i="4"/>
  <c r="X184" i="4"/>
  <c r="Y184" i="4"/>
  <c r="G185" i="4"/>
  <c r="H185" i="4"/>
  <c r="I185" i="4"/>
  <c r="J185" i="4"/>
  <c r="K185" i="4"/>
  <c r="L185" i="4"/>
  <c r="M185" i="4"/>
  <c r="N185" i="4"/>
  <c r="O185" i="4"/>
  <c r="P185" i="4"/>
  <c r="Q185" i="4"/>
  <c r="R185" i="4"/>
  <c r="S185" i="4"/>
  <c r="T185" i="4"/>
  <c r="U185" i="4"/>
  <c r="V185" i="4"/>
  <c r="W185" i="4"/>
  <c r="X185" i="4"/>
  <c r="Y185" i="4"/>
  <c r="G186" i="4"/>
  <c r="H186" i="4"/>
  <c r="I186" i="4"/>
  <c r="J186" i="4"/>
  <c r="K186" i="4"/>
  <c r="L186" i="4"/>
  <c r="M186" i="4"/>
  <c r="N186" i="4"/>
  <c r="O186" i="4"/>
  <c r="P186" i="4"/>
  <c r="Q186" i="4"/>
  <c r="R186" i="4"/>
  <c r="S186" i="4"/>
  <c r="T186" i="4"/>
  <c r="U186" i="4"/>
  <c r="V186" i="4"/>
  <c r="W186" i="4"/>
  <c r="X186" i="4"/>
  <c r="Y186" i="4"/>
  <c r="G187" i="4"/>
  <c r="H187" i="4"/>
  <c r="I187" i="4"/>
  <c r="J187" i="4"/>
  <c r="K187" i="4"/>
  <c r="L187" i="4"/>
  <c r="M187" i="4"/>
  <c r="N187" i="4"/>
  <c r="O187" i="4"/>
  <c r="P187" i="4"/>
  <c r="Q187" i="4"/>
  <c r="R187" i="4"/>
  <c r="S187" i="4"/>
  <c r="T187" i="4"/>
  <c r="U187" i="4"/>
  <c r="V187" i="4"/>
  <c r="W187" i="4"/>
  <c r="X187" i="4"/>
  <c r="Y187" i="4"/>
  <c r="G188" i="4"/>
  <c r="H188" i="4"/>
  <c r="I188" i="4"/>
  <c r="J188" i="4"/>
  <c r="K188" i="4"/>
  <c r="L188" i="4"/>
  <c r="M188" i="4"/>
  <c r="N188" i="4"/>
  <c r="O188" i="4"/>
  <c r="P188" i="4"/>
  <c r="Q188" i="4"/>
  <c r="R188" i="4"/>
  <c r="S188" i="4"/>
  <c r="T188" i="4"/>
  <c r="U188" i="4"/>
  <c r="V188" i="4"/>
  <c r="W188" i="4"/>
  <c r="X188" i="4"/>
  <c r="Y188" i="4"/>
  <c r="AH7" i="1"/>
  <c r="AH8" i="1"/>
  <c r="AB61" i="1"/>
  <c r="AB62" i="1"/>
  <c r="AB63" i="1"/>
  <c r="Y63" i="1" s="1"/>
  <c r="AD63" i="1" s="1"/>
  <c r="AB64" i="1"/>
  <c r="Y64" i="1" s="1"/>
  <c r="AD64" i="1" s="1"/>
  <c r="AB65" i="1"/>
  <c r="Y65" i="1" s="1"/>
  <c r="AD65" i="1" s="1"/>
  <c r="AB66" i="1"/>
  <c r="Y66" i="1" s="1"/>
  <c r="AD66" i="1" s="1"/>
  <c r="AB67" i="1"/>
  <c r="AB68" i="1"/>
  <c r="Y68" i="1" s="1"/>
  <c r="AD68" i="1" s="1"/>
  <c r="AB69" i="1"/>
  <c r="AB70" i="1"/>
  <c r="AB71" i="1"/>
  <c r="Y71" i="1" s="1"/>
  <c r="AD71" i="1" s="1"/>
  <c r="AB72" i="1"/>
  <c r="Y72" i="1" s="1"/>
  <c r="AD72" i="1" s="1"/>
  <c r="AB73" i="1"/>
  <c r="Y73" i="1" s="1"/>
  <c r="AD73" i="1" s="1"/>
  <c r="AB74" i="1"/>
  <c r="Y74" i="1" s="1"/>
  <c r="AD74" i="1" s="1"/>
  <c r="AB75" i="1"/>
  <c r="AB76" i="1"/>
  <c r="Y76" i="1" s="1"/>
  <c r="AD76" i="1" s="1"/>
  <c r="AB77" i="1"/>
  <c r="AB78" i="1"/>
  <c r="AB79" i="1"/>
  <c r="Y79" i="1"/>
  <c r="AD79" i="1" s="1"/>
  <c r="AB80" i="1"/>
  <c r="Y80" i="1"/>
  <c r="AD80" i="1" s="1"/>
  <c r="AB81" i="1"/>
  <c r="Y81" i="1" s="1"/>
  <c r="AD81" i="1" s="1"/>
  <c r="AB82" i="1"/>
  <c r="Y82" i="1" s="1"/>
  <c r="AD82" i="1" s="1"/>
  <c r="AB83" i="1"/>
  <c r="Y83" i="1" s="1"/>
  <c r="AD83" i="1" s="1"/>
  <c r="AB84" i="1"/>
  <c r="Y84" i="1" s="1"/>
  <c r="AD84" i="1" s="1"/>
  <c r="AB85" i="1"/>
  <c r="AB86" i="1"/>
  <c r="AB87" i="1"/>
  <c r="Y87" i="1" s="1"/>
  <c r="AD87" i="1" s="1"/>
  <c r="AB88" i="1"/>
  <c r="Y88" i="1" s="1"/>
  <c r="AD88" i="1" s="1"/>
  <c r="AB89" i="1"/>
  <c r="Y89" i="1" s="1"/>
  <c r="AD89" i="1" s="1"/>
  <c r="AG85" i="4"/>
  <c r="AH85" i="4" s="1"/>
  <c r="AD85" i="4" s="1"/>
  <c r="AF85" i="4" s="1"/>
  <c r="AG86" i="4"/>
  <c r="AH86" i="4" s="1"/>
  <c r="AD86" i="4" s="1"/>
  <c r="AF86" i="4" s="1"/>
  <c r="AG87" i="4"/>
  <c r="AH87" i="4" s="1"/>
  <c r="AD87" i="4" s="1"/>
  <c r="AF87" i="4" s="1"/>
  <c r="AG88" i="4"/>
  <c r="AH88" i="4" s="1"/>
  <c r="AD88" i="4" s="1"/>
  <c r="AF88" i="4" s="1"/>
  <c r="AG89" i="4"/>
  <c r="AH89" i="4" s="1"/>
  <c r="AD89" i="4" s="1"/>
  <c r="AF89" i="4" s="1"/>
  <c r="AG90" i="4"/>
  <c r="AH90" i="4" s="1"/>
  <c r="AD90" i="4" s="1"/>
  <c r="AF90" i="4" s="1"/>
  <c r="AG91" i="4"/>
  <c r="AH91" i="4" s="1"/>
  <c r="AD91" i="4" s="1"/>
  <c r="AF91" i="4" s="1"/>
  <c r="AG92" i="4"/>
  <c r="AH92" i="4" s="1"/>
  <c r="AD92" i="4" s="1"/>
  <c r="AF92" i="4" s="1"/>
  <c r="AG93" i="4"/>
  <c r="AH93" i="4" s="1"/>
  <c r="AD93" i="4" s="1"/>
  <c r="AF93" i="4" s="1"/>
  <c r="AG94" i="4"/>
  <c r="AH94" i="4" s="1"/>
  <c r="AD94" i="4" s="1"/>
  <c r="AF94" i="4" s="1"/>
  <c r="AG95" i="4"/>
  <c r="AH95" i="4" s="1"/>
  <c r="AD95" i="4" s="1"/>
  <c r="AF95" i="4" s="1"/>
  <c r="AG96" i="4"/>
  <c r="AH96" i="4" s="1"/>
  <c r="AD96" i="4" s="1"/>
  <c r="AF96" i="4" s="1"/>
  <c r="AG97" i="4"/>
  <c r="AH97" i="4" s="1"/>
  <c r="AD97" i="4" s="1"/>
  <c r="AF97" i="4" s="1"/>
  <c r="AG98" i="4"/>
  <c r="AH98" i="4" s="1"/>
  <c r="AD98" i="4" s="1"/>
  <c r="AF98" i="4" s="1"/>
  <c r="AG99" i="4"/>
  <c r="AH99" i="4" s="1"/>
  <c r="AD99" i="4" s="1"/>
  <c r="AF99" i="4" s="1"/>
  <c r="AG100" i="4"/>
  <c r="AH100" i="4" s="1"/>
  <c r="AD100" i="4" s="1"/>
  <c r="AF100" i="4" s="1"/>
  <c r="AG101" i="4"/>
  <c r="AH101" i="4" s="1"/>
  <c r="AD101" i="4" s="1"/>
  <c r="AF101" i="4" s="1"/>
  <c r="AG102" i="4"/>
  <c r="AG103" i="4"/>
  <c r="AH103" i="4" s="1"/>
  <c r="AD103" i="4" s="1"/>
  <c r="AF103" i="4" s="1"/>
  <c r="AG104" i="4"/>
  <c r="AH104" i="4" s="1"/>
  <c r="AD104" i="4" s="1"/>
  <c r="AF104" i="4" s="1"/>
  <c r="AG105" i="4"/>
  <c r="AH105" i="4" s="1"/>
  <c r="AD105" i="4" s="1"/>
  <c r="AF105" i="4" s="1"/>
  <c r="AG106" i="4"/>
  <c r="AH106" i="4" s="1"/>
  <c r="AD106" i="4" s="1"/>
  <c r="AF106" i="4" s="1"/>
  <c r="AG107" i="4"/>
  <c r="AH107" i="4" s="1"/>
  <c r="AD107" i="4" s="1"/>
  <c r="AF107" i="4" s="1"/>
  <c r="AG108" i="4"/>
  <c r="AH108" i="4" s="1"/>
  <c r="AD108" i="4" s="1"/>
  <c r="AF108" i="4" s="1"/>
  <c r="AG109" i="4"/>
  <c r="AH109" i="4" s="1"/>
  <c r="AD109" i="4" s="1"/>
  <c r="AF109" i="4" s="1"/>
  <c r="AG110" i="4"/>
  <c r="AG111" i="4"/>
  <c r="AH111" i="4" s="1"/>
  <c r="AD111" i="4" s="1"/>
  <c r="AF111" i="4" s="1"/>
  <c r="AG112" i="4"/>
  <c r="AH112" i="4" s="1"/>
  <c r="AD112" i="4" s="1"/>
  <c r="AF112" i="4" s="1"/>
  <c r="AG113" i="4"/>
  <c r="AH113" i="4" s="1"/>
  <c r="AD113" i="4" s="1"/>
  <c r="AF113" i="4" s="1"/>
  <c r="AG114" i="4"/>
  <c r="AH114" i="4" s="1"/>
  <c r="AD114" i="4" s="1"/>
  <c r="AF114" i="4" s="1"/>
  <c r="AG115" i="4"/>
  <c r="AH115" i="4" s="1"/>
  <c r="AD115" i="4" s="1"/>
  <c r="AF115" i="4" s="1"/>
  <c r="AG116" i="4"/>
  <c r="AH116" i="4" s="1"/>
  <c r="AD116" i="4" s="1"/>
  <c r="AF116" i="4" s="1"/>
  <c r="AG117" i="4"/>
  <c r="AH117" i="4" s="1"/>
  <c r="AD117" i="4" s="1"/>
  <c r="AF117" i="4" s="1"/>
  <c r="AG118" i="4"/>
  <c r="AH118" i="4" s="1"/>
  <c r="AD118" i="4" s="1"/>
  <c r="AF118" i="4" s="1"/>
  <c r="AG119" i="4"/>
  <c r="AH119" i="4" s="1"/>
  <c r="AD119" i="4" s="1"/>
  <c r="AF119" i="4" s="1"/>
  <c r="AG120" i="4"/>
  <c r="AH120" i="4" s="1"/>
  <c r="AD120" i="4" s="1"/>
  <c r="AF120" i="4" s="1"/>
  <c r="AG121" i="4"/>
  <c r="AH121" i="4" s="1"/>
  <c r="AD121" i="4" s="1"/>
  <c r="AF121" i="4" s="1"/>
  <c r="AG122" i="4"/>
  <c r="AH122" i="4" s="1"/>
  <c r="AD122" i="4" s="1"/>
  <c r="AF122" i="4" s="1"/>
  <c r="AG123" i="4"/>
  <c r="AH123" i="4" s="1"/>
  <c r="AD123" i="4" s="1"/>
  <c r="AF123" i="4" s="1"/>
  <c r="AG124" i="4"/>
  <c r="AH124" i="4" s="1"/>
  <c r="AD124" i="4" s="1"/>
  <c r="AF124" i="4" s="1"/>
  <c r="AG125" i="4"/>
  <c r="AH125" i="4" s="1"/>
  <c r="AD125" i="4" s="1"/>
  <c r="AF125" i="4" s="1"/>
  <c r="AG126" i="4"/>
  <c r="AH126" i="4" s="1"/>
  <c r="AD126" i="4" s="1"/>
  <c r="AF126" i="4" s="1"/>
  <c r="AG127" i="4"/>
  <c r="AH127" i="4" s="1"/>
  <c r="AD127" i="4" s="1"/>
  <c r="AF127" i="4" s="1"/>
  <c r="AG128" i="4"/>
  <c r="AH128" i="4" s="1"/>
  <c r="AD128" i="4" s="1"/>
  <c r="AF128" i="4" s="1"/>
  <c r="AG129" i="4"/>
  <c r="AH129" i="4" s="1"/>
  <c r="AD129" i="4" s="1"/>
  <c r="AF129" i="4" s="1"/>
  <c r="AG130" i="4"/>
  <c r="AH130" i="4" s="1"/>
  <c r="AD130" i="4" s="1"/>
  <c r="AF130" i="4" s="1"/>
  <c r="AG131" i="4"/>
  <c r="AH131" i="4" s="1"/>
  <c r="AD131" i="4" s="1"/>
  <c r="AF131" i="4" s="1"/>
  <c r="AG132" i="4"/>
  <c r="AH132" i="4" s="1"/>
  <c r="AD132" i="4" s="1"/>
  <c r="AF132" i="4" s="1"/>
  <c r="AG133" i="4"/>
  <c r="AH133" i="4" s="1"/>
  <c r="AD133" i="4" s="1"/>
  <c r="AF133" i="4" s="1"/>
  <c r="AG134" i="4"/>
  <c r="AH134" i="4" s="1"/>
  <c r="AD134" i="4" s="1"/>
  <c r="AF134" i="4" s="1"/>
  <c r="AA84" i="4"/>
  <c r="AA85" i="4"/>
  <c r="AA86" i="4"/>
  <c r="AA87" i="4"/>
  <c r="AA88" i="4"/>
  <c r="AA89" i="4"/>
  <c r="AA90" i="4"/>
  <c r="Z78" i="1"/>
  <c r="Z77" i="1"/>
  <c r="E566" i="8"/>
  <c r="F566" i="8"/>
  <c r="G566" i="8"/>
  <c r="H566" i="8"/>
  <c r="I566" i="8"/>
  <c r="J566" i="8"/>
  <c r="K566" i="8"/>
  <c r="L566" i="8"/>
  <c r="M566" i="8"/>
  <c r="N566" i="8"/>
  <c r="O566" i="8"/>
  <c r="P566" i="8"/>
  <c r="Q566" i="8"/>
  <c r="R566" i="8"/>
  <c r="S566" i="8"/>
  <c r="T566" i="8"/>
  <c r="U566" i="8"/>
  <c r="V566" i="8"/>
  <c r="E567" i="8"/>
  <c r="F567" i="8"/>
  <c r="G567" i="8"/>
  <c r="H567" i="8"/>
  <c r="I567" i="8"/>
  <c r="J567" i="8"/>
  <c r="K567" i="8"/>
  <c r="L567" i="8"/>
  <c r="M567" i="8"/>
  <c r="N567" i="8"/>
  <c r="O567" i="8"/>
  <c r="P567" i="8"/>
  <c r="Q567" i="8"/>
  <c r="R567" i="8"/>
  <c r="S567" i="8"/>
  <c r="T567" i="8"/>
  <c r="U567" i="8"/>
  <c r="V567" i="8"/>
  <c r="E568" i="8"/>
  <c r="F568" i="8"/>
  <c r="G568" i="8"/>
  <c r="H568" i="8"/>
  <c r="I568" i="8"/>
  <c r="J568" i="8"/>
  <c r="K568" i="8"/>
  <c r="L568" i="8"/>
  <c r="M568" i="8"/>
  <c r="N568" i="8"/>
  <c r="O568" i="8"/>
  <c r="P568" i="8"/>
  <c r="Q568" i="8"/>
  <c r="R568" i="8"/>
  <c r="S568" i="8"/>
  <c r="T568" i="8"/>
  <c r="U568" i="8"/>
  <c r="V568" i="8"/>
  <c r="E569" i="8"/>
  <c r="F569" i="8"/>
  <c r="G569" i="8"/>
  <c r="H569" i="8"/>
  <c r="I569" i="8"/>
  <c r="J569" i="8"/>
  <c r="K569" i="8"/>
  <c r="L569" i="8"/>
  <c r="M569" i="8"/>
  <c r="N569" i="8"/>
  <c r="O569" i="8"/>
  <c r="P569" i="8"/>
  <c r="Q569" i="8"/>
  <c r="R569" i="8"/>
  <c r="S569" i="8"/>
  <c r="T569" i="8"/>
  <c r="U569" i="8"/>
  <c r="V569" i="8"/>
  <c r="E570" i="8"/>
  <c r="F570" i="8"/>
  <c r="G570" i="8"/>
  <c r="H570" i="8"/>
  <c r="I570" i="8"/>
  <c r="J570" i="8"/>
  <c r="K570" i="8"/>
  <c r="L570" i="8"/>
  <c r="M570" i="8"/>
  <c r="N570" i="8"/>
  <c r="O570" i="8"/>
  <c r="P570" i="8"/>
  <c r="Q570" i="8"/>
  <c r="R570" i="8"/>
  <c r="S570" i="8"/>
  <c r="T570" i="8"/>
  <c r="U570" i="8"/>
  <c r="V570" i="8"/>
  <c r="E571" i="8"/>
  <c r="F571" i="8"/>
  <c r="G571" i="8"/>
  <c r="H571" i="8"/>
  <c r="I571" i="8"/>
  <c r="J571" i="8"/>
  <c r="K571" i="8"/>
  <c r="L571" i="8"/>
  <c r="M571" i="8"/>
  <c r="N571" i="8"/>
  <c r="O571" i="8"/>
  <c r="P571" i="8"/>
  <c r="Q571" i="8"/>
  <c r="R571" i="8"/>
  <c r="S571" i="8"/>
  <c r="T571" i="8"/>
  <c r="U571" i="8"/>
  <c r="V571" i="8"/>
  <c r="E572" i="8"/>
  <c r="F572" i="8"/>
  <c r="G572" i="8"/>
  <c r="H572" i="8"/>
  <c r="I572" i="8"/>
  <c r="J572" i="8"/>
  <c r="K572" i="8"/>
  <c r="L572" i="8"/>
  <c r="M572" i="8"/>
  <c r="N572" i="8"/>
  <c r="O572" i="8"/>
  <c r="P572" i="8"/>
  <c r="Q572" i="8"/>
  <c r="R572" i="8"/>
  <c r="S572" i="8"/>
  <c r="T572" i="8"/>
  <c r="U572" i="8"/>
  <c r="V572" i="8"/>
  <c r="E573" i="8"/>
  <c r="F573" i="8"/>
  <c r="G573" i="8"/>
  <c r="H573" i="8"/>
  <c r="I573" i="8"/>
  <c r="J573" i="8"/>
  <c r="K573" i="8"/>
  <c r="L573" i="8"/>
  <c r="M573" i="8"/>
  <c r="N573" i="8"/>
  <c r="O573" i="8"/>
  <c r="P573" i="8"/>
  <c r="Q573" i="8"/>
  <c r="R573" i="8"/>
  <c r="S573" i="8"/>
  <c r="T573" i="8"/>
  <c r="U573" i="8"/>
  <c r="V573" i="8"/>
  <c r="O5" i="7"/>
  <c r="O14" i="7"/>
  <c r="O15" i="7"/>
  <c r="O16" i="7"/>
  <c r="O17" i="7"/>
  <c r="O18" i="7"/>
  <c r="O19" i="7"/>
  <c r="O20" i="7"/>
  <c r="O21" i="7"/>
  <c r="O22" i="7"/>
  <c r="O23" i="7"/>
  <c r="O24" i="7"/>
  <c r="O25" i="7"/>
  <c r="O26" i="7"/>
  <c r="O27" i="7"/>
  <c r="O28" i="7"/>
  <c r="O29" i="7"/>
  <c r="O30" i="7"/>
  <c r="O31" i="7"/>
  <c r="O32" i="7"/>
  <c r="O33" i="7"/>
  <c r="O34" i="7"/>
  <c r="O35" i="7"/>
  <c r="O36" i="7"/>
  <c r="O37" i="7"/>
  <c r="O38" i="7"/>
  <c r="O39" i="7"/>
  <c r="O40" i="7"/>
  <c r="O41" i="7"/>
  <c r="O42" i="7"/>
  <c r="O43" i="7"/>
  <c r="O44" i="7"/>
  <c r="O45" i="7"/>
  <c r="O46" i="7"/>
  <c r="O47" i="7"/>
  <c r="O48" i="7"/>
  <c r="O49" i="7"/>
  <c r="O50" i="7"/>
  <c r="O51" i="7"/>
  <c r="O52" i="7"/>
  <c r="O53" i="7"/>
  <c r="O54" i="7"/>
  <c r="O55" i="7"/>
  <c r="O56" i="7"/>
  <c r="O57" i="7"/>
  <c r="O58" i="7"/>
  <c r="O59" i="7"/>
  <c r="O60" i="7"/>
  <c r="O61" i="7"/>
  <c r="O62" i="7"/>
  <c r="O63" i="7"/>
  <c r="O64" i="7"/>
  <c r="O65" i="7"/>
  <c r="O66" i="7"/>
  <c r="O67" i="7"/>
  <c r="O68" i="7"/>
  <c r="O69" i="7"/>
  <c r="O70" i="7"/>
  <c r="O71" i="7"/>
  <c r="O72" i="7"/>
  <c r="O73" i="7"/>
  <c r="O74" i="7"/>
  <c r="O75" i="7"/>
  <c r="O76" i="7"/>
  <c r="O77" i="7"/>
  <c r="O78" i="7"/>
  <c r="O79" i="7"/>
  <c r="O80" i="7"/>
  <c r="O81" i="7"/>
  <c r="O82" i="7"/>
  <c r="O83" i="7"/>
  <c r="O84" i="7"/>
  <c r="O85" i="7"/>
  <c r="O86" i="7"/>
  <c r="O87" i="7"/>
  <c r="O88" i="7"/>
  <c r="O89" i="7"/>
  <c r="O90" i="7"/>
  <c r="O91" i="7"/>
  <c r="O92" i="7"/>
  <c r="O93" i="7"/>
  <c r="O94" i="7"/>
  <c r="O95" i="7"/>
  <c r="O96" i="7"/>
  <c r="O97" i="7"/>
  <c r="O98" i="7"/>
  <c r="O99" i="7"/>
  <c r="O100" i="7"/>
  <c r="O101" i="7"/>
  <c r="O102" i="7"/>
  <c r="O103" i="7"/>
  <c r="O104" i="7"/>
  <c r="O105" i="7"/>
  <c r="O7" i="7"/>
  <c r="O8" i="7"/>
  <c r="O9" i="7"/>
  <c r="O10" i="7"/>
  <c r="O11" i="7"/>
  <c r="O12" i="7"/>
  <c r="O13" i="7"/>
  <c r="O6" i="7"/>
  <c r="C7" i="7"/>
  <c r="E7" i="7"/>
  <c r="G7" i="7"/>
  <c r="I7" i="7"/>
  <c r="K7" i="7"/>
  <c r="M7" i="7"/>
  <c r="Q7" i="7"/>
  <c r="S7" i="7"/>
  <c r="U7" i="7"/>
  <c r="W7" i="7"/>
  <c r="Y7" i="7"/>
  <c r="AA7" i="7"/>
  <c r="AC7" i="7"/>
  <c r="AE7" i="7"/>
  <c r="AG7" i="7"/>
  <c r="AI7" i="7"/>
  <c r="AK7" i="7"/>
  <c r="AM7" i="7"/>
  <c r="C8" i="7"/>
  <c r="E8" i="7"/>
  <c r="G8" i="7"/>
  <c r="I8" i="7"/>
  <c r="K8" i="7"/>
  <c r="M8" i="7"/>
  <c r="Q8" i="7"/>
  <c r="S8" i="7"/>
  <c r="U8" i="7"/>
  <c r="W8" i="7"/>
  <c r="Y8" i="7"/>
  <c r="AA8" i="7"/>
  <c r="AC8" i="7"/>
  <c r="AE8" i="7"/>
  <c r="AG8" i="7"/>
  <c r="AI8" i="7"/>
  <c r="AK8" i="7"/>
  <c r="AM8" i="7"/>
  <c r="C9" i="7"/>
  <c r="E9" i="7"/>
  <c r="G9" i="7"/>
  <c r="I9" i="7"/>
  <c r="K9" i="7"/>
  <c r="M9" i="7"/>
  <c r="Q9" i="7"/>
  <c r="S9" i="7"/>
  <c r="U9" i="7"/>
  <c r="W9" i="7"/>
  <c r="Y9" i="7"/>
  <c r="AA9" i="7"/>
  <c r="AC9" i="7"/>
  <c r="AE9" i="7"/>
  <c r="AG9" i="7"/>
  <c r="AI9" i="7"/>
  <c r="AK9" i="7"/>
  <c r="AM9" i="7"/>
  <c r="C10" i="7"/>
  <c r="E10" i="7"/>
  <c r="G10" i="7"/>
  <c r="I10" i="7"/>
  <c r="K10" i="7"/>
  <c r="M10" i="7"/>
  <c r="Q10" i="7"/>
  <c r="S10" i="7"/>
  <c r="U10" i="7"/>
  <c r="W10" i="7"/>
  <c r="Y10" i="7"/>
  <c r="AA10" i="7"/>
  <c r="AC10" i="7"/>
  <c r="AE10" i="7"/>
  <c r="AG10" i="7"/>
  <c r="AI10" i="7"/>
  <c r="AK10" i="7"/>
  <c r="AM10" i="7"/>
  <c r="C11" i="7"/>
  <c r="E11" i="7"/>
  <c r="G11" i="7"/>
  <c r="I11" i="7"/>
  <c r="K11" i="7"/>
  <c r="M11" i="7"/>
  <c r="Q11" i="7"/>
  <c r="S11" i="7"/>
  <c r="U11" i="7"/>
  <c r="W11" i="7"/>
  <c r="Y11" i="7"/>
  <c r="AA11" i="7"/>
  <c r="AC11" i="7"/>
  <c r="AE11" i="7"/>
  <c r="AG11" i="7"/>
  <c r="AI11" i="7"/>
  <c r="AK11" i="7"/>
  <c r="AM11" i="7"/>
  <c r="C12" i="7"/>
  <c r="E12" i="7"/>
  <c r="G12" i="7"/>
  <c r="I12" i="7"/>
  <c r="K12" i="7"/>
  <c r="M12" i="7"/>
  <c r="Q12" i="7"/>
  <c r="S12" i="7"/>
  <c r="U12" i="7"/>
  <c r="W12" i="7"/>
  <c r="Y12" i="7"/>
  <c r="AA12" i="7"/>
  <c r="AC12" i="7"/>
  <c r="AE12" i="7"/>
  <c r="AG12" i="7"/>
  <c r="AI12" i="7"/>
  <c r="AK12" i="7"/>
  <c r="AM12" i="7"/>
  <c r="E13" i="7"/>
  <c r="G13" i="7"/>
  <c r="I13" i="7"/>
  <c r="K13" i="7"/>
  <c r="M13" i="7"/>
  <c r="Q13" i="7"/>
  <c r="S13" i="7"/>
  <c r="U13" i="7"/>
  <c r="W13" i="7"/>
  <c r="Y13" i="7"/>
  <c r="AA13" i="7"/>
  <c r="AC13" i="7"/>
  <c r="AE13" i="7"/>
  <c r="AG13" i="7"/>
  <c r="AI13" i="7"/>
  <c r="AK13" i="7"/>
  <c r="AM13" i="7"/>
  <c r="E14" i="7"/>
  <c r="G14" i="7"/>
  <c r="I14" i="7"/>
  <c r="K14" i="7"/>
  <c r="M14" i="7"/>
  <c r="Q14" i="7"/>
  <c r="S14" i="7"/>
  <c r="U14" i="7"/>
  <c r="W14" i="7"/>
  <c r="Y14" i="7"/>
  <c r="AA14" i="7"/>
  <c r="AC14" i="7"/>
  <c r="AE14" i="7"/>
  <c r="AG14" i="7"/>
  <c r="AI14" i="7"/>
  <c r="AK14" i="7"/>
  <c r="AM14" i="7"/>
  <c r="E15" i="7"/>
  <c r="G15" i="7"/>
  <c r="I15" i="7"/>
  <c r="K15" i="7"/>
  <c r="M15" i="7"/>
  <c r="Q15" i="7"/>
  <c r="S15" i="7"/>
  <c r="U15" i="7"/>
  <c r="W15" i="7"/>
  <c r="Y15" i="7"/>
  <c r="AA15" i="7"/>
  <c r="AC15" i="7"/>
  <c r="AE15" i="7"/>
  <c r="AG15" i="7"/>
  <c r="AI15" i="7"/>
  <c r="AK15" i="7"/>
  <c r="AM15" i="7"/>
  <c r="E16" i="7"/>
  <c r="G16" i="7"/>
  <c r="I16" i="7"/>
  <c r="K16" i="7"/>
  <c r="M16" i="7"/>
  <c r="Q16" i="7"/>
  <c r="S16" i="7"/>
  <c r="U16" i="7"/>
  <c r="W16" i="7"/>
  <c r="Y16" i="7"/>
  <c r="AA16" i="7"/>
  <c r="AC16" i="7"/>
  <c r="AE16" i="7"/>
  <c r="AG16" i="7"/>
  <c r="AI16" i="7"/>
  <c r="AM16" i="7"/>
  <c r="E17" i="7"/>
  <c r="G17" i="7"/>
  <c r="I17" i="7"/>
  <c r="K17" i="7"/>
  <c r="M17" i="7"/>
  <c r="Q17" i="7"/>
  <c r="S17" i="7"/>
  <c r="U17" i="7"/>
  <c r="W17" i="7"/>
  <c r="Y17" i="7"/>
  <c r="AA17" i="7"/>
  <c r="AC17" i="7"/>
  <c r="AE17" i="7"/>
  <c r="AG17" i="7"/>
  <c r="AI17" i="7"/>
  <c r="AK17" i="7"/>
  <c r="AM17" i="7"/>
  <c r="E18" i="7"/>
  <c r="G18" i="7"/>
  <c r="K18" i="7"/>
  <c r="M18" i="7"/>
  <c r="Q18" i="7"/>
  <c r="S18" i="7"/>
  <c r="U18" i="7"/>
  <c r="W18" i="7"/>
  <c r="Y18" i="7"/>
  <c r="AA18" i="7"/>
  <c r="AC18" i="7"/>
  <c r="AE18" i="7"/>
  <c r="AG18" i="7"/>
  <c r="AI18" i="7"/>
  <c r="AK18" i="7"/>
  <c r="AM18" i="7"/>
  <c r="C19" i="7"/>
  <c r="E19" i="7"/>
  <c r="G19" i="7"/>
  <c r="I19" i="7"/>
  <c r="K19" i="7"/>
  <c r="M19" i="7"/>
  <c r="Q19" i="7"/>
  <c r="S19" i="7"/>
  <c r="U19" i="7"/>
  <c r="W19" i="7"/>
  <c r="Y19" i="7"/>
  <c r="AA19" i="7"/>
  <c r="AC19" i="7"/>
  <c r="AE19" i="7"/>
  <c r="AG19" i="7"/>
  <c r="AI19" i="7"/>
  <c r="AK19" i="7"/>
  <c r="AM19" i="7"/>
  <c r="C20" i="7"/>
  <c r="E20" i="7"/>
  <c r="G20" i="7"/>
  <c r="I20" i="7"/>
  <c r="K20" i="7"/>
  <c r="M20" i="7"/>
  <c r="Q20" i="7"/>
  <c r="S20" i="7"/>
  <c r="U20" i="7"/>
  <c r="W20" i="7"/>
  <c r="Y20" i="7"/>
  <c r="AA20" i="7"/>
  <c r="AC20" i="7"/>
  <c r="AE20" i="7"/>
  <c r="AG20" i="7"/>
  <c r="AI20" i="7"/>
  <c r="AK20" i="7"/>
  <c r="AM20" i="7"/>
  <c r="C21" i="7"/>
  <c r="E21" i="7"/>
  <c r="G21" i="7"/>
  <c r="I21" i="7"/>
  <c r="K21" i="7"/>
  <c r="M21" i="7"/>
  <c r="Q21" i="7"/>
  <c r="S21" i="7"/>
  <c r="U21" i="7"/>
  <c r="W21" i="7"/>
  <c r="Y21" i="7"/>
  <c r="AA21" i="7"/>
  <c r="AC21" i="7"/>
  <c r="AE21" i="7"/>
  <c r="AG21" i="7"/>
  <c r="AI21" i="7"/>
  <c r="AK21" i="7"/>
  <c r="AM21" i="7"/>
  <c r="C22" i="7"/>
  <c r="E22" i="7"/>
  <c r="G22" i="7"/>
  <c r="I22" i="7"/>
  <c r="K22" i="7"/>
  <c r="M22" i="7"/>
  <c r="Q22" i="7"/>
  <c r="S22" i="7"/>
  <c r="U22" i="7"/>
  <c r="W22" i="7"/>
  <c r="Y22" i="7"/>
  <c r="AA22" i="7"/>
  <c r="AC22" i="7"/>
  <c r="AE22" i="7"/>
  <c r="AG22" i="7"/>
  <c r="AI22" i="7"/>
  <c r="AK22" i="7"/>
  <c r="AM22" i="7"/>
  <c r="C23" i="7"/>
  <c r="E23" i="7"/>
  <c r="G23" i="7"/>
  <c r="I23" i="7"/>
  <c r="K23" i="7"/>
  <c r="M23" i="7"/>
  <c r="Q23" i="7"/>
  <c r="S23" i="7"/>
  <c r="U23" i="7"/>
  <c r="W23" i="7"/>
  <c r="Y23" i="7"/>
  <c r="AA23" i="7"/>
  <c r="AC23" i="7"/>
  <c r="AE23" i="7"/>
  <c r="AG23" i="7"/>
  <c r="AI23" i="7"/>
  <c r="AK23" i="7"/>
  <c r="AM23" i="7"/>
  <c r="C24" i="7"/>
  <c r="E24" i="7"/>
  <c r="G24" i="7"/>
  <c r="I24" i="7"/>
  <c r="K24" i="7"/>
  <c r="M24" i="7"/>
  <c r="Q24" i="7"/>
  <c r="S24" i="7"/>
  <c r="U24" i="7"/>
  <c r="W24" i="7"/>
  <c r="Y24" i="7"/>
  <c r="AA24" i="7"/>
  <c r="AC24" i="7"/>
  <c r="AE24" i="7"/>
  <c r="AG24" i="7"/>
  <c r="AI24" i="7"/>
  <c r="AK24" i="7"/>
  <c r="AM24" i="7"/>
  <c r="C25" i="7"/>
  <c r="E25" i="7"/>
  <c r="G25" i="7"/>
  <c r="I25" i="7"/>
  <c r="K25" i="7"/>
  <c r="M25" i="7"/>
  <c r="Q25" i="7"/>
  <c r="S25" i="7"/>
  <c r="U25" i="7"/>
  <c r="W25" i="7"/>
  <c r="Y25" i="7"/>
  <c r="AA25" i="7"/>
  <c r="AC25" i="7"/>
  <c r="AE25" i="7"/>
  <c r="AG25" i="7"/>
  <c r="AI25" i="7"/>
  <c r="AK25" i="7"/>
  <c r="AM25" i="7"/>
  <c r="C26" i="7"/>
  <c r="E26" i="7"/>
  <c r="G26" i="7"/>
  <c r="I26" i="7"/>
  <c r="K26" i="7"/>
  <c r="M26" i="7"/>
  <c r="Q26" i="7"/>
  <c r="S26" i="7"/>
  <c r="U26" i="7"/>
  <c r="W26" i="7"/>
  <c r="Y26" i="7"/>
  <c r="AA26" i="7"/>
  <c r="AC26" i="7"/>
  <c r="AE26" i="7"/>
  <c r="AG26" i="7"/>
  <c r="AI26" i="7"/>
  <c r="AK26" i="7"/>
  <c r="AM26" i="7"/>
  <c r="C27" i="7"/>
  <c r="E27" i="7"/>
  <c r="G27" i="7"/>
  <c r="I27" i="7"/>
  <c r="K27" i="7"/>
  <c r="M27" i="7"/>
  <c r="Q27" i="7"/>
  <c r="S27" i="7"/>
  <c r="U27" i="7"/>
  <c r="W27" i="7"/>
  <c r="Y27" i="7"/>
  <c r="AA27" i="7"/>
  <c r="AC27" i="7"/>
  <c r="AE27" i="7"/>
  <c r="AG27" i="7"/>
  <c r="AI27" i="7"/>
  <c r="AK27" i="7"/>
  <c r="AM27" i="7"/>
  <c r="C28" i="7"/>
  <c r="E28" i="7"/>
  <c r="G28" i="7"/>
  <c r="I28" i="7"/>
  <c r="K28" i="7"/>
  <c r="M28" i="7"/>
  <c r="Q28" i="7"/>
  <c r="S28" i="7"/>
  <c r="U28" i="7"/>
  <c r="W28" i="7"/>
  <c r="Y28" i="7"/>
  <c r="AA28" i="7"/>
  <c r="AC28" i="7"/>
  <c r="AE28" i="7"/>
  <c r="AG28" i="7"/>
  <c r="AI28" i="7"/>
  <c r="AK28" i="7"/>
  <c r="AM28" i="7"/>
  <c r="C29" i="7"/>
  <c r="E29" i="7"/>
  <c r="G29" i="7"/>
  <c r="I29" i="7"/>
  <c r="K29" i="7"/>
  <c r="M29" i="7"/>
  <c r="Q29" i="7"/>
  <c r="S29" i="7"/>
  <c r="U29" i="7"/>
  <c r="W29" i="7"/>
  <c r="Y29" i="7"/>
  <c r="AA29" i="7"/>
  <c r="AC29" i="7"/>
  <c r="AE29" i="7"/>
  <c r="AG29" i="7"/>
  <c r="AI29" i="7"/>
  <c r="AK29" i="7"/>
  <c r="AM29" i="7"/>
  <c r="C30" i="7"/>
  <c r="E30" i="7"/>
  <c r="G30" i="7"/>
  <c r="I30" i="7"/>
  <c r="K30" i="7"/>
  <c r="M30" i="7"/>
  <c r="Q30" i="7"/>
  <c r="S30" i="7"/>
  <c r="U30" i="7"/>
  <c r="W30" i="7"/>
  <c r="Y30" i="7"/>
  <c r="AA30" i="7"/>
  <c r="AC30" i="7"/>
  <c r="AE30" i="7"/>
  <c r="AG30" i="7"/>
  <c r="AI30" i="7"/>
  <c r="AK30" i="7"/>
  <c r="AM30" i="7"/>
  <c r="C31" i="7"/>
  <c r="E31" i="7"/>
  <c r="G31" i="7"/>
  <c r="I31" i="7"/>
  <c r="K31" i="7"/>
  <c r="M31" i="7"/>
  <c r="Q31" i="7"/>
  <c r="S31" i="7"/>
  <c r="U31" i="7"/>
  <c r="W31" i="7"/>
  <c r="Y31" i="7"/>
  <c r="AA31" i="7"/>
  <c r="AC31" i="7"/>
  <c r="AE31" i="7"/>
  <c r="AG31" i="7"/>
  <c r="AI31" i="7"/>
  <c r="AK31" i="7"/>
  <c r="AM31" i="7"/>
  <c r="C32" i="7"/>
  <c r="E32" i="7"/>
  <c r="G32" i="7"/>
  <c r="I32" i="7"/>
  <c r="K32" i="7"/>
  <c r="M32" i="7"/>
  <c r="Q32" i="7"/>
  <c r="S32" i="7"/>
  <c r="U32" i="7"/>
  <c r="W32" i="7"/>
  <c r="Y32" i="7"/>
  <c r="AA32" i="7"/>
  <c r="AC32" i="7"/>
  <c r="AE32" i="7"/>
  <c r="AG32" i="7"/>
  <c r="AI32" i="7"/>
  <c r="AK32" i="7"/>
  <c r="AM32" i="7"/>
  <c r="C33" i="7"/>
  <c r="E33" i="7"/>
  <c r="G33" i="7"/>
  <c r="I33" i="7"/>
  <c r="K33" i="7"/>
  <c r="M33" i="7"/>
  <c r="Q33" i="7"/>
  <c r="S33" i="7"/>
  <c r="U33" i="7"/>
  <c r="W33" i="7"/>
  <c r="Y33" i="7"/>
  <c r="AA33" i="7"/>
  <c r="AC33" i="7"/>
  <c r="AE33" i="7"/>
  <c r="AG33" i="7"/>
  <c r="AI33" i="7"/>
  <c r="AK33" i="7"/>
  <c r="AM33" i="7"/>
  <c r="C34" i="7"/>
  <c r="E34" i="7"/>
  <c r="G34" i="7"/>
  <c r="I34" i="7"/>
  <c r="K34" i="7"/>
  <c r="M34" i="7"/>
  <c r="Q34" i="7"/>
  <c r="S34" i="7"/>
  <c r="U34" i="7"/>
  <c r="W34" i="7"/>
  <c r="Y34" i="7"/>
  <c r="AA34" i="7"/>
  <c r="AC34" i="7"/>
  <c r="AE34" i="7"/>
  <c r="AG34" i="7"/>
  <c r="AI34" i="7"/>
  <c r="AK34" i="7"/>
  <c r="AM34" i="7"/>
  <c r="C35" i="7"/>
  <c r="E35" i="7"/>
  <c r="G35" i="7"/>
  <c r="I35" i="7"/>
  <c r="K35" i="7"/>
  <c r="M35" i="7"/>
  <c r="Q35" i="7"/>
  <c r="S35" i="7"/>
  <c r="U35" i="7"/>
  <c r="W35" i="7"/>
  <c r="Y35" i="7"/>
  <c r="AA35" i="7"/>
  <c r="AC35" i="7"/>
  <c r="AE35" i="7"/>
  <c r="AG35" i="7"/>
  <c r="AI35" i="7"/>
  <c r="AK35" i="7"/>
  <c r="AM35" i="7"/>
  <c r="C36" i="7"/>
  <c r="E36" i="7"/>
  <c r="G36" i="7"/>
  <c r="I36" i="7"/>
  <c r="K36" i="7"/>
  <c r="M36" i="7"/>
  <c r="Q36" i="7"/>
  <c r="S36" i="7"/>
  <c r="U36" i="7"/>
  <c r="W36" i="7"/>
  <c r="Y36" i="7"/>
  <c r="AA36" i="7"/>
  <c r="AC36" i="7"/>
  <c r="AE36" i="7"/>
  <c r="AG36" i="7"/>
  <c r="AI36" i="7"/>
  <c r="AK36" i="7"/>
  <c r="AM36" i="7"/>
  <c r="C37" i="7"/>
  <c r="E37" i="7"/>
  <c r="G37" i="7"/>
  <c r="I37" i="7"/>
  <c r="K37" i="7"/>
  <c r="M37" i="7"/>
  <c r="Q37" i="7"/>
  <c r="S37" i="7"/>
  <c r="U37" i="7"/>
  <c r="W37" i="7"/>
  <c r="Y37" i="7"/>
  <c r="AA37" i="7"/>
  <c r="AC37" i="7"/>
  <c r="AE37" i="7"/>
  <c r="AG37" i="7"/>
  <c r="AI37" i="7"/>
  <c r="AK37" i="7"/>
  <c r="AM37" i="7"/>
  <c r="C38" i="7"/>
  <c r="E38" i="7"/>
  <c r="G38" i="7"/>
  <c r="I38" i="7"/>
  <c r="K38" i="7"/>
  <c r="M38" i="7"/>
  <c r="Q38" i="7"/>
  <c r="S38" i="7"/>
  <c r="U38" i="7"/>
  <c r="W38" i="7"/>
  <c r="Y38" i="7"/>
  <c r="AA38" i="7"/>
  <c r="AC38" i="7"/>
  <c r="AE38" i="7"/>
  <c r="AG38" i="7"/>
  <c r="AI38" i="7"/>
  <c r="AK38" i="7"/>
  <c r="AM38" i="7"/>
  <c r="C39" i="7"/>
  <c r="E39" i="7"/>
  <c r="G39" i="7"/>
  <c r="I39" i="7"/>
  <c r="K39" i="7"/>
  <c r="M39" i="7"/>
  <c r="Q39" i="7"/>
  <c r="S39" i="7"/>
  <c r="U39" i="7"/>
  <c r="W39" i="7"/>
  <c r="Y39" i="7"/>
  <c r="AA39" i="7"/>
  <c r="AC39" i="7"/>
  <c r="AE39" i="7"/>
  <c r="AG39" i="7"/>
  <c r="AI39" i="7"/>
  <c r="AK39" i="7"/>
  <c r="AM39" i="7"/>
  <c r="C40" i="7"/>
  <c r="E40" i="7"/>
  <c r="G40" i="7"/>
  <c r="I40" i="7"/>
  <c r="K40" i="7"/>
  <c r="M40" i="7"/>
  <c r="Q40" i="7"/>
  <c r="S40" i="7"/>
  <c r="U40" i="7"/>
  <c r="W40" i="7"/>
  <c r="Y40" i="7"/>
  <c r="AA40" i="7"/>
  <c r="AC40" i="7"/>
  <c r="AE40" i="7"/>
  <c r="AG40" i="7"/>
  <c r="AI40" i="7"/>
  <c r="AK40" i="7"/>
  <c r="AM40" i="7"/>
  <c r="C41" i="7"/>
  <c r="E41" i="7"/>
  <c r="G41" i="7"/>
  <c r="I41" i="7"/>
  <c r="K41" i="7"/>
  <c r="M41" i="7"/>
  <c r="Q41" i="7"/>
  <c r="S41" i="7"/>
  <c r="U41" i="7"/>
  <c r="W41" i="7"/>
  <c r="Y41" i="7"/>
  <c r="AA41" i="7"/>
  <c r="AC41" i="7"/>
  <c r="AE41" i="7"/>
  <c r="AG41" i="7"/>
  <c r="AI41" i="7"/>
  <c r="AK41" i="7"/>
  <c r="AM41" i="7"/>
  <c r="C42" i="7"/>
  <c r="E42" i="7"/>
  <c r="G42" i="7"/>
  <c r="I42" i="7"/>
  <c r="K42" i="7"/>
  <c r="M42" i="7"/>
  <c r="Q42" i="7"/>
  <c r="S42" i="7"/>
  <c r="U42" i="7"/>
  <c r="W42" i="7"/>
  <c r="Y42" i="7"/>
  <c r="AA42" i="7"/>
  <c r="AC42" i="7"/>
  <c r="AE42" i="7"/>
  <c r="AG42" i="7"/>
  <c r="AI42" i="7"/>
  <c r="AM42" i="7"/>
  <c r="C43" i="7"/>
  <c r="E43" i="7"/>
  <c r="G43" i="7"/>
  <c r="I43" i="7"/>
  <c r="K43" i="7"/>
  <c r="M43" i="7"/>
  <c r="Q43" i="7"/>
  <c r="S43" i="7"/>
  <c r="U43" i="7"/>
  <c r="W43" i="7"/>
  <c r="Y43" i="7"/>
  <c r="AA43" i="7"/>
  <c r="AC43" i="7"/>
  <c r="AE43" i="7"/>
  <c r="AG43" i="7"/>
  <c r="AI43" i="7"/>
  <c r="AK43" i="7"/>
  <c r="AM43" i="7"/>
  <c r="C44" i="7"/>
  <c r="E44" i="7"/>
  <c r="G44" i="7"/>
  <c r="I44" i="7"/>
  <c r="K44" i="7"/>
  <c r="M44" i="7"/>
  <c r="Q44" i="7"/>
  <c r="S44" i="7"/>
  <c r="U44" i="7"/>
  <c r="W44" i="7"/>
  <c r="Y44" i="7"/>
  <c r="AA44" i="7"/>
  <c r="AC44" i="7"/>
  <c r="AE44" i="7"/>
  <c r="AG44" i="7"/>
  <c r="AI44" i="7"/>
  <c r="AK44" i="7"/>
  <c r="AM44" i="7"/>
  <c r="C45" i="7"/>
  <c r="E45" i="7"/>
  <c r="G45" i="7"/>
  <c r="I45" i="7"/>
  <c r="K45" i="7"/>
  <c r="M45" i="7"/>
  <c r="Q45" i="7"/>
  <c r="S45" i="7"/>
  <c r="U45" i="7"/>
  <c r="W45" i="7"/>
  <c r="Y45" i="7"/>
  <c r="AA45" i="7"/>
  <c r="AC45" i="7"/>
  <c r="AE45" i="7"/>
  <c r="AG45" i="7"/>
  <c r="AI45" i="7"/>
  <c r="AK45" i="7"/>
  <c r="AM45" i="7"/>
  <c r="C46" i="7"/>
  <c r="E46" i="7"/>
  <c r="G46" i="7"/>
  <c r="I46" i="7"/>
  <c r="K46" i="7"/>
  <c r="M46" i="7"/>
  <c r="Q46" i="7"/>
  <c r="S46" i="7"/>
  <c r="U46" i="7"/>
  <c r="W46" i="7"/>
  <c r="Y46" i="7"/>
  <c r="AA46" i="7"/>
  <c r="AC46" i="7"/>
  <c r="AE46" i="7"/>
  <c r="AG46" i="7"/>
  <c r="AI46" i="7"/>
  <c r="AK46" i="7"/>
  <c r="AM46" i="7"/>
  <c r="C47" i="7"/>
  <c r="E47" i="7"/>
  <c r="G47" i="7"/>
  <c r="I47" i="7"/>
  <c r="K47" i="7"/>
  <c r="M47" i="7"/>
  <c r="Q47" i="7"/>
  <c r="S47" i="7"/>
  <c r="U47" i="7"/>
  <c r="W47" i="7"/>
  <c r="Y47" i="7"/>
  <c r="AA47" i="7"/>
  <c r="AC47" i="7"/>
  <c r="AE47" i="7"/>
  <c r="AG47" i="7"/>
  <c r="AI47" i="7"/>
  <c r="AK47" i="7"/>
  <c r="AM47" i="7"/>
  <c r="C48" i="7"/>
  <c r="E48" i="7"/>
  <c r="G48" i="7"/>
  <c r="I48" i="7"/>
  <c r="K48" i="7"/>
  <c r="M48" i="7"/>
  <c r="Q48" i="7"/>
  <c r="S48" i="7"/>
  <c r="U48" i="7"/>
  <c r="W48" i="7"/>
  <c r="Y48" i="7"/>
  <c r="AA48" i="7"/>
  <c r="AC48" i="7"/>
  <c r="AE48" i="7"/>
  <c r="AG48" i="7"/>
  <c r="AI48" i="7"/>
  <c r="AK48" i="7"/>
  <c r="AM48" i="7"/>
  <c r="C49" i="7"/>
  <c r="E49" i="7"/>
  <c r="G49" i="7"/>
  <c r="I49" i="7"/>
  <c r="K49" i="7"/>
  <c r="M49" i="7"/>
  <c r="Q49" i="7"/>
  <c r="S49" i="7"/>
  <c r="U49" i="7"/>
  <c r="W49" i="7"/>
  <c r="Y49" i="7"/>
  <c r="AA49" i="7"/>
  <c r="AC49" i="7"/>
  <c r="AE49" i="7"/>
  <c r="AG49" i="7"/>
  <c r="AI49" i="7"/>
  <c r="AK49" i="7"/>
  <c r="AM49" i="7"/>
  <c r="C50" i="7"/>
  <c r="E50" i="7"/>
  <c r="G50" i="7"/>
  <c r="I50" i="7"/>
  <c r="K50" i="7"/>
  <c r="M50" i="7"/>
  <c r="Q50" i="7"/>
  <c r="S50" i="7"/>
  <c r="U50" i="7"/>
  <c r="W50" i="7"/>
  <c r="Y50" i="7"/>
  <c r="AA50" i="7"/>
  <c r="AC50" i="7"/>
  <c r="AE50" i="7"/>
  <c r="AG50" i="7"/>
  <c r="AI50" i="7"/>
  <c r="AK50" i="7"/>
  <c r="AM50" i="7"/>
  <c r="C51" i="7"/>
  <c r="E51" i="7"/>
  <c r="G51" i="7"/>
  <c r="I51" i="7"/>
  <c r="K51" i="7"/>
  <c r="M51" i="7"/>
  <c r="Q51" i="7"/>
  <c r="S51" i="7"/>
  <c r="U51" i="7"/>
  <c r="W51" i="7"/>
  <c r="Y51" i="7"/>
  <c r="AA51" i="7"/>
  <c r="AC51" i="7"/>
  <c r="AE51" i="7"/>
  <c r="AG51" i="7"/>
  <c r="AI51" i="7"/>
  <c r="AK51" i="7"/>
  <c r="AM51" i="7"/>
  <c r="C52" i="7"/>
  <c r="E52" i="7"/>
  <c r="G52" i="7"/>
  <c r="I52" i="7"/>
  <c r="K52" i="7"/>
  <c r="M52" i="7"/>
  <c r="Q52" i="7"/>
  <c r="S52" i="7"/>
  <c r="U52" i="7"/>
  <c r="W52" i="7"/>
  <c r="Y52" i="7"/>
  <c r="AA52" i="7"/>
  <c r="AC52" i="7"/>
  <c r="AE52" i="7"/>
  <c r="AG52" i="7"/>
  <c r="AI52" i="7"/>
  <c r="AK52" i="7"/>
  <c r="AM52" i="7"/>
  <c r="C53" i="7"/>
  <c r="E53" i="7"/>
  <c r="G53" i="7"/>
  <c r="I53" i="7"/>
  <c r="K53" i="7"/>
  <c r="M53" i="7"/>
  <c r="Q53" i="7"/>
  <c r="S53" i="7"/>
  <c r="U53" i="7"/>
  <c r="W53" i="7"/>
  <c r="Y53" i="7"/>
  <c r="AA53" i="7"/>
  <c r="AC53" i="7"/>
  <c r="AE53" i="7"/>
  <c r="AG53" i="7"/>
  <c r="AI53" i="7"/>
  <c r="AK53" i="7"/>
  <c r="AM53" i="7"/>
  <c r="C54" i="7"/>
  <c r="E54" i="7"/>
  <c r="G54" i="7"/>
  <c r="I54" i="7"/>
  <c r="K54" i="7"/>
  <c r="M54" i="7"/>
  <c r="Q54" i="7"/>
  <c r="S54" i="7"/>
  <c r="U54" i="7"/>
  <c r="W54" i="7"/>
  <c r="Y54" i="7"/>
  <c r="AA54" i="7"/>
  <c r="AC54" i="7"/>
  <c r="AE54" i="7"/>
  <c r="AG54" i="7"/>
  <c r="AI54" i="7"/>
  <c r="AK54" i="7"/>
  <c r="AM54" i="7"/>
  <c r="C55" i="7"/>
  <c r="E55" i="7"/>
  <c r="G55" i="7"/>
  <c r="I55" i="7"/>
  <c r="K55" i="7"/>
  <c r="M55" i="7"/>
  <c r="Q55" i="7"/>
  <c r="S55" i="7"/>
  <c r="U55" i="7"/>
  <c r="W55" i="7"/>
  <c r="Y55" i="7"/>
  <c r="AA55" i="7"/>
  <c r="AC55" i="7"/>
  <c r="AE55" i="7"/>
  <c r="AG55" i="7"/>
  <c r="AI55" i="7"/>
  <c r="AK55" i="7"/>
  <c r="AM55" i="7"/>
  <c r="C56" i="7"/>
  <c r="E56" i="7"/>
  <c r="G56" i="7"/>
  <c r="I56" i="7"/>
  <c r="K56" i="7"/>
  <c r="M56" i="7"/>
  <c r="Q56" i="7"/>
  <c r="S56" i="7"/>
  <c r="U56" i="7"/>
  <c r="W56" i="7"/>
  <c r="Y56" i="7"/>
  <c r="AA56" i="7"/>
  <c r="AC56" i="7"/>
  <c r="AE56" i="7"/>
  <c r="AG56" i="7"/>
  <c r="AI56" i="7"/>
  <c r="AK56" i="7"/>
  <c r="AM56" i="7"/>
  <c r="C57" i="7"/>
  <c r="E57" i="7"/>
  <c r="G57" i="7"/>
  <c r="I57" i="7"/>
  <c r="K57" i="7"/>
  <c r="M57" i="7"/>
  <c r="Q57" i="7"/>
  <c r="S57" i="7"/>
  <c r="U57" i="7"/>
  <c r="W57" i="7"/>
  <c r="Y57" i="7"/>
  <c r="AA57" i="7"/>
  <c r="AC57" i="7"/>
  <c r="AE57" i="7"/>
  <c r="AG57" i="7"/>
  <c r="AI57" i="7"/>
  <c r="AK57" i="7"/>
  <c r="AM57" i="7"/>
  <c r="C58" i="7"/>
  <c r="E58" i="7"/>
  <c r="G58" i="7"/>
  <c r="I58" i="7"/>
  <c r="K58" i="7"/>
  <c r="M58" i="7"/>
  <c r="Q58" i="7"/>
  <c r="S58" i="7"/>
  <c r="U58" i="7"/>
  <c r="W58" i="7"/>
  <c r="Y58" i="7"/>
  <c r="AA58" i="7"/>
  <c r="AC58" i="7"/>
  <c r="AE58" i="7"/>
  <c r="AG58" i="7"/>
  <c r="AI58" i="7"/>
  <c r="AK58" i="7"/>
  <c r="AM58" i="7"/>
  <c r="C59" i="7"/>
  <c r="E59" i="7"/>
  <c r="G59" i="7"/>
  <c r="I59" i="7"/>
  <c r="K59" i="7"/>
  <c r="M59" i="7"/>
  <c r="Q59" i="7"/>
  <c r="S59" i="7"/>
  <c r="U59" i="7"/>
  <c r="W59" i="7"/>
  <c r="Y59" i="7"/>
  <c r="AA59" i="7"/>
  <c r="AC59" i="7"/>
  <c r="AE59" i="7"/>
  <c r="AG59" i="7"/>
  <c r="AI59" i="7"/>
  <c r="AK59" i="7"/>
  <c r="AM59" i="7"/>
  <c r="C60" i="7"/>
  <c r="E60" i="7"/>
  <c r="G60" i="7"/>
  <c r="I60" i="7"/>
  <c r="K60" i="7"/>
  <c r="M60" i="7"/>
  <c r="Q60" i="7"/>
  <c r="S60" i="7"/>
  <c r="U60" i="7"/>
  <c r="W60" i="7"/>
  <c r="Y60" i="7"/>
  <c r="AA60" i="7"/>
  <c r="AC60" i="7"/>
  <c r="AE60" i="7"/>
  <c r="AG60" i="7"/>
  <c r="AI60" i="7"/>
  <c r="AK60" i="7"/>
  <c r="AM60" i="7"/>
  <c r="C61" i="7"/>
  <c r="E61" i="7"/>
  <c r="G61" i="7"/>
  <c r="I61" i="7"/>
  <c r="K61" i="7"/>
  <c r="M61" i="7"/>
  <c r="Q61" i="7"/>
  <c r="S61" i="7"/>
  <c r="U61" i="7"/>
  <c r="W61" i="7"/>
  <c r="Y61" i="7"/>
  <c r="AA61" i="7"/>
  <c r="AC61" i="7"/>
  <c r="AE61" i="7"/>
  <c r="AG61" i="7"/>
  <c r="AI61" i="7"/>
  <c r="AK61" i="7"/>
  <c r="AM61" i="7"/>
  <c r="C62" i="7"/>
  <c r="E62" i="7"/>
  <c r="G62" i="7"/>
  <c r="I62" i="7"/>
  <c r="K62" i="7"/>
  <c r="M62" i="7"/>
  <c r="Q62" i="7"/>
  <c r="S62" i="7"/>
  <c r="U62" i="7"/>
  <c r="W62" i="7"/>
  <c r="Y62" i="7"/>
  <c r="AA62" i="7"/>
  <c r="AC62" i="7"/>
  <c r="AE62" i="7"/>
  <c r="AG62" i="7"/>
  <c r="AI62" i="7"/>
  <c r="AK62" i="7"/>
  <c r="AM62" i="7"/>
  <c r="C63" i="7"/>
  <c r="E63" i="7"/>
  <c r="G63" i="7"/>
  <c r="I63" i="7"/>
  <c r="K63" i="7"/>
  <c r="M63" i="7"/>
  <c r="Q63" i="7"/>
  <c r="S63" i="7"/>
  <c r="U63" i="7"/>
  <c r="W63" i="7"/>
  <c r="Y63" i="7"/>
  <c r="AA63" i="7"/>
  <c r="AC63" i="7"/>
  <c r="AE63" i="7"/>
  <c r="AG63" i="7"/>
  <c r="AI63" i="7"/>
  <c r="AK63" i="7"/>
  <c r="AM63" i="7"/>
  <c r="C64" i="7"/>
  <c r="E64" i="7"/>
  <c r="G64" i="7"/>
  <c r="I64" i="7"/>
  <c r="K64" i="7"/>
  <c r="M64" i="7"/>
  <c r="Q64" i="7"/>
  <c r="S64" i="7"/>
  <c r="U64" i="7"/>
  <c r="W64" i="7"/>
  <c r="Y64" i="7"/>
  <c r="AA64" i="7"/>
  <c r="AC64" i="7"/>
  <c r="AE64" i="7"/>
  <c r="AG64" i="7"/>
  <c r="AI64" i="7"/>
  <c r="AK64" i="7"/>
  <c r="AM64" i="7"/>
  <c r="C65" i="7"/>
  <c r="E65" i="7"/>
  <c r="G65" i="7"/>
  <c r="I65" i="7"/>
  <c r="K65" i="7"/>
  <c r="M65" i="7"/>
  <c r="Q65" i="7"/>
  <c r="S65" i="7"/>
  <c r="U65" i="7"/>
  <c r="W65" i="7"/>
  <c r="Y65" i="7"/>
  <c r="AA65" i="7"/>
  <c r="AC65" i="7"/>
  <c r="AE65" i="7"/>
  <c r="AG65" i="7"/>
  <c r="AI65" i="7"/>
  <c r="AK65" i="7"/>
  <c r="AM65" i="7"/>
  <c r="C66" i="7"/>
  <c r="E66" i="7"/>
  <c r="G66" i="7"/>
  <c r="I66" i="7"/>
  <c r="K66" i="7"/>
  <c r="M66" i="7"/>
  <c r="Q66" i="7"/>
  <c r="S66" i="7"/>
  <c r="U66" i="7"/>
  <c r="W66" i="7"/>
  <c r="Y66" i="7"/>
  <c r="AA66" i="7"/>
  <c r="AC66" i="7"/>
  <c r="AE66" i="7"/>
  <c r="AG66" i="7"/>
  <c r="AI66" i="7"/>
  <c r="AK66" i="7"/>
  <c r="AM66" i="7"/>
  <c r="C67" i="7"/>
  <c r="E67" i="7"/>
  <c r="G67" i="7"/>
  <c r="I67" i="7"/>
  <c r="K67" i="7"/>
  <c r="M67" i="7"/>
  <c r="Q67" i="7"/>
  <c r="S67" i="7"/>
  <c r="U67" i="7"/>
  <c r="W67" i="7"/>
  <c r="Y67" i="7"/>
  <c r="AA67" i="7"/>
  <c r="AC67" i="7"/>
  <c r="AE67" i="7"/>
  <c r="AG67" i="7"/>
  <c r="AI67" i="7"/>
  <c r="AK67" i="7"/>
  <c r="AM67" i="7"/>
  <c r="C68" i="7"/>
  <c r="E68" i="7"/>
  <c r="G68" i="7"/>
  <c r="I68" i="7"/>
  <c r="K68" i="7"/>
  <c r="M68" i="7"/>
  <c r="Q68" i="7"/>
  <c r="S68" i="7"/>
  <c r="U68" i="7"/>
  <c r="W68" i="7"/>
  <c r="Y68" i="7"/>
  <c r="AA68" i="7"/>
  <c r="AC68" i="7"/>
  <c r="AE68" i="7"/>
  <c r="AG68" i="7"/>
  <c r="AI68" i="7"/>
  <c r="AK68" i="7"/>
  <c r="AM68" i="7"/>
  <c r="C69" i="7"/>
  <c r="E69" i="7"/>
  <c r="G69" i="7"/>
  <c r="I69" i="7"/>
  <c r="K69" i="7"/>
  <c r="M69" i="7"/>
  <c r="Q69" i="7"/>
  <c r="S69" i="7"/>
  <c r="U69" i="7"/>
  <c r="W69" i="7"/>
  <c r="Y69" i="7"/>
  <c r="AA69" i="7"/>
  <c r="AC69" i="7"/>
  <c r="AE69" i="7"/>
  <c r="AG69" i="7"/>
  <c r="AI69" i="7"/>
  <c r="AK69" i="7"/>
  <c r="AM69" i="7"/>
  <c r="C70" i="7"/>
  <c r="E70" i="7"/>
  <c r="G70" i="7"/>
  <c r="I70" i="7"/>
  <c r="K70" i="7"/>
  <c r="M70" i="7"/>
  <c r="Q70" i="7"/>
  <c r="S70" i="7"/>
  <c r="U70" i="7"/>
  <c r="W70" i="7"/>
  <c r="Y70" i="7"/>
  <c r="AA70" i="7"/>
  <c r="AC70" i="7"/>
  <c r="AE70" i="7"/>
  <c r="AG70" i="7"/>
  <c r="AI70" i="7"/>
  <c r="AK70" i="7"/>
  <c r="AM70" i="7"/>
  <c r="C71" i="7"/>
  <c r="E71" i="7"/>
  <c r="G71" i="7"/>
  <c r="I71" i="7"/>
  <c r="K71" i="7"/>
  <c r="M71" i="7"/>
  <c r="Q71" i="7"/>
  <c r="S71" i="7"/>
  <c r="U71" i="7"/>
  <c r="W71" i="7"/>
  <c r="Y71" i="7"/>
  <c r="AA71" i="7"/>
  <c r="AC71" i="7"/>
  <c r="AE71" i="7"/>
  <c r="AG71" i="7"/>
  <c r="AI71" i="7"/>
  <c r="AK71" i="7"/>
  <c r="AM71" i="7"/>
  <c r="C72" i="7"/>
  <c r="E72" i="7"/>
  <c r="G72" i="7"/>
  <c r="I72" i="7"/>
  <c r="K72" i="7"/>
  <c r="M72" i="7"/>
  <c r="Q72" i="7"/>
  <c r="S72" i="7"/>
  <c r="U72" i="7"/>
  <c r="W72" i="7"/>
  <c r="Y72" i="7"/>
  <c r="AA72" i="7"/>
  <c r="AC72" i="7"/>
  <c r="AE72" i="7"/>
  <c r="AG72" i="7"/>
  <c r="AI72" i="7"/>
  <c r="AK72" i="7"/>
  <c r="AM72" i="7"/>
  <c r="C73" i="7"/>
  <c r="E73" i="7"/>
  <c r="G73" i="7"/>
  <c r="I73" i="7"/>
  <c r="K73" i="7"/>
  <c r="M73" i="7"/>
  <c r="Q73" i="7"/>
  <c r="S73" i="7"/>
  <c r="U73" i="7"/>
  <c r="W73" i="7"/>
  <c r="Y73" i="7"/>
  <c r="AA73" i="7"/>
  <c r="AC73" i="7"/>
  <c r="AE73" i="7"/>
  <c r="AG73" i="7"/>
  <c r="AI73" i="7"/>
  <c r="AK73" i="7"/>
  <c r="AM73" i="7"/>
  <c r="C74" i="7"/>
  <c r="E74" i="7"/>
  <c r="G74" i="7"/>
  <c r="I74" i="7"/>
  <c r="K74" i="7"/>
  <c r="M74" i="7"/>
  <c r="Q74" i="7"/>
  <c r="S74" i="7"/>
  <c r="U74" i="7"/>
  <c r="W74" i="7"/>
  <c r="Y74" i="7"/>
  <c r="AA74" i="7"/>
  <c r="AC74" i="7"/>
  <c r="AE74" i="7"/>
  <c r="AG74" i="7"/>
  <c r="AI74" i="7"/>
  <c r="AK74" i="7"/>
  <c r="AM74" i="7"/>
  <c r="C75" i="7"/>
  <c r="E75" i="7"/>
  <c r="G75" i="7"/>
  <c r="I75" i="7"/>
  <c r="K75" i="7"/>
  <c r="M75" i="7"/>
  <c r="Q75" i="7"/>
  <c r="S75" i="7"/>
  <c r="U75" i="7"/>
  <c r="W75" i="7"/>
  <c r="Y75" i="7"/>
  <c r="AA75" i="7"/>
  <c r="AC75" i="7"/>
  <c r="AE75" i="7"/>
  <c r="AG75" i="7"/>
  <c r="AI75" i="7"/>
  <c r="AK75" i="7"/>
  <c r="AM75" i="7"/>
  <c r="C76" i="7"/>
  <c r="E76" i="7"/>
  <c r="G76" i="7"/>
  <c r="I76" i="7"/>
  <c r="K76" i="7"/>
  <c r="M76" i="7"/>
  <c r="Q76" i="7"/>
  <c r="S76" i="7"/>
  <c r="U76" i="7"/>
  <c r="W76" i="7"/>
  <c r="Y76" i="7"/>
  <c r="AA76" i="7"/>
  <c r="AC76" i="7"/>
  <c r="AE76" i="7"/>
  <c r="AG76" i="7"/>
  <c r="AI76" i="7"/>
  <c r="AK76" i="7"/>
  <c r="AM76" i="7"/>
  <c r="C77" i="7"/>
  <c r="E77" i="7"/>
  <c r="G77" i="7"/>
  <c r="I77" i="7"/>
  <c r="K77" i="7"/>
  <c r="M77" i="7"/>
  <c r="Q77" i="7"/>
  <c r="S77" i="7"/>
  <c r="U77" i="7"/>
  <c r="W77" i="7"/>
  <c r="Y77" i="7"/>
  <c r="AA77" i="7"/>
  <c r="AC77" i="7"/>
  <c r="AE77" i="7"/>
  <c r="AG77" i="7"/>
  <c r="AI77" i="7"/>
  <c r="AK77" i="7"/>
  <c r="AM77" i="7"/>
  <c r="C78" i="7"/>
  <c r="E78" i="7"/>
  <c r="G78" i="7"/>
  <c r="I78" i="7"/>
  <c r="K78" i="7"/>
  <c r="M78" i="7"/>
  <c r="Q78" i="7"/>
  <c r="S78" i="7"/>
  <c r="U78" i="7"/>
  <c r="W78" i="7"/>
  <c r="Y78" i="7"/>
  <c r="AA78" i="7"/>
  <c r="AC78" i="7"/>
  <c r="AE78" i="7"/>
  <c r="AG78" i="7"/>
  <c r="AI78" i="7"/>
  <c r="AK78" i="7"/>
  <c r="AM78" i="7"/>
  <c r="C79" i="7"/>
  <c r="E79" i="7"/>
  <c r="G79" i="7"/>
  <c r="I79" i="7"/>
  <c r="K79" i="7"/>
  <c r="M79" i="7"/>
  <c r="Q79" i="7"/>
  <c r="S79" i="7"/>
  <c r="U79" i="7"/>
  <c r="W79" i="7"/>
  <c r="Y79" i="7"/>
  <c r="AA79" i="7"/>
  <c r="AC79" i="7"/>
  <c r="AE79" i="7"/>
  <c r="AG79" i="7"/>
  <c r="AI79" i="7"/>
  <c r="AK79" i="7"/>
  <c r="AM79" i="7"/>
  <c r="C80" i="7"/>
  <c r="E80" i="7"/>
  <c r="G80" i="7"/>
  <c r="I80" i="7"/>
  <c r="K80" i="7"/>
  <c r="M80" i="7"/>
  <c r="Q80" i="7"/>
  <c r="S80" i="7"/>
  <c r="U80" i="7"/>
  <c r="W80" i="7"/>
  <c r="Y80" i="7"/>
  <c r="AA80" i="7"/>
  <c r="AC80" i="7"/>
  <c r="AE80" i="7"/>
  <c r="AG80" i="7"/>
  <c r="AI80" i="7"/>
  <c r="AK80" i="7"/>
  <c r="AM80" i="7"/>
  <c r="C81" i="7"/>
  <c r="E81" i="7"/>
  <c r="G81" i="7"/>
  <c r="I81" i="7"/>
  <c r="K81" i="7"/>
  <c r="M81" i="7"/>
  <c r="Q81" i="7"/>
  <c r="S81" i="7"/>
  <c r="U81" i="7"/>
  <c r="W81" i="7"/>
  <c r="Y81" i="7"/>
  <c r="AA81" i="7"/>
  <c r="AC81" i="7"/>
  <c r="AE81" i="7"/>
  <c r="AG81" i="7"/>
  <c r="AI81" i="7"/>
  <c r="AK81" i="7"/>
  <c r="AM81" i="7"/>
  <c r="C82" i="7"/>
  <c r="E82" i="7"/>
  <c r="G82" i="7"/>
  <c r="I82" i="7"/>
  <c r="K82" i="7"/>
  <c r="M82" i="7"/>
  <c r="Q82" i="7"/>
  <c r="S82" i="7"/>
  <c r="U82" i="7"/>
  <c r="W82" i="7"/>
  <c r="Y82" i="7"/>
  <c r="AA82" i="7"/>
  <c r="AC82" i="7"/>
  <c r="AE82" i="7"/>
  <c r="AG82" i="7"/>
  <c r="AI82" i="7"/>
  <c r="AK82" i="7"/>
  <c r="AM82" i="7"/>
  <c r="C83" i="7"/>
  <c r="E83" i="7"/>
  <c r="G83" i="7"/>
  <c r="I83" i="7"/>
  <c r="K83" i="7"/>
  <c r="M83" i="7"/>
  <c r="Q83" i="7"/>
  <c r="S83" i="7"/>
  <c r="U83" i="7"/>
  <c r="W83" i="7"/>
  <c r="Y83" i="7"/>
  <c r="AA83" i="7"/>
  <c r="AC83" i="7"/>
  <c r="AE83" i="7"/>
  <c r="AG83" i="7"/>
  <c r="AI83" i="7"/>
  <c r="AK83" i="7"/>
  <c r="AM83" i="7"/>
  <c r="C84" i="7"/>
  <c r="E84" i="7"/>
  <c r="G84" i="7"/>
  <c r="I84" i="7"/>
  <c r="K84" i="7"/>
  <c r="M84" i="7"/>
  <c r="Q84" i="7"/>
  <c r="S84" i="7"/>
  <c r="U84" i="7"/>
  <c r="W84" i="7"/>
  <c r="Y84" i="7"/>
  <c r="AA84" i="7"/>
  <c r="AC84" i="7"/>
  <c r="AE84" i="7"/>
  <c r="AG84" i="7"/>
  <c r="AI84" i="7"/>
  <c r="AK84" i="7"/>
  <c r="AM84" i="7"/>
  <c r="C85" i="7"/>
  <c r="E85" i="7"/>
  <c r="G85" i="7"/>
  <c r="I85" i="7"/>
  <c r="K85" i="7"/>
  <c r="M85" i="7"/>
  <c r="Q85" i="7"/>
  <c r="S85" i="7"/>
  <c r="U85" i="7"/>
  <c r="W85" i="7"/>
  <c r="Y85" i="7"/>
  <c r="AA85" i="7"/>
  <c r="AC85" i="7"/>
  <c r="AE85" i="7"/>
  <c r="AG85" i="7"/>
  <c r="AI85" i="7"/>
  <c r="AK85" i="7"/>
  <c r="AM85" i="7"/>
  <c r="C86" i="7"/>
  <c r="E86" i="7"/>
  <c r="G86" i="7"/>
  <c r="I86" i="7"/>
  <c r="K86" i="7"/>
  <c r="M86" i="7"/>
  <c r="Q86" i="7"/>
  <c r="S86" i="7"/>
  <c r="U86" i="7"/>
  <c r="W86" i="7"/>
  <c r="Y86" i="7"/>
  <c r="AA86" i="7"/>
  <c r="AC86" i="7"/>
  <c r="AE86" i="7"/>
  <c r="AG86" i="7"/>
  <c r="AI86" i="7"/>
  <c r="AK86" i="7"/>
  <c r="AM86" i="7"/>
  <c r="C87" i="7"/>
  <c r="E87" i="7"/>
  <c r="G87" i="7"/>
  <c r="I87" i="7"/>
  <c r="K87" i="7"/>
  <c r="M87" i="7"/>
  <c r="Q87" i="7"/>
  <c r="S87" i="7"/>
  <c r="U87" i="7"/>
  <c r="W87" i="7"/>
  <c r="Y87" i="7"/>
  <c r="AA87" i="7"/>
  <c r="AC87" i="7"/>
  <c r="AE87" i="7"/>
  <c r="AG87" i="7"/>
  <c r="AI87" i="7"/>
  <c r="AK87" i="7"/>
  <c r="AM87" i="7"/>
  <c r="C88" i="7"/>
  <c r="E88" i="7"/>
  <c r="G88" i="7"/>
  <c r="I88" i="7"/>
  <c r="K88" i="7"/>
  <c r="M88" i="7"/>
  <c r="Q88" i="7"/>
  <c r="S88" i="7"/>
  <c r="U88" i="7"/>
  <c r="W88" i="7"/>
  <c r="Y88" i="7"/>
  <c r="AA88" i="7"/>
  <c r="AC88" i="7"/>
  <c r="AE88" i="7"/>
  <c r="AG88" i="7"/>
  <c r="AI88" i="7"/>
  <c r="AK88" i="7"/>
  <c r="AM88" i="7"/>
  <c r="C89" i="7"/>
  <c r="E89" i="7"/>
  <c r="G89" i="7"/>
  <c r="I89" i="7"/>
  <c r="K89" i="7"/>
  <c r="M89" i="7"/>
  <c r="Q89" i="7"/>
  <c r="S89" i="7"/>
  <c r="U89" i="7"/>
  <c r="W89" i="7"/>
  <c r="Y89" i="7"/>
  <c r="AA89" i="7"/>
  <c r="AC89" i="7"/>
  <c r="AE89" i="7"/>
  <c r="AG89" i="7"/>
  <c r="AI89" i="7"/>
  <c r="AK89" i="7"/>
  <c r="AM89" i="7"/>
  <c r="C90" i="7"/>
  <c r="E90" i="7"/>
  <c r="G90" i="7"/>
  <c r="I90" i="7"/>
  <c r="K90" i="7"/>
  <c r="M90" i="7"/>
  <c r="Q90" i="7"/>
  <c r="S90" i="7"/>
  <c r="U90" i="7"/>
  <c r="W90" i="7"/>
  <c r="Y90" i="7"/>
  <c r="AA90" i="7"/>
  <c r="AC90" i="7"/>
  <c r="AE90" i="7"/>
  <c r="AG90" i="7"/>
  <c r="AI90" i="7"/>
  <c r="AK90" i="7"/>
  <c r="AM90" i="7"/>
  <c r="C91" i="7"/>
  <c r="E91" i="7"/>
  <c r="G91" i="7"/>
  <c r="I91" i="7"/>
  <c r="K91" i="7"/>
  <c r="M91" i="7"/>
  <c r="Q91" i="7"/>
  <c r="S91" i="7"/>
  <c r="U91" i="7"/>
  <c r="W91" i="7"/>
  <c r="Y91" i="7"/>
  <c r="AA91" i="7"/>
  <c r="AC91" i="7"/>
  <c r="AE91" i="7"/>
  <c r="AG91" i="7"/>
  <c r="AI91" i="7"/>
  <c r="AK91" i="7"/>
  <c r="AM91" i="7"/>
  <c r="C92" i="7"/>
  <c r="E92" i="7"/>
  <c r="G92" i="7"/>
  <c r="I92" i="7"/>
  <c r="K92" i="7"/>
  <c r="M92" i="7"/>
  <c r="Q92" i="7"/>
  <c r="S92" i="7"/>
  <c r="U92" i="7"/>
  <c r="W92" i="7"/>
  <c r="Y92" i="7"/>
  <c r="AA92" i="7"/>
  <c r="AC92" i="7"/>
  <c r="AE92" i="7"/>
  <c r="AG92" i="7"/>
  <c r="AI92" i="7"/>
  <c r="AK92" i="7"/>
  <c r="AM92" i="7"/>
  <c r="C93" i="7"/>
  <c r="E93" i="7"/>
  <c r="G93" i="7"/>
  <c r="I93" i="7"/>
  <c r="K93" i="7"/>
  <c r="M93" i="7"/>
  <c r="Q93" i="7"/>
  <c r="S93" i="7"/>
  <c r="U93" i="7"/>
  <c r="W93" i="7"/>
  <c r="Y93" i="7"/>
  <c r="AA93" i="7"/>
  <c r="AC93" i="7"/>
  <c r="AE93" i="7"/>
  <c r="AG93" i="7"/>
  <c r="AI93" i="7"/>
  <c r="AK93" i="7"/>
  <c r="AM93" i="7"/>
  <c r="C94" i="7"/>
  <c r="E94" i="7"/>
  <c r="G94" i="7"/>
  <c r="I94" i="7"/>
  <c r="K94" i="7"/>
  <c r="M94" i="7"/>
  <c r="Q94" i="7"/>
  <c r="S94" i="7"/>
  <c r="U94" i="7"/>
  <c r="W94" i="7"/>
  <c r="Y94" i="7"/>
  <c r="AA94" i="7"/>
  <c r="AC94" i="7"/>
  <c r="AE94" i="7"/>
  <c r="AG94" i="7"/>
  <c r="AI94" i="7"/>
  <c r="AK94" i="7"/>
  <c r="AM94" i="7"/>
  <c r="C95" i="7"/>
  <c r="E95" i="7"/>
  <c r="G95" i="7"/>
  <c r="I95" i="7"/>
  <c r="K95" i="7"/>
  <c r="M95" i="7"/>
  <c r="Q95" i="7"/>
  <c r="S95" i="7"/>
  <c r="U95" i="7"/>
  <c r="W95" i="7"/>
  <c r="Y95" i="7"/>
  <c r="AA95" i="7"/>
  <c r="AC95" i="7"/>
  <c r="AE95" i="7"/>
  <c r="AG95" i="7"/>
  <c r="AI95" i="7"/>
  <c r="AK95" i="7"/>
  <c r="AM95" i="7"/>
  <c r="C96" i="7"/>
  <c r="E96" i="7"/>
  <c r="G96" i="7"/>
  <c r="I96" i="7"/>
  <c r="K96" i="7"/>
  <c r="M96" i="7"/>
  <c r="Q96" i="7"/>
  <c r="S96" i="7"/>
  <c r="U96" i="7"/>
  <c r="W96" i="7"/>
  <c r="Y96" i="7"/>
  <c r="AA96" i="7"/>
  <c r="AC96" i="7"/>
  <c r="AE96" i="7"/>
  <c r="AG96" i="7"/>
  <c r="AI96" i="7"/>
  <c r="AK96" i="7"/>
  <c r="AM96" i="7"/>
  <c r="C97" i="7"/>
  <c r="E97" i="7"/>
  <c r="G97" i="7"/>
  <c r="I97" i="7"/>
  <c r="K97" i="7"/>
  <c r="M97" i="7"/>
  <c r="Q97" i="7"/>
  <c r="S97" i="7"/>
  <c r="U97" i="7"/>
  <c r="W97" i="7"/>
  <c r="Y97" i="7"/>
  <c r="AA97" i="7"/>
  <c r="AC97" i="7"/>
  <c r="AE97" i="7"/>
  <c r="AG97" i="7"/>
  <c r="AI97" i="7"/>
  <c r="AK97" i="7"/>
  <c r="AM97" i="7"/>
  <c r="C98" i="7"/>
  <c r="E98" i="7"/>
  <c r="G98" i="7"/>
  <c r="I98" i="7"/>
  <c r="K98" i="7"/>
  <c r="M98" i="7"/>
  <c r="Q98" i="7"/>
  <c r="S98" i="7"/>
  <c r="U98" i="7"/>
  <c r="W98" i="7"/>
  <c r="Y98" i="7"/>
  <c r="AA98" i="7"/>
  <c r="AC98" i="7"/>
  <c r="AE98" i="7"/>
  <c r="AG98" i="7"/>
  <c r="AI98" i="7"/>
  <c r="AK98" i="7"/>
  <c r="AM98" i="7"/>
  <c r="C99" i="7"/>
  <c r="E99" i="7"/>
  <c r="G99" i="7"/>
  <c r="I99" i="7"/>
  <c r="K99" i="7"/>
  <c r="M99" i="7"/>
  <c r="Q99" i="7"/>
  <c r="S99" i="7"/>
  <c r="U99" i="7"/>
  <c r="W99" i="7"/>
  <c r="Y99" i="7"/>
  <c r="AA99" i="7"/>
  <c r="AC99" i="7"/>
  <c r="AE99" i="7"/>
  <c r="AG99" i="7"/>
  <c r="AI99" i="7"/>
  <c r="AK99" i="7"/>
  <c r="AM99" i="7"/>
  <c r="C100" i="7"/>
  <c r="E100" i="7"/>
  <c r="G100" i="7"/>
  <c r="I100" i="7"/>
  <c r="K100" i="7"/>
  <c r="M100" i="7"/>
  <c r="Q100" i="7"/>
  <c r="S100" i="7"/>
  <c r="U100" i="7"/>
  <c r="W100" i="7"/>
  <c r="Y100" i="7"/>
  <c r="AA100" i="7"/>
  <c r="AC100" i="7"/>
  <c r="AE100" i="7"/>
  <c r="AG100" i="7"/>
  <c r="AI100" i="7"/>
  <c r="AK100" i="7"/>
  <c r="AM100" i="7"/>
  <c r="C101" i="7"/>
  <c r="E101" i="7"/>
  <c r="G101" i="7"/>
  <c r="I101" i="7"/>
  <c r="K101" i="7"/>
  <c r="M101" i="7"/>
  <c r="Q101" i="7"/>
  <c r="S101" i="7"/>
  <c r="U101" i="7"/>
  <c r="W101" i="7"/>
  <c r="Y101" i="7"/>
  <c r="AA101" i="7"/>
  <c r="AC101" i="7"/>
  <c r="AE101" i="7"/>
  <c r="AG101" i="7"/>
  <c r="AI101" i="7"/>
  <c r="AK101" i="7"/>
  <c r="AM101" i="7"/>
  <c r="C102" i="7"/>
  <c r="E102" i="7"/>
  <c r="G102" i="7"/>
  <c r="I102" i="7"/>
  <c r="K102" i="7"/>
  <c r="M102" i="7"/>
  <c r="Q102" i="7"/>
  <c r="S102" i="7"/>
  <c r="U102" i="7"/>
  <c r="W102" i="7"/>
  <c r="Y102" i="7"/>
  <c r="AA102" i="7"/>
  <c r="AC102" i="7"/>
  <c r="AE102" i="7"/>
  <c r="AG102" i="7"/>
  <c r="AI102" i="7"/>
  <c r="AK102" i="7"/>
  <c r="AM102" i="7"/>
  <c r="C103" i="7"/>
  <c r="E103" i="7"/>
  <c r="G103" i="7"/>
  <c r="I103" i="7"/>
  <c r="K103" i="7"/>
  <c r="M103" i="7"/>
  <c r="Q103" i="7"/>
  <c r="S103" i="7"/>
  <c r="U103" i="7"/>
  <c r="W103" i="7"/>
  <c r="Y103" i="7"/>
  <c r="AA103" i="7"/>
  <c r="AC103" i="7"/>
  <c r="AE103" i="7"/>
  <c r="AG103" i="7"/>
  <c r="AI103" i="7"/>
  <c r="AK103" i="7"/>
  <c r="AM103" i="7"/>
  <c r="C104" i="7"/>
  <c r="E104" i="7"/>
  <c r="G104" i="7"/>
  <c r="I104" i="7"/>
  <c r="K104" i="7"/>
  <c r="M104" i="7"/>
  <c r="Q104" i="7"/>
  <c r="S104" i="7"/>
  <c r="U104" i="7"/>
  <c r="W104" i="7"/>
  <c r="Y104" i="7"/>
  <c r="AA104" i="7"/>
  <c r="AC104" i="7"/>
  <c r="AE104" i="7"/>
  <c r="AG104" i="7"/>
  <c r="AI104" i="7"/>
  <c r="AK104" i="7"/>
  <c r="AM104" i="7"/>
  <c r="C105" i="7"/>
  <c r="E105" i="7"/>
  <c r="G105" i="7"/>
  <c r="I105" i="7"/>
  <c r="K105" i="7"/>
  <c r="M105" i="7"/>
  <c r="Q105" i="7"/>
  <c r="S105" i="7"/>
  <c r="U105" i="7"/>
  <c r="W105" i="7"/>
  <c r="Y105" i="7"/>
  <c r="AA105" i="7"/>
  <c r="AC105" i="7"/>
  <c r="AE105" i="7"/>
  <c r="AG105" i="7"/>
  <c r="AI105" i="7"/>
  <c r="AK105" i="7"/>
  <c r="AM105" i="7"/>
  <c r="C6" i="7"/>
  <c r="E6" i="7"/>
  <c r="G6" i="7"/>
  <c r="I6" i="7"/>
  <c r="K6" i="7"/>
  <c r="M6" i="7"/>
  <c r="Q6" i="7"/>
  <c r="S6" i="7"/>
  <c r="U6" i="7"/>
  <c r="W6" i="7"/>
  <c r="Y6" i="7"/>
  <c r="AA6" i="7"/>
  <c r="AC6" i="7"/>
  <c r="AE6" i="7"/>
  <c r="AG6" i="7"/>
  <c r="AI6" i="7"/>
  <c r="AK6" i="7"/>
  <c r="AM6" i="7"/>
  <c r="E574" i="8"/>
  <c r="F574" i="8"/>
  <c r="G574" i="8"/>
  <c r="H574" i="8"/>
  <c r="I574" i="8"/>
  <c r="J574" i="8"/>
  <c r="K574" i="8"/>
  <c r="L574" i="8"/>
  <c r="M574" i="8"/>
  <c r="N574" i="8"/>
  <c r="O574" i="8"/>
  <c r="P574" i="8"/>
  <c r="Q574" i="8"/>
  <c r="R574" i="8"/>
  <c r="S574" i="8"/>
  <c r="T574" i="8"/>
  <c r="U574" i="8"/>
  <c r="V574" i="8"/>
  <c r="E575" i="8"/>
  <c r="F575" i="8"/>
  <c r="G575" i="8"/>
  <c r="H575" i="8"/>
  <c r="I575" i="8"/>
  <c r="J575" i="8"/>
  <c r="K575" i="8"/>
  <c r="L575" i="8"/>
  <c r="M575" i="8"/>
  <c r="N575" i="8"/>
  <c r="O575" i="8"/>
  <c r="P575" i="8"/>
  <c r="Q575" i="8"/>
  <c r="R575" i="8"/>
  <c r="S575" i="8"/>
  <c r="T575" i="8"/>
  <c r="U575" i="8"/>
  <c r="V575" i="8"/>
  <c r="E576" i="8"/>
  <c r="F576" i="8"/>
  <c r="G576" i="8"/>
  <c r="H576" i="8"/>
  <c r="I576" i="8"/>
  <c r="J576" i="8"/>
  <c r="K576" i="8"/>
  <c r="L576" i="8"/>
  <c r="M576" i="8"/>
  <c r="N576" i="8"/>
  <c r="O576" i="8"/>
  <c r="P576" i="8"/>
  <c r="Q576" i="8"/>
  <c r="R576" i="8"/>
  <c r="S576" i="8"/>
  <c r="T576" i="8"/>
  <c r="U576" i="8"/>
  <c r="V576" i="8"/>
  <c r="E577" i="8"/>
  <c r="F577" i="8"/>
  <c r="G577" i="8"/>
  <c r="H577" i="8"/>
  <c r="I577" i="8"/>
  <c r="J577" i="8"/>
  <c r="K577" i="8"/>
  <c r="L577" i="8"/>
  <c r="M577" i="8"/>
  <c r="N577" i="8"/>
  <c r="O577" i="8"/>
  <c r="P577" i="8"/>
  <c r="Q577" i="8"/>
  <c r="R577" i="8"/>
  <c r="S577" i="8"/>
  <c r="T577" i="8"/>
  <c r="U577" i="8"/>
  <c r="V577" i="8"/>
  <c r="E578" i="8"/>
  <c r="F578" i="8"/>
  <c r="G578" i="8"/>
  <c r="H578" i="8"/>
  <c r="I578" i="8"/>
  <c r="J578" i="8"/>
  <c r="K578" i="8"/>
  <c r="L578" i="8"/>
  <c r="M578" i="8"/>
  <c r="N578" i="8"/>
  <c r="O578" i="8"/>
  <c r="P578" i="8"/>
  <c r="Q578" i="8"/>
  <c r="R578" i="8"/>
  <c r="S578" i="8"/>
  <c r="T578" i="8"/>
  <c r="U578" i="8"/>
  <c r="V578" i="8"/>
  <c r="E579" i="8"/>
  <c r="F579" i="8"/>
  <c r="G579" i="8"/>
  <c r="H579" i="8"/>
  <c r="I579" i="8"/>
  <c r="J579" i="8"/>
  <c r="K579" i="8"/>
  <c r="L579" i="8"/>
  <c r="M579" i="8"/>
  <c r="N579" i="8"/>
  <c r="O579" i="8"/>
  <c r="P579" i="8"/>
  <c r="Q579" i="8"/>
  <c r="R579" i="8"/>
  <c r="S579" i="8"/>
  <c r="T579" i="8"/>
  <c r="U579" i="8"/>
  <c r="V579" i="8"/>
  <c r="E580" i="8"/>
  <c r="F580" i="8"/>
  <c r="G580" i="8"/>
  <c r="H580" i="8"/>
  <c r="I580" i="8"/>
  <c r="J580" i="8"/>
  <c r="K580" i="8"/>
  <c r="L580" i="8"/>
  <c r="M580" i="8"/>
  <c r="N580" i="8"/>
  <c r="O580" i="8"/>
  <c r="P580" i="8"/>
  <c r="Q580" i="8"/>
  <c r="R580" i="8"/>
  <c r="S580" i="8"/>
  <c r="T580" i="8"/>
  <c r="U580" i="8"/>
  <c r="V580" i="8"/>
  <c r="E581" i="8"/>
  <c r="F581" i="8"/>
  <c r="G581" i="8"/>
  <c r="H581" i="8"/>
  <c r="I581" i="8"/>
  <c r="J581" i="8"/>
  <c r="K581" i="8"/>
  <c r="L581" i="8"/>
  <c r="M581" i="8"/>
  <c r="N581" i="8"/>
  <c r="O581" i="8"/>
  <c r="P581" i="8"/>
  <c r="Q581" i="8"/>
  <c r="R581" i="8"/>
  <c r="S581" i="8"/>
  <c r="T581" i="8"/>
  <c r="U581" i="8"/>
  <c r="V581" i="8"/>
  <c r="E582" i="8"/>
  <c r="F582" i="8"/>
  <c r="G582" i="8"/>
  <c r="H582" i="8"/>
  <c r="I582" i="8"/>
  <c r="J582" i="8"/>
  <c r="K582" i="8"/>
  <c r="L582" i="8"/>
  <c r="M582" i="8"/>
  <c r="N582" i="8"/>
  <c r="O582" i="8"/>
  <c r="P582" i="8"/>
  <c r="Q582" i="8"/>
  <c r="R582" i="8"/>
  <c r="S582" i="8"/>
  <c r="T582" i="8"/>
  <c r="U582" i="8"/>
  <c r="V582" i="8"/>
  <c r="E583" i="8"/>
  <c r="F583" i="8"/>
  <c r="G583" i="8"/>
  <c r="H583" i="8"/>
  <c r="I583" i="8"/>
  <c r="J583" i="8"/>
  <c r="K583" i="8"/>
  <c r="L583" i="8"/>
  <c r="M583" i="8"/>
  <c r="N583" i="8"/>
  <c r="O583" i="8"/>
  <c r="P583" i="8"/>
  <c r="Q583" i="8"/>
  <c r="R583" i="8"/>
  <c r="S583" i="8"/>
  <c r="T583" i="8"/>
  <c r="U583" i="8"/>
  <c r="V583" i="8"/>
  <c r="E584" i="8"/>
  <c r="F584" i="8"/>
  <c r="G584" i="8"/>
  <c r="H584" i="8"/>
  <c r="I584" i="8"/>
  <c r="J584" i="8"/>
  <c r="K584" i="8"/>
  <c r="L584" i="8"/>
  <c r="M584" i="8"/>
  <c r="N584" i="8"/>
  <c r="O584" i="8"/>
  <c r="P584" i="8"/>
  <c r="Q584" i="8"/>
  <c r="R584" i="8"/>
  <c r="S584" i="8"/>
  <c r="T584" i="8"/>
  <c r="U584" i="8"/>
  <c r="V584" i="8"/>
  <c r="E585" i="8"/>
  <c r="F585" i="8"/>
  <c r="G585" i="8"/>
  <c r="H585" i="8"/>
  <c r="I585" i="8"/>
  <c r="J585" i="8"/>
  <c r="K585" i="8"/>
  <c r="L585" i="8"/>
  <c r="M585" i="8"/>
  <c r="N585" i="8"/>
  <c r="O585" i="8"/>
  <c r="P585" i="8"/>
  <c r="Q585" i="8"/>
  <c r="R585" i="8"/>
  <c r="S585" i="8"/>
  <c r="T585" i="8"/>
  <c r="U585" i="8"/>
  <c r="V585" i="8"/>
  <c r="E586" i="8"/>
  <c r="F586" i="8"/>
  <c r="G586" i="8"/>
  <c r="H586" i="8"/>
  <c r="I586" i="8"/>
  <c r="J586" i="8"/>
  <c r="K586" i="8"/>
  <c r="L586" i="8"/>
  <c r="M586" i="8"/>
  <c r="N586" i="8"/>
  <c r="O586" i="8"/>
  <c r="P586" i="8"/>
  <c r="Q586" i="8"/>
  <c r="R586" i="8"/>
  <c r="S586" i="8"/>
  <c r="T586" i="8"/>
  <c r="U586" i="8"/>
  <c r="V586" i="8"/>
  <c r="E587" i="8"/>
  <c r="F587" i="8"/>
  <c r="G587" i="8"/>
  <c r="H587" i="8"/>
  <c r="I587" i="8"/>
  <c r="J587" i="8"/>
  <c r="K587" i="8"/>
  <c r="L587" i="8"/>
  <c r="M587" i="8"/>
  <c r="N587" i="8"/>
  <c r="O587" i="8"/>
  <c r="P587" i="8"/>
  <c r="Q587" i="8"/>
  <c r="R587" i="8"/>
  <c r="S587" i="8"/>
  <c r="T587" i="8"/>
  <c r="U587" i="8"/>
  <c r="V587" i="8"/>
  <c r="E588" i="8"/>
  <c r="F588" i="8"/>
  <c r="G588" i="8"/>
  <c r="H588" i="8"/>
  <c r="I588" i="8"/>
  <c r="J588" i="8"/>
  <c r="K588" i="8"/>
  <c r="L588" i="8"/>
  <c r="M588" i="8"/>
  <c r="N588" i="8"/>
  <c r="O588" i="8"/>
  <c r="P588" i="8"/>
  <c r="Q588" i="8"/>
  <c r="R588" i="8"/>
  <c r="S588" i="8"/>
  <c r="T588" i="8"/>
  <c r="U588" i="8"/>
  <c r="V588" i="8"/>
  <c r="E589" i="8"/>
  <c r="F589" i="8"/>
  <c r="G589" i="8"/>
  <c r="H589" i="8"/>
  <c r="I589" i="8"/>
  <c r="J589" i="8"/>
  <c r="K589" i="8"/>
  <c r="L589" i="8"/>
  <c r="M589" i="8"/>
  <c r="N589" i="8"/>
  <c r="O589" i="8"/>
  <c r="P589" i="8"/>
  <c r="Q589" i="8"/>
  <c r="R589" i="8"/>
  <c r="S589" i="8"/>
  <c r="T589" i="8"/>
  <c r="U589" i="8"/>
  <c r="V589" i="8"/>
  <c r="E590" i="8"/>
  <c r="F590" i="8"/>
  <c r="G590" i="8"/>
  <c r="H590" i="8"/>
  <c r="I590" i="8"/>
  <c r="J590" i="8"/>
  <c r="K590" i="8"/>
  <c r="L590" i="8"/>
  <c r="M590" i="8"/>
  <c r="N590" i="8"/>
  <c r="O590" i="8"/>
  <c r="P590" i="8"/>
  <c r="Q590" i="8"/>
  <c r="R590" i="8"/>
  <c r="S590" i="8"/>
  <c r="T590" i="8"/>
  <c r="U590" i="8"/>
  <c r="V590" i="8"/>
  <c r="E591" i="8"/>
  <c r="F591" i="8"/>
  <c r="G591" i="8"/>
  <c r="H591" i="8"/>
  <c r="I591" i="8"/>
  <c r="J591" i="8"/>
  <c r="K591" i="8"/>
  <c r="L591" i="8"/>
  <c r="M591" i="8"/>
  <c r="N591" i="8"/>
  <c r="O591" i="8"/>
  <c r="P591" i="8"/>
  <c r="Q591" i="8"/>
  <c r="R591" i="8"/>
  <c r="S591" i="8"/>
  <c r="T591" i="8"/>
  <c r="U591" i="8"/>
  <c r="V591" i="8"/>
  <c r="E592" i="8"/>
  <c r="F592" i="8"/>
  <c r="G592" i="8"/>
  <c r="H592" i="8"/>
  <c r="I592" i="8"/>
  <c r="J592" i="8"/>
  <c r="K592" i="8"/>
  <c r="L592" i="8"/>
  <c r="M592" i="8"/>
  <c r="N592" i="8"/>
  <c r="O592" i="8"/>
  <c r="P592" i="8"/>
  <c r="Q592" i="8"/>
  <c r="R592" i="8"/>
  <c r="S592" i="8"/>
  <c r="T592" i="8"/>
  <c r="U592" i="8"/>
  <c r="V592" i="8"/>
  <c r="E593" i="8"/>
  <c r="F593" i="8"/>
  <c r="G593" i="8"/>
  <c r="H593" i="8"/>
  <c r="I593" i="8"/>
  <c r="J593" i="8"/>
  <c r="K593" i="8"/>
  <c r="L593" i="8"/>
  <c r="M593" i="8"/>
  <c r="N593" i="8"/>
  <c r="O593" i="8"/>
  <c r="P593" i="8"/>
  <c r="Q593" i="8"/>
  <c r="R593" i="8"/>
  <c r="S593" i="8"/>
  <c r="T593" i="8"/>
  <c r="U593" i="8"/>
  <c r="V593" i="8"/>
  <c r="E594" i="8"/>
  <c r="F594" i="8"/>
  <c r="G594" i="8"/>
  <c r="H594" i="8"/>
  <c r="I594" i="8"/>
  <c r="J594" i="8"/>
  <c r="K594" i="8"/>
  <c r="L594" i="8"/>
  <c r="M594" i="8"/>
  <c r="N594" i="8"/>
  <c r="O594" i="8"/>
  <c r="P594" i="8"/>
  <c r="Q594" i="8"/>
  <c r="R594" i="8"/>
  <c r="S594" i="8"/>
  <c r="T594" i="8"/>
  <c r="U594" i="8"/>
  <c r="V594" i="8"/>
  <c r="E595" i="8"/>
  <c r="F595" i="8"/>
  <c r="G595" i="8"/>
  <c r="H595" i="8"/>
  <c r="I595" i="8"/>
  <c r="J595" i="8"/>
  <c r="K595" i="8"/>
  <c r="L595" i="8"/>
  <c r="M595" i="8"/>
  <c r="N595" i="8"/>
  <c r="O595" i="8"/>
  <c r="P595" i="8"/>
  <c r="Q595" i="8"/>
  <c r="R595" i="8"/>
  <c r="S595" i="8"/>
  <c r="T595" i="8"/>
  <c r="U595" i="8"/>
  <c r="V595" i="8"/>
  <c r="E596" i="8"/>
  <c r="F596" i="8"/>
  <c r="G596" i="8"/>
  <c r="H596" i="8"/>
  <c r="I596" i="8"/>
  <c r="J596" i="8"/>
  <c r="K596" i="8"/>
  <c r="L596" i="8"/>
  <c r="M596" i="8"/>
  <c r="N596" i="8"/>
  <c r="O596" i="8"/>
  <c r="P596" i="8"/>
  <c r="Q596" i="8"/>
  <c r="R596" i="8"/>
  <c r="S596" i="8"/>
  <c r="T596" i="8"/>
  <c r="U596" i="8"/>
  <c r="V596" i="8"/>
  <c r="E597" i="8"/>
  <c r="F597" i="8"/>
  <c r="G597" i="8"/>
  <c r="H597" i="8"/>
  <c r="I597" i="8"/>
  <c r="J597" i="8"/>
  <c r="K597" i="8"/>
  <c r="L597" i="8"/>
  <c r="M597" i="8"/>
  <c r="N597" i="8"/>
  <c r="O597" i="8"/>
  <c r="P597" i="8"/>
  <c r="Q597" i="8"/>
  <c r="R597" i="8"/>
  <c r="S597" i="8"/>
  <c r="T597" i="8"/>
  <c r="U597" i="8"/>
  <c r="V597" i="8"/>
  <c r="E598" i="8"/>
  <c r="F598" i="8"/>
  <c r="G598" i="8"/>
  <c r="H598" i="8"/>
  <c r="I598" i="8"/>
  <c r="J598" i="8"/>
  <c r="K598" i="8"/>
  <c r="L598" i="8"/>
  <c r="M598" i="8"/>
  <c r="N598" i="8"/>
  <c r="O598" i="8"/>
  <c r="P598" i="8"/>
  <c r="Q598" i="8"/>
  <c r="R598" i="8"/>
  <c r="S598" i="8"/>
  <c r="T598" i="8"/>
  <c r="U598" i="8"/>
  <c r="V598" i="8"/>
  <c r="E599" i="8"/>
  <c r="F599" i="8"/>
  <c r="G599" i="8"/>
  <c r="H599" i="8"/>
  <c r="I599" i="8"/>
  <c r="J599" i="8"/>
  <c r="K599" i="8"/>
  <c r="L599" i="8"/>
  <c r="M599" i="8"/>
  <c r="N599" i="8"/>
  <c r="O599" i="8"/>
  <c r="P599" i="8"/>
  <c r="Q599" i="8"/>
  <c r="R599" i="8"/>
  <c r="S599" i="8"/>
  <c r="T599" i="8"/>
  <c r="U599" i="8"/>
  <c r="V599" i="8"/>
  <c r="E600" i="8"/>
  <c r="F600" i="8"/>
  <c r="G600" i="8"/>
  <c r="H600" i="8"/>
  <c r="I600" i="8"/>
  <c r="J600" i="8"/>
  <c r="K600" i="8"/>
  <c r="L600" i="8"/>
  <c r="M600" i="8"/>
  <c r="N600" i="8"/>
  <c r="O600" i="8"/>
  <c r="P600" i="8"/>
  <c r="Q600" i="8"/>
  <c r="R600" i="8"/>
  <c r="S600" i="8"/>
  <c r="T600" i="8"/>
  <c r="U600" i="8"/>
  <c r="V600" i="8"/>
  <c r="E601" i="8"/>
  <c r="F601" i="8"/>
  <c r="G601" i="8"/>
  <c r="H601" i="8"/>
  <c r="I601" i="8"/>
  <c r="J601" i="8"/>
  <c r="K601" i="8"/>
  <c r="L601" i="8"/>
  <c r="M601" i="8"/>
  <c r="N601" i="8"/>
  <c r="O601" i="8"/>
  <c r="P601" i="8"/>
  <c r="Q601" i="8"/>
  <c r="R601" i="8"/>
  <c r="S601" i="8"/>
  <c r="T601" i="8"/>
  <c r="U601" i="8"/>
  <c r="V601" i="8"/>
  <c r="E602" i="8"/>
  <c r="F602" i="8"/>
  <c r="G602" i="8"/>
  <c r="H602" i="8"/>
  <c r="I602" i="8"/>
  <c r="J602" i="8"/>
  <c r="K602" i="8"/>
  <c r="L602" i="8"/>
  <c r="M602" i="8"/>
  <c r="N602" i="8"/>
  <c r="O602" i="8"/>
  <c r="P602" i="8"/>
  <c r="Q602" i="8"/>
  <c r="R602" i="8"/>
  <c r="S602" i="8"/>
  <c r="T602" i="8"/>
  <c r="U602" i="8"/>
  <c r="V602" i="8"/>
  <c r="E603" i="8"/>
  <c r="F603" i="8"/>
  <c r="G603" i="8"/>
  <c r="H603" i="8"/>
  <c r="I603" i="8"/>
  <c r="J603" i="8"/>
  <c r="K603" i="8"/>
  <c r="L603" i="8"/>
  <c r="M603" i="8"/>
  <c r="N603" i="8"/>
  <c r="O603" i="8"/>
  <c r="P603" i="8"/>
  <c r="Q603" i="8"/>
  <c r="R603" i="8"/>
  <c r="S603" i="8"/>
  <c r="T603" i="8"/>
  <c r="U603" i="8"/>
  <c r="V603" i="8"/>
  <c r="E604" i="8"/>
  <c r="F604" i="8"/>
  <c r="G604" i="8"/>
  <c r="H604" i="8"/>
  <c r="I604" i="8"/>
  <c r="J604" i="8"/>
  <c r="K604" i="8"/>
  <c r="L604" i="8"/>
  <c r="M604" i="8"/>
  <c r="N604" i="8"/>
  <c r="O604" i="8"/>
  <c r="P604" i="8"/>
  <c r="Q604" i="8"/>
  <c r="R604" i="8"/>
  <c r="S604" i="8"/>
  <c r="T604" i="8"/>
  <c r="U604" i="8"/>
  <c r="V604" i="8"/>
  <c r="E605" i="8"/>
  <c r="F605" i="8"/>
  <c r="G605" i="8"/>
  <c r="H605" i="8"/>
  <c r="I605" i="8"/>
  <c r="J605" i="8"/>
  <c r="K605" i="8"/>
  <c r="L605" i="8"/>
  <c r="M605" i="8"/>
  <c r="N605" i="8"/>
  <c r="O605" i="8"/>
  <c r="P605" i="8"/>
  <c r="Q605" i="8"/>
  <c r="R605" i="8"/>
  <c r="S605" i="8"/>
  <c r="T605" i="8"/>
  <c r="U605" i="8"/>
  <c r="V605" i="8"/>
  <c r="E606" i="8"/>
  <c r="F606" i="8"/>
  <c r="G606" i="8"/>
  <c r="H606" i="8"/>
  <c r="I606" i="8"/>
  <c r="J606" i="8"/>
  <c r="K606" i="8"/>
  <c r="L606" i="8"/>
  <c r="M606" i="8"/>
  <c r="N606" i="8"/>
  <c r="O606" i="8"/>
  <c r="P606" i="8"/>
  <c r="Q606" i="8"/>
  <c r="R606" i="8"/>
  <c r="S606" i="8"/>
  <c r="T606" i="8"/>
  <c r="U606" i="8"/>
  <c r="V606" i="8"/>
  <c r="E607" i="8"/>
  <c r="F607" i="8"/>
  <c r="G607" i="8"/>
  <c r="H607" i="8"/>
  <c r="I607" i="8"/>
  <c r="J607" i="8"/>
  <c r="K607" i="8"/>
  <c r="L607" i="8"/>
  <c r="M607" i="8"/>
  <c r="N607" i="8"/>
  <c r="O607" i="8"/>
  <c r="P607" i="8"/>
  <c r="Q607" i="8"/>
  <c r="R607" i="8"/>
  <c r="S607" i="8"/>
  <c r="T607" i="8"/>
  <c r="U607" i="8"/>
  <c r="V607" i="8"/>
  <c r="E608" i="8"/>
  <c r="F608" i="8"/>
  <c r="G608" i="8"/>
  <c r="H608" i="8"/>
  <c r="I608" i="8"/>
  <c r="J608" i="8"/>
  <c r="K608" i="8"/>
  <c r="L608" i="8"/>
  <c r="M608" i="8"/>
  <c r="N608" i="8"/>
  <c r="O608" i="8"/>
  <c r="P608" i="8"/>
  <c r="Q608" i="8"/>
  <c r="R608" i="8"/>
  <c r="S608" i="8"/>
  <c r="T608" i="8"/>
  <c r="U608" i="8"/>
  <c r="V608" i="8"/>
  <c r="E609" i="8"/>
  <c r="F609" i="8"/>
  <c r="G609" i="8"/>
  <c r="H609" i="8"/>
  <c r="I609" i="8"/>
  <c r="J609" i="8"/>
  <c r="K609" i="8"/>
  <c r="L609" i="8"/>
  <c r="M609" i="8"/>
  <c r="N609" i="8"/>
  <c r="O609" i="8"/>
  <c r="P609" i="8"/>
  <c r="Q609" i="8"/>
  <c r="R609" i="8"/>
  <c r="S609" i="8"/>
  <c r="T609" i="8"/>
  <c r="U609" i="8"/>
  <c r="V609" i="8"/>
  <c r="E610" i="8"/>
  <c r="F610" i="8"/>
  <c r="G610" i="8"/>
  <c r="H610" i="8"/>
  <c r="I610" i="8"/>
  <c r="J610" i="8"/>
  <c r="K610" i="8"/>
  <c r="L610" i="8"/>
  <c r="M610" i="8"/>
  <c r="N610" i="8"/>
  <c r="O610" i="8"/>
  <c r="P610" i="8"/>
  <c r="Q610" i="8"/>
  <c r="R610" i="8"/>
  <c r="S610" i="8"/>
  <c r="T610" i="8"/>
  <c r="U610" i="8"/>
  <c r="V610" i="8"/>
  <c r="E611" i="8"/>
  <c r="F611" i="8"/>
  <c r="G611" i="8"/>
  <c r="H611" i="8"/>
  <c r="I611" i="8"/>
  <c r="J611" i="8"/>
  <c r="K611" i="8"/>
  <c r="L611" i="8"/>
  <c r="M611" i="8"/>
  <c r="N611" i="8"/>
  <c r="O611" i="8"/>
  <c r="P611" i="8"/>
  <c r="Q611" i="8"/>
  <c r="R611" i="8"/>
  <c r="S611" i="8"/>
  <c r="T611" i="8"/>
  <c r="U611" i="8"/>
  <c r="V611" i="8"/>
  <c r="W611" i="8"/>
  <c r="E612" i="8"/>
  <c r="F612" i="8"/>
  <c r="G612" i="8"/>
  <c r="H612" i="8"/>
  <c r="I612" i="8"/>
  <c r="J612" i="8"/>
  <c r="K612" i="8"/>
  <c r="L612" i="8"/>
  <c r="M612" i="8"/>
  <c r="N612" i="8"/>
  <c r="O612" i="8"/>
  <c r="P612" i="8"/>
  <c r="Q612" i="8"/>
  <c r="R612" i="8"/>
  <c r="S612" i="8"/>
  <c r="T612" i="8"/>
  <c r="U612" i="8"/>
  <c r="V612" i="8"/>
  <c r="W612" i="8"/>
  <c r="E613" i="8"/>
  <c r="F613" i="8"/>
  <c r="G613" i="8"/>
  <c r="H613" i="8"/>
  <c r="I613" i="8"/>
  <c r="J613" i="8"/>
  <c r="K613" i="8"/>
  <c r="L613" i="8"/>
  <c r="M613" i="8"/>
  <c r="N613" i="8"/>
  <c r="O613" i="8"/>
  <c r="P613" i="8"/>
  <c r="Q613" i="8"/>
  <c r="R613" i="8"/>
  <c r="S613" i="8"/>
  <c r="T613" i="8"/>
  <c r="U613" i="8"/>
  <c r="V613" i="8"/>
  <c r="W613" i="8"/>
  <c r="E614" i="8"/>
  <c r="F614" i="8"/>
  <c r="G614" i="8"/>
  <c r="H614" i="8"/>
  <c r="I614" i="8"/>
  <c r="J614" i="8"/>
  <c r="K614" i="8"/>
  <c r="L614" i="8"/>
  <c r="M614" i="8"/>
  <c r="N614" i="8"/>
  <c r="O614" i="8"/>
  <c r="P614" i="8"/>
  <c r="Q614" i="8"/>
  <c r="R614" i="8"/>
  <c r="S614" i="8"/>
  <c r="T614" i="8"/>
  <c r="U614" i="8"/>
  <c r="V614" i="8"/>
  <c r="W614" i="8"/>
  <c r="E615" i="8"/>
  <c r="F615" i="8"/>
  <c r="G615" i="8"/>
  <c r="H615" i="8"/>
  <c r="I615" i="8"/>
  <c r="J615" i="8"/>
  <c r="K615" i="8"/>
  <c r="L615" i="8"/>
  <c r="M615" i="8"/>
  <c r="N615" i="8"/>
  <c r="O615" i="8"/>
  <c r="P615" i="8"/>
  <c r="Q615" i="8"/>
  <c r="R615" i="8"/>
  <c r="S615" i="8"/>
  <c r="T615" i="8"/>
  <c r="U615" i="8"/>
  <c r="V615" i="8"/>
  <c r="W615" i="8"/>
  <c r="E616" i="8"/>
  <c r="F616" i="8"/>
  <c r="G616" i="8"/>
  <c r="H616" i="8"/>
  <c r="I616" i="8"/>
  <c r="J616" i="8"/>
  <c r="K616" i="8"/>
  <c r="L616" i="8"/>
  <c r="M616" i="8"/>
  <c r="N616" i="8"/>
  <c r="O616" i="8"/>
  <c r="P616" i="8"/>
  <c r="Q616" i="8"/>
  <c r="R616" i="8"/>
  <c r="S616" i="8"/>
  <c r="T616" i="8"/>
  <c r="U616" i="8"/>
  <c r="V616" i="8"/>
  <c r="W616" i="8"/>
  <c r="E617" i="8"/>
  <c r="F617" i="8"/>
  <c r="G617" i="8"/>
  <c r="H617" i="8"/>
  <c r="I617" i="8"/>
  <c r="J617" i="8"/>
  <c r="K617" i="8"/>
  <c r="L617" i="8"/>
  <c r="M617" i="8"/>
  <c r="N617" i="8"/>
  <c r="O617" i="8"/>
  <c r="P617" i="8"/>
  <c r="Q617" i="8"/>
  <c r="R617" i="8"/>
  <c r="S617" i="8"/>
  <c r="T617" i="8"/>
  <c r="U617" i="8"/>
  <c r="V617" i="8"/>
  <c r="W617" i="8"/>
  <c r="E618" i="8"/>
  <c r="F618" i="8"/>
  <c r="G618" i="8"/>
  <c r="H618" i="8"/>
  <c r="I618" i="8"/>
  <c r="J618" i="8"/>
  <c r="K618" i="8"/>
  <c r="L618" i="8"/>
  <c r="M618" i="8"/>
  <c r="N618" i="8"/>
  <c r="O618" i="8"/>
  <c r="P618" i="8"/>
  <c r="Q618" i="8"/>
  <c r="R618" i="8"/>
  <c r="S618" i="8"/>
  <c r="T618" i="8"/>
  <c r="U618" i="8"/>
  <c r="V618" i="8"/>
  <c r="W618" i="8"/>
  <c r="E619" i="8"/>
  <c r="F619" i="8"/>
  <c r="G619" i="8"/>
  <c r="H619" i="8"/>
  <c r="I619" i="8"/>
  <c r="J619" i="8"/>
  <c r="K619" i="8"/>
  <c r="L619" i="8"/>
  <c r="M619" i="8"/>
  <c r="N619" i="8"/>
  <c r="O619" i="8"/>
  <c r="P619" i="8"/>
  <c r="Q619" i="8"/>
  <c r="R619" i="8"/>
  <c r="S619" i="8"/>
  <c r="T619" i="8"/>
  <c r="U619" i="8"/>
  <c r="V619" i="8"/>
  <c r="W619" i="8"/>
  <c r="E620" i="8"/>
  <c r="F620" i="8"/>
  <c r="G620" i="8"/>
  <c r="H620" i="8"/>
  <c r="I620" i="8"/>
  <c r="J620" i="8"/>
  <c r="K620" i="8"/>
  <c r="L620" i="8"/>
  <c r="M620" i="8"/>
  <c r="N620" i="8"/>
  <c r="O620" i="8"/>
  <c r="P620" i="8"/>
  <c r="Q620" i="8"/>
  <c r="R620" i="8"/>
  <c r="S620" i="8"/>
  <c r="T620" i="8"/>
  <c r="U620" i="8"/>
  <c r="V620" i="8"/>
  <c r="W620" i="8"/>
  <c r="E621" i="8"/>
  <c r="F621" i="8"/>
  <c r="G621" i="8"/>
  <c r="H621" i="8"/>
  <c r="I621" i="8"/>
  <c r="J621" i="8"/>
  <c r="K621" i="8"/>
  <c r="L621" i="8"/>
  <c r="M621" i="8"/>
  <c r="N621" i="8"/>
  <c r="O621" i="8"/>
  <c r="P621" i="8"/>
  <c r="Q621" i="8"/>
  <c r="R621" i="8"/>
  <c r="S621" i="8"/>
  <c r="T621" i="8"/>
  <c r="U621" i="8"/>
  <c r="V621" i="8"/>
  <c r="W621" i="8"/>
  <c r="E622" i="8"/>
  <c r="F622" i="8"/>
  <c r="G622" i="8"/>
  <c r="H622" i="8"/>
  <c r="I622" i="8"/>
  <c r="J622" i="8"/>
  <c r="K622" i="8"/>
  <c r="L622" i="8"/>
  <c r="M622" i="8"/>
  <c r="N622" i="8"/>
  <c r="O622" i="8"/>
  <c r="P622" i="8"/>
  <c r="Q622" i="8"/>
  <c r="R622" i="8"/>
  <c r="S622" i="8"/>
  <c r="T622" i="8"/>
  <c r="U622" i="8"/>
  <c r="V622" i="8"/>
  <c r="W622" i="8"/>
  <c r="E623" i="8"/>
  <c r="F623" i="8"/>
  <c r="G623" i="8"/>
  <c r="H623" i="8"/>
  <c r="I623" i="8"/>
  <c r="J623" i="8"/>
  <c r="K623" i="8"/>
  <c r="L623" i="8"/>
  <c r="M623" i="8"/>
  <c r="N623" i="8"/>
  <c r="O623" i="8"/>
  <c r="P623" i="8"/>
  <c r="Q623" i="8"/>
  <c r="R623" i="8"/>
  <c r="S623" i="8"/>
  <c r="T623" i="8"/>
  <c r="U623" i="8"/>
  <c r="V623" i="8"/>
  <c r="W623" i="8"/>
  <c r="E624" i="8"/>
  <c r="F624" i="8"/>
  <c r="G624" i="8"/>
  <c r="H624" i="8"/>
  <c r="I624" i="8"/>
  <c r="J624" i="8"/>
  <c r="K624" i="8"/>
  <c r="L624" i="8"/>
  <c r="M624" i="8"/>
  <c r="N624" i="8"/>
  <c r="O624" i="8"/>
  <c r="P624" i="8"/>
  <c r="Q624" i="8"/>
  <c r="R624" i="8"/>
  <c r="S624" i="8"/>
  <c r="T624" i="8"/>
  <c r="U624" i="8"/>
  <c r="V624" i="8"/>
  <c r="W624" i="8"/>
  <c r="E625" i="8"/>
  <c r="F625" i="8"/>
  <c r="G625" i="8"/>
  <c r="H625" i="8"/>
  <c r="I625" i="8"/>
  <c r="J625" i="8"/>
  <c r="K625" i="8"/>
  <c r="L625" i="8"/>
  <c r="M625" i="8"/>
  <c r="N625" i="8"/>
  <c r="O625" i="8"/>
  <c r="P625" i="8"/>
  <c r="Q625" i="8"/>
  <c r="R625" i="8"/>
  <c r="S625" i="8"/>
  <c r="T625" i="8"/>
  <c r="U625" i="8"/>
  <c r="V625" i="8"/>
  <c r="W625" i="8"/>
  <c r="E626" i="8"/>
  <c r="F626" i="8"/>
  <c r="G626" i="8"/>
  <c r="H626" i="8"/>
  <c r="I626" i="8"/>
  <c r="J626" i="8"/>
  <c r="K626" i="8"/>
  <c r="L626" i="8"/>
  <c r="M626" i="8"/>
  <c r="N626" i="8"/>
  <c r="O626" i="8"/>
  <c r="P626" i="8"/>
  <c r="Q626" i="8"/>
  <c r="R626" i="8"/>
  <c r="S626" i="8"/>
  <c r="T626" i="8"/>
  <c r="U626" i="8"/>
  <c r="V626" i="8"/>
  <c r="W626" i="8"/>
  <c r="E627" i="8"/>
  <c r="F627" i="8"/>
  <c r="G627" i="8"/>
  <c r="H627" i="8"/>
  <c r="I627" i="8"/>
  <c r="J627" i="8"/>
  <c r="K627" i="8"/>
  <c r="L627" i="8"/>
  <c r="M627" i="8"/>
  <c r="N627" i="8"/>
  <c r="O627" i="8"/>
  <c r="P627" i="8"/>
  <c r="Q627" i="8"/>
  <c r="R627" i="8"/>
  <c r="S627" i="8"/>
  <c r="T627" i="8"/>
  <c r="U627" i="8"/>
  <c r="V627" i="8"/>
  <c r="W627" i="8"/>
  <c r="E628" i="8"/>
  <c r="F628" i="8"/>
  <c r="G628" i="8"/>
  <c r="H628" i="8"/>
  <c r="I628" i="8"/>
  <c r="J628" i="8"/>
  <c r="K628" i="8"/>
  <c r="L628" i="8"/>
  <c r="M628" i="8"/>
  <c r="N628" i="8"/>
  <c r="O628" i="8"/>
  <c r="P628" i="8"/>
  <c r="Q628" i="8"/>
  <c r="R628" i="8"/>
  <c r="S628" i="8"/>
  <c r="T628" i="8"/>
  <c r="U628" i="8"/>
  <c r="V628" i="8"/>
  <c r="W628" i="8"/>
  <c r="E629" i="8"/>
  <c r="F629" i="8"/>
  <c r="G629" i="8"/>
  <c r="H629" i="8"/>
  <c r="I629" i="8"/>
  <c r="J629" i="8"/>
  <c r="K629" i="8"/>
  <c r="L629" i="8"/>
  <c r="M629" i="8"/>
  <c r="N629" i="8"/>
  <c r="O629" i="8"/>
  <c r="P629" i="8"/>
  <c r="Q629" i="8"/>
  <c r="R629" i="8"/>
  <c r="S629" i="8"/>
  <c r="T629" i="8"/>
  <c r="U629" i="8"/>
  <c r="V629" i="8"/>
  <c r="W629" i="8"/>
  <c r="E630" i="8"/>
  <c r="F630" i="8"/>
  <c r="G630" i="8"/>
  <c r="H630" i="8"/>
  <c r="I630" i="8"/>
  <c r="J630" i="8"/>
  <c r="K630" i="8"/>
  <c r="L630" i="8"/>
  <c r="M630" i="8"/>
  <c r="N630" i="8"/>
  <c r="O630" i="8"/>
  <c r="P630" i="8"/>
  <c r="Q630" i="8"/>
  <c r="R630" i="8"/>
  <c r="S630" i="8"/>
  <c r="T630" i="8"/>
  <c r="U630" i="8"/>
  <c r="V630" i="8"/>
  <c r="W630" i="8"/>
  <c r="E631" i="8"/>
  <c r="F631" i="8"/>
  <c r="G631" i="8"/>
  <c r="H631" i="8"/>
  <c r="I631" i="8"/>
  <c r="J631" i="8"/>
  <c r="K631" i="8"/>
  <c r="L631" i="8"/>
  <c r="M631" i="8"/>
  <c r="N631" i="8"/>
  <c r="O631" i="8"/>
  <c r="P631" i="8"/>
  <c r="Q631" i="8"/>
  <c r="R631" i="8"/>
  <c r="S631" i="8"/>
  <c r="T631" i="8"/>
  <c r="U631" i="8"/>
  <c r="V631" i="8"/>
  <c r="W631" i="8"/>
  <c r="E632" i="8"/>
  <c r="F632" i="8"/>
  <c r="G632" i="8"/>
  <c r="H632" i="8"/>
  <c r="I632" i="8"/>
  <c r="J632" i="8"/>
  <c r="K632" i="8"/>
  <c r="L632" i="8"/>
  <c r="M632" i="8"/>
  <c r="N632" i="8"/>
  <c r="O632" i="8"/>
  <c r="P632" i="8"/>
  <c r="Q632" i="8"/>
  <c r="R632" i="8"/>
  <c r="S632" i="8"/>
  <c r="T632" i="8"/>
  <c r="U632" i="8"/>
  <c r="V632" i="8"/>
  <c r="W632" i="8"/>
  <c r="E633" i="8"/>
  <c r="F633" i="8"/>
  <c r="G633" i="8"/>
  <c r="H633" i="8"/>
  <c r="I633" i="8"/>
  <c r="J633" i="8"/>
  <c r="K633" i="8"/>
  <c r="L633" i="8"/>
  <c r="M633" i="8"/>
  <c r="N633" i="8"/>
  <c r="O633" i="8"/>
  <c r="P633" i="8"/>
  <c r="Q633" i="8"/>
  <c r="R633" i="8"/>
  <c r="S633" i="8"/>
  <c r="T633" i="8"/>
  <c r="U633" i="8"/>
  <c r="V633" i="8"/>
  <c r="W633" i="8"/>
  <c r="E634" i="8"/>
  <c r="F634" i="8"/>
  <c r="G634" i="8"/>
  <c r="H634" i="8"/>
  <c r="I634" i="8"/>
  <c r="J634" i="8"/>
  <c r="K634" i="8"/>
  <c r="L634" i="8"/>
  <c r="M634" i="8"/>
  <c r="N634" i="8"/>
  <c r="O634" i="8"/>
  <c r="P634" i="8"/>
  <c r="Q634" i="8"/>
  <c r="R634" i="8"/>
  <c r="S634" i="8"/>
  <c r="T634" i="8"/>
  <c r="U634" i="8"/>
  <c r="V634" i="8"/>
  <c r="W634" i="8"/>
  <c r="E635" i="8"/>
  <c r="F635" i="8"/>
  <c r="G635" i="8"/>
  <c r="H635" i="8"/>
  <c r="I635" i="8"/>
  <c r="J635" i="8"/>
  <c r="K635" i="8"/>
  <c r="L635" i="8"/>
  <c r="M635" i="8"/>
  <c r="N635" i="8"/>
  <c r="O635" i="8"/>
  <c r="P635" i="8"/>
  <c r="Q635" i="8"/>
  <c r="R635" i="8"/>
  <c r="S635" i="8"/>
  <c r="T635" i="8"/>
  <c r="U635" i="8"/>
  <c r="V635" i="8"/>
  <c r="W635" i="8"/>
  <c r="E636" i="8"/>
  <c r="F636" i="8"/>
  <c r="G636" i="8"/>
  <c r="H636" i="8"/>
  <c r="I636" i="8"/>
  <c r="J636" i="8"/>
  <c r="K636" i="8"/>
  <c r="L636" i="8"/>
  <c r="M636" i="8"/>
  <c r="N636" i="8"/>
  <c r="O636" i="8"/>
  <c r="P636" i="8"/>
  <c r="Q636" i="8"/>
  <c r="R636" i="8"/>
  <c r="S636" i="8"/>
  <c r="T636" i="8"/>
  <c r="U636" i="8"/>
  <c r="V636" i="8"/>
  <c r="W636" i="8"/>
  <c r="E637" i="8"/>
  <c r="F637" i="8"/>
  <c r="G637" i="8"/>
  <c r="H637" i="8"/>
  <c r="I637" i="8"/>
  <c r="J637" i="8"/>
  <c r="K637" i="8"/>
  <c r="L637" i="8"/>
  <c r="M637" i="8"/>
  <c r="N637" i="8"/>
  <c r="O637" i="8"/>
  <c r="P637" i="8"/>
  <c r="Q637" i="8"/>
  <c r="R637" i="8"/>
  <c r="S637" i="8"/>
  <c r="T637" i="8"/>
  <c r="U637" i="8"/>
  <c r="V637" i="8"/>
  <c r="W637" i="8"/>
  <c r="E638" i="8"/>
  <c r="F638" i="8"/>
  <c r="G638" i="8"/>
  <c r="H638" i="8"/>
  <c r="I638" i="8"/>
  <c r="J638" i="8"/>
  <c r="K638" i="8"/>
  <c r="L638" i="8"/>
  <c r="M638" i="8"/>
  <c r="N638" i="8"/>
  <c r="O638" i="8"/>
  <c r="P638" i="8"/>
  <c r="Q638" i="8"/>
  <c r="R638" i="8"/>
  <c r="S638" i="8"/>
  <c r="T638" i="8"/>
  <c r="U638" i="8"/>
  <c r="V638" i="8"/>
  <c r="W638" i="8"/>
  <c r="E639" i="8"/>
  <c r="F639" i="8"/>
  <c r="G639" i="8"/>
  <c r="H639" i="8"/>
  <c r="I639" i="8"/>
  <c r="J639" i="8"/>
  <c r="K639" i="8"/>
  <c r="L639" i="8"/>
  <c r="M639" i="8"/>
  <c r="N639" i="8"/>
  <c r="O639" i="8"/>
  <c r="P639" i="8"/>
  <c r="Q639" i="8"/>
  <c r="R639" i="8"/>
  <c r="S639" i="8"/>
  <c r="T639" i="8"/>
  <c r="U639" i="8"/>
  <c r="V639" i="8"/>
  <c r="W639" i="8"/>
  <c r="E640" i="8"/>
  <c r="F640" i="8"/>
  <c r="G640" i="8"/>
  <c r="H640" i="8"/>
  <c r="I640" i="8"/>
  <c r="J640" i="8"/>
  <c r="K640" i="8"/>
  <c r="L640" i="8"/>
  <c r="M640" i="8"/>
  <c r="N640" i="8"/>
  <c r="O640" i="8"/>
  <c r="P640" i="8"/>
  <c r="Q640" i="8"/>
  <c r="R640" i="8"/>
  <c r="S640" i="8"/>
  <c r="T640" i="8"/>
  <c r="U640" i="8"/>
  <c r="V640" i="8"/>
  <c r="W640" i="8"/>
  <c r="E641" i="8"/>
  <c r="F641" i="8"/>
  <c r="G641" i="8"/>
  <c r="H641" i="8"/>
  <c r="I641" i="8"/>
  <c r="J641" i="8"/>
  <c r="K641" i="8"/>
  <c r="L641" i="8"/>
  <c r="M641" i="8"/>
  <c r="N641" i="8"/>
  <c r="O641" i="8"/>
  <c r="P641" i="8"/>
  <c r="Q641" i="8"/>
  <c r="R641" i="8"/>
  <c r="S641" i="8"/>
  <c r="T641" i="8"/>
  <c r="U641" i="8"/>
  <c r="V641" i="8"/>
  <c r="W641" i="8"/>
  <c r="E642" i="8"/>
  <c r="F642" i="8"/>
  <c r="G642" i="8"/>
  <c r="H642" i="8"/>
  <c r="I642" i="8"/>
  <c r="J642" i="8"/>
  <c r="K642" i="8"/>
  <c r="L642" i="8"/>
  <c r="M642" i="8"/>
  <c r="N642" i="8"/>
  <c r="O642" i="8"/>
  <c r="P642" i="8"/>
  <c r="Q642" i="8"/>
  <c r="R642" i="8"/>
  <c r="S642" i="8"/>
  <c r="T642" i="8"/>
  <c r="U642" i="8"/>
  <c r="V642" i="8"/>
  <c r="W642" i="8"/>
  <c r="E643" i="8"/>
  <c r="F643" i="8"/>
  <c r="G643" i="8"/>
  <c r="H643" i="8"/>
  <c r="I643" i="8"/>
  <c r="J643" i="8"/>
  <c r="K643" i="8"/>
  <c r="L643" i="8"/>
  <c r="M643" i="8"/>
  <c r="N643" i="8"/>
  <c r="O643" i="8"/>
  <c r="P643" i="8"/>
  <c r="Q643" i="8"/>
  <c r="R643" i="8"/>
  <c r="S643" i="8"/>
  <c r="T643" i="8"/>
  <c r="U643" i="8"/>
  <c r="V643" i="8"/>
  <c r="W643" i="8"/>
  <c r="E644" i="8"/>
  <c r="F644" i="8"/>
  <c r="G644" i="8"/>
  <c r="H644" i="8"/>
  <c r="I644" i="8"/>
  <c r="J644" i="8"/>
  <c r="K644" i="8"/>
  <c r="L644" i="8"/>
  <c r="M644" i="8"/>
  <c r="N644" i="8"/>
  <c r="O644" i="8"/>
  <c r="P644" i="8"/>
  <c r="Q644" i="8"/>
  <c r="R644" i="8"/>
  <c r="S644" i="8"/>
  <c r="T644" i="8"/>
  <c r="U644" i="8"/>
  <c r="V644" i="8"/>
  <c r="W644" i="8"/>
  <c r="E645" i="8"/>
  <c r="F645" i="8"/>
  <c r="G645" i="8"/>
  <c r="H645" i="8"/>
  <c r="I645" i="8"/>
  <c r="J645" i="8"/>
  <c r="K645" i="8"/>
  <c r="L645" i="8"/>
  <c r="M645" i="8"/>
  <c r="N645" i="8"/>
  <c r="O645" i="8"/>
  <c r="P645" i="8"/>
  <c r="Q645" i="8"/>
  <c r="R645" i="8"/>
  <c r="S645" i="8"/>
  <c r="T645" i="8"/>
  <c r="U645" i="8"/>
  <c r="V645" i="8"/>
  <c r="W645" i="8"/>
  <c r="E646" i="8"/>
  <c r="F646" i="8"/>
  <c r="G646" i="8"/>
  <c r="H646" i="8"/>
  <c r="I646" i="8"/>
  <c r="J646" i="8"/>
  <c r="K646" i="8"/>
  <c r="L646" i="8"/>
  <c r="M646" i="8"/>
  <c r="N646" i="8"/>
  <c r="O646" i="8"/>
  <c r="P646" i="8"/>
  <c r="Q646" i="8"/>
  <c r="R646" i="8"/>
  <c r="S646" i="8"/>
  <c r="T646" i="8"/>
  <c r="U646" i="8"/>
  <c r="V646" i="8"/>
  <c r="W646" i="8"/>
  <c r="E647" i="8"/>
  <c r="F647" i="8"/>
  <c r="G647" i="8"/>
  <c r="H647" i="8"/>
  <c r="I647" i="8"/>
  <c r="J647" i="8"/>
  <c r="K647" i="8"/>
  <c r="L647" i="8"/>
  <c r="M647" i="8"/>
  <c r="N647" i="8"/>
  <c r="O647" i="8"/>
  <c r="P647" i="8"/>
  <c r="Q647" i="8"/>
  <c r="R647" i="8"/>
  <c r="S647" i="8"/>
  <c r="T647" i="8"/>
  <c r="U647" i="8"/>
  <c r="V647" i="8"/>
  <c r="W647" i="8"/>
  <c r="E648" i="8"/>
  <c r="F648" i="8"/>
  <c r="G648" i="8"/>
  <c r="H648" i="8"/>
  <c r="I648" i="8"/>
  <c r="J648" i="8"/>
  <c r="K648" i="8"/>
  <c r="L648" i="8"/>
  <c r="M648" i="8"/>
  <c r="N648" i="8"/>
  <c r="O648" i="8"/>
  <c r="P648" i="8"/>
  <c r="Q648" i="8"/>
  <c r="R648" i="8"/>
  <c r="S648" i="8"/>
  <c r="T648" i="8"/>
  <c r="U648" i="8"/>
  <c r="V648" i="8"/>
  <c r="W648" i="8"/>
  <c r="E649" i="8"/>
  <c r="F649" i="8"/>
  <c r="G649" i="8"/>
  <c r="H649" i="8"/>
  <c r="I649" i="8"/>
  <c r="J649" i="8"/>
  <c r="K649" i="8"/>
  <c r="L649" i="8"/>
  <c r="M649" i="8"/>
  <c r="N649" i="8"/>
  <c r="O649" i="8"/>
  <c r="P649" i="8"/>
  <c r="Q649" i="8"/>
  <c r="R649" i="8"/>
  <c r="S649" i="8"/>
  <c r="T649" i="8"/>
  <c r="U649" i="8"/>
  <c r="V649" i="8"/>
  <c r="W649" i="8"/>
  <c r="E650" i="8"/>
  <c r="F650" i="8"/>
  <c r="G650" i="8"/>
  <c r="H650" i="8"/>
  <c r="I650" i="8"/>
  <c r="J650" i="8"/>
  <c r="K650" i="8"/>
  <c r="L650" i="8"/>
  <c r="M650" i="8"/>
  <c r="N650" i="8"/>
  <c r="O650" i="8"/>
  <c r="P650" i="8"/>
  <c r="Q650" i="8"/>
  <c r="R650" i="8"/>
  <c r="S650" i="8"/>
  <c r="T650" i="8"/>
  <c r="U650" i="8"/>
  <c r="V650" i="8"/>
  <c r="W650" i="8"/>
  <c r="E651" i="8"/>
  <c r="F651" i="8"/>
  <c r="G651" i="8"/>
  <c r="H651" i="8"/>
  <c r="I651" i="8"/>
  <c r="J651" i="8"/>
  <c r="K651" i="8"/>
  <c r="L651" i="8"/>
  <c r="M651" i="8"/>
  <c r="N651" i="8"/>
  <c r="O651" i="8"/>
  <c r="P651" i="8"/>
  <c r="Q651" i="8"/>
  <c r="R651" i="8"/>
  <c r="S651" i="8"/>
  <c r="T651" i="8"/>
  <c r="U651" i="8"/>
  <c r="V651" i="8"/>
  <c r="W651" i="8"/>
  <c r="E652" i="8"/>
  <c r="F652" i="8"/>
  <c r="G652" i="8"/>
  <c r="H652" i="8"/>
  <c r="I652" i="8"/>
  <c r="J652" i="8"/>
  <c r="K652" i="8"/>
  <c r="L652" i="8"/>
  <c r="M652" i="8"/>
  <c r="N652" i="8"/>
  <c r="O652" i="8"/>
  <c r="P652" i="8"/>
  <c r="Q652" i="8"/>
  <c r="R652" i="8"/>
  <c r="S652" i="8"/>
  <c r="T652" i="8"/>
  <c r="U652" i="8"/>
  <c r="V652" i="8"/>
  <c r="W652" i="8"/>
  <c r="E653" i="8"/>
  <c r="F653" i="8"/>
  <c r="G653" i="8"/>
  <c r="H653" i="8"/>
  <c r="I653" i="8"/>
  <c r="J653" i="8"/>
  <c r="K653" i="8"/>
  <c r="L653" i="8"/>
  <c r="M653" i="8"/>
  <c r="N653" i="8"/>
  <c r="O653" i="8"/>
  <c r="P653" i="8"/>
  <c r="Q653" i="8"/>
  <c r="R653" i="8"/>
  <c r="S653" i="8"/>
  <c r="T653" i="8"/>
  <c r="U653" i="8"/>
  <c r="V653" i="8"/>
  <c r="W653" i="8"/>
  <c r="E654" i="8"/>
  <c r="F654" i="8"/>
  <c r="G654" i="8"/>
  <c r="H654" i="8"/>
  <c r="I654" i="8"/>
  <c r="J654" i="8"/>
  <c r="K654" i="8"/>
  <c r="L654" i="8"/>
  <c r="M654" i="8"/>
  <c r="N654" i="8"/>
  <c r="O654" i="8"/>
  <c r="P654" i="8"/>
  <c r="Q654" i="8"/>
  <c r="R654" i="8"/>
  <c r="S654" i="8"/>
  <c r="T654" i="8"/>
  <c r="U654" i="8"/>
  <c r="V654" i="8"/>
  <c r="W654" i="8"/>
  <c r="E655" i="8"/>
  <c r="F655" i="8"/>
  <c r="G655" i="8"/>
  <c r="H655" i="8"/>
  <c r="I655" i="8"/>
  <c r="J655" i="8"/>
  <c r="L655" i="8"/>
  <c r="M655" i="8"/>
  <c r="N655" i="8"/>
  <c r="O655" i="8"/>
  <c r="P655" i="8"/>
  <c r="Q655" i="8"/>
  <c r="R655" i="8"/>
  <c r="S655" i="8"/>
  <c r="T655" i="8"/>
  <c r="U655" i="8"/>
  <c r="V655" i="8"/>
  <c r="W655" i="8"/>
  <c r="E656" i="8"/>
  <c r="F656" i="8"/>
  <c r="G656" i="8"/>
  <c r="H656" i="8"/>
  <c r="I656" i="8"/>
  <c r="J656" i="8"/>
  <c r="K656" i="8"/>
  <c r="L656" i="8"/>
  <c r="M656" i="8"/>
  <c r="N656" i="8"/>
  <c r="O656" i="8"/>
  <c r="P656" i="8"/>
  <c r="Q656" i="8"/>
  <c r="R656" i="8"/>
  <c r="S656" i="8"/>
  <c r="T656" i="8"/>
  <c r="U656" i="8"/>
  <c r="V656" i="8"/>
  <c r="W656" i="8"/>
  <c r="E657" i="8"/>
  <c r="F657" i="8"/>
  <c r="G657" i="8"/>
  <c r="H657" i="8"/>
  <c r="I657" i="8"/>
  <c r="J657" i="8"/>
  <c r="K657" i="8"/>
  <c r="L657" i="8"/>
  <c r="M657" i="8"/>
  <c r="N657" i="8"/>
  <c r="O657" i="8"/>
  <c r="P657" i="8"/>
  <c r="Q657" i="8"/>
  <c r="R657" i="8"/>
  <c r="S657" i="8"/>
  <c r="T657" i="8"/>
  <c r="U657" i="8"/>
  <c r="V657" i="8"/>
  <c r="W657" i="8"/>
  <c r="E658" i="8"/>
  <c r="F658" i="8"/>
  <c r="G658" i="8"/>
  <c r="H658" i="8"/>
  <c r="I658" i="8"/>
  <c r="J658" i="8"/>
  <c r="K658" i="8"/>
  <c r="L658" i="8"/>
  <c r="M658" i="8"/>
  <c r="N658" i="8"/>
  <c r="O658" i="8"/>
  <c r="P658" i="8"/>
  <c r="Q658" i="8"/>
  <c r="R658" i="8"/>
  <c r="S658" i="8"/>
  <c r="T658" i="8"/>
  <c r="U658" i="8"/>
  <c r="V658" i="8"/>
  <c r="W658" i="8"/>
  <c r="E659" i="8"/>
  <c r="F659" i="8"/>
  <c r="G659" i="8"/>
  <c r="H659" i="8"/>
  <c r="I659" i="8"/>
  <c r="J659" i="8"/>
  <c r="K659" i="8"/>
  <c r="L659" i="8"/>
  <c r="M659" i="8"/>
  <c r="N659" i="8"/>
  <c r="O659" i="8"/>
  <c r="P659" i="8"/>
  <c r="Q659" i="8"/>
  <c r="R659" i="8"/>
  <c r="S659" i="8"/>
  <c r="T659" i="8"/>
  <c r="U659" i="8"/>
  <c r="V659" i="8"/>
  <c r="W659" i="8"/>
  <c r="E660" i="8"/>
  <c r="F660" i="8"/>
  <c r="G660" i="8"/>
  <c r="H660" i="8"/>
  <c r="I660" i="8"/>
  <c r="J660" i="8"/>
  <c r="K660" i="8"/>
  <c r="L660" i="8"/>
  <c r="M660" i="8"/>
  <c r="N660" i="8"/>
  <c r="O660" i="8"/>
  <c r="P660" i="8"/>
  <c r="Q660" i="8"/>
  <c r="R660" i="8"/>
  <c r="S660" i="8"/>
  <c r="T660" i="8"/>
  <c r="U660" i="8"/>
  <c r="V660" i="8"/>
  <c r="W660" i="8"/>
  <c r="E661" i="8"/>
  <c r="F661" i="8"/>
  <c r="G661" i="8"/>
  <c r="H661" i="8"/>
  <c r="I661" i="8"/>
  <c r="J661" i="8"/>
  <c r="K661" i="8"/>
  <c r="L661" i="8"/>
  <c r="M661" i="8"/>
  <c r="N661" i="8"/>
  <c r="O661" i="8"/>
  <c r="P661" i="8"/>
  <c r="Q661" i="8"/>
  <c r="R661" i="8"/>
  <c r="S661" i="8"/>
  <c r="T661" i="8"/>
  <c r="U661" i="8"/>
  <c r="V661" i="8"/>
  <c r="W661" i="8"/>
  <c r="E662" i="8"/>
  <c r="F662" i="8"/>
  <c r="G662" i="8"/>
  <c r="H662" i="8"/>
  <c r="I662" i="8"/>
  <c r="J662" i="8"/>
  <c r="K662" i="8"/>
  <c r="L662" i="8"/>
  <c r="M662" i="8"/>
  <c r="N662" i="8"/>
  <c r="O662" i="8"/>
  <c r="P662" i="8"/>
  <c r="Q662" i="8"/>
  <c r="R662" i="8"/>
  <c r="S662" i="8"/>
  <c r="T662" i="8"/>
  <c r="U662" i="8"/>
  <c r="V662" i="8"/>
  <c r="W662" i="8"/>
  <c r="E663" i="8"/>
  <c r="F663" i="8"/>
  <c r="G663" i="8"/>
  <c r="H663" i="8"/>
  <c r="I663" i="8"/>
  <c r="J663" i="8"/>
  <c r="K663" i="8"/>
  <c r="L663" i="8"/>
  <c r="M663" i="8"/>
  <c r="N663" i="8"/>
  <c r="O663" i="8"/>
  <c r="P663" i="8"/>
  <c r="Q663" i="8"/>
  <c r="R663" i="8"/>
  <c r="S663" i="8"/>
  <c r="T663" i="8"/>
  <c r="U663" i="8"/>
  <c r="V663" i="8"/>
  <c r="W663" i="8"/>
  <c r="E664" i="8"/>
  <c r="F664" i="8"/>
  <c r="G664" i="8"/>
  <c r="H664" i="8"/>
  <c r="I664" i="8"/>
  <c r="J664" i="8"/>
  <c r="K664" i="8"/>
  <c r="L664" i="8"/>
  <c r="M664" i="8"/>
  <c r="N664" i="8"/>
  <c r="O664" i="8"/>
  <c r="P664" i="8"/>
  <c r="Q664" i="8"/>
  <c r="R664" i="8"/>
  <c r="S664" i="8"/>
  <c r="T664" i="8"/>
  <c r="U664" i="8"/>
  <c r="V664" i="8"/>
  <c r="W664" i="8"/>
  <c r="E665" i="8"/>
  <c r="F665" i="8"/>
  <c r="G665" i="8"/>
  <c r="H665" i="8"/>
  <c r="I665" i="8"/>
  <c r="J665" i="8"/>
  <c r="K665" i="8"/>
  <c r="L665" i="8"/>
  <c r="M665" i="8"/>
  <c r="N665" i="8"/>
  <c r="O665" i="8"/>
  <c r="P665" i="8"/>
  <c r="Q665" i="8"/>
  <c r="R665" i="8"/>
  <c r="S665" i="8"/>
  <c r="T665" i="8"/>
  <c r="U665" i="8"/>
  <c r="V665" i="8"/>
  <c r="W665" i="8"/>
  <c r="E666" i="8"/>
  <c r="F666" i="8"/>
  <c r="G666" i="8"/>
  <c r="H666" i="8"/>
  <c r="I666" i="8"/>
  <c r="J666" i="8"/>
  <c r="K666" i="8"/>
  <c r="L666" i="8"/>
  <c r="M666" i="8"/>
  <c r="N666" i="8"/>
  <c r="O666" i="8"/>
  <c r="P666" i="8"/>
  <c r="Q666" i="8"/>
  <c r="R666" i="8"/>
  <c r="S666" i="8"/>
  <c r="T666" i="8"/>
  <c r="U666" i="8"/>
  <c r="V666" i="8"/>
  <c r="W666" i="8"/>
  <c r="E667" i="8"/>
  <c r="F667" i="8"/>
  <c r="G667" i="8"/>
  <c r="H667" i="8"/>
  <c r="I667" i="8"/>
  <c r="J667" i="8"/>
  <c r="K667" i="8"/>
  <c r="L667" i="8"/>
  <c r="M667" i="8"/>
  <c r="N667" i="8"/>
  <c r="O667" i="8"/>
  <c r="P667" i="8"/>
  <c r="Q667" i="8"/>
  <c r="R667" i="8"/>
  <c r="S667" i="8"/>
  <c r="T667" i="8"/>
  <c r="U667" i="8"/>
  <c r="V667" i="8"/>
  <c r="W667" i="8"/>
  <c r="E668" i="8"/>
  <c r="F668" i="8"/>
  <c r="G668" i="8"/>
  <c r="H668" i="8"/>
  <c r="I668" i="8"/>
  <c r="J668" i="8"/>
  <c r="K668" i="8"/>
  <c r="L668" i="8"/>
  <c r="M668" i="8"/>
  <c r="N668" i="8"/>
  <c r="O668" i="8"/>
  <c r="P668" i="8"/>
  <c r="Q668" i="8"/>
  <c r="R668" i="8"/>
  <c r="S668" i="8"/>
  <c r="T668" i="8"/>
  <c r="U668" i="8"/>
  <c r="V668" i="8"/>
  <c r="W668" i="8"/>
  <c r="E669" i="8"/>
  <c r="F669" i="8"/>
  <c r="G669" i="8"/>
  <c r="H669" i="8"/>
  <c r="I669" i="8"/>
  <c r="J669" i="8"/>
  <c r="K669" i="8"/>
  <c r="L669" i="8"/>
  <c r="M669" i="8"/>
  <c r="N669" i="8"/>
  <c r="O669" i="8"/>
  <c r="P669" i="8"/>
  <c r="Q669" i="8"/>
  <c r="R669" i="8"/>
  <c r="S669" i="8"/>
  <c r="T669" i="8"/>
  <c r="U669" i="8"/>
  <c r="V669" i="8"/>
  <c r="W669" i="8"/>
  <c r="E670" i="8"/>
  <c r="F670" i="8"/>
  <c r="G670" i="8"/>
  <c r="H670" i="8"/>
  <c r="I670" i="8"/>
  <c r="J670" i="8"/>
  <c r="K670" i="8"/>
  <c r="L670" i="8"/>
  <c r="M670" i="8"/>
  <c r="N670" i="8"/>
  <c r="O670" i="8"/>
  <c r="P670" i="8"/>
  <c r="Q670" i="8"/>
  <c r="R670" i="8"/>
  <c r="S670" i="8"/>
  <c r="T670" i="8"/>
  <c r="U670" i="8"/>
  <c r="V670" i="8"/>
  <c r="W670" i="8"/>
  <c r="E671" i="8"/>
  <c r="F671" i="8"/>
  <c r="G671" i="8"/>
  <c r="H671" i="8"/>
  <c r="I671" i="8"/>
  <c r="J671" i="8"/>
  <c r="K671" i="8"/>
  <c r="L671" i="8"/>
  <c r="M671" i="8"/>
  <c r="N671" i="8"/>
  <c r="O671" i="8"/>
  <c r="P671" i="8"/>
  <c r="Q671" i="8"/>
  <c r="R671" i="8"/>
  <c r="S671" i="8"/>
  <c r="T671" i="8"/>
  <c r="U671" i="8"/>
  <c r="V671" i="8"/>
  <c r="W671" i="8"/>
  <c r="E672" i="8"/>
  <c r="F672" i="8"/>
  <c r="G672" i="8"/>
  <c r="H672" i="8"/>
  <c r="I672" i="8"/>
  <c r="J672" i="8"/>
  <c r="K672" i="8"/>
  <c r="L672" i="8"/>
  <c r="M672" i="8"/>
  <c r="N672" i="8"/>
  <c r="O672" i="8"/>
  <c r="P672" i="8"/>
  <c r="Q672" i="8"/>
  <c r="R672" i="8"/>
  <c r="S672" i="8"/>
  <c r="T672" i="8"/>
  <c r="U672" i="8"/>
  <c r="V672" i="8"/>
  <c r="W672" i="8"/>
  <c r="E673" i="8"/>
  <c r="F673" i="8"/>
  <c r="G673" i="8"/>
  <c r="H673" i="8"/>
  <c r="I673" i="8"/>
  <c r="J673" i="8"/>
  <c r="K673" i="8"/>
  <c r="L673" i="8"/>
  <c r="M673" i="8"/>
  <c r="N673" i="8"/>
  <c r="O673" i="8"/>
  <c r="P673" i="8"/>
  <c r="Q673" i="8"/>
  <c r="R673" i="8"/>
  <c r="S673" i="8"/>
  <c r="T673" i="8"/>
  <c r="U673" i="8"/>
  <c r="V673" i="8"/>
  <c r="W673" i="8"/>
  <c r="E674" i="8"/>
  <c r="F674" i="8"/>
  <c r="G674" i="8"/>
  <c r="H674" i="8"/>
  <c r="I674" i="8"/>
  <c r="J674" i="8"/>
  <c r="K674" i="8"/>
  <c r="L674" i="8"/>
  <c r="M674" i="8"/>
  <c r="N674" i="8"/>
  <c r="O674" i="8"/>
  <c r="P674" i="8"/>
  <c r="Q674" i="8"/>
  <c r="R674" i="8"/>
  <c r="S674" i="8"/>
  <c r="T674" i="8"/>
  <c r="U674" i="8"/>
  <c r="V674" i="8"/>
  <c r="W674" i="8"/>
  <c r="E675" i="8"/>
  <c r="F675" i="8"/>
  <c r="G675" i="8"/>
  <c r="H675" i="8"/>
  <c r="I675" i="8"/>
  <c r="J675" i="8"/>
  <c r="K675" i="8"/>
  <c r="L675" i="8"/>
  <c r="M675" i="8"/>
  <c r="N675" i="8"/>
  <c r="O675" i="8"/>
  <c r="P675" i="8"/>
  <c r="Q675" i="8"/>
  <c r="R675" i="8"/>
  <c r="S675" i="8"/>
  <c r="T675" i="8"/>
  <c r="U675" i="8"/>
  <c r="V675" i="8"/>
  <c r="W675" i="8"/>
  <c r="E676" i="8"/>
  <c r="F676" i="8"/>
  <c r="G676" i="8"/>
  <c r="H676" i="8"/>
  <c r="I676" i="8"/>
  <c r="J676" i="8"/>
  <c r="K676" i="8"/>
  <c r="L676" i="8"/>
  <c r="M676" i="8"/>
  <c r="N676" i="8"/>
  <c r="O676" i="8"/>
  <c r="P676" i="8"/>
  <c r="Q676" i="8"/>
  <c r="R676" i="8"/>
  <c r="S676" i="8"/>
  <c r="T676" i="8"/>
  <c r="U676" i="8"/>
  <c r="V676" i="8"/>
  <c r="W676" i="8"/>
  <c r="E677" i="8"/>
  <c r="F677" i="8"/>
  <c r="G677" i="8"/>
  <c r="H677" i="8"/>
  <c r="I677" i="8"/>
  <c r="J677" i="8"/>
  <c r="K677" i="8"/>
  <c r="L677" i="8"/>
  <c r="M677" i="8"/>
  <c r="N677" i="8"/>
  <c r="O677" i="8"/>
  <c r="P677" i="8"/>
  <c r="Q677" i="8"/>
  <c r="R677" i="8"/>
  <c r="S677" i="8"/>
  <c r="T677" i="8"/>
  <c r="U677" i="8"/>
  <c r="V677" i="8"/>
  <c r="W677" i="8"/>
  <c r="E678" i="8"/>
  <c r="F678" i="8"/>
  <c r="G678" i="8"/>
  <c r="H678" i="8"/>
  <c r="I678" i="8"/>
  <c r="J678" i="8"/>
  <c r="K678" i="8"/>
  <c r="L678" i="8"/>
  <c r="M678" i="8"/>
  <c r="N678" i="8"/>
  <c r="O678" i="8"/>
  <c r="P678" i="8"/>
  <c r="Q678" i="8"/>
  <c r="R678" i="8"/>
  <c r="S678" i="8"/>
  <c r="T678" i="8"/>
  <c r="U678" i="8"/>
  <c r="V678" i="8"/>
  <c r="W678" i="8"/>
  <c r="E679" i="8"/>
  <c r="F679" i="8"/>
  <c r="G679" i="8"/>
  <c r="H679" i="8"/>
  <c r="I679" i="8"/>
  <c r="J679" i="8"/>
  <c r="K679" i="8"/>
  <c r="L679" i="8"/>
  <c r="M679" i="8"/>
  <c r="N679" i="8"/>
  <c r="O679" i="8"/>
  <c r="P679" i="8"/>
  <c r="Q679" i="8"/>
  <c r="R679" i="8"/>
  <c r="S679" i="8"/>
  <c r="T679" i="8"/>
  <c r="U679" i="8"/>
  <c r="V679" i="8"/>
  <c r="W679" i="8"/>
  <c r="E680" i="8"/>
  <c r="F680" i="8"/>
  <c r="G680" i="8"/>
  <c r="H680" i="8"/>
  <c r="I680" i="8"/>
  <c r="J680" i="8"/>
  <c r="K680" i="8"/>
  <c r="L680" i="8"/>
  <c r="M680" i="8"/>
  <c r="N680" i="8"/>
  <c r="O680" i="8"/>
  <c r="P680" i="8"/>
  <c r="Q680" i="8"/>
  <c r="R680" i="8"/>
  <c r="S680" i="8"/>
  <c r="T680" i="8"/>
  <c r="U680" i="8"/>
  <c r="V680" i="8"/>
  <c r="W680" i="8"/>
  <c r="E681" i="8"/>
  <c r="F681" i="8"/>
  <c r="G681" i="8"/>
  <c r="H681" i="8"/>
  <c r="I681" i="8"/>
  <c r="J681" i="8"/>
  <c r="K681" i="8"/>
  <c r="L681" i="8"/>
  <c r="M681" i="8"/>
  <c r="N681" i="8"/>
  <c r="O681" i="8"/>
  <c r="P681" i="8"/>
  <c r="Q681" i="8"/>
  <c r="R681" i="8"/>
  <c r="S681" i="8"/>
  <c r="T681" i="8"/>
  <c r="U681" i="8"/>
  <c r="V681" i="8"/>
  <c r="W681" i="8"/>
  <c r="E682" i="8"/>
  <c r="F682" i="8"/>
  <c r="G682" i="8"/>
  <c r="H682" i="8"/>
  <c r="I682" i="8"/>
  <c r="J682" i="8"/>
  <c r="K682" i="8"/>
  <c r="L682" i="8"/>
  <c r="M682" i="8"/>
  <c r="N682" i="8"/>
  <c r="O682" i="8"/>
  <c r="P682" i="8"/>
  <c r="Q682" i="8"/>
  <c r="R682" i="8"/>
  <c r="S682" i="8"/>
  <c r="T682" i="8"/>
  <c r="U682" i="8"/>
  <c r="V682" i="8"/>
  <c r="W682" i="8"/>
  <c r="E683" i="8"/>
  <c r="F683" i="8"/>
  <c r="G683" i="8"/>
  <c r="H683" i="8"/>
  <c r="I683" i="8"/>
  <c r="J683" i="8"/>
  <c r="K683" i="8"/>
  <c r="L683" i="8"/>
  <c r="M683" i="8"/>
  <c r="N683" i="8"/>
  <c r="O683" i="8"/>
  <c r="P683" i="8"/>
  <c r="Q683" i="8"/>
  <c r="R683" i="8"/>
  <c r="S683" i="8"/>
  <c r="T683" i="8"/>
  <c r="U683" i="8"/>
  <c r="V683" i="8"/>
  <c r="W683" i="8"/>
  <c r="E684" i="8"/>
  <c r="F684" i="8"/>
  <c r="G684" i="8"/>
  <c r="H684" i="8"/>
  <c r="I684" i="8"/>
  <c r="J684" i="8"/>
  <c r="K684" i="8"/>
  <c r="L684" i="8"/>
  <c r="M684" i="8"/>
  <c r="N684" i="8"/>
  <c r="O684" i="8"/>
  <c r="P684" i="8"/>
  <c r="Q684" i="8"/>
  <c r="R684" i="8"/>
  <c r="S684" i="8"/>
  <c r="T684" i="8"/>
  <c r="U684" i="8"/>
  <c r="V684" i="8"/>
  <c r="W684" i="8"/>
  <c r="E697" i="8"/>
  <c r="F697" i="8"/>
  <c r="G697" i="8"/>
  <c r="H697" i="8"/>
  <c r="I697" i="8"/>
  <c r="J697" i="8"/>
  <c r="K697" i="8"/>
  <c r="L697" i="8"/>
  <c r="M697" i="8"/>
  <c r="N697" i="8"/>
  <c r="O697" i="8"/>
  <c r="P697" i="8"/>
  <c r="Q697" i="8"/>
  <c r="R697" i="8"/>
  <c r="S697" i="8"/>
  <c r="T697" i="8"/>
  <c r="U697" i="8"/>
  <c r="V697" i="8"/>
  <c r="W697" i="8"/>
  <c r="E698" i="8"/>
  <c r="F698" i="8"/>
  <c r="G698" i="8"/>
  <c r="H698" i="8"/>
  <c r="I698" i="8"/>
  <c r="J698" i="8"/>
  <c r="K698" i="8"/>
  <c r="L698" i="8"/>
  <c r="M698" i="8"/>
  <c r="N698" i="8"/>
  <c r="O698" i="8"/>
  <c r="P698" i="8"/>
  <c r="Q698" i="8"/>
  <c r="R698" i="8"/>
  <c r="S698" i="8"/>
  <c r="T698" i="8"/>
  <c r="U698" i="8"/>
  <c r="V698" i="8"/>
  <c r="W698" i="8"/>
  <c r="E699" i="8"/>
  <c r="F699" i="8"/>
  <c r="G699" i="8"/>
  <c r="H699" i="8"/>
  <c r="I699" i="8"/>
  <c r="J699" i="8"/>
  <c r="K699" i="8"/>
  <c r="L699" i="8"/>
  <c r="M699" i="8"/>
  <c r="N699" i="8"/>
  <c r="O699" i="8"/>
  <c r="P699" i="8"/>
  <c r="Q699" i="8"/>
  <c r="R699" i="8"/>
  <c r="S699" i="8"/>
  <c r="T699" i="8"/>
  <c r="U699" i="8"/>
  <c r="V699" i="8"/>
  <c r="W699" i="8"/>
  <c r="E700" i="8"/>
  <c r="F700" i="8"/>
  <c r="G700" i="8"/>
  <c r="H700" i="8"/>
  <c r="I700" i="8"/>
  <c r="J700" i="8"/>
  <c r="K700" i="8"/>
  <c r="L700" i="8"/>
  <c r="M700" i="8"/>
  <c r="N700" i="8"/>
  <c r="O700" i="8"/>
  <c r="P700" i="8"/>
  <c r="Q700" i="8"/>
  <c r="R700" i="8"/>
  <c r="S700" i="8"/>
  <c r="T700" i="8"/>
  <c r="U700" i="8"/>
  <c r="V700" i="8"/>
  <c r="W700" i="8"/>
  <c r="E701" i="8"/>
  <c r="F701" i="8"/>
  <c r="G701" i="8"/>
  <c r="H701" i="8"/>
  <c r="I701" i="8"/>
  <c r="J701" i="8"/>
  <c r="K701" i="8"/>
  <c r="L701" i="8"/>
  <c r="M701" i="8"/>
  <c r="N701" i="8"/>
  <c r="O701" i="8"/>
  <c r="P701" i="8"/>
  <c r="Q701" i="8"/>
  <c r="R701" i="8"/>
  <c r="S701" i="8"/>
  <c r="T701" i="8"/>
  <c r="U701" i="8"/>
  <c r="V701" i="8"/>
  <c r="W701" i="8"/>
  <c r="E702" i="8"/>
  <c r="F702" i="8"/>
  <c r="G702" i="8"/>
  <c r="H702" i="8"/>
  <c r="I702" i="8"/>
  <c r="J702" i="8"/>
  <c r="K702" i="8"/>
  <c r="L702" i="8"/>
  <c r="M702" i="8"/>
  <c r="N702" i="8"/>
  <c r="O702" i="8"/>
  <c r="P702" i="8"/>
  <c r="Q702" i="8"/>
  <c r="R702" i="8"/>
  <c r="S702" i="8"/>
  <c r="T702" i="8"/>
  <c r="U702" i="8"/>
  <c r="V702" i="8"/>
  <c r="W702" i="8"/>
  <c r="E703" i="8"/>
  <c r="F703" i="8"/>
  <c r="G703" i="8"/>
  <c r="H703" i="8"/>
  <c r="I703" i="8"/>
  <c r="J703" i="8"/>
  <c r="K703" i="8"/>
  <c r="L703" i="8"/>
  <c r="M703" i="8"/>
  <c r="N703" i="8"/>
  <c r="O703" i="8"/>
  <c r="P703" i="8"/>
  <c r="Q703" i="8"/>
  <c r="R703" i="8"/>
  <c r="S703" i="8"/>
  <c r="T703" i="8"/>
  <c r="U703" i="8"/>
  <c r="V703" i="8"/>
  <c r="W703" i="8"/>
  <c r="E704" i="8"/>
  <c r="F704" i="8"/>
  <c r="G704" i="8"/>
  <c r="H704" i="8"/>
  <c r="I704" i="8"/>
  <c r="J704" i="8"/>
  <c r="K704" i="8"/>
  <c r="L704" i="8"/>
  <c r="M704" i="8"/>
  <c r="N704" i="8"/>
  <c r="O704" i="8"/>
  <c r="P704" i="8"/>
  <c r="Q704" i="8"/>
  <c r="R704" i="8"/>
  <c r="S704" i="8"/>
  <c r="T704" i="8"/>
  <c r="U704" i="8"/>
  <c r="V704" i="8"/>
  <c r="W704" i="8"/>
  <c r="E705" i="8"/>
  <c r="F705" i="8"/>
  <c r="G705" i="8"/>
  <c r="H705" i="8"/>
  <c r="I705" i="8"/>
  <c r="J705" i="8"/>
  <c r="K705" i="8"/>
  <c r="L705" i="8"/>
  <c r="M705" i="8"/>
  <c r="N705" i="8"/>
  <c r="O705" i="8"/>
  <c r="P705" i="8"/>
  <c r="Q705" i="8"/>
  <c r="R705" i="8"/>
  <c r="S705" i="8"/>
  <c r="T705" i="8"/>
  <c r="U705" i="8"/>
  <c r="V705" i="8"/>
  <c r="W705" i="8"/>
  <c r="E706" i="8"/>
  <c r="F706" i="8"/>
  <c r="G706" i="8"/>
  <c r="H706" i="8"/>
  <c r="I706" i="8"/>
  <c r="J706" i="8"/>
  <c r="K706" i="8"/>
  <c r="L706" i="8"/>
  <c r="M706" i="8"/>
  <c r="N706" i="8"/>
  <c r="O706" i="8"/>
  <c r="P706" i="8"/>
  <c r="Q706" i="8"/>
  <c r="R706" i="8"/>
  <c r="S706" i="8"/>
  <c r="T706" i="8"/>
  <c r="U706" i="8"/>
  <c r="V706" i="8"/>
  <c r="W706" i="8"/>
  <c r="E707" i="8"/>
  <c r="F707" i="8"/>
  <c r="G707" i="8"/>
  <c r="H707" i="8"/>
  <c r="I707" i="8"/>
  <c r="J707" i="8"/>
  <c r="K707" i="8"/>
  <c r="L707" i="8"/>
  <c r="M707" i="8"/>
  <c r="N707" i="8"/>
  <c r="O707" i="8"/>
  <c r="P707" i="8"/>
  <c r="Q707" i="8"/>
  <c r="R707" i="8"/>
  <c r="S707" i="8"/>
  <c r="T707" i="8"/>
  <c r="U707" i="8"/>
  <c r="V707" i="8"/>
  <c r="W707" i="8"/>
  <c r="E708" i="8"/>
  <c r="F708" i="8"/>
  <c r="G708" i="8"/>
  <c r="H708" i="8"/>
  <c r="I708" i="8"/>
  <c r="J708" i="8"/>
  <c r="K708" i="8"/>
  <c r="L708" i="8"/>
  <c r="M708" i="8"/>
  <c r="N708" i="8"/>
  <c r="O708" i="8"/>
  <c r="P708" i="8"/>
  <c r="Q708" i="8"/>
  <c r="R708" i="8"/>
  <c r="S708" i="8"/>
  <c r="T708" i="8"/>
  <c r="U708" i="8"/>
  <c r="V708" i="8"/>
  <c r="W708" i="8"/>
  <c r="E709" i="8"/>
  <c r="F709" i="8"/>
  <c r="G709" i="8"/>
  <c r="H709" i="8"/>
  <c r="I709" i="8"/>
  <c r="J709" i="8"/>
  <c r="K709" i="8"/>
  <c r="L709" i="8"/>
  <c r="M709" i="8"/>
  <c r="N709" i="8"/>
  <c r="O709" i="8"/>
  <c r="P709" i="8"/>
  <c r="Q709" i="8"/>
  <c r="R709" i="8"/>
  <c r="S709" i="8"/>
  <c r="T709" i="8"/>
  <c r="U709" i="8"/>
  <c r="V709" i="8"/>
  <c r="W709" i="8"/>
  <c r="E710" i="8"/>
  <c r="F710" i="8"/>
  <c r="G710" i="8"/>
  <c r="H710" i="8"/>
  <c r="I710" i="8"/>
  <c r="J710" i="8"/>
  <c r="K710" i="8"/>
  <c r="L710" i="8"/>
  <c r="M710" i="8"/>
  <c r="N710" i="8"/>
  <c r="O710" i="8"/>
  <c r="P710" i="8"/>
  <c r="Q710" i="8"/>
  <c r="R710" i="8"/>
  <c r="S710" i="8"/>
  <c r="T710" i="8"/>
  <c r="U710" i="8"/>
  <c r="V710" i="8"/>
  <c r="W710" i="8"/>
  <c r="E711" i="8"/>
  <c r="F711" i="8"/>
  <c r="G711" i="8"/>
  <c r="H711" i="8"/>
  <c r="I711" i="8"/>
  <c r="J711" i="8"/>
  <c r="K711" i="8"/>
  <c r="L711" i="8"/>
  <c r="M711" i="8"/>
  <c r="N711" i="8"/>
  <c r="O711" i="8"/>
  <c r="P711" i="8"/>
  <c r="Q711" i="8"/>
  <c r="R711" i="8"/>
  <c r="S711" i="8"/>
  <c r="T711" i="8"/>
  <c r="U711" i="8"/>
  <c r="V711" i="8"/>
  <c r="W711" i="8"/>
  <c r="E712" i="8"/>
  <c r="F712" i="8"/>
  <c r="G712" i="8"/>
  <c r="H712" i="8"/>
  <c r="I712" i="8"/>
  <c r="J712" i="8"/>
  <c r="K712" i="8"/>
  <c r="L712" i="8"/>
  <c r="M712" i="8"/>
  <c r="N712" i="8"/>
  <c r="O712" i="8"/>
  <c r="P712" i="8"/>
  <c r="Q712" i="8"/>
  <c r="R712" i="8"/>
  <c r="S712" i="8"/>
  <c r="T712" i="8"/>
  <c r="U712" i="8"/>
  <c r="V712" i="8"/>
  <c r="W712" i="8"/>
  <c r="E713" i="8"/>
  <c r="F713" i="8"/>
  <c r="G713" i="8"/>
  <c r="H713" i="8"/>
  <c r="I713" i="8"/>
  <c r="J713" i="8"/>
  <c r="K713" i="8"/>
  <c r="L713" i="8"/>
  <c r="M713" i="8"/>
  <c r="N713" i="8"/>
  <c r="O713" i="8"/>
  <c r="P713" i="8"/>
  <c r="Q713" i="8"/>
  <c r="R713" i="8"/>
  <c r="S713" i="8"/>
  <c r="T713" i="8"/>
  <c r="U713" i="8"/>
  <c r="V713" i="8"/>
  <c r="W713" i="8"/>
  <c r="E714" i="8"/>
  <c r="F714" i="8"/>
  <c r="G714" i="8"/>
  <c r="H714" i="8"/>
  <c r="I714" i="8"/>
  <c r="J714" i="8"/>
  <c r="K714" i="8"/>
  <c r="L714" i="8"/>
  <c r="M714" i="8"/>
  <c r="N714" i="8"/>
  <c r="O714" i="8"/>
  <c r="P714" i="8"/>
  <c r="Q714" i="8"/>
  <c r="R714" i="8"/>
  <c r="S714" i="8"/>
  <c r="T714" i="8"/>
  <c r="U714" i="8"/>
  <c r="V714" i="8"/>
  <c r="W714" i="8"/>
  <c r="E715" i="8"/>
  <c r="F715" i="8"/>
  <c r="G715" i="8"/>
  <c r="H715" i="8"/>
  <c r="I715" i="8"/>
  <c r="J715" i="8"/>
  <c r="K715" i="8"/>
  <c r="L715" i="8"/>
  <c r="M715" i="8"/>
  <c r="N715" i="8"/>
  <c r="O715" i="8"/>
  <c r="P715" i="8"/>
  <c r="Q715" i="8"/>
  <c r="R715" i="8"/>
  <c r="S715" i="8"/>
  <c r="T715" i="8"/>
  <c r="U715" i="8"/>
  <c r="V715" i="8"/>
  <c r="W715" i="8"/>
  <c r="E716" i="8"/>
  <c r="F716" i="8"/>
  <c r="G716" i="8"/>
  <c r="H716" i="8"/>
  <c r="I716" i="8"/>
  <c r="J716" i="8"/>
  <c r="K716" i="8"/>
  <c r="L716" i="8"/>
  <c r="M716" i="8"/>
  <c r="N716" i="8"/>
  <c r="O716" i="8"/>
  <c r="P716" i="8"/>
  <c r="Q716" i="8"/>
  <c r="R716" i="8"/>
  <c r="S716" i="8"/>
  <c r="T716" i="8"/>
  <c r="U716" i="8"/>
  <c r="V716" i="8"/>
  <c r="W716" i="8"/>
  <c r="E717" i="8"/>
  <c r="F717" i="8"/>
  <c r="G717" i="8"/>
  <c r="H717" i="8"/>
  <c r="I717" i="8"/>
  <c r="J717" i="8"/>
  <c r="K717" i="8"/>
  <c r="L717" i="8"/>
  <c r="M717" i="8"/>
  <c r="N717" i="8"/>
  <c r="O717" i="8"/>
  <c r="P717" i="8"/>
  <c r="Q717" i="8"/>
  <c r="R717" i="8"/>
  <c r="S717" i="8"/>
  <c r="T717" i="8"/>
  <c r="U717" i="8"/>
  <c r="V717" i="8"/>
  <c r="W717" i="8"/>
  <c r="E718" i="8"/>
  <c r="F718" i="8"/>
  <c r="G718" i="8"/>
  <c r="H718" i="8"/>
  <c r="I718" i="8"/>
  <c r="J718" i="8"/>
  <c r="K718" i="8"/>
  <c r="L718" i="8"/>
  <c r="M718" i="8"/>
  <c r="N718" i="8"/>
  <c r="O718" i="8"/>
  <c r="P718" i="8"/>
  <c r="Q718" i="8"/>
  <c r="R718" i="8"/>
  <c r="S718" i="8"/>
  <c r="T718" i="8"/>
  <c r="U718" i="8"/>
  <c r="V718" i="8"/>
  <c r="W718" i="8"/>
  <c r="E719" i="8"/>
  <c r="F719" i="8"/>
  <c r="G719" i="8"/>
  <c r="H719" i="8"/>
  <c r="I719" i="8"/>
  <c r="J719" i="8"/>
  <c r="K719" i="8"/>
  <c r="L719" i="8"/>
  <c r="M719" i="8"/>
  <c r="N719" i="8"/>
  <c r="O719" i="8"/>
  <c r="P719" i="8"/>
  <c r="Q719" i="8"/>
  <c r="R719" i="8"/>
  <c r="S719" i="8"/>
  <c r="T719" i="8"/>
  <c r="U719" i="8"/>
  <c r="V719" i="8"/>
  <c r="W719" i="8"/>
  <c r="E720" i="8"/>
  <c r="F720" i="8"/>
  <c r="G720" i="8"/>
  <c r="H720" i="8"/>
  <c r="I720" i="8"/>
  <c r="J720" i="8"/>
  <c r="K720" i="8"/>
  <c r="L720" i="8"/>
  <c r="M720" i="8"/>
  <c r="N720" i="8"/>
  <c r="O720" i="8"/>
  <c r="P720" i="8"/>
  <c r="Q720" i="8"/>
  <c r="R720" i="8"/>
  <c r="S720" i="8"/>
  <c r="T720" i="8"/>
  <c r="U720" i="8"/>
  <c r="V720" i="8"/>
  <c r="W720" i="8"/>
  <c r="E721" i="8"/>
  <c r="F721" i="8"/>
  <c r="G721" i="8"/>
  <c r="H721" i="8"/>
  <c r="I721" i="8"/>
  <c r="J721" i="8"/>
  <c r="K721" i="8"/>
  <c r="L721" i="8"/>
  <c r="M721" i="8"/>
  <c r="N721" i="8"/>
  <c r="O721" i="8"/>
  <c r="P721" i="8"/>
  <c r="Q721" i="8"/>
  <c r="R721" i="8"/>
  <c r="S721" i="8"/>
  <c r="T721" i="8"/>
  <c r="U721" i="8"/>
  <c r="V721" i="8"/>
  <c r="W721" i="8"/>
  <c r="E722" i="8"/>
  <c r="F722" i="8"/>
  <c r="G722" i="8"/>
  <c r="H722" i="8"/>
  <c r="I722" i="8"/>
  <c r="J722" i="8"/>
  <c r="K722" i="8"/>
  <c r="L722" i="8"/>
  <c r="M722" i="8"/>
  <c r="N722" i="8"/>
  <c r="O722" i="8"/>
  <c r="P722" i="8"/>
  <c r="Q722" i="8"/>
  <c r="R722" i="8"/>
  <c r="S722" i="8"/>
  <c r="T722" i="8"/>
  <c r="U722" i="8"/>
  <c r="V722" i="8"/>
  <c r="W722" i="8"/>
  <c r="E723" i="8"/>
  <c r="F723" i="8"/>
  <c r="G723" i="8"/>
  <c r="H723" i="8"/>
  <c r="I723" i="8"/>
  <c r="J723" i="8"/>
  <c r="K723" i="8"/>
  <c r="L723" i="8"/>
  <c r="M723" i="8"/>
  <c r="N723" i="8"/>
  <c r="O723" i="8"/>
  <c r="P723" i="8"/>
  <c r="Q723" i="8"/>
  <c r="R723" i="8"/>
  <c r="S723" i="8"/>
  <c r="T723" i="8"/>
  <c r="U723" i="8"/>
  <c r="V723" i="8"/>
  <c r="W723" i="8"/>
  <c r="E724" i="8"/>
  <c r="F724" i="8"/>
  <c r="G724" i="8"/>
  <c r="H724" i="8"/>
  <c r="I724" i="8"/>
  <c r="J724" i="8"/>
  <c r="K724" i="8"/>
  <c r="L724" i="8"/>
  <c r="M724" i="8"/>
  <c r="N724" i="8"/>
  <c r="O724" i="8"/>
  <c r="P724" i="8"/>
  <c r="Q724" i="8"/>
  <c r="R724" i="8"/>
  <c r="S724" i="8"/>
  <c r="T724" i="8"/>
  <c r="U724" i="8"/>
  <c r="V724" i="8"/>
  <c r="W724" i="8"/>
  <c r="E725" i="8"/>
  <c r="F725" i="8"/>
  <c r="G725" i="8"/>
  <c r="H725" i="8"/>
  <c r="I725" i="8"/>
  <c r="J725" i="8"/>
  <c r="K725" i="8"/>
  <c r="L725" i="8"/>
  <c r="M725" i="8"/>
  <c r="N725" i="8"/>
  <c r="O725" i="8"/>
  <c r="P725" i="8"/>
  <c r="Q725" i="8"/>
  <c r="R725" i="8"/>
  <c r="S725" i="8"/>
  <c r="T725" i="8"/>
  <c r="U725" i="8"/>
  <c r="V725" i="8"/>
  <c r="W725" i="8"/>
  <c r="E726" i="8"/>
  <c r="F726" i="8"/>
  <c r="G726" i="8"/>
  <c r="H726" i="8"/>
  <c r="I726" i="8"/>
  <c r="J726" i="8"/>
  <c r="K726" i="8"/>
  <c r="L726" i="8"/>
  <c r="M726" i="8"/>
  <c r="N726" i="8"/>
  <c r="O726" i="8"/>
  <c r="P726" i="8"/>
  <c r="Q726" i="8"/>
  <c r="R726" i="8"/>
  <c r="S726" i="8"/>
  <c r="T726" i="8"/>
  <c r="U726" i="8"/>
  <c r="V726" i="8"/>
  <c r="W726" i="8"/>
  <c r="E727" i="8"/>
  <c r="F727" i="8"/>
  <c r="G727" i="8"/>
  <c r="H727" i="8"/>
  <c r="I727" i="8"/>
  <c r="J727" i="8"/>
  <c r="K727" i="8"/>
  <c r="L727" i="8"/>
  <c r="M727" i="8"/>
  <c r="N727" i="8"/>
  <c r="O727" i="8"/>
  <c r="P727" i="8"/>
  <c r="Q727" i="8"/>
  <c r="R727" i="8"/>
  <c r="S727" i="8"/>
  <c r="T727" i="8"/>
  <c r="U727" i="8"/>
  <c r="V727" i="8"/>
  <c r="W727" i="8"/>
  <c r="E728" i="8"/>
  <c r="F728" i="8"/>
  <c r="G728" i="8"/>
  <c r="H728" i="8"/>
  <c r="I728" i="8"/>
  <c r="J728" i="8"/>
  <c r="K728" i="8"/>
  <c r="L728" i="8"/>
  <c r="M728" i="8"/>
  <c r="N728" i="8"/>
  <c r="O728" i="8"/>
  <c r="P728" i="8"/>
  <c r="Q728" i="8"/>
  <c r="R728" i="8"/>
  <c r="S728" i="8"/>
  <c r="T728" i="8"/>
  <c r="U728" i="8"/>
  <c r="V728" i="8"/>
  <c r="W728" i="8"/>
  <c r="E729" i="8"/>
  <c r="F729" i="8"/>
  <c r="G729" i="8"/>
  <c r="H729" i="8"/>
  <c r="I729" i="8"/>
  <c r="J729" i="8"/>
  <c r="K729" i="8"/>
  <c r="L729" i="8"/>
  <c r="M729" i="8"/>
  <c r="N729" i="8"/>
  <c r="O729" i="8"/>
  <c r="P729" i="8"/>
  <c r="Q729" i="8"/>
  <c r="R729" i="8"/>
  <c r="S729" i="8"/>
  <c r="T729" i="8"/>
  <c r="U729" i="8"/>
  <c r="V729" i="8"/>
  <c r="W729" i="8"/>
  <c r="E730" i="8"/>
  <c r="F730" i="8"/>
  <c r="G730" i="8"/>
  <c r="H730" i="8"/>
  <c r="I730" i="8"/>
  <c r="J730" i="8"/>
  <c r="K730" i="8"/>
  <c r="L730" i="8"/>
  <c r="M730" i="8"/>
  <c r="N730" i="8"/>
  <c r="O730" i="8"/>
  <c r="P730" i="8"/>
  <c r="Q730" i="8"/>
  <c r="R730" i="8"/>
  <c r="S730" i="8"/>
  <c r="T730" i="8"/>
  <c r="U730" i="8"/>
  <c r="V730" i="8"/>
  <c r="W730" i="8"/>
  <c r="E731" i="8"/>
  <c r="F731" i="8"/>
  <c r="G731" i="8"/>
  <c r="H731" i="8"/>
  <c r="I731" i="8"/>
  <c r="J731" i="8"/>
  <c r="K731" i="8"/>
  <c r="L731" i="8"/>
  <c r="M731" i="8"/>
  <c r="N731" i="8"/>
  <c r="O731" i="8"/>
  <c r="P731" i="8"/>
  <c r="Q731" i="8"/>
  <c r="R731" i="8"/>
  <c r="S731" i="8"/>
  <c r="T731" i="8"/>
  <c r="U731" i="8"/>
  <c r="V731" i="8"/>
  <c r="W731" i="8"/>
  <c r="E732" i="8"/>
  <c r="F732" i="8"/>
  <c r="G732" i="8"/>
  <c r="H732" i="8"/>
  <c r="I732" i="8"/>
  <c r="J732" i="8"/>
  <c r="K732" i="8"/>
  <c r="L732" i="8"/>
  <c r="M732" i="8"/>
  <c r="N732" i="8"/>
  <c r="O732" i="8"/>
  <c r="P732" i="8"/>
  <c r="Q732" i="8"/>
  <c r="R732" i="8"/>
  <c r="S732" i="8"/>
  <c r="T732" i="8"/>
  <c r="U732" i="8"/>
  <c r="V732" i="8"/>
  <c r="W732" i="8"/>
  <c r="E733" i="8"/>
  <c r="F733" i="8"/>
  <c r="G733" i="8"/>
  <c r="H733" i="8"/>
  <c r="I733" i="8"/>
  <c r="J733" i="8"/>
  <c r="K733" i="8"/>
  <c r="L733" i="8"/>
  <c r="M733" i="8"/>
  <c r="N733" i="8"/>
  <c r="O733" i="8"/>
  <c r="P733" i="8"/>
  <c r="Q733" i="8"/>
  <c r="R733" i="8"/>
  <c r="S733" i="8"/>
  <c r="T733" i="8"/>
  <c r="U733" i="8"/>
  <c r="V733" i="8"/>
  <c r="W733" i="8"/>
  <c r="E734" i="8"/>
  <c r="F734" i="8"/>
  <c r="G734" i="8"/>
  <c r="H734" i="8"/>
  <c r="I734" i="8"/>
  <c r="J734" i="8"/>
  <c r="K734" i="8"/>
  <c r="L734" i="8"/>
  <c r="M734" i="8"/>
  <c r="N734" i="8"/>
  <c r="O734" i="8"/>
  <c r="P734" i="8"/>
  <c r="Q734" i="8"/>
  <c r="R734" i="8"/>
  <c r="S734" i="8"/>
  <c r="T734" i="8"/>
  <c r="U734" i="8"/>
  <c r="V734" i="8"/>
  <c r="W734" i="8"/>
  <c r="E735" i="8"/>
  <c r="F735" i="8"/>
  <c r="G735" i="8"/>
  <c r="H735" i="8"/>
  <c r="I735" i="8"/>
  <c r="J735" i="8"/>
  <c r="K735" i="8"/>
  <c r="L735" i="8"/>
  <c r="M735" i="8"/>
  <c r="N735" i="8"/>
  <c r="O735" i="8"/>
  <c r="P735" i="8"/>
  <c r="Q735" i="8"/>
  <c r="R735" i="8"/>
  <c r="S735" i="8"/>
  <c r="T735" i="8"/>
  <c r="U735" i="8"/>
  <c r="V735" i="8"/>
  <c r="W735" i="8"/>
  <c r="E736" i="8"/>
  <c r="F736" i="8"/>
  <c r="G736" i="8"/>
  <c r="H736" i="8"/>
  <c r="I736" i="8"/>
  <c r="J736" i="8"/>
  <c r="K736" i="8"/>
  <c r="L736" i="8"/>
  <c r="M736" i="8"/>
  <c r="N736" i="8"/>
  <c r="O736" i="8"/>
  <c r="P736" i="8"/>
  <c r="Q736" i="8"/>
  <c r="R736" i="8"/>
  <c r="S736" i="8"/>
  <c r="T736" i="8"/>
  <c r="U736" i="8"/>
  <c r="V736" i="8"/>
  <c r="W736" i="8"/>
  <c r="E737" i="8"/>
  <c r="F737" i="8"/>
  <c r="G737" i="8"/>
  <c r="H737" i="8"/>
  <c r="I737" i="8"/>
  <c r="J737" i="8"/>
  <c r="K737" i="8"/>
  <c r="L737" i="8"/>
  <c r="M737" i="8"/>
  <c r="N737" i="8"/>
  <c r="O737" i="8"/>
  <c r="P737" i="8"/>
  <c r="Q737" i="8"/>
  <c r="R737" i="8"/>
  <c r="S737" i="8"/>
  <c r="T737" i="8"/>
  <c r="U737" i="8"/>
  <c r="V737" i="8"/>
  <c r="W737" i="8"/>
  <c r="E738" i="8"/>
  <c r="F738" i="8"/>
  <c r="G738" i="8"/>
  <c r="H738" i="8"/>
  <c r="I738" i="8"/>
  <c r="J738" i="8"/>
  <c r="K738" i="8"/>
  <c r="L738" i="8"/>
  <c r="M738" i="8"/>
  <c r="N738" i="8"/>
  <c r="O738" i="8"/>
  <c r="P738" i="8"/>
  <c r="Q738" i="8"/>
  <c r="R738" i="8"/>
  <c r="S738" i="8"/>
  <c r="T738" i="8"/>
  <c r="U738" i="8"/>
  <c r="V738" i="8"/>
  <c r="W738" i="8"/>
  <c r="E739" i="8"/>
  <c r="F739" i="8"/>
  <c r="G739" i="8"/>
  <c r="H739" i="8"/>
  <c r="I739" i="8"/>
  <c r="J739" i="8"/>
  <c r="K739" i="8"/>
  <c r="L739" i="8"/>
  <c r="M739" i="8"/>
  <c r="N739" i="8"/>
  <c r="O739" i="8"/>
  <c r="P739" i="8"/>
  <c r="Q739" i="8"/>
  <c r="R739" i="8"/>
  <c r="S739" i="8"/>
  <c r="T739" i="8"/>
  <c r="U739" i="8"/>
  <c r="V739" i="8"/>
  <c r="W739" i="8"/>
  <c r="E740" i="8"/>
  <c r="F740" i="8"/>
  <c r="G740" i="8"/>
  <c r="H740" i="8"/>
  <c r="I740" i="8"/>
  <c r="J740" i="8"/>
  <c r="K740" i="8"/>
  <c r="L740" i="8"/>
  <c r="M740" i="8"/>
  <c r="N740" i="8"/>
  <c r="O740" i="8"/>
  <c r="P740" i="8"/>
  <c r="Q740" i="8"/>
  <c r="R740" i="8"/>
  <c r="S740" i="8"/>
  <c r="T740" i="8"/>
  <c r="U740" i="8"/>
  <c r="V740" i="8"/>
  <c r="W740" i="8"/>
  <c r="E741" i="8"/>
  <c r="F741" i="8"/>
  <c r="G741" i="8"/>
  <c r="H741" i="8"/>
  <c r="I741" i="8"/>
  <c r="J741" i="8"/>
  <c r="K741" i="8"/>
  <c r="L741" i="8"/>
  <c r="M741" i="8"/>
  <c r="N741" i="8"/>
  <c r="O741" i="8"/>
  <c r="P741" i="8"/>
  <c r="Q741" i="8"/>
  <c r="R741" i="8"/>
  <c r="S741" i="8"/>
  <c r="T741" i="8"/>
  <c r="U741" i="8"/>
  <c r="V741" i="8"/>
  <c r="W741" i="8"/>
  <c r="E742" i="8"/>
  <c r="F742" i="8"/>
  <c r="G742" i="8"/>
  <c r="H742" i="8"/>
  <c r="I742" i="8"/>
  <c r="J742" i="8"/>
  <c r="K742" i="8"/>
  <c r="L742" i="8"/>
  <c r="M742" i="8"/>
  <c r="N742" i="8"/>
  <c r="O742" i="8"/>
  <c r="P742" i="8"/>
  <c r="Q742" i="8"/>
  <c r="R742" i="8"/>
  <c r="S742" i="8"/>
  <c r="T742" i="8"/>
  <c r="U742" i="8"/>
  <c r="V742" i="8"/>
  <c r="W742" i="8"/>
  <c r="E743" i="8"/>
  <c r="F743" i="8"/>
  <c r="G743" i="8"/>
  <c r="H743" i="8"/>
  <c r="I743" i="8"/>
  <c r="J743" i="8"/>
  <c r="K743" i="8"/>
  <c r="L743" i="8"/>
  <c r="M743" i="8"/>
  <c r="N743" i="8"/>
  <c r="O743" i="8"/>
  <c r="P743" i="8"/>
  <c r="Q743" i="8"/>
  <c r="R743" i="8"/>
  <c r="S743" i="8"/>
  <c r="T743" i="8"/>
  <c r="U743" i="8"/>
  <c r="V743" i="8"/>
  <c r="W743" i="8"/>
  <c r="E744" i="8"/>
  <c r="F744" i="8"/>
  <c r="G744" i="8"/>
  <c r="H744" i="8"/>
  <c r="I744" i="8"/>
  <c r="J744" i="8"/>
  <c r="K744" i="8"/>
  <c r="L744" i="8"/>
  <c r="M744" i="8"/>
  <c r="N744" i="8"/>
  <c r="O744" i="8"/>
  <c r="P744" i="8"/>
  <c r="Q744" i="8"/>
  <c r="R744" i="8"/>
  <c r="S744" i="8"/>
  <c r="T744" i="8"/>
  <c r="U744" i="8"/>
  <c r="V744" i="8"/>
  <c r="W744" i="8"/>
  <c r="E745" i="8"/>
  <c r="F745" i="8"/>
  <c r="G745" i="8"/>
  <c r="H745" i="8"/>
  <c r="I745" i="8"/>
  <c r="J745" i="8"/>
  <c r="K745" i="8"/>
  <c r="L745" i="8"/>
  <c r="M745" i="8"/>
  <c r="N745" i="8"/>
  <c r="O745" i="8"/>
  <c r="P745" i="8"/>
  <c r="Q745" i="8"/>
  <c r="R745" i="8"/>
  <c r="S745" i="8"/>
  <c r="T745" i="8"/>
  <c r="U745" i="8"/>
  <c r="V745" i="8"/>
  <c r="W745" i="8"/>
  <c r="E746" i="8"/>
  <c r="F746" i="8"/>
  <c r="G746" i="8"/>
  <c r="H746" i="8"/>
  <c r="I746" i="8"/>
  <c r="J746" i="8"/>
  <c r="K746" i="8"/>
  <c r="L746" i="8"/>
  <c r="M746" i="8"/>
  <c r="N746" i="8"/>
  <c r="O746" i="8"/>
  <c r="P746" i="8"/>
  <c r="Q746" i="8"/>
  <c r="R746" i="8"/>
  <c r="S746" i="8"/>
  <c r="T746" i="8"/>
  <c r="U746" i="8"/>
  <c r="V746" i="8"/>
  <c r="W746" i="8"/>
  <c r="E747" i="8"/>
  <c r="F747" i="8"/>
  <c r="G747" i="8"/>
  <c r="H747" i="8"/>
  <c r="I747" i="8"/>
  <c r="J747" i="8"/>
  <c r="K747" i="8"/>
  <c r="L747" i="8"/>
  <c r="M747" i="8"/>
  <c r="N747" i="8"/>
  <c r="O747" i="8"/>
  <c r="P747" i="8"/>
  <c r="Q747" i="8"/>
  <c r="R747" i="8"/>
  <c r="S747" i="8"/>
  <c r="T747" i="8"/>
  <c r="U747" i="8"/>
  <c r="V747" i="8"/>
  <c r="W747" i="8"/>
  <c r="E748" i="8"/>
  <c r="F748" i="8"/>
  <c r="G748" i="8"/>
  <c r="H748" i="8"/>
  <c r="I748" i="8"/>
  <c r="J748" i="8"/>
  <c r="K748" i="8"/>
  <c r="L748" i="8"/>
  <c r="M748" i="8"/>
  <c r="N748" i="8"/>
  <c r="O748" i="8"/>
  <c r="P748" i="8"/>
  <c r="Q748" i="8"/>
  <c r="R748" i="8"/>
  <c r="S748" i="8"/>
  <c r="T748" i="8"/>
  <c r="U748" i="8"/>
  <c r="V748" i="8"/>
  <c r="W748" i="8"/>
  <c r="E749" i="8"/>
  <c r="F749" i="8"/>
  <c r="G749" i="8"/>
  <c r="H749" i="8"/>
  <c r="I749" i="8"/>
  <c r="J749" i="8"/>
  <c r="K749" i="8"/>
  <c r="L749" i="8"/>
  <c r="M749" i="8"/>
  <c r="N749" i="8"/>
  <c r="O749" i="8"/>
  <c r="P749" i="8"/>
  <c r="Q749" i="8"/>
  <c r="R749" i="8"/>
  <c r="S749" i="8"/>
  <c r="T749" i="8"/>
  <c r="U749" i="8"/>
  <c r="V749" i="8"/>
  <c r="W749" i="8"/>
  <c r="E750" i="8"/>
  <c r="F750" i="8"/>
  <c r="G750" i="8"/>
  <c r="H750" i="8"/>
  <c r="I750" i="8"/>
  <c r="J750" i="8"/>
  <c r="K750" i="8"/>
  <c r="L750" i="8"/>
  <c r="M750" i="8"/>
  <c r="N750" i="8"/>
  <c r="O750" i="8"/>
  <c r="P750" i="8"/>
  <c r="Q750" i="8"/>
  <c r="R750" i="8"/>
  <c r="S750" i="8"/>
  <c r="T750" i="8"/>
  <c r="U750" i="8"/>
  <c r="V750" i="8"/>
  <c r="W750" i="8"/>
  <c r="E751" i="8"/>
  <c r="F751" i="8"/>
  <c r="G751" i="8"/>
  <c r="H751" i="8"/>
  <c r="I751" i="8"/>
  <c r="J751" i="8"/>
  <c r="K751" i="8"/>
  <c r="L751" i="8"/>
  <c r="M751" i="8"/>
  <c r="N751" i="8"/>
  <c r="O751" i="8"/>
  <c r="P751" i="8"/>
  <c r="Q751" i="8"/>
  <c r="R751" i="8"/>
  <c r="S751" i="8"/>
  <c r="T751" i="8"/>
  <c r="U751" i="8"/>
  <c r="V751" i="8"/>
  <c r="W751" i="8"/>
  <c r="E752" i="8"/>
  <c r="F752" i="8"/>
  <c r="G752" i="8"/>
  <c r="H752" i="8"/>
  <c r="I752" i="8"/>
  <c r="J752" i="8"/>
  <c r="K752" i="8"/>
  <c r="L752" i="8"/>
  <c r="M752" i="8"/>
  <c r="N752" i="8"/>
  <c r="O752" i="8"/>
  <c r="P752" i="8"/>
  <c r="Q752" i="8"/>
  <c r="R752" i="8"/>
  <c r="S752" i="8"/>
  <c r="T752" i="8"/>
  <c r="U752" i="8"/>
  <c r="V752" i="8"/>
  <c r="W752" i="8"/>
  <c r="E753" i="8"/>
  <c r="F753" i="8"/>
  <c r="G753" i="8"/>
  <c r="H753" i="8"/>
  <c r="I753" i="8"/>
  <c r="J753" i="8"/>
  <c r="K753" i="8"/>
  <c r="L753" i="8"/>
  <c r="M753" i="8"/>
  <c r="N753" i="8"/>
  <c r="O753" i="8"/>
  <c r="P753" i="8"/>
  <c r="Q753" i="8"/>
  <c r="R753" i="8"/>
  <c r="S753" i="8"/>
  <c r="T753" i="8"/>
  <c r="U753" i="8"/>
  <c r="V753" i="8"/>
  <c r="W753" i="8"/>
  <c r="E754" i="8"/>
  <c r="F754" i="8"/>
  <c r="G754" i="8"/>
  <c r="H754" i="8"/>
  <c r="I754" i="8"/>
  <c r="J754" i="8"/>
  <c r="K754" i="8"/>
  <c r="L754" i="8"/>
  <c r="M754" i="8"/>
  <c r="N754" i="8"/>
  <c r="O754" i="8"/>
  <c r="P754" i="8"/>
  <c r="Q754" i="8"/>
  <c r="R754" i="8"/>
  <c r="S754" i="8"/>
  <c r="T754" i="8"/>
  <c r="U754" i="8"/>
  <c r="V754" i="8"/>
  <c r="W754" i="8"/>
  <c r="E755" i="8"/>
  <c r="F755" i="8"/>
  <c r="G755" i="8"/>
  <c r="H755" i="8"/>
  <c r="I755" i="8"/>
  <c r="J755" i="8"/>
  <c r="K755" i="8"/>
  <c r="L755" i="8"/>
  <c r="M755" i="8"/>
  <c r="N755" i="8"/>
  <c r="O755" i="8"/>
  <c r="P755" i="8"/>
  <c r="Q755" i="8"/>
  <c r="R755" i="8"/>
  <c r="S755" i="8"/>
  <c r="T755" i="8"/>
  <c r="U755" i="8"/>
  <c r="V755" i="8"/>
  <c r="W755" i="8"/>
  <c r="E756" i="8"/>
  <c r="F756" i="8"/>
  <c r="G756" i="8"/>
  <c r="H756" i="8"/>
  <c r="I756" i="8"/>
  <c r="J756" i="8"/>
  <c r="K756" i="8"/>
  <c r="L756" i="8"/>
  <c r="M756" i="8"/>
  <c r="N756" i="8"/>
  <c r="O756" i="8"/>
  <c r="P756" i="8"/>
  <c r="Q756" i="8"/>
  <c r="R756" i="8"/>
  <c r="S756" i="8"/>
  <c r="T756" i="8"/>
  <c r="U756" i="8"/>
  <c r="V756" i="8"/>
  <c r="W756" i="8"/>
  <c r="E757" i="8"/>
  <c r="F757" i="8"/>
  <c r="G757" i="8"/>
  <c r="H757" i="8"/>
  <c r="I757" i="8"/>
  <c r="J757" i="8"/>
  <c r="K757" i="8"/>
  <c r="L757" i="8"/>
  <c r="M757" i="8"/>
  <c r="N757" i="8"/>
  <c r="O757" i="8"/>
  <c r="P757" i="8"/>
  <c r="Q757" i="8"/>
  <c r="R757" i="8"/>
  <c r="S757" i="8"/>
  <c r="T757" i="8"/>
  <c r="U757" i="8"/>
  <c r="V757" i="8"/>
  <c r="W757" i="8"/>
  <c r="E758" i="8"/>
  <c r="F758" i="8"/>
  <c r="G758" i="8"/>
  <c r="H758" i="8"/>
  <c r="I758" i="8"/>
  <c r="J758" i="8"/>
  <c r="K758" i="8"/>
  <c r="L758" i="8"/>
  <c r="M758" i="8"/>
  <c r="N758" i="8"/>
  <c r="O758" i="8"/>
  <c r="P758" i="8"/>
  <c r="Q758" i="8"/>
  <c r="R758" i="8"/>
  <c r="S758" i="8"/>
  <c r="T758" i="8"/>
  <c r="U758" i="8"/>
  <c r="V758" i="8"/>
  <c r="W758" i="8"/>
  <c r="E759" i="8"/>
  <c r="F759" i="8"/>
  <c r="G759" i="8"/>
  <c r="H759" i="8"/>
  <c r="I759" i="8"/>
  <c r="J759" i="8"/>
  <c r="K759" i="8"/>
  <c r="L759" i="8"/>
  <c r="M759" i="8"/>
  <c r="N759" i="8"/>
  <c r="O759" i="8"/>
  <c r="P759" i="8"/>
  <c r="Q759" i="8"/>
  <c r="R759" i="8"/>
  <c r="S759" i="8"/>
  <c r="T759" i="8"/>
  <c r="U759" i="8"/>
  <c r="V759" i="8"/>
  <c r="W759" i="8"/>
  <c r="E761" i="8"/>
  <c r="F761" i="8"/>
  <c r="G761" i="8"/>
  <c r="H761" i="8"/>
  <c r="I761" i="8"/>
  <c r="J761" i="8"/>
  <c r="K761" i="8"/>
  <c r="L761" i="8"/>
  <c r="M761" i="8"/>
  <c r="N761" i="8"/>
  <c r="O761" i="8"/>
  <c r="P761" i="8"/>
  <c r="Q761" i="8"/>
  <c r="R761" i="8"/>
  <c r="S761" i="8"/>
  <c r="T761" i="8"/>
  <c r="U761" i="8"/>
  <c r="V761" i="8"/>
  <c r="W761" i="8"/>
  <c r="E762" i="8"/>
  <c r="F762" i="8"/>
  <c r="G762" i="8"/>
  <c r="H762" i="8"/>
  <c r="I762" i="8"/>
  <c r="J762" i="8"/>
  <c r="K762" i="8"/>
  <c r="L762" i="8"/>
  <c r="M762" i="8"/>
  <c r="N762" i="8"/>
  <c r="O762" i="8"/>
  <c r="P762" i="8"/>
  <c r="Q762" i="8"/>
  <c r="R762" i="8"/>
  <c r="S762" i="8"/>
  <c r="T762" i="8"/>
  <c r="U762" i="8"/>
  <c r="V762" i="8"/>
  <c r="W762" i="8"/>
  <c r="E763" i="8"/>
  <c r="F763" i="8"/>
  <c r="G763" i="8"/>
  <c r="H763" i="8"/>
  <c r="I763" i="8"/>
  <c r="J763" i="8"/>
  <c r="K763" i="8"/>
  <c r="L763" i="8"/>
  <c r="M763" i="8"/>
  <c r="N763" i="8"/>
  <c r="O763" i="8"/>
  <c r="P763" i="8"/>
  <c r="Q763" i="8"/>
  <c r="R763" i="8"/>
  <c r="S763" i="8"/>
  <c r="T763" i="8"/>
  <c r="U763" i="8"/>
  <c r="V763" i="8"/>
  <c r="W763" i="8"/>
  <c r="E764" i="8"/>
  <c r="F764" i="8"/>
  <c r="G764" i="8"/>
  <c r="H764" i="8"/>
  <c r="I764" i="8"/>
  <c r="J764" i="8"/>
  <c r="K764" i="8"/>
  <c r="L764" i="8"/>
  <c r="M764" i="8"/>
  <c r="N764" i="8"/>
  <c r="O764" i="8"/>
  <c r="P764" i="8"/>
  <c r="Q764" i="8"/>
  <c r="R764" i="8"/>
  <c r="S764" i="8"/>
  <c r="T764" i="8"/>
  <c r="U764" i="8"/>
  <c r="V764" i="8"/>
  <c r="W764" i="8"/>
  <c r="E765" i="8"/>
  <c r="F765" i="8"/>
  <c r="G765" i="8"/>
  <c r="H765" i="8"/>
  <c r="I765" i="8"/>
  <c r="J765" i="8"/>
  <c r="K765" i="8"/>
  <c r="L765" i="8"/>
  <c r="M765" i="8"/>
  <c r="N765" i="8"/>
  <c r="O765" i="8"/>
  <c r="P765" i="8"/>
  <c r="Q765" i="8"/>
  <c r="R765" i="8"/>
  <c r="S765" i="8"/>
  <c r="T765" i="8"/>
  <c r="U765" i="8"/>
  <c r="V765" i="8"/>
  <c r="W765" i="8"/>
  <c r="E766" i="8"/>
  <c r="F766" i="8"/>
  <c r="G766" i="8"/>
  <c r="H766" i="8"/>
  <c r="I766" i="8"/>
  <c r="J766" i="8"/>
  <c r="K766" i="8"/>
  <c r="L766" i="8"/>
  <c r="M766" i="8"/>
  <c r="N766" i="8"/>
  <c r="O766" i="8"/>
  <c r="P766" i="8"/>
  <c r="Q766" i="8"/>
  <c r="R766" i="8"/>
  <c r="S766" i="8"/>
  <c r="T766" i="8"/>
  <c r="U766" i="8"/>
  <c r="V766" i="8"/>
  <c r="W766" i="8"/>
  <c r="E767" i="8"/>
  <c r="F767" i="8"/>
  <c r="G767" i="8"/>
  <c r="H767" i="8"/>
  <c r="I767" i="8"/>
  <c r="J767" i="8"/>
  <c r="K767" i="8"/>
  <c r="L767" i="8"/>
  <c r="M767" i="8"/>
  <c r="N767" i="8"/>
  <c r="O767" i="8"/>
  <c r="P767" i="8"/>
  <c r="Q767" i="8"/>
  <c r="R767" i="8"/>
  <c r="S767" i="8"/>
  <c r="T767" i="8"/>
  <c r="U767" i="8"/>
  <c r="V767" i="8"/>
  <c r="W767" i="8"/>
  <c r="E768" i="8"/>
  <c r="F768" i="8"/>
  <c r="G768" i="8"/>
  <c r="H768" i="8"/>
  <c r="I768" i="8"/>
  <c r="J768" i="8"/>
  <c r="K768" i="8"/>
  <c r="L768" i="8"/>
  <c r="M768" i="8"/>
  <c r="N768" i="8"/>
  <c r="O768" i="8"/>
  <c r="P768" i="8"/>
  <c r="Q768" i="8"/>
  <c r="R768" i="8"/>
  <c r="S768" i="8"/>
  <c r="T768" i="8"/>
  <c r="U768" i="8"/>
  <c r="V768" i="8"/>
  <c r="W768" i="8"/>
  <c r="E769" i="8"/>
  <c r="F769" i="8"/>
  <c r="G769" i="8"/>
  <c r="H769" i="8"/>
  <c r="I769" i="8"/>
  <c r="J769" i="8"/>
  <c r="K769" i="8"/>
  <c r="L769" i="8"/>
  <c r="M769" i="8"/>
  <c r="N769" i="8"/>
  <c r="O769" i="8"/>
  <c r="P769" i="8"/>
  <c r="Q769" i="8"/>
  <c r="R769" i="8"/>
  <c r="S769" i="8"/>
  <c r="T769" i="8"/>
  <c r="U769" i="8"/>
  <c r="V769" i="8"/>
  <c r="W769" i="8"/>
  <c r="E770" i="8"/>
  <c r="F770" i="8"/>
  <c r="G770" i="8"/>
  <c r="H770" i="8"/>
  <c r="I770" i="8"/>
  <c r="J770" i="8"/>
  <c r="K770" i="8"/>
  <c r="L770" i="8"/>
  <c r="M770" i="8"/>
  <c r="N770" i="8"/>
  <c r="O770" i="8"/>
  <c r="P770" i="8"/>
  <c r="Q770" i="8"/>
  <c r="R770" i="8"/>
  <c r="S770" i="8"/>
  <c r="T770" i="8"/>
  <c r="U770" i="8"/>
  <c r="V770" i="8"/>
  <c r="W770" i="8"/>
  <c r="E771" i="8"/>
  <c r="F771" i="8"/>
  <c r="G771" i="8"/>
  <c r="H771" i="8"/>
  <c r="I771" i="8"/>
  <c r="J771" i="8"/>
  <c r="K771" i="8"/>
  <c r="L771" i="8"/>
  <c r="M771" i="8"/>
  <c r="N771" i="8"/>
  <c r="O771" i="8"/>
  <c r="P771" i="8"/>
  <c r="Q771" i="8"/>
  <c r="R771" i="8"/>
  <c r="S771" i="8"/>
  <c r="T771" i="8"/>
  <c r="U771" i="8"/>
  <c r="V771" i="8"/>
  <c r="W771" i="8"/>
  <c r="E772" i="8"/>
  <c r="F772" i="8"/>
  <c r="G772" i="8"/>
  <c r="H772" i="8"/>
  <c r="I772" i="8"/>
  <c r="J772" i="8"/>
  <c r="K772" i="8"/>
  <c r="L772" i="8"/>
  <c r="M772" i="8"/>
  <c r="N772" i="8"/>
  <c r="O772" i="8"/>
  <c r="P772" i="8"/>
  <c r="Q772" i="8"/>
  <c r="R772" i="8"/>
  <c r="S772" i="8"/>
  <c r="T772" i="8"/>
  <c r="U772" i="8"/>
  <c r="V772" i="8"/>
  <c r="W772" i="8"/>
  <c r="E773" i="8"/>
  <c r="F773" i="8"/>
  <c r="G773" i="8"/>
  <c r="H773" i="8"/>
  <c r="I773" i="8"/>
  <c r="J773" i="8"/>
  <c r="K773" i="8"/>
  <c r="L773" i="8"/>
  <c r="M773" i="8"/>
  <c r="N773" i="8"/>
  <c r="O773" i="8"/>
  <c r="P773" i="8"/>
  <c r="Q773" i="8"/>
  <c r="R773" i="8"/>
  <c r="S773" i="8"/>
  <c r="T773" i="8"/>
  <c r="U773" i="8"/>
  <c r="V773" i="8"/>
  <c r="W773" i="8"/>
  <c r="E774" i="8"/>
  <c r="F774" i="8"/>
  <c r="G774" i="8"/>
  <c r="H774" i="8"/>
  <c r="I774" i="8"/>
  <c r="J774" i="8"/>
  <c r="K774" i="8"/>
  <c r="L774" i="8"/>
  <c r="M774" i="8"/>
  <c r="N774" i="8"/>
  <c r="O774" i="8"/>
  <c r="P774" i="8"/>
  <c r="Q774" i="8"/>
  <c r="R774" i="8"/>
  <c r="S774" i="8"/>
  <c r="T774" i="8"/>
  <c r="U774" i="8"/>
  <c r="V774" i="8"/>
  <c r="W774" i="8"/>
  <c r="E775" i="8"/>
  <c r="F775" i="8"/>
  <c r="G775" i="8"/>
  <c r="H775" i="8"/>
  <c r="I775" i="8"/>
  <c r="J775" i="8"/>
  <c r="K775" i="8"/>
  <c r="L775" i="8"/>
  <c r="M775" i="8"/>
  <c r="N775" i="8"/>
  <c r="O775" i="8"/>
  <c r="P775" i="8"/>
  <c r="Q775" i="8"/>
  <c r="R775" i="8"/>
  <c r="S775" i="8"/>
  <c r="T775" i="8"/>
  <c r="U775" i="8"/>
  <c r="V775" i="8"/>
  <c r="W775" i="8"/>
  <c r="E776" i="8"/>
  <c r="F776" i="8"/>
  <c r="G776" i="8"/>
  <c r="H776" i="8"/>
  <c r="I776" i="8"/>
  <c r="J776" i="8"/>
  <c r="K776" i="8"/>
  <c r="L776" i="8"/>
  <c r="M776" i="8"/>
  <c r="N776" i="8"/>
  <c r="O776" i="8"/>
  <c r="P776" i="8"/>
  <c r="Q776" i="8"/>
  <c r="R776" i="8"/>
  <c r="S776" i="8"/>
  <c r="T776" i="8"/>
  <c r="U776" i="8"/>
  <c r="V776" i="8"/>
  <c r="W776" i="8"/>
  <c r="E777" i="8"/>
  <c r="F777" i="8"/>
  <c r="G777" i="8"/>
  <c r="H777" i="8"/>
  <c r="I777" i="8"/>
  <c r="J777" i="8"/>
  <c r="K777" i="8"/>
  <c r="L777" i="8"/>
  <c r="M777" i="8"/>
  <c r="N777" i="8"/>
  <c r="O777" i="8"/>
  <c r="P777" i="8"/>
  <c r="Q777" i="8"/>
  <c r="R777" i="8"/>
  <c r="S777" i="8"/>
  <c r="T777" i="8"/>
  <c r="U777" i="8"/>
  <c r="V777" i="8"/>
  <c r="W777" i="8"/>
  <c r="E778" i="8"/>
  <c r="F778" i="8"/>
  <c r="G778" i="8"/>
  <c r="H778" i="8"/>
  <c r="I778" i="8"/>
  <c r="J778" i="8"/>
  <c r="K778" i="8"/>
  <c r="L778" i="8"/>
  <c r="M778" i="8"/>
  <c r="N778" i="8"/>
  <c r="O778" i="8"/>
  <c r="P778" i="8"/>
  <c r="Q778" i="8"/>
  <c r="R778" i="8"/>
  <c r="S778" i="8"/>
  <c r="T778" i="8"/>
  <c r="U778" i="8"/>
  <c r="V778" i="8"/>
  <c r="W778" i="8"/>
  <c r="E779" i="8"/>
  <c r="F779" i="8"/>
  <c r="G779" i="8"/>
  <c r="H779" i="8"/>
  <c r="I779" i="8"/>
  <c r="J779" i="8"/>
  <c r="K779" i="8"/>
  <c r="L779" i="8"/>
  <c r="M779" i="8"/>
  <c r="N779" i="8"/>
  <c r="O779" i="8"/>
  <c r="P779" i="8"/>
  <c r="Q779" i="8"/>
  <c r="R779" i="8"/>
  <c r="S779" i="8"/>
  <c r="T779" i="8"/>
  <c r="U779" i="8"/>
  <c r="V779" i="8"/>
  <c r="W779" i="8"/>
  <c r="E780" i="8"/>
  <c r="F780" i="8"/>
  <c r="G780" i="8"/>
  <c r="H780" i="8"/>
  <c r="I780" i="8"/>
  <c r="J780" i="8"/>
  <c r="K780" i="8"/>
  <c r="L780" i="8"/>
  <c r="M780" i="8"/>
  <c r="N780" i="8"/>
  <c r="O780" i="8"/>
  <c r="P780" i="8"/>
  <c r="Q780" i="8"/>
  <c r="R780" i="8"/>
  <c r="S780" i="8"/>
  <c r="T780" i="8"/>
  <c r="U780" i="8"/>
  <c r="V780" i="8"/>
  <c r="W780" i="8"/>
  <c r="E781" i="8"/>
  <c r="F781" i="8"/>
  <c r="G781" i="8"/>
  <c r="H781" i="8"/>
  <c r="I781" i="8"/>
  <c r="J781" i="8"/>
  <c r="K781" i="8"/>
  <c r="L781" i="8"/>
  <c r="M781" i="8"/>
  <c r="N781" i="8"/>
  <c r="O781" i="8"/>
  <c r="P781" i="8"/>
  <c r="Q781" i="8"/>
  <c r="R781" i="8"/>
  <c r="S781" i="8"/>
  <c r="T781" i="8"/>
  <c r="U781" i="8"/>
  <c r="V781" i="8"/>
  <c r="W781" i="8"/>
  <c r="E782" i="8"/>
  <c r="F782" i="8"/>
  <c r="G782" i="8"/>
  <c r="H782" i="8"/>
  <c r="I782" i="8"/>
  <c r="J782" i="8"/>
  <c r="K782" i="8"/>
  <c r="L782" i="8"/>
  <c r="M782" i="8"/>
  <c r="N782" i="8"/>
  <c r="O782" i="8"/>
  <c r="P782" i="8"/>
  <c r="Q782" i="8"/>
  <c r="R782" i="8"/>
  <c r="S782" i="8"/>
  <c r="T782" i="8"/>
  <c r="U782" i="8"/>
  <c r="V782" i="8"/>
  <c r="W782" i="8"/>
  <c r="E783" i="8"/>
  <c r="F783" i="8"/>
  <c r="G783" i="8"/>
  <c r="H783" i="8"/>
  <c r="I783" i="8"/>
  <c r="J783" i="8"/>
  <c r="K783" i="8"/>
  <c r="L783" i="8"/>
  <c r="M783" i="8"/>
  <c r="N783" i="8"/>
  <c r="O783" i="8"/>
  <c r="P783" i="8"/>
  <c r="Q783" i="8"/>
  <c r="R783" i="8"/>
  <c r="S783" i="8"/>
  <c r="T783" i="8"/>
  <c r="U783" i="8"/>
  <c r="V783" i="8"/>
  <c r="W783" i="8"/>
  <c r="E784" i="8"/>
  <c r="F784" i="8"/>
  <c r="G784" i="8"/>
  <c r="H784" i="8"/>
  <c r="I784" i="8"/>
  <c r="J784" i="8"/>
  <c r="K784" i="8"/>
  <c r="L784" i="8"/>
  <c r="M784" i="8"/>
  <c r="N784" i="8"/>
  <c r="O784" i="8"/>
  <c r="P784" i="8"/>
  <c r="Q784" i="8"/>
  <c r="R784" i="8"/>
  <c r="S784" i="8"/>
  <c r="T784" i="8"/>
  <c r="U784" i="8"/>
  <c r="V784" i="8"/>
  <c r="W784" i="8"/>
  <c r="E785" i="8"/>
  <c r="F785" i="8"/>
  <c r="G785" i="8"/>
  <c r="H785" i="8"/>
  <c r="I785" i="8"/>
  <c r="J785" i="8"/>
  <c r="K785" i="8"/>
  <c r="L785" i="8"/>
  <c r="M785" i="8"/>
  <c r="N785" i="8"/>
  <c r="O785" i="8"/>
  <c r="P785" i="8"/>
  <c r="Q785" i="8"/>
  <c r="R785" i="8"/>
  <c r="S785" i="8"/>
  <c r="T785" i="8"/>
  <c r="U785" i="8"/>
  <c r="V785" i="8"/>
  <c r="W785" i="8"/>
  <c r="E786" i="8"/>
  <c r="F786" i="8"/>
  <c r="G786" i="8"/>
  <c r="H786" i="8"/>
  <c r="I786" i="8"/>
  <c r="J786" i="8"/>
  <c r="K786" i="8"/>
  <c r="L786" i="8"/>
  <c r="M786" i="8"/>
  <c r="N786" i="8"/>
  <c r="O786" i="8"/>
  <c r="P786" i="8"/>
  <c r="Q786" i="8"/>
  <c r="R786" i="8"/>
  <c r="S786" i="8"/>
  <c r="T786" i="8"/>
  <c r="U786" i="8"/>
  <c r="V786" i="8"/>
  <c r="W786" i="8"/>
  <c r="E787" i="8"/>
  <c r="F787" i="8"/>
  <c r="G787" i="8"/>
  <c r="H787" i="8"/>
  <c r="I787" i="8"/>
  <c r="J787" i="8"/>
  <c r="K787" i="8"/>
  <c r="L787" i="8"/>
  <c r="M787" i="8"/>
  <c r="N787" i="8"/>
  <c r="O787" i="8"/>
  <c r="P787" i="8"/>
  <c r="Q787" i="8"/>
  <c r="R787" i="8"/>
  <c r="S787" i="8"/>
  <c r="T787" i="8"/>
  <c r="U787" i="8"/>
  <c r="V787" i="8"/>
  <c r="W787" i="8"/>
  <c r="E788" i="8"/>
  <c r="F788" i="8"/>
  <c r="G788" i="8"/>
  <c r="H788" i="8"/>
  <c r="I788" i="8"/>
  <c r="J788" i="8"/>
  <c r="K788" i="8"/>
  <c r="L788" i="8"/>
  <c r="M788" i="8"/>
  <c r="N788" i="8"/>
  <c r="O788" i="8"/>
  <c r="P788" i="8"/>
  <c r="Q788" i="8"/>
  <c r="R788" i="8"/>
  <c r="S788" i="8"/>
  <c r="T788" i="8"/>
  <c r="U788" i="8"/>
  <c r="V788" i="8"/>
  <c r="W788" i="8"/>
  <c r="E789" i="8"/>
  <c r="F789" i="8"/>
  <c r="G789" i="8"/>
  <c r="H789" i="8"/>
  <c r="I789" i="8"/>
  <c r="J789" i="8"/>
  <c r="K789" i="8"/>
  <c r="L789" i="8"/>
  <c r="M789" i="8"/>
  <c r="N789" i="8"/>
  <c r="O789" i="8"/>
  <c r="P789" i="8"/>
  <c r="Q789" i="8"/>
  <c r="R789" i="8"/>
  <c r="S789" i="8"/>
  <c r="T789" i="8"/>
  <c r="U789" i="8"/>
  <c r="V789" i="8"/>
  <c r="W789" i="8"/>
  <c r="E790" i="8"/>
  <c r="F790" i="8"/>
  <c r="G790" i="8"/>
  <c r="H790" i="8"/>
  <c r="I790" i="8"/>
  <c r="J790" i="8"/>
  <c r="K790" i="8"/>
  <c r="L790" i="8"/>
  <c r="M790" i="8"/>
  <c r="N790" i="8"/>
  <c r="O790" i="8"/>
  <c r="P790" i="8"/>
  <c r="Q790" i="8"/>
  <c r="R790" i="8"/>
  <c r="S790" i="8"/>
  <c r="T790" i="8"/>
  <c r="U790" i="8"/>
  <c r="V790" i="8"/>
  <c r="W790" i="8"/>
  <c r="E791" i="8"/>
  <c r="F791" i="8"/>
  <c r="G791" i="8"/>
  <c r="H791" i="8"/>
  <c r="I791" i="8"/>
  <c r="J791" i="8"/>
  <c r="K791" i="8"/>
  <c r="L791" i="8"/>
  <c r="M791" i="8"/>
  <c r="N791" i="8"/>
  <c r="O791" i="8"/>
  <c r="P791" i="8"/>
  <c r="Q791" i="8"/>
  <c r="R791" i="8"/>
  <c r="S791" i="8"/>
  <c r="T791" i="8"/>
  <c r="U791" i="8"/>
  <c r="V791" i="8"/>
  <c r="W791" i="8"/>
  <c r="E792" i="8"/>
  <c r="F792" i="8"/>
  <c r="G792" i="8"/>
  <c r="H792" i="8"/>
  <c r="I792" i="8"/>
  <c r="J792" i="8"/>
  <c r="K792" i="8"/>
  <c r="L792" i="8"/>
  <c r="M792" i="8"/>
  <c r="N792" i="8"/>
  <c r="O792" i="8"/>
  <c r="P792" i="8"/>
  <c r="Q792" i="8"/>
  <c r="R792" i="8"/>
  <c r="S792" i="8"/>
  <c r="T792" i="8"/>
  <c r="U792" i="8"/>
  <c r="V792" i="8"/>
  <c r="W792" i="8"/>
  <c r="E793" i="8"/>
  <c r="F793" i="8"/>
  <c r="G793" i="8"/>
  <c r="H793" i="8"/>
  <c r="I793" i="8"/>
  <c r="J793" i="8"/>
  <c r="K793" i="8"/>
  <c r="L793" i="8"/>
  <c r="M793" i="8"/>
  <c r="N793" i="8"/>
  <c r="O793" i="8"/>
  <c r="P793" i="8"/>
  <c r="Q793" i="8"/>
  <c r="R793" i="8"/>
  <c r="S793" i="8"/>
  <c r="T793" i="8"/>
  <c r="U793" i="8"/>
  <c r="V793" i="8"/>
  <c r="W793" i="8"/>
  <c r="E794" i="8"/>
  <c r="F794" i="8"/>
  <c r="G794" i="8"/>
  <c r="H794" i="8"/>
  <c r="I794" i="8"/>
  <c r="J794" i="8"/>
  <c r="K794" i="8"/>
  <c r="L794" i="8"/>
  <c r="M794" i="8"/>
  <c r="N794" i="8"/>
  <c r="O794" i="8"/>
  <c r="P794" i="8"/>
  <c r="Q794" i="8"/>
  <c r="R794" i="8"/>
  <c r="S794" i="8"/>
  <c r="T794" i="8"/>
  <c r="U794" i="8"/>
  <c r="V794" i="8"/>
  <c r="W794" i="8"/>
  <c r="E795" i="8"/>
  <c r="F795" i="8"/>
  <c r="G795" i="8"/>
  <c r="H795" i="8"/>
  <c r="I795" i="8"/>
  <c r="J795" i="8"/>
  <c r="K795" i="8"/>
  <c r="L795" i="8"/>
  <c r="M795" i="8"/>
  <c r="N795" i="8"/>
  <c r="O795" i="8"/>
  <c r="P795" i="8"/>
  <c r="Q795" i="8"/>
  <c r="R795" i="8"/>
  <c r="S795" i="8"/>
  <c r="T795" i="8"/>
  <c r="U795" i="8"/>
  <c r="V795" i="8"/>
  <c r="W795" i="8"/>
  <c r="E796" i="8"/>
  <c r="F796" i="8"/>
  <c r="G796" i="8"/>
  <c r="H796" i="8"/>
  <c r="I796" i="8"/>
  <c r="J796" i="8"/>
  <c r="K796" i="8"/>
  <c r="L796" i="8"/>
  <c r="M796" i="8"/>
  <c r="N796" i="8"/>
  <c r="O796" i="8"/>
  <c r="P796" i="8"/>
  <c r="Q796" i="8"/>
  <c r="R796" i="8"/>
  <c r="S796" i="8"/>
  <c r="T796" i="8"/>
  <c r="U796" i="8"/>
  <c r="V796" i="8"/>
  <c r="W796" i="8"/>
  <c r="E797" i="8"/>
  <c r="F797" i="8"/>
  <c r="G797" i="8"/>
  <c r="H797" i="8"/>
  <c r="I797" i="8"/>
  <c r="J797" i="8"/>
  <c r="K797" i="8"/>
  <c r="L797" i="8"/>
  <c r="M797" i="8"/>
  <c r="N797" i="8"/>
  <c r="O797" i="8"/>
  <c r="P797" i="8"/>
  <c r="Q797" i="8"/>
  <c r="R797" i="8"/>
  <c r="S797" i="8"/>
  <c r="T797" i="8"/>
  <c r="U797" i="8"/>
  <c r="V797" i="8"/>
  <c r="W797" i="8"/>
  <c r="E798" i="8"/>
  <c r="F798" i="8"/>
  <c r="G798" i="8"/>
  <c r="H798" i="8"/>
  <c r="I798" i="8"/>
  <c r="J798" i="8"/>
  <c r="K798" i="8"/>
  <c r="L798" i="8"/>
  <c r="M798" i="8"/>
  <c r="N798" i="8"/>
  <c r="O798" i="8"/>
  <c r="P798" i="8"/>
  <c r="Q798" i="8"/>
  <c r="R798" i="8"/>
  <c r="S798" i="8"/>
  <c r="T798" i="8"/>
  <c r="U798" i="8"/>
  <c r="V798" i="8"/>
  <c r="W798" i="8"/>
  <c r="E799" i="8"/>
  <c r="F799" i="8"/>
  <c r="G799" i="8"/>
  <c r="H799" i="8"/>
  <c r="I799" i="8"/>
  <c r="J799" i="8"/>
  <c r="K799" i="8"/>
  <c r="L799" i="8"/>
  <c r="M799" i="8"/>
  <c r="N799" i="8"/>
  <c r="O799" i="8"/>
  <c r="P799" i="8"/>
  <c r="Q799" i="8"/>
  <c r="R799" i="8"/>
  <c r="S799" i="8"/>
  <c r="T799" i="8"/>
  <c r="U799" i="8"/>
  <c r="V799" i="8"/>
  <c r="W799" i="8"/>
  <c r="Y1154" i="8"/>
  <c r="W1154" i="8"/>
  <c r="V1154" i="8"/>
  <c r="U1154" i="8"/>
  <c r="T1154" i="8"/>
  <c r="S1154" i="8"/>
  <c r="R1154" i="8"/>
  <c r="Q1154" i="8"/>
  <c r="P1154" i="8"/>
  <c r="O1154" i="8"/>
  <c r="N1154" i="8"/>
  <c r="M1154" i="8"/>
  <c r="L1154" i="8"/>
  <c r="K1154" i="8"/>
  <c r="J1154" i="8"/>
  <c r="I1154" i="8"/>
  <c r="H1154" i="8"/>
  <c r="G1154" i="8"/>
  <c r="F1154" i="8"/>
  <c r="E1154" i="8"/>
  <c r="D1154" i="8"/>
  <c r="Z1154" i="8" s="1"/>
  <c r="AE1154" i="8" s="1"/>
  <c r="C1154" i="8"/>
  <c r="Y1153" i="8"/>
  <c r="W1153" i="8"/>
  <c r="V1153" i="8"/>
  <c r="U1153" i="8"/>
  <c r="T1153" i="8"/>
  <c r="S1153" i="8"/>
  <c r="R1153" i="8"/>
  <c r="Q1153" i="8"/>
  <c r="P1153" i="8"/>
  <c r="O1153" i="8"/>
  <c r="N1153" i="8"/>
  <c r="M1153" i="8"/>
  <c r="L1153" i="8"/>
  <c r="K1153" i="8"/>
  <c r="J1153" i="8"/>
  <c r="I1153" i="8"/>
  <c r="H1153" i="8"/>
  <c r="G1153" i="8"/>
  <c r="F1153" i="8"/>
  <c r="E1153" i="8"/>
  <c r="D1153" i="8"/>
  <c r="B1153" i="8" s="1"/>
  <c r="AA1153" i="8" s="1"/>
  <c r="C1153" i="8"/>
  <c r="Y1152" i="8"/>
  <c r="W1152" i="8"/>
  <c r="V1152" i="8"/>
  <c r="U1152" i="8"/>
  <c r="T1152" i="8"/>
  <c r="S1152" i="8"/>
  <c r="R1152" i="8"/>
  <c r="Q1152" i="8"/>
  <c r="P1152" i="8"/>
  <c r="O1152" i="8"/>
  <c r="N1152" i="8"/>
  <c r="M1152" i="8"/>
  <c r="L1152" i="8"/>
  <c r="K1152" i="8"/>
  <c r="J1152" i="8"/>
  <c r="I1152" i="8"/>
  <c r="H1152" i="8"/>
  <c r="G1152" i="8"/>
  <c r="F1152" i="8"/>
  <c r="E1152" i="8"/>
  <c r="D1152" i="8"/>
  <c r="Z1152" i="8" s="1"/>
  <c r="AB1152" i="8" s="1"/>
  <c r="C1152" i="8"/>
  <c r="Y1151" i="8"/>
  <c r="W1151" i="8"/>
  <c r="V1151" i="8"/>
  <c r="U1151" i="8"/>
  <c r="T1151" i="8"/>
  <c r="S1151" i="8"/>
  <c r="R1151" i="8"/>
  <c r="Q1151" i="8"/>
  <c r="P1151" i="8"/>
  <c r="O1151" i="8"/>
  <c r="N1151" i="8"/>
  <c r="M1151" i="8"/>
  <c r="L1151" i="8"/>
  <c r="K1151" i="8"/>
  <c r="J1151" i="8"/>
  <c r="I1151" i="8"/>
  <c r="H1151" i="8"/>
  <c r="G1151" i="8"/>
  <c r="F1151" i="8"/>
  <c r="E1151" i="8"/>
  <c r="D1151" i="8"/>
  <c r="Z1151" i="8" s="1"/>
  <c r="C1151" i="8"/>
  <c r="Y1150" i="8"/>
  <c r="W1150" i="8"/>
  <c r="V1150" i="8"/>
  <c r="U1150" i="8"/>
  <c r="T1150" i="8"/>
  <c r="S1150" i="8"/>
  <c r="R1150" i="8"/>
  <c r="Q1150" i="8"/>
  <c r="P1150" i="8"/>
  <c r="O1150" i="8"/>
  <c r="N1150" i="8"/>
  <c r="M1150" i="8"/>
  <c r="L1150" i="8"/>
  <c r="K1150" i="8"/>
  <c r="J1150" i="8"/>
  <c r="I1150" i="8"/>
  <c r="H1150" i="8"/>
  <c r="G1150" i="8"/>
  <c r="F1150" i="8"/>
  <c r="E1150" i="8"/>
  <c r="D1150" i="8"/>
  <c r="B1150" i="8" s="1"/>
  <c r="AA1150" i="8" s="1"/>
  <c r="C1150" i="8"/>
  <c r="Y1149" i="8"/>
  <c r="W1149" i="8"/>
  <c r="V1149" i="8"/>
  <c r="U1149" i="8"/>
  <c r="T1149" i="8"/>
  <c r="S1149" i="8"/>
  <c r="R1149" i="8"/>
  <c r="Q1149" i="8"/>
  <c r="P1149" i="8"/>
  <c r="O1149" i="8"/>
  <c r="N1149" i="8"/>
  <c r="M1149" i="8"/>
  <c r="L1149" i="8"/>
  <c r="K1149" i="8"/>
  <c r="J1149" i="8"/>
  <c r="I1149" i="8"/>
  <c r="H1149" i="8"/>
  <c r="G1149" i="8"/>
  <c r="F1149" i="8"/>
  <c r="E1149" i="8"/>
  <c r="D1149" i="8"/>
  <c r="C1149" i="8"/>
  <c r="Y1148" i="8"/>
  <c r="W1148" i="8"/>
  <c r="V1148" i="8"/>
  <c r="U1148" i="8"/>
  <c r="T1148" i="8"/>
  <c r="S1148" i="8"/>
  <c r="R1148" i="8"/>
  <c r="Q1148" i="8"/>
  <c r="P1148" i="8"/>
  <c r="O1148" i="8"/>
  <c r="N1148" i="8"/>
  <c r="M1148" i="8"/>
  <c r="L1148" i="8"/>
  <c r="K1148" i="8"/>
  <c r="J1148" i="8"/>
  <c r="I1148" i="8"/>
  <c r="H1148" i="8"/>
  <c r="G1148" i="8"/>
  <c r="F1148" i="8"/>
  <c r="E1148" i="8"/>
  <c r="D1148" i="8"/>
  <c r="B1148" i="8" s="1"/>
  <c r="AA1148" i="8" s="1"/>
  <c r="C1148" i="8"/>
  <c r="Y1147" i="8"/>
  <c r="W1147" i="8"/>
  <c r="V1147" i="8"/>
  <c r="U1147" i="8"/>
  <c r="T1147" i="8"/>
  <c r="S1147" i="8"/>
  <c r="R1147" i="8"/>
  <c r="Q1147" i="8"/>
  <c r="P1147" i="8"/>
  <c r="O1147" i="8"/>
  <c r="N1147" i="8"/>
  <c r="M1147" i="8"/>
  <c r="L1147" i="8"/>
  <c r="K1147" i="8"/>
  <c r="J1147" i="8"/>
  <c r="I1147" i="8"/>
  <c r="H1147" i="8"/>
  <c r="G1147" i="8"/>
  <c r="F1147" i="8"/>
  <c r="E1147" i="8"/>
  <c r="D1147" i="8"/>
  <c r="Z1147" i="8" s="1"/>
  <c r="C1147" i="8"/>
  <c r="Y1146" i="8"/>
  <c r="W1146" i="8"/>
  <c r="V1146" i="8"/>
  <c r="U1146" i="8"/>
  <c r="T1146" i="8"/>
  <c r="S1146" i="8"/>
  <c r="R1146" i="8"/>
  <c r="Q1146" i="8"/>
  <c r="P1146" i="8"/>
  <c r="O1146" i="8"/>
  <c r="N1146" i="8"/>
  <c r="M1146" i="8"/>
  <c r="L1146" i="8"/>
  <c r="K1146" i="8"/>
  <c r="J1146" i="8"/>
  <c r="I1146" i="8"/>
  <c r="H1146" i="8"/>
  <c r="G1146" i="8"/>
  <c r="F1146" i="8"/>
  <c r="E1146" i="8"/>
  <c r="D1146" i="8"/>
  <c r="Z1146" i="8" s="1"/>
  <c r="C1146" i="8"/>
  <c r="Y1145" i="8"/>
  <c r="W1145" i="8"/>
  <c r="V1145" i="8"/>
  <c r="U1145" i="8"/>
  <c r="T1145" i="8"/>
  <c r="S1145" i="8"/>
  <c r="R1145" i="8"/>
  <c r="Q1145" i="8"/>
  <c r="P1145" i="8"/>
  <c r="O1145" i="8"/>
  <c r="N1145" i="8"/>
  <c r="M1145" i="8"/>
  <c r="L1145" i="8"/>
  <c r="K1145" i="8"/>
  <c r="J1145" i="8"/>
  <c r="I1145" i="8"/>
  <c r="H1145" i="8"/>
  <c r="G1145" i="8"/>
  <c r="F1145" i="8"/>
  <c r="E1145" i="8"/>
  <c r="D1145" i="8"/>
  <c r="B1145" i="8" s="1"/>
  <c r="AA1145" i="8" s="1"/>
  <c r="C1145" i="8"/>
  <c r="Y1144" i="8"/>
  <c r="W1144" i="8"/>
  <c r="V1144" i="8"/>
  <c r="U1144" i="8"/>
  <c r="T1144" i="8"/>
  <c r="S1144" i="8"/>
  <c r="R1144" i="8"/>
  <c r="Q1144" i="8"/>
  <c r="P1144" i="8"/>
  <c r="O1144" i="8"/>
  <c r="N1144" i="8"/>
  <c r="M1144" i="8"/>
  <c r="L1144" i="8"/>
  <c r="K1144" i="8"/>
  <c r="J1144" i="8"/>
  <c r="I1144" i="8"/>
  <c r="H1144" i="8"/>
  <c r="G1144" i="8"/>
  <c r="F1144" i="8"/>
  <c r="E1144" i="8"/>
  <c r="D1144" i="8"/>
  <c r="B1144" i="8" s="1"/>
  <c r="AA1144" i="8" s="1"/>
  <c r="C1144" i="8"/>
  <c r="Y1143" i="8"/>
  <c r="W1143" i="8"/>
  <c r="V1143" i="8"/>
  <c r="U1143" i="8"/>
  <c r="T1143" i="8"/>
  <c r="S1143" i="8"/>
  <c r="R1143" i="8"/>
  <c r="Q1143" i="8"/>
  <c r="P1143" i="8"/>
  <c r="O1143" i="8"/>
  <c r="N1143" i="8"/>
  <c r="M1143" i="8"/>
  <c r="L1143" i="8"/>
  <c r="K1143" i="8"/>
  <c r="J1143" i="8"/>
  <c r="I1143" i="8"/>
  <c r="H1143" i="8"/>
  <c r="G1143" i="8"/>
  <c r="F1143" i="8"/>
  <c r="E1143" i="8"/>
  <c r="D1143" i="8"/>
  <c r="B1143" i="8" s="1"/>
  <c r="AA1143" i="8" s="1"/>
  <c r="C1143" i="8"/>
  <c r="Y1142" i="8"/>
  <c r="W1142" i="8"/>
  <c r="V1142" i="8"/>
  <c r="U1142" i="8"/>
  <c r="T1142" i="8"/>
  <c r="S1142" i="8"/>
  <c r="R1142" i="8"/>
  <c r="Q1142" i="8"/>
  <c r="P1142" i="8"/>
  <c r="O1142" i="8"/>
  <c r="N1142" i="8"/>
  <c r="M1142" i="8"/>
  <c r="L1142" i="8"/>
  <c r="K1142" i="8"/>
  <c r="J1142" i="8"/>
  <c r="I1142" i="8"/>
  <c r="H1142" i="8"/>
  <c r="G1142" i="8"/>
  <c r="F1142" i="8"/>
  <c r="E1142" i="8"/>
  <c r="D1142" i="8"/>
  <c r="Z1142" i="8" s="1"/>
  <c r="AD1142" i="8" s="1"/>
  <c r="C1142" i="8"/>
  <c r="Y1141" i="8"/>
  <c r="W1141" i="8"/>
  <c r="V1141" i="8"/>
  <c r="U1141" i="8"/>
  <c r="T1141" i="8"/>
  <c r="S1141" i="8"/>
  <c r="R1141" i="8"/>
  <c r="Q1141" i="8"/>
  <c r="P1141" i="8"/>
  <c r="O1141" i="8"/>
  <c r="N1141" i="8"/>
  <c r="M1141" i="8"/>
  <c r="L1141" i="8"/>
  <c r="K1141" i="8"/>
  <c r="J1141" i="8"/>
  <c r="I1141" i="8"/>
  <c r="H1141" i="8"/>
  <c r="G1141" i="8"/>
  <c r="F1141" i="8"/>
  <c r="E1141" i="8"/>
  <c r="D1141" i="8"/>
  <c r="B1141" i="8" s="1"/>
  <c r="AA1141" i="8" s="1"/>
  <c r="C1141" i="8"/>
  <c r="Y1140" i="8"/>
  <c r="W1140" i="8"/>
  <c r="V1140" i="8"/>
  <c r="U1140" i="8"/>
  <c r="T1140" i="8"/>
  <c r="S1140" i="8"/>
  <c r="R1140" i="8"/>
  <c r="Q1140" i="8"/>
  <c r="P1140" i="8"/>
  <c r="O1140" i="8"/>
  <c r="N1140" i="8"/>
  <c r="M1140" i="8"/>
  <c r="L1140" i="8"/>
  <c r="K1140" i="8"/>
  <c r="J1140" i="8"/>
  <c r="I1140" i="8"/>
  <c r="H1140" i="8"/>
  <c r="G1140" i="8"/>
  <c r="F1140" i="8"/>
  <c r="E1140" i="8"/>
  <c r="D1140" i="8"/>
  <c r="B1140" i="8" s="1"/>
  <c r="AA1140" i="8" s="1"/>
  <c r="C1140" i="8"/>
  <c r="Y1139" i="8"/>
  <c r="W1139" i="8"/>
  <c r="V1139" i="8"/>
  <c r="U1139" i="8"/>
  <c r="T1139" i="8"/>
  <c r="S1139" i="8"/>
  <c r="R1139" i="8"/>
  <c r="Q1139" i="8"/>
  <c r="P1139" i="8"/>
  <c r="O1139" i="8"/>
  <c r="N1139" i="8"/>
  <c r="M1139" i="8"/>
  <c r="L1139" i="8"/>
  <c r="K1139" i="8"/>
  <c r="J1139" i="8"/>
  <c r="I1139" i="8"/>
  <c r="H1139" i="8"/>
  <c r="G1139" i="8"/>
  <c r="F1139" i="8"/>
  <c r="E1139" i="8"/>
  <c r="D1139" i="8"/>
  <c r="B1139" i="8" s="1"/>
  <c r="AA1139" i="8" s="1"/>
  <c r="C1139" i="8"/>
  <c r="Y1138" i="8"/>
  <c r="W1138" i="8"/>
  <c r="V1138" i="8"/>
  <c r="U1138" i="8"/>
  <c r="T1138" i="8"/>
  <c r="S1138" i="8"/>
  <c r="R1138" i="8"/>
  <c r="Q1138" i="8"/>
  <c r="P1138" i="8"/>
  <c r="O1138" i="8"/>
  <c r="N1138" i="8"/>
  <c r="M1138" i="8"/>
  <c r="L1138" i="8"/>
  <c r="K1138" i="8"/>
  <c r="J1138" i="8"/>
  <c r="I1138" i="8"/>
  <c r="H1138" i="8"/>
  <c r="G1138" i="8"/>
  <c r="F1138" i="8"/>
  <c r="E1138" i="8"/>
  <c r="D1138" i="8"/>
  <c r="B1138" i="8" s="1"/>
  <c r="AA1138" i="8" s="1"/>
  <c r="C1138" i="8"/>
  <c r="Y1137" i="8"/>
  <c r="W1137" i="8"/>
  <c r="V1137" i="8"/>
  <c r="U1137" i="8"/>
  <c r="T1137" i="8"/>
  <c r="S1137" i="8"/>
  <c r="R1137" i="8"/>
  <c r="Q1137" i="8"/>
  <c r="P1137" i="8"/>
  <c r="O1137" i="8"/>
  <c r="N1137" i="8"/>
  <c r="M1137" i="8"/>
  <c r="L1137" i="8"/>
  <c r="K1137" i="8"/>
  <c r="J1137" i="8"/>
  <c r="I1137" i="8"/>
  <c r="H1137" i="8"/>
  <c r="G1137" i="8"/>
  <c r="F1137" i="8"/>
  <c r="E1137" i="8"/>
  <c r="D1137" i="8"/>
  <c r="Z1137" i="8" s="1"/>
  <c r="C1137" i="8"/>
  <c r="Y1136" i="8"/>
  <c r="W1136" i="8"/>
  <c r="V1136" i="8"/>
  <c r="U1136" i="8"/>
  <c r="T1136" i="8"/>
  <c r="S1136" i="8"/>
  <c r="R1136" i="8"/>
  <c r="Q1136" i="8"/>
  <c r="P1136" i="8"/>
  <c r="O1136" i="8"/>
  <c r="N1136" i="8"/>
  <c r="M1136" i="8"/>
  <c r="L1136" i="8"/>
  <c r="K1136" i="8"/>
  <c r="J1136" i="8"/>
  <c r="I1136" i="8"/>
  <c r="H1136" i="8"/>
  <c r="G1136" i="8"/>
  <c r="F1136" i="8"/>
  <c r="E1136" i="8"/>
  <c r="D1136" i="8"/>
  <c r="C1136" i="8"/>
  <c r="Y1135" i="8"/>
  <c r="W1135" i="8"/>
  <c r="V1135" i="8"/>
  <c r="U1135" i="8"/>
  <c r="T1135" i="8"/>
  <c r="S1135" i="8"/>
  <c r="R1135" i="8"/>
  <c r="Q1135" i="8"/>
  <c r="P1135" i="8"/>
  <c r="O1135" i="8"/>
  <c r="N1135" i="8"/>
  <c r="M1135" i="8"/>
  <c r="L1135" i="8"/>
  <c r="K1135" i="8"/>
  <c r="J1135" i="8"/>
  <c r="I1135" i="8"/>
  <c r="H1135" i="8"/>
  <c r="G1135" i="8"/>
  <c r="F1135" i="8"/>
  <c r="E1135" i="8"/>
  <c r="D1135" i="8"/>
  <c r="B1135" i="8" s="1"/>
  <c r="AA1135" i="8" s="1"/>
  <c r="C1135" i="8"/>
  <c r="Y1134" i="8"/>
  <c r="W1134" i="8"/>
  <c r="V1134" i="8"/>
  <c r="U1134" i="8"/>
  <c r="T1134" i="8"/>
  <c r="S1134" i="8"/>
  <c r="R1134" i="8"/>
  <c r="Q1134" i="8"/>
  <c r="P1134" i="8"/>
  <c r="O1134" i="8"/>
  <c r="N1134" i="8"/>
  <c r="M1134" i="8"/>
  <c r="L1134" i="8"/>
  <c r="K1134" i="8"/>
  <c r="J1134" i="8"/>
  <c r="I1134" i="8"/>
  <c r="H1134" i="8"/>
  <c r="G1134" i="8"/>
  <c r="F1134" i="8"/>
  <c r="E1134" i="8"/>
  <c r="D1134" i="8"/>
  <c r="Z1134" i="8" s="1"/>
  <c r="AC1134" i="8" s="1"/>
  <c r="C1134" i="8"/>
  <c r="Y1133" i="8"/>
  <c r="W1133" i="8"/>
  <c r="V1133" i="8"/>
  <c r="U1133" i="8"/>
  <c r="T1133" i="8"/>
  <c r="S1133" i="8"/>
  <c r="R1133" i="8"/>
  <c r="Q1133" i="8"/>
  <c r="P1133" i="8"/>
  <c r="O1133" i="8"/>
  <c r="N1133" i="8"/>
  <c r="M1133" i="8"/>
  <c r="L1133" i="8"/>
  <c r="K1133" i="8"/>
  <c r="J1133" i="8"/>
  <c r="I1133" i="8"/>
  <c r="H1133" i="8"/>
  <c r="G1133" i="8"/>
  <c r="F1133" i="8"/>
  <c r="E1133" i="8"/>
  <c r="D1133" i="8"/>
  <c r="Z1133" i="8" s="1"/>
  <c r="C1133" i="8"/>
  <c r="Y1132" i="8"/>
  <c r="W1132" i="8"/>
  <c r="V1132" i="8"/>
  <c r="U1132" i="8"/>
  <c r="T1132" i="8"/>
  <c r="S1132" i="8"/>
  <c r="R1132" i="8"/>
  <c r="Q1132" i="8"/>
  <c r="P1132" i="8"/>
  <c r="O1132" i="8"/>
  <c r="N1132" i="8"/>
  <c r="M1132" i="8"/>
  <c r="L1132" i="8"/>
  <c r="K1132" i="8"/>
  <c r="J1132" i="8"/>
  <c r="I1132" i="8"/>
  <c r="H1132" i="8"/>
  <c r="G1132" i="8"/>
  <c r="F1132" i="8"/>
  <c r="E1132" i="8"/>
  <c r="D1132" i="8"/>
  <c r="C1132" i="8"/>
  <c r="Y1131" i="8"/>
  <c r="W1131" i="8"/>
  <c r="V1131" i="8"/>
  <c r="U1131" i="8"/>
  <c r="T1131" i="8"/>
  <c r="S1131" i="8"/>
  <c r="R1131" i="8"/>
  <c r="Q1131" i="8"/>
  <c r="P1131" i="8"/>
  <c r="O1131" i="8"/>
  <c r="N1131" i="8"/>
  <c r="M1131" i="8"/>
  <c r="L1131" i="8"/>
  <c r="K1131" i="8"/>
  <c r="J1131" i="8"/>
  <c r="I1131" i="8"/>
  <c r="H1131" i="8"/>
  <c r="G1131" i="8"/>
  <c r="F1131" i="8"/>
  <c r="E1131" i="8"/>
  <c r="D1131" i="8"/>
  <c r="B1131" i="8" s="1"/>
  <c r="AA1131" i="8" s="1"/>
  <c r="C1131" i="8"/>
  <c r="Y1130" i="8"/>
  <c r="W1130" i="8"/>
  <c r="V1130" i="8"/>
  <c r="U1130" i="8"/>
  <c r="T1130" i="8"/>
  <c r="S1130" i="8"/>
  <c r="R1130" i="8"/>
  <c r="Q1130" i="8"/>
  <c r="P1130" i="8"/>
  <c r="O1130" i="8"/>
  <c r="N1130" i="8"/>
  <c r="M1130" i="8"/>
  <c r="L1130" i="8"/>
  <c r="K1130" i="8"/>
  <c r="J1130" i="8"/>
  <c r="I1130" i="8"/>
  <c r="H1130" i="8"/>
  <c r="G1130" i="8"/>
  <c r="F1130" i="8"/>
  <c r="E1130" i="8"/>
  <c r="D1130" i="8"/>
  <c r="Z1130" i="8" s="1"/>
  <c r="C1130" i="8"/>
  <c r="Y1129" i="8"/>
  <c r="W1129" i="8"/>
  <c r="V1129" i="8"/>
  <c r="U1129" i="8"/>
  <c r="T1129" i="8"/>
  <c r="S1129" i="8"/>
  <c r="R1129" i="8"/>
  <c r="Q1129" i="8"/>
  <c r="P1129" i="8"/>
  <c r="O1129" i="8"/>
  <c r="N1129" i="8"/>
  <c r="M1129" i="8"/>
  <c r="L1129" i="8"/>
  <c r="K1129" i="8"/>
  <c r="J1129" i="8"/>
  <c r="I1129" i="8"/>
  <c r="H1129" i="8"/>
  <c r="G1129" i="8"/>
  <c r="F1129" i="8"/>
  <c r="E1129" i="8"/>
  <c r="D1129" i="8"/>
  <c r="B1129" i="8" s="1"/>
  <c r="AA1129" i="8" s="1"/>
  <c r="C1129" i="8"/>
  <c r="Y1128" i="8"/>
  <c r="W1128" i="8"/>
  <c r="V1128" i="8"/>
  <c r="U1128" i="8"/>
  <c r="T1128" i="8"/>
  <c r="S1128" i="8"/>
  <c r="R1128" i="8"/>
  <c r="Q1128" i="8"/>
  <c r="P1128" i="8"/>
  <c r="O1128" i="8"/>
  <c r="N1128" i="8"/>
  <c r="M1128" i="8"/>
  <c r="L1128" i="8"/>
  <c r="K1128" i="8"/>
  <c r="J1128" i="8"/>
  <c r="I1128" i="8"/>
  <c r="H1128" i="8"/>
  <c r="G1128" i="8"/>
  <c r="F1128" i="8"/>
  <c r="E1128" i="8"/>
  <c r="D1128" i="8"/>
  <c r="C1128" i="8"/>
  <c r="Y1127" i="8"/>
  <c r="W1127" i="8"/>
  <c r="V1127" i="8"/>
  <c r="U1127" i="8"/>
  <c r="T1127" i="8"/>
  <c r="S1127" i="8"/>
  <c r="R1127" i="8"/>
  <c r="Q1127" i="8"/>
  <c r="P1127" i="8"/>
  <c r="O1127" i="8"/>
  <c r="N1127" i="8"/>
  <c r="M1127" i="8"/>
  <c r="L1127" i="8"/>
  <c r="K1127" i="8"/>
  <c r="J1127" i="8"/>
  <c r="I1127" i="8"/>
  <c r="H1127" i="8"/>
  <c r="G1127" i="8"/>
  <c r="F1127" i="8"/>
  <c r="E1127" i="8"/>
  <c r="D1127" i="8"/>
  <c r="Z1127" i="8" s="1"/>
  <c r="AE1127" i="8" s="1"/>
  <c r="C1127" i="8"/>
  <c r="Y1126" i="8"/>
  <c r="W1126" i="8"/>
  <c r="V1126" i="8"/>
  <c r="U1126" i="8"/>
  <c r="T1126" i="8"/>
  <c r="S1126" i="8"/>
  <c r="R1126" i="8"/>
  <c r="Q1126" i="8"/>
  <c r="P1126" i="8"/>
  <c r="O1126" i="8"/>
  <c r="N1126" i="8"/>
  <c r="M1126" i="8"/>
  <c r="L1126" i="8"/>
  <c r="K1126" i="8"/>
  <c r="J1126" i="8"/>
  <c r="I1126" i="8"/>
  <c r="H1126" i="8"/>
  <c r="G1126" i="8"/>
  <c r="F1126" i="8"/>
  <c r="E1126" i="8"/>
  <c r="D1126" i="8"/>
  <c r="B1126" i="8" s="1"/>
  <c r="AA1126" i="8" s="1"/>
  <c r="C1126" i="8"/>
  <c r="Y1125" i="8"/>
  <c r="W1125" i="8"/>
  <c r="V1125" i="8"/>
  <c r="U1125" i="8"/>
  <c r="T1125" i="8"/>
  <c r="S1125" i="8"/>
  <c r="R1125" i="8"/>
  <c r="Q1125" i="8"/>
  <c r="P1125" i="8"/>
  <c r="O1125" i="8"/>
  <c r="N1125" i="8"/>
  <c r="M1125" i="8"/>
  <c r="L1125" i="8"/>
  <c r="K1125" i="8"/>
  <c r="J1125" i="8"/>
  <c r="I1125" i="8"/>
  <c r="H1125" i="8"/>
  <c r="G1125" i="8"/>
  <c r="F1125" i="8"/>
  <c r="E1125" i="8"/>
  <c r="D1125" i="8"/>
  <c r="C1125" i="8"/>
  <c r="E565" i="8"/>
  <c r="F565" i="8"/>
  <c r="G565" i="8"/>
  <c r="E523" i="8"/>
  <c r="F523" i="8"/>
  <c r="G523" i="8"/>
  <c r="E524" i="8"/>
  <c r="F524" i="8"/>
  <c r="G524" i="8"/>
  <c r="E525" i="8"/>
  <c r="F525" i="8"/>
  <c r="G525" i="8"/>
  <c r="E526" i="8"/>
  <c r="F526" i="8"/>
  <c r="G526" i="8"/>
  <c r="E527" i="8"/>
  <c r="F527" i="8"/>
  <c r="G527" i="8"/>
  <c r="E528" i="8"/>
  <c r="F528" i="8"/>
  <c r="G528" i="8"/>
  <c r="E529" i="8"/>
  <c r="F529" i="8"/>
  <c r="G529" i="8"/>
  <c r="E530" i="8"/>
  <c r="F530" i="8"/>
  <c r="G530" i="8"/>
  <c r="E531" i="8"/>
  <c r="F531" i="8"/>
  <c r="G531" i="8"/>
  <c r="E532" i="8"/>
  <c r="F532" i="8"/>
  <c r="G532" i="8"/>
  <c r="E533" i="8"/>
  <c r="F533" i="8"/>
  <c r="G533" i="8"/>
  <c r="E534" i="8"/>
  <c r="F534" i="8"/>
  <c r="G534" i="8"/>
  <c r="E535" i="8"/>
  <c r="F535" i="8"/>
  <c r="G535" i="8"/>
  <c r="E536" i="8"/>
  <c r="F536" i="8"/>
  <c r="G536" i="8"/>
  <c r="E537" i="8"/>
  <c r="F537" i="8"/>
  <c r="G537" i="8"/>
  <c r="E538" i="8"/>
  <c r="F538" i="8"/>
  <c r="G538" i="8"/>
  <c r="E539" i="8"/>
  <c r="F539" i="8"/>
  <c r="G539" i="8"/>
  <c r="E540" i="8"/>
  <c r="F540" i="8"/>
  <c r="G540" i="8"/>
  <c r="E541" i="8"/>
  <c r="F541" i="8"/>
  <c r="G541" i="8"/>
  <c r="E542" i="8"/>
  <c r="F542" i="8"/>
  <c r="G542" i="8"/>
  <c r="E543" i="8"/>
  <c r="F543" i="8"/>
  <c r="G543" i="8"/>
  <c r="E544" i="8"/>
  <c r="F544" i="8"/>
  <c r="G544" i="8"/>
  <c r="E545" i="8"/>
  <c r="F545" i="8"/>
  <c r="G545" i="8"/>
  <c r="E546" i="8"/>
  <c r="F546" i="8"/>
  <c r="G546" i="8"/>
  <c r="E547" i="8"/>
  <c r="F547" i="8"/>
  <c r="G547" i="8"/>
  <c r="E548" i="8"/>
  <c r="F548" i="8"/>
  <c r="G548" i="8"/>
  <c r="E549" i="8"/>
  <c r="F549" i="8"/>
  <c r="G549" i="8"/>
  <c r="E550" i="8"/>
  <c r="F550" i="8"/>
  <c r="G550" i="8"/>
  <c r="E551" i="8"/>
  <c r="F551" i="8"/>
  <c r="G551" i="8"/>
  <c r="E552" i="8"/>
  <c r="F552" i="8"/>
  <c r="G552" i="8"/>
  <c r="E553" i="8"/>
  <c r="F553" i="8"/>
  <c r="G553" i="8"/>
  <c r="E554" i="8"/>
  <c r="F554" i="8"/>
  <c r="G554" i="8"/>
  <c r="E555" i="8"/>
  <c r="F555" i="8"/>
  <c r="G555" i="8"/>
  <c r="E556" i="8"/>
  <c r="F556" i="8"/>
  <c r="G556" i="8"/>
  <c r="E557" i="8"/>
  <c r="F557" i="8"/>
  <c r="G557" i="8"/>
  <c r="E558" i="8"/>
  <c r="F558" i="8"/>
  <c r="G558" i="8"/>
  <c r="E559" i="8"/>
  <c r="F559" i="8"/>
  <c r="G559" i="8"/>
  <c r="E560" i="8"/>
  <c r="F560" i="8"/>
  <c r="G560" i="8"/>
  <c r="E561" i="8"/>
  <c r="F561" i="8"/>
  <c r="G561" i="8"/>
  <c r="E562" i="8"/>
  <c r="F562" i="8"/>
  <c r="G562" i="8"/>
  <c r="E563" i="8"/>
  <c r="F563" i="8"/>
  <c r="G563" i="8"/>
  <c r="E564" i="8"/>
  <c r="F564" i="8"/>
  <c r="G564" i="8"/>
  <c r="F84" i="4"/>
  <c r="F85" i="4"/>
  <c r="F86" i="4"/>
  <c r="F87" i="4"/>
  <c r="F88" i="4"/>
  <c r="F89" i="4"/>
  <c r="F90" i="4"/>
  <c r="F91" i="4"/>
  <c r="F92" i="4"/>
  <c r="F93" i="4"/>
  <c r="F94" i="4"/>
  <c r="F95" i="4"/>
  <c r="F96" i="4"/>
  <c r="F97" i="4"/>
  <c r="F98" i="4"/>
  <c r="F99" i="4"/>
  <c r="F100" i="4"/>
  <c r="F101" i="4"/>
  <c r="F102" i="4"/>
  <c r="F103" i="4"/>
  <c r="F104" i="4"/>
  <c r="F105" i="4"/>
  <c r="F106" i="4"/>
  <c r="F107" i="4"/>
  <c r="F108" i="4"/>
  <c r="F109" i="4"/>
  <c r="F112" i="4"/>
  <c r="F113" i="4"/>
  <c r="F114" i="4"/>
  <c r="F115" i="4"/>
  <c r="F116" i="4"/>
  <c r="F117" i="4"/>
  <c r="F118" i="4"/>
  <c r="F119" i="4"/>
  <c r="F120" i="4"/>
  <c r="F121" i="4"/>
  <c r="F122" i="4"/>
  <c r="F123" i="4"/>
  <c r="F124" i="4"/>
  <c r="F125" i="4"/>
  <c r="F126" i="4"/>
  <c r="F127" i="4"/>
  <c r="F128" i="4"/>
  <c r="F129" i="4"/>
  <c r="F130" i="4"/>
  <c r="F131" i="4"/>
  <c r="F132" i="4"/>
  <c r="F133" i="4"/>
  <c r="F134" i="4"/>
  <c r="Z84" i="4"/>
  <c r="Z85" i="4"/>
  <c r="Z86" i="4"/>
  <c r="Z87" i="4"/>
  <c r="Z88" i="4"/>
  <c r="Z89" i="4"/>
  <c r="Z90" i="4"/>
  <c r="Z91" i="4"/>
  <c r="Z92" i="4"/>
  <c r="Z93" i="4"/>
  <c r="Z94" i="4"/>
  <c r="Z95" i="4"/>
  <c r="Z96" i="4"/>
  <c r="Z97" i="4"/>
  <c r="Z98" i="4"/>
  <c r="Z99" i="4"/>
  <c r="Z100" i="4"/>
  <c r="Z101" i="4"/>
  <c r="Z102" i="4"/>
  <c r="Z103" i="4"/>
  <c r="Z104" i="4"/>
  <c r="Z105" i="4"/>
  <c r="Z106" i="4"/>
  <c r="Z107" i="4"/>
  <c r="Z108" i="4"/>
  <c r="Z109" i="4"/>
  <c r="Z111" i="4"/>
  <c r="Z112" i="4"/>
  <c r="Z113" i="4"/>
  <c r="Z114" i="4"/>
  <c r="Z115" i="4"/>
  <c r="Z116" i="4"/>
  <c r="Z117" i="4"/>
  <c r="Z118" i="4"/>
  <c r="Z119" i="4"/>
  <c r="Z120" i="4"/>
  <c r="Z121" i="4"/>
  <c r="Z122" i="4"/>
  <c r="Z123" i="4"/>
  <c r="Z124" i="4"/>
  <c r="Z125" i="4"/>
  <c r="Z126" i="4"/>
  <c r="Z127" i="4"/>
  <c r="Z128" i="4"/>
  <c r="Z129" i="4"/>
  <c r="Z130" i="4"/>
  <c r="Z131" i="4"/>
  <c r="Z132" i="4"/>
  <c r="Z133" i="4"/>
  <c r="Z134" i="4"/>
  <c r="A85" i="4"/>
  <c r="B85" i="4"/>
  <c r="A86" i="4"/>
  <c r="B86" i="4"/>
  <c r="A87" i="4"/>
  <c r="B87" i="4"/>
  <c r="A88" i="4"/>
  <c r="B88" i="4"/>
  <c r="A89" i="4"/>
  <c r="B89" i="4"/>
  <c r="A90" i="4"/>
  <c r="B90" i="4"/>
  <c r="A91" i="4"/>
  <c r="B91" i="4"/>
  <c r="A92" i="4"/>
  <c r="B92" i="4"/>
  <c r="A93" i="4"/>
  <c r="B93" i="4"/>
  <c r="A94" i="4"/>
  <c r="B94" i="4"/>
  <c r="A95" i="4"/>
  <c r="B95" i="4"/>
  <c r="A96" i="4"/>
  <c r="B96" i="4"/>
  <c r="A97" i="4"/>
  <c r="B97" i="4"/>
  <c r="A98" i="4"/>
  <c r="B98" i="4"/>
  <c r="A99" i="4"/>
  <c r="B99" i="4"/>
  <c r="A100" i="4"/>
  <c r="B100" i="4"/>
  <c r="A101" i="4"/>
  <c r="B101" i="4"/>
  <c r="A102" i="4"/>
  <c r="B102" i="4"/>
  <c r="A103" i="4"/>
  <c r="B103" i="4"/>
  <c r="A104" i="4"/>
  <c r="B104" i="4"/>
  <c r="A105" i="4"/>
  <c r="B105" i="4"/>
  <c r="A106" i="4"/>
  <c r="B106" i="4"/>
  <c r="A107" i="4"/>
  <c r="B107" i="4"/>
  <c r="A108" i="4"/>
  <c r="B108" i="4"/>
  <c r="A109" i="4"/>
  <c r="B109" i="4"/>
  <c r="A111" i="4"/>
  <c r="B111" i="4"/>
  <c r="A112" i="4"/>
  <c r="B112" i="4"/>
  <c r="A113" i="4"/>
  <c r="B113" i="4"/>
  <c r="A114" i="4"/>
  <c r="B114" i="4"/>
  <c r="A115" i="4"/>
  <c r="B115" i="4"/>
  <c r="A116" i="4"/>
  <c r="B116" i="4"/>
  <c r="A117" i="4"/>
  <c r="B117" i="4"/>
  <c r="A118" i="4"/>
  <c r="B118" i="4"/>
  <c r="A119" i="4"/>
  <c r="B119" i="4"/>
  <c r="A120" i="4"/>
  <c r="B120" i="4"/>
  <c r="A121" i="4"/>
  <c r="B121" i="4"/>
  <c r="A122" i="4"/>
  <c r="B122" i="4"/>
  <c r="A123" i="4"/>
  <c r="B123" i="4"/>
  <c r="A124" i="4"/>
  <c r="B124" i="4"/>
  <c r="A125" i="4"/>
  <c r="B125" i="4"/>
  <c r="A126" i="4"/>
  <c r="B126" i="4"/>
  <c r="A127" i="4"/>
  <c r="B127" i="4"/>
  <c r="A128" i="4"/>
  <c r="B128" i="4"/>
  <c r="A129" i="4"/>
  <c r="B129" i="4"/>
  <c r="A130" i="4"/>
  <c r="B130" i="4"/>
  <c r="A131" i="4"/>
  <c r="B131" i="4"/>
  <c r="A132" i="4"/>
  <c r="B132" i="4"/>
  <c r="A133" i="4"/>
  <c r="B133" i="4"/>
  <c r="A134" i="4"/>
  <c r="B134" i="4"/>
  <c r="AG135" i="4"/>
  <c r="AI135" i="4" s="1"/>
  <c r="AG136" i="4"/>
  <c r="AI136" i="4" s="1"/>
  <c r="Z61" i="1"/>
  <c r="AF61" i="1" s="1"/>
  <c r="AL61" i="1" s="1"/>
  <c r="Z62" i="1"/>
  <c r="AA62" i="1" s="1"/>
  <c r="Z63" i="1"/>
  <c r="AA63" i="1" s="1"/>
  <c r="Z64" i="1"/>
  <c r="Z65" i="1"/>
  <c r="AA65" i="1" s="1"/>
  <c r="Z66" i="1"/>
  <c r="Z67" i="1"/>
  <c r="AJ67" i="1" s="1"/>
  <c r="Z68" i="1"/>
  <c r="AA68" i="1" s="1"/>
  <c r="Z69" i="1"/>
  <c r="AA69" i="1" s="1"/>
  <c r="Z70" i="1"/>
  <c r="AA70" i="1" s="1"/>
  <c r="Z71" i="1"/>
  <c r="AJ71" i="1" s="1"/>
  <c r="Z72" i="1"/>
  <c r="Z73" i="1"/>
  <c r="Z74" i="1"/>
  <c r="AF74" i="1" s="1"/>
  <c r="AL74" i="1" s="1"/>
  <c r="Z75" i="1"/>
  <c r="AA75" i="1" s="1"/>
  <c r="Z76" i="1"/>
  <c r="Z79" i="1"/>
  <c r="AF79" i="1" s="1"/>
  <c r="AL79" i="1" s="1"/>
  <c r="Z80" i="1"/>
  <c r="AF80" i="1" s="1"/>
  <c r="AL80" i="1" s="1"/>
  <c r="Z81" i="1"/>
  <c r="AA81" i="1" s="1"/>
  <c r="Z82" i="1"/>
  <c r="Z83" i="1"/>
  <c r="Z84" i="1"/>
  <c r="Z85" i="1"/>
  <c r="AJ85" i="1" s="1"/>
  <c r="Z86" i="1"/>
  <c r="Z87" i="1"/>
  <c r="AA87" i="1" s="1"/>
  <c r="Z88" i="1"/>
  <c r="AA88" i="1" s="1"/>
  <c r="Z89" i="1"/>
  <c r="AA89" i="1" s="1"/>
  <c r="H523" i="8"/>
  <c r="I523" i="8"/>
  <c r="J523" i="8"/>
  <c r="K523" i="8"/>
  <c r="L523" i="8"/>
  <c r="M523" i="8"/>
  <c r="N523" i="8"/>
  <c r="O523" i="8"/>
  <c r="P523" i="8"/>
  <c r="Q523" i="8"/>
  <c r="R523" i="8"/>
  <c r="S523" i="8"/>
  <c r="T523" i="8"/>
  <c r="U523" i="8"/>
  <c r="V523" i="8"/>
  <c r="H524" i="8"/>
  <c r="I524" i="8"/>
  <c r="J524" i="8"/>
  <c r="K524" i="8"/>
  <c r="L524" i="8"/>
  <c r="M524" i="8"/>
  <c r="N524" i="8"/>
  <c r="O524" i="8"/>
  <c r="P524" i="8"/>
  <c r="Q524" i="8"/>
  <c r="R524" i="8"/>
  <c r="S524" i="8"/>
  <c r="T524" i="8"/>
  <c r="U524" i="8"/>
  <c r="V524" i="8"/>
  <c r="H525" i="8"/>
  <c r="I525" i="8"/>
  <c r="J525" i="8"/>
  <c r="K525" i="8"/>
  <c r="L525" i="8"/>
  <c r="M525" i="8"/>
  <c r="N525" i="8"/>
  <c r="O525" i="8"/>
  <c r="P525" i="8"/>
  <c r="Q525" i="8"/>
  <c r="R525" i="8"/>
  <c r="S525" i="8"/>
  <c r="T525" i="8"/>
  <c r="U525" i="8"/>
  <c r="V525" i="8"/>
  <c r="H526" i="8"/>
  <c r="I526" i="8"/>
  <c r="J526" i="8"/>
  <c r="K526" i="8"/>
  <c r="L526" i="8"/>
  <c r="M526" i="8"/>
  <c r="N526" i="8"/>
  <c r="O526" i="8"/>
  <c r="P526" i="8"/>
  <c r="Q526" i="8"/>
  <c r="R526" i="8"/>
  <c r="S526" i="8"/>
  <c r="T526" i="8"/>
  <c r="U526" i="8"/>
  <c r="V526" i="8"/>
  <c r="H527" i="8"/>
  <c r="I527" i="8"/>
  <c r="J527" i="8"/>
  <c r="K527" i="8"/>
  <c r="L527" i="8"/>
  <c r="M527" i="8"/>
  <c r="N527" i="8"/>
  <c r="O527" i="8"/>
  <c r="P527" i="8"/>
  <c r="Q527" i="8"/>
  <c r="R527" i="8"/>
  <c r="S527" i="8"/>
  <c r="T527" i="8"/>
  <c r="U527" i="8"/>
  <c r="V527" i="8"/>
  <c r="H528" i="8"/>
  <c r="I528" i="8"/>
  <c r="J528" i="8"/>
  <c r="K528" i="8"/>
  <c r="L528" i="8"/>
  <c r="M528" i="8"/>
  <c r="N528" i="8"/>
  <c r="O528" i="8"/>
  <c r="P528" i="8"/>
  <c r="Q528" i="8"/>
  <c r="R528" i="8"/>
  <c r="S528" i="8"/>
  <c r="T528" i="8"/>
  <c r="U528" i="8"/>
  <c r="V528" i="8"/>
  <c r="H529" i="8"/>
  <c r="I529" i="8"/>
  <c r="J529" i="8"/>
  <c r="K529" i="8"/>
  <c r="L529" i="8"/>
  <c r="M529" i="8"/>
  <c r="N529" i="8"/>
  <c r="O529" i="8"/>
  <c r="P529" i="8"/>
  <c r="Q529" i="8"/>
  <c r="R529" i="8"/>
  <c r="S529" i="8"/>
  <c r="T529" i="8"/>
  <c r="U529" i="8"/>
  <c r="V529" i="8"/>
  <c r="H530" i="8"/>
  <c r="I530" i="8"/>
  <c r="J530" i="8"/>
  <c r="K530" i="8"/>
  <c r="L530" i="8"/>
  <c r="M530" i="8"/>
  <c r="N530" i="8"/>
  <c r="O530" i="8"/>
  <c r="P530" i="8"/>
  <c r="Q530" i="8"/>
  <c r="R530" i="8"/>
  <c r="S530" i="8"/>
  <c r="T530" i="8"/>
  <c r="U530" i="8"/>
  <c r="V530" i="8"/>
  <c r="H531" i="8"/>
  <c r="I531" i="8"/>
  <c r="J531" i="8"/>
  <c r="K531" i="8"/>
  <c r="L531" i="8"/>
  <c r="M531" i="8"/>
  <c r="N531" i="8"/>
  <c r="O531" i="8"/>
  <c r="P531" i="8"/>
  <c r="Q531" i="8"/>
  <c r="R531" i="8"/>
  <c r="S531" i="8"/>
  <c r="T531" i="8"/>
  <c r="U531" i="8"/>
  <c r="V531" i="8"/>
  <c r="H532" i="8"/>
  <c r="I532" i="8"/>
  <c r="J532" i="8"/>
  <c r="K532" i="8"/>
  <c r="L532" i="8"/>
  <c r="M532" i="8"/>
  <c r="N532" i="8"/>
  <c r="O532" i="8"/>
  <c r="P532" i="8"/>
  <c r="Q532" i="8"/>
  <c r="R532" i="8"/>
  <c r="S532" i="8"/>
  <c r="T532" i="8"/>
  <c r="U532" i="8"/>
  <c r="V532" i="8"/>
  <c r="H533" i="8"/>
  <c r="I533" i="8"/>
  <c r="J533" i="8"/>
  <c r="K533" i="8"/>
  <c r="L533" i="8"/>
  <c r="M533" i="8"/>
  <c r="N533" i="8"/>
  <c r="O533" i="8"/>
  <c r="P533" i="8"/>
  <c r="Q533" i="8"/>
  <c r="R533" i="8"/>
  <c r="S533" i="8"/>
  <c r="T533" i="8"/>
  <c r="U533" i="8"/>
  <c r="V533" i="8"/>
  <c r="H534" i="8"/>
  <c r="I534" i="8"/>
  <c r="J534" i="8"/>
  <c r="K534" i="8"/>
  <c r="L534" i="8"/>
  <c r="M534" i="8"/>
  <c r="N534" i="8"/>
  <c r="O534" i="8"/>
  <c r="P534" i="8"/>
  <c r="Q534" i="8"/>
  <c r="R534" i="8"/>
  <c r="S534" i="8"/>
  <c r="T534" i="8"/>
  <c r="U534" i="8"/>
  <c r="V534" i="8"/>
  <c r="H535" i="8"/>
  <c r="I535" i="8"/>
  <c r="J535" i="8"/>
  <c r="K535" i="8"/>
  <c r="L535" i="8"/>
  <c r="M535" i="8"/>
  <c r="N535" i="8"/>
  <c r="O535" i="8"/>
  <c r="P535" i="8"/>
  <c r="Q535" i="8"/>
  <c r="R535" i="8"/>
  <c r="S535" i="8"/>
  <c r="T535" i="8"/>
  <c r="U535" i="8"/>
  <c r="V535" i="8"/>
  <c r="H536" i="8"/>
  <c r="I536" i="8"/>
  <c r="J536" i="8"/>
  <c r="K536" i="8"/>
  <c r="L536" i="8"/>
  <c r="M536" i="8"/>
  <c r="N536" i="8"/>
  <c r="O536" i="8"/>
  <c r="P536" i="8"/>
  <c r="Q536" i="8"/>
  <c r="R536" i="8"/>
  <c r="S536" i="8"/>
  <c r="T536" i="8"/>
  <c r="U536" i="8"/>
  <c r="V536" i="8"/>
  <c r="H537" i="8"/>
  <c r="I537" i="8"/>
  <c r="J537" i="8"/>
  <c r="K537" i="8"/>
  <c r="L537" i="8"/>
  <c r="M537" i="8"/>
  <c r="N537" i="8"/>
  <c r="O537" i="8"/>
  <c r="P537" i="8"/>
  <c r="Q537" i="8"/>
  <c r="R537" i="8"/>
  <c r="S537" i="8"/>
  <c r="T537" i="8"/>
  <c r="U537" i="8"/>
  <c r="V537" i="8"/>
  <c r="H538" i="8"/>
  <c r="I538" i="8"/>
  <c r="J538" i="8"/>
  <c r="K538" i="8"/>
  <c r="L538" i="8"/>
  <c r="M538" i="8"/>
  <c r="N538" i="8"/>
  <c r="O538" i="8"/>
  <c r="P538" i="8"/>
  <c r="Q538" i="8"/>
  <c r="R538" i="8"/>
  <c r="S538" i="8"/>
  <c r="T538" i="8"/>
  <c r="U538" i="8"/>
  <c r="V538" i="8"/>
  <c r="H539" i="8"/>
  <c r="I539" i="8"/>
  <c r="J539" i="8"/>
  <c r="K539" i="8"/>
  <c r="L539" i="8"/>
  <c r="M539" i="8"/>
  <c r="N539" i="8"/>
  <c r="O539" i="8"/>
  <c r="P539" i="8"/>
  <c r="Q539" i="8"/>
  <c r="R539" i="8"/>
  <c r="S539" i="8"/>
  <c r="T539" i="8"/>
  <c r="U539" i="8"/>
  <c r="V539" i="8"/>
  <c r="H540" i="8"/>
  <c r="I540" i="8"/>
  <c r="J540" i="8"/>
  <c r="K540" i="8"/>
  <c r="L540" i="8"/>
  <c r="M540" i="8"/>
  <c r="N540" i="8"/>
  <c r="O540" i="8"/>
  <c r="P540" i="8"/>
  <c r="Q540" i="8"/>
  <c r="R540" i="8"/>
  <c r="S540" i="8"/>
  <c r="T540" i="8"/>
  <c r="U540" i="8"/>
  <c r="V540" i="8"/>
  <c r="H541" i="8"/>
  <c r="I541" i="8"/>
  <c r="J541" i="8"/>
  <c r="K541" i="8"/>
  <c r="L541" i="8"/>
  <c r="M541" i="8"/>
  <c r="N541" i="8"/>
  <c r="O541" i="8"/>
  <c r="P541" i="8"/>
  <c r="Q541" i="8"/>
  <c r="R541" i="8"/>
  <c r="S541" i="8"/>
  <c r="T541" i="8"/>
  <c r="U541" i="8"/>
  <c r="V541" i="8"/>
  <c r="H542" i="8"/>
  <c r="I542" i="8"/>
  <c r="J542" i="8"/>
  <c r="K542" i="8"/>
  <c r="L542" i="8"/>
  <c r="M542" i="8"/>
  <c r="N542" i="8"/>
  <c r="O542" i="8"/>
  <c r="P542" i="8"/>
  <c r="Q542" i="8"/>
  <c r="R542" i="8"/>
  <c r="S542" i="8"/>
  <c r="T542" i="8"/>
  <c r="U542" i="8"/>
  <c r="V542" i="8"/>
  <c r="H543" i="8"/>
  <c r="I543" i="8"/>
  <c r="J543" i="8"/>
  <c r="K543" i="8"/>
  <c r="L543" i="8"/>
  <c r="M543" i="8"/>
  <c r="N543" i="8"/>
  <c r="O543" i="8"/>
  <c r="P543" i="8"/>
  <c r="Q543" i="8"/>
  <c r="R543" i="8"/>
  <c r="S543" i="8"/>
  <c r="T543" i="8"/>
  <c r="U543" i="8"/>
  <c r="V543" i="8"/>
  <c r="H544" i="8"/>
  <c r="I544" i="8"/>
  <c r="J544" i="8"/>
  <c r="K544" i="8"/>
  <c r="L544" i="8"/>
  <c r="M544" i="8"/>
  <c r="N544" i="8"/>
  <c r="O544" i="8"/>
  <c r="P544" i="8"/>
  <c r="Q544" i="8"/>
  <c r="R544" i="8"/>
  <c r="S544" i="8"/>
  <c r="T544" i="8"/>
  <c r="U544" i="8"/>
  <c r="V544" i="8"/>
  <c r="H545" i="8"/>
  <c r="I545" i="8"/>
  <c r="J545" i="8"/>
  <c r="K545" i="8"/>
  <c r="L545" i="8"/>
  <c r="M545" i="8"/>
  <c r="N545" i="8"/>
  <c r="O545" i="8"/>
  <c r="P545" i="8"/>
  <c r="Q545" i="8"/>
  <c r="R545" i="8"/>
  <c r="S545" i="8"/>
  <c r="T545" i="8"/>
  <c r="U545" i="8"/>
  <c r="V545" i="8"/>
  <c r="H546" i="8"/>
  <c r="I546" i="8"/>
  <c r="J546" i="8"/>
  <c r="K546" i="8"/>
  <c r="L546" i="8"/>
  <c r="M546" i="8"/>
  <c r="N546" i="8"/>
  <c r="O546" i="8"/>
  <c r="P546" i="8"/>
  <c r="Q546" i="8"/>
  <c r="R546" i="8"/>
  <c r="S546" i="8"/>
  <c r="T546" i="8"/>
  <c r="U546" i="8"/>
  <c r="V546" i="8"/>
  <c r="H547" i="8"/>
  <c r="I547" i="8"/>
  <c r="J547" i="8"/>
  <c r="K547" i="8"/>
  <c r="L547" i="8"/>
  <c r="M547" i="8"/>
  <c r="N547" i="8"/>
  <c r="O547" i="8"/>
  <c r="P547" i="8"/>
  <c r="Q547" i="8"/>
  <c r="R547" i="8"/>
  <c r="S547" i="8"/>
  <c r="T547" i="8"/>
  <c r="U547" i="8"/>
  <c r="V547" i="8"/>
  <c r="H548" i="8"/>
  <c r="I548" i="8"/>
  <c r="J548" i="8"/>
  <c r="K548" i="8"/>
  <c r="L548" i="8"/>
  <c r="M548" i="8"/>
  <c r="N548" i="8"/>
  <c r="O548" i="8"/>
  <c r="P548" i="8"/>
  <c r="Q548" i="8"/>
  <c r="R548" i="8"/>
  <c r="S548" i="8"/>
  <c r="T548" i="8"/>
  <c r="U548" i="8"/>
  <c r="V548" i="8"/>
  <c r="H549" i="8"/>
  <c r="I549" i="8"/>
  <c r="J549" i="8"/>
  <c r="K549" i="8"/>
  <c r="L549" i="8"/>
  <c r="M549" i="8"/>
  <c r="N549" i="8"/>
  <c r="O549" i="8"/>
  <c r="P549" i="8"/>
  <c r="Q549" i="8"/>
  <c r="R549" i="8"/>
  <c r="S549" i="8"/>
  <c r="T549" i="8"/>
  <c r="U549" i="8"/>
  <c r="V549" i="8"/>
  <c r="H550" i="8"/>
  <c r="I550" i="8"/>
  <c r="J550" i="8"/>
  <c r="K550" i="8"/>
  <c r="L550" i="8"/>
  <c r="M550" i="8"/>
  <c r="N550" i="8"/>
  <c r="O550" i="8"/>
  <c r="P550" i="8"/>
  <c r="Q550" i="8"/>
  <c r="R550" i="8"/>
  <c r="S550" i="8"/>
  <c r="T550" i="8"/>
  <c r="U550" i="8"/>
  <c r="V550" i="8"/>
  <c r="H551" i="8"/>
  <c r="I551" i="8"/>
  <c r="J551" i="8"/>
  <c r="K551" i="8"/>
  <c r="L551" i="8"/>
  <c r="M551" i="8"/>
  <c r="N551" i="8"/>
  <c r="O551" i="8"/>
  <c r="P551" i="8"/>
  <c r="Q551" i="8"/>
  <c r="R551" i="8"/>
  <c r="S551" i="8"/>
  <c r="T551" i="8"/>
  <c r="U551" i="8"/>
  <c r="V551" i="8"/>
  <c r="H552" i="8"/>
  <c r="I552" i="8"/>
  <c r="J552" i="8"/>
  <c r="K552" i="8"/>
  <c r="L552" i="8"/>
  <c r="M552" i="8"/>
  <c r="N552" i="8"/>
  <c r="O552" i="8"/>
  <c r="P552" i="8"/>
  <c r="Q552" i="8"/>
  <c r="R552" i="8"/>
  <c r="S552" i="8"/>
  <c r="T552" i="8"/>
  <c r="U552" i="8"/>
  <c r="V552" i="8"/>
  <c r="H553" i="8"/>
  <c r="I553" i="8"/>
  <c r="J553" i="8"/>
  <c r="K553" i="8"/>
  <c r="L553" i="8"/>
  <c r="M553" i="8"/>
  <c r="N553" i="8"/>
  <c r="O553" i="8"/>
  <c r="P553" i="8"/>
  <c r="Q553" i="8"/>
  <c r="R553" i="8"/>
  <c r="S553" i="8"/>
  <c r="T553" i="8"/>
  <c r="U553" i="8"/>
  <c r="V553" i="8"/>
  <c r="H554" i="8"/>
  <c r="I554" i="8"/>
  <c r="J554" i="8"/>
  <c r="K554" i="8"/>
  <c r="L554" i="8"/>
  <c r="M554" i="8"/>
  <c r="N554" i="8"/>
  <c r="O554" i="8"/>
  <c r="P554" i="8"/>
  <c r="Q554" i="8"/>
  <c r="R554" i="8"/>
  <c r="S554" i="8"/>
  <c r="T554" i="8"/>
  <c r="U554" i="8"/>
  <c r="V554" i="8"/>
  <c r="H555" i="8"/>
  <c r="I555" i="8"/>
  <c r="J555" i="8"/>
  <c r="K555" i="8"/>
  <c r="L555" i="8"/>
  <c r="M555" i="8"/>
  <c r="N555" i="8"/>
  <c r="O555" i="8"/>
  <c r="P555" i="8"/>
  <c r="Q555" i="8"/>
  <c r="R555" i="8"/>
  <c r="S555" i="8"/>
  <c r="T555" i="8"/>
  <c r="U555" i="8"/>
  <c r="V555" i="8"/>
  <c r="H556" i="8"/>
  <c r="I556" i="8"/>
  <c r="J556" i="8"/>
  <c r="K556" i="8"/>
  <c r="L556" i="8"/>
  <c r="M556" i="8"/>
  <c r="N556" i="8"/>
  <c r="O556" i="8"/>
  <c r="P556" i="8"/>
  <c r="Q556" i="8"/>
  <c r="R556" i="8"/>
  <c r="S556" i="8"/>
  <c r="T556" i="8"/>
  <c r="U556" i="8"/>
  <c r="V556" i="8"/>
  <c r="H557" i="8"/>
  <c r="I557" i="8"/>
  <c r="J557" i="8"/>
  <c r="K557" i="8"/>
  <c r="L557" i="8"/>
  <c r="M557" i="8"/>
  <c r="N557" i="8"/>
  <c r="O557" i="8"/>
  <c r="P557" i="8"/>
  <c r="Q557" i="8"/>
  <c r="R557" i="8"/>
  <c r="S557" i="8"/>
  <c r="T557" i="8"/>
  <c r="U557" i="8"/>
  <c r="V557" i="8"/>
  <c r="H558" i="8"/>
  <c r="I558" i="8"/>
  <c r="J558" i="8"/>
  <c r="K558" i="8"/>
  <c r="L558" i="8"/>
  <c r="M558" i="8"/>
  <c r="N558" i="8"/>
  <c r="O558" i="8"/>
  <c r="P558" i="8"/>
  <c r="Q558" i="8"/>
  <c r="R558" i="8"/>
  <c r="S558" i="8"/>
  <c r="T558" i="8"/>
  <c r="U558" i="8"/>
  <c r="V558" i="8"/>
  <c r="H559" i="8"/>
  <c r="I559" i="8"/>
  <c r="J559" i="8"/>
  <c r="K559" i="8"/>
  <c r="L559" i="8"/>
  <c r="M559" i="8"/>
  <c r="N559" i="8"/>
  <c r="O559" i="8"/>
  <c r="P559" i="8"/>
  <c r="Q559" i="8"/>
  <c r="R559" i="8"/>
  <c r="S559" i="8"/>
  <c r="T559" i="8"/>
  <c r="U559" i="8"/>
  <c r="V559" i="8"/>
  <c r="H560" i="8"/>
  <c r="I560" i="8"/>
  <c r="J560" i="8"/>
  <c r="K560" i="8"/>
  <c r="L560" i="8"/>
  <c r="M560" i="8"/>
  <c r="N560" i="8"/>
  <c r="O560" i="8"/>
  <c r="P560" i="8"/>
  <c r="Q560" i="8"/>
  <c r="R560" i="8"/>
  <c r="S560" i="8"/>
  <c r="T560" i="8"/>
  <c r="U560" i="8"/>
  <c r="V560" i="8"/>
  <c r="H561" i="8"/>
  <c r="I561" i="8"/>
  <c r="J561" i="8"/>
  <c r="K561" i="8"/>
  <c r="L561" i="8"/>
  <c r="M561" i="8"/>
  <c r="N561" i="8"/>
  <c r="O561" i="8"/>
  <c r="P561" i="8"/>
  <c r="Q561" i="8"/>
  <c r="R561" i="8"/>
  <c r="S561" i="8"/>
  <c r="T561" i="8"/>
  <c r="U561" i="8"/>
  <c r="V561" i="8"/>
  <c r="H562" i="8"/>
  <c r="I562" i="8"/>
  <c r="J562" i="8"/>
  <c r="K562" i="8"/>
  <c r="L562" i="8"/>
  <c r="M562" i="8"/>
  <c r="N562" i="8"/>
  <c r="O562" i="8"/>
  <c r="P562" i="8"/>
  <c r="Q562" i="8"/>
  <c r="R562" i="8"/>
  <c r="S562" i="8"/>
  <c r="T562" i="8"/>
  <c r="U562" i="8"/>
  <c r="V562" i="8"/>
  <c r="H563" i="8"/>
  <c r="I563" i="8"/>
  <c r="J563" i="8"/>
  <c r="K563" i="8"/>
  <c r="L563" i="8"/>
  <c r="M563" i="8"/>
  <c r="N563" i="8"/>
  <c r="O563" i="8"/>
  <c r="P563" i="8"/>
  <c r="Q563" i="8"/>
  <c r="R563" i="8"/>
  <c r="S563" i="8"/>
  <c r="T563" i="8"/>
  <c r="U563" i="8"/>
  <c r="V563" i="8"/>
  <c r="H564" i="8"/>
  <c r="I564" i="8"/>
  <c r="J564" i="8"/>
  <c r="K564" i="8"/>
  <c r="L564" i="8"/>
  <c r="M564" i="8"/>
  <c r="N564" i="8"/>
  <c r="O564" i="8"/>
  <c r="P564" i="8"/>
  <c r="Q564" i="8"/>
  <c r="R564" i="8"/>
  <c r="S564" i="8"/>
  <c r="T564" i="8"/>
  <c r="U564" i="8"/>
  <c r="V564" i="8"/>
  <c r="H565" i="8"/>
  <c r="I565" i="8"/>
  <c r="J565" i="8"/>
  <c r="K565" i="8"/>
  <c r="L565" i="8"/>
  <c r="M565" i="8"/>
  <c r="N565" i="8"/>
  <c r="O565" i="8"/>
  <c r="P565" i="8"/>
  <c r="Q565" i="8"/>
  <c r="R565" i="8"/>
  <c r="S565" i="8"/>
  <c r="T565" i="8"/>
  <c r="U565" i="8"/>
  <c r="V565" i="8"/>
  <c r="AJ1126" i="8"/>
  <c r="Y32" i="13"/>
  <c r="Y33" i="13"/>
  <c r="Y34" i="13"/>
  <c r="Y35" i="13"/>
  <c r="Y36" i="13"/>
  <c r="Y37" i="13"/>
  <c r="Y38" i="13"/>
  <c r="Y39" i="13"/>
  <c r="Y40" i="13"/>
  <c r="Y41" i="13"/>
  <c r="Y42" i="13"/>
  <c r="Y43" i="13"/>
  <c r="Y44" i="13"/>
  <c r="Y45" i="13"/>
  <c r="Y46" i="13"/>
  <c r="Y47" i="13"/>
  <c r="Y48" i="13"/>
  <c r="Y49" i="13"/>
  <c r="Y50" i="13"/>
  <c r="Y51" i="13"/>
  <c r="Y52" i="13"/>
  <c r="Y53" i="13"/>
  <c r="Y54" i="13"/>
  <c r="Y55" i="13"/>
  <c r="Y56" i="13"/>
  <c r="Y57" i="13"/>
  <c r="Y58" i="13"/>
  <c r="Y59" i="13"/>
  <c r="Y60" i="13"/>
  <c r="Y61" i="13"/>
  <c r="Y62" i="13"/>
  <c r="Y63" i="13"/>
  <c r="Y64" i="13"/>
  <c r="Y65" i="13"/>
  <c r="Y66" i="13"/>
  <c r="Y67" i="13"/>
  <c r="Y68" i="13"/>
  <c r="Y31" i="13"/>
  <c r="AM105" i="13"/>
  <c r="AK105" i="13"/>
  <c r="AI105" i="13"/>
  <c r="AM104" i="13"/>
  <c r="AK104" i="13"/>
  <c r="AI104" i="13"/>
  <c r="AM103" i="13"/>
  <c r="AK103" i="13"/>
  <c r="AI103" i="13"/>
  <c r="AM102" i="13"/>
  <c r="AK102" i="13"/>
  <c r="AI102" i="13"/>
  <c r="AM101" i="13"/>
  <c r="AK101" i="13"/>
  <c r="AI101" i="13"/>
  <c r="AM100" i="13"/>
  <c r="AK100" i="13"/>
  <c r="AI100" i="13"/>
  <c r="AM99" i="13"/>
  <c r="AK99" i="13"/>
  <c r="AI99" i="13"/>
  <c r="AM98" i="13"/>
  <c r="AK98" i="13"/>
  <c r="AI98" i="13"/>
  <c r="AM97" i="13"/>
  <c r="AK97" i="13"/>
  <c r="AI97" i="13"/>
  <c r="AM96" i="13"/>
  <c r="AK96" i="13"/>
  <c r="AI96" i="13"/>
  <c r="AM95" i="13"/>
  <c r="AK95" i="13"/>
  <c r="AI95" i="13"/>
  <c r="AM94" i="13"/>
  <c r="AK94" i="13"/>
  <c r="AI94" i="13"/>
  <c r="AM93" i="13"/>
  <c r="AK93" i="13"/>
  <c r="AI93" i="13"/>
  <c r="AM92" i="13"/>
  <c r="AK92" i="13"/>
  <c r="AI92" i="13"/>
  <c r="AM91" i="13"/>
  <c r="AK91" i="13"/>
  <c r="AI91" i="13"/>
  <c r="AM90" i="13"/>
  <c r="AK90" i="13"/>
  <c r="AI90" i="13"/>
  <c r="AM89" i="13"/>
  <c r="AK89" i="13"/>
  <c r="AI89" i="13"/>
  <c r="AM88" i="13"/>
  <c r="AK88" i="13"/>
  <c r="AI88" i="13"/>
  <c r="AM87" i="13"/>
  <c r="AK87" i="13"/>
  <c r="AI87" i="13"/>
  <c r="AM86" i="13"/>
  <c r="AK86" i="13"/>
  <c r="AI86" i="13"/>
  <c r="AM85" i="13"/>
  <c r="AK85" i="13"/>
  <c r="AI85" i="13"/>
  <c r="AM84" i="13"/>
  <c r="AK84" i="13"/>
  <c r="AI84" i="13"/>
  <c r="AM83" i="13"/>
  <c r="AK83" i="13"/>
  <c r="AI83" i="13"/>
  <c r="AM82" i="13"/>
  <c r="AK82" i="13"/>
  <c r="AI82" i="13"/>
  <c r="AM81" i="13"/>
  <c r="AK81" i="13"/>
  <c r="AI81" i="13"/>
  <c r="AM80" i="13"/>
  <c r="AK80" i="13"/>
  <c r="AI80" i="13"/>
  <c r="AM79" i="13"/>
  <c r="AK79" i="13"/>
  <c r="AI79" i="13"/>
  <c r="AM78" i="13"/>
  <c r="AK78" i="13"/>
  <c r="AI78" i="13"/>
  <c r="AM77" i="13"/>
  <c r="AK77" i="13"/>
  <c r="AI77" i="13"/>
  <c r="AM76" i="13"/>
  <c r="AK76" i="13"/>
  <c r="AI76" i="13"/>
  <c r="AM75" i="13"/>
  <c r="AK75" i="13"/>
  <c r="AI75" i="13"/>
  <c r="AM74" i="13"/>
  <c r="AK74" i="13"/>
  <c r="AI74" i="13"/>
  <c r="AM73" i="13"/>
  <c r="AK73" i="13"/>
  <c r="AI73" i="13"/>
  <c r="AM72" i="13"/>
  <c r="AK72" i="13"/>
  <c r="AI72" i="13"/>
  <c r="AM71" i="13"/>
  <c r="AK71" i="13"/>
  <c r="AI71" i="13"/>
  <c r="AM70" i="13"/>
  <c r="AK70" i="13"/>
  <c r="AI70" i="13"/>
  <c r="AM69" i="13"/>
  <c r="AK69" i="13"/>
  <c r="AI69" i="13"/>
  <c r="AM68" i="13"/>
  <c r="AK68" i="13"/>
  <c r="AI68" i="13"/>
  <c r="AM67" i="13"/>
  <c r="AK67" i="13"/>
  <c r="AI67" i="13"/>
  <c r="AM66" i="13"/>
  <c r="AK66" i="13"/>
  <c r="AI66" i="13"/>
  <c r="AM65" i="13"/>
  <c r="AK65" i="13"/>
  <c r="AI65" i="13"/>
  <c r="AM64" i="13"/>
  <c r="AK64" i="13"/>
  <c r="AI64" i="13"/>
  <c r="AM63" i="13"/>
  <c r="AK63" i="13"/>
  <c r="AI63" i="13"/>
  <c r="AM62" i="13"/>
  <c r="AK62" i="13"/>
  <c r="AI62" i="13"/>
  <c r="AM61" i="13"/>
  <c r="AK61" i="13"/>
  <c r="AI61" i="13"/>
  <c r="AM60" i="13"/>
  <c r="AK60" i="13"/>
  <c r="AI60" i="13"/>
  <c r="AM59" i="13"/>
  <c r="AK59" i="13"/>
  <c r="AI59" i="13"/>
  <c r="AM58" i="13"/>
  <c r="AK58" i="13"/>
  <c r="AI58" i="13"/>
  <c r="AM57" i="13"/>
  <c r="AK57" i="13"/>
  <c r="AI57" i="13"/>
  <c r="AM56" i="13"/>
  <c r="AK56" i="13"/>
  <c r="AI56" i="13"/>
  <c r="AM55" i="13"/>
  <c r="AK55" i="13"/>
  <c r="AI55" i="13"/>
  <c r="AM54" i="13"/>
  <c r="AK54" i="13"/>
  <c r="AI54" i="13"/>
  <c r="AM53" i="13"/>
  <c r="AK53" i="13"/>
  <c r="AI53" i="13"/>
  <c r="AM52" i="13"/>
  <c r="AK52" i="13"/>
  <c r="AI52" i="13"/>
  <c r="AM51" i="13"/>
  <c r="AK51" i="13"/>
  <c r="AI51" i="13"/>
  <c r="AM50" i="13"/>
  <c r="AK50" i="13"/>
  <c r="AI50" i="13"/>
  <c r="AM49" i="13"/>
  <c r="AK49" i="13"/>
  <c r="AI49" i="13"/>
  <c r="AM48" i="13"/>
  <c r="AK48" i="13"/>
  <c r="AI48" i="13"/>
  <c r="AM47" i="13"/>
  <c r="AK47" i="13"/>
  <c r="AI47" i="13"/>
  <c r="AM46" i="13"/>
  <c r="AK46" i="13"/>
  <c r="AI46" i="13"/>
  <c r="AM45" i="13"/>
  <c r="AK45" i="13"/>
  <c r="AI45" i="13"/>
  <c r="AM44" i="13"/>
  <c r="AI44" i="13"/>
  <c r="AM43" i="13"/>
  <c r="AI43" i="13"/>
  <c r="AM42" i="13"/>
  <c r="AI42" i="13"/>
  <c r="AM41" i="13"/>
  <c r="AI41" i="13"/>
  <c r="AM40" i="13"/>
  <c r="AI40" i="13"/>
  <c r="AM39" i="13"/>
  <c r="AI39" i="13"/>
  <c r="AM38" i="13"/>
  <c r="AI38" i="13"/>
  <c r="AM37" i="13"/>
  <c r="AI37" i="13"/>
  <c r="AM36" i="13"/>
  <c r="AI36" i="13"/>
  <c r="AM35" i="13"/>
  <c r="AI35" i="13"/>
  <c r="AM34" i="13"/>
  <c r="AI34" i="13"/>
  <c r="AM33" i="13"/>
  <c r="AI33" i="13"/>
  <c r="AM32" i="13"/>
  <c r="AI32" i="13"/>
  <c r="AM31" i="13"/>
  <c r="AM30" i="13"/>
  <c r="AI30" i="13"/>
  <c r="AG30" i="13"/>
  <c r="AE30" i="13"/>
  <c r="AC30" i="13"/>
  <c r="AA30" i="13"/>
  <c r="Y30" i="13"/>
  <c r="W30" i="13"/>
  <c r="U30" i="13"/>
  <c r="S30" i="13"/>
  <c r="Q30" i="13"/>
  <c r="M30" i="13"/>
  <c r="K30" i="13"/>
  <c r="G30" i="13"/>
  <c r="AM29" i="13"/>
  <c r="AI29" i="13"/>
  <c r="AG29" i="13"/>
  <c r="AE29" i="13"/>
  <c r="AC29" i="13"/>
  <c r="AA29" i="13"/>
  <c r="Y29" i="13"/>
  <c r="W29" i="13"/>
  <c r="U29" i="13"/>
  <c r="S29" i="13"/>
  <c r="Q29" i="13"/>
  <c r="M29" i="13"/>
  <c r="K29" i="13"/>
  <c r="G29" i="13"/>
  <c r="AM28" i="13"/>
  <c r="AI28" i="13"/>
  <c r="AG28" i="13"/>
  <c r="AE28" i="13"/>
  <c r="AC28" i="13"/>
  <c r="AA28" i="13"/>
  <c r="Y28" i="13"/>
  <c r="W28" i="13"/>
  <c r="U28" i="13"/>
  <c r="S28" i="13"/>
  <c r="Q28" i="13"/>
  <c r="M28" i="13"/>
  <c r="K28" i="13"/>
  <c r="G28" i="13"/>
  <c r="AM27" i="13"/>
  <c r="AI27" i="13"/>
  <c r="AG27" i="13"/>
  <c r="AE27" i="13"/>
  <c r="AC27" i="13"/>
  <c r="AA27" i="13"/>
  <c r="Y27" i="13"/>
  <c r="W27" i="13"/>
  <c r="U27" i="13"/>
  <c r="S27" i="13"/>
  <c r="Q27" i="13"/>
  <c r="M27" i="13"/>
  <c r="K27" i="13"/>
  <c r="G27" i="13"/>
  <c r="AM26" i="13"/>
  <c r="AI26" i="13"/>
  <c r="AG26" i="13"/>
  <c r="AE26" i="13"/>
  <c r="AC26" i="13"/>
  <c r="AA26" i="13"/>
  <c r="Y26" i="13"/>
  <c r="W26" i="13"/>
  <c r="U26" i="13"/>
  <c r="S26" i="13"/>
  <c r="Q26" i="13"/>
  <c r="M26" i="13"/>
  <c r="K26" i="13"/>
  <c r="G26" i="13"/>
  <c r="AM25" i="13"/>
  <c r="AI25" i="13"/>
  <c r="AG25" i="13"/>
  <c r="AE25" i="13"/>
  <c r="AC25" i="13"/>
  <c r="AA25" i="13"/>
  <c r="Y25" i="13"/>
  <c r="W25" i="13"/>
  <c r="U25" i="13"/>
  <c r="S25" i="13"/>
  <c r="Q25" i="13"/>
  <c r="M25" i="13"/>
  <c r="K25" i="13"/>
  <c r="G25" i="13"/>
  <c r="E25" i="13"/>
  <c r="AM24" i="13"/>
  <c r="AI24" i="13"/>
  <c r="AG24" i="13"/>
  <c r="AE24" i="13"/>
  <c r="AC24" i="13"/>
  <c r="AA24" i="13"/>
  <c r="Y24" i="13"/>
  <c r="W24" i="13"/>
  <c r="U24" i="13"/>
  <c r="S24" i="13"/>
  <c r="Q24" i="13"/>
  <c r="M24" i="13"/>
  <c r="K24" i="13"/>
  <c r="G24" i="13"/>
  <c r="E24" i="13"/>
  <c r="AM23" i="13"/>
  <c r="AI23" i="13"/>
  <c r="AG23" i="13"/>
  <c r="AE23" i="13"/>
  <c r="AC23" i="13"/>
  <c r="AA23" i="13"/>
  <c r="Y23" i="13"/>
  <c r="W23" i="13"/>
  <c r="U23" i="13"/>
  <c r="S23" i="13"/>
  <c r="Q23" i="13"/>
  <c r="M23" i="13"/>
  <c r="K23" i="13"/>
  <c r="G23" i="13"/>
  <c r="E23" i="13"/>
  <c r="AM22" i="13"/>
  <c r="AI22" i="13"/>
  <c r="AG22" i="13"/>
  <c r="AE22" i="13"/>
  <c r="AC22" i="13"/>
  <c r="AA22" i="13"/>
  <c r="Y22" i="13"/>
  <c r="W22" i="13"/>
  <c r="U22" i="13"/>
  <c r="S22" i="13"/>
  <c r="Q22" i="13"/>
  <c r="M22" i="13"/>
  <c r="K22" i="13"/>
  <c r="G22" i="13"/>
  <c r="E22" i="13"/>
  <c r="AM21" i="13"/>
  <c r="AI21" i="13"/>
  <c r="AG21" i="13"/>
  <c r="AE21" i="13"/>
  <c r="AC21" i="13"/>
  <c r="AA21" i="13"/>
  <c r="Y21" i="13"/>
  <c r="W21" i="13"/>
  <c r="U21" i="13"/>
  <c r="S21" i="13"/>
  <c r="Q21" i="13"/>
  <c r="M21" i="13"/>
  <c r="K21" i="13"/>
  <c r="G21" i="13"/>
  <c r="E21" i="13"/>
  <c r="AM20" i="13"/>
  <c r="AI20" i="13"/>
  <c r="AG20" i="13"/>
  <c r="AE20" i="13"/>
  <c r="AC20" i="13"/>
  <c r="AA20" i="13"/>
  <c r="Y20" i="13"/>
  <c r="W20" i="13"/>
  <c r="U20" i="13"/>
  <c r="S20" i="13"/>
  <c r="Q20" i="13"/>
  <c r="M20" i="13"/>
  <c r="K20" i="13"/>
  <c r="G20" i="13"/>
  <c r="E20" i="13"/>
  <c r="AM19" i="13"/>
  <c r="AI19" i="13"/>
  <c r="AG19" i="13"/>
  <c r="AE19" i="13"/>
  <c r="AC19" i="13"/>
  <c r="AA19" i="13"/>
  <c r="Y19" i="13"/>
  <c r="W19" i="13"/>
  <c r="U19" i="13"/>
  <c r="S19" i="13"/>
  <c r="Q19" i="13"/>
  <c r="O19" i="13"/>
  <c r="M19" i="13"/>
  <c r="K19" i="13"/>
  <c r="G19" i="13"/>
  <c r="E19" i="13"/>
  <c r="AM18" i="13"/>
  <c r="AI18" i="13"/>
  <c r="AG18" i="13"/>
  <c r="AE18" i="13"/>
  <c r="AC18" i="13"/>
  <c r="AA18" i="13"/>
  <c r="Y18" i="13"/>
  <c r="W18" i="13"/>
  <c r="U18" i="13"/>
  <c r="S18" i="13"/>
  <c r="Q18" i="13"/>
  <c r="O18" i="13"/>
  <c r="M18" i="13"/>
  <c r="K18" i="13"/>
  <c r="G18" i="13"/>
  <c r="E18" i="13"/>
  <c r="AM17" i="13"/>
  <c r="AI17" i="13"/>
  <c r="AG17" i="13"/>
  <c r="AE17" i="13"/>
  <c r="AC17" i="13"/>
  <c r="AA17" i="13"/>
  <c r="Y17" i="13"/>
  <c r="W17" i="13"/>
  <c r="U17" i="13"/>
  <c r="S17" i="13"/>
  <c r="Q17" i="13"/>
  <c r="O17" i="13"/>
  <c r="M17" i="13"/>
  <c r="K17" i="13"/>
  <c r="G17" i="13"/>
  <c r="E17" i="13"/>
  <c r="AM16" i="13"/>
  <c r="AI16" i="13"/>
  <c r="AG16" i="13"/>
  <c r="AE16" i="13"/>
  <c r="AC16" i="13"/>
  <c r="AA16" i="13"/>
  <c r="Y16" i="13"/>
  <c r="W16" i="13"/>
  <c r="U16" i="13"/>
  <c r="S16" i="13"/>
  <c r="Q16" i="13"/>
  <c r="O16" i="13"/>
  <c r="M16" i="13"/>
  <c r="K16" i="13"/>
  <c r="I16" i="13"/>
  <c r="G16" i="13"/>
  <c r="E16" i="13"/>
  <c r="AM15" i="13"/>
  <c r="AI15" i="13"/>
  <c r="AG15" i="13"/>
  <c r="AE15" i="13"/>
  <c r="AC15" i="13"/>
  <c r="AA15" i="13"/>
  <c r="Y15" i="13"/>
  <c r="W15" i="13"/>
  <c r="U15" i="13"/>
  <c r="S15" i="13"/>
  <c r="Q15" i="13"/>
  <c r="O15" i="13"/>
  <c r="M15" i="13"/>
  <c r="K15" i="13"/>
  <c r="I15" i="13"/>
  <c r="G15" i="13"/>
  <c r="E15" i="13"/>
  <c r="AM14" i="13"/>
  <c r="AI14" i="13"/>
  <c r="AG14" i="13"/>
  <c r="AE14" i="13"/>
  <c r="AC14" i="13"/>
  <c r="AA14" i="13"/>
  <c r="Y14" i="13"/>
  <c r="W14" i="13"/>
  <c r="U14" i="13"/>
  <c r="S14" i="13"/>
  <c r="Q14" i="13"/>
  <c r="O14" i="13"/>
  <c r="M14" i="13"/>
  <c r="K14" i="13"/>
  <c r="I14" i="13"/>
  <c r="G14" i="13"/>
  <c r="E14" i="13"/>
  <c r="AM13" i="13"/>
  <c r="AI13" i="13"/>
  <c r="AG13" i="13"/>
  <c r="AE13" i="13"/>
  <c r="AC13" i="13"/>
  <c r="AA13" i="13"/>
  <c r="Y13" i="13"/>
  <c r="W13" i="13"/>
  <c r="U13" i="13"/>
  <c r="S13" i="13"/>
  <c r="Q13" i="13"/>
  <c r="O13" i="13"/>
  <c r="M13" i="13"/>
  <c r="K13" i="13"/>
  <c r="I13" i="13"/>
  <c r="G13" i="13"/>
  <c r="E13" i="13"/>
  <c r="AM12" i="13"/>
  <c r="AI12" i="13"/>
  <c r="AG12" i="13"/>
  <c r="AE12" i="13"/>
  <c r="AC12" i="13"/>
  <c r="AA12" i="13"/>
  <c r="Y12" i="13"/>
  <c r="W12" i="13"/>
  <c r="U12" i="13"/>
  <c r="S12" i="13"/>
  <c r="Q12" i="13"/>
  <c r="O12" i="13"/>
  <c r="M12" i="13"/>
  <c r="K12" i="13"/>
  <c r="I12" i="13"/>
  <c r="G12" i="13"/>
  <c r="E12" i="13"/>
  <c r="C12" i="13"/>
  <c r="AM11" i="13"/>
  <c r="AI11" i="13"/>
  <c r="AG11" i="13"/>
  <c r="AE11" i="13"/>
  <c r="AC11" i="13"/>
  <c r="AA11" i="13"/>
  <c r="Y11" i="13"/>
  <c r="W11" i="13"/>
  <c r="U11" i="13"/>
  <c r="S11" i="13"/>
  <c r="Q11" i="13"/>
  <c r="O11" i="13"/>
  <c r="M11" i="13"/>
  <c r="K11" i="13"/>
  <c r="I11" i="13"/>
  <c r="G11" i="13"/>
  <c r="E11" i="13"/>
  <c r="C11" i="13"/>
  <c r="AM10" i="13"/>
  <c r="AI10" i="13"/>
  <c r="AG10" i="13"/>
  <c r="AE10" i="13"/>
  <c r="AC10" i="13"/>
  <c r="AA10" i="13"/>
  <c r="Y10" i="13"/>
  <c r="W10" i="13"/>
  <c r="U10" i="13"/>
  <c r="S10" i="13"/>
  <c r="Q10" i="13"/>
  <c r="O10" i="13"/>
  <c r="M10" i="13"/>
  <c r="K10" i="13"/>
  <c r="I10" i="13"/>
  <c r="G10" i="13"/>
  <c r="E10" i="13"/>
  <c r="C10" i="13"/>
  <c r="AM9" i="13"/>
  <c r="AI9" i="13"/>
  <c r="AG9" i="13"/>
  <c r="AE9" i="13"/>
  <c r="AC9" i="13"/>
  <c r="AA9" i="13"/>
  <c r="Y9" i="13"/>
  <c r="W9" i="13"/>
  <c r="U9" i="13"/>
  <c r="S9" i="13"/>
  <c r="Q9" i="13"/>
  <c r="O9" i="13"/>
  <c r="M9" i="13"/>
  <c r="K9" i="13"/>
  <c r="I9" i="13"/>
  <c r="G9" i="13"/>
  <c r="E9" i="13"/>
  <c r="C9" i="13"/>
  <c r="AM8" i="13"/>
  <c r="AI8" i="13"/>
  <c r="AG8" i="13"/>
  <c r="AE8" i="13"/>
  <c r="AC8" i="13"/>
  <c r="AA8" i="13"/>
  <c r="Y8" i="13"/>
  <c r="W8" i="13"/>
  <c r="U8" i="13"/>
  <c r="S8" i="13"/>
  <c r="Q8" i="13"/>
  <c r="O8" i="13"/>
  <c r="M8" i="13"/>
  <c r="K8" i="13"/>
  <c r="I8" i="13"/>
  <c r="G8" i="13"/>
  <c r="E8" i="13"/>
  <c r="C8" i="13"/>
  <c r="AM7" i="13"/>
  <c r="AI7" i="13"/>
  <c r="AG7" i="13"/>
  <c r="AE7" i="13"/>
  <c r="AC7" i="13"/>
  <c r="AA7" i="13"/>
  <c r="Y7" i="13"/>
  <c r="W7" i="13"/>
  <c r="U7" i="13"/>
  <c r="S7" i="13"/>
  <c r="Q7" i="13"/>
  <c r="O7" i="13"/>
  <c r="M7" i="13"/>
  <c r="K7" i="13"/>
  <c r="I7" i="13"/>
  <c r="G7" i="13"/>
  <c r="E7" i="13"/>
  <c r="C7" i="13"/>
  <c r="AM6" i="13"/>
  <c r="AI6" i="13"/>
  <c r="AG6" i="13"/>
  <c r="AE6" i="13"/>
  <c r="AC6" i="13"/>
  <c r="AA6" i="13"/>
  <c r="Y6" i="13"/>
  <c r="W6" i="13"/>
  <c r="U6" i="13"/>
  <c r="S6" i="13"/>
  <c r="Q6" i="13"/>
  <c r="O6" i="13"/>
  <c r="M6" i="13"/>
  <c r="K6" i="13"/>
  <c r="I6" i="13"/>
  <c r="G6" i="13"/>
  <c r="E6" i="13"/>
  <c r="C6" i="13"/>
  <c r="AM5" i="13"/>
  <c r="AK5" i="13"/>
  <c r="AI5" i="13"/>
  <c r="AG5" i="13"/>
  <c r="AE5" i="13"/>
  <c r="AC5" i="13"/>
  <c r="AA5" i="13"/>
  <c r="Y5" i="13"/>
  <c r="W5" i="13"/>
  <c r="U5" i="13"/>
  <c r="S5" i="13"/>
  <c r="Q5" i="13"/>
  <c r="M5" i="13"/>
  <c r="K5" i="13"/>
  <c r="I5" i="13"/>
  <c r="G5" i="13"/>
  <c r="E5" i="13"/>
  <c r="C5" i="13"/>
  <c r="U48" i="9"/>
  <c r="U49" i="9"/>
  <c r="U50" i="9"/>
  <c r="U51" i="9"/>
  <c r="U53" i="9"/>
  <c r="U54" i="9"/>
  <c r="U58" i="9"/>
  <c r="U57" i="9"/>
  <c r="U56" i="9"/>
  <c r="U55" i="9"/>
  <c r="U59" i="9"/>
  <c r="U60" i="9"/>
  <c r="U29" i="9"/>
  <c r="U99" i="9"/>
  <c r="U98" i="9"/>
  <c r="U97" i="9"/>
  <c r="U96" i="9"/>
  <c r="U95" i="9"/>
  <c r="U94" i="9"/>
  <c r="U93" i="9"/>
  <c r="U92" i="9"/>
  <c r="U91" i="9"/>
  <c r="U90" i="9"/>
  <c r="U89" i="9"/>
  <c r="U88" i="9"/>
  <c r="U87" i="9"/>
  <c r="U86" i="9"/>
  <c r="U85" i="9"/>
  <c r="U84" i="9"/>
  <c r="U83" i="9"/>
  <c r="U82" i="9"/>
  <c r="U81" i="9"/>
  <c r="U80" i="9"/>
  <c r="U79" i="9"/>
  <c r="U78" i="9"/>
  <c r="U77" i="9"/>
  <c r="U76" i="9"/>
  <c r="U75" i="9"/>
  <c r="U74" i="9"/>
  <c r="U73" i="9"/>
  <c r="U72" i="9"/>
  <c r="U71" i="9"/>
  <c r="U70" i="9"/>
  <c r="U69" i="9"/>
  <c r="U68" i="9"/>
  <c r="U67" i="9"/>
  <c r="U66" i="9"/>
  <c r="U65" i="9"/>
  <c r="U64" i="9"/>
  <c r="U63" i="9"/>
  <c r="U62" i="9"/>
  <c r="U61" i="9"/>
  <c r="U47" i="9"/>
  <c r="U46" i="9"/>
  <c r="U45" i="9"/>
  <c r="U44" i="9"/>
  <c r="U43" i="9"/>
  <c r="U41" i="9"/>
  <c r="U40" i="9"/>
  <c r="U39" i="9"/>
  <c r="U38" i="9"/>
  <c r="U37" i="9"/>
  <c r="U36" i="9"/>
  <c r="U35" i="9"/>
  <c r="U34" i="9"/>
  <c r="U33" i="9"/>
  <c r="U32" i="9"/>
  <c r="U31" i="9"/>
  <c r="U30" i="9"/>
  <c r="U27" i="9"/>
  <c r="U26" i="9"/>
  <c r="U25" i="9"/>
  <c r="U23" i="9"/>
  <c r="U22" i="9"/>
  <c r="U21" i="9"/>
  <c r="U20" i="9"/>
  <c r="U19" i="9"/>
  <c r="U18" i="9"/>
  <c r="U17" i="9"/>
  <c r="U16" i="9"/>
  <c r="U15" i="9"/>
  <c r="U14" i="9"/>
  <c r="U13" i="9"/>
  <c r="U12" i="9"/>
  <c r="U11" i="9"/>
  <c r="U10" i="9"/>
  <c r="U9" i="9"/>
  <c r="U8" i="9"/>
  <c r="U7" i="9"/>
  <c r="U6" i="9"/>
  <c r="U5" i="9"/>
  <c r="U24" i="9"/>
  <c r="F347" i="8"/>
  <c r="E484" i="8"/>
  <c r="F484" i="8"/>
  <c r="G484" i="8"/>
  <c r="H484" i="8"/>
  <c r="I484" i="8"/>
  <c r="J484" i="8"/>
  <c r="K484" i="8"/>
  <c r="L484" i="8"/>
  <c r="M484" i="8"/>
  <c r="N484" i="8"/>
  <c r="O484" i="8"/>
  <c r="P484" i="8"/>
  <c r="Q484" i="8"/>
  <c r="R484" i="8"/>
  <c r="S484" i="8"/>
  <c r="T484" i="8"/>
  <c r="U484" i="8"/>
  <c r="V484" i="8"/>
  <c r="E485" i="8"/>
  <c r="F485" i="8"/>
  <c r="G485" i="8"/>
  <c r="H485" i="8"/>
  <c r="I485" i="8"/>
  <c r="J485" i="8"/>
  <c r="K485" i="8"/>
  <c r="L485" i="8"/>
  <c r="M485" i="8"/>
  <c r="N485" i="8"/>
  <c r="O485" i="8"/>
  <c r="P485" i="8"/>
  <c r="Q485" i="8"/>
  <c r="R485" i="8"/>
  <c r="S485" i="8"/>
  <c r="T485" i="8"/>
  <c r="U485" i="8"/>
  <c r="V485" i="8"/>
  <c r="E486" i="8"/>
  <c r="F486" i="8"/>
  <c r="G486" i="8"/>
  <c r="H486" i="8"/>
  <c r="I486" i="8"/>
  <c r="J486" i="8"/>
  <c r="K486" i="8"/>
  <c r="L486" i="8"/>
  <c r="M486" i="8"/>
  <c r="N486" i="8"/>
  <c r="O486" i="8"/>
  <c r="P486" i="8"/>
  <c r="Q486" i="8"/>
  <c r="R486" i="8"/>
  <c r="S486" i="8"/>
  <c r="T486" i="8"/>
  <c r="U486" i="8"/>
  <c r="V486" i="8"/>
  <c r="E487" i="8"/>
  <c r="F487" i="8"/>
  <c r="G487" i="8"/>
  <c r="H487" i="8"/>
  <c r="I487" i="8"/>
  <c r="J487" i="8"/>
  <c r="K487" i="8"/>
  <c r="L487" i="8"/>
  <c r="M487" i="8"/>
  <c r="N487" i="8"/>
  <c r="O487" i="8"/>
  <c r="P487" i="8"/>
  <c r="Q487" i="8"/>
  <c r="R487" i="8"/>
  <c r="S487" i="8"/>
  <c r="T487" i="8"/>
  <c r="U487" i="8"/>
  <c r="V487" i="8"/>
  <c r="E488" i="8"/>
  <c r="F488" i="8"/>
  <c r="G488" i="8"/>
  <c r="H488" i="8"/>
  <c r="I488" i="8"/>
  <c r="J488" i="8"/>
  <c r="K488" i="8"/>
  <c r="L488" i="8"/>
  <c r="M488" i="8"/>
  <c r="N488" i="8"/>
  <c r="O488" i="8"/>
  <c r="P488" i="8"/>
  <c r="Q488" i="8"/>
  <c r="R488" i="8"/>
  <c r="S488" i="8"/>
  <c r="T488" i="8"/>
  <c r="U488" i="8"/>
  <c r="V488" i="8"/>
  <c r="E489" i="8"/>
  <c r="F489" i="8"/>
  <c r="G489" i="8"/>
  <c r="H489" i="8"/>
  <c r="I489" i="8"/>
  <c r="J489" i="8"/>
  <c r="K489" i="8"/>
  <c r="L489" i="8"/>
  <c r="M489" i="8"/>
  <c r="N489" i="8"/>
  <c r="O489" i="8"/>
  <c r="P489" i="8"/>
  <c r="Q489" i="8"/>
  <c r="R489" i="8"/>
  <c r="S489" i="8"/>
  <c r="T489" i="8"/>
  <c r="U489" i="8"/>
  <c r="V489" i="8"/>
  <c r="E490" i="8"/>
  <c r="F490" i="8"/>
  <c r="G490" i="8"/>
  <c r="H490" i="8"/>
  <c r="I490" i="8"/>
  <c r="J490" i="8"/>
  <c r="K490" i="8"/>
  <c r="L490" i="8"/>
  <c r="M490" i="8"/>
  <c r="N490" i="8"/>
  <c r="O490" i="8"/>
  <c r="P490" i="8"/>
  <c r="Q490" i="8"/>
  <c r="R490" i="8"/>
  <c r="S490" i="8"/>
  <c r="T490" i="8"/>
  <c r="U490" i="8"/>
  <c r="V490" i="8"/>
  <c r="E491" i="8"/>
  <c r="F491" i="8"/>
  <c r="G491" i="8"/>
  <c r="H491" i="8"/>
  <c r="I491" i="8"/>
  <c r="J491" i="8"/>
  <c r="K491" i="8"/>
  <c r="L491" i="8"/>
  <c r="M491" i="8"/>
  <c r="N491" i="8"/>
  <c r="O491" i="8"/>
  <c r="P491" i="8"/>
  <c r="Q491" i="8"/>
  <c r="R491" i="8"/>
  <c r="S491" i="8"/>
  <c r="T491" i="8"/>
  <c r="U491" i="8"/>
  <c r="V491" i="8"/>
  <c r="E492" i="8"/>
  <c r="F492" i="8"/>
  <c r="G492" i="8"/>
  <c r="H492" i="8"/>
  <c r="I492" i="8"/>
  <c r="J492" i="8"/>
  <c r="K492" i="8"/>
  <c r="L492" i="8"/>
  <c r="M492" i="8"/>
  <c r="N492" i="8"/>
  <c r="O492" i="8"/>
  <c r="P492" i="8"/>
  <c r="Q492" i="8"/>
  <c r="R492" i="8"/>
  <c r="S492" i="8"/>
  <c r="T492" i="8"/>
  <c r="U492" i="8"/>
  <c r="V492" i="8"/>
  <c r="E493" i="8"/>
  <c r="F493" i="8"/>
  <c r="G493" i="8"/>
  <c r="H493" i="8"/>
  <c r="I493" i="8"/>
  <c r="J493" i="8"/>
  <c r="K493" i="8"/>
  <c r="L493" i="8"/>
  <c r="M493" i="8"/>
  <c r="N493" i="8"/>
  <c r="O493" i="8"/>
  <c r="P493" i="8"/>
  <c r="Q493" i="8"/>
  <c r="R493" i="8"/>
  <c r="S493" i="8"/>
  <c r="T493" i="8"/>
  <c r="U493" i="8"/>
  <c r="V493" i="8"/>
  <c r="E494" i="8"/>
  <c r="F494" i="8"/>
  <c r="G494" i="8"/>
  <c r="H494" i="8"/>
  <c r="I494" i="8"/>
  <c r="J494" i="8"/>
  <c r="K494" i="8"/>
  <c r="L494" i="8"/>
  <c r="M494" i="8"/>
  <c r="N494" i="8"/>
  <c r="O494" i="8"/>
  <c r="P494" i="8"/>
  <c r="Q494" i="8"/>
  <c r="R494" i="8"/>
  <c r="S494" i="8"/>
  <c r="T494" i="8"/>
  <c r="U494" i="8"/>
  <c r="V494" i="8"/>
  <c r="E495" i="8"/>
  <c r="F495" i="8"/>
  <c r="G495" i="8"/>
  <c r="H495" i="8"/>
  <c r="I495" i="8"/>
  <c r="J495" i="8"/>
  <c r="K495" i="8"/>
  <c r="L495" i="8"/>
  <c r="M495" i="8"/>
  <c r="N495" i="8"/>
  <c r="O495" i="8"/>
  <c r="P495" i="8"/>
  <c r="Q495" i="8"/>
  <c r="R495" i="8"/>
  <c r="S495" i="8"/>
  <c r="T495" i="8"/>
  <c r="U495" i="8"/>
  <c r="V495" i="8"/>
  <c r="E496" i="8"/>
  <c r="F496" i="8"/>
  <c r="G496" i="8"/>
  <c r="H496" i="8"/>
  <c r="I496" i="8"/>
  <c r="J496" i="8"/>
  <c r="K496" i="8"/>
  <c r="L496" i="8"/>
  <c r="M496" i="8"/>
  <c r="N496" i="8"/>
  <c r="O496" i="8"/>
  <c r="P496" i="8"/>
  <c r="Q496" i="8"/>
  <c r="R496" i="8"/>
  <c r="S496" i="8"/>
  <c r="T496" i="8"/>
  <c r="U496" i="8"/>
  <c r="V496" i="8"/>
  <c r="E497" i="8"/>
  <c r="F497" i="8"/>
  <c r="G497" i="8"/>
  <c r="H497" i="8"/>
  <c r="I497" i="8"/>
  <c r="J497" i="8"/>
  <c r="K497" i="8"/>
  <c r="L497" i="8"/>
  <c r="M497" i="8"/>
  <c r="N497" i="8"/>
  <c r="O497" i="8"/>
  <c r="P497" i="8"/>
  <c r="Q497" i="8"/>
  <c r="R497" i="8"/>
  <c r="S497" i="8"/>
  <c r="T497" i="8"/>
  <c r="U497" i="8"/>
  <c r="V497" i="8"/>
  <c r="E498" i="8"/>
  <c r="F498" i="8"/>
  <c r="G498" i="8"/>
  <c r="H498" i="8"/>
  <c r="I498" i="8"/>
  <c r="J498" i="8"/>
  <c r="K498" i="8"/>
  <c r="L498" i="8"/>
  <c r="M498" i="8"/>
  <c r="N498" i="8"/>
  <c r="O498" i="8"/>
  <c r="P498" i="8"/>
  <c r="Q498" i="8"/>
  <c r="R498" i="8"/>
  <c r="S498" i="8"/>
  <c r="T498" i="8"/>
  <c r="U498" i="8"/>
  <c r="V498" i="8"/>
  <c r="E499" i="8"/>
  <c r="F499" i="8"/>
  <c r="G499" i="8"/>
  <c r="H499" i="8"/>
  <c r="I499" i="8"/>
  <c r="J499" i="8"/>
  <c r="K499" i="8"/>
  <c r="L499" i="8"/>
  <c r="M499" i="8"/>
  <c r="N499" i="8"/>
  <c r="O499" i="8"/>
  <c r="P499" i="8"/>
  <c r="Q499" i="8"/>
  <c r="R499" i="8"/>
  <c r="S499" i="8"/>
  <c r="T499" i="8"/>
  <c r="U499" i="8"/>
  <c r="V499" i="8"/>
  <c r="E500" i="8"/>
  <c r="F500" i="8"/>
  <c r="G500" i="8"/>
  <c r="H500" i="8"/>
  <c r="I500" i="8"/>
  <c r="J500" i="8"/>
  <c r="K500" i="8"/>
  <c r="L500" i="8"/>
  <c r="M500" i="8"/>
  <c r="N500" i="8"/>
  <c r="O500" i="8"/>
  <c r="P500" i="8"/>
  <c r="Q500" i="8"/>
  <c r="R500" i="8"/>
  <c r="S500" i="8"/>
  <c r="T500" i="8"/>
  <c r="U500" i="8"/>
  <c r="V500" i="8"/>
  <c r="E501" i="8"/>
  <c r="F501" i="8"/>
  <c r="G501" i="8"/>
  <c r="H501" i="8"/>
  <c r="I501" i="8"/>
  <c r="J501" i="8"/>
  <c r="K501" i="8"/>
  <c r="L501" i="8"/>
  <c r="M501" i="8"/>
  <c r="N501" i="8"/>
  <c r="O501" i="8"/>
  <c r="P501" i="8"/>
  <c r="Q501" i="8"/>
  <c r="R501" i="8"/>
  <c r="S501" i="8"/>
  <c r="T501" i="8"/>
  <c r="U501" i="8"/>
  <c r="V501" i="8"/>
  <c r="E502" i="8"/>
  <c r="F502" i="8"/>
  <c r="G502" i="8"/>
  <c r="H502" i="8"/>
  <c r="I502" i="8"/>
  <c r="J502" i="8"/>
  <c r="K502" i="8"/>
  <c r="L502" i="8"/>
  <c r="M502" i="8"/>
  <c r="N502" i="8"/>
  <c r="O502" i="8"/>
  <c r="P502" i="8"/>
  <c r="Q502" i="8"/>
  <c r="R502" i="8"/>
  <c r="S502" i="8"/>
  <c r="T502" i="8"/>
  <c r="U502" i="8"/>
  <c r="V502" i="8"/>
  <c r="E503" i="8"/>
  <c r="F503" i="8"/>
  <c r="G503" i="8"/>
  <c r="H503" i="8"/>
  <c r="I503" i="8"/>
  <c r="J503" i="8"/>
  <c r="K503" i="8"/>
  <c r="L503" i="8"/>
  <c r="M503" i="8"/>
  <c r="N503" i="8"/>
  <c r="O503" i="8"/>
  <c r="P503" i="8"/>
  <c r="Q503" i="8"/>
  <c r="R503" i="8"/>
  <c r="S503" i="8"/>
  <c r="T503" i="8"/>
  <c r="U503" i="8"/>
  <c r="V503" i="8"/>
  <c r="E504" i="8"/>
  <c r="F504" i="8"/>
  <c r="G504" i="8"/>
  <c r="H504" i="8"/>
  <c r="I504" i="8"/>
  <c r="J504" i="8"/>
  <c r="K504" i="8"/>
  <c r="L504" i="8"/>
  <c r="M504" i="8"/>
  <c r="N504" i="8"/>
  <c r="O504" i="8"/>
  <c r="P504" i="8"/>
  <c r="Q504" i="8"/>
  <c r="R504" i="8"/>
  <c r="S504" i="8"/>
  <c r="T504" i="8"/>
  <c r="U504" i="8"/>
  <c r="V504" i="8"/>
  <c r="E505" i="8"/>
  <c r="F505" i="8"/>
  <c r="G505" i="8"/>
  <c r="H505" i="8"/>
  <c r="I505" i="8"/>
  <c r="J505" i="8"/>
  <c r="K505" i="8"/>
  <c r="L505" i="8"/>
  <c r="M505" i="8"/>
  <c r="N505" i="8"/>
  <c r="O505" i="8"/>
  <c r="P505" i="8"/>
  <c r="Q505" i="8"/>
  <c r="R505" i="8"/>
  <c r="S505" i="8"/>
  <c r="T505" i="8"/>
  <c r="U505" i="8"/>
  <c r="V505" i="8"/>
  <c r="E506" i="8"/>
  <c r="F506" i="8"/>
  <c r="G506" i="8"/>
  <c r="H506" i="8"/>
  <c r="I506" i="8"/>
  <c r="J506" i="8"/>
  <c r="K506" i="8"/>
  <c r="L506" i="8"/>
  <c r="M506" i="8"/>
  <c r="N506" i="8"/>
  <c r="O506" i="8"/>
  <c r="P506" i="8"/>
  <c r="Q506" i="8"/>
  <c r="R506" i="8"/>
  <c r="S506" i="8"/>
  <c r="T506" i="8"/>
  <c r="U506" i="8"/>
  <c r="V506" i="8"/>
  <c r="E507" i="8"/>
  <c r="F507" i="8"/>
  <c r="G507" i="8"/>
  <c r="H507" i="8"/>
  <c r="I507" i="8"/>
  <c r="J507" i="8"/>
  <c r="K507" i="8"/>
  <c r="L507" i="8"/>
  <c r="M507" i="8"/>
  <c r="N507" i="8"/>
  <c r="O507" i="8"/>
  <c r="P507" i="8"/>
  <c r="Q507" i="8"/>
  <c r="R507" i="8"/>
  <c r="S507" i="8"/>
  <c r="T507" i="8"/>
  <c r="U507" i="8"/>
  <c r="V507" i="8"/>
  <c r="E508" i="8"/>
  <c r="F508" i="8"/>
  <c r="G508" i="8"/>
  <c r="H508" i="8"/>
  <c r="I508" i="8"/>
  <c r="J508" i="8"/>
  <c r="K508" i="8"/>
  <c r="L508" i="8"/>
  <c r="M508" i="8"/>
  <c r="N508" i="8"/>
  <c r="O508" i="8"/>
  <c r="P508" i="8"/>
  <c r="Q508" i="8"/>
  <c r="R508" i="8"/>
  <c r="S508" i="8"/>
  <c r="T508" i="8"/>
  <c r="U508" i="8"/>
  <c r="V508" i="8"/>
  <c r="E509" i="8"/>
  <c r="F509" i="8"/>
  <c r="G509" i="8"/>
  <c r="H509" i="8"/>
  <c r="I509" i="8"/>
  <c r="J509" i="8"/>
  <c r="K509" i="8"/>
  <c r="L509" i="8"/>
  <c r="M509" i="8"/>
  <c r="N509" i="8"/>
  <c r="O509" i="8"/>
  <c r="P509" i="8"/>
  <c r="Q509" i="8"/>
  <c r="R509" i="8"/>
  <c r="S509" i="8"/>
  <c r="T509" i="8"/>
  <c r="U509" i="8"/>
  <c r="V509" i="8"/>
  <c r="E510" i="8"/>
  <c r="F510" i="8"/>
  <c r="G510" i="8"/>
  <c r="H510" i="8"/>
  <c r="I510" i="8"/>
  <c r="J510" i="8"/>
  <c r="K510" i="8"/>
  <c r="L510" i="8"/>
  <c r="M510" i="8"/>
  <c r="N510" i="8"/>
  <c r="O510" i="8"/>
  <c r="P510" i="8"/>
  <c r="Q510" i="8"/>
  <c r="R510" i="8"/>
  <c r="S510" i="8"/>
  <c r="T510" i="8"/>
  <c r="U510" i="8"/>
  <c r="V510" i="8"/>
  <c r="E511" i="8"/>
  <c r="F511" i="8"/>
  <c r="G511" i="8"/>
  <c r="H511" i="8"/>
  <c r="I511" i="8"/>
  <c r="J511" i="8"/>
  <c r="K511" i="8"/>
  <c r="L511" i="8"/>
  <c r="M511" i="8"/>
  <c r="N511" i="8"/>
  <c r="O511" i="8"/>
  <c r="P511" i="8"/>
  <c r="Q511" i="8"/>
  <c r="R511" i="8"/>
  <c r="S511" i="8"/>
  <c r="T511" i="8"/>
  <c r="U511" i="8"/>
  <c r="V511" i="8"/>
  <c r="E512" i="8"/>
  <c r="F512" i="8"/>
  <c r="G512" i="8"/>
  <c r="H512" i="8"/>
  <c r="I512" i="8"/>
  <c r="J512" i="8"/>
  <c r="K512" i="8"/>
  <c r="L512" i="8"/>
  <c r="M512" i="8"/>
  <c r="N512" i="8"/>
  <c r="O512" i="8"/>
  <c r="P512" i="8"/>
  <c r="Q512" i="8"/>
  <c r="R512" i="8"/>
  <c r="S512" i="8"/>
  <c r="T512" i="8"/>
  <c r="U512" i="8"/>
  <c r="V512" i="8"/>
  <c r="E513" i="8"/>
  <c r="F513" i="8"/>
  <c r="G513" i="8"/>
  <c r="H513" i="8"/>
  <c r="I513" i="8"/>
  <c r="J513" i="8"/>
  <c r="K513" i="8"/>
  <c r="L513" i="8"/>
  <c r="M513" i="8"/>
  <c r="N513" i="8"/>
  <c r="O513" i="8"/>
  <c r="P513" i="8"/>
  <c r="Q513" i="8"/>
  <c r="R513" i="8"/>
  <c r="S513" i="8"/>
  <c r="T513" i="8"/>
  <c r="U513" i="8"/>
  <c r="V513" i="8"/>
  <c r="E514" i="8"/>
  <c r="F514" i="8"/>
  <c r="G514" i="8"/>
  <c r="H514" i="8"/>
  <c r="I514" i="8"/>
  <c r="J514" i="8"/>
  <c r="K514" i="8"/>
  <c r="L514" i="8"/>
  <c r="M514" i="8"/>
  <c r="N514" i="8"/>
  <c r="O514" i="8"/>
  <c r="P514" i="8"/>
  <c r="Q514" i="8"/>
  <c r="R514" i="8"/>
  <c r="S514" i="8"/>
  <c r="T514" i="8"/>
  <c r="U514" i="8"/>
  <c r="V514" i="8"/>
  <c r="E515" i="8"/>
  <c r="F515" i="8"/>
  <c r="G515" i="8"/>
  <c r="H515" i="8"/>
  <c r="I515" i="8"/>
  <c r="J515" i="8"/>
  <c r="K515" i="8"/>
  <c r="L515" i="8"/>
  <c r="M515" i="8"/>
  <c r="N515" i="8"/>
  <c r="O515" i="8"/>
  <c r="P515" i="8"/>
  <c r="Q515" i="8"/>
  <c r="R515" i="8"/>
  <c r="S515" i="8"/>
  <c r="T515" i="8"/>
  <c r="U515" i="8"/>
  <c r="V515" i="8"/>
  <c r="E516" i="8"/>
  <c r="F516" i="8"/>
  <c r="G516" i="8"/>
  <c r="H516" i="8"/>
  <c r="I516" i="8"/>
  <c r="J516" i="8"/>
  <c r="K516" i="8"/>
  <c r="L516" i="8"/>
  <c r="M516" i="8"/>
  <c r="N516" i="8"/>
  <c r="O516" i="8"/>
  <c r="P516" i="8"/>
  <c r="Q516" i="8"/>
  <c r="R516" i="8"/>
  <c r="S516" i="8"/>
  <c r="T516" i="8"/>
  <c r="U516" i="8"/>
  <c r="V516" i="8"/>
  <c r="E517" i="8"/>
  <c r="F517" i="8"/>
  <c r="G517" i="8"/>
  <c r="H517" i="8"/>
  <c r="I517" i="8"/>
  <c r="J517" i="8"/>
  <c r="K517" i="8"/>
  <c r="L517" i="8"/>
  <c r="M517" i="8"/>
  <c r="N517" i="8"/>
  <c r="O517" i="8"/>
  <c r="P517" i="8"/>
  <c r="Q517" i="8"/>
  <c r="R517" i="8"/>
  <c r="S517" i="8"/>
  <c r="T517" i="8"/>
  <c r="U517" i="8"/>
  <c r="V517" i="8"/>
  <c r="E518" i="8"/>
  <c r="F518" i="8"/>
  <c r="G518" i="8"/>
  <c r="H518" i="8"/>
  <c r="I518" i="8"/>
  <c r="J518" i="8"/>
  <c r="K518" i="8"/>
  <c r="L518" i="8"/>
  <c r="M518" i="8"/>
  <c r="N518" i="8"/>
  <c r="O518" i="8"/>
  <c r="P518" i="8"/>
  <c r="Q518" i="8"/>
  <c r="R518" i="8"/>
  <c r="S518" i="8"/>
  <c r="T518" i="8"/>
  <c r="U518" i="8"/>
  <c r="V518" i="8"/>
  <c r="E519" i="8"/>
  <c r="F519" i="8"/>
  <c r="G519" i="8"/>
  <c r="H519" i="8"/>
  <c r="I519" i="8"/>
  <c r="J519" i="8"/>
  <c r="K519" i="8"/>
  <c r="L519" i="8"/>
  <c r="M519" i="8"/>
  <c r="N519" i="8"/>
  <c r="O519" i="8"/>
  <c r="P519" i="8"/>
  <c r="Q519" i="8"/>
  <c r="R519" i="8"/>
  <c r="S519" i="8"/>
  <c r="T519" i="8"/>
  <c r="U519" i="8"/>
  <c r="V519" i="8"/>
  <c r="E520" i="8"/>
  <c r="F520" i="8"/>
  <c r="G520" i="8"/>
  <c r="H520" i="8"/>
  <c r="I520" i="8"/>
  <c r="J520" i="8"/>
  <c r="K520" i="8"/>
  <c r="L520" i="8"/>
  <c r="M520" i="8"/>
  <c r="N520" i="8"/>
  <c r="O520" i="8"/>
  <c r="P520" i="8"/>
  <c r="Q520" i="8"/>
  <c r="R520" i="8"/>
  <c r="S520" i="8"/>
  <c r="T520" i="8"/>
  <c r="U520" i="8"/>
  <c r="V520" i="8"/>
  <c r="E521" i="8"/>
  <c r="F521" i="8"/>
  <c r="G521" i="8"/>
  <c r="H521" i="8"/>
  <c r="I521" i="8"/>
  <c r="J521" i="8"/>
  <c r="K521" i="8"/>
  <c r="L521" i="8"/>
  <c r="M521" i="8"/>
  <c r="N521" i="8"/>
  <c r="O521" i="8"/>
  <c r="P521" i="8"/>
  <c r="Q521" i="8"/>
  <c r="R521" i="8"/>
  <c r="S521" i="8"/>
  <c r="T521" i="8"/>
  <c r="U521" i="8"/>
  <c r="V521" i="8"/>
  <c r="E522" i="8"/>
  <c r="F522" i="8"/>
  <c r="G522" i="8"/>
  <c r="H522" i="8"/>
  <c r="I522" i="8"/>
  <c r="J522" i="8"/>
  <c r="K522" i="8"/>
  <c r="L522" i="8"/>
  <c r="M522" i="8"/>
  <c r="N522" i="8"/>
  <c r="O522" i="8"/>
  <c r="P522" i="8"/>
  <c r="Q522" i="8"/>
  <c r="R522" i="8"/>
  <c r="S522" i="8"/>
  <c r="T522" i="8"/>
  <c r="U522" i="8"/>
  <c r="V522" i="8"/>
  <c r="B2" i="9"/>
  <c r="C2" i="9"/>
  <c r="D2" i="9"/>
  <c r="F2" i="9"/>
  <c r="G2" i="9"/>
  <c r="H2" i="9"/>
  <c r="I2" i="9"/>
  <c r="J2" i="9"/>
  <c r="K2" i="9"/>
  <c r="L2" i="9"/>
  <c r="M2" i="9"/>
  <c r="N2" i="9"/>
  <c r="O2" i="9"/>
  <c r="P2" i="9"/>
  <c r="Q2" i="9"/>
  <c r="R2" i="9"/>
  <c r="S2" i="9"/>
  <c r="T2" i="9"/>
  <c r="E2" i="9"/>
  <c r="U4" i="9"/>
  <c r="F7" i="8"/>
  <c r="G7" i="8"/>
  <c r="H7" i="8"/>
  <c r="I7" i="8"/>
  <c r="J7" i="8"/>
  <c r="K7" i="8"/>
  <c r="L7" i="8"/>
  <c r="M7" i="8"/>
  <c r="N7" i="8"/>
  <c r="O7" i="8"/>
  <c r="P7" i="8"/>
  <c r="Q7" i="8"/>
  <c r="R7" i="8"/>
  <c r="S7" i="8"/>
  <c r="T7" i="8"/>
  <c r="U7" i="8"/>
  <c r="V7" i="8"/>
  <c r="F8" i="8"/>
  <c r="G8" i="8"/>
  <c r="H8" i="8"/>
  <c r="I8" i="8"/>
  <c r="J8" i="8"/>
  <c r="K8" i="8"/>
  <c r="L8" i="8"/>
  <c r="M8" i="8"/>
  <c r="N8" i="8"/>
  <c r="O8" i="8"/>
  <c r="P8" i="8"/>
  <c r="Q8" i="8"/>
  <c r="R8" i="8"/>
  <c r="S8" i="8"/>
  <c r="T8" i="8"/>
  <c r="U8" i="8"/>
  <c r="V8" i="8"/>
  <c r="F9" i="8"/>
  <c r="G9" i="8"/>
  <c r="H9" i="8"/>
  <c r="I9" i="8"/>
  <c r="J9" i="8"/>
  <c r="K9" i="8"/>
  <c r="L9" i="8"/>
  <c r="M9" i="8"/>
  <c r="N9" i="8"/>
  <c r="O9" i="8"/>
  <c r="P9" i="8"/>
  <c r="Q9" i="8"/>
  <c r="R9" i="8"/>
  <c r="S9" i="8"/>
  <c r="T9" i="8"/>
  <c r="U9" i="8"/>
  <c r="V9" i="8"/>
  <c r="E7" i="8"/>
  <c r="E8" i="8"/>
  <c r="E9" i="8"/>
  <c r="E6" i="8"/>
  <c r="F6" i="8"/>
  <c r="G6" i="8"/>
  <c r="H6" i="8"/>
  <c r="I6" i="8"/>
  <c r="J6" i="8"/>
  <c r="K6" i="8"/>
  <c r="L6" i="8"/>
  <c r="M6" i="8"/>
  <c r="N6" i="8"/>
  <c r="O6" i="8"/>
  <c r="P6" i="8"/>
  <c r="Q6" i="8"/>
  <c r="R6" i="8"/>
  <c r="S6" i="8"/>
  <c r="T6" i="8"/>
  <c r="U6" i="8"/>
  <c r="V6" i="8"/>
  <c r="W6" i="8"/>
  <c r="E10" i="8"/>
  <c r="F10" i="8"/>
  <c r="G10" i="8"/>
  <c r="H10" i="8"/>
  <c r="I10" i="8"/>
  <c r="J10" i="8"/>
  <c r="K10" i="8"/>
  <c r="L10" i="8"/>
  <c r="M10" i="8"/>
  <c r="N10" i="8"/>
  <c r="O10" i="8"/>
  <c r="P10" i="8"/>
  <c r="Q10" i="8"/>
  <c r="R10" i="8"/>
  <c r="S10" i="8"/>
  <c r="T10" i="8"/>
  <c r="U10" i="8"/>
  <c r="V10" i="8"/>
  <c r="E11" i="8"/>
  <c r="F11" i="8"/>
  <c r="G11" i="8"/>
  <c r="H11" i="8"/>
  <c r="I11" i="8"/>
  <c r="J11" i="8"/>
  <c r="K11" i="8"/>
  <c r="L11" i="8"/>
  <c r="M11" i="8"/>
  <c r="N11" i="8"/>
  <c r="O11" i="8"/>
  <c r="P11" i="8"/>
  <c r="Q11" i="8"/>
  <c r="R11" i="8"/>
  <c r="S11" i="8"/>
  <c r="T11" i="8"/>
  <c r="U11" i="8"/>
  <c r="V11" i="8"/>
  <c r="E12" i="8"/>
  <c r="F12" i="8"/>
  <c r="G12" i="8"/>
  <c r="H12" i="8"/>
  <c r="I12" i="8"/>
  <c r="J12" i="8"/>
  <c r="K12" i="8"/>
  <c r="L12" i="8"/>
  <c r="M12" i="8"/>
  <c r="N12" i="8"/>
  <c r="O12" i="8"/>
  <c r="P12" i="8"/>
  <c r="Q12" i="8"/>
  <c r="R12" i="8"/>
  <c r="S12" i="8"/>
  <c r="T12" i="8"/>
  <c r="U12" i="8"/>
  <c r="V12" i="8"/>
  <c r="E13" i="8"/>
  <c r="F13" i="8"/>
  <c r="G13" i="8"/>
  <c r="H13" i="8"/>
  <c r="I13" i="8"/>
  <c r="J13" i="8"/>
  <c r="K13" i="8"/>
  <c r="L13" i="8"/>
  <c r="M13" i="8"/>
  <c r="N13" i="8"/>
  <c r="O13" i="8"/>
  <c r="P13" i="8"/>
  <c r="Q13" i="8"/>
  <c r="R13" i="8"/>
  <c r="S13" i="8"/>
  <c r="T13" i="8"/>
  <c r="U13" i="8"/>
  <c r="V13" i="8"/>
  <c r="E14" i="8"/>
  <c r="F14" i="8"/>
  <c r="G14" i="8"/>
  <c r="H14" i="8"/>
  <c r="I14" i="8"/>
  <c r="J14" i="8"/>
  <c r="K14" i="8"/>
  <c r="L14" i="8"/>
  <c r="M14" i="8"/>
  <c r="N14" i="8"/>
  <c r="O14" i="8"/>
  <c r="P14" i="8"/>
  <c r="Q14" i="8"/>
  <c r="R14" i="8"/>
  <c r="S14" i="8"/>
  <c r="T14" i="8"/>
  <c r="U14" i="8"/>
  <c r="V14" i="8"/>
  <c r="E15" i="8"/>
  <c r="F15" i="8"/>
  <c r="G15" i="8"/>
  <c r="H15" i="8"/>
  <c r="I15" i="8"/>
  <c r="J15" i="8"/>
  <c r="K15" i="8"/>
  <c r="L15" i="8"/>
  <c r="M15" i="8"/>
  <c r="N15" i="8"/>
  <c r="O15" i="8"/>
  <c r="P15" i="8"/>
  <c r="Q15" i="8"/>
  <c r="R15" i="8"/>
  <c r="S15" i="8"/>
  <c r="T15" i="8"/>
  <c r="U15" i="8"/>
  <c r="V15" i="8"/>
  <c r="E16" i="8"/>
  <c r="F16" i="8"/>
  <c r="G16" i="8"/>
  <c r="H16" i="8"/>
  <c r="I16" i="8"/>
  <c r="J16" i="8"/>
  <c r="K16" i="8"/>
  <c r="L16" i="8"/>
  <c r="M16" i="8"/>
  <c r="N16" i="8"/>
  <c r="O16" i="8"/>
  <c r="P16" i="8"/>
  <c r="Q16" i="8"/>
  <c r="R16" i="8"/>
  <c r="S16" i="8"/>
  <c r="T16" i="8"/>
  <c r="U16" i="8"/>
  <c r="V16" i="8"/>
  <c r="E17" i="8"/>
  <c r="F17" i="8"/>
  <c r="G17" i="8"/>
  <c r="H17" i="8"/>
  <c r="I17" i="8"/>
  <c r="J17" i="8"/>
  <c r="K17" i="8"/>
  <c r="L17" i="8"/>
  <c r="M17" i="8"/>
  <c r="N17" i="8"/>
  <c r="O17" i="8"/>
  <c r="P17" i="8"/>
  <c r="Q17" i="8"/>
  <c r="R17" i="8"/>
  <c r="S17" i="8"/>
  <c r="T17" i="8"/>
  <c r="U17" i="8"/>
  <c r="V17" i="8"/>
  <c r="E18" i="8"/>
  <c r="F18" i="8"/>
  <c r="G18" i="8"/>
  <c r="H18" i="8"/>
  <c r="I18" i="8"/>
  <c r="J18" i="8"/>
  <c r="K18" i="8"/>
  <c r="L18" i="8"/>
  <c r="M18" i="8"/>
  <c r="N18" i="8"/>
  <c r="O18" i="8"/>
  <c r="P18" i="8"/>
  <c r="Q18" i="8"/>
  <c r="R18" i="8"/>
  <c r="S18" i="8"/>
  <c r="T18" i="8"/>
  <c r="U18" i="8"/>
  <c r="V18" i="8"/>
  <c r="E19" i="8"/>
  <c r="F19" i="8"/>
  <c r="G19" i="8"/>
  <c r="H19" i="8"/>
  <c r="I19" i="8"/>
  <c r="J19" i="8"/>
  <c r="K19" i="8"/>
  <c r="L19" i="8"/>
  <c r="M19" i="8"/>
  <c r="N19" i="8"/>
  <c r="O19" i="8"/>
  <c r="P19" i="8"/>
  <c r="Q19" i="8"/>
  <c r="R19" i="8"/>
  <c r="S19" i="8"/>
  <c r="T19" i="8"/>
  <c r="U19" i="8"/>
  <c r="V19" i="8"/>
  <c r="E20" i="8"/>
  <c r="F20" i="8"/>
  <c r="G20" i="8"/>
  <c r="H20" i="8"/>
  <c r="I20" i="8"/>
  <c r="J20" i="8"/>
  <c r="K20" i="8"/>
  <c r="L20" i="8"/>
  <c r="M20" i="8"/>
  <c r="N20" i="8"/>
  <c r="O20" i="8"/>
  <c r="P20" i="8"/>
  <c r="Q20" i="8"/>
  <c r="R20" i="8"/>
  <c r="S20" i="8"/>
  <c r="T20" i="8"/>
  <c r="U20" i="8"/>
  <c r="V20" i="8"/>
  <c r="E21" i="8"/>
  <c r="F21" i="8"/>
  <c r="G21" i="8"/>
  <c r="H21" i="8"/>
  <c r="I21" i="8"/>
  <c r="J21" i="8"/>
  <c r="K21" i="8"/>
  <c r="L21" i="8"/>
  <c r="M21" i="8"/>
  <c r="N21" i="8"/>
  <c r="O21" i="8"/>
  <c r="P21" i="8"/>
  <c r="Q21" i="8"/>
  <c r="R21" i="8"/>
  <c r="S21" i="8"/>
  <c r="T21" i="8"/>
  <c r="U21" i="8"/>
  <c r="V21" i="8"/>
  <c r="E22" i="8"/>
  <c r="F22" i="8"/>
  <c r="G22" i="8"/>
  <c r="H22" i="8"/>
  <c r="I22" i="8"/>
  <c r="J22" i="8"/>
  <c r="K22" i="8"/>
  <c r="L22" i="8"/>
  <c r="M22" i="8"/>
  <c r="N22" i="8"/>
  <c r="O22" i="8"/>
  <c r="P22" i="8"/>
  <c r="Q22" i="8"/>
  <c r="R22" i="8"/>
  <c r="S22" i="8"/>
  <c r="T22" i="8"/>
  <c r="U22" i="8"/>
  <c r="V22" i="8"/>
  <c r="E23" i="8"/>
  <c r="F23" i="8"/>
  <c r="G23" i="8"/>
  <c r="H23" i="8"/>
  <c r="I23" i="8"/>
  <c r="J23" i="8"/>
  <c r="K23" i="8"/>
  <c r="L23" i="8"/>
  <c r="M23" i="8"/>
  <c r="N23" i="8"/>
  <c r="O23" i="8"/>
  <c r="P23" i="8"/>
  <c r="Q23" i="8"/>
  <c r="R23" i="8"/>
  <c r="S23" i="8"/>
  <c r="T23" i="8"/>
  <c r="U23" i="8"/>
  <c r="V23" i="8"/>
  <c r="E24" i="8"/>
  <c r="F24" i="8"/>
  <c r="G24" i="8"/>
  <c r="H24" i="8"/>
  <c r="I24" i="8"/>
  <c r="J24" i="8"/>
  <c r="K24" i="8"/>
  <c r="L24" i="8"/>
  <c r="M24" i="8"/>
  <c r="N24" i="8"/>
  <c r="O24" i="8"/>
  <c r="P24" i="8"/>
  <c r="Q24" i="8"/>
  <c r="R24" i="8"/>
  <c r="S24" i="8"/>
  <c r="T24" i="8"/>
  <c r="U24" i="8"/>
  <c r="V24" i="8"/>
  <c r="E25" i="8"/>
  <c r="F25" i="8"/>
  <c r="G25" i="8"/>
  <c r="H25" i="8"/>
  <c r="I25" i="8"/>
  <c r="J25" i="8"/>
  <c r="K25" i="8"/>
  <c r="L25" i="8"/>
  <c r="M25" i="8"/>
  <c r="N25" i="8"/>
  <c r="O25" i="8"/>
  <c r="P25" i="8"/>
  <c r="Q25" i="8"/>
  <c r="R25" i="8"/>
  <c r="S25" i="8"/>
  <c r="T25" i="8"/>
  <c r="U25" i="8"/>
  <c r="V25" i="8"/>
  <c r="E26" i="8"/>
  <c r="F26" i="8"/>
  <c r="G26" i="8"/>
  <c r="H26" i="8"/>
  <c r="I26" i="8"/>
  <c r="J26" i="8"/>
  <c r="K26" i="8"/>
  <c r="L26" i="8"/>
  <c r="M26" i="8"/>
  <c r="N26" i="8"/>
  <c r="O26" i="8"/>
  <c r="P26" i="8"/>
  <c r="Q26" i="8"/>
  <c r="R26" i="8"/>
  <c r="S26" i="8"/>
  <c r="T26" i="8"/>
  <c r="U26" i="8"/>
  <c r="V26" i="8"/>
  <c r="E27" i="8"/>
  <c r="F27" i="8"/>
  <c r="G27" i="8"/>
  <c r="H27" i="8"/>
  <c r="I27" i="8"/>
  <c r="J27" i="8"/>
  <c r="K27" i="8"/>
  <c r="L27" i="8"/>
  <c r="M27" i="8"/>
  <c r="N27" i="8"/>
  <c r="O27" i="8"/>
  <c r="P27" i="8"/>
  <c r="Q27" i="8"/>
  <c r="R27" i="8"/>
  <c r="S27" i="8"/>
  <c r="T27" i="8"/>
  <c r="U27" i="8"/>
  <c r="V27" i="8"/>
  <c r="E28" i="8"/>
  <c r="F28" i="8"/>
  <c r="G28" i="8"/>
  <c r="H28" i="8"/>
  <c r="I28" i="8"/>
  <c r="J28" i="8"/>
  <c r="K28" i="8"/>
  <c r="L28" i="8"/>
  <c r="M28" i="8"/>
  <c r="N28" i="8"/>
  <c r="O28" i="8"/>
  <c r="P28" i="8"/>
  <c r="Q28" i="8"/>
  <c r="R28" i="8"/>
  <c r="S28" i="8"/>
  <c r="T28" i="8"/>
  <c r="U28" i="8"/>
  <c r="V28" i="8"/>
  <c r="E29" i="8"/>
  <c r="F29" i="8"/>
  <c r="G29" i="8"/>
  <c r="H29" i="8"/>
  <c r="I29" i="8"/>
  <c r="J29" i="8"/>
  <c r="K29" i="8"/>
  <c r="L29" i="8"/>
  <c r="M29" i="8"/>
  <c r="N29" i="8"/>
  <c r="O29" i="8"/>
  <c r="P29" i="8"/>
  <c r="Q29" i="8"/>
  <c r="R29" i="8"/>
  <c r="S29" i="8"/>
  <c r="T29" i="8"/>
  <c r="U29" i="8"/>
  <c r="V29" i="8"/>
  <c r="E30" i="8"/>
  <c r="F30" i="8"/>
  <c r="G30" i="8"/>
  <c r="H30" i="8"/>
  <c r="I30" i="8"/>
  <c r="J30" i="8"/>
  <c r="K30" i="8"/>
  <c r="L30" i="8"/>
  <c r="M30" i="8"/>
  <c r="N30" i="8"/>
  <c r="O30" i="8"/>
  <c r="P30" i="8"/>
  <c r="Q30" i="8"/>
  <c r="R30" i="8"/>
  <c r="S30" i="8"/>
  <c r="T30" i="8"/>
  <c r="U30" i="8"/>
  <c r="V30" i="8"/>
  <c r="E31" i="8"/>
  <c r="F31" i="8"/>
  <c r="G31" i="8"/>
  <c r="H31" i="8"/>
  <c r="I31" i="8"/>
  <c r="J31" i="8"/>
  <c r="K31" i="8"/>
  <c r="L31" i="8"/>
  <c r="M31" i="8"/>
  <c r="N31" i="8"/>
  <c r="O31" i="8"/>
  <c r="P31" i="8"/>
  <c r="Q31" i="8"/>
  <c r="R31" i="8"/>
  <c r="S31" i="8"/>
  <c r="T31" i="8"/>
  <c r="U31" i="8"/>
  <c r="V31" i="8"/>
  <c r="E32" i="8"/>
  <c r="F32" i="8"/>
  <c r="G32" i="8"/>
  <c r="H32" i="8"/>
  <c r="I32" i="8"/>
  <c r="J32" i="8"/>
  <c r="K32" i="8"/>
  <c r="L32" i="8"/>
  <c r="M32" i="8"/>
  <c r="N32" i="8"/>
  <c r="O32" i="8"/>
  <c r="P32" i="8"/>
  <c r="Q32" i="8"/>
  <c r="R32" i="8"/>
  <c r="S32" i="8"/>
  <c r="T32" i="8"/>
  <c r="U32" i="8"/>
  <c r="V32" i="8"/>
  <c r="E33" i="8"/>
  <c r="F33" i="8"/>
  <c r="G33" i="8"/>
  <c r="H33" i="8"/>
  <c r="I33" i="8"/>
  <c r="J33" i="8"/>
  <c r="K33" i="8"/>
  <c r="L33" i="8"/>
  <c r="M33" i="8"/>
  <c r="N33" i="8"/>
  <c r="O33" i="8"/>
  <c r="P33" i="8"/>
  <c r="Q33" i="8"/>
  <c r="R33" i="8"/>
  <c r="S33" i="8"/>
  <c r="T33" i="8"/>
  <c r="U33" i="8"/>
  <c r="V33" i="8"/>
  <c r="E34" i="8"/>
  <c r="F34" i="8"/>
  <c r="G34" i="8"/>
  <c r="H34" i="8"/>
  <c r="I34" i="8"/>
  <c r="J34" i="8"/>
  <c r="K34" i="8"/>
  <c r="L34" i="8"/>
  <c r="M34" i="8"/>
  <c r="N34" i="8"/>
  <c r="O34" i="8"/>
  <c r="P34" i="8"/>
  <c r="Q34" i="8"/>
  <c r="R34" i="8"/>
  <c r="S34" i="8"/>
  <c r="T34" i="8"/>
  <c r="U34" i="8"/>
  <c r="V34" i="8"/>
  <c r="E35" i="8"/>
  <c r="F35" i="8"/>
  <c r="G35" i="8"/>
  <c r="H35" i="8"/>
  <c r="I35" i="8"/>
  <c r="J35" i="8"/>
  <c r="K35" i="8"/>
  <c r="L35" i="8"/>
  <c r="M35" i="8"/>
  <c r="N35" i="8"/>
  <c r="O35" i="8"/>
  <c r="P35" i="8"/>
  <c r="Q35" i="8"/>
  <c r="R35" i="8"/>
  <c r="S35" i="8"/>
  <c r="T35" i="8"/>
  <c r="U35" i="8"/>
  <c r="V35" i="8"/>
  <c r="E36" i="8"/>
  <c r="F36" i="8"/>
  <c r="G36" i="8"/>
  <c r="H36" i="8"/>
  <c r="I36" i="8"/>
  <c r="J36" i="8"/>
  <c r="K36" i="8"/>
  <c r="L36" i="8"/>
  <c r="M36" i="8"/>
  <c r="N36" i="8"/>
  <c r="O36" i="8"/>
  <c r="P36" i="8"/>
  <c r="Q36" i="8"/>
  <c r="R36" i="8"/>
  <c r="S36" i="8"/>
  <c r="T36" i="8"/>
  <c r="U36" i="8"/>
  <c r="V36" i="8"/>
  <c r="E37" i="8"/>
  <c r="F37" i="8"/>
  <c r="G37" i="8"/>
  <c r="H37" i="8"/>
  <c r="I37" i="8"/>
  <c r="J37" i="8"/>
  <c r="K37" i="8"/>
  <c r="L37" i="8"/>
  <c r="M37" i="8"/>
  <c r="N37" i="8"/>
  <c r="O37" i="8"/>
  <c r="P37" i="8"/>
  <c r="Q37" i="8"/>
  <c r="R37" i="8"/>
  <c r="S37" i="8"/>
  <c r="T37" i="8"/>
  <c r="U37" i="8"/>
  <c r="V37" i="8"/>
  <c r="E38" i="8"/>
  <c r="F38" i="8"/>
  <c r="G38" i="8"/>
  <c r="H38" i="8"/>
  <c r="I38" i="8"/>
  <c r="J38" i="8"/>
  <c r="K38" i="8"/>
  <c r="L38" i="8"/>
  <c r="M38" i="8"/>
  <c r="N38" i="8"/>
  <c r="O38" i="8"/>
  <c r="P38" i="8"/>
  <c r="Q38" i="8"/>
  <c r="R38" i="8"/>
  <c r="S38" i="8"/>
  <c r="T38" i="8"/>
  <c r="U38" i="8"/>
  <c r="V38" i="8"/>
  <c r="E39" i="8"/>
  <c r="F39" i="8"/>
  <c r="G39" i="8"/>
  <c r="H39" i="8"/>
  <c r="I39" i="8"/>
  <c r="J39" i="8"/>
  <c r="K39" i="8"/>
  <c r="L39" i="8"/>
  <c r="M39" i="8"/>
  <c r="N39" i="8"/>
  <c r="O39" i="8"/>
  <c r="P39" i="8"/>
  <c r="Q39" i="8"/>
  <c r="R39" i="8"/>
  <c r="S39" i="8"/>
  <c r="T39" i="8"/>
  <c r="U39" i="8"/>
  <c r="V39" i="8"/>
  <c r="E40" i="8"/>
  <c r="F40" i="8"/>
  <c r="G40" i="8"/>
  <c r="H40" i="8"/>
  <c r="I40" i="8"/>
  <c r="J40" i="8"/>
  <c r="K40" i="8"/>
  <c r="L40" i="8"/>
  <c r="M40" i="8"/>
  <c r="N40" i="8"/>
  <c r="O40" i="8"/>
  <c r="P40" i="8"/>
  <c r="Q40" i="8"/>
  <c r="R40" i="8"/>
  <c r="S40" i="8"/>
  <c r="T40" i="8"/>
  <c r="U40" i="8"/>
  <c r="V40" i="8"/>
  <c r="E41" i="8"/>
  <c r="F41" i="8"/>
  <c r="G41" i="8"/>
  <c r="H41" i="8"/>
  <c r="I41" i="8"/>
  <c r="J41" i="8"/>
  <c r="K41" i="8"/>
  <c r="L41" i="8"/>
  <c r="M41" i="8"/>
  <c r="N41" i="8"/>
  <c r="O41" i="8"/>
  <c r="P41" i="8"/>
  <c r="Q41" i="8"/>
  <c r="R41" i="8"/>
  <c r="S41" i="8"/>
  <c r="T41" i="8"/>
  <c r="U41" i="8"/>
  <c r="V41" i="8"/>
  <c r="E42" i="8"/>
  <c r="F42" i="8"/>
  <c r="G42" i="8"/>
  <c r="H42" i="8"/>
  <c r="I42" i="8"/>
  <c r="J42" i="8"/>
  <c r="K42" i="8"/>
  <c r="L42" i="8"/>
  <c r="M42" i="8"/>
  <c r="N42" i="8"/>
  <c r="O42" i="8"/>
  <c r="P42" i="8"/>
  <c r="Q42" i="8"/>
  <c r="R42" i="8"/>
  <c r="S42" i="8"/>
  <c r="T42" i="8"/>
  <c r="U42" i="8"/>
  <c r="V42" i="8"/>
  <c r="E43" i="8"/>
  <c r="F43" i="8"/>
  <c r="G43" i="8"/>
  <c r="H43" i="8"/>
  <c r="I43" i="8"/>
  <c r="J43" i="8"/>
  <c r="K43" i="8"/>
  <c r="L43" i="8"/>
  <c r="M43" i="8"/>
  <c r="N43" i="8"/>
  <c r="O43" i="8"/>
  <c r="P43" i="8"/>
  <c r="Q43" i="8"/>
  <c r="R43" i="8"/>
  <c r="S43" i="8"/>
  <c r="T43" i="8"/>
  <c r="U43" i="8"/>
  <c r="V43" i="8"/>
  <c r="E44" i="8"/>
  <c r="F44" i="8"/>
  <c r="G44" i="8"/>
  <c r="H44" i="8"/>
  <c r="I44" i="8"/>
  <c r="J44" i="8"/>
  <c r="K44" i="8"/>
  <c r="L44" i="8"/>
  <c r="M44" i="8"/>
  <c r="N44" i="8"/>
  <c r="O44" i="8"/>
  <c r="P44" i="8"/>
  <c r="Q44" i="8"/>
  <c r="R44" i="8"/>
  <c r="S44" i="8"/>
  <c r="T44" i="8"/>
  <c r="U44" i="8"/>
  <c r="V44" i="8"/>
  <c r="E45" i="8"/>
  <c r="F45" i="8"/>
  <c r="G45" i="8"/>
  <c r="H45" i="8"/>
  <c r="I45" i="8"/>
  <c r="J45" i="8"/>
  <c r="K45" i="8"/>
  <c r="L45" i="8"/>
  <c r="M45" i="8"/>
  <c r="N45" i="8"/>
  <c r="O45" i="8"/>
  <c r="P45" i="8"/>
  <c r="Q45" i="8"/>
  <c r="R45" i="8"/>
  <c r="S45" i="8"/>
  <c r="T45" i="8"/>
  <c r="U45" i="8"/>
  <c r="V45" i="8"/>
  <c r="E46" i="8"/>
  <c r="F46" i="8"/>
  <c r="G46" i="8"/>
  <c r="H46" i="8"/>
  <c r="I46" i="8"/>
  <c r="J46" i="8"/>
  <c r="K46" i="8"/>
  <c r="L46" i="8"/>
  <c r="M46" i="8"/>
  <c r="N46" i="8"/>
  <c r="O46" i="8"/>
  <c r="P46" i="8"/>
  <c r="Q46" i="8"/>
  <c r="R46" i="8"/>
  <c r="S46" i="8"/>
  <c r="T46" i="8"/>
  <c r="U46" i="8"/>
  <c r="V46" i="8"/>
  <c r="E47" i="8"/>
  <c r="F47" i="8"/>
  <c r="G47" i="8"/>
  <c r="H47" i="8"/>
  <c r="I47" i="8"/>
  <c r="J47" i="8"/>
  <c r="K47" i="8"/>
  <c r="L47" i="8"/>
  <c r="M47" i="8"/>
  <c r="N47" i="8"/>
  <c r="O47" i="8"/>
  <c r="P47" i="8"/>
  <c r="Q47" i="8"/>
  <c r="R47" i="8"/>
  <c r="S47" i="8"/>
  <c r="T47" i="8"/>
  <c r="U47" i="8"/>
  <c r="V47" i="8"/>
  <c r="E48" i="8"/>
  <c r="F48" i="8"/>
  <c r="G48" i="8"/>
  <c r="H48" i="8"/>
  <c r="I48" i="8"/>
  <c r="J48" i="8"/>
  <c r="K48" i="8"/>
  <c r="L48" i="8"/>
  <c r="M48" i="8"/>
  <c r="N48" i="8"/>
  <c r="O48" i="8"/>
  <c r="P48" i="8"/>
  <c r="Q48" i="8"/>
  <c r="R48" i="8"/>
  <c r="S48" i="8"/>
  <c r="T48" i="8"/>
  <c r="U48" i="8"/>
  <c r="V48" i="8"/>
  <c r="E49" i="8"/>
  <c r="F49" i="8"/>
  <c r="G49" i="8"/>
  <c r="H49" i="8"/>
  <c r="I49" i="8"/>
  <c r="J49" i="8"/>
  <c r="K49" i="8"/>
  <c r="L49" i="8"/>
  <c r="M49" i="8"/>
  <c r="N49" i="8"/>
  <c r="O49" i="8"/>
  <c r="P49" i="8"/>
  <c r="Q49" i="8"/>
  <c r="R49" i="8"/>
  <c r="S49" i="8"/>
  <c r="T49" i="8"/>
  <c r="U49" i="8"/>
  <c r="V49" i="8"/>
  <c r="E50" i="8"/>
  <c r="F50" i="8"/>
  <c r="G50" i="8"/>
  <c r="H50" i="8"/>
  <c r="I50" i="8"/>
  <c r="J50" i="8"/>
  <c r="K50" i="8"/>
  <c r="L50" i="8"/>
  <c r="M50" i="8"/>
  <c r="N50" i="8"/>
  <c r="O50" i="8"/>
  <c r="P50" i="8"/>
  <c r="Q50" i="8"/>
  <c r="R50" i="8"/>
  <c r="S50" i="8"/>
  <c r="T50" i="8"/>
  <c r="U50" i="8"/>
  <c r="V50" i="8"/>
  <c r="E51" i="8"/>
  <c r="F51" i="8"/>
  <c r="G51" i="8"/>
  <c r="H51" i="8"/>
  <c r="I51" i="8"/>
  <c r="J51" i="8"/>
  <c r="K51" i="8"/>
  <c r="L51" i="8"/>
  <c r="M51" i="8"/>
  <c r="N51" i="8"/>
  <c r="O51" i="8"/>
  <c r="P51" i="8"/>
  <c r="Q51" i="8"/>
  <c r="R51" i="8"/>
  <c r="S51" i="8"/>
  <c r="T51" i="8"/>
  <c r="U51" i="8"/>
  <c r="V51" i="8"/>
  <c r="E52" i="8"/>
  <c r="F52" i="8"/>
  <c r="G52" i="8"/>
  <c r="H52" i="8"/>
  <c r="I52" i="8"/>
  <c r="J52" i="8"/>
  <c r="K52" i="8"/>
  <c r="L52" i="8"/>
  <c r="M52" i="8"/>
  <c r="N52" i="8"/>
  <c r="O52" i="8"/>
  <c r="P52" i="8"/>
  <c r="Q52" i="8"/>
  <c r="R52" i="8"/>
  <c r="S52" i="8"/>
  <c r="T52" i="8"/>
  <c r="U52" i="8"/>
  <c r="V52" i="8"/>
  <c r="E53" i="8"/>
  <c r="F53" i="8"/>
  <c r="G53" i="8"/>
  <c r="H53" i="8"/>
  <c r="I53" i="8"/>
  <c r="J53" i="8"/>
  <c r="K53" i="8"/>
  <c r="L53" i="8"/>
  <c r="M53" i="8"/>
  <c r="N53" i="8"/>
  <c r="O53" i="8"/>
  <c r="P53" i="8"/>
  <c r="Q53" i="8"/>
  <c r="R53" i="8"/>
  <c r="S53" i="8"/>
  <c r="T53" i="8"/>
  <c r="U53" i="8"/>
  <c r="V53" i="8"/>
  <c r="E54" i="8"/>
  <c r="F54" i="8"/>
  <c r="G54" i="8"/>
  <c r="H54" i="8"/>
  <c r="I54" i="8"/>
  <c r="J54" i="8"/>
  <c r="K54" i="8"/>
  <c r="L54" i="8"/>
  <c r="M54" i="8"/>
  <c r="N54" i="8"/>
  <c r="O54" i="8"/>
  <c r="P54" i="8"/>
  <c r="Q54" i="8"/>
  <c r="R54" i="8"/>
  <c r="S54" i="8"/>
  <c r="T54" i="8"/>
  <c r="U54" i="8"/>
  <c r="V54" i="8"/>
  <c r="E55" i="8"/>
  <c r="F55" i="8"/>
  <c r="G55" i="8"/>
  <c r="H55" i="8"/>
  <c r="I55" i="8"/>
  <c r="J55" i="8"/>
  <c r="K55" i="8"/>
  <c r="L55" i="8"/>
  <c r="M55" i="8"/>
  <c r="N55" i="8"/>
  <c r="O55" i="8"/>
  <c r="P55" i="8"/>
  <c r="Q55" i="8"/>
  <c r="R55" i="8"/>
  <c r="S55" i="8"/>
  <c r="T55" i="8"/>
  <c r="U55" i="8"/>
  <c r="V55" i="8"/>
  <c r="E56" i="8"/>
  <c r="F56" i="8"/>
  <c r="G56" i="8"/>
  <c r="H56" i="8"/>
  <c r="I56" i="8"/>
  <c r="J56" i="8"/>
  <c r="K56" i="8"/>
  <c r="L56" i="8"/>
  <c r="M56" i="8"/>
  <c r="N56" i="8"/>
  <c r="O56" i="8"/>
  <c r="P56" i="8"/>
  <c r="Q56" i="8"/>
  <c r="R56" i="8"/>
  <c r="S56" i="8"/>
  <c r="T56" i="8"/>
  <c r="U56" i="8"/>
  <c r="V56" i="8"/>
  <c r="E57" i="8"/>
  <c r="F57" i="8"/>
  <c r="G57" i="8"/>
  <c r="H57" i="8"/>
  <c r="I57" i="8"/>
  <c r="J57" i="8"/>
  <c r="K57" i="8"/>
  <c r="L57" i="8"/>
  <c r="M57" i="8"/>
  <c r="N57" i="8"/>
  <c r="O57" i="8"/>
  <c r="P57" i="8"/>
  <c r="Q57" i="8"/>
  <c r="R57" i="8"/>
  <c r="S57" i="8"/>
  <c r="T57" i="8"/>
  <c r="U57" i="8"/>
  <c r="V57" i="8"/>
  <c r="E58" i="8"/>
  <c r="F58" i="8"/>
  <c r="G58" i="8"/>
  <c r="H58" i="8"/>
  <c r="I58" i="8"/>
  <c r="J58" i="8"/>
  <c r="K58" i="8"/>
  <c r="L58" i="8"/>
  <c r="M58" i="8"/>
  <c r="N58" i="8"/>
  <c r="O58" i="8"/>
  <c r="P58" i="8"/>
  <c r="Q58" i="8"/>
  <c r="R58" i="8"/>
  <c r="S58" i="8"/>
  <c r="T58" i="8"/>
  <c r="U58" i="8"/>
  <c r="V58" i="8"/>
  <c r="E59" i="8"/>
  <c r="F59" i="8"/>
  <c r="G59" i="8"/>
  <c r="H59" i="8"/>
  <c r="I59" i="8"/>
  <c r="J59" i="8"/>
  <c r="K59" i="8"/>
  <c r="L59" i="8"/>
  <c r="M59" i="8"/>
  <c r="N59" i="8"/>
  <c r="O59" i="8"/>
  <c r="P59" i="8"/>
  <c r="Q59" i="8"/>
  <c r="R59" i="8"/>
  <c r="S59" i="8"/>
  <c r="T59" i="8"/>
  <c r="U59" i="8"/>
  <c r="V59" i="8"/>
  <c r="E60" i="8"/>
  <c r="F60" i="8"/>
  <c r="G60" i="8"/>
  <c r="H60" i="8"/>
  <c r="I60" i="8"/>
  <c r="J60" i="8"/>
  <c r="K60" i="8"/>
  <c r="L60" i="8"/>
  <c r="M60" i="8"/>
  <c r="N60" i="8"/>
  <c r="O60" i="8"/>
  <c r="P60" i="8"/>
  <c r="Q60" i="8"/>
  <c r="R60" i="8"/>
  <c r="S60" i="8"/>
  <c r="T60" i="8"/>
  <c r="U60" i="8"/>
  <c r="V60" i="8"/>
  <c r="E61" i="8"/>
  <c r="F61" i="8"/>
  <c r="G61" i="8"/>
  <c r="H61" i="8"/>
  <c r="I61" i="8"/>
  <c r="J61" i="8"/>
  <c r="K61" i="8"/>
  <c r="L61" i="8"/>
  <c r="M61" i="8"/>
  <c r="N61" i="8"/>
  <c r="O61" i="8"/>
  <c r="P61" i="8"/>
  <c r="Q61" i="8"/>
  <c r="R61" i="8"/>
  <c r="S61" i="8"/>
  <c r="T61" i="8"/>
  <c r="U61" i="8"/>
  <c r="V61" i="8"/>
  <c r="E62" i="8"/>
  <c r="F62" i="8"/>
  <c r="G62" i="8"/>
  <c r="H62" i="8"/>
  <c r="I62" i="8"/>
  <c r="J62" i="8"/>
  <c r="K62" i="8"/>
  <c r="L62" i="8"/>
  <c r="M62" i="8"/>
  <c r="N62" i="8"/>
  <c r="O62" i="8"/>
  <c r="P62" i="8"/>
  <c r="Q62" i="8"/>
  <c r="R62" i="8"/>
  <c r="S62" i="8"/>
  <c r="T62" i="8"/>
  <c r="U62" i="8"/>
  <c r="V62" i="8"/>
  <c r="E63" i="8"/>
  <c r="F63" i="8"/>
  <c r="G63" i="8"/>
  <c r="H63" i="8"/>
  <c r="I63" i="8"/>
  <c r="J63" i="8"/>
  <c r="K63" i="8"/>
  <c r="L63" i="8"/>
  <c r="M63" i="8"/>
  <c r="N63" i="8"/>
  <c r="O63" i="8"/>
  <c r="P63" i="8"/>
  <c r="Q63" i="8"/>
  <c r="R63" i="8"/>
  <c r="S63" i="8"/>
  <c r="T63" i="8"/>
  <c r="U63" i="8"/>
  <c r="V63" i="8"/>
  <c r="E64" i="8"/>
  <c r="F64" i="8"/>
  <c r="G64" i="8"/>
  <c r="H64" i="8"/>
  <c r="I64" i="8"/>
  <c r="J64" i="8"/>
  <c r="K64" i="8"/>
  <c r="L64" i="8"/>
  <c r="M64" i="8"/>
  <c r="N64" i="8"/>
  <c r="O64" i="8"/>
  <c r="P64" i="8"/>
  <c r="Q64" i="8"/>
  <c r="R64" i="8"/>
  <c r="S64" i="8"/>
  <c r="T64" i="8"/>
  <c r="U64" i="8"/>
  <c r="V64" i="8"/>
  <c r="E65" i="8"/>
  <c r="F65" i="8"/>
  <c r="G65" i="8"/>
  <c r="H65" i="8"/>
  <c r="I65" i="8"/>
  <c r="J65" i="8"/>
  <c r="K65" i="8"/>
  <c r="L65" i="8"/>
  <c r="M65" i="8"/>
  <c r="N65" i="8"/>
  <c r="O65" i="8"/>
  <c r="P65" i="8"/>
  <c r="Q65" i="8"/>
  <c r="R65" i="8"/>
  <c r="S65" i="8"/>
  <c r="T65" i="8"/>
  <c r="U65" i="8"/>
  <c r="V65" i="8"/>
  <c r="E66" i="8"/>
  <c r="F66" i="8"/>
  <c r="G66" i="8"/>
  <c r="H66" i="8"/>
  <c r="I66" i="8"/>
  <c r="J66" i="8"/>
  <c r="K66" i="8"/>
  <c r="L66" i="8"/>
  <c r="M66" i="8"/>
  <c r="N66" i="8"/>
  <c r="O66" i="8"/>
  <c r="P66" i="8"/>
  <c r="Q66" i="8"/>
  <c r="R66" i="8"/>
  <c r="S66" i="8"/>
  <c r="T66" i="8"/>
  <c r="U66" i="8"/>
  <c r="V66" i="8"/>
  <c r="E67" i="8"/>
  <c r="F67" i="8"/>
  <c r="G67" i="8"/>
  <c r="H67" i="8"/>
  <c r="I67" i="8"/>
  <c r="J67" i="8"/>
  <c r="K67" i="8"/>
  <c r="L67" i="8"/>
  <c r="M67" i="8"/>
  <c r="N67" i="8"/>
  <c r="O67" i="8"/>
  <c r="P67" i="8"/>
  <c r="Q67" i="8"/>
  <c r="R67" i="8"/>
  <c r="S67" i="8"/>
  <c r="T67" i="8"/>
  <c r="U67" i="8"/>
  <c r="V67" i="8"/>
  <c r="E68" i="8"/>
  <c r="F68" i="8"/>
  <c r="G68" i="8"/>
  <c r="H68" i="8"/>
  <c r="I68" i="8"/>
  <c r="J68" i="8"/>
  <c r="K68" i="8"/>
  <c r="L68" i="8"/>
  <c r="M68" i="8"/>
  <c r="N68" i="8"/>
  <c r="O68" i="8"/>
  <c r="P68" i="8"/>
  <c r="Q68" i="8"/>
  <c r="R68" i="8"/>
  <c r="S68" i="8"/>
  <c r="T68" i="8"/>
  <c r="U68" i="8"/>
  <c r="V68" i="8"/>
  <c r="E69" i="8"/>
  <c r="F69" i="8"/>
  <c r="G69" i="8"/>
  <c r="H69" i="8"/>
  <c r="I69" i="8"/>
  <c r="J69" i="8"/>
  <c r="K69" i="8"/>
  <c r="L69" i="8"/>
  <c r="M69" i="8"/>
  <c r="N69" i="8"/>
  <c r="O69" i="8"/>
  <c r="P69" i="8"/>
  <c r="Q69" i="8"/>
  <c r="R69" i="8"/>
  <c r="S69" i="8"/>
  <c r="T69" i="8"/>
  <c r="U69" i="8"/>
  <c r="V69" i="8"/>
  <c r="E70" i="8"/>
  <c r="F70" i="8"/>
  <c r="G70" i="8"/>
  <c r="H70" i="8"/>
  <c r="I70" i="8"/>
  <c r="J70" i="8"/>
  <c r="K70" i="8"/>
  <c r="L70" i="8"/>
  <c r="M70" i="8"/>
  <c r="N70" i="8"/>
  <c r="O70" i="8"/>
  <c r="P70" i="8"/>
  <c r="Q70" i="8"/>
  <c r="R70" i="8"/>
  <c r="S70" i="8"/>
  <c r="T70" i="8"/>
  <c r="U70" i="8"/>
  <c r="V70" i="8"/>
  <c r="E71" i="8"/>
  <c r="F71" i="8"/>
  <c r="G71" i="8"/>
  <c r="H71" i="8"/>
  <c r="I71" i="8"/>
  <c r="J71" i="8"/>
  <c r="K71" i="8"/>
  <c r="L71" i="8"/>
  <c r="M71" i="8"/>
  <c r="N71" i="8"/>
  <c r="O71" i="8"/>
  <c r="P71" i="8"/>
  <c r="Q71" i="8"/>
  <c r="R71" i="8"/>
  <c r="S71" i="8"/>
  <c r="T71" i="8"/>
  <c r="U71" i="8"/>
  <c r="V71" i="8"/>
  <c r="E72" i="8"/>
  <c r="F72" i="8"/>
  <c r="G72" i="8"/>
  <c r="H72" i="8"/>
  <c r="I72" i="8"/>
  <c r="J72" i="8"/>
  <c r="K72" i="8"/>
  <c r="L72" i="8"/>
  <c r="M72" i="8"/>
  <c r="N72" i="8"/>
  <c r="O72" i="8"/>
  <c r="P72" i="8"/>
  <c r="Q72" i="8"/>
  <c r="R72" i="8"/>
  <c r="S72" i="8"/>
  <c r="T72" i="8"/>
  <c r="U72" i="8"/>
  <c r="V72" i="8"/>
  <c r="E73" i="8"/>
  <c r="F73" i="8"/>
  <c r="G73" i="8"/>
  <c r="H73" i="8"/>
  <c r="I73" i="8"/>
  <c r="J73" i="8"/>
  <c r="K73" i="8"/>
  <c r="L73" i="8"/>
  <c r="M73" i="8"/>
  <c r="N73" i="8"/>
  <c r="O73" i="8"/>
  <c r="P73" i="8"/>
  <c r="Q73" i="8"/>
  <c r="R73" i="8"/>
  <c r="S73" i="8"/>
  <c r="T73" i="8"/>
  <c r="U73" i="8"/>
  <c r="V73" i="8"/>
  <c r="E74" i="8"/>
  <c r="F74" i="8"/>
  <c r="G74" i="8"/>
  <c r="H74" i="8"/>
  <c r="I74" i="8"/>
  <c r="J74" i="8"/>
  <c r="K74" i="8"/>
  <c r="L74" i="8"/>
  <c r="M74" i="8"/>
  <c r="N74" i="8"/>
  <c r="O74" i="8"/>
  <c r="P74" i="8"/>
  <c r="Q74" i="8"/>
  <c r="R74" i="8"/>
  <c r="S74" i="8"/>
  <c r="T74" i="8"/>
  <c r="U74" i="8"/>
  <c r="V74" i="8"/>
  <c r="E75" i="8"/>
  <c r="F75" i="8"/>
  <c r="G75" i="8"/>
  <c r="H75" i="8"/>
  <c r="I75" i="8"/>
  <c r="J75" i="8"/>
  <c r="K75" i="8"/>
  <c r="L75" i="8"/>
  <c r="M75" i="8"/>
  <c r="N75" i="8"/>
  <c r="O75" i="8"/>
  <c r="P75" i="8"/>
  <c r="Q75" i="8"/>
  <c r="R75" i="8"/>
  <c r="S75" i="8"/>
  <c r="T75" i="8"/>
  <c r="U75" i="8"/>
  <c r="V75" i="8"/>
  <c r="E76" i="8"/>
  <c r="F76" i="8"/>
  <c r="G76" i="8"/>
  <c r="H76" i="8"/>
  <c r="I76" i="8"/>
  <c r="J76" i="8"/>
  <c r="K76" i="8"/>
  <c r="L76" i="8"/>
  <c r="M76" i="8"/>
  <c r="N76" i="8"/>
  <c r="O76" i="8"/>
  <c r="P76" i="8"/>
  <c r="Q76" i="8"/>
  <c r="R76" i="8"/>
  <c r="S76" i="8"/>
  <c r="T76" i="8"/>
  <c r="U76" i="8"/>
  <c r="V76" i="8"/>
  <c r="E77" i="8"/>
  <c r="F77" i="8"/>
  <c r="G77" i="8"/>
  <c r="H77" i="8"/>
  <c r="I77" i="8"/>
  <c r="J77" i="8"/>
  <c r="K77" i="8"/>
  <c r="L77" i="8"/>
  <c r="M77" i="8"/>
  <c r="N77" i="8"/>
  <c r="O77" i="8"/>
  <c r="P77" i="8"/>
  <c r="Q77" i="8"/>
  <c r="R77" i="8"/>
  <c r="S77" i="8"/>
  <c r="T77" i="8"/>
  <c r="U77" i="8"/>
  <c r="V77" i="8"/>
  <c r="E78" i="8"/>
  <c r="F78" i="8"/>
  <c r="G78" i="8"/>
  <c r="H78" i="8"/>
  <c r="I78" i="8"/>
  <c r="J78" i="8"/>
  <c r="K78" i="8"/>
  <c r="L78" i="8"/>
  <c r="M78" i="8"/>
  <c r="N78" i="8"/>
  <c r="O78" i="8"/>
  <c r="P78" i="8"/>
  <c r="Q78" i="8"/>
  <c r="R78" i="8"/>
  <c r="S78" i="8"/>
  <c r="T78" i="8"/>
  <c r="U78" i="8"/>
  <c r="V78" i="8"/>
  <c r="E79" i="8"/>
  <c r="F79" i="8"/>
  <c r="G79" i="8"/>
  <c r="H79" i="8"/>
  <c r="I79" i="8"/>
  <c r="J79" i="8"/>
  <c r="K79" i="8"/>
  <c r="L79" i="8"/>
  <c r="M79" i="8"/>
  <c r="N79" i="8"/>
  <c r="O79" i="8"/>
  <c r="P79" i="8"/>
  <c r="Q79" i="8"/>
  <c r="R79" i="8"/>
  <c r="S79" i="8"/>
  <c r="T79" i="8"/>
  <c r="U79" i="8"/>
  <c r="V79" i="8"/>
  <c r="E80" i="8"/>
  <c r="F80" i="8"/>
  <c r="G80" i="8"/>
  <c r="H80" i="8"/>
  <c r="I80" i="8"/>
  <c r="J80" i="8"/>
  <c r="K80" i="8"/>
  <c r="L80" i="8"/>
  <c r="M80" i="8"/>
  <c r="N80" i="8"/>
  <c r="O80" i="8"/>
  <c r="P80" i="8"/>
  <c r="Q80" i="8"/>
  <c r="R80" i="8"/>
  <c r="S80" i="8"/>
  <c r="T80" i="8"/>
  <c r="U80" i="8"/>
  <c r="V80" i="8"/>
  <c r="E81" i="8"/>
  <c r="F81" i="8"/>
  <c r="G81" i="8"/>
  <c r="H81" i="8"/>
  <c r="I81" i="8"/>
  <c r="J81" i="8"/>
  <c r="K81" i="8"/>
  <c r="L81" i="8"/>
  <c r="M81" i="8"/>
  <c r="N81" i="8"/>
  <c r="O81" i="8"/>
  <c r="P81" i="8"/>
  <c r="Q81" i="8"/>
  <c r="R81" i="8"/>
  <c r="S81" i="8"/>
  <c r="T81" i="8"/>
  <c r="U81" i="8"/>
  <c r="V81" i="8"/>
  <c r="E82" i="8"/>
  <c r="F82" i="8"/>
  <c r="G82" i="8"/>
  <c r="H82" i="8"/>
  <c r="I82" i="8"/>
  <c r="J82" i="8"/>
  <c r="K82" i="8"/>
  <c r="L82" i="8"/>
  <c r="M82" i="8"/>
  <c r="N82" i="8"/>
  <c r="O82" i="8"/>
  <c r="P82" i="8"/>
  <c r="Q82" i="8"/>
  <c r="R82" i="8"/>
  <c r="S82" i="8"/>
  <c r="T82" i="8"/>
  <c r="U82" i="8"/>
  <c r="V82" i="8"/>
  <c r="E83" i="8"/>
  <c r="F83" i="8"/>
  <c r="G83" i="8"/>
  <c r="H83" i="8"/>
  <c r="I83" i="8"/>
  <c r="J83" i="8"/>
  <c r="K83" i="8"/>
  <c r="L83" i="8"/>
  <c r="M83" i="8"/>
  <c r="N83" i="8"/>
  <c r="O83" i="8"/>
  <c r="P83" i="8"/>
  <c r="Q83" i="8"/>
  <c r="R83" i="8"/>
  <c r="S83" i="8"/>
  <c r="T83" i="8"/>
  <c r="U83" i="8"/>
  <c r="V83" i="8"/>
  <c r="E84" i="8"/>
  <c r="F84" i="8"/>
  <c r="G84" i="8"/>
  <c r="H84" i="8"/>
  <c r="I84" i="8"/>
  <c r="J84" i="8"/>
  <c r="K84" i="8"/>
  <c r="L84" i="8"/>
  <c r="M84" i="8"/>
  <c r="N84" i="8"/>
  <c r="O84" i="8"/>
  <c r="P84" i="8"/>
  <c r="Q84" i="8"/>
  <c r="R84" i="8"/>
  <c r="S84" i="8"/>
  <c r="T84" i="8"/>
  <c r="U84" i="8"/>
  <c r="V84" i="8"/>
  <c r="E85" i="8"/>
  <c r="F85" i="8"/>
  <c r="G85" i="8"/>
  <c r="H85" i="8"/>
  <c r="I85" i="8"/>
  <c r="J85" i="8"/>
  <c r="K85" i="8"/>
  <c r="L85" i="8"/>
  <c r="M85" i="8"/>
  <c r="N85" i="8"/>
  <c r="O85" i="8"/>
  <c r="P85" i="8"/>
  <c r="Q85" i="8"/>
  <c r="R85" i="8"/>
  <c r="S85" i="8"/>
  <c r="T85" i="8"/>
  <c r="U85" i="8"/>
  <c r="V85" i="8"/>
  <c r="E86" i="8"/>
  <c r="F86" i="8"/>
  <c r="G86" i="8"/>
  <c r="H86" i="8"/>
  <c r="I86" i="8"/>
  <c r="J86" i="8"/>
  <c r="K86" i="8"/>
  <c r="L86" i="8"/>
  <c r="M86" i="8"/>
  <c r="N86" i="8"/>
  <c r="O86" i="8"/>
  <c r="P86" i="8"/>
  <c r="Q86" i="8"/>
  <c r="R86" i="8"/>
  <c r="S86" i="8"/>
  <c r="T86" i="8"/>
  <c r="U86" i="8"/>
  <c r="V86" i="8"/>
  <c r="E87" i="8"/>
  <c r="F87" i="8"/>
  <c r="G87" i="8"/>
  <c r="H87" i="8"/>
  <c r="I87" i="8"/>
  <c r="J87" i="8"/>
  <c r="K87" i="8"/>
  <c r="L87" i="8"/>
  <c r="M87" i="8"/>
  <c r="N87" i="8"/>
  <c r="O87" i="8"/>
  <c r="P87" i="8"/>
  <c r="Q87" i="8"/>
  <c r="R87" i="8"/>
  <c r="S87" i="8"/>
  <c r="T87" i="8"/>
  <c r="U87" i="8"/>
  <c r="V87" i="8"/>
  <c r="E88" i="8"/>
  <c r="F88" i="8"/>
  <c r="G88" i="8"/>
  <c r="H88" i="8"/>
  <c r="I88" i="8"/>
  <c r="J88" i="8"/>
  <c r="K88" i="8"/>
  <c r="L88" i="8"/>
  <c r="M88" i="8"/>
  <c r="N88" i="8"/>
  <c r="O88" i="8"/>
  <c r="P88" i="8"/>
  <c r="Q88" i="8"/>
  <c r="R88" i="8"/>
  <c r="S88" i="8"/>
  <c r="T88" i="8"/>
  <c r="U88" i="8"/>
  <c r="V88" i="8"/>
  <c r="E89" i="8"/>
  <c r="F89" i="8"/>
  <c r="G89" i="8"/>
  <c r="H89" i="8"/>
  <c r="I89" i="8"/>
  <c r="J89" i="8"/>
  <c r="K89" i="8"/>
  <c r="L89" i="8"/>
  <c r="M89" i="8"/>
  <c r="N89" i="8"/>
  <c r="O89" i="8"/>
  <c r="P89" i="8"/>
  <c r="Q89" i="8"/>
  <c r="R89" i="8"/>
  <c r="S89" i="8"/>
  <c r="T89" i="8"/>
  <c r="U89" i="8"/>
  <c r="V89" i="8"/>
  <c r="E90" i="8"/>
  <c r="F90" i="8"/>
  <c r="G90" i="8"/>
  <c r="H90" i="8"/>
  <c r="I90" i="8"/>
  <c r="J90" i="8"/>
  <c r="K90" i="8"/>
  <c r="L90" i="8"/>
  <c r="M90" i="8"/>
  <c r="N90" i="8"/>
  <c r="O90" i="8"/>
  <c r="P90" i="8"/>
  <c r="Q90" i="8"/>
  <c r="R90" i="8"/>
  <c r="S90" i="8"/>
  <c r="T90" i="8"/>
  <c r="U90" i="8"/>
  <c r="V90" i="8"/>
  <c r="E91" i="8"/>
  <c r="F91" i="8"/>
  <c r="G91" i="8"/>
  <c r="H91" i="8"/>
  <c r="I91" i="8"/>
  <c r="J91" i="8"/>
  <c r="K91" i="8"/>
  <c r="L91" i="8"/>
  <c r="M91" i="8"/>
  <c r="N91" i="8"/>
  <c r="O91" i="8"/>
  <c r="P91" i="8"/>
  <c r="Q91" i="8"/>
  <c r="R91" i="8"/>
  <c r="S91" i="8"/>
  <c r="T91" i="8"/>
  <c r="U91" i="8"/>
  <c r="V91" i="8"/>
  <c r="E92" i="8"/>
  <c r="F92" i="8"/>
  <c r="G92" i="8"/>
  <c r="H92" i="8"/>
  <c r="I92" i="8"/>
  <c r="J92" i="8"/>
  <c r="K92" i="8"/>
  <c r="L92" i="8"/>
  <c r="M92" i="8"/>
  <c r="N92" i="8"/>
  <c r="O92" i="8"/>
  <c r="P92" i="8"/>
  <c r="Q92" i="8"/>
  <c r="R92" i="8"/>
  <c r="S92" i="8"/>
  <c r="T92" i="8"/>
  <c r="U92" i="8"/>
  <c r="V92" i="8"/>
  <c r="E93" i="8"/>
  <c r="F93" i="8"/>
  <c r="G93" i="8"/>
  <c r="H93" i="8"/>
  <c r="I93" i="8"/>
  <c r="J93" i="8"/>
  <c r="K93" i="8"/>
  <c r="L93" i="8"/>
  <c r="M93" i="8"/>
  <c r="N93" i="8"/>
  <c r="O93" i="8"/>
  <c r="P93" i="8"/>
  <c r="Q93" i="8"/>
  <c r="R93" i="8"/>
  <c r="S93" i="8"/>
  <c r="T93" i="8"/>
  <c r="U93" i="8"/>
  <c r="V93" i="8"/>
  <c r="E94" i="8"/>
  <c r="F94" i="8"/>
  <c r="G94" i="8"/>
  <c r="H94" i="8"/>
  <c r="I94" i="8"/>
  <c r="J94" i="8"/>
  <c r="K94" i="8"/>
  <c r="L94" i="8"/>
  <c r="M94" i="8"/>
  <c r="N94" i="8"/>
  <c r="O94" i="8"/>
  <c r="P94" i="8"/>
  <c r="Q94" i="8"/>
  <c r="R94" i="8"/>
  <c r="S94" i="8"/>
  <c r="T94" i="8"/>
  <c r="U94" i="8"/>
  <c r="V94" i="8"/>
  <c r="E95" i="8"/>
  <c r="F95" i="8"/>
  <c r="G95" i="8"/>
  <c r="H95" i="8"/>
  <c r="I95" i="8"/>
  <c r="J95" i="8"/>
  <c r="K95" i="8"/>
  <c r="L95" i="8"/>
  <c r="M95" i="8"/>
  <c r="N95" i="8"/>
  <c r="O95" i="8"/>
  <c r="P95" i="8"/>
  <c r="Q95" i="8"/>
  <c r="R95" i="8"/>
  <c r="S95" i="8"/>
  <c r="T95" i="8"/>
  <c r="U95" i="8"/>
  <c r="V95" i="8"/>
  <c r="E96" i="8"/>
  <c r="F96" i="8"/>
  <c r="G96" i="8"/>
  <c r="H96" i="8"/>
  <c r="I96" i="8"/>
  <c r="J96" i="8"/>
  <c r="K96" i="8"/>
  <c r="L96" i="8"/>
  <c r="M96" i="8"/>
  <c r="N96" i="8"/>
  <c r="O96" i="8"/>
  <c r="P96" i="8"/>
  <c r="Q96" i="8"/>
  <c r="R96" i="8"/>
  <c r="S96" i="8"/>
  <c r="T96" i="8"/>
  <c r="U96" i="8"/>
  <c r="V96" i="8"/>
  <c r="E97" i="8"/>
  <c r="F97" i="8"/>
  <c r="G97" i="8"/>
  <c r="H97" i="8"/>
  <c r="I97" i="8"/>
  <c r="J97" i="8"/>
  <c r="K97" i="8"/>
  <c r="L97" i="8"/>
  <c r="M97" i="8"/>
  <c r="N97" i="8"/>
  <c r="O97" i="8"/>
  <c r="P97" i="8"/>
  <c r="Q97" i="8"/>
  <c r="R97" i="8"/>
  <c r="S97" i="8"/>
  <c r="T97" i="8"/>
  <c r="U97" i="8"/>
  <c r="V97" i="8"/>
  <c r="E98" i="8"/>
  <c r="F98" i="8"/>
  <c r="G98" i="8"/>
  <c r="H98" i="8"/>
  <c r="I98" i="8"/>
  <c r="J98" i="8"/>
  <c r="K98" i="8"/>
  <c r="L98" i="8"/>
  <c r="M98" i="8"/>
  <c r="N98" i="8"/>
  <c r="O98" i="8"/>
  <c r="P98" i="8"/>
  <c r="Q98" i="8"/>
  <c r="R98" i="8"/>
  <c r="S98" i="8"/>
  <c r="T98" i="8"/>
  <c r="U98" i="8"/>
  <c r="V98" i="8"/>
  <c r="E99" i="8"/>
  <c r="F99" i="8"/>
  <c r="G99" i="8"/>
  <c r="H99" i="8"/>
  <c r="I99" i="8"/>
  <c r="J99" i="8"/>
  <c r="K99" i="8"/>
  <c r="L99" i="8"/>
  <c r="M99" i="8"/>
  <c r="N99" i="8"/>
  <c r="O99" i="8"/>
  <c r="P99" i="8"/>
  <c r="Q99" i="8"/>
  <c r="R99" i="8"/>
  <c r="S99" i="8"/>
  <c r="T99" i="8"/>
  <c r="U99" i="8"/>
  <c r="V99" i="8"/>
  <c r="E100" i="8"/>
  <c r="F100" i="8"/>
  <c r="G100" i="8"/>
  <c r="H100" i="8"/>
  <c r="I100" i="8"/>
  <c r="J100" i="8"/>
  <c r="K100" i="8"/>
  <c r="L100" i="8"/>
  <c r="M100" i="8"/>
  <c r="N100" i="8"/>
  <c r="O100" i="8"/>
  <c r="P100" i="8"/>
  <c r="Q100" i="8"/>
  <c r="R100" i="8"/>
  <c r="S100" i="8"/>
  <c r="T100" i="8"/>
  <c r="U100" i="8"/>
  <c r="V100" i="8"/>
  <c r="E101" i="8"/>
  <c r="F101" i="8"/>
  <c r="G101" i="8"/>
  <c r="H101" i="8"/>
  <c r="I101" i="8"/>
  <c r="J101" i="8"/>
  <c r="K101" i="8"/>
  <c r="L101" i="8"/>
  <c r="M101" i="8"/>
  <c r="N101" i="8"/>
  <c r="O101" i="8"/>
  <c r="P101" i="8"/>
  <c r="Q101" i="8"/>
  <c r="R101" i="8"/>
  <c r="S101" i="8"/>
  <c r="T101" i="8"/>
  <c r="U101" i="8"/>
  <c r="V101" i="8"/>
  <c r="E102" i="8"/>
  <c r="F102" i="8"/>
  <c r="G102" i="8"/>
  <c r="H102" i="8"/>
  <c r="I102" i="8"/>
  <c r="J102" i="8"/>
  <c r="K102" i="8"/>
  <c r="L102" i="8"/>
  <c r="M102" i="8"/>
  <c r="N102" i="8"/>
  <c r="O102" i="8"/>
  <c r="P102" i="8"/>
  <c r="Q102" i="8"/>
  <c r="R102" i="8"/>
  <c r="S102" i="8"/>
  <c r="T102" i="8"/>
  <c r="U102" i="8"/>
  <c r="V102" i="8"/>
  <c r="E103" i="8"/>
  <c r="F103" i="8"/>
  <c r="G103" i="8"/>
  <c r="H103" i="8"/>
  <c r="I103" i="8"/>
  <c r="J103" i="8"/>
  <c r="K103" i="8"/>
  <c r="L103" i="8"/>
  <c r="M103" i="8"/>
  <c r="N103" i="8"/>
  <c r="O103" i="8"/>
  <c r="P103" i="8"/>
  <c r="Q103" i="8"/>
  <c r="R103" i="8"/>
  <c r="S103" i="8"/>
  <c r="T103" i="8"/>
  <c r="U103" i="8"/>
  <c r="V103" i="8"/>
  <c r="E104" i="8"/>
  <c r="F104" i="8"/>
  <c r="G104" i="8"/>
  <c r="H104" i="8"/>
  <c r="I104" i="8"/>
  <c r="J104" i="8"/>
  <c r="K104" i="8"/>
  <c r="L104" i="8"/>
  <c r="M104" i="8"/>
  <c r="N104" i="8"/>
  <c r="O104" i="8"/>
  <c r="P104" i="8"/>
  <c r="Q104" i="8"/>
  <c r="R104" i="8"/>
  <c r="S104" i="8"/>
  <c r="T104" i="8"/>
  <c r="U104" i="8"/>
  <c r="V104" i="8"/>
  <c r="E105" i="8"/>
  <c r="F105" i="8"/>
  <c r="G105" i="8"/>
  <c r="H105" i="8"/>
  <c r="I105" i="8"/>
  <c r="J105" i="8"/>
  <c r="K105" i="8"/>
  <c r="L105" i="8"/>
  <c r="M105" i="8"/>
  <c r="N105" i="8"/>
  <c r="O105" i="8"/>
  <c r="P105" i="8"/>
  <c r="Q105" i="8"/>
  <c r="R105" i="8"/>
  <c r="S105" i="8"/>
  <c r="T105" i="8"/>
  <c r="U105" i="8"/>
  <c r="V105" i="8"/>
  <c r="E106" i="8"/>
  <c r="F106" i="8"/>
  <c r="G106" i="8"/>
  <c r="H106" i="8"/>
  <c r="I106" i="8"/>
  <c r="J106" i="8"/>
  <c r="K106" i="8"/>
  <c r="L106" i="8"/>
  <c r="M106" i="8"/>
  <c r="N106" i="8"/>
  <c r="O106" i="8"/>
  <c r="P106" i="8"/>
  <c r="Q106" i="8"/>
  <c r="R106" i="8"/>
  <c r="S106" i="8"/>
  <c r="T106" i="8"/>
  <c r="U106" i="8"/>
  <c r="V106" i="8"/>
  <c r="E107" i="8"/>
  <c r="F107" i="8"/>
  <c r="G107" i="8"/>
  <c r="H107" i="8"/>
  <c r="I107" i="8"/>
  <c r="J107" i="8"/>
  <c r="K107" i="8"/>
  <c r="L107" i="8"/>
  <c r="M107" i="8"/>
  <c r="N107" i="8"/>
  <c r="O107" i="8"/>
  <c r="P107" i="8"/>
  <c r="Q107" i="8"/>
  <c r="R107" i="8"/>
  <c r="S107" i="8"/>
  <c r="T107" i="8"/>
  <c r="U107" i="8"/>
  <c r="V107" i="8"/>
  <c r="E108" i="8"/>
  <c r="F108" i="8"/>
  <c r="G108" i="8"/>
  <c r="H108" i="8"/>
  <c r="I108" i="8"/>
  <c r="J108" i="8"/>
  <c r="K108" i="8"/>
  <c r="L108" i="8"/>
  <c r="M108" i="8"/>
  <c r="N108" i="8"/>
  <c r="O108" i="8"/>
  <c r="P108" i="8"/>
  <c r="Q108" i="8"/>
  <c r="R108" i="8"/>
  <c r="S108" i="8"/>
  <c r="T108" i="8"/>
  <c r="U108" i="8"/>
  <c r="V108" i="8"/>
  <c r="E109" i="8"/>
  <c r="F109" i="8"/>
  <c r="G109" i="8"/>
  <c r="H109" i="8"/>
  <c r="I109" i="8"/>
  <c r="J109" i="8"/>
  <c r="K109" i="8"/>
  <c r="L109" i="8"/>
  <c r="M109" i="8"/>
  <c r="N109" i="8"/>
  <c r="O109" i="8"/>
  <c r="P109" i="8"/>
  <c r="Q109" i="8"/>
  <c r="R109" i="8"/>
  <c r="S109" i="8"/>
  <c r="T109" i="8"/>
  <c r="U109" i="8"/>
  <c r="V109" i="8"/>
  <c r="E110" i="8"/>
  <c r="F110" i="8"/>
  <c r="G110" i="8"/>
  <c r="H110" i="8"/>
  <c r="I110" i="8"/>
  <c r="J110" i="8"/>
  <c r="K110" i="8"/>
  <c r="L110" i="8"/>
  <c r="M110" i="8"/>
  <c r="N110" i="8"/>
  <c r="O110" i="8"/>
  <c r="P110" i="8"/>
  <c r="Q110" i="8"/>
  <c r="R110" i="8"/>
  <c r="S110" i="8"/>
  <c r="T110" i="8"/>
  <c r="U110" i="8"/>
  <c r="V110" i="8"/>
  <c r="E111" i="8"/>
  <c r="F111" i="8"/>
  <c r="G111" i="8"/>
  <c r="H111" i="8"/>
  <c r="I111" i="8"/>
  <c r="J111" i="8"/>
  <c r="K111" i="8"/>
  <c r="L111" i="8"/>
  <c r="M111" i="8"/>
  <c r="N111" i="8"/>
  <c r="O111" i="8"/>
  <c r="P111" i="8"/>
  <c r="Q111" i="8"/>
  <c r="R111" i="8"/>
  <c r="S111" i="8"/>
  <c r="T111" i="8"/>
  <c r="U111" i="8"/>
  <c r="V111" i="8"/>
  <c r="E112" i="8"/>
  <c r="F112" i="8"/>
  <c r="G112" i="8"/>
  <c r="H112" i="8"/>
  <c r="I112" i="8"/>
  <c r="J112" i="8"/>
  <c r="K112" i="8"/>
  <c r="L112" i="8"/>
  <c r="M112" i="8"/>
  <c r="N112" i="8"/>
  <c r="O112" i="8"/>
  <c r="P112" i="8"/>
  <c r="Q112" i="8"/>
  <c r="R112" i="8"/>
  <c r="S112" i="8"/>
  <c r="T112" i="8"/>
  <c r="U112" i="8"/>
  <c r="V112" i="8"/>
  <c r="E113" i="8"/>
  <c r="F113" i="8"/>
  <c r="G113" i="8"/>
  <c r="H113" i="8"/>
  <c r="I113" i="8"/>
  <c r="J113" i="8"/>
  <c r="K113" i="8"/>
  <c r="L113" i="8"/>
  <c r="M113" i="8"/>
  <c r="N113" i="8"/>
  <c r="O113" i="8"/>
  <c r="P113" i="8"/>
  <c r="Q113" i="8"/>
  <c r="R113" i="8"/>
  <c r="S113" i="8"/>
  <c r="T113" i="8"/>
  <c r="U113" i="8"/>
  <c r="V113" i="8"/>
  <c r="E114" i="8"/>
  <c r="F114" i="8"/>
  <c r="G114" i="8"/>
  <c r="H114" i="8"/>
  <c r="I114" i="8"/>
  <c r="J114" i="8"/>
  <c r="K114" i="8"/>
  <c r="L114" i="8"/>
  <c r="M114" i="8"/>
  <c r="N114" i="8"/>
  <c r="O114" i="8"/>
  <c r="P114" i="8"/>
  <c r="Q114" i="8"/>
  <c r="R114" i="8"/>
  <c r="S114" i="8"/>
  <c r="T114" i="8"/>
  <c r="U114" i="8"/>
  <c r="V114" i="8"/>
  <c r="E115" i="8"/>
  <c r="F115" i="8"/>
  <c r="G115" i="8"/>
  <c r="H115" i="8"/>
  <c r="I115" i="8"/>
  <c r="J115" i="8"/>
  <c r="K115" i="8"/>
  <c r="L115" i="8"/>
  <c r="M115" i="8"/>
  <c r="N115" i="8"/>
  <c r="O115" i="8"/>
  <c r="P115" i="8"/>
  <c r="Q115" i="8"/>
  <c r="R115" i="8"/>
  <c r="S115" i="8"/>
  <c r="T115" i="8"/>
  <c r="U115" i="8"/>
  <c r="V115" i="8"/>
  <c r="E116" i="8"/>
  <c r="F116" i="8"/>
  <c r="G116" i="8"/>
  <c r="H116" i="8"/>
  <c r="I116" i="8"/>
  <c r="J116" i="8"/>
  <c r="K116" i="8"/>
  <c r="L116" i="8"/>
  <c r="M116" i="8"/>
  <c r="N116" i="8"/>
  <c r="O116" i="8"/>
  <c r="P116" i="8"/>
  <c r="Q116" i="8"/>
  <c r="R116" i="8"/>
  <c r="S116" i="8"/>
  <c r="T116" i="8"/>
  <c r="U116" i="8"/>
  <c r="V116" i="8"/>
  <c r="E117" i="8"/>
  <c r="F117" i="8"/>
  <c r="G117" i="8"/>
  <c r="H117" i="8"/>
  <c r="I117" i="8"/>
  <c r="J117" i="8"/>
  <c r="K117" i="8"/>
  <c r="L117" i="8"/>
  <c r="M117" i="8"/>
  <c r="N117" i="8"/>
  <c r="O117" i="8"/>
  <c r="P117" i="8"/>
  <c r="Q117" i="8"/>
  <c r="R117" i="8"/>
  <c r="S117" i="8"/>
  <c r="T117" i="8"/>
  <c r="U117" i="8"/>
  <c r="V117" i="8"/>
  <c r="E118" i="8"/>
  <c r="F118" i="8"/>
  <c r="G118" i="8"/>
  <c r="H118" i="8"/>
  <c r="I118" i="8"/>
  <c r="J118" i="8"/>
  <c r="K118" i="8"/>
  <c r="L118" i="8"/>
  <c r="M118" i="8"/>
  <c r="N118" i="8"/>
  <c r="O118" i="8"/>
  <c r="P118" i="8"/>
  <c r="Q118" i="8"/>
  <c r="R118" i="8"/>
  <c r="S118" i="8"/>
  <c r="T118" i="8"/>
  <c r="U118" i="8"/>
  <c r="V118" i="8"/>
  <c r="E119" i="8"/>
  <c r="F119" i="8"/>
  <c r="G119" i="8"/>
  <c r="H119" i="8"/>
  <c r="I119" i="8"/>
  <c r="J119" i="8"/>
  <c r="K119" i="8"/>
  <c r="L119" i="8"/>
  <c r="M119" i="8"/>
  <c r="N119" i="8"/>
  <c r="O119" i="8"/>
  <c r="P119" i="8"/>
  <c r="Q119" i="8"/>
  <c r="R119" i="8"/>
  <c r="S119" i="8"/>
  <c r="T119" i="8"/>
  <c r="U119" i="8"/>
  <c r="V119" i="8"/>
  <c r="E120" i="8"/>
  <c r="F120" i="8"/>
  <c r="G120" i="8"/>
  <c r="H120" i="8"/>
  <c r="I120" i="8"/>
  <c r="J120" i="8"/>
  <c r="K120" i="8"/>
  <c r="L120" i="8"/>
  <c r="M120" i="8"/>
  <c r="N120" i="8"/>
  <c r="O120" i="8"/>
  <c r="P120" i="8"/>
  <c r="Q120" i="8"/>
  <c r="R120" i="8"/>
  <c r="S120" i="8"/>
  <c r="T120" i="8"/>
  <c r="U120" i="8"/>
  <c r="V120" i="8"/>
  <c r="E121" i="8"/>
  <c r="F121" i="8"/>
  <c r="G121" i="8"/>
  <c r="H121" i="8"/>
  <c r="I121" i="8"/>
  <c r="J121" i="8"/>
  <c r="K121" i="8"/>
  <c r="L121" i="8"/>
  <c r="M121" i="8"/>
  <c r="N121" i="8"/>
  <c r="O121" i="8"/>
  <c r="P121" i="8"/>
  <c r="Q121" i="8"/>
  <c r="R121" i="8"/>
  <c r="S121" i="8"/>
  <c r="T121" i="8"/>
  <c r="U121" i="8"/>
  <c r="V121" i="8"/>
  <c r="E122" i="8"/>
  <c r="F122" i="8"/>
  <c r="G122" i="8"/>
  <c r="H122" i="8"/>
  <c r="I122" i="8"/>
  <c r="J122" i="8"/>
  <c r="K122" i="8"/>
  <c r="L122" i="8"/>
  <c r="M122" i="8"/>
  <c r="N122" i="8"/>
  <c r="O122" i="8"/>
  <c r="P122" i="8"/>
  <c r="Q122" i="8"/>
  <c r="R122" i="8"/>
  <c r="S122" i="8"/>
  <c r="T122" i="8"/>
  <c r="U122" i="8"/>
  <c r="V122" i="8"/>
  <c r="E123" i="8"/>
  <c r="F123" i="8"/>
  <c r="G123" i="8"/>
  <c r="H123" i="8"/>
  <c r="I123" i="8"/>
  <c r="J123" i="8"/>
  <c r="K123" i="8"/>
  <c r="L123" i="8"/>
  <c r="M123" i="8"/>
  <c r="N123" i="8"/>
  <c r="O123" i="8"/>
  <c r="P123" i="8"/>
  <c r="Q123" i="8"/>
  <c r="R123" i="8"/>
  <c r="S123" i="8"/>
  <c r="T123" i="8"/>
  <c r="U123" i="8"/>
  <c r="V123" i="8"/>
  <c r="E124" i="8"/>
  <c r="F124" i="8"/>
  <c r="G124" i="8"/>
  <c r="H124" i="8"/>
  <c r="I124" i="8"/>
  <c r="J124" i="8"/>
  <c r="K124" i="8"/>
  <c r="L124" i="8"/>
  <c r="M124" i="8"/>
  <c r="N124" i="8"/>
  <c r="O124" i="8"/>
  <c r="P124" i="8"/>
  <c r="Q124" i="8"/>
  <c r="R124" i="8"/>
  <c r="S124" i="8"/>
  <c r="T124" i="8"/>
  <c r="U124" i="8"/>
  <c r="V124" i="8"/>
  <c r="E125" i="8"/>
  <c r="F125" i="8"/>
  <c r="G125" i="8"/>
  <c r="H125" i="8"/>
  <c r="I125" i="8"/>
  <c r="J125" i="8"/>
  <c r="K125" i="8"/>
  <c r="L125" i="8"/>
  <c r="M125" i="8"/>
  <c r="N125" i="8"/>
  <c r="O125" i="8"/>
  <c r="P125" i="8"/>
  <c r="Q125" i="8"/>
  <c r="R125" i="8"/>
  <c r="S125" i="8"/>
  <c r="T125" i="8"/>
  <c r="U125" i="8"/>
  <c r="V125" i="8"/>
  <c r="E126" i="8"/>
  <c r="F126" i="8"/>
  <c r="G126" i="8"/>
  <c r="H126" i="8"/>
  <c r="I126" i="8"/>
  <c r="J126" i="8"/>
  <c r="K126" i="8"/>
  <c r="L126" i="8"/>
  <c r="M126" i="8"/>
  <c r="N126" i="8"/>
  <c r="O126" i="8"/>
  <c r="P126" i="8"/>
  <c r="Q126" i="8"/>
  <c r="R126" i="8"/>
  <c r="S126" i="8"/>
  <c r="T126" i="8"/>
  <c r="U126" i="8"/>
  <c r="V126" i="8"/>
  <c r="E127" i="8"/>
  <c r="F127" i="8"/>
  <c r="G127" i="8"/>
  <c r="H127" i="8"/>
  <c r="I127" i="8"/>
  <c r="J127" i="8"/>
  <c r="K127" i="8"/>
  <c r="L127" i="8"/>
  <c r="M127" i="8"/>
  <c r="N127" i="8"/>
  <c r="O127" i="8"/>
  <c r="P127" i="8"/>
  <c r="Q127" i="8"/>
  <c r="R127" i="8"/>
  <c r="S127" i="8"/>
  <c r="T127" i="8"/>
  <c r="U127" i="8"/>
  <c r="V127" i="8"/>
  <c r="E128" i="8"/>
  <c r="F128" i="8"/>
  <c r="G128" i="8"/>
  <c r="H128" i="8"/>
  <c r="I128" i="8"/>
  <c r="J128" i="8"/>
  <c r="K128" i="8"/>
  <c r="L128" i="8"/>
  <c r="M128" i="8"/>
  <c r="N128" i="8"/>
  <c r="O128" i="8"/>
  <c r="P128" i="8"/>
  <c r="Q128" i="8"/>
  <c r="R128" i="8"/>
  <c r="S128" i="8"/>
  <c r="T128" i="8"/>
  <c r="U128" i="8"/>
  <c r="V128" i="8"/>
  <c r="E129" i="8"/>
  <c r="F129" i="8"/>
  <c r="G129" i="8"/>
  <c r="H129" i="8"/>
  <c r="I129" i="8"/>
  <c r="J129" i="8"/>
  <c r="K129" i="8"/>
  <c r="L129" i="8"/>
  <c r="M129" i="8"/>
  <c r="N129" i="8"/>
  <c r="O129" i="8"/>
  <c r="P129" i="8"/>
  <c r="Q129" i="8"/>
  <c r="R129" i="8"/>
  <c r="S129" i="8"/>
  <c r="T129" i="8"/>
  <c r="U129" i="8"/>
  <c r="V129" i="8"/>
  <c r="E130" i="8"/>
  <c r="F130" i="8"/>
  <c r="G130" i="8"/>
  <c r="H130" i="8"/>
  <c r="I130" i="8"/>
  <c r="J130" i="8"/>
  <c r="K130" i="8"/>
  <c r="L130" i="8"/>
  <c r="M130" i="8"/>
  <c r="N130" i="8"/>
  <c r="O130" i="8"/>
  <c r="P130" i="8"/>
  <c r="Q130" i="8"/>
  <c r="R130" i="8"/>
  <c r="S130" i="8"/>
  <c r="T130" i="8"/>
  <c r="U130" i="8"/>
  <c r="V130" i="8"/>
  <c r="E131" i="8"/>
  <c r="F131" i="8"/>
  <c r="G131" i="8"/>
  <c r="H131" i="8"/>
  <c r="I131" i="8"/>
  <c r="J131" i="8"/>
  <c r="K131" i="8"/>
  <c r="L131" i="8"/>
  <c r="M131" i="8"/>
  <c r="N131" i="8"/>
  <c r="O131" i="8"/>
  <c r="P131" i="8"/>
  <c r="Q131" i="8"/>
  <c r="R131" i="8"/>
  <c r="S131" i="8"/>
  <c r="T131" i="8"/>
  <c r="U131" i="8"/>
  <c r="V131" i="8"/>
  <c r="E132" i="8"/>
  <c r="F132" i="8"/>
  <c r="G132" i="8"/>
  <c r="H132" i="8"/>
  <c r="I132" i="8"/>
  <c r="J132" i="8"/>
  <c r="K132" i="8"/>
  <c r="L132" i="8"/>
  <c r="M132" i="8"/>
  <c r="N132" i="8"/>
  <c r="O132" i="8"/>
  <c r="P132" i="8"/>
  <c r="Q132" i="8"/>
  <c r="R132" i="8"/>
  <c r="S132" i="8"/>
  <c r="T132" i="8"/>
  <c r="U132" i="8"/>
  <c r="V132" i="8"/>
  <c r="E133" i="8"/>
  <c r="F133" i="8"/>
  <c r="G133" i="8"/>
  <c r="H133" i="8"/>
  <c r="I133" i="8"/>
  <c r="J133" i="8"/>
  <c r="K133" i="8"/>
  <c r="L133" i="8"/>
  <c r="M133" i="8"/>
  <c r="N133" i="8"/>
  <c r="O133" i="8"/>
  <c r="P133" i="8"/>
  <c r="Q133" i="8"/>
  <c r="R133" i="8"/>
  <c r="S133" i="8"/>
  <c r="T133" i="8"/>
  <c r="U133" i="8"/>
  <c r="V133" i="8"/>
  <c r="E134" i="8"/>
  <c r="F134" i="8"/>
  <c r="G134" i="8"/>
  <c r="H134" i="8"/>
  <c r="I134" i="8"/>
  <c r="J134" i="8"/>
  <c r="K134" i="8"/>
  <c r="L134" i="8"/>
  <c r="M134" i="8"/>
  <c r="N134" i="8"/>
  <c r="O134" i="8"/>
  <c r="P134" i="8"/>
  <c r="Q134" i="8"/>
  <c r="R134" i="8"/>
  <c r="S134" i="8"/>
  <c r="T134" i="8"/>
  <c r="U134" i="8"/>
  <c r="V134" i="8"/>
  <c r="E135" i="8"/>
  <c r="F135" i="8"/>
  <c r="G135" i="8"/>
  <c r="H135" i="8"/>
  <c r="I135" i="8"/>
  <c r="J135" i="8"/>
  <c r="K135" i="8"/>
  <c r="L135" i="8"/>
  <c r="M135" i="8"/>
  <c r="N135" i="8"/>
  <c r="O135" i="8"/>
  <c r="P135" i="8"/>
  <c r="Q135" i="8"/>
  <c r="R135" i="8"/>
  <c r="S135" i="8"/>
  <c r="T135" i="8"/>
  <c r="U135" i="8"/>
  <c r="V135" i="8"/>
  <c r="E136" i="8"/>
  <c r="F136" i="8"/>
  <c r="G136" i="8"/>
  <c r="H136" i="8"/>
  <c r="I136" i="8"/>
  <c r="J136" i="8"/>
  <c r="K136" i="8"/>
  <c r="L136" i="8"/>
  <c r="M136" i="8"/>
  <c r="N136" i="8"/>
  <c r="O136" i="8"/>
  <c r="P136" i="8"/>
  <c r="Q136" i="8"/>
  <c r="R136" i="8"/>
  <c r="S136" i="8"/>
  <c r="T136" i="8"/>
  <c r="U136" i="8"/>
  <c r="V136" i="8"/>
  <c r="E137" i="8"/>
  <c r="F137" i="8"/>
  <c r="G137" i="8"/>
  <c r="H137" i="8"/>
  <c r="I137" i="8"/>
  <c r="J137" i="8"/>
  <c r="K137" i="8"/>
  <c r="L137" i="8"/>
  <c r="M137" i="8"/>
  <c r="N137" i="8"/>
  <c r="O137" i="8"/>
  <c r="P137" i="8"/>
  <c r="Q137" i="8"/>
  <c r="R137" i="8"/>
  <c r="S137" i="8"/>
  <c r="T137" i="8"/>
  <c r="U137" i="8"/>
  <c r="V137" i="8"/>
  <c r="E138" i="8"/>
  <c r="F138" i="8"/>
  <c r="G138" i="8"/>
  <c r="H138" i="8"/>
  <c r="I138" i="8"/>
  <c r="J138" i="8"/>
  <c r="K138" i="8"/>
  <c r="L138" i="8"/>
  <c r="M138" i="8"/>
  <c r="N138" i="8"/>
  <c r="O138" i="8"/>
  <c r="P138" i="8"/>
  <c r="Q138" i="8"/>
  <c r="R138" i="8"/>
  <c r="S138" i="8"/>
  <c r="T138" i="8"/>
  <c r="U138" i="8"/>
  <c r="V138" i="8"/>
  <c r="E139" i="8"/>
  <c r="F139" i="8"/>
  <c r="G139" i="8"/>
  <c r="H139" i="8"/>
  <c r="I139" i="8"/>
  <c r="J139" i="8"/>
  <c r="K139" i="8"/>
  <c r="L139" i="8"/>
  <c r="M139" i="8"/>
  <c r="N139" i="8"/>
  <c r="O139" i="8"/>
  <c r="P139" i="8"/>
  <c r="Q139" i="8"/>
  <c r="R139" i="8"/>
  <c r="S139" i="8"/>
  <c r="T139" i="8"/>
  <c r="U139" i="8"/>
  <c r="V139" i="8"/>
  <c r="E140" i="8"/>
  <c r="F140" i="8"/>
  <c r="G140" i="8"/>
  <c r="H140" i="8"/>
  <c r="I140" i="8"/>
  <c r="J140" i="8"/>
  <c r="K140" i="8"/>
  <c r="L140" i="8"/>
  <c r="M140" i="8"/>
  <c r="N140" i="8"/>
  <c r="O140" i="8"/>
  <c r="P140" i="8"/>
  <c r="Q140" i="8"/>
  <c r="R140" i="8"/>
  <c r="S140" i="8"/>
  <c r="T140" i="8"/>
  <c r="U140" i="8"/>
  <c r="V140" i="8"/>
  <c r="E141" i="8"/>
  <c r="F141" i="8"/>
  <c r="G141" i="8"/>
  <c r="H141" i="8"/>
  <c r="I141" i="8"/>
  <c r="J141" i="8"/>
  <c r="K141" i="8"/>
  <c r="L141" i="8"/>
  <c r="M141" i="8"/>
  <c r="N141" i="8"/>
  <c r="O141" i="8"/>
  <c r="P141" i="8"/>
  <c r="Q141" i="8"/>
  <c r="R141" i="8"/>
  <c r="S141" i="8"/>
  <c r="T141" i="8"/>
  <c r="U141" i="8"/>
  <c r="V141" i="8"/>
  <c r="E142" i="8"/>
  <c r="F142" i="8"/>
  <c r="G142" i="8"/>
  <c r="H142" i="8"/>
  <c r="I142" i="8"/>
  <c r="J142" i="8"/>
  <c r="K142" i="8"/>
  <c r="L142" i="8"/>
  <c r="M142" i="8"/>
  <c r="N142" i="8"/>
  <c r="O142" i="8"/>
  <c r="P142" i="8"/>
  <c r="Q142" i="8"/>
  <c r="R142" i="8"/>
  <c r="S142" i="8"/>
  <c r="T142" i="8"/>
  <c r="U142" i="8"/>
  <c r="V142" i="8"/>
  <c r="E143" i="8"/>
  <c r="F143" i="8"/>
  <c r="G143" i="8"/>
  <c r="H143" i="8"/>
  <c r="I143" i="8"/>
  <c r="J143" i="8"/>
  <c r="K143" i="8"/>
  <c r="L143" i="8"/>
  <c r="M143" i="8"/>
  <c r="N143" i="8"/>
  <c r="O143" i="8"/>
  <c r="P143" i="8"/>
  <c r="Q143" i="8"/>
  <c r="R143" i="8"/>
  <c r="S143" i="8"/>
  <c r="T143" i="8"/>
  <c r="U143" i="8"/>
  <c r="V143" i="8"/>
  <c r="E144" i="8"/>
  <c r="F144" i="8"/>
  <c r="G144" i="8"/>
  <c r="H144" i="8"/>
  <c r="I144" i="8"/>
  <c r="J144" i="8"/>
  <c r="K144" i="8"/>
  <c r="L144" i="8"/>
  <c r="M144" i="8"/>
  <c r="N144" i="8"/>
  <c r="O144" i="8"/>
  <c r="P144" i="8"/>
  <c r="Q144" i="8"/>
  <c r="R144" i="8"/>
  <c r="S144" i="8"/>
  <c r="T144" i="8"/>
  <c r="U144" i="8"/>
  <c r="V144" i="8"/>
  <c r="E145" i="8"/>
  <c r="F145" i="8"/>
  <c r="G145" i="8"/>
  <c r="H145" i="8"/>
  <c r="I145" i="8"/>
  <c r="J145" i="8"/>
  <c r="K145" i="8"/>
  <c r="L145" i="8"/>
  <c r="M145" i="8"/>
  <c r="N145" i="8"/>
  <c r="O145" i="8"/>
  <c r="P145" i="8"/>
  <c r="Q145" i="8"/>
  <c r="R145" i="8"/>
  <c r="S145" i="8"/>
  <c r="T145" i="8"/>
  <c r="U145" i="8"/>
  <c r="V145" i="8"/>
  <c r="E146" i="8"/>
  <c r="F146" i="8"/>
  <c r="G146" i="8"/>
  <c r="H146" i="8"/>
  <c r="I146" i="8"/>
  <c r="J146" i="8"/>
  <c r="K146" i="8"/>
  <c r="L146" i="8"/>
  <c r="M146" i="8"/>
  <c r="N146" i="8"/>
  <c r="O146" i="8"/>
  <c r="P146" i="8"/>
  <c r="Q146" i="8"/>
  <c r="R146" i="8"/>
  <c r="S146" i="8"/>
  <c r="T146" i="8"/>
  <c r="U146" i="8"/>
  <c r="V146" i="8"/>
  <c r="E147" i="8"/>
  <c r="F147" i="8"/>
  <c r="G147" i="8"/>
  <c r="H147" i="8"/>
  <c r="I147" i="8"/>
  <c r="J147" i="8"/>
  <c r="K147" i="8"/>
  <c r="L147" i="8"/>
  <c r="M147" i="8"/>
  <c r="N147" i="8"/>
  <c r="O147" i="8"/>
  <c r="P147" i="8"/>
  <c r="Q147" i="8"/>
  <c r="R147" i="8"/>
  <c r="S147" i="8"/>
  <c r="T147" i="8"/>
  <c r="U147" i="8"/>
  <c r="V147" i="8"/>
  <c r="E148" i="8"/>
  <c r="F148" i="8"/>
  <c r="G148" i="8"/>
  <c r="H148" i="8"/>
  <c r="I148" i="8"/>
  <c r="J148" i="8"/>
  <c r="K148" i="8"/>
  <c r="L148" i="8"/>
  <c r="M148" i="8"/>
  <c r="N148" i="8"/>
  <c r="O148" i="8"/>
  <c r="P148" i="8"/>
  <c r="Q148" i="8"/>
  <c r="R148" i="8"/>
  <c r="S148" i="8"/>
  <c r="T148" i="8"/>
  <c r="U148" i="8"/>
  <c r="V148" i="8"/>
  <c r="E149" i="8"/>
  <c r="F149" i="8"/>
  <c r="G149" i="8"/>
  <c r="H149" i="8"/>
  <c r="I149" i="8"/>
  <c r="J149" i="8"/>
  <c r="K149" i="8"/>
  <c r="L149" i="8"/>
  <c r="M149" i="8"/>
  <c r="N149" i="8"/>
  <c r="O149" i="8"/>
  <c r="P149" i="8"/>
  <c r="Q149" i="8"/>
  <c r="R149" i="8"/>
  <c r="S149" i="8"/>
  <c r="T149" i="8"/>
  <c r="U149" i="8"/>
  <c r="V149" i="8"/>
  <c r="E150" i="8"/>
  <c r="F150" i="8"/>
  <c r="G150" i="8"/>
  <c r="H150" i="8"/>
  <c r="I150" i="8"/>
  <c r="J150" i="8"/>
  <c r="K150" i="8"/>
  <c r="L150" i="8"/>
  <c r="M150" i="8"/>
  <c r="N150" i="8"/>
  <c r="O150" i="8"/>
  <c r="P150" i="8"/>
  <c r="Q150" i="8"/>
  <c r="R150" i="8"/>
  <c r="S150" i="8"/>
  <c r="T150" i="8"/>
  <c r="U150" i="8"/>
  <c r="V150" i="8"/>
  <c r="E151" i="8"/>
  <c r="F151" i="8"/>
  <c r="G151" i="8"/>
  <c r="H151" i="8"/>
  <c r="I151" i="8"/>
  <c r="J151" i="8"/>
  <c r="K151" i="8"/>
  <c r="L151" i="8"/>
  <c r="M151" i="8"/>
  <c r="N151" i="8"/>
  <c r="O151" i="8"/>
  <c r="P151" i="8"/>
  <c r="Q151" i="8"/>
  <c r="R151" i="8"/>
  <c r="S151" i="8"/>
  <c r="T151" i="8"/>
  <c r="U151" i="8"/>
  <c r="V151" i="8"/>
  <c r="E152" i="8"/>
  <c r="F152" i="8"/>
  <c r="G152" i="8"/>
  <c r="H152" i="8"/>
  <c r="I152" i="8"/>
  <c r="J152" i="8"/>
  <c r="K152" i="8"/>
  <c r="L152" i="8"/>
  <c r="M152" i="8"/>
  <c r="N152" i="8"/>
  <c r="O152" i="8"/>
  <c r="P152" i="8"/>
  <c r="Q152" i="8"/>
  <c r="R152" i="8"/>
  <c r="S152" i="8"/>
  <c r="T152" i="8"/>
  <c r="U152" i="8"/>
  <c r="V152" i="8"/>
  <c r="E153" i="8"/>
  <c r="F153" i="8"/>
  <c r="G153" i="8"/>
  <c r="H153" i="8"/>
  <c r="I153" i="8"/>
  <c r="J153" i="8"/>
  <c r="K153" i="8"/>
  <c r="L153" i="8"/>
  <c r="M153" i="8"/>
  <c r="N153" i="8"/>
  <c r="O153" i="8"/>
  <c r="P153" i="8"/>
  <c r="Q153" i="8"/>
  <c r="R153" i="8"/>
  <c r="S153" i="8"/>
  <c r="T153" i="8"/>
  <c r="U153" i="8"/>
  <c r="V153" i="8"/>
  <c r="E154" i="8"/>
  <c r="F154" i="8"/>
  <c r="G154" i="8"/>
  <c r="H154" i="8"/>
  <c r="I154" i="8"/>
  <c r="J154" i="8"/>
  <c r="K154" i="8"/>
  <c r="L154" i="8"/>
  <c r="M154" i="8"/>
  <c r="N154" i="8"/>
  <c r="O154" i="8"/>
  <c r="P154" i="8"/>
  <c r="Q154" i="8"/>
  <c r="R154" i="8"/>
  <c r="S154" i="8"/>
  <c r="T154" i="8"/>
  <c r="U154" i="8"/>
  <c r="V154" i="8"/>
  <c r="E155" i="8"/>
  <c r="F155" i="8"/>
  <c r="G155" i="8"/>
  <c r="H155" i="8"/>
  <c r="I155" i="8"/>
  <c r="J155" i="8"/>
  <c r="K155" i="8"/>
  <c r="L155" i="8"/>
  <c r="M155" i="8"/>
  <c r="N155" i="8"/>
  <c r="O155" i="8"/>
  <c r="P155" i="8"/>
  <c r="Q155" i="8"/>
  <c r="R155" i="8"/>
  <c r="S155" i="8"/>
  <c r="T155" i="8"/>
  <c r="U155" i="8"/>
  <c r="V155" i="8"/>
  <c r="E156" i="8"/>
  <c r="F156" i="8"/>
  <c r="G156" i="8"/>
  <c r="H156" i="8"/>
  <c r="I156" i="8"/>
  <c r="J156" i="8"/>
  <c r="K156" i="8"/>
  <c r="L156" i="8"/>
  <c r="M156" i="8"/>
  <c r="N156" i="8"/>
  <c r="O156" i="8"/>
  <c r="P156" i="8"/>
  <c r="Q156" i="8"/>
  <c r="R156" i="8"/>
  <c r="S156" i="8"/>
  <c r="T156" i="8"/>
  <c r="U156" i="8"/>
  <c r="V156" i="8"/>
  <c r="E157" i="8"/>
  <c r="F157" i="8"/>
  <c r="G157" i="8"/>
  <c r="H157" i="8"/>
  <c r="I157" i="8"/>
  <c r="J157" i="8"/>
  <c r="K157" i="8"/>
  <c r="L157" i="8"/>
  <c r="M157" i="8"/>
  <c r="N157" i="8"/>
  <c r="O157" i="8"/>
  <c r="P157" i="8"/>
  <c r="Q157" i="8"/>
  <c r="R157" i="8"/>
  <c r="S157" i="8"/>
  <c r="T157" i="8"/>
  <c r="U157" i="8"/>
  <c r="V157" i="8"/>
  <c r="E158" i="8"/>
  <c r="F158" i="8"/>
  <c r="G158" i="8"/>
  <c r="H158" i="8"/>
  <c r="I158" i="8"/>
  <c r="J158" i="8"/>
  <c r="K158" i="8"/>
  <c r="L158" i="8"/>
  <c r="M158" i="8"/>
  <c r="N158" i="8"/>
  <c r="O158" i="8"/>
  <c r="P158" i="8"/>
  <c r="Q158" i="8"/>
  <c r="R158" i="8"/>
  <c r="S158" i="8"/>
  <c r="T158" i="8"/>
  <c r="U158" i="8"/>
  <c r="V158" i="8"/>
  <c r="E159" i="8"/>
  <c r="F159" i="8"/>
  <c r="G159" i="8"/>
  <c r="H159" i="8"/>
  <c r="I159" i="8"/>
  <c r="J159" i="8"/>
  <c r="K159" i="8"/>
  <c r="L159" i="8"/>
  <c r="M159" i="8"/>
  <c r="N159" i="8"/>
  <c r="O159" i="8"/>
  <c r="P159" i="8"/>
  <c r="Q159" i="8"/>
  <c r="R159" i="8"/>
  <c r="S159" i="8"/>
  <c r="T159" i="8"/>
  <c r="U159" i="8"/>
  <c r="V159" i="8"/>
  <c r="E160" i="8"/>
  <c r="F160" i="8"/>
  <c r="G160" i="8"/>
  <c r="H160" i="8"/>
  <c r="I160" i="8"/>
  <c r="J160" i="8"/>
  <c r="K160" i="8"/>
  <c r="L160" i="8"/>
  <c r="M160" i="8"/>
  <c r="N160" i="8"/>
  <c r="O160" i="8"/>
  <c r="P160" i="8"/>
  <c r="Q160" i="8"/>
  <c r="R160" i="8"/>
  <c r="S160" i="8"/>
  <c r="T160" i="8"/>
  <c r="U160" i="8"/>
  <c r="V160" i="8"/>
  <c r="E161" i="8"/>
  <c r="F161" i="8"/>
  <c r="G161" i="8"/>
  <c r="H161" i="8"/>
  <c r="I161" i="8"/>
  <c r="J161" i="8"/>
  <c r="K161" i="8"/>
  <c r="L161" i="8"/>
  <c r="M161" i="8"/>
  <c r="N161" i="8"/>
  <c r="O161" i="8"/>
  <c r="P161" i="8"/>
  <c r="Q161" i="8"/>
  <c r="R161" i="8"/>
  <c r="S161" i="8"/>
  <c r="T161" i="8"/>
  <c r="U161" i="8"/>
  <c r="V161" i="8"/>
  <c r="E162" i="8"/>
  <c r="F162" i="8"/>
  <c r="G162" i="8"/>
  <c r="H162" i="8"/>
  <c r="I162" i="8"/>
  <c r="J162" i="8"/>
  <c r="K162" i="8"/>
  <c r="L162" i="8"/>
  <c r="M162" i="8"/>
  <c r="N162" i="8"/>
  <c r="O162" i="8"/>
  <c r="P162" i="8"/>
  <c r="Q162" i="8"/>
  <c r="R162" i="8"/>
  <c r="S162" i="8"/>
  <c r="T162" i="8"/>
  <c r="U162" i="8"/>
  <c r="V162" i="8"/>
  <c r="E163" i="8"/>
  <c r="F163" i="8"/>
  <c r="G163" i="8"/>
  <c r="H163" i="8"/>
  <c r="I163" i="8"/>
  <c r="J163" i="8"/>
  <c r="K163" i="8"/>
  <c r="L163" i="8"/>
  <c r="M163" i="8"/>
  <c r="N163" i="8"/>
  <c r="O163" i="8"/>
  <c r="P163" i="8"/>
  <c r="Q163" i="8"/>
  <c r="R163" i="8"/>
  <c r="S163" i="8"/>
  <c r="T163" i="8"/>
  <c r="U163" i="8"/>
  <c r="V163" i="8"/>
  <c r="E164" i="8"/>
  <c r="F164" i="8"/>
  <c r="G164" i="8"/>
  <c r="H164" i="8"/>
  <c r="I164" i="8"/>
  <c r="J164" i="8"/>
  <c r="K164" i="8"/>
  <c r="L164" i="8"/>
  <c r="M164" i="8"/>
  <c r="N164" i="8"/>
  <c r="O164" i="8"/>
  <c r="P164" i="8"/>
  <c r="Q164" i="8"/>
  <c r="R164" i="8"/>
  <c r="S164" i="8"/>
  <c r="T164" i="8"/>
  <c r="U164" i="8"/>
  <c r="V164" i="8"/>
  <c r="E165" i="8"/>
  <c r="F165" i="8"/>
  <c r="G165" i="8"/>
  <c r="H165" i="8"/>
  <c r="I165" i="8"/>
  <c r="J165" i="8"/>
  <c r="K165" i="8"/>
  <c r="L165" i="8"/>
  <c r="M165" i="8"/>
  <c r="N165" i="8"/>
  <c r="O165" i="8"/>
  <c r="P165" i="8"/>
  <c r="Q165" i="8"/>
  <c r="R165" i="8"/>
  <c r="S165" i="8"/>
  <c r="T165" i="8"/>
  <c r="U165" i="8"/>
  <c r="V165" i="8"/>
  <c r="E166" i="8"/>
  <c r="F166" i="8"/>
  <c r="G166" i="8"/>
  <c r="H166" i="8"/>
  <c r="I166" i="8"/>
  <c r="J166" i="8"/>
  <c r="K166" i="8"/>
  <c r="L166" i="8"/>
  <c r="M166" i="8"/>
  <c r="N166" i="8"/>
  <c r="O166" i="8"/>
  <c r="P166" i="8"/>
  <c r="Q166" i="8"/>
  <c r="R166" i="8"/>
  <c r="S166" i="8"/>
  <c r="T166" i="8"/>
  <c r="U166" i="8"/>
  <c r="V166" i="8"/>
  <c r="E167" i="8"/>
  <c r="F167" i="8"/>
  <c r="G167" i="8"/>
  <c r="H167" i="8"/>
  <c r="I167" i="8"/>
  <c r="J167" i="8"/>
  <c r="K167" i="8"/>
  <c r="L167" i="8"/>
  <c r="M167" i="8"/>
  <c r="N167" i="8"/>
  <c r="O167" i="8"/>
  <c r="P167" i="8"/>
  <c r="Q167" i="8"/>
  <c r="R167" i="8"/>
  <c r="S167" i="8"/>
  <c r="T167" i="8"/>
  <c r="U167" i="8"/>
  <c r="V167" i="8"/>
  <c r="E168" i="8"/>
  <c r="F168" i="8"/>
  <c r="G168" i="8"/>
  <c r="H168" i="8"/>
  <c r="I168" i="8"/>
  <c r="J168" i="8"/>
  <c r="K168" i="8"/>
  <c r="L168" i="8"/>
  <c r="M168" i="8"/>
  <c r="N168" i="8"/>
  <c r="O168" i="8"/>
  <c r="P168" i="8"/>
  <c r="Q168" i="8"/>
  <c r="R168" i="8"/>
  <c r="S168" i="8"/>
  <c r="T168" i="8"/>
  <c r="U168" i="8"/>
  <c r="V168" i="8"/>
  <c r="E169" i="8"/>
  <c r="F169" i="8"/>
  <c r="G169" i="8"/>
  <c r="H169" i="8"/>
  <c r="I169" i="8"/>
  <c r="J169" i="8"/>
  <c r="K169" i="8"/>
  <c r="L169" i="8"/>
  <c r="M169" i="8"/>
  <c r="N169" i="8"/>
  <c r="O169" i="8"/>
  <c r="P169" i="8"/>
  <c r="Q169" i="8"/>
  <c r="R169" i="8"/>
  <c r="S169" i="8"/>
  <c r="T169" i="8"/>
  <c r="U169" i="8"/>
  <c r="V169" i="8"/>
  <c r="E170" i="8"/>
  <c r="F170" i="8"/>
  <c r="G170" i="8"/>
  <c r="H170" i="8"/>
  <c r="I170" i="8"/>
  <c r="J170" i="8"/>
  <c r="K170" i="8"/>
  <c r="L170" i="8"/>
  <c r="M170" i="8"/>
  <c r="N170" i="8"/>
  <c r="O170" i="8"/>
  <c r="P170" i="8"/>
  <c r="Q170" i="8"/>
  <c r="R170" i="8"/>
  <c r="S170" i="8"/>
  <c r="T170" i="8"/>
  <c r="U170" i="8"/>
  <c r="V170" i="8"/>
  <c r="E171" i="8"/>
  <c r="F171" i="8"/>
  <c r="G171" i="8"/>
  <c r="H171" i="8"/>
  <c r="I171" i="8"/>
  <c r="J171" i="8"/>
  <c r="K171" i="8"/>
  <c r="L171" i="8"/>
  <c r="M171" i="8"/>
  <c r="N171" i="8"/>
  <c r="O171" i="8"/>
  <c r="P171" i="8"/>
  <c r="Q171" i="8"/>
  <c r="R171" i="8"/>
  <c r="S171" i="8"/>
  <c r="T171" i="8"/>
  <c r="U171" i="8"/>
  <c r="V171" i="8"/>
  <c r="E172" i="8"/>
  <c r="F172" i="8"/>
  <c r="G172" i="8"/>
  <c r="H172" i="8"/>
  <c r="I172" i="8"/>
  <c r="J172" i="8"/>
  <c r="K172" i="8"/>
  <c r="L172" i="8"/>
  <c r="M172" i="8"/>
  <c r="N172" i="8"/>
  <c r="O172" i="8"/>
  <c r="P172" i="8"/>
  <c r="Q172" i="8"/>
  <c r="R172" i="8"/>
  <c r="S172" i="8"/>
  <c r="T172" i="8"/>
  <c r="U172" i="8"/>
  <c r="V172" i="8"/>
  <c r="E173" i="8"/>
  <c r="F173" i="8"/>
  <c r="G173" i="8"/>
  <c r="H173" i="8"/>
  <c r="I173" i="8"/>
  <c r="J173" i="8"/>
  <c r="K173" i="8"/>
  <c r="L173" i="8"/>
  <c r="M173" i="8"/>
  <c r="N173" i="8"/>
  <c r="O173" i="8"/>
  <c r="P173" i="8"/>
  <c r="Q173" i="8"/>
  <c r="R173" i="8"/>
  <c r="S173" i="8"/>
  <c r="T173" i="8"/>
  <c r="U173" i="8"/>
  <c r="V173" i="8"/>
  <c r="E174" i="8"/>
  <c r="F174" i="8"/>
  <c r="G174" i="8"/>
  <c r="H174" i="8"/>
  <c r="I174" i="8"/>
  <c r="J174" i="8"/>
  <c r="K174" i="8"/>
  <c r="L174" i="8"/>
  <c r="M174" i="8"/>
  <c r="N174" i="8"/>
  <c r="O174" i="8"/>
  <c r="P174" i="8"/>
  <c r="Q174" i="8"/>
  <c r="R174" i="8"/>
  <c r="S174" i="8"/>
  <c r="T174" i="8"/>
  <c r="U174" i="8"/>
  <c r="V174" i="8"/>
  <c r="E175" i="8"/>
  <c r="F175" i="8"/>
  <c r="G175" i="8"/>
  <c r="H175" i="8"/>
  <c r="I175" i="8"/>
  <c r="J175" i="8"/>
  <c r="K175" i="8"/>
  <c r="L175" i="8"/>
  <c r="M175" i="8"/>
  <c r="N175" i="8"/>
  <c r="O175" i="8"/>
  <c r="P175" i="8"/>
  <c r="Q175" i="8"/>
  <c r="R175" i="8"/>
  <c r="S175" i="8"/>
  <c r="T175" i="8"/>
  <c r="U175" i="8"/>
  <c r="V175" i="8"/>
  <c r="E176" i="8"/>
  <c r="F176" i="8"/>
  <c r="G176" i="8"/>
  <c r="H176" i="8"/>
  <c r="I176" i="8"/>
  <c r="J176" i="8"/>
  <c r="K176" i="8"/>
  <c r="L176" i="8"/>
  <c r="M176" i="8"/>
  <c r="N176" i="8"/>
  <c r="O176" i="8"/>
  <c r="P176" i="8"/>
  <c r="Q176" i="8"/>
  <c r="R176" i="8"/>
  <c r="S176" i="8"/>
  <c r="T176" i="8"/>
  <c r="U176" i="8"/>
  <c r="V176" i="8"/>
  <c r="E177" i="8"/>
  <c r="F177" i="8"/>
  <c r="G177" i="8"/>
  <c r="H177" i="8"/>
  <c r="I177" i="8"/>
  <c r="J177" i="8"/>
  <c r="K177" i="8"/>
  <c r="L177" i="8"/>
  <c r="M177" i="8"/>
  <c r="N177" i="8"/>
  <c r="O177" i="8"/>
  <c r="P177" i="8"/>
  <c r="Q177" i="8"/>
  <c r="R177" i="8"/>
  <c r="S177" i="8"/>
  <c r="T177" i="8"/>
  <c r="U177" i="8"/>
  <c r="V177" i="8"/>
  <c r="E178" i="8"/>
  <c r="F178" i="8"/>
  <c r="G178" i="8"/>
  <c r="H178" i="8"/>
  <c r="I178" i="8"/>
  <c r="J178" i="8"/>
  <c r="K178" i="8"/>
  <c r="L178" i="8"/>
  <c r="M178" i="8"/>
  <c r="N178" i="8"/>
  <c r="O178" i="8"/>
  <c r="P178" i="8"/>
  <c r="Q178" i="8"/>
  <c r="R178" i="8"/>
  <c r="S178" i="8"/>
  <c r="T178" i="8"/>
  <c r="U178" i="8"/>
  <c r="V178" i="8"/>
  <c r="E179" i="8"/>
  <c r="F179" i="8"/>
  <c r="G179" i="8"/>
  <c r="H179" i="8"/>
  <c r="I179" i="8"/>
  <c r="J179" i="8"/>
  <c r="K179" i="8"/>
  <c r="L179" i="8"/>
  <c r="M179" i="8"/>
  <c r="N179" i="8"/>
  <c r="O179" i="8"/>
  <c r="P179" i="8"/>
  <c r="Q179" i="8"/>
  <c r="R179" i="8"/>
  <c r="S179" i="8"/>
  <c r="T179" i="8"/>
  <c r="U179" i="8"/>
  <c r="V179" i="8"/>
  <c r="E180" i="8"/>
  <c r="F180" i="8"/>
  <c r="G180" i="8"/>
  <c r="H180" i="8"/>
  <c r="I180" i="8"/>
  <c r="J180" i="8"/>
  <c r="K180" i="8"/>
  <c r="L180" i="8"/>
  <c r="M180" i="8"/>
  <c r="N180" i="8"/>
  <c r="O180" i="8"/>
  <c r="P180" i="8"/>
  <c r="Q180" i="8"/>
  <c r="R180" i="8"/>
  <c r="S180" i="8"/>
  <c r="T180" i="8"/>
  <c r="U180" i="8"/>
  <c r="V180" i="8"/>
  <c r="E181" i="8"/>
  <c r="F181" i="8"/>
  <c r="G181" i="8"/>
  <c r="H181" i="8"/>
  <c r="I181" i="8"/>
  <c r="J181" i="8"/>
  <c r="K181" i="8"/>
  <c r="L181" i="8"/>
  <c r="M181" i="8"/>
  <c r="N181" i="8"/>
  <c r="O181" i="8"/>
  <c r="P181" i="8"/>
  <c r="Q181" i="8"/>
  <c r="R181" i="8"/>
  <c r="S181" i="8"/>
  <c r="T181" i="8"/>
  <c r="U181" i="8"/>
  <c r="V181" i="8"/>
  <c r="E182" i="8"/>
  <c r="F182" i="8"/>
  <c r="G182" i="8"/>
  <c r="H182" i="8"/>
  <c r="I182" i="8"/>
  <c r="J182" i="8"/>
  <c r="K182" i="8"/>
  <c r="L182" i="8"/>
  <c r="M182" i="8"/>
  <c r="N182" i="8"/>
  <c r="O182" i="8"/>
  <c r="P182" i="8"/>
  <c r="Q182" i="8"/>
  <c r="R182" i="8"/>
  <c r="S182" i="8"/>
  <c r="T182" i="8"/>
  <c r="U182" i="8"/>
  <c r="V182" i="8"/>
  <c r="E183" i="8"/>
  <c r="F183" i="8"/>
  <c r="G183" i="8"/>
  <c r="H183" i="8"/>
  <c r="I183" i="8"/>
  <c r="J183" i="8"/>
  <c r="K183" i="8"/>
  <c r="L183" i="8"/>
  <c r="M183" i="8"/>
  <c r="N183" i="8"/>
  <c r="O183" i="8"/>
  <c r="P183" i="8"/>
  <c r="Q183" i="8"/>
  <c r="R183" i="8"/>
  <c r="S183" i="8"/>
  <c r="T183" i="8"/>
  <c r="U183" i="8"/>
  <c r="V183" i="8"/>
  <c r="E184" i="8"/>
  <c r="F184" i="8"/>
  <c r="G184" i="8"/>
  <c r="H184" i="8"/>
  <c r="I184" i="8"/>
  <c r="J184" i="8"/>
  <c r="K184" i="8"/>
  <c r="L184" i="8"/>
  <c r="M184" i="8"/>
  <c r="N184" i="8"/>
  <c r="O184" i="8"/>
  <c r="P184" i="8"/>
  <c r="Q184" i="8"/>
  <c r="R184" i="8"/>
  <c r="S184" i="8"/>
  <c r="T184" i="8"/>
  <c r="U184" i="8"/>
  <c r="V184" i="8"/>
  <c r="E185" i="8"/>
  <c r="F185" i="8"/>
  <c r="G185" i="8"/>
  <c r="H185" i="8"/>
  <c r="I185" i="8"/>
  <c r="J185" i="8"/>
  <c r="K185" i="8"/>
  <c r="L185" i="8"/>
  <c r="M185" i="8"/>
  <c r="N185" i="8"/>
  <c r="O185" i="8"/>
  <c r="P185" i="8"/>
  <c r="Q185" i="8"/>
  <c r="R185" i="8"/>
  <c r="S185" i="8"/>
  <c r="T185" i="8"/>
  <c r="U185" i="8"/>
  <c r="V185" i="8"/>
  <c r="E186" i="8"/>
  <c r="F186" i="8"/>
  <c r="G186" i="8"/>
  <c r="H186" i="8"/>
  <c r="I186" i="8"/>
  <c r="J186" i="8"/>
  <c r="K186" i="8"/>
  <c r="L186" i="8"/>
  <c r="M186" i="8"/>
  <c r="N186" i="8"/>
  <c r="O186" i="8"/>
  <c r="P186" i="8"/>
  <c r="Q186" i="8"/>
  <c r="R186" i="8"/>
  <c r="S186" i="8"/>
  <c r="T186" i="8"/>
  <c r="U186" i="8"/>
  <c r="V186" i="8"/>
  <c r="E187" i="8"/>
  <c r="F187" i="8"/>
  <c r="G187" i="8"/>
  <c r="H187" i="8"/>
  <c r="I187" i="8"/>
  <c r="J187" i="8"/>
  <c r="K187" i="8"/>
  <c r="L187" i="8"/>
  <c r="M187" i="8"/>
  <c r="N187" i="8"/>
  <c r="O187" i="8"/>
  <c r="P187" i="8"/>
  <c r="Q187" i="8"/>
  <c r="R187" i="8"/>
  <c r="S187" i="8"/>
  <c r="T187" i="8"/>
  <c r="U187" i="8"/>
  <c r="V187" i="8"/>
  <c r="E188" i="8"/>
  <c r="F188" i="8"/>
  <c r="G188" i="8"/>
  <c r="H188" i="8"/>
  <c r="I188" i="8"/>
  <c r="J188" i="8"/>
  <c r="K188" i="8"/>
  <c r="L188" i="8"/>
  <c r="M188" i="8"/>
  <c r="N188" i="8"/>
  <c r="O188" i="8"/>
  <c r="P188" i="8"/>
  <c r="Q188" i="8"/>
  <c r="R188" i="8"/>
  <c r="S188" i="8"/>
  <c r="T188" i="8"/>
  <c r="U188" i="8"/>
  <c r="V188" i="8"/>
  <c r="E189" i="8"/>
  <c r="F189" i="8"/>
  <c r="G189" i="8"/>
  <c r="H189" i="8"/>
  <c r="I189" i="8"/>
  <c r="J189" i="8"/>
  <c r="K189" i="8"/>
  <c r="L189" i="8"/>
  <c r="M189" i="8"/>
  <c r="N189" i="8"/>
  <c r="O189" i="8"/>
  <c r="P189" i="8"/>
  <c r="Q189" i="8"/>
  <c r="R189" i="8"/>
  <c r="S189" i="8"/>
  <c r="T189" i="8"/>
  <c r="U189" i="8"/>
  <c r="V189" i="8"/>
  <c r="E190" i="8"/>
  <c r="F190" i="8"/>
  <c r="G190" i="8"/>
  <c r="H190" i="8"/>
  <c r="I190" i="8"/>
  <c r="J190" i="8"/>
  <c r="K190" i="8"/>
  <c r="L190" i="8"/>
  <c r="M190" i="8"/>
  <c r="N190" i="8"/>
  <c r="O190" i="8"/>
  <c r="P190" i="8"/>
  <c r="Q190" i="8"/>
  <c r="R190" i="8"/>
  <c r="S190" i="8"/>
  <c r="T190" i="8"/>
  <c r="U190" i="8"/>
  <c r="V190" i="8"/>
  <c r="E191" i="8"/>
  <c r="F191" i="8"/>
  <c r="G191" i="8"/>
  <c r="H191" i="8"/>
  <c r="I191" i="8"/>
  <c r="J191" i="8"/>
  <c r="K191" i="8"/>
  <c r="L191" i="8"/>
  <c r="M191" i="8"/>
  <c r="N191" i="8"/>
  <c r="O191" i="8"/>
  <c r="P191" i="8"/>
  <c r="Q191" i="8"/>
  <c r="R191" i="8"/>
  <c r="S191" i="8"/>
  <c r="T191" i="8"/>
  <c r="U191" i="8"/>
  <c r="V191" i="8"/>
  <c r="E192" i="8"/>
  <c r="F192" i="8"/>
  <c r="G192" i="8"/>
  <c r="H192" i="8"/>
  <c r="I192" i="8"/>
  <c r="J192" i="8"/>
  <c r="K192" i="8"/>
  <c r="L192" i="8"/>
  <c r="M192" i="8"/>
  <c r="N192" i="8"/>
  <c r="O192" i="8"/>
  <c r="P192" i="8"/>
  <c r="Q192" i="8"/>
  <c r="R192" i="8"/>
  <c r="S192" i="8"/>
  <c r="T192" i="8"/>
  <c r="U192" i="8"/>
  <c r="V192" i="8"/>
  <c r="E193" i="8"/>
  <c r="F193" i="8"/>
  <c r="G193" i="8"/>
  <c r="H193" i="8"/>
  <c r="I193" i="8"/>
  <c r="J193" i="8"/>
  <c r="K193" i="8"/>
  <c r="L193" i="8"/>
  <c r="M193" i="8"/>
  <c r="N193" i="8"/>
  <c r="O193" i="8"/>
  <c r="P193" i="8"/>
  <c r="Q193" i="8"/>
  <c r="R193" i="8"/>
  <c r="S193" i="8"/>
  <c r="T193" i="8"/>
  <c r="U193" i="8"/>
  <c r="V193" i="8"/>
  <c r="E194" i="8"/>
  <c r="F194" i="8"/>
  <c r="G194" i="8"/>
  <c r="H194" i="8"/>
  <c r="I194" i="8"/>
  <c r="J194" i="8"/>
  <c r="K194" i="8"/>
  <c r="L194" i="8"/>
  <c r="M194" i="8"/>
  <c r="N194" i="8"/>
  <c r="O194" i="8"/>
  <c r="P194" i="8"/>
  <c r="Q194" i="8"/>
  <c r="R194" i="8"/>
  <c r="S194" i="8"/>
  <c r="T194" i="8"/>
  <c r="U194" i="8"/>
  <c r="V194" i="8"/>
  <c r="E195" i="8"/>
  <c r="F195" i="8"/>
  <c r="G195" i="8"/>
  <c r="H195" i="8"/>
  <c r="I195" i="8"/>
  <c r="J195" i="8"/>
  <c r="K195" i="8"/>
  <c r="L195" i="8"/>
  <c r="M195" i="8"/>
  <c r="N195" i="8"/>
  <c r="O195" i="8"/>
  <c r="P195" i="8"/>
  <c r="Q195" i="8"/>
  <c r="R195" i="8"/>
  <c r="S195" i="8"/>
  <c r="T195" i="8"/>
  <c r="U195" i="8"/>
  <c r="V195" i="8"/>
  <c r="E196" i="8"/>
  <c r="F196" i="8"/>
  <c r="G196" i="8"/>
  <c r="H196" i="8"/>
  <c r="I196" i="8"/>
  <c r="J196" i="8"/>
  <c r="K196" i="8"/>
  <c r="L196" i="8"/>
  <c r="M196" i="8"/>
  <c r="N196" i="8"/>
  <c r="O196" i="8"/>
  <c r="P196" i="8"/>
  <c r="Q196" i="8"/>
  <c r="R196" i="8"/>
  <c r="S196" i="8"/>
  <c r="T196" i="8"/>
  <c r="U196" i="8"/>
  <c r="V196" i="8"/>
  <c r="E197" i="8"/>
  <c r="F197" i="8"/>
  <c r="G197" i="8"/>
  <c r="H197" i="8"/>
  <c r="I197" i="8"/>
  <c r="J197" i="8"/>
  <c r="K197" i="8"/>
  <c r="L197" i="8"/>
  <c r="M197" i="8"/>
  <c r="N197" i="8"/>
  <c r="O197" i="8"/>
  <c r="P197" i="8"/>
  <c r="Q197" i="8"/>
  <c r="R197" i="8"/>
  <c r="S197" i="8"/>
  <c r="T197" i="8"/>
  <c r="U197" i="8"/>
  <c r="V197" i="8"/>
  <c r="E198" i="8"/>
  <c r="F198" i="8"/>
  <c r="G198" i="8"/>
  <c r="H198" i="8"/>
  <c r="I198" i="8"/>
  <c r="J198" i="8"/>
  <c r="K198" i="8"/>
  <c r="L198" i="8"/>
  <c r="M198" i="8"/>
  <c r="N198" i="8"/>
  <c r="O198" i="8"/>
  <c r="P198" i="8"/>
  <c r="Q198" i="8"/>
  <c r="R198" i="8"/>
  <c r="S198" i="8"/>
  <c r="T198" i="8"/>
  <c r="U198" i="8"/>
  <c r="V198" i="8"/>
  <c r="E199" i="8"/>
  <c r="F199" i="8"/>
  <c r="G199" i="8"/>
  <c r="H199" i="8"/>
  <c r="I199" i="8"/>
  <c r="J199" i="8"/>
  <c r="K199" i="8"/>
  <c r="L199" i="8"/>
  <c r="M199" i="8"/>
  <c r="N199" i="8"/>
  <c r="O199" i="8"/>
  <c r="P199" i="8"/>
  <c r="Q199" i="8"/>
  <c r="R199" i="8"/>
  <c r="S199" i="8"/>
  <c r="T199" i="8"/>
  <c r="U199" i="8"/>
  <c r="V199" i="8"/>
  <c r="E200" i="8"/>
  <c r="F200" i="8"/>
  <c r="G200" i="8"/>
  <c r="H200" i="8"/>
  <c r="I200" i="8"/>
  <c r="J200" i="8"/>
  <c r="K200" i="8"/>
  <c r="L200" i="8"/>
  <c r="M200" i="8"/>
  <c r="N200" i="8"/>
  <c r="O200" i="8"/>
  <c r="P200" i="8"/>
  <c r="Q200" i="8"/>
  <c r="R200" i="8"/>
  <c r="S200" i="8"/>
  <c r="T200" i="8"/>
  <c r="U200" i="8"/>
  <c r="V200" i="8"/>
  <c r="E201" i="8"/>
  <c r="F201" i="8"/>
  <c r="G201" i="8"/>
  <c r="H201" i="8"/>
  <c r="I201" i="8"/>
  <c r="J201" i="8"/>
  <c r="K201" i="8"/>
  <c r="L201" i="8"/>
  <c r="M201" i="8"/>
  <c r="N201" i="8"/>
  <c r="O201" i="8"/>
  <c r="P201" i="8"/>
  <c r="Q201" i="8"/>
  <c r="R201" i="8"/>
  <c r="S201" i="8"/>
  <c r="T201" i="8"/>
  <c r="U201" i="8"/>
  <c r="V201" i="8"/>
  <c r="E202" i="8"/>
  <c r="F202" i="8"/>
  <c r="G202" i="8"/>
  <c r="H202" i="8"/>
  <c r="I202" i="8"/>
  <c r="J202" i="8"/>
  <c r="K202" i="8"/>
  <c r="L202" i="8"/>
  <c r="M202" i="8"/>
  <c r="N202" i="8"/>
  <c r="O202" i="8"/>
  <c r="P202" i="8"/>
  <c r="Q202" i="8"/>
  <c r="R202" i="8"/>
  <c r="S202" i="8"/>
  <c r="T202" i="8"/>
  <c r="U202" i="8"/>
  <c r="V202" i="8"/>
  <c r="E203" i="8"/>
  <c r="F203" i="8"/>
  <c r="G203" i="8"/>
  <c r="H203" i="8"/>
  <c r="I203" i="8"/>
  <c r="J203" i="8"/>
  <c r="K203" i="8"/>
  <c r="L203" i="8"/>
  <c r="M203" i="8"/>
  <c r="N203" i="8"/>
  <c r="O203" i="8"/>
  <c r="P203" i="8"/>
  <c r="Q203" i="8"/>
  <c r="R203" i="8"/>
  <c r="S203" i="8"/>
  <c r="T203" i="8"/>
  <c r="U203" i="8"/>
  <c r="V203" i="8"/>
  <c r="E204" i="8"/>
  <c r="F204" i="8"/>
  <c r="G204" i="8"/>
  <c r="H204" i="8"/>
  <c r="I204" i="8"/>
  <c r="J204" i="8"/>
  <c r="K204" i="8"/>
  <c r="L204" i="8"/>
  <c r="M204" i="8"/>
  <c r="N204" i="8"/>
  <c r="O204" i="8"/>
  <c r="P204" i="8"/>
  <c r="Q204" i="8"/>
  <c r="R204" i="8"/>
  <c r="S204" i="8"/>
  <c r="T204" i="8"/>
  <c r="U204" i="8"/>
  <c r="V204" i="8"/>
  <c r="E205" i="8"/>
  <c r="F205" i="8"/>
  <c r="G205" i="8"/>
  <c r="H205" i="8"/>
  <c r="I205" i="8"/>
  <c r="J205" i="8"/>
  <c r="K205" i="8"/>
  <c r="L205" i="8"/>
  <c r="M205" i="8"/>
  <c r="N205" i="8"/>
  <c r="O205" i="8"/>
  <c r="P205" i="8"/>
  <c r="Q205" i="8"/>
  <c r="R205" i="8"/>
  <c r="S205" i="8"/>
  <c r="T205" i="8"/>
  <c r="U205" i="8"/>
  <c r="V205" i="8"/>
  <c r="E206" i="8"/>
  <c r="F206" i="8"/>
  <c r="G206" i="8"/>
  <c r="H206" i="8"/>
  <c r="I206" i="8"/>
  <c r="J206" i="8"/>
  <c r="K206" i="8"/>
  <c r="L206" i="8"/>
  <c r="M206" i="8"/>
  <c r="N206" i="8"/>
  <c r="O206" i="8"/>
  <c r="P206" i="8"/>
  <c r="Q206" i="8"/>
  <c r="R206" i="8"/>
  <c r="S206" i="8"/>
  <c r="T206" i="8"/>
  <c r="U206" i="8"/>
  <c r="V206" i="8"/>
  <c r="E207" i="8"/>
  <c r="F207" i="8"/>
  <c r="G207" i="8"/>
  <c r="H207" i="8"/>
  <c r="I207" i="8"/>
  <c r="J207" i="8"/>
  <c r="K207" i="8"/>
  <c r="L207" i="8"/>
  <c r="M207" i="8"/>
  <c r="N207" i="8"/>
  <c r="O207" i="8"/>
  <c r="P207" i="8"/>
  <c r="Q207" i="8"/>
  <c r="R207" i="8"/>
  <c r="S207" i="8"/>
  <c r="T207" i="8"/>
  <c r="U207" i="8"/>
  <c r="V207" i="8"/>
  <c r="E208" i="8"/>
  <c r="F208" i="8"/>
  <c r="G208" i="8"/>
  <c r="H208" i="8"/>
  <c r="I208" i="8"/>
  <c r="J208" i="8"/>
  <c r="K208" i="8"/>
  <c r="L208" i="8"/>
  <c r="M208" i="8"/>
  <c r="N208" i="8"/>
  <c r="O208" i="8"/>
  <c r="P208" i="8"/>
  <c r="Q208" i="8"/>
  <c r="R208" i="8"/>
  <c r="S208" i="8"/>
  <c r="T208" i="8"/>
  <c r="U208" i="8"/>
  <c r="V208" i="8"/>
  <c r="E209" i="8"/>
  <c r="F209" i="8"/>
  <c r="G209" i="8"/>
  <c r="H209" i="8"/>
  <c r="I209" i="8"/>
  <c r="J209" i="8"/>
  <c r="K209" i="8"/>
  <c r="L209" i="8"/>
  <c r="M209" i="8"/>
  <c r="N209" i="8"/>
  <c r="O209" i="8"/>
  <c r="P209" i="8"/>
  <c r="Q209" i="8"/>
  <c r="R209" i="8"/>
  <c r="S209" i="8"/>
  <c r="T209" i="8"/>
  <c r="U209" i="8"/>
  <c r="V209" i="8"/>
  <c r="E210" i="8"/>
  <c r="F210" i="8"/>
  <c r="G210" i="8"/>
  <c r="H210" i="8"/>
  <c r="I210" i="8"/>
  <c r="J210" i="8"/>
  <c r="K210" i="8"/>
  <c r="L210" i="8"/>
  <c r="M210" i="8"/>
  <c r="N210" i="8"/>
  <c r="O210" i="8"/>
  <c r="P210" i="8"/>
  <c r="Q210" i="8"/>
  <c r="R210" i="8"/>
  <c r="S210" i="8"/>
  <c r="T210" i="8"/>
  <c r="U210" i="8"/>
  <c r="V210" i="8"/>
  <c r="E211" i="8"/>
  <c r="F211" i="8"/>
  <c r="G211" i="8"/>
  <c r="H211" i="8"/>
  <c r="I211" i="8"/>
  <c r="J211" i="8"/>
  <c r="K211" i="8"/>
  <c r="L211" i="8"/>
  <c r="M211" i="8"/>
  <c r="N211" i="8"/>
  <c r="O211" i="8"/>
  <c r="P211" i="8"/>
  <c r="Q211" i="8"/>
  <c r="R211" i="8"/>
  <c r="S211" i="8"/>
  <c r="T211" i="8"/>
  <c r="U211" i="8"/>
  <c r="V211" i="8"/>
  <c r="E212" i="8"/>
  <c r="F212" i="8"/>
  <c r="G212" i="8"/>
  <c r="H212" i="8"/>
  <c r="I212" i="8"/>
  <c r="J212" i="8"/>
  <c r="K212" i="8"/>
  <c r="L212" i="8"/>
  <c r="M212" i="8"/>
  <c r="N212" i="8"/>
  <c r="O212" i="8"/>
  <c r="P212" i="8"/>
  <c r="Q212" i="8"/>
  <c r="R212" i="8"/>
  <c r="S212" i="8"/>
  <c r="T212" i="8"/>
  <c r="U212" i="8"/>
  <c r="V212" i="8"/>
  <c r="E213" i="8"/>
  <c r="F213" i="8"/>
  <c r="G213" i="8"/>
  <c r="H213" i="8"/>
  <c r="I213" i="8"/>
  <c r="J213" i="8"/>
  <c r="K213" i="8"/>
  <c r="L213" i="8"/>
  <c r="M213" i="8"/>
  <c r="N213" i="8"/>
  <c r="O213" i="8"/>
  <c r="P213" i="8"/>
  <c r="Q213" i="8"/>
  <c r="R213" i="8"/>
  <c r="S213" i="8"/>
  <c r="T213" i="8"/>
  <c r="U213" i="8"/>
  <c r="V213" i="8"/>
  <c r="E214" i="8"/>
  <c r="F214" i="8"/>
  <c r="G214" i="8"/>
  <c r="H214" i="8"/>
  <c r="I214" i="8"/>
  <c r="J214" i="8"/>
  <c r="K214" i="8"/>
  <c r="L214" i="8"/>
  <c r="M214" i="8"/>
  <c r="N214" i="8"/>
  <c r="O214" i="8"/>
  <c r="P214" i="8"/>
  <c r="Q214" i="8"/>
  <c r="R214" i="8"/>
  <c r="S214" i="8"/>
  <c r="T214" i="8"/>
  <c r="U214" i="8"/>
  <c r="V214" i="8"/>
  <c r="E215" i="8"/>
  <c r="F215" i="8"/>
  <c r="G215" i="8"/>
  <c r="H215" i="8"/>
  <c r="I215" i="8"/>
  <c r="J215" i="8"/>
  <c r="K215" i="8"/>
  <c r="L215" i="8"/>
  <c r="M215" i="8"/>
  <c r="N215" i="8"/>
  <c r="O215" i="8"/>
  <c r="P215" i="8"/>
  <c r="Q215" i="8"/>
  <c r="R215" i="8"/>
  <c r="S215" i="8"/>
  <c r="T215" i="8"/>
  <c r="U215" i="8"/>
  <c r="V215" i="8"/>
  <c r="E216" i="8"/>
  <c r="F216" i="8"/>
  <c r="G216" i="8"/>
  <c r="H216" i="8"/>
  <c r="I216" i="8"/>
  <c r="J216" i="8"/>
  <c r="K216" i="8"/>
  <c r="L216" i="8"/>
  <c r="M216" i="8"/>
  <c r="N216" i="8"/>
  <c r="O216" i="8"/>
  <c r="P216" i="8"/>
  <c r="Q216" i="8"/>
  <c r="R216" i="8"/>
  <c r="S216" i="8"/>
  <c r="T216" i="8"/>
  <c r="U216" i="8"/>
  <c r="V216" i="8"/>
  <c r="E217" i="8"/>
  <c r="F217" i="8"/>
  <c r="G217" i="8"/>
  <c r="H217" i="8"/>
  <c r="I217" i="8"/>
  <c r="J217" i="8"/>
  <c r="K217" i="8"/>
  <c r="L217" i="8"/>
  <c r="M217" i="8"/>
  <c r="N217" i="8"/>
  <c r="O217" i="8"/>
  <c r="P217" i="8"/>
  <c r="Q217" i="8"/>
  <c r="R217" i="8"/>
  <c r="S217" i="8"/>
  <c r="T217" i="8"/>
  <c r="U217" i="8"/>
  <c r="V217" i="8"/>
  <c r="E218" i="8"/>
  <c r="F218" i="8"/>
  <c r="G218" i="8"/>
  <c r="H218" i="8"/>
  <c r="I218" i="8"/>
  <c r="J218" i="8"/>
  <c r="K218" i="8"/>
  <c r="L218" i="8"/>
  <c r="M218" i="8"/>
  <c r="N218" i="8"/>
  <c r="O218" i="8"/>
  <c r="P218" i="8"/>
  <c r="Q218" i="8"/>
  <c r="R218" i="8"/>
  <c r="S218" i="8"/>
  <c r="T218" i="8"/>
  <c r="U218" i="8"/>
  <c r="V218" i="8"/>
  <c r="E219" i="8"/>
  <c r="F219" i="8"/>
  <c r="G219" i="8"/>
  <c r="H219" i="8"/>
  <c r="I219" i="8"/>
  <c r="J219" i="8"/>
  <c r="K219" i="8"/>
  <c r="L219" i="8"/>
  <c r="M219" i="8"/>
  <c r="N219" i="8"/>
  <c r="O219" i="8"/>
  <c r="P219" i="8"/>
  <c r="Q219" i="8"/>
  <c r="R219" i="8"/>
  <c r="S219" i="8"/>
  <c r="T219" i="8"/>
  <c r="U219" i="8"/>
  <c r="V219" i="8"/>
  <c r="E220" i="8"/>
  <c r="F220" i="8"/>
  <c r="G220" i="8"/>
  <c r="H220" i="8"/>
  <c r="I220" i="8"/>
  <c r="J220" i="8"/>
  <c r="K220" i="8"/>
  <c r="L220" i="8"/>
  <c r="M220" i="8"/>
  <c r="N220" i="8"/>
  <c r="O220" i="8"/>
  <c r="P220" i="8"/>
  <c r="Q220" i="8"/>
  <c r="R220" i="8"/>
  <c r="S220" i="8"/>
  <c r="T220" i="8"/>
  <c r="U220" i="8"/>
  <c r="V220" i="8"/>
  <c r="E221" i="8"/>
  <c r="F221" i="8"/>
  <c r="G221" i="8"/>
  <c r="H221" i="8"/>
  <c r="I221" i="8"/>
  <c r="J221" i="8"/>
  <c r="K221" i="8"/>
  <c r="L221" i="8"/>
  <c r="M221" i="8"/>
  <c r="N221" i="8"/>
  <c r="O221" i="8"/>
  <c r="P221" i="8"/>
  <c r="Q221" i="8"/>
  <c r="R221" i="8"/>
  <c r="S221" i="8"/>
  <c r="T221" i="8"/>
  <c r="U221" i="8"/>
  <c r="V221" i="8"/>
  <c r="E222" i="8"/>
  <c r="F222" i="8"/>
  <c r="G222" i="8"/>
  <c r="H222" i="8"/>
  <c r="I222" i="8"/>
  <c r="J222" i="8"/>
  <c r="K222" i="8"/>
  <c r="L222" i="8"/>
  <c r="M222" i="8"/>
  <c r="N222" i="8"/>
  <c r="O222" i="8"/>
  <c r="P222" i="8"/>
  <c r="Q222" i="8"/>
  <c r="R222" i="8"/>
  <c r="S222" i="8"/>
  <c r="T222" i="8"/>
  <c r="U222" i="8"/>
  <c r="V222" i="8"/>
  <c r="E223" i="8"/>
  <c r="F223" i="8"/>
  <c r="G223" i="8"/>
  <c r="H223" i="8"/>
  <c r="I223" i="8"/>
  <c r="J223" i="8"/>
  <c r="K223" i="8"/>
  <c r="L223" i="8"/>
  <c r="M223" i="8"/>
  <c r="N223" i="8"/>
  <c r="O223" i="8"/>
  <c r="P223" i="8"/>
  <c r="Q223" i="8"/>
  <c r="R223" i="8"/>
  <c r="S223" i="8"/>
  <c r="T223" i="8"/>
  <c r="U223" i="8"/>
  <c r="V223" i="8"/>
  <c r="E224" i="8"/>
  <c r="F224" i="8"/>
  <c r="G224" i="8"/>
  <c r="H224" i="8"/>
  <c r="I224" i="8"/>
  <c r="J224" i="8"/>
  <c r="K224" i="8"/>
  <c r="L224" i="8"/>
  <c r="M224" i="8"/>
  <c r="N224" i="8"/>
  <c r="O224" i="8"/>
  <c r="P224" i="8"/>
  <c r="Q224" i="8"/>
  <c r="R224" i="8"/>
  <c r="S224" i="8"/>
  <c r="T224" i="8"/>
  <c r="U224" i="8"/>
  <c r="V224" i="8"/>
  <c r="E225" i="8"/>
  <c r="F225" i="8"/>
  <c r="G225" i="8"/>
  <c r="H225" i="8"/>
  <c r="I225" i="8"/>
  <c r="J225" i="8"/>
  <c r="K225" i="8"/>
  <c r="L225" i="8"/>
  <c r="M225" i="8"/>
  <c r="N225" i="8"/>
  <c r="O225" i="8"/>
  <c r="P225" i="8"/>
  <c r="Q225" i="8"/>
  <c r="R225" i="8"/>
  <c r="S225" i="8"/>
  <c r="T225" i="8"/>
  <c r="U225" i="8"/>
  <c r="V225" i="8"/>
  <c r="E226" i="8"/>
  <c r="F226" i="8"/>
  <c r="G226" i="8"/>
  <c r="H226" i="8"/>
  <c r="I226" i="8"/>
  <c r="J226" i="8"/>
  <c r="K226" i="8"/>
  <c r="L226" i="8"/>
  <c r="M226" i="8"/>
  <c r="N226" i="8"/>
  <c r="O226" i="8"/>
  <c r="P226" i="8"/>
  <c r="Q226" i="8"/>
  <c r="R226" i="8"/>
  <c r="S226" i="8"/>
  <c r="T226" i="8"/>
  <c r="U226" i="8"/>
  <c r="V226" i="8"/>
  <c r="E227" i="8"/>
  <c r="F227" i="8"/>
  <c r="G227" i="8"/>
  <c r="H227" i="8"/>
  <c r="I227" i="8"/>
  <c r="J227" i="8"/>
  <c r="K227" i="8"/>
  <c r="L227" i="8"/>
  <c r="M227" i="8"/>
  <c r="N227" i="8"/>
  <c r="O227" i="8"/>
  <c r="P227" i="8"/>
  <c r="Q227" i="8"/>
  <c r="R227" i="8"/>
  <c r="S227" i="8"/>
  <c r="T227" i="8"/>
  <c r="U227" i="8"/>
  <c r="V227" i="8"/>
  <c r="E228" i="8"/>
  <c r="F228" i="8"/>
  <c r="G228" i="8"/>
  <c r="H228" i="8"/>
  <c r="I228" i="8"/>
  <c r="J228" i="8"/>
  <c r="K228" i="8"/>
  <c r="L228" i="8"/>
  <c r="M228" i="8"/>
  <c r="N228" i="8"/>
  <c r="O228" i="8"/>
  <c r="P228" i="8"/>
  <c r="Q228" i="8"/>
  <c r="R228" i="8"/>
  <c r="S228" i="8"/>
  <c r="T228" i="8"/>
  <c r="U228" i="8"/>
  <c r="V228" i="8"/>
  <c r="E229" i="8"/>
  <c r="F229" i="8"/>
  <c r="G229" i="8"/>
  <c r="H229" i="8"/>
  <c r="I229" i="8"/>
  <c r="J229" i="8"/>
  <c r="K229" i="8"/>
  <c r="L229" i="8"/>
  <c r="M229" i="8"/>
  <c r="N229" i="8"/>
  <c r="O229" i="8"/>
  <c r="P229" i="8"/>
  <c r="Q229" i="8"/>
  <c r="R229" i="8"/>
  <c r="S229" i="8"/>
  <c r="T229" i="8"/>
  <c r="U229" i="8"/>
  <c r="V229" i="8"/>
  <c r="E230" i="8"/>
  <c r="F230" i="8"/>
  <c r="G230" i="8"/>
  <c r="H230" i="8"/>
  <c r="I230" i="8"/>
  <c r="J230" i="8"/>
  <c r="K230" i="8"/>
  <c r="L230" i="8"/>
  <c r="M230" i="8"/>
  <c r="N230" i="8"/>
  <c r="O230" i="8"/>
  <c r="P230" i="8"/>
  <c r="Q230" i="8"/>
  <c r="R230" i="8"/>
  <c r="S230" i="8"/>
  <c r="T230" i="8"/>
  <c r="U230" i="8"/>
  <c r="V230" i="8"/>
  <c r="E231" i="8"/>
  <c r="F231" i="8"/>
  <c r="G231" i="8"/>
  <c r="H231" i="8"/>
  <c r="I231" i="8"/>
  <c r="J231" i="8"/>
  <c r="K231" i="8"/>
  <c r="L231" i="8"/>
  <c r="M231" i="8"/>
  <c r="N231" i="8"/>
  <c r="O231" i="8"/>
  <c r="P231" i="8"/>
  <c r="Q231" i="8"/>
  <c r="R231" i="8"/>
  <c r="S231" i="8"/>
  <c r="T231" i="8"/>
  <c r="U231" i="8"/>
  <c r="V231" i="8"/>
  <c r="E232" i="8"/>
  <c r="F232" i="8"/>
  <c r="G232" i="8"/>
  <c r="H232" i="8"/>
  <c r="I232" i="8"/>
  <c r="J232" i="8"/>
  <c r="K232" i="8"/>
  <c r="L232" i="8"/>
  <c r="M232" i="8"/>
  <c r="N232" i="8"/>
  <c r="O232" i="8"/>
  <c r="P232" i="8"/>
  <c r="Q232" i="8"/>
  <c r="R232" i="8"/>
  <c r="S232" i="8"/>
  <c r="T232" i="8"/>
  <c r="U232" i="8"/>
  <c r="V232" i="8"/>
  <c r="E233" i="8"/>
  <c r="F233" i="8"/>
  <c r="G233" i="8"/>
  <c r="H233" i="8"/>
  <c r="I233" i="8"/>
  <c r="J233" i="8"/>
  <c r="K233" i="8"/>
  <c r="L233" i="8"/>
  <c r="M233" i="8"/>
  <c r="N233" i="8"/>
  <c r="O233" i="8"/>
  <c r="P233" i="8"/>
  <c r="Q233" i="8"/>
  <c r="R233" i="8"/>
  <c r="S233" i="8"/>
  <c r="T233" i="8"/>
  <c r="U233" i="8"/>
  <c r="V233" i="8"/>
  <c r="E234" i="8"/>
  <c r="F234" i="8"/>
  <c r="G234" i="8"/>
  <c r="H234" i="8"/>
  <c r="I234" i="8"/>
  <c r="J234" i="8"/>
  <c r="K234" i="8"/>
  <c r="L234" i="8"/>
  <c r="M234" i="8"/>
  <c r="N234" i="8"/>
  <c r="O234" i="8"/>
  <c r="P234" i="8"/>
  <c r="Q234" i="8"/>
  <c r="R234" i="8"/>
  <c r="S234" i="8"/>
  <c r="T234" i="8"/>
  <c r="U234" i="8"/>
  <c r="V234" i="8"/>
  <c r="E235" i="8"/>
  <c r="F235" i="8"/>
  <c r="G235" i="8"/>
  <c r="H235" i="8"/>
  <c r="I235" i="8"/>
  <c r="J235" i="8"/>
  <c r="K235" i="8"/>
  <c r="L235" i="8"/>
  <c r="M235" i="8"/>
  <c r="N235" i="8"/>
  <c r="O235" i="8"/>
  <c r="P235" i="8"/>
  <c r="Q235" i="8"/>
  <c r="R235" i="8"/>
  <c r="S235" i="8"/>
  <c r="T235" i="8"/>
  <c r="U235" i="8"/>
  <c r="V235" i="8"/>
  <c r="E236" i="8"/>
  <c r="F236" i="8"/>
  <c r="G236" i="8"/>
  <c r="H236" i="8"/>
  <c r="I236" i="8"/>
  <c r="J236" i="8"/>
  <c r="K236" i="8"/>
  <c r="L236" i="8"/>
  <c r="M236" i="8"/>
  <c r="N236" i="8"/>
  <c r="O236" i="8"/>
  <c r="P236" i="8"/>
  <c r="Q236" i="8"/>
  <c r="R236" i="8"/>
  <c r="S236" i="8"/>
  <c r="T236" i="8"/>
  <c r="U236" i="8"/>
  <c r="V236" i="8"/>
  <c r="E237" i="8"/>
  <c r="F237" i="8"/>
  <c r="G237" i="8"/>
  <c r="H237" i="8"/>
  <c r="I237" i="8"/>
  <c r="J237" i="8"/>
  <c r="K237" i="8"/>
  <c r="L237" i="8"/>
  <c r="M237" i="8"/>
  <c r="N237" i="8"/>
  <c r="O237" i="8"/>
  <c r="P237" i="8"/>
  <c r="Q237" i="8"/>
  <c r="R237" i="8"/>
  <c r="S237" i="8"/>
  <c r="T237" i="8"/>
  <c r="U237" i="8"/>
  <c r="V237" i="8"/>
  <c r="E238" i="8"/>
  <c r="F238" i="8"/>
  <c r="G238" i="8"/>
  <c r="H238" i="8"/>
  <c r="I238" i="8"/>
  <c r="J238" i="8"/>
  <c r="K238" i="8"/>
  <c r="L238" i="8"/>
  <c r="M238" i="8"/>
  <c r="N238" i="8"/>
  <c r="O238" i="8"/>
  <c r="P238" i="8"/>
  <c r="Q238" i="8"/>
  <c r="R238" i="8"/>
  <c r="S238" i="8"/>
  <c r="T238" i="8"/>
  <c r="U238" i="8"/>
  <c r="V238" i="8"/>
  <c r="E239" i="8"/>
  <c r="F239" i="8"/>
  <c r="G239" i="8"/>
  <c r="H239" i="8"/>
  <c r="I239" i="8"/>
  <c r="J239" i="8"/>
  <c r="K239" i="8"/>
  <c r="L239" i="8"/>
  <c r="M239" i="8"/>
  <c r="N239" i="8"/>
  <c r="O239" i="8"/>
  <c r="P239" i="8"/>
  <c r="Q239" i="8"/>
  <c r="R239" i="8"/>
  <c r="S239" i="8"/>
  <c r="T239" i="8"/>
  <c r="U239" i="8"/>
  <c r="V239" i="8"/>
  <c r="E240" i="8"/>
  <c r="F240" i="8"/>
  <c r="G240" i="8"/>
  <c r="H240" i="8"/>
  <c r="I240" i="8"/>
  <c r="J240" i="8"/>
  <c r="K240" i="8"/>
  <c r="L240" i="8"/>
  <c r="M240" i="8"/>
  <c r="N240" i="8"/>
  <c r="O240" i="8"/>
  <c r="P240" i="8"/>
  <c r="Q240" i="8"/>
  <c r="R240" i="8"/>
  <c r="S240" i="8"/>
  <c r="T240" i="8"/>
  <c r="U240" i="8"/>
  <c r="V240" i="8"/>
  <c r="E241" i="8"/>
  <c r="F241" i="8"/>
  <c r="G241" i="8"/>
  <c r="H241" i="8"/>
  <c r="I241" i="8"/>
  <c r="J241" i="8"/>
  <c r="K241" i="8"/>
  <c r="L241" i="8"/>
  <c r="M241" i="8"/>
  <c r="N241" i="8"/>
  <c r="O241" i="8"/>
  <c r="P241" i="8"/>
  <c r="Q241" i="8"/>
  <c r="R241" i="8"/>
  <c r="S241" i="8"/>
  <c r="T241" i="8"/>
  <c r="U241" i="8"/>
  <c r="V241" i="8"/>
  <c r="E242" i="8"/>
  <c r="F242" i="8"/>
  <c r="G242" i="8"/>
  <c r="H242" i="8"/>
  <c r="I242" i="8"/>
  <c r="J242" i="8"/>
  <c r="K242" i="8"/>
  <c r="L242" i="8"/>
  <c r="M242" i="8"/>
  <c r="N242" i="8"/>
  <c r="O242" i="8"/>
  <c r="P242" i="8"/>
  <c r="Q242" i="8"/>
  <c r="R242" i="8"/>
  <c r="S242" i="8"/>
  <c r="T242" i="8"/>
  <c r="U242" i="8"/>
  <c r="V242" i="8"/>
  <c r="E243" i="8"/>
  <c r="F243" i="8"/>
  <c r="G243" i="8"/>
  <c r="H243" i="8"/>
  <c r="I243" i="8"/>
  <c r="J243" i="8"/>
  <c r="K243" i="8"/>
  <c r="L243" i="8"/>
  <c r="M243" i="8"/>
  <c r="N243" i="8"/>
  <c r="O243" i="8"/>
  <c r="P243" i="8"/>
  <c r="Q243" i="8"/>
  <c r="R243" i="8"/>
  <c r="S243" i="8"/>
  <c r="T243" i="8"/>
  <c r="U243" i="8"/>
  <c r="V243" i="8"/>
  <c r="E244" i="8"/>
  <c r="F244" i="8"/>
  <c r="G244" i="8"/>
  <c r="H244" i="8"/>
  <c r="I244" i="8"/>
  <c r="J244" i="8"/>
  <c r="K244" i="8"/>
  <c r="L244" i="8"/>
  <c r="M244" i="8"/>
  <c r="N244" i="8"/>
  <c r="O244" i="8"/>
  <c r="P244" i="8"/>
  <c r="Q244" i="8"/>
  <c r="R244" i="8"/>
  <c r="S244" i="8"/>
  <c r="T244" i="8"/>
  <c r="U244" i="8"/>
  <c r="V244" i="8"/>
  <c r="E245" i="8"/>
  <c r="F245" i="8"/>
  <c r="G245" i="8"/>
  <c r="H245" i="8"/>
  <c r="I245" i="8"/>
  <c r="J245" i="8"/>
  <c r="K245" i="8"/>
  <c r="L245" i="8"/>
  <c r="M245" i="8"/>
  <c r="N245" i="8"/>
  <c r="O245" i="8"/>
  <c r="P245" i="8"/>
  <c r="Q245" i="8"/>
  <c r="R245" i="8"/>
  <c r="S245" i="8"/>
  <c r="T245" i="8"/>
  <c r="U245" i="8"/>
  <c r="V245" i="8"/>
  <c r="E246" i="8"/>
  <c r="F246" i="8"/>
  <c r="G246" i="8"/>
  <c r="H246" i="8"/>
  <c r="I246" i="8"/>
  <c r="J246" i="8"/>
  <c r="K246" i="8"/>
  <c r="L246" i="8"/>
  <c r="M246" i="8"/>
  <c r="N246" i="8"/>
  <c r="O246" i="8"/>
  <c r="P246" i="8"/>
  <c r="Q246" i="8"/>
  <c r="R246" i="8"/>
  <c r="S246" i="8"/>
  <c r="T246" i="8"/>
  <c r="U246" i="8"/>
  <c r="V246" i="8"/>
  <c r="E247" i="8"/>
  <c r="F247" i="8"/>
  <c r="G247" i="8"/>
  <c r="H247" i="8"/>
  <c r="I247" i="8"/>
  <c r="J247" i="8"/>
  <c r="K247" i="8"/>
  <c r="L247" i="8"/>
  <c r="M247" i="8"/>
  <c r="N247" i="8"/>
  <c r="O247" i="8"/>
  <c r="P247" i="8"/>
  <c r="Q247" i="8"/>
  <c r="R247" i="8"/>
  <c r="S247" i="8"/>
  <c r="T247" i="8"/>
  <c r="U247" i="8"/>
  <c r="V247" i="8"/>
  <c r="E248" i="8"/>
  <c r="F248" i="8"/>
  <c r="G248" i="8"/>
  <c r="H248" i="8"/>
  <c r="I248" i="8"/>
  <c r="J248" i="8"/>
  <c r="K248" i="8"/>
  <c r="L248" i="8"/>
  <c r="M248" i="8"/>
  <c r="N248" i="8"/>
  <c r="O248" i="8"/>
  <c r="P248" i="8"/>
  <c r="Q248" i="8"/>
  <c r="R248" i="8"/>
  <c r="S248" i="8"/>
  <c r="T248" i="8"/>
  <c r="U248" i="8"/>
  <c r="V248" i="8"/>
  <c r="E249" i="8"/>
  <c r="F249" i="8"/>
  <c r="G249" i="8"/>
  <c r="H249" i="8"/>
  <c r="I249" i="8"/>
  <c r="J249" i="8"/>
  <c r="K249" i="8"/>
  <c r="L249" i="8"/>
  <c r="M249" i="8"/>
  <c r="N249" i="8"/>
  <c r="O249" i="8"/>
  <c r="P249" i="8"/>
  <c r="Q249" i="8"/>
  <c r="R249" i="8"/>
  <c r="S249" i="8"/>
  <c r="T249" i="8"/>
  <c r="U249" i="8"/>
  <c r="V249" i="8"/>
  <c r="E250" i="8"/>
  <c r="F250" i="8"/>
  <c r="G250" i="8"/>
  <c r="H250" i="8"/>
  <c r="I250" i="8"/>
  <c r="J250" i="8"/>
  <c r="K250" i="8"/>
  <c r="L250" i="8"/>
  <c r="M250" i="8"/>
  <c r="N250" i="8"/>
  <c r="O250" i="8"/>
  <c r="P250" i="8"/>
  <c r="Q250" i="8"/>
  <c r="R250" i="8"/>
  <c r="S250" i="8"/>
  <c r="T250" i="8"/>
  <c r="U250" i="8"/>
  <c r="V250" i="8"/>
  <c r="E251" i="8"/>
  <c r="F251" i="8"/>
  <c r="G251" i="8"/>
  <c r="H251" i="8"/>
  <c r="I251" i="8"/>
  <c r="J251" i="8"/>
  <c r="K251" i="8"/>
  <c r="L251" i="8"/>
  <c r="M251" i="8"/>
  <c r="N251" i="8"/>
  <c r="O251" i="8"/>
  <c r="P251" i="8"/>
  <c r="Q251" i="8"/>
  <c r="R251" i="8"/>
  <c r="S251" i="8"/>
  <c r="T251" i="8"/>
  <c r="U251" i="8"/>
  <c r="V251" i="8"/>
  <c r="E252" i="8"/>
  <c r="F252" i="8"/>
  <c r="G252" i="8"/>
  <c r="H252" i="8"/>
  <c r="I252" i="8"/>
  <c r="J252" i="8"/>
  <c r="K252" i="8"/>
  <c r="L252" i="8"/>
  <c r="M252" i="8"/>
  <c r="N252" i="8"/>
  <c r="O252" i="8"/>
  <c r="P252" i="8"/>
  <c r="Q252" i="8"/>
  <c r="R252" i="8"/>
  <c r="S252" i="8"/>
  <c r="T252" i="8"/>
  <c r="U252" i="8"/>
  <c r="V252" i="8"/>
  <c r="E253" i="8"/>
  <c r="F253" i="8"/>
  <c r="G253" i="8"/>
  <c r="H253" i="8"/>
  <c r="I253" i="8"/>
  <c r="J253" i="8"/>
  <c r="K253" i="8"/>
  <c r="L253" i="8"/>
  <c r="M253" i="8"/>
  <c r="N253" i="8"/>
  <c r="O253" i="8"/>
  <c r="P253" i="8"/>
  <c r="Q253" i="8"/>
  <c r="R253" i="8"/>
  <c r="S253" i="8"/>
  <c r="T253" i="8"/>
  <c r="U253" i="8"/>
  <c r="V253" i="8"/>
  <c r="E254" i="8"/>
  <c r="F254" i="8"/>
  <c r="G254" i="8"/>
  <c r="H254" i="8"/>
  <c r="I254" i="8"/>
  <c r="J254" i="8"/>
  <c r="K254" i="8"/>
  <c r="L254" i="8"/>
  <c r="M254" i="8"/>
  <c r="N254" i="8"/>
  <c r="O254" i="8"/>
  <c r="P254" i="8"/>
  <c r="Q254" i="8"/>
  <c r="R254" i="8"/>
  <c r="S254" i="8"/>
  <c r="T254" i="8"/>
  <c r="U254" i="8"/>
  <c r="V254" i="8"/>
  <c r="E255" i="8"/>
  <c r="F255" i="8"/>
  <c r="G255" i="8"/>
  <c r="H255" i="8"/>
  <c r="I255" i="8"/>
  <c r="J255" i="8"/>
  <c r="K255" i="8"/>
  <c r="L255" i="8"/>
  <c r="M255" i="8"/>
  <c r="N255" i="8"/>
  <c r="O255" i="8"/>
  <c r="P255" i="8"/>
  <c r="Q255" i="8"/>
  <c r="R255" i="8"/>
  <c r="S255" i="8"/>
  <c r="T255" i="8"/>
  <c r="U255" i="8"/>
  <c r="V255" i="8"/>
  <c r="E256" i="8"/>
  <c r="F256" i="8"/>
  <c r="G256" i="8"/>
  <c r="H256" i="8"/>
  <c r="I256" i="8"/>
  <c r="J256" i="8"/>
  <c r="K256" i="8"/>
  <c r="L256" i="8"/>
  <c r="M256" i="8"/>
  <c r="N256" i="8"/>
  <c r="O256" i="8"/>
  <c r="P256" i="8"/>
  <c r="Q256" i="8"/>
  <c r="R256" i="8"/>
  <c r="S256" i="8"/>
  <c r="T256" i="8"/>
  <c r="U256" i="8"/>
  <c r="V256" i="8"/>
  <c r="E257" i="8"/>
  <c r="F257" i="8"/>
  <c r="G257" i="8"/>
  <c r="H257" i="8"/>
  <c r="I257" i="8"/>
  <c r="J257" i="8"/>
  <c r="K257" i="8"/>
  <c r="L257" i="8"/>
  <c r="M257" i="8"/>
  <c r="N257" i="8"/>
  <c r="O257" i="8"/>
  <c r="P257" i="8"/>
  <c r="Q257" i="8"/>
  <c r="R257" i="8"/>
  <c r="S257" i="8"/>
  <c r="T257" i="8"/>
  <c r="U257" i="8"/>
  <c r="V257" i="8"/>
  <c r="E258" i="8"/>
  <c r="F258" i="8"/>
  <c r="G258" i="8"/>
  <c r="H258" i="8"/>
  <c r="I258" i="8"/>
  <c r="J258" i="8"/>
  <c r="K258" i="8"/>
  <c r="L258" i="8"/>
  <c r="M258" i="8"/>
  <c r="N258" i="8"/>
  <c r="O258" i="8"/>
  <c r="P258" i="8"/>
  <c r="Q258" i="8"/>
  <c r="R258" i="8"/>
  <c r="S258" i="8"/>
  <c r="T258" i="8"/>
  <c r="U258" i="8"/>
  <c r="V258" i="8"/>
  <c r="E259" i="8"/>
  <c r="F259" i="8"/>
  <c r="G259" i="8"/>
  <c r="H259" i="8"/>
  <c r="I259" i="8"/>
  <c r="J259" i="8"/>
  <c r="K259" i="8"/>
  <c r="L259" i="8"/>
  <c r="M259" i="8"/>
  <c r="N259" i="8"/>
  <c r="O259" i="8"/>
  <c r="P259" i="8"/>
  <c r="Q259" i="8"/>
  <c r="R259" i="8"/>
  <c r="S259" i="8"/>
  <c r="T259" i="8"/>
  <c r="U259" i="8"/>
  <c r="V259" i="8"/>
  <c r="E260" i="8"/>
  <c r="F260" i="8"/>
  <c r="G260" i="8"/>
  <c r="H260" i="8"/>
  <c r="I260" i="8"/>
  <c r="J260" i="8"/>
  <c r="K260" i="8"/>
  <c r="L260" i="8"/>
  <c r="M260" i="8"/>
  <c r="N260" i="8"/>
  <c r="O260" i="8"/>
  <c r="P260" i="8"/>
  <c r="Q260" i="8"/>
  <c r="R260" i="8"/>
  <c r="S260" i="8"/>
  <c r="T260" i="8"/>
  <c r="U260" i="8"/>
  <c r="V260" i="8"/>
  <c r="E261" i="8"/>
  <c r="F261" i="8"/>
  <c r="G261" i="8"/>
  <c r="H261" i="8"/>
  <c r="I261" i="8"/>
  <c r="J261" i="8"/>
  <c r="K261" i="8"/>
  <c r="L261" i="8"/>
  <c r="M261" i="8"/>
  <c r="N261" i="8"/>
  <c r="O261" i="8"/>
  <c r="P261" i="8"/>
  <c r="Q261" i="8"/>
  <c r="R261" i="8"/>
  <c r="S261" i="8"/>
  <c r="T261" i="8"/>
  <c r="U261" i="8"/>
  <c r="V261" i="8"/>
  <c r="E262" i="8"/>
  <c r="F262" i="8"/>
  <c r="G262" i="8"/>
  <c r="H262" i="8"/>
  <c r="I262" i="8"/>
  <c r="J262" i="8"/>
  <c r="K262" i="8"/>
  <c r="L262" i="8"/>
  <c r="M262" i="8"/>
  <c r="N262" i="8"/>
  <c r="O262" i="8"/>
  <c r="P262" i="8"/>
  <c r="Q262" i="8"/>
  <c r="R262" i="8"/>
  <c r="S262" i="8"/>
  <c r="T262" i="8"/>
  <c r="U262" i="8"/>
  <c r="V262" i="8"/>
  <c r="E263" i="8"/>
  <c r="F263" i="8"/>
  <c r="G263" i="8"/>
  <c r="H263" i="8"/>
  <c r="I263" i="8"/>
  <c r="J263" i="8"/>
  <c r="K263" i="8"/>
  <c r="L263" i="8"/>
  <c r="M263" i="8"/>
  <c r="N263" i="8"/>
  <c r="O263" i="8"/>
  <c r="P263" i="8"/>
  <c r="Q263" i="8"/>
  <c r="R263" i="8"/>
  <c r="S263" i="8"/>
  <c r="T263" i="8"/>
  <c r="U263" i="8"/>
  <c r="V263" i="8"/>
  <c r="E264" i="8"/>
  <c r="F264" i="8"/>
  <c r="G264" i="8"/>
  <c r="H264" i="8"/>
  <c r="I264" i="8"/>
  <c r="J264" i="8"/>
  <c r="K264" i="8"/>
  <c r="L264" i="8"/>
  <c r="M264" i="8"/>
  <c r="N264" i="8"/>
  <c r="O264" i="8"/>
  <c r="P264" i="8"/>
  <c r="Q264" i="8"/>
  <c r="R264" i="8"/>
  <c r="S264" i="8"/>
  <c r="T264" i="8"/>
  <c r="U264" i="8"/>
  <c r="V264" i="8"/>
  <c r="E265" i="8"/>
  <c r="F265" i="8"/>
  <c r="G265" i="8"/>
  <c r="H265" i="8"/>
  <c r="I265" i="8"/>
  <c r="J265" i="8"/>
  <c r="K265" i="8"/>
  <c r="L265" i="8"/>
  <c r="M265" i="8"/>
  <c r="N265" i="8"/>
  <c r="O265" i="8"/>
  <c r="P265" i="8"/>
  <c r="Q265" i="8"/>
  <c r="R265" i="8"/>
  <c r="S265" i="8"/>
  <c r="T265" i="8"/>
  <c r="U265" i="8"/>
  <c r="V265" i="8"/>
  <c r="E266" i="8"/>
  <c r="F266" i="8"/>
  <c r="G266" i="8"/>
  <c r="H266" i="8"/>
  <c r="I266" i="8"/>
  <c r="J266" i="8"/>
  <c r="K266" i="8"/>
  <c r="L266" i="8"/>
  <c r="M266" i="8"/>
  <c r="N266" i="8"/>
  <c r="O266" i="8"/>
  <c r="P266" i="8"/>
  <c r="Q266" i="8"/>
  <c r="R266" i="8"/>
  <c r="S266" i="8"/>
  <c r="T266" i="8"/>
  <c r="U266" i="8"/>
  <c r="V266" i="8"/>
  <c r="E267" i="8"/>
  <c r="F267" i="8"/>
  <c r="G267" i="8"/>
  <c r="H267" i="8"/>
  <c r="I267" i="8"/>
  <c r="J267" i="8"/>
  <c r="K267" i="8"/>
  <c r="L267" i="8"/>
  <c r="M267" i="8"/>
  <c r="N267" i="8"/>
  <c r="O267" i="8"/>
  <c r="P267" i="8"/>
  <c r="Q267" i="8"/>
  <c r="R267" i="8"/>
  <c r="S267" i="8"/>
  <c r="T267" i="8"/>
  <c r="U267" i="8"/>
  <c r="V267" i="8"/>
  <c r="E268" i="8"/>
  <c r="F268" i="8"/>
  <c r="G268" i="8"/>
  <c r="H268" i="8"/>
  <c r="I268" i="8"/>
  <c r="J268" i="8"/>
  <c r="K268" i="8"/>
  <c r="L268" i="8"/>
  <c r="M268" i="8"/>
  <c r="N268" i="8"/>
  <c r="O268" i="8"/>
  <c r="P268" i="8"/>
  <c r="Q268" i="8"/>
  <c r="R268" i="8"/>
  <c r="S268" i="8"/>
  <c r="T268" i="8"/>
  <c r="U268" i="8"/>
  <c r="V268" i="8"/>
  <c r="E269" i="8"/>
  <c r="F269" i="8"/>
  <c r="G269" i="8"/>
  <c r="H269" i="8"/>
  <c r="I269" i="8"/>
  <c r="J269" i="8"/>
  <c r="K269" i="8"/>
  <c r="L269" i="8"/>
  <c r="M269" i="8"/>
  <c r="N269" i="8"/>
  <c r="O269" i="8"/>
  <c r="P269" i="8"/>
  <c r="Q269" i="8"/>
  <c r="R269" i="8"/>
  <c r="S269" i="8"/>
  <c r="T269" i="8"/>
  <c r="U269" i="8"/>
  <c r="V269" i="8"/>
  <c r="E270" i="8"/>
  <c r="F270" i="8"/>
  <c r="G270" i="8"/>
  <c r="H270" i="8"/>
  <c r="I270" i="8"/>
  <c r="J270" i="8"/>
  <c r="K270" i="8"/>
  <c r="L270" i="8"/>
  <c r="M270" i="8"/>
  <c r="N270" i="8"/>
  <c r="O270" i="8"/>
  <c r="P270" i="8"/>
  <c r="Q270" i="8"/>
  <c r="R270" i="8"/>
  <c r="S270" i="8"/>
  <c r="T270" i="8"/>
  <c r="U270" i="8"/>
  <c r="V270" i="8"/>
  <c r="E271" i="8"/>
  <c r="F271" i="8"/>
  <c r="G271" i="8"/>
  <c r="H271" i="8"/>
  <c r="I271" i="8"/>
  <c r="J271" i="8"/>
  <c r="K271" i="8"/>
  <c r="L271" i="8"/>
  <c r="M271" i="8"/>
  <c r="N271" i="8"/>
  <c r="O271" i="8"/>
  <c r="P271" i="8"/>
  <c r="Q271" i="8"/>
  <c r="R271" i="8"/>
  <c r="S271" i="8"/>
  <c r="T271" i="8"/>
  <c r="U271" i="8"/>
  <c r="V271" i="8"/>
  <c r="E272" i="8"/>
  <c r="F272" i="8"/>
  <c r="G272" i="8"/>
  <c r="H272" i="8"/>
  <c r="I272" i="8"/>
  <c r="J272" i="8"/>
  <c r="K272" i="8"/>
  <c r="L272" i="8"/>
  <c r="M272" i="8"/>
  <c r="N272" i="8"/>
  <c r="O272" i="8"/>
  <c r="P272" i="8"/>
  <c r="Q272" i="8"/>
  <c r="R272" i="8"/>
  <c r="S272" i="8"/>
  <c r="T272" i="8"/>
  <c r="U272" i="8"/>
  <c r="V272" i="8"/>
  <c r="E273" i="8"/>
  <c r="F273" i="8"/>
  <c r="G273" i="8"/>
  <c r="H273" i="8"/>
  <c r="I273" i="8"/>
  <c r="J273" i="8"/>
  <c r="K273" i="8"/>
  <c r="L273" i="8"/>
  <c r="M273" i="8"/>
  <c r="N273" i="8"/>
  <c r="O273" i="8"/>
  <c r="P273" i="8"/>
  <c r="Q273" i="8"/>
  <c r="R273" i="8"/>
  <c r="S273" i="8"/>
  <c r="T273" i="8"/>
  <c r="U273" i="8"/>
  <c r="V273" i="8"/>
  <c r="E274" i="8"/>
  <c r="F274" i="8"/>
  <c r="G274" i="8"/>
  <c r="H274" i="8"/>
  <c r="I274" i="8"/>
  <c r="J274" i="8"/>
  <c r="K274" i="8"/>
  <c r="L274" i="8"/>
  <c r="M274" i="8"/>
  <c r="N274" i="8"/>
  <c r="O274" i="8"/>
  <c r="P274" i="8"/>
  <c r="Q274" i="8"/>
  <c r="R274" i="8"/>
  <c r="S274" i="8"/>
  <c r="T274" i="8"/>
  <c r="U274" i="8"/>
  <c r="V274" i="8"/>
  <c r="E275" i="8"/>
  <c r="F275" i="8"/>
  <c r="G275" i="8"/>
  <c r="H275" i="8"/>
  <c r="I275" i="8"/>
  <c r="J275" i="8"/>
  <c r="K275" i="8"/>
  <c r="L275" i="8"/>
  <c r="M275" i="8"/>
  <c r="N275" i="8"/>
  <c r="O275" i="8"/>
  <c r="P275" i="8"/>
  <c r="Q275" i="8"/>
  <c r="R275" i="8"/>
  <c r="S275" i="8"/>
  <c r="T275" i="8"/>
  <c r="U275" i="8"/>
  <c r="V275" i="8"/>
  <c r="E276" i="8"/>
  <c r="F276" i="8"/>
  <c r="G276" i="8"/>
  <c r="H276" i="8"/>
  <c r="I276" i="8"/>
  <c r="J276" i="8"/>
  <c r="K276" i="8"/>
  <c r="L276" i="8"/>
  <c r="M276" i="8"/>
  <c r="N276" i="8"/>
  <c r="O276" i="8"/>
  <c r="P276" i="8"/>
  <c r="Q276" i="8"/>
  <c r="R276" i="8"/>
  <c r="S276" i="8"/>
  <c r="T276" i="8"/>
  <c r="U276" i="8"/>
  <c r="V276" i="8"/>
  <c r="E277" i="8"/>
  <c r="F277" i="8"/>
  <c r="G277" i="8"/>
  <c r="H277" i="8"/>
  <c r="I277" i="8"/>
  <c r="J277" i="8"/>
  <c r="K277" i="8"/>
  <c r="L277" i="8"/>
  <c r="M277" i="8"/>
  <c r="N277" i="8"/>
  <c r="O277" i="8"/>
  <c r="P277" i="8"/>
  <c r="Q277" i="8"/>
  <c r="R277" i="8"/>
  <c r="S277" i="8"/>
  <c r="T277" i="8"/>
  <c r="U277" i="8"/>
  <c r="V277" i="8"/>
  <c r="E278" i="8"/>
  <c r="F278" i="8"/>
  <c r="G278" i="8"/>
  <c r="H278" i="8"/>
  <c r="I278" i="8"/>
  <c r="J278" i="8"/>
  <c r="K278" i="8"/>
  <c r="L278" i="8"/>
  <c r="M278" i="8"/>
  <c r="N278" i="8"/>
  <c r="O278" i="8"/>
  <c r="P278" i="8"/>
  <c r="Q278" i="8"/>
  <c r="R278" i="8"/>
  <c r="S278" i="8"/>
  <c r="T278" i="8"/>
  <c r="U278" i="8"/>
  <c r="V278" i="8"/>
  <c r="E279" i="8"/>
  <c r="F279" i="8"/>
  <c r="G279" i="8"/>
  <c r="H279" i="8"/>
  <c r="I279" i="8"/>
  <c r="J279" i="8"/>
  <c r="K279" i="8"/>
  <c r="L279" i="8"/>
  <c r="M279" i="8"/>
  <c r="N279" i="8"/>
  <c r="O279" i="8"/>
  <c r="P279" i="8"/>
  <c r="Q279" i="8"/>
  <c r="R279" i="8"/>
  <c r="S279" i="8"/>
  <c r="T279" i="8"/>
  <c r="U279" i="8"/>
  <c r="V279" i="8"/>
  <c r="E280" i="8"/>
  <c r="F280" i="8"/>
  <c r="G280" i="8"/>
  <c r="H280" i="8"/>
  <c r="I280" i="8"/>
  <c r="J280" i="8"/>
  <c r="K280" i="8"/>
  <c r="L280" i="8"/>
  <c r="M280" i="8"/>
  <c r="N280" i="8"/>
  <c r="O280" i="8"/>
  <c r="P280" i="8"/>
  <c r="Q280" i="8"/>
  <c r="R280" i="8"/>
  <c r="S280" i="8"/>
  <c r="T280" i="8"/>
  <c r="U280" i="8"/>
  <c r="V280" i="8"/>
  <c r="E281" i="8"/>
  <c r="F281" i="8"/>
  <c r="G281" i="8"/>
  <c r="H281" i="8"/>
  <c r="I281" i="8"/>
  <c r="J281" i="8"/>
  <c r="K281" i="8"/>
  <c r="L281" i="8"/>
  <c r="M281" i="8"/>
  <c r="N281" i="8"/>
  <c r="O281" i="8"/>
  <c r="P281" i="8"/>
  <c r="Q281" i="8"/>
  <c r="R281" i="8"/>
  <c r="S281" i="8"/>
  <c r="T281" i="8"/>
  <c r="U281" i="8"/>
  <c r="V281" i="8"/>
  <c r="E282" i="8"/>
  <c r="F282" i="8"/>
  <c r="G282" i="8"/>
  <c r="H282" i="8"/>
  <c r="I282" i="8"/>
  <c r="J282" i="8"/>
  <c r="K282" i="8"/>
  <c r="L282" i="8"/>
  <c r="M282" i="8"/>
  <c r="N282" i="8"/>
  <c r="O282" i="8"/>
  <c r="P282" i="8"/>
  <c r="Q282" i="8"/>
  <c r="R282" i="8"/>
  <c r="S282" i="8"/>
  <c r="T282" i="8"/>
  <c r="U282" i="8"/>
  <c r="V282" i="8"/>
  <c r="E283" i="8"/>
  <c r="F283" i="8"/>
  <c r="G283" i="8"/>
  <c r="H283" i="8"/>
  <c r="I283" i="8"/>
  <c r="J283" i="8"/>
  <c r="K283" i="8"/>
  <c r="L283" i="8"/>
  <c r="M283" i="8"/>
  <c r="N283" i="8"/>
  <c r="O283" i="8"/>
  <c r="P283" i="8"/>
  <c r="Q283" i="8"/>
  <c r="R283" i="8"/>
  <c r="S283" i="8"/>
  <c r="T283" i="8"/>
  <c r="U283" i="8"/>
  <c r="V283" i="8"/>
  <c r="E284" i="8"/>
  <c r="F284" i="8"/>
  <c r="G284" i="8"/>
  <c r="H284" i="8"/>
  <c r="I284" i="8"/>
  <c r="J284" i="8"/>
  <c r="K284" i="8"/>
  <c r="L284" i="8"/>
  <c r="M284" i="8"/>
  <c r="N284" i="8"/>
  <c r="O284" i="8"/>
  <c r="P284" i="8"/>
  <c r="Q284" i="8"/>
  <c r="R284" i="8"/>
  <c r="S284" i="8"/>
  <c r="T284" i="8"/>
  <c r="U284" i="8"/>
  <c r="V284" i="8"/>
  <c r="E285" i="8"/>
  <c r="F285" i="8"/>
  <c r="G285" i="8"/>
  <c r="H285" i="8"/>
  <c r="I285" i="8"/>
  <c r="J285" i="8"/>
  <c r="K285" i="8"/>
  <c r="L285" i="8"/>
  <c r="M285" i="8"/>
  <c r="N285" i="8"/>
  <c r="O285" i="8"/>
  <c r="P285" i="8"/>
  <c r="Q285" i="8"/>
  <c r="R285" i="8"/>
  <c r="S285" i="8"/>
  <c r="T285" i="8"/>
  <c r="U285" i="8"/>
  <c r="V285" i="8"/>
  <c r="E286" i="8"/>
  <c r="F286" i="8"/>
  <c r="G286" i="8"/>
  <c r="H286" i="8"/>
  <c r="I286" i="8"/>
  <c r="J286" i="8"/>
  <c r="K286" i="8"/>
  <c r="L286" i="8"/>
  <c r="M286" i="8"/>
  <c r="N286" i="8"/>
  <c r="O286" i="8"/>
  <c r="P286" i="8"/>
  <c r="Q286" i="8"/>
  <c r="R286" i="8"/>
  <c r="S286" i="8"/>
  <c r="T286" i="8"/>
  <c r="U286" i="8"/>
  <c r="V286" i="8"/>
  <c r="E287" i="8"/>
  <c r="F287" i="8"/>
  <c r="G287" i="8"/>
  <c r="H287" i="8"/>
  <c r="I287" i="8"/>
  <c r="J287" i="8"/>
  <c r="K287" i="8"/>
  <c r="L287" i="8"/>
  <c r="M287" i="8"/>
  <c r="N287" i="8"/>
  <c r="O287" i="8"/>
  <c r="P287" i="8"/>
  <c r="Q287" i="8"/>
  <c r="R287" i="8"/>
  <c r="S287" i="8"/>
  <c r="T287" i="8"/>
  <c r="U287" i="8"/>
  <c r="V287" i="8"/>
  <c r="E288" i="8"/>
  <c r="F288" i="8"/>
  <c r="G288" i="8"/>
  <c r="H288" i="8"/>
  <c r="I288" i="8"/>
  <c r="J288" i="8"/>
  <c r="K288" i="8"/>
  <c r="L288" i="8"/>
  <c r="M288" i="8"/>
  <c r="N288" i="8"/>
  <c r="O288" i="8"/>
  <c r="P288" i="8"/>
  <c r="Q288" i="8"/>
  <c r="R288" i="8"/>
  <c r="S288" i="8"/>
  <c r="T288" i="8"/>
  <c r="U288" i="8"/>
  <c r="V288" i="8"/>
  <c r="E289" i="8"/>
  <c r="F289" i="8"/>
  <c r="G289" i="8"/>
  <c r="H289" i="8"/>
  <c r="I289" i="8"/>
  <c r="J289" i="8"/>
  <c r="K289" i="8"/>
  <c r="L289" i="8"/>
  <c r="M289" i="8"/>
  <c r="N289" i="8"/>
  <c r="O289" i="8"/>
  <c r="P289" i="8"/>
  <c r="Q289" i="8"/>
  <c r="R289" i="8"/>
  <c r="S289" i="8"/>
  <c r="T289" i="8"/>
  <c r="U289" i="8"/>
  <c r="V289" i="8"/>
  <c r="E290" i="8"/>
  <c r="F290" i="8"/>
  <c r="G290" i="8"/>
  <c r="H290" i="8"/>
  <c r="I290" i="8"/>
  <c r="J290" i="8"/>
  <c r="K290" i="8"/>
  <c r="L290" i="8"/>
  <c r="M290" i="8"/>
  <c r="N290" i="8"/>
  <c r="O290" i="8"/>
  <c r="P290" i="8"/>
  <c r="Q290" i="8"/>
  <c r="R290" i="8"/>
  <c r="S290" i="8"/>
  <c r="T290" i="8"/>
  <c r="U290" i="8"/>
  <c r="V290" i="8"/>
  <c r="E291" i="8"/>
  <c r="F291" i="8"/>
  <c r="G291" i="8"/>
  <c r="H291" i="8"/>
  <c r="I291" i="8"/>
  <c r="J291" i="8"/>
  <c r="K291" i="8"/>
  <c r="L291" i="8"/>
  <c r="M291" i="8"/>
  <c r="N291" i="8"/>
  <c r="O291" i="8"/>
  <c r="P291" i="8"/>
  <c r="Q291" i="8"/>
  <c r="R291" i="8"/>
  <c r="S291" i="8"/>
  <c r="T291" i="8"/>
  <c r="U291" i="8"/>
  <c r="V291" i="8"/>
  <c r="E292" i="8"/>
  <c r="F292" i="8"/>
  <c r="G292" i="8"/>
  <c r="H292" i="8"/>
  <c r="I292" i="8"/>
  <c r="J292" i="8"/>
  <c r="K292" i="8"/>
  <c r="L292" i="8"/>
  <c r="M292" i="8"/>
  <c r="N292" i="8"/>
  <c r="O292" i="8"/>
  <c r="P292" i="8"/>
  <c r="Q292" i="8"/>
  <c r="R292" i="8"/>
  <c r="S292" i="8"/>
  <c r="T292" i="8"/>
  <c r="U292" i="8"/>
  <c r="V292" i="8"/>
  <c r="E293" i="8"/>
  <c r="F293" i="8"/>
  <c r="G293" i="8"/>
  <c r="H293" i="8"/>
  <c r="I293" i="8"/>
  <c r="J293" i="8"/>
  <c r="K293" i="8"/>
  <c r="L293" i="8"/>
  <c r="M293" i="8"/>
  <c r="N293" i="8"/>
  <c r="O293" i="8"/>
  <c r="P293" i="8"/>
  <c r="Q293" i="8"/>
  <c r="R293" i="8"/>
  <c r="S293" i="8"/>
  <c r="T293" i="8"/>
  <c r="U293" i="8"/>
  <c r="V293" i="8"/>
  <c r="E294" i="8"/>
  <c r="F294" i="8"/>
  <c r="G294" i="8"/>
  <c r="H294" i="8"/>
  <c r="I294" i="8"/>
  <c r="J294" i="8"/>
  <c r="K294" i="8"/>
  <c r="L294" i="8"/>
  <c r="M294" i="8"/>
  <c r="N294" i="8"/>
  <c r="O294" i="8"/>
  <c r="P294" i="8"/>
  <c r="Q294" i="8"/>
  <c r="R294" i="8"/>
  <c r="S294" i="8"/>
  <c r="T294" i="8"/>
  <c r="U294" i="8"/>
  <c r="V294" i="8"/>
  <c r="E295" i="8"/>
  <c r="F295" i="8"/>
  <c r="G295" i="8"/>
  <c r="H295" i="8"/>
  <c r="I295" i="8"/>
  <c r="J295" i="8"/>
  <c r="K295" i="8"/>
  <c r="L295" i="8"/>
  <c r="M295" i="8"/>
  <c r="N295" i="8"/>
  <c r="O295" i="8"/>
  <c r="P295" i="8"/>
  <c r="Q295" i="8"/>
  <c r="R295" i="8"/>
  <c r="S295" i="8"/>
  <c r="T295" i="8"/>
  <c r="U295" i="8"/>
  <c r="V295" i="8"/>
  <c r="E296" i="8"/>
  <c r="F296" i="8"/>
  <c r="G296" i="8"/>
  <c r="H296" i="8"/>
  <c r="I296" i="8"/>
  <c r="J296" i="8"/>
  <c r="K296" i="8"/>
  <c r="L296" i="8"/>
  <c r="M296" i="8"/>
  <c r="N296" i="8"/>
  <c r="O296" i="8"/>
  <c r="P296" i="8"/>
  <c r="Q296" i="8"/>
  <c r="R296" i="8"/>
  <c r="S296" i="8"/>
  <c r="T296" i="8"/>
  <c r="U296" i="8"/>
  <c r="V296" i="8"/>
  <c r="E297" i="8"/>
  <c r="F297" i="8"/>
  <c r="G297" i="8"/>
  <c r="H297" i="8"/>
  <c r="I297" i="8"/>
  <c r="J297" i="8"/>
  <c r="K297" i="8"/>
  <c r="L297" i="8"/>
  <c r="M297" i="8"/>
  <c r="N297" i="8"/>
  <c r="O297" i="8"/>
  <c r="P297" i="8"/>
  <c r="Q297" i="8"/>
  <c r="R297" i="8"/>
  <c r="S297" i="8"/>
  <c r="T297" i="8"/>
  <c r="U297" i="8"/>
  <c r="V297" i="8"/>
  <c r="E298" i="8"/>
  <c r="F298" i="8"/>
  <c r="G298" i="8"/>
  <c r="H298" i="8"/>
  <c r="I298" i="8"/>
  <c r="J298" i="8"/>
  <c r="K298" i="8"/>
  <c r="L298" i="8"/>
  <c r="M298" i="8"/>
  <c r="N298" i="8"/>
  <c r="O298" i="8"/>
  <c r="P298" i="8"/>
  <c r="Q298" i="8"/>
  <c r="R298" i="8"/>
  <c r="S298" i="8"/>
  <c r="T298" i="8"/>
  <c r="U298" i="8"/>
  <c r="V298" i="8"/>
  <c r="E299" i="8"/>
  <c r="F299" i="8"/>
  <c r="G299" i="8"/>
  <c r="H299" i="8"/>
  <c r="I299" i="8"/>
  <c r="J299" i="8"/>
  <c r="K299" i="8"/>
  <c r="L299" i="8"/>
  <c r="M299" i="8"/>
  <c r="N299" i="8"/>
  <c r="O299" i="8"/>
  <c r="P299" i="8"/>
  <c r="Q299" i="8"/>
  <c r="R299" i="8"/>
  <c r="S299" i="8"/>
  <c r="T299" i="8"/>
  <c r="U299" i="8"/>
  <c r="V299" i="8"/>
  <c r="E300" i="8"/>
  <c r="F300" i="8"/>
  <c r="G300" i="8"/>
  <c r="H300" i="8"/>
  <c r="I300" i="8"/>
  <c r="J300" i="8"/>
  <c r="K300" i="8"/>
  <c r="L300" i="8"/>
  <c r="M300" i="8"/>
  <c r="N300" i="8"/>
  <c r="O300" i="8"/>
  <c r="P300" i="8"/>
  <c r="Q300" i="8"/>
  <c r="R300" i="8"/>
  <c r="S300" i="8"/>
  <c r="T300" i="8"/>
  <c r="U300" i="8"/>
  <c r="V300" i="8"/>
  <c r="E301" i="8"/>
  <c r="F301" i="8"/>
  <c r="G301" i="8"/>
  <c r="H301" i="8"/>
  <c r="I301" i="8"/>
  <c r="J301" i="8"/>
  <c r="K301" i="8"/>
  <c r="L301" i="8"/>
  <c r="M301" i="8"/>
  <c r="N301" i="8"/>
  <c r="O301" i="8"/>
  <c r="P301" i="8"/>
  <c r="Q301" i="8"/>
  <c r="R301" i="8"/>
  <c r="S301" i="8"/>
  <c r="T301" i="8"/>
  <c r="U301" i="8"/>
  <c r="V301" i="8"/>
  <c r="E302" i="8"/>
  <c r="F302" i="8"/>
  <c r="G302" i="8"/>
  <c r="H302" i="8"/>
  <c r="I302" i="8"/>
  <c r="J302" i="8"/>
  <c r="K302" i="8"/>
  <c r="L302" i="8"/>
  <c r="M302" i="8"/>
  <c r="N302" i="8"/>
  <c r="O302" i="8"/>
  <c r="P302" i="8"/>
  <c r="Q302" i="8"/>
  <c r="R302" i="8"/>
  <c r="S302" i="8"/>
  <c r="T302" i="8"/>
  <c r="U302" i="8"/>
  <c r="V302" i="8"/>
  <c r="E303" i="8"/>
  <c r="F303" i="8"/>
  <c r="G303" i="8"/>
  <c r="H303" i="8"/>
  <c r="I303" i="8"/>
  <c r="J303" i="8"/>
  <c r="K303" i="8"/>
  <c r="L303" i="8"/>
  <c r="M303" i="8"/>
  <c r="N303" i="8"/>
  <c r="O303" i="8"/>
  <c r="P303" i="8"/>
  <c r="Q303" i="8"/>
  <c r="R303" i="8"/>
  <c r="S303" i="8"/>
  <c r="T303" i="8"/>
  <c r="U303" i="8"/>
  <c r="V303" i="8"/>
  <c r="E304" i="8"/>
  <c r="F304" i="8"/>
  <c r="G304" i="8"/>
  <c r="H304" i="8"/>
  <c r="I304" i="8"/>
  <c r="J304" i="8"/>
  <c r="K304" i="8"/>
  <c r="L304" i="8"/>
  <c r="M304" i="8"/>
  <c r="N304" i="8"/>
  <c r="O304" i="8"/>
  <c r="P304" i="8"/>
  <c r="Q304" i="8"/>
  <c r="R304" i="8"/>
  <c r="S304" i="8"/>
  <c r="T304" i="8"/>
  <c r="U304" i="8"/>
  <c r="V304" i="8"/>
  <c r="E305" i="8"/>
  <c r="F305" i="8"/>
  <c r="G305" i="8"/>
  <c r="H305" i="8"/>
  <c r="I305" i="8"/>
  <c r="J305" i="8"/>
  <c r="K305" i="8"/>
  <c r="L305" i="8"/>
  <c r="M305" i="8"/>
  <c r="N305" i="8"/>
  <c r="O305" i="8"/>
  <c r="P305" i="8"/>
  <c r="Q305" i="8"/>
  <c r="R305" i="8"/>
  <c r="S305" i="8"/>
  <c r="T305" i="8"/>
  <c r="U305" i="8"/>
  <c r="V305" i="8"/>
  <c r="E306" i="8"/>
  <c r="F306" i="8"/>
  <c r="G306" i="8"/>
  <c r="H306" i="8"/>
  <c r="I306" i="8"/>
  <c r="J306" i="8"/>
  <c r="K306" i="8"/>
  <c r="L306" i="8"/>
  <c r="M306" i="8"/>
  <c r="N306" i="8"/>
  <c r="O306" i="8"/>
  <c r="P306" i="8"/>
  <c r="Q306" i="8"/>
  <c r="R306" i="8"/>
  <c r="S306" i="8"/>
  <c r="T306" i="8"/>
  <c r="U306" i="8"/>
  <c r="V306" i="8"/>
  <c r="E307" i="8"/>
  <c r="F307" i="8"/>
  <c r="G307" i="8"/>
  <c r="H307" i="8"/>
  <c r="I307" i="8"/>
  <c r="J307" i="8"/>
  <c r="K307" i="8"/>
  <c r="L307" i="8"/>
  <c r="M307" i="8"/>
  <c r="N307" i="8"/>
  <c r="O307" i="8"/>
  <c r="P307" i="8"/>
  <c r="Q307" i="8"/>
  <c r="R307" i="8"/>
  <c r="S307" i="8"/>
  <c r="T307" i="8"/>
  <c r="U307" i="8"/>
  <c r="V307" i="8"/>
  <c r="E308" i="8"/>
  <c r="F308" i="8"/>
  <c r="G308" i="8"/>
  <c r="H308" i="8"/>
  <c r="I308" i="8"/>
  <c r="J308" i="8"/>
  <c r="K308" i="8"/>
  <c r="L308" i="8"/>
  <c r="M308" i="8"/>
  <c r="N308" i="8"/>
  <c r="O308" i="8"/>
  <c r="P308" i="8"/>
  <c r="Q308" i="8"/>
  <c r="R308" i="8"/>
  <c r="S308" i="8"/>
  <c r="T308" i="8"/>
  <c r="U308" i="8"/>
  <c r="V308" i="8"/>
  <c r="E309" i="8"/>
  <c r="F309" i="8"/>
  <c r="G309" i="8"/>
  <c r="H309" i="8"/>
  <c r="I309" i="8"/>
  <c r="J309" i="8"/>
  <c r="K309" i="8"/>
  <c r="L309" i="8"/>
  <c r="M309" i="8"/>
  <c r="N309" i="8"/>
  <c r="O309" i="8"/>
  <c r="P309" i="8"/>
  <c r="Q309" i="8"/>
  <c r="R309" i="8"/>
  <c r="S309" i="8"/>
  <c r="T309" i="8"/>
  <c r="U309" i="8"/>
  <c r="V309" i="8"/>
  <c r="E310" i="8"/>
  <c r="F310" i="8"/>
  <c r="G310" i="8"/>
  <c r="H310" i="8"/>
  <c r="I310" i="8"/>
  <c r="J310" i="8"/>
  <c r="K310" i="8"/>
  <c r="L310" i="8"/>
  <c r="M310" i="8"/>
  <c r="N310" i="8"/>
  <c r="O310" i="8"/>
  <c r="P310" i="8"/>
  <c r="Q310" i="8"/>
  <c r="R310" i="8"/>
  <c r="S310" i="8"/>
  <c r="T310" i="8"/>
  <c r="U310" i="8"/>
  <c r="V310" i="8"/>
  <c r="E311" i="8"/>
  <c r="F311" i="8"/>
  <c r="G311" i="8"/>
  <c r="H311" i="8"/>
  <c r="I311" i="8"/>
  <c r="J311" i="8"/>
  <c r="K311" i="8"/>
  <c r="L311" i="8"/>
  <c r="M311" i="8"/>
  <c r="N311" i="8"/>
  <c r="O311" i="8"/>
  <c r="P311" i="8"/>
  <c r="Q311" i="8"/>
  <c r="R311" i="8"/>
  <c r="S311" i="8"/>
  <c r="T311" i="8"/>
  <c r="U311" i="8"/>
  <c r="V311" i="8"/>
  <c r="E312" i="8"/>
  <c r="F312" i="8"/>
  <c r="G312" i="8"/>
  <c r="H312" i="8"/>
  <c r="I312" i="8"/>
  <c r="J312" i="8"/>
  <c r="K312" i="8"/>
  <c r="L312" i="8"/>
  <c r="M312" i="8"/>
  <c r="N312" i="8"/>
  <c r="O312" i="8"/>
  <c r="P312" i="8"/>
  <c r="Q312" i="8"/>
  <c r="R312" i="8"/>
  <c r="S312" i="8"/>
  <c r="T312" i="8"/>
  <c r="U312" i="8"/>
  <c r="V312" i="8"/>
  <c r="E313" i="8"/>
  <c r="F313" i="8"/>
  <c r="G313" i="8"/>
  <c r="H313" i="8"/>
  <c r="I313" i="8"/>
  <c r="J313" i="8"/>
  <c r="K313" i="8"/>
  <c r="L313" i="8"/>
  <c r="M313" i="8"/>
  <c r="N313" i="8"/>
  <c r="O313" i="8"/>
  <c r="P313" i="8"/>
  <c r="Q313" i="8"/>
  <c r="R313" i="8"/>
  <c r="S313" i="8"/>
  <c r="T313" i="8"/>
  <c r="U313" i="8"/>
  <c r="V313" i="8"/>
  <c r="E314" i="8"/>
  <c r="F314" i="8"/>
  <c r="G314" i="8"/>
  <c r="H314" i="8"/>
  <c r="I314" i="8"/>
  <c r="J314" i="8"/>
  <c r="K314" i="8"/>
  <c r="L314" i="8"/>
  <c r="M314" i="8"/>
  <c r="N314" i="8"/>
  <c r="O314" i="8"/>
  <c r="P314" i="8"/>
  <c r="Q314" i="8"/>
  <c r="R314" i="8"/>
  <c r="S314" i="8"/>
  <c r="T314" i="8"/>
  <c r="U314" i="8"/>
  <c r="V314" i="8"/>
  <c r="E315" i="8"/>
  <c r="F315" i="8"/>
  <c r="G315" i="8"/>
  <c r="H315" i="8"/>
  <c r="I315" i="8"/>
  <c r="J315" i="8"/>
  <c r="K315" i="8"/>
  <c r="L315" i="8"/>
  <c r="M315" i="8"/>
  <c r="N315" i="8"/>
  <c r="O315" i="8"/>
  <c r="P315" i="8"/>
  <c r="Q315" i="8"/>
  <c r="R315" i="8"/>
  <c r="S315" i="8"/>
  <c r="T315" i="8"/>
  <c r="U315" i="8"/>
  <c r="V315" i="8"/>
  <c r="E316" i="8"/>
  <c r="F316" i="8"/>
  <c r="G316" i="8"/>
  <c r="H316" i="8"/>
  <c r="I316" i="8"/>
  <c r="J316" i="8"/>
  <c r="K316" i="8"/>
  <c r="L316" i="8"/>
  <c r="M316" i="8"/>
  <c r="N316" i="8"/>
  <c r="O316" i="8"/>
  <c r="P316" i="8"/>
  <c r="Q316" i="8"/>
  <c r="R316" i="8"/>
  <c r="S316" i="8"/>
  <c r="T316" i="8"/>
  <c r="U316" i="8"/>
  <c r="V316" i="8"/>
  <c r="E317" i="8"/>
  <c r="F317" i="8"/>
  <c r="G317" i="8"/>
  <c r="H317" i="8"/>
  <c r="I317" i="8"/>
  <c r="J317" i="8"/>
  <c r="K317" i="8"/>
  <c r="L317" i="8"/>
  <c r="M317" i="8"/>
  <c r="N317" i="8"/>
  <c r="O317" i="8"/>
  <c r="P317" i="8"/>
  <c r="Q317" i="8"/>
  <c r="R317" i="8"/>
  <c r="S317" i="8"/>
  <c r="T317" i="8"/>
  <c r="U317" i="8"/>
  <c r="V317" i="8"/>
  <c r="E318" i="8"/>
  <c r="F318" i="8"/>
  <c r="G318" i="8"/>
  <c r="H318" i="8"/>
  <c r="I318" i="8"/>
  <c r="J318" i="8"/>
  <c r="K318" i="8"/>
  <c r="L318" i="8"/>
  <c r="M318" i="8"/>
  <c r="N318" i="8"/>
  <c r="O318" i="8"/>
  <c r="P318" i="8"/>
  <c r="Q318" i="8"/>
  <c r="R318" i="8"/>
  <c r="S318" i="8"/>
  <c r="T318" i="8"/>
  <c r="U318" i="8"/>
  <c r="V318" i="8"/>
  <c r="E319" i="8"/>
  <c r="F319" i="8"/>
  <c r="G319" i="8"/>
  <c r="H319" i="8"/>
  <c r="I319" i="8"/>
  <c r="J319" i="8"/>
  <c r="K319" i="8"/>
  <c r="L319" i="8"/>
  <c r="M319" i="8"/>
  <c r="N319" i="8"/>
  <c r="O319" i="8"/>
  <c r="P319" i="8"/>
  <c r="Q319" i="8"/>
  <c r="R319" i="8"/>
  <c r="S319" i="8"/>
  <c r="T319" i="8"/>
  <c r="U319" i="8"/>
  <c r="V319" i="8"/>
  <c r="E320" i="8"/>
  <c r="F320" i="8"/>
  <c r="G320" i="8"/>
  <c r="H320" i="8"/>
  <c r="I320" i="8"/>
  <c r="J320" i="8"/>
  <c r="K320" i="8"/>
  <c r="L320" i="8"/>
  <c r="M320" i="8"/>
  <c r="N320" i="8"/>
  <c r="O320" i="8"/>
  <c r="P320" i="8"/>
  <c r="Q320" i="8"/>
  <c r="R320" i="8"/>
  <c r="S320" i="8"/>
  <c r="T320" i="8"/>
  <c r="U320" i="8"/>
  <c r="V320" i="8"/>
  <c r="E321" i="8"/>
  <c r="F321" i="8"/>
  <c r="G321" i="8"/>
  <c r="H321" i="8"/>
  <c r="I321" i="8"/>
  <c r="J321" i="8"/>
  <c r="K321" i="8"/>
  <c r="L321" i="8"/>
  <c r="M321" i="8"/>
  <c r="N321" i="8"/>
  <c r="O321" i="8"/>
  <c r="P321" i="8"/>
  <c r="Q321" i="8"/>
  <c r="R321" i="8"/>
  <c r="S321" i="8"/>
  <c r="T321" i="8"/>
  <c r="U321" i="8"/>
  <c r="V321" i="8"/>
  <c r="E322" i="8"/>
  <c r="F322" i="8"/>
  <c r="G322" i="8"/>
  <c r="H322" i="8"/>
  <c r="I322" i="8"/>
  <c r="J322" i="8"/>
  <c r="K322" i="8"/>
  <c r="L322" i="8"/>
  <c r="M322" i="8"/>
  <c r="N322" i="8"/>
  <c r="O322" i="8"/>
  <c r="P322" i="8"/>
  <c r="Q322" i="8"/>
  <c r="R322" i="8"/>
  <c r="S322" i="8"/>
  <c r="T322" i="8"/>
  <c r="U322" i="8"/>
  <c r="V322" i="8"/>
  <c r="E323" i="8"/>
  <c r="F323" i="8"/>
  <c r="G323" i="8"/>
  <c r="H323" i="8"/>
  <c r="I323" i="8"/>
  <c r="J323" i="8"/>
  <c r="K323" i="8"/>
  <c r="L323" i="8"/>
  <c r="M323" i="8"/>
  <c r="N323" i="8"/>
  <c r="O323" i="8"/>
  <c r="P323" i="8"/>
  <c r="Q323" i="8"/>
  <c r="R323" i="8"/>
  <c r="S323" i="8"/>
  <c r="T323" i="8"/>
  <c r="U323" i="8"/>
  <c r="V323" i="8"/>
  <c r="E324" i="8"/>
  <c r="F324" i="8"/>
  <c r="G324" i="8"/>
  <c r="H324" i="8"/>
  <c r="I324" i="8"/>
  <c r="J324" i="8"/>
  <c r="K324" i="8"/>
  <c r="L324" i="8"/>
  <c r="M324" i="8"/>
  <c r="N324" i="8"/>
  <c r="O324" i="8"/>
  <c r="P324" i="8"/>
  <c r="Q324" i="8"/>
  <c r="R324" i="8"/>
  <c r="S324" i="8"/>
  <c r="T324" i="8"/>
  <c r="U324" i="8"/>
  <c r="V324" i="8"/>
  <c r="E325" i="8"/>
  <c r="F325" i="8"/>
  <c r="G325" i="8"/>
  <c r="H325" i="8"/>
  <c r="I325" i="8"/>
  <c r="J325" i="8"/>
  <c r="K325" i="8"/>
  <c r="L325" i="8"/>
  <c r="M325" i="8"/>
  <c r="N325" i="8"/>
  <c r="O325" i="8"/>
  <c r="P325" i="8"/>
  <c r="Q325" i="8"/>
  <c r="R325" i="8"/>
  <c r="S325" i="8"/>
  <c r="T325" i="8"/>
  <c r="U325" i="8"/>
  <c r="V325" i="8"/>
  <c r="E326" i="8"/>
  <c r="F326" i="8"/>
  <c r="G326" i="8"/>
  <c r="H326" i="8"/>
  <c r="I326" i="8"/>
  <c r="J326" i="8"/>
  <c r="K326" i="8"/>
  <c r="L326" i="8"/>
  <c r="M326" i="8"/>
  <c r="N326" i="8"/>
  <c r="O326" i="8"/>
  <c r="P326" i="8"/>
  <c r="Q326" i="8"/>
  <c r="R326" i="8"/>
  <c r="S326" i="8"/>
  <c r="T326" i="8"/>
  <c r="U326" i="8"/>
  <c r="V326" i="8"/>
  <c r="E327" i="8"/>
  <c r="F327" i="8"/>
  <c r="G327" i="8"/>
  <c r="H327" i="8"/>
  <c r="I327" i="8"/>
  <c r="J327" i="8"/>
  <c r="K327" i="8"/>
  <c r="L327" i="8"/>
  <c r="M327" i="8"/>
  <c r="N327" i="8"/>
  <c r="O327" i="8"/>
  <c r="P327" i="8"/>
  <c r="Q327" i="8"/>
  <c r="R327" i="8"/>
  <c r="S327" i="8"/>
  <c r="T327" i="8"/>
  <c r="U327" i="8"/>
  <c r="V327" i="8"/>
  <c r="E328" i="8"/>
  <c r="F328" i="8"/>
  <c r="G328" i="8"/>
  <c r="H328" i="8"/>
  <c r="I328" i="8"/>
  <c r="J328" i="8"/>
  <c r="K328" i="8"/>
  <c r="L328" i="8"/>
  <c r="M328" i="8"/>
  <c r="N328" i="8"/>
  <c r="O328" i="8"/>
  <c r="P328" i="8"/>
  <c r="Q328" i="8"/>
  <c r="R328" i="8"/>
  <c r="S328" i="8"/>
  <c r="T328" i="8"/>
  <c r="U328" i="8"/>
  <c r="V328" i="8"/>
  <c r="E329" i="8"/>
  <c r="F329" i="8"/>
  <c r="G329" i="8"/>
  <c r="H329" i="8"/>
  <c r="I329" i="8"/>
  <c r="J329" i="8"/>
  <c r="K329" i="8"/>
  <c r="L329" i="8"/>
  <c r="M329" i="8"/>
  <c r="N329" i="8"/>
  <c r="O329" i="8"/>
  <c r="P329" i="8"/>
  <c r="Q329" i="8"/>
  <c r="R329" i="8"/>
  <c r="S329" i="8"/>
  <c r="T329" i="8"/>
  <c r="U329" i="8"/>
  <c r="V329" i="8"/>
  <c r="E330" i="8"/>
  <c r="F330" i="8"/>
  <c r="G330" i="8"/>
  <c r="H330" i="8"/>
  <c r="I330" i="8"/>
  <c r="J330" i="8"/>
  <c r="K330" i="8"/>
  <c r="L330" i="8"/>
  <c r="M330" i="8"/>
  <c r="N330" i="8"/>
  <c r="O330" i="8"/>
  <c r="P330" i="8"/>
  <c r="Q330" i="8"/>
  <c r="R330" i="8"/>
  <c r="S330" i="8"/>
  <c r="T330" i="8"/>
  <c r="U330" i="8"/>
  <c r="V330" i="8"/>
  <c r="E331" i="8"/>
  <c r="F331" i="8"/>
  <c r="G331" i="8"/>
  <c r="H331" i="8"/>
  <c r="I331" i="8"/>
  <c r="J331" i="8"/>
  <c r="K331" i="8"/>
  <c r="L331" i="8"/>
  <c r="M331" i="8"/>
  <c r="N331" i="8"/>
  <c r="O331" i="8"/>
  <c r="P331" i="8"/>
  <c r="Q331" i="8"/>
  <c r="R331" i="8"/>
  <c r="S331" i="8"/>
  <c r="T331" i="8"/>
  <c r="U331" i="8"/>
  <c r="V331" i="8"/>
  <c r="E332" i="8"/>
  <c r="F332" i="8"/>
  <c r="G332" i="8"/>
  <c r="H332" i="8"/>
  <c r="I332" i="8"/>
  <c r="J332" i="8"/>
  <c r="K332" i="8"/>
  <c r="L332" i="8"/>
  <c r="M332" i="8"/>
  <c r="N332" i="8"/>
  <c r="O332" i="8"/>
  <c r="P332" i="8"/>
  <c r="Q332" i="8"/>
  <c r="R332" i="8"/>
  <c r="S332" i="8"/>
  <c r="T332" i="8"/>
  <c r="U332" i="8"/>
  <c r="V332" i="8"/>
  <c r="E333" i="8"/>
  <c r="F333" i="8"/>
  <c r="G333" i="8"/>
  <c r="H333" i="8"/>
  <c r="I333" i="8"/>
  <c r="J333" i="8"/>
  <c r="K333" i="8"/>
  <c r="L333" i="8"/>
  <c r="M333" i="8"/>
  <c r="N333" i="8"/>
  <c r="O333" i="8"/>
  <c r="P333" i="8"/>
  <c r="Q333" i="8"/>
  <c r="R333" i="8"/>
  <c r="S333" i="8"/>
  <c r="T333" i="8"/>
  <c r="U333" i="8"/>
  <c r="V333" i="8"/>
  <c r="E334" i="8"/>
  <c r="F334" i="8"/>
  <c r="G334" i="8"/>
  <c r="H334" i="8"/>
  <c r="I334" i="8"/>
  <c r="J334" i="8"/>
  <c r="K334" i="8"/>
  <c r="L334" i="8"/>
  <c r="M334" i="8"/>
  <c r="N334" i="8"/>
  <c r="O334" i="8"/>
  <c r="P334" i="8"/>
  <c r="Q334" i="8"/>
  <c r="R334" i="8"/>
  <c r="S334" i="8"/>
  <c r="T334" i="8"/>
  <c r="U334" i="8"/>
  <c r="V334" i="8"/>
  <c r="E335" i="8"/>
  <c r="F335" i="8"/>
  <c r="G335" i="8"/>
  <c r="H335" i="8"/>
  <c r="I335" i="8"/>
  <c r="J335" i="8"/>
  <c r="K335" i="8"/>
  <c r="L335" i="8"/>
  <c r="M335" i="8"/>
  <c r="N335" i="8"/>
  <c r="O335" i="8"/>
  <c r="P335" i="8"/>
  <c r="Q335" i="8"/>
  <c r="R335" i="8"/>
  <c r="S335" i="8"/>
  <c r="T335" i="8"/>
  <c r="U335" i="8"/>
  <c r="V335" i="8"/>
  <c r="E336" i="8"/>
  <c r="F336" i="8"/>
  <c r="G336" i="8"/>
  <c r="H336" i="8"/>
  <c r="I336" i="8"/>
  <c r="J336" i="8"/>
  <c r="K336" i="8"/>
  <c r="L336" i="8"/>
  <c r="M336" i="8"/>
  <c r="N336" i="8"/>
  <c r="O336" i="8"/>
  <c r="P336" i="8"/>
  <c r="Q336" i="8"/>
  <c r="R336" i="8"/>
  <c r="S336" i="8"/>
  <c r="T336" i="8"/>
  <c r="U336" i="8"/>
  <c r="V336" i="8"/>
  <c r="E337" i="8"/>
  <c r="F337" i="8"/>
  <c r="G337" i="8"/>
  <c r="H337" i="8"/>
  <c r="I337" i="8"/>
  <c r="J337" i="8"/>
  <c r="K337" i="8"/>
  <c r="L337" i="8"/>
  <c r="M337" i="8"/>
  <c r="N337" i="8"/>
  <c r="O337" i="8"/>
  <c r="P337" i="8"/>
  <c r="Q337" i="8"/>
  <c r="R337" i="8"/>
  <c r="S337" i="8"/>
  <c r="T337" i="8"/>
  <c r="U337" i="8"/>
  <c r="V337" i="8"/>
  <c r="E338" i="8"/>
  <c r="F338" i="8"/>
  <c r="G338" i="8"/>
  <c r="H338" i="8"/>
  <c r="I338" i="8"/>
  <c r="J338" i="8"/>
  <c r="K338" i="8"/>
  <c r="L338" i="8"/>
  <c r="M338" i="8"/>
  <c r="N338" i="8"/>
  <c r="O338" i="8"/>
  <c r="P338" i="8"/>
  <c r="Q338" i="8"/>
  <c r="R338" i="8"/>
  <c r="S338" i="8"/>
  <c r="T338" i="8"/>
  <c r="U338" i="8"/>
  <c r="V338" i="8"/>
  <c r="E339" i="8"/>
  <c r="F339" i="8"/>
  <c r="G339" i="8"/>
  <c r="H339" i="8"/>
  <c r="I339" i="8"/>
  <c r="J339" i="8"/>
  <c r="K339" i="8"/>
  <c r="L339" i="8"/>
  <c r="M339" i="8"/>
  <c r="N339" i="8"/>
  <c r="O339" i="8"/>
  <c r="P339" i="8"/>
  <c r="Q339" i="8"/>
  <c r="R339" i="8"/>
  <c r="S339" i="8"/>
  <c r="T339" i="8"/>
  <c r="U339" i="8"/>
  <c r="V339" i="8"/>
  <c r="E340" i="8"/>
  <c r="F340" i="8"/>
  <c r="G340" i="8"/>
  <c r="H340" i="8"/>
  <c r="I340" i="8"/>
  <c r="J340" i="8"/>
  <c r="K340" i="8"/>
  <c r="L340" i="8"/>
  <c r="M340" i="8"/>
  <c r="N340" i="8"/>
  <c r="O340" i="8"/>
  <c r="P340" i="8"/>
  <c r="Q340" i="8"/>
  <c r="R340" i="8"/>
  <c r="S340" i="8"/>
  <c r="T340" i="8"/>
  <c r="U340" i="8"/>
  <c r="V340" i="8"/>
  <c r="E341" i="8"/>
  <c r="F341" i="8"/>
  <c r="G341" i="8"/>
  <c r="H341" i="8"/>
  <c r="I341" i="8"/>
  <c r="J341" i="8"/>
  <c r="K341" i="8"/>
  <c r="L341" i="8"/>
  <c r="M341" i="8"/>
  <c r="N341" i="8"/>
  <c r="O341" i="8"/>
  <c r="P341" i="8"/>
  <c r="Q341" i="8"/>
  <c r="R341" i="8"/>
  <c r="S341" i="8"/>
  <c r="T341" i="8"/>
  <c r="U341" i="8"/>
  <c r="V341" i="8"/>
  <c r="E342" i="8"/>
  <c r="F342" i="8"/>
  <c r="G342" i="8"/>
  <c r="H342" i="8"/>
  <c r="I342" i="8"/>
  <c r="J342" i="8"/>
  <c r="K342" i="8"/>
  <c r="L342" i="8"/>
  <c r="M342" i="8"/>
  <c r="N342" i="8"/>
  <c r="O342" i="8"/>
  <c r="P342" i="8"/>
  <c r="Q342" i="8"/>
  <c r="R342" i="8"/>
  <c r="S342" i="8"/>
  <c r="T342" i="8"/>
  <c r="U342" i="8"/>
  <c r="V342" i="8"/>
  <c r="E343" i="8"/>
  <c r="F343" i="8"/>
  <c r="G343" i="8"/>
  <c r="H343" i="8"/>
  <c r="I343" i="8"/>
  <c r="J343" i="8"/>
  <c r="K343" i="8"/>
  <c r="L343" i="8"/>
  <c r="M343" i="8"/>
  <c r="N343" i="8"/>
  <c r="O343" i="8"/>
  <c r="P343" i="8"/>
  <c r="Q343" i="8"/>
  <c r="R343" i="8"/>
  <c r="S343" i="8"/>
  <c r="T343" i="8"/>
  <c r="U343" i="8"/>
  <c r="V343" i="8"/>
  <c r="E344" i="8"/>
  <c r="F344" i="8"/>
  <c r="G344" i="8"/>
  <c r="H344" i="8"/>
  <c r="I344" i="8"/>
  <c r="J344" i="8"/>
  <c r="K344" i="8"/>
  <c r="L344" i="8"/>
  <c r="M344" i="8"/>
  <c r="N344" i="8"/>
  <c r="O344" i="8"/>
  <c r="P344" i="8"/>
  <c r="Q344" i="8"/>
  <c r="R344" i="8"/>
  <c r="S344" i="8"/>
  <c r="T344" i="8"/>
  <c r="U344" i="8"/>
  <c r="V344" i="8"/>
  <c r="E345" i="8"/>
  <c r="F345" i="8"/>
  <c r="G345" i="8"/>
  <c r="H345" i="8"/>
  <c r="I345" i="8"/>
  <c r="J345" i="8"/>
  <c r="K345" i="8"/>
  <c r="L345" i="8"/>
  <c r="M345" i="8"/>
  <c r="N345" i="8"/>
  <c r="O345" i="8"/>
  <c r="P345" i="8"/>
  <c r="Q345" i="8"/>
  <c r="R345" i="8"/>
  <c r="S345" i="8"/>
  <c r="T345" i="8"/>
  <c r="U345" i="8"/>
  <c r="V345" i="8"/>
  <c r="E346" i="8"/>
  <c r="F346" i="8"/>
  <c r="G346" i="8"/>
  <c r="H346" i="8"/>
  <c r="I346" i="8"/>
  <c r="J346" i="8"/>
  <c r="K346" i="8"/>
  <c r="L346" i="8"/>
  <c r="M346" i="8"/>
  <c r="N346" i="8"/>
  <c r="O346" i="8"/>
  <c r="P346" i="8"/>
  <c r="Q346" i="8"/>
  <c r="R346" i="8"/>
  <c r="S346" i="8"/>
  <c r="T346" i="8"/>
  <c r="U346" i="8"/>
  <c r="V346" i="8"/>
  <c r="E347" i="8"/>
  <c r="G347" i="8"/>
  <c r="H347" i="8"/>
  <c r="I347" i="8"/>
  <c r="J347" i="8"/>
  <c r="K347" i="8"/>
  <c r="L347" i="8"/>
  <c r="M347" i="8"/>
  <c r="N347" i="8"/>
  <c r="O347" i="8"/>
  <c r="P347" i="8"/>
  <c r="Q347" i="8"/>
  <c r="R347" i="8"/>
  <c r="S347" i="8"/>
  <c r="T347" i="8"/>
  <c r="U347" i="8"/>
  <c r="V347" i="8"/>
  <c r="E348" i="8"/>
  <c r="F348" i="8"/>
  <c r="G348" i="8"/>
  <c r="H348" i="8"/>
  <c r="I348" i="8"/>
  <c r="J348" i="8"/>
  <c r="K348" i="8"/>
  <c r="L348" i="8"/>
  <c r="M348" i="8"/>
  <c r="N348" i="8"/>
  <c r="O348" i="8"/>
  <c r="P348" i="8"/>
  <c r="Q348" i="8"/>
  <c r="R348" i="8"/>
  <c r="S348" i="8"/>
  <c r="T348" i="8"/>
  <c r="U348" i="8"/>
  <c r="V348" i="8"/>
  <c r="E349" i="8"/>
  <c r="F349" i="8"/>
  <c r="G349" i="8"/>
  <c r="H349" i="8"/>
  <c r="I349" i="8"/>
  <c r="J349" i="8"/>
  <c r="K349" i="8"/>
  <c r="L349" i="8"/>
  <c r="M349" i="8"/>
  <c r="N349" i="8"/>
  <c r="O349" i="8"/>
  <c r="P349" i="8"/>
  <c r="Q349" i="8"/>
  <c r="R349" i="8"/>
  <c r="S349" i="8"/>
  <c r="T349" i="8"/>
  <c r="U349" i="8"/>
  <c r="V349" i="8"/>
  <c r="E350" i="8"/>
  <c r="F350" i="8"/>
  <c r="G350" i="8"/>
  <c r="H350" i="8"/>
  <c r="I350" i="8"/>
  <c r="J350" i="8"/>
  <c r="K350" i="8"/>
  <c r="L350" i="8"/>
  <c r="M350" i="8"/>
  <c r="N350" i="8"/>
  <c r="O350" i="8"/>
  <c r="P350" i="8"/>
  <c r="Q350" i="8"/>
  <c r="R350" i="8"/>
  <c r="S350" i="8"/>
  <c r="T350" i="8"/>
  <c r="U350" i="8"/>
  <c r="V350" i="8"/>
  <c r="E351" i="8"/>
  <c r="F351" i="8"/>
  <c r="G351" i="8"/>
  <c r="H351" i="8"/>
  <c r="I351" i="8"/>
  <c r="J351" i="8"/>
  <c r="K351" i="8"/>
  <c r="L351" i="8"/>
  <c r="M351" i="8"/>
  <c r="N351" i="8"/>
  <c r="O351" i="8"/>
  <c r="P351" i="8"/>
  <c r="Q351" i="8"/>
  <c r="R351" i="8"/>
  <c r="S351" i="8"/>
  <c r="T351" i="8"/>
  <c r="U351" i="8"/>
  <c r="V351" i="8"/>
  <c r="E352" i="8"/>
  <c r="F352" i="8"/>
  <c r="G352" i="8"/>
  <c r="H352" i="8"/>
  <c r="I352" i="8"/>
  <c r="J352" i="8"/>
  <c r="K352" i="8"/>
  <c r="L352" i="8"/>
  <c r="M352" i="8"/>
  <c r="N352" i="8"/>
  <c r="O352" i="8"/>
  <c r="P352" i="8"/>
  <c r="R352" i="8"/>
  <c r="S352" i="8"/>
  <c r="T352" i="8"/>
  <c r="U352" i="8"/>
  <c r="V352" i="8"/>
  <c r="E353" i="8"/>
  <c r="F353" i="8"/>
  <c r="G353" i="8"/>
  <c r="H353" i="8"/>
  <c r="I353" i="8"/>
  <c r="J353" i="8"/>
  <c r="K353" i="8"/>
  <c r="L353" i="8"/>
  <c r="M353" i="8"/>
  <c r="N353" i="8"/>
  <c r="O353" i="8"/>
  <c r="P353" i="8"/>
  <c r="Q353" i="8"/>
  <c r="R353" i="8"/>
  <c r="S353" i="8"/>
  <c r="T353" i="8"/>
  <c r="U353" i="8"/>
  <c r="V353" i="8"/>
  <c r="E354" i="8"/>
  <c r="F354" i="8"/>
  <c r="G354" i="8"/>
  <c r="H354" i="8"/>
  <c r="I354" i="8"/>
  <c r="J354" i="8"/>
  <c r="K354" i="8"/>
  <c r="L354" i="8"/>
  <c r="M354" i="8"/>
  <c r="N354" i="8"/>
  <c r="O354" i="8"/>
  <c r="P354" i="8"/>
  <c r="Q354" i="8"/>
  <c r="R354" i="8"/>
  <c r="S354" i="8"/>
  <c r="T354" i="8"/>
  <c r="U354" i="8"/>
  <c r="V354" i="8"/>
  <c r="E355" i="8"/>
  <c r="F355" i="8"/>
  <c r="G355" i="8"/>
  <c r="H355" i="8"/>
  <c r="I355" i="8"/>
  <c r="J355" i="8"/>
  <c r="K355" i="8"/>
  <c r="L355" i="8"/>
  <c r="M355" i="8"/>
  <c r="N355" i="8"/>
  <c r="O355" i="8"/>
  <c r="P355" i="8"/>
  <c r="Q355" i="8"/>
  <c r="R355" i="8"/>
  <c r="S355" i="8"/>
  <c r="T355" i="8"/>
  <c r="U355" i="8"/>
  <c r="V355" i="8"/>
  <c r="E356" i="8"/>
  <c r="F356" i="8"/>
  <c r="G356" i="8"/>
  <c r="H356" i="8"/>
  <c r="I356" i="8"/>
  <c r="J356" i="8"/>
  <c r="K356" i="8"/>
  <c r="L356" i="8"/>
  <c r="M356" i="8"/>
  <c r="N356" i="8"/>
  <c r="O356" i="8"/>
  <c r="P356" i="8"/>
  <c r="Q356" i="8"/>
  <c r="R356" i="8"/>
  <c r="S356" i="8"/>
  <c r="T356" i="8"/>
  <c r="U356" i="8"/>
  <c r="V356" i="8"/>
  <c r="E357" i="8"/>
  <c r="F357" i="8"/>
  <c r="G357" i="8"/>
  <c r="H357" i="8"/>
  <c r="I357" i="8"/>
  <c r="J357" i="8"/>
  <c r="K357" i="8"/>
  <c r="L357" i="8"/>
  <c r="M357" i="8"/>
  <c r="N357" i="8"/>
  <c r="O357" i="8"/>
  <c r="P357" i="8"/>
  <c r="Q357" i="8"/>
  <c r="R357" i="8"/>
  <c r="S357" i="8"/>
  <c r="T357" i="8"/>
  <c r="U357" i="8"/>
  <c r="V357" i="8"/>
  <c r="E358" i="8"/>
  <c r="F358" i="8"/>
  <c r="G358" i="8"/>
  <c r="H358" i="8"/>
  <c r="I358" i="8"/>
  <c r="J358" i="8"/>
  <c r="K358" i="8"/>
  <c r="L358" i="8"/>
  <c r="M358" i="8"/>
  <c r="N358" i="8"/>
  <c r="O358" i="8"/>
  <c r="P358" i="8"/>
  <c r="Q358" i="8"/>
  <c r="R358" i="8"/>
  <c r="S358" i="8"/>
  <c r="T358" i="8"/>
  <c r="U358" i="8"/>
  <c r="V358" i="8"/>
  <c r="E359" i="8"/>
  <c r="F359" i="8"/>
  <c r="G359" i="8"/>
  <c r="H359" i="8"/>
  <c r="I359" i="8"/>
  <c r="J359" i="8"/>
  <c r="K359" i="8"/>
  <c r="L359" i="8"/>
  <c r="M359" i="8"/>
  <c r="N359" i="8"/>
  <c r="O359" i="8"/>
  <c r="P359" i="8"/>
  <c r="Q359" i="8"/>
  <c r="R359" i="8"/>
  <c r="S359" i="8"/>
  <c r="T359" i="8"/>
  <c r="U359" i="8"/>
  <c r="V359" i="8"/>
  <c r="E360" i="8"/>
  <c r="F360" i="8"/>
  <c r="G360" i="8"/>
  <c r="H360" i="8"/>
  <c r="I360" i="8"/>
  <c r="J360" i="8"/>
  <c r="K360" i="8"/>
  <c r="L360" i="8"/>
  <c r="M360" i="8"/>
  <c r="N360" i="8"/>
  <c r="O360" i="8"/>
  <c r="P360" i="8"/>
  <c r="Q360" i="8"/>
  <c r="R360" i="8"/>
  <c r="S360" i="8"/>
  <c r="T360" i="8"/>
  <c r="U360" i="8"/>
  <c r="V360" i="8"/>
  <c r="E361" i="8"/>
  <c r="F361" i="8"/>
  <c r="G361" i="8"/>
  <c r="H361" i="8"/>
  <c r="I361" i="8"/>
  <c r="J361" i="8"/>
  <c r="K361" i="8"/>
  <c r="L361" i="8"/>
  <c r="M361" i="8"/>
  <c r="N361" i="8"/>
  <c r="O361" i="8"/>
  <c r="P361" i="8"/>
  <c r="Q361" i="8"/>
  <c r="R361" i="8"/>
  <c r="S361" i="8"/>
  <c r="T361" i="8"/>
  <c r="U361" i="8"/>
  <c r="V361" i="8"/>
  <c r="E362" i="8"/>
  <c r="F362" i="8"/>
  <c r="G362" i="8"/>
  <c r="H362" i="8"/>
  <c r="I362" i="8"/>
  <c r="J362" i="8"/>
  <c r="K362" i="8"/>
  <c r="L362" i="8"/>
  <c r="M362" i="8"/>
  <c r="N362" i="8"/>
  <c r="O362" i="8"/>
  <c r="P362" i="8"/>
  <c r="Q362" i="8"/>
  <c r="R362" i="8"/>
  <c r="S362" i="8"/>
  <c r="T362" i="8"/>
  <c r="U362" i="8"/>
  <c r="V362" i="8"/>
  <c r="E363" i="8"/>
  <c r="F363" i="8"/>
  <c r="G363" i="8"/>
  <c r="H363" i="8"/>
  <c r="I363" i="8"/>
  <c r="J363" i="8"/>
  <c r="K363" i="8"/>
  <c r="L363" i="8"/>
  <c r="M363" i="8"/>
  <c r="N363" i="8"/>
  <c r="O363" i="8"/>
  <c r="P363" i="8"/>
  <c r="Q363" i="8"/>
  <c r="R363" i="8"/>
  <c r="S363" i="8"/>
  <c r="T363" i="8"/>
  <c r="U363" i="8"/>
  <c r="V363" i="8"/>
  <c r="E364" i="8"/>
  <c r="F364" i="8"/>
  <c r="G364" i="8"/>
  <c r="H364" i="8"/>
  <c r="I364" i="8"/>
  <c r="J364" i="8"/>
  <c r="K364" i="8"/>
  <c r="L364" i="8"/>
  <c r="M364" i="8"/>
  <c r="N364" i="8"/>
  <c r="O364" i="8"/>
  <c r="P364" i="8"/>
  <c r="Q364" i="8"/>
  <c r="R364" i="8"/>
  <c r="S364" i="8"/>
  <c r="T364" i="8"/>
  <c r="U364" i="8"/>
  <c r="V364" i="8"/>
  <c r="E365" i="8"/>
  <c r="F365" i="8"/>
  <c r="G365" i="8"/>
  <c r="H365" i="8"/>
  <c r="I365" i="8"/>
  <c r="J365" i="8"/>
  <c r="K365" i="8"/>
  <c r="L365" i="8"/>
  <c r="M365" i="8"/>
  <c r="N365" i="8"/>
  <c r="O365" i="8"/>
  <c r="P365" i="8"/>
  <c r="Q365" i="8"/>
  <c r="R365" i="8"/>
  <c r="S365" i="8"/>
  <c r="T365" i="8"/>
  <c r="U365" i="8"/>
  <c r="V365" i="8"/>
  <c r="E366" i="8"/>
  <c r="F366" i="8"/>
  <c r="G366" i="8"/>
  <c r="H366" i="8"/>
  <c r="I366" i="8"/>
  <c r="J366" i="8"/>
  <c r="K366" i="8"/>
  <c r="L366" i="8"/>
  <c r="M366" i="8"/>
  <c r="N366" i="8"/>
  <c r="O366" i="8"/>
  <c r="P366" i="8"/>
  <c r="Q366" i="8"/>
  <c r="R366" i="8"/>
  <c r="S366" i="8"/>
  <c r="T366" i="8"/>
  <c r="U366" i="8"/>
  <c r="V366" i="8"/>
  <c r="E367" i="8"/>
  <c r="F367" i="8"/>
  <c r="G367" i="8"/>
  <c r="H367" i="8"/>
  <c r="I367" i="8"/>
  <c r="J367" i="8"/>
  <c r="K367" i="8"/>
  <c r="L367" i="8"/>
  <c r="M367" i="8"/>
  <c r="N367" i="8"/>
  <c r="O367" i="8"/>
  <c r="P367" i="8"/>
  <c r="Q367" i="8"/>
  <c r="R367" i="8"/>
  <c r="S367" i="8"/>
  <c r="T367" i="8"/>
  <c r="U367" i="8"/>
  <c r="V367" i="8"/>
  <c r="E368" i="8"/>
  <c r="F368" i="8"/>
  <c r="G368" i="8"/>
  <c r="H368" i="8"/>
  <c r="I368" i="8"/>
  <c r="J368" i="8"/>
  <c r="K368" i="8"/>
  <c r="L368" i="8"/>
  <c r="M368" i="8"/>
  <c r="N368" i="8"/>
  <c r="O368" i="8"/>
  <c r="P368" i="8"/>
  <c r="Q368" i="8"/>
  <c r="R368" i="8"/>
  <c r="S368" i="8"/>
  <c r="T368" i="8"/>
  <c r="U368" i="8"/>
  <c r="V368" i="8"/>
  <c r="E369" i="8"/>
  <c r="F369" i="8"/>
  <c r="G369" i="8"/>
  <c r="H369" i="8"/>
  <c r="I369" i="8"/>
  <c r="J369" i="8"/>
  <c r="K369" i="8"/>
  <c r="L369" i="8"/>
  <c r="M369" i="8"/>
  <c r="N369" i="8"/>
  <c r="O369" i="8"/>
  <c r="P369" i="8"/>
  <c r="Q369" i="8"/>
  <c r="R369" i="8"/>
  <c r="S369" i="8"/>
  <c r="T369" i="8"/>
  <c r="U369" i="8"/>
  <c r="V369" i="8"/>
  <c r="E370" i="8"/>
  <c r="F370" i="8"/>
  <c r="G370" i="8"/>
  <c r="H370" i="8"/>
  <c r="I370" i="8"/>
  <c r="J370" i="8"/>
  <c r="K370" i="8"/>
  <c r="L370" i="8"/>
  <c r="M370" i="8"/>
  <c r="N370" i="8"/>
  <c r="O370" i="8"/>
  <c r="P370" i="8"/>
  <c r="Q370" i="8"/>
  <c r="R370" i="8"/>
  <c r="S370" i="8"/>
  <c r="T370" i="8"/>
  <c r="U370" i="8"/>
  <c r="V370" i="8"/>
  <c r="E371" i="8"/>
  <c r="F371" i="8"/>
  <c r="G371" i="8"/>
  <c r="H371" i="8"/>
  <c r="I371" i="8"/>
  <c r="J371" i="8"/>
  <c r="K371" i="8"/>
  <c r="L371" i="8"/>
  <c r="M371" i="8"/>
  <c r="N371" i="8"/>
  <c r="O371" i="8"/>
  <c r="P371" i="8"/>
  <c r="Q371" i="8"/>
  <c r="R371" i="8"/>
  <c r="S371" i="8"/>
  <c r="T371" i="8"/>
  <c r="U371" i="8"/>
  <c r="V371" i="8"/>
  <c r="E372" i="8"/>
  <c r="F372" i="8"/>
  <c r="G372" i="8"/>
  <c r="H372" i="8"/>
  <c r="I372" i="8"/>
  <c r="J372" i="8"/>
  <c r="K372" i="8"/>
  <c r="L372" i="8"/>
  <c r="M372" i="8"/>
  <c r="N372" i="8"/>
  <c r="O372" i="8"/>
  <c r="P372" i="8"/>
  <c r="Q372" i="8"/>
  <c r="R372" i="8"/>
  <c r="S372" i="8"/>
  <c r="T372" i="8"/>
  <c r="U372" i="8"/>
  <c r="V372" i="8"/>
  <c r="E373" i="8"/>
  <c r="F373" i="8"/>
  <c r="G373" i="8"/>
  <c r="H373" i="8"/>
  <c r="I373" i="8"/>
  <c r="J373" i="8"/>
  <c r="K373" i="8"/>
  <c r="L373" i="8"/>
  <c r="M373" i="8"/>
  <c r="N373" i="8"/>
  <c r="O373" i="8"/>
  <c r="P373" i="8"/>
  <c r="Q373" i="8"/>
  <c r="R373" i="8"/>
  <c r="S373" i="8"/>
  <c r="T373" i="8"/>
  <c r="U373" i="8"/>
  <c r="V373" i="8"/>
  <c r="E374" i="8"/>
  <c r="F374" i="8"/>
  <c r="G374" i="8"/>
  <c r="H374" i="8"/>
  <c r="I374" i="8"/>
  <c r="J374" i="8"/>
  <c r="K374" i="8"/>
  <c r="L374" i="8"/>
  <c r="M374" i="8"/>
  <c r="N374" i="8"/>
  <c r="O374" i="8"/>
  <c r="P374" i="8"/>
  <c r="Q374" i="8"/>
  <c r="R374" i="8"/>
  <c r="S374" i="8"/>
  <c r="T374" i="8"/>
  <c r="U374" i="8"/>
  <c r="V374" i="8"/>
  <c r="E375" i="8"/>
  <c r="F375" i="8"/>
  <c r="G375" i="8"/>
  <c r="H375" i="8"/>
  <c r="I375" i="8"/>
  <c r="J375" i="8"/>
  <c r="K375" i="8"/>
  <c r="L375" i="8"/>
  <c r="M375" i="8"/>
  <c r="N375" i="8"/>
  <c r="O375" i="8"/>
  <c r="P375" i="8"/>
  <c r="Q375" i="8"/>
  <c r="R375" i="8"/>
  <c r="S375" i="8"/>
  <c r="T375" i="8"/>
  <c r="U375" i="8"/>
  <c r="V375" i="8"/>
  <c r="E376" i="8"/>
  <c r="F376" i="8"/>
  <c r="G376" i="8"/>
  <c r="H376" i="8"/>
  <c r="I376" i="8"/>
  <c r="J376" i="8"/>
  <c r="K376" i="8"/>
  <c r="L376" i="8"/>
  <c r="M376" i="8"/>
  <c r="N376" i="8"/>
  <c r="O376" i="8"/>
  <c r="P376" i="8"/>
  <c r="Q376" i="8"/>
  <c r="R376" i="8"/>
  <c r="S376" i="8"/>
  <c r="T376" i="8"/>
  <c r="U376" i="8"/>
  <c r="V376" i="8"/>
  <c r="E377" i="8"/>
  <c r="F377" i="8"/>
  <c r="G377" i="8"/>
  <c r="H377" i="8"/>
  <c r="I377" i="8"/>
  <c r="J377" i="8"/>
  <c r="K377" i="8"/>
  <c r="L377" i="8"/>
  <c r="M377" i="8"/>
  <c r="N377" i="8"/>
  <c r="O377" i="8"/>
  <c r="P377" i="8"/>
  <c r="Q377" i="8"/>
  <c r="R377" i="8"/>
  <c r="S377" i="8"/>
  <c r="T377" i="8"/>
  <c r="U377" i="8"/>
  <c r="V377" i="8"/>
  <c r="E378" i="8"/>
  <c r="F378" i="8"/>
  <c r="G378" i="8"/>
  <c r="H378" i="8"/>
  <c r="I378" i="8"/>
  <c r="J378" i="8"/>
  <c r="K378" i="8"/>
  <c r="L378" i="8"/>
  <c r="M378" i="8"/>
  <c r="N378" i="8"/>
  <c r="O378" i="8"/>
  <c r="P378" i="8"/>
  <c r="Q378" i="8"/>
  <c r="R378" i="8"/>
  <c r="S378" i="8"/>
  <c r="T378" i="8"/>
  <c r="U378" i="8"/>
  <c r="V378" i="8"/>
  <c r="E379" i="8"/>
  <c r="F379" i="8"/>
  <c r="G379" i="8"/>
  <c r="H379" i="8"/>
  <c r="I379" i="8"/>
  <c r="J379" i="8"/>
  <c r="K379" i="8"/>
  <c r="L379" i="8"/>
  <c r="M379" i="8"/>
  <c r="N379" i="8"/>
  <c r="O379" i="8"/>
  <c r="P379" i="8"/>
  <c r="Q379" i="8"/>
  <c r="R379" i="8"/>
  <c r="S379" i="8"/>
  <c r="T379" i="8"/>
  <c r="U379" i="8"/>
  <c r="V379" i="8"/>
  <c r="E380" i="8"/>
  <c r="F380" i="8"/>
  <c r="G380" i="8"/>
  <c r="H380" i="8"/>
  <c r="I380" i="8"/>
  <c r="J380" i="8"/>
  <c r="K380" i="8"/>
  <c r="L380" i="8"/>
  <c r="M380" i="8"/>
  <c r="N380" i="8"/>
  <c r="O380" i="8"/>
  <c r="P380" i="8"/>
  <c r="Q380" i="8"/>
  <c r="R380" i="8"/>
  <c r="S380" i="8"/>
  <c r="T380" i="8"/>
  <c r="U380" i="8"/>
  <c r="V380" i="8"/>
  <c r="E381" i="8"/>
  <c r="F381" i="8"/>
  <c r="G381" i="8"/>
  <c r="H381" i="8"/>
  <c r="I381" i="8"/>
  <c r="J381" i="8"/>
  <c r="K381" i="8"/>
  <c r="L381" i="8"/>
  <c r="M381" i="8"/>
  <c r="N381" i="8"/>
  <c r="O381" i="8"/>
  <c r="P381" i="8"/>
  <c r="Q381" i="8"/>
  <c r="R381" i="8"/>
  <c r="S381" i="8"/>
  <c r="T381" i="8"/>
  <c r="U381" i="8"/>
  <c r="V381" i="8"/>
  <c r="E382" i="8"/>
  <c r="F382" i="8"/>
  <c r="G382" i="8"/>
  <c r="H382" i="8"/>
  <c r="I382" i="8"/>
  <c r="J382" i="8"/>
  <c r="K382" i="8"/>
  <c r="L382" i="8"/>
  <c r="M382" i="8"/>
  <c r="N382" i="8"/>
  <c r="O382" i="8"/>
  <c r="P382" i="8"/>
  <c r="Q382" i="8"/>
  <c r="R382" i="8"/>
  <c r="S382" i="8"/>
  <c r="T382" i="8"/>
  <c r="U382" i="8"/>
  <c r="V382" i="8"/>
  <c r="E383" i="8"/>
  <c r="F383" i="8"/>
  <c r="G383" i="8"/>
  <c r="H383" i="8"/>
  <c r="I383" i="8"/>
  <c r="J383" i="8"/>
  <c r="K383" i="8"/>
  <c r="L383" i="8"/>
  <c r="M383" i="8"/>
  <c r="N383" i="8"/>
  <c r="O383" i="8"/>
  <c r="P383" i="8"/>
  <c r="Q383" i="8"/>
  <c r="R383" i="8"/>
  <c r="S383" i="8"/>
  <c r="T383" i="8"/>
  <c r="U383" i="8"/>
  <c r="V383" i="8"/>
  <c r="E384" i="8"/>
  <c r="F384" i="8"/>
  <c r="G384" i="8"/>
  <c r="H384" i="8"/>
  <c r="I384" i="8"/>
  <c r="J384" i="8"/>
  <c r="K384" i="8"/>
  <c r="L384" i="8"/>
  <c r="M384" i="8"/>
  <c r="N384" i="8"/>
  <c r="O384" i="8"/>
  <c r="P384" i="8"/>
  <c r="Q384" i="8"/>
  <c r="R384" i="8"/>
  <c r="S384" i="8"/>
  <c r="T384" i="8"/>
  <c r="U384" i="8"/>
  <c r="V384" i="8"/>
  <c r="E385" i="8"/>
  <c r="F385" i="8"/>
  <c r="G385" i="8"/>
  <c r="H385" i="8"/>
  <c r="I385" i="8"/>
  <c r="J385" i="8"/>
  <c r="K385" i="8"/>
  <c r="L385" i="8"/>
  <c r="M385" i="8"/>
  <c r="N385" i="8"/>
  <c r="O385" i="8"/>
  <c r="P385" i="8"/>
  <c r="Q385" i="8"/>
  <c r="R385" i="8"/>
  <c r="S385" i="8"/>
  <c r="T385" i="8"/>
  <c r="U385" i="8"/>
  <c r="V385" i="8"/>
  <c r="E386" i="8"/>
  <c r="F386" i="8"/>
  <c r="G386" i="8"/>
  <c r="H386" i="8"/>
  <c r="I386" i="8"/>
  <c r="J386" i="8"/>
  <c r="K386" i="8"/>
  <c r="L386" i="8"/>
  <c r="M386" i="8"/>
  <c r="N386" i="8"/>
  <c r="O386" i="8"/>
  <c r="P386" i="8"/>
  <c r="Q386" i="8"/>
  <c r="R386" i="8"/>
  <c r="S386" i="8"/>
  <c r="T386" i="8"/>
  <c r="U386" i="8"/>
  <c r="V386" i="8"/>
  <c r="E387" i="8"/>
  <c r="F387" i="8"/>
  <c r="G387" i="8"/>
  <c r="H387" i="8"/>
  <c r="I387" i="8"/>
  <c r="J387" i="8"/>
  <c r="K387" i="8"/>
  <c r="L387" i="8"/>
  <c r="M387" i="8"/>
  <c r="N387" i="8"/>
  <c r="O387" i="8"/>
  <c r="P387" i="8"/>
  <c r="Q387" i="8"/>
  <c r="R387" i="8"/>
  <c r="S387" i="8"/>
  <c r="T387" i="8"/>
  <c r="U387" i="8"/>
  <c r="V387" i="8"/>
  <c r="E388" i="8"/>
  <c r="F388" i="8"/>
  <c r="G388" i="8"/>
  <c r="H388" i="8"/>
  <c r="I388" i="8"/>
  <c r="J388" i="8"/>
  <c r="K388" i="8"/>
  <c r="L388" i="8"/>
  <c r="M388" i="8"/>
  <c r="N388" i="8"/>
  <c r="O388" i="8"/>
  <c r="P388" i="8"/>
  <c r="Q388" i="8"/>
  <c r="R388" i="8"/>
  <c r="S388" i="8"/>
  <c r="T388" i="8"/>
  <c r="U388" i="8"/>
  <c r="V388" i="8"/>
  <c r="E389" i="8"/>
  <c r="F389" i="8"/>
  <c r="G389" i="8"/>
  <c r="H389" i="8"/>
  <c r="I389" i="8"/>
  <c r="J389" i="8"/>
  <c r="K389" i="8"/>
  <c r="L389" i="8"/>
  <c r="M389" i="8"/>
  <c r="N389" i="8"/>
  <c r="O389" i="8"/>
  <c r="P389" i="8"/>
  <c r="Q389" i="8"/>
  <c r="R389" i="8"/>
  <c r="S389" i="8"/>
  <c r="T389" i="8"/>
  <c r="U389" i="8"/>
  <c r="V389" i="8"/>
  <c r="E390" i="8"/>
  <c r="F390" i="8"/>
  <c r="G390" i="8"/>
  <c r="H390" i="8"/>
  <c r="I390" i="8"/>
  <c r="J390" i="8"/>
  <c r="K390" i="8"/>
  <c r="L390" i="8"/>
  <c r="M390" i="8"/>
  <c r="N390" i="8"/>
  <c r="O390" i="8"/>
  <c r="P390" i="8"/>
  <c r="Q390" i="8"/>
  <c r="R390" i="8"/>
  <c r="S390" i="8"/>
  <c r="T390" i="8"/>
  <c r="U390" i="8"/>
  <c r="V390" i="8"/>
  <c r="E391" i="8"/>
  <c r="F391" i="8"/>
  <c r="G391" i="8"/>
  <c r="H391" i="8"/>
  <c r="I391" i="8"/>
  <c r="J391" i="8"/>
  <c r="K391" i="8"/>
  <c r="L391" i="8"/>
  <c r="M391" i="8"/>
  <c r="N391" i="8"/>
  <c r="O391" i="8"/>
  <c r="P391" i="8"/>
  <c r="Q391" i="8"/>
  <c r="R391" i="8"/>
  <c r="S391" i="8"/>
  <c r="T391" i="8"/>
  <c r="U391" i="8"/>
  <c r="V391" i="8"/>
  <c r="E392" i="8"/>
  <c r="F392" i="8"/>
  <c r="G392" i="8"/>
  <c r="H392" i="8"/>
  <c r="I392" i="8"/>
  <c r="J392" i="8"/>
  <c r="K392" i="8"/>
  <c r="L392" i="8"/>
  <c r="M392" i="8"/>
  <c r="N392" i="8"/>
  <c r="O392" i="8"/>
  <c r="P392" i="8"/>
  <c r="Q392" i="8"/>
  <c r="R392" i="8"/>
  <c r="S392" i="8"/>
  <c r="T392" i="8"/>
  <c r="U392" i="8"/>
  <c r="V392" i="8"/>
  <c r="E393" i="8"/>
  <c r="F393" i="8"/>
  <c r="G393" i="8"/>
  <c r="H393" i="8"/>
  <c r="I393" i="8"/>
  <c r="J393" i="8"/>
  <c r="K393" i="8"/>
  <c r="L393" i="8"/>
  <c r="M393" i="8"/>
  <c r="N393" i="8"/>
  <c r="O393" i="8"/>
  <c r="P393" i="8"/>
  <c r="Q393" i="8"/>
  <c r="R393" i="8"/>
  <c r="S393" i="8"/>
  <c r="T393" i="8"/>
  <c r="U393" i="8"/>
  <c r="V393" i="8"/>
  <c r="E394" i="8"/>
  <c r="F394" i="8"/>
  <c r="G394" i="8"/>
  <c r="H394" i="8"/>
  <c r="I394" i="8"/>
  <c r="J394" i="8"/>
  <c r="K394" i="8"/>
  <c r="L394" i="8"/>
  <c r="M394" i="8"/>
  <c r="N394" i="8"/>
  <c r="O394" i="8"/>
  <c r="P394" i="8"/>
  <c r="Q394" i="8"/>
  <c r="R394" i="8"/>
  <c r="S394" i="8"/>
  <c r="T394" i="8"/>
  <c r="U394" i="8"/>
  <c r="V394" i="8"/>
  <c r="E395" i="8"/>
  <c r="F395" i="8"/>
  <c r="G395" i="8"/>
  <c r="H395" i="8"/>
  <c r="I395" i="8"/>
  <c r="J395" i="8"/>
  <c r="K395" i="8"/>
  <c r="L395" i="8"/>
  <c r="M395" i="8"/>
  <c r="N395" i="8"/>
  <c r="O395" i="8"/>
  <c r="P395" i="8"/>
  <c r="Q395" i="8"/>
  <c r="R395" i="8"/>
  <c r="S395" i="8"/>
  <c r="T395" i="8"/>
  <c r="U395" i="8"/>
  <c r="V395" i="8"/>
  <c r="E396" i="8"/>
  <c r="F396" i="8"/>
  <c r="G396" i="8"/>
  <c r="H396" i="8"/>
  <c r="I396" i="8"/>
  <c r="J396" i="8"/>
  <c r="K396" i="8"/>
  <c r="L396" i="8"/>
  <c r="M396" i="8"/>
  <c r="N396" i="8"/>
  <c r="O396" i="8"/>
  <c r="P396" i="8"/>
  <c r="Q396" i="8"/>
  <c r="R396" i="8"/>
  <c r="S396" i="8"/>
  <c r="T396" i="8"/>
  <c r="U396" i="8"/>
  <c r="V396" i="8"/>
  <c r="E397" i="8"/>
  <c r="F397" i="8"/>
  <c r="G397" i="8"/>
  <c r="H397" i="8"/>
  <c r="I397" i="8"/>
  <c r="J397" i="8"/>
  <c r="K397" i="8"/>
  <c r="L397" i="8"/>
  <c r="M397" i="8"/>
  <c r="N397" i="8"/>
  <c r="O397" i="8"/>
  <c r="P397" i="8"/>
  <c r="Q397" i="8"/>
  <c r="R397" i="8"/>
  <c r="S397" i="8"/>
  <c r="T397" i="8"/>
  <c r="U397" i="8"/>
  <c r="V397" i="8"/>
  <c r="E398" i="8"/>
  <c r="F398" i="8"/>
  <c r="G398" i="8"/>
  <c r="H398" i="8"/>
  <c r="I398" i="8"/>
  <c r="J398" i="8"/>
  <c r="K398" i="8"/>
  <c r="L398" i="8"/>
  <c r="M398" i="8"/>
  <c r="N398" i="8"/>
  <c r="O398" i="8"/>
  <c r="P398" i="8"/>
  <c r="Q398" i="8"/>
  <c r="R398" i="8"/>
  <c r="S398" i="8"/>
  <c r="T398" i="8"/>
  <c r="U398" i="8"/>
  <c r="V398" i="8"/>
  <c r="E399" i="8"/>
  <c r="F399" i="8"/>
  <c r="G399" i="8"/>
  <c r="H399" i="8"/>
  <c r="I399" i="8"/>
  <c r="J399" i="8"/>
  <c r="K399" i="8"/>
  <c r="L399" i="8"/>
  <c r="M399" i="8"/>
  <c r="N399" i="8"/>
  <c r="O399" i="8"/>
  <c r="P399" i="8"/>
  <c r="Q399" i="8"/>
  <c r="R399" i="8"/>
  <c r="S399" i="8"/>
  <c r="T399" i="8"/>
  <c r="U399" i="8"/>
  <c r="V399" i="8"/>
  <c r="E400" i="8"/>
  <c r="F400" i="8"/>
  <c r="G400" i="8"/>
  <c r="H400" i="8"/>
  <c r="I400" i="8"/>
  <c r="J400" i="8"/>
  <c r="K400" i="8"/>
  <c r="L400" i="8"/>
  <c r="M400" i="8"/>
  <c r="N400" i="8"/>
  <c r="O400" i="8"/>
  <c r="P400" i="8"/>
  <c r="Q400" i="8"/>
  <c r="R400" i="8"/>
  <c r="S400" i="8"/>
  <c r="T400" i="8"/>
  <c r="U400" i="8"/>
  <c r="V400" i="8"/>
  <c r="E401" i="8"/>
  <c r="F401" i="8"/>
  <c r="G401" i="8"/>
  <c r="H401" i="8"/>
  <c r="I401" i="8"/>
  <c r="J401" i="8"/>
  <c r="K401" i="8"/>
  <c r="L401" i="8"/>
  <c r="M401" i="8"/>
  <c r="N401" i="8"/>
  <c r="O401" i="8"/>
  <c r="P401" i="8"/>
  <c r="Q401" i="8"/>
  <c r="R401" i="8"/>
  <c r="S401" i="8"/>
  <c r="T401" i="8"/>
  <c r="U401" i="8"/>
  <c r="V401" i="8"/>
  <c r="E402" i="8"/>
  <c r="F402" i="8"/>
  <c r="G402" i="8"/>
  <c r="H402" i="8"/>
  <c r="I402" i="8"/>
  <c r="J402" i="8"/>
  <c r="K402" i="8"/>
  <c r="L402" i="8"/>
  <c r="M402" i="8"/>
  <c r="N402" i="8"/>
  <c r="O402" i="8"/>
  <c r="P402" i="8"/>
  <c r="Q402" i="8"/>
  <c r="R402" i="8"/>
  <c r="S402" i="8"/>
  <c r="T402" i="8"/>
  <c r="U402" i="8"/>
  <c r="V402" i="8"/>
  <c r="E403" i="8"/>
  <c r="F403" i="8"/>
  <c r="G403" i="8"/>
  <c r="H403" i="8"/>
  <c r="I403" i="8"/>
  <c r="J403" i="8"/>
  <c r="K403" i="8"/>
  <c r="L403" i="8"/>
  <c r="M403" i="8"/>
  <c r="N403" i="8"/>
  <c r="O403" i="8"/>
  <c r="P403" i="8"/>
  <c r="Q403" i="8"/>
  <c r="R403" i="8"/>
  <c r="S403" i="8"/>
  <c r="T403" i="8"/>
  <c r="U403" i="8"/>
  <c r="V403" i="8"/>
  <c r="E404" i="8"/>
  <c r="F404" i="8"/>
  <c r="G404" i="8"/>
  <c r="H404" i="8"/>
  <c r="I404" i="8"/>
  <c r="J404" i="8"/>
  <c r="K404" i="8"/>
  <c r="L404" i="8"/>
  <c r="M404" i="8"/>
  <c r="N404" i="8"/>
  <c r="O404" i="8"/>
  <c r="P404" i="8"/>
  <c r="Q404" i="8"/>
  <c r="R404" i="8"/>
  <c r="S404" i="8"/>
  <c r="T404" i="8"/>
  <c r="U404" i="8"/>
  <c r="V404" i="8"/>
  <c r="E405" i="8"/>
  <c r="F405" i="8"/>
  <c r="G405" i="8"/>
  <c r="H405" i="8"/>
  <c r="I405" i="8"/>
  <c r="J405" i="8"/>
  <c r="K405" i="8"/>
  <c r="L405" i="8"/>
  <c r="M405" i="8"/>
  <c r="N405" i="8"/>
  <c r="O405" i="8"/>
  <c r="P405" i="8"/>
  <c r="Q405" i="8"/>
  <c r="R405" i="8"/>
  <c r="S405" i="8"/>
  <c r="T405" i="8"/>
  <c r="U405" i="8"/>
  <c r="V405" i="8"/>
  <c r="E406" i="8"/>
  <c r="F406" i="8"/>
  <c r="G406" i="8"/>
  <c r="H406" i="8"/>
  <c r="I406" i="8"/>
  <c r="J406" i="8"/>
  <c r="K406" i="8"/>
  <c r="L406" i="8"/>
  <c r="M406" i="8"/>
  <c r="N406" i="8"/>
  <c r="O406" i="8"/>
  <c r="P406" i="8"/>
  <c r="Q406" i="8"/>
  <c r="R406" i="8"/>
  <c r="S406" i="8"/>
  <c r="T406" i="8"/>
  <c r="U406" i="8"/>
  <c r="V406" i="8"/>
  <c r="E407" i="8"/>
  <c r="F407" i="8"/>
  <c r="G407" i="8"/>
  <c r="H407" i="8"/>
  <c r="I407" i="8"/>
  <c r="J407" i="8"/>
  <c r="K407" i="8"/>
  <c r="L407" i="8"/>
  <c r="M407" i="8"/>
  <c r="N407" i="8"/>
  <c r="O407" i="8"/>
  <c r="P407" i="8"/>
  <c r="Q407" i="8"/>
  <c r="R407" i="8"/>
  <c r="S407" i="8"/>
  <c r="T407" i="8"/>
  <c r="U407" i="8"/>
  <c r="V407" i="8"/>
  <c r="E408" i="8"/>
  <c r="F408" i="8"/>
  <c r="G408" i="8"/>
  <c r="H408" i="8"/>
  <c r="I408" i="8"/>
  <c r="J408" i="8"/>
  <c r="K408" i="8"/>
  <c r="L408" i="8"/>
  <c r="M408" i="8"/>
  <c r="N408" i="8"/>
  <c r="O408" i="8"/>
  <c r="P408" i="8"/>
  <c r="Q408" i="8"/>
  <c r="R408" i="8"/>
  <c r="S408" i="8"/>
  <c r="T408" i="8"/>
  <c r="U408" i="8"/>
  <c r="V408" i="8"/>
  <c r="E409" i="8"/>
  <c r="F409" i="8"/>
  <c r="G409" i="8"/>
  <c r="H409" i="8"/>
  <c r="I409" i="8"/>
  <c r="J409" i="8"/>
  <c r="K409" i="8"/>
  <c r="L409" i="8"/>
  <c r="M409" i="8"/>
  <c r="N409" i="8"/>
  <c r="O409" i="8"/>
  <c r="P409" i="8"/>
  <c r="Q409" i="8"/>
  <c r="R409" i="8"/>
  <c r="S409" i="8"/>
  <c r="T409" i="8"/>
  <c r="U409" i="8"/>
  <c r="V409" i="8"/>
  <c r="E410" i="8"/>
  <c r="F410" i="8"/>
  <c r="G410" i="8"/>
  <c r="H410" i="8"/>
  <c r="I410" i="8"/>
  <c r="J410" i="8"/>
  <c r="K410" i="8"/>
  <c r="L410" i="8"/>
  <c r="M410" i="8"/>
  <c r="N410" i="8"/>
  <c r="O410" i="8"/>
  <c r="P410" i="8"/>
  <c r="Q410" i="8"/>
  <c r="R410" i="8"/>
  <c r="S410" i="8"/>
  <c r="T410" i="8"/>
  <c r="U410" i="8"/>
  <c r="V410" i="8"/>
  <c r="E411" i="8"/>
  <c r="F411" i="8"/>
  <c r="G411" i="8"/>
  <c r="H411" i="8"/>
  <c r="I411" i="8"/>
  <c r="J411" i="8"/>
  <c r="K411" i="8"/>
  <c r="L411" i="8"/>
  <c r="M411" i="8"/>
  <c r="N411" i="8"/>
  <c r="O411" i="8"/>
  <c r="P411" i="8"/>
  <c r="Q411" i="8"/>
  <c r="R411" i="8"/>
  <c r="S411" i="8"/>
  <c r="U411" i="8"/>
  <c r="V411" i="8"/>
  <c r="E412" i="8"/>
  <c r="F412" i="8"/>
  <c r="G412" i="8"/>
  <c r="H412" i="8"/>
  <c r="I412" i="8"/>
  <c r="J412" i="8"/>
  <c r="K412" i="8"/>
  <c r="L412" i="8"/>
  <c r="M412" i="8"/>
  <c r="N412" i="8"/>
  <c r="O412" i="8"/>
  <c r="P412" i="8"/>
  <c r="Q412" i="8"/>
  <c r="R412" i="8"/>
  <c r="S412" i="8"/>
  <c r="T412" i="8"/>
  <c r="U412" i="8"/>
  <c r="V412" i="8"/>
  <c r="E413" i="8"/>
  <c r="F413" i="8"/>
  <c r="G413" i="8"/>
  <c r="H413" i="8"/>
  <c r="I413" i="8"/>
  <c r="J413" i="8"/>
  <c r="K413" i="8"/>
  <c r="L413" i="8"/>
  <c r="M413" i="8"/>
  <c r="N413" i="8"/>
  <c r="O413" i="8"/>
  <c r="P413" i="8"/>
  <c r="Q413" i="8"/>
  <c r="R413" i="8"/>
  <c r="S413" i="8"/>
  <c r="T413" i="8"/>
  <c r="U413" i="8"/>
  <c r="V413" i="8"/>
  <c r="E414" i="8"/>
  <c r="F414" i="8"/>
  <c r="G414" i="8"/>
  <c r="H414" i="8"/>
  <c r="I414" i="8"/>
  <c r="J414" i="8"/>
  <c r="K414" i="8"/>
  <c r="L414" i="8"/>
  <c r="M414" i="8"/>
  <c r="N414" i="8"/>
  <c r="O414" i="8"/>
  <c r="P414" i="8"/>
  <c r="Q414" i="8"/>
  <c r="R414" i="8"/>
  <c r="S414" i="8"/>
  <c r="T414" i="8"/>
  <c r="U414" i="8"/>
  <c r="V414" i="8"/>
  <c r="E415" i="8"/>
  <c r="F415" i="8"/>
  <c r="G415" i="8"/>
  <c r="H415" i="8"/>
  <c r="I415" i="8"/>
  <c r="J415" i="8"/>
  <c r="K415" i="8"/>
  <c r="L415" i="8"/>
  <c r="M415" i="8"/>
  <c r="N415" i="8"/>
  <c r="O415" i="8"/>
  <c r="P415" i="8"/>
  <c r="Q415" i="8"/>
  <c r="R415" i="8"/>
  <c r="S415" i="8"/>
  <c r="T415" i="8"/>
  <c r="U415" i="8"/>
  <c r="V415" i="8"/>
  <c r="E416" i="8"/>
  <c r="F416" i="8"/>
  <c r="G416" i="8"/>
  <c r="H416" i="8"/>
  <c r="I416" i="8"/>
  <c r="J416" i="8"/>
  <c r="K416" i="8"/>
  <c r="L416" i="8"/>
  <c r="M416" i="8"/>
  <c r="N416" i="8"/>
  <c r="O416" i="8"/>
  <c r="P416" i="8"/>
  <c r="Q416" i="8"/>
  <c r="R416" i="8"/>
  <c r="S416" i="8"/>
  <c r="T416" i="8"/>
  <c r="U416" i="8"/>
  <c r="V416" i="8"/>
  <c r="E417" i="8"/>
  <c r="F417" i="8"/>
  <c r="G417" i="8"/>
  <c r="H417" i="8"/>
  <c r="I417" i="8"/>
  <c r="J417" i="8"/>
  <c r="K417" i="8"/>
  <c r="L417" i="8"/>
  <c r="M417" i="8"/>
  <c r="N417" i="8"/>
  <c r="O417" i="8"/>
  <c r="P417" i="8"/>
  <c r="Q417" i="8"/>
  <c r="R417" i="8"/>
  <c r="S417" i="8"/>
  <c r="T417" i="8"/>
  <c r="U417" i="8"/>
  <c r="V417" i="8"/>
  <c r="E418" i="8"/>
  <c r="F418" i="8"/>
  <c r="G418" i="8"/>
  <c r="H418" i="8"/>
  <c r="I418" i="8"/>
  <c r="J418" i="8"/>
  <c r="K418" i="8"/>
  <c r="L418" i="8"/>
  <c r="M418" i="8"/>
  <c r="N418" i="8"/>
  <c r="O418" i="8"/>
  <c r="P418" i="8"/>
  <c r="Q418" i="8"/>
  <c r="R418" i="8"/>
  <c r="S418" i="8"/>
  <c r="T418" i="8"/>
  <c r="U418" i="8"/>
  <c r="V418" i="8"/>
  <c r="E419" i="8"/>
  <c r="F419" i="8"/>
  <c r="G419" i="8"/>
  <c r="H419" i="8"/>
  <c r="I419" i="8"/>
  <c r="J419" i="8"/>
  <c r="K419" i="8"/>
  <c r="L419" i="8"/>
  <c r="M419" i="8"/>
  <c r="N419" i="8"/>
  <c r="O419" i="8"/>
  <c r="P419" i="8"/>
  <c r="Q419" i="8"/>
  <c r="R419" i="8"/>
  <c r="S419" i="8"/>
  <c r="T419" i="8"/>
  <c r="U419" i="8"/>
  <c r="V419" i="8"/>
  <c r="E420" i="8"/>
  <c r="F420" i="8"/>
  <c r="G420" i="8"/>
  <c r="H420" i="8"/>
  <c r="I420" i="8"/>
  <c r="J420" i="8"/>
  <c r="K420" i="8"/>
  <c r="L420" i="8"/>
  <c r="M420" i="8"/>
  <c r="N420" i="8"/>
  <c r="O420" i="8"/>
  <c r="P420" i="8"/>
  <c r="Q420" i="8"/>
  <c r="R420" i="8"/>
  <c r="S420" i="8"/>
  <c r="T420" i="8"/>
  <c r="U420" i="8"/>
  <c r="V420" i="8"/>
  <c r="E421" i="8"/>
  <c r="F421" i="8"/>
  <c r="G421" i="8"/>
  <c r="H421" i="8"/>
  <c r="I421" i="8"/>
  <c r="J421" i="8"/>
  <c r="K421" i="8"/>
  <c r="L421" i="8"/>
  <c r="M421" i="8"/>
  <c r="N421" i="8"/>
  <c r="O421" i="8"/>
  <c r="P421" i="8"/>
  <c r="Q421" i="8"/>
  <c r="R421" i="8"/>
  <c r="S421" i="8"/>
  <c r="T421" i="8"/>
  <c r="U421" i="8"/>
  <c r="V421" i="8"/>
  <c r="E422" i="8"/>
  <c r="F422" i="8"/>
  <c r="G422" i="8"/>
  <c r="H422" i="8"/>
  <c r="I422" i="8"/>
  <c r="J422" i="8"/>
  <c r="K422" i="8"/>
  <c r="L422" i="8"/>
  <c r="M422" i="8"/>
  <c r="N422" i="8"/>
  <c r="O422" i="8"/>
  <c r="P422" i="8"/>
  <c r="Q422" i="8"/>
  <c r="R422" i="8"/>
  <c r="S422" i="8"/>
  <c r="T422" i="8"/>
  <c r="U422" i="8"/>
  <c r="V422" i="8"/>
  <c r="E423" i="8"/>
  <c r="F423" i="8"/>
  <c r="G423" i="8"/>
  <c r="H423" i="8"/>
  <c r="I423" i="8"/>
  <c r="J423" i="8"/>
  <c r="K423" i="8"/>
  <c r="L423" i="8"/>
  <c r="M423" i="8"/>
  <c r="N423" i="8"/>
  <c r="O423" i="8"/>
  <c r="P423" i="8"/>
  <c r="Q423" i="8"/>
  <c r="R423" i="8"/>
  <c r="S423" i="8"/>
  <c r="T423" i="8"/>
  <c r="U423" i="8"/>
  <c r="V423" i="8"/>
  <c r="E424" i="8"/>
  <c r="F424" i="8"/>
  <c r="G424" i="8"/>
  <c r="H424" i="8"/>
  <c r="I424" i="8"/>
  <c r="J424" i="8"/>
  <c r="K424" i="8"/>
  <c r="L424" i="8"/>
  <c r="M424" i="8"/>
  <c r="N424" i="8"/>
  <c r="O424" i="8"/>
  <c r="P424" i="8"/>
  <c r="Q424" i="8"/>
  <c r="R424" i="8"/>
  <c r="S424" i="8"/>
  <c r="T424" i="8"/>
  <c r="U424" i="8"/>
  <c r="V424" i="8"/>
  <c r="E425" i="8"/>
  <c r="F425" i="8"/>
  <c r="G425" i="8"/>
  <c r="H425" i="8"/>
  <c r="I425" i="8"/>
  <c r="J425" i="8"/>
  <c r="K425" i="8"/>
  <c r="L425" i="8"/>
  <c r="M425" i="8"/>
  <c r="N425" i="8"/>
  <c r="O425" i="8"/>
  <c r="P425" i="8"/>
  <c r="Q425" i="8"/>
  <c r="R425" i="8"/>
  <c r="S425" i="8"/>
  <c r="T425" i="8"/>
  <c r="U425" i="8"/>
  <c r="V425" i="8"/>
  <c r="E426" i="8"/>
  <c r="F426" i="8"/>
  <c r="G426" i="8"/>
  <c r="H426" i="8"/>
  <c r="I426" i="8"/>
  <c r="J426" i="8"/>
  <c r="K426" i="8"/>
  <c r="L426" i="8"/>
  <c r="M426" i="8"/>
  <c r="N426" i="8"/>
  <c r="O426" i="8"/>
  <c r="P426" i="8"/>
  <c r="Q426" i="8"/>
  <c r="R426" i="8"/>
  <c r="S426" i="8"/>
  <c r="T426" i="8"/>
  <c r="U426" i="8"/>
  <c r="V426" i="8"/>
  <c r="E427" i="8"/>
  <c r="F427" i="8"/>
  <c r="G427" i="8"/>
  <c r="H427" i="8"/>
  <c r="I427" i="8"/>
  <c r="J427" i="8"/>
  <c r="K427" i="8"/>
  <c r="L427" i="8"/>
  <c r="M427" i="8"/>
  <c r="N427" i="8"/>
  <c r="O427" i="8"/>
  <c r="P427" i="8"/>
  <c r="Q427" i="8"/>
  <c r="R427" i="8"/>
  <c r="S427" i="8"/>
  <c r="T427" i="8"/>
  <c r="U427" i="8"/>
  <c r="V427" i="8"/>
  <c r="E428" i="8"/>
  <c r="F428" i="8"/>
  <c r="G428" i="8"/>
  <c r="H428" i="8"/>
  <c r="I428" i="8"/>
  <c r="J428" i="8"/>
  <c r="K428" i="8"/>
  <c r="L428" i="8"/>
  <c r="M428" i="8"/>
  <c r="N428" i="8"/>
  <c r="O428" i="8"/>
  <c r="P428" i="8"/>
  <c r="Q428" i="8"/>
  <c r="R428" i="8"/>
  <c r="S428" i="8"/>
  <c r="T428" i="8"/>
  <c r="U428" i="8"/>
  <c r="V428" i="8"/>
  <c r="E429" i="8"/>
  <c r="F429" i="8"/>
  <c r="G429" i="8"/>
  <c r="H429" i="8"/>
  <c r="I429" i="8"/>
  <c r="J429" i="8"/>
  <c r="K429" i="8"/>
  <c r="L429" i="8"/>
  <c r="M429" i="8"/>
  <c r="N429" i="8"/>
  <c r="O429" i="8"/>
  <c r="P429" i="8"/>
  <c r="Q429" i="8"/>
  <c r="R429" i="8"/>
  <c r="S429" i="8"/>
  <c r="T429" i="8"/>
  <c r="U429" i="8"/>
  <c r="V429" i="8"/>
  <c r="E430" i="8"/>
  <c r="F430" i="8"/>
  <c r="G430" i="8"/>
  <c r="H430" i="8"/>
  <c r="I430" i="8"/>
  <c r="J430" i="8"/>
  <c r="K430" i="8"/>
  <c r="L430" i="8"/>
  <c r="M430" i="8"/>
  <c r="N430" i="8"/>
  <c r="O430" i="8"/>
  <c r="P430" i="8"/>
  <c r="Q430" i="8"/>
  <c r="R430" i="8"/>
  <c r="S430" i="8"/>
  <c r="T430" i="8"/>
  <c r="U430" i="8"/>
  <c r="V430" i="8"/>
  <c r="E431" i="8"/>
  <c r="F431" i="8"/>
  <c r="G431" i="8"/>
  <c r="H431" i="8"/>
  <c r="I431" i="8"/>
  <c r="J431" i="8"/>
  <c r="K431" i="8"/>
  <c r="L431" i="8"/>
  <c r="M431" i="8"/>
  <c r="N431" i="8"/>
  <c r="O431" i="8"/>
  <c r="P431" i="8"/>
  <c r="Q431" i="8"/>
  <c r="R431" i="8"/>
  <c r="S431" i="8"/>
  <c r="T431" i="8"/>
  <c r="U431" i="8"/>
  <c r="V431" i="8"/>
  <c r="E432" i="8"/>
  <c r="F432" i="8"/>
  <c r="G432" i="8"/>
  <c r="H432" i="8"/>
  <c r="I432" i="8"/>
  <c r="J432" i="8"/>
  <c r="K432" i="8"/>
  <c r="L432" i="8"/>
  <c r="M432" i="8"/>
  <c r="N432" i="8"/>
  <c r="O432" i="8"/>
  <c r="P432" i="8"/>
  <c r="Q432" i="8"/>
  <c r="R432" i="8"/>
  <c r="S432" i="8"/>
  <c r="T432" i="8"/>
  <c r="U432" i="8"/>
  <c r="V432" i="8"/>
  <c r="E433" i="8"/>
  <c r="F433" i="8"/>
  <c r="G433" i="8"/>
  <c r="H433" i="8"/>
  <c r="I433" i="8"/>
  <c r="J433" i="8"/>
  <c r="K433" i="8"/>
  <c r="L433" i="8"/>
  <c r="M433" i="8"/>
  <c r="N433" i="8"/>
  <c r="O433" i="8"/>
  <c r="P433" i="8"/>
  <c r="Q433" i="8"/>
  <c r="R433" i="8"/>
  <c r="S433" i="8"/>
  <c r="T433" i="8"/>
  <c r="U433" i="8"/>
  <c r="V433" i="8"/>
  <c r="E434" i="8"/>
  <c r="F434" i="8"/>
  <c r="G434" i="8"/>
  <c r="H434" i="8"/>
  <c r="I434" i="8"/>
  <c r="J434" i="8"/>
  <c r="K434" i="8"/>
  <c r="L434" i="8"/>
  <c r="M434" i="8"/>
  <c r="N434" i="8"/>
  <c r="O434" i="8"/>
  <c r="P434" i="8"/>
  <c r="Q434" i="8"/>
  <c r="R434" i="8"/>
  <c r="S434" i="8"/>
  <c r="T434" i="8"/>
  <c r="U434" i="8"/>
  <c r="V434" i="8"/>
  <c r="E435" i="8"/>
  <c r="F435" i="8"/>
  <c r="G435" i="8"/>
  <c r="H435" i="8"/>
  <c r="I435" i="8"/>
  <c r="J435" i="8"/>
  <c r="K435" i="8"/>
  <c r="L435" i="8"/>
  <c r="M435" i="8"/>
  <c r="N435" i="8"/>
  <c r="O435" i="8"/>
  <c r="P435" i="8"/>
  <c r="Q435" i="8"/>
  <c r="R435" i="8"/>
  <c r="S435" i="8"/>
  <c r="T435" i="8"/>
  <c r="U435" i="8"/>
  <c r="V435" i="8"/>
  <c r="E436" i="8"/>
  <c r="F436" i="8"/>
  <c r="G436" i="8"/>
  <c r="H436" i="8"/>
  <c r="I436" i="8"/>
  <c r="J436" i="8"/>
  <c r="K436" i="8"/>
  <c r="L436" i="8"/>
  <c r="M436" i="8"/>
  <c r="N436" i="8"/>
  <c r="O436" i="8"/>
  <c r="P436" i="8"/>
  <c r="Q436" i="8"/>
  <c r="R436" i="8"/>
  <c r="S436" i="8"/>
  <c r="T436" i="8"/>
  <c r="U436" i="8"/>
  <c r="V436" i="8"/>
  <c r="E437" i="8"/>
  <c r="F437" i="8"/>
  <c r="G437" i="8"/>
  <c r="H437" i="8"/>
  <c r="I437" i="8"/>
  <c r="J437" i="8"/>
  <c r="K437" i="8"/>
  <c r="L437" i="8"/>
  <c r="M437" i="8"/>
  <c r="N437" i="8"/>
  <c r="O437" i="8"/>
  <c r="P437" i="8"/>
  <c r="Q437" i="8"/>
  <c r="R437" i="8"/>
  <c r="S437" i="8"/>
  <c r="T437" i="8"/>
  <c r="U437" i="8"/>
  <c r="V437" i="8"/>
  <c r="E438" i="8"/>
  <c r="F438" i="8"/>
  <c r="G438" i="8"/>
  <c r="H438" i="8"/>
  <c r="I438" i="8"/>
  <c r="J438" i="8"/>
  <c r="K438" i="8"/>
  <c r="L438" i="8"/>
  <c r="M438" i="8"/>
  <c r="N438" i="8"/>
  <c r="O438" i="8"/>
  <c r="P438" i="8"/>
  <c r="Q438" i="8"/>
  <c r="R438" i="8"/>
  <c r="S438" i="8"/>
  <c r="T438" i="8"/>
  <c r="U438" i="8"/>
  <c r="V438" i="8"/>
  <c r="E439" i="8"/>
  <c r="F439" i="8"/>
  <c r="G439" i="8"/>
  <c r="H439" i="8"/>
  <c r="I439" i="8"/>
  <c r="J439" i="8"/>
  <c r="K439" i="8"/>
  <c r="L439" i="8"/>
  <c r="M439" i="8"/>
  <c r="N439" i="8"/>
  <c r="O439" i="8"/>
  <c r="P439" i="8"/>
  <c r="Q439" i="8"/>
  <c r="R439" i="8"/>
  <c r="S439" i="8"/>
  <c r="T439" i="8"/>
  <c r="U439" i="8"/>
  <c r="V439" i="8"/>
  <c r="E440" i="8"/>
  <c r="F440" i="8"/>
  <c r="G440" i="8"/>
  <c r="H440" i="8"/>
  <c r="I440" i="8"/>
  <c r="J440" i="8"/>
  <c r="K440" i="8"/>
  <c r="L440" i="8"/>
  <c r="M440" i="8"/>
  <c r="N440" i="8"/>
  <c r="O440" i="8"/>
  <c r="P440" i="8"/>
  <c r="Q440" i="8"/>
  <c r="R440" i="8"/>
  <c r="S440" i="8"/>
  <c r="T440" i="8"/>
  <c r="U440" i="8"/>
  <c r="V440" i="8"/>
  <c r="E441" i="8"/>
  <c r="F441" i="8"/>
  <c r="G441" i="8"/>
  <c r="H441" i="8"/>
  <c r="I441" i="8"/>
  <c r="J441" i="8"/>
  <c r="K441" i="8"/>
  <c r="L441" i="8"/>
  <c r="M441" i="8"/>
  <c r="N441" i="8"/>
  <c r="O441" i="8"/>
  <c r="P441" i="8"/>
  <c r="Q441" i="8"/>
  <c r="R441" i="8"/>
  <c r="S441" i="8"/>
  <c r="T441" i="8"/>
  <c r="U441" i="8"/>
  <c r="V441" i="8"/>
  <c r="E442" i="8"/>
  <c r="F442" i="8"/>
  <c r="G442" i="8"/>
  <c r="H442" i="8"/>
  <c r="I442" i="8"/>
  <c r="J442" i="8"/>
  <c r="K442" i="8"/>
  <c r="L442" i="8"/>
  <c r="M442" i="8"/>
  <c r="N442" i="8"/>
  <c r="O442" i="8"/>
  <c r="P442" i="8"/>
  <c r="Q442" i="8"/>
  <c r="R442" i="8"/>
  <c r="S442" i="8"/>
  <c r="T442" i="8"/>
  <c r="U442" i="8"/>
  <c r="V442" i="8"/>
  <c r="E443" i="8"/>
  <c r="F443" i="8"/>
  <c r="G443" i="8"/>
  <c r="H443" i="8"/>
  <c r="I443" i="8"/>
  <c r="J443" i="8"/>
  <c r="K443" i="8"/>
  <c r="L443" i="8"/>
  <c r="M443" i="8"/>
  <c r="N443" i="8"/>
  <c r="O443" i="8"/>
  <c r="P443" i="8"/>
  <c r="Q443" i="8"/>
  <c r="R443" i="8"/>
  <c r="S443" i="8"/>
  <c r="T443" i="8"/>
  <c r="U443" i="8"/>
  <c r="V443" i="8"/>
  <c r="E444" i="8"/>
  <c r="F444" i="8"/>
  <c r="G444" i="8"/>
  <c r="H444" i="8"/>
  <c r="I444" i="8"/>
  <c r="J444" i="8"/>
  <c r="K444" i="8"/>
  <c r="L444" i="8"/>
  <c r="M444" i="8"/>
  <c r="N444" i="8"/>
  <c r="O444" i="8"/>
  <c r="P444" i="8"/>
  <c r="Q444" i="8"/>
  <c r="R444" i="8"/>
  <c r="S444" i="8"/>
  <c r="T444" i="8"/>
  <c r="U444" i="8"/>
  <c r="V444" i="8"/>
  <c r="E445" i="8"/>
  <c r="F445" i="8"/>
  <c r="G445" i="8"/>
  <c r="H445" i="8"/>
  <c r="I445" i="8"/>
  <c r="J445" i="8"/>
  <c r="K445" i="8"/>
  <c r="L445" i="8"/>
  <c r="M445" i="8"/>
  <c r="N445" i="8"/>
  <c r="O445" i="8"/>
  <c r="P445" i="8"/>
  <c r="Q445" i="8"/>
  <c r="R445" i="8"/>
  <c r="S445" i="8"/>
  <c r="T445" i="8"/>
  <c r="U445" i="8"/>
  <c r="V445" i="8"/>
  <c r="E446" i="8"/>
  <c r="F446" i="8"/>
  <c r="G446" i="8"/>
  <c r="H446" i="8"/>
  <c r="I446" i="8"/>
  <c r="J446" i="8"/>
  <c r="K446" i="8"/>
  <c r="L446" i="8"/>
  <c r="M446" i="8"/>
  <c r="N446" i="8"/>
  <c r="O446" i="8"/>
  <c r="P446" i="8"/>
  <c r="Q446" i="8"/>
  <c r="R446" i="8"/>
  <c r="S446" i="8"/>
  <c r="T446" i="8"/>
  <c r="U446" i="8"/>
  <c r="V446" i="8"/>
  <c r="E447" i="8"/>
  <c r="F447" i="8"/>
  <c r="G447" i="8"/>
  <c r="H447" i="8"/>
  <c r="I447" i="8"/>
  <c r="J447" i="8"/>
  <c r="K447" i="8"/>
  <c r="L447" i="8"/>
  <c r="M447" i="8"/>
  <c r="N447" i="8"/>
  <c r="O447" i="8"/>
  <c r="P447" i="8"/>
  <c r="Q447" i="8"/>
  <c r="R447" i="8"/>
  <c r="S447" i="8"/>
  <c r="T447" i="8"/>
  <c r="U447" i="8"/>
  <c r="V447" i="8"/>
  <c r="E448" i="8"/>
  <c r="F448" i="8"/>
  <c r="G448" i="8"/>
  <c r="H448" i="8"/>
  <c r="I448" i="8"/>
  <c r="J448" i="8"/>
  <c r="K448" i="8"/>
  <c r="L448" i="8"/>
  <c r="M448" i="8"/>
  <c r="N448" i="8"/>
  <c r="O448" i="8"/>
  <c r="P448" i="8"/>
  <c r="Q448" i="8"/>
  <c r="R448" i="8"/>
  <c r="S448" i="8"/>
  <c r="T448" i="8"/>
  <c r="U448" i="8"/>
  <c r="V448" i="8"/>
  <c r="E449" i="8"/>
  <c r="F449" i="8"/>
  <c r="G449" i="8"/>
  <c r="H449" i="8"/>
  <c r="I449" i="8"/>
  <c r="J449" i="8"/>
  <c r="K449" i="8"/>
  <c r="L449" i="8"/>
  <c r="M449" i="8"/>
  <c r="N449" i="8"/>
  <c r="O449" i="8"/>
  <c r="P449" i="8"/>
  <c r="Q449" i="8"/>
  <c r="R449" i="8"/>
  <c r="S449" i="8"/>
  <c r="T449" i="8"/>
  <c r="U449" i="8"/>
  <c r="V449" i="8"/>
  <c r="E450" i="8"/>
  <c r="F450" i="8"/>
  <c r="G450" i="8"/>
  <c r="H450" i="8"/>
  <c r="I450" i="8"/>
  <c r="J450" i="8"/>
  <c r="K450" i="8"/>
  <c r="L450" i="8"/>
  <c r="M450" i="8"/>
  <c r="N450" i="8"/>
  <c r="O450" i="8"/>
  <c r="P450" i="8"/>
  <c r="Q450" i="8"/>
  <c r="R450" i="8"/>
  <c r="S450" i="8"/>
  <c r="T450" i="8"/>
  <c r="U450" i="8"/>
  <c r="V450" i="8"/>
  <c r="E451" i="8"/>
  <c r="F451" i="8"/>
  <c r="G451" i="8"/>
  <c r="H451" i="8"/>
  <c r="I451" i="8"/>
  <c r="J451" i="8"/>
  <c r="K451" i="8"/>
  <c r="L451" i="8"/>
  <c r="M451" i="8"/>
  <c r="N451" i="8"/>
  <c r="O451" i="8"/>
  <c r="P451" i="8"/>
  <c r="Q451" i="8"/>
  <c r="R451" i="8"/>
  <c r="S451" i="8"/>
  <c r="T451" i="8"/>
  <c r="U451" i="8"/>
  <c r="V451" i="8"/>
  <c r="E452" i="8"/>
  <c r="F452" i="8"/>
  <c r="G452" i="8"/>
  <c r="H452" i="8"/>
  <c r="I452" i="8"/>
  <c r="J452" i="8"/>
  <c r="K452" i="8"/>
  <c r="L452" i="8"/>
  <c r="M452" i="8"/>
  <c r="N452" i="8"/>
  <c r="O452" i="8"/>
  <c r="P452" i="8"/>
  <c r="Q452" i="8"/>
  <c r="R452" i="8"/>
  <c r="S452" i="8"/>
  <c r="T452" i="8"/>
  <c r="U452" i="8"/>
  <c r="V452" i="8"/>
  <c r="E453" i="8"/>
  <c r="F453" i="8"/>
  <c r="G453" i="8"/>
  <c r="H453" i="8"/>
  <c r="I453" i="8"/>
  <c r="J453" i="8"/>
  <c r="K453" i="8"/>
  <c r="L453" i="8"/>
  <c r="M453" i="8"/>
  <c r="N453" i="8"/>
  <c r="O453" i="8"/>
  <c r="P453" i="8"/>
  <c r="Q453" i="8"/>
  <c r="R453" i="8"/>
  <c r="S453" i="8"/>
  <c r="T453" i="8"/>
  <c r="U453" i="8"/>
  <c r="V453" i="8"/>
  <c r="E454" i="8"/>
  <c r="F454" i="8"/>
  <c r="G454" i="8"/>
  <c r="H454" i="8"/>
  <c r="I454" i="8"/>
  <c r="J454" i="8"/>
  <c r="K454" i="8"/>
  <c r="L454" i="8"/>
  <c r="M454" i="8"/>
  <c r="N454" i="8"/>
  <c r="O454" i="8"/>
  <c r="P454" i="8"/>
  <c r="Q454" i="8"/>
  <c r="R454" i="8"/>
  <c r="S454" i="8"/>
  <c r="T454" i="8"/>
  <c r="U454" i="8"/>
  <c r="V454" i="8"/>
  <c r="E455" i="8"/>
  <c r="F455" i="8"/>
  <c r="G455" i="8"/>
  <c r="H455" i="8"/>
  <c r="I455" i="8"/>
  <c r="J455" i="8"/>
  <c r="K455" i="8"/>
  <c r="L455" i="8"/>
  <c r="M455" i="8"/>
  <c r="N455" i="8"/>
  <c r="O455" i="8"/>
  <c r="P455" i="8"/>
  <c r="Q455" i="8"/>
  <c r="R455" i="8"/>
  <c r="S455" i="8"/>
  <c r="T455" i="8"/>
  <c r="U455" i="8"/>
  <c r="V455" i="8"/>
  <c r="E456" i="8"/>
  <c r="F456" i="8"/>
  <c r="G456" i="8"/>
  <c r="H456" i="8"/>
  <c r="I456" i="8"/>
  <c r="J456" i="8"/>
  <c r="K456" i="8"/>
  <c r="L456" i="8"/>
  <c r="M456" i="8"/>
  <c r="N456" i="8"/>
  <c r="O456" i="8"/>
  <c r="P456" i="8"/>
  <c r="Q456" i="8"/>
  <c r="R456" i="8"/>
  <c r="S456" i="8"/>
  <c r="T456" i="8"/>
  <c r="U456" i="8"/>
  <c r="V456" i="8"/>
  <c r="E457" i="8"/>
  <c r="F457" i="8"/>
  <c r="G457" i="8"/>
  <c r="H457" i="8"/>
  <c r="I457" i="8"/>
  <c r="J457" i="8"/>
  <c r="K457" i="8"/>
  <c r="L457" i="8"/>
  <c r="M457" i="8"/>
  <c r="N457" i="8"/>
  <c r="O457" i="8"/>
  <c r="P457" i="8"/>
  <c r="Q457" i="8"/>
  <c r="R457" i="8"/>
  <c r="S457" i="8"/>
  <c r="T457" i="8"/>
  <c r="U457" i="8"/>
  <c r="V457" i="8"/>
  <c r="E458" i="8"/>
  <c r="F458" i="8"/>
  <c r="G458" i="8"/>
  <c r="H458" i="8"/>
  <c r="I458" i="8"/>
  <c r="J458" i="8"/>
  <c r="K458" i="8"/>
  <c r="L458" i="8"/>
  <c r="M458" i="8"/>
  <c r="N458" i="8"/>
  <c r="O458" i="8"/>
  <c r="P458" i="8"/>
  <c r="Q458" i="8"/>
  <c r="R458" i="8"/>
  <c r="S458" i="8"/>
  <c r="T458" i="8"/>
  <c r="U458" i="8"/>
  <c r="V458" i="8"/>
  <c r="E459" i="8"/>
  <c r="F459" i="8"/>
  <c r="G459" i="8"/>
  <c r="H459" i="8"/>
  <c r="I459" i="8"/>
  <c r="J459" i="8"/>
  <c r="K459" i="8"/>
  <c r="L459" i="8"/>
  <c r="M459" i="8"/>
  <c r="N459" i="8"/>
  <c r="O459" i="8"/>
  <c r="P459" i="8"/>
  <c r="Q459" i="8"/>
  <c r="R459" i="8"/>
  <c r="S459" i="8"/>
  <c r="T459" i="8"/>
  <c r="U459" i="8"/>
  <c r="V459" i="8"/>
  <c r="E460" i="8"/>
  <c r="F460" i="8"/>
  <c r="G460" i="8"/>
  <c r="H460" i="8"/>
  <c r="I460" i="8"/>
  <c r="J460" i="8"/>
  <c r="K460" i="8"/>
  <c r="L460" i="8"/>
  <c r="M460" i="8"/>
  <c r="N460" i="8"/>
  <c r="O460" i="8"/>
  <c r="P460" i="8"/>
  <c r="Q460" i="8"/>
  <c r="R460" i="8"/>
  <c r="S460" i="8"/>
  <c r="T460" i="8"/>
  <c r="U460" i="8"/>
  <c r="V460" i="8"/>
  <c r="E461" i="8"/>
  <c r="F461" i="8"/>
  <c r="G461" i="8"/>
  <c r="H461" i="8"/>
  <c r="I461" i="8"/>
  <c r="J461" i="8"/>
  <c r="K461" i="8"/>
  <c r="L461" i="8"/>
  <c r="M461" i="8"/>
  <c r="N461" i="8"/>
  <c r="O461" i="8"/>
  <c r="P461" i="8"/>
  <c r="Q461" i="8"/>
  <c r="R461" i="8"/>
  <c r="S461" i="8"/>
  <c r="T461" i="8"/>
  <c r="U461" i="8"/>
  <c r="V461" i="8"/>
  <c r="E462" i="8"/>
  <c r="F462" i="8"/>
  <c r="G462" i="8"/>
  <c r="H462" i="8"/>
  <c r="I462" i="8"/>
  <c r="J462" i="8"/>
  <c r="K462" i="8"/>
  <c r="L462" i="8"/>
  <c r="M462" i="8"/>
  <c r="N462" i="8"/>
  <c r="O462" i="8"/>
  <c r="P462" i="8"/>
  <c r="Q462" i="8"/>
  <c r="R462" i="8"/>
  <c r="S462" i="8"/>
  <c r="T462" i="8"/>
  <c r="U462" i="8"/>
  <c r="V462" i="8"/>
  <c r="E463" i="8"/>
  <c r="F463" i="8"/>
  <c r="G463" i="8"/>
  <c r="H463" i="8"/>
  <c r="I463" i="8"/>
  <c r="J463" i="8"/>
  <c r="K463" i="8"/>
  <c r="L463" i="8"/>
  <c r="M463" i="8"/>
  <c r="N463" i="8"/>
  <c r="O463" i="8"/>
  <c r="P463" i="8"/>
  <c r="Q463" i="8"/>
  <c r="R463" i="8"/>
  <c r="S463" i="8"/>
  <c r="T463" i="8"/>
  <c r="U463" i="8"/>
  <c r="V463" i="8"/>
  <c r="E464" i="8"/>
  <c r="F464" i="8"/>
  <c r="G464" i="8"/>
  <c r="H464" i="8"/>
  <c r="I464" i="8"/>
  <c r="J464" i="8"/>
  <c r="K464" i="8"/>
  <c r="L464" i="8"/>
  <c r="M464" i="8"/>
  <c r="N464" i="8"/>
  <c r="O464" i="8"/>
  <c r="P464" i="8"/>
  <c r="Q464" i="8"/>
  <c r="R464" i="8"/>
  <c r="S464" i="8"/>
  <c r="T464" i="8"/>
  <c r="U464" i="8"/>
  <c r="V464" i="8"/>
  <c r="E465" i="8"/>
  <c r="F465" i="8"/>
  <c r="G465" i="8"/>
  <c r="H465" i="8"/>
  <c r="I465" i="8"/>
  <c r="J465" i="8"/>
  <c r="K465" i="8"/>
  <c r="L465" i="8"/>
  <c r="M465" i="8"/>
  <c r="N465" i="8"/>
  <c r="O465" i="8"/>
  <c r="P465" i="8"/>
  <c r="Q465" i="8"/>
  <c r="R465" i="8"/>
  <c r="S465" i="8"/>
  <c r="T465" i="8"/>
  <c r="U465" i="8"/>
  <c r="V465" i="8"/>
  <c r="E466" i="8"/>
  <c r="F466" i="8"/>
  <c r="G466" i="8"/>
  <c r="H466" i="8"/>
  <c r="I466" i="8"/>
  <c r="J466" i="8"/>
  <c r="K466" i="8"/>
  <c r="L466" i="8"/>
  <c r="M466" i="8"/>
  <c r="N466" i="8"/>
  <c r="O466" i="8"/>
  <c r="P466" i="8"/>
  <c r="Q466" i="8"/>
  <c r="R466" i="8"/>
  <c r="S466" i="8"/>
  <c r="T466" i="8"/>
  <c r="U466" i="8"/>
  <c r="V466" i="8"/>
  <c r="E467" i="8"/>
  <c r="F467" i="8"/>
  <c r="G467" i="8"/>
  <c r="H467" i="8"/>
  <c r="I467" i="8"/>
  <c r="J467" i="8"/>
  <c r="K467" i="8"/>
  <c r="L467" i="8"/>
  <c r="M467" i="8"/>
  <c r="N467" i="8"/>
  <c r="O467" i="8"/>
  <c r="P467" i="8"/>
  <c r="Q467" i="8"/>
  <c r="R467" i="8"/>
  <c r="S467" i="8"/>
  <c r="T467" i="8"/>
  <c r="U467" i="8"/>
  <c r="V467" i="8"/>
  <c r="E468" i="8"/>
  <c r="F468" i="8"/>
  <c r="G468" i="8"/>
  <c r="H468" i="8"/>
  <c r="I468" i="8"/>
  <c r="J468" i="8"/>
  <c r="K468" i="8"/>
  <c r="L468" i="8"/>
  <c r="M468" i="8"/>
  <c r="N468" i="8"/>
  <c r="O468" i="8"/>
  <c r="P468" i="8"/>
  <c r="Q468" i="8"/>
  <c r="R468" i="8"/>
  <c r="S468" i="8"/>
  <c r="T468" i="8"/>
  <c r="U468" i="8"/>
  <c r="V468" i="8"/>
  <c r="E469" i="8"/>
  <c r="F469" i="8"/>
  <c r="G469" i="8"/>
  <c r="H469" i="8"/>
  <c r="I469" i="8"/>
  <c r="J469" i="8"/>
  <c r="K469" i="8"/>
  <c r="L469" i="8"/>
  <c r="M469" i="8"/>
  <c r="N469" i="8"/>
  <c r="O469" i="8"/>
  <c r="P469" i="8"/>
  <c r="Q469" i="8"/>
  <c r="R469" i="8"/>
  <c r="S469" i="8"/>
  <c r="T469" i="8"/>
  <c r="U469" i="8"/>
  <c r="V469" i="8"/>
  <c r="E470" i="8"/>
  <c r="F470" i="8"/>
  <c r="G470" i="8"/>
  <c r="H470" i="8"/>
  <c r="I470" i="8"/>
  <c r="J470" i="8"/>
  <c r="K470" i="8"/>
  <c r="L470" i="8"/>
  <c r="M470" i="8"/>
  <c r="N470" i="8"/>
  <c r="O470" i="8"/>
  <c r="P470" i="8"/>
  <c r="Q470" i="8"/>
  <c r="R470" i="8"/>
  <c r="S470" i="8"/>
  <c r="T470" i="8"/>
  <c r="U470" i="8"/>
  <c r="V470" i="8"/>
  <c r="E471" i="8"/>
  <c r="F471" i="8"/>
  <c r="G471" i="8"/>
  <c r="H471" i="8"/>
  <c r="I471" i="8"/>
  <c r="J471" i="8"/>
  <c r="K471" i="8"/>
  <c r="L471" i="8"/>
  <c r="M471" i="8"/>
  <c r="N471" i="8"/>
  <c r="O471" i="8"/>
  <c r="P471" i="8"/>
  <c r="Q471" i="8"/>
  <c r="R471" i="8"/>
  <c r="S471" i="8"/>
  <c r="T471" i="8"/>
  <c r="U471" i="8"/>
  <c r="V471" i="8"/>
  <c r="E472" i="8"/>
  <c r="F472" i="8"/>
  <c r="G472" i="8"/>
  <c r="H472" i="8"/>
  <c r="I472" i="8"/>
  <c r="J472" i="8"/>
  <c r="K472" i="8"/>
  <c r="L472" i="8"/>
  <c r="M472" i="8"/>
  <c r="N472" i="8"/>
  <c r="O472" i="8"/>
  <c r="P472" i="8"/>
  <c r="Q472" i="8"/>
  <c r="R472" i="8"/>
  <c r="S472" i="8"/>
  <c r="T472" i="8"/>
  <c r="U472" i="8"/>
  <c r="V472" i="8"/>
  <c r="E473" i="8"/>
  <c r="F473" i="8"/>
  <c r="G473" i="8"/>
  <c r="H473" i="8"/>
  <c r="I473" i="8"/>
  <c r="J473" i="8"/>
  <c r="K473" i="8"/>
  <c r="L473" i="8"/>
  <c r="M473" i="8"/>
  <c r="N473" i="8"/>
  <c r="O473" i="8"/>
  <c r="P473" i="8"/>
  <c r="Q473" i="8"/>
  <c r="R473" i="8"/>
  <c r="S473" i="8"/>
  <c r="T473" i="8"/>
  <c r="U473" i="8"/>
  <c r="V473" i="8"/>
  <c r="E474" i="8"/>
  <c r="F474" i="8"/>
  <c r="G474" i="8"/>
  <c r="H474" i="8"/>
  <c r="I474" i="8"/>
  <c r="J474" i="8"/>
  <c r="K474" i="8"/>
  <c r="L474" i="8"/>
  <c r="M474" i="8"/>
  <c r="N474" i="8"/>
  <c r="O474" i="8"/>
  <c r="P474" i="8"/>
  <c r="Q474" i="8"/>
  <c r="R474" i="8"/>
  <c r="S474" i="8"/>
  <c r="T474" i="8"/>
  <c r="U474" i="8"/>
  <c r="V474" i="8"/>
  <c r="E475" i="8"/>
  <c r="F475" i="8"/>
  <c r="G475" i="8"/>
  <c r="H475" i="8"/>
  <c r="I475" i="8"/>
  <c r="J475" i="8"/>
  <c r="K475" i="8"/>
  <c r="L475" i="8"/>
  <c r="M475" i="8"/>
  <c r="N475" i="8"/>
  <c r="O475" i="8"/>
  <c r="P475" i="8"/>
  <c r="Q475" i="8"/>
  <c r="R475" i="8"/>
  <c r="S475" i="8"/>
  <c r="T475" i="8"/>
  <c r="U475" i="8"/>
  <c r="V475" i="8"/>
  <c r="E476" i="8"/>
  <c r="F476" i="8"/>
  <c r="G476" i="8"/>
  <c r="H476" i="8"/>
  <c r="I476" i="8"/>
  <c r="J476" i="8"/>
  <c r="K476" i="8"/>
  <c r="L476" i="8"/>
  <c r="M476" i="8"/>
  <c r="N476" i="8"/>
  <c r="O476" i="8"/>
  <c r="P476" i="8"/>
  <c r="Q476" i="8"/>
  <c r="R476" i="8"/>
  <c r="S476" i="8"/>
  <c r="T476" i="8"/>
  <c r="U476" i="8"/>
  <c r="V476" i="8"/>
  <c r="E477" i="8"/>
  <c r="F477" i="8"/>
  <c r="G477" i="8"/>
  <c r="H477" i="8"/>
  <c r="I477" i="8"/>
  <c r="J477" i="8"/>
  <c r="K477" i="8"/>
  <c r="L477" i="8"/>
  <c r="M477" i="8"/>
  <c r="N477" i="8"/>
  <c r="O477" i="8"/>
  <c r="P477" i="8"/>
  <c r="Q477" i="8"/>
  <c r="R477" i="8"/>
  <c r="S477" i="8"/>
  <c r="T477" i="8"/>
  <c r="U477" i="8"/>
  <c r="V477" i="8"/>
  <c r="E478" i="8"/>
  <c r="F478" i="8"/>
  <c r="G478" i="8"/>
  <c r="H478" i="8"/>
  <c r="I478" i="8"/>
  <c r="J478" i="8"/>
  <c r="K478" i="8"/>
  <c r="L478" i="8"/>
  <c r="M478" i="8"/>
  <c r="N478" i="8"/>
  <c r="O478" i="8"/>
  <c r="P478" i="8"/>
  <c r="Q478" i="8"/>
  <c r="R478" i="8"/>
  <c r="S478" i="8"/>
  <c r="T478" i="8"/>
  <c r="U478" i="8"/>
  <c r="V478" i="8"/>
  <c r="E479" i="8"/>
  <c r="F479" i="8"/>
  <c r="G479" i="8"/>
  <c r="H479" i="8"/>
  <c r="I479" i="8"/>
  <c r="J479" i="8"/>
  <c r="K479" i="8"/>
  <c r="L479" i="8"/>
  <c r="M479" i="8"/>
  <c r="N479" i="8"/>
  <c r="O479" i="8"/>
  <c r="P479" i="8"/>
  <c r="Q479" i="8"/>
  <c r="R479" i="8"/>
  <c r="S479" i="8"/>
  <c r="T479" i="8"/>
  <c r="U479" i="8"/>
  <c r="V479" i="8"/>
  <c r="E480" i="8"/>
  <c r="F480" i="8"/>
  <c r="G480" i="8"/>
  <c r="H480" i="8"/>
  <c r="I480" i="8"/>
  <c r="J480" i="8"/>
  <c r="K480" i="8"/>
  <c r="L480" i="8"/>
  <c r="M480" i="8"/>
  <c r="N480" i="8"/>
  <c r="O480" i="8"/>
  <c r="P480" i="8"/>
  <c r="Q480" i="8"/>
  <c r="R480" i="8"/>
  <c r="S480" i="8"/>
  <c r="T480" i="8"/>
  <c r="U480" i="8"/>
  <c r="V480" i="8"/>
  <c r="E481" i="8"/>
  <c r="F481" i="8"/>
  <c r="G481" i="8"/>
  <c r="H481" i="8"/>
  <c r="I481" i="8"/>
  <c r="J481" i="8"/>
  <c r="K481" i="8"/>
  <c r="L481" i="8"/>
  <c r="M481" i="8"/>
  <c r="N481" i="8"/>
  <c r="O481" i="8"/>
  <c r="P481" i="8"/>
  <c r="Q481" i="8"/>
  <c r="R481" i="8"/>
  <c r="S481" i="8"/>
  <c r="T481" i="8"/>
  <c r="U481" i="8"/>
  <c r="V481" i="8"/>
  <c r="E482" i="8"/>
  <c r="F482" i="8"/>
  <c r="G482" i="8"/>
  <c r="H482" i="8"/>
  <c r="I482" i="8"/>
  <c r="J482" i="8"/>
  <c r="K482" i="8"/>
  <c r="L482" i="8"/>
  <c r="M482" i="8"/>
  <c r="N482" i="8"/>
  <c r="O482" i="8"/>
  <c r="P482" i="8"/>
  <c r="Q482" i="8"/>
  <c r="R482" i="8"/>
  <c r="S482" i="8"/>
  <c r="T482" i="8"/>
  <c r="U482" i="8"/>
  <c r="V482" i="8"/>
  <c r="E483" i="8"/>
  <c r="F483" i="8"/>
  <c r="G483" i="8"/>
  <c r="H483" i="8"/>
  <c r="I483" i="8"/>
  <c r="J483" i="8"/>
  <c r="K483" i="8"/>
  <c r="L483" i="8"/>
  <c r="M483" i="8"/>
  <c r="N483" i="8"/>
  <c r="O483" i="8"/>
  <c r="P483" i="8"/>
  <c r="Q483" i="8"/>
  <c r="R483" i="8"/>
  <c r="S483" i="8"/>
  <c r="T483" i="8"/>
  <c r="U483" i="8"/>
  <c r="V483" i="8"/>
  <c r="AF135" i="4"/>
  <c r="AL135" i="4" s="1"/>
  <c r="AF136" i="4"/>
  <c r="AL136" i="4" s="1"/>
  <c r="AF137" i="4"/>
  <c r="AL137" i="4" s="1"/>
  <c r="AI137" i="4"/>
  <c r="AF138" i="4"/>
  <c r="AL138" i="4" s="1"/>
  <c r="AI138" i="4"/>
  <c r="AF139" i="4"/>
  <c r="AL139" i="4" s="1"/>
  <c r="AI139" i="4"/>
  <c r="AF140" i="4"/>
  <c r="AL140" i="4" s="1"/>
  <c r="AI140" i="4"/>
  <c r="AF141" i="4"/>
  <c r="AL141" i="4" s="1"/>
  <c r="AI141" i="4"/>
  <c r="AF142" i="4"/>
  <c r="AL142" i="4" s="1"/>
  <c r="AI142" i="4"/>
  <c r="AF143" i="4"/>
  <c r="AL143" i="4" s="1"/>
  <c r="AI143" i="4"/>
  <c r="AF144" i="4"/>
  <c r="AL144" i="4" s="1"/>
  <c r="AI144" i="4"/>
  <c r="AF145" i="4"/>
  <c r="AL145" i="4" s="1"/>
  <c r="AI145" i="4"/>
  <c r="AF146" i="4"/>
  <c r="AL146" i="4" s="1"/>
  <c r="AI146" i="4"/>
  <c r="AF147" i="4"/>
  <c r="AL147" i="4" s="1"/>
  <c r="AI147" i="4"/>
  <c r="AF148" i="4"/>
  <c r="AL148" i="4" s="1"/>
  <c r="AI148" i="4"/>
  <c r="AF149" i="4"/>
  <c r="AL149" i="4" s="1"/>
  <c r="AI149" i="4"/>
  <c r="AF150" i="4"/>
  <c r="AL150" i="4" s="1"/>
  <c r="AI150" i="4"/>
  <c r="AF151" i="4"/>
  <c r="AL151" i="4" s="1"/>
  <c r="AI151" i="4"/>
  <c r="AF152" i="4"/>
  <c r="AL152" i="4" s="1"/>
  <c r="AI152" i="4"/>
  <c r="AF153" i="4"/>
  <c r="AL153" i="4" s="1"/>
  <c r="AI153" i="4"/>
  <c r="AF154" i="4"/>
  <c r="AL154" i="4" s="1"/>
  <c r="AI154" i="4"/>
  <c r="AF155" i="4"/>
  <c r="AL155" i="4" s="1"/>
  <c r="AI155" i="4"/>
  <c r="AF156" i="4"/>
  <c r="AL156" i="4" s="1"/>
  <c r="AI156" i="4"/>
  <c r="AF157" i="4"/>
  <c r="AI157" i="4"/>
  <c r="AF158" i="4"/>
  <c r="AI158" i="4"/>
  <c r="AF159" i="4"/>
  <c r="AI159" i="4"/>
  <c r="AF160" i="4"/>
  <c r="AI160" i="4"/>
  <c r="AF161" i="4"/>
  <c r="AI161" i="4"/>
  <c r="AF162" i="4"/>
  <c r="AI162" i="4"/>
  <c r="AF163" i="4"/>
  <c r="AI163" i="4"/>
  <c r="AF164" i="4"/>
  <c r="AI164" i="4"/>
  <c r="AF165" i="4"/>
  <c r="AI165" i="4"/>
  <c r="AF166" i="4"/>
  <c r="AI166" i="4"/>
  <c r="AF167" i="4"/>
  <c r="AI167" i="4"/>
  <c r="AF168" i="4"/>
  <c r="AI168" i="4"/>
  <c r="AF169" i="4"/>
  <c r="AI169" i="4"/>
  <c r="AF170" i="4"/>
  <c r="AI170" i="4"/>
  <c r="AF171" i="4"/>
  <c r="AI171" i="4"/>
  <c r="AF172" i="4"/>
  <c r="AI172" i="4"/>
  <c r="AF173" i="4"/>
  <c r="AF174" i="4"/>
  <c r="AF175" i="4"/>
  <c r="AF176" i="4"/>
  <c r="AF177" i="4"/>
  <c r="AF178" i="4"/>
  <c r="AF179" i="4"/>
  <c r="AF180" i="4"/>
  <c r="AF181" i="4"/>
  <c r="AF182" i="4"/>
  <c r="AF183" i="4"/>
  <c r="AF184" i="4"/>
  <c r="AF185" i="4"/>
  <c r="AF186" i="4"/>
  <c r="AF187" i="4"/>
  <c r="AI206" i="4"/>
  <c r="AI207" i="4"/>
  <c r="AI208" i="4"/>
  <c r="AI209" i="4"/>
  <c r="AI210" i="4"/>
  <c r="AI211" i="4"/>
  <c r="AI212" i="4"/>
  <c r="AI213" i="4"/>
  <c r="AI214" i="4"/>
  <c r="AI215" i="4"/>
  <c r="AI216" i="4"/>
  <c r="AI217" i="4"/>
  <c r="AI218" i="4"/>
  <c r="AI219" i="4"/>
  <c r="AI220" i="4"/>
  <c r="AI221" i="4"/>
  <c r="AI173" i="4"/>
  <c r="AI174" i="4"/>
  <c r="AI175" i="4"/>
  <c r="AI176" i="4"/>
  <c r="AI177" i="4"/>
  <c r="AI178" i="4"/>
  <c r="AI179" i="4"/>
  <c r="AI180" i="4"/>
  <c r="AI181" i="4"/>
  <c r="AI182" i="4"/>
  <c r="AI183" i="4"/>
  <c r="AI184" i="4"/>
  <c r="AI185" i="4"/>
  <c r="AI186" i="4"/>
  <c r="AI187" i="4"/>
  <c r="AI188" i="4"/>
  <c r="AI189" i="4"/>
  <c r="AI190" i="4"/>
  <c r="AI191" i="4"/>
  <c r="AI192" i="4"/>
  <c r="AI193" i="4"/>
  <c r="AI194" i="4"/>
  <c r="AI195" i="4"/>
  <c r="AI196" i="4"/>
  <c r="AI197" i="4"/>
  <c r="AI198" i="4"/>
  <c r="AI199" i="4"/>
  <c r="AI200" i="4"/>
  <c r="AI201" i="4"/>
  <c r="AI202" i="4"/>
  <c r="AI203" i="4"/>
  <c r="AI204" i="4"/>
  <c r="AI205" i="4"/>
  <c r="A481" i="8"/>
  <c r="A445" i="8"/>
  <c r="A517" i="8"/>
  <c r="AE373" i="8"/>
  <c r="AE365" i="8"/>
  <c r="AE349" i="8"/>
  <c r="AE293" i="8"/>
  <c r="AE7" i="1"/>
  <c r="Z7" i="1"/>
  <c r="AA7" i="1" s="1"/>
  <c r="AF7" i="12"/>
  <c r="AE7" i="12"/>
  <c r="AD7" i="12"/>
  <c r="AC7" i="12"/>
  <c r="AB7" i="12"/>
  <c r="AA7" i="12"/>
  <c r="Z7" i="12"/>
  <c r="V7" i="12"/>
  <c r="U7" i="12"/>
  <c r="T7" i="12"/>
  <c r="S7" i="12"/>
  <c r="R7" i="12"/>
  <c r="Q7" i="12"/>
  <c r="P7" i="12"/>
  <c r="O7" i="12"/>
  <c r="N7" i="12"/>
  <c r="M7" i="12"/>
  <c r="L7" i="12"/>
  <c r="K7" i="12"/>
  <c r="J7" i="12"/>
  <c r="I7" i="12"/>
  <c r="H7" i="12"/>
  <c r="G7" i="12"/>
  <c r="F7" i="12"/>
  <c r="E7" i="12"/>
  <c r="A7" i="12"/>
  <c r="AF6" i="12"/>
  <c r="AE6" i="12"/>
  <c r="AD6" i="12"/>
  <c r="AC6" i="12"/>
  <c r="AB6" i="12"/>
  <c r="AA6" i="12"/>
  <c r="Z6" i="12"/>
  <c r="V6" i="12"/>
  <c r="U6" i="12"/>
  <c r="T6" i="12"/>
  <c r="S6" i="12"/>
  <c r="R6" i="12"/>
  <c r="Q6" i="12"/>
  <c r="P6" i="12"/>
  <c r="O6" i="12"/>
  <c r="N6" i="12"/>
  <c r="M6" i="12"/>
  <c r="L6" i="12"/>
  <c r="K6" i="12"/>
  <c r="J6" i="12"/>
  <c r="I6" i="12"/>
  <c r="H6" i="12"/>
  <c r="G6" i="12"/>
  <c r="F6" i="12"/>
  <c r="E6" i="12"/>
  <c r="A6" i="12"/>
  <c r="AF5" i="12"/>
  <c r="AE5" i="12"/>
  <c r="AD5" i="12"/>
  <c r="AC5" i="12"/>
  <c r="AB5" i="12"/>
  <c r="AA5" i="12"/>
  <c r="Z5" i="12"/>
  <c r="V5" i="12"/>
  <c r="U5" i="12"/>
  <c r="T5" i="12"/>
  <c r="S5" i="12"/>
  <c r="R5" i="12"/>
  <c r="Q5" i="12"/>
  <c r="P5" i="12"/>
  <c r="O5" i="12"/>
  <c r="N5" i="12"/>
  <c r="M5" i="12"/>
  <c r="L5" i="12"/>
  <c r="K5" i="12"/>
  <c r="J5" i="12"/>
  <c r="I5" i="12"/>
  <c r="H5" i="12"/>
  <c r="G5" i="12"/>
  <c r="F5" i="12"/>
  <c r="E5" i="12"/>
  <c r="A5" i="12"/>
  <c r="AG2" i="12"/>
  <c r="Z2" i="12"/>
  <c r="W2" i="12"/>
  <c r="AM5" i="7"/>
  <c r="AK5" i="7"/>
  <c r="AI5" i="7"/>
  <c r="AG5" i="7"/>
  <c r="AE5" i="7"/>
  <c r="AC5" i="7"/>
  <c r="AA5" i="7"/>
  <c r="Y5" i="7"/>
  <c r="W5" i="7"/>
  <c r="U5" i="7"/>
  <c r="S5" i="7"/>
  <c r="Q5" i="7"/>
  <c r="M5" i="7"/>
  <c r="K5" i="7"/>
  <c r="I5" i="7"/>
  <c r="G5" i="7"/>
  <c r="E5" i="7"/>
  <c r="C5" i="7"/>
  <c r="Z1124" i="8"/>
  <c r="Z1123" i="8"/>
  <c r="Z1122" i="8"/>
  <c r="Z1121" i="8"/>
  <c r="Z1120" i="8"/>
  <c r="Z1119" i="8"/>
  <c r="Z1118" i="8"/>
  <c r="Z1117" i="8"/>
  <c r="Z1116" i="8"/>
  <c r="Z1115" i="8"/>
  <c r="Z1114" i="8"/>
  <c r="Z1113" i="8"/>
  <c r="Z1112" i="8"/>
  <c r="Z1111" i="8"/>
  <c r="Z1110" i="8"/>
  <c r="Z1109" i="8"/>
  <c r="Z1108" i="8"/>
  <c r="Z1107" i="8"/>
  <c r="Z1106" i="8"/>
  <c r="Z1105" i="8"/>
  <c r="Z1104" i="8"/>
  <c r="Z1103" i="8"/>
  <c r="Z1102" i="8"/>
  <c r="Z1101" i="8"/>
  <c r="Z1100" i="8"/>
  <c r="Z1099" i="8"/>
  <c r="Z1098" i="8"/>
  <c r="Z1097" i="8"/>
  <c r="Z1096" i="8"/>
  <c r="Z1095" i="8"/>
  <c r="Z1094" i="8"/>
  <c r="AA6" i="8"/>
  <c r="Z9" i="1"/>
  <c r="AA9" i="1" s="1"/>
  <c r="AE9" i="1"/>
  <c r="AN85" i="4"/>
  <c r="AN86" i="4"/>
  <c r="AN87" i="4"/>
  <c r="AN88" i="4"/>
  <c r="AN89" i="4"/>
  <c r="AN90" i="4"/>
  <c r="AN91" i="4"/>
  <c r="AN92" i="4"/>
  <c r="AN93" i="4"/>
  <c r="AN94" i="4"/>
  <c r="AN95" i="4"/>
  <c r="AN96" i="4"/>
  <c r="AN97" i="4"/>
  <c r="AN98" i="4"/>
  <c r="AN99" i="4"/>
  <c r="AN100" i="4"/>
  <c r="AN101" i="4"/>
  <c r="AN102" i="4"/>
  <c r="AN103" i="4"/>
  <c r="AN104" i="4"/>
  <c r="AN105" i="4"/>
  <c r="AN106" i="4"/>
  <c r="AN107" i="4"/>
  <c r="AN108" i="4"/>
  <c r="AN109" i="4"/>
  <c r="AN110" i="4"/>
  <c r="AN111" i="4"/>
  <c r="AN112" i="4"/>
  <c r="AN113" i="4"/>
  <c r="AN114" i="4"/>
  <c r="AN115" i="4"/>
  <c r="AN116" i="4"/>
  <c r="AN117" i="4"/>
  <c r="AN118" i="4"/>
  <c r="AN119" i="4"/>
  <c r="AN120" i="4"/>
  <c r="AN121" i="4"/>
  <c r="AN122" i="4"/>
  <c r="AN123" i="4"/>
  <c r="AN124" i="4"/>
  <c r="AN125" i="4"/>
  <c r="AN126" i="4"/>
  <c r="AN127" i="4"/>
  <c r="AN128" i="4"/>
  <c r="AN129" i="4"/>
  <c r="AN130" i="4"/>
  <c r="AN131" i="4"/>
  <c r="AN132" i="4"/>
  <c r="AN133" i="4"/>
  <c r="AN134" i="4"/>
  <c r="AN135" i="4"/>
  <c r="AN136" i="4"/>
  <c r="AM137" i="4"/>
  <c r="AN137" i="4"/>
  <c r="AM138" i="4"/>
  <c r="AN138" i="4"/>
  <c r="AM139" i="4"/>
  <c r="AN139" i="4"/>
  <c r="AM140" i="4"/>
  <c r="AN140" i="4"/>
  <c r="AN141" i="4"/>
  <c r="AM142" i="4"/>
  <c r="AN142" i="4"/>
  <c r="AM143" i="4"/>
  <c r="AN143" i="4"/>
  <c r="AM144" i="4"/>
  <c r="AN144" i="4"/>
  <c r="AM145" i="4"/>
  <c r="AN145" i="4"/>
  <c r="AM146" i="4"/>
  <c r="AN146" i="4"/>
  <c r="AN147" i="4"/>
  <c r="AM148" i="4"/>
  <c r="AN148" i="4"/>
  <c r="AM149" i="4"/>
  <c r="AN149" i="4"/>
  <c r="AM150" i="4"/>
  <c r="AN150" i="4"/>
  <c r="AM151" i="4"/>
  <c r="AN151" i="4"/>
  <c r="AM152" i="4"/>
  <c r="AN152" i="4"/>
  <c r="AN153" i="4"/>
  <c r="AM154" i="4"/>
  <c r="AN154" i="4"/>
  <c r="AM155" i="4"/>
  <c r="AN155" i="4"/>
  <c r="AM156" i="4"/>
  <c r="AN156" i="4"/>
  <c r="AM157" i="4"/>
  <c r="AN157" i="4"/>
  <c r="AM158" i="4"/>
  <c r="AN158" i="4"/>
  <c r="AN159" i="4"/>
  <c r="AM160" i="4"/>
  <c r="AN160" i="4"/>
  <c r="AM161" i="4"/>
  <c r="AN161" i="4"/>
  <c r="AM162" i="4"/>
  <c r="AN162" i="4"/>
  <c r="AM163" i="4"/>
  <c r="AN163" i="4"/>
  <c r="AM164" i="4"/>
  <c r="AN164" i="4"/>
  <c r="AN165" i="4"/>
  <c r="AM166" i="4"/>
  <c r="AN166" i="4"/>
  <c r="AM167" i="4"/>
  <c r="AN167" i="4"/>
  <c r="AM168" i="4"/>
  <c r="AN168" i="4"/>
  <c r="AM169" i="4"/>
  <c r="AN169" i="4"/>
  <c r="AM170" i="4"/>
  <c r="AN170" i="4"/>
  <c r="AN171" i="4"/>
  <c r="AM172" i="4"/>
  <c r="AN172" i="4"/>
  <c r="Y551" i="6"/>
  <c r="Y550" i="6"/>
  <c r="Y549" i="6"/>
  <c r="Y548" i="6"/>
  <c r="Y547" i="6"/>
  <c r="Y546" i="6"/>
  <c r="Y545" i="6"/>
  <c r="Y544" i="6"/>
  <c r="Y543" i="6"/>
  <c r="Y542" i="6"/>
  <c r="Y541" i="6"/>
  <c r="Y540" i="6"/>
  <c r="Y539" i="6"/>
  <c r="Y538" i="6"/>
  <c r="Y537" i="6"/>
  <c r="Y536" i="6"/>
  <c r="Y535" i="6"/>
  <c r="Y534" i="6"/>
  <c r="Y533" i="6"/>
  <c r="Y532" i="6"/>
  <c r="Y531" i="6"/>
  <c r="Y530" i="6"/>
  <c r="Y529" i="6"/>
  <c r="Y528" i="6"/>
  <c r="Y527" i="6"/>
  <c r="Y526" i="6"/>
  <c r="Y525" i="6"/>
  <c r="Y524" i="6"/>
  <c r="Y523" i="6"/>
  <c r="Y522" i="6"/>
  <c r="Y521" i="6"/>
  <c r="Y520" i="6"/>
  <c r="Y519" i="6"/>
  <c r="Y518" i="6"/>
  <c r="Y517" i="6"/>
  <c r="Y516" i="6"/>
  <c r="Y515" i="6"/>
  <c r="Y514" i="6"/>
  <c r="Y513" i="6"/>
  <c r="Y512" i="6"/>
  <c r="Y511" i="6"/>
  <c r="Y510" i="6"/>
  <c r="Y509" i="6"/>
  <c r="Y508" i="6"/>
  <c r="Y507" i="6"/>
  <c r="Y506" i="6"/>
  <c r="Y505" i="6"/>
  <c r="Y504" i="6"/>
  <c r="Y503" i="6"/>
  <c r="Y502" i="6"/>
  <c r="Y501" i="6"/>
  <c r="Y500" i="6"/>
  <c r="Y499" i="6"/>
  <c r="Y498" i="6"/>
  <c r="Y497" i="6"/>
  <c r="Y496" i="6"/>
  <c r="Y495" i="6"/>
  <c r="Y494" i="6"/>
  <c r="Y493" i="6"/>
  <c r="Y492" i="6"/>
  <c r="Y491" i="6"/>
  <c r="Y490" i="6"/>
  <c r="Y489" i="6"/>
  <c r="Y488" i="6"/>
  <c r="Y487" i="6"/>
  <c r="Y486" i="6"/>
  <c r="Y485" i="6"/>
  <c r="Y484" i="6"/>
  <c r="Y483" i="6"/>
  <c r="Y482" i="6"/>
  <c r="Y481" i="6"/>
  <c r="Y480" i="6"/>
  <c r="Y479" i="6"/>
  <c r="Y478" i="6"/>
  <c r="Y477" i="6"/>
  <c r="Y476" i="6"/>
  <c r="Y475" i="6"/>
  <c r="Y474" i="6"/>
  <c r="Y473" i="6"/>
  <c r="Y472" i="6"/>
  <c r="Y471" i="6"/>
  <c r="Y470" i="6"/>
  <c r="Y469" i="6"/>
  <c r="Y468" i="6"/>
  <c r="Y467" i="6"/>
  <c r="Y466" i="6"/>
  <c r="Y465" i="6"/>
  <c r="Y464" i="6"/>
  <c r="Y463" i="6"/>
  <c r="Y462" i="6"/>
  <c r="Y461" i="6"/>
  <c r="Y460" i="6"/>
  <c r="Y459" i="6"/>
  <c r="Y458" i="6"/>
  <c r="Y457" i="6"/>
  <c r="Y456" i="6"/>
  <c r="Y455" i="6"/>
  <c r="Y454" i="6"/>
  <c r="Y453" i="6"/>
  <c r="Y452" i="6"/>
  <c r="Y451" i="6"/>
  <c r="Y450" i="6"/>
  <c r="Y449" i="6"/>
  <c r="Y448" i="6"/>
  <c r="Y447" i="6"/>
  <c r="Y446" i="6"/>
  <c r="Y445" i="6"/>
  <c r="Y444" i="6"/>
  <c r="Y443" i="6"/>
  <c r="Y442" i="6"/>
  <c r="Y441" i="6"/>
  <c r="Y440" i="6"/>
  <c r="Y439" i="6"/>
  <c r="Y438" i="6"/>
  <c r="Y437" i="6"/>
  <c r="Y436" i="6"/>
  <c r="Y435" i="6"/>
  <c r="Y434" i="6"/>
  <c r="Y433" i="6"/>
  <c r="Y432" i="6"/>
  <c r="Y431" i="6"/>
  <c r="Y430" i="6"/>
  <c r="Y429" i="6"/>
  <c r="Y428" i="6"/>
  <c r="Y427" i="6"/>
  <c r="Y426" i="6"/>
  <c r="Y425" i="6"/>
  <c r="Y424" i="6"/>
  <c r="Y423" i="6"/>
  <c r="Y422" i="6"/>
  <c r="Y421" i="6"/>
  <c r="Y420" i="6"/>
  <c r="Y419" i="6"/>
  <c r="Y418" i="6"/>
  <c r="Y417" i="6"/>
  <c r="Y416" i="6"/>
  <c r="Y415" i="6"/>
  <c r="Y414" i="6"/>
  <c r="Y413" i="6"/>
  <c r="Y412" i="6"/>
  <c r="Y411" i="6"/>
  <c r="Y410" i="6"/>
  <c r="Y409" i="6"/>
  <c r="Y408" i="6"/>
  <c r="Y407" i="6"/>
  <c r="Y406" i="6"/>
  <c r="Y405" i="6"/>
  <c r="Y404" i="6"/>
  <c r="Y403" i="6"/>
  <c r="Y402" i="6"/>
  <c r="Y401" i="6"/>
  <c r="Y400" i="6"/>
  <c r="Y399" i="6"/>
  <c r="Y398" i="6"/>
  <c r="Y397" i="6"/>
  <c r="Y396" i="6"/>
  <c r="Y395" i="6"/>
  <c r="Y394" i="6"/>
  <c r="Y393" i="6"/>
  <c r="Y392" i="6"/>
  <c r="Y391" i="6"/>
  <c r="Y390" i="6"/>
  <c r="Y389" i="6"/>
  <c r="Y388" i="6"/>
  <c r="Y387" i="6"/>
  <c r="Y386" i="6"/>
  <c r="Y385" i="6"/>
  <c r="Y384" i="6"/>
  <c r="Y383" i="6"/>
  <c r="Y382" i="6"/>
  <c r="Y381" i="6"/>
  <c r="Y380" i="6"/>
  <c r="Y379" i="6"/>
  <c r="Y378" i="6"/>
  <c r="Y377" i="6"/>
  <c r="Y376" i="6"/>
  <c r="Y375" i="6"/>
  <c r="Y374" i="6"/>
  <c r="Y373" i="6"/>
  <c r="Y372" i="6"/>
  <c r="Y371" i="6"/>
  <c r="Y370" i="6"/>
  <c r="Y369" i="6"/>
  <c r="Y368" i="6"/>
  <c r="Y367" i="6"/>
  <c r="Y366" i="6"/>
  <c r="Y365" i="6"/>
  <c r="Y364" i="6"/>
  <c r="Y363" i="6"/>
  <c r="Y362" i="6"/>
  <c r="Y361" i="6"/>
  <c r="Y360" i="6"/>
  <c r="Y359" i="6"/>
  <c r="Y358" i="6"/>
  <c r="Y357" i="6"/>
  <c r="Y356" i="6"/>
  <c r="Y355" i="6"/>
  <c r="Y354" i="6"/>
  <c r="Y353" i="6"/>
  <c r="Y352" i="6"/>
  <c r="Y351" i="6"/>
  <c r="Y350" i="6"/>
  <c r="Y349" i="6"/>
  <c r="Y348" i="6"/>
  <c r="Y347" i="6"/>
  <c r="Y346" i="6"/>
  <c r="Y345" i="6"/>
  <c r="Y344" i="6"/>
  <c r="Y343" i="6"/>
  <c r="Y342" i="6"/>
  <c r="Y341" i="6"/>
  <c r="Y340" i="6"/>
  <c r="Y339" i="6"/>
  <c r="Y338" i="6"/>
  <c r="Y337" i="6"/>
  <c r="Y336" i="6"/>
  <c r="Y335" i="6"/>
  <c r="Y334" i="6"/>
  <c r="Y333" i="6"/>
  <c r="Y332" i="6"/>
  <c r="Y331" i="6"/>
  <c r="Y330" i="6"/>
  <c r="Y329" i="6"/>
  <c r="Y328" i="6"/>
  <c r="Y327" i="6"/>
  <c r="Y326" i="6"/>
  <c r="Y325" i="6"/>
  <c r="Y324" i="6"/>
  <c r="Y323" i="6"/>
  <c r="Y322" i="6"/>
  <c r="Y321" i="6"/>
  <c r="Y320" i="6"/>
  <c r="Y319" i="6"/>
  <c r="Y318" i="6"/>
  <c r="Y317" i="6"/>
  <c r="Y316" i="6"/>
  <c r="Y315" i="6"/>
  <c r="Y314" i="6"/>
  <c r="Y313" i="6"/>
  <c r="Y312" i="6"/>
  <c r="Y311" i="6"/>
  <c r="Y310" i="6"/>
  <c r="Y309" i="6"/>
  <c r="Y308" i="6"/>
  <c r="Y307" i="6"/>
  <c r="Y306" i="6"/>
  <c r="Y305" i="6"/>
  <c r="Y304" i="6"/>
  <c r="Y303" i="6"/>
  <c r="Y302" i="6"/>
  <c r="Y301" i="6"/>
  <c r="Y300" i="6"/>
  <c r="Y299" i="6"/>
  <c r="Y298" i="6"/>
  <c r="Y297" i="6"/>
  <c r="Y296" i="6"/>
  <c r="Y295" i="6"/>
  <c r="Y294" i="6"/>
  <c r="Y293" i="6"/>
  <c r="Y292" i="6"/>
  <c r="Y291" i="6"/>
  <c r="Y290" i="6"/>
  <c r="Y289" i="6"/>
  <c r="Y288" i="6"/>
  <c r="Y287" i="6"/>
  <c r="Y286" i="6"/>
  <c r="Y285" i="6"/>
  <c r="Y284" i="6"/>
  <c r="Y283" i="6"/>
  <c r="Y282" i="6"/>
  <c r="Y281" i="6"/>
  <c r="Y280" i="6"/>
  <c r="Y279" i="6"/>
  <c r="Y278" i="6"/>
  <c r="Y277" i="6"/>
  <c r="Y276" i="6"/>
  <c r="Y275" i="6"/>
  <c r="Y274" i="6"/>
  <c r="Y273" i="6"/>
  <c r="Y272" i="6"/>
  <c r="Y271" i="6"/>
  <c r="Y270" i="6"/>
  <c r="Y269" i="6"/>
  <c r="Y268" i="6"/>
  <c r="Y267" i="6"/>
  <c r="Y266" i="6"/>
  <c r="Y265" i="6"/>
  <c r="Y264" i="6"/>
  <c r="Y263" i="6"/>
  <c r="Y262" i="6"/>
  <c r="Y261" i="6"/>
  <c r="Y260" i="6"/>
  <c r="Y259" i="6"/>
  <c r="Y258" i="6"/>
  <c r="Y257" i="6"/>
  <c r="Y256" i="6"/>
  <c r="Y255" i="6"/>
  <c r="Y254" i="6"/>
  <c r="Y253" i="6"/>
  <c r="Y252" i="6"/>
  <c r="Y251" i="6"/>
  <c r="Y250" i="6"/>
  <c r="Y249" i="6"/>
  <c r="Y248" i="6"/>
  <c r="Y247" i="6"/>
  <c r="Y246" i="6"/>
  <c r="Y245" i="6"/>
  <c r="Y244" i="6"/>
  <c r="Y243" i="6"/>
  <c r="Y242" i="6"/>
  <c r="Y241" i="6"/>
  <c r="Y240" i="6"/>
  <c r="Y239" i="6"/>
  <c r="Y238" i="6"/>
  <c r="Y237" i="6"/>
  <c r="Y236" i="6"/>
  <c r="Y235" i="6"/>
  <c r="Y234" i="6"/>
  <c r="Y233" i="6"/>
  <c r="Y232" i="6"/>
  <c r="Y231" i="6"/>
  <c r="Y230" i="6"/>
  <c r="Y229" i="6"/>
  <c r="Y228" i="6"/>
  <c r="Y227" i="6"/>
  <c r="Y226" i="6"/>
  <c r="Y225" i="6"/>
  <c r="Y224" i="6"/>
  <c r="Y223" i="6"/>
  <c r="Y222" i="6"/>
  <c r="Y221" i="6"/>
  <c r="Y220" i="6"/>
  <c r="Y219" i="6"/>
  <c r="Y218" i="6"/>
  <c r="Y217" i="6"/>
  <c r="Y216" i="6"/>
  <c r="Y215" i="6"/>
  <c r="Y214" i="6"/>
  <c r="Y213" i="6"/>
  <c r="Y212" i="6"/>
  <c r="Y211" i="6"/>
  <c r="Y210" i="6"/>
  <c r="Y209" i="6"/>
  <c r="Y208" i="6"/>
  <c r="Y207" i="6"/>
  <c r="Y206" i="6"/>
  <c r="Y205" i="6"/>
  <c r="Y204" i="6"/>
  <c r="Y203" i="6"/>
  <c r="Y202" i="6"/>
  <c r="Y201" i="6"/>
  <c r="Y200" i="6"/>
  <c r="Y199" i="6"/>
  <c r="Y198" i="6"/>
  <c r="Y197" i="6"/>
  <c r="Y196" i="6"/>
  <c r="Y195" i="6"/>
  <c r="Y194" i="6"/>
  <c r="Y193" i="6"/>
  <c r="Y192" i="6"/>
  <c r="Y191" i="6"/>
  <c r="Y190" i="6"/>
  <c r="Y189" i="6"/>
  <c r="Y188" i="6"/>
  <c r="Y187" i="6"/>
  <c r="Y186" i="6"/>
  <c r="Y185" i="6"/>
  <c r="Y184" i="6"/>
  <c r="Y183" i="6"/>
  <c r="Y182" i="6"/>
  <c r="Y181" i="6"/>
  <c r="Y180" i="6"/>
  <c r="Y179" i="6"/>
  <c r="Y178" i="6"/>
  <c r="Y177" i="6"/>
  <c r="Y176" i="6"/>
  <c r="Y175" i="6"/>
  <c r="Y174" i="6"/>
  <c r="Y173" i="6"/>
  <c r="Y172" i="6"/>
  <c r="Y171" i="6"/>
  <c r="Y170" i="6"/>
  <c r="Y169" i="6"/>
  <c r="Y168" i="6"/>
  <c r="Y167" i="6"/>
  <c r="Y166" i="6"/>
  <c r="Y165" i="6"/>
  <c r="Y164" i="6"/>
  <c r="Y163" i="6"/>
  <c r="Y162" i="6"/>
  <c r="Y161" i="6"/>
  <c r="Y160" i="6"/>
  <c r="Y159" i="6"/>
  <c r="Y158" i="6"/>
  <c r="Y157" i="6"/>
  <c r="Y156" i="6"/>
  <c r="Y155" i="6"/>
  <c r="Y154" i="6"/>
  <c r="Y153" i="6"/>
  <c r="Y152" i="6"/>
  <c r="Y151" i="6"/>
  <c r="Y150" i="6"/>
  <c r="Y149" i="6"/>
  <c r="Y148" i="6"/>
  <c r="Y147" i="6"/>
  <c r="Y146" i="6"/>
  <c r="Y145" i="6"/>
  <c r="Y144" i="6"/>
  <c r="Y143" i="6"/>
  <c r="Y142" i="6"/>
  <c r="Y141" i="6"/>
  <c r="Y140" i="6"/>
  <c r="Y139" i="6"/>
  <c r="Y138" i="6"/>
  <c r="Y137" i="6"/>
  <c r="Y136" i="6"/>
  <c r="Y135" i="6"/>
  <c r="Y134" i="6"/>
  <c r="Y133" i="6"/>
  <c r="Y132" i="6"/>
  <c r="Y131" i="6"/>
  <c r="Y130" i="6"/>
  <c r="Y129" i="6"/>
  <c r="Y128" i="6"/>
  <c r="Y127" i="6"/>
  <c r="Y126" i="6"/>
  <c r="Y125" i="6"/>
  <c r="Y124" i="6"/>
  <c r="Y123" i="6"/>
  <c r="Y122" i="6"/>
  <c r="Y121" i="6"/>
  <c r="Y120" i="6"/>
  <c r="Y119" i="6"/>
  <c r="Y118" i="6"/>
  <c r="Y117" i="6"/>
  <c r="Y116" i="6"/>
  <c r="Y115" i="6"/>
  <c r="Y114" i="6"/>
  <c r="Y113" i="6"/>
  <c r="Y112" i="6"/>
  <c r="Y111" i="6"/>
  <c r="Y110" i="6"/>
  <c r="Y109" i="6"/>
  <c r="Y108" i="6"/>
  <c r="Y107" i="6"/>
  <c r="Y106" i="6"/>
  <c r="Y105" i="6"/>
  <c r="Y104" i="6"/>
  <c r="Y103" i="6"/>
  <c r="Y102" i="6"/>
  <c r="Y101" i="6"/>
  <c r="Y100" i="6"/>
  <c r="Y99" i="6"/>
  <c r="Y98" i="6"/>
  <c r="Y97" i="6"/>
  <c r="Y96" i="6"/>
  <c r="Y95" i="6"/>
  <c r="Y94" i="6"/>
  <c r="Y93" i="6"/>
  <c r="Y92" i="6"/>
  <c r="Y91" i="6"/>
  <c r="Y90" i="6"/>
  <c r="Y89" i="6"/>
  <c r="Y88" i="6"/>
  <c r="Y87" i="6"/>
  <c r="Y86" i="6"/>
  <c r="Y85" i="6"/>
  <c r="Y84" i="6"/>
  <c r="Y83" i="6"/>
  <c r="Y82" i="6"/>
  <c r="Y81" i="6"/>
  <c r="Y80" i="6"/>
  <c r="Y79" i="6"/>
  <c r="Y78" i="6"/>
  <c r="Y77" i="6"/>
  <c r="Y76" i="6"/>
  <c r="Y75" i="6"/>
  <c r="Y74" i="6"/>
  <c r="Y73" i="6"/>
  <c r="Y72" i="6"/>
  <c r="Y71" i="6"/>
  <c r="Y70" i="6"/>
  <c r="Y69" i="6"/>
  <c r="Y68" i="6"/>
  <c r="Y67" i="6"/>
  <c r="Y66" i="6"/>
  <c r="Y65" i="6"/>
  <c r="Y64" i="6"/>
  <c r="Y63" i="6"/>
  <c r="Y62" i="6"/>
  <c r="Y61" i="6"/>
  <c r="Y60" i="6"/>
  <c r="Y59" i="6"/>
  <c r="Y58" i="6"/>
  <c r="Y57" i="6"/>
  <c r="Y56" i="6"/>
  <c r="Y55" i="6"/>
  <c r="Y54" i="6"/>
  <c r="Y53" i="6"/>
  <c r="Y52" i="6"/>
  <c r="Y51" i="6"/>
  <c r="Y50" i="6"/>
  <c r="Y49" i="6"/>
  <c r="Y48" i="6"/>
  <c r="Y47" i="6"/>
  <c r="Y46" i="6"/>
  <c r="Y45" i="6"/>
  <c r="Y44" i="6"/>
  <c r="Y43" i="6"/>
  <c r="Y42" i="6"/>
  <c r="Y41" i="6"/>
  <c r="Y40" i="6"/>
  <c r="Y39" i="6"/>
  <c r="AF11" i="6"/>
  <c r="AE11" i="6"/>
  <c r="AD11" i="6"/>
  <c r="AC11" i="6"/>
  <c r="AB11" i="6"/>
  <c r="AA11" i="6"/>
  <c r="Z11" i="6"/>
  <c r="AF10" i="6"/>
  <c r="AE10" i="6"/>
  <c r="AD10" i="6"/>
  <c r="AC10" i="6"/>
  <c r="AB10" i="6"/>
  <c r="AA10" i="6"/>
  <c r="Z10" i="6"/>
  <c r="AF9" i="6"/>
  <c r="AE9" i="6"/>
  <c r="AD9" i="6"/>
  <c r="AC9" i="6"/>
  <c r="AB9" i="6"/>
  <c r="AA9" i="6"/>
  <c r="Z9" i="6"/>
  <c r="AF8" i="6"/>
  <c r="AE8" i="6"/>
  <c r="AD8" i="6"/>
  <c r="AC8" i="6"/>
  <c r="AB8" i="6"/>
  <c r="AA8" i="6"/>
  <c r="Z8" i="6"/>
  <c r="AF7" i="6"/>
  <c r="AE7" i="6"/>
  <c r="AD7" i="6"/>
  <c r="AC7" i="6"/>
  <c r="AB7" i="6"/>
  <c r="AA7" i="6"/>
  <c r="Z7" i="6"/>
  <c r="AF6" i="6"/>
  <c r="AE6" i="6"/>
  <c r="AD6" i="6"/>
  <c r="AC6" i="6"/>
  <c r="AB6" i="6"/>
  <c r="AA6" i="6"/>
  <c r="Z6" i="6"/>
  <c r="AF5" i="6"/>
  <c r="AE5" i="6"/>
  <c r="AD5" i="6"/>
  <c r="AC5" i="6"/>
  <c r="AB5" i="6"/>
  <c r="AA5" i="6"/>
  <c r="Z5" i="6"/>
  <c r="AF4" i="6"/>
  <c r="AE4" i="6"/>
  <c r="AD4" i="6"/>
  <c r="AC4" i="6"/>
  <c r="AB4" i="6"/>
  <c r="AA4" i="6"/>
  <c r="Z4" i="6"/>
  <c r="Z6" i="1"/>
  <c r="AJ6" i="1" s="1"/>
  <c r="AE6" i="1"/>
  <c r="BO6" i="1"/>
  <c r="Z8" i="1"/>
  <c r="AJ8" i="1"/>
  <c r="AE8" i="1"/>
  <c r="Y91" i="1"/>
  <c r="Y92" i="1"/>
  <c r="Y93" i="1"/>
  <c r="Y94" i="1"/>
  <c r="Y95" i="1"/>
  <c r="Y96" i="1"/>
  <c r="Y97" i="1"/>
  <c r="Y98" i="1"/>
  <c r="Y99" i="1"/>
  <c r="Y100" i="1"/>
  <c r="Y101" i="1"/>
  <c r="Y102" i="1"/>
  <c r="Y103" i="1"/>
  <c r="Y104" i="1"/>
  <c r="Y105" i="1"/>
  <c r="Y106" i="1"/>
  <c r="Y107" i="1"/>
  <c r="Y108" i="1"/>
  <c r="Y109" i="1"/>
  <c r="Y110" i="1"/>
  <c r="Y111" i="1"/>
  <c r="Y112" i="1"/>
  <c r="Y113" i="1"/>
  <c r="Y114" i="1"/>
  <c r="Y115" i="1"/>
  <c r="Y116" i="1"/>
  <c r="Y117" i="1"/>
  <c r="Y118" i="1"/>
  <c r="Y119" i="1"/>
  <c r="Y120" i="1"/>
  <c r="Y121" i="1"/>
  <c r="Y122" i="1"/>
  <c r="Y123" i="1"/>
  <c r="Y124" i="1"/>
  <c r="Y125" i="1"/>
  <c r="Y126" i="1"/>
  <c r="Y127" i="1"/>
  <c r="Y128" i="1"/>
  <c r="Y129" i="1"/>
  <c r="Y130" i="1"/>
  <c r="Y131" i="1"/>
  <c r="Y132" i="1"/>
  <c r="Y133" i="1"/>
  <c r="Y134" i="1"/>
  <c r="Y135" i="1"/>
  <c r="Y136" i="1"/>
  <c r="Y137" i="1"/>
  <c r="Y138" i="1"/>
  <c r="Y139" i="1"/>
  <c r="Y140" i="1"/>
  <c r="Y141" i="1"/>
  <c r="Y142" i="1"/>
  <c r="Y143" i="1"/>
  <c r="Y144" i="1"/>
  <c r="Y145" i="1"/>
  <c r="Y146" i="1"/>
  <c r="Y147" i="1"/>
  <c r="Y148" i="1"/>
  <c r="Y149" i="1"/>
  <c r="Y150" i="1"/>
  <c r="Y151" i="1"/>
  <c r="Y152" i="1"/>
  <c r="Y153" i="1"/>
  <c r="Y154" i="1"/>
  <c r="Y155" i="1"/>
  <c r="Y156" i="1"/>
  <c r="Y157" i="1"/>
  <c r="Y158" i="1"/>
  <c r="Y159" i="1"/>
  <c r="Y160" i="1"/>
  <c r="Y161" i="1"/>
  <c r="Y162" i="1"/>
  <c r="Y163" i="1"/>
  <c r="Z3" i="6"/>
  <c r="AM171" i="4"/>
  <c r="AM165" i="4"/>
  <c r="AM159" i="4"/>
  <c r="AM153" i="4"/>
  <c r="AM147" i="4"/>
  <c r="AM141" i="4"/>
  <c r="T22" i="6" a="1"/>
  <c r="T22" i="6" s="1"/>
  <c r="T24" i="6" a="1"/>
  <c r="T24" i="6" s="1"/>
  <c r="T6" i="6" a="1"/>
  <c r="T6" i="6" s="1"/>
  <c r="T8" i="6" a="1"/>
  <c r="T8" i="6" s="1"/>
  <c r="T10" i="6" a="1"/>
  <c r="T10" i="6" s="1"/>
  <c r="T12" i="6" a="1"/>
  <c r="T12" i="6" s="1"/>
  <c r="T23" i="6" a="1"/>
  <c r="T23" i="6" s="1"/>
  <c r="T5" i="6" a="1"/>
  <c r="T5" i="6" s="1"/>
  <c r="T7" i="6" a="1"/>
  <c r="T7" i="6" s="1"/>
  <c r="T9" i="6" a="1"/>
  <c r="T9" i="6" s="1"/>
  <c r="T11" i="6" a="1"/>
  <c r="T11" i="6" s="1"/>
  <c r="T13" i="6" a="1"/>
  <c r="T13" i="6" s="1"/>
  <c r="T14" i="6" a="1"/>
  <c r="T14" i="6" s="1"/>
  <c r="T16" i="6" a="1"/>
  <c r="T16" i="6" s="1"/>
  <c r="T18" i="6" a="1"/>
  <c r="T18" i="6" s="1"/>
  <c r="T20" i="6" a="1"/>
  <c r="T20" i="6" s="1"/>
  <c r="T15" i="6" a="1"/>
  <c r="T15" i="6" s="1"/>
  <c r="T17" i="6" a="1"/>
  <c r="T17" i="6" s="1"/>
  <c r="T19" i="6" a="1"/>
  <c r="T19" i="6" s="1"/>
  <c r="T21" i="6" a="1"/>
  <c r="T21" i="6" s="1"/>
  <c r="T4" i="6" a="1"/>
  <c r="T4" i="6" s="1"/>
  <c r="N22" i="6" a="1"/>
  <c r="N22" i="6" s="1"/>
  <c r="N6" i="6" a="1"/>
  <c r="N6" i="6" s="1"/>
  <c r="N10" i="6" a="1"/>
  <c r="N10" i="6" s="1"/>
  <c r="N14" i="6" a="1"/>
  <c r="N14" i="6" s="1"/>
  <c r="N23" i="6" a="1"/>
  <c r="N23" i="6" s="1"/>
  <c r="N7" i="6" a="1"/>
  <c r="N7" i="6" s="1"/>
  <c r="N11" i="6" a="1"/>
  <c r="N11" i="6" s="1"/>
  <c r="N16" i="6" a="1"/>
  <c r="N16" i="6" s="1"/>
  <c r="N20" i="6" a="1"/>
  <c r="N20" i="6" s="1"/>
  <c r="N15" i="6" a="1"/>
  <c r="N15" i="6" s="1"/>
  <c r="N19" i="6" a="1"/>
  <c r="N19" i="6" s="1"/>
  <c r="N24" i="6" a="1"/>
  <c r="N24" i="6" s="1"/>
  <c r="N8" i="6" a="1"/>
  <c r="N8" i="6" s="1"/>
  <c r="N12" i="6" a="1"/>
  <c r="N12" i="6" s="1"/>
  <c r="N5" i="6" a="1"/>
  <c r="N5" i="6" s="1"/>
  <c r="N9" i="6" a="1"/>
  <c r="N9" i="6" s="1"/>
  <c r="N13" i="6" a="1"/>
  <c r="N13" i="6" s="1"/>
  <c r="N18" i="6" a="1"/>
  <c r="N18" i="6" s="1"/>
  <c r="N4" i="6" a="1"/>
  <c r="N4" i="6" s="1"/>
  <c r="N17" i="6" a="1"/>
  <c r="N17" i="6" s="1"/>
  <c r="N21" i="6" a="1"/>
  <c r="N21" i="6" s="1"/>
  <c r="V22" i="6" a="1"/>
  <c r="V22" i="6" s="1"/>
  <c r="V24" i="6" a="1"/>
  <c r="V24" i="6" s="1"/>
  <c r="V6" i="6" a="1"/>
  <c r="V6" i="6" s="1"/>
  <c r="V8" i="6" a="1"/>
  <c r="V8" i="6" s="1"/>
  <c r="V10" i="6" a="1"/>
  <c r="V10" i="6" s="1"/>
  <c r="V12" i="6" a="1"/>
  <c r="V12" i="6" s="1"/>
  <c r="V23" i="6" a="1"/>
  <c r="V23" i="6" s="1"/>
  <c r="V5" i="6" a="1"/>
  <c r="V5" i="6" s="1"/>
  <c r="V7" i="6" a="1"/>
  <c r="V7" i="6" s="1"/>
  <c r="V9" i="6" a="1"/>
  <c r="V9" i="6" s="1"/>
  <c r="V11" i="6" a="1"/>
  <c r="V11" i="6" s="1"/>
  <c r="V13" i="6" a="1"/>
  <c r="V13" i="6" s="1"/>
  <c r="V14" i="6" a="1"/>
  <c r="V14" i="6" s="1"/>
  <c r="V16" i="6" a="1"/>
  <c r="V16" i="6" s="1"/>
  <c r="V18" i="6" a="1"/>
  <c r="V18" i="6" s="1"/>
  <c r="V20" i="6" a="1"/>
  <c r="V20" i="6" s="1"/>
  <c r="V4" i="6" a="1"/>
  <c r="V4" i="6" s="1"/>
  <c r="V15" i="6" a="1"/>
  <c r="V15" i="6" s="1"/>
  <c r="V17" i="6" a="1"/>
  <c r="V17" i="6" s="1"/>
  <c r="V19" i="6" a="1"/>
  <c r="V19" i="6" s="1"/>
  <c r="V21" i="6" a="1"/>
  <c r="V21" i="6" s="1"/>
  <c r="K23" i="6" a="1"/>
  <c r="K23" i="6" s="1"/>
  <c r="K5" i="6" a="1"/>
  <c r="K5" i="6" s="1"/>
  <c r="K7" i="6" a="1"/>
  <c r="K7" i="6" s="1"/>
  <c r="K9" i="6" a="1"/>
  <c r="K9" i="6" s="1"/>
  <c r="K11" i="6" a="1"/>
  <c r="K11" i="6" s="1"/>
  <c r="K13" i="6" a="1"/>
  <c r="K13" i="6" s="1"/>
  <c r="K14" i="6" a="1"/>
  <c r="K14" i="6" s="1"/>
  <c r="K22" i="6" a="1"/>
  <c r="K22" i="6" s="1"/>
  <c r="K24" i="6" a="1"/>
  <c r="K24" i="6" s="1"/>
  <c r="K6" i="6" a="1"/>
  <c r="K6" i="6" s="1"/>
  <c r="K8" i="6" a="1"/>
  <c r="K8" i="6" s="1"/>
  <c r="K10" i="6" a="1"/>
  <c r="K10" i="6" s="1"/>
  <c r="K12" i="6" a="1"/>
  <c r="K12" i="6" s="1"/>
  <c r="K4" i="6" a="1"/>
  <c r="K4" i="6" s="1"/>
  <c r="K15" i="6" a="1"/>
  <c r="K15" i="6" s="1"/>
  <c r="K17" i="6" a="1"/>
  <c r="K17" i="6" s="1"/>
  <c r="K19" i="6" a="1"/>
  <c r="K19" i="6" s="1"/>
  <c r="K21" i="6" a="1"/>
  <c r="K21" i="6" s="1"/>
  <c r="K16" i="6" a="1"/>
  <c r="K16" i="6" s="1"/>
  <c r="K18" i="6" a="1"/>
  <c r="K18" i="6" s="1"/>
  <c r="K20" i="6" a="1"/>
  <c r="K20" i="6" s="1"/>
  <c r="F24" i="6" a="1"/>
  <c r="F24" i="6" s="1"/>
  <c r="F6" i="6" a="1"/>
  <c r="F6" i="6" s="1"/>
  <c r="F5" i="6" a="1"/>
  <c r="F5" i="6" s="1"/>
  <c r="F9" i="6" a="1"/>
  <c r="F9" i="6" s="1"/>
  <c r="F11" i="6" a="1"/>
  <c r="F11" i="6" s="1"/>
  <c r="F16" i="6" a="1"/>
  <c r="F16" i="6" s="1"/>
  <c r="F20" i="6" a="1"/>
  <c r="F20" i="6" s="1"/>
  <c r="F15" i="6" a="1"/>
  <c r="F15" i="6" s="1"/>
  <c r="F19" i="6" a="1"/>
  <c r="F19" i="6" s="1"/>
  <c r="F22" i="6" a="1"/>
  <c r="F22" i="6" s="1"/>
  <c r="F8" i="6" a="1"/>
  <c r="F8" i="6" s="1"/>
  <c r="F10" i="6" a="1"/>
  <c r="F10" i="6" s="1"/>
  <c r="F12" i="6" a="1"/>
  <c r="F12" i="6" s="1"/>
  <c r="F14" i="6" a="1"/>
  <c r="F14" i="6" s="1"/>
  <c r="F23" i="6" a="1"/>
  <c r="F23" i="6" s="1"/>
  <c r="F7" i="6" a="1"/>
  <c r="F7" i="6" s="1"/>
  <c r="F13" i="6" a="1"/>
  <c r="F13" i="6" s="1"/>
  <c r="F18" i="6" a="1"/>
  <c r="F18" i="6" s="1"/>
  <c r="F4" i="6" a="1"/>
  <c r="F4" i="6" s="1"/>
  <c r="F17" i="6" a="1"/>
  <c r="F17" i="6" s="1"/>
  <c r="F21" i="6" a="1"/>
  <c r="F21" i="6" s="1"/>
  <c r="M23" i="6" a="1"/>
  <c r="M23" i="6" s="1"/>
  <c r="M7" i="6" a="1"/>
  <c r="M7" i="6" s="1"/>
  <c r="M11" i="6" a="1"/>
  <c r="M11" i="6" s="1"/>
  <c r="M14" i="6" a="1"/>
  <c r="M14" i="6" s="1"/>
  <c r="M24" i="6" a="1"/>
  <c r="M24" i="6" s="1"/>
  <c r="M8" i="6" a="1"/>
  <c r="M8" i="6" s="1"/>
  <c r="M12" i="6" a="1"/>
  <c r="M12" i="6" s="1"/>
  <c r="M15" i="6" a="1"/>
  <c r="M15" i="6" s="1"/>
  <c r="M19" i="6" a="1"/>
  <c r="M19" i="6" s="1"/>
  <c r="M16" i="6" a="1"/>
  <c r="M16" i="6" s="1"/>
  <c r="M20" i="6" a="1"/>
  <c r="M20" i="6" s="1"/>
  <c r="M5" i="6" a="1"/>
  <c r="M5" i="6" s="1"/>
  <c r="M9" i="6" a="1"/>
  <c r="M9" i="6" s="1"/>
  <c r="M13" i="6" a="1"/>
  <c r="M13" i="6" s="1"/>
  <c r="M22" i="6" a="1"/>
  <c r="M22" i="6" s="1"/>
  <c r="M6" i="6" a="1"/>
  <c r="M6" i="6" s="1"/>
  <c r="M10" i="6" a="1"/>
  <c r="M10" i="6" s="1"/>
  <c r="M4" i="6" a="1"/>
  <c r="M4" i="6" s="1"/>
  <c r="M17" i="6" a="1"/>
  <c r="M17" i="6" s="1"/>
  <c r="M21" i="6" a="1"/>
  <c r="M21" i="6" s="1"/>
  <c r="M18" i="6" a="1"/>
  <c r="M18" i="6" s="1"/>
  <c r="U5" i="6" a="1"/>
  <c r="U5" i="6" s="1"/>
  <c r="U9" i="6" a="1"/>
  <c r="U9" i="6" s="1"/>
  <c r="U13" i="6" a="1"/>
  <c r="U13" i="6" s="1"/>
  <c r="U24" i="6" a="1"/>
  <c r="U24" i="6" s="1"/>
  <c r="U8" i="6" a="1"/>
  <c r="U8" i="6" s="1"/>
  <c r="U12" i="6" a="1"/>
  <c r="U12" i="6" s="1"/>
  <c r="U19" i="6" a="1"/>
  <c r="U19" i="6" s="1"/>
  <c r="U14" i="6" a="1"/>
  <c r="U14" i="6" s="1"/>
  <c r="U18" i="6" a="1"/>
  <c r="U18" i="6" s="1"/>
  <c r="U23" i="6" a="1"/>
  <c r="U23" i="6" s="1"/>
  <c r="U7" i="6" a="1"/>
  <c r="U7" i="6" s="1"/>
  <c r="U11" i="6" a="1"/>
  <c r="U11" i="6" s="1"/>
  <c r="U22" i="6" a="1"/>
  <c r="U22" i="6" s="1"/>
  <c r="U6" i="6" a="1"/>
  <c r="U6" i="6" s="1"/>
  <c r="U10" i="6" a="1"/>
  <c r="U10" i="6" s="1"/>
  <c r="U4" i="6" a="1"/>
  <c r="U4" i="6" s="1"/>
  <c r="U17" i="6" a="1"/>
  <c r="U17" i="6" s="1"/>
  <c r="U21" i="6" a="1"/>
  <c r="U21" i="6" s="1"/>
  <c r="U16" i="6" a="1"/>
  <c r="U16" i="6" s="1"/>
  <c r="U15" i="6" a="1"/>
  <c r="U15" i="6" s="1"/>
  <c r="U20" i="6" a="1"/>
  <c r="U20" i="6" s="1"/>
  <c r="Q5" i="6" a="1"/>
  <c r="Q5" i="6" s="1"/>
  <c r="Q13" i="6" a="1"/>
  <c r="Q13" i="6" s="1"/>
  <c r="Q24" i="6" a="1"/>
  <c r="Q24" i="6" s="1"/>
  <c r="Q12" i="6" a="1"/>
  <c r="Q12" i="6" s="1"/>
  <c r="Q19" i="6" a="1"/>
  <c r="Q19" i="6" s="1"/>
  <c r="Q20" i="6" a="1"/>
  <c r="Q20" i="6" s="1"/>
  <c r="Q23" i="6" a="1"/>
  <c r="Q23" i="6" s="1"/>
  <c r="Q7" i="6" a="1"/>
  <c r="Q7" i="6" s="1"/>
  <c r="Q11" i="6" a="1"/>
  <c r="Q11" i="6" s="1"/>
  <c r="Q14" i="6" a="1"/>
  <c r="Q14" i="6" s="1"/>
  <c r="Q22" i="6" a="1"/>
  <c r="Q22" i="6" s="1"/>
  <c r="Q6" i="6" a="1"/>
  <c r="Q6" i="6" s="1"/>
  <c r="Q10" i="6" a="1"/>
  <c r="Q10" i="6" s="1"/>
  <c r="Q4" i="6" a="1"/>
  <c r="Q4" i="6" s="1"/>
  <c r="Q17" i="6" a="1"/>
  <c r="Q17" i="6" s="1"/>
  <c r="Q21" i="6" a="1"/>
  <c r="Q21" i="6" s="1"/>
  <c r="Q18" i="6" a="1"/>
  <c r="Q18" i="6" s="1"/>
  <c r="Q9" i="6" a="1"/>
  <c r="Q9" i="6" s="1"/>
  <c r="Q8" i="6" a="1"/>
  <c r="Q8" i="6" s="1"/>
  <c r="Q15" i="6" a="1"/>
  <c r="Q15" i="6" s="1"/>
  <c r="Q16" i="6" a="1"/>
  <c r="Q16" i="6" s="1"/>
  <c r="L22" i="6" a="1"/>
  <c r="L22" i="6" s="1"/>
  <c r="L24" i="6" a="1"/>
  <c r="L24" i="6" s="1"/>
  <c r="L6" i="6" a="1"/>
  <c r="L6" i="6" s="1"/>
  <c r="L8" i="6" a="1"/>
  <c r="L8" i="6" s="1"/>
  <c r="L10" i="6" a="1"/>
  <c r="L10" i="6" s="1"/>
  <c r="L12" i="6" a="1"/>
  <c r="L12" i="6" s="1"/>
  <c r="L14" i="6" a="1"/>
  <c r="L14" i="6" s="1"/>
  <c r="L23" i="6" a="1"/>
  <c r="L23" i="6" s="1"/>
  <c r="L5" i="6" a="1"/>
  <c r="L5" i="6" s="1"/>
  <c r="L7" i="6" a="1"/>
  <c r="L7" i="6" s="1"/>
  <c r="L9" i="6" a="1"/>
  <c r="L9" i="6" s="1"/>
  <c r="L11" i="6" a="1"/>
  <c r="L11" i="6" s="1"/>
  <c r="L13" i="6" a="1"/>
  <c r="L13" i="6" s="1"/>
  <c r="L16" i="6" a="1"/>
  <c r="L16" i="6" s="1"/>
  <c r="L18" i="6" a="1"/>
  <c r="L18" i="6" s="1"/>
  <c r="L20" i="6" a="1"/>
  <c r="L20" i="6" s="1"/>
  <c r="L15" i="6" a="1"/>
  <c r="L15" i="6" s="1"/>
  <c r="L17" i="6" a="1"/>
  <c r="L17" i="6" s="1"/>
  <c r="L19" i="6" a="1"/>
  <c r="L19" i="6" s="1"/>
  <c r="L21" i="6" a="1"/>
  <c r="L21" i="6" s="1"/>
  <c r="L4" i="6" a="1"/>
  <c r="L4" i="6" s="1"/>
  <c r="P16" i="6" a="1"/>
  <c r="P16" i="6" s="1"/>
  <c r="P18" i="6" a="1"/>
  <c r="P18" i="6" s="1"/>
  <c r="P20" i="6" a="1"/>
  <c r="P20" i="6" s="1"/>
  <c r="P15" i="6" a="1"/>
  <c r="P15" i="6" s="1"/>
  <c r="P17" i="6" a="1"/>
  <c r="P17" i="6" s="1"/>
  <c r="P19" i="6" a="1"/>
  <c r="P19" i="6" s="1"/>
  <c r="P21" i="6" a="1"/>
  <c r="P21" i="6" s="1"/>
  <c r="P4" i="6" a="1"/>
  <c r="P4" i="6" s="1"/>
  <c r="P22" i="6" a="1"/>
  <c r="P22" i="6" s="1"/>
  <c r="P24" i="6" a="1"/>
  <c r="P24" i="6" s="1"/>
  <c r="P6" i="6" a="1"/>
  <c r="P6" i="6" s="1"/>
  <c r="P8" i="6" a="1"/>
  <c r="P8" i="6" s="1"/>
  <c r="P10" i="6" a="1"/>
  <c r="P10" i="6" s="1"/>
  <c r="P12" i="6" a="1"/>
  <c r="P12" i="6" s="1"/>
  <c r="P14" i="6" a="1"/>
  <c r="P14" i="6" s="1"/>
  <c r="P23" i="6" a="1"/>
  <c r="P23" i="6" s="1"/>
  <c r="P5" i="6" a="1"/>
  <c r="P5" i="6" s="1"/>
  <c r="P7" i="6" a="1"/>
  <c r="P7" i="6" s="1"/>
  <c r="P9" i="6" a="1"/>
  <c r="P9" i="6" s="1"/>
  <c r="P11" i="6" a="1"/>
  <c r="P11" i="6" s="1"/>
  <c r="P13" i="6" a="1"/>
  <c r="P13" i="6" s="1"/>
  <c r="J22" i="6" a="1"/>
  <c r="J22" i="6" s="1"/>
  <c r="J24" i="6" a="1"/>
  <c r="J24" i="6" s="1"/>
  <c r="J6" i="6" a="1"/>
  <c r="J6" i="6" s="1"/>
  <c r="J8" i="6" a="1"/>
  <c r="J8" i="6" s="1"/>
  <c r="J10" i="6" a="1"/>
  <c r="J10" i="6" s="1"/>
  <c r="J12" i="6" a="1"/>
  <c r="J12" i="6" s="1"/>
  <c r="J14" i="6" a="1"/>
  <c r="J14" i="6" s="1"/>
  <c r="J23" i="6" a="1"/>
  <c r="J23" i="6" s="1"/>
  <c r="J5" i="6" a="1"/>
  <c r="J5" i="6" s="1"/>
  <c r="J7" i="6" a="1"/>
  <c r="J7" i="6" s="1"/>
  <c r="J9" i="6" a="1"/>
  <c r="J9" i="6" s="1"/>
  <c r="J11" i="6" a="1"/>
  <c r="J11" i="6" s="1"/>
  <c r="J13" i="6" a="1"/>
  <c r="J13" i="6" s="1"/>
  <c r="J16" i="6" a="1"/>
  <c r="J16" i="6" s="1"/>
  <c r="J18" i="6" a="1"/>
  <c r="J18" i="6" s="1"/>
  <c r="J20" i="6" a="1"/>
  <c r="J20" i="6" s="1"/>
  <c r="J4" i="6" a="1"/>
  <c r="J4" i="6" s="1"/>
  <c r="J15" i="6" a="1"/>
  <c r="J15" i="6" s="1"/>
  <c r="J17" i="6" a="1"/>
  <c r="J17" i="6" s="1"/>
  <c r="J19" i="6" a="1"/>
  <c r="J19" i="6" s="1"/>
  <c r="J21" i="6" a="1"/>
  <c r="J21" i="6" s="1"/>
  <c r="R22" i="6" a="1"/>
  <c r="R22" i="6" s="1"/>
  <c r="R24" i="6" a="1"/>
  <c r="R24" i="6" s="1"/>
  <c r="R6" i="6" a="1"/>
  <c r="R6" i="6" s="1"/>
  <c r="R8" i="6" a="1"/>
  <c r="R8" i="6" s="1"/>
  <c r="R10" i="6" a="1"/>
  <c r="R10" i="6" s="1"/>
  <c r="R12" i="6" a="1"/>
  <c r="R12" i="6" s="1"/>
  <c r="R14" i="6" a="1"/>
  <c r="R14" i="6" s="1"/>
  <c r="R23" i="6" a="1"/>
  <c r="R23" i="6" s="1"/>
  <c r="R5" i="6" a="1"/>
  <c r="R5" i="6" s="1"/>
  <c r="R7" i="6" a="1"/>
  <c r="R7" i="6" s="1"/>
  <c r="R9" i="6" a="1"/>
  <c r="R9" i="6" s="1"/>
  <c r="R11" i="6" a="1"/>
  <c r="R11" i="6" s="1"/>
  <c r="R13" i="6" a="1"/>
  <c r="R13" i="6" s="1"/>
  <c r="R16" i="6" a="1"/>
  <c r="R16" i="6" s="1"/>
  <c r="R18" i="6" a="1"/>
  <c r="R18" i="6" s="1"/>
  <c r="R20" i="6" a="1"/>
  <c r="R20" i="6" s="1"/>
  <c r="R4" i="6" a="1"/>
  <c r="R4" i="6" s="1"/>
  <c r="R15" i="6" a="1"/>
  <c r="R15" i="6" s="1"/>
  <c r="R17" i="6" a="1"/>
  <c r="R17" i="6" s="1"/>
  <c r="R19" i="6" a="1"/>
  <c r="R19" i="6" s="1"/>
  <c r="R21" i="6" a="1"/>
  <c r="R21" i="6" s="1"/>
  <c r="G23" i="6" a="1"/>
  <c r="G23" i="6" s="1"/>
  <c r="G5" i="6" a="1"/>
  <c r="G5" i="6" s="1"/>
  <c r="G7" i="6" a="1"/>
  <c r="G7" i="6" s="1"/>
  <c r="G9" i="6" a="1"/>
  <c r="G9" i="6" s="1"/>
  <c r="G11" i="6" a="1"/>
  <c r="G11" i="6" s="1"/>
  <c r="G13" i="6" a="1"/>
  <c r="G13" i="6" s="1"/>
  <c r="G22" i="6" a="1"/>
  <c r="G22" i="6" s="1"/>
  <c r="G24" i="6" a="1"/>
  <c r="G24" i="6" s="1"/>
  <c r="G6" i="6" a="1"/>
  <c r="G6" i="6" s="1"/>
  <c r="G8" i="6" a="1"/>
  <c r="G8" i="6" s="1"/>
  <c r="G10" i="6" a="1"/>
  <c r="G10" i="6" s="1"/>
  <c r="G12" i="6" a="1"/>
  <c r="G12" i="6" s="1"/>
  <c r="G14" i="6" a="1"/>
  <c r="G14" i="6" s="1"/>
  <c r="G4" i="6" a="1"/>
  <c r="G4" i="6" s="1"/>
  <c r="G15" i="6" a="1"/>
  <c r="G15" i="6" s="1"/>
  <c r="G17" i="6" a="1"/>
  <c r="G17" i="6" s="1"/>
  <c r="G19" i="6" a="1"/>
  <c r="G19" i="6" s="1"/>
  <c r="G21" i="6" a="1"/>
  <c r="G21" i="6" s="1"/>
  <c r="G16" i="6" a="1"/>
  <c r="G16" i="6" s="1"/>
  <c r="G18" i="6" a="1"/>
  <c r="G18" i="6" s="1"/>
  <c r="G20" i="6" a="1"/>
  <c r="G20" i="6" s="1"/>
  <c r="I5" i="6" a="1"/>
  <c r="I5" i="6" s="1"/>
  <c r="I9" i="6" a="1"/>
  <c r="I9" i="6" s="1"/>
  <c r="I13" i="6" a="1"/>
  <c r="I13" i="6" s="1"/>
  <c r="I22" i="6" a="1"/>
  <c r="I22" i="6" s="1"/>
  <c r="I6" i="6" a="1"/>
  <c r="I6" i="6" s="1"/>
  <c r="I10" i="6" a="1"/>
  <c r="I10" i="6" s="1"/>
  <c r="I14" i="6" a="1"/>
  <c r="I14" i="6" s="1"/>
  <c r="I15" i="6" a="1"/>
  <c r="I15" i="6" s="1"/>
  <c r="I19" i="6" a="1"/>
  <c r="I19" i="6" s="1"/>
  <c r="I16" i="6" a="1"/>
  <c r="I16" i="6" s="1"/>
  <c r="I20" i="6" a="1"/>
  <c r="I20" i="6" s="1"/>
  <c r="I23" i="6" a="1"/>
  <c r="I23" i="6" s="1"/>
  <c r="I7" i="6" a="1"/>
  <c r="I7" i="6" s="1"/>
  <c r="I11" i="6" a="1"/>
  <c r="I11" i="6" s="1"/>
  <c r="I24" i="6" a="1"/>
  <c r="I24" i="6" s="1"/>
  <c r="I8" i="6" a="1"/>
  <c r="I8" i="6" s="1"/>
  <c r="I12" i="6" a="1"/>
  <c r="I12" i="6" s="1"/>
  <c r="I4" i="6" a="1"/>
  <c r="I4" i="6" s="1"/>
  <c r="I17" i="6" a="1"/>
  <c r="I17" i="6" s="1"/>
  <c r="I21" i="6" a="1"/>
  <c r="I21" i="6" s="1"/>
  <c r="I18" i="6" a="1"/>
  <c r="I18" i="6" s="1"/>
  <c r="S23" i="6" a="1"/>
  <c r="S23" i="6" s="1"/>
  <c r="S5" i="6" a="1"/>
  <c r="S5" i="6" s="1"/>
  <c r="S7" i="6" a="1"/>
  <c r="S7" i="6" s="1"/>
  <c r="S9" i="6" a="1"/>
  <c r="S9" i="6" s="1"/>
  <c r="S11" i="6" a="1"/>
  <c r="S11" i="6" s="1"/>
  <c r="S13" i="6" a="1"/>
  <c r="S13" i="6" s="1"/>
  <c r="S22" i="6" a="1"/>
  <c r="S22" i="6" s="1"/>
  <c r="S24" i="6" a="1"/>
  <c r="S24" i="6" s="1"/>
  <c r="S6" i="6" a="1"/>
  <c r="S6" i="6" s="1"/>
  <c r="S8" i="6" a="1"/>
  <c r="S8" i="6" s="1"/>
  <c r="S10" i="6" a="1"/>
  <c r="S10" i="6" s="1"/>
  <c r="S12" i="6" a="1"/>
  <c r="S12" i="6" s="1"/>
  <c r="S4" i="6" a="1"/>
  <c r="S4" i="6" s="1"/>
  <c r="S15" i="6" a="1"/>
  <c r="S15" i="6" s="1"/>
  <c r="S17" i="6" a="1"/>
  <c r="S17" i="6" s="1"/>
  <c r="S19" i="6" a="1"/>
  <c r="S19" i="6" s="1"/>
  <c r="S21" i="6" a="1"/>
  <c r="S21" i="6" s="1"/>
  <c r="S14" i="6" a="1"/>
  <c r="S14" i="6" s="1"/>
  <c r="S16" i="6" a="1"/>
  <c r="S16" i="6" s="1"/>
  <c r="S18" i="6" a="1"/>
  <c r="S18" i="6" s="1"/>
  <c r="S20" i="6" a="1"/>
  <c r="S20" i="6" s="1"/>
  <c r="O23" i="6" a="1"/>
  <c r="O23" i="6" s="1"/>
  <c r="O5" i="6" a="1"/>
  <c r="O5" i="6" s="1"/>
  <c r="O7" i="6" a="1"/>
  <c r="O7" i="6" s="1"/>
  <c r="O9" i="6" a="1"/>
  <c r="O9" i="6" s="1"/>
  <c r="O11" i="6" a="1"/>
  <c r="O11" i="6" s="1"/>
  <c r="O13" i="6" a="1"/>
  <c r="O13" i="6" s="1"/>
  <c r="O14" i="6" a="1"/>
  <c r="O14" i="6" s="1"/>
  <c r="O22" i="6" a="1"/>
  <c r="O22" i="6" s="1"/>
  <c r="O24" i="6" a="1"/>
  <c r="O24" i="6" s="1"/>
  <c r="O6" i="6" a="1"/>
  <c r="O6" i="6" s="1"/>
  <c r="O8" i="6" a="1"/>
  <c r="O8" i="6" s="1"/>
  <c r="O10" i="6" a="1"/>
  <c r="O10" i="6" s="1"/>
  <c r="O12" i="6" a="1"/>
  <c r="O12" i="6" s="1"/>
  <c r="O4" i="6" a="1"/>
  <c r="O4" i="6" s="1"/>
  <c r="O15" i="6" a="1"/>
  <c r="O15" i="6" s="1"/>
  <c r="O17" i="6" a="1"/>
  <c r="O17" i="6" s="1"/>
  <c r="O19" i="6" a="1"/>
  <c r="O19" i="6" s="1"/>
  <c r="O21" i="6" a="1"/>
  <c r="O21" i="6" s="1"/>
  <c r="O16" i="6" a="1"/>
  <c r="O16" i="6" s="1"/>
  <c r="O18" i="6" a="1"/>
  <c r="O18" i="6" s="1"/>
  <c r="O20" i="6" a="1"/>
  <c r="O20" i="6" s="1"/>
  <c r="H22" i="6" a="1"/>
  <c r="H22" i="6" s="1"/>
  <c r="H6" i="6" a="1"/>
  <c r="H6" i="6" s="1"/>
  <c r="H10" i="6" a="1"/>
  <c r="H10" i="6" s="1"/>
  <c r="H14" i="6" a="1"/>
  <c r="H14" i="6" s="1"/>
  <c r="H5" i="6" a="1"/>
  <c r="H5" i="6" s="1"/>
  <c r="H9" i="6" a="1"/>
  <c r="H9" i="6" s="1"/>
  <c r="H13" i="6" a="1"/>
  <c r="H13" i="6" s="1"/>
  <c r="H18" i="6" a="1"/>
  <c r="H18" i="6" s="1"/>
  <c r="H15" i="6" a="1"/>
  <c r="H15" i="6" s="1"/>
  <c r="H19" i="6" a="1"/>
  <c r="H19" i="6" s="1"/>
  <c r="H4" i="6" a="1"/>
  <c r="H4" i="6" s="1"/>
  <c r="H24" i="6" a="1"/>
  <c r="H24" i="6" s="1"/>
  <c r="H8" i="6" a="1"/>
  <c r="H8" i="6" s="1"/>
  <c r="H12" i="6" a="1"/>
  <c r="H12" i="6" s="1"/>
  <c r="H23" i="6" a="1"/>
  <c r="H23" i="6" s="1"/>
  <c r="H7" i="6" a="1"/>
  <c r="H7" i="6" s="1"/>
  <c r="H11" i="6" a="1"/>
  <c r="H11" i="6" s="1"/>
  <c r="H16" i="6" a="1"/>
  <c r="H16" i="6" s="1"/>
  <c r="H20" i="6" a="1"/>
  <c r="H20" i="6" s="1"/>
  <c r="H17" i="6" a="1"/>
  <c r="H17" i="6" s="1"/>
  <c r="H21" i="6" a="1"/>
  <c r="H21" i="6" s="1"/>
  <c r="W7" i="8"/>
  <c r="W8" i="8"/>
  <c r="W9" i="8"/>
  <c r="W10" i="8"/>
  <c r="W12" i="8"/>
  <c r="W11" i="8"/>
  <c r="W13" i="8"/>
  <c r="W14" i="8"/>
  <c r="W15" i="8"/>
  <c r="W16" i="8"/>
  <c r="W17" i="8"/>
  <c r="W18" i="8"/>
  <c r="W19" i="8"/>
  <c r="W20" i="8"/>
  <c r="W21" i="8"/>
  <c r="W22" i="8"/>
  <c r="W23" i="8"/>
  <c r="W24" i="8"/>
  <c r="W25" i="8"/>
  <c r="W26" i="8"/>
  <c r="W27" i="8"/>
  <c r="W28" i="8"/>
  <c r="W29" i="8"/>
  <c r="W30" i="8"/>
  <c r="W31" i="8"/>
  <c r="W32" i="8"/>
  <c r="W33" i="8"/>
  <c r="W34" i="8"/>
  <c r="W35" i="8"/>
  <c r="W36" i="8"/>
  <c r="W37" i="8"/>
  <c r="W38" i="8"/>
  <c r="W39" i="8"/>
  <c r="W40" i="8"/>
  <c r="W41" i="8"/>
  <c r="W42" i="8"/>
  <c r="W43" i="8"/>
  <c r="W44" i="8"/>
  <c r="W45" i="8"/>
  <c r="W46" i="8"/>
  <c r="W47" i="8"/>
  <c r="W48" i="8"/>
  <c r="W49" i="8"/>
  <c r="W50" i="8"/>
  <c r="W51" i="8"/>
  <c r="W52" i="8"/>
  <c r="W53" i="8"/>
  <c r="W54" i="8"/>
  <c r="W55" i="8"/>
  <c r="W56" i="8"/>
  <c r="W57" i="8"/>
  <c r="W58" i="8"/>
  <c r="W59" i="8"/>
  <c r="W60" i="8"/>
  <c r="W61" i="8"/>
  <c r="W62" i="8"/>
  <c r="W63" i="8"/>
  <c r="W64" i="8"/>
  <c r="W65" i="8"/>
  <c r="W66" i="8"/>
  <c r="W67" i="8"/>
  <c r="W68" i="8"/>
  <c r="W69" i="8"/>
  <c r="W70" i="8"/>
  <c r="W71" i="8"/>
  <c r="W72" i="8"/>
  <c r="W73" i="8"/>
  <c r="W74" i="8"/>
  <c r="W75" i="8"/>
  <c r="W76" i="8"/>
  <c r="W77" i="8"/>
  <c r="W78" i="8"/>
  <c r="W79" i="8"/>
  <c r="W80" i="8"/>
  <c r="W81" i="8"/>
  <c r="W82" i="8"/>
  <c r="W83" i="8"/>
  <c r="W84" i="8"/>
  <c r="W85" i="8"/>
  <c r="W86" i="8"/>
  <c r="W87" i="8"/>
  <c r="W88" i="8"/>
  <c r="W89" i="8"/>
  <c r="W90" i="8"/>
  <c r="W91" i="8"/>
  <c r="W92" i="8"/>
  <c r="W93" i="8"/>
  <c r="W94" i="8"/>
  <c r="W95" i="8"/>
  <c r="W96" i="8"/>
  <c r="W97" i="8"/>
  <c r="W98" i="8"/>
  <c r="W99" i="8"/>
  <c r="W100" i="8"/>
  <c r="W101" i="8"/>
  <c r="W102" i="8"/>
  <c r="W103" i="8"/>
  <c r="W104" i="8"/>
  <c r="W105" i="8"/>
  <c r="W106" i="8"/>
  <c r="W107" i="8"/>
  <c r="W108" i="8"/>
  <c r="W109" i="8"/>
  <c r="W110" i="8"/>
  <c r="W111" i="8"/>
  <c r="W112" i="8"/>
  <c r="W113" i="8"/>
  <c r="W114" i="8"/>
  <c r="W115" i="8"/>
  <c r="W116" i="8"/>
  <c r="W117" i="8"/>
  <c r="W118" i="8"/>
  <c r="W119" i="8"/>
  <c r="W120" i="8"/>
  <c r="W121" i="8"/>
  <c r="W122" i="8"/>
  <c r="W123" i="8"/>
  <c r="W124" i="8"/>
  <c r="W125" i="8"/>
  <c r="W126" i="8"/>
  <c r="W127" i="8"/>
  <c r="W128" i="8"/>
  <c r="W129" i="8"/>
  <c r="W130" i="8"/>
  <c r="W131" i="8"/>
  <c r="W132" i="8"/>
  <c r="W133" i="8"/>
  <c r="W134" i="8"/>
  <c r="W135" i="8"/>
  <c r="W136" i="8"/>
  <c r="W137" i="8"/>
  <c r="W138" i="8"/>
  <c r="W139" i="8"/>
  <c r="W140" i="8"/>
  <c r="W141" i="8"/>
  <c r="W142" i="8"/>
  <c r="W143" i="8"/>
  <c r="W144" i="8"/>
  <c r="W145" i="8"/>
  <c r="W146" i="8"/>
  <c r="W147" i="8"/>
  <c r="W148" i="8"/>
  <c r="W149" i="8"/>
  <c r="W150" i="8"/>
  <c r="W151" i="8"/>
  <c r="W152" i="8"/>
  <c r="W153" i="8"/>
  <c r="W154" i="8"/>
  <c r="W155" i="8"/>
  <c r="W156" i="8"/>
  <c r="W157" i="8"/>
  <c r="W158" i="8"/>
  <c r="W159" i="8"/>
  <c r="W160" i="8"/>
  <c r="W161" i="8"/>
  <c r="W162" i="8"/>
  <c r="W163" i="8"/>
  <c r="W164" i="8"/>
  <c r="W165" i="8"/>
  <c r="W166" i="8"/>
  <c r="W167" i="8"/>
  <c r="W168" i="8"/>
  <c r="W169" i="8"/>
  <c r="W170" i="8"/>
  <c r="W171" i="8"/>
  <c r="W172" i="8"/>
  <c r="W173" i="8"/>
  <c r="W174" i="8"/>
  <c r="W175" i="8"/>
  <c r="W176" i="8"/>
  <c r="W177" i="8"/>
  <c r="W178" i="8"/>
  <c r="W179" i="8"/>
  <c r="W180" i="8"/>
  <c r="W181" i="8"/>
  <c r="W182" i="8"/>
  <c r="W183" i="8"/>
  <c r="W184" i="8"/>
  <c r="W185" i="8"/>
  <c r="W186" i="8"/>
  <c r="W187" i="8"/>
  <c r="W188" i="8"/>
  <c r="W189" i="8"/>
  <c r="W190" i="8"/>
  <c r="W191" i="8"/>
  <c r="W192" i="8"/>
  <c r="W193" i="8"/>
  <c r="W194" i="8"/>
  <c r="W195" i="8"/>
  <c r="W196" i="8"/>
  <c r="W197" i="8"/>
  <c r="W198" i="8"/>
  <c r="W199" i="8"/>
  <c r="W200" i="8"/>
  <c r="W201" i="8"/>
  <c r="W202" i="8"/>
  <c r="W203" i="8"/>
  <c r="W204" i="8"/>
  <c r="W205" i="8"/>
  <c r="W206" i="8"/>
  <c r="W207" i="8"/>
  <c r="W208" i="8"/>
  <c r="W209" i="8"/>
  <c r="W210" i="8"/>
  <c r="W211" i="8"/>
  <c r="W212" i="8"/>
  <c r="W213" i="8"/>
  <c r="W214" i="8"/>
  <c r="W215" i="8"/>
  <c r="W216" i="8"/>
  <c r="W217" i="8"/>
  <c r="W218" i="8"/>
  <c r="W219" i="8"/>
  <c r="W220" i="8"/>
  <c r="W221" i="8"/>
  <c r="W222" i="8"/>
  <c r="W223" i="8"/>
  <c r="W224" i="8"/>
  <c r="W225" i="8"/>
  <c r="W226" i="8"/>
  <c r="W227" i="8"/>
  <c r="W228" i="8"/>
  <c r="W229" i="8"/>
  <c r="W230" i="8"/>
  <c r="W231" i="8"/>
  <c r="W232" i="8"/>
  <c r="W233" i="8"/>
  <c r="W234" i="8"/>
  <c r="W235" i="8"/>
  <c r="W236" i="8"/>
  <c r="W237" i="8"/>
  <c r="W238" i="8"/>
  <c r="W239" i="8"/>
  <c r="W240" i="8"/>
  <c r="W241" i="8"/>
  <c r="W242" i="8"/>
  <c r="W243" i="8"/>
  <c r="W244" i="8"/>
  <c r="W245" i="8"/>
  <c r="W246" i="8"/>
  <c r="W247" i="8"/>
  <c r="W248" i="8"/>
  <c r="W249" i="8"/>
  <c r="W250" i="8"/>
  <c r="W251" i="8"/>
  <c r="W252" i="8"/>
  <c r="W253" i="8"/>
  <c r="W254" i="8"/>
  <c r="W255" i="8"/>
  <c r="W256" i="8"/>
  <c r="W257" i="8"/>
  <c r="W258" i="8"/>
  <c r="W259" i="8"/>
  <c r="W260" i="8"/>
  <c r="W261" i="8"/>
  <c r="W262" i="8"/>
  <c r="W263" i="8"/>
  <c r="W264" i="8"/>
  <c r="W265" i="8"/>
  <c r="W266" i="8"/>
  <c r="W267" i="8"/>
  <c r="W268" i="8"/>
  <c r="W269" i="8"/>
  <c r="W270" i="8"/>
  <c r="W271" i="8"/>
  <c r="W272" i="8"/>
  <c r="W273" i="8"/>
  <c r="W274" i="8"/>
  <c r="W275" i="8"/>
  <c r="W276" i="8"/>
  <c r="W277" i="8"/>
  <c r="W278" i="8"/>
  <c r="W279" i="8"/>
  <c r="W280" i="8"/>
  <c r="W281" i="8"/>
  <c r="W282" i="8"/>
  <c r="W283" i="8"/>
  <c r="W284" i="8"/>
  <c r="W285" i="8"/>
  <c r="W286" i="8"/>
  <c r="W287" i="8"/>
  <c r="W288" i="8"/>
  <c r="W289" i="8"/>
  <c r="W290" i="8"/>
  <c r="W291" i="8"/>
  <c r="W292" i="8"/>
  <c r="W293" i="8"/>
  <c r="W294" i="8"/>
  <c r="W295" i="8"/>
  <c r="W296" i="8"/>
  <c r="W297" i="8"/>
  <c r="W298" i="8"/>
  <c r="W299" i="8"/>
  <c r="W300" i="8"/>
  <c r="W301" i="8"/>
  <c r="W302" i="8"/>
  <c r="W303" i="8"/>
  <c r="W304" i="8"/>
  <c r="W305" i="8"/>
  <c r="W306" i="8"/>
  <c r="W307" i="8"/>
  <c r="W308" i="8"/>
  <c r="W309" i="8"/>
  <c r="W310" i="8"/>
  <c r="W311" i="8"/>
  <c r="W312" i="8"/>
  <c r="W313" i="8"/>
  <c r="W314" i="8"/>
  <c r="W315" i="8"/>
  <c r="W316" i="8"/>
  <c r="W317" i="8"/>
  <c r="W318" i="8"/>
  <c r="W319" i="8"/>
  <c r="W320" i="8"/>
  <c r="W321" i="8"/>
  <c r="W322" i="8"/>
  <c r="W323" i="8"/>
  <c r="W324" i="8"/>
  <c r="W325" i="8"/>
  <c r="W326" i="8"/>
  <c r="W327" i="8"/>
  <c r="W328" i="8"/>
  <c r="W329" i="8"/>
  <c r="W330" i="8"/>
  <c r="W331" i="8"/>
  <c r="W332" i="8"/>
  <c r="W333" i="8"/>
  <c r="W334" i="8"/>
  <c r="W335" i="8"/>
  <c r="W336" i="8"/>
  <c r="W337" i="8"/>
  <c r="W338" i="8"/>
  <c r="W339" i="8"/>
  <c r="W340" i="8"/>
  <c r="W341" i="8"/>
  <c r="W342" i="8"/>
  <c r="W343" i="8"/>
  <c r="W344" i="8"/>
  <c r="W345" i="8"/>
  <c r="W346" i="8"/>
  <c r="W347" i="8"/>
  <c r="W348" i="8"/>
  <c r="W349" i="8"/>
  <c r="W350" i="8"/>
  <c r="W351" i="8"/>
  <c r="W352" i="8"/>
  <c r="W353" i="8"/>
  <c r="W354" i="8"/>
  <c r="W355" i="8"/>
  <c r="W356" i="8"/>
  <c r="W357" i="8"/>
  <c r="W358" i="8"/>
  <c r="W359" i="8"/>
  <c r="W360" i="8"/>
  <c r="W361" i="8"/>
  <c r="W362" i="8"/>
  <c r="W363" i="8"/>
  <c r="W364" i="8"/>
  <c r="W365" i="8"/>
  <c r="W366" i="8"/>
  <c r="W367" i="8"/>
  <c r="W368" i="8"/>
  <c r="W369" i="8"/>
  <c r="W370" i="8"/>
  <c r="W371" i="8"/>
  <c r="W372" i="8"/>
  <c r="W373" i="8"/>
  <c r="W374" i="8"/>
  <c r="W375" i="8"/>
  <c r="W376" i="8"/>
  <c r="W377" i="8"/>
  <c r="W378" i="8"/>
  <c r="W379" i="8"/>
  <c r="W380" i="8"/>
  <c r="W381" i="8"/>
  <c r="W382" i="8"/>
  <c r="W383" i="8"/>
  <c r="W384" i="8"/>
  <c r="W385" i="8"/>
  <c r="W386" i="8"/>
  <c r="W387" i="8"/>
  <c r="W388" i="8"/>
  <c r="W389" i="8"/>
  <c r="W390" i="8"/>
  <c r="W391" i="8"/>
  <c r="W392" i="8"/>
  <c r="W393" i="8"/>
  <c r="W394" i="8"/>
  <c r="W395" i="8"/>
  <c r="W396" i="8"/>
  <c r="W397" i="8"/>
  <c r="W398" i="8"/>
  <c r="W399" i="8"/>
  <c r="W400" i="8"/>
  <c r="W401" i="8"/>
  <c r="W402" i="8"/>
  <c r="W403" i="8"/>
  <c r="W404" i="8"/>
  <c r="W405" i="8"/>
  <c r="W406" i="8"/>
  <c r="W407" i="8"/>
  <c r="W408" i="8"/>
  <c r="W409" i="8"/>
  <c r="W410" i="8"/>
  <c r="W411" i="8"/>
  <c r="W412" i="8"/>
  <c r="W413" i="8"/>
  <c r="W414" i="8"/>
  <c r="W415" i="8"/>
  <c r="W416" i="8"/>
  <c r="W417" i="8"/>
  <c r="W418" i="8"/>
  <c r="W419" i="8"/>
  <c r="W420" i="8"/>
  <c r="W421" i="8"/>
  <c r="W422" i="8"/>
  <c r="W423" i="8"/>
  <c r="W424" i="8"/>
  <c r="W425" i="8"/>
  <c r="W426" i="8"/>
  <c r="W427" i="8"/>
  <c r="W428" i="8"/>
  <c r="W429" i="8"/>
  <c r="W430" i="8"/>
  <c r="W431" i="8"/>
  <c r="W432" i="8"/>
  <c r="W433" i="8"/>
  <c r="W434" i="8"/>
  <c r="W435" i="8"/>
  <c r="W436" i="8"/>
  <c r="W437" i="8"/>
  <c r="W438" i="8"/>
  <c r="W439" i="8"/>
  <c r="W440" i="8"/>
  <c r="W441" i="8"/>
  <c r="W442" i="8"/>
  <c r="W443" i="8"/>
  <c r="W444" i="8"/>
  <c r="W445" i="8"/>
  <c r="W446" i="8"/>
  <c r="W447" i="8"/>
  <c r="W448" i="8"/>
  <c r="W449" i="8"/>
  <c r="W450" i="8"/>
  <c r="W451" i="8"/>
  <c r="W452" i="8"/>
  <c r="W453" i="8"/>
  <c r="W454" i="8"/>
  <c r="W455" i="8"/>
  <c r="W456" i="8"/>
  <c r="W457" i="8"/>
  <c r="W458" i="8"/>
  <c r="W459" i="8"/>
  <c r="W460" i="8"/>
  <c r="W461" i="8"/>
  <c r="W462" i="8"/>
  <c r="W463" i="8"/>
  <c r="W464" i="8"/>
  <c r="W465" i="8"/>
  <c r="W466" i="8"/>
  <c r="W467" i="8"/>
  <c r="W468" i="8"/>
  <c r="W469" i="8"/>
  <c r="W470" i="8"/>
  <c r="W471" i="8"/>
  <c r="W472" i="8"/>
  <c r="W473" i="8"/>
  <c r="W474" i="8"/>
  <c r="W475" i="8"/>
  <c r="W476" i="8"/>
  <c r="W477" i="8"/>
  <c r="W478" i="8"/>
  <c r="W479" i="8"/>
  <c r="W480" i="8"/>
  <c r="W481" i="8"/>
  <c r="W482" i="8"/>
  <c r="W483" i="8"/>
  <c r="W484" i="8"/>
  <c r="W485" i="8"/>
  <c r="W486" i="8"/>
  <c r="W487" i="8"/>
  <c r="W488" i="8"/>
  <c r="W489" i="8"/>
  <c r="W490" i="8"/>
  <c r="W491" i="8"/>
  <c r="W492" i="8"/>
  <c r="W493" i="8"/>
  <c r="W494" i="8"/>
  <c r="W495" i="8"/>
  <c r="W496" i="8"/>
  <c r="W497" i="8"/>
  <c r="W498" i="8"/>
  <c r="W499" i="8"/>
  <c r="W500" i="8"/>
  <c r="W501" i="8"/>
  <c r="W502" i="8"/>
  <c r="W503" i="8"/>
  <c r="W504" i="8"/>
  <c r="W505" i="8"/>
  <c r="W506" i="8"/>
  <c r="W507" i="8"/>
  <c r="W508" i="8"/>
  <c r="W509" i="8"/>
  <c r="W510" i="8"/>
  <c r="W511" i="8"/>
  <c r="W512" i="8"/>
  <c r="W513" i="8"/>
  <c r="W514" i="8"/>
  <c r="W515" i="8"/>
  <c r="W516" i="8"/>
  <c r="W517" i="8"/>
  <c r="W518" i="8"/>
  <c r="W519" i="8"/>
  <c r="W520" i="8"/>
  <c r="W521" i="8"/>
  <c r="W524" i="8"/>
  <c r="W522" i="8"/>
  <c r="W523" i="8"/>
  <c r="W525" i="8"/>
  <c r="W526" i="8"/>
  <c r="W527" i="8"/>
  <c r="W528" i="8"/>
  <c r="W529" i="8"/>
  <c r="W530" i="8"/>
  <c r="W531" i="8"/>
  <c r="W532" i="8"/>
  <c r="W533" i="8"/>
  <c r="W534" i="8"/>
  <c r="W535" i="8"/>
  <c r="W536" i="8"/>
  <c r="W537" i="8"/>
  <c r="W538" i="8"/>
  <c r="W539" i="8"/>
  <c r="W540" i="8"/>
  <c r="W541" i="8"/>
  <c r="W542" i="8"/>
  <c r="W543" i="8"/>
  <c r="W544" i="8"/>
  <c r="W545" i="8"/>
  <c r="W546" i="8"/>
  <c r="W547" i="8"/>
  <c r="W548" i="8"/>
  <c r="W549" i="8"/>
  <c r="W550" i="8"/>
  <c r="W551" i="8"/>
  <c r="W552" i="8"/>
  <c r="W553" i="8"/>
  <c r="W554" i="8"/>
  <c r="W555" i="8"/>
  <c r="W556" i="8"/>
  <c r="W557" i="8"/>
  <c r="W558" i="8"/>
  <c r="W559" i="8"/>
  <c r="W560" i="8"/>
  <c r="W561" i="8"/>
  <c r="W562" i="8"/>
  <c r="W563" i="8"/>
  <c r="W564" i="8"/>
  <c r="W565" i="8"/>
  <c r="W566" i="8"/>
  <c r="W567" i="8"/>
  <c r="W568" i="8"/>
  <c r="W569" i="8"/>
  <c r="W570" i="8"/>
  <c r="W571" i="8"/>
  <c r="W572" i="8"/>
  <c r="W573" i="8"/>
  <c r="W574" i="8"/>
  <c r="W575" i="8"/>
  <c r="W576" i="8"/>
  <c r="W577" i="8"/>
  <c r="W578" i="8"/>
  <c r="W579" i="8"/>
  <c r="W580" i="8"/>
  <c r="W581" i="8"/>
  <c r="W582" i="8"/>
  <c r="W583" i="8"/>
  <c r="W584" i="8"/>
  <c r="W585" i="8"/>
  <c r="W586" i="8"/>
  <c r="W587" i="8"/>
  <c r="W588" i="8"/>
  <c r="W589" i="8"/>
  <c r="W590" i="8"/>
  <c r="W591" i="8"/>
  <c r="W592" i="8"/>
  <c r="W593" i="8"/>
  <c r="W594" i="8"/>
  <c r="W595" i="8"/>
  <c r="W596" i="8"/>
  <c r="W597" i="8"/>
  <c r="W598" i="8"/>
  <c r="W599" i="8"/>
  <c r="W600" i="8"/>
  <c r="W601" i="8"/>
  <c r="W602" i="8"/>
  <c r="W603" i="8"/>
  <c r="W604" i="8"/>
  <c r="W605" i="8"/>
  <c r="W606" i="8"/>
  <c r="W607" i="8"/>
  <c r="W608" i="8"/>
  <c r="W609" i="8"/>
  <c r="W610" i="8"/>
  <c r="AC75" i="1"/>
  <c r="AA84" i="1"/>
  <c r="AJ84" i="1"/>
  <c r="AF84" i="1"/>
  <c r="AL84" i="1" s="1"/>
  <c r="AJ74" i="1"/>
  <c r="AF66" i="1"/>
  <c r="AL66" i="1" s="1"/>
  <c r="AJ66" i="1"/>
  <c r="AC84" i="1"/>
  <c r="AH84" i="1"/>
  <c r="AC76" i="1"/>
  <c r="AH76" i="1"/>
  <c r="AC68" i="1"/>
  <c r="AH68" i="1"/>
  <c r="AF83" i="1"/>
  <c r="AL83" i="1" s="1"/>
  <c r="AJ83" i="1"/>
  <c r="AJ73" i="1"/>
  <c r="AF73" i="1"/>
  <c r="AL73" i="1" s="1"/>
  <c r="AF65" i="1"/>
  <c r="AL65" i="1" s="1"/>
  <c r="AJ65" i="1"/>
  <c r="AF77" i="1"/>
  <c r="AL77" i="1"/>
  <c r="AJ77" i="1"/>
  <c r="AH83" i="1"/>
  <c r="AH67" i="1"/>
  <c r="AF82" i="1"/>
  <c r="AL82" i="1" s="1"/>
  <c r="AJ82" i="1"/>
  <c r="AA72" i="1"/>
  <c r="AF72" i="1"/>
  <c r="AL72" i="1" s="1"/>
  <c r="AJ72" i="1"/>
  <c r="AA64" i="1"/>
  <c r="AJ64" i="1"/>
  <c r="AF64" i="1"/>
  <c r="AL64" i="1" s="1"/>
  <c r="AJ78" i="1"/>
  <c r="AF78" i="1"/>
  <c r="AL78" i="1" s="1"/>
  <c r="AC82" i="1"/>
  <c r="AH82" i="1"/>
  <c r="AC74" i="1"/>
  <c r="AH74" i="1"/>
  <c r="AC66" i="1"/>
  <c r="AH66" i="1"/>
  <c r="AF71" i="1"/>
  <c r="AL71" i="1" s="1"/>
  <c r="AC89" i="1"/>
  <c r="AH89" i="1"/>
  <c r="AH81" i="1"/>
  <c r="AC73" i="1"/>
  <c r="AH73" i="1"/>
  <c r="AH65" i="1"/>
  <c r="AF62" i="1"/>
  <c r="AL62" i="1" s="1"/>
  <c r="AH88" i="1"/>
  <c r="AH80" i="1"/>
  <c r="AH72" i="1"/>
  <c r="AH64" i="1"/>
  <c r="AJ79" i="1"/>
  <c r="AH87" i="1"/>
  <c r="AH79" i="1"/>
  <c r="AC71" i="1"/>
  <c r="AH71" i="1"/>
  <c r="AC63" i="1"/>
  <c r="AH63" i="1"/>
  <c r="AA86" i="1"/>
  <c r="AF86" i="1"/>
  <c r="AL86" i="1" s="1"/>
  <c r="AJ86" i="1"/>
  <c r="AF76" i="1"/>
  <c r="AL76" i="1" s="1"/>
  <c r="AJ76" i="1"/>
  <c r="AJ68" i="1"/>
  <c r="AF68" i="1"/>
  <c r="AL68" i="1" s="1"/>
  <c r="AH86" i="1"/>
  <c r="AC78" i="1"/>
  <c r="AA85" i="1"/>
  <c r="AF75" i="1"/>
  <c r="AL75" i="1" s="1"/>
  <c r="AA67" i="1"/>
  <c r="AF67" i="1"/>
  <c r="AL67" i="1" s="1"/>
  <c r="AC83" i="1"/>
  <c r="AC65" i="1"/>
  <c r="AA73" i="1"/>
  <c r="AA83" i="1"/>
  <c r="AA78" i="1"/>
  <c r="AH9" i="1"/>
  <c r="AA66" i="1"/>
  <c r="AC64" i="1"/>
  <c r="AC72" i="1"/>
  <c r="AC77" i="1"/>
  <c r="AA77" i="1"/>
  <c r="AC88" i="1"/>
  <c r="A577" i="8"/>
  <c r="A553" i="8"/>
  <c r="A569" i="8"/>
  <c r="A529" i="8"/>
  <c r="A545" i="8"/>
  <c r="AB349" i="8"/>
  <c r="AC349" i="8"/>
  <c r="AF349" i="8"/>
  <c r="AG365" i="8"/>
  <c r="AG341" i="8"/>
  <c r="AC373" i="8"/>
  <c r="AB437" i="8"/>
  <c r="A421" i="8"/>
  <c r="A373" i="8"/>
  <c r="A413" i="8"/>
  <c r="AG437" i="8"/>
  <c r="AB341" i="8"/>
  <c r="AF373" i="8"/>
  <c r="A389" i="8"/>
  <c r="AD365" i="8"/>
  <c r="A397" i="8"/>
  <c r="A349" i="8"/>
  <c r="AD349" i="8"/>
  <c r="AB373" i="8"/>
  <c r="AD373" i="8"/>
  <c r="AG349" i="8"/>
  <c r="AD749" i="8"/>
  <c r="AC749" i="8"/>
  <c r="AG749" i="8"/>
  <c r="AE733" i="8"/>
  <c r="AF733" i="8"/>
  <c r="AG733" i="8"/>
  <c r="AC733" i="8"/>
  <c r="AD733" i="8"/>
  <c r="A321" i="8"/>
  <c r="A613" i="8"/>
  <c r="AF338" i="8"/>
  <c r="A281" i="8"/>
  <c r="AB714" i="8"/>
  <c r="A313" i="8"/>
  <c r="A497" i="8"/>
  <c r="A505" i="8"/>
  <c r="A169" i="8"/>
  <c r="A265" i="8"/>
  <c r="A469" i="8"/>
  <c r="A361" i="8"/>
  <c r="A485" i="8"/>
  <c r="A353" i="8"/>
  <c r="A461" i="8"/>
  <c r="A377" i="8"/>
  <c r="A425" i="8"/>
  <c r="A26" i="8"/>
  <c r="A493" i="8"/>
  <c r="A589" i="8"/>
  <c r="AC74" i="8"/>
  <c r="A53" i="8"/>
  <c r="A101" i="8"/>
  <c r="A205" i="8"/>
  <c r="AE205" i="8"/>
  <c r="A245" i="8"/>
  <c r="A133" i="8"/>
  <c r="A253" i="8"/>
  <c r="AB301" i="8"/>
  <c r="A301" i="8"/>
  <c r="A565" i="8"/>
  <c r="A541" i="8"/>
  <c r="A533" i="8"/>
  <c r="A29" i="8"/>
  <c r="AG29" i="8"/>
  <c r="A149" i="8"/>
  <c r="A181" i="8"/>
  <c r="A229" i="8"/>
  <c r="A37" i="8"/>
  <c r="AF325" i="8"/>
  <c r="AC325" i="8"/>
  <c r="AE325" i="8"/>
  <c r="AG325" i="8"/>
  <c r="A13" i="8"/>
  <c r="A85" i="8"/>
  <c r="A157" i="8"/>
  <c r="AE157" i="8"/>
  <c r="AC293" i="8"/>
  <c r="AD293" i="8"/>
  <c r="AD325" i="8"/>
  <c r="A325" i="8"/>
  <c r="A61" i="8"/>
  <c r="A109" i="8"/>
  <c r="A277" i="8"/>
  <c r="A601" i="8"/>
  <c r="AE221" i="8"/>
  <c r="AD101" i="8"/>
  <c r="AA82" i="1"/>
  <c r="AG101" i="8"/>
  <c r="AA76" i="1"/>
  <c r="AC101" i="8"/>
  <c r="AF181" i="8"/>
  <c r="AC79" i="1"/>
  <c r="AC87" i="1"/>
  <c r="AC80" i="1"/>
  <c r="AC81" i="1"/>
  <c r="AE29" i="8"/>
  <c r="A557" i="8"/>
  <c r="AE506" i="8"/>
  <c r="AE229" i="8"/>
  <c r="AD229" i="8"/>
  <c r="AF205" i="8"/>
  <c r="AC205" i="8"/>
  <c r="AG85" i="8"/>
  <c r="AB85" i="8"/>
  <c r="AG205" i="8"/>
  <c r="AF218" i="8"/>
  <c r="AC301" i="8"/>
  <c r="AD301" i="8"/>
  <c r="AE301" i="8"/>
  <c r="AG301" i="8"/>
  <c r="AF301" i="8"/>
  <c r="AG197" i="8"/>
  <c r="AB181" i="8"/>
  <c r="AC421" i="8"/>
  <c r="AB421" i="8"/>
  <c r="AE421" i="8"/>
  <c r="AD421" i="8"/>
  <c r="AF421" i="8"/>
  <c r="AG421" i="8"/>
  <c r="AG506" i="8"/>
  <c r="AC229" i="8"/>
  <c r="AG229" i="8"/>
  <c r="AD205" i="8"/>
  <c r="AB205" i="8"/>
  <c r="AD410" i="8"/>
  <c r="AD746" i="8"/>
  <c r="AE746" i="8"/>
  <c r="AC725" i="8"/>
  <c r="AG469" i="8"/>
  <c r="AF469" i="8"/>
  <c r="AE469" i="8"/>
  <c r="AC469" i="8"/>
  <c r="AB469" i="8"/>
  <c r="AD469" i="8"/>
  <c r="AE109" i="8"/>
  <c r="AD109" i="8"/>
  <c r="AG109" i="8"/>
  <c r="AF109" i="8"/>
  <c r="AB109" i="8"/>
  <c r="AC109" i="8"/>
  <c r="AC85" i="8"/>
  <c r="AF85" i="8"/>
  <c r="AD85" i="8"/>
  <c r="AE85" i="8"/>
  <c r="AE125" i="8"/>
  <c r="AG125" i="8"/>
  <c r="AB277" i="8"/>
  <c r="AD277" i="8"/>
  <c r="AE277" i="8"/>
  <c r="AF277" i="8"/>
  <c r="AC277" i="8"/>
  <c r="AG277" i="8"/>
  <c r="AC269" i="8"/>
  <c r="AD269" i="8"/>
  <c r="AC245" i="8"/>
  <c r="AF245" i="8"/>
  <c r="AD245" i="8"/>
  <c r="AB245" i="8"/>
  <c r="AD77" i="8"/>
  <c r="AC77" i="8"/>
  <c r="AF229" i="8"/>
  <c r="AB229" i="8"/>
  <c r="AF61" i="8"/>
  <c r="AG61" i="8"/>
  <c r="AB61" i="8"/>
  <c r="AD61" i="8"/>
  <c r="AC61" i="8"/>
  <c r="AE61" i="8"/>
  <c r="AB445" i="8"/>
  <c r="AC445" i="8"/>
  <c r="AG445" i="8"/>
  <c r="AE445" i="8"/>
  <c r="AF445" i="8"/>
  <c r="AD445" i="8"/>
  <c r="AC181" i="8"/>
  <c r="AE181" i="8"/>
  <c r="AG181" i="8"/>
  <c r="AD181" i="8"/>
  <c r="AF29" i="8"/>
  <c r="AD29" i="8"/>
  <c r="AC29" i="8"/>
  <c r="AD253" i="8"/>
  <c r="AG253" i="8"/>
  <c r="AF253" i="8"/>
  <c r="AB253" i="8"/>
  <c r="AE253" i="8"/>
  <c r="AC253" i="8"/>
  <c r="AB101" i="8"/>
  <c r="AF101" i="8"/>
  <c r="AE101" i="8"/>
  <c r="AC37" i="8"/>
  <c r="AF37" i="8"/>
  <c r="AG37" i="8"/>
  <c r="AD37" i="8"/>
  <c r="AE37" i="8"/>
  <c r="AB37" i="8"/>
  <c r="AD197" i="8"/>
  <c r="AB197" i="8"/>
  <c r="AF197" i="8"/>
  <c r="AB157" i="8"/>
  <c r="AG157" i="8"/>
  <c r="AC157" i="8"/>
  <c r="AD157" i="8"/>
  <c r="AF157" i="8"/>
  <c r="AB53" i="8"/>
  <c r="AF53" i="8"/>
  <c r="AD53" i="8"/>
  <c r="AG53" i="8"/>
  <c r="AE53" i="8"/>
  <c r="AC53" i="8"/>
  <c r="B2" i="12"/>
  <c r="AC722" i="8"/>
  <c r="AJ61" i="1"/>
  <c r="AF69" i="1"/>
  <c r="AL69" i="1" s="1"/>
  <c r="AA61" i="1"/>
  <c r="AF87" i="1"/>
  <c r="AL87" i="1" s="1"/>
  <c r="AE96" i="4"/>
  <c r="Y9" i="1"/>
  <c r="AD9" i="1" s="1"/>
  <c r="AG746" i="8"/>
  <c r="AB746" i="8"/>
  <c r="AB722" i="8"/>
  <c r="A240" i="8"/>
  <c r="AG722" i="8"/>
  <c r="AH6" i="1"/>
  <c r="A401" i="8"/>
  <c r="A409" i="8"/>
  <c r="A433" i="8"/>
  <c r="A73" i="8"/>
  <c r="A217" i="8"/>
  <c r="A385" i="8"/>
  <c r="A25" i="8"/>
  <c r="A89" i="8"/>
  <c r="A113" i="8"/>
  <c r="A329" i="8"/>
  <c r="A193" i="8"/>
  <c r="A233" i="8"/>
  <c r="A145" i="8"/>
  <c r="A121" i="8"/>
  <c r="A337" i="8"/>
  <c r="A521" i="8"/>
  <c r="A185" i="8"/>
  <c r="A289" i="8"/>
  <c r="A97" i="8"/>
  <c r="A161" i="8"/>
  <c r="A241" i="8"/>
  <c r="A49" i="8"/>
  <c r="A457" i="8"/>
  <c r="AJ69" i="1"/>
  <c r="AA79" i="1"/>
  <c r="AC410" i="8"/>
  <c r="AD50" i="8"/>
  <c r="AE602" i="8"/>
  <c r="AF578" i="8"/>
  <c r="AD170" i="8"/>
  <c r="AD506" i="8"/>
  <c r="AC266" i="8"/>
  <c r="AF290" i="8"/>
  <c r="AE338" i="8"/>
  <c r="AG242" i="8"/>
  <c r="AB602" i="8"/>
  <c r="AC194" i="8"/>
  <c r="AC506" i="8"/>
  <c r="AB290" i="8"/>
  <c r="AC242" i="8"/>
  <c r="AE290" i="8"/>
  <c r="AB338" i="8"/>
  <c r="AD290" i="8"/>
  <c r="AD242" i="8"/>
  <c r="AD338" i="8"/>
  <c r="AB218" i="8"/>
  <c r="AD554" i="8"/>
  <c r="A578" i="8"/>
  <c r="A146" i="8"/>
  <c r="AD266" i="8"/>
  <c r="AG146" i="8"/>
  <c r="A74" i="8"/>
  <c r="A458" i="8"/>
  <c r="AB506" i="8"/>
  <c r="A50" i="8"/>
  <c r="A386" i="8"/>
  <c r="A338" i="8"/>
  <c r="AC578" i="8"/>
  <c r="AG218" i="8"/>
  <c r="AG290" i="8"/>
  <c r="AD602" i="8"/>
  <c r="AE242" i="8"/>
  <c r="AB194" i="8"/>
  <c r="AC218" i="8"/>
  <c r="AC554" i="8"/>
  <c r="AE50" i="8"/>
  <c r="AG170" i="8"/>
  <c r="A170" i="8"/>
  <c r="AF386" i="8"/>
  <c r="AG194" i="8"/>
  <c r="A290" i="8"/>
  <c r="AB578" i="8"/>
  <c r="AD578" i="8"/>
  <c r="AD194" i="8"/>
  <c r="AD458" i="8"/>
  <c r="AG554" i="8"/>
  <c r="A362" i="8"/>
  <c r="A482" i="8"/>
  <c r="A410" i="8"/>
  <c r="A506" i="8"/>
  <c r="A242" i="8"/>
  <c r="A218" i="8"/>
  <c r="A554" i="8"/>
  <c r="AJ75" i="1"/>
  <c r="AF85" i="1"/>
  <c r="AL85" i="1" s="1"/>
  <c r="AH75" i="1"/>
  <c r="Y75" i="1"/>
  <c r="AD75" i="1" s="1"/>
  <c r="AC67" i="1"/>
  <c r="Y67" i="1"/>
  <c r="AD67" i="1" s="1"/>
  <c r="AC86" i="1"/>
  <c r="Y86" i="1"/>
  <c r="AD86" i="1" s="1"/>
  <c r="AH78" i="1"/>
  <c r="Y78" i="1"/>
  <c r="AD78" i="1" s="1"/>
  <c r="Y70" i="1"/>
  <c r="AD70" i="1" s="1"/>
  <c r="AC62" i="1"/>
  <c r="Y62" i="1"/>
  <c r="AD62" i="1" s="1"/>
  <c r="AC85" i="1"/>
  <c r="Y85" i="1"/>
  <c r="AD85" i="1" s="1"/>
  <c r="AH77" i="1"/>
  <c r="Y77" i="1"/>
  <c r="AD77" i="1" s="1"/>
  <c r="AH69" i="1"/>
  <c r="Y69" i="1"/>
  <c r="AD69" i="1" s="1"/>
  <c r="Y61" i="1"/>
  <c r="AD61" i="1" s="1"/>
  <c r="AC69" i="1"/>
  <c r="AJ80" i="1"/>
  <c r="AH85" i="1"/>
  <c r="AJ62" i="1"/>
  <c r="AC61" i="1"/>
  <c r="AH61" i="1"/>
  <c r="AF70" i="1"/>
  <c r="AL70" i="1" s="1"/>
  <c r="AA80" i="1"/>
  <c r="AH62" i="1"/>
  <c r="AF89" i="1"/>
  <c r="AL89" i="1" s="1"/>
  <c r="AH70" i="1"/>
  <c r="AJ89" i="1"/>
  <c r="AA71" i="1"/>
  <c r="AC70" i="1"/>
  <c r="AF389" i="8"/>
  <c r="AB389" i="8"/>
  <c r="AD389" i="8"/>
  <c r="AC389" i="8"/>
  <c r="AD397" i="8"/>
  <c r="AF397" i="8"/>
  <c r="AG397" i="8"/>
  <c r="AE397" i="8"/>
  <c r="AB397" i="8"/>
  <c r="AC397" i="8"/>
  <c r="AB413" i="8"/>
  <c r="AF413" i="8"/>
  <c r="AG413" i="8"/>
  <c r="AE413" i="8"/>
  <c r="AG485" i="8"/>
  <c r="AD485" i="8"/>
  <c r="AC485" i="8"/>
  <c r="AE485" i="8"/>
  <c r="AF485" i="8"/>
  <c r="AB485" i="8"/>
  <c r="AE493" i="8"/>
  <c r="AG493" i="8"/>
  <c r="AF493" i="8"/>
  <c r="AC493" i="8"/>
  <c r="AD493" i="8"/>
  <c r="AD509" i="8"/>
  <c r="AC509" i="8"/>
  <c r="AG509" i="8"/>
  <c r="AE509" i="8"/>
  <c r="AB509" i="8"/>
  <c r="AE517" i="8"/>
  <c r="AC517" i="8"/>
  <c r="AG517" i="8"/>
  <c r="AD533" i="8"/>
  <c r="AE533" i="8"/>
  <c r="AG557" i="8"/>
  <c r="AD557" i="8"/>
  <c r="AB557" i="8"/>
  <c r="AC557" i="8"/>
  <c r="AD565" i="8"/>
  <c r="AF565" i="8"/>
  <c r="AC565" i="8"/>
  <c r="AB565" i="8"/>
  <c r="AG565" i="8"/>
  <c r="AE565" i="8"/>
  <c r="AF581" i="8"/>
  <c r="AE581" i="8"/>
  <c r="AB581" i="8"/>
  <c r="AC581" i="8"/>
  <c r="AB589" i="8"/>
  <c r="AD589" i="8"/>
  <c r="AC589" i="8"/>
  <c r="AG589" i="8"/>
  <c r="AE589" i="8"/>
  <c r="AF589" i="8"/>
  <c r="AB605" i="8"/>
  <c r="AE605" i="8"/>
  <c r="AD605" i="8"/>
  <c r="AC605" i="8"/>
  <c r="AG605" i="8"/>
  <c r="AF605" i="8"/>
  <c r="AE613" i="8"/>
  <c r="AG613" i="8"/>
  <c r="AC613" i="8"/>
  <c r="AB613" i="8"/>
  <c r="AF613" i="8"/>
  <c r="AD613" i="8"/>
  <c r="AG661" i="8"/>
  <c r="AB661" i="8"/>
  <c r="AD661" i="8"/>
  <c r="AC661" i="8"/>
  <c r="AE661" i="8"/>
  <c r="AF661" i="8"/>
  <c r="AC709" i="8"/>
  <c r="AG709" i="8"/>
  <c r="AC541" i="8"/>
  <c r="AF541" i="8"/>
  <c r="A207" i="8"/>
  <c r="AE541" i="8"/>
  <c r="AG541" i="8"/>
  <c r="AB541" i="8"/>
  <c r="AD541" i="8"/>
  <c r="AB493" i="8"/>
  <c r="AF133" i="8"/>
  <c r="AC133" i="8"/>
  <c r="AE133" i="8"/>
  <c r="AB133" i="8"/>
  <c r="AD133" i="8"/>
  <c r="AG133" i="8"/>
  <c r="AD317" i="8"/>
  <c r="AE317" i="8"/>
  <c r="AF317" i="8"/>
  <c r="AE709" i="8"/>
  <c r="AF8" i="1"/>
  <c r="AL8" i="1" s="1"/>
  <c r="Z3" i="12"/>
  <c r="AG461" i="8"/>
  <c r="AD461" i="8"/>
  <c r="AB517" i="8"/>
  <c r="AF709" i="8"/>
  <c r="AD517" i="8"/>
  <c r="AF517" i="8"/>
  <c r="AB709" i="8"/>
  <c r="AD709" i="8"/>
  <c r="AC698" i="8"/>
  <c r="AB698" i="8"/>
  <c r="AD698" i="8"/>
  <c r="AF698" i="8"/>
  <c r="AE698" i="8"/>
  <c r="AG698" i="8"/>
  <c r="AC482" i="8"/>
  <c r="AB482" i="8"/>
  <c r="AE482" i="8"/>
  <c r="AG482" i="8"/>
  <c r="AF482" i="8"/>
  <c r="AD482" i="8"/>
  <c r="A194" i="8"/>
  <c r="AB50" i="8"/>
  <c r="A98" i="8"/>
  <c r="AF50" i="8"/>
  <c r="A266" i="8"/>
  <c r="A602" i="8"/>
  <c r="A599" i="8"/>
  <c r="AG697" i="8"/>
  <c r="AB98" i="8"/>
  <c r="AD98" i="8"/>
  <c r="AC98" i="8"/>
  <c r="AE98" i="8"/>
  <c r="AF98" i="8"/>
  <c r="AG98" i="8"/>
  <c r="AC97" i="8"/>
  <c r="AD97" i="8"/>
  <c r="AF169" i="8"/>
  <c r="AF209" i="8"/>
  <c r="AC209" i="8"/>
  <c r="AG337" i="8"/>
  <c r="AD361" i="8"/>
  <c r="AG361" i="8"/>
  <c r="AB637" i="8"/>
  <c r="AD637" i="8"/>
  <c r="AF637" i="8"/>
  <c r="AG637" i="8"/>
  <c r="AE637" i="8"/>
  <c r="AB17" i="8"/>
  <c r="AD17" i="8"/>
  <c r="AG25" i="8"/>
  <c r="AD25" i="8"/>
  <c r="AC25" i="8"/>
  <c r="AG65" i="8"/>
  <c r="AD73" i="8"/>
  <c r="AG73" i="8"/>
  <c r="AF73" i="8"/>
  <c r="AC113" i="8"/>
  <c r="AG113" i="8"/>
  <c r="AG121" i="8"/>
  <c r="AB121" i="8"/>
  <c r="AC121" i="8"/>
  <c r="AC137" i="8"/>
  <c r="AD145" i="8"/>
  <c r="AE145" i="8"/>
  <c r="AF145" i="8"/>
  <c r="AB161" i="8"/>
  <c r="AC161" i="8"/>
  <c r="AG193" i="8"/>
  <c r="AE193" i="8"/>
  <c r="AF193" i="8"/>
  <c r="AB233" i="8"/>
  <c r="AF233" i="8"/>
  <c r="AG233" i="8"/>
  <c r="AF241" i="8"/>
  <c r="AD241" i="8"/>
  <c r="AG241" i="8"/>
  <c r="AD265" i="8"/>
  <c r="AE265" i="8"/>
  <c r="AC265" i="8"/>
  <c r="AB289" i="8"/>
  <c r="AC289" i="8"/>
  <c r="AF289" i="8"/>
  <c r="AG313" i="8"/>
  <c r="AB313" i="8"/>
  <c r="AE313" i="8"/>
  <c r="AC353" i="8"/>
  <c r="AC385" i="8"/>
  <c r="AE385" i="8"/>
  <c r="AF385" i="8"/>
  <c r="AB433" i="8"/>
  <c r="AG433" i="8"/>
  <c r="AE433" i="8"/>
  <c r="AE685" i="8"/>
  <c r="AC685" i="8"/>
  <c r="AD26" i="8"/>
  <c r="AF26" i="8"/>
  <c r="AC26" i="8"/>
  <c r="AB26" i="8"/>
  <c r="AG26" i="8"/>
  <c r="AE26" i="8"/>
  <c r="AE629" i="8"/>
  <c r="AG629" i="8"/>
  <c r="AC629" i="8"/>
  <c r="AF74" i="8"/>
  <c r="AG74" i="8"/>
  <c r="AE74" i="8"/>
  <c r="AB146" i="8"/>
  <c r="AF146" i="8"/>
  <c r="AC170" i="8"/>
  <c r="AF170" i="8"/>
  <c r="AB170" i="8"/>
  <c r="AF362" i="8"/>
  <c r="AD362" i="8"/>
  <c r="AE362" i="8"/>
  <c r="AG362" i="8"/>
  <c r="AG386" i="8"/>
  <c r="AB386" i="8"/>
  <c r="AD386" i="8"/>
  <c r="AE410" i="8"/>
  <c r="AB410" i="8"/>
  <c r="AF458" i="8"/>
  <c r="AE458" i="8"/>
  <c r="AB458" i="8"/>
  <c r="AD626" i="8"/>
  <c r="AC650" i="8"/>
  <c r="AC674" i="8"/>
  <c r="AD674" i="8"/>
  <c r="AE674" i="8"/>
  <c r="AB674" i="8"/>
  <c r="AF674" i="8"/>
  <c r="AE757" i="8"/>
  <c r="AF757" i="8"/>
  <c r="AB757" i="8"/>
  <c r="AC757" i="8"/>
  <c r="AG757" i="8"/>
  <c r="AD757" i="8"/>
  <c r="AB650" i="8"/>
  <c r="AD677" i="8"/>
  <c r="AF641" i="8"/>
  <c r="AD650" i="8"/>
  <c r="AC642" i="8"/>
  <c r="AG641" i="8"/>
  <c r="AF626" i="8"/>
  <c r="AC626" i="8"/>
  <c r="AG626" i="8"/>
  <c r="AB626" i="8"/>
  <c r="AE650" i="8"/>
  <c r="AF650" i="8"/>
  <c r="AD721" i="8"/>
  <c r="AF721" i="8"/>
  <c r="AE721" i="8"/>
  <c r="AB721" i="8"/>
  <c r="AE625" i="8"/>
  <c r="AB653" i="8"/>
  <c r="AB625" i="8"/>
  <c r="AG625" i="8"/>
  <c r="AF625" i="8"/>
  <c r="AF677" i="8"/>
  <c r="AB677" i="8"/>
  <c r="AE641" i="8"/>
  <c r="AF653" i="8"/>
  <c r="AB685" i="8"/>
  <c r="AG685" i="8"/>
  <c r="AF685" i="8"/>
  <c r="AC677" i="8"/>
  <c r="AD689" i="8"/>
  <c r="AG677" i="8"/>
  <c r="AE689" i="8"/>
  <c r="AA8" i="1"/>
  <c r="AA6" i="1"/>
  <c r="AB191" i="8"/>
  <c r="AG13" i="8"/>
  <c r="AE13" i="8"/>
  <c r="AD13" i="8"/>
  <c r="AF13" i="8"/>
  <c r="AC13" i="8"/>
  <c r="AB13" i="8"/>
  <c r="C11" i="8"/>
  <c r="AE69" i="8" l="1"/>
  <c r="AD738" i="8"/>
  <c r="AC690" i="8"/>
  <c r="A535" i="8"/>
  <c r="AB282" i="8"/>
  <c r="A307" i="8"/>
  <c r="A333" i="8"/>
  <c r="AD42" i="8"/>
  <c r="AC546" i="8"/>
  <c r="A147" i="8"/>
  <c r="AG725" i="8"/>
  <c r="A513" i="8"/>
  <c r="BM14" i="4"/>
  <c r="AD753" i="8"/>
  <c r="AB725" i="8"/>
  <c r="AD65" i="8"/>
  <c r="AD725" i="8"/>
  <c r="AG293" i="8"/>
  <c r="A125" i="8"/>
  <c r="A501" i="8"/>
  <c r="AF437" i="8"/>
  <c r="A509" i="8"/>
  <c r="AE149" i="8"/>
  <c r="AG77" i="8"/>
  <c r="AF533" i="8"/>
  <c r="A77" i="8"/>
  <c r="A581" i="8"/>
  <c r="A365" i="8"/>
  <c r="AE669" i="8"/>
  <c r="AB689" i="8"/>
  <c r="AE437" i="8"/>
  <c r="AB137" i="8"/>
  <c r="AE65" i="8"/>
  <c r="AC533" i="8"/>
  <c r="AF461" i="8"/>
  <c r="AE162" i="8"/>
  <c r="A617" i="8"/>
  <c r="AD45" i="8"/>
  <c r="AB269" i="8"/>
  <c r="AE725" i="8"/>
  <c r="AC653" i="8"/>
  <c r="AF749" i="8"/>
  <c r="AF353" i="8"/>
  <c r="AF137" i="8"/>
  <c r="AG533" i="8"/>
  <c r="AE173" i="8"/>
  <c r="AB149" i="8"/>
  <c r="AE197" i="8"/>
  <c r="AF269" i="8"/>
  <c r="AF689" i="8"/>
  <c r="AB749" i="8"/>
  <c r="AB401" i="8"/>
  <c r="AE461" i="8"/>
  <c r="AF173" i="8"/>
  <c r="AF149" i="8"/>
  <c r="AE269" i="8"/>
  <c r="AE701" i="8"/>
  <c r="AD341" i="8"/>
  <c r="AF666" i="8"/>
  <c r="AG329" i="8"/>
  <c r="AF257" i="8"/>
  <c r="AD185" i="8"/>
  <c r="AG317" i="8"/>
  <c r="AD581" i="8"/>
  <c r="AB461" i="8"/>
  <c r="A209" i="8"/>
  <c r="AC173" i="8"/>
  <c r="AG149" i="8"/>
  <c r="AB221" i="8"/>
  <c r="AE77" i="8"/>
  <c r="AF125" i="8"/>
  <c r="A221" i="8"/>
  <c r="A17" i="8"/>
  <c r="A437" i="8"/>
  <c r="AF365" i="8"/>
  <c r="AG210" i="8"/>
  <c r="AD653" i="8"/>
  <c r="AD353" i="8"/>
  <c r="AG173" i="8"/>
  <c r="AD149" i="8"/>
  <c r="A593" i="8"/>
  <c r="AB293" i="8"/>
  <c r="A173" i="8"/>
  <c r="AE341" i="8"/>
  <c r="AG701" i="8"/>
  <c r="AD437" i="8"/>
  <c r="A282" i="8"/>
  <c r="A305" i="8"/>
  <c r="AF221" i="8"/>
  <c r="AC125" i="8"/>
  <c r="AC329" i="8"/>
  <c r="AG257" i="8"/>
  <c r="AB185" i="8"/>
  <c r="A449" i="8"/>
  <c r="AC221" i="8"/>
  <c r="AB77" i="8"/>
  <c r="AB125" i="8"/>
  <c r="A605" i="8"/>
  <c r="AC341" i="8"/>
  <c r="AC641" i="8"/>
  <c r="AB701" i="8"/>
  <c r="AD641" i="8"/>
  <c r="AC701" i="8"/>
  <c r="AE642" i="8"/>
  <c r="AF629" i="8"/>
  <c r="AD329" i="8"/>
  <c r="AE257" i="8"/>
  <c r="AE185" i="8"/>
  <c r="AB317" i="8"/>
  <c r="AF557" i="8"/>
  <c r="AC413" i="8"/>
  <c r="AE389" i="8"/>
  <c r="AC666" i="8"/>
  <c r="A65" i="8"/>
  <c r="A257" i="8"/>
  <c r="AB173" i="8"/>
  <c r="AG221" i="8"/>
  <c r="AG245" i="8"/>
  <c r="A293" i="8"/>
  <c r="A317" i="8"/>
  <c r="A341" i="8"/>
  <c r="A41" i="8"/>
  <c r="AD401" i="8"/>
  <c r="AC689" i="8"/>
  <c r="AF701" i="8"/>
  <c r="AE653" i="8"/>
  <c r="AG690" i="8"/>
  <c r="AD629" i="8"/>
  <c r="AD161" i="8"/>
  <c r="AE113" i="8"/>
  <c r="AC17" i="8"/>
  <c r="A473" i="8"/>
  <c r="AC580" i="8"/>
  <c r="A269" i="8"/>
  <c r="A197" i="8"/>
  <c r="A137" i="8"/>
  <c r="AB365" i="8"/>
  <c r="AB162" i="8"/>
  <c r="AG258" i="8"/>
  <c r="A258" i="8"/>
  <c r="AE738" i="8"/>
  <c r="A546" i="8"/>
  <c r="AB730" i="8"/>
  <c r="A210" i="8"/>
  <c r="AD282" i="8"/>
  <c r="AB738" i="8"/>
  <c r="A90" i="8"/>
  <c r="A42" i="8"/>
  <c r="A162" i="8"/>
  <c r="AG682" i="8"/>
  <c r="AF274" i="8"/>
  <c r="AE394" i="8"/>
  <c r="AE202" i="8"/>
  <c r="AF442" i="8"/>
  <c r="A417" i="8"/>
  <c r="A561" i="8"/>
  <c r="Z490" i="8"/>
  <c r="A490" i="8"/>
  <c r="AG274" i="8"/>
  <c r="AE538" i="8"/>
  <c r="AF730" i="8"/>
  <c r="AB741" i="8"/>
  <c r="AD741" i="8"/>
  <c r="AG741" i="8"/>
  <c r="AE741" i="8"/>
  <c r="AC741" i="8"/>
  <c r="AF741" i="8"/>
  <c r="Z81" i="8"/>
  <c r="AG81" i="8" s="1"/>
  <c r="A81" i="8"/>
  <c r="A105" i="8"/>
  <c r="AF738" i="8"/>
  <c r="AC738" i="8"/>
  <c r="AE714" i="8"/>
  <c r="AC714" i="8"/>
  <c r="AD714" i="8"/>
  <c r="AG714" i="8"/>
  <c r="AB690" i="8"/>
  <c r="AF690" i="8"/>
  <c r="AE690" i="8"/>
  <c r="AD666" i="8"/>
  <c r="AB666" i="8"/>
  <c r="AE666" i="8"/>
  <c r="AF642" i="8"/>
  <c r="AG642" i="8"/>
  <c r="AD642" i="8"/>
  <c r="Z618" i="8"/>
  <c r="A618" i="8"/>
  <c r="Z594" i="8"/>
  <c r="A594" i="8"/>
  <c r="Z570" i="8"/>
  <c r="A570" i="8"/>
  <c r="Z402" i="8"/>
  <c r="A402" i="8"/>
  <c r="Z378" i="8"/>
  <c r="A378" i="8"/>
  <c r="Z354" i="8"/>
  <c r="A354" i="8"/>
  <c r="Z330" i="8"/>
  <c r="A330" i="8"/>
  <c r="AF282" i="8"/>
  <c r="AG282" i="8"/>
  <c r="AE282" i="8"/>
  <c r="AB258" i="8"/>
  <c r="AD258" i="8"/>
  <c r="AE258" i="8"/>
  <c r="Z234" i="8"/>
  <c r="A234" i="8"/>
  <c r="AB210" i="8"/>
  <c r="AD210" i="8"/>
  <c r="Z186" i="8"/>
  <c r="A186" i="8"/>
  <c r="AD162" i="8"/>
  <c r="AG162" i="8"/>
  <c r="AF162" i="8"/>
  <c r="Z138" i="8"/>
  <c r="AC138" i="8" s="1"/>
  <c r="A138" i="8"/>
  <c r="Z114" i="8"/>
  <c r="A114" i="8"/>
  <c r="Z66" i="8"/>
  <c r="A66" i="8"/>
  <c r="AF42" i="8"/>
  <c r="AE42" i="8"/>
  <c r="Z18" i="8"/>
  <c r="A18" i="8"/>
  <c r="AF754" i="8"/>
  <c r="AG754" i="8"/>
  <c r="AC754" i="8"/>
  <c r="AE754" i="8"/>
  <c r="AB658" i="8"/>
  <c r="AC658" i="8"/>
  <c r="AD658" i="8"/>
  <c r="AF658" i="8"/>
  <c r="Z514" i="8"/>
  <c r="A514" i="8"/>
  <c r="AE154" i="8"/>
  <c r="AG154" i="8"/>
  <c r="AC154" i="8"/>
  <c r="AG130" i="8"/>
  <c r="AE130" i="8"/>
  <c r="AB106" i="8"/>
  <c r="AG106" i="8"/>
  <c r="AG442" i="8"/>
  <c r="AE1137" i="8"/>
  <c r="AF1137" i="8"/>
  <c r="AF621" i="8"/>
  <c r="AC621" i="8"/>
  <c r="AE621" i="8"/>
  <c r="Z549" i="8"/>
  <c r="A549" i="8"/>
  <c r="Z537" i="8"/>
  <c r="AF537" i="8" s="1"/>
  <c r="A537" i="8"/>
  <c r="Z477" i="8"/>
  <c r="A477" i="8"/>
  <c r="Z441" i="8"/>
  <c r="A441" i="8"/>
  <c r="Z393" i="8"/>
  <c r="A393" i="8"/>
  <c r="Z357" i="8"/>
  <c r="A357" i="8"/>
  <c r="AF309" i="8"/>
  <c r="AB309" i="8"/>
  <c r="A202" i="8"/>
  <c r="AG309" i="8"/>
  <c r="AD117" i="8"/>
  <c r="AC117" i="8"/>
  <c r="A45" i="8"/>
  <c r="AD705" i="8"/>
  <c r="AG705" i="8"/>
  <c r="AF705" i="8"/>
  <c r="AB705" i="8"/>
  <c r="AE705" i="8"/>
  <c r="AB645" i="8"/>
  <c r="AE645" i="8"/>
  <c r="AF645" i="8"/>
  <c r="AG645" i="8"/>
  <c r="AE573" i="8"/>
  <c r="AB573" i="8"/>
  <c r="AD573" i="8"/>
  <c r="AG429" i="8"/>
  <c r="AE429" i="8"/>
  <c r="AD429" i="8"/>
  <c r="AB429" i="8"/>
  <c r="AF429" i="8"/>
  <c r="AC429" i="8"/>
  <c r="Z405" i="8"/>
  <c r="A405" i="8"/>
  <c r="Z381" i="8"/>
  <c r="A381" i="8"/>
  <c r="Z345" i="8"/>
  <c r="A345" i="8"/>
  <c r="AC333" i="8"/>
  <c r="AE333" i="8"/>
  <c r="AD333" i="8"/>
  <c r="AG333" i="8"/>
  <c r="AF333" i="8"/>
  <c r="AB333" i="8"/>
  <c r="Z297" i="8"/>
  <c r="AC297" i="8" s="1"/>
  <c r="A297" i="8"/>
  <c r="Z273" i="8"/>
  <c r="AE273" i="8" s="1"/>
  <c r="A273" i="8"/>
  <c r="Z249" i="8"/>
  <c r="A249" i="8"/>
  <c r="Z225" i="8"/>
  <c r="A225" i="8"/>
  <c r="Z201" i="8"/>
  <c r="A201" i="8"/>
  <c r="Z177" i="8"/>
  <c r="A177" i="8"/>
  <c r="Z129" i="8"/>
  <c r="A129" i="8"/>
  <c r="AC105" i="8"/>
  <c r="AB105" i="8"/>
  <c r="AE105" i="8"/>
  <c r="Z21" i="8"/>
  <c r="A21" i="8"/>
  <c r="AG58" i="8"/>
  <c r="AF58" i="8"/>
  <c r="AB58" i="8"/>
  <c r="AB657" i="8"/>
  <c r="AD657" i="8"/>
  <c r="AC657" i="8"/>
  <c r="Z489" i="8"/>
  <c r="A489" i="8"/>
  <c r="AB69" i="8"/>
  <c r="AC69" i="8"/>
  <c r="AG69" i="8"/>
  <c r="AC573" i="8"/>
  <c r="AE309" i="8"/>
  <c r="A285" i="8"/>
  <c r="AE117" i="8"/>
  <c r="AB634" i="8"/>
  <c r="AG634" i="8"/>
  <c r="AD634" i="8"/>
  <c r="AC634" i="8"/>
  <c r="A154" i="8"/>
  <c r="AB669" i="8"/>
  <c r="AG669" i="8"/>
  <c r="AC669" i="8"/>
  <c r="Z597" i="8"/>
  <c r="A597" i="8"/>
  <c r="Z33" i="8"/>
  <c r="A33" i="8"/>
  <c r="AF69" i="8"/>
  <c r="A369" i="8"/>
  <c r="AD621" i="8"/>
  <c r="AE658" i="8"/>
  <c r="AC106" i="8"/>
  <c r="AG538" i="8"/>
  <c r="AD442" i="8"/>
  <c r="A57" i="8"/>
  <c r="AB117" i="8"/>
  <c r="A309" i="8"/>
  <c r="A429" i="8"/>
  <c r="AF586" i="8"/>
  <c r="AC586" i="8"/>
  <c r="AD586" i="8"/>
  <c r="AB586" i="8"/>
  <c r="AF394" i="8"/>
  <c r="AD394" i="8"/>
  <c r="AB394" i="8"/>
  <c r="AG394" i="8"/>
  <c r="Z370" i="8"/>
  <c r="A370" i="8"/>
  <c r="Z346" i="8"/>
  <c r="A346" i="8"/>
  <c r="Z322" i="8"/>
  <c r="A322" i="8"/>
  <c r="Z298" i="8"/>
  <c r="A298" i="8"/>
  <c r="AD274" i="8"/>
  <c r="AB274" i="8"/>
  <c r="AE274" i="8"/>
  <c r="Z250" i="8"/>
  <c r="A250" i="8"/>
  <c r="AE226" i="8"/>
  <c r="AG226" i="8"/>
  <c r="AB226" i="8"/>
  <c r="Z178" i="8"/>
  <c r="A178" i="8"/>
  <c r="AF538" i="8"/>
  <c r="AD58" i="8"/>
  <c r="Z585" i="8"/>
  <c r="AD585" i="8" s="1"/>
  <c r="A585" i="8"/>
  <c r="Z525" i="8"/>
  <c r="A525" i="8"/>
  <c r="AE285" i="8"/>
  <c r="AF285" i="8"/>
  <c r="AB261" i="8"/>
  <c r="AD261" i="8"/>
  <c r="AE261" i="8"/>
  <c r="AC261" i="8"/>
  <c r="Z237" i="8"/>
  <c r="A237" i="8"/>
  <c r="Z213" i="8"/>
  <c r="A213" i="8"/>
  <c r="AC189" i="8"/>
  <c r="AD189" i="8"/>
  <c r="AE189" i="8"/>
  <c r="Z165" i="8"/>
  <c r="A165" i="8"/>
  <c r="Z141" i="8"/>
  <c r="A141" i="8"/>
  <c r="AF93" i="8"/>
  <c r="AD93" i="8"/>
  <c r="AC93" i="8"/>
  <c r="AB93" i="8"/>
  <c r="AC58" i="8"/>
  <c r="AB285" i="8"/>
  <c r="A69" i="8"/>
  <c r="AC705" i="8"/>
  <c r="AF202" i="8"/>
  <c r="AD154" i="8"/>
  <c r="AD285" i="8"/>
  <c r="AF117" i="8"/>
  <c r="AG621" i="8"/>
  <c r="AG658" i="8"/>
  <c r="AB202" i="8"/>
  <c r="AB130" i="8"/>
  <c r="AC309" i="8"/>
  <c r="A586" i="8"/>
  <c r="AG285" i="8"/>
  <c r="AF633" i="8"/>
  <c r="A538" i="8"/>
  <c r="A106" i="8"/>
  <c r="AG93" i="8"/>
  <c r="Z610" i="8"/>
  <c r="A610" i="8"/>
  <c r="Z562" i="8"/>
  <c r="A562" i="8"/>
  <c r="Z466" i="8"/>
  <c r="A466" i="8"/>
  <c r="Z34" i="8"/>
  <c r="A34" i="8"/>
  <c r="B1125" i="8"/>
  <c r="AA1125" i="8" s="1"/>
  <c r="Z1125" i="8"/>
  <c r="AD1125" i="8" s="1"/>
  <c r="AE693" i="8"/>
  <c r="AB693" i="8"/>
  <c r="AC693" i="8"/>
  <c r="AF693" i="8"/>
  <c r="AG693" i="8"/>
  <c r="Z609" i="8"/>
  <c r="A609" i="8"/>
  <c r="Z453" i="8"/>
  <c r="A453" i="8"/>
  <c r="AG45" i="8"/>
  <c r="AB45" i="8"/>
  <c r="AF45" i="8"/>
  <c r="AE45" i="8"/>
  <c r="AD645" i="8"/>
  <c r="A394" i="8"/>
  <c r="AF573" i="8"/>
  <c r="AC682" i="8"/>
  <c r="A130" i="8"/>
  <c r="AF261" i="8"/>
  <c r="A117" i="8"/>
  <c r="A93" i="8"/>
  <c r="AB682" i="8"/>
  <c r="AG1137" i="8"/>
  <c r="A58" i="8"/>
  <c r="AE58" i="8"/>
  <c r="A153" i="8"/>
  <c r="AG573" i="8"/>
  <c r="A261" i="8"/>
  <c r="A226" i="8"/>
  <c r="AE634" i="8"/>
  <c r="AC369" i="8"/>
  <c r="A442" i="8"/>
  <c r="AE730" i="8"/>
  <c r="A189" i="8"/>
  <c r="B1149" i="8"/>
  <c r="AA1149" i="8" s="1"/>
  <c r="Z1149" i="8"/>
  <c r="AC1149" i="8" s="1"/>
  <c r="AB717" i="8"/>
  <c r="AC717" i="8"/>
  <c r="AF717" i="8"/>
  <c r="AG717" i="8"/>
  <c r="AD717" i="8"/>
  <c r="AF501" i="8"/>
  <c r="AD501" i="8"/>
  <c r="AB501" i="8"/>
  <c r="AC501" i="8"/>
  <c r="AG501" i="8"/>
  <c r="AD309" i="8"/>
  <c r="AC753" i="8"/>
  <c r="AC645" i="8"/>
  <c r="AF634" i="8"/>
  <c r="AF105" i="8"/>
  <c r="AB369" i="8"/>
  <c r="AF669" i="8"/>
  <c r="AF226" i="8"/>
  <c r="AD106" i="8"/>
  <c r="A274" i="8"/>
  <c r="A465" i="8"/>
  <c r="AB189" i="8"/>
  <c r="AF189" i="8"/>
  <c r="A9" i="8"/>
  <c r="AA49" i="1"/>
  <c r="AC44" i="1"/>
  <c r="AF51" i="1"/>
  <c r="AL51" i="1" s="1"/>
  <c r="AA45" i="1"/>
  <c r="AA38" i="1"/>
  <c r="AF63" i="1"/>
  <c r="AL63" i="1" s="1"/>
  <c r="AA44" i="1"/>
  <c r="Y32" i="1"/>
  <c r="AD32" i="1" s="1"/>
  <c r="AF33" i="1"/>
  <c r="AL33" i="1" s="1"/>
  <c r="Y41" i="1"/>
  <c r="AD41" i="1" s="1"/>
  <c r="AH24" i="1"/>
  <c r="AF9" i="1"/>
  <c r="AA42" i="1"/>
  <c r="AH43" i="1"/>
  <c r="Y60" i="1"/>
  <c r="AD60" i="1" s="1"/>
  <c r="AF47" i="1"/>
  <c r="AL47" i="1" s="1"/>
  <c r="AF25" i="1"/>
  <c r="AL25" i="1" s="1"/>
  <c r="AJ88" i="1"/>
  <c r="AB1" i="1"/>
  <c r="Z1153" i="8"/>
  <c r="AE1153" i="8" s="1"/>
  <c r="AF6" i="1"/>
  <c r="AL6" i="1" s="1"/>
  <c r="AJ9" i="1"/>
  <c r="AF88" i="1"/>
  <c r="AL88" i="1" s="1"/>
  <c r="AJ36" i="1"/>
  <c r="AA35" i="1"/>
  <c r="AC50" i="1"/>
  <c r="AF49" i="1"/>
  <c r="AL49" i="1" s="1"/>
  <c r="AC28" i="1"/>
  <c r="AF57" i="1"/>
  <c r="AL57" i="1" s="1"/>
  <c r="AA74" i="1"/>
  <c r="AA31" i="1"/>
  <c r="AH49" i="1"/>
  <c r="AJ35" i="1"/>
  <c r="AF53" i="1"/>
  <c r="AL53" i="1" s="1"/>
  <c r="Y44" i="1"/>
  <c r="AD44" i="1" s="1"/>
  <c r="AJ51" i="1"/>
  <c r="AJ53" i="1"/>
  <c r="Y24" i="1"/>
  <c r="AD24" i="1" s="1"/>
  <c r="AF7" i="1"/>
  <c r="AJ63" i="1"/>
  <c r="AJ7" i="1"/>
  <c r="Y35" i="1"/>
  <c r="AD35" i="1" s="1"/>
  <c r="AC29" i="1"/>
  <c r="AE130" i="4"/>
  <c r="AC321" i="8"/>
  <c r="AI22" i="1"/>
  <c r="AG15" i="1"/>
  <c r="AG17" i="1"/>
  <c r="AG12" i="1"/>
  <c r="AG20" i="1"/>
  <c r="AG10" i="1"/>
  <c r="AG21" i="1"/>
  <c r="AE127" i="4"/>
  <c r="AG18" i="1"/>
  <c r="AG14" i="1"/>
  <c r="AG19" i="1"/>
  <c r="AG22" i="1"/>
  <c r="AI19" i="1"/>
  <c r="AG16" i="1"/>
  <c r="AI11" i="1"/>
  <c r="AE59" i="4"/>
  <c r="AI12" i="1"/>
  <c r="AE24" i="4"/>
  <c r="AI15" i="1"/>
  <c r="AI20" i="1"/>
  <c r="AI17" i="1"/>
  <c r="AI13" i="1"/>
  <c r="AK13" i="1" s="1"/>
  <c r="AG11" i="1"/>
  <c r="AI16" i="1"/>
  <c r="AI21" i="1"/>
  <c r="AI10" i="1"/>
  <c r="AI14" i="1"/>
  <c r="AI18" i="1"/>
  <c r="A6" i="8"/>
  <c r="A302" i="8"/>
  <c r="A358" i="8"/>
  <c r="A262" i="8"/>
  <c r="AC1152" i="8"/>
  <c r="A398" i="8"/>
  <c r="A334" i="8"/>
  <c r="A494" i="8"/>
  <c r="A78" i="8"/>
  <c r="A406" i="8"/>
  <c r="A190" i="8"/>
  <c r="A598" i="8"/>
  <c r="A102" i="8"/>
  <c r="A30" i="8"/>
  <c r="A206" i="8"/>
  <c r="A254" i="8"/>
  <c r="A94" i="8"/>
  <c r="A614" i="8"/>
  <c r="A470" i="8"/>
  <c r="A454" i="8"/>
  <c r="A70" i="8"/>
  <c r="A246" i="8"/>
  <c r="A166" i="8"/>
  <c r="A86" i="8"/>
  <c r="A518" i="8"/>
  <c r="A526" i="8"/>
  <c r="A558" i="8"/>
  <c r="A486" i="8"/>
  <c r="A606" i="8"/>
  <c r="A374" i="8"/>
  <c r="A462" i="8"/>
  <c r="A422" i="8"/>
  <c r="A158" i="8"/>
  <c r="A238" i="8"/>
  <c r="A150" i="8"/>
  <c r="A574" i="8"/>
  <c r="A550" i="8"/>
  <c r="A174" i="8"/>
  <c r="A622" i="8"/>
  <c r="A350" i="8"/>
  <c r="A478" i="8"/>
  <c r="A390" i="8"/>
  <c r="A502" i="8"/>
  <c r="A318" i="8"/>
  <c r="A230" i="8"/>
  <c r="A142" i="8"/>
  <c r="A62" i="8"/>
  <c r="A110" i="8"/>
  <c r="A182" i="8"/>
  <c r="A590" i="8"/>
  <c r="A534" i="8"/>
  <c r="A342" i="8"/>
  <c r="A310" i="8"/>
  <c r="A222" i="8"/>
  <c r="A134" i="8"/>
  <c r="A54" i="8"/>
  <c r="AF534" i="8"/>
  <c r="A286" i="8"/>
  <c r="A510" i="8"/>
  <c r="A38" i="8"/>
  <c r="A438" i="8"/>
  <c r="A366" i="8"/>
  <c r="A278" i="8"/>
  <c r="A214" i="8"/>
  <c r="A126" i="8"/>
  <c r="A22" i="8"/>
  <c r="A446" i="8"/>
  <c r="A566" i="8"/>
  <c r="A382" i="8"/>
  <c r="A430" i="8"/>
  <c r="A414" i="8"/>
  <c r="A270" i="8"/>
  <c r="A198" i="8"/>
  <c r="A118" i="8"/>
  <c r="A14" i="8"/>
  <c r="A326" i="8"/>
  <c r="A46" i="8"/>
  <c r="A582" i="8"/>
  <c r="A294" i="8"/>
  <c r="Y56" i="1"/>
  <c r="AD56" i="1" s="1"/>
  <c r="AF37" i="1"/>
  <c r="AL37" i="1" s="1"/>
  <c r="AC51" i="1"/>
  <c r="AH50" i="1"/>
  <c r="AA36" i="1"/>
  <c r="AJ57" i="1"/>
  <c r="AF31" i="1"/>
  <c r="AL31" i="1" s="1"/>
  <c r="AJ30" i="1"/>
  <c r="AC38" i="1"/>
  <c r="AF23" i="1"/>
  <c r="AL23" i="1" s="1"/>
  <c r="AA47" i="1"/>
  <c r="AC43" i="1"/>
  <c r="AA33" i="1"/>
  <c r="AH47" i="1"/>
  <c r="AF30" i="1"/>
  <c r="AL30" i="1" s="1"/>
  <c r="AC30" i="1"/>
  <c r="AC33" i="1"/>
  <c r="AJ40" i="1"/>
  <c r="Y38" i="1"/>
  <c r="AD38" i="1" s="1"/>
  <c r="AJ60" i="1"/>
  <c r="AF55" i="1"/>
  <c r="AL55" i="1" s="1"/>
  <c r="Y33" i="1"/>
  <c r="AD33" i="1" s="1"/>
  <c r="AC36" i="1"/>
  <c r="AA58" i="1"/>
  <c r="AA41" i="1"/>
  <c r="AF38" i="1"/>
  <c r="AL38" i="1" s="1"/>
  <c r="AA40" i="1"/>
  <c r="AF28" i="1"/>
  <c r="AL28" i="1" s="1"/>
  <c r="AH40" i="1"/>
  <c r="Y36" i="1"/>
  <c r="AD36" i="1" s="1"/>
  <c r="AG551" i="8"/>
  <c r="AD631" i="8"/>
  <c r="A71" i="8"/>
  <c r="A503" i="8"/>
  <c r="A175" i="8"/>
  <c r="A47" i="8"/>
  <c r="A439" i="8"/>
  <c r="A183" i="8"/>
  <c r="A391" i="8"/>
  <c r="A359" i="8"/>
  <c r="A463" i="8"/>
  <c r="A119" i="8"/>
  <c r="A15" i="8"/>
  <c r="A311" i="8"/>
  <c r="AD479" i="8"/>
  <c r="A31" i="8"/>
  <c r="A527" i="8"/>
  <c r="A575" i="8"/>
  <c r="A263" i="8"/>
  <c r="A127" i="8"/>
  <c r="B1147" i="8"/>
  <c r="AA1147" i="8" s="1"/>
  <c r="AF1127" i="8"/>
  <c r="A591" i="8"/>
  <c r="A583" i="8"/>
  <c r="A431" i="8"/>
  <c r="A511" i="8"/>
  <c r="AB671" i="8"/>
  <c r="A455" i="8"/>
  <c r="A383" i="8"/>
  <c r="A287" i="8"/>
  <c r="A199" i="8"/>
  <c r="A111" i="8"/>
  <c r="A7" i="8"/>
  <c r="A343" i="8"/>
  <c r="A87" i="8"/>
  <c r="A447" i="8"/>
  <c r="A367" i="8"/>
  <c r="A191" i="8"/>
  <c r="A103" i="8"/>
  <c r="B7" i="8"/>
  <c r="B8" i="8" s="1"/>
  <c r="B9" i="8" s="1"/>
  <c r="AB335" i="8"/>
  <c r="A231" i="8"/>
  <c r="A375" i="8"/>
  <c r="A567" i="8"/>
  <c r="A495" i="8"/>
  <c r="A351" i="8"/>
  <c r="A159" i="8"/>
  <c r="A63" i="8"/>
  <c r="AE359" i="8"/>
  <c r="A607" i="8"/>
  <c r="A95" i="8"/>
  <c r="A223" i="8"/>
  <c r="A519" i="8"/>
  <c r="A559" i="8"/>
  <c r="A487" i="8"/>
  <c r="A423" i="8"/>
  <c r="A335" i="8"/>
  <c r="A247" i="8"/>
  <c r="A151" i="8"/>
  <c r="A23" i="8"/>
  <c r="A79" i="8"/>
  <c r="A279" i="8"/>
  <c r="A295" i="8"/>
  <c r="A271" i="8"/>
  <c r="A551" i="8"/>
  <c r="A479" i="8"/>
  <c r="A407" i="8"/>
  <c r="A327" i="8"/>
  <c r="A239" i="8"/>
  <c r="A143" i="8"/>
  <c r="A55" i="8"/>
  <c r="AE119" i="8"/>
  <c r="A303" i="8"/>
  <c r="A167" i="8"/>
  <c r="A255" i="8"/>
  <c r="A543" i="8"/>
  <c r="A471" i="8"/>
  <c r="A399" i="8"/>
  <c r="A319" i="8"/>
  <c r="A215" i="8"/>
  <c r="A135" i="8"/>
  <c r="A39" i="8"/>
  <c r="A415" i="8"/>
  <c r="Z1129" i="8"/>
  <c r="AD1129" i="8" s="1"/>
  <c r="AC1137" i="8"/>
  <c r="B1137" i="8"/>
  <c r="AA1137" i="8" s="1"/>
  <c r="Z1145" i="8"/>
  <c r="AG1145" i="8" s="1"/>
  <c r="AA60" i="1"/>
  <c r="AA52" i="1"/>
  <c r="AH54" i="1"/>
  <c r="AH32" i="1"/>
  <c r="AH35" i="1"/>
  <c r="AH58" i="1"/>
  <c r="AA29" i="1"/>
  <c r="AH55" i="1"/>
  <c r="Y57" i="1"/>
  <c r="AD57" i="1" s="1"/>
  <c r="Y37" i="1"/>
  <c r="AD37" i="1" s="1"/>
  <c r="AH37" i="1"/>
  <c r="AF45" i="1"/>
  <c r="AL45" i="1" s="1"/>
  <c r="AF39" i="1"/>
  <c r="AL39" i="1" s="1"/>
  <c r="Y59" i="1"/>
  <c r="AD59" i="1" s="1"/>
  <c r="AF81" i="1"/>
  <c r="AL81" i="1" s="1"/>
  <c r="AJ70" i="1"/>
  <c r="AJ87" i="1"/>
  <c r="AH102" i="4"/>
  <c r="AA59" i="1"/>
  <c r="AA43" i="1"/>
  <c r="AC54" i="1"/>
  <c r="AJ32" i="1"/>
  <c r="AH45" i="1"/>
  <c r="Y31" i="1"/>
  <c r="AD31" i="1" s="1"/>
  <c r="Y34" i="1"/>
  <c r="AD34" i="1" s="1"/>
  <c r="AC58" i="1"/>
  <c r="AH57" i="1"/>
  <c r="AH48" i="1"/>
  <c r="AC55" i="1"/>
  <c r="AJ56" i="1"/>
  <c r="AJ29" i="1"/>
  <c r="AJ59" i="1"/>
  <c r="AJ42" i="1"/>
  <c r="AJ48" i="1"/>
  <c r="Y49" i="1"/>
  <c r="AD49" i="1" s="1"/>
  <c r="AJ55" i="1"/>
  <c r="AA50" i="1"/>
  <c r="Y48" i="1"/>
  <c r="AD48" i="1" s="1"/>
  <c r="AC45" i="1"/>
  <c r="AH52" i="1"/>
  <c r="AC34" i="1"/>
  <c r="AJ39" i="1"/>
  <c r="AJ54" i="1"/>
  <c r="AH46" i="1"/>
  <c r="AC52" i="1"/>
  <c r="AJ43" i="1"/>
  <c r="AF27" i="1"/>
  <c r="AL27" i="1" s="1"/>
  <c r="AJ81" i="1"/>
  <c r="AA56" i="1"/>
  <c r="AA48" i="1"/>
  <c r="AC46" i="1"/>
  <c r="AH31" i="1"/>
  <c r="AH42" i="1"/>
  <c r="AC40" i="1"/>
  <c r="AF50" i="1"/>
  <c r="AL50" i="1" s="1"/>
  <c r="AJ46" i="1"/>
  <c r="AJ37" i="1"/>
  <c r="AF46" i="1"/>
  <c r="AL46" i="1" s="1"/>
  <c r="AF58" i="1"/>
  <c r="AL58" i="1" s="1"/>
  <c r="AH60" i="1"/>
  <c r="AC42" i="1"/>
  <c r="AF54" i="1"/>
  <c r="AL54" i="1" s="1"/>
  <c r="AH59" i="1"/>
  <c r="AC692" i="8"/>
  <c r="AB700" i="8"/>
  <c r="AF636" i="8"/>
  <c r="AF732" i="8"/>
  <c r="A408" i="8"/>
  <c r="A572" i="8"/>
  <c r="AF652" i="8"/>
  <c r="AE628" i="8"/>
  <c r="A472" i="8"/>
  <c r="AD676" i="8"/>
  <c r="AD628" i="8"/>
  <c r="AE700" i="8"/>
  <c r="AD692" i="8"/>
  <c r="AC652" i="8"/>
  <c r="AC748" i="8"/>
  <c r="AB748" i="8"/>
  <c r="AD748" i="8"/>
  <c r="AF748" i="8"/>
  <c r="AC740" i="8"/>
  <c r="AB740" i="8"/>
  <c r="AG740" i="8"/>
  <c r="AB716" i="8"/>
  <c r="AG716" i="8"/>
  <c r="AC716" i="8"/>
  <c r="AF716" i="8"/>
  <c r="AD716" i="8"/>
  <c r="AG644" i="8"/>
  <c r="AE644" i="8"/>
  <c r="AC644" i="8"/>
  <c r="Z616" i="8"/>
  <c r="AF616" i="8" s="1"/>
  <c r="A616" i="8"/>
  <c r="Z596" i="8"/>
  <c r="A596" i="8"/>
  <c r="Z584" i="8"/>
  <c r="AF584" i="8" s="1"/>
  <c r="A584" i="8"/>
  <c r="Z576" i="8"/>
  <c r="AB576" i="8" s="1"/>
  <c r="A576" i="8"/>
  <c r="Z568" i="8"/>
  <c r="AE568" i="8" s="1"/>
  <c r="A568" i="8"/>
  <c r="Z560" i="8"/>
  <c r="AD560" i="8" s="1"/>
  <c r="A560" i="8"/>
  <c r="Z548" i="8"/>
  <c r="A548" i="8"/>
  <c r="Z536" i="8"/>
  <c r="AE536" i="8" s="1"/>
  <c r="A536" i="8"/>
  <c r="Z524" i="8"/>
  <c r="A524" i="8"/>
  <c r="Z516" i="8"/>
  <c r="A516" i="8"/>
  <c r="Z504" i="8"/>
  <c r="AF504" i="8" s="1"/>
  <c r="A504" i="8"/>
  <c r="Z492" i="8"/>
  <c r="A492" i="8"/>
  <c r="Z460" i="8"/>
  <c r="A460" i="8"/>
  <c r="Z436" i="8"/>
  <c r="A436" i="8"/>
  <c r="Z428" i="8"/>
  <c r="A428" i="8"/>
  <c r="Z424" i="8"/>
  <c r="AG424" i="8" s="1"/>
  <c r="A424" i="8"/>
  <c r="Z416" i="8"/>
  <c r="AB416" i="8" s="1"/>
  <c r="A416" i="8"/>
  <c r="Z404" i="8"/>
  <c r="A404" i="8"/>
  <c r="Z392" i="8"/>
  <c r="AF392" i="8" s="1"/>
  <c r="A392" i="8"/>
  <c r="Z384" i="8"/>
  <c r="AC384" i="8" s="1"/>
  <c r="A384" i="8"/>
  <c r="Z372" i="8"/>
  <c r="A372" i="8"/>
  <c r="Z356" i="8"/>
  <c r="A356" i="8"/>
  <c r="Z344" i="8"/>
  <c r="AE344" i="8" s="1"/>
  <c r="A344" i="8"/>
  <c r="Z332" i="8"/>
  <c r="A332" i="8"/>
  <c r="Z316" i="8"/>
  <c r="A316" i="8"/>
  <c r="Z308" i="8"/>
  <c r="A308" i="8"/>
  <c r="Z296" i="8"/>
  <c r="AC296" i="8" s="1"/>
  <c r="A296" i="8"/>
  <c r="AD276" i="8"/>
  <c r="AF276" i="8"/>
  <c r="AG276" i="8"/>
  <c r="AC276" i="8"/>
  <c r="AB276" i="8"/>
  <c r="Z268" i="8"/>
  <c r="A268" i="8"/>
  <c r="Z256" i="8"/>
  <c r="AF256" i="8" s="1"/>
  <c r="A256" i="8"/>
  <c r="Z248" i="8"/>
  <c r="AG248" i="8" s="1"/>
  <c r="A248" i="8"/>
  <c r="Z228" i="8"/>
  <c r="A228" i="8"/>
  <c r="Z216" i="8"/>
  <c r="AB216" i="8" s="1"/>
  <c r="A216" i="8"/>
  <c r="Z204" i="8"/>
  <c r="A204" i="8"/>
  <c r="Z176" i="8"/>
  <c r="AF176" i="8" s="1"/>
  <c r="A176" i="8"/>
  <c r="AC164" i="8"/>
  <c r="AE164" i="8"/>
  <c r="AF164" i="8"/>
  <c r="AD164" i="8"/>
  <c r="AG164" i="8"/>
  <c r="Z152" i="8"/>
  <c r="AE152" i="8" s="1"/>
  <c r="A152" i="8"/>
  <c r="Z144" i="8"/>
  <c r="AE144" i="8" s="1"/>
  <c r="A144" i="8"/>
  <c r="Z136" i="8"/>
  <c r="AB136" i="8" s="1"/>
  <c r="A136" i="8"/>
  <c r="Z128" i="8"/>
  <c r="AE128" i="8" s="1"/>
  <c r="A128" i="8"/>
  <c r="Z116" i="8"/>
  <c r="A116" i="8"/>
  <c r="Z96" i="8"/>
  <c r="AF96" i="8" s="1"/>
  <c r="A96" i="8"/>
  <c r="Z88" i="8"/>
  <c r="AG88" i="8" s="1"/>
  <c r="A88" i="8"/>
  <c r="Z80" i="8"/>
  <c r="AE80" i="8" s="1"/>
  <c r="A80" i="8"/>
  <c r="Z72" i="8"/>
  <c r="AE72" i="8" s="1"/>
  <c r="A72" i="8"/>
  <c r="AC68" i="8"/>
  <c r="AG68" i="8"/>
  <c r="AB68" i="8"/>
  <c r="AF68" i="8"/>
  <c r="AD68" i="8"/>
  <c r="AE68" i="8"/>
  <c r="Z52" i="8"/>
  <c r="A52" i="8"/>
  <c r="Z44" i="8"/>
  <c r="A44" i="8"/>
  <c r="Z20" i="8"/>
  <c r="A20" i="8"/>
  <c r="Z8" i="8"/>
  <c r="AG8" i="8" s="1"/>
  <c r="A8" i="8"/>
  <c r="AC700" i="8"/>
  <c r="AC676" i="8"/>
  <c r="AE636" i="8"/>
  <c r="AB724" i="8"/>
  <c r="AG724" i="8"/>
  <c r="AE724" i="8"/>
  <c r="AC724" i="8"/>
  <c r="AD632" i="8"/>
  <c r="AB632" i="8"/>
  <c r="AF612" i="8"/>
  <c r="AE612" i="8"/>
  <c r="Z600" i="8"/>
  <c r="AE600" i="8" s="1"/>
  <c r="A600" i="8"/>
  <c r="Z592" i="8"/>
  <c r="AC592" i="8" s="1"/>
  <c r="A592" i="8"/>
  <c r="AG580" i="8"/>
  <c r="AF580" i="8"/>
  <c r="AE580" i="8"/>
  <c r="AD580" i="8"/>
  <c r="Z564" i="8"/>
  <c r="AC564" i="8" s="1"/>
  <c r="A564" i="8"/>
  <c r="Z552" i="8"/>
  <c r="AF552" i="8" s="1"/>
  <c r="A552" i="8"/>
  <c r="Z540" i="8"/>
  <c r="A540" i="8"/>
  <c r="Z528" i="8"/>
  <c r="AB528" i="8" s="1"/>
  <c r="A528" i="8"/>
  <c r="AB508" i="8"/>
  <c r="AG508" i="8"/>
  <c r="AC508" i="8"/>
  <c r="AF508" i="8"/>
  <c r="AD508" i="8"/>
  <c r="A496" i="8"/>
  <c r="Z496" i="8"/>
  <c r="Z484" i="8"/>
  <c r="A484" i="8"/>
  <c r="Z476" i="8"/>
  <c r="A476" i="8"/>
  <c r="Z464" i="8"/>
  <c r="AD464" i="8" s="1"/>
  <c r="A464" i="8"/>
  <c r="AF452" i="8"/>
  <c r="AE452" i="8"/>
  <c r="AB452" i="8"/>
  <c r="AD452" i="8"/>
  <c r="AC452" i="8"/>
  <c r="Z444" i="8"/>
  <c r="A444" i="8"/>
  <c r="Z432" i="8"/>
  <c r="AC432" i="8" s="1"/>
  <c r="A432" i="8"/>
  <c r="Z420" i="8"/>
  <c r="A420" i="8"/>
  <c r="Z412" i="8"/>
  <c r="A412" i="8"/>
  <c r="Z400" i="8"/>
  <c r="AF400" i="8" s="1"/>
  <c r="A400" i="8"/>
  <c r="Z388" i="8"/>
  <c r="A388" i="8"/>
  <c r="Z376" i="8"/>
  <c r="AF376" i="8" s="1"/>
  <c r="A376" i="8"/>
  <c r="Z364" i="8"/>
  <c r="A364" i="8"/>
  <c r="Z360" i="8"/>
  <c r="AG360" i="8" s="1"/>
  <c r="A360" i="8"/>
  <c r="Z348" i="8"/>
  <c r="A348" i="8"/>
  <c r="Z336" i="8"/>
  <c r="AB336" i="8" s="1"/>
  <c r="A336" i="8"/>
  <c r="Z324" i="8"/>
  <c r="A324" i="8"/>
  <c r="Z312" i="8"/>
  <c r="AE312" i="8" s="1"/>
  <c r="A312" i="8"/>
  <c r="Z300" i="8"/>
  <c r="A300" i="8"/>
  <c r="Z288" i="8"/>
  <c r="AG288" i="8" s="1"/>
  <c r="A288" i="8"/>
  <c r="Z284" i="8"/>
  <c r="A284" i="8"/>
  <c r="Z272" i="8"/>
  <c r="AF272" i="8" s="1"/>
  <c r="A272" i="8"/>
  <c r="Z260" i="8"/>
  <c r="A260" i="8"/>
  <c r="Z232" i="8"/>
  <c r="AC232" i="8" s="1"/>
  <c r="A232" i="8"/>
  <c r="Z224" i="8"/>
  <c r="AD224" i="8" s="1"/>
  <c r="A224" i="8"/>
  <c r="Z212" i="8"/>
  <c r="A212" i="8"/>
  <c r="Z200" i="8"/>
  <c r="AE200" i="8" s="1"/>
  <c r="A200" i="8"/>
  <c r="Z192" i="8"/>
  <c r="AF192" i="8" s="1"/>
  <c r="A192" i="8"/>
  <c r="Z180" i="8"/>
  <c r="A180" i="8"/>
  <c r="Z168" i="8"/>
  <c r="AB168" i="8" s="1"/>
  <c r="A168" i="8"/>
  <c r="Z156" i="8"/>
  <c r="A156" i="8"/>
  <c r="Z124" i="8"/>
  <c r="A124" i="8"/>
  <c r="Z32" i="8"/>
  <c r="AD32" i="8" s="1"/>
  <c r="A32" i="8"/>
  <c r="AD732" i="8"/>
  <c r="A24" i="8"/>
  <c r="AE748" i="8"/>
  <c r="AF740" i="8"/>
  <c r="A40" i="8"/>
  <c r="A448" i="8"/>
  <c r="A456" i="8"/>
  <c r="AG452" i="8"/>
  <c r="AB164" i="8"/>
  <c r="A184" i="8"/>
  <c r="AC756" i="8"/>
  <c r="AF756" i="8"/>
  <c r="AD756" i="8"/>
  <c r="AB732" i="8"/>
  <c r="AE732" i="8"/>
  <c r="AF708" i="8"/>
  <c r="AC708" i="8"/>
  <c r="AB708" i="8"/>
  <c r="AD708" i="8"/>
  <c r="AC684" i="8"/>
  <c r="AB684" i="8"/>
  <c r="AG684" i="8"/>
  <c r="AF684" i="8"/>
  <c r="AE684" i="8"/>
  <c r="AE620" i="8"/>
  <c r="AC620" i="8"/>
  <c r="AD620" i="8"/>
  <c r="AB620" i="8"/>
  <c r="AG620" i="8"/>
  <c r="AG604" i="8"/>
  <c r="AC604" i="8"/>
  <c r="Z588" i="8"/>
  <c r="A588" i="8"/>
  <c r="AE572" i="8"/>
  <c r="AD572" i="8"/>
  <c r="AG572" i="8"/>
  <c r="AB572" i="8"/>
  <c r="AC572" i="8"/>
  <c r="AF572" i="8"/>
  <c r="AG556" i="8"/>
  <c r="AE556" i="8"/>
  <c r="AB556" i="8"/>
  <c r="Z544" i="8"/>
  <c r="AE544" i="8" s="1"/>
  <c r="A544" i="8"/>
  <c r="Z532" i="8"/>
  <c r="AG532" i="8" s="1"/>
  <c r="A532" i="8"/>
  <c r="Z520" i="8"/>
  <c r="AG520" i="8" s="1"/>
  <c r="A520" i="8"/>
  <c r="Z512" i="8"/>
  <c r="AC512" i="8" s="1"/>
  <c r="A512" i="8"/>
  <c r="Z500" i="8"/>
  <c r="A500" i="8"/>
  <c r="Z488" i="8"/>
  <c r="AF488" i="8" s="1"/>
  <c r="A488" i="8"/>
  <c r="Z480" i="8"/>
  <c r="AC480" i="8" s="1"/>
  <c r="A480" i="8"/>
  <c r="Z468" i="8"/>
  <c r="A468" i="8"/>
  <c r="Z440" i="8"/>
  <c r="AE440" i="8" s="1"/>
  <c r="A440" i="8"/>
  <c r="Z396" i="8"/>
  <c r="A396" i="8"/>
  <c r="Z380" i="8"/>
  <c r="A380" i="8"/>
  <c r="Z368" i="8"/>
  <c r="AD368" i="8" s="1"/>
  <c r="A368" i="8"/>
  <c r="Z352" i="8"/>
  <c r="AE352" i="8" s="1"/>
  <c r="A352" i="8"/>
  <c r="Z340" i="8"/>
  <c r="A340" i="8"/>
  <c r="Z328" i="8"/>
  <c r="AE328" i="8" s="1"/>
  <c r="A328" i="8"/>
  <c r="Z320" i="8"/>
  <c r="AE320" i="8" s="1"/>
  <c r="A320" i="8"/>
  <c r="Z304" i="8"/>
  <c r="AD304" i="8" s="1"/>
  <c r="A304" i="8"/>
  <c r="Z292" i="8"/>
  <c r="A292" i="8"/>
  <c r="Z280" i="8"/>
  <c r="AC280" i="8" s="1"/>
  <c r="A280" i="8"/>
  <c r="Z252" i="8"/>
  <c r="A252" i="8"/>
  <c r="Z244" i="8"/>
  <c r="A244" i="8"/>
  <c r="Z236" i="8"/>
  <c r="A236" i="8"/>
  <c r="Z220" i="8"/>
  <c r="A220" i="8"/>
  <c r="A208" i="8"/>
  <c r="Z208" i="8"/>
  <c r="Z196" i="8"/>
  <c r="A196" i="8"/>
  <c r="Z188" i="8"/>
  <c r="A188" i="8"/>
  <c r="Z172" i="8"/>
  <c r="A172" i="8"/>
  <c r="Z148" i="8"/>
  <c r="A148" i="8"/>
  <c r="Z140" i="8"/>
  <c r="A140" i="8"/>
  <c r="Z132" i="8"/>
  <c r="A132" i="8"/>
  <c r="Z120" i="8"/>
  <c r="AE120" i="8" s="1"/>
  <c r="A120" i="8"/>
  <c r="Z112" i="8"/>
  <c r="AE112" i="8" s="1"/>
  <c r="A112" i="8"/>
  <c r="Z108" i="8"/>
  <c r="A108" i="8"/>
  <c r="Z100" i="8"/>
  <c r="A100" i="8"/>
  <c r="Z92" i="8"/>
  <c r="A92" i="8"/>
  <c r="Z84" i="8"/>
  <c r="A84" i="8"/>
  <c r="Z76" i="8"/>
  <c r="A76" i="8"/>
  <c r="Z60" i="8"/>
  <c r="A60" i="8"/>
  <c r="Z48" i="8"/>
  <c r="AG48" i="8" s="1"/>
  <c r="A48" i="8"/>
  <c r="AE36" i="8"/>
  <c r="AB36" i="8"/>
  <c r="AG36" i="8"/>
  <c r="AF36" i="8"/>
  <c r="Z28" i="8"/>
  <c r="A28" i="8"/>
  <c r="Z16" i="8"/>
  <c r="AC16" i="8" s="1"/>
  <c r="A16" i="8"/>
  <c r="AD644" i="8"/>
  <c r="AF692" i="8"/>
  <c r="AE692" i="8"/>
  <c r="AG652" i="8"/>
  <c r="AE652" i="8"/>
  <c r="AF628" i="8"/>
  <c r="AB628" i="8"/>
  <c r="AC556" i="8"/>
  <c r="AF724" i="8"/>
  <c r="A608" i="8"/>
  <c r="AE740" i="8"/>
  <c r="A64" i="8"/>
  <c r="AE508" i="8"/>
  <c r="AE708" i="8"/>
  <c r="AD36" i="8"/>
  <c r="A276" i="8"/>
  <c r="AC612" i="8"/>
  <c r="A452" i="8"/>
  <c r="AG700" i="8"/>
  <c r="AG692" i="8"/>
  <c r="AF676" i="8"/>
  <c r="AG676" i="8"/>
  <c r="AD652" i="8"/>
  <c r="AD636" i="8"/>
  <c r="AB636" i="8"/>
  <c r="AC628" i="8"/>
  <c r="AF604" i="8"/>
  <c r="AE756" i="8"/>
  <c r="AF700" i="8"/>
  <c r="AB644" i="8"/>
  <c r="AF644" i="8"/>
  <c r="AG748" i="8"/>
  <c r="AB676" i="8"/>
  <c r="AG636" i="8"/>
  <c r="AD604" i="8"/>
  <c r="AD556" i="8"/>
  <c r="AG756" i="8"/>
  <c r="AG732" i="8"/>
  <c r="AD740" i="8"/>
  <c r="A56" i="8"/>
  <c r="A264" i="8"/>
  <c r="A160" i="8"/>
  <c r="AE716" i="8"/>
  <c r="A104" i="8"/>
  <c r="A68" i="8"/>
  <c r="A36" i="8"/>
  <c r="A164" i="8"/>
  <c r="A339" i="8"/>
  <c r="B1152" i="8"/>
  <c r="AA1152" i="8" s="1"/>
  <c r="AH110" i="4"/>
  <c r="AD110" i="4" s="1"/>
  <c r="AF110" i="4" s="1"/>
  <c r="AE632" i="8"/>
  <c r="AF632" i="8"/>
  <c r="AG632" i="8"/>
  <c r="AC632" i="8"/>
  <c r="J27" i="6"/>
  <c r="O27" i="6"/>
  <c r="G27" i="6"/>
  <c r="R27" i="6"/>
  <c r="P25" i="6"/>
  <c r="F27" i="6"/>
  <c r="K27" i="6"/>
  <c r="A443" i="8"/>
  <c r="A139" i="8"/>
  <c r="A491" i="8"/>
  <c r="AE126" i="4"/>
  <c r="AI87" i="4"/>
  <c r="AE108" i="4"/>
  <c r="AE53" i="4"/>
  <c r="AE56" i="4"/>
  <c r="AE32" i="4"/>
  <c r="AI131" i="4"/>
  <c r="R25" i="6"/>
  <c r="S27" i="6"/>
  <c r="I27" i="6"/>
  <c r="G25" i="6"/>
  <c r="J25" i="6"/>
  <c r="L25" i="6"/>
  <c r="Q25" i="6"/>
  <c r="U27" i="6"/>
  <c r="M27" i="6"/>
  <c r="K25" i="6"/>
  <c r="V27" i="6"/>
  <c r="N25" i="6"/>
  <c r="T27" i="6"/>
  <c r="AE133" i="4"/>
  <c r="AE98" i="4"/>
  <c r="AE47" i="4"/>
  <c r="AE63" i="4"/>
  <c r="AE114" i="4"/>
  <c r="AE25" i="4"/>
  <c r="AE20" i="4"/>
  <c r="AE107" i="4"/>
  <c r="AI123" i="4"/>
  <c r="AE132" i="4"/>
  <c r="AE36" i="4"/>
  <c r="AE70" i="4"/>
  <c r="AE121" i="4"/>
  <c r="AE68" i="4"/>
  <c r="AE31" i="4"/>
  <c r="AE105" i="4"/>
  <c r="AE100" i="4"/>
  <c r="AE23" i="4"/>
  <c r="AE60" i="4"/>
  <c r="AI83" i="4"/>
  <c r="AM136" i="4"/>
  <c r="AE94" i="4"/>
  <c r="AI101" i="4"/>
  <c r="AK83" i="4"/>
  <c r="AE52" i="4"/>
  <c r="AE89" i="4"/>
  <c r="AI102" i="4"/>
  <c r="AE115" i="4"/>
  <c r="AI110" i="4"/>
  <c r="AE91" i="4"/>
  <c r="AE71" i="4"/>
  <c r="AE112" i="4"/>
  <c r="AE30" i="4"/>
  <c r="AE128" i="4"/>
  <c r="AE69" i="4"/>
  <c r="AE51" i="4"/>
  <c r="AE28" i="4"/>
  <c r="AE88" i="4"/>
  <c r="AK69" i="4"/>
  <c r="AI57" i="4"/>
  <c r="AE40" i="4"/>
  <c r="AE104" i="4"/>
  <c r="AE38" i="4"/>
  <c r="AE103" i="4"/>
  <c r="AI124" i="4"/>
  <c r="AK81" i="4"/>
  <c r="AE48" i="4"/>
  <c r="AE19" i="4"/>
  <c r="AI80" i="4"/>
  <c r="AE77" i="4"/>
  <c r="AE45" i="4"/>
  <c r="AE29" i="4"/>
  <c r="AI47" i="4"/>
  <c r="AK30" i="4"/>
  <c r="AE86" i="4"/>
  <c r="AK77" i="4"/>
  <c r="AE57" i="4"/>
  <c r="AE43" i="4"/>
  <c r="AI51" i="4"/>
  <c r="AI39" i="4"/>
  <c r="AI25" i="4"/>
  <c r="AI27" i="4"/>
  <c r="AE116" i="4"/>
  <c r="AE119" i="4"/>
  <c r="AI109" i="4"/>
  <c r="AI90" i="4"/>
  <c r="AK78" i="4"/>
  <c r="AE33" i="4"/>
  <c r="AI37" i="4"/>
  <c r="AI33" i="4"/>
  <c r="AI45" i="4"/>
  <c r="AI76" i="4"/>
  <c r="AE85" i="4"/>
  <c r="AE106" i="4"/>
  <c r="AE81" i="4"/>
  <c r="AI75" i="4"/>
  <c r="AE65" i="4"/>
  <c r="AI71" i="4"/>
  <c r="AI59" i="4"/>
  <c r="AI19" i="4"/>
  <c r="AM135" i="4"/>
  <c r="AK75" i="4"/>
  <c r="AE37" i="4"/>
  <c r="AI65" i="4"/>
  <c r="AI73" i="4"/>
  <c r="AE62" i="4"/>
  <c r="AE41" i="4"/>
  <c r="AI111" i="4"/>
  <c r="AK80" i="4"/>
  <c r="AE72" i="4"/>
  <c r="AE35" i="4"/>
  <c r="AK62" i="4"/>
  <c r="AE49" i="4"/>
  <c r="AE22" i="4"/>
  <c r="AM108" i="4"/>
  <c r="AE97" i="4"/>
  <c r="AE117" i="4"/>
  <c r="AE93" i="4"/>
  <c r="AE122" i="4"/>
  <c r="AI129" i="4"/>
  <c r="AE73" i="4"/>
  <c r="AE67" i="4"/>
  <c r="AE39" i="4"/>
  <c r="AE21" i="4"/>
  <c r="AK70" i="4"/>
  <c r="AI67" i="4"/>
  <c r="AI55" i="4"/>
  <c r="AK53" i="4"/>
  <c r="AK38" i="4"/>
  <c r="AI35" i="4"/>
  <c r="AI23" i="4"/>
  <c r="AK21" i="4"/>
  <c r="AE79" i="4"/>
  <c r="AI99" i="4"/>
  <c r="AI113" i="4"/>
  <c r="AI134" i="4"/>
  <c r="AI79" i="4"/>
  <c r="AK76" i="4"/>
  <c r="AE64" i="4"/>
  <c r="AE55" i="4"/>
  <c r="AE46" i="4"/>
  <c r="AI63" i="4"/>
  <c r="AK61" i="4"/>
  <c r="AK46" i="4"/>
  <c r="AI43" i="4"/>
  <c r="AI31" i="4"/>
  <c r="AK29" i="4"/>
  <c r="AE95" i="4"/>
  <c r="AE120" i="4"/>
  <c r="AE54" i="4"/>
  <c r="AE27" i="4"/>
  <c r="AI41" i="4"/>
  <c r="AI78" i="4"/>
  <c r="AE44" i="4"/>
  <c r="AK54" i="4"/>
  <c r="AK22" i="4"/>
  <c r="AE61" i="4"/>
  <c r="AI49" i="4"/>
  <c r="H27" i="6"/>
  <c r="H25" i="6"/>
  <c r="S25" i="6"/>
  <c r="M25" i="6"/>
  <c r="U25" i="6"/>
  <c r="I25" i="6"/>
  <c r="P27" i="6"/>
  <c r="L27" i="6"/>
  <c r="N27" i="6"/>
  <c r="Q27" i="6"/>
  <c r="O25" i="6"/>
  <c r="V25" i="6"/>
  <c r="T25" i="6"/>
  <c r="A555" i="8"/>
  <c r="A211" i="8"/>
  <c r="A243" i="8"/>
  <c r="A451" i="8"/>
  <c r="A499" i="8"/>
  <c r="A427" i="8"/>
  <c r="A283" i="8"/>
  <c r="A315" i="8"/>
  <c r="A67" i="8"/>
  <c r="A611" i="8"/>
  <c r="A115" i="8"/>
  <c r="A475" i="8"/>
  <c r="A11" i="8"/>
  <c r="A131" i="8"/>
  <c r="A507" i="8"/>
  <c r="A387" i="8"/>
  <c r="A579" i="8"/>
  <c r="A531" i="8"/>
  <c r="A563" i="8"/>
  <c r="A83" i="8"/>
  <c r="A371" i="8"/>
  <c r="Z1138" i="8"/>
  <c r="AB1138" i="8" s="1"/>
  <c r="A603" i="8"/>
  <c r="A179" i="8"/>
  <c r="A419" i="8"/>
  <c r="A27" i="8"/>
  <c r="A171" i="8"/>
  <c r="A219" i="8"/>
  <c r="A363" i="8"/>
  <c r="A259" i="8"/>
  <c r="AG1142" i="8"/>
  <c r="AF1134" i="8"/>
  <c r="A539" i="8"/>
  <c r="A379" i="8"/>
  <c r="A459" i="8"/>
  <c r="A235" i="8"/>
  <c r="AC1142" i="8"/>
  <c r="A251" i="8"/>
  <c r="B1154" i="8"/>
  <c r="AA1154" i="8" s="1"/>
  <c r="B1130" i="8"/>
  <c r="AA1130" i="8" s="1"/>
  <c r="A195" i="8"/>
  <c r="A51" i="8"/>
  <c r="A595" i="8"/>
  <c r="A163" i="8"/>
  <c r="A203" i="8"/>
  <c r="A107" i="8"/>
  <c r="A483" i="8"/>
  <c r="A347" i="8"/>
  <c r="A515" i="8"/>
  <c r="A547" i="8"/>
  <c r="A123" i="8"/>
  <c r="A227" i="8"/>
  <c r="A43" i="8"/>
  <c r="A411" i="8"/>
  <c r="A35" i="8"/>
  <c r="A355" i="8"/>
  <c r="A435" i="8"/>
  <c r="A587" i="8"/>
  <c r="A523" i="8"/>
  <c r="A59" i="8"/>
  <c r="A187" i="8"/>
  <c r="A403" i="8"/>
  <c r="A395" i="8"/>
  <c r="A467" i="8"/>
  <c r="A99" i="8"/>
  <c r="A155" i="8"/>
  <c r="A291" i="8"/>
  <c r="A323" i="8"/>
  <c r="AF620" i="8"/>
  <c r="A604" i="8"/>
  <c r="A556" i="8"/>
  <c r="AD612" i="8"/>
  <c r="AG612" i="8"/>
  <c r="AB612" i="8"/>
  <c r="A620" i="8"/>
  <c r="AB604" i="8"/>
  <c r="A508" i="8"/>
  <c r="B1146" i="8"/>
  <c r="AA1146" i="8" s="1"/>
  <c r="A612" i="8"/>
  <c r="A580" i="8"/>
  <c r="A19" i="8"/>
  <c r="A75" i="8"/>
  <c r="A267" i="8"/>
  <c r="A331" i="8"/>
  <c r="A91" i="8"/>
  <c r="A275" i="8"/>
  <c r="A299" i="8"/>
  <c r="Z1150" i="8"/>
  <c r="AF1150" i="8" s="1"/>
  <c r="AB195" i="8"/>
  <c r="AC195" i="8"/>
  <c r="AD195" i="8"/>
  <c r="AE195" i="8"/>
  <c r="AF195" i="8"/>
  <c r="AG195" i="8"/>
  <c r="Z1141" i="8"/>
  <c r="AG1141" i="8" s="1"/>
  <c r="B1133" i="8"/>
  <c r="AA1133" i="8" s="1"/>
  <c r="Z6" i="8"/>
  <c r="AG6" i="8" s="1"/>
  <c r="AE14" i="4"/>
  <c r="AI13" i="4"/>
  <c r="AM128" i="4"/>
  <c r="AM112" i="4"/>
  <c r="AM95" i="4"/>
  <c r="AH13" i="4"/>
  <c r="AD13" i="4" s="1"/>
  <c r="AF13" i="4" s="1"/>
  <c r="AM92" i="4"/>
  <c r="AM133" i="4"/>
  <c r="AI125" i="4"/>
  <c r="AE82" i="4"/>
  <c r="AI74" i="4"/>
  <c r="AI66" i="4"/>
  <c r="AI58" i="4"/>
  <c r="AI50" i="4"/>
  <c r="AI42" i="4"/>
  <c r="AI34" i="4"/>
  <c r="AI26" i="4"/>
  <c r="AI18" i="4"/>
  <c r="AE66" i="4"/>
  <c r="AE58" i="4"/>
  <c r="AE50" i="4"/>
  <c r="AE42" i="4"/>
  <c r="AE34" i="4"/>
  <c r="AE26" i="4"/>
  <c r="AE18" i="4"/>
  <c r="AI68" i="4"/>
  <c r="AI60" i="4"/>
  <c r="AI52" i="4"/>
  <c r="AI44" i="4"/>
  <c r="AI36" i="4"/>
  <c r="AI28" i="4"/>
  <c r="AI20" i="4"/>
  <c r="AI92" i="4"/>
  <c r="AK72" i="4"/>
  <c r="AK64" i="4"/>
  <c r="AK56" i="4"/>
  <c r="AK48" i="4"/>
  <c r="AK40" i="4"/>
  <c r="AK32" i="4"/>
  <c r="AK24" i="4"/>
  <c r="AI118" i="4"/>
  <c r="AM130" i="4"/>
  <c r="AI82" i="4"/>
  <c r="AE74" i="4"/>
  <c r="AG24" i="1"/>
  <c r="AC455" i="8"/>
  <c r="AF455" i="8"/>
  <c r="AE455" i="8"/>
  <c r="AD455" i="8"/>
  <c r="AG455" i="8"/>
  <c r="AB455" i="8"/>
  <c r="AF239" i="8"/>
  <c r="AE239" i="8"/>
  <c r="AG239" i="8"/>
  <c r="AB239" i="8"/>
  <c r="AC239" i="8"/>
  <c r="AD239" i="8"/>
  <c r="Z1126" i="8"/>
  <c r="AG1126" i="8" s="1"/>
  <c r="AB1142" i="8"/>
  <c r="AD1134" i="8"/>
  <c r="AB1134" i="8"/>
  <c r="AG1134" i="8"/>
  <c r="AE1134" i="8"/>
  <c r="B1134" i="8"/>
  <c r="AA1134" i="8" s="1"/>
  <c r="A615" i="8"/>
  <c r="AC719" i="8"/>
  <c r="AD719" i="8"/>
  <c r="AF719" i="8"/>
  <c r="AG719" i="8"/>
  <c r="AE719" i="8"/>
  <c r="AB719" i="8"/>
  <c r="AF663" i="8"/>
  <c r="AE663" i="8"/>
  <c r="AB663" i="8"/>
  <c r="AG599" i="8"/>
  <c r="AC599" i="8"/>
  <c r="AD599" i="8"/>
  <c r="AB599" i="8"/>
  <c r="AF599" i="8"/>
  <c r="AE599" i="8"/>
  <c r="AB351" i="8"/>
  <c r="AF351" i="8"/>
  <c r="AG351" i="8"/>
  <c r="AE351" i="8"/>
  <c r="AC351" i="8"/>
  <c r="AD351" i="8"/>
  <c r="AD207" i="8"/>
  <c r="AE207" i="8"/>
  <c r="AG207" i="8"/>
  <c r="AB207" i="8"/>
  <c r="AF207" i="8"/>
  <c r="AC207" i="8"/>
  <c r="AG103" i="8"/>
  <c r="AD103" i="8"/>
  <c r="AC103" i="8"/>
  <c r="AF103" i="8"/>
  <c r="AE103" i="8"/>
  <c r="AB103" i="8"/>
  <c r="AC796" i="8"/>
  <c r="Z855" i="8"/>
  <c r="AF855" i="8" s="1"/>
  <c r="AD703" i="8"/>
  <c r="AB703" i="8"/>
  <c r="AE703" i="8"/>
  <c r="AG703" i="8"/>
  <c r="AF703" i="8"/>
  <c r="AC703" i="8"/>
  <c r="AD559" i="8"/>
  <c r="AC559" i="8"/>
  <c r="AE559" i="8"/>
  <c r="AG559" i="8"/>
  <c r="AB559" i="8"/>
  <c r="AF559" i="8"/>
  <c r="AC487" i="8"/>
  <c r="AB487" i="8"/>
  <c r="AG487" i="8"/>
  <c r="AD487" i="8"/>
  <c r="AF487" i="8"/>
  <c r="AE487" i="8"/>
  <c r="AE399" i="8"/>
  <c r="AF399" i="8"/>
  <c r="AB399" i="8"/>
  <c r="AC399" i="8"/>
  <c r="AD399" i="8"/>
  <c r="AG399" i="8"/>
  <c r="AF303" i="8"/>
  <c r="AB303" i="8"/>
  <c r="AD303" i="8"/>
  <c r="AC303" i="8"/>
  <c r="AE303" i="8"/>
  <c r="AG303" i="8"/>
  <c r="AD55" i="8"/>
  <c r="AG55" i="8"/>
  <c r="AF55" i="8"/>
  <c r="AC55" i="8"/>
  <c r="AB55" i="8"/>
  <c r="AE55" i="8"/>
  <c r="B1142" i="8"/>
  <c r="AA1142" i="8" s="1"/>
  <c r="AB759" i="8"/>
  <c r="AE759" i="8"/>
  <c r="AG759" i="8"/>
  <c r="AD759" i="8"/>
  <c r="AF759" i="8"/>
  <c r="AC759" i="8"/>
  <c r="AE751" i="8"/>
  <c r="AG751" i="8"/>
  <c r="AD751" i="8"/>
  <c r="AB751" i="8"/>
  <c r="AC751" i="8"/>
  <c r="AF751" i="8"/>
  <c r="AF743" i="8"/>
  <c r="AG743" i="8"/>
  <c r="AC743" i="8"/>
  <c r="AE743" i="8"/>
  <c r="AD743" i="8"/>
  <c r="AB743" i="8"/>
  <c r="AD727" i="8"/>
  <c r="AC727" i="8"/>
  <c r="AF727" i="8"/>
  <c r="AG727" i="8"/>
  <c r="AE727" i="8"/>
  <c r="AB727" i="8"/>
  <c r="AC711" i="8"/>
  <c r="AE711" i="8"/>
  <c r="AB711" i="8"/>
  <c r="AD711" i="8"/>
  <c r="AF711" i="8"/>
  <c r="AG711" i="8"/>
  <c r="AD695" i="8"/>
  <c r="AE695" i="8"/>
  <c r="AG695" i="8"/>
  <c r="AF695" i="8"/>
  <c r="AC695" i="8"/>
  <c r="AB695" i="8"/>
  <c r="AB655" i="8"/>
  <c r="AE655" i="8"/>
  <c r="AC655" i="8"/>
  <c r="AG655" i="8"/>
  <c r="AF655" i="8"/>
  <c r="AD655" i="8"/>
  <c r="AE647" i="8"/>
  <c r="AD647" i="8"/>
  <c r="AF647" i="8"/>
  <c r="AG647" i="8"/>
  <c r="AB647" i="8"/>
  <c r="AC647" i="8"/>
  <c r="AB639" i="8"/>
  <c r="AF639" i="8"/>
  <c r="AC639" i="8"/>
  <c r="AG639" i="8"/>
  <c r="AE639" i="8"/>
  <c r="AD639" i="8"/>
  <c r="AB615" i="8"/>
  <c r="AE615" i="8"/>
  <c r="AD615" i="8"/>
  <c r="AG615" i="8"/>
  <c r="AC615" i="8"/>
  <c r="AF615" i="8"/>
  <c r="AB591" i="8"/>
  <c r="AE591" i="8"/>
  <c r="AF591" i="8"/>
  <c r="AC591" i="8"/>
  <c r="AD591" i="8"/>
  <c r="AG591" i="8"/>
  <c r="AF543" i="8"/>
  <c r="AD543" i="8"/>
  <c r="AG543" i="8"/>
  <c r="AB543" i="8"/>
  <c r="AE543" i="8"/>
  <c r="AC543" i="8"/>
  <c r="AC535" i="8"/>
  <c r="AD535" i="8"/>
  <c r="AB535" i="8"/>
  <c r="AE535" i="8"/>
  <c r="AF535" i="8"/>
  <c r="AG535" i="8"/>
  <c r="AG511" i="8"/>
  <c r="AB511" i="8"/>
  <c r="AE511" i="8"/>
  <c r="AD511" i="8"/>
  <c r="AF511" i="8"/>
  <c r="AC511" i="8"/>
  <c r="AG495" i="8"/>
  <c r="AF495" i="8"/>
  <c r="AB495" i="8"/>
  <c r="AC495" i="8"/>
  <c r="AE495" i="8"/>
  <c r="AD495" i="8"/>
  <c r="AE463" i="8"/>
  <c r="AF463" i="8"/>
  <c r="AC463" i="8"/>
  <c r="AG463" i="8"/>
  <c r="AD463" i="8"/>
  <c r="AB463" i="8"/>
  <c r="AC447" i="8"/>
  <c r="AF447" i="8"/>
  <c r="AD447" i="8"/>
  <c r="AG447" i="8"/>
  <c r="AB447" i="8"/>
  <c r="AE447" i="8"/>
  <c r="AG439" i="8"/>
  <c r="AF439" i="8"/>
  <c r="AB439" i="8"/>
  <c r="AC439" i="8"/>
  <c r="AD439" i="8"/>
  <c r="AE439" i="8"/>
  <c r="AB407" i="8"/>
  <c r="AE407" i="8"/>
  <c r="AF407" i="8"/>
  <c r="AD407" i="8"/>
  <c r="AG407" i="8"/>
  <c r="AC407" i="8"/>
  <c r="AG367" i="8"/>
  <c r="AB367" i="8"/>
  <c r="AF367" i="8"/>
  <c r="AE367" i="8"/>
  <c r="AD367" i="8"/>
  <c r="AC367" i="8"/>
  <c r="AE343" i="8"/>
  <c r="AB343" i="8"/>
  <c r="AF343" i="8"/>
  <c r="AC343" i="8"/>
  <c r="AD343" i="8"/>
  <c r="AG343" i="8"/>
  <c r="AC295" i="8"/>
  <c r="AG295" i="8"/>
  <c r="AB295" i="8"/>
  <c r="AF295" i="8"/>
  <c r="AD295" i="8"/>
  <c r="AE295" i="8"/>
  <c r="AD287" i="8"/>
  <c r="AG287" i="8"/>
  <c r="AC287" i="8"/>
  <c r="AE287" i="8"/>
  <c r="AF287" i="8"/>
  <c r="AB287" i="8"/>
  <c r="AG247" i="8"/>
  <c r="AB247" i="8"/>
  <c r="AD247" i="8"/>
  <c r="AE247" i="8"/>
  <c r="AF247" i="8"/>
  <c r="AC247" i="8"/>
  <c r="AE199" i="8"/>
  <c r="AG199" i="8"/>
  <c r="AC199" i="8"/>
  <c r="AF199" i="8"/>
  <c r="AD199" i="8"/>
  <c r="AB199" i="8"/>
  <c r="AC159" i="8"/>
  <c r="AF159" i="8"/>
  <c r="AE159" i="8"/>
  <c r="AB159" i="8"/>
  <c r="AG159" i="8"/>
  <c r="AD159" i="8"/>
  <c r="AC151" i="8"/>
  <c r="AB151" i="8"/>
  <c r="AD151" i="8"/>
  <c r="AF151" i="8"/>
  <c r="AE151" i="8"/>
  <c r="AG151" i="8"/>
  <c r="AD111" i="8"/>
  <c r="AB111" i="8"/>
  <c r="AF111" i="8"/>
  <c r="AG111" i="8"/>
  <c r="AE111" i="8"/>
  <c r="AC111" i="8"/>
  <c r="AG95" i="8"/>
  <c r="AE95" i="8"/>
  <c r="AB95" i="8"/>
  <c r="AF95" i="8"/>
  <c r="AD95" i="8"/>
  <c r="AC95" i="8"/>
  <c r="AD47" i="8"/>
  <c r="AB47" i="8"/>
  <c r="AE47" i="8"/>
  <c r="AC47" i="8"/>
  <c r="AG47" i="8"/>
  <c r="AF47" i="8"/>
  <c r="Z847" i="8"/>
  <c r="AD847" i="8" s="1"/>
  <c r="AD153" i="8"/>
  <c r="AE153" i="8"/>
  <c r="AF153" i="8"/>
  <c r="AC153" i="8"/>
  <c r="AB153" i="8"/>
  <c r="AG153" i="8"/>
  <c r="AE662" i="8"/>
  <c r="AG662" i="8"/>
  <c r="AC662" i="8"/>
  <c r="AB662" i="8"/>
  <c r="AD662" i="8"/>
  <c r="AF662" i="8"/>
  <c r="AB598" i="8"/>
  <c r="AC598" i="8"/>
  <c r="AD598" i="8"/>
  <c r="AE598" i="8"/>
  <c r="AF598" i="8"/>
  <c r="AG598" i="8"/>
  <c r="AG406" i="8"/>
  <c r="AB406" i="8"/>
  <c r="AE406" i="8"/>
  <c r="AC406" i="8"/>
  <c r="AD406" i="8"/>
  <c r="AF406" i="8"/>
  <c r="AG1149" i="8"/>
  <c r="Z854" i="8"/>
  <c r="AB854" i="8" s="1"/>
  <c r="AL14" i="4"/>
  <c r="AL13" i="4"/>
  <c r="AE720" i="8"/>
  <c r="AC720" i="8"/>
  <c r="AB456" i="8"/>
  <c r="AD456" i="8"/>
  <c r="AG456" i="8"/>
  <c r="AC456" i="8"/>
  <c r="AF456" i="8"/>
  <c r="AE456" i="8"/>
  <c r="AF240" i="8"/>
  <c r="AE240" i="8"/>
  <c r="AC240" i="8"/>
  <c r="AD240" i="8"/>
  <c r="AG240" i="8"/>
  <c r="AB240" i="8"/>
  <c r="AB56" i="8"/>
  <c r="AF56" i="8"/>
  <c r="AG56" i="8"/>
  <c r="AD56" i="8"/>
  <c r="AE56" i="8"/>
  <c r="AC56" i="8"/>
  <c r="B1128" i="8"/>
  <c r="AA1128" i="8" s="1"/>
  <c r="Z1128" i="8"/>
  <c r="AC1128" i="8" s="1"/>
  <c r="B1132" i="8"/>
  <c r="AA1132" i="8" s="1"/>
  <c r="Z1132" i="8"/>
  <c r="AC1132" i="8" s="1"/>
  <c r="B1136" i="8"/>
  <c r="AA1136" i="8" s="1"/>
  <c r="Z1136" i="8"/>
  <c r="AB1136" i="8" s="1"/>
  <c r="AG735" i="8"/>
  <c r="AD735" i="8"/>
  <c r="AF735" i="8"/>
  <c r="AE735" i="8"/>
  <c r="AC735" i="8"/>
  <c r="AF687" i="8"/>
  <c r="AC687" i="8"/>
  <c r="AE687" i="8"/>
  <c r="AB687" i="8"/>
  <c r="AG687" i="8"/>
  <c r="AF679" i="8"/>
  <c r="AG679" i="8"/>
  <c r="AE679" i="8"/>
  <c r="AC679" i="8"/>
  <c r="AD679" i="8"/>
  <c r="AB679" i="8"/>
  <c r="AF671" i="8"/>
  <c r="AC671" i="8"/>
  <c r="AE671" i="8"/>
  <c r="AG671" i="8"/>
  <c r="AB631" i="8"/>
  <c r="AF631" i="8"/>
  <c r="AE631" i="8"/>
  <c r="AC631" i="8"/>
  <c r="AB623" i="8"/>
  <c r="AF623" i="8"/>
  <c r="AE623" i="8"/>
  <c r="AG623" i="8"/>
  <c r="AD623" i="8"/>
  <c r="AE607" i="8"/>
  <c r="AB607" i="8"/>
  <c r="AC607" i="8"/>
  <c r="AG607" i="8"/>
  <c r="AF607" i="8"/>
  <c r="AD607" i="8"/>
  <c r="AE583" i="8"/>
  <c r="AG583" i="8"/>
  <c r="AC583" i="8"/>
  <c r="AB583" i="8"/>
  <c r="AF583" i="8"/>
  <c r="AC575" i="8"/>
  <c r="AE575" i="8"/>
  <c r="AB575" i="8"/>
  <c r="AD575" i="8"/>
  <c r="AG575" i="8"/>
  <c r="AF575" i="8"/>
  <c r="AB567" i="8"/>
  <c r="AD567" i="8"/>
  <c r="AG567" i="8"/>
  <c r="AE567" i="8"/>
  <c r="AC567" i="8"/>
  <c r="AD551" i="8"/>
  <c r="AB551" i="8"/>
  <c r="AF551" i="8"/>
  <c r="AC551" i="8"/>
  <c r="AG527" i="8"/>
  <c r="AC527" i="8"/>
  <c r="AF527" i="8"/>
  <c r="AD527" i="8"/>
  <c r="AB527" i="8"/>
  <c r="AG519" i="8"/>
  <c r="AE519" i="8"/>
  <c r="AC519" i="8"/>
  <c r="AB519" i="8"/>
  <c r="AF519" i="8"/>
  <c r="AG503" i="8"/>
  <c r="AE503" i="8"/>
  <c r="AF503" i="8"/>
  <c r="AB503" i="8"/>
  <c r="AC503" i="8"/>
  <c r="AB479" i="8"/>
  <c r="AE479" i="8"/>
  <c r="AG479" i="8"/>
  <c r="AC479" i="8"/>
  <c r="AG471" i="8"/>
  <c r="AC471" i="8"/>
  <c r="AD471" i="8"/>
  <c r="AF471" i="8"/>
  <c r="AB471" i="8"/>
  <c r="AE471" i="8"/>
  <c r="AD431" i="8"/>
  <c r="AC431" i="8"/>
  <c r="AE423" i="8"/>
  <c r="AF423" i="8"/>
  <c r="AB423" i="8"/>
  <c r="AG423" i="8"/>
  <c r="AD423" i="8"/>
  <c r="AG415" i="8"/>
  <c r="AF415" i="8"/>
  <c r="AF391" i="8"/>
  <c r="AE391" i="8"/>
  <c r="AC391" i="8"/>
  <c r="AB391" i="8"/>
  <c r="AG391" i="8"/>
  <c r="AE383" i="8"/>
  <c r="AD383" i="8"/>
  <c r="AF383" i="8"/>
  <c r="AB383" i="8"/>
  <c r="AC383" i="8"/>
  <c r="AG383" i="8"/>
  <c r="AG375" i="8"/>
  <c r="AF375" i="8"/>
  <c r="AB375" i="8"/>
  <c r="AE375" i="8"/>
  <c r="AD375" i="8"/>
  <c r="AC359" i="8"/>
  <c r="AF359" i="8"/>
  <c r="AB359" i="8"/>
  <c r="AD359" i="8"/>
  <c r="AD335" i="8"/>
  <c r="AG335" i="8"/>
  <c r="AE335" i="8"/>
  <c r="AF335" i="8"/>
  <c r="AG327" i="8"/>
  <c r="AE327" i="8"/>
  <c r="AF327" i="8"/>
  <c r="AC327" i="8"/>
  <c r="AD327" i="8"/>
  <c r="AC319" i="8"/>
  <c r="AG319" i="8"/>
  <c r="AD319" i="8"/>
  <c r="AB319" i="8"/>
  <c r="AF319" i="8"/>
  <c r="AG311" i="8"/>
  <c r="AD311" i="8"/>
  <c r="AF311" i="8"/>
  <c r="AC311" i="8"/>
  <c r="AB311" i="8"/>
  <c r="AE311" i="8"/>
  <c r="AD279" i="8"/>
  <c r="AG279" i="8"/>
  <c r="AE279" i="8"/>
  <c r="AB279" i="8"/>
  <c r="AF279" i="8"/>
  <c r="AD271" i="8"/>
  <c r="AG271" i="8"/>
  <c r="AE271" i="8"/>
  <c r="AF271" i="8"/>
  <c r="AC271" i="8"/>
  <c r="AB271" i="8"/>
  <c r="AG263" i="8"/>
  <c r="AB263" i="8"/>
  <c r="AC263" i="8"/>
  <c r="AE263" i="8"/>
  <c r="AD263" i="8"/>
  <c r="AF263" i="8"/>
  <c r="AE255" i="8"/>
  <c r="AD255" i="8"/>
  <c r="AC255" i="8"/>
  <c r="AB255" i="8"/>
  <c r="AF255" i="8"/>
  <c r="AC231" i="8"/>
  <c r="AE231" i="8"/>
  <c r="AG231" i="8"/>
  <c r="AB231" i="8"/>
  <c r="AF231" i="8"/>
  <c r="AE223" i="8"/>
  <c r="AG223" i="8"/>
  <c r="AF223" i="8"/>
  <c r="AB223" i="8"/>
  <c r="AC223" i="8"/>
  <c r="AD223" i="8"/>
  <c r="AG215" i="8"/>
  <c r="AB215" i="8"/>
  <c r="AF215" i="8"/>
  <c r="AE215" i="8"/>
  <c r="AC215" i="8"/>
  <c r="AD191" i="8"/>
  <c r="AE191" i="8"/>
  <c r="AF191" i="8"/>
  <c r="AC191" i="8"/>
  <c r="AD183" i="8"/>
  <c r="AC183" i="8"/>
  <c r="AF183" i="8"/>
  <c r="AC175" i="8"/>
  <c r="AD175" i="8"/>
  <c r="AF175" i="8"/>
  <c r="AE175" i="8"/>
  <c r="AB175" i="8"/>
  <c r="AB167" i="8"/>
  <c r="AD167" i="8"/>
  <c r="AC167" i="8"/>
  <c r="AE167" i="8"/>
  <c r="AG167" i="8"/>
  <c r="AB143" i="8"/>
  <c r="AC143" i="8"/>
  <c r="AF143" i="8"/>
  <c r="AG143" i="8"/>
  <c r="AE143" i="8"/>
  <c r="AC135" i="8"/>
  <c r="AE135" i="8"/>
  <c r="AF135" i="8"/>
  <c r="AG135" i="8"/>
  <c r="AB135" i="8"/>
  <c r="AE127" i="8"/>
  <c r="AC127" i="8"/>
  <c r="AD127" i="8"/>
  <c r="AB127" i="8"/>
  <c r="AG127" i="8"/>
  <c r="AF119" i="8"/>
  <c r="AD119" i="8"/>
  <c r="AB119" i="8"/>
  <c r="AG119" i="8"/>
  <c r="AC87" i="8"/>
  <c r="AD87" i="8"/>
  <c r="AG87" i="8"/>
  <c r="AB87" i="8"/>
  <c r="AE87" i="8"/>
  <c r="AG79" i="8"/>
  <c r="AF79" i="8"/>
  <c r="AE79" i="8"/>
  <c r="AC79" i="8"/>
  <c r="AB79" i="8"/>
  <c r="AE71" i="8"/>
  <c r="AG71" i="8"/>
  <c r="AD71" i="8"/>
  <c r="AC71" i="8"/>
  <c r="AB71" i="8"/>
  <c r="AG63" i="8"/>
  <c r="AF63" i="8"/>
  <c r="AC63" i="8"/>
  <c r="AE63" i="8"/>
  <c r="AD63" i="8"/>
  <c r="AG39" i="8"/>
  <c r="AC39" i="8"/>
  <c r="AF39" i="8"/>
  <c r="AB39" i="8"/>
  <c r="AD39" i="8"/>
  <c r="AE39" i="8"/>
  <c r="AE31" i="8"/>
  <c r="AC31" i="8"/>
  <c r="AF31" i="8"/>
  <c r="AG31" i="8"/>
  <c r="AB31" i="8"/>
  <c r="AF23" i="8"/>
  <c r="AE23" i="8"/>
  <c r="AB23" i="8"/>
  <c r="AC23" i="8"/>
  <c r="AD23" i="8"/>
  <c r="AC15" i="8"/>
  <c r="AG15" i="8"/>
  <c r="AB15" i="8"/>
  <c r="AF15" i="8"/>
  <c r="AD15" i="8"/>
  <c r="AE7" i="8"/>
  <c r="AG7" i="8"/>
  <c r="AC7" i="8"/>
  <c r="AD7" i="8"/>
  <c r="AB7" i="8"/>
  <c r="AB726" i="8"/>
  <c r="AE726" i="8"/>
  <c r="AD726" i="8"/>
  <c r="AE534" i="8"/>
  <c r="AB534" i="8"/>
  <c r="AG534" i="8"/>
  <c r="AD534" i="8"/>
  <c r="AB470" i="8"/>
  <c r="AC470" i="8"/>
  <c r="AD470" i="8"/>
  <c r="AF470" i="8"/>
  <c r="AG470" i="8"/>
  <c r="AE342" i="8"/>
  <c r="AG342" i="8"/>
  <c r="AB342" i="8"/>
  <c r="AB214" i="8"/>
  <c r="AE214" i="8"/>
  <c r="AF214" i="8"/>
  <c r="AC214" i="8"/>
  <c r="AD214" i="8"/>
  <c r="AG214" i="8"/>
  <c r="AE174" i="8"/>
  <c r="AD174" i="8"/>
  <c r="AG174" i="8"/>
  <c r="AF174" i="8"/>
  <c r="AC174" i="8"/>
  <c r="AB174" i="8"/>
  <c r="AF134" i="8"/>
  <c r="AE134" i="8"/>
  <c r="AD134" i="8"/>
  <c r="AC134" i="8"/>
  <c r="AB134" i="8"/>
  <c r="AF70" i="8"/>
  <c r="AB70" i="8"/>
  <c r="AD70" i="8"/>
  <c r="AC70" i="8"/>
  <c r="AG70" i="8"/>
  <c r="AE470" i="8"/>
  <c r="AD278" i="8"/>
  <c r="AB278" i="8"/>
  <c r="AE278" i="8"/>
  <c r="AF278" i="8"/>
  <c r="AC278" i="8"/>
  <c r="Z1148" i="8"/>
  <c r="AG1148" i="8" s="1"/>
  <c r="Z1144" i="8"/>
  <c r="AF1144" i="8" s="1"/>
  <c r="AC736" i="8"/>
  <c r="AE736" i="8"/>
  <c r="AD696" i="8"/>
  <c r="AF696" i="8"/>
  <c r="AG696" i="8"/>
  <c r="AE696" i="8"/>
  <c r="AB696" i="8"/>
  <c r="AC696" i="8"/>
  <c r="AG688" i="8"/>
  <c r="AF688" i="8"/>
  <c r="AC688" i="8"/>
  <c r="AE688" i="8"/>
  <c r="AD688" i="8"/>
  <c r="AB688" i="8"/>
  <c r="AG648" i="8"/>
  <c r="AE648" i="8"/>
  <c r="AB648" i="8"/>
  <c r="AC648" i="8"/>
  <c r="AD648" i="8"/>
  <c r="AF648" i="8"/>
  <c r="AC448" i="8"/>
  <c r="AF448" i="8"/>
  <c r="AE448" i="8"/>
  <c r="AD448" i="8"/>
  <c r="AB448" i="8"/>
  <c r="AG448" i="8"/>
  <c r="AF664" i="8"/>
  <c r="AC664" i="8"/>
  <c r="AE664" i="8"/>
  <c r="AD664" i="8"/>
  <c r="AG664" i="8"/>
  <c r="AB664" i="8"/>
  <c r="AC184" i="8"/>
  <c r="AE184" i="8"/>
  <c r="AF184" i="8"/>
  <c r="AD184" i="8"/>
  <c r="AB184" i="8"/>
  <c r="AG184" i="8"/>
  <c r="AD160" i="8"/>
  <c r="AF160" i="8"/>
  <c r="AE160" i="8"/>
  <c r="AB160" i="8"/>
  <c r="AG160" i="8"/>
  <c r="AC160" i="8"/>
  <c r="AG104" i="8"/>
  <c r="AE104" i="8"/>
  <c r="AB104" i="8"/>
  <c r="AF104" i="8"/>
  <c r="AC104" i="8"/>
  <c r="AD104" i="8"/>
  <c r="AG24" i="8"/>
  <c r="AB24" i="8"/>
  <c r="AC24" i="8"/>
  <c r="AD24" i="8"/>
  <c r="AE24" i="8"/>
  <c r="AD744" i="8"/>
  <c r="AE744" i="8"/>
  <c r="AC744" i="8"/>
  <c r="AF744" i="8"/>
  <c r="AB744" i="8"/>
  <c r="AG744" i="8"/>
  <c r="AG728" i="8"/>
  <c r="AC728" i="8"/>
  <c r="AD728" i="8"/>
  <c r="AE728" i="8"/>
  <c r="AF728" i="8"/>
  <c r="AB728" i="8"/>
  <c r="AF712" i="8"/>
  <c r="AG712" i="8"/>
  <c r="AB712" i="8"/>
  <c r="AE712" i="8"/>
  <c r="AD704" i="8"/>
  <c r="AF704" i="8"/>
  <c r="AC704" i="8"/>
  <c r="AG704" i="8"/>
  <c r="AE704" i="8"/>
  <c r="AB704" i="8"/>
  <c r="AG680" i="8"/>
  <c r="AC680" i="8"/>
  <c r="AB680" i="8"/>
  <c r="AF680" i="8"/>
  <c r="AD680" i="8"/>
  <c r="AE680" i="8"/>
  <c r="AB672" i="8"/>
  <c r="AD672" i="8"/>
  <c r="AE672" i="8"/>
  <c r="AF672" i="8"/>
  <c r="AC672" i="8"/>
  <c r="AG672" i="8"/>
  <c r="AC656" i="8"/>
  <c r="AE656" i="8"/>
  <c r="AB656" i="8"/>
  <c r="AG656" i="8"/>
  <c r="AF656" i="8"/>
  <c r="AD656" i="8"/>
  <c r="AB640" i="8"/>
  <c r="AD640" i="8"/>
  <c r="AC640" i="8"/>
  <c r="AF640" i="8"/>
  <c r="AG640" i="8"/>
  <c r="AE640" i="8"/>
  <c r="AE624" i="8"/>
  <c r="AC624" i="8"/>
  <c r="AB624" i="8"/>
  <c r="AG624" i="8"/>
  <c r="AD624" i="8"/>
  <c r="AF624" i="8"/>
  <c r="AC608" i="8"/>
  <c r="AB608" i="8"/>
  <c r="AF608" i="8"/>
  <c r="AG608" i="8"/>
  <c r="AD608" i="8"/>
  <c r="AE608" i="8"/>
  <c r="AG472" i="8"/>
  <c r="AF472" i="8"/>
  <c r="AB472" i="8"/>
  <c r="AE472" i="8"/>
  <c r="AD472" i="8"/>
  <c r="AC472" i="8"/>
  <c r="AF408" i="8"/>
  <c r="AB408" i="8"/>
  <c r="AD408" i="8"/>
  <c r="AE408" i="8"/>
  <c r="AC408" i="8"/>
  <c r="AG408" i="8"/>
  <c r="AF264" i="8"/>
  <c r="AG264" i="8"/>
  <c r="AE264" i="8"/>
  <c r="AC264" i="8"/>
  <c r="AD264" i="8"/>
  <c r="AB264" i="8"/>
  <c r="AF64" i="8"/>
  <c r="AD64" i="8"/>
  <c r="AG64" i="8"/>
  <c r="AB64" i="8"/>
  <c r="AC64" i="8"/>
  <c r="AE64" i="8"/>
  <c r="AC758" i="8"/>
  <c r="AB758" i="8"/>
  <c r="AE758" i="8"/>
  <c r="AF758" i="8"/>
  <c r="AG758" i="8"/>
  <c r="AD758" i="8"/>
  <c r="AF750" i="8"/>
  <c r="AC750" i="8"/>
  <c r="AB750" i="8"/>
  <c r="AD750" i="8"/>
  <c r="AG750" i="8"/>
  <c r="AE750" i="8"/>
  <c r="AE742" i="8"/>
  <c r="AB742" i="8"/>
  <c r="AF742" i="8"/>
  <c r="AD742" i="8"/>
  <c r="AG742" i="8"/>
  <c r="AC742" i="8"/>
  <c r="AD734" i="8"/>
  <c r="AC734" i="8"/>
  <c r="AG734" i="8"/>
  <c r="AB734" i="8"/>
  <c r="AE734" i="8"/>
  <c r="AF734" i="8"/>
  <c r="AD718" i="8"/>
  <c r="AF718" i="8"/>
  <c r="AB718" i="8"/>
  <c r="AG718" i="8"/>
  <c r="AC718" i="8"/>
  <c r="AE718" i="8"/>
  <c r="AD710" i="8"/>
  <c r="AE710" i="8"/>
  <c r="AB710" i="8"/>
  <c r="AF710" i="8"/>
  <c r="AG710" i="8"/>
  <c r="AC710" i="8"/>
  <c r="AC702" i="8"/>
  <c r="AE702" i="8"/>
  <c r="AB702" i="8"/>
  <c r="AD702" i="8"/>
  <c r="AG702" i="8"/>
  <c r="AF702" i="8"/>
  <c r="AE694" i="8"/>
  <c r="AB694" i="8"/>
  <c r="AD694" i="8"/>
  <c r="AF694" i="8"/>
  <c r="AG694" i="8"/>
  <c r="AC694" i="8"/>
  <c r="AG686" i="8"/>
  <c r="AC686" i="8"/>
  <c r="AF686" i="8"/>
  <c r="AB686" i="8"/>
  <c r="AD686" i="8"/>
  <c r="AE686" i="8"/>
  <c r="AC678" i="8"/>
  <c r="AG678" i="8"/>
  <c r="AF678" i="8"/>
  <c r="AE678" i="8"/>
  <c r="AB678" i="8"/>
  <c r="AD678" i="8"/>
  <c r="AC670" i="8"/>
  <c r="AB670" i="8"/>
  <c r="AD670" i="8"/>
  <c r="AF670" i="8"/>
  <c r="AG670" i="8"/>
  <c r="AE670" i="8"/>
  <c r="AB654" i="8"/>
  <c r="AC654" i="8"/>
  <c r="AG654" i="8"/>
  <c r="AD654" i="8"/>
  <c r="AF654" i="8"/>
  <c r="AE654" i="8"/>
  <c r="AG646" i="8"/>
  <c r="AE646" i="8"/>
  <c r="AB646" i="8"/>
  <c r="AD646" i="8"/>
  <c r="AF646" i="8"/>
  <c r="AC646" i="8"/>
  <c r="AE638" i="8"/>
  <c r="AF638" i="8"/>
  <c r="AB638" i="8"/>
  <c r="AD638" i="8"/>
  <c r="AC638" i="8"/>
  <c r="AG630" i="8"/>
  <c r="AB630" i="8"/>
  <c r="AD630" i="8"/>
  <c r="AE630" i="8"/>
  <c r="AC630" i="8"/>
  <c r="AF630" i="8"/>
  <c r="AB622" i="8"/>
  <c r="AD622" i="8"/>
  <c r="AG622" i="8"/>
  <c r="AC622" i="8"/>
  <c r="AF622" i="8"/>
  <c r="AE622" i="8"/>
  <c r="AG614" i="8"/>
  <c r="AF614" i="8"/>
  <c r="AE614" i="8"/>
  <c r="AC614" i="8"/>
  <c r="AD614" i="8"/>
  <c r="AB614" i="8"/>
  <c r="AE606" i="8"/>
  <c r="AG606" i="8"/>
  <c r="AD606" i="8"/>
  <c r="AF606" i="8"/>
  <c r="AC606" i="8"/>
  <c r="AE590" i="8"/>
  <c r="AD590" i="8"/>
  <c r="AB590" i="8"/>
  <c r="AB582" i="8"/>
  <c r="AD582" i="8"/>
  <c r="AC574" i="8"/>
  <c r="AE574" i="8"/>
  <c r="AD574" i="8"/>
  <c r="AB574" i="8"/>
  <c r="AF574" i="8"/>
  <c r="AG574" i="8"/>
  <c r="AB566" i="8"/>
  <c r="AD566" i="8"/>
  <c r="AG566" i="8"/>
  <c r="AE566" i="8"/>
  <c r="AB558" i="8"/>
  <c r="AE558" i="8"/>
  <c r="AF550" i="8"/>
  <c r="AG550" i="8"/>
  <c r="AC550" i="8"/>
  <c r="AE550" i="8"/>
  <c r="AD550" i="8"/>
  <c r="AB550" i="8"/>
  <c r="AB542" i="8"/>
  <c r="AF542" i="8"/>
  <c r="AF526" i="8"/>
  <c r="AC526" i="8"/>
  <c r="AG526" i="8"/>
  <c r="AE526" i="8"/>
  <c r="AB526" i="8"/>
  <c r="AD526" i="8"/>
  <c r="AF518" i="8"/>
  <c r="AC518" i="8"/>
  <c r="AG518" i="8"/>
  <c r="AD518" i="8"/>
  <c r="AB518" i="8"/>
  <c r="AB510" i="8"/>
  <c r="AG510" i="8"/>
  <c r="AC510" i="8"/>
  <c r="AE510" i="8"/>
  <c r="AF510" i="8"/>
  <c r="AD510" i="8"/>
  <c r="AD502" i="8"/>
  <c r="AE502" i="8"/>
  <c r="AG494" i="8"/>
  <c r="AF494" i="8"/>
  <c r="AE494" i="8"/>
  <c r="AD494" i="8"/>
  <c r="AC494" i="8"/>
  <c r="AB494" i="8"/>
  <c r="AB486" i="8"/>
  <c r="AG486" i="8"/>
  <c r="AE486" i="8"/>
  <c r="AC486" i="8"/>
  <c r="AF486" i="8"/>
  <c r="AD486" i="8"/>
  <c r="AE478" i="8"/>
  <c r="AD478" i="8"/>
  <c r="AG478" i="8"/>
  <c r="AC478" i="8"/>
  <c r="AF478" i="8"/>
  <c r="AB478" i="8"/>
  <c r="AF462" i="8"/>
  <c r="AB462" i="8"/>
  <c r="AG462" i="8"/>
  <c r="AD462" i="8"/>
  <c r="AE462" i="8"/>
  <c r="AC462" i="8"/>
  <c r="AC454" i="8"/>
  <c r="AB454" i="8"/>
  <c r="AE454" i="8"/>
  <c r="AD454" i="8"/>
  <c r="AF454" i="8"/>
  <c r="AG454" i="8"/>
  <c r="AG446" i="8"/>
  <c r="AB446" i="8"/>
  <c r="AC446" i="8"/>
  <c r="AE446" i="8"/>
  <c r="AF446" i="8"/>
  <c r="AD446" i="8"/>
  <c r="AF438" i="8"/>
  <c r="AC438" i="8"/>
  <c r="AD438" i="8"/>
  <c r="AE438" i="8"/>
  <c r="AE430" i="8"/>
  <c r="AG430" i="8"/>
  <c r="AF430" i="8"/>
  <c r="AC430" i="8"/>
  <c r="AD430" i="8"/>
  <c r="AB430" i="8"/>
  <c r="AE422" i="8"/>
  <c r="AF422" i="8"/>
  <c r="AB422" i="8"/>
  <c r="AG422" i="8"/>
  <c r="AC422" i="8"/>
  <c r="AD422" i="8"/>
  <c r="AC414" i="8"/>
  <c r="AF414" i="8"/>
  <c r="AE414" i="8"/>
  <c r="AG414" i="8"/>
  <c r="AB414" i="8"/>
  <c r="AD414" i="8"/>
  <c r="AC398" i="8"/>
  <c r="AG398" i="8"/>
  <c r="AF398" i="8"/>
  <c r="AB398" i="8"/>
  <c r="AD398" i="8"/>
  <c r="AE398" i="8"/>
  <c r="AF390" i="8"/>
  <c r="AE390" i="8"/>
  <c r="AB390" i="8"/>
  <c r="AC390" i="8"/>
  <c r="AD390" i="8"/>
  <c r="AG390" i="8"/>
  <c r="AF382" i="8"/>
  <c r="AB382" i="8"/>
  <c r="AE382" i="8"/>
  <c r="AD382" i="8"/>
  <c r="AG382" i="8"/>
  <c r="AC382" i="8"/>
  <c r="AE374" i="8"/>
  <c r="AD374" i="8"/>
  <c r="AC374" i="8"/>
  <c r="AB374" i="8"/>
  <c r="AD366" i="8"/>
  <c r="AC366" i="8"/>
  <c r="AB366" i="8"/>
  <c r="AF366" i="8"/>
  <c r="AG366" i="8"/>
  <c r="AE366" i="8"/>
  <c r="AF358" i="8"/>
  <c r="AC358" i="8"/>
  <c r="AD358" i="8"/>
  <c r="AG358" i="8"/>
  <c r="AB358" i="8"/>
  <c r="AE358" i="8"/>
  <c r="AG350" i="8"/>
  <c r="AB350" i="8"/>
  <c r="AC350" i="8"/>
  <c r="AE350" i="8"/>
  <c r="AD350" i="8"/>
  <c r="AF350" i="8"/>
  <c r="AG334" i="8"/>
  <c r="AE334" i="8"/>
  <c r="AD334" i="8"/>
  <c r="AF334" i="8"/>
  <c r="AB334" i="8"/>
  <c r="AC334" i="8"/>
  <c r="AC326" i="8"/>
  <c r="AE326" i="8"/>
  <c r="AC318" i="8"/>
  <c r="AD318" i="8"/>
  <c r="AB318" i="8"/>
  <c r="AE318" i="8"/>
  <c r="AF318" i="8"/>
  <c r="AG318" i="8"/>
  <c r="AB302" i="8"/>
  <c r="AE302" i="8"/>
  <c r="AD302" i="8"/>
  <c r="AG302" i="8"/>
  <c r="AC302" i="8"/>
  <c r="AF302" i="8"/>
  <c r="AC294" i="8"/>
  <c r="AB294" i="8"/>
  <c r="AB286" i="8"/>
  <c r="AF286" i="8"/>
  <c r="AD286" i="8"/>
  <c r="AE286" i="8"/>
  <c r="AG286" i="8"/>
  <c r="AC286" i="8"/>
  <c r="AE270" i="8"/>
  <c r="AF270" i="8"/>
  <c r="AD270" i="8"/>
  <c r="AC270" i="8"/>
  <c r="AG270" i="8"/>
  <c r="AB270" i="8"/>
  <c r="AF262" i="8"/>
  <c r="AD262" i="8"/>
  <c r="AE262" i="8"/>
  <c r="AB262" i="8"/>
  <c r="AC262" i="8"/>
  <c r="AG262" i="8"/>
  <c r="AF254" i="8"/>
  <c r="AC254" i="8"/>
  <c r="AD254" i="8"/>
  <c r="AG254" i="8"/>
  <c r="AE254" i="8"/>
  <c r="AB254" i="8"/>
  <c r="AE246" i="8"/>
  <c r="AC246" i="8"/>
  <c r="AD246" i="8"/>
  <c r="AB238" i="8"/>
  <c r="AG238" i="8"/>
  <c r="AF238" i="8"/>
  <c r="AD238" i="8"/>
  <c r="AC238" i="8"/>
  <c r="AE238" i="8"/>
  <c r="AG230" i="8"/>
  <c r="AB230" i="8"/>
  <c r="AD230" i="8"/>
  <c r="AF230" i="8"/>
  <c r="AE230" i="8"/>
  <c r="AC230" i="8"/>
  <c r="AF222" i="8"/>
  <c r="AG222" i="8"/>
  <c r="AB222" i="8"/>
  <c r="AE222" i="8"/>
  <c r="AD222" i="8"/>
  <c r="AC222" i="8"/>
  <c r="AF206" i="8"/>
  <c r="AC206" i="8"/>
  <c r="AB206" i="8"/>
  <c r="AE206" i="8"/>
  <c r="AD206" i="8"/>
  <c r="AG206" i="8"/>
  <c r="AC198" i="8"/>
  <c r="AG198" i="8"/>
  <c r="AF198" i="8"/>
  <c r="AE198" i="8"/>
  <c r="AB198" i="8"/>
  <c r="AD198" i="8"/>
  <c r="AE190" i="8"/>
  <c r="AB190" i="8"/>
  <c r="AD190" i="8"/>
  <c r="AC190" i="8"/>
  <c r="AG190" i="8"/>
  <c r="AF190" i="8"/>
  <c r="AG182" i="8"/>
  <c r="AB182" i="8"/>
  <c r="AF182" i="8"/>
  <c r="AG166" i="8"/>
  <c r="AB166" i="8"/>
  <c r="AD166" i="8"/>
  <c r="AF166" i="8"/>
  <c r="AE166" i="8"/>
  <c r="AC166" i="8"/>
  <c r="AE158" i="8"/>
  <c r="AD158" i="8"/>
  <c r="AG158" i="8"/>
  <c r="AC158" i="8"/>
  <c r="AB158" i="8"/>
  <c r="AF158" i="8"/>
  <c r="AD150" i="8"/>
  <c r="AF150" i="8"/>
  <c r="AC150" i="8"/>
  <c r="AG150" i="8"/>
  <c r="AE150" i="8"/>
  <c r="AB150" i="8"/>
  <c r="AE142" i="8"/>
  <c r="AD142" i="8"/>
  <c r="AB142" i="8"/>
  <c r="AG142" i="8"/>
  <c r="AF142" i="8"/>
  <c r="AC142" i="8"/>
  <c r="AD126" i="8"/>
  <c r="AG126" i="8"/>
  <c r="AC126" i="8"/>
  <c r="AE126" i="8"/>
  <c r="AF126" i="8"/>
  <c r="AB126" i="8"/>
  <c r="AG118" i="8"/>
  <c r="AD118" i="8"/>
  <c r="AC118" i="8"/>
  <c r="AE118" i="8"/>
  <c r="AC110" i="8"/>
  <c r="AF110" i="8"/>
  <c r="AD110" i="8"/>
  <c r="AE110" i="8"/>
  <c r="AB110" i="8"/>
  <c r="AG110" i="8"/>
  <c r="AD102" i="8"/>
  <c r="AB102" i="8"/>
  <c r="AG102" i="8"/>
  <c r="AE102" i="8"/>
  <c r="AF102" i="8"/>
  <c r="AC102" i="8"/>
  <c r="AD94" i="8"/>
  <c r="AB94" i="8"/>
  <c r="AG94" i="8"/>
  <c r="AF94" i="8"/>
  <c r="AC94" i="8"/>
  <c r="AE94" i="8"/>
  <c r="AC86" i="8"/>
  <c r="AB86" i="8"/>
  <c r="AG86" i="8"/>
  <c r="AD86" i="8"/>
  <c r="AE86" i="8"/>
  <c r="AF86" i="8"/>
  <c r="AD78" i="8"/>
  <c r="AF78" i="8"/>
  <c r="AE62" i="8"/>
  <c r="AB62" i="8"/>
  <c r="AG54" i="8"/>
  <c r="AE54" i="8"/>
  <c r="AC54" i="8"/>
  <c r="AD54" i="8"/>
  <c r="AC38" i="8"/>
  <c r="AF38" i="8"/>
  <c r="AE38" i="8"/>
  <c r="AB38" i="8"/>
  <c r="AD38" i="8"/>
  <c r="AG38" i="8"/>
  <c r="AG30" i="8"/>
  <c r="AC30" i="8"/>
  <c r="AD30" i="8"/>
  <c r="AB30" i="8"/>
  <c r="AE30" i="8"/>
  <c r="AF30" i="8"/>
  <c r="AE22" i="8"/>
  <c r="AC22" i="8"/>
  <c r="AB22" i="8"/>
  <c r="AG22" i="8"/>
  <c r="AD22" i="8"/>
  <c r="AF22" i="8"/>
  <c r="AB14" i="8"/>
  <c r="AE14" i="8"/>
  <c r="AG14" i="8"/>
  <c r="AF14" i="8"/>
  <c r="AC14" i="8"/>
  <c r="AD14" i="8"/>
  <c r="Z846" i="8"/>
  <c r="AB846" i="8" s="1"/>
  <c r="AG783" i="8"/>
  <c r="A542" i="8"/>
  <c r="AB1153" i="8"/>
  <c r="AF1153" i="8"/>
  <c r="AC1153" i="8"/>
  <c r="AD1153" i="8"/>
  <c r="AG1153" i="8"/>
  <c r="AG775" i="8"/>
  <c r="AG1125" i="8"/>
  <c r="AC668" i="8"/>
  <c r="AE668" i="8"/>
  <c r="BM7" i="4"/>
  <c r="BM8" i="4"/>
  <c r="BM6" i="4"/>
  <c r="BM9" i="4"/>
  <c r="BM13" i="4"/>
  <c r="AG55" i="1"/>
  <c r="AG71" i="1"/>
  <c r="AG25" i="1"/>
  <c r="AG36" i="1"/>
  <c r="AG83" i="1"/>
  <c r="AG56" i="1"/>
  <c r="AG65" i="1"/>
  <c r="AG27" i="1"/>
  <c r="AG48" i="1"/>
  <c r="AG69" i="1"/>
  <c r="AG77" i="1"/>
  <c r="AG85" i="1"/>
  <c r="AG72" i="1"/>
  <c r="AG67" i="1"/>
  <c r="AM107" i="4"/>
  <c r="AM126" i="4"/>
  <c r="AM122" i="4"/>
  <c r="AM97" i="4"/>
  <c r="AM129" i="4"/>
  <c r="AM132" i="4"/>
  <c r="AM86" i="4"/>
  <c r="AG59" i="1"/>
  <c r="AG30" i="1"/>
  <c r="AG38" i="1"/>
  <c r="AG43" i="1"/>
  <c r="AM119" i="4"/>
  <c r="AM125" i="4"/>
  <c r="AM94" i="4"/>
  <c r="AG28" i="1"/>
  <c r="AG60" i="1"/>
  <c r="AG50" i="1"/>
  <c r="AG51" i="1"/>
  <c r="AG63" i="1"/>
  <c r="AG88" i="1"/>
  <c r="AG73" i="1"/>
  <c r="AG81" i="1"/>
  <c r="AM120" i="4"/>
  <c r="AM109" i="4"/>
  <c r="AM88" i="4"/>
  <c r="AM102" i="4"/>
  <c r="AM100" i="4"/>
  <c r="AG86" i="1"/>
  <c r="AG74" i="1"/>
  <c r="AG76" i="1"/>
  <c r="AG79" i="1"/>
  <c r="AM105" i="4"/>
  <c r="AM89" i="4"/>
  <c r="AM103" i="4"/>
  <c r="AM114" i="4"/>
  <c r="AM111" i="4"/>
  <c r="AG35" i="1"/>
  <c r="AG53" i="1"/>
  <c r="AG52" i="1"/>
  <c r="AG39" i="1"/>
  <c r="AG40" i="1"/>
  <c r="AG26" i="1"/>
  <c r="AM91" i="4"/>
  <c r="AM110" i="4"/>
  <c r="AM127" i="4"/>
  <c r="AG37" i="1"/>
  <c r="AG45" i="1"/>
  <c r="AG42" i="1"/>
  <c r="AG31" i="1"/>
  <c r="AG87" i="1"/>
  <c r="AG68" i="1"/>
  <c r="AG64" i="1"/>
  <c r="AG66" i="1"/>
  <c r="AM106" i="4"/>
  <c r="AG75" i="1"/>
  <c r="AG9" i="1"/>
  <c r="AG70" i="1"/>
  <c r="AM98" i="4"/>
  <c r="AM123" i="4"/>
  <c r="AM90" i="4"/>
  <c r="AM117" i="4"/>
  <c r="AM124" i="4"/>
  <c r="AM116" i="4"/>
  <c r="AM96" i="4"/>
  <c r="AG57" i="1"/>
  <c r="AG44" i="1"/>
  <c r="AG32" i="1"/>
  <c r="AG58" i="1"/>
  <c r="AM118" i="4"/>
  <c r="AM134" i="4"/>
  <c r="AM101" i="4"/>
  <c r="AM113" i="4"/>
  <c r="AG34" i="1"/>
  <c r="AG46" i="1"/>
  <c r="AG47" i="1"/>
  <c r="AG29" i="1"/>
  <c r="AM121" i="4"/>
  <c r="AC9" i="1"/>
  <c r="AG84" i="1"/>
  <c r="AG61" i="1"/>
  <c r="AG82" i="1"/>
  <c r="AM85" i="4"/>
  <c r="AG78" i="1"/>
  <c r="AG62" i="1"/>
  <c r="AG80" i="1"/>
  <c r="AG89" i="1"/>
  <c r="AM87" i="4"/>
  <c r="AM115" i="4"/>
  <c r="AM131" i="4"/>
  <c r="AM93" i="4"/>
  <c r="AM99" i="4"/>
  <c r="AM104" i="4"/>
  <c r="AG41" i="1"/>
  <c r="AG33" i="1"/>
  <c r="AG54" i="1"/>
  <c r="AG49" i="1"/>
  <c r="AG23" i="1"/>
  <c r="AH76" i="7" a="1"/>
  <c r="AH76" i="7" s="1"/>
  <c r="J70" i="13" a="1"/>
  <c r="J70" i="13" s="1"/>
  <c r="AC7" i="1"/>
  <c r="Y7" i="1" s="1"/>
  <c r="AD7" i="1" s="1"/>
  <c r="AG7" i="1"/>
  <c r="AG6" i="1"/>
  <c r="AG8" i="1"/>
  <c r="AC8" i="1"/>
  <c r="Y8" i="1" s="1"/>
  <c r="AD8" i="1" s="1"/>
  <c r="AC6" i="1"/>
  <c r="Y6" i="1" s="1"/>
  <c r="J32" i="13" a="1"/>
  <c r="J32" i="13" s="1"/>
  <c r="B54" i="7" a="1"/>
  <c r="B54" i="7" s="1"/>
  <c r="B104" i="7" a="1"/>
  <c r="B104" i="7" s="1"/>
  <c r="P48" i="7" a="1"/>
  <c r="P48" i="7" s="1"/>
  <c r="D103" i="7" a="1"/>
  <c r="D103" i="7" s="1"/>
  <c r="AF65" i="7" a="1"/>
  <c r="AF65" i="7" s="1"/>
  <c r="AH23" i="7" a="1"/>
  <c r="AH23" i="7" s="1"/>
  <c r="AF17" i="7" a="1"/>
  <c r="AF17" i="7" s="1"/>
  <c r="P51" i="7" a="1"/>
  <c r="P51" i="7" s="1"/>
  <c r="D62" i="7" a="1"/>
  <c r="D62" i="7" s="1"/>
  <c r="B53" i="7" a="1"/>
  <c r="B53" i="7" s="1"/>
  <c r="AL37" i="7" a="1"/>
  <c r="AL37" i="7" s="1"/>
  <c r="AL36" i="7" a="1"/>
  <c r="AL36" i="7" s="1"/>
  <c r="B76" i="7" a="1"/>
  <c r="B76" i="7" s="1"/>
  <c r="AH92" i="7" a="1"/>
  <c r="AH92" i="7" s="1"/>
  <c r="B86" i="7" a="1"/>
  <c r="B86" i="7" s="1"/>
  <c r="AL12" i="7" a="1"/>
  <c r="AL12" i="7" s="1"/>
  <c r="B58" i="7" a="1"/>
  <c r="B58" i="7" s="1"/>
  <c r="AD9" i="7" a="1"/>
  <c r="AD9" i="7" s="1"/>
  <c r="AJ31" i="7" a="1"/>
  <c r="AJ31" i="7" s="1"/>
  <c r="D6" i="7" a="1"/>
  <c r="D6" i="7" s="1"/>
  <c r="AH74" i="7" a="1"/>
  <c r="AH74" i="7" s="1"/>
  <c r="AH15" i="7" a="1"/>
  <c r="AH15" i="7" s="1"/>
  <c r="F85" i="13" a="1"/>
  <c r="F85" i="13" s="1"/>
  <c r="AF11" i="7" a="1"/>
  <c r="AF11" i="7" s="1"/>
  <c r="D43" i="7" a="1"/>
  <c r="D43" i="7" s="1"/>
  <c r="AF7" i="7" a="1"/>
  <c r="AF7" i="7" s="1"/>
  <c r="D22" i="7" a="1"/>
  <c r="D22" i="7" s="1"/>
  <c r="AH36" i="7" a="1"/>
  <c r="AH36" i="7" s="1"/>
  <c r="P19" i="7" a="1"/>
  <c r="P19" i="7" s="1"/>
  <c r="B103" i="7" a="1"/>
  <c r="B103" i="7" s="1"/>
  <c r="AH75" i="7" a="1"/>
  <c r="AH75" i="7" s="1"/>
  <c r="D19" i="7" a="1"/>
  <c r="D19" i="7" s="1"/>
  <c r="B32" i="7" a="1"/>
  <c r="B32" i="7" s="1"/>
  <c r="J28" i="13" a="1"/>
  <c r="J28" i="13" s="1"/>
  <c r="P69" i="7" a="1"/>
  <c r="P69" i="7" s="1"/>
  <c r="D105" i="7" a="1"/>
  <c r="D105" i="7" s="1"/>
  <c r="D21" i="7" a="1"/>
  <c r="D21" i="7" s="1"/>
  <c r="AF14" i="7" a="1"/>
  <c r="AF14" i="7" s="1"/>
  <c r="P55" i="7" a="1"/>
  <c r="P55" i="7" s="1"/>
  <c r="D74" i="7" a="1"/>
  <c r="D74" i="7" s="1"/>
  <c r="AH40" i="7" a="1"/>
  <c r="AH40" i="7" s="1"/>
  <c r="B42" i="7" a="1"/>
  <c r="B42" i="7" s="1"/>
  <c r="AH58" i="7" a="1"/>
  <c r="AH58" i="7" s="1"/>
  <c r="AD17" i="7" a="1"/>
  <c r="AD17" i="7" s="1"/>
  <c r="B28" i="7" a="1"/>
  <c r="B28" i="7" s="1"/>
  <c r="B21" i="7" a="1"/>
  <c r="B21" i="7" s="1"/>
  <c r="AD31" i="7" a="1"/>
  <c r="AD31" i="7" s="1"/>
  <c r="B57" i="7" a="1"/>
  <c r="B57" i="7" s="1"/>
  <c r="Z98" i="13" a="1"/>
  <c r="Z98" i="13" s="1"/>
  <c r="AD19" i="7" a="1"/>
  <c r="AD19" i="7" s="1"/>
  <c r="B10" i="7" a="1"/>
  <c r="B10" i="7" s="1"/>
  <c r="B38" i="7" a="1"/>
  <c r="B38" i="7" s="1"/>
  <c r="J39" i="13" a="1"/>
  <c r="J39" i="13" s="1"/>
  <c r="B66" i="7" a="1"/>
  <c r="B66" i="7" s="1"/>
  <c r="V70" i="13" a="1"/>
  <c r="V70" i="13" s="1"/>
  <c r="B56" i="7" a="1"/>
  <c r="B56" i="7" s="1"/>
  <c r="V97" i="13" a="1"/>
  <c r="V97" i="13" s="1"/>
  <c r="F80" i="13" a="1"/>
  <c r="F80" i="13" s="1"/>
  <c r="J67" i="13" a="1"/>
  <c r="J67" i="13" s="1"/>
  <c r="AD27" i="7" a="1"/>
  <c r="AD27" i="7" s="1"/>
  <c r="B88" i="7" a="1"/>
  <c r="B88" i="7" s="1"/>
  <c r="AH96" i="7" a="1"/>
  <c r="AH96" i="7" s="1"/>
  <c r="B34" i="7" a="1"/>
  <c r="B34" i="7" s="1"/>
  <c r="B41" i="7" a="1"/>
  <c r="B41" i="7" s="1"/>
  <c r="AH43" i="7" a="1"/>
  <c r="AH43" i="7" s="1"/>
  <c r="AH19" i="7" a="1"/>
  <c r="AH19" i="7" s="1"/>
  <c r="AF75" i="7" a="1"/>
  <c r="AF75" i="7" s="1"/>
  <c r="AH71" i="7" a="1"/>
  <c r="AH71" i="7" s="1"/>
  <c r="P90" i="7" a="1"/>
  <c r="P90" i="7" s="1"/>
  <c r="AH60" i="7" a="1"/>
  <c r="AH60" i="7" s="1"/>
  <c r="AH102" i="7" a="1"/>
  <c r="AH102" i="7" s="1"/>
  <c r="AH87" i="7" a="1"/>
  <c r="AH87" i="7" s="1"/>
  <c r="AH52" i="7" a="1"/>
  <c r="AH52" i="7" s="1"/>
  <c r="AH20" i="7" a="1"/>
  <c r="AH20" i="7" s="1"/>
  <c r="B81" i="7" a="1"/>
  <c r="B81" i="7" s="1"/>
  <c r="AH64" i="7" a="1"/>
  <c r="AH64" i="7" s="1"/>
  <c r="AH30" i="7" a="1"/>
  <c r="AH30" i="7" s="1"/>
  <c r="B100" i="7" a="1"/>
  <c r="B100" i="7" s="1"/>
  <c r="AH57" i="7" a="1"/>
  <c r="AH57" i="7" s="1"/>
  <c r="AH90" i="7" a="1"/>
  <c r="AH90" i="7" s="1"/>
  <c r="J72" i="13" a="1"/>
  <c r="J72" i="13" s="1"/>
  <c r="AL81" i="7" a="1"/>
  <c r="AL81" i="7" s="1"/>
  <c r="AL88" i="13" a="1"/>
  <c r="AL88" i="13" s="1"/>
  <c r="V80" i="13" a="1"/>
  <c r="V80" i="13" s="1"/>
  <c r="AH95" i="7" a="1"/>
  <c r="AH95" i="7" s="1"/>
  <c r="B36" i="7" a="1"/>
  <c r="B36" i="7" s="1"/>
  <c r="B6" i="7" a="1"/>
  <c r="B6" i="7" s="1"/>
  <c r="P75" i="7" a="1"/>
  <c r="P75" i="7" s="1"/>
  <c r="D85" i="7" a="1"/>
  <c r="D85" i="7" s="1"/>
  <c r="AH32" i="7" a="1"/>
  <c r="AH32" i="7" s="1"/>
  <c r="AF97" i="7" a="1"/>
  <c r="AF97" i="7" s="1"/>
  <c r="AF87" i="7" a="1"/>
  <c r="AF87" i="7" s="1"/>
  <c r="D18" i="7" a="1"/>
  <c r="D18" i="7" s="1"/>
  <c r="B93" i="7" a="1"/>
  <c r="B93" i="7" s="1"/>
  <c r="AH65" i="7" a="1"/>
  <c r="AH65" i="7" s="1"/>
  <c r="B11" i="7" a="1"/>
  <c r="B11" i="7" s="1"/>
  <c r="B48" i="7" a="1"/>
  <c r="B48" i="7" s="1"/>
  <c r="D50" i="7" a="1"/>
  <c r="D50" i="7" s="1"/>
  <c r="AL16" i="7" a="1"/>
  <c r="AL16" i="7" s="1"/>
  <c r="AH35" i="7" a="1"/>
  <c r="AH35" i="7" s="1"/>
  <c r="D8" i="7" a="1"/>
  <c r="D8" i="7" s="1"/>
  <c r="AH100" i="7" a="1"/>
  <c r="AH100" i="7" s="1"/>
  <c r="B35" i="7" a="1"/>
  <c r="B35" i="7" s="1"/>
  <c r="B71" i="7" a="1"/>
  <c r="B71" i="7" s="1"/>
  <c r="AH31" i="7" a="1"/>
  <c r="AH31" i="7" s="1"/>
  <c r="B96" i="7" a="1"/>
  <c r="B96" i="7" s="1"/>
  <c r="AF26" i="7" a="1"/>
  <c r="AF26" i="7" s="1"/>
  <c r="AH66" i="7" a="1"/>
  <c r="AH66" i="7" s="1"/>
  <c r="P23" i="7" a="1"/>
  <c r="P23" i="7" s="1"/>
  <c r="AF47" i="7" a="1"/>
  <c r="AF47" i="7" s="1"/>
  <c r="AH55" i="7" a="1"/>
  <c r="AH55" i="7" s="1"/>
  <c r="D31" i="7" a="1"/>
  <c r="D31" i="7" s="1"/>
  <c r="D68" i="7" a="1"/>
  <c r="D68" i="7" s="1"/>
  <c r="P92" i="7" a="1"/>
  <c r="P92" i="7" s="1"/>
  <c r="P32" i="7" a="1"/>
  <c r="P32" i="7" s="1"/>
  <c r="B44" i="7" a="1"/>
  <c r="B44" i="7" s="1"/>
  <c r="P105" i="7" a="1"/>
  <c r="P105" i="7" s="1"/>
  <c r="AH99" i="7" a="1"/>
  <c r="AH99" i="7" s="1"/>
  <c r="D93" i="7" a="1"/>
  <c r="D93" i="7" s="1"/>
  <c r="D40" i="7" a="1"/>
  <c r="D40" i="7" s="1"/>
  <c r="B77" i="7" a="1"/>
  <c r="B77" i="7" s="1"/>
  <c r="AH88" i="7" a="1"/>
  <c r="AH88" i="7" s="1"/>
  <c r="B61" i="7" a="1"/>
  <c r="B61" i="7" s="1"/>
  <c r="AH79" i="7" a="1"/>
  <c r="AH79" i="7" s="1"/>
  <c r="F98" i="13" a="1"/>
  <c r="F98" i="13" s="1"/>
  <c r="J42" i="13" a="1"/>
  <c r="J42" i="13" s="1"/>
  <c r="AD7" i="7" a="1"/>
  <c r="AD7" i="7" s="1"/>
  <c r="D67" i="7" a="1"/>
  <c r="D67" i="7" s="1"/>
  <c r="AF43" i="7" a="1"/>
  <c r="AF43" i="7" s="1"/>
  <c r="D61" i="7" a="1"/>
  <c r="D61" i="7" s="1"/>
  <c r="AF41" i="7" a="1"/>
  <c r="AF41" i="7" s="1"/>
  <c r="AH86" i="7" a="1"/>
  <c r="AH86" i="7" s="1"/>
  <c r="AH104" i="7" a="1"/>
  <c r="AH104" i="7" s="1"/>
  <c r="D51" i="7" a="1"/>
  <c r="D51" i="7" s="1"/>
  <c r="AH21" i="7" a="1"/>
  <c r="AH21" i="7" s="1"/>
  <c r="AH16" i="7" a="1"/>
  <c r="AH16" i="7" s="1"/>
  <c r="AF67" i="7" a="1"/>
  <c r="AF67" i="7" s="1"/>
  <c r="P15" i="7" a="1"/>
  <c r="P15" i="7" s="1"/>
  <c r="AL57" i="7" a="1"/>
  <c r="AL57" i="7" s="1"/>
  <c r="D58" i="7" a="1"/>
  <c r="D58" i="7" s="1"/>
  <c r="AH89" i="7" a="1"/>
  <c r="AH89" i="7" s="1"/>
  <c r="AH6" i="7" a="1"/>
  <c r="AH6" i="7" s="1"/>
  <c r="J74" i="13" a="1"/>
  <c r="J74" i="13" s="1"/>
  <c r="B39" i="7" a="1"/>
  <c r="B39" i="7" s="1"/>
  <c r="AF16" i="7" a="1"/>
  <c r="AF16" i="7" s="1"/>
  <c r="D66" i="7" a="1"/>
  <c r="D66" i="7" s="1"/>
  <c r="B95" i="7" a="1"/>
  <c r="B95" i="7" s="1"/>
  <c r="AH42" i="7" a="1"/>
  <c r="AH42" i="7" s="1"/>
  <c r="AL26" i="7" a="1"/>
  <c r="AL26" i="7" s="1"/>
  <c r="B60" i="7" a="1"/>
  <c r="B60" i="7" s="1"/>
  <c r="B40" i="7" a="1"/>
  <c r="B40" i="7" s="1"/>
  <c r="P99" i="7" a="1"/>
  <c r="P99" i="7" s="1"/>
  <c r="AH38" i="7" a="1"/>
  <c r="AH38" i="7" s="1"/>
  <c r="B26" i="7" a="1"/>
  <c r="B26" i="7" s="1"/>
  <c r="B75" i="7" a="1"/>
  <c r="B75" i="7" s="1"/>
  <c r="AD11" i="7" a="1"/>
  <c r="AD11" i="7" s="1"/>
  <c r="B31" i="7" a="1"/>
  <c r="B31" i="7" s="1"/>
  <c r="B82" i="7" a="1"/>
  <c r="B82" i="7" s="1"/>
  <c r="B62" i="7" a="1"/>
  <c r="B62" i="7" s="1"/>
  <c r="AH51" i="7" a="1"/>
  <c r="AH51" i="7" s="1"/>
  <c r="B75" i="13" a="1"/>
  <c r="B75" i="13" s="1"/>
  <c r="B69" i="13" a="1"/>
  <c r="B69" i="13" s="1"/>
  <c r="AH80" i="7" a="1"/>
  <c r="AH80" i="7" s="1"/>
  <c r="AH59" i="7" a="1"/>
  <c r="AH59" i="7" s="1"/>
  <c r="V88" i="13" a="1"/>
  <c r="V88" i="13" s="1"/>
  <c r="F81" i="13" a="1"/>
  <c r="F81" i="13" s="1"/>
  <c r="AF91" i="7" a="1"/>
  <c r="AF91" i="7" s="1"/>
  <c r="P104" i="7" a="1"/>
  <c r="P104" i="7" s="1"/>
  <c r="B65" i="7" a="1"/>
  <c r="B65" i="7" s="1"/>
  <c r="Z42" i="13" a="1"/>
  <c r="Z42" i="13" s="1"/>
  <c r="J69" i="13" a="1"/>
  <c r="J69" i="13" s="1"/>
  <c r="D46" i="7" a="1"/>
  <c r="D46" i="7" s="1"/>
  <c r="AF45" i="7" a="1"/>
  <c r="AF45" i="7" s="1"/>
  <c r="P54" i="7" a="1"/>
  <c r="P54" i="7" s="1"/>
  <c r="B29" i="7" a="1"/>
  <c r="B29" i="7" s="1"/>
  <c r="D80" i="7" a="1"/>
  <c r="D80" i="7" s="1"/>
  <c r="AH82" i="7" a="1"/>
  <c r="AH82" i="7" s="1"/>
  <c r="AH9" i="7" a="1"/>
  <c r="AH9" i="7" s="1"/>
  <c r="AF66" i="7" a="1"/>
  <c r="AF66" i="7" s="1"/>
  <c r="D54" i="7" a="1"/>
  <c r="D54" i="7" s="1"/>
  <c r="D90" i="7" a="1"/>
  <c r="D90" i="7" s="1"/>
  <c r="P82" i="7" a="1"/>
  <c r="P82" i="7" s="1"/>
  <c r="B20" i="7" a="1"/>
  <c r="B20" i="7" s="1"/>
  <c r="AF49" i="7" a="1"/>
  <c r="AF49" i="7" s="1"/>
  <c r="AF85" i="13" a="1"/>
  <c r="AF85" i="13" s="1"/>
  <c r="D24" i="7" a="1"/>
  <c r="D24" i="7" s="1"/>
  <c r="D86" i="7" a="1"/>
  <c r="D86" i="7" s="1"/>
  <c r="B9" i="7" a="1"/>
  <c r="B9" i="7" s="1"/>
  <c r="D71" i="7" a="1"/>
  <c r="D71" i="7" s="1"/>
  <c r="B78" i="7" a="1"/>
  <c r="B78" i="7" s="1"/>
  <c r="AD12" i="7" a="1"/>
  <c r="AD12" i="7" s="1"/>
  <c r="B55" i="7" a="1"/>
  <c r="B55" i="7" s="1"/>
  <c r="Z54" i="13" a="1"/>
  <c r="Z54" i="13" s="1"/>
  <c r="J68" i="13" a="1"/>
  <c r="J68" i="13" s="1"/>
  <c r="AH22" i="7" a="1"/>
  <c r="AH22" i="7" s="1"/>
  <c r="AH5" i="7" a="1"/>
  <c r="AH5" i="7" s="1"/>
  <c r="D44" i="7" a="1"/>
  <c r="D44" i="7" s="1"/>
  <c r="AL54" i="7" a="1"/>
  <c r="AL54" i="7" s="1"/>
  <c r="AH61" i="7" a="1"/>
  <c r="AH61" i="7" s="1"/>
  <c r="AH7" i="7" a="1"/>
  <c r="AH7" i="7" s="1"/>
  <c r="AH50" i="7" a="1"/>
  <c r="AH50" i="7" s="1"/>
  <c r="D76" i="7" a="1"/>
  <c r="D76" i="7" s="1"/>
  <c r="AD18" i="7" a="1"/>
  <c r="AD18" i="7" s="1"/>
  <c r="B24" i="7" a="1"/>
  <c r="B24" i="7" s="1"/>
  <c r="B72" i="7" a="1"/>
  <c r="B72" i="7" s="1"/>
  <c r="AF98" i="7" a="1"/>
  <c r="AF98" i="7" s="1"/>
  <c r="D32" i="7" a="1"/>
  <c r="D32" i="7" s="1"/>
  <c r="AF33" i="7" a="1"/>
  <c r="AF33" i="7" s="1"/>
  <c r="AH33" i="7" a="1"/>
  <c r="AH33" i="7" s="1"/>
  <c r="B64" i="7" a="1"/>
  <c r="B64" i="7" s="1"/>
  <c r="AH47" i="7" a="1"/>
  <c r="AH47" i="7" s="1"/>
  <c r="AH45" i="7" a="1"/>
  <c r="AH45" i="7" s="1"/>
  <c r="AF69" i="7" a="1"/>
  <c r="AF69" i="7" s="1"/>
  <c r="AF30" i="7" a="1"/>
  <c r="AF30" i="7" s="1"/>
  <c r="AF100" i="7" a="1"/>
  <c r="AF100" i="7" s="1"/>
  <c r="B79" i="7" a="1"/>
  <c r="B79" i="7" s="1"/>
  <c r="AH70" i="7" a="1"/>
  <c r="AH70" i="7" s="1"/>
  <c r="D20" i="7" a="1"/>
  <c r="D20" i="7" s="1"/>
  <c r="AH103" i="7" a="1"/>
  <c r="AH103" i="7" s="1"/>
  <c r="P12" i="7" a="1"/>
  <c r="P12" i="7" s="1"/>
  <c r="AF5" i="7" a="1"/>
  <c r="AF5" i="7" s="1"/>
  <c r="P40" i="7" a="1"/>
  <c r="P40" i="7" s="1"/>
  <c r="P87" i="7" a="1"/>
  <c r="P87" i="7" s="1"/>
  <c r="P60" i="7" a="1"/>
  <c r="P60" i="7" s="1"/>
  <c r="AF6" i="7" a="1"/>
  <c r="AF6" i="7" s="1"/>
  <c r="AF74" i="7" a="1"/>
  <c r="AF74" i="7" s="1"/>
  <c r="P65" i="7" a="1"/>
  <c r="P65" i="7" s="1"/>
  <c r="P101" i="7" a="1"/>
  <c r="P101" i="7" s="1"/>
  <c r="P7" i="7" a="1"/>
  <c r="P7" i="7" s="1"/>
  <c r="AF68" i="7" a="1"/>
  <c r="AF68" i="7" s="1"/>
  <c r="P97" i="7" a="1"/>
  <c r="P97" i="7" s="1"/>
  <c r="AF105" i="7" a="1"/>
  <c r="AF105" i="7" s="1"/>
  <c r="AF35" i="7" a="1"/>
  <c r="AF35" i="7" s="1"/>
  <c r="P9" i="7" a="1"/>
  <c r="P9" i="7" s="1"/>
  <c r="AF44" i="7" a="1"/>
  <c r="AF44" i="7" s="1"/>
  <c r="AD15" i="7" a="1"/>
  <c r="AD15" i="7" s="1"/>
  <c r="P77" i="7" a="1"/>
  <c r="P77" i="7" s="1"/>
  <c r="AF84" i="7" a="1"/>
  <c r="AF84" i="7" s="1"/>
  <c r="P35" i="7" a="1"/>
  <c r="P35" i="7" s="1"/>
  <c r="AF28" i="7" a="1"/>
  <c r="AF28" i="7" s="1"/>
  <c r="P73" i="7" a="1"/>
  <c r="P73" i="7" s="1"/>
  <c r="AH94" i="7" a="1"/>
  <c r="AH94" i="7" s="1"/>
  <c r="AH12" i="7" a="1"/>
  <c r="AH12" i="7" s="1"/>
  <c r="AH97" i="7" a="1"/>
  <c r="AH97" i="7" s="1"/>
  <c r="AH44" i="7" a="1"/>
  <c r="AH44" i="7" s="1"/>
  <c r="AH39" i="7" a="1"/>
  <c r="AH39" i="7" s="1"/>
  <c r="V53" i="13" a="1"/>
  <c r="V53" i="13" s="1"/>
  <c r="J66" i="13" a="1"/>
  <c r="J66" i="13" s="1"/>
  <c r="J83" i="13" a="1"/>
  <c r="J83" i="13" s="1"/>
  <c r="Z78" i="13" a="1"/>
  <c r="Z78" i="13" s="1"/>
  <c r="V89" i="13" a="1"/>
  <c r="V89" i="13" s="1"/>
  <c r="J53" i="13" a="1"/>
  <c r="J53" i="13" s="1"/>
  <c r="AH28" i="7" a="1"/>
  <c r="AH28" i="7" s="1"/>
  <c r="J82" i="13" a="1"/>
  <c r="J82" i="13" s="1"/>
  <c r="F88" i="13" a="1"/>
  <c r="F88" i="13" s="1"/>
  <c r="J98" i="13" a="1"/>
  <c r="J98" i="13" s="1"/>
  <c r="F104" i="13" a="1"/>
  <c r="F104" i="13" s="1"/>
  <c r="J38" i="13" a="1"/>
  <c r="J38" i="13" s="1"/>
  <c r="Z34" i="13" a="1"/>
  <c r="Z34" i="13" s="1"/>
  <c r="V102" i="13" a="1"/>
  <c r="V102" i="13" s="1"/>
  <c r="P85" i="7" a="1"/>
  <c r="P85" i="7" s="1"/>
  <c r="P47" i="7" a="1"/>
  <c r="P47" i="7" s="1"/>
  <c r="AH93" i="7" a="1"/>
  <c r="AH93" i="7" s="1"/>
  <c r="AH49" i="7" a="1"/>
  <c r="AH49" i="7" s="1"/>
  <c r="B49" i="7" a="1"/>
  <c r="B49" i="7" s="1"/>
  <c r="B33" i="7" a="1"/>
  <c r="B33" i="7" s="1"/>
  <c r="B37" i="7" a="1"/>
  <c r="B37" i="7" s="1"/>
  <c r="AD8" i="7" a="1"/>
  <c r="AD8" i="7" s="1"/>
  <c r="AF18" i="7" a="1"/>
  <c r="AF18" i="7" s="1"/>
  <c r="AH84" i="7" a="1"/>
  <c r="AH84" i="7" s="1"/>
  <c r="AD25" i="7" a="1"/>
  <c r="AD25" i="7" s="1"/>
  <c r="B43" i="7" a="1"/>
  <c r="B43" i="7" s="1"/>
  <c r="AH62" i="7" a="1"/>
  <c r="AH62" i="7" s="1"/>
  <c r="B74" i="7" a="1"/>
  <c r="B74" i="7" s="1"/>
  <c r="B73" i="7" a="1"/>
  <c r="B73" i="7" s="1"/>
  <c r="AH41" i="7" a="1"/>
  <c r="AH41" i="7" s="1"/>
  <c r="Z40" i="13" a="1"/>
  <c r="Z40" i="13" s="1"/>
  <c r="J94" i="13" a="1"/>
  <c r="J94" i="13" s="1"/>
  <c r="Z95" i="13" a="1"/>
  <c r="Z95" i="13" s="1"/>
  <c r="F86" i="13" a="1"/>
  <c r="F86" i="13" s="1"/>
  <c r="AH17" i="7" a="1"/>
  <c r="AH17" i="7" s="1"/>
  <c r="J78" i="13" a="1"/>
  <c r="J78" i="13" s="1"/>
  <c r="AH26" i="7" a="1"/>
  <c r="AH26" i="7" s="1"/>
  <c r="J103" i="13" a="1"/>
  <c r="J103" i="13" s="1"/>
  <c r="J51" i="13" a="1"/>
  <c r="J51" i="13" s="1"/>
  <c r="J48" i="13" a="1"/>
  <c r="J48" i="13" s="1"/>
  <c r="V50" i="13" a="1"/>
  <c r="V50" i="13" s="1"/>
  <c r="J73" i="13" a="1"/>
  <c r="J73" i="13" s="1"/>
  <c r="V84" i="13" a="1"/>
  <c r="V84" i="13" s="1"/>
  <c r="AF27" i="7" a="1"/>
  <c r="AF27" i="7" s="1"/>
  <c r="B46" i="7" a="1"/>
  <c r="B46" i="7" s="1"/>
  <c r="AH81" i="7" a="1"/>
  <c r="AH81" i="7" s="1"/>
  <c r="B52" i="7" a="1"/>
  <c r="B52" i="7" s="1"/>
  <c r="B90" i="7" a="1"/>
  <c r="B90" i="7" s="1"/>
  <c r="AH34" i="7" a="1"/>
  <c r="AH34" i="7" s="1"/>
  <c r="AH25" i="7" a="1"/>
  <c r="AH25" i="7" s="1"/>
  <c r="J79" i="13" a="1"/>
  <c r="J79" i="13" s="1"/>
  <c r="Z50" i="13" a="1"/>
  <c r="Z50" i="13" s="1"/>
  <c r="J99" i="13" a="1"/>
  <c r="J99" i="13" s="1"/>
  <c r="F82" i="13" a="1"/>
  <c r="F82" i="13" s="1"/>
  <c r="AH73" i="7" a="1"/>
  <c r="AH73" i="7" s="1"/>
  <c r="F94" i="13" a="1"/>
  <c r="F94" i="13" s="1"/>
  <c r="B101" i="7" a="1"/>
  <c r="B101" i="7" s="1"/>
  <c r="J88" i="13" a="1"/>
  <c r="J88" i="13" s="1"/>
  <c r="B99" i="7" a="1"/>
  <c r="B99" i="7" s="1"/>
  <c r="J35" i="13" a="1"/>
  <c r="J35" i="13" s="1"/>
  <c r="J80" i="13" a="1"/>
  <c r="J80" i="13" s="1"/>
  <c r="Z85" i="13" a="1"/>
  <c r="Z85" i="13" s="1"/>
  <c r="B80" i="7" a="1"/>
  <c r="B80" i="7" s="1"/>
  <c r="F105" i="13" a="1"/>
  <c r="F105" i="13" s="1"/>
  <c r="AF8" i="7" a="1"/>
  <c r="AF8" i="7" s="1"/>
  <c r="AF86" i="7" a="1"/>
  <c r="AF86" i="7" s="1"/>
  <c r="AF38" i="7" a="1"/>
  <c r="AF38" i="7" s="1"/>
  <c r="P103" i="7" a="1"/>
  <c r="P103" i="7" s="1"/>
  <c r="D92" i="7" a="1"/>
  <c r="D92" i="7" s="1"/>
  <c r="B25" i="7" a="1"/>
  <c r="B25" i="7" s="1"/>
  <c r="D38" i="7" a="1"/>
  <c r="D38" i="7" s="1"/>
  <c r="AH18" i="7" a="1"/>
  <c r="AH18" i="7" s="1"/>
  <c r="B87" i="7" a="1"/>
  <c r="B87" i="7" s="1"/>
  <c r="AH29" i="7" a="1"/>
  <c r="AH29" i="7" s="1"/>
  <c r="B84" i="7" a="1"/>
  <c r="B84" i="7" s="1"/>
  <c r="B91" i="7" a="1"/>
  <c r="B91" i="7" s="1"/>
  <c r="B7" i="7" a="1"/>
  <c r="B7" i="7" s="1"/>
  <c r="B67" i="7" a="1"/>
  <c r="B67" i="7" s="1"/>
  <c r="AH8" i="7" a="1"/>
  <c r="AH8" i="7" s="1"/>
  <c r="AD29" i="7" a="1"/>
  <c r="AD29" i="7" s="1"/>
  <c r="J60" i="13" a="1"/>
  <c r="J60" i="13" s="1"/>
  <c r="J92" i="13" a="1"/>
  <c r="J92" i="13" s="1"/>
  <c r="F95" i="13" a="1"/>
  <c r="F95" i="13" s="1"/>
  <c r="J96" i="13" a="1"/>
  <c r="J96" i="13" s="1"/>
  <c r="F91" i="13" a="1"/>
  <c r="F91" i="13" s="1"/>
  <c r="J65" i="13" a="1"/>
  <c r="J65" i="13" s="1"/>
  <c r="B63" i="7" a="1"/>
  <c r="B63" i="7" s="1"/>
  <c r="J30" i="13" a="1"/>
  <c r="J30" i="13" s="1"/>
  <c r="AH72" i="13" a="1"/>
  <c r="AH72" i="13" s="1"/>
  <c r="J49" i="13" a="1"/>
  <c r="J49" i="13" s="1"/>
  <c r="F84" i="13" a="1"/>
  <c r="F84" i="13" s="1"/>
  <c r="J37" i="13" a="1"/>
  <c r="J37" i="13" s="1"/>
  <c r="F101" i="13" a="1"/>
  <c r="F101" i="13" s="1"/>
  <c r="D23" i="7" a="1"/>
  <c r="D23" i="7" s="1"/>
  <c r="AF76" i="7" a="1"/>
  <c r="AF76" i="7" s="1"/>
  <c r="P66" i="7" a="1"/>
  <c r="P66" i="7" s="1"/>
  <c r="D5" i="7" a="1"/>
  <c r="D5" i="7" s="1"/>
  <c r="AF13" i="7" a="1"/>
  <c r="AF13" i="7" s="1"/>
  <c r="AH69" i="7" a="1"/>
  <c r="AH69" i="7" s="1"/>
  <c r="B92" i="7" a="1"/>
  <c r="B92" i="7" s="1"/>
  <c r="B30" i="7" a="1"/>
  <c r="B30" i="7" s="1"/>
  <c r="AH13" i="7" a="1"/>
  <c r="AH13" i="7" s="1"/>
  <c r="B27" i="7" a="1"/>
  <c r="B27" i="7" s="1"/>
  <c r="B12" i="7" a="1"/>
  <c r="B12" i="7" s="1"/>
  <c r="J64" i="13" a="1"/>
  <c r="J64" i="13" s="1"/>
  <c r="AH105" i="7" a="1"/>
  <c r="AH105" i="7" s="1"/>
  <c r="AH14" i="7" a="1"/>
  <c r="AH14" i="7" s="1"/>
  <c r="J89" i="13" a="1"/>
  <c r="J89" i="13" s="1"/>
  <c r="J104" i="13" a="1"/>
  <c r="J104" i="13" s="1"/>
  <c r="F100" i="7" a="1"/>
  <c r="F100" i="7" s="1"/>
  <c r="J36" i="13" a="1"/>
  <c r="J36" i="13" s="1"/>
  <c r="F97" i="13" a="1"/>
  <c r="F97" i="13" s="1"/>
  <c r="J75" i="13" a="1"/>
  <c r="J75" i="13" s="1"/>
  <c r="AH72" i="7" a="1"/>
  <c r="AH72" i="7" s="1"/>
  <c r="J50" i="13" a="1"/>
  <c r="J50" i="13" s="1"/>
  <c r="J55" i="13" a="1"/>
  <c r="J55" i="13" s="1"/>
  <c r="Z46" i="13" a="1"/>
  <c r="Z46" i="13" s="1"/>
  <c r="J63" i="13" a="1"/>
  <c r="J63" i="13" s="1"/>
  <c r="Z35" i="13" a="1"/>
  <c r="Z35" i="13" s="1"/>
  <c r="J34" i="13" a="1"/>
  <c r="J34" i="13" s="1"/>
  <c r="V104" i="13" a="1"/>
  <c r="V104" i="13" s="1"/>
  <c r="V33" i="13" a="1"/>
  <c r="V33" i="13" s="1"/>
  <c r="AF62" i="7" a="1"/>
  <c r="AF62" i="7" s="1"/>
  <c r="AH67" i="7" a="1"/>
  <c r="AH67" i="7" s="1"/>
  <c r="B94" i="7" a="1"/>
  <c r="B94" i="7" s="1"/>
  <c r="AD16" i="7" a="1"/>
  <c r="AD16" i="7" s="1"/>
  <c r="B102" i="7" a="1"/>
  <c r="B102" i="7" s="1"/>
  <c r="AH68" i="7" a="1"/>
  <c r="AH68" i="7" s="1"/>
  <c r="B70" i="7" a="1"/>
  <c r="B70" i="7" s="1"/>
  <c r="AH91" i="7" a="1"/>
  <c r="AH91" i="7" s="1"/>
  <c r="J47" i="13" a="1"/>
  <c r="J47" i="13" s="1"/>
  <c r="B5" i="7" a="1"/>
  <c r="B5" i="7" s="1"/>
  <c r="B83" i="7" a="1"/>
  <c r="B83" i="7" s="1"/>
  <c r="J77" i="13" a="1"/>
  <c r="J77" i="13" s="1"/>
  <c r="J29" i="13" a="1"/>
  <c r="J29" i="13" s="1"/>
  <c r="F96" i="13" a="1"/>
  <c r="F96" i="13" s="1"/>
  <c r="J46" i="13" a="1"/>
  <c r="J46" i="13" s="1"/>
  <c r="F90" i="13" a="1"/>
  <c r="F90" i="13" s="1"/>
  <c r="J86" i="13" a="1"/>
  <c r="J86" i="13" s="1"/>
  <c r="AH46" i="7" a="1"/>
  <c r="AH46" i="7" s="1"/>
  <c r="J45" i="13" a="1"/>
  <c r="J45" i="13" s="1"/>
  <c r="J61" i="13" a="1"/>
  <c r="J61" i="13" s="1"/>
  <c r="Z102" i="13" a="1"/>
  <c r="Z102" i="13" s="1"/>
  <c r="B47" i="7" a="1"/>
  <c r="B47" i="7" s="1"/>
  <c r="Z90" i="13" a="1"/>
  <c r="Z90" i="13" s="1"/>
  <c r="F77" i="13" a="1"/>
  <c r="F77" i="13" s="1"/>
  <c r="V49" i="13" a="1"/>
  <c r="V49" i="13" s="1"/>
  <c r="V99" i="13" a="1"/>
  <c r="V99" i="13" s="1"/>
  <c r="D81" i="7" a="1"/>
  <c r="D81" i="7" s="1"/>
  <c r="AH63" i="7" a="1"/>
  <c r="AH63" i="7" s="1"/>
  <c r="AH98" i="7" a="1"/>
  <c r="AH98" i="7" s="1"/>
  <c r="AH85" i="7" a="1"/>
  <c r="AH85" i="7" s="1"/>
  <c r="AH78" i="7" a="1"/>
  <c r="AH78" i="7" s="1"/>
  <c r="AH24" i="7" a="1"/>
  <c r="AH24" i="7" s="1"/>
  <c r="B8" i="7" a="1"/>
  <c r="B8" i="7" s="1"/>
  <c r="J40" i="13" a="1"/>
  <c r="J40" i="13" s="1"/>
  <c r="AH56" i="7" a="1"/>
  <c r="AH56" i="7" s="1"/>
  <c r="J43" i="13" a="1"/>
  <c r="J43" i="13" s="1"/>
  <c r="V72" i="13" a="1"/>
  <c r="V72" i="13" s="1"/>
  <c r="J59" i="13" a="1"/>
  <c r="J59" i="13" s="1"/>
  <c r="V67" i="13" a="1"/>
  <c r="V67" i="13" s="1"/>
  <c r="J91" i="13" a="1"/>
  <c r="J91" i="13" s="1"/>
  <c r="F48" i="7" a="1"/>
  <c r="F48" i="7" s="1"/>
  <c r="F99" i="13" a="1"/>
  <c r="F99" i="13" s="1"/>
  <c r="AD660" i="8"/>
  <c r="AF660" i="8"/>
  <c r="AC660" i="8"/>
  <c r="AG660" i="8"/>
  <c r="AB660" i="8"/>
  <c r="AF760" i="8"/>
  <c r="AC760" i="8"/>
  <c r="AH14" i="4"/>
  <c r="AD14" i="4" s="1"/>
  <c r="AC547" i="8"/>
  <c r="AG547" i="8"/>
  <c r="AB547" i="8"/>
  <c r="AF547" i="8"/>
  <c r="AD547" i="8"/>
  <c r="AE547" i="8"/>
  <c r="AD411" i="8"/>
  <c r="AC411" i="8"/>
  <c r="AB411" i="8"/>
  <c r="AF411" i="8"/>
  <c r="AG411" i="8"/>
  <c r="AE411" i="8"/>
  <c r="AF355" i="8"/>
  <c r="AC355" i="8"/>
  <c r="AG355" i="8"/>
  <c r="AE355" i="8"/>
  <c r="AD355" i="8"/>
  <c r="AB355" i="8"/>
  <c r="AI14" i="4"/>
  <c r="AM6" i="1"/>
  <c r="AF747" i="8"/>
  <c r="AG747" i="8"/>
  <c r="AB747" i="8"/>
  <c r="AF731" i="8"/>
  <c r="AG731" i="8"/>
  <c r="AC731" i="8"/>
  <c r="AD731" i="8"/>
  <c r="AE731" i="8"/>
  <c r="AD715" i="8"/>
  <c r="AE715" i="8"/>
  <c r="AC715" i="8"/>
  <c r="AG715" i="8"/>
  <c r="AB715" i="8"/>
  <c r="AB699" i="8"/>
  <c r="AD699" i="8"/>
  <c r="AF699" i="8"/>
  <c r="AG699" i="8"/>
  <c r="AC699" i="8"/>
  <c r="AE699" i="8"/>
  <c r="AG683" i="8"/>
  <c r="AC683" i="8"/>
  <c r="AF683" i="8"/>
  <c r="AE683" i="8"/>
  <c r="AD683" i="8"/>
  <c r="AB683" i="8"/>
  <c r="AB659" i="8"/>
  <c r="AD659" i="8"/>
  <c r="AG659" i="8"/>
  <c r="AC659" i="8"/>
  <c r="AF659" i="8"/>
  <c r="AE659" i="8"/>
  <c r="AC643" i="8"/>
  <c r="AD643" i="8"/>
  <c r="AG643" i="8"/>
  <c r="AE643" i="8"/>
  <c r="AF643" i="8"/>
  <c r="AB643" i="8"/>
  <c r="AE627" i="8"/>
  <c r="AD627" i="8"/>
  <c r="AF627" i="8"/>
  <c r="AB627" i="8"/>
  <c r="AC627" i="8"/>
  <c r="AG627" i="8"/>
  <c r="AD611" i="8"/>
  <c r="AG611" i="8"/>
  <c r="AC611" i="8"/>
  <c r="AB611" i="8"/>
  <c r="AE611" i="8"/>
  <c r="AF611" i="8"/>
  <c r="AE579" i="8"/>
  <c r="AB579" i="8"/>
  <c r="AB563" i="8"/>
  <c r="AD563" i="8"/>
  <c r="AE563" i="8"/>
  <c r="AC563" i="8"/>
  <c r="AF563" i="8"/>
  <c r="AG563" i="8"/>
  <c r="AG531" i="8"/>
  <c r="AF531" i="8"/>
  <c r="AE531" i="8"/>
  <c r="AC531" i="8"/>
  <c r="AB531" i="8"/>
  <c r="AD531" i="8"/>
  <c r="AC459" i="8"/>
  <c r="AE459" i="8"/>
  <c r="AB459" i="8"/>
  <c r="AF459" i="8"/>
  <c r="AG459" i="8"/>
  <c r="AD459" i="8"/>
  <c r="AG443" i="8"/>
  <c r="AC443" i="8"/>
  <c r="AD443" i="8"/>
  <c r="AF443" i="8"/>
  <c r="AE443" i="8"/>
  <c r="AB443" i="8"/>
  <c r="AB427" i="8"/>
  <c r="AC427" i="8"/>
  <c r="AD427" i="8"/>
  <c r="AF427" i="8"/>
  <c r="AG427" i="8"/>
  <c r="AE427" i="8"/>
  <c r="AE395" i="8"/>
  <c r="AC395" i="8"/>
  <c r="AF395" i="8"/>
  <c r="AB395" i="8"/>
  <c r="AD395" i="8"/>
  <c r="AG395" i="8"/>
  <c r="AC379" i="8"/>
  <c r="AB379" i="8"/>
  <c r="AF379" i="8"/>
  <c r="AD379" i="8"/>
  <c r="AG379" i="8"/>
  <c r="AE379" i="8"/>
  <c r="AD323" i="8"/>
  <c r="AF323" i="8"/>
  <c r="AC323" i="8"/>
  <c r="AE323" i="8"/>
  <c r="AG323" i="8"/>
  <c r="AB323" i="8"/>
  <c r="AC307" i="8"/>
  <c r="AD307" i="8"/>
  <c r="AE307" i="8"/>
  <c r="AB307" i="8"/>
  <c r="AF307" i="8"/>
  <c r="AG307" i="8"/>
  <c r="AE227" i="8"/>
  <c r="AB227" i="8"/>
  <c r="AD227" i="8"/>
  <c r="AG227" i="8"/>
  <c r="AC227" i="8"/>
  <c r="AF227" i="8"/>
  <c r="AD179" i="8"/>
  <c r="AF179" i="8"/>
  <c r="AB179" i="8"/>
  <c r="AE179" i="8"/>
  <c r="AG179" i="8"/>
  <c r="AC179" i="8"/>
  <c r="AG123" i="8"/>
  <c r="AF123" i="8"/>
  <c r="AD123" i="8"/>
  <c r="AB123" i="8"/>
  <c r="AE123" i="8"/>
  <c r="AC123" i="8"/>
  <c r="AC107" i="8"/>
  <c r="AD107" i="8"/>
  <c r="AG107" i="8"/>
  <c r="AE107" i="8"/>
  <c r="AB107" i="8"/>
  <c r="AF107" i="8"/>
  <c r="AC27" i="8"/>
  <c r="AG27" i="8"/>
  <c r="AF27" i="8"/>
  <c r="AB27" i="8"/>
  <c r="AD27" i="8"/>
  <c r="AE27" i="8"/>
  <c r="A571" i="8"/>
  <c r="Z827" i="8"/>
  <c r="AB827" i="8" s="1"/>
  <c r="A619" i="8"/>
  <c r="Z843" i="8"/>
  <c r="AB843" i="8" s="1"/>
  <c r="AJ99" i="13" a="1"/>
  <c r="AJ99" i="13" s="1"/>
  <c r="T96" i="13" a="1"/>
  <c r="T96" i="13" s="1"/>
  <c r="D98" i="7" a="1"/>
  <c r="D98" i="7" s="1"/>
  <c r="X47" i="7" a="1"/>
  <c r="X47" i="7" s="1"/>
  <c r="AF92" i="13" a="1"/>
  <c r="AF92" i="13" s="1"/>
  <c r="P94" i="7" a="1"/>
  <c r="P94" i="7" s="1"/>
  <c r="B97" i="7" a="1"/>
  <c r="B97" i="7" s="1"/>
  <c r="V65" i="13" a="1"/>
  <c r="V65" i="13" s="1"/>
  <c r="F76" i="13" a="1"/>
  <c r="F76" i="13" s="1"/>
  <c r="Z73" i="13" a="1"/>
  <c r="Z73" i="13" s="1"/>
  <c r="J71" i="13" a="1"/>
  <c r="J71" i="13" s="1"/>
  <c r="AE760" i="8"/>
  <c r="AG760" i="8"/>
  <c r="AD760" i="8"/>
  <c r="AE775" i="8"/>
  <c r="AL58" i="7" a="1"/>
  <c r="AL58" i="7" s="1"/>
  <c r="AD84" i="13" a="1"/>
  <c r="AD84" i="13" s="1"/>
  <c r="J100" i="13" a="1"/>
  <c r="J100" i="13" s="1"/>
  <c r="AB819" i="8"/>
  <c r="AD819" i="8"/>
  <c r="AE755" i="8"/>
  <c r="AG755" i="8"/>
  <c r="AB755" i="8"/>
  <c r="AF755" i="8"/>
  <c r="AC755" i="8"/>
  <c r="AD755" i="8"/>
  <c r="AB739" i="8"/>
  <c r="AG739" i="8"/>
  <c r="AC739" i="8"/>
  <c r="AD739" i="8"/>
  <c r="AE739" i="8"/>
  <c r="AF739" i="8"/>
  <c r="AD723" i="8"/>
  <c r="AE723" i="8"/>
  <c r="AF723" i="8"/>
  <c r="AB723" i="8"/>
  <c r="AG723" i="8"/>
  <c r="AC723" i="8"/>
  <c r="AE707" i="8"/>
  <c r="AB707" i="8"/>
  <c r="AF707" i="8"/>
  <c r="AC707" i="8"/>
  <c r="AG707" i="8"/>
  <c r="AD707" i="8"/>
  <c r="AD691" i="8"/>
  <c r="AG691" i="8"/>
  <c r="AE691" i="8"/>
  <c r="AF691" i="8"/>
  <c r="AC691" i="8"/>
  <c r="AB691" i="8"/>
  <c r="AE675" i="8"/>
  <c r="AF675" i="8"/>
  <c r="AG675" i="8"/>
  <c r="AC675" i="8"/>
  <c r="AD675" i="8"/>
  <c r="AB675" i="8"/>
  <c r="AG651" i="8"/>
  <c r="AC651" i="8"/>
  <c r="AB651" i="8"/>
  <c r="AE651" i="8"/>
  <c r="AD651" i="8"/>
  <c r="AF651" i="8"/>
  <c r="AF635" i="8"/>
  <c r="AE635" i="8"/>
  <c r="AB635" i="8"/>
  <c r="AC635" i="8"/>
  <c r="AG635" i="8"/>
  <c r="AD635" i="8"/>
  <c r="AD619" i="8"/>
  <c r="AG619" i="8"/>
  <c r="AB619" i="8"/>
  <c r="AE619" i="8"/>
  <c r="AC619" i="8"/>
  <c r="AF619" i="8"/>
  <c r="AF603" i="8"/>
  <c r="AD603" i="8"/>
  <c r="AC603" i="8"/>
  <c r="AB603" i="8"/>
  <c r="AE603" i="8"/>
  <c r="AG603" i="8"/>
  <c r="AC587" i="8"/>
  <c r="AG587" i="8"/>
  <c r="AB587" i="8"/>
  <c r="AF587" i="8"/>
  <c r="AD587" i="8"/>
  <c r="AE587" i="8"/>
  <c r="AD571" i="8"/>
  <c r="AG571" i="8"/>
  <c r="AC571" i="8"/>
  <c r="AF571" i="8"/>
  <c r="AE571" i="8"/>
  <c r="AB571" i="8"/>
  <c r="AB555" i="8"/>
  <c r="AE555" i="8"/>
  <c r="AG555" i="8"/>
  <c r="AF555" i="8"/>
  <c r="AD555" i="8"/>
  <c r="AC555" i="8"/>
  <c r="AE539" i="8"/>
  <c r="AC539" i="8"/>
  <c r="AG539" i="8"/>
  <c r="AB539" i="8"/>
  <c r="AD539" i="8"/>
  <c r="AF539" i="8"/>
  <c r="AE515" i="8"/>
  <c r="AD515" i="8"/>
  <c r="AF515" i="8"/>
  <c r="AB515" i="8"/>
  <c r="AC515" i="8"/>
  <c r="AG515" i="8"/>
  <c r="AG499" i="8"/>
  <c r="AF499" i="8"/>
  <c r="AE499" i="8"/>
  <c r="AC499" i="8"/>
  <c r="AB499" i="8"/>
  <c r="AD499" i="8"/>
  <c r="AB483" i="8"/>
  <c r="AE483" i="8"/>
  <c r="AC483" i="8"/>
  <c r="AD483" i="8"/>
  <c r="AF483" i="8"/>
  <c r="AG483" i="8"/>
  <c r="AF467" i="8"/>
  <c r="AB467" i="8"/>
  <c r="AE467" i="8"/>
  <c r="AD467" i="8"/>
  <c r="AC467" i="8"/>
  <c r="AG467" i="8"/>
  <c r="AE451" i="8"/>
  <c r="AD451" i="8"/>
  <c r="AC451" i="8"/>
  <c r="AG451" i="8"/>
  <c r="AB451" i="8"/>
  <c r="AF451" i="8"/>
  <c r="AE435" i="8"/>
  <c r="AD435" i="8"/>
  <c r="AG435" i="8"/>
  <c r="AB435" i="8"/>
  <c r="AF435" i="8"/>
  <c r="AC435" i="8"/>
  <c r="AB419" i="8"/>
  <c r="AE419" i="8"/>
  <c r="AF419" i="8"/>
  <c r="AC419" i="8"/>
  <c r="AD419" i="8"/>
  <c r="AG419" i="8"/>
  <c r="AD403" i="8"/>
  <c r="AC403" i="8"/>
  <c r="AF403" i="8"/>
  <c r="AE403" i="8"/>
  <c r="AG403" i="8"/>
  <c r="AB403" i="8"/>
  <c r="AC387" i="8"/>
  <c r="AB387" i="8"/>
  <c r="AE387" i="8"/>
  <c r="AG387" i="8"/>
  <c r="AF387" i="8"/>
  <c r="AD387" i="8"/>
  <c r="AC371" i="8"/>
  <c r="AF371" i="8"/>
  <c r="AD371" i="8"/>
  <c r="AB371" i="8"/>
  <c r="AG371" i="8"/>
  <c r="AE371" i="8"/>
  <c r="AD339" i="8"/>
  <c r="AE339" i="8"/>
  <c r="AC339" i="8"/>
  <c r="AC291" i="8"/>
  <c r="AE291" i="8"/>
  <c r="AG291" i="8"/>
  <c r="AB291" i="8"/>
  <c r="AF291" i="8"/>
  <c r="AD291" i="8"/>
  <c r="AG275" i="8"/>
  <c r="AE275" i="8"/>
  <c r="AF275" i="8"/>
  <c r="AD275" i="8"/>
  <c r="AC275" i="8"/>
  <c r="AB275" i="8"/>
  <c r="AE259" i="8"/>
  <c r="AG259" i="8"/>
  <c r="AF259" i="8"/>
  <c r="AB259" i="8"/>
  <c r="AD259" i="8"/>
  <c r="AC259" i="8"/>
  <c r="AB243" i="8"/>
  <c r="AD243" i="8"/>
  <c r="AG243" i="8"/>
  <c r="AC243" i="8"/>
  <c r="AF243" i="8"/>
  <c r="AE243" i="8"/>
  <c r="AG211" i="8"/>
  <c r="AD211" i="8"/>
  <c r="AC211" i="8"/>
  <c r="AE211" i="8"/>
  <c r="AG163" i="8"/>
  <c r="AF163" i="8"/>
  <c r="AB163" i="8"/>
  <c r="AE163" i="8"/>
  <c r="AD163" i="8"/>
  <c r="AC163" i="8"/>
  <c r="AD139" i="8"/>
  <c r="AF139" i="8"/>
  <c r="AG139" i="8"/>
  <c r="AB139" i="8"/>
  <c r="AE139" i="8"/>
  <c r="AC139" i="8"/>
  <c r="AF91" i="8"/>
  <c r="AG91" i="8"/>
  <c r="AC91" i="8"/>
  <c r="AD91" i="8"/>
  <c r="AB91" i="8"/>
  <c r="AE91" i="8"/>
  <c r="AD75" i="8"/>
  <c r="AF75" i="8"/>
  <c r="AC75" i="8"/>
  <c r="AB75" i="8"/>
  <c r="AE75" i="8"/>
  <c r="AG75" i="8"/>
  <c r="AG59" i="8"/>
  <c r="AE59" i="8"/>
  <c r="AD59" i="8"/>
  <c r="AF59" i="8"/>
  <c r="AB59" i="8"/>
  <c r="AC59" i="8"/>
  <c r="AD43" i="8"/>
  <c r="AG43" i="8"/>
  <c r="AB43" i="8"/>
  <c r="AE43" i="8"/>
  <c r="AF43" i="8"/>
  <c r="AC43" i="8"/>
  <c r="AG11" i="8"/>
  <c r="AC11" i="8"/>
  <c r="AE11" i="8"/>
  <c r="AF11" i="8"/>
  <c r="AB11" i="8"/>
  <c r="AD11" i="8"/>
  <c r="P86" i="7" a="1"/>
  <c r="P86" i="7" s="1"/>
  <c r="AF83" i="7" a="1"/>
  <c r="AF83" i="7" s="1"/>
  <c r="D36" i="7" a="1"/>
  <c r="D36" i="7" s="1"/>
  <c r="D102" i="7" a="1"/>
  <c r="D102" i="7" s="1"/>
  <c r="AF80" i="7" a="1"/>
  <c r="AF80" i="7" s="1"/>
  <c r="D17" i="7" a="1"/>
  <c r="D17" i="7" s="1"/>
  <c r="AJ100" i="13" a="1"/>
  <c r="AJ100" i="13" s="1"/>
  <c r="V77" i="13" a="1"/>
  <c r="V77" i="13" s="1"/>
  <c r="F92" i="13" a="1"/>
  <c r="F92" i="13" s="1"/>
  <c r="V58" i="13" a="1"/>
  <c r="V58" i="13" s="1"/>
  <c r="V100" i="13" a="1"/>
  <c r="V100" i="13" s="1"/>
  <c r="V83" i="13" a="1"/>
  <c r="V83" i="13" s="1"/>
  <c r="F78" i="13" a="1"/>
  <c r="F78" i="13" s="1"/>
  <c r="J57" i="13" a="1"/>
  <c r="J57" i="13" s="1"/>
  <c r="F102" i="13" a="1"/>
  <c r="F102" i="13" s="1"/>
  <c r="J54" i="13" a="1"/>
  <c r="J54" i="13" s="1"/>
  <c r="Z71" i="13" a="1"/>
  <c r="Z71" i="13" s="1"/>
  <c r="V31" i="13" a="1"/>
  <c r="V31" i="13" s="1"/>
  <c r="V57" i="13" a="1"/>
  <c r="V57" i="13" s="1"/>
  <c r="V60" i="13" a="1"/>
  <c r="V60" i="13" s="1"/>
  <c r="V98" i="13" a="1"/>
  <c r="V98" i="13" s="1"/>
  <c r="V87" i="13" a="1"/>
  <c r="V87" i="13" s="1"/>
  <c r="J97" i="13" a="1"/>
  <c r="J97" i="13" s="1"/>
  <c r="V90" i="13" a="1"/>
  <c r="V90" i="13" s="1"/>
  <c r="V76" i="13" a="1"/>
  <c r="V76" i="13" s="1"/>
  <c r="J90" i="13" a="1"/>
  <c r="J90" i="13" s="1"/>
  <c r="V36" i="13" a="1"/>
  <c r="V36" i="13" s="1"/>
  <c r="V86" i="13" a="1"/>
  <c r="V86" i="13" s="1"/>
  <c r="AE473" i="8"/>
  <c r="AC473" i="8"/>
  <c r="AD473" i="8"/>
  <c r="AG473" i="8"/>
  <c r="AF473" i="8"/>
  <c r="AB473" i="8"/>
  <c r="AL103" i="13" a="1"/>
  <c r="AL103" i="13" s="1"/>
  <c r="D91" i="7" a="1"/>
  <c r="D91" i="7" s="1"/>
  <c r="P78" i="7" a="1"/>
  <c r="P78" i="7" s="1"/>
  <c r="AF60" i="7" a="1"/>
  <c r="AF60" i="7" s="1"/>
  <c r="P93" i="7" a="1"/>
  <c r="P93" i="7" s="1"/>
  <c r="D104" i="7" a="1"/>
  <c r="D104" i="7" s="1"/>
  <c r="AF51" i="7" a="1"/>
  <c r="AF51" i="7" s="1"/>
  <c r="AF70" i="7" a="1"/>
  <c r="AF70" i="7" s="1"/>
  <c r="P39" i="7" a="1"/>
  <c r="P39" i="7" s="1"/>
  <c r="D84" i="7" a="1"/>
  <c r="D84" i="7" s="1"/>
  <c r="AF19" i="7" a="1"/>
  <c r="AF19" i="7" s="1"/>
  <c r="P71" i="7" a="1"/>
  <c r="P71" i="7" s="1"/>
  <c r="D42" i="7" a="1"/>
  <c r="D42" i="7" s="1"/>
  <c r="D88" i="7" a="1"/>
  <c r="D88" i="7" s="1"/>
  <c r="AF94" i="7" a="1"/>
  <c r="AF94" i="7" s="1"/>
  <c r="P56" i="7" a="1"/>
  <c r="P56" i="7" s="1"/>
  <c r="D89" i="7" a="1"/>
  <c r="D89" i="7" s="1"/>
  <c r="P43" i="7" a="1"/>
  <c r="P43" i="7" s="1"/>
  <c r="D69" i="7" a="1"/>
  <c r="D69" i="7" s="1"/>
  <c r="AF52" i="7" a="1"/>
  <c r="AF52" i="7" s="1"/>
  <c r="D45" i="7" a="1"/>
  <c r="D45" i="7" s="1"/>
  <c r="P92" i="13" a="1"/>
  <c r="P92" i="13" s="1"/>
  <c r="D95" i="13" a="1"/>
  <c r="D95" i="13" s="1"/>
  <c r="P14" i="7" a="1"/>
  <c r="P14" i="7" s="1"/>
  <c r="AF23" i="7" a="1"/>
  <c r="AF23" i="7" s="1"/>
  <c r="D105" i="13" a="1"/>
  <c r="D105" i="13" s="1"/>
  <c r="J84" i="13" a="1"/>
  <c r="J84" i="13" s="1"/>
  <c r="V69" i="13" a="1"/>
  <c r="V69" i="13" s="1"/>
  <c r="V62" i="13" a="1"/>
  <c r="V62" i="13" s="1"/>
  <c r="V51" i="13" a="1"/>
  <c r="V51" i="13" s="1"/>
  <c r="V40" i="13" a="1"/>
  <c r="V40" i="13" s="1"/>
  <c r="AH59" i="13" a="1"/>
  <c r="AH59" i="13" s="1"/>
  <c r="V45" i="13" a="1"/>
  <c r="V45" i="13" s="1"/>
  <c r="Z81" i="13" a="1"/>
  <c r="Z81" i="13" s="1"/>
  <c r="J81" i="13" a="1"/>
  <c r="J81" i="13" s="1"/>
  <c r="N75" i="13" a="1"/>
  <c r="N75" i="13" s="1"/>
  <c r="AE783" i="8"/>
  <c r="AL89" i="7" a="1"/>
  <c r="AL89" i="7" s="1"/>
  <c r="AF10" i="7" a="1"/>
  <c r="AF10" i="7" s="1"/>
  <c r="P80" i="7" a="1"/>
  <c r="P80" i="7" s="1"/>
  <c r="P52" i="7" a="1"/>
  <c r="P52" i="7" s="1"/>
  <c r="V79" i="13" a="1"/>
  <c r="V79" i="13" s="1"/>
  <c r="V32" i="13" a="1"/>
  <c r="V32" i="13" s="1"/>
  <c r="V43" i="13" a="1"/>
  <c r="V43" i="13" s="1"/>
  <c r="AF9" i="7" a="1"/>
  <c r="AF9" i="7" s="1"/>
  <c r="P50" i="7" a="1"/>
  <c r="P50" i="7" s="1"/>
  <c r="AF81" i="7" a="1"/>
  <c r="AF81" i="7" s="1"/>
  <c r="D64" i="7" a="1"/>
  <c r="D64" i="7" s="1"/>
  <c r="V96" i="13" a="1"/>
  <c r="V96" i="13" s="1"/>
  <c r="D11" i="7" a="1"/>
  <c r="D11" i="7" s="1"/>
  <c r="D94" i="7" a="1"/>
  <c r="D94" i="7" s="1"/>
  <c r="P84" i="7" a="1"/>
  <c r="P84" i="7" s="1"/>
  <c r="P25" i="7" a="1"/>
  <c r="P25" i="7" s="1"/>
  <c r="V81" i="13" a="1"/>
  <c r="V81" i="13" s="1"/>
  <c r="V48" i="13" a="1"/>
  <c r="V48" i="13" s="1"/>
  <c r="V101" i="13" a="1"/>
  <c r="V101" i="13" s="1"/>
  <c r="J85" i="13" a="1"/>
  <c r="J85" i="13" s="1"/>
  <c r="AE831" i="8"/>
  <c r="AF77" i="7" a="1"/>
  <c r="AF77" i="7" s="1"/>
  <c r="P53" i="7" a="1"/>
  <c r="P53" i="7" s="1"/>
  <c r="D49" i="7" a="1"/>
  <c r="D49" i="7" s="1"/>
  <c r="AF48" i="7" a="1"/>
  <c r="AF48" i="7" s="1"/>
  <c r="P26" i="7" a="1"/>
  <c r="P26" i="7" s="1"/>
  <c r="D63" i="7" a="1"/>
  <c r="D63" i="7" s="1"/>
  <c r="AF103" i="7" a="1"/>
  <c r="AF103" i="7" s="1"/>
  <c r="P88" i="7" a="1"/>
  <c r="P88" i="7" s="1"/>
  <c r="V94" i="13" a="1"/>
  <c r="V94" i="13" s="1"/>
  <c r="V64" i="13" a="1"/>
  <c r="V64" i="13" s="1"/>
  <c r="AD783" i="8"/>
  <c r="AL49" i="7" a="1"/>
  <c r="AL49" i="7" s="1"/>
  <c r="P74" i="7" a="1"/>
  <c r="P74" i="7" s="1"/>
  <c r="AF57" i="7" a="1"/>
  <c r="AF57" i="7" s="1"/>
  <c r="AF783" i="8"/>
  <c r="AL61" i="7" a="1"/>
  <c r="AL61" i="7" s="1"/>
  <c r="AE667" i="8"/>
  <c r="AG667" i="8"/>
  <c r="AB667" i="8"/>
  <c r="AD667" i="8"/>
  <c r="AF667" i="8"/>
  <c r="AC667" i="8"/>
  <c r="AB523" i="8"/>
  <c r="AF523" i="8"/>
  <c r="AD523" i="8"/>
  <c r="AG523" i="8"/>
  <c r="AE523" i="8"/>
  <c r="AC523" i="8"/>
  <c r="AC507" i="8"/>
  <c r="AD507" i="8"/>
  <c r="AE507" i="8"/>
  <c r="AF507" i="8"/>
  <c r="AB507" i="8"/>
  <c r="AG507" i="8"/>
  <c r="AD491" i="8"/>
  <c r="AC491" i="8"/>
  <c r="AF491" i="8"/>
  <c r="AG491" i="8"/>
  <c r="AB491" i="8"/>
  <c r="AE491" i="8"/>
  <c r="AD475" i="8"/>
  <c r="AB475" i="8"/>
  <c r="AE475" i="8"/>
  <c r="AC475" i="8"/>
  <c r="AG475" i="8"/>
  <c r="AF475" i="8"/>
  <c r="AC363" i="8"/>
  <c r="AB363" i="8"/>
  <c r="AD363" i="8"/>
  <c r="AE363" i="8"/>
  <c r="AF363" i="8"/>
  <c r="AG363" i="8"/>
  <c r="AE347" i="8"/>
  <c r="AD347" i="8"/>
  <c r="AG347" i="8"/>
  <c r="AB347" i="8"/>
  <c r="AF347" i="8"/>
  <c r="AC347" i="8"/>
  <c r="AC331" i="8"/>
  <c r="AB331" i="8"/>
  <c r="AD331" i="8"/>
  <c r="AG299" i="8"/>
  <c r="AB299" i="8"/>
  <c r="AB283" i="8"/>
  <c r="AG283" i="8"/>
  <c r="AB267" i="8"/>
  <c r="AF267" i="8"/>
  <c r="AG267" i="8"/>
  <c r="AC267" i="8"/>
  <c r="AD267" i="8"/>
  <c r="AE267" i="8"/>
  <c r="AG251" i="8"/>
  <c r="AE251" i="8"/>
  <c r="AD251" i="8"/>
  <c r="AC251" i="8"/>
  <c r="AB251" i="8"/>
  <c r="AF251" i="8"/>
  <c r="AE235" i="8"/>
  <c r="AG235" i="8"/>
  <c r="AB235" i="8"/>
  <c r="AD235" i="8"/>
  <c r="AF235" i="8"/>
  <c r="AC235" i="8"/>
  <c r="AG219" i="8"/>
  <c r="AC219" i="8"/>
  <c r="AF219" i="8"/>
  <c r="AB219" i="8"/>
  <c r="AD219" i="8"/>
  <c r="AE219" i="8"/>
  <c r="AB203" i="8"/>
  <c r="AF203" i="8"/>
  <c r="AD203" i="8"/>
  <c r="AE203" i="8"/>
  <c r="AC203" i="8"/>
  <c r="AG203" i="8"/>
  <c r="AB187" i="8"/>
  <c r="AC187" i="8"/>
  <c r="AD187" i="8"/>
  <c r="AE187" i="8"/>
  <c r="AF187" i="8"/>
  <c r="AG187" i="8"/>
  <c r="AF171" i="8"/>
  <c r="AC171" i="8"/>
  <c r="AD171" i="8"/>
  <c r="AG171" i="8"/>
  <c r="AE171" i="8"/>
  <c r="AB171" i="8"/>
  <c r="AD155" i="8"/>
  <c r="AF155" i="8"/>
  <c r="AE155" i="8"/>
  <c r="AC155" i="8"/>
  <c r="AG155" i="8"/>
  <c r="AB155" i="8"/>
  <c r="AD147" i="8"/>
  <c r="AG147" i="8"/>
  <c r="AF147" i="8"/>
  <c r="AE147" i="8"/>
  <c r="AG131" i="8"/>
  <c r="AF131" i="8"/>
  <c r="AD131" i="8"/>
  <c r="AE131" i="8"/>
  <c r="AB131" i="8"/>
  <c r="AC131" i="8"/>
  <c r="AE115" i="8"/>
  <c r="AD115" i="8"/>
  <c r="AB115" i="8"/>
  <c r="AC115" i="8"/>
  <c r="AF115" i="8"/>
  <c r="AG115" i="8"/>
  <c r="AG99" i="8"/>
  <c r="AB99" i="8"/>
  <c r="AD99" i="8"/>
  <c r="AF99" i="8"/>
  <c r="AC99" i="8"/>
  <c r="AE99" i="8"/>
  <c r="AD83" i="8"/>
  <c r="AB83" i="8"/>
  <c r="AG83" i="8"/>
  <c r="AB67" i="8"/>
  <c r="AC67" i="8"/>
  <c r="AG51" i="8"/>
  <c r="AF51" i="8"/>
  <c r="AD51" i="8"/>
  <c r="AG35" i="8"/>
  <c r="AB35" i="8"/>
  <c r="AC35" i="8"/>
  <c r="AD19" i="8"/>
  <c r="AG19" i="8"/>
  <c r="AC19" i="8"/>
  <c r="AB19" i="8"/>
  <c r="AF19" i="8"/>
  <c r="AE19" i="8"/>
  <c r="AF31" i="7" a="1"/>
  <c r="AF31" i="7" s="1"/>
  <c r="AL96" i="7" a="1"/>
  <c r="AL96" i="7" s="1"/>
  <c r="AL43" i="7" a="1"/>
  <c r="AL43" i="7" s="1"/>
  <c r="AF71" i="7" a="1"/>
  <c r="AF71" i="7" s="1"/>
  <c r="P29" i="7" a="1"/>
  <c r="P29" i="7" s="1"/>
  <c r="D14" i="7" a="1"/>
  <c r="D14" i="7" s="1"/>
  <c r="D7" i="7" a="1"/>
  <c r="D7" i="7" s="1"/>
  <c r="P10" i="7" a="1"/>
  <c r="P10" i="7" s="1"/>
  <c r="AF54" i="7" a="1"/>
  <c r="AF54" i="7" s="1"/>
  <c r="AL92" i="7" a="1"/>
  <c r="AL92" i="7" s="1"/>
  <c r="AF92" i="7" a="1"/>
  <c r="AF92" i="7" s="1"/>
  <c r="P104" i="13" a="1"/>
  <c r="P104" i="13" s="1"/>
  <c r="P67" i="7" a="1"/>
  <c r="P67" i="7" s="1"/>
  <c r="AF24" i="7" a="1"/>
  <c r="AF24" i="7" s="1"/>
  <c r="P36" i="7" a="1"/>
  <c r="P36" i="7" s="1"/>
  <c r="D96" i="7" a="1"/>
  <c r="D96" i="7" s="1"/>
  <c r="AF59" i="7" a="1"/>
  <c r="AF59" i="7" s="1"/>
  <c r="P33" i="7" a="1"/>
  <c r="P33" i="7" s="1"/>
  <c r="AF104" i="7" a="1"/>
  <c r="AF104" i="7" s="1"/>
  <c r="P11" i="7" a="1"/>
  <c r="P11" i="7" s="1"/>
  <c r="AF82" i="7" a="1"/>
  <c r="AF82" i="7" s="1"/>
  <c r="D30" i="7" a="1"/>
  <c r="D30" i="7" s="1"/>
  <c r="H97" i="13" a="1"/>
  <c r="H97" i="13" s="1"/>
  <c r="AF32" i="7" a="1"/>
  <c r="AF32" i="7" s="1"/>
  <c r="P72" i="7" a="1"/>
  <c r="P72" i="7" s="1"/>
  <c r="D70" i="7" a="1"/>
  <c r="D70" i="7" s="1"/>
  <c r="D73" i="7" a="1"/>
  <c r="D73" i="7" s="1"/>
  <c r="D37" i="7" a="1"/>
  <c r="D37" i="7" s="1"/>
  <c r="D81" i="13" a="1"/>
  <c r="D81" i="13" s="1"/>
  <c r="P89" i="7" a="1"/>
  <c r="P89" i="7" s="1"/>
  <c r="T39" i="13" a="1"/>
  <c r="T39" i="13" s="1"/>
  <c r="AF99" i="13" a="1"/>
  <c r="AF99" i="13" s="1"/>
  <c r="D103" i="13" a="1"/>
  <c r="D103" i="13" s="1"/>
  <c r="AF55" i="7" a="1"/>
  <c r="AF55" i="7" s="1"/>
  <c r="P58" i="13" a="1"/>
  <c r="P58" i="13" s="1"/>
  <c r="T43" i="13" a="1"/>
  <c r="T43" i="13" s="1"/>
  <c r="D33" i="7" a="1"/>
  <c r="D33" i="7" s="1"/>
  <c r="AJ89" i="13" a="1"/>
  <c r="AJ89" i="13" s="1"/>
  <c r="T83" i="7" a="1"/>
  <c r="T83" i="7" s="1"/>
  <c r="H56" i="13" a="1"/>
  <c r="H56" i="13" s="1"/>
  <c r="H42" i="13" a="1"/>
  <c r="H42" i="13" s="1"/>
  <c r="L104" i="13" a="1"/>
  <c r="L104" i="13" s="1"/>
  <c r="P91" i="13" a="1"/>
  <c r="P91" i="13" s="1"/>
  <c r="T78" i="13" a="1"/>
  <c r="T78" i="13" s="1"/>
  <c r="D87" i="13" a="1"/>
  <c r="D87" i="13" s="1"/>
  <c r="H52" i="13" a="1"/>
  <c r="H52" i="13" s="1"/>
  <c r="H79" i="13" a="1"/>
  <c r="H79" i="13" s="1"/>
  <c r="V93" i="13" a="1"/>
  <c r="V93" i="13" s="1"/>
  <c r="V61" i="13" a="1"/>
  <c r="V61" i="13" s="1"/>
  <c r="AH94" i="13" a="1"/>
  <c r="AH94" i="13" s="1"/>
  <c r="V63" i="13" a="1"/>
  <c r="V63" i="13" s="1"/>
  <c r="AH75" i="13" a="1"/>
  <c r="AH75" i="13" s="1"/>
  <c r="V34" i="13" a="1"/>
  <c r="V34" i="13" s="1"/>
  <c r="B90" i="13" a="1"/>
  <c r="B90" i="13" s="1"/>
  <c r="D56" i="7" a="1"/>
  <c r="D56" i="7" s="1"/>
  <c r="D79" i="7" a="1"/>
  <c r="D79" i="7" s="1"/>
  <c r="D57" i="7" a="1"/>
  <c r="D57" i="7" s="1"/>
  <c r="P41" i="7" a="1"/>
  <c r="P41" i="7" s="1"/>
  <c r="P102" i="7" a="1"/>
  <c r="P102" i="7" s="1"/>
  <c r="P30" i="7" a="1"/>
  <c r="P30" i="7" s="1"/>
  <c r="P58" i="7" a="1"/>
  <c r="P58" i="7" s="1"/>
  <c r="AF21" i="7" a="1"/>
  <c r="AF21" i="7" s="1"/>
  <c r="D78" i="7" a="1"/>
  <c r="D78" i="7" s="1"/>
  <c r="V66" i="13" a="1"/>
  <c r="V66" i="13" s="1"/>
  <c r="V105" i="13" a="1"/>
  <c r="V105" i="13" s="1"/>
  <c r="AB775" i="8"/>
  <c r="AC819" i="8"/>
  <c r="D55" i="7" a="1"/>
  <c r="D55" i="7" s="1"/>
  <c r="D34" i="7" a="1"/>
  <c r="D34" i="7" s="1"/>
  <c r="P27" i="7" a="1"/>
  <c r="P27" i="7" s="1"/>
  <c r="P6" i="7" a="1"/>
  <c r="P6" i="7" s="1"/>
  <c r="AF102" i="7" a="1"/>
  <c r="AF102" i="7" s="1"/>
  <c r="D59" i="7" a="1"/>
  <c r="D59" i="7" s="1"/>
  <c r="AF95" i="7" a="1"/>
  <c r="AF95" i="7" s="1"/>
  <c r="P13" i="7" a="1"/>
  <c r="P13" i="7" s="1"/>
  <c r="P61" i="7" a="1"/>
  <c r="P61" i="7" s="1"/>
  <c r="P63" i="7" a="1"/>
  <c r="P63" i="7" s="1"/>
  <c r="AF34" i="7" a="1"/>
  <c r="AF34" i="7" s="1"/>
  <c r="AF46" i="7" a="1"/>
  <c r="AF46" i="7" s="1"/>
  <c r="AL63" i="7" a="1"/>
  <c r="AL63" i="7" s="1"/>
  <c r="AL39" i="7" a="1"/>
  <c r="AL39" i="7" s="1"/>
  <c r="D35" i="7" a="1"/>
  <c r="D35" i="7" s="1"/>
  <c r="D72" i="7" a="1"/>
  <c r="D72" i="7" s="1"/>
  <c r="AF37" i="7" a="1"/>
  <c r="AF37" i="7" s="1"/>
  <c r="P17" i="7" a="1"/>
  <c r="P17" i="7" s="1"/>
  <c r="D101" i="7" a="1"/>
  <c r="D101" i="7" s="1"/>
  <c r="AF101" i="7" a="1"/>
  <c r="AF101" i="7" s="1"/>
  <c r="D9" i="7" a="1"/>
  <c r="D9" i="7" s="1"/>
  <c r="P34" i="7" a="1"/>
  <c r="P34" i="7" s="1"/>
  <c r="T69" i="13" a="1"/>
  <c r="T69" i="13" s="1"/>
  <c r="V71" i="13" a="1"/>
  <c r="V71" i="13" s="1"/>
  <c r="AB783" i="8"/>
  <c r="AG819" i="8"/>
  <c r="D27" i="7" a="1"/>
  <c r="D27" i="7" s="1"/>
  <c r="D65" i="7" a="1"/>
  <c r="D65" i="7" s="1"/>
  <c r="AF79" i="7" a="1"/>
  <c r="AF79" i="7" s="1"/>
  <c r="D53" i="7" a="1"/>
  <c r="D53" i="7" s="1"/>
  <c r="AF78" i="7" a="1"/>
  <c r="AF78" i="7" s="1"/>
  <c r="AL28" i="7" a="1"/>
  <c r="AL28" i="7" s="1"/>
  <c r="D99" i="7" a="1"/>
  <c r="D99" i="7" s="1"/>
  <c r="D26" i="7" a="1"/>
  <c r="D26" i="7" s="1"/>
  <c r="AF96" i="7" a="1"/>
  <c r="AF96" i="7" s="1"/>
  <c r="D28" i="7" a="1"/>
  <c r="D28" i="7" s="1"/>
  <c r="D41" i="7" a="1"/>
  <c r="D41" i="7" s="1"/>
  <c r="D13" i="7" a="1"/>
  <c r="D13" i="7" s="1"/>
  <c r="P64" i="7" a="1"/>
  <c r="P64" i="7" s="1"/>
  <c r="AL91" i="7" a="1"/>
  <c r="AL91" i="7" s="1"/>
  <c r="AL97" i="7" a="1"/>
  <c r="AL97" i="7" s="1"/>
  <c r="P84" i="13" a="1"/>
  <c r="P84" i="13" s="1"/>
  <c r="P31" i="7" a="1"/>
  <c r="P31" i="7" s="1"/>
  <c r="P70" i="7" a="1"/>
  <c r="P70" i="7" s="1"/>
  <c r="AF39" i="7" a="1"/>
  <c r="AF39" i="7" s="1"/>
  <c r="AL32" i="7" a="1"/>
  <c r="AL32" i="7" s="1"/>
  <c r="AL72" i="7" a="1"/>
  <c r="AL72" i="7" s="1"/>
  <c r="AL30" i="7" a="1"/>
  <c r="AL30" i="7" s="1"/>
  <c r="AL10" i="7" a="1"/>
  <c r="AL10" i="7" s="1"/>
  <c r="AL99" i="13" a="1"/>
  <c r="AL99" i="13" s="1"/>
  <c r="AL88" i="7" a="1"/>
  <c r="AL88" i="7" s="1"/>
  <c r="P87" i="13" a="1"/>
  <c r="P87" i="13" s="1"/>
  <c r="D97" i="7" a="1"/>
  <c r="D97" i="7" s="1"/>
  <c r="AF81" i="13" a="1"/>
  <c r="AF81" i="13" s="1"/>
  <c r="T59" i="13" a="1"/>
  <c r="T59" i="13" s="1"/>
  <c r="AL62" i="7" a="1"/>
  <c r="AL62" i="7" s="1"/>
  <c r="AJ94" i="13" a="1"/>
  <c r="AJ94" i="13" s="1"/>
  <c r="T86" i="13" a="1"/>
  <c r="T86" i="13" s="1"/>
  <c r="D100" i="7" a="1"/>
  <c r="D100" i="7" s="1"/>
  <c r="H83" i="13" a="1"/>
  <c r="H83" i="13" s="1"/>
  <c r="AJ97" i="13" a="1"/>
  <c r="AJ97" i="13" s="1"/>
  <c r="T97" i="13" a="1"/>
  <c r="T97" i="13" s="1"/>
  <c r="D93" i="13" a="1"/>
  <c r="D93" i="13" s="1"/>
  <c r="H51" i="13" a="1"/>
  <c r="H51" i="13" s="1"/>
  <c r="T70" i="13" a="1"/>
  <c r="T70" i="13" s="1"/>
  <c r="AJ98" i="13" a="1"/>
  <c r="AJ98" i="13" s="1"/>
  <c r="T75" i="13" a="1"/>
  <c r="T75" i="13" s="1"/>
  <c r="D84" i="13" a="1"/>
  <c r="D84" i="13" s="1"/>
  <c r="X99" i="13" a="1"/>
  <c r="X99" i="13" s="1"/>
  <c r="H63" i="13" a="1"/>
  <c r="H63" i="13" s="1"/>
  <c r="AJ101" i="13" a="1"/>
  <c r="AJ101" i="13" s="1"/>
  <c r="T99" i="13" a="1"/>
  <c r="T99" i="13" s="1"/>
  <c r="D91" i="13" a="1"/>
  <c r="D91" i="13" s="1"/>
  <c r="H94" i="13" a="1"/>
  <c r="H94" i="13" s="1"/>
  <c r="AF104" i="13" a="1"/>
  <c r="AF104" i="13" s="1"/>
  <c r="AJ90" i="13" a="1"/>
  <c r="AJ90" i="13" s="1"/>
  <c r="H103" i="13" a="1"/>
  <c r="H103" i="13" s="1"/>
  <c r="T53" i="13" a="1"/>
  <c r="T53" i="13" s="1"/>
  <c r="T37" i="13" a="1"/>
  <c r="T37" i="13" s="1"/>
  <c r="D89" i="13" a="1"/>
  <c r="D89" i="13" s="1"/>
  <c r="H57" i="13" a="1"/>
  <c r="H57" i="13" s="1"/>
  <c r="L67" i="13" a="1"/>
  <c r="L67" i="13" s="1"/>
  <c r="AF98" i="13" a="1"/>
  <c r="AF98" i="13" s="1"/>
  <c r="T82" i="13" a="1"/>
  <c r="T82" i="13" s="1"/>
  <c r="H50" i="13" a="1"/>
  <c r="H50" i="13" s="1"/>
  <c r="AF100" i="13" a="1"/>
  <c r="AF100" i="13" s="1"/>
  <c r="T89" i="13" a="1"/>
  <c r="T89" i="13" s="1"/>
  <c r="D82" i="13" a="1"/>
  <c r="D82" i="13" s="1"/>
  <c r="H33" i="13" a="1"/>
  <c r="H33" i="13" s="1"/>
  <c r="L100" i="13" a="1"/>
  <c r="L100" i="13" s="1"/>
  <c r="P21" i="7" a="1"/>
  <c r="P21" i="7" s="1"/>
  <c r="T73" i="13" a="1"/>
  <c r="T73" i="13" s="1"/>
  <c r="L75" i="13" a="1"/>
  <c r="L75" i="13" s="1"/>
  <c r="P66" i="13" a="1"/>
  <c r="P66" i="13" s="1"/>
  <c r="T40" i="13" a="1"/>
  <c r="T40" i="13" s="1"/>
  <c r="D98" i="13" a="1"/>
  <c r="D98" i="13" s="1"/>
  <c r="H99" i="13" a="1"/>
  <c r="H99" i="13" s="1"/>
  <c r="L70" i="13" a="1"/>
  <c r="L70" i="13" s="1"/>
  <c r="P77" i="13" a="1"/>
  <c r="P77" i="13" s="1"/>
  <c r="H86" i="13" a="1"/>
  <c r="H86" i="13" s="1"/>
  <c r="P60" i="13" a="1"/>
  <c r="P60" i="13" s="1"/>
  <c r="H105" i="13" a="1"/>
  <c r="H105" i="13" s="1"/>
  <c r="L63" i="13" a="1"/>
  <c r="L63" i="13" s="1"/>
  <c r="L45" i="13" a="1"/>
  <c r="L45" i="13" s="1"/>
  <c r="AF78" i="13" a="1"/>
  <c r="AF78" i="13" s="1"/>
  <c r="P101" i="13" a="1"/>
  <c r="P101" i="13" s="1"/>
  <c r="H89" i="13" a="1"/>
  <c r="H89" i="13" s="1"/>
  <c r="P67" i="13" a="1"/>
  <c r="P67" i="13" s="1"/>
  <c r="T88" i="7" a="1"/>
  <c r="T88" i="7" s="1"/>
  <c r="D77" i="7" a="1"/>
  <c r="D77" i="7" s="1"/>
  <c r="AF73" i="7" a="1"/>
  <c r="AF73" i="7" s="1"/>
  <c r="P44" i="7" a="1"/>
  <c r="P44" i="7" s="1"/>
  <c r="P91" i="7" a="1"/>
  <c r="P91" i="7" s="1"/>
  <c r="AF53" i="7" a="1"/>
  <c r="AF53" i="7" s="1"/>
  <c r="P57" i="7" a="1"/>
  <c r="P57" i="7" s="1"/>
  <c r="AL21" i="7" a="1"/>
  <c r="AL21" i="7" s="1"/>
  <c r="AL71" i="7" a="1"/>
  <c r="AL71" i="7" s="1"/>
  <c r="D29" i="7" a="1"/>
  <c r="D29" i="7" s="1"/>
  <c r="AL5" i="7" a="1"/>
  <c r="AL5" i="7" s="1"/>
  <c r="AL59" i="7" a="1"/>
  <c r="AL59" i="7" s="1"/>
  <c r="AL73" i="7" a="1"/>
  <c r="AL73" i="7" s="1"/>
  <c r="AL6" i="7" a="1"/>
  <c r="AL6" i="7" s="1"/>
  <c r="AL69" i="7" a="1"/>
  <c r="AL69" i="7" s="1"/>
  <c r="AL98" i="7" a="1"/>
  <c r="AL98" i="7" s="1"/>
  <c r="AL76" i="7" a="1"/>
  <c r="AL76" i="7" s="1"/>
  <c r="T88" i="13" a="1"/>
  <c r="T88" i="13" s="1"/>
  <c r="AL53" i="7" a="1"/>
  <c r="AL53" i="7" s="1"/>
  <c r="T91" i="13" a="1"/>
  <c r="T91" i="13" s="1"/>
  <c r="P78" i="13" a="1"/>
  <c r="P78" i="13" s="1"/>
  <c r="V56" i="13" a="1"/>
  <c r="V56" i="13" s="1"/>
  <c r="P16" i="7" a="1"/>
  <c r="P16" i="7" s="1"/>
  <c r="P98" i="7" a="1"/>
  <c r="P98" i="7" s="1"/>
  <c r="AF63" i="7" a="1"/>
  <c r="AF63" i="7" s="1"/>
  <c r="AF88" i="7" a="1"/>
  <c r="AF88" i="7" s="1"/>
  <c r="P38" i="7" a="1"/>
  <c r="P38" i="7" s="1"/>
  <c r="P68" i="7" a="1"/>
  <c r="P68" i="7" s="1"/>
  <c r="P95" i="7" a="1"/>
  <c r="P95" i="7" s="1"/>
  <c r="D87" i="7" a="1"/>
  <c r="D87" i="7" s="1"/>
  <c r="AL60" i="7" a="1"/>
  <c r="AL60" i="7" s="1"/>
  <c r="AL42" i="7" a="1"/>
  <c r="AL42" i="7" s="1"/>
  <c r="AL17" i="7" a="1"/>
  <c r="AL17" i="7" s="1"/>
  <c r="AL93" i="7" a="1"/>
  <c r="AL93" i="7" s="1"/>
  <c r="AL50" i="7" a="1"/>
  <c r="AL50" i="7" s="1"/>
  <c r="AL79" i="7" a="1"/>
  <c r="AL79" i="7" s="1"/>
  <c r="AL99" i="7" a="1"/>
  <c r="AL99" i="7" s="1"/>
  <c r="AL64" i="7" a="1"/>
  <c r="AL64" i="7" s="1"/>
  <c r="AL85" i="13" a="1"/>
  <c r="AL85" i="13" s="1"/>
  <c r="AL22" i="7" a="1"/>
  <c r="AL22" i="7" s="1"/>
  <c r="AL103" i="7" a="1"/>
  <c r="AL103" i="7" s="1"/>
  <c r="T103" i="13" a="1"/>
  <c r="T103" i="13" s="1"/>
  <c r="H65" i="13" a="1"/>
  <c r="H65" i="13" s="1"/>
  <c r="V93" i="7" a="1"/>
  <c r="V93" i="7" s="1"/>
  <c r="AH40" i="13" a="1"/>
  <c r="AH40" i="13" s="1"/>
  <c r="P8" i="7" a="1"/>
  <c r="P8" i="7" s="1"/>
  <c r="D10" i="7" a="1"/>
  <c r="D10" i="7" s="1"/>
  <c r="AF75" i="13" a="1"/>
  <c r="AF75" i="13" s="1"/>
  <c r="AF50" i="7" a="1"/>
  <c r="AF50" i="7" s="1"/>
  <c r="AF36" i="7" a="1"/>
  <c r="AF36" i="7" s="1"/>
  <c r="D16" i="7" a="1"/>
  <c r="D16" i="7" s="1"/>
  <c r="AL82" i="7" a="1"/>
  <c r="AL82" i="7" s="1"/>
  <c r="AL35" i="7" a="1"/>
  <c r="AL35" i="7" s="1"/>
  <c r="AL70" i="7" a="1"/>
  <c r="AL70" i="7" s="1"/>
  <c r="AL90" i="7" a="1"/>
  <c r="AL90" i="7" s="1"/>
  <c r="AL56" i="7" a="1"/>
  <c r="AL56" i="7" s="1"/>
  <c r="AL77" i="7" a="1"/>
  <c r="AL77" i="7" s="1"/>
  <c r="AL101" i="13" a="1"/>
  <c r="AL101" i="13" s="1"/>
  <c r="AL52" i="7" a="1"/>
  <c r="AL52" i="7" s="1"/>
  <c r="AL104" i="7" a="1"/>
  <c r="AL104" i="7" s="1"/>
  <c r="AL66" i="7" a="1"/>
  <c r="AL66" i="7" s="1"/>
  <c r="T77" i="13" a="1"/>
  <c r="T77" i="13" s="1"/>
  <c r="P22" i="7" a="1"/>
  <c r="P22" i="7" s="1"/>
  <c r="P83" i="7" a="1"/>
  <c r="P83" i="7" s="1"/>
  <c r="AL9" i="7" a="1"/>
  <c r="AL9" i="7" s="1"/>
  <c r="AF20" i="7" a="1"/>
  <c r="AF20" i="7" s="1"/>
  <c r="AL13" i="7" a="1"/>
  <c r="AL13" i="7" s="1"/>
  <c r="AL45" i="7" a="1"/>
  <c r="AL45" i="7" s="1"/>
  <c r="AL101" i="7" a="1"/>
  <c r="AL101" i="7" s="1"/>
  <c r="AL11" i="7" a="1"/>
  <c r="AL11" i="7" s="1"/>
  <c r="AL40" i="7" a="1"/>
  <c r="AL40" i="7" s="1"/>
  <c r="AL15" i="7" a="1"/>
  <c r="AL15" i="7" s="1"/>
  <c r="AL20" i="7" a="1"/>
  <c r="AL20" i="7" s="1"/>
  <c r="AL65" i="7" a="1"/>
  <c r="AL65" i="7" s="1"/>
  <c r="AL44" i="7" a="1"/>
  <c r="AL44" i="7" s="1"/>
  <c r="AL75" i="7" a="1"/>
  <c r="AL75" i="7" s="1"/>
  <c r="AL34" i="7" a="1"/>
  <c r="AL34" i="7" s="1"/>
  <c r="D104" i="13" a="1"/>
  <c r="D104" i="13" s="1"/>
  <c r="D15" i="7" a="1"/>
  <c r="D15" i="7" s="1"/>
  <c r="AF64" i="7" a="1"/>
  <c r="AF64" i="7" s="1"/>
  <c r="AF25" i="7" a="1"/>
  <c r="AF25" i="7" s="1"/>
  <c r="P49" i="7" a="1"/>
  <c r="P49" i="7" s="1"/>
  <c r="P100" i="7" a="1"/>
  <c r="P100" i="7" s="1"/>
  <c r="H39" i="13" a="1"/>
  <c r="H39" i="13" s="1"/>
  <c r="AL105" i="7" a="1"/>
  <c r="AL105" i="7" s="1"/>
  <c r="L64" i="13" a="1"/>
  <c r="L64" i="13" s="1"/>
  <c r="AL92" i="13" a="1"/>
  <c r="AL92" i="13" s="1"/>
  <c r="AL24" i="7" a="1"/>
  <c r="AL24" i="7" s="1"/>
  <c r="AL33" i="7" a="1"/>
  <c r="AL33" i="7" s="1"/>
  <c r="AL7" i="7" a="1"/>
  <c r="AL7" i="7" s="1"/>
  <c r="AL83" i="7" a="1"/>
  <c r="AL83" i="7" s="1"/>
  <c r="AL80" i="7" a="1"/>
  <c r="AL80" i="7" s="1"/>
  <c r="AL25" i="7" a="1"/>
  <c r="AL25" i="7" s="1"/>
  <c r="AL51" i="7" a="1"/>
  <c r="AL51" i="7" s="1"/>
  <c r="T65" i="13" a="1"/>
  <c r="T65" i="13" s="1"/>
  <c r="V37" i="13" a="1"/>
  <c r="V37" i="13" s="1"/>
  <c r="AF12" i="7" a="1"/>
  <c r="AF12" i="7" s="1"/>
  <c r="D60" i="7" a="1"/>
  <c r="D60" i="7" s="1"/>
  <c r="D48" i="7" a="1"/>
  <c r="D48" i="7" s="1"/>
  <c r="AL86" i="7" a="1"/>
  <c r="AL86" i="7" s="1"/>
  <c r="T62" i="13" a="1"/>
  <c r="T62" i="13" s="1"/>
  <c r="D39" i="7" a="1"/>
  <c r="D39" i="7" s="1"/>
  <c r="AL89" i="13" a="1"/>
  <c r="AL89" i="13" s="1"/>
  <c r="AL48" i="7" a="1"/>
  <c r="AL48" i="7" s="1"/>
  <c r="AL67" i="7" a="1"/>
  <c r="AL67" i="7" s="1"/>
  <c r="AL38" i="7" a="1"/>
  <c r="AL38" i="7" s="1"/>
  <c r="AL47" i="7" a="1"/>
  <c r="AL47" i="7" s="1"/>
  <c r="AL78" i="7" a="1"/>
  <c r="AL78" i="7" s="1"/>
  <c r="AL8" i="7" a="1"/>
  <c r="AL8" i="7" s="1"/>
  <c r="T76" i="13" a="1"/>
  <c r="T76" i="13" s="1"/>
  <c r="H98" i="13" a="1"/>
  <c r="H98" i="13" s="1"/>
  <c r="H78" i="13" a="1"/>
  <c r="H78" i="13" s="1"/>
  <c r="T68" i="13" a="1"/>
  <c r="T68" i="13" s="1"/>
  <c r="AJ95" i="13" a="1"/>
  <c r="AJ95" i="13" s="1"/>
  <c r="T46" i="13" a="1"/>
  <c r="T46" i="13" s="1"/>
  <c r="H74" i="13" a="1"/>
  <c r="H74" i="13" s="1"/>
  <c r="D85" i="13" a="1"/>
  <c r="D85" i="13" s="1"/>
  <c r="H69" i="13" a="1"/>
  <c r="H69" i="13" s="1"/>
  <c r="T61" i="13" a="1"/>
  <c r="T61" i="13" s="1"/>
  <c r="T47" i="13" a="1"/>
  <c r="T47" i="13" s="1"/>
  <c r="H37" i="13" a="1"/>
  <c r="H37" i="13" s="1"/>
  <c r="L92" i="13" a="1"/>
  <c r="L92" i="13" s="1"/>
  <c r="L68" i="13" a="1"/>
  <c r="L68" i="13" s="1"/>
  <c r="P88" i="13" a="1"/>
  <c r="P88" i="13" s="1"/>
  <c r="L77" i="13" a="1"/>
  <c r="L77" i="13" s="1"/>
  <c r="L34" i="13" a="1"/>
  <c r="L34" i="13" s="1"/>
  <c r="L97" i="13" a="1"/>
  <c r="L97" i="13" s="1"/>
  <c r="L39" i="13" a="1"/>
  <c r="L39" i="13" s="1"/>
  <c r="AF82" i="13" a="1"/>
  <c r="AF82" i="13" s="1"/>
  <c r="P85" i="13" a="1"/>
  <c r="P85" i="13" s="1"/>
  <c r="H46" i="13" a="1"/>
  <c r="H46" i="13" s="1"/>
  <c r="L93" i="13" a="1"/>
  <c r="L93" i="13" s="1"/>
  <c r="AF76" i="13" a="1"/>
  <c r="AF76" i="13" s="1"/>
  <c r="P49" i="13" a="1"/>
  <c r="P49" i="13" s="1"/>
  <c r="P95" i="13" a="1"/>
  <c r="P95" i="13" s="1"/>
  <c r="T50" i="13" a="1"/>
  <c r="T50" i="13" s="1"/>
  <c r="L36" i="13" a="1"/>
  <c r="L36" i="13" s="1"/>
  <c r="P96" i="13" a="1"/>
  <c r="P96" i="13" s="1"/>
  <c r="T48" i="13" a="1"/>
  <c r="T48" i="13" s="1"/>
  <c r="L42" i="13" a="1"/>
  <c r="L42" i="13" s="1"/>
  <c r="AF96" i="13" a="1"/>
  <c r="AF96" i="13" s="1"/>
  <c r="H64" i="13" a="1"/>
  <c r="H64" i="13" s="1"/>
  <c r="L80" i="13" a="1"/>
  <c r="L80" i="13" s="1"/>
  <c r="L51" i="13" a="1"/>
  <c r="L51" i="13" s="1"/>
  <c r="P80" i="13" a="1"/>
  <c r="P80" i="13" s="1"/>
  <c r="H59" i="13" a="1"/>
  <c r="H59" i="13" s="1"/>
  <c r="D90" i="13" a="1"/>
  <c r="D90" i="13" s="1"/>
  <c r="H82" i="13" a="1"/>
  <c r="H82" i="13" s="1"/>
  <c r="AB64" i="13" a="1"/>
  <c r="AB64" i="13" s="1"/>
  <c r="L73" i="13" a="1"/>
  <c r="L73" i="13" s="1"/>
  <c r="AF71" i="13" a="1"/>
  <c r="AF71" i="13" s="1"/>
  <c r="AJ93" i="13" a="1"/>
  <c r="AJ93" i="13" s="1"/>
  <c r="D101" i="13" a="1"/>
  <c r="D101" i="13" s="1"/>
  <c r="H48" i="13" a="1"/>
  <c r="H48" i="13" s="1"/>
  <c r="AF102" i="13" a="1"/>
  <c r="AF102" i="13" s="1"/>
  <c r="P47" i="13" a="1"/>
  <c r="P47" i="13" s="1"/>
  <c r="AJ92" i="13" a="1"/>
  <c r="AJ92" i="13" s="1"/>
  <c r="T85" i="13" a="1"/>
  <c r="T85" i="13" s="1"/>
  <c r="X105" i="13" a="1"/>
  <c r="X105" i="13" s="1"/>
  <c r="H43" i="13" a="1"/>
  <c r="H43" i="13" s="1"/>
  <c r="AB46" i="13" a="1"/>
  <c r="AB46" i="13" s="1"/>
  <c r="L32" i="13" a="1"/>
  <c r="L32" i="13" s="1"/>
  <c r="AF94" i="13" a="1"/>
  <c r="AF94" i="13" s="1"/>
  <c r="P65" i="13" a="1"/>
  <c r="P65" i="13" s="1"/>
  <c r="T49" i="7" a="1"/>
  <c r="T49" i="7" s="1"/>
  <c r="N40" i="13" a="1"/>
  <c r="N40" i="13" s="1"/>
  <c r="AH56" i="13" a="1"/>
  <c r="AH56" i="13" s="1"/>
  <c r="B66" i="13" a="1"/>
  <c r="B66" i="13" s="1"/>
  <c r="V103" i="13" a="1"/>
  <c r="V103" i="13" s="1"/>
  <c r="J102" i="13" a="1"/>
  <c r="J102" i="13" s="1"/>
  <c r="F19" i="7" a="1"/>
  <c r="F19" i="7" s="1"/>
  <c r="AD65" i="13" a="1"/>
  <c r="AD65" i="13" s="1"/>
  <c r="T79" i="13" a="1"/>
  <c r="T79" i="13" s="1"/>
  <c r="AJ84" i="13" a="1"/>
  <c r="AJ84" i="13" s="1"/>
  <c r="T44" i="13" a="1"/>
  <c r="T44" i="13" s="1"/>
  <c r="T92" i="13" a="1"/>
  <c r="T92" i="13" s="1"/>
  <c r="L49" i="13" a="1"/>
  <c r="L49" i="13" s="1"/>
  <c r="T54" i="13" a="1"/>
  <c r="T54" i="13" s="1"/>
  <c r="H91" i="13" a="1"/>
  <c r="H91" i="13" s="1"/>
  <c r="H61" i="13" a="1"/>
  <c r="H61" i="13" s="1"/>
  <c r="T67" i="13" a="1"/>
  <c r="T67" i="13" s="1"/>
  <c r="L99" i="13" a="1"/>
  <c r="L99" i="13" s="1"/>
  <c r="P103" i="13" a="1"/>
  <c r="P103" i="13" s="1"/>
  <c r="H70" i="13" a="1"/>
  <c r="H70" i="13" s="1"/>
  <c r="L57" i="13" a="1"/>
  <c r="L57" i="13" s="1"/>
  <c r="L79" i="13" a="1"/>
  <c r="L79" i="13" s="1"/>
  <c r="P105" i="13" a="1"/>
  <c r="P105" i="13" s="1"/>
  <c r="AL19" i="7" a="1"/>
  <c r="AL19" i="7" s="1"/>
  <c r="T52" i="13" a="1"/>
  <c r="T52" i="13" s="1"/>
  <c r="T51" i="13" a="1"/>
  <c r="T51" i="13" s="1"/>
  <c r="T23" i="7" a="1"/>
  <c r="T23" i="7" s="1"/>
  <c r="L86" i="13" a="1"/>
  <c r="L86" i="13" s="1"/>
  <c r="T102" i="13" a="1"/>
  <c r="T102" i="13" s="1"/>
  <c r="T95" i="13" a="1"/>
  <c r="T95" i="13" s="1"/>
  <c r="H68" i="13" a="1"/>
  <c r="H68" i="13" s="1"/>
  <c r="T56" i="13" a="1"/>
  <c r="T56" i="13" s="1"/>
  <c r="H60" i="13" a="1"/>
  <c r="H60" i="13" s="1"/>
  <c r="L29" i="13" a="1"/>
  <c r="L29" i="13" s="1"/>
  <c r="P75" i="13" a="1"/>
  <c r="P75" i="13" s="1"/>
  <c r="H77" i="13" a="1"/>
  <c r="H77" i="13" s="1"/>
  <c r="L94" i="13" a="1"/>
  <c r="L94" i="13" s="1"/>
  <c r="AF91" i="13" a="1"/>
  <c r="AF91" i="13" s="1"/>
  <c r="H88" i="13" a="1"/>
  <c r="H88" i="13" s="1"/>
  <c r="AB68" i="13" a="1"/>
  <c r="AB68" i="13" s="1"/>
  <c r="AL74" i="7" a="1"/>
  <c r="AL74" i="7" s="1"/>
  <c r="T36" i="13" a="1"/>
  <c r="T36" i="13" s="1"/>
  <c r="AL102" i="7" a="1"/>
  <c r="AL102" i="7" s="1"/>
  <c r="T100" i="13" a="1"/>
  <c r="T100" i="13" s="1"/>
  <c r="AL87" i="7" a="1"/>
  <c r="AL87" i="7" s="1"/>
  <c r="H44" i="13" a="1"/>
  <c r="H44" i="13" s="1"/>
  <c r="T105" i="13" a="1"/>
  <c r="T105" i="13" s="1"/>
  <c r="H81" i="13" a="1"/>
  <c r="H81" i="13" s="1"/>
  <c r="T49" i="13" a="1"/>
  <c r="T49" i="13" s="1"/>
  <c r="H73" i="13" a="1"/>
  <c r="H73" i="13" s="1"/>
  <c r="L47" i="13" a="1"/>
  <c r="L47" i="13" s="1"/>
  <c r="P45" i="7" a="1"/>
  <c r="P45" i="7" s="1"/>
  <c r="T87" i="13" a="1"/>
  <c r="T87" i="13" s="1"/>
  <c r="H100" i="13" a="1"/>
  <c r="H100" i="13" s="1"/>
  <c r="P82" i="13" a="1"/>
  <c r="P82" i="13" s="1"/>
  <c r="AL31" i="7" a="1"/>
  <c r="AL31" i="7" s="1"/>
  <c r="T57" i="13" a="1"/>
  <c r="T57" i="13" s="1"/>
  <c r="AL27" i="7" a="1"/>
  <c r="AL27" i="7" s="1"/>
  <c r="H45" i="13" a="1"/>
  <c r="H45" i="13" s="1"/>
  <c r="T81" i="13" a="1"/>
  <c r="T81" i="13" s="1"/>
  <c r="H40" i="13" a="1"/>
  <c r="H40" i="13" s="1"/>
  <c r="H42" i="7" a="1"/>
  <c r="H42" i="7" s="1"/>
  <c r="L56" i="13" a="1"/>
  <c r="L56" i="13" s="1"/>
  <c r="T60" i="13" a="1"/>
  <c r="T60" i="13" s="1"/>
  <c r="L30" i="13" a="1"/>
  <c r="L30" i="13" s="1"/>
  <c r="H35" i="13" a="1"/>
  <c r="H35" i="13" s="1"/>
  <c r="L81" i="13" a="1"/>
  <c r="L81" i="13" s="1"/>
  <c r="AL80" i="13" a="1"/>
  <c r="AL80" i="13" s="1"/>
  <c r="T63" i="13" a="1"/>
  <c r="T63" i="13" s="1"/>
  <c r="H58" i="13" a="1"/>
  <c r="H58" i="13" s="1"/>
  <c r="H67" i="13" a="1"/>
  <c r="H67" i="13" s="1"/>
  <c r="H96" i="13" a="1"/>
  <c r="H96" i="13" s="1"/>
  <c r="T74" i="13" a="1"/>
  <c r="T74" i="13" s="1"/>
  <c r="L96" i="13" a="1"/>
  <c r="L96" i="13" s="1"/>
  <c r="H31" i="13" a="1"/>
  <c r="H31" i="13" s="1"/>
  <c r="H85" i="13" a="1"/>
  <c r="H85" i="13" s="1"/>
  <c r="T83" i="13" a="1"/>
  <c r="T83" i="13" s="1"/>
  <c r="H104" i="13" a="1"/>
  <c r="H104" i="13" s="1"/>
  <c r="H76" i="13" a="1"/>
  <c r="H76" i="13" s="1"/>
  <c r="H30" i="13" a="1"/>
  <c r="H30" i="13" s="1"/>
  <c r="L35" i="13" a="1"/>
  <c r="L35" i="13" s="1"/>
  <c r="H34" i="13" a="1"/>
  <c r="H34" i="13" s="1"/>
  <c r="AH31" i="13" a="1"/>
  <c r="AH31" i="13" s="1"/>
  <c r="B70" i="13" a="1"/>
  <c r="B70" i="13" s="1"/>
  <c r="AH87" i="13" a="1"/>
  <c r="AH87" i="13" s="1"/>
  <c r="AL41" i="7" a="1"/>
  <c r="AL41" i="7" s="1"/>
  <c r="L69" i="13" a="1"/>
  <c r="L69" i="13" s="1"/>
  <c r="H32" i="13" a="1"/>
  <c r="H32" i="13" s="1"/>
  <c r="AF93" i="13" a="1"/>
  <c r="AF93" i="13" s="1"/>
  <c r="P68" i="13" a="1"/>
  <c r="P68" i="13" s="1"/>
  <c r="P62" i="13" a="1"/>
  <c r="P62" i="13" s="1"/>
  <c r="P76" i="13" a="1"/>
  <c r="P76" i="13" s="1"/>
  <c r="T42" i="13" a="1"/>
  <c r="T42" i="13" s="1"/>
  <c r="AF86" i="13" a="1"/>
  <c r="AF86" i="13" s="1"/>
  <c r="D100" i="13" a="1"/>
  <c r="D100" i="13" s="1"/>
  <c r="H101" i="7" a="1"/>
  <c r="H101" i="7" s="1"/>
  <c r="AB56" i="13" a="1"/>
  <c r="AB56" i="13" s="1"/>
  <c r="L59" i="13" a="1"/>
  <c r="L59" i="13" s="1"/>
  <c r="AF83" i="13" a="1"/>
  <c r="AF83" i="13" s="1"/>
  <c r="P94" i="13" a="1"/>
  <c r="P94" i="13" s="1"/>
  <c r="AJ74" i="7" a="1"/>
  <c r="AJ74" i="7" s="1"/>
  <c r="T98" i="13" a="1"/>
  <c r="T98" i="13" s="1"/>
  <c r="F81" i="7" a="1"/>
  <c r="F81" i="7" s="1"/>
  <c r="Z7" i="7" a="1"/>
  <c r="Z7" i="7" s="1"/>
  <c r="AD36" i="13" a="1"/>
  <c r="AD36" i="13" s="1"/>
  <c r="N76" i="13" a="1"/>
  <c r="N76" i="13" s="1"/>
  <c r="AH80" i="13" a="1"/>
  <c r="AH80" i="13" s="1"/>
  <c r="R105" i="13" a="1"/>
  <c r="R105" i="13" s="1"/>
  <c r="B74" i="13" a="1"/>
  <c r="B74" i="13" s="1"/>
  <c r="V19" i="7" a="1"/>
  <c r="V19" i="7" s="1"/>
  <c r="L89" i="13" a="1"/>
  <c r="L89" i="13" s="1"/>
  <c r="L84" i="13" a="1"/>
  <c r="L84" i="13" s="1"/>
  <c r="P71" i="13" a="1"/>
  <c r="P71" i="13" s="1"/>
  <c r="T41" i="13" a="1"/>
  <c r="T41" i="13" s="1"/>
  <c r="L44" i="13" a="1"/>
  <c r="L44" i="13" s="1"/>
  <c r="P99" i="13" a="1"/>
  <c r="P99" i="13" s="1"/>
  <c r="D99" i="13" a="1"/>
  <c r="D99" i="13" s="1"/>
  <c r="X103" i="13" a="1"/>
  <c r="X103" i="13" s="1"/>
  <c r="AJ85" i="13" a="1"/>
  <c r="AJ85" i="13" s="1"/>
  <c r="L66" i="13" a="1"/>
  <c r="L66" i="13" s="1"/>
  <c r="H53" i="13" a="1"/>
  <c r="H53" i="13" s="1"/>
  <c r="D92" i="13" a="1"/>
  <c r="D92" i="13" s="1"/>
  <c r="L48" i="13" a="1"/>
  <c r="L48" i="13" s="1"/>
  <c r="AH55" i="13" a="1"/>
  <c r="AH55" i="13" s="1"/>
  <c r="B94" i="13" a="1"/>
  <c r="B94" i="13" s="1"/>
  <c r="T78" i="7" a="1"/>
  <c r="T78" i="7" s="1"/>
  <c r="AL96" i="13" a="1"/>
  <c r="AL96" i="13" s="1"/>
  <c r="J31" i="13" a="1"/>
  <c r="J31" i="13" s="1"/>
  <c r="V75" i="13" a="1"/>
  <c r="V75" i="13" s="1"/>
  <c r="L31" i="13" a="1"/>
  <c r="L31" i="13" s="1"/>
  <c r="L33" i="13" a="1"/>
  <c r="L33" i="13" s="1"/>
  <c r="H87" i="13" a="1"/>
  <c r="H87" i="13" s="1"/>
  <c r="P53" i="13" a="1"/>
  <c r="P53" i="13" s="1"/>
  <c r="L76" i="13" a="1"/>
  <c r="L76" i="13" s="1"/>
  <c r="L85" i="13" a="1"/>
  <c r="L85" i="13" s="1"/>
  <c r="H92" i="13" a="1"/>
  <c r="H92" i="13" s="1"/>
  <c r="L41" i="13" a="1"/>
  <c r="L41" i="13" s="1"/>
  <c r="H49" i="13" a="1"/>
  <c r="H49" i="13" s="1"/>
  <c r="T55" i="13" a="1"/>
  <c r="T55" i="13" s="1"/>
  <c r="H38" i="13" a="1"/>
  <c r="H38" i="13" s="1"/>
  <c r="H102" i="13" a="1"/>
  <c r="H102" i="13" s="1"/>
  <c r="L95" i="13" a="1"/>
  <c r="L95" i="13" s="1"/>
  <c r="X101" i="13" a="1"/>
  <c r="X101" i="13" s="1"/>
  <c r="T84" i="13" a="1"/>
  <c r="T84" i="13" s="1"/>
  <c r="AH68" i="13" a="1"/>
  <c r="AH68" i="13" s="1"/>
  <c r="B105" i="13" a="1"/>
  <c r="B105" i="13" s="1"/>
  <c r="T35" i="7" a="1"/>
  <c r="T35" i="7" s="1"/>
  <c r="AL94" i="13" a="1"/>
  <c r="AL94" i="13" s="1"/>
  <c r="X104" i="13" a="1"/>
  <c r="X104" i="13" s="1"/>
  <c r="L88" i="13" a="1"/>
  <c r="L88" i="13" s="1"/>
  <c r="P48" i="13" a="1"/>
  <c r="P48" i="13" s="1"/>
  <c r="L87" i="13" a="1"/>
  <c r="L87" i="13" s="1"/>
  <c r="P102" i="13" a="1"/>
  <c r="P102" i="13" s="1"/>
  <c r="L40" i="13" a="1"/>
  <c r="L40" i="13" s="1"/>
  <c r="T94" i="13" a="1"/>
  <c r="T94" i="13" s="1"/>
  <c r="D102" i="13" a="1"/>
  <c r="D102" i="13" s="1"/>
  <c r="P20" i="7" a="1"/>
  <c r="P20" i="7" s="1"/>
  <c r="AF97" i="13" a="1"/>
  <c r="AF97" i="13" s="1"/>
  <c r="L62" i="13" a="1"/>
  <c r="L62" i="13" s="1"/>
  <c r="AJ103" i="13" a="1"/>
  <c r="AJ103" i="13" s="1"/>
  <c r="L72" i="13" a="1"/>
  <c r="L72" i="13" s="1"/>
  <c r="AF79" i="13" a="1"/>
  <c r="AF79" i="13" s="1"/>
  <c r="B77" i="13" a="1"/>
  <c r="B77" i="13" s="1"/>
  <c r="P52" i="13" a="1"/>
  <c r="P52" i="13" s="1"/>
  <c r="T80" i="13" a="1"/>
  <c r="T80" i="13" s="1"/>
  <c r="V41" i="13" a="1"/>
  <c r="V41" i="13" s="1"/>
  <c r="T35" i="13" a="1"/>
  <c r="T35" i="13" s="1"/>
  <c r="H72" i="13" a="1"/>
  <c r="H72" i="13" s="1"/>
  <c r="X102" i="13" a="1"/>
  <c r="X102" i="13" s="1"/>
  <c r="T53" i="7" a="1"/>
  <c r="T53" i="7" s="1"/>
  <c r="L65" i="13" a="1"/>
  <c r="L65" i="13" s="1"/>
  <c r="P100" i="13" a="1"/>
  <c r="P100" i="13" s="1"/>
  <c r="AJ88" i="13" a="1"/>
  <c r="AJ88" i="13" s="1"/>
  <c r="AF95" i="13" a="1"/>
  <c r="AF95" i="13" s="1"/>
  <c r="T101" i="13" a="1"/>
  <c r="T101" i="13" s="1"/>
  <c r="H62" i="13" a="1"/>
  <c r="H62" i="13" s="1"/>
  <c r="T90" i="13" a="1"/>
  <c r="T90" i="13" s="1"/>
  <c r="H71" i="13" a="1"/>
  <c r="H71" i="13" s="1"/>
  <c r="T72" i="13" a="1"/>
  <c r="T72" i="13" s="1"/>
  <c r="P54" i="13" a="1"/>
  <c r="P54" i="13" s="1"/>
  <c r="AL18" i="7" a="1"/>
  <c r="AL18" i="7" s="1"/>
  <c r="P79" i="13" a="1"/>
  <c r="P79" i="13" s="1"/>
  <c r="L102" i="13" a="1"/>
  <c r="L102" i="13" s="1"/>
  <c r="V35" i="13" a="1"/>
  <c r="V35" i="13" s="1"/>
  <c r="H95" i="13" a="1"/>
  <c r="H95" i="13" s="1"/>
  <c r="H75" i="13" a="1"/>
  <c r="H75" i="13" s="1"/>
  <c r="AB74" i="13" a="1"/>
  <c r="AB74" i="13" s="1"/>
  <c r="AH53" i="13" a="1"/>
  <c r="AH53" i="13" s="1"/>
  <c r="T86" i="7" a="1"/>
  <c r="T86" i="7" s="1"/>
  <c r="L101" i="13" a="1"/>
  <c r="L101" i="13" s="1"/>
  <c r="L43" i="13" a="1"/>
  <c r="L43" i="13" s="1"/>
  <c r="L38" i="13" a="1"/>
  <c r="L38" i="13" s="1"/>
  <c r="P93" i="13" a="1"/>
  <c r="P93" i="13" s="1"/>
  <c r="T38" i="13" a="1"/>
  <c r="T38" i="13" s="1"/>
  <c r="H47" i="13" a="1"/>
  <c r="H47" i="13" s="1"/>
  <c r="X100" i="13" a="1"/>
  <c r="X100" i="13" s="1"/>
  <c r="AJ86" i="13" a="1"/>
  <c r="AJ86" i="13" s="1"/>
  <c r="D96" i="13" a="1"/>
  <c r="D96" i="13" s="1"/>
  <c r="H90" i="13" a="1"/>
  <c r="H90" i="13" s="1"/>
  <c r="AJ91" i="13" a="1"/>
  <c r="AJ91" i="13" s="1"/>
  <c r="AB82" i="13" a="1"/>
  <c r="AB82" i="13" s="1"/>
  <c r="B45" i="13" a="1"/>
  <c r="B45" i="13" s="1"/>
  <c r="AL93" i="13" a="1"/>
  <c r="AL93" i="13" s="1"/>
  <c r="P50" i="13" a="1"/>
  <c r="P50" i="13" s="1"/>
  <c r="Z74" i="13" a="1"/>
  <c r="Z74" i="13" s="1"/>
  <c r="D88" i="13" a="1"/>
  <c r="D88" i="13" s="1"/>
  <c r="L74" i="13" a="1"/>
  <c r="L74" i="13" s="1"/>
  <c r="L105" i="13" a="1"/>
  <c r="L105" i="13" s="1"/>
  <c r="N44" i="13" a="1"/>
  <c r="N44" i="13" s="1"/>
  <c r="P46" i="13" a="1"/>
  <c r="P46" i="13" s="1"/>
  <c r="D86" i="13" a="1"/>
  <c r="D86" i="13" s="1"/>
  <c r="L37" i="13" a="1"/>
  <c r="L37" i="13" s="1"/>
  <c r="AF103" i="13" a="1"/>
  <c r="AF103" i="13" s="1"/>
  <c r="H101" i="13" a="1"/>
  <c r="H101" i="13" s="1"/>
  <c r="AB90" i="13" a="1"/>
  <c r="AB90" i="13" s="1"/>
  <c r="AL84" i="7" a="1"/>
  <c r="AL84" i="7" s="1"/>
  <c r="AF73" i="13" a="1"/>
  <c r="AF73" i="13" s="1"/>
  <c r="AH62" i="13" a="1"/>
  <c r="AH62" i="13" s="1"/>
  <c r="L50" i="13" a="1"/>
  <c r="L50" i="13" s="1"/>
  <c r="L54" i="13" a="1"/>
  <c r="L54" i="13" s="1"/>
  <c r="P70" i="13" a="1"/>
  <c r="P70" i="13" s="1"/>
  <c r="D97" i="13" a="1"/>
  <c r="D97" i="13" s="1"/>
  <c r="AJ102" i="13" a="1"/>
  <c r="AJ102" i="13" s="1"/>
  <c r="AL87" i="13" a="1"/>
  <c r="AL87" i="13" s="1"/>
  <c r="AH84" i="13" a="1"/>
  <c r="AH84" i="13" s="1"/>
  <c r="B65" i="13" a="1"/>
  <c r="B65" i="13" s="1"/>
  <c r="P72" i="13" a="1"/>
  <c r="P72" i="13" s="1"/>
  <c r="F84" i="7" a="1"/>
  <c r="F84" i="7" s="1"/>
  <c r="T51" i="7" a="1"/>
  <c r="T51" i="7" s="1"/>
  <c r="F97" i="7" a="1"/>
  <c r="F97" i="7" s="1"/>
  <c r="H25" i="7" a="1"/>
  <c r="H25" i="7" s="1"/>
  <c r="AD97" i="7" a="1"/>
  <c r="AD97" i="7" s="1"/>
  <c r="L61" i="13" a="1"/>
  <c r="L61" i="13" s="1"/>
  <c r="P59" i="13" a="1"/>
  <c r="P59" i="13" s="1"/>
  <c r="AB35" i="13" a="1"/>
  <c r="AB35" i="13" s="1"/>
  <c r="AF90" i="13" a="1"/>
  <c r="AF90" i="13" s="1"/>
  <c r="F83" i="7" a="1"/>
  <c r="F83" i="7" s="1"/>
  <c r="R80" i="13" a="1"/>
  <c r="R80" i="13" s="1"/>
  <c r="V95" i="13" a="1"/>
  <c r="V95" i="13" s="1"/>
  <c r="P81" i="13" a="1"/>
  <c r="P81" i="13" s="1"/>
  <c r="T97" i="7" a="1"/>
  <c r="T97" i="7" s="1"/>
  <c r="T104" i="7" a="1"/>
  <c r="T104" i="7" s="1"/>
  <c r="Z39" i="13" a="1"/>
  <c r="Z39" i="13" s="1"/>
  <c r="AL100" i="7" a="1"/>
  <c r="AL100" i="7" s="1"/>
  <c r="N71" i="13" a="1"/>
  <c r="N71" i="13" s="1"/>
  <c r="V76" i="7" a="1"/>
  <c r="V76" i="7" s="1"/>
  <c r="F71" i="7" a="1"/>
  <c r="F71" i="7" s="1"/>
  <c r="AJ94" i="7" a="1"/>
  <c r="AJ94" i="7" s="1"/>
  <c r="F60" i="7" a="1"/>
  <c r="F60" i="7" s="1"/>
  <c r="AJ22" i="7" a="1"/>
  <c r="AJ22" i="7" s="1"/>
  <c r="V15" i="7" a="1"/>
  <c r="V15" i="7" s="1"/>
  <c r="AD63" i="13" a="1"/>
  <c r="AD63" i="13" s="1"/>
  <c r="AL100" i="13" a="1"/>
  <c r="AL100" i="13" s="1"/>
  <c r="D83" i="13" a="1"/>
  <c r="D83" i="13" s="1"/>
  <c r="V59" i="13" a="1"/>
  <c r="V59" i="13" s="1"/>
  <c r="V72" i="7" a="1"/>
  <c r="V72" i="7" s="1"/>
  <c r="AH101" i="13" a="1"/>
  <c r="AH101" i="13" s="1"/>
  <c r="T34" i="7" a="1"/>
  <c r="T34" i="7" s="1"/>
  <c r="V26" i="7" a="1"/>
  <c r="V26" i="7" s="1"/>
  <c r="F69" i="7" a="1"/>
  <c r="F69" i="7" s="1"/>
  <c r="F89" i="7" a="1"/>
  <c r="F89" i="7" s="1"/>
  <c r="D94" i="13" a="1"/>
  <c r="D94" i="13" s="1"/>
  <c r="B99" i="13" a="1"/>
  <c r="B99" i="13" s="1"/>
  <c r="AH35" i="13" a="1"/>
  <c r="AH35" i="13" s="1"/>
  <c r="F33" i="7" a="1"/>
  <c r="F33" i="7" s="1"/>
  <c r="V85" i="13" a="1"/>
  <c r="V85" i="13" s="1"/>
  <c r="F78" i="7" a="1"/>
  <c r="F78" i="7" s="1"/>
  <c r="T12" i="7" a="1"/>
  <c r="T12" i="7" s="1"/>
  <c r="T68" i="7" a="1"/>
  <c r="T68" i="7" s="1"/>
  <c r="AH49" i="13" a="1"/>
  <c r="AH49" i="13" s="1"/>
  <c r="B68" i="13" a="1"/>
  <c r="B68" i="13" s="1"/>
  <c r="B76" i="13" a="1"/>
  <c r="B76" i="13" s="1"/>
  <c r="V84" i="7" a="1"/>
  <c r="V84" i="7" s="1"/>
  <c r="V14" i="7" a="1"/>
  <c r="V14" i="7" s="1"/>
  <c r="AL46" i="7" a="1"/>
  <c r="AL46" i="7" s="1"/>
  <c r="AL84" i="13" a="1"/>
  <c r="AL84" i="13" s="1"/>
  <c r="AL95" i="13" a="1"/>
  <c r="AL95" i="13" s="1"/>
  <c r="AL77" i="13" a="1"/>
  <c r="AL77" i="13" s="1"/>
  <c r="AL79" i="13" a="1"/>
  <c r="AL79" i="13" s="1"/>
  <c r="AL94" i="7" a="1"/>
  <c r="AL94" i="7" s="1"/>
  <c r="AL102" i="13" a="1"/>
  <c r="AL102" i="13" s="1"/>
  <c r="AL76" i="13" a="1"/>
  <c r="AL76" i="13" s="1"/>
  <c r="AL86" i="13" a="1"/>
  <c r="AL86" i="13" s="1"/>
  <c r="AL23" i="7" a="1"/>
  <c r="AL23" i="7" s="1"/>
  <c r="AL83" i="13" a="1"/>
  <c r="AL83" i="13" s="1"/>
  <c r="AL98" i="13" a="1"/>
  <c r="AL98" i="13" s="1"/>
  <c r="AL91" i="13" a="1"/>
  <c r="AL91" i="13" s="1"/>
  <c r="AL105" i="13" a="1"/>
  <c r="AL105" i="13" s="1"/>
  <c r="AL78" i="13" a="1"/>
  <c r="AL78" i="13" s="1"/>
  <c r="AL90" i="13" a="1"/>
  <c r="AL90" i="13" s="1"/>
  <c r="AL82" i="13" a="1"/>
  <c r="AL82" i="13" s="1"/>
  <c r="AL95" i="7" a="1"/>
  <c r="AL95" i="7" s="1"/>
  <c r="AL29" i="7" a="1"/>
  <c r="AL29" i="7" s="1"/>
  <c r="AL104" i="13" a="1"/>
  <c r="AL104" i="13" s="1"/>
  <c r="AL81" i="13" a="1"/>
  <c r="AL81" i="13" s="1"/>
  <c r="AL97" i="13" a="1"/>
  <c r="AL97" i="13" s="1"/>
  <c r="AL14" i="7" a="1"/>
  <c r="AL14" i="7" s="1"/>
  <c r="AL85" i="7" a="1"/>
  <c r="AL85" i="7" s="1"/>
  <c r="AL68" i="7" a="1"/>
  <c r="AL68" i="7" s="1"/>
  <c r="AL55" i="7" a="1"/>
  <c r="AL55" i="7" s="1"/>
  <c r="X34" i="7" a="1"/>
  <c r="X34" i="7" s="1"/>
  <c r="X99" i="7" a="1"/>
  <c r="X99" i="7" s="1"/>
  <c r="X98" i="7" a="1"/>
  <c r="X98" i="7" s="1"/>
  <c r="X9" i="7" a="1"/>
  <c r="X9" i="7" s="1"/>
  <c r="X18" i="7" a="1"/>
  <c r="X18" i="7" s="1"/>
  <c r="X96" i="7" a="1"/>
  <c r="X96" i="7" s="1"/>
  <c r="X19" i="7" a="1"/>
  <c r="X19" i="7" s="1"/>
  <c r="X101" i="7" a="1"/>
  <c r="X101" i="7" s="1"/>
  <c r="X84" i="7" a="1"/>
  <c r="X84" i="7" s="1"/>
  <c r="X76" i="7" a="1"/>
  <c r="X76" i="7" s="1"/>
  <c r="X62" i="7" a="1"/>
  <c r="X62" i="7" s="1"/>
  <c r="X28" i="7" a="1"/>
  <c r="X28" i="7" s="1"/>
  <c r="X69" i="7" a="1"/>
  <c r="X69" i="7" s="1"/>
  <c r="X65" i="7" a="1"/>
  <c r="X65" i="7" s="1"/>
  <c r="X54" i="7" a="1"/>
  <c r="X54" i="7" s="1"/>
  <c r="X5" i="7" a="1"/>
  <c r="X5" i="7" s="1"/>
  <c r="X105" i="7" a="1"/>
  <c r="X105" i="7" s="1"/>
  <c r="X40" i="7" a="1"/>
  <c r="X40" i="7" s="1"/>
  <c r="X87" i="7" a="1"/>
  <c r="X87" i="7" s="1"/>
  <c r="X94" i="7" a="1"/>
  <c r="X94" i="7" s="1"/>
  <c r="X25" i="7" a="1"/>
  <c r="X25" i="7" s="1"/>
  <c r="X16" i="7" a="1"/>
  <c r="X16" i="7" s="1"/>
  <c r="X59" i="7" a="1"/>
  <c r="X59" i="7" s="1"/>
  <c r="X74" i="7" a="1"/>
  <c r="X74" i="7" s="1"/>
  <c r="X86" i="7" a="1"/>
  <c r="X86" i="7" s="1"/>
  <c r="X49" i="7" a="1"/>
  <c r="X49" i="7" s="1"/>
  <c r="X66" i="7" a="1"/>
  <c r="X66" i="7" s="1"/>
  <c r="X72" i="7" a="1"/>
  <c r="X72" i="7" s="1"/>
  <c r="X44" i="7" a="1"/>
  <c r="X44" i="7" s="1"/>
  <c r="X32" i="7" a="1"/>
  <c r="X32" i="7" s="1"/>
  <c r="X33" i="7" a="1"/>
  <c r="X33" i="7" s="1"/>
  <c r="X29" i="7" a="1"/>
  <c r="X29" i="7" s="1"/>
  <c r="X90" i="7" a="1"/>
  <c r="X90" i="7" s="1"/>
  <c r="X104" i="7" a="1"/>
  <c r="X104" i="7" s="1"/>
  <c r="X82" i="7" a="1"/>
  <c r="X82" i="7" s="1"/>
  <c r="X39" i="7" a="1"/>
  <c r="X39" i="7" s="1"/>
  <c r="X89" i="7" a="1"/>
  <c r="X89" i="7" s="1"/>
  <c r="X7" i="7" a="1"/>
  <c r="X7" i="7" s="1"/>
  <c r="X43" i="7" a="1"/>
  <c r="X43" i="7" s="1"/>
  <c r="H99" i="7" a="1"/>
  <c r="H99" i="7" s="1"/>
  <c r="H41" i="7" a="1"/>
  <c r="H41" i="7" s="1"/>
  <c r="H62" i="7" a="1"/>
  <c r="H62" i="7" s="1"/>
  <c r="H69" i="7" a="1"/>
  <c r="H69" i="7" s="1"/>
  <c r="H23" i="7" a="1"/>
  <c r="H23" i="7" s="1"/>
  <c r="H63" i="7" a="1"/>
  <c r="H63" i="7" s="1"/>
  <c r="H85" i="7" a="1"/>
  <c r="H85" i="7" s="1"/>
  <c r="H32" i="7" a="1"/>
  <c r="H32" i="7" s="1"/>
  <c r="H89" i="7" a="1"/>
  <c r="H89" i="7" s="1"/>
  <c r="H5" i="7" a="1"/>
  <c r="H5" i="7" s="1"/>
  <c r="H74" i="7" a="1"/>
  <c r="H74" i="7" s="1"/>
  <c r="H88" i="7" a="1"/>
  <c r="H88" i="7" s="1"/>
  <c r="H93" i="7" a="1"/>
  <c r="H93" i="7" s="1"/>
  <c r="H22" i="7" a="1"/>
  <c r="H22" i="7" s="1"/>
  <c r="H8" i="7" a="1"/>
  <c r="H8" i="7" s="1"/>
  <c r="H67" i="7" a="1"/>
  <c r="H67" i="7" s="1"/>
  <c r="H54" i="7" a="1"/>
  <c r="H54" i="7" s="1"/>
  <c r="H14" i="7" a="1"/>
  <c r="H14" i="7" s="1"/>
  <c r="H35" i="7" a="1"/>
  <c r="H35" i="7" s="1"/>
  <c r="H40" i="7" a="1"/>
  <c r="H40" i="7" s="1"/>
  <c r="H19" i="7" a="1"/>
  <c r="H19" i="7" s="1"/>
  <c r="H16" i="7" a="1"/>
  <c r="H16" i="7" s="1"/>
  <c r="H73" i="7" a="1"/>
  <c r="H73" i="7" s="1"/>
  <c r="H39" i="7" a="1"/>
  <c r="H39" i="7" s="1"/>
  <c r="H24" i="7" a="1"/>
  <c r="H24" i="7" s="1"/>
  <c r="H71" i="7" a="1"/>
  <c r="H71" i="7" s="1"/>
  <c r="H55" i="7" a="1"/>
  <c r="H55" i="7" s="1"/>
  <c r="H84" i="7" a="1"/>
  <c r="H84" i="7" s="1"/>
  <c r="H68" i="7" a="1"/>
  <c r="H68" i="7" s="1"/>
  <c r="H49" i="7" a="1"/>
  <c r="H49" i="7" s="1"/>
  <c r="H7" i="7" a="1"/>
  <c r="H7" i="7" s="1"/>
  <c r="H81" i="7" a="1"/>
  <c r="H81" i="7" s="1"/>
  <c r="H82" i="7" a="1"/>
  <c r="H82" i="7" s="1"/>
  <c r="H26" i="7" a="1"/>
  <c r="H26" i="7" s="1"/>
  <c r="H17" i="7" a="1"/>
  <c r="H17" i="7" s="1"/>
  <c r="H66" i="7" a="1"/>
  <c r="H66" i="7" s="1"/>
  <c r="H44" i="7" a="1"/>
  <c r="H44" i="7" s="1"/>
  <c r="H104" i="7" a="1"/>
  <c r="H104" i="7" s="1"/>
  <c r="H98" i="7" a="1"/>
  <c r="H98" i="7" s="1"/>
  <c r="H75" i="7" a="1"/>
  <c r="H75" i="7" s="1"/>
  <c r="H46" i="7" a="1"/>
  <c r="H46" i="7" s="1"/>
  <c r="H43" i="7" a="1"/>
  <c r="H43" i="7" s="1"/>
  <c r="H58" i="7" a="1"/>
  <c r="H58" i="7" s="1"/>
  <c r="H52" i="7" a="1"/>
  <c r="H52" i="7" s="1"/>
  <c r="H11" i="7" a="1"/>
  <c r="H11" i="7" s="1"/>
  <c r="H45" i="7" a="1"/>
  <c r="H45" i="7" s="1"/>
  <c r="H33" i="7" a="1"/>
  <c r="H33" i="7" s="1"/>
  <c r="H97" i="7" a="1"/>
  <c r="H97" i="7" s="1"/>
  <c r="H12" i="7" a="1"/>
  <c r="H12" i="7" s="1"/>
  <c r="H91" i="7" a="1"/>
  <c r="H91" i="7" s="1"/>
  <c r="H28" i="7" a="1"/>
  <c r="H28" i="7" s="1"/>
  <c r="H29" i="7" a="1"/>
  <c r="H29" i="7" s="1"/>
  <c r="H60" i="7" a="1"/>
  <c r="H60" i="7" s="1"/>
  <c r="H86" i="7" a="1"/>
  <c r="H86" i="7" s="1"/>
  <c r="H83" i="7" a="1"/>
  <c r="H83" i="7" s="1"/>
  <c r="H51" i="7" a="1"/>
  <c r="H51" i="7" s="1"/>
  <c r="H100" i="7" a="1"/>
  <c r="H100" i="7" s="1"/>
  <c r="H47" i="7" a="1"/>
  <c r="H47" i="7" s="1"/>
  <c r="H31" i="7" a="1"/>
  <c r="H31" i="7" s="1"/>
  <c r="H48" i="7" a="1"/>
  <c r="H48" i="7" s="1"/>
  <c r="H87" i="7" a="1"/>
  <c r="H87" i="7" s="1"/>
  <c r="H72" i="7" a="1"/>
  <c r="H72" i="7" s="1"/>
  <c r="H34" i="7" a="1"/>
  <c r="H34" i="7" s="1"/>
  <c r="H36" i="7" a="1"/>
  <c r="H36" i="7" s="1"/>
  <c r="H13" i="7" a="1"/>
  <c r="H13" i="7" s="1"/>
  <c r="H10" i="7" a="1"/>
  <c r="H10" i="7" s="1"/>
  <c r="H96" i="7" a="1"/>
  <c r="H96" i="7" s="1"/>
  <c r="H18" i="7" a="1"/>
  <c r="H18" i="7" s="1"/>
  <c r="H64" i="7" a="1"/>
  <c r="H64" i="7" s="1"/>
  <c r="H38" i="7" a="1"/>
  <c r="H38" i="7" s="1"/>
  <c r="H77" i="7" a="1"/>
  <c r="H77" i="7" s="1"/>
  <c r="H76" i="7" a="1"/>
  <c r="H76" i="7" s="1"/>
  <c r="H90" i="7" a="1"/>
  <c r="H90" i="7" s="1"/>
  <c r="H103" i="7" a="1"/>
  <c r="H103" i="7" s="1"/>
  <c r="H84" i="13" a="1"/>
  <c r="H84" i="13" s="1"/>
  <c r="H54" i="13" a="1"/>
  <c r="H54" i="13" s="1"/>
  <c r="H93" i="13" a="1"/>
  <c r="H93" i="13" s="1"/>
  <c r="H95" i="7" a="1"/>
  <c r="H95" i="7" s="1"/>
  <c r="H65" i="7" a="1"/>
  <c r="H65" i="7" s="1"/>
  <c r="H59" i="7" a="1"/>
  <c r="H59" i="7" s="1"/>
  <c r="H27" i="7" a="1"/>
  <c r="H27" i="7" s="1"/>
  <c r="H66" i="13" a="1"/>
  <c r="H66" i="13" s="1"/>
  <c r="H55" i="13" a="1"/>
  <c r="H55" i="13" s="1"/>
  <c r="H37" i="7" a="1"/>
  <c r="H37" i="7" s="1"/>
  <c r="H53" i="7" a="1"/>
  <c r="H53" i="7" s="1"/>
  <c r="H92" i="7" a="1"/>
  <c r="H92" i="7" s="1"/>
  <c r="H102" i="7" a="1"/>
  <c r="H102" i="7" s="1"/>
  <c r="H9" i="7" a="1"/>
  <c r="H9" i="7" s="1"/>
  <c r="H41" i="13" a="1"/>
  <c r="H41" i="13" s="1"/>
  <c r="H28" i="13" a="1"/>
  <c r="H28" i="13" s="1"/>
  <c r="H94" i="7" a="1"/>
  <c r="H94" i="7" s="1"/>
  <c r="H56" i="7" a="1"/>
  <c r="H56" i="7" s="1"/>
  <c r="H79" i="7" a="1"/>
  <c r="H79" i="7" s="1"/>
  <c r="H80" i="13" a="1"/>
  <c r="H80" i="13" s="1"/>
  <c r="H30" i="7" a="1"/>
  <c r="H30" i="7" s="1"/>
  <c r="H78" i="7" a="1"/>
  <c r="H78" i="7" s="1"/>
  <c r="H57" i="7" a="1"/>
  <c r="H57" i="7" s="1"/>
  <c r="H61" i="7" a="1"/>
  <c r="H61" i="7" s="1"/>
  <c r="H21" i="7" a="1"/>
  <c r="H21" i="7" s="1"/>
  <c r="H105" i="7" a="1"/>
  <c r="H105" i="7" s="1"/>
  <c r="H50" i="7" a="1"/>
  <c r="H50" i="7" s="1"/>
  <c r="H80" i="7" a="1"/>
  <c r="H80" i="7" s="1"/>
  <c r="H29" i="13" a="1"/>
  <c r="H29" i="13" s="1"/>
  <c r="H36" i="13" a="1"/>
  <c r="H36" i="13" s="1"/>
  <c r="AB71" i="13" a="1"/>
  <c r="AB71" i="13" s="1"/>
  <c r="AB40" i="7" a="1"/>
  <c r="AB40" i="7" s="1"/>
  <c r="AB57" i="13" a="1"/>
  <c r="AB57" i="13" s="1"/>
  <c r="AB87" i="13" a="1"/>
  <c r="AB87" i="13" s="1"/>
  <c r="AB95" i="13" a="1"/>
  <c r="AB95" i="13" s="1"/>
  <c r="AB59" i="13" a="1"/>
  <c r="AB59" i="13" s="1"/>
  <c r="AB38" i="13" a="1"/>
  <c r="AB38" i="13" s="1"/>
  <c r="AB81" i="7" a="1"/>
  <c r="AB81" i="7" s="1"/>
  <c r="AB40" i="13" a="1"/>
  <c r="AB40" i="13" s="1"/>
  <c r="AB101" i="13" a="1"/>
  <c r="AB101" i="13" s="1"/>
  <c r="AB81" i="13" a="1"/>
  <c r="AB81" i="13" s="1"/>
  <c r="AB69" i="13" a="1"/>
  <c r="AB69" i="13" s="1"/>
  <c r="AB96" i="13" a="1"/>
  <c r="AB96" i="13" s="1"/>
  <c r="AB103" i="7" a="1"/>
  <c r="AB103" i="7" s="1"/>
  <c r="AB104" i="13" a="1"/>
  <c r="AB104" i="13" s="1"/>
  <c r="AB67" i="13" a="1"/>
  <c r="AB67" i="13" s="1"/>
  <c r="AB49" i="13" a="1"/>
  <c r="AB49" i="13" s="1"/>
  <c r="AB76" i="13" a="1"/>
  <c r="AB76" i="13" s="1"/>
  <c r="AB65" i="13" a="1"/>
  <c r="AB65" i="13" s="1"/>
  <c r="AB94" i="13" a="1"/>
  <c r="AB94" i="13" s="1"/>
  <c r="AB79" i="13" a="1"/>
  <c r="AB79" i="13" s="1"/>
  <c r="AB48" i="13" a="1"/>
  <c r="AB48" i="13" s="1"/>
  <c r="AB52" i="13" a="1"/>
  <c r="AB52" i="13" s="1"/>
  <c r="AB70" i="13" a="1"/>
  <c r="AB70" i="13" s="1"/>
  <c r="AB44" i="13" a="1"/>
  <c r="AB44" i="13" s="1"/>
  <c r="AB86" i="13" a="1"/>
  <c r="AB86" i="13" s="1"/>
  <c r="AB80" i="13" a="1"/>
  <c r="AB80" i="13" s="1"/>
  <c r="AB53" i="13" a="1"/>
  <c r="AB53" i="13" s="1"/>
  <c r="AB62" i="13" a="1"/>
  <c r="AB62" i="13" s="1"/>
  <c r="AB88" i="13" a="1"/>
  <c r="AB88" i="13" s="1"/>
  <c r="AB63" i="13" a="1"/>
  <c r="AB63" i="13" s="1"/>
  <c r="AB46" i="7" a="1"/>
  <c r="AB46" i="7" s="1"/>
  <c r="AB41" i="13" a="1"/>
  <c r="AB41" i="13" s="1"/>
  <c r="AB85" i="13" a="1"/>
  <c r="AB85" i="13" s="1"/>
  <c r="AB47" i="13" a="1"/>
  <c r="AB47" i="13" s="1"/>
  <c r="AB83" i="13" a="1"/>
  <c r="AB83" i="13" s="1"/>
  <c r="AB45" i="13" a="1"/>
  <c r="AB45" i="13" s="1"/>
  <c r="AB55" i="13" a="1"/>
  <c r="AB55" i="13" s="1"/>
  <c r="AB97" i="13" a="1"/>
  <c r="AB97" i="13" s="1"/>
  <c r="AB73" i="13" a="1"/>
  <c r="AB73" i="13" s="1"/>
  <c r="AB32" i="13" a="1"/>
  <c r="AB32" i="13" s="1"/>
  <c r="AB61" i="13" a="1"/>
  <c r="AB61" i="13" s="1"/>
  <c r="AB51" i="13" a="1"/>
  <c r="AB51" i="13" s="1"/>
  <c r="AB34" i="13" a="1"/>
  <c r="AB34" i="13" s="1"/>
  <c r="AB89" i="13" a="1"/>
  <c r="AB89" i="13" s="1"/>
  <c r="AB58" i="13" a="1"/>
  <c r="AB58" i="13" s="1"/>
  <c r="AB105" i="13" a="1"/>
  <c r="AB105" i="13" s="1"/>
  <c r="AB33" i="13" a="1"/>
  <c r="AB33" i="13" s="1"/>
  <c r="AB99" i="13" a="1"/>
  <c r="AB99" i="13" s="1"/>
  <c r="AB93" i="13" a="1"/>
  <c r="AB93" i="13" s="1"/>
  <c r="AB92" i="13" a="1"/>
  <c r="AB92" i="13" s="1"/>
  <c r="AB77" i="13" a="1"/>
  <c r="AB77" i="13" s="1"/>
  <c r="AB103" i="13" a="1"/>
  <c r="AB103" i="13" s="1"/>
  <c r="AB84" i="13" a="1"/>
  <c r="AB84" i="13" s="1"/>
  <c r="AB102" i="13" a="1"/>
  <c r="AB102" i="13" s="1"/>
  <c r="AB50" i="13" a="1"/>
  <c r="AB50" i="13" s="1"/>
  <c r="AB36" i="13" a="1"/>
  <c r="AB36" i="13" s="1"/>
  <c r="AB37" i="13" a="1"/>
  <c r="AB37" i="13" s="1"/>
  <c r="AB60" i="13" a="1"/>
  <c r="AB60" i="13" s="1"/>
  <c r="AB98" i="13" a="1"/>
  <c r="AB98" i="13" s="1"/>
  <c r="AB78" i="13" a="1"/>
  <c r="AB78" i="13" s="1"/>
  <c r="AB54" i="13" a="1"/>
  <c r="AB54" i="13" s="1"/>
  <c r="AB37" i="7" a="1"/>
  <c r="AB37" i="7" s="1"/>
  <c r="AB66" i="13" a="1"/>
  <c r="AB66" i="13" s="1"/>
  <c r="AB91" i="13" a="1"/>
  <c r="AB91" i="13" s="1"/>
  <c r="AB100" i="13" a="1"/>
  <c r="AB100" i="13" s="1"/>
  <c r="AB42" i="13" a="1"/>
  <c r="AB42" i="13" s="1"/>
  <c r="AB43" i="13" a="1"/>
  <c r="AB43" i="13" s="1"/>
  <c r="AB39" i="13" a="1"/>
  <c r="AB39" i="13" s="1"/>
  <c r="AB75" i="13" a="1"/>
  <c r="AB75" i="13" s="1"/>
  <c r="L104" i="7" a="1"/>
  <c r="L104" i="7" s="1"/>
  <c r="L32" i="7" a="1"/>
  <c r="L32" i="7" s="1"/>
  <c r="L41" i="7" a="1"/>
  <c r="L41" i="7" s="1"/>
  <c r="L81" i="7" a="1"/>
  <c r="L81" i="7" s="1"/>
  <c r="L55" i="7" a="1"/>
  <c r="L55" i="7" s="1"/>
  <c r="L75" i="7" a="1"/>
  <c r="L75" i="7" s="1"/>
  <c r="L54" i="7" a="1"/>
  <c r="L54" i="7" s="1"/>
  <c r="L69" i="7" a="1"/>
  <c r="L69" i="7" s="1"/>
  <c r="L98" i="13" a="1"/>
  <c r="L98" i="13" s="1"/>
  <c r="L53" i="13" a="1"/>
  <c r="L53" i="13" s="1"/>
  <c r="L83" i="13" a="1"/>
  <c r="L83" i="13" s="1"/>
  <c r="L58" i="13" a="1"/>
  <c r="L58" i="13" s="1"/>
  <c r="L82" i="13" a="1"/>
  <c r="L82" i="13" s="1"/>
  <c r="L60" i="13" a="1"/>
  <c r="L60" i="13" s="1"/>
  <c r="L52" i="13" a="1"/>
  <c r="L52" i="13" s="1"/>
  <c r="L90" i="13" a="1"/>
  <c r="L90" i="13" s="1"/>
  <c r="L46" i="13" a="1"/>
  <c r="L46" i="13" s="1"/>
  <c r="L78" i="13" a="1"/>
  <c r="L78" i="13" s="1"/>
  <c r="L103" i="13" a="1"/>
  <c r="L103" i="13" s="1"/>
  <c r="L91" i="13" a="1"/>
  <c r="L91" i="13" s="1"/>
  <c r="L55" i="13" a="1"/>
  <c r="L55" i="13" s="1"/>
  <c r="L71" i="13" a="1"/>
  <c r="L71" i="13" s="1"/>
  <c r="AF84" i="13" a="1"/>
  <c r="AF84" i="13" s="1"/>
  <c r="AF89" i="7" a="1"/>
  <c r="AF89" i="7" s="1"/>
  <c r="AF87" i="13" a="1"/>
  <c r="AF87" i="13" s="1"/>
  <c r="AF58" i="7" a="1"/>
  <c r="AF58" i="7" s="1"/>
  <c r="AF77" i="13" a="1"/>
  <c r="AF77" i="13" s="1"/>
  <c r="AF105" i="13" a="1"/>
  <c r="AF105" i="13" s="1"/>
  <c r="AF80" i="13" a="1"/>
  <c r="AF80" i="13" s="1"/>
  <c r="AF70" i="13" a="1"/>
  <c r="AF70" i="13" s="1"/>
  <c r="AF72" i="13" a="1"/>
  <c r="AF72" i="13" s="1"/>
  <c r="AF89" i="13" a="1"/>
  <c r="AF89" i="13" s="1"/>
  <c r="AF88" i="13" a="1"/>
  <c r="AF88" i="13" s="1"/>
  <c r="AF101" i="13" a="1"/>
  <c r="AF101" i="13" s="1"/>
  <c r="AF74" i="13" a="1"/>
  <c r="AF74" i="13" s="1"/>
  <c r="P73" i="13" a="1"/>
  <c r="P73" i="13" s="1"/>
  <c r="P51" i="13" a="1"/>
  <c r="P51" i="13" s="1"/>
  <c r="P56" i="13" a="1"/>
  <c r="P56" i="13" s="1"/>
  <c r="P90" i="13" a="1"/>
  <c r="P90" i="13" s="1"/>
  <c r="P64" i="13" a="1"/>
  <c r="P64" i="13" s="1"/>
  <c r="P63" i="13" a="1"/>
  <c r="P63" i="13" s="1"/>
  <c r="P55" i="13" a="1"/>
  <c r="P55" i="13" s="1"/>
  <c r="P97" i="13" a="1"/>
  <c r="P97" i="13" s="1"/>
  <c r="P98" i="13" a="1"/>
  <c r="P98" i="13" s="1"/>
  <c r="P69" i="13" a="1"/>
  <c r="P69" i="13" s="1"/>
  <c r="P86" i="13" a="1"/>
  <c r="P86" i="13" s="1"/>
  <c r="P45" i="13" a="1"/>
  <c r="P45" i="13" s="1"/>
  <c r="P57" i="13" a="1"/>
  <c r="P57" i="13" s="1"/>
  <c r="P74" i="13" a="1"/>
  <c r="P74" i="13" s="1"/>
  <c r="P89" i="13" a="1"/>
  <c r="P89" i="13" s="1"/>
  <c r="P83" i="13" a="1"/>
  <c r="P83" i="13" s="1"/>
  <c r="P61" i="13" a="1"/>
  <c r="P61" i="13" s="1"/>
  <c r="AJ70" i="7" a="1"/>
  <c r="AJ70" i="7" s="1"/>
  <c r="AJ97" i="7" a="1"/>
  <c r="AJ97" i="7" s="1"/>
  <c r="AJ41" i="7" a="1"/>
  <c r="AJ41" i="7" s="1"/>
  <c r="AJ46" i="7" a="1"/>
  <c r="AJ46" i="7" s="1"/>
  <c r="AJ67" i="7" a="1"/>
  <c r="AJ67" i="7" s="1"/>
  <c r="AJ26" i="7" a="1"/>
  <c r="AJ26" i="7" s="1"/>
  <c r="AJ102" i="7" a="1"/>
  <c r="AJ102" i="7" s="1"/>
  <c r="AJ105" i="7" a="1"/>
  <c r="AJ105" i="7" s="1"/>
  <c r="AJ76" i="7" a="1"/>
  <c r="AJ76" i="7" s="1"/>
  <c r="AJ49" i="7" a="1"/>
  <c r="AJ49" i="7" s="1"/>
  <c r="AJ13" i="7" a="1"/>
  <c r="AJ13" i="7" s="1"/>
  <c r="AJ8" i="7" a="1"/>
  <c r="AJ8" i="7" s="1"/>
  <c r="AJ101" i="7" a="1"/>
  <c r="AJ101" i="7" s="1"/>
  <c r="AJ15" i="7" a="1"/>
  <c r="AJ15" i="7" s="1"/>
  <c r="AJ36" i="7" a="1"/>
  <c r="AJ36" i="7" s="1"/>
  <c r="AJ25" i="7" a="1"/>
  <c r="AJ25" i="7" s="1"/>
  <c r="AJ12" i="7" a="1"/>
  <c r="AJ12" i="7" s="1"/>
  <c r="AJ73" i="7" a="1"/>
  <c r="AJ73" i="7" s="1"/>
  <c r="AJ23" i="7" a="1"/>
  <c r="AJ23" i="7" s="1"/>
  <c r="AJ84" i="7" a="1"/>
  <c r="AJ84" i="7" s="1"/>
  <c r="AJ77" i="7" a="1"/>
  <c r="AJ77" i="7" s="1"/>
  <c r="AJ78" i="7" a="1"/>
  <c r="AJ78" i="7" s="1"/>
  <c r="AJ27" i="7" a="1"/>
  <c r="AJ27" i="7" s="1"/>
  <c r="AJ89" i="7" a="1"/>
  <c r="AJ89" i="7" s="1"/>
  <c r="AJ17" i="7" a="1"/>
  <c r="AJ17" i="7" s="1"/>
  <c r="AJ10" i="7" a="1"/>
  <c r="AJ10" i="7" s="1"/>
  <c r="AJ83" i="7" a="1"/>
  <c r="AJ83" i="7" s="1"/>
  <c r="AJ91" i="7" a="1"/>
  <c r="AJ91" i="7" s="1"/>
  <c r="AJ29" i="7" a="1"/>
  <c r="AJ29" i="7" s="1"/>
  <c r="AJ99" i="7" a="1"/>
  <c r="AJ99" i="7" s="1"/>
  <c r="AJ52" i="7" a="1"/>
  <c r="AJ52" i="7" s="1"/>
  <c r="AJ66" i="7" a="1"/>
  <c r="AJ66" i="7" s="1"/>
  <c r="AJ11" i="7" a="1"/>
  <c r="AJ11" i="7" s="1"/>
  <c r="AJ57" i="7" a="1"/>
  <c r="AJ57" i="7" s="1"/>
  <c r="AJ54" i="7" a="1"/>
  <c r="AJ54" i="7" s="1"/>
  <c r="AJ60" i="7" a="1"/>
  <c r="AJ60" i="7" s="1"/>
  <c r="AJ16" i="7" a="1"/>
  <c r="AJ16" i="7" s="1"/>
  <c r="AJ7" i="7" a="1"/>
  <c r="AJ7" i="7" s="1"/>
  <c r="AJ55" i="7" a="1"/>
  <c r="AJ55" i="7" s="1"/>
  <c r="AJ40" i="7" a="1"/>
  <c r="AJ40" i="7" s="1"/>
  <c r="AJ44" i="7" a="1"/>
  <c r="AJ44" i="7" s="1"/>
  <c r="AJ33" i="7" a="1"/>
  <c r="AJ33" i="7" s="1"/>
  <c r="AJ93" i="7" a="1"/>
  <c r="AJ93" i="7" s="1"/>
  <c r="AJ85" i="7" a="1"/>
  <c r="AJ85" i="7" s="1"/>
  <c r="AJ20" i="7" a="1"/>
  <c r="AJ20" i="7" s="1"/>
  <c r="AJ75" i="7" a="1"/>
  <c r="AJ75" i="7" s="1"/>
  <c r="AJ37" i="7" a="1"/>
  <c r="AJ37" i="7" s="1"/>
  <c r="AJ68" i="7" a="1"/>
  <c r="AJ68" i="7" s="1"/>
  <c r="AJ48" i="7" a="1"/>
  <c r="AJ48" i="7" s="1"/>
  <c r="AJ79" i="7" a="1"/>
  <c r="AJ79" i="7" s="1"/>
  <c r="AJ21" i="7" a="1"/>
  <c r="AJ21" i="7" s="1"/>
  <c r="AJ96" i="7" a="1"/>
  <c r="AJ96" i="7" s="1"/>
  <c r="AJ50" i="7" a="1"/>
  <c r="AJ50" i="7" s="1"/>
  <c r="AJ65" i="7" a="1"/>
  <c r="AJ65" i="7" s="1"/>
  <c r="AJ69" i="7" a="1"/>
  <c r="AJ69" i="7" s="1"/>
  <c r="AJ58" i="7" a="1"/>
  <c r="AJ58" i="7" s="1"/>
  <c r="AJ56" i="7" a="1"/>
  <c r="AJ56" i="7" s="1"/>
  <c r="AJ86" i="7" a="1"/>
  <c r="AJ86" i="7" s="1"/>
  <c r="AJ51" i="7" a="1"/>
  <c r="AJ51" i="7" s="1"/>
  <c r="AJ18" i="7" a="1"/>
  <c r="AJ18" i="7" s="1"/>
  <c r="AJ42" i="7" a="1"/>
  <c r="AJ42" i="7" s="1"/>
  <c r="AJ104" i="7" a="1"/>
  <c r="AJ104" i="7" s="1"/>
  <c r="AJ63" i="7" a="1"/>
  <c r="AJ63" i="7" s="1"/>
  <c r="AJ103" i="7" a="1"/>
  <c r="AJ103" i="7" s="1"/>
  <c r="AJ100" i="7" a="1"/>
  <c r="AJ100" i="7" s="1"/>
  <c r="AJ61" i="7" a="1"/>
  <c r="AJ61" i="7" s="1"/>
  <c r="AJ32" i="7" a="1"/>
  <c r="AJ32" i="7" s="1"/>
  <c r="AJ98" i="7" a="1"/>
  <c r="AJ98" i="7" s="1"/>
  <c r="AJ9" i="7" a="1"/>
  <c r="AJ9" i="7" s="1"/>
  <c r="AJ59" i="7" a="1"/>
  <c r="AJ59" i="7" s="1"/>
  <c r="AJ6" i="7" a="1"/>
  <c r="AJ6" i="7" s="1"/>
  <c r="AJ34" i="7" a="1"/>
  <c r="AJ34" i="7" s="1"/>
  <c r="AJ19" i="7" a="1"/>
  <c r="AJ19" i="7" s="1"/>
  <c r="AJ81" i="7" a="1"/>
  <c r="AJ81" i="7" s="1"/>
  <c r="AJ72" i="7" a="1"/>
  <c r="AJ72" i="7" s="1"/>
  <c r="AJ96" i="13" a="1"/>
  <c r="AJ96" i="13" s="1"/>
  <c r="AJ105" i="13" a="1"/>
  <c r="AJ105" i="13" s="1"/>
  <c r="AJ87" i="13" a="1"/>
  <c r="AJ87" i="13" s="1"/>
  <c r="AJ82" i="7" a="1"/>
  <c r="AJ82" i="7" s="1"/>
  <c r="AJ71" i="7" a="1"/>
  <c r="AJ71" i="7" s="1"/>
  <c r="AJ92" i="7" a="1"/>
  <c r="AJ92" i="7" s="1"/>
  <c r="AJ95" i="7" a="1"/>
  <c r="AJ95" i="7" s="1"/>
  <c r="AJ47" i="7" a="1"/>
  <c r="AJ47" i="7" s="1"/>
  <c r="AJ90" i="7" a="1"/>
  <c r="AJ90" i="7" s="1"/>
  <c r="AJ104" i="13" a="1"/>
  <c r="AJ104" i="13" s="1"/>
  <c r="AJ88" i="7" a="1"/>
  <c r="AJ88" i="7" s="1"/>
  <c r="AJ87" i="7" a="1"/>
  <c r="AJ87" i="7" s="1"/>
  <c r="AJ30" i="7" a="1"/>
  <c r="AJ30" i="7" s="1"/>
  <c r="AJ14" i="7" a="1"/>
  <c r="AJ14" i="7" s="1"/>
  <c r="AJ45" i="7" a="1"/>
  <c r="AJ45" i="7" s="1"/>
  <c r="AJ43" i="7" a="1"/>
  <c r="AJ43" i="7" s="1"/>
  <c r="AJ53" i="7" a="1"/>
  <c r="AJ53" i="7" s="1"/>
  <c r="AJ35" i="7" a="1"/>
  <c r="AJ35" i="7" s="1"/>
  <c r="AJ39" i="7" a="1"/>
  <c r="AJ39" i="7" s="1"/>
  <c r="AJ80" i="7" a="1"/>
  <c r="AJ80" i="7" s="1"/>
  <c r="AJ64" i="7" a="1"/>
  <c r="AJ64" i="7" s="1"/>
  <c r="AJ38" i="7" a="1"/>
  <c r="AJ38" i="7" s="1"/>
  <c r="AJ62" i="7" a="1"/>
  <c r="AJ62" i="7" s="1"/>
  <c r="AJ28" i="7" a="1"/>
  <c r="AJ28" i="7" s="1"/>
  <c r="AJ24" i="7" a="1"/>
  <c r="AJ24" i="7" s="1"/>
  <c r="T72" i="7" a="1"/>
  <c r="T72" i="7" s="1"/>
  <c r="T84" i="7" a="1"/>
  <c r="T84" i="7" s="1"/>
  <c r="T25" i="7" a="1"/>
  <c r="T25" i="7" s="1"/>
  <c r="T17" i="7" a="1"/>
  <c r="T17" i="7" s="1"/>
  <c r="T48" i="7" a="1"/>
  <c r="T48" i="7" s="1"/>
  <c r="T66" i="7" a="1"/>
  <c r="T66" i="7" s="1"/>
  <c r="T50" i="7" a="1"/>
  <c r="T50" i="7" s="1"/>
  <c r="T21" i="7" a="1"/>
  <c r="T21" i="7" s="1"/>
  <c r="T18" i="7" a="1"/>
  <c r="T18" i="7" s="1"/>
  <c r="T100" i="7" a="1"/>
  <c r="T100" i="7" s="1"/>
  <c r="T37" i="7" a="1"/>
  <c r="T37" i="7" s="1"/>
  <c r="T13" i="7" a="1"/>
  <c r="T13" i="7" s="1"/>
  <c r="T102" i="7" a="1"/>
  <c r="T102" i="7" s="1"/>
  <c r="T5" i="7" a="1"/>
  <c r="T5" i="7" s="1"/>
  <c r="T52" i="7" a="1"/>
  <c r="T52" i="7" s="1"/>
  <c r="T85" i="7" a="1"/>
  <c r="T85" i="7" s="1"/>
  <c r="T63" i="7" a="1"/>
  <c r="T63" i="7" s="1"/>
  <c r="T67" i="7" a="1"/>
  <c r="T67" i="7" s="1"/>
  <c r="T42" i="7" a="1"/>
  <c r="T42" i="7" s="1"/>
  <c r="T70" i="7" a="1"/>
  <c r="T70" i="7" s="1"/>
  <c r="T58" i="7" a="1"/>
  <c r="T58" i="7" s="1"/>
  <c r="T32" i="7" a="1"/>
  <c r="T32" i="7" s="1"/>
  <c r="T92" i="7" a="1"/>
  <c r="T92" i="7" s="1"/>
  <c r="T105" i="7" a="1"/>
  <c r="T105" i="7" s="1"/>
  <c r="T61" i="7" a="1"/>
  <c r="T61" i="7" s="1"/>
  <c r="T22" i="7" a="1"/>
  <c r="T22" i="7" s="1"/>
  <c r="T81" i="7" a="1"/>
  <c r="T81" i="7" s="1"/>
  <c r="T24" i="7" a="1"/>
  <c r="T24" i="7" s="1"/>
  <c r="T79" i="7" a="1"/>
  <c r="T79" i="7" s="1"/>
  <c r="T46" i="7" a="1"/>
  <c r="T46" i="7" s="1"/>
  <c r="T16" i="7" a="1"/>
  <c r="T16" i="7" s="1"/>
  <c r="T31" i="7" a="1"/>
  <c r="T31" i="7" s="1"/>
  <c r="T89" i="7" a="1"/>
  <c r="T89" i="7" s="1"/>
  <c r="T43" i="7" a="1"/>
  <c r="T43" i="7" s="1"/>
  <c r="T87" i="7" a="1"/>
  <c r="T87" i="7" s="1"/>
  <c r="T76" i="7" a="1"/>
  <c r="T76" i="7" s="1"/>
  <c r="T45" i="7" a="1"/>
  <c r="T45" i="7" s="1"/>
  <c r="T29" i="7" a="1"/>
  <c r="T29" i="7" s="1"/>
  <c r="T47" i="7" a="1"/>
  <c r="T47" i="7" s="1"/>
  <c r="T54" i="7" a="1"/>
  <c r="T54" i="7" s="1"/>
  <c r="T26" i="7" a="1"/>
  <c r="T26" i="7" s="1"/>
  <c r="T58" i="13" a="1"/>
  <c r="T58" i="13" s="1"/>
  <c r="T66" i="13" a="1"/>
  <c r="T66" i="13" s="1"/>
  <c r="T45" i="13" a="1"/>
  <c r="T45" i="13" s="1"/>
  <c r="T94" i="7" a="1"/>
  <c r="T94" i="7" s="1"/>
  <c r="T39" i="7" a="1"/>
  <c r="T39" i="7" s="1"/>
  <c r="T93" i="7" a="1"/>
  <c r="T93" i="7" s="1"/>
  <c r="T95" i="7" a="1"/>
  <c r="T95" i="7" s="1"/>
  <c r="T73" i="7" a="1"/>
  <c r="T73" i="7" s="1"/>
  <c r="T10" i="7" a="1"/>
  <c r="T10" i="7" s="1"/>
  <c r="T65" i="7" a="1"/>
  <c r="T65" i="7" s="1"/>
  <c r="T34" i="13" a="1"/>
  <c r="T34" i="13" s="1"/>
  <c r="T55" i="7" a="1"/>
  <c r="T55" i="7" s="1"/>
  <c r="T60" i="7" a="1"/>
  <c r="T60" i="7" s="1"/>
  <c r="T71" i="7" a="1"/>
  <c r="T71" i="7" s="1"/>
  <c r="T15" i="7" a="1"/>
  <c r="T15" i="7" s="1"/>
  <c r="T14" i="7" a="1"/>
  <c r="T14" i="7" s="1"/>
  <c r="T77" i="7" a="1"/>
  <c r="T77" i="7" s="1"/>
  <c r="T11" i="7" a="1"/>
  <c r="T11" i="7" s="1"/>
  <c r="T6" i="7" a="1"/>
  <c r="T6" i="7" s="1"/>
  <c r="T99" i="7" a="1"/>
  <c r="T99" i="7" s="1"/>
  <c r="T69" i="7" a="1"/>
  <c r="T69" i="7" s="1"/>
  <c r="T30" i="7" a="1"/>
  <c r="T30" i="7" s="1"/>
  <c r="T8" i="7" a="1"/>
  <c r="T8" i="7" s="1"/>
  <c r="T33" i="7" a="1"/>
  <c r="T33" i="7" s="1"/>
  <c r="T103" i="7" a="1"/>
  <c r="T103" i="7" s="1"/>
  <c r="T36" i="7" a="1"/>
  <c r="T36" i="7" s="1"/>
  <c r="T7" i="7" a="1"/>
  <c r="T7" i="7" s="1"/>
  <c r="T20" i="7" a="1"/>
  <c r="T20" i="7" s="1"/>
  <c r="T19" i="7" a="1"/>
  <c r="T19" i="7" s="1"/>
  <c r="T64" i="13" a="1"/>
  <c r="T64" i="13" s="1"/>
  <c r="T101" i="7" a="1"/>
  <c r="T101" i="7" s="1"/>
  <c r="T90" i="7" a="1"/>
  <c r="T90" i="7" s="1"/>
  <c r="T56" i="7" a="1"/>
  <c r="T56" i="7" s="1"/>
  <c r="T41" i="7" a="1"/>
  <c r="T41" i="7" s="1"/>
  <c r="T44" i="7" a="1"/>
  <c r="T44" i="7" s="1"/>
  <c r="T62" i="7" a="1"/>
  <c r="T62" i="7" s="1"/>
  <c r="T40" i="7" a="1"/>
  <c r="T40" i="7" s="1"/>
  <c r="T93" i="13" a="1"/>
  <c r="T93" i="13" s="1"/>
  <c r="T80" i="7" a="1"/>
  <c r="T80" i="7" s="1"/>
  <c r="T9" i="7" a="1"/>
  <c r="T9" i="7" s="1"/>
  <c r="T91" i="7" a="1"/>
  <c r="T91" i="7" s="1"/>
  <c r="T59" i="7" a="1"/>
  <c r="T59" i="7" s="1"/>
  <c r="T75" i="7" a="1"/>
  <c r="T75" i="7" s="1"/>
  <c r="T57" i="7" a="1"/>
  <c r="T57" i="7" s="1"/>
  <c r="T64" i="7" a="1"/>
  <c r="T64" i="7" s="1"/>
  <c r="T74" i="7" a="1"/>
  <c r="T74" i="7" s="1"/>
  <c r="T82" i="7" a="1"/>
  <c r="T82" i="7" s="1"/>
  <c r="T38" i="7" a="1"/>
  <c r="T38" i="7" s="1"/>
  <c r="T28" i="7" a="1"/>
  <c r="T28" i="7" s="1"/>
  <c r="T98" i="7" a="1"/>
  <c r="T98" i="7" s="1"/>
  <c r="T27" i="7" a="1"/>
  <c r="T27" i="7" s="1"/>
  <c r="T96" i="7" a="1"/>
  <c r="T96" i="7" s="1"/>
  <c r="T71" i="13" a="1"/>
  <c r="T71" i="13" s="1"/>
  <c r="V38" i="13" a="1"/>
  <c r="V38" i="13" s="1"/>
  <c r="Z75" i="7" a="1"/>
  <c r="Z75" i="7" s="1"/>
  <c r="J41" i="13" a="1"/>
  <c r="J41" i="13" s="1"/>
  <c r="AD94" i="7" a="1"/>
  <c r="AD94" i="7" s="1"/>
  <c r="N44" i="7" a="1"/>
  <c r="N44" i="7" s="1"/>
  <c r="AH79" i="13" a="1"/>
  <c r="AH79" i="13" s="1"/>
  <c r="R41" i="13" a="1"/>
  <c r="R41" i="13" s="1"/>
  <c r="B91" i="13" a="1"/>
  <c r="B91" i="13" s="1"/>
  <c r="V82" i="13" a="1"/>
  <c r="V82" i="13" s="1"/>
  <c r="F41" i="7" a="1"/>
  <c r="F41" i="7" s="1"/>
  <c r="T104" i="13" a="1"/>
  <c r="T104" i="13" s="1"/>
  <c r="AH69" i="13" a="1"/>
  <c r="AH69" i="13" s="1"/>
  <c r="V7" i="7" a="1"/>
  <c r="V7" i="7" s="1"/>
  <c r="V67" i="7" a="1"/>
  <c r="V67" i="7" s="1"/>
  <c r="AJ5" i="7" a="1"/>
  <c r="AJ5" i="7" s="1"/>
  <c r="H70" i="7" a="1"/>
  <c r="H70" i="7" s="1"/>
  <c r="H6" i="7" a="1"/>
  <c r="H6" i="7" s="1"/>
  <c r="AH43" i="13" a="1"/>
  <c r="AH43" i="13" s="1"/>
  <c r="AH45" i="13" a="1"/>
  <c r="AH45" i="13" s="1"/>
  <c r="F87" i="13" a="1"/>
  <c r="F87" i="13" s="1"/>
  <c r="AH104" i="13" a="1"/>
  <c r="AH104" i="13" s="1"/>
  <c r="AH44" i="13" a="1"/>
  <c r="AH44" i="13" s="1"/>
  <c r="F26" i="7" a="1"/>
  <c r="F26" i="7" s="1"/>
  <c r="AH99" i="13" a="1"/>
  <c r="AH99" i="13" s="1"/>
  <c r="AH63" i="13" a="1"/>
  <c r="AH63" i="13" s="1"/>
  <c r="R50" i="13" a="1"/>
  <c r="R50" i="13" s="1"/>
  <c r="AH86" i="13" a="1"/>
  <c r="AH86" i="13" s="1"/>
  <c r="B60" i="13" a="1"/>
  <c r="B60" i="13" s="1"/>
  <c r="F53" i="7" a="1"/>
  <c r="F53" i="7" s="1"/>
  <c r="F88" i="7" a="1"/>
  <c r="F88" i="7" s="1"/>
  <c r="B83" i="13" a="1"/>
  <c r="B83" i="13" s="1"/>
  <c r="F104" i="7" a="1"/>
  <c r="F104" i="7" s="1"/>
  <c r="AD54" i="13" a="1"/>
  <c r="AD54" i="13" s="1"/>
  <c r="V55" i="13" a="1"/>
  <c r="V55" i="13" s="1"/>
  <c r="V96" i="7" a="1"/>
  <c r="V96" i="7" s="1"/>
  <c r="V74" i="13" a="1"/>
  <c r="V74" i="13" s="1"/>
  <c r="V41" i="7" a="1"/>
  <c r="V41" i="7" s="1"/>
  <c r="F39" i="7" a="1"/>
  <c r="F39" i="7" s="1"/>
  <c r="AH32" i="13" a="1"/>
  <c r="AH32" i="13" s="1"/>
  <c r="V25" i="7" a="1"/>
  <c r="V25" i="7" s="1"/>
  <c r="N70" i="13" a="1"/>
  <c r="N70" i="13" s="1"/>
  <c r="F12" i="7" a="1"/>
  <c r="F12" i="7" s="1"/>
  <c r="B101" i="13" a="1"/>
  <c r="B101" i="13" s="1"/>
  <c r="R102" i="13" a="1"/>
  <c r="R102" i="13" s="1"/>
  <c r="F52" i="7" a="1"/>
  <c r="F52" i="7" s="1"/>
  <c r="AH91" i="13" a="1"/>
  <c r="AH91" i="13" s="1"/>
  <c r="F31" i="7" a="1"/>
  <c r="F31" i="7" s="1"/>
  <c r="F79" i="7" a="1"/>
  <c r="F79" i="7" s="1"/>
  <c r="V16" i="7" a="1"/>
  <c r="V16" i="7" s="1"/>
  <c r="V21" i="7" a="1"/>
  <c r="V21" i="7" s="1"/>
  <c r="F91" i="7" a="1"/>
  <c r="F91" i="7" s="1"/>
  <c r="V85" i="7" a="1"/>
  <c r="V85" i="7" s="1"/>
  <c r="B62" i="13" a="1"/>
  <c r="B62" i="13" s="1"/>
  <c r="AD61" i="13" a="1"/>
  <c r="AD61" i="13" s="1"/>
  <c r="V28" i="7" a="1"/>
  <c r="V28" i="7" s="1"/>
  <c r="AH100" i="13" a="1"/>
  <c r="AH100" i="13" s="1"/>
  <c r="V58" i="7" a="1"/>
  <c r="V58" i="7" s="1"/>
  <c r="V77" i="7" a="1"/>
  <c r="V77" i="7" s="1"/>
  <c r="V57" i="7" a="1"/>
  <c r="V57" i="7" s="1"/>
  <c r="B67" i="13" a="1"/>
  <c r="B67" i="13" s="1"/>
  <c r="AH54" i="13" a="1"/>
  <c r="AH54" i="13" s="1"/>
  <c r="Z68" i="13" a="1"/>
  <c r="Z68" i="13" s="1"/>
  <c r="F15" i="7" a="1"/>
  <c r="F15" i="7" s="1"/>
  <c r="AD32" i="13" a="1"/>
  <c r="AD32" i="13" s="1"/>
  <c r="N98" i="13" a="1"/>
  <c r="N98" i="13" s="1"/>
  <c r="R42" i="13" a="1"/>
  <c r="R42" i="13" s="1"/>
  <c r="N58" i="13" a="1"/>
  <c r="N58" i="13" s="1"/>
  <c r="AD81" i="7" a="1"/>
  <c r="AD81" i="7" s="1"/>
  <c r="AH42" i="13" a="1"/>
  <c r="AH42" i="13" s="1"/>
  <c r="N34" i="13" a="1"/>
  <c r="N34" i="13" s="1"/>
  <c r="F89" i="13" a="1"/>
  <c r="F89" i="13" s="1"/>
  <c r="AH103" i="13" a="1"/>
  <c r="AH103" i="13" s="1"/>
  <c r="F100" i="13" a="1"/>
  <c r="F100" i="13" s="1"/>
  <c r="AH78" i="13" a="1"/>
  <c r="AH78" i="13" s="1"/>
  <c r="F22" i="7" a="1"/>
  <c r="F22" i="7" s="1"/>
  <c r="AH82" i="13" a="1"/>
  <c r="AH82" i="13" s="1"/>
  <c r="B86" i="13" a="1"/>
  <c r="B86" i="13" s="1"/>
  <c r="R59" i="13" a="1"/>
  <c r="R59" i="13" s="1"/>
  <c r="B44" i="13" a="1"/>
  <c r="B44" i="13" s="1"/>
  <c r="B96" i="13" a="1"/>
  <c r="B96" i="13" s="1"/>
  <c r="Z60" i="13" a="1"/>
  <c r="Z60" i="13" s="1"/>
  <c r="F77" i="7" a="1"/>
  <c r="F77" i="7" s="1"/>
  <c r="AH67" i="13" a="1"/>
  <c r="AH67" i="13" s="1"/>
  <c r="V60" i="7" a="1"/>
  <c r="V60" i="7" s="1"/>
  <c r="F57" i="7" a="1"/>
  <c r="F57" i="7" s="1"/>
  <c r="V98" i="7" a="1"/>
  <c r="V98" i="7" s="1"/>
  <c r="F45" i="7" a="1"/>
  <c r="F45" i="7" s="1"/>
  <c r="F46" i="7" a="1"/>
  <c r="F46" i="7" s="1"/>
  <c r="V91" i="7" a="1"/>
  <c r="V91" i="7" s="1"/>
  <c r="N65" i="13" a="1"/>
  <c r="N65" i="13" s="1"/>
  <c r="F14" i="7" a="1"/>
  <c r="F14" i="7" s="1"/>
  <c r="J62" i="13" a="1"/>
  <c r="J62" i="13" s="1"/>
  <c r="AH64" i="13" a="1"/>
  <c r="AH64" i="13" s="1"/>
  <c r="B57" i="13" a="1"/>
  <c r="B57" i="13" s="1"/>
  <c r="F103" i="13" a="1"/>
  <c r="F103" i="13" s="1"/>
  <c r="AH98" i="13" a="1"/>
  <c r="AH98" i="13" s="1"/>
  <c r="F30" i="7" a="1"/>
  <c r="F30" i="7" s="1"/>
  <c r="F36" i="7" a="1"/>
  <c r="F36" i="7" s="1"/>
  <c r="V80" i="7" a="1"/>
  <c r="V80" i="7" s="1"/>
  <c r="V95" i="7" a="1"/>
  <c r="V95" i="7" s="1"/>
  <c r="V49" i="7" a="1"/>
  <c r="V49" i="7" s="1"/>
  <c r="J93" i="13" a="1"/>
  <c r="J93" i="13" s="1"/>
  <c r="AD96" i="13" a="1"/>
  <c r="AD96" i="13" s="1"/>
  <c r="V52" i="7" a="1"/>
  <c r="V52" i="7" s="1"/>
  <c r="V31" i="7" a="1"/>
  <c r="V31" i="7" s="1"/>
  <c r="V43" i="7" a="1"/>
  <c r="V43" i="7" s="1"/>
  <c r="V99" i="7" a="1"/>
  <c r="V99" i="7" s="1"/>
  <c r="V6" i="7" a="1"/>
  <c r="V6" i="7" s="1"/>
  <c r="V94" i="7" a="1"/>
  <c r="V94" i="7" s="1"/>
  <c r="F98" i="7" a="1"/>
  <c r="F98" i="7" s="1"/>
  <c r="V39" i="7" a="1"/>
  <c r="V39" i="7" s="1"/>
  <c r="F18" i="7" a="1"/>
  <c r="F18" i="7" s="1"/>
  <c r="V62" i="7" a="1"/>
  <c r="V62" i="7" s="1"/>
  <c r="AD94" i="13" a="1"/>
  <c r="AD94" i="13" s="1"/>
  <c r="N87" i="13" a="1"/>
  <c r="N87" i="13" s="1"/>
  <c r="AD40" i="13" a="1"/>
  <c r="AD40" i="13" s="1"/>
  <c r="AD37" i="13" a="1"/>
  <c r="AD37" i="13" s="1"/>
  <c r="AH50" i="13" a="1"/>
  <c r="AH50" i="13" s="1"/>
  <c r="R49" i="13" a="1"/>
  <c r="R49" i="13" s="1"/>
  <c r="V68" i="13" a="1"/>
  <c r="V68" i="13" s="1"/>
  <c r="AH92" i="13" a="1"/>
  <c r="AH92" i="13" s="1"/>
  <c r="AH95" i="13" a="1"/>
  <c r="AH95" i="13" s="1"/>
  <c r="V52" i="13" a="1"/>
  <c r="V52" i="13" s="1"/>
  <c r="AH85" i="13" a="1"/>
  <c r="AH85" i="13" s="1"/>
  <c r="J87" i="13" a="1"/>
  <c r="J87" i="13" s="1"/>
  <c r="F101" i="7" a="1"/>
  <c r="F101" i="7" s="1"/>
  <c r="AH74" i="13" a="1"/>
  <c r="AH74" i="13" s="1"/>
  <c r="V39" i="13" a="1"/>
  <c r="V39" i="13" s="1"/>
  <c r="AH89" i="13" a="1"/>
  <c r="AH89" i="13" s="1"/>
  <c r="B52" i="13" a="1"/>
  <c r="B52" i="13" s="1"/>
  <c r="B100" i="13" a="1"/>
  <c r="B100" i="13" s="1"/>
  <c r="AH58" i="13" a="1"/>
  <c r="AH58" i="13" s="1"/>
  <c r="F93" i="13" a="1"/>
  <c r="F93" i="13" s="1"/>
  <c r="J76" i="13" a="1"/>
  <c r="J76" i="13" s="1"/>
  <c r="AH97" i="13" a="1"/>
  <c r="AH97" i="13" s="1"/>
  <c r="V54" i="7" a="1"/>
  <c r="V54" i="7" s="1"/>
  <c r="F105" i="7" a="1"/>
  <c r="F105" i="7" s="1"/>
  <c r="V61" i="7" a="1"/>
  <c r="V61" i="7" s="1"/>
  <c r="B73" i="13" a="1"/>
  <c r="B73" i="13" s="1"/>
  <c r="F73" i="7" a="1"/>
  <c r="F73" i="7" s="1"/>
  <c r="V45" i="7" a="1"/>
  <c r="V45" i="7" s="1"/>
  <c r="N51" i="13" a="1"/>
  <c r="N51" i="13" s="1"/>
  <c r="B41" i="13" a="1"/>
  <c r="B41" i="13" s="1"/>
  <c r="AH70" i="13" a="1"/>
  <c r="AH70" i="13" s="1"/>
  <c r="N39" i="13" a="1"/>
  <c r="N39" i="13" s="1"/>
  <c r="F93" i="7" a="1"/>
  <c r="F93" i="7" s="1"/>
  <c r="F82" i="7" a="1"/>
  <c r="F82" i="7" s="1"/>
  <c r="B81" i="13" a="1"/>
  <c r="B81" i="13" s="1"/>
  <c r="F102" i="7" a="1"/>
  <c r="F102" i="7" s="1"/>
  <c r="F51" i="7" a="1"/>
  <c r="F51" i="7" s="1"/>
  <c r="V46" i="7" a="1"/>
  <c r="V46" i="7" s="1"/>
  <c r="V90" i="7" a="1"/>
  <c r="V90" i="7" s="1"/>
  <c r="R70" i="13" a="1"/>
  <c r="R70" i="13" s="1"/>
  <c r="F92" i="7" a="1"/>
  <c r="F92" i="7" s="1"/>
  <c r="AD78" i="13" a="1"/>
  <c r="AD78" i="13" s="1"/>
  <c r="V83" i="7" a="1"/>
  <c r="V83" i="7" s="1"/>
  <c r="V86" i="7" a="1"/>
  <c r="V86" i="7" s="1"/>
  <c r="V32" i="7" a="1"/>
  <c r="V32" i="7" s="1"/>
  <c r="V47" i="7" a="1"/>
  <c r="V47" i="7" s="1"/>
  <c r="V8" i="7" a="1"/>
  <c r="V8" i="7" s="1"/>
  <c r="F38" i="7" a="1"/>
  <c r="F38" i="7" s="1"/>
  <c r="AH30" i="13" a="1"/>
  <c r="AH30" i="13" s="1"/>
  <c r="V89" i="7" a="1"/>
  <c r="V89" i="7" s="1"/>
  <c r="N95" i="13" a="1"/>
  <c r="N95" i="13" s="1"/>
  <c r="N82" i="13" a="1"/>
  <c r="N82" i="13" s="1"/>
  <c r="Z57" i="13" a="1"/>
  <c r="Z57" i="13" s="1"/>
  <c r="N77" i="7" a="1"/>
  <c r="N77" i="7" s="1"/>
  <c r="AH93" i="13" a="1"/>
  <c r="AH93" i="13" s="1"/>
  <c r="J94" i="7" a="1"/>
  <c r="J94" i="7" s="1"/>
  <c r="AH33" i="13" a="1"/>
  <c r="AH33" i="13" s="1"/>
  <c r="AH102" i="13" a="1"/>
  <c r="AH102" i="13" s="1"/>
  <c r="V54" i="13" a="1"/>
  <c r="V54" i="13" s="1"/>
  <c r="AH77" i="13" a="1"/>
  <c r="AH77" i="13" s="1"/>
  <c r="AH81" i="13" a="1"/>
  <c r="AH81" i="13" s="1"/>
  <c r="AH71" i="13" a="1"/>
  <c r="AH71" i="13" s="1"/>
  <c r="AH60" i="13" a="1"/>
  <c r="AH60" i="13" s="1"/>
  <c r="B53" i="13" a="1"/>
  <c r="B53" i="13" s="1"/>
  <c r="B104" i="13" a="1"/>
  <c r="B104" i="13" s="1"/>
  <c r="AH51" i="13" a="1"/>
  <c r="AH51" i="13" s="1"/>
  <c r="B93" i="13" a="1"/>
  <c r="B93" i="13" s="1"/>
  <c r="R67" i="13" a="1"/>
  <c r="R67" i="13" s="1"/>
  <c r="F96" i="7" a="1"/>
  <c r="F96" i="7" s="1"/>
  <c r="N80" i="13" a="1"/>
  <c r="N80" i="13" s="1"/>
  <c r="F64" i="7" a="1"/>
  <c r="F64" i="7" s="1"/>
  <c r="V24" i="7" a="1"/>
  <c r="V24" i="7" s="1"/>
  <c r="B85" i="13" a="1"/>
  <c r="B85" i="13" s="1"/>
  <c r="F25" i="7" a="1"/>
  <c r="F25" i="7" s="1"/>
  <c r="V105" i="7" a="1"/>
  <c r="V105" i="7" s="1"/>
  <c r="N91" i="13" a="1"/>
  <c r="N91" i="13" s="1"/>
  <c r="B64" i="13" a="1"/>
  <c r="B64" i="13" s="1"/>
  <c r="R77" i="13" a="1"/>
  <c r="R77" i="13" s="1"/>
  <c r="J52" i="13" a="1"/>
  <c r="J52" i="13" s="1"/>
  <c r="AH52" i="13" a="1"/>
  <c r="AH52" i="13" s="1"/>
  <c r="F29" i="7" a="1"/>
  <c r="F29" i="7" s="1"/>
  <c r="V20" i="7" a="1"/>
  <c r="V20" i="7" s="1"/>
  <c r="F55" i="7" a="1"/>
  <c r="F55" i="7" s="1"/>
  <c r="F37" i="7" a="1"/>
  <c r="F37" i="7" s="1"/>
  <c r="V101" i="7" a="1"/>
  <c r="V101" i="7" s="1"/>
  <c r="V22" i="7" a="1"/>
  <c r="V22" i="7" s="1"/>
  <c r="J37" i="7" a="1"/>
  <c r="J37" i="7" s="1"/>
  <c r="AH47" i="13" a="1"/>
  <c r="AH47" i="13" s="1"/>
  <c r="AD48" i="13" a="1"/>
  <c r="AD48" i="13" s="1"/>
  <c r="F65" i="7" a="1"/>
  <c r="F65" i="7" s="1"/>
  <c r="V13" i="7" a="1"/>
  <c r="V13" i="7" s="1"/>
  <c r="V44" i="7" a="1"/>
  <c r="V44" i="7" s="1"/>
  <c r="F23" i="7" a="1"/>
  <c r="F23" i="7" s="1"/>
  <c r="V103" i="7" a="1"/>
  <c r="V103" i="7" s="1"/>
  <c r="F59" i="7" a="1"/>
  <c r="F59" i="7" s="1"/>
  <c r="N88" i="13" a="1"/>
  <c r="N88" i="13" s="1"/>
  <c r="N10" i="7" a="1"/>
  <c r="N10" i="7" s="1"/>
  <c r="N67" i="7" a="1"/>
  <c r="N67" i="7" s="1"/>
  <c r="J95" i="13" a="1"/>
  <c r="J95" i="13" s="1"/>
  <c r="N35" i="7" a="1"/>
  <c r="N35" i="7" s="1"/>
  <c r="F54" i="7" a="1"/>
  <c r="F54" i="7" s="1"/>
  <c r="AH88" i="13" a="1"/>
  <c r="AH88" i="13" s="1"/>
  <c r="B72" i="13" a="1"/>
  <c r="B72" i="13" s="1"/>
  <c r="B82" i="13" a="1"/>
  <c r="B82" i="13" s="1"/>
  <c r="J56" i="13" a="1"/>
  <c r="J56" i="13" s="1"/>
  <c r="B58" i="13" a="1"/>
  <c r="B58" i="13" s="1"/>
  <c r="B92" i="13" a="1"/>
  <c r="B92" i="13" s="1"/>
  <c r="B49" i="13" a="1"/>
  <c r="B49" i="13" s="1"/>
  <c r="B84" i="13" a="1"/>
  <c r="B84" i="13" s="1"/>
  <c r="AH41" i="13" a="1"/>
  <c r="AH41" i="13" s="1"/>
  <c r="F74" i="7" a="1"/>
  <c r="F74" i="7" s="1"/>
  <c r="N73" i="13" a="1"/>
  <c r="N73" i="13" s="1"/>
  <c r="V78" i="7" a="1"/>
  <c r="V78" i="7" s="1"/>
  <c r="V92" i="7" a="1"/>
  <c r="V92" i="7" s="1"/>
  <c r="R89" i="13" a="1"/>
  <c r="R89" i="13" s="1"/>
  <c r="F11" i="7" a="1"/>
  <c r="F11" i="7" s="1"/>
  <c r="V50" i="7" a="1"/>
  <c r="V50" i="7" s="1"/>
  <c r="AD80" i="13" a="1"/>
  <c r="AD80" i="13" s="1"/>
  <c r="B46" i="13" a="1"/>
  <c r="B46" i="13" s="1"/>
  <c r="AH105" i="13" a="1"/>
  <c r="AH105" i="13" s="1"/>
  <c r="R34" i="13" a="1"/>
  <c r="R34" i="13" s="1"/>
  <c r="F13" i="7" a="1"/>
  <c r="F13" i="7" s="1"/>
  <c r="F62" i="7" a="1"/>
  <c r="F62" i="7" s="1"/>
  <c r="AH76" i="13" a="1"/>
  <c r="AH76" i="13" s="1"/>
  <c r="F9" i="7" a="1"/>
  <c r="F9" i="7" s="1"/>
  <c r="F58" i="7" a="1"/>
  <c r="F58" i="7" s="1"/>
  <c r="V68" i="7" a="1"/>
  <c r="V68" i="7" s="1"/>
  <c r="V53" i="7" a="1"/>
  <c r="V53" i="7" s="1"/>
  <c r="R90" i="13" a="1"/>
  <c r="R90" i="13" s="1"/>
  <c r="F68" i="7" a="1"/>
  <c r="F68" i="7" s="1"/>
  <c r="F90" i="7" a="1"/>
  <c r="F90" i="7" s="1"/>
  <c r="V47" i="13" a="1"/>
  <c r="V47" i="13" s="1"/>
  <c r="F35" i="7" a="1"/>
  <c r="F35" i="7" s="1"/>
  <c r="F56" i="7" a="1"/>
  <c r="F56" i="7" s="1"/>
  <c r="F5" i="7" a="1"/>
  <c r="F5" i="7" s="1"/>
  <c r="B43" i="13" a="1"/>
  <c r="B43" i="13" s="1"/>
  <c r="V10" i="7" a="1"/>
  <c r="V10" i="7" s="1"/>
  <c r="B59" i="13" a="1"/>
  <c r="B59" i="13" s="1"/>
  <c r="F95" i="7" a="1"/>
  <c r="F95" i="7" s="1"/>
  <c r="AD39" i="13" a="1"/>
  <c r="AD39" i="13" s="1"/>
  <c r="V38" i="7" a="1"/>
  <c r="V38" i="7" s="1"/>
  <c r="R68" i="13" a="1"/>
  <c r="R68" i="13" s="1"/>
  <c r="V104" i="7" a="1"/>
  <c r="V104" i="7" s="1"/>
  <c r="V12" i="7" a="1"/>
  <c r="V12" i="7" s="1"/>
  <c r="N38" i="7" a="1"/>
  <c r="N38" i="7" s="1"/>
  <c r="AH66" i="13" a="1"/>
  <c r="AH66" i="13" s="1"/>
  <c r="F20" i="7" a="1"/>
  <c r="F20" i="7" s="1"/>
  <c r="AH36" i="13" a="1"/>
  <c r="AH36" i="13" s="1"/>
  <c r="B89" i="13" a="1"/>
  <c r="B89" i="13" s="1"/>
  <c r="R33" i="13" a="1"/>
  <c r="R33" i="13" s="1"/>
  <c r="J44" i="13" a="1"/>
  <c r="J44" i="13" s="1"/>
  <c r="B88" i="13" a="1"/>
  <c r="B88" i="13" s="1"/>
  <c r="V44" i="13" a="1"/>
  <c r="V44" i="13" s="1"/>
  <c r="AH39" i="13" a="1"/>
  <c r="AH39" i="13" s="1"/>
  <c r="B42" i="13" a="1"/>
  <c r="B42" i="13" s="1"/>
  <c r="AH38" i="13" a="1"/>
  <c r="AH38" i="13" s="1"/>
  <c r="B61" i="13" a="1"/>
  <c r="B61" i="13" s="1"/>
  <c r="B79" i="13" a="1"/>
  <c r="B79" i="13" s="1"/>
  <c r="B97" i="13" a="1"/>
  <c r="B97" i="13" s="1"/>
  <c r="F83" i="13" a="1"/>
  <c r="F83" i="13" s="1"/>
  <c r="AH83" i="13" a="1"/>
  <c r="AH83" i="13" s="1"/>
  <c r="F75" i="7" a="1"/>
  <c r="F75" i="7" s="1"/>
  <c r="N74" i="13" a="1"/>
  <c r="N74" i="13" s="1"/>
  <c r="V35" i="7" a="1"/>
  <c r="V35" i="7" s="1"/>
  <c r="V65" i="7" a="1"/>
  <c r="V65" i="7" s="1"/>
  <c r="F6" i="7" a="1"/>
  <c r="F6" i="7" s="1"/>
  <c r="F87" i="7" a="1"/>
  <c r="F87" i="7" s="1"/>
  <c r="V5" i="7" a="1"/>
  <c r="V5" i="7" s="1"/>
  <c r="AD43" i="13" a="1"/>
  <c r="AD43" i="13" s="1"/>
  <c r="F79" i="13" a="1"/>
  <c r="F79" i="13" s="1"/>
  <c r="V91" i="13" a="1"/>
  <c r="V91" i="13" s="1"/>
  <c r="AH73" i="13" a="1"/>
  <c r="AH73" i="13" s="1"/>
  <c r="B103" i="13" a="1"/>
  <c r="B103" i="13" s="1"/>
  <c r="AH90" i="13" a="1"/>
  <c r="AH90" i="13" s="1"/>
  <c r="R63" i="13" a="1"/>
  <c r="R63" i="13" s="1"/>
  <c r="F49" i="7" a="1"/>
  <c r="F49" i="7" s="1"/>
  <c r="V17" i="7" a="1"/>
  <c r="V17" i="7" s="1"/>
  <c r="V82" i="7" a="1"/>
  <c r="V82" i="7" s="1"/>
  <c r="AH65" i="13" a="1"/>
  <c r="AH65" i="13" s="1"/>
  <c r="N90" i="13" a="1"/>
  <c r="N90" i="13" s="1"/>
  <c r="AD35" i="13" a="1"/>
  <c r="AD35" i="13" s="1"/>
  <c r="F10" i="7" a="1"/>
  <c r="F10" i="7" s="1"/>
  <c r="F42" i="7" a="1"/>
  <c r="F42" i="7" s="1"/>
  <c r="F94" i="7" a="1"/>
  <c r="F94" i="7" s="1"/>
  <c r="F8" i="7" a="1"/>
  <c r="F8" i="7" s="1"/>
  <c r="V42" i="13" a="1"/>
  <c r="V42" i="13" s="1"/>
  <c r="V92" i="13" a="1"/>
  <c r="V92" i="13" s="1"/>
  <c r="R66" i="13" a="1"/>
  <c r="R66" i="13" s="1"/>
  <c r="V51" i="7" a="1"/>
  <c r="V51" i="7" s="1"/>
  <c r="AD82" i="13" a="1"/>
  <c r="AD82" i="13" s="1"/>
  <c r="AD101" i="7" a="1"/>
  <c r="AD101" i="7" s="1"/>
  <c r="R94" i="13" a="1"/>
  <c r="R94" i="13" s="1"/>
  <c r="F50" i="7" a="1"/>
  <c r="F50" i="7" s="1"/>
  <c r="Z32" i="13" a="1"/>
  <c r="Z32" i="13" s="1"/>
  <c r="J104" i="7" a="1"/>
  <c r="J104" i="7" s="1"/>
  <c r="AD75" i="13" a="1"/>
  <c r="AD75" i="13" s="1"/>
  <c r="N19" i="7" a="1"/>
  <c r="N19" i="7" s="1"/>
  <c r="N104" i="13" a="1"/>
  <c r="N104" i="13" s="1"/>
  <c r="N101" i="13" a="1"/>
  <c r="N101" i="13" s="1"/>
  <c r="R27" i="7" a="1"/>
  <c r="R27" i="7" s="1"/>
  <c r="B63" i="13" a="1"/>
  <c r="B63" i="13" s="1"/>
  <c r="V102" i="7" a="1"/>
  <c r="V102" i="7" s="1"/>
  <c r="AD31" i="13" a="1"/>
  <c r="AD31" i="13" s="1"/>
  <c r="B102" i="13" a="1"/>
  <c r="B102" i="13" s="1"/>
  <c r="AH46" i="13" a="1"/>
  <c r="AH46" i="13" s="1"/>
  <c r="V100" i="7" a="1"/>
  <c r="V100" i="7" s="1"/>
  <c r="Z47" i="13" a="1"/>
  <c r="Z47" i="13" s="1"/>
  <c r="AD85" i="13" a="1"/>
  <c r="AD85" i="13" s="1"/>
  <c r="R91" i="13" a="1"/>
  <c r="R91" i="13" s="1"/>
  <c r="V69" i="7" a="1"/>
  <c r="V69" i="7" s="1"/>
  <c r="F80" i="7" a="1"/>
  <c r="F80" i="7" s="1"/>
  <c r="V27" i="7" a="1"/>
  <c r="V27" i="7" s="1"/>
  <c r="F32" i="7" a="1"/>
  <c r="F32" i="7" s="1"/>
  <c r="AD76" i="13" a="1"/>
  <c r="AD76" i="13" s="1"/>
  <c r="N53" i="13" a="1"/>
  <c r="N53" i="13" s="1"/>
  <c r="R47" i="13" a="1"/>
  <c r="R47" i="13" s="1"/>
  <c r="B98" i="13" a="1"/>
  <c r="B98" i="13" s="1"/>
  <c r="V23" i="7" a="1"/>
  <c r="V23" i="7" s="1"/>
  <c r="F67" i="7" a="1"/>
  <c r="F67" i="7" s="1"/>
  <c r="V40" i="7" a="1"/>
  <c r="V40" i="7" s="1"/>
  <c r="F24" i="7" a="1"/>
  <c r="F24" i="7" s="1"/>
  <c r="Z82" i="13" a="1"/>
  <c r="Z82" i="13" s="1"/>
  <c r="F17" i="7" a="1"/>
  <c r="F17" i="7" s="1"/>
  <c r="AD38" i="13" a="1"/>
  <c r="AD38" i="13" s="1"/>
  <c r="N46" i="13" a="1"/>
  <c r="N46" i="13" s="1"/>
  <c r="V97" i="7" a="1"/>
  <c r="V97" i="7" s="1"/>
  <c r="F103" i="7" a="1"/>
  <c r="F103" i="7" s="1"/>
  <c r="AD57" i="13" a="1"/>
  <c r="AD57" i="13" s="1"/>
  <c r="N32" i="13" a="1"/>
  <c r="N32" i="13" s="1"/>
  <c r="Z77" i="13" a="1"/>
  <c r="Z77" i="13" s="1"/>
  <c r="R79" i="13" a="1"/>
  <c r="R79" i="13" s="1"/>
  <c r="AD97" i="13" a="1"/>
  <c r="AD97" i="13" s="1"/>
  <c r="Z38" i="13" a="1"/>
  <c r="Z38" i="13" s="1"/>
  <c r="N30" i="13" a="1"/>
  <c r="N30" i="13" s="1"/>
  <c r="N73" i="7" a="1"/>
  <c r="N73" i="7" s="1"/>
  <c r="AD47" i="13" a="1"/>
  <c r="AD47" i="13" s="1"/>
  <c r="N85" i="13" a="1"/>
  <c r="N85" i="13" s="1"/>
  <c r="R75" i="13" a="1"/>
  <c r="R75" i="13" s="1"/>
  <c r="N63" i="13" a="1"/>
  <c r="N63" i="13" s="1"/>
  <c r="AD71" i="13" a="1"/>
  <c r="AD71" i="13" s="1"/>
  <c r="R100" i="13" a="1"/>
  <c r="R100" i="13" s="1"/>
  <c r="Z104" i="13" a="1"/>
  <c r="Z104" i="13" s="1"/>
  <c r="AD26" i="7" a="1"/>
  <c r="AD26" i="7" s="1"/>
  <c r="N60" i="13" a="1"/>
  <c r="N60" i="13" s="1"/>
  <c r="R38" i="13" a="1"/>
  <c r="R38" i="13" s="1"/>
  <c r="B50" i="13" a="1"/>
  <c r="B50" i="13" s="1"/>
  <c r="V29" i="7" a="1"/>
  <c r="V29" i="7" s="1"/>
  <c r="AD74" i="13" a="1"/>
  <c r="AD74" i="13" s="1"/>
  <c r="Z103" i="13" a="1"/>
  <c r="Z103" i="13" s="1"/>
  <c r="Z97" i="13" a="1"/>
  <c r="Z97" i="13" s="1"/>
  <c r="AD49" i="13" a="1"/>
  <c r="AD49" i="13" s="1"/>
  <c r="N102" i="13" a="1"/>
  <c r="N102" i="13" s="1"/>
  <c r="R97" i="13" a="1"/>
  <c r="R97" i="13" s="1"/>
  <c r="V79" i="7" a="1"/>
  <c r="V79" i="7" s="1"/>
  <c r="F40" i="7" a="1"/>
  <c r="F40" i="7" s="1"/>
  <c r="N96" i="13" a="1"/>
  <c r="N96" i="13" s="1"/>
  <c r="F86" i="7" a="1"/>
  <c r="F86" i="7" s="1"/>
  <c r="Z94" i="13" a="1"/>
  <c r="Z94" i="13" s="1"/>
  <c r="Z75" i="13" a="1"/>
  <c r="Z75" i="13" s="1"/>
  <c r="J57" i="7" a="1"/>
  <c r="J57" i="7" s="1"/>
  <c r="AD61" i="7" a="1"/>
  <c r="AD61" i="7" s="1"/>
  <c r="R95" i="13" a="1"/>
  <c r="R95" i="13" s="1"/>
  <c r="B95" i="13" a="1"/>
  <c r="B95" i="13" s="1"/>
  <c r="Z49" i="7" a="1"/>
  <c r="Z49" i="7" s="1"/>
  <c r="Z79" i="13" a="1"/>
  <c r="Z79" i="13" s="1"/>
  <c r="J51" i="7" a="1"/>
  <c r="J51" i="7" s="1"/>
  <c r="AD84" i="7" a="1"/>
  <c r="AD84" i="7" s="1"/>
  <c r="N82" i="7" a="1"/>
  <c r="N82" i="7" s="1"/>
  <c r="AD103" i="7" a="1"/>
  <c r="AD103" i="7" s="1"/>
  <c r="N23" i="7" a="1"/>
  <c r="N23" i="7" s="1"/>
  <c r="R93" i="13" a="1"/>
  <c r="R93" i="13" s="1"/>
  <c r="J80" i="7" a="1"/>
  <c r="J80" i="7" s="1"/>
  <c r="R83" i="13" a="1"/>
  <c r="R83" i="13" s="1"/>
  <c r="Z45" i="7" a="1"/>
  <c r="Z45" i="7" s="1"/>
  <c r="J33" i="7" a="1"/>
  <c r="J33" i="7" s="1"/>
  <c r="AH61" i="13" a="1"/>
  <c r="AH61" i="13" s="1"/>
  <c r="J33" i="13" a="1"/>
  <c r="J33" i="13" s="1"/>
  <c r="F43" i="7" a="1"/>
  <c r="F43" i="7" s="1"/>
  <c r="V73" i="13" a="1"/>
  <c r="V73" i="13" s="1"/>
  <c r="AH48" i="13" a="1"/>
  <c r="AH48" i="13" s="1"/>
  <c r="F72" i="7" a="1"/>
  <c r="F72" i="7" s="1"/>
  <c r="AH37" i="13" a="1"/>
  <c r="AH37" i="13" s="1"/>
  <c r="R56" i="13" a="1"/>
  <c r="R56" i="13" s="1"/>
  <c r="R101" i="13" a="1"/>
  <c r="R101" i="13" s="1"/>
  <c r="AH96" i="13" a="1"/>
  <c r="AH96" i="13" s="1"/>
  <c r="AH34" i="13" a="1"/>
  <c r="AH34" i="13" s="1"/>
  <c r="B80" i="13" a="1"/>
  <c r="B80" i="13" s="1"/>
  <c r="F28" i="7" a="1"/>
  <c r="F28" i="7" s="1"/>
  <c r="B56" i="13" a="1"/>
  <c r="B56" i="13" s="1"/>
  <c r="F47" i="7" a="1"/>
  <c r="F47" i="7" s="1"/>
  <c r="V78" i="13" a="1"/>
  <c r="V78" i="13" s="1"/>
  <c r="B78" i="13" a="1"/>
  <c r="B78" i="13" s="1"/>
  <c r="F76" i="7" a="1"/>
  <c r="F76" i="7" s="1"/>
  <c r="V74" i="7" a="1"/>
  <c r="V74" i="7" s="1"/>
  <c r="B51" i="13" a="1"/>
  <c r="B51" i="13" s="1"/>
  <c r="AH57" i="13" a="1"/>
  <c r="AH57" i="13" s="1"/>
  <c r="V71" i="7" a="1"/>
  <c r="V71" i="7" s="1"/>
  <c r="N97" i="13" a="1"/>
  <c r="N97" i="13" s="1"/>
  <c r="F99" i="7" a="1"/>
  <c r="F99" i="7" s="1"/>
  <c r="J58" i="13" a="1"/>
  <c r="J58" i="13" s="1"/>
  <c r="F21" i="7" a="1"/>
  <c r="F21" i="7" s="1"/>
  <c r="B87" i="13" a="1"/>
  <c r="B87" i="13" s="1"/>
  <c r="F27" i="7" a="1"/>
  <c r="F27" i="7" s="1"/>
  <c r="B54" i="13" a="1"/>
  <c r="B54" i="13" s="1"/>
  <c r="V66" i="7" a="1"/>
  <c r="V66" i="7" s="1"/>
  <c r="V63" i="7" a="1"/>
  <c r="V63" i="7" s="1"/>
  <c r="F34" i="7" a="1"/>
  <c r="F34" i="7" s="1"/>
  <c r="AD104" i="13" a="1"/>
  <c r="AD104" i="13" s="1"/>
  <c r="AD58" i="13" a="1"/>
  <c r="AD58" i="13" s="1"/>
  <c r="V81" i="7" a="1"/>
  <c r="V81" i="7" s="1"/>
  <c r="V37" i="7" a="1"/>
  <c r="V37" i="7" s="1"/>
  <c r="V36" i="7" a="1"/>
  <c r="V36" i="7" s="1"/>
  <c r="V34" i="7" a="1"/>
  <c r="V34" i="7" s="1"/>
  <c r="V46" i="13" a="1"/>
  <c r="V46" i="13" s="1"/>
  <c r="V33" i="7" a="1"/>
  <c r="V33" i="7" s="1"/>
  <c r="V9" i="7" a="1"/>
  <c r="V9" i="7" s="1"/>
  <c r="V30" i="7" a="1"/>
  <c r="V30" i="7" s="1"/>
  <c r="AD66" i="13" a="1"/>
  <c r="AD66" i="13" s="1"/>
  <c r="N43" i="13" a="1"/>
  <c r="N43" i="13" s="1"/>
  <c r="N42" i="13" a="1"/>
  <c r="N42" i="13" s="1"/>
  <c r="N56" i="13" a="1"/>
  <c r="N56" i="13" s="1"/>
  <c r="Z67" i="13" a="1"/>
  <c r="Z67" i="13" s="1"/>
  <c r="R104" i="13" a="1"/>
  <c r="R104" i="13" s="1"/>
  <c r="Z49" i="13" a="1"/>
  <c r="Z49" i="13" s="1"/>
  <c r="Z37" i="13" a="1"/>
  <c r="Z37" i="13" s="1"/>
  <c r="AD90" i="13" a="1"/>
  <c r="AD90" i="13" s="1"/>
  <c r="N83" i="7" a="1"/>
  <c r="N83" i="7" s="1"/>
  <c r="R82" i="13" a="1"/>
  <c r="R82" i="13" s="1"/>
  <c r="B55" i="13" a="1"/>
  <c r="B55" i="13" s="1"/>
  <c r="V75" i="7" a="1"/>
  <c r="V75" i="7" s="1"/>
  <c r="F61" i="7" a="1"/>
  <c r="F61" i="7" s="1"/>
  <c r="Z70" i="13" a="1"/>
  <c r="Z70" i="13" s="1"/>
  <c r="J12" i="7" a="1"/>
  <c r="J12" i="7" s="1"/>
  <c r="AD100" i="7" a="1"/>
  <c r="AD100" i="7" s="1"/>
  <c r="N98" i="7" a="1"/>
  <c r="N98" i="7" s="1"/>
  <c r="R52" i="13" a="1"/>
  <c r="R52" i="13" s="1"/>
  <c r="V55" i="7" a="1"/>
  <c r="V55" i="7" s="1"/>
  <c r="F66" i="7" a="1"/>
  <c r="F66" i="7" s="1"/>
  <c r="J72" i="7" a="1"/>
  <c r="J72" i="7" s="1"/>
  <c r="AD47" i="7" a="1"/>
  <c r="AD47" i="7" s="1"/>
  <c r="N47" i="13" a="1"/>
  <c r="N47" i="13" s="1"/>
  <c r="R99" i="13" a="1"/>
  <c r="R99" i="13" s="1"/>
  <c r="J87" i="7" a="1"/>
  <c r="J87" i="7" s="1"/>
  <c r="Z8" i="7" a="1"/>
  <c r="Z8" i="7" s="1"/>
  <c r="J7" i="7" a="1"/>
  <c r="J7" i="7" s="1"/>
  <c r="AD83" i="7" a="1"/>
  <c r="AD83" i="7" s="1"/>
  <c r="N103" i="13" a="1"/>
  <c r="N103" i="13" s="1"/>
  <c r="R44" i="13" a="1"/>
  <c r="R44" i="13" s="1"/>
  <c r="B40" i="13" a="1"/>
  <c r="B40" i="13" s="1"/>
  <c r="Z90" i="7" a="1"/>
  <c r="Z90" i="7" s="1"/>
  <c r="AD42" i="13" a="1"/>
  <c r="AD42" i="13" s="1"/>
  <c r="N42" i="7" a="1"/>
  <c r="N42" i="7" s="1"/>
  <c r="Z43" i="7" a="1"/>
  <c r="Z43" i="7" s="1"/>
  <c r="J101" i="7" a="1"/>
  <c r="J101" i="7" s="1"/>
  <c r="AD39" i="7" a="1"/>
  <c r="AD39" i="7" s="1"/>
  <c r="N105" i="7" a="1"/>
  <c r="N105" i="7" s="1"/>
  <c r="J71" i="7" a="1"/>
  <c r="J71" i="7" s="1"/>
  <c r="AD96" i="7" a="1"/>
  <c r="AD96" i="7" s="1"/>
  <c r="N81" i="7" a="1"/>
  <c r="N81" i="7" s="1"/>
  <c r="Z78" i="7" a="1"/>
  <c r="Z78" i="7" s="1"/>
  <c r="J9" i="7" a="1"/>
  <c r="J9" i="7" s="1"/>
  <c r="R48" i="13" a="1"/>
  <c r="R48" i="13" s="1"/>
  <c r="Z99" i="7" a="1"/>
  <c r="Z99" i="7" s="1"/>
  <c r="J14" i="7" a="1"/>
  <c r="J14" i="7" s="1"/>
  <c r="AD80" i="7" a="1"/>
  <c r="AD80" i="7" s="1"/>
  <c r="N93" i="7" a="1"/>
  <c r="N93" i="7" s="1"/>
  <c r="J56" i="7" a="1"/>
  <c r="J56" i="7" s="1"/>
  <c r="N58" i="7" a="1"/>
  <c r="N58" i="7" s="1"/>
  <c r="Z56" i="7" a="1"/>
  <c r="Z56" i="7" s="1"/>
  <c r="N49" i="7" a="1"/>
  <c r="N49" i="7" s="1"/>
  <c r="AD62" i="7" a="1"/>
  <c r="AD62" i="7" s="1"/>
  <c r="Z39" i="7" a="1"/>
  <c r="Z39" i="7" s="1"/>
  <c r="J26" i="7" a="1"/>
  <c r="J26" i="7" s="1"/>
  <c r="Z20" i="7" a="1"/>
  <c r="Z20" i="7" s="1"/>
  <c r="J78" i="7" a="1"/>
  <c r="J78" i="7" s="1"/>
  <c r="N64" i="7" a="1"/>
  <c r="N64" i="7" s="1"/>
  <c r="Z70" i="7" a="1"/>
  <c r="Z70" i="7" s="1"/>
  <c r="J44" i="7" a="1"/>
  <c r="J44" i="7" s="1"/>
  <c r="AD67" i="7" a="1"/>
  <c r="AD67" i="7" s="1"/>
  <c r="R35" i="7" a="1"/>
  <c r="R35" i="7" s="1"/>
  <c r="Z84" i="7" a="1"/>
  <c r="Z84" i="7" s="1"/>
  <c r="J65" i="7" a="1"/>
  <c r="J65" i="7" s="1"/>
  <c r="AD85" i="7" a="1"/>
  <c r="AD85" i="7" s="1"/>
  <c r="N99" i="7" a="1"/>
  <c r="N99" i="7" s="1"/>
  <c r="R55" i="13" a="1"/>
  <c r="R55" i="13" s="1"/>
  <c r="J23" i="7" a="1"/>
  <c r="J23" i="7" s="1"/>
  <c r="AD70" i="13" a="1"/>
  <c r="AD70" i="13" s="1"/>
  <c r="Z28" i="7" a="1"/>
  <c r="Z28" i="7" s="1"/>
  <c r="R39" i="7" a="1"/>
  <c r="R39" i="7" s="1"/>
  <c r="Z63" i="7" a="1"/>
  <c r="Z63" i="7" s="1"/>
  <c r="J61" i="7" a="1"/>
  <c r="J61" i="7" s="1"/>
  <c r="R64" i="7" a="1"/>
  <c r="R64" i="7" s="1"/>
  <c r="AD95" i="13" a="1"/>
  <c r="AD95" i="13" s="1"/>
  <c r="N77" i="13" a="1"/>
  <c r="N77" i="13" s="1"/>
  <c r="AD102" i="13" a="1"/>
  <c r="AD102" i="13" s="1"/>
  <c r="N68" i="13" a="1"/>
  <c r="N68" i="13" s="1"/>
  <c r="V64" i="7" a="1"/>
  <c r="V64" i="7" s="1"/>
  <c r="V56" i="7" a="1"/>
  <c r="V56" i="7" s="1"/>
  <c r="AD101" i="13" a="1"/>
  <c r="AD101" i="13" s="1"/>
  <c r="V18" i="7" a="1"/>
  <c r="V18" i="7" s="1"/>
  <c r="V87" i="7" a="1"/>
  <c r="V87" i="7" s="1"/>
  <c r="N83" i="13" a="1"/>
  <c r="N83" i="13" s="1"/>
  <c r="V70" i="7" a="1"/>
  <c r="V70" i="7" s="1"/>
  <c r="AD99" i="13" a="1"/>
  <c r="AD99" i="13" s="1"/>
  <c r="R69" i="13" a="1"/>
  <c r="R69" i="13" s="1"/>
  <c r="N103" i="7" a="1"/>
  <c r="N103" i="7" s="1"/>
  <c r="N66" i="13" a="1"/>
  <c r="N66" i="13" s="1"/>
  <c r="N31" i="13" a="1"/>
  <c r="N31" i="13" s="1"/>
  <c r="N48" i="13" a="1"/>
  <c r="N48" i="13" s="1"/>
  <c r="R72" i="13" a="1"/>
  <c r="R72" i="13" s="1"/>
  <c r="Z55" i="13" a="1"/>
  <c r="Z55" i="13" s="1"/>
  <c r="Z41" i="13" a="1"/>
  <c r="Z41" i="13" s="1"/>
  <c r="Z105" i="7" a="1"/>
  <c r="Z105" i="7" s="1"/>
  <c r="N91" i="7" a="1"/>
  <c r="N91" i="7" s="1"/>
  <c r="AD69" i="13" a="1"/>
  <c r="AD69" i="13" s="1"/>
  <c r="Z36" i="13" a="1"/>
  <c r="Z36" i="13" s="1"/>
  <c r="Z62" i="13" a="1"/>
  <c r="Z62" i="13" s="1"/>
  <c r="Z56" i="13" a="1"/>
  <c r="Z56" i="13" s="1"/>
  <c r="AD45" i="13" a="1"/>
  <c r="AD45" i="13" s="1"/>
  <c r="AD102" i="7" a="1"/>
  <c r="AD102" i="7" s="1"/>
  <c r="N13" i="7" a="1"/>
  <c r="N13" i="7" s="1"/>
  <c r="AD105" i="7" a="1"/>
  <c r="AD105" i="7" s="1"/>
  <c r="R45" i="13" a="1"/>
  <c r="R45" i="13" s="1"/>
  <c r="R98" i="13" a="1"/>
  <c r="R98" i="13" s="1"/>
  <c r="R61" i="13" a="1"/>
  <c r="R61" i="13" s="1"/>
  <c r="N35" i="13" a="1"/>
  <c r="N35" i="13" s="1"/>
  <c r="Z85" i="7" a="1"/>
  <c r="Z85" i="7" s="1"/>
  <c r="Z23" i="7" a="1"/>
  <c r="Z23" i="7" s="1"/>
  <c r="N53" i="7" a="1"/>
  <c r="N53" i="7" s="1"/>
  <c r="AD77" i="13" a="1"/>
  <c r="AD77" i="13" s="1"/>
  <c r="N84" i="13" a="1"/>
  <c r="N84" i="13" s="1"/>
  <c r="AD60" i="13" a="1"/>
  <c r="AD60" i="13" s="1"/>
  <c r="AD100" i="13" a="1"/>
  <c r="AD100" i="13" s="1"/>
  <c r="Z88" i="13" a="1"/>
  <c r="Z88" i="13" s="1"/>
  <c r="N94" i="13" a="1"/>
  <c r="N94" i="13" s="1"/>
  <c r="AD93" i="13" a="1"/>
  <c r="AD93" i="13" s="1"/>
  <c r="AD59" i="13" a="1"/>
  <c r="AD59" i="13" s="1"/>
  <c r="AD50" i="13" a="1"/>
  <c r="AD50" i="13" s="1"/>
  <c r="Z43" i="13" a="1"/>
  <c r="Z43" i="13" s="1"/>
  <c r="Z99" i="13" a="1"/>
  <c r="Z99" i="13" s="1"/>
  <c r="N36" i="13" a="1"/>
  <c r="N36" i="13" s="1"/>
  <c r="N55" i="7" a="1"/>
  <c r="N55" i="7" s="1"/>
  <c r="Z100" i="13" a="1"/>
  <c r="Z100" i="13" s="1"/>
  <c r="N79" i="13" a="1"/>
  <c r="N79" i="13" s="1"/>
  <c r="N50" i="13" a="1"/>
  <c r="N50" i="13" s="1"/>
  <c r="N105" i="13" a="1"/>
  <c r="N105" i="13" s="1"/>
  <c r="N43" i="7" a="1"/>
  <c r="N43" i="7" s="1"/>
  <c r="N54" i="13" a="1"/>
  <c r="N54" i="13" s="1"/>
  <c r="J105" i="13" a="1"/>
  <c r="J105" i="13" s="1"/>
  <c r="F7" i="7" a="1"/>
  <c r="F7" i="7" s="1"/>
  <c r="N84" i="7" a="1"/>
  <c r="N84" i="7" s="1"/>
  <c r="AD58" i="7" a="1"/>
  <c r="AD58" i="7" s="1"/>
  <c r="R73" i="13" a="1"/>
  <c r="R73" i="13" s="1"/>
  <c r="N15" i="7" a="1"/>
  <c r="N15" i="7" s="1"/>
  <c r="J32" i="7" a="1"/>
  <c r="J32" i="7" s="1"/>
  <c r="J101" i="13" a="1"/>
  <c r="J101" i="13" s="1"/>
  <c r="Z93" i="13" a="1"/>
  <c r="Z93" i="13" s="1"/>
  <c r="N28" i="7" a="1"/>
  <c r="N28" i="7" s="1"/>
  <c r="N27" i="7" a="1"/>
  <c r="N27" i="7" s="1"/>
  <c r="J38" i="7" a="1"/>
  <c r="J38" i="7" s="1"/>
  <c r="AB839" i="8"/>
  <c r="AB823" i="8"/>
  <c r="N92" i="13" a="1"/>
  <c r="N92" i="13" s="1"/>
  <c r="AD88" i="13" a="1"/>
  <c r="AD88" i="13" s="1"/>
  <c r="R53" i="13" a="1"/>
  <c r="R53" i="13" s="1"/>
  <c r="R81" i="13" a="1"/>
  <c r="R81" i="13" s="1"/>
  <c r="V42" i="7" a="1"/>
  <c r="V42" i="7" s="1"/>
  <c r="AD81" i="13" a="1"/>
  <c r="AD81" i="13" s="1"/>
  <c r="AD83" i="13" a="1"/>
  <c r="AD83" i="13" s="1"/>
  <c r="N45" i="13" a="1"/>
  <c r="N45" i="13" s="1"/>
  <c r="AD105" i="13" a="1"/>
  <c r="AD105" i="13" s="1"/>
  <c r="F63" i="7" a="1"/>
  <c r="F63" i="7" s="1"/>
  <c r="N64" i="13" a="1"/>
  <c r="N64" i="13" s="1"/>
  <c r="N7" i="7" a="1"/>
  <c r="N7" i="7" s="1"/>
  <c r="N18" i="7" a="1"/>
  <c r="N18" i="7" s="1"/>
  <c r="R51" i="7" a="1"/>
  <c r="R51" i="7" s="1"/>
  <c r="V59" i="7" a="1"/>
  <c r="V59" i="7" s="1"/>
  <c r="N72" i="7" a="1"/>
  <c r="N72" i="7" s="1"/>
  <c r="J20" i="7" a="1"/>
  <c r="J20" i="7" s="1"/>
  <c r="R35" i="13" a="1"/>
  <c r="R35" i="13" s="1"/>
  <c r="N95" i="7" a="1"/>
  <c r="N95" i="7" s="1"/>
  <c r="J19" i="7" a="1"/>
  <c r="J19" i="7" s="1"/>
  <c r="R85" i="13" a="1"/>
  <c r="R85" i="13" s="1"/>
  <c r="Z83" i="7" a="1"/>
  <c r="Z83" i="7" s="1"/>
  <c r="N20" i="7" a="1"/>
  <c r="N20" i="7" s="1"/>
  <c r="J90" i="7" a="1"/>
  <c r="J90" i="7" s="1"/>
  <c r="N57" i="7" a="1"/>
  <c r="N57" i="7" s="1"/>
  <c r="Z24" i="7" a="1"/>
  <c r="Z24" i="7" s="1"/>
  <c r="AD774" i="8"/>
  <c r="AB763" i="8"/>
  <c r="N78" i="13" a="1"/>
  <c r="N78" i="13" s="1"/>
  <c r="Z33" i="13" a="1"/>
  <c r="Z33" i="13" s="1"/>
  <c r="AD52" i="13" a="1"/>
  <c r="AD52" i="13" s="1"/>
  <c r="AD86" i="13" a="1"/>
  <c r="AD86" i="13" s="1"/>
  <c r="AD51" i="13" a="1"/>
  <c r="AD51" i="13" s="1"/>
  <c r="R74" i="13" a="1"/>
  <c r="R74" i="13" s="1"/>
  <c r="Z96" i="13" a="1"/>
  <c r="Z96" i="13" s="1"/>
  <c r="V48" i="7" a="1"/>
  <c r="V48" i="7" s="1"/>
  <c r="N70" i="7" a="1"/>
  <c r="N70" i="7" s="1"/>
  <c r="N59" i="13" a="1"/>
  <c r="N59" i="13" s="1"/>
  <c r="AD89" i="13" a="1"/>
  <c r="AD89" i="13" s="1"/>
  <c r="N14" i="7" a="1"/>
  <c r="N14" i="7" s="1"/>
  <c r="N61" i="13" a="1"/>
  <c r="N61" i="13" s="1"/>
  <c r="N86" i="13" a="1"/>
  <c r="N86" i="13" s="1"/>
  <c r="N62" i="7" a="1"/>
  <c r="N62" i="7" s="1"/>
  <c r="N86" i="7" a="1"/>
  <c r="N86" i="7" s="1"/>
  <c r="Z64" i="13" a="1"/>
  <c r="Z64" i="13" s="1"/>
  <c r="Z92" i="13" a="1"/>
  <c r="Z92" i="13" s="1"/>
  <c r="N99" i="13" a="1"/>
  <c r="N99" i="13" s="1"/>
  <c r="N63" i="7" a="1"/>
  <c r="N63" i="7" s="1"/>
  <c r="J93" i="7" a="1"/>
  <c r="J93" i="7" s="1"/>
  <c r="Z48" i="13" a="1"/>
  <c r="Z48" i="13" s="1"/>
  <c r="N59" i="7" a="1"/>
  <c r="N59" i="7" s="1"/>
  <c r="J39" i="7" a="1"/>
  <c r="J39" i="7" s="1"/>
  <c r="Z31" i="13" a="1"/>
  <c r="Z31" i="13" s="1"/>
  <c r="Z105" i="13" a="1"/>
  <c r="Z105" i="13" s="1"/>
  <c r="N47" i="7" a="1"/>
  <c r="N47" i="7" s="1"/>
  <c r="AD72" i="7" a="1"/>
  <c r="AD72" i="7" s="1"/>
  <c r="Z47" i="7" a="1"/>
  <c r="Z47" i="7" s="1"/>
  <c r="Z87" i="7" a="1"/>
  <c r="Z87" i="7" s="1"/>
  <c r="R103" i="7" a="1"/>
  <c r="R103" i="7" s="1"/>
  <c r="AF784" i="8"/>
  <c r="AD827" i="8"/>
  <c r="V88" i="7" a="1"/>
  <c r="V88" i="7" s="1"/>
  <c r="F44" i="7" a="1"/>
  <c r="F44" i="7" s="1"/>
  <c r="F70" i="7" a="1"/>
  <c r="F70" i="7" s="1"/>
  <c r="AD44" i="13" a="1"/>
  <c r="AD44" i="13" s="1"/>
  <c r="AD64" i="13" a="1"/>
  <c r="AD64" i="13" s="1"/>
  <c r="AD62" i="13" a="1"/>
  <c r="AD62" i="13" s="1"/>
  <c r="Z65" i="13" a="1"/>
  <c r="Z65" i="13" s="1"/>
  <c r="Z76" i="13" a="1"/>
  <c r="Z76" i="13" s="1"/>
  <c r="N37" i="13" a="1"/>
  <c r="N37" i="13" s="1"/>
  <c r="R43" i="13" a="1"/>
  <c r="R43" i="13" s="1"/>
  <c r="Z80" i="13" a="1"/>
  <c r="Z80" i="13" s="1"/>
  <c r="R92" i="13" a="1"/>
  <c r="R92" i="13" s="1"/>
  <c r="N69" i="13" a="1"/>
  <c r="N69" i="13" s="1"/>
  <c r="Z52" i="13" a="1"/>
  <c r="Z52" i="13" s="1"/>
  <c r="Z53" i="13" a="1"/>
  <c r="Z53" i="13" s="1"/>
  <c r="N39" i="7" a="1"/>
  <c r="N39" i="7" s="1"/>
  <c r="N36" i="7" a="1"/>
  <c r="N36" i="7" s="1"/>
  <c r="N100" i="13" a="1"/>
  <c r="N100" i="13" s="1"/>
  <c r="F16" i="7" a="1"/>
  <c r="F16" i="7" s="1"/>
  <c r="N85" i="7" a="1"/>
  <c r="N85" i="7" s="1"/>
  <c r="N9" i="7" a="1"/>
  <c r="N9" i="7" s="1"/>
  <c r="AD67" i="13" a="1"/>
  <c r="AD67" i="13" s="1"/>
  <c r="N24" i="7" a="1"/>
  <c r="N24" i="7" s="1"/>
  <c r="J102" i="7" a="1"/>
  <c r="J102" i="7" s="1"/>
  <c r="R46" i="13" a="1"/>
  <c r="R46" i="13" s="1"/>
  <c r="Z51" i="13" a="1"/>
  <c r="Z51" i="13" s="1"/>
  <c r="AF775" i="8"/>
  <c r="AD775" i="8"/>
  <c r="AD92" i="13" a="1"/>
  <c r="AD92" i="13" s="1"/>
  <c r="N67" i="13" a="1"/>
  <c r="N67" i="13" s="1"/>
  <c r="AD98" i="13" a="1"/>
  <c r="AD98" i="13" s="1"/>
  <c r="AD68" i="13" a="1"/>
  <c r="AD68" i="13" s="1"/>
  <c r="AD33" i="13" a="1"/>
  <c r="AD33" i="13" s="1"/>
  <c r="AD41" i="13" a="1"/>
  <c r="AD41" i="13" s="1"/>
  <c r="N93" i="13" a="1"/>
  <c r="N93" i="13" s="1"/>
  <c r="AD55" i="13" a="1"/>
  <c r="AD55" i="13" s="1"/>
  <c r="AD72" i="13" a="1"/>
  <c r="AD72" i="13" s="1"/>
  <c r="R57" i="13" a="1"/>
  <c r="R57" i="13" s="1"/>
  <c r="N41" i="13" a="1"/>
  <c r="N41" i="13" s="1"/>
  <c r="N55" i="13" a="1"/>
  <c r="N55" i="13" s="1"/>
  <c r="R36" i="13" a="1"/>
  <c r="R36" i="13" s="1"/>
  <c r="N90" i="7" a="1"/>
  <c r="N90" i="7" s="1"/>
  <c r="R60" i="13" a="1"/>
  <c r="R60" i="13" s="1"/>
  <c r="N16" i="7" a="1"/>
  <c r="N16" i="7" s="1"/>
  <c r="N6" i="7" a="1"/>
  <c r="N6" i="7" s="1"/>
  <c r="Z83" i="13" a="1"/>
  <c r="Z83" i="13" s="1"/>
  <c r="R65" i="13" a="1"/>
  <c r="R65" i="13" s="1"/>
  <c r="N5" i="7" a="1"/>
  <c r="N5" i="7" s="1"/>
  <c r="J77" i="7" a="1"/>
  <c r="J77" i="7" s="1"/>
  <c r="Z61" i="13" a="1"/>
  <c r="Z61" i="13" s="1"/>
  <c r="R54" i="13" a="1"/>
  <c r="R54" i="13" s="1"/>
  <c r="AD95" i="7" a="1"/>
  <c r="AD95" i="7" s="1"/>
  <c r="N57" i="13" a="1"/>
  <c r="N57" i="13" s="1"/>
  <c r="AD103" i="13" a="1"/>
  <c r="AD103" i="13" s="1"/>
  <c r="N62" i="13" a="1"/>
  <c r="N62" i="13" s="1"/>
  <c r="AD91" i="13" a="1"/>
  <c r="AD91" i="13" s="1"/>
  <c r="N89" i="13" a="1"/>
  <c r="N89" i="13" s="1"/>
  <c r="N52" i="13" a="1"/>
  <c r="N52" i="13" s="1"/>
  <c r="AD34" i="13" a="1"/>
  <c r="AD34" i="13" s="1"/>
  <c r="N76" i="7" a="1"/>
  <c r="N76" i="7" s="1"/>
  <c r="Z44" i="13" a="1"/>
  <c r="Z44" i="13" s="1"/>
  <c r="R87" i="13" a="1"/>
  <c r="R87" i="13" s="1"/>
  <c r="R96" i="13" a="1"/>
  <c r="R96" i="13" s="1"/>
  <c r="N61" i="7" a="1"/>
  <c r="N61" i="7" s="1"/>
  <c r="AD79" i="13" a="1"/>
  <c r="AD79" i="13" s="1"/>
  <c r="AD53" i="13" a="1"/>
  <c r="AD53" i="13" s="1"/>
  <c r="R86" i="13" a="1"/>
  <c r="R86" i="13" s="1"/>
  <c r="N92" i="7" a="1"/>
  <c r="N92" i="7" s="1"/>
  <c r="N80" i="7" a="1"/>
  <c r="N80" i="7" s="1"/>
  <c r="Z86" i="13" a="1"/>
  <c r="Z86" i="13" s="1"/>
  <c r="Z68" i="7" a="1"/>
  <c r="Z68" i="7" s="1"/>
  <c r="Z1139" i="8"/>
  <c r="AE779" i="8"/>
  <c r="AE819" i="8"/>
  <c r="X85" i="7" a="1"/>
  <c r="X85" i="7" s="1"/>
  <c r="AB72" i="13" a="1"/>
  <c r="AB72" i="13" s="1"/>
  <c r="Z69" i="13" a="1"/>
  <c r="Z69" i="13" s="1"/>
  <c r="N49" i="13" a="1"/>
  <c r="N49" i="13" s="1"/>
  <c r="AD63" i="7" a="1"/>
  <c r="AD63" i="7" s="1"/>
  <c r="X46" i="7" a="1"/>
  <c r="X46" i="7" s="1"/>
  <c r="N11" i="7" a="1"/>
  <c r="N11" i="7" s="1"/>
  <c r="AD56" i="13" a="1"/>
  <c r="AD56" i="13" s="1"/>
  <c r="N29" i="13" a="1"/>
  <c r="N29" i="13" s="1"/>
  <c r="AD89" i="7" a="1"/>
  <c r="AD89" i="7" s="1"/>
  <c r="J62" i="7" a="1"/>
  <c r="J62" i="7" s="1"/>
  <c r="N34" i="7" a="1"/>
  <c r="N34" i="7" s="1"/>
  <c r="AD74" i="7" a="1"/>
  <c r="AD74" i="7" s="1"/>
  <c r="N97" i="7" a="1"/>
  <c r="N97" i="7" s="1"/>
  <c r="Z14" i="7" a="1"/>
  <c r="Z14" i="7" s="1"/>
  <c r="J31" i="7" a="1"/>
  <c r="J31" i="7" s="1"/>
  <c r="N33" i="7" a="1"/>
  <c r="N33" i="7" s="1"/>
  <c r="N78" i="7" a="1"/>
  <c r="N78" i="7" s="1"/>
  <c r="J16" i="7" a="1"/>
  <c r="J16" i="7" s="1"/>
  <c r="Z51" i="7" a="1"/>
  <c r="Z51" i="7" s="1"/>
  <c r="J5" i="7" a="1"/>
  <c r="J5" i="7" s="1"/>
  <c r="Z104" i="7" a="1"/>
  <c r="Z104" i="7" s="1"/>
  <c r="J58" i="7" a="1"/>
  <c r="J58" i="7" s="1"/>
  <c r="Z41" i="7" a="1"/>
  <c r="Z41" i="7" s="1"/>
  <c r="Z18" i="7" a="1"/>
  <c r="Z18" i="7" s="1"/>
  <c r="AD20" i="7" a="1"/>
  <c r="AD20" i="7" s="1"/>
  <c r="N102" i="7" a="1"/>
  <c r="N102" i="7" s="1"/>
  <c r="N65" i="7" a="1"/>
  <c r="N65" i="7" s="1"/>
  <c r="J97" i="7" a="1"/>
  <c r="J97" i="7" s="1"/>
  <c r="X79" i="7" a="1"/>
  <c r="X79" i="7" s="1"/>
  <c r="B47" i="13" a="1"/>
  <c r="B47" i="13" s="1"/>
  <c r="Z58" i="13" a="1"/>
  <c r="Z58" i="13" s="1"/>
  <c r="R76" i="13" a="1"/>
  <c r="R76" i="13" s="1"/>
  <c r="Z66" i="13" a="1"/>
  <c r="Z66" i="13" s="1"/>
  <c r="AD73" i="13" a="1"/>
  <c r="AD73" i="13" s="1"/>
  <c r="AD90" i="7" a="1"/>
  <c r="AD90" i="7" s="1"/>
  <c r="N60" i="7" a="1"/>
  <c r="N60" i="7" s="1"/>
  <c r="N37" i="7" a="1"/>
  <c r="N37" i="7" s="1"/>
  <c r="N48" i="7" a="1"/>
  <c r="N48" i="7" s="1"/>
  <c r="AD73" i="7" a="1"/>
  <c r="AD73" i="7" s="1"/>
  <c r="J21" i="7" a="1"/>
  <c r="J21" i="7" s="1"/>
  <c r="N66" i="7" a="1"/>
  <c r="N66" i="7" s="1"/>
  <c r="AD22" i="7" a="1"/>
  <c r="AD22" i="7" s="1"/>
  <c r="Z45" i="13" a="1"/>
  <c r="Z45" i="13" s="1"/>
  <c r="N94" i="7" a="1"/>
  <c r="N94" i="7" s="1"/>
  <c r="Z16" i="7" a="1"/>
  <c r="Z16" i="7" s="1"/>
  <c r="J83" i="7" a="1"/>
  <c r="J83" i="7" s="1"/>
  <c r="AD75" i="7" a="1"/>
  <c r="AD75" i="7" s="1"/>
  <c r="J24" i="7" a="1"/>
  <c r="J24" i="7" s="1"/>
  <c r="Z11" i="7" a="1"/>
  <c r="Z11" i="7" s="1"/>
  <c r="J40" i="7" a="1"/>
  <c r="J40" i="7" s="1"/>
  <c r="AD60" i="7" a="1"/>
  <c r="AD60" i="7" s="1"/>
  <c r="Z9" i="7" a="1"/>
  <c r="Z9" i="7" s="1"/>
  <c r="J48" i="7" a="1"/>
  <c r="J48" i="7" s="1"/>
  <c r="AD54" i="7" a="1"/>
  <c r="AD54" i="7" s="1"/>
  <c r="Z35" i="7" a="1"/>
  <c r="Z35" i="7" s="1"/>
  <c r="R71" i="13" a="1"/>
  <c r="R71" i="13" s="1"/>
  <c r="Z91" i="13" a="1"/>
  <c r="Z91" i="13" s="1"/>
  <c r="R40" i="13" a="1"/>
  <c r="R40" i="13" s="1"/>
  <c r="R103" i="13" a="1"/>
  <c r="R103" i="13" s="1"/>
  <c r="Z72" i="13" a="1"/>
  <c r="Z72" i="13" s="1"/>
  <c r="Z101" i="13" a="1"/>
  <c r="Z101" i="13" s="1"/>
  <c r="N31" i="7" a="1"/>
  <c r="N31" i="7" s="1"/>
  <c r="V73" i="7" a="1"/>
  <c r="V73" i="7" s="1"/>
  <c r="R73" i="7" a="1"/>
  <c r="R73" i="7" s="1"/>
  <c r="AD78" i="7" a="1"/>
  <c r="AD78" i="7" s="1"/>
  <c r="N89" i="7" a="1"/>
  <c r="N89" i="7" s="1"/>
  <c r="N50" i="7" a="1"/>
  <c r="N50" i="7" s="1"/>
  <c r="J99" i="7" a="1"/>
  <c r="J99" i="7" s="1"/>
  <c r="J92" i="7" a="1"/>
  <c r="J92" i="7" s="1"/>
  <c r="N26" i="7" a="1"/>
  <c r="N26" i="7" s="1"/>
  <c r="N74" i="7" a="1"/>
  <c r="N74" i="7" s="1"/>
  <c r="J47" i="7" a="1"/>
  <c r="J47" i="7" s="1"/>
  <c r="J84" i="7" a="1"/>
  <c r="J84" i="7" s="1"/>
  <c r="J15" i="7" a="1"/>
  <c r="J15" i="7" s="1"/>
  <c r="J6" i="7" a="1"/>
  <c r="J6" i="7" s="1"/>
  <c r="Z88" i="7" a="1"/>
  <c r="Z88" i="7" s="1"/>
  <c r="J50" i="7" a="1"/>
  <c r="J50" i="7" s="1"/>
  <c r="J52" i="7" a="1"/>
  <c r="J52" i="7" s="1"/>
  <c r="Z40" i="7" a="1"/>
  <c r="Z40" i="7" s="1"/>
  <c r="AD52" i="7" a="1"/>
  <c r="AD52" i="7" s="1"/>
  <c r="Z80" i="7" a="1"/>
  <c r="Z80" i="7" s="1"/>
  <c r="J45" i="7" a="1"/>
  <c r="J45" i="7" s="1"/>
  <c r="Z31" i="7" a="1"/>
  <c r="Z31" i="7" s="1"/>
  <c r="R20" i="7" a="1"/>
  <c r="R20" i="7" s="1"/>
  <c r="J73" i="7" a="1"/>
  <c r="J73" i="7" s="1"/>
  <c r="R51" i="13" a="1"/>
  <c r="R51" i="13" s="1"/>
  <c r="R64" i="13" a="1"/>
  <c r="R64" i="13" s="1"/>
  <c r="B48" i="13" a="1"/>
  <c r="B48" i="13" s="1"/>
  <c r="J55" i="7" a="1"/>
  <c r="J55" i="7" s="1"/>
  <c r="B71" i="13" a="1"/>
  <c r="B71" i="13" s="1"/>
  <c r="R59" i="7" a="1"/>
  <c r="R59" i="7" s="1"/>
  <c r="R84" i="13" a="1"/>
  <c r="R84" i="13" s="1"/>
  <c r="R37" i="13" a="1"/>
  <c r="R37" i="13" s="1"/>
  <c r="N33" i="13" a="1"/>
  <c r="N33" i="13" s="1"/>
  <c r="N96" i="7" a="1"/>
  <c r="N96" i="7" s="1"/>
  <c r="N100" i="7" a="1"/>
  <c r="N100" i="7" s="1"/>
  <c r="Z67" i="7" a="1"/>
  <c r="Z67" i="7" s="1"/>
  <c r="N46" i="7" a="1"/>
  <c r="N46" i="7" s="1"/>
  <c r="AD87" i="13" a="1"/>
  <c r="AD87" i="13" s="1"/>
  <c r="N87" i="7" a="1"/>
  <c r="N87" i="7" s="1"/>
  <c r="J10" i="7" a="1"/>
  <c r="J10" i="7" s="1"/>
  <c r="J74" i="7" a="1"/>
  <c r="J74" i="7" s="1"/>
  <c r="Z81" i="7" a="1"/>
  <c r="Z81" i="7" s="1"/>
  <c r="J30" i="7" a="1"/>
  <c r="J30" i="7" s="1"/>
  <c r="J27" i="7" a="1"/>
  <c r="J27" i="7" s="1"/>
  <c r="Z22" i="7" a="1"/>
  <c r="Z22" i="7" s="1"/>
  <c r="J76" i="7" a="1"/>
  <c r="J76" i="7" s="1"/>
  <c r="Z59" i="7" a="1"/>
  <c r="Z59" i="7" s="1"/>
  <c r="J41" i="7" a="1"/>
  <c r="J41" i="7" s="1"/>
  <c r="X56" i="7" a="1"/>
  <c r="X56" i="7" s="1"/>
  <c r="H15" i="7" a="1"/>
  <c r="H15" i="7" s="1"/>
  <c r="AB56" i="7" a="1"/>
  <c r="AB56" i="7" s="1"/>
  <c r="F85" i="7" a="1"/>
  <c r="F85" i="7" s="1"/>
  <c r="Z61" i="7" a="1"/>
  <c r="Z61" i="7" s="1"/>
  <c r="J88" i="7" a="1"/>
  <c r="J88" i="7" s="1"/>
  <c r="AD45" i="7" a="1"/>
  <c r="AD45" i="7" s="1"/>
  <c r="N81" i="13" a="1"/>
  <c r="N81" i="13" s="1"/>
  <c r="Z66" i="7" a="1"/>
  <c r="Z66" i="7" s="1"/>
  <c r="J8" i="7" a="1"/>
  <c r="J8" i="7" s="1"/>
  <c r="AD37" i="7" a="1"/>
  <c r="AD37" i="7" s="1"/>
  <c r="Z34" i="7" a="1"/>
  <c r="Z34" i="7" s="1"/>
  <c r="J105" i="7" a="1"/>
  <c r="J105" i="7" s="1"/>
  <c r="R81" i="7" a="1"/>
  <c r="R81" i="7" s="1"/>
  <c r="Z48" i="7" a="1"/>
  <c r="Z48" i="7" s="1"/>
  <c r="J64" i="7" a="1"/>
  <c r="J64" i="7" s="1"/>
  <c r="AD68" i="7" a="1"/>
  <c r="AD68" i="7" s="1"/>
  <c r="R18" i="7" a="1"/>
  <c r="R18" i="7" s="1"/>
  <c r="Z37" i="7" a="1"/>
  <c r="Z37" i="7" s="1"/>
  <c r="J98" i="7" a="1"/>
  <c r="J98" i="7" s="1"/>
  <c r="AD82" i="7" a="1"/>
  <c r="AD82" i="7" s="1"/>
  <c r="Z86" i="7" a="1"/>
  <c r="Z86" i="7" s="1"/>
  <c r="Z30" i="7" a="1"/>
  <c r="Z30" i="7" s="1"/>
  <c r="J35" i="7" a="1"/>
  <c r="J35" i="7" s="1"/>
  <c r="AD92" i="7" a="1"/>
  <c r="AD92" i="7" s="1"/>
  <c r="R101" i="7" a="1"/>
  <c r="R101" i="7" s="1"/>
  <c r="J95" i="7" a="1"/>
  <c r="J95" i="7" s="1"/>
  <c r="Z12" i="7" a="1"/>
  <c r="Z12" i="7" s="1"/>
  <c r="R8" i="7" a="1"/>
  <c r="R8" i="7" s="1"/>
  <c r="Z36" i="7" a="1"/>
  <c r="Z36" i="7" s="1"/>
  <c r="J79" i="7" a="1"/>
  <c r="J79" i="7" s="1"/>
  <c r="Z26" i="7" a="1"/>
  <c r="Z26" i="7" s="1"/>
  <c r="N8" i="7" a="1"/>
  <c r="N8" i="7" s="1"/>
  <c r="R68" i="7" a="1"/>
  <c r="R68" i="7" s="1"/>
  <c r="Z32" i="7" a="1"/>
  <c r="Z32" i="7" s="1"/>
  <c r="N29" i="7" a="1"/>
  <c r="N29" i="7" s="1"/>
  <c r="R85" i="7" a="1"/>
  <c r="R85" i="7" s="1"/>
  <c r="Z98" i="7" a="1"/>
  <c r="Z98" i="7" s="1"/>
  <c r="R43" i="7" a="1"/>
  <c r="R43" i="7" s="1"/>
  <c r="R7" i="7" a="1"/>
  <c r="R7" i="7" s="1"/>
  <c r="Z27" i="7" a="1"/>
  <c r="Z27" i="7" s="1"/>
  <c r="R58" i="13" a="1"/>
  <c r="R58" i="13" s="1"/>
  <c r="R39" i="13" a="1"/>
  <c r="R39" i="13" s="1"/>
  <c r="R62" i="13" a="1"/>
  <c r="R62" i="13" s="1"/>
  <c r="V11" i="7" a="1"/>
  <c r="V11" i="7" s="1"/>
  <c r="N32" i="7" a="1"/>
  <c r="N32" i="7" s="1"/>
  <c r="N25" i="7" a="1"/>
  <c r="N25" i="7" s="1"/>
  <c r="Z84" i="13" a="1"/>
  <c r="Z84" i="13" s="1"/>
  <c r="J85" i="7" a="1"/>
  <c r="J85" i="7" s="1"/>
  <c r="AD6" i="7" a="1"/>
  <c r="AD6" i="7" s="1"/>
  <c r="N22" i="7" a="1"/>
  <c r="N22" i="7" s="1"/>
  <c r="J67" i="7" a="1"/>
  <c r="J67" i="7" s="1"/>
  <c r="AD46" i="13" a="1"/>
  <c r="AD46" i="13" s="1"/>
  <c r="N38" i="13" a="1"/>
  <c r="N38" i="13" s="1"/>
  <c r="N52" i="7" a="1"/>
  <c r="N52" i="7" s="1"/>
  <c r="J36" i="7" a="1"/>
  <c r="J36" i="7" s="1"/>
  <c r="J46" i="7" a="1"/>
  <c r="J46" i="7" s="1"/>
  <c r="AD66" i="7" a="1"/>
  <c r="AD66" i="7" s="1"/>
  <c r="N56" i="7" a="1"/>
  <c r="N56" i="7" s="1"/>
  <c r="Z52" i="7" a="1"/>
  <c r="Z52" i="7" s="1"/>
  <c r="Z13" i="7" a="1"/>
  <c r="Z13" i="7" s="1"/>
  <c r="N30" i="7" a="1"/>
  <c r="N30" i="7" s="1"/>
  <c r="J28" i="7" a="1"/>
  <c r="J28" i="7" s="1"/>
  <c r="J54" i="7" a="1"/>
  <c r="J54" i="7" s="1"/>
  <c r="Z55" i="7" a="1"/>
  <c r="Z55" i="7" s="1"/>
  <c r="J53" i="7" a="1"/>
  <c r="J53" i="7" s="1"/>
  <c r="Z19" i="7" a="1"/>
  <c r="Z19" i="7" s="1"/>
  <c r="R78" i="13" a="1"/>
  <c r="R78" i="13" s="1"/>
  <c r="Z102" i="7" a="1"/>
  <c r="Z102" i="7" s="1"/>
  <c r="R82" i="7" a="1"/>
  <c r="R82" i="7" s="1"/>
  <c r="N68" i="7" a="1"/>
  <c r="N68" i="7" s="1"/>
  <c r="N75" i="7" a="1"/>
  <c r="N75" i="7" s="1"/>
  <c r="N69" i="7" a="1"/>
  <c r="N69" i="7" s="1"/>
  <c r="N41" i="7" a="1"/>
  <c r="N41" i="7" s="1"/>
  <c r="N12" i="7" a="1"/>
  <c r="N12" i="7" s="1"/>
  <c r="N72" i="13" a="1"/>
  <c r="N72" i="13" s="1"/>
  <c r="AD40" i="7" a="1"/>
  <c r="AD40" i="7" s="1"/>
  <c r="J29" i="7" a="1"/>
  <c r="J29" i="7" s="1"/>
  <c r="L97" i="7" a="1"/>
  <c r="L97" i="7" s="1"/>
  <c r="AD104" i="7" a="1"/>
  <c r="AD104" i="7" s="1"/>
  <c r="X27" i="7" a="1"/>
  <c r="X27" i="7" s="1"/>
  <c r="J43" i="7" a="1"/>
  <c r="J43" i="7" s="1"/>
  <c r="N21" i="7" a="1"/>
  <c r="N21" i="7" s="1"/>
  <c r="Z100" i="7" a="1"/>
  <c r="Z100" i="7" s="1"/>
  <c r="J68" i="7" a="1"/>
  <c r="J68" i="7" s="1"/>
  <c r="Z95" i="7" a="1"/>
  <c r="Z95" i="7" s="1"/>
  <c r="X57" i="7" a="1"/>
  <c r="X57" i="7" s="1"/>
  <c r="Z87" i="13" a="1"/>
  <c r="Z87" i="13" s="1"/>
  <c r="N101" i="7" a="1"/>
  <c r="N101" i="7" s="1"/>
  <c r="H20" i="7" a="1"/>
  <c r="H20" i="7" s="1"/>
  <c r="Z89" i="13" a="1"/>
  <c r="Z89" i="13" s="1"/>
  <c r="J96" i="7" a="1"/>
  <c r="J96" i="7" s="1"/>
  <c r="Z63" i="13" a="1"/>
  <c r="Z63" i="13" s="1"/>
  <c r="AD93" i="7" a="1"/>
  <c r="AD93" i="7" s="1"/>
  <c r="Z71" i="7" a="1"/>
  <c r="Z71" i="7" s="1"/>
  <c r="Z59" i="13" a="1"/>
  <c r="Z59" i="13" s="1"/>
  <c r="J11" i="7" a="1"/>
  <c r="J11" i="7" s="1"/>
  <c r="Z60" i="7" a="1"/>
  <c r="Z60" i="7" s="1"/>
  <c r="X38" i="7" a="1"/>
  <c r="X38" i="7" s="1"/>
  <c r="A2" i="4"/>
  <c r="Z29" i="7" a="1"/>
  <c r="Z29" i="7" s="1"/>
  <c r="J69" i="7" a="1"/>
  <c r="J69" i="7" s="1"/>
  <c r="J70" i="7" a="1"/>
  <c r="J70" i="7" s="1"/>
  <c r="Z33" i="7" a="1"/>
  <c r="Z33" i="7" s="1"/>
  <c r="Z54" i="7" a="1"/>
  <c r="Z54" i="7" s="1"/>
  <c r="R93" i="7" a="1"/>
  <c r="R93" i="7" s="1"/>
  <c r="R97" i="7" a="1"/>
  <c r="R97" i="7" s="1"/>
  <c r="R12" i="7" a="1"/>
  <c r="R12" i="7" s="1"/>
  <c r="X58" i="7" a="1"/>
  <c r="X58" i="7" s="1"/>
  <c r="AB91" i="7" a="1"/>
  <c r="AB91" i="7" s="1"/>
  <c r="AB69" i="7" a="1"/>
  <c r="AB69" i="7" s="1"/>
  <c r="D47" i="7" a="1"/>
  <c r="D47" i="7" s="1"/>
  <c r="X21" i="7" a="1"/>
  <c r="X21" i="7" s="1"/>
  <c r="L9" i="7" a="1"/>
  <c r="L9" i="7" s="1"/>
  <c r="P37" i="7" a="1"/>
  <c r="P37" i="7" s="1"/>
  <c r="R45" i="7" a="1"/>
  <c r="R45" i="7" s="1"/>
  <c r="R86" i="7" a="1"/>
  <c r="R86" i="7" s="1"/>
  <c r="R11" i="7" a="1"/>
  <c r="R11" i="7" s="1"/>
  <c r="R67" i="7" a="1"/>
  <c r="R67" i="7" s="1"/>
  <c r="R74" i="7" a="1"/>
  <c r="R74" i="7" s="1"/>
  <c r="R100" i="7" a="1"/>
  <c r="R100" i="7" s="1"/>
  <c r="AD5" i="7" a="1"/>
  <c r="AD5" i="7" s="1"/>
  <c r="R80" i="7" a="1"/>
  <c r="R80" i="7" s="1"/>
  <c r="R84" i="7" a="1"/>
  <c r="R84" i="7" s="1"/>
  <c r="R76" i="7" a="1"/>
  <c r="R76" i="7" s="1"/>
  <c r="B22" i="13" a="1"/>
  <c r="B22" i="13" s="1"/>
  <c r="AD50" i="7" a="1"/>
  <c r="AD50" i="7" s="1"/>
  <c r="N79" i="7" a="1"/>
  <c r="N79" i="7" s="1"/>
  <c r="R65" i="7" a="1"/>
  <c r="R65" i="7" s="1"/>
  <c r="AB50" i="7" a="1"/>
  <c r="AB50" i="7" s="1"/>
  <c r="L53" i="7" a="1"/>
  <c r="L53" i="7" s="1"/>
  <c r="X67" i="7" a="1"/>
  <c r="X67" i="7" s="1"/>
  <c r="Z74" i="7" a="1"/>
  <c r="Z74" i="7" s="1"/>
  <c r="J18" i="7" a="1"/>
  <c r="J18" i="7" s="1"/>
  <c r="J59" i="7" a="1"/>
  <c r="J59" i="7" s="1"/>
  <c r="J103" i="7" a="1"/>
  <c r="J103" i="7" s="1"/>
  <c r="J34" i="7" a="1"/>
  <c r="J34" i="7" s="1"/>
  <c r="Z62" i="7" a="1"/>
  <c r="Z62" i="7" s="1"/>
  <c r="Z44" i="7" a="1"/>
  <c r="Z44" i="7" s="1"/>
  <c r="Z5" i="7" a="1"/>
  <c r="Z5" i="7" s="1"/>
  <c r="R19" i="7" a="1"/>
  <c r="R19" i="7" s="1"/>
  <c r="R21" i="7" a="1"/>
  <c r="R21" i="7" s="1"/>
  <c r="R88" i="13" a="1"/>
  <c r="R88" i="13" s="1"/>
  <c r="Z69" i="7" a="1"/>
  <c r="Z69" i="7" s="1"/>
  <c r="R5" i="7" a="1"/>
  <c r="R5" i="7" s="1"/>
  <c r="R89" i="7" a="1"/>
  <c r="R89" i="7" s="1"/>
  <c r="R79" i="7" a="1"/>
  <c r="R79" i="7" s="1"/>
  <c r="AB51" i="7" a="1"/>
  <c r="AB51" i="7" s="1"/>
  <c r="Z6" i="7" a="1"/>
  <c r="Z6" i="7" s="1"/>
  <c r="L50" i="7" a="1"/>
  <c r="L50" i="7" s="1"/>
  <c r="J22" i="7" a="1"/>
  <c r="J22" i="7" s="1"/>
  <c r="J89" i="7" a="1"/>
  <c r="J89" i="7" s="1"/>
  <c r="Z57" i="7" a="1"/>
  <c r="Z57" i="7" s="1"/>
  <c r="Z103" i="7" a="1"/>
  <c r="Z103" i="7" s="1"/>
  <c r="R78" i="7" a="1"/>
  <c r="R78" i="7" s="1"/>
  <c r="Z10" i="7" a="1"/>
  <c r="Z10" i="7" s="1"/>
  <c r="R48" i="7" a="1"/>
  <c r="R48" i="7" s="1"/>
  <c r="Z91" i="7" a="1"/>
  <c r="Z91" i="7" s="1"/>
  <c r="R26" i="7" a="1"/>
  <c r="R26" i="7" s="1"/>
  <c r="R38" i="7" a="1"/>
  <c r="R38" i="7" s="1"/>
  <c r="R24" i="7" a="1"/>
  <c r="R24" i="7" s="1"/>
  <c r="AB76" i="7" a="1"/>
  <c r="AB76" i="7" s="1"/>
  <c r="Z93" i="7" a="1"/>
  <c r="Z93" i="7" s="1"/>
  <c r="L16" i="7" a="1"/>
  <c r="L16" i="7" s="1"/>
  <c r="N88" i="7" a="1"/>
  <c r="N88" i="7" s="1"/>
  <c r="Z79" i="7" a="1"/>
  <c r="Z79" i="7" s="1"/>
  <c r="Z64" i="7" a="1"/>
  <c r="Z64" i="7" s="1"/>
  <c r="X15" i="7" a="1"/>
  <c r="X15" i="7" s="1"/>
  <c r="Z46" i="7" a="1"/>
  <c r="Z46" i="7" s="1"/>
  <c r="R41" i="7" a="1"/>
  <c r="R41" i="7" s="1"/>
  <c r="Z15" i="7" a="1"/>
  <c r="Z15" i="7" s="1"/>
  <c r="Z42" i="7" a="1"/>
  <c r="Z42" i="7" s="1"/>
  <c r="R66" i="7" a="1"/>
  <c r="R66" i="7" s="1"/>
  <c r="R95" i="7" a="1"/>
  <c r="R95" i="7" s="1"/>
  <c r="R58" i="7" a="1"/>
  <c r="R58" i="7" s="1"/>
  <c r="R62" i="7" a="1"/>
  <c r="R62" i="7" s="1"/>
  <c r="AB6" i="7" a="1"/>
  <c r="AB6" i="7" s="1"/>
  <c r="Z17" i="7" a="1"/>
  <c r="Z17" i="7" s="1"/>
  <c r="AB33" i="7" a="1"/>
  <c r="AB33" i="7" s="1"/>
  <c r="Z21" i="7" a="1"/>
  <c r="Z21" i="7" s="1"/>
  <c r="J13" i="7" a="1"/>
  <c r="J13" i="7" s="1"/>
  <c r="R6" i="7" a="1"/>
  <c r="R6" i="7" s="1"/>
  <c r="N45" i="7" a="1"/>
  <c r="N45" i="7" s="1"/>
  <c r="R9" i="7" a="1"/>
  <c r="R9" i="7" s="1"/>
  <c r="R32" i="7" a="1"/>
  <c r="R32" i="7" s="1"/>
  <c r="R60" i="7" a="1"/>
  <c r="R60" i="7" s="1"/>
  <c r="R22" i="7" a="1"/>
  <c r="R22" i="7" s="1"/>
  <c r="AB19" i="7" a="1"/>
  <c r="AB19" i="7" s="1"/>
  <c r="Z89" i="7" a="1"/>
  <c r="Z89" i="7" s="1"/>
  <c r="J63" i="7" a="1"/>
  <c r="J63" i="7" s="1"/>
  <c r="Z73" i="7" a="1"/>
  <c r="Z73" i="7" s="1"/>
  <c r="R54" i="7" a="1"/>
  <c r="R54" i="7" s="1"/>
  <c r="R28" i="7" a="1"/>
  <c r="R28" i="7" s="1"/>
  <c r="R36" i="7" a="1"/>
  <c r="R36" i="7" s="1"/>
  <c r="R94" i="7" a="1"/>
  <c r="R94" i="7" s="1"/>
  <c r="R37" i="7" a="1"/>
  <c r="R37" i="7" s="1"/>
  <c r="AB101" i="7" a="1"/>
  <c r="AB101" i="7" s="1"/>
  <c r="L39" i="7" a="1"/>
  <c r="L39" i="7" s="1"/>
  <c r="AB38" i="7" a="1"/>
  <c r="AB38" i="7" s="1"/>
  <c r="AF85" i="7" a="1"/>
  <c r="AF85" i="7" s="1"/>
  <c r="R104" i="7" a="1"/>
  <c r="R104" i="7" s="1"/>
  <c r="AB95" i="7" a="1"/>
  <c r="AB95" i="7" s="1"/>
  <c r="AB27" i="7" a="1"/>
  <c r="AB27" i="7" s="1"/>
  <c r="AG1151" i="8"/>
  <c r="AC1151" i="8"/>
  <c r="AB1151" i="8"/>
  <c r="AD1151" i="8"/>
  <c r="AF1151" i="8"/>
  <c r="AE1151" i="8"/>
  <c r="AC713" i="8"/>
  <c r="AE713" i="8"/>
  <c r="AG713" i="8"/>
  <c r="AD713" i="8"/>
  <c r="AF713" i="8"/>
  <c r="AB713" i="8"/>
  <c r="AC601" i="8"/>
  <c r="AF601" i="8"/>
  <c r="AE601" i="8"/>
  <c r="AD601" i="8"/>
  <c r="AB601" i="8"/>
  <c r="AG601" i="8"/>
  <c r="AE409" i="8"/>
  <c r="AF409" i="8"/>
  <c r="AC409" i="8"/>
  <c r="AD409" i="8"/>
  <c r="AG409" i="8"/>
  <c r="AB409" i="8"/>
  <c r="AG345" i="8"/>
  <c r="AF345" i="8"/>
  <c r="AE345" i="8"/>
  <c r="AC345" i="8"/>
  <c r="AB345" i="8"/>
  <c r="AD345" i="8"/>
  <c r="AC281" i="8"/>
  <c r="AE281" i="8"/>
  <c r="AB281" i="8"/>
  <c r="AF281" i="8"/>
  <c r="AG281" i="8"/>
  <c r="AD281" i="8"/>
  <c r="AC217" i="8"/>
  <c r="AG217" i="8"/>
  <c r="AB217" i="8"/>
  <c r="AD217" i="8"/>
  <c r="AF217" i="8"/>
  <c r="AE217" i="8"/>
  <c r="AE89" i="8"/>
  <c r="AB89" i="8"/>
  <c r="AD89" i="8"/>
  <c r="AF89" i="8"/>
  <c r="AC89" i="8"/>
  <c r="AG89" i="8"/>
  <c r="AB33" i="8"/>
  <c r="AC33" i="8"/>
  <c r="AE33" i="8"/>
  <c r="AD33" i="8"/>
  <c r="AF33" i="8"/>
  <c r="AG33" i="8"/>
  <c r="R25" i="7" a="1"/>
  <c r="R25" i="7" s="1"/>
  <c r="R90" i="7" a="1"/>
  <c r="R90" i="7" s="1"/>
  <c r="R34" i="7" a="1"/>
  <c r="R34" i="7" s="1"/>
  <c r="R23" i="7" a="1"/>
  <c r="R23" i="7" s="1"/>
  <c r="R96" i="7" a="1"/>
  <c r="R96" i="7" s="1"/>
  <c r="AB12" i="7" a="1"/>
  <c r="AB12" i="7" s="1"/>
  <c r="AB54" i="7" a="1"/>
  <c r="AB54" i="7" s="1"/>
  <c r="AB32" i="7" a="1"/>
  <c r="AB32" i="7" s="1"/>
  <c r="L70" i="7" a="1"/>
  <c r="L70" i="7" s="1"/>
  <c r="AB58" i="7" a="1"/>
  <c r="AB58" i="7" s="1"/>
  <c r="AB5" i="7" a="1"/>
  <c r="AB5" i="7" s="1"/>
  <c r="Z94" i="7" a="1"/>
  <c r="Z94" i="7" s="1"/>
  <c r="Z25" i="7" a="1"/>
  <c r="Z25" i="7" s="1"/>
  <c r="AB73" i="7" a="1"/>
  <c r="AB73" i="7" s="1"/>
  <c r="N54" i="7" a="1"/>
  <c r="N54" i="7" s="1"/>
  <c r="AB71" i="7" a="1"/>
  <c r="AB71" i="7" s="1"/>
  <c r="L12" i="7" a="1"/>
  <c r="L12" i="7" s="1"/>
  <c r="L88" i="7" a="1"/>
  <c r="L88" i="7" s="1"/>
  <c r="AB23" i="7" a="1"/>
  <c r="AB23" i="7" s="1"/>
  <c r="AG558" i="8"/>
  <c r="AD747" i="8"/>
  <c r="AB731" i="8"/>
  <c r="AB431" i="8"/>
  <c r="AD663" i="8"/>
  <c r="AG726" i="8"/>
  <c r="AG663" i="8"/>
  <c r="AG431" i="8"/>
  <c r="AD736" i="8"/>
  <c r="AG331" i="8"/>
  <c r="AF342" i="8"/>
  <c r="AF83" i="8"/>
  <c r="AF67" i="8"/>
  <c r="AG320" i="8"/>
  <c r="AF579" i="8"/>
  <c r="AF62" i="8"/>
  <c r="AF294" i="8"/>
  <c r="AF315" i="8"/>
  <c r="AD415" i="8"/>
  <c r="AC78" i="8"/>
  <c r="AD326" i="8"/>
  <c r="AD720" i="8"/>
  <c r="AC752" i="8"/>
  <c r="AF46" i="8"/>
  <c r="AF768" i="8"/>
  <c r="AF763" i="8"/>
  <c r="AD763" i="8"/>
  <c r="R13" i="7" a="1"/>
  <c r="R13" i="7" s="1"/>
  <c r="R91" i="7" a="1"/>
  <c r="R91" i="7" s="1"/>
  <c r="R57" i="7" a="1"/>
  <c r="R57" i="7" s="1"/>
  <c r="R50" i="7" a="1"/>
  <c r="R50" i="7" s="1"/>
  <c r="R17" i="7" a="1"/>
  <c r="R17" i="7" s="1"/>
  <c r="R71" i="7" a="1"/>
  <c r="R71" i="7" s="1"/>
  <c r="AB48" i="7" a="1"/>
  <c r="AB48" i="7" s="1"/>
  <c r="L90" i="7" a="1"/>
  <c r="L90" i="7" s="1"/>
  <c r="J100" i="7" a="1"/>
  <c r="J100" i="7" s="1"/>
  <c r="AB36" i="7" a="1"/>
  <c r="AB36" i="7" s="1"/>
  <c r="X61" i="7" a="1"/>
  <c r="X61" i="7" s="1"/>
  <c r="AB21" i="7" a="1"/>
  <c r="AB21" i="7" s="1"/>
  <c r="L26" i="7" a="1"/>
  <c r="L26" i="7" s="1"/>
  <c r="Z82" i="7" a="1"/>
  <c r="Z82" i="7" s="1"/>
  <c r="Z76" i="7" a="1"/>
  <c r="Z76" i="7" s="1"/>
  <c r="AB89" i="7" a="1"/>
  <c r="AB89" i="7" s="1"/>
  <c r="J81" i="7" a="1"/>
  <c r="J81" i="7" s="1"/>
  <c r="X48" i="7" a="1"/>
  <c r="X48" i="7" s="1"/>
  <c r="L36" i="7" a="1"/>
  <c r="L36" i="7" s="1"/>
  <c r="L57" i="7" a="1"/>
  <c r="L57" i="7" s="1"/>
  <c r="X68" i="7" a="1"/>
  <c r="X68" i="7" s="1"/>
  <c r="AC558" i="8"/>
  <c r="AC747" i="8"/>
  <c r="AE747" i="8"/>
  <c r="B1127" i="8"/>
  <c r="AA1127" i="8" s="1"/>
  <c r="AF431" i="8"/>
  <c r="B1151" i="8"/>
  <c r="AA1151" i="8" s="1"/>
  <c r="AC663" i="8"/>
  <c r="AE183" i="8"/>
  <c r="AF40" i="8"/>
  <c r="AC72" i="8"/>
  <c r="AC320" i="8"/>
  <c r="AC342" i="8"/>
  <c r="AB51" i="8"/>
  <c r="AF299" i="8"/>
  <c r="AD283" i="8"/>
  <c r="AG579" i="8"/>
  <c r="AF310" i="8"/>
  <c r="AD62" i="8"/>
  <c r="AE294" i="8"/>
  <c r="AE595" i="8"/>
  <c r="AC542" i="8"/>
  <c r="AE78" i="8"/>
  <c r="AF668" i="8"/>
  <c r="AG720" i="8"/>
  <c r="AG638" i="8"/>
  <c r="AG304" i="8"/>
  <c r="AF827" i="8"/>
  <c r="AG823" i="8"/>
  <c r="Z841" i="8"/>
  <c r="AC841" i="8" s="1"/>
  <c r="R56" i="7" a="1"/>
  <c r="R56" i="7" s="1"/>
  <c r="R53" i="7" a="1"/>
  <c r="R53" i="7" s="1"/>
  <c r="R55" i="7" a="1"/>
  <c r="R55" i="7" s="1"/>
  <c r="R47" i="7" a="1"/>
  <c r="R47" i="7" s="1"/>
  <c r="R15" i="7" a="1"/>
  <c r="R15" i="7" s="1"/>
  <c r="R77" i="7" a="1"/>
  <c r="R77" i="7" s="1"/>
  <c r="R72" i="7" a="1"/>
  <c r="R72" i="7" s="1"/>
  <c r="R16" i="7" a="1"/>
  <c r="R16" i="7" s="1"/>
  <c r="R83" i="7" a="1"/>
  <c r="R83" i="7" s="1"/>
  <c r="AB13" i="7" a="1"/>
  <c r="AB13" i="7" s="1"/>
  <c r="AB87" i="7" a="1"/>
  <c r="AB87" i="7" s="1"/>
  <c r="J66" i="7" a="1"/>
  <c r="J66" i="7" s="1"/>
  <c r="AB7" i="7" a="1"/>
  <c r="AB7" i="7" s="1"/>
  <c r="L89" i="7" a="1"/>
  <c r="L89" i="7" s="1"/>
  <c r="AB90" i="7" a="1"/>
  <c r="AB90" i="7" s="1"/>
  <c r="X52" i="7" a="1"/>
  <c r="X52" i="7" s="1"/>
  <c r="Z72" i="7" a="1"/>
  <c r="Z72" i="7" s="1"/>
  <c r="Z101" i="7" a="1"/>
  <c r="Z101" i="7" s="1"/>
  <c r="AB52" i="7" a="1"/>
  <c r="AB52" i="7" s="1"/>
  <c r="AB77" i="7" a="1"/>
  <c r="AB77" i="7" s="1"/>
  <c r="X31" i="7" a="1"/>
  <c r="X31" i="7" s="1"/>
  <c r="L63" i="7" a="1"/>
  <c r="L63" i="7" s="1"/>
  <c r="L44" i="7" a="1"/>
  <c r="L44" i="7" s="1"/>
  <c r="X78" i="7" a="1"/>
  <c r="X78" i="7" s="1"/>
  <c r="AD36" i="7" a="1"/>
  <c r="AD36" i="7" s="1"/>
  <c r="AF558" i="8"/>
  <c r="AB415" i="8"/>
  <c r="AG183" i="8"/>
  <c r="AB736" i="8"/>
  <c r="AB40" i="8"/>
  <c r="AF88" i="8"/>
  <c r="AC51" i="8"/>
  <c r="AE299" i="8"/>
  <c r="AE67" i="8"/>
  <c r="AF283" i="8"/>
  <c r="AC315" i="8"/>
  <c r="AG40" i="8"/>
  <c r="AF72" i="8"/>
  <c r="AC579" i="8"/>
  <c r="AE310" i="8"/>
  <c r="AC62" i="8"/>
  <c r="AF595" i="8"/>
  <c r="AG336" i="8"/>
  <c r="AG542" i="8"/>
  <c r="AD35" i="8"/>
  <c r="AG46" i="8"/>
  <c r="AE752" i="8"/>
  <c r="AD294" i="8"/>
  <c r="AD768" i="8"/>
  <c r="AC768" i="8"/>
  <c r="AF774" i="8"/>
  <c r="AE823" i="8"/>
  <c r="AG816" i="8"/>
  <c r="R61" i="7" a="1"/>
  <c r="R61" i="7" s="1"/>
  <c r="R75" i="7" a="1"/>
  <c r="R75" i="7" s="1"/>
  <c r="R40" i="7" a="1"/>
  <c r="R40" i="7" s="1"/>
  <c r="R14" i="7" a="1"/>
  <c r="R14" i="7" s="1"/>
  <c r="R87" i="7" a="1"/>
  <c r="R87" i="7" s="1"/>
  <c r="R49" i="7" a="1"/>
  <c r="R49" i="7" s="1"/>
  <c r="R31" i="7" a="1"/>
  <c r="R31" i="7" s="1"/>
  <c r="AB88" i="7" a="1"/>
  <c r="AB88" i="7" s="1"/>
  <c r="X60" i="7" a="1"/>
  <c r="X60" i="7" s="1"/>
  <c r="J91" i="7" a="1"/>
  <c r="J91" i="7" s="1"/>
  <c r="AB67" i="7" a="1"/>
  <c r="AB67" i="7" s="1"/>
  <c r="AB80" i="7" a="1"/>
  <c r="AB80" i="7" s="1"/>
  <c r="AB61" i="7" a="1"/>
  <c r="AB61" i="7" s="1"/>
  <c r="L56" i="7" a="1"/>
  <c r="L56" i="7" s="1"/>
  <c r="Z77" i="7" a="1"/>
  <c r="Z77" i="7" s="1"/>
  <c r="AB55" i="7" a="1"/>
  <c r="AB55" i="7" s="1"/>
  <c r="X103" i="7" a="1"/>
  <c r="X103" i="7" s="1"/>
  <c r="AB83" i="7" a="1"/>
  <c r="AB83" i="7" s="1"/>
  <c r="L33" i="7" a="1"/>
  <c r="L33" i="7" s="1"/>
  <c r="L98" i="7" a="1"/>
  <c r="L98" i="7" s="1"/>
  <c r="X37" i="7" a="1"/>
  <c r="X37" i="7" s="1"/>
  <c r="AD558" i="8"/>
  <c r="Z1143" i="8"/>
  <c r="AF726" i="8"/>
  <c r="Z1135" i="8"/>
  <c r="AC415" i="8"/>
  <c r="AG736" i="8"/>
  <c r="AF331" i="8"/>
  <c r="AC40" i="8"/>
  <c r="AE51" i="8"/>
  <c r="AD299" i="8"/>
  <c r="AG67" i="8"/>
  <c r="AC283" i="8"/>
  <c r="AD315" i="8"/>
  <c r="AE40" i="8"/>
  <c r="AG72" i="8"/>
  <c r="AE304" i="8"/>
  <c r="AD579" i="8"/>
  <c r="AC310" i="8"/>
  <c r="AG62" i="8"/>
  <c r="AG294" i="8"/>
  <c r="AE315" i="8"/>
  <c r="AC595" i="8"/>
  <c r="AD542" i="8"/>
  <c r="AE542" i="8"/>
  <c r="AC46" i="8"/>
  <c r="AD752" i="8"/>
  <c r="AF590" i="8"/>
  <c r="AC590" i="8"/>
  <c r="AE768" i="8"/>
  <c r="AE784" i="8"/>
  <c r="AE847" i="8"/>
  <c r="AE839" i="8"/>
  <c r="AB816" i="8"/>
  <c r="R33" i="7" a="1"/>
  <c r="R33" i="7" s="1"/>
  <c r="AB49" i="7" a="1"/>
  <c r="AB49" i="7" s="1"/>
  <c r="L6" i="7" a="1"/>
  <c r="L6" i="7" s="1"/>
  <c r="Z92" i="7" a="1"/>
  <c r="Z92" i="7" s="1"/>
  <c r="AB42" i="7" a="1"/>
  <c r="AB42" i="7" s="1"/>
  <c r="X77" i="7" a="1"/>
  <c r="X77" i="7" s="1"/>
  <c r="AB25" i="7" a="1"/>
  <c r="AB25" i="7" s="1"/>
  <c r="AB16" i="7" a="1"/>
  <c r="AB16" i="7" s="1"/>
  <c r="Z38" i="7" a="1"/>
  <c r="Z38" i="7" s="1"/>
  <c r="AB64" i="7" a="1"/>
  <c r="AB64" i="7" s="1"/>
  <c r="X36" i="7" a="1"/>
  <c r="X36" i="7" s="1"/>
  <c r="AB35" i="7" a="1"/>
  <c r="AB35" i="7" s="1"/>
  <c r="X73" i="7" a="1"/>
  <c r="X73" i="7" s="1"/>
  <c r="L78" i="7" a="1"/>
  <c r="L78" i="7" s="1"/>
  <c r="AB44" i="7" a="1"/>
  <c r="AB44" i="7" s="1"/>
  <c r="AE415" i="8"/>
  <c r="AF736" i="8"/>
  <c r="AE331" i="8"/>
  <c r="AF288" i="8"/>
  <c r="AD342" i="8"/>
  <c r="AC299" i="8"/>
  <c r="AD67" i="8"/>
  <c r="AE283" i="8"/>
  <c r="AD72" i="8"/>
  <c r="AC304" i="8"/>
  <c r="AB310" i="8"/>
  <c r="AE35" i="8"/>
  <c r="AF326" i="8"/>
  <c r="AE46" i="8"/>
  <c r="AB720" i="8"/>
  <c r="AF752" i="8"/>
  <c r="AG590" i="8"/>
  <c r="B39" i="13" a="1"/>
  <c r="B39" i="13" s="1"/>
  <c r="AD64" i="7" a="1"/>
  <c r="AD64" i="7" s="1"/>
  <c r="AH53" i="7" a="1"/>
  <c r="AH53" i="7" s="1"/>
  <c r="B27" i="13" a="1"/>
  <c r="B27" i="13" s="1"/>
  <c r="AF336" i="8"/>
  <c r="AE774" i="8"/>
  <c r="AG811" i="8"/>
  <c r="AF823" i="8"/>
  <c r="L52" i="7" a="1"/>
  <c r="L52" i="7" s="1"/>
  <c r="AD42" i="7" a="1"/>
  <c r="AD42" i="7" s="1"/>
  <c r="Z1131" i="8"/>
  <c r="AG78" i="8"/>
  <c r="AF35" i="8"/>
  <c r="AB326" i="8"/>
  <c r="AF720" i="8"/>
  <c r="AB752" i="8"/>
  <c r="AF715" i="8"/>
  <c r="J49" i="7" a="1"/>
  <c r="J49" i="7" s="1"/>
  <c r="AD55" i="7" a="1"/>
  <c r="AD55" i="7" s="1"/>
  <c r="N51" i="7" a="1"/>
  <c r="N51" i="7" s="1"/>
  <c r="AH83" i="7" a="1"/>
  <c r="AH83" i="7" s="1"/>
  <c r="R102" i="7" a="1"/>
  <c r="R102" i="7" s="1"/>
  <c r="B23" i="7" a="1"/>
  <c r="B23" i="7" s="1"/>
  <c r="Z53" i="7" a="1"/>
  <c r="Z53" i="7" s="1"/>
  <c r="J86" i="7" a="1"/>
  <c r="J86" i="7" s="1"/>
  <c r="AB41" i="7" a="1"/>
  <c r="AB41" i="7" s="1"/>
  <c r="L31" i="7" a="1"/>
  <c r="L31" i="7" s="1"/>
  <c r="AF22" i="7" a="1"/>
  <c r="AF22" i="7" s="1"/>
  <c r="P96" i="7" a="1"/>
  <c r="P96" i="7" s="1"/>
  <c r="X64" i="7" a="1"/>
  <c r="X64" i="7" s="1"/>
  <c r="AB28" i="7" a="1"/>
  <c r="AB28" i="7" s="1"/>
  <c r="AB59" i="7" a="1"/>
  <c r="AB59" i="7" s="1"/>
  <c r="AD35" i="7" a="1"/>
  <c r="AD35" i="7" s="1"/>
  <c r="AE763" i="8"/>
  <c r="AC763" i="8"/>
  <c r="R70" i="7" a="1"/>
  <c r="R70" i="7" s="1"/>
  <c r="R63" i="7" a="1"/>
  <c r="R63" i="7" s="1"/>
  <c r="R52" i="7" a="1"/>
  <c r="R52" i="7" s="1"/>
  <c r="R88" i="7" a="1"/>
  <c r="R88" i="7" s="1"/>
  <c r="R69" i="7" a="1"/>
  <c r="R69" i="7" s="1"/>
  <c r="R30" i="7" a="1"/>
  <c r="R30" i="7" s="1"/>
  <c r="R105" i="7" a="1"/>
  <c r="R105" i="7" s="1"/>
  <c r="AB60" i="7" a="1"/>
  <c r="AB60" i="7" s="1"/>
  <c r="L74" i="7" a="1"/>
  <c r="L74" i="7" s="1"/>
  <c r="AB53" i="7" a="1"/>
  <c r="AB53" i="7" s="1"/>
  <c r="AB26" i="7" a="1"/>
  <c r="AB26" i="7" s="1"/>
  <c r="AB39" i="7" a="1"/>
  <c r="AB39" i="7" s="1"/>
  <c r="Z96" i="7" a="1"/>
  <c r="Z96" i="7" s="1"/>
  <c r="AB97" i="7" a="1"/>
  <c r="AB97" i="7" s="1"/>
  <c r="L17" i="7" a="1"/>
  <c r="L17" i="7" s="1"/>
  <c r="AB93" i="7" a="1"/>
  <c r="AB93" i="7" s="1"/>
  <c r="L92" i="7" a="1"/>
  <c r="L92" i="7" s="1"/>
  <c r="AC726" i="8"/>
  <c r="AC83" i="8"/>
  <c r="AB315" i="8"/>
  <c r="AB78" i="8"/>
  <c r="AG326" i="8"/>
  <c r="AB46" i="8"/>
  <c r="AG768" i="8"/>
  <c r="AF779" i="8"/>
  <c r="AD839" i="8"/>
  <c r="AF1136" i="8"/>
  <c r="AF433" i="8"/>
  <c r="AE353" i="8"/>
  <c r="AB329" i="8"/>
  <c r="AD289" i="8"/>
  <c r="AF265" i="8"/>
  <c r="AE241" i="8"/>
  <c r="AC233" i="8"/>
  <c r="AE225" i="8"/>
  <c r="AD201" i="8"/>
  <c r="AD193" i="8"/>
  <c r="AC185" i="8"/>
  <c r="AF161" i="8"/>
  <c r="AG145" i="8"/>
  <c r="AE121" i="8"/>
  <c r="AB113" i="8"/>
  <c r="AD105" i="8"/>
  <c r="AB73" i="8"/>
  <c r="AF65" i="8"/>
  <c r="AE17" i="8"/>
  <c r="AC361" i="8"/>
  <c r="AF273" i="8"/>
  <c r="AB97" i="8"/>
  <c r="AE809" i="8"/>
  <c r="AF809" i="8"/>
  <c r="AC809" i="8"/>
  <c r="AD809" i="8"/>
  <c r="AF801" i="8"/>
  <c r="AG801" i="8"/>
  <c r="AD793" i="8"/>
  <c r="AF793" i="8"/>
  <c r="AG793" i="8"/>
  <c r="AB793" i="8"/>
  <c r="AE793" i="8"/>
  <c r="AC793" i="8"/>
  <c r="AD769" i="8"/>
  <c r="AF769" i="8"/>
  <c r="AB753" i="8"/>
  <c r="AG753" i="8"/>
  <c r="AF753" i="8"/>
  <c r="AG745" i="8"/>
  <c r="AC745" i="8"/>
  <c r="AB745" i="8"/>
  <c r="AF745" i="8"/>
  <c r="AD745" i="8"/>
  <c r="AE745" i="8"/>
  <c r="AB737" i="8"/>
  <c r="AG737" i="8"/>
  <c r="AC737" i="8"/>
  <c r="AD737" i="8"/>
  <c r="AF737" i="8"/>
  <c r="AE737" i="8"/>
  <c r="AG729" i="8"/>
  <c r="AE729" i="8"/>
  <c r="AD729" i="8"/>
  <c r="AB729" i="8"/>
  <c r="AC729" i="8"/>
  <c r="AF729" i="8"/>
  <c r="AC721" i="8"/>
  <c r="AG721" i="8"/>
  <c r="AB697" i="8"/>
  <c r="AD697" i="8"/>
  <c r="AF697" i="8"/>
  <c r="AC697" i="8"/>
  <c r="AE697" i="8"/>
  <c r="AD681" i="8"/>
  <c r="AF681" i="8"/>
  <c r="AB681" i="8"/>
  <c r="AC681" i="8"/>
  <c r="AE681" i="8"/>
  <c r="AG681" i="8"/>
  <c r="AF673" i="8"/>
  <c r="AC673" i="8"/>
  <c r="AE673" i="8"/>
  <c r="AG673" i="8"/>
  <c r="AD673" i="8"/>
  <c r="AB665" i="8"/>
  <c r="AE665" i="8"/>
  <c r="AD665" i="8"/>
  <c r="AG665" i="8"/>
  <c r="AF665" i="8"/>
  <c r="AC665" i="8"/>
  <c r="AF657" i="8"/>
  <c r="AG657" i="8"/>
  <c r="AC649" i="8"/>
  <c r="AE649" i="8"/>
  <c r="AB649" i="8"/>
  <c r="AG649" i="8"/>
  <c r="AD649" i="8"/>
  <c r="AB633" i="8"/>
  <c r="AE633" i="8"/>
  <c r="AD633" i="8"/>
  <c r="AD625" i="8"/>
  <c r="AC625" i="8"/>
  <c r="AG617" i="8"/>
  <c r="AE617" i="8"/>
  <c r="AB617" i="8"/>
  <c r="AC617" i="8"/>
  <c r="AD617" i="8"/>
  <c r="AE609" i="8"/>
  <c r="AB609" i="8"/>
  <c r="AC609" i="8"/>
  <c r="AG609" i="8"/>
  <c r="AD609" i="8"/>
  <c r="AF609" i="8"/>
  <c r="AE593" i="8"/>
  <c r="AF593" i="8"/>
  <c r="AB593" i="8"/>
  <c r="AC593" i="8"/>
  <c r="AG593" i="8"/>
  <c r="AD593" i="8"/>
  <c r="AF585" i="8"/>
  <c r="AG585" i="8"/>
  <c r="AC585" i="8"/>
  <c r="AE585" i="8"/>
  <c r="AB585" i="8"/>
  <c r="AG577" i="8"/>
  <c r="AF577" i="8"/>
  <c r="AC577" i="8"/>
  <c r="AE577" i="8"/>
  <c r="AB577" i="8"/>
  <c r="AE569" i="8"/>
  <c r="AD569" i="8"/>
  <c r="AC569" i="8"/>
  <c r="AB569" i="8"/>
  <c r="AF569" i="8"/>
  <c r="AG569" i="8"/>
  <c r="AB561" i="8"/>
  <c r="AF561" i="8"/>
  <c r="AC561" i="8"/>
  <c r="AE561" i="8"/>
  <c r="AG561" i="8"/>
  <c r="AD561" i="8"/>
  <c r="AD553" i="8"/>
  <c r="AG553" i="8"/>
  <c r="AE553" i="8"/>
  <c r="AC553" i="8"/>
  <c r="AB553" i="8"/>
  <c r="AF545" i="8"/>
  <c r="AG545" i="8"/>
  <c r="AB545" i="8"/>
  <c r="AE545" i="8"/>
  <c r="AC545" i="8"/>
  <c r="AF529" i="8"/>
  <c r="AD529" i="8"/>
  <c r="AB529" i="8"/>
  <c r="AC529" i="8"/>
  <c r="AE529" i="8"/>
  <c r="AC521" i="8"/>
  <c r="AF521" i="8"/>
  <c r="AB521" i="8"/>
  <c r="AD521" i="8"/>
  <c r="AG521" i="8"/>
  <c r="AD513" i="8"/>
  <c r="AC513" i="8"/>
  <c r="AG513" i="8"/>
  <c r="AB513" i="8"/>
  <c r="AE513" i="8"/>
  <c r="AF513" i="8"/>
  <c r="AB505" i="8"/>
  <c r="AF505" i="8"/>
  <c r="AC505" i="8"/>
  <c r="AE505" i="8"/>
  <c r="AG505" i="8"/>
  <c r="AC497" i="8"/>
  <c r="AF497" i="8"/>
  <c r="AG497" i="8"/>
  <c r="AE497" i="8"/>
  <c r="AD497" i="8"/>
  <c r="AB497" i="8"/>
  <c r="AB489" i="8"/>
  <c r="AC489" i="8"/>
  <c r="AE489" i="8"/>
  <c r="AF489" i="8"/>
  <c r="AG489" i="8"/>
  <c r="AC481" i="8"/>
  <c r="AG481" i="8"/>
  <c r="AF481" i="8"/>
  <c r="AB481" i="8"/>
  <c r="AD481" i="8"/>
  <c r="AE481" i="8"/>
  <c r="AB465" i="8"/>
  <c r="AG465" i="8"/>
  <c r="AF465" i="8"/>
  <c r="AD465" i="8"/>
  <c r="AC465" i="8"/>
  <c r="AG457" i="8"/>
  <c r="AF457" i="8"/>
  <c r="AC457" i="8"/>
  <c r="AD457" i="8"/>
  <c r="AE457" i="8"/>
  <c r="AB457" i="8"/>
  <c r="AD449" i="8"/>
  <c r="AB449" i="8"/>
  <c r="AF449" i="8"/>
  <c r="AE449" i="8"/>
  <c r="AG449" i="8"/>
  <c r="AG441" i="8"/>
  <c r="AC441" i="8"/>
  <c r="AD441" i="8"/>
  <c r="AB441" i="8"/>
  <c r="AF441" i="8"/>
  <c r="AD425" i="8"/>
  <c r="AF425" i="8"/>
  <c r="AE425" i="8"/>
  <c r="AC425" i="8"/>
  <c r="AG425" i="8"/>
  <c r="AB425" i="8"/>
  <c r="AG417" i="8"/>
  <c r="AD417" i="8"/>
  <c r="AF417" i="8"/>
  <c r="AE417" i="8"/>
  <c r="AB417" i="8"/>
  <c r="AC393" i="8"/>
  <c r="AF393" i="8"/>
  <c r="AB377" i="8"/>
  <c r="AG377" i="8"/>
  <c r="AC377" i="8"/>
  <c r="AE377" i="8"/>
  <c r="AD377" i="8"/>
  <c r="AF377" i="8"/>
  <c r="AD337" i="8"/>
  <c r="AC337" i="8"/>
  <c r="AE321" i="8"/>
  <c r="AD321" i="8"/>
  <c r="AE305" i="8"/>
  <c r="AC305" i="8"/>
  <c r="AB305" i="8"/>
  <c r="AG305" i="8"/>
  <c r="AD305" i="8"/>
  <c r="AB297" i="8"/>
  <c r="AD297" i="8"/>
  <c r="AF297" i="8"/>
  <c r="AE297" i="8"/>
  <c r="AG297" i="8"/>
  <c r="AB249" i="8"/>
  <c r="AF249" i="8"/>
  <c r="AC249" i="8"/>
  <c r="AD249" i="8"/>
  <c r="AG249" i="8"/>
  <c r="AE249" i="8"/>
  <c r="AG169" i="8"/>
  <c r="AC169" i="8"/>
  <c r="AG129" i="8"/>
  <c r="AE129" i="8"/>
  <c r="AD9" i="8"/>
  <c r="AF9" i="8"/>
  <c r="AC9" i="8"/>
  <c r="AE9" i="8"/>
  <c r="AG1136" i="8"/>
  <c r="AD433" i="8"/>
  <c r="AD385" i="8"/>
  <c r="AG353" i="8"/>
  <c r="AF313" i="8"/>
  <c r="AG289" i="8"/>
  <c r="AC257" i="8"/>
  <c r="AC241" i="8"/>
  <c r="AD233" i="8"/>
  <c r="AE201" i="8"/>
  <c r="AB193" i="8"/>
  <c r="AC177" i="8"/>
  <c r="AE161" i="8"/>
  <c r="AE137" i="8"/>
  <c r="AD121" i="8"/>
  <c r="AF113" i="8"/>
  <c r="AD81" i="8"/>
  <c r="AE73" i="8"/>
  <c r="AB25" i="8"/>
  <c r="AG17" i="8"/>
  <c r="AF401" i="8"/>
  <c r="AG393" i="8"/>
  <c r="AB361" i="8"/>
  <c r="AG321" i="8"/>
  <c r="AD209" i="8"/>
  <c r="AD169" i="8"/>
  <c r="AE97" i="8"/>
  <c r="AG385" i="8"/>
  <c r="AF329" i="8"/>
  <c r="AC313" i="8"/>
  <c r="AB265" i="8"/>
  <c r="AB257" i="8"/>
  <c r="AD225" i="8"/>
  <c r="AG185" i="8"/>
  <c r="AF177" i="8"/>
  <c r="AC145" i="8"/>
  <c r="AD137" i="8"/>
  <c r="AG105" i="8"/>
  <c r="AB65" i="8"/>
  <c r="AF25" i="8"/>
  <c r="AE401" i="8"/>
  <c r="AG369" i="8"/>
  <c r="AE361" i="8"/>
  <c r="AB321" i="8"/>
  <c r="AE209" i="8"/>
  <c r="AF129" i="8"/>
  <c r="AB673" i="8"/>
  <c r="AD577" i="8"/>
  <c r="AG529" i="8"/>
  <c r="AD545" i="8"/>
  <c r="AE657" i="8"/>
  <c r="AG401" i="8"/>
  <c r="AE369" i="8"/>
  <c r="AE337" i="8"/>
  <c r="AB209" i="8"/>
  <c r="AC129" i="8"/>
  <c r="AG633" i="8"/>
  <c r="AF649" i="8"/>
  <c r="AF553" i="8"/>
  <c r="AD505" i="8"/>
  <c r="AC449" i="8"/>
  <c r="AE465" i="8"/>
  <c r="AF617" i="8"/>
  <c r="AD489" i="8"/>
  <c r="AE441" i="8"/>
  <c r="AD393" i="8"/>
  <c r="AF369" i="8"/>
  <c r="AF337" i="8"/>
  <c r="AD273" i="8"/>
  <c r="AE169" i="8"/>
  <c r="AF97" i="8"/>
  <c r="AC417" i="8"/>
  <c r="L42" i="7" a="1"/>
  <c r="L42" i="7" s="1"/>
  <c r="L23" i="7" a="1"/>
  <c r="L23" i="7" s="1"/>
  <c r="L66" i="7" a="1"/>
  <c r="L66" i="7" s="1"/>
  <c r="AB79" i="7" a="1"/>
  <c r="AB79" i="7" s="1"/>
  <c r="X100" i="7" a="1"/>
  <c r="X100" i="7" s="1"/>
  <c r="AB100" i="7" a="1"/>
  <c r="AB100" i="7" s="1"/>
  <c r="AB96" i="7" a="1"/>
  <c r="AB96" i="7" s="1"/>
  <c r="AB104" i="7" a="1"/>
  <c r="AB104" i="7" s="1"/>
  <c r="AB78" i="7" a="1"/>
  <c r="AB78" i="7" s="1"/>
  <c r="R44" i="7" a="1"/>
  <c r="R44" i="7" s="1"/>
  <c r="R42" i="7" a="1"/>
  <c r="R42" i="7" s="1"/>
  <c r="AH27" i="7" a="1"/>
  <c r="AH27" i="7" s="1"/>
  <c r="AD86" i="7" a="1"/>
  <c r="AD86" i="7" s="1"/>
  <c r="AD98" i="7" a="1"/>
  <c r="AD98" i="7" s="1"/>
  <c r="AD99" i="7" a="1"/>
  <c r="AD99" i="7" s="1"/>
  <c r="Z65" i="7" a="1"/>
  <c r="Z65" i="7" s="1"/>
  <c r="N17" i="7" a="1"/>
  <c r="N17" i="7" s="1"/>
  <c r="AH54" i="7" a="1"/>
  <c r="AH54" i="7" s="1"/>
  <c r="X13" i="7" a="1"/>
  <c r="X13" i="7" s="1"/>
  <c r="B35" i="13" a="1"/>
  <c r="B35" i="13" s="1"/>
  <c r="L49" i="7" a="1"/>
  <c r="L49" i="7" s="1"/>
  <c r="L24" i="7" a="1"/>
  <c r="L24" i="7" s="1"/>
  <c r="L96" i="7" a="1"/>
  <c r="L96" i="7" s="1"/>
  <c r="L8" i="7" a="1"/>
  <c r="L8" i="7" s="1"/>
  <c r="L11" i="7" a="1"/>
  <c r="L11" i="7" s="1"/>
  <c r="L85" i="7" a="1"/>
  <c r="L85" i="7" s="1"/>
  <c r="L45" i="7" a="1"/>
  <c r="L45" i="7" s="1"/>
  <c r="L84" i="7" a="1"/>
  <c r="L84" i="7" s="1"/>
  <c r="L67" i="7" a="1"/>
  <c r="L67" i="7" s="1"/>
  <c r="L40" i="7" a="1"/>
  <c r="L40" i="7" s="1"/>
  <c r="AB11" i="7" a="1"/>
  <c r="AB11" i="7" s="1"/>
  <c r="R99" i="7" a="1"/>
  <c r="R99" i="7" s="1"/>
  <c r="AB86" i="7" a="1"/>
  <c r="AB86" i="7" s="1"/>
  <c r="AB43" i="7" a="1"/>
  <c r="AB43" i="7" s="1"/>
  <c r="AB102" i="7" a="1"/>
  <c r="AB102" i="7" s="1"/>
  <c r="X12" i="7" a="1"/>
  <c r="X12" i="7" s="1"/>
  <c r="N71" i="7" a="1"/>
  <c r="N71" i="7" s="1"/>
  <c r="AH37" i="7" a="1"/>
  <c r="AH37" i="7" s="1"/>
  <c r="AD33" i="7" a="1"/>
  <c r="AD33" i="7" s="1"/>
  <c r="AD38" i="7" a="1"/>
  <c r="AD38" i="7" s="1"/>
  <c r="AD59" i="7" a="1"/>
  <c r="AD59" i="7" s="1"/>
  <c r="P46" i="7" a="1"/>
  <c r="P46" i="7" s="1"/>
  <c r="Z97" i="7" a="1"/>
  <c r="Z97" i="7" s="1"/>
  <c r="N40" i="7" a="1"/>
  <c r="N40" i="7" s="1"/>
  <c r="AD30" i="7" a="1"/>
  <c r="AD30" i="7" s="1"/>
  <c r="AD91" i="7" a="1"/>
  <c r="AD91" i="7" s="1"/>
  <c r="B26" i="13" a="1"/>
  <c r="B26" i="13" s="1"/>
  <c r="L71" i="7" a="1"/>
  <c r="L71" i="7" s="1"/>
  <c r="L35" i="7" a="1"/>
  <c r="L35" i="7" s="1"/>
  <c r="L28" i="7" a="1"/>
  <c r="L28" i="7" s="1"/>
  <c r="L48" i="7" a="1"/>
  <c r="L48" i="7" s="1"/>
  <c r="L72" i="7" a="1"/>
  <c r="L72" i="7" s="1"/>
  <c r="L14" i="7" a="1"/>
  <c r="L14" i="7" s="1"/>
  <c r="L65" i="7" a="1"/>
  <c r="L65" i="7" s="1"/>
  <c r="L15" i="7" a="1"/>
  <c r="L15" i="7" s="1"/>
  <c r="L101" i="7" a="1"/>
  <c r="L101" i="7" s="1"/>
  <c r="X14" i="7" a="1"/>
  <c r="X14" i="7" s="1"/>
  <c r="AB74" i="7" a="1"/>
  <c r="AB74" i="7" s="1"/>
  <c r="X95" i="7" a="1"/>
  <c r="X95" i="7" s="1"/>
  <c r="AB18" i="7" a="1"/>
  <c r="AB18" i="7" s="1"/>
  <c r="AB99" i="7" a="1"/>
  <c r="AB99" i="7" s="1"/>
  <c r="AB72" i="7" a="1"/>
  <c r="AB72" i="7" s="1"/>
  <c r="R46" i="7" a="1"/>
  <c r="R46" i="7" s="1"/>
  <c r="J75" i="7" a="1"/>
  <c r="J75" i="7" s="1"/>
  <c r="X23" i="7" a="1"/>
  <c r="X23" i="7" s="1"/>
  <c r="AD69" i="7" a="1"/>
  <c r="AD69" i="7" s="1"/>
  <c r="AD79" i="7" a="1"/>
  <c r="AD79" i="7" s="1"/>
  <c r="AD56" i="7" a="1"/>
  <c r="AD56" i="7" s="1"/>
  <c r="AD34" i="7" a="1"/>
  <c r="AD34" i="7" s="1"/>
  <c r="N104" i="7" a="1"/>
  <c r="N104" i="7" s="1"/>
  <c r="B89" i="7" a="1"/>
  <c r="B89" i="7" s="1"/>
  <c r="AD41" i="7" a="1"/>
  <c r="AD41" i="7" s="1"/>
  <c r="AF582" i="8"/>
  <c r="AE518" i="8"/>
  <c r="Z825" i="8"/>
  <c r="AG825" i="8" s="1"/>
  <c r="AB15" i="7" a="1"/>
  <c r="AB15" i="7" s="1"/>
  <c r="X6" i="7" a="1"/>
  <c r="X6" i="7" s="1"/>
  <c r="L20" i="7" a="1"/>
  <c r="L20" i="7" s="1"/>
  <c r="L77" i="7" a="1"/>
  <c r="L77" i="7" s="1"/>
  <c r="L5" i="7" a="1"/>
  <c r="L5" i="7" s="1"/>
  <c r="L58" i="7" a="1"/>
  <c r="L58" i="7" s="1"/>
  <c r="L73" i="7" a="1"/>
  <c r="L73" i="7" s="1"/>
  <c r="L60" i="7" a="1"/>
  <c r="L60" i="7" s="1"/>
  <c r="L13" i="7" a="1"/>
  <c r="L13" i="7" s="1"/>
  <c r="L59" i="7" a="1"/>
  <c r="L59" i="7" s="1"/>
  <c r="L19" i="7" a="1"/>
  <c r="L19" i="7" s="1"/>
  <c r="AB9" i="7" a="1"/>
  <c r="AB9" i="7" s="1"/>
  <c r="X81" i="7" a="1"/>
  <c r="X81" i="7" s="1"/>
  <c r="AB8" i="7" a="1"/>
  <c r="AB8" i="7" s="1"/>
  <c r="AB68" i="7" a="1"/>
  <c r="AB68" i="7" s="1"/>
  <c r="AB29" i="7" a="1"/>
  <c r="AB29" i="7" s="1"/>
  <c r="AB34" i="7" a="1"/>
  <c r="AB34" i="7" s="1"/>
  <c r="X75" i="7" a="1"/>
  <c r="X75" i="7" s="1"/>
  <c r="L99" i="7" a="1"/>
  <c r="L99" i="7" s="1"/>
  <c r="AD71" i="7" a="1"/>
  <c r="AD71" i="7" s="1"/>
  <c r="AD21" i="7" a="1"/>
  <c r="AD21" i="7" s="1"/>
  <c r="AD46" i="7" a="1"/>
  <c r="AD46" i="7" s="1"/>
  <c r="AD57" i="7" a="1"/>
  <c r="AD57" i="7" s="1"/>
  <c r="R92" i="7" a="1"/>
  <c r="R92" i="7" s="1"/>
  <c r="AD49" i="7" a="1"/>
  <c r="AD49" i="7" s="1"/>
  <c r="AD76" i="7" a="1"/>
  <c r="AD76" i="7" s="1"/>
  <c r="B51" i="7" a="1"/>
  <c r="B51" i="7" s="1"/>
  <c r="AE660" i="8"/>
  <c r="AE582" i="8"/>
  <c r="AC784" i="8"/>
  <c r="X35" i="7" a="1"/>
  <c r="X35" i="7" s="1"/>
  <c r="L47" i="7" a="1"/>
  <c r="L47" i="7" s="1"/>
  <c r="L100" i="7" a="1"/>
  <c r="L100" i="7" s="1"/>
  <c r="L37" i="7" a="1"/>
  <c r="L37" i="7" s="1"/>
  <c r="L18" i="7" a="1"/>
  <c r="L18" i="7" s="1"/>
  <c r="L46" i="7" a="1"/>
  <c r="L46" i="7" s="1"/>
  <c r="L79" i="7" a="1"/>
  <c r="L79" i="7" s="1"/>
  <c r="L34" i="7" a="1"/>
  <c r="L34" i="7" s="1"/>
  <c r="L105" i="7" a="1"/>
  <c r="L105" i="7" s="1"/>
  <c r="L64" i="7" a="1"/>
  <c r="L64" i="7" s="1"/>
  <c r="AB84" i="7" a="1"/>
  <c r="AB84" i="7" s="1"/>
  <c r="X26" i="7" a="1"/>
  <c r="X26" i="7" s="1"/>
  <c r="AB45" i="7" a="1"/>
  <c r="AB45" i="7" s="1"/>
  <c r="AB82" i="7" a="1"/>
  <c r="AB82" i="7" s="1"/>
  <c r="AB47" i="7" a="1"/>
  <c r="AB47" i="7" s="1"/>
  <c r="AB98" i="7" a="1"/>
  <c r="AB98" i="7" s="1"/>
  <c r="X11" i="7" a="1"/>
  <c r="X11" i="7" s="1"/>
  <c r="AB24" i="7" a="1"/>
  <c r="AB24" i="7" s="1"/>
  <c r="AD28" i="7" a="1"/>
  <c r="AD28" i="7" s="1"/>
  <c r="AD13" i="7" a="1"/>
  <c r="AD13" i="7" s="1"/>
  <c r="AD32" i="7" a="1"/>
  <c r="AD32" i="7" s="1"/>
  <c r="AD65" i="7" a="1"/>
  <c r="AD65" i="7" s="1"/>
  <c r="R10" i="7" a="1"/>
  <c r="R10" i="7" s="1"/>
  <c r="B45" i="7" a="1"/>
  <c r="B45" i="7" s="1"/>
  <c r="Z50" i="7" a="1"/>
  <c r="Z50" i="7" s="1"/>
  <c r="AD88" i="7" a="1"/>
  <c r="AD88" i="7" s="1"/>
  <c r="AC582" i="8"/>
  <c r="AG582" i="8"/>
  <c r="L87" i="7" a="1"/>
  <c r="L87" i="7" s="1"/>
  <c r="L51" i="7" a="1"/>
  <c r="L51" i="7" s="1"/>
  <c r="L68" i="7" a="1"/>
  <c r="L68" i="7" s="1"/>
  <c r="L95" i="7" a="1"/>
  <c r="L95" i="7" s="1"/>
  <c r="L62" i="7" a="1"/>
  <c r="L62" i="7" s="1"/>
  <c r="L21" i="7" a="1"/>
  <c r="L21" i="7" s="1"/>
  <c r="L80" i="7" a="1"/>
  <c r="L80" i="7" s="1"/>
  <c r="L43" i="7" a="1"/>
  <c r="L43" i="7" s="1"/>
  <c r="L86" i="7" a="1"/>
  <c r="L86" i="7" s="1"/>
  <c r="AB65" i="7" a="1"/>
  <c r="AB65" i="7" s="1"/>
  <c r="X93" i="7" a="1"/>
  <c r="X93" i="7" s="1"/>
  <c r="AB85" i="7" a="1"/>
  <c r="AB85" i="7" s="1"/>
  <c r="AB22" i="7" a="1"/>
  <c r="AB22" i="7" s="1"/>
  <c r="AB75" i="7" a="1"/>
  <c r="AB75" i="7" s="1"/>
  <c r="AB66" i="7" a="1"/>
  <c r="AB66" i="7" s="1"/>
  <c r="R98" i="7" a="1"/>
  <c r="R98" i="7" s="1"/>
  <c r="X63" i="7" a="1"/>
  <c r="X63" i="7" s="1"/>
  <c r="AD23" i="7" a="1"/>
  <c r="AD23" i="7" s="1"/>
  <c r="AD10" i="7" a="1"/>
  <c r="AD10" i="7" s="1"/>
  <c r="AD43" i="7" a="1"/>
  <c r="AD43" i="7" s="1"/>
  <c r="L83" i="7" a="1"/>
  <c r="L83" i="7" s="1"/>
  <c r="AD51" i="7" a="1"/>
  <c r="AD51" i="7" s="1"/>
  <c r="L7" i="7" a="1"/>
  <c r="L7" i="7" s="1"/>
  <c r="L94" i="7" a="1"/>
  <c r="L94" i="7" s="1"/>
  <c r="L93" i="7" a="1"/>
  <c r="L93" i="7" s="1"/>
  <c r="L29" i="7" a="1"/>
  <c r="L29" i="7" s="1"/>
  <c r="L82" i="7" a="1"/>
  <c r="L82" i="7" s="1"/>
  <c r="L76" i="7" a="1"/>
  <c r="L76" i="7" s="1"/>
  <c r="L22" i="7" a="1"/>
  <c r="L22" i="7" s="1"/>
  <c r="L61" i="7" a="1"/>
  <c r="L61" i="7" s="1"/>
  <c r="AB14" i="7" a="1"/>
  <c r="AB14" i="7" s="1"/>
  <c r="X20" i="7" a="1"/>
  <c r="X20" i="7" s="1"/>
  <c r="AB10" i="7" a="1"/>
  <c r="AB10" i="7" s="1"/>
  <c r="AB57" i="7" a="1"/>
  <c r="AB57" i="7" s="1"/>
  <c r="AB17" i="7" a="1"/>
  <c r="AB17" i="7" s="1"/>
  <c r="X50" i="7" a="1"/>
  <c r="X50" i="7" s="1"/>
  <c r="B105" i="7" a="1"/>
  <c r="B105" i="7" s="1"/>
  <c r="AD24" i="7" a="1"/>
  <c r="AD24" i="7" s="1"/>
  <c r="AD48" i="7" a="1"/>
  <c r="AD48" i="7" s="1"/>
  <c r="AH101" i="7" a="1"/>
  <c r="AH101" i="7" s="1"/>
  <c r="AD833" i="8"/>
  <c r="AC833" i="8"/>
  <c r="AG814" i="8"/>
  <c r="AG57" i="8"/>
  <c r="AE57" i="8"/>
  <c r="AD57" i="8"/>
  <c r="AF57" i="8"/>
  <c r="AB57" i="8"/>
  <c r="AC57" i="8"/>
  <c r="AD49" i="8"/>
  <c r="AB49" i="8"/>
  <c r="AG49" i="8"/>
  <c r="AF49" i="8"/>
  <c r="AE49" i="8"/>
  <c r="AC49" i="8"/>
  <c r="AF41" i="8"/>
  <c r="AB41" i="8"/>
  <c r="AG41" i="8"/>
  <c r="AD41" i="8"/>
  <c r="AC41" i="8"/>
  <c r="AE41" i="8"/>
  <c r="AC800" i="8"/>
  <c r="AC846" i="8"/>
  <c r="AB792" i="8"/>
  <c r="AG851" i="8"/>
  <c r="AD807" i="8"/>
  <c r="AC851" i="8"/>
  <c r="AG186" i="8"/>
  <c r="AF258" i="8"/>
  <c r="AE835" i="8"/>
  <c r="AC815" i="8"/>
  <c r="P24" i="7" a="1"/>
  <c r="P24" i="7" s="1"/>
  <c r="P76" i="7" a="1"/>
  <c r="P76" i="7" s="1"/>
  <c r="AB20" i="7" a="1"/>
  <c r="AB20" i="7" s="1"/>
  <c r="L10" i="7" a="1"/>
  <c r="L10" i="7" s="1"/>
  <c r="P28" i="7" a="1"/>
  <c r="P28" i="7" s="1"/>
  <c r="L25" i="7" a="1"/>
  <c r="L25" i="7" s="1"/>
  <c r="AF90" i="7" a="1"/>
  <c r="AF90" i="7" s="1"/>
  <c r="P79" i="7" a="1"/>
  <c r="P79" i="7" s="1"/>
  <c r="X45" i="7" a="1"/>
  <c r="X45" i="7" s="1"/>
  <c r="AD787" i="8"/>
  <c r="AF770" i="8"/>
  <c r="AF835" i="8"/>
  <c r="AF815" i="8"/>
  <c r="AB830" i="8"/>
  <c r="AG849" i="8"/>
  <c r="AG855" i="8"/>
  <c r="AB754" i="8"/>
  <c r="AD851" i="8"/>
  <c r="AE855" i="8"/>
  <c r="AB770" i="8"/>
  <c r="AB851" i="8"/>
  <c r="AF800" i="8"/>
  <c r="X83" i="7" a="1"/>
  <c r="X83" i="7" s="1"/>
  <c r="AE795" i="8"/>
  <c r="AC792" i="8"/>
  <c r="AF787" i="8"/>
  <c r="AD792" i="8"/>
  <c r="AD830" i="8"/>
  <c r="AF819" i="8"/>
  <c r="AE851" i="8"/>
  <c r="AG839" i="8"/>
  <c r="AC823" i="8"/>
  <c r="AD800" i="8"/>
  <c r="AE815" i="8"/>
  <c r="AF839" i="8"/>
  <c r="L102" i="7" a="1"/>
  <c r="L102" i="7" s="1"/>
  <c r="L91" i="7" a="1"/>
  <c r="L91" i="7" s="1"/>
  <c r="P42" i="7" a="1"/>
  <c r="P42" i="7" s="1"/>
  <c r="X10" i="7" a="1"/>
  <c r="X10" i="7" s="1"/>
  <c r="P5" i="7" a="1"/>
  <c r="P5" i="7" s="1"/>
  <c r="L27" i="7" a="1"/>
  <c r="L27" i="7" s="1"/>
  <c r="AF61" i="7" a="1"/>
  <c r="AF61" i="7" s="1"/>
  <c r="P62" i="7" a="1"/>
  <c r="P62" i="7" s="1"/>
  <c r="AF777" i="8"/>
  <c r="AE792" i="8"/>
  <c r="AC843" i="8"/>
  <c r="AF807" i="8"/>
  <c r="AB855" i="8"/>
  <c r="AB800" i="8"/>
  <c r="AG787" i="8"/>
  <c r="AD795" i="8"/>
  <c r="AB795" i="8"/>
  <c r="AB777" i="8"/>
  <c r="AE787" i="8"/>
  <c r="AC795" i="8"/>
  <c r="AF830" i="8"/>
  <c r="AE843" i="8"/>
  <c r="AB809" i="8"/>
  <c r="AC855" i="8"/>
  <c r="AG807" i="8"/>
  <c r="L30" i="7" a="1"/>
  <c r="L30" i="7" s="1"/>
  <c r="X24" i="7" a="1"/>
  <c r="X24" i="7" s="1"/>
  <c r="AE777" i="8"/>
  <c r="AB787" i="8"/>
  <c r="AE830" i="8"/>
  <c r="AG815" i="8"/>
  <c r="AC807" i="8"/>
  <c r="AD855" i="8"/>
  <c r="AE800" i="8"/>
  <c r="AF1126" i="8"/>
  <c r="AB30" i="7" a="1"/>
  <c r="AB30" i="7" s="1"/>
  <c r="AG795" i="8"/>
  <c r="AG830" i="8"/>
  <c r="AG809" i="8"/>
  <c r="AD815" i="8"/>
  <c r="AB807" i="8"/>
  <c r="AF93" i="7" a="1"/>
  <c r="AF93" i="7" s="1"/>
  <c r="AB62" i="7" a="1"/>
  <c r="AB62" i="7" s="1"/>
  <c r="AF56" i="7" a="1"/>
  <c r="AF56" i="7" s="1"/>
  <c r="AB92" i="7" a="1"/>
  <c r="AB92" i="7" s="1"/>
  <c r="AB31" i="7" a="1"/>
  <c r="AB31" i="7" s="1"/>
  <c r="AF29" i="7" a="1"/>
  <c r="AF29" i="7" s="1"/>
  <c r="Z58" i="7" a="1"/>
  <c r="Z58" i="7" s="1"/>
  <c r="X8" i="7" a="1"/>
  <c r="X8" i="7" s="1"/>
  <c r="AF40" i="7" a="1"/>
  <c r="AF40" i="7" s="1"/>
  <c r="D82" i="7" a="1"/>
  <c r="D82" i="7" s="1"/>
  <c r="X17" i="7" a="1"/>
  <c r="X17" i="7" s="1"/>
  <c r="AB105" i="7" a="1"/>
  <c r="AB105" i="7" s="1"/>
  <c r="L38" i="7" a="1"/>
  <c r="L38" i="7" s="1"/>
  <c r="AF42" i="7" a="1"/>
  <c r="AF42" i="7" s="1"/>
  <c r="P81" i="7" a="1"/>
  <c r="P81" i="7" s="1"/>
  <c r="B68" i="7" a="1"/>
  <c r="B68" i="7" s="1"/>
  <c r="J25" i="7" a="1"/>
  <c r="J25" i="7" s="1"/>
  <c r="B38" i="13" a="1"/>
  <c r="B38" i="13" s="1"/>
  <c r="B36" i="13" a="1"/>
  <c r="B36" i="13" s="1"/>
  <c r="B32" i="13" a="1"/>
  <c r="B32" i="13" s="1"/>
  <c r="B28" i="13" a="1"/>
  <c r="B28" i="13" s="1"/>
  <c r="B23" i="13" a="1"/>
  <c r="B23" i="13" s="1"/>
  <c r="B18" i="13" a="1"/>
  <c r="B18" i="13" s="1"/>
  <c r="J82" i="7" a="1"/>
  <c r="J82" i="7" s="1"/>
  <c r="AD87" i="7" a="1"/>
  <c r="AD87" i="7" s="1"/>
  <c r="B50" i="7" a="1"/>
  <c r="B50" i="7" s="1"/>
  <c r="X71" i="7" a="1"/>
  <c r="X71" i="7" s="1"/>
  <c r="AH11" i="7" a="1"/>
  <c r="AH11" i="7" s="1"/>
  <c r="D52" i="7" a="1"/>
  <c r="D52" i="7" s="1"/>
  <c r="AC777" i="8"/>
  <c r="AG777" i="8"/>
  <c r="AG792" i="8"/>
  <c r="AG848" i="8"/>
  <c r="AC216" i="8"/>
  <c r="AG791" i="8"/>
  <c r="AB791" i="8"/>
  <c r="AC791" i="8"/>
  <c r="AF761" i="8"/>
  <c r="AB761" i="8"/>
  <c r="AF72" i="7" a="1"/>
  <c r="AF72" i="7" s="1"/>
  <c r="AD14" i="7" a="1"/>
  <c r="AD14" i="7" s="1"/>
  <c r="AD77" i="7" a="1"/>
  <c r="AD77" i="7" s="1"/>
  <c r="D12" i="7" a="1"/>
  <c r="D12" i="7" s="1"/>
  <c r="B59" i="7" a="1"/>
  <c r="B59" i="7" s="1"/>
  <c r="X22" i="7" a="1"/>
  <c r="X22" i="7" s="1"/>
  <c r="X53" i="7" a="1"/>
  <c r="X53" i="7" s="1"/>
  <c r="B22" i="7" a="1"/>
  <c r="B22" i="7" s="1"/>
  <c r="AH10" i="7" a="1"/>
  <c r="AH10" i="7" s="1"/>
  <c r="AB63" i="7" a="1"/>
  <c r="AB63" i="7" s="1"/>
  <c r="X80" i="7" a="1"/>
  <c r="X80" i="7" s="1"/>
  <c r="B19" i="7" a="1"/>
  <c r="B19" i="7" s="1"/>
  <c r="B21" i="13" a="1"/>
  <c r="B21" i="13" s="1"/>
  <c r="B30" i="13" a="1"/>
  <c r="B30" i="13" s="1"/>
  <c r="AG216" i="8"/>
  <c r="AF216" i="8"/>
  <c r="AE83" i="8"/>
  <c r="AB438" i="8"/>
  <c r="AE521" i="8"/>
  <c r="AF246" i="8"/>
  <c r="AF54" i="8"/>
  <c r="AG310" i="8"/>
  <c r="AB118" i="8"/>
  <c r="AF339" i="8"/>
  <c r="AC147" i="8"/>
  <c r="AF502" i="8"/>
  <c r="AE182" i="8"/>
  <c r="AC566" i="8"/>
  <c r="AD668" i="8"/>
  <c r="AB606" i="8"/>
  <c r="AD784" i="8"/>
  <c r="AB784" i="8"/>
  <c r="AE791" i="8"/>
  <c r="AB779" i="8"/>
  <c r="AE769" i="8"/>
  <c r="AE761" i="8"/>
  <c r="AC769" i="8"/>
  <c r="AG835" i="8"/>
  <c r="AE833" i="8"/>
  <c r="AC816" i="8"/>
  <c r="P59" i="7" a="1"/>
  <c r="P59" i="7" s="1"/>
  <c r="AB70" i="7" a="1"/>
  <c r="AB70" i="7" s="1"/>
  <c r="AF15" i="7" a="1"/>
  <c r="AF15" i="7" s="1"/>
  <c r="X91" i="7" a="1"/>
  <c r="X91" i="7" s="1"/>
  <c r="X42" i="7" a="1"/>
  <c r="X42" i="7" s="1"/>
  <c r="J42" i="7" a="1"/>
  <c r="J42" i="7" s="1"/>
  <c r="B98" i="7" a="1"/>
  <c r="B98" i="7" s="1"/>
  <c r="AH77" i="7" a="1"/>
  <c r="AH77" i="7" s="1"/>
  <c r="B20" i="13" a="1"/>
  <c r="B20" i="13" s="1"/>
  <c r="B25" i="13" a="1"/>
  <c r="B25" i="13" s="1"/>
  <c r="B34" i="13" a="1"/>
  <c r="B34" i="13" s="1"/>
  <c r="AB147" i="8"/>
  <c r="AF211" i="8"/>
  <c r="AC182" i="8"/>
  <c r="AB668" i="8"/>
  <c r="AB280" i="8"/>
  <c r="AC811" i="8"/>
  <c r="AB849" i="8"/>
  <c r="AC831" i="8"/>
  <c r="AD816" i="8"/>
  <c r="X55" i="7" a="1"/>
  <c r="X55" i="7" s="1"/>
  <c r="D25" i="7" a="1"/>
  <c r="D25" i="7" s="1"/>
  <c r="AH48" i="7" a="1"/>
  <c r="AH48" i="7" s="1"/>
  <c r="AD53" i="7" a="1"/>
  <c r="AD53" i="7" s="1"/>
  <c r="B24" i="13" a="1"/>
  <c r="B24" i="13" s="1"/>
  <c r="B29" i="13" a="1"/>
  <c r="B29" i="13" s="1"/>
  <c r="AB246" i="8"/>
  <c r="AG595" i="8"/>
  <c r="AF566" i="8"/>
  <c r="AB502" i="8"/>
  <c r="AD182" i="8"/>
  <c r="AB9" i="8"/>
  <c r="AG668" i="8"/>
  <c r="AF791" i="8"/>
  <c r="AD761" i="8"/>
  <c r="AG761" i="8"/>
  <c r="AD811" i="8"/>
  <c r="AC849" i="8"/>
  <c r="AF854" i="8"/>
  <c r="AE816" i="8"/>
  <c r="D75" i="7" a="1"/>
  <c r="D75" i="7" s="1"/>
  <c r="X97" i="7" a="1"/>
  <c r="X97" i="7" s="1"/>
  <c r="X41" i="7" a="1"/>
  <c r="X41" i="7" s="1"/>
  <c r="J60" i="7" a="1"/>
  <c r="J60" i="7" s="1"/>
  <c r="D95" i="7" a="1"/>
  <c r="D95" i="7" s="1"/>
  <c r="D83" i="7" a="1"/>
  <c r="D83" i="7" s="1"/>
  <c r="B33" i="13" a="1"/>
  <c r="B33" i="13" s="1"/>
  <c r="B31" i="13" a="1"/>
  <c r="B31" i="13" s="1"/>
  <c r="AF374" i="8"/>
  <c r="P18" i="7" a="1"/>
  <c r="P18" i="7" s="1"/>
  <c r="AB94" i="7" a="1"/>
  <c r="AB94" i="7" s="1"/>
  <c r="R29" i="7" a="1"/>
  <c r="R29" i="7" s="1"/>
  <c r="B18" i="7" a="1"/>
  <c r="B18" i="7" s="1"/>
  <c r="X70" i="7" a="1"/>
  <c r="X70" i="7" s="1"/>
  <c r="AD44" i="7" a="1"/>
  <c r="AD44" i="7" s="1"/>
  <c r="AC835" i="8"/>
  <c r="AB811" i="8"/>
  <c r="AD849" i="8"/>
  <c r="AB833" i="8"/>
  <c r="AF833" i="8"/>
  <c r="X51" i="7" a="1"/>
  <c r="X51" i="7" s="1"/>
  <c r="X88" i="7" a="1"/>
  <c r="X88" i="7" s="1"/>
  <c r="J17" i="7" a="1"/>
  <c r="J17" i="7" s="1"/>
  <c r="B69" i="7" a="1"/>
  <c r="B69" i="7" s="1"/>
  <c r="B85" i="7" a="1"/>
  <c r="B85" i="7" s="1"/>
  <c r="B37" i="13" a="1"/>
  <c r="B37" i="13" s="1"/>
  <c r="B19" i="13" a="1"/>
  <c r="B19" i="13" s="1"/>
  <c r="AG438" i="8"/>
  <c r="AD280" i="8"/>
  <c r="AG246" i="8"/>
  <c r="AB54" i="8"/>
  <c r="AF118" i="8"/>
  <c r="AD712" i="8"/>
  <c r="AB595" i="8"/>
  <c r="AG339" i="8"/>
  <c r="AE216" i="8"/>
  <c r="AB211" i="8"/>
  <c r="AG374" i="8"/>
  <c r="AG502" i="8"/>
  <c r="AG9" i="8"/>
  <c r="AC502" i="8"/>
  <c r="X102" i="7" a="1"/>
  <c r="X102" i="7" s="1"/>
  <c r="L103" i="7" a="1"/>
  <c r="L103" i="7" s="1"/>
  <c r="AB339" i="8"/>
  <c r="AG779" i="8"/>
  <c r="AB769" i="8"/>
  <c r="AG769" i="8"/>
  <c r="AB835" i="8"/>
  <c r="AE811" i="8"/>
  <c r="AE849" i="8"/>
  <c r="AC801" i="8"/>
  <c r="AB801" i="8"/>
  <c r="AF99" i="7" a="1"/>
  <c r="AF99" i="7" s="1"/>
  <c r="X92" i="7" a="1"/>
  <c r="X92" i="7" s="1"/>
  <c r="X30" i="7" a="1"/>
  <c r="X30" i="7" s="1"/>
  <c r="AF24" i="8"/>
  <c r="AC712" i="8"/>
  <c r="AG344" i="8"/>
  <c r="A621" i="8"/>
  <c r="AD779" i="8"/>
  <c r="AD801" i="8"/>
  <c r="AE801" i="8"/>
  <c r="AD70" i="7" a="1"/>
  <c r="AD70" i="7" s="1"/>
  <c r="Z850" i="8"/>
  <c r="AG850" i="8" s="1"/>
  <c r="Z842" i="8"/>
  <c r="Z834" i="8"/>
  <c r="AF834" i="8" s="1"/>
  <c r="Z826" i="8"/>
  <c r="AG826" i="8" s="1"/>
  <c r="AF810" i="8"/>
  <c r="AE810" i="8"/>
  <c r="AC802" i="8"/>
  <c r="AG802" i="8"/>
  <c r="AG786" i="8"/>
  <c r="AE786" i="8"/>
  <c r="AF746" i="8"/>
  <c r="AC746" i="8"/>
  <c r="AC730" i="8"/>
  <c r="AD730" i="8"/>
  <c r="AD722" i="8"/>
  <c r="AF722" i="8"/>
  <c r="AE722" i="8"/>
  <c r="AG706" i="8"/>
  <c r="AB706" i="8"/>
  <c r="AC706" i="8"/>
  <c r="AD706" i="8"/>
  <c r="AE706" i="8"/>
  <c r="AE682" i="8"/>
  <c r="AD682" i="8"/>
  <c r="AG618" i="8"/>
  <c r="AB618" i="8"/>
  <c r="AF602" i="8"/>
  <c r="AG602" i="8"/>
  <c r="AC602" i="8"/>
  <c r="AG586" i="8"/>
  <c r="AE586" i="8"/>
  <c r="AE578" i="8"/>
  <c r="AG578" i="8"/>
  <c r="AB554" i="8"/>
  <c r="AF554" i="8"/>
  <c r="AE554" i="8"/>
  <c r="AG546" i="8"/>
  <c r="AD546" i="8"/>
  <c r="AF546" i="8"/>
  <c r="AB546" i="8"/>
  <c r="AC538" i="8"/>
  <c r="AD538" i="8"/>
  <c r="Z530" i="8"/>
  <c r="A530" i="8"/>
  <c r="A522" i="8"/>
  <c r="Z522" i="8"/>
  <c r="AB514" i="8"/>
  <c r="AD514" i="8"/>
  <c r="Z498" i="8"/>
  <c r="A498" i="8"/>
  <c r="AF490" i="8"/>
  <c r="AC490" i="8"/>
  <c r="AG490" i="8"/>
  <c r="AD490" i="8"/>
  <c r="A474" i="8"/>
  <c r="Z474" i="8"/>
  <c r="AD466" i="8"/>
  <c r="AG466" i="8"/>
  <c r="AF466" i="8"/>
  <c r="AB466" i="8"/>
  <c r="AC458" i="8"/>
  <c r="AG458" i="8"/>
  <c r="A450" i="8"/>
  <c r="Z450" i="8"/>
  <c r="AB442" i="8"/>
  <c r="AE442" i="8"/>
  <c r="Z434" i="8"/>
  <c r="A434" i="8"/>
  <c r="A426" i="8"/>
  <c r="Z426" i="8"/>
  <c r="A418" i="8"/>
  <c r="Z418" i="8"/>
  <c r="AF410" i="8"/>
  <c r="AG410" i="8"/>
  <c r="AC386" i="8"/>
  <c r="AE386" i="8"/>
  <c r="AE370" i="8"/>
  <c r="AF370" i="8"/>
  <c r="AB362" i="8"/>
  <c r="AC362" i="8"/>
  <c r="AG338" i="8"/>
  <c r="AC338" i="8"/>
  <c r="AG330" i="8"/>
  <c r="AB330" i="8"/>
  <c r="AD330" i="8"/>
  <c r="AB322" i="8"/>
  <c r="AE322" i="8"/>
  <c r="A314" i="8"/>
  <c r="Z314" i="8"/>
  <c r="Z306" i="8"/>
  <c r="A306" i="8"/>
  <c r="AF266" i="8"/>
  <c r="AE266" i="8"/>
  <c r="AB266" i="8"/>
  <c r="AG266" i="8"/>
  <c r="AG250" i="8"/>
  <c r="AE250" i="8"/>
  <c r="AB242" i="8"/>
  <c r="AF242" i="8"/>
  <c r="AD226" i="8"/>
  <c r="AC226" i="8"/>
  <c r="AE218" i="8"/>
  <c r="AD218" i="8"/>
  <c r="AF210" i="8"/>
  <c r="AE210" i="8"/>
  <c r="AD202" i="8"/>
  <c r="AC202" i="8"/>
  <c r="AE194" i="8"/>
  <c r="AF194" i="8"/>
  <c r="AE178" i="8"/>
  <c r="AG178" i="8"/>
  <c r="AB154" i="8"/>
  <c r="AF154" i="8"/>
  <c r="AC146" i="8"/>
  <c r="AD146" i="8"/>
  <c r="AE146" i="8"/>
  <c r="AF138" i="8"/>
  <c r="AB138" i="8"/>
  <c r="AC130" i="8"/>
  <c r="AD130" i="8"/>
  <c r="AF130" i="8"/>
  <c r="A122" i="8"/>
  <c r="Z122" i="8"/>
  <c r="AF106" i="8"/>
  <c r="AE106" i="8"/>
  <c r="AC90" i="8"/>
  <c r="AD90" i="8"/>
  <c r="AB90" i="8"/>
  <c r="AE90" i="8"/>
  <c r="AF90" i="8"/>
  <c r="Z82" i="8"/>
  <c r="A82" i="8"/>
  <c r="AB74" i="8"/>
  <c r="AD74" i="8"/>
  <c r="AE66" i="8"/>
  <c r="AC66" i="8"/>
  <c r="AB66" i="8"/>
  <c r="AC50" i="8"/>
  <c r="AG50" i="8"/>
  <c r="AC42" i="8"/>
  <c r="AG42" i="8"/>
  <c r="AD34" i="8"/>
  <c r="AE34" i="8"/>
  <c r="Z10" i="8"/>
  <c r="A10" i="8"/>
  <c r="AD838" i="8"/>
  <c r="AF838" i="8"/>
  <c r="AB838" i="8"/>
  <c r="AE838" i="8"/>
  <c r="AC838" i="8"/>
  <c r="AD1138" i="8"/>
  <c r="B13" i="7"/>
  <c r="AG838" i="8"/>
  <c r="AD843" i="8"/>
  <c r="AB831" i="8"/>
  <c r="AF843" i="8"/>
  <c r="Z1140" i="8"/>
  <c r="AG843" i="8"/>
  <c r="AF831" i="8"/>
  <c r="AF808" i="8"/>
  <c r="AE771" i="8"/>
  <c r="AG831" i="8"/>
  <c r="AD822" i="8"/>
  <c r="AC767" i="8"/>
  <c r="AG846" i="8"/>
  <c r="AE846" i="8"/>
  <c r="AC1126" i="8"/>
  <c r="AE799" i="8"/>
  <c r="AD776" i="8"/>
  <c r="AE1126" i="8"/>
  <c r="AD785" i="8"/>
  <c r="AB1126" i="8"/>
  <c r="AC776" i="8"/>
  <c r="AF846" i="8"/>
  <c r="AF785" i="8"/>
  <c r="AE767" i="8"/>
  <c r="AD846" i="8"/>
  <c r="AD1126" i="8"/>
  <c r="A573" i="8"/>
  <c r="AF771" i="8"/>
  <c r="AC1138" i="8"/>
  <c r="AE776" i="8"/>
  <c r="AB817" i="8"/>
  <c r="AC1147" i="8"/>
  <c r="AF1147" i="8"/>
  <c r="AE1147" i="8"/>
  <c r="AG1147" i="8"/>
  <c r="AB1147" i="8"/>
  <c r="AD1147" i="8"/>
  <c r="AE1133" i="8"/>
  <c r="AC1133" i="8"/>
  <c r="AG1133" i="8"/>
  <c r="AB1133" i="8"/>
  <c r="AF1133" i="8"/>
  <c r="AD1133" i="8"/>
  <c r="AG1146" i="8"/>
  <c r="AF1146" i="8"/>
  <c r="AB1146" i="8"/>
  <c r="AD1146" i="8"/>
  <c r="AE1146" i="8"/>
  <c r="AC1146" i="8"/>
  <c r="AC1136" i="8"/>
  <c r="AG771" i="8"/>
  <c r="AB771" i="8"/>
  <c r="AD799" i="8"/>
  <c r="AC803" i="8"/>
  <c r="AD817" i="8"/>
  <c r="AF817" i="8"/>
  <c r="AE854" i="8"/>
  <c r="AD767" i="8"/>
  <c r="AC785" i="8"/>
  <c r="AD803" i="8"/>
  <c r="AG817" i="8"/>
  <c r="AE1136" i="8"/>
  <c r="AF776" i="8"/>
  <c r="AB799" i="8"/>
  <c r="AG799" i="8"/>
  <c r="AG847" i="8"/>
  <c r="AB803" i="8"/>
  <c r="AF822" i="8"/>
  <c r="AC808" i="8"/>
  <c r="AB785" i="8"/>
  <c r="AG785" i="8"/>
  <c r="AB767" i="8"/>
  <c r="AF767" i="8"/>
  <c r="AD771" i="8"/>
  <c r="AF847" i="8"/>
  <c r="AE803" i="8"/>
  <c r="AE822" i="8"/>
  <c r="AC799" i="8"/>
  <c r="AB776" i="8"/>
  <c r="AB847" i="8"/>
  <c r="AF803" i="8"/>
  <c r="AG822" i="8"/>
  <c r="AC854" i="8"/>
  <c r="AE808" i="8"/>
  <c r="AC847" i="8"/>
  <c r="AB822" i="8"/>
  <c r="AD808" i="8"/>
  <c r="AG808" i="8"/>
  <c r="AD854" i="8"/>
  <c r="AG854" i="8"/>
  <c r="AC817" i="8"/>
  <c r="AL84" i="4"/>
  <c r="AM84" i="4" s="1"/>
  <c r="AN84" i="4" s="1"/>
  <c r="AO84" i="4" s="1"/>
  <c r="AH749" i="8"/>
  <c r="AG1138" i="8"/>
  <c r="AF1138" i="8"/>
  <c r="AE1138" i="8"/>
  <c r="AF1142" i="8"/>
  <c r="AE1142" i="8"/>
  <c r="AC1127" i="8"/>
  <c r="AG1127" i="8"/>
  <c r="AB1127" i="8"/>
  <c r="AD1127" i="8"/>
  <c r="AD1137" i="8"/>
  <c r="AB1137" i="8"/>
  <c r="AE1152" i="8"/>
  <c r="AF1152" i="8"/>
  <c r="AG1152" i="8"/>
  <c r="AD1152" i="8"/>
  <c r="AC1130" i="8"/>
  <c r="AD1130" i="8"/>
  <c r="AE1130" i="8"/>
  <c r="AF1130" i="8"/>
  <c r="AB1130" i="8"/>
  <c r="AG1130" i="8"/>
  <c r="AG1154" i="8"/>
  <c r="AD1154" i="8"/>
  <c r="AC1154" i="8"/>
  <c r="AB1154" i="8"/>
  <c r="AF1154" i="8"/>
  <c r="AE794" i="8"/>
  <c r="AC794" i="8"/>
  <c r="AD794" i="8"/>
  <c r="AG794" i="8"/>
  <c r="AF794" i="8"/>
  <c r="AB794" i="8"/>
  <c r="AE790" i="8"/>
  <c r="AD790" i="8"/>
  <c r="AC790" i="8"/>
  <c r="AB790" i="8"/>
  <c r="AG790" i="8"/>
  <c r="AG762" i="8"/>
  <c r="AF762" i="8"/>
  <c r="AB762" i="8"/>
  <c r="AE762" i="8"/>
  <c r="AC762" i="8"/>
  <c r="AD762" i="8"/>
  <c r="AG853" i="8"/>
  <c r="AE853" i="8"/>
  <c r="AD853" i="8"/>
  <c r="AC853" i="8"/>
  <c r="AE813" i="8"/>
  <c r="AC813" i="8"/>
  <c r="AB813" i="8"/>
  <c r="AG813" i="8"/>
  <c r="AD813" i="8"/>
  <c r="AF813" i="8"/>
  <c r="AF805" i="8"/>
  <c r="AC805" i="8"/>
  <c r="AB805" i="8"/>
  <c r="AE797" i="8"/>
  <c r="AC797" i="8"/>
  <c r="AE789" i="8"/>
  <c r="AG789" i="8"/>
  <c r="AB789" i="8"/>
  <c r="AD789" i="8"/>
  <c r="AF789" i="8"/>
  <c r="AC789" i="8"/>
  <c r="AB781" i="8"/>
  <c r="AF781" i="8"/>
  <c r="AG781" i="8"/>
  <c r="AF773" i="8"/>
  <c r="AB773" i="8"/>
  <c r="AC773" i="8"/>
  <c r="AG773" i="8"/>
  <c r="AD773" i="8"/>
  <c r="AD765" i="8"/>
  <c r="AB765" i="8"/>
  <c r="AE765" i="8"/>
  <c r="AF765" i="8"/>
  <c r="AC765" i="8"/>
  <c r="AB832" i="8"/>
  <c r="AE832" i="8"/>
  <c r="AF832" i="8"/>
  <c r="AC832" i="8"/>
  <c r="AG832" i="8"/>
  <c r="AG812" i="8"/>
  <c r="AF812" i="8"/>
  <c r="AC812" i="8"/>
  <c r="AD812" i="8"/>
  <c r="AE812" i="8"/>
  <c r="AB804" i="8"/>
  <c r="AG804" i="8"/>
  <c r="AF804" i="8"/>
  <c r="AC804" i="8"/>
  <c r="AD804" i="8"/>
  <c r="AE796" i="8"/>
  <c r="AG796" i="8"/>
  <c r="AG788" i="8"/>
  <c r="AD788" i="8"/>
  <c r="AC788" i="8"/>
  <c r="AE788" i="8"/>
  <c r="AD780" i="8"/>
  <c r="AC780" i="8"/>
  <c r="AG780" i="8"/>
  <c r="AE780" i="8"/>
  <c r="AB780" i="8"/>
  <c r="AG772" i="8"/>
  <c r="AB772" i="8"/>
  <c r="AF772" i="8"/>
  <c r="AE772" i="8"/>
  <c r="AC772" i="8"/>
  <c r="AB764" i="8"/>
  <c r="AE764" i="8"/>
  <c r="AG764" i="8"/>
  <c r="AD772" i="8"/>
  <c r="AD781" i="8"/>
  <c r="AD805" i="8"/>
  <c r="AB802" i="8"/>
  <c r="AF802" i="8"/>
  <c r="AE802" i="8"/>
  <c r="AD802" i="8"/>
  <c r="AB798" i="8"/>
  <c r="AF798" i="8"/>
  <c r="AC798" i="8"/>
  <c r="AG798" i="8"/>
  <c r="AD798" i="8"/>
  <c r="AE798" i="8"/>
  <c r="AC770" i="8"/>
  <c r="AD770" i="8"/>
  <c r="AE770" i="8"/>
  <c r="AF766" i="8"/>
  <c r="AD766" i="8"/>
  <c r="AC766" i="8"/>
  <c r="AG766" i="8"/>
  <c r="AE766" i="8"/>
  <c r="AC781" i="8"/>
  <c r="AD796" i="8"/>
  <c r="AB788" i="8"/>
  <c r="AF796" i="8"/>
  <c r="AD797" i="8"/>
  <c r="AG805" i="8"/>
  <c r="AG824" i="8"/>
  <c r="AC824" i="8"/>
  <c r="AF824" i="8"/>
  <c r="AD824" i="8"/>
  <c r="AE824" i="8"/>
  <c r="AG797" i="8"/>
  <c r="AE773" i="8"/>
  <c r="AF790" i="8"/>
  <c r="AD764" i="8"/>
  <c r="AD810" i="8"/>
  <c r="AC810" i="8"/>
  <c r="AB810" i="8"/>
  <c r="AG810" i="8"/>
  <c r="AD806" i="8"/>
  <c r="AC806" i="8"/>
  <c r="AB806" i="8"/>
  <c r="AE806" i="8"/>
  <c r="AF806" i="8"/>
  <c r="AB778" i="8"/>
  <c r="AE778" i="8"/>
  <c r="AF778" i="8"/>
  <c r="AD778" i="8"/>
  <c r="AG778" i="8"/>
  <c r="AC778" i="8"/>
  <c r="AC774" i="8"/>
  <c r="AG774" i="8"/>
  <c r="AB797" i="8"/>
  <c r="AF764" i="8"/>
  <c r="AC764" i="8"/>
  <c r="AB812" i="8"/>
  <c r="AE805" i="8"/>
  <c r="AB848" i="8"/>
  <c r="AC848" i="8"/>
  <c r="AF848" i="8"/>
  <c r="AD848" i="8"/>
  <c r="AF780" i="8"/>
  <c r="AE804" i="8"/>
  <c r="AD832" i="8"/>
  <c r="AF818" i="8"/>
  <c r="AE818" i="8"/>
  <c r="AD818" i="8"/>
  <c r="AC818" i="8"/>
  <c r="AB818" i="8"/>
  <c r="AF814" i="8"/>
  <c r="AD814" i="8"/>
  <c r="AC814" i="8"/>
  <c r="AB814" i="8"/>
  <c r="AB786" i="8"/>
  <c r="AC786" i="8"/>
  <c r="AF786" i="8"/>
  <c r="AD786" i="8"/>
  <c r="AF782" i="8"/>
  <c r="AE782" i="8"/>
  <c r="AG782" i="8"/>
  <c r="AB782" i="8"/>
  <c r="AD782" i="8"/>
  <c r="AF797" i="8"/>
  <c r="AE781" i="8"/>
  <c r="AF853" i="8"/>
  <c r="AD840" i="8"/>
  <c r="AB840" i="8"/>
  <c r="AF840" i="8"/>
  <c r="AC840" i="8"/>
  <c r="AE840" i="8"/>
  <c r="AG840" i="8"/>
  <c r="Z845" i="8"/>
  <c r="Z837" i="8"/>
  <c r="Z829" i="8"/>
  <c r="Z821" i="8"/>
  <c r="Z12" i="8"/>
  <c r="Z852" i="8"/>
  <c r="Z844" i="8"/>
  <c r="Z836" i="8"/>
  <c r="Z828" i="8"/>
  <c r="Z820" i="8"/>
  <c r="AL4" i="7" l="1"/>
  <c r="AG827" i="8"/>
  <c r="AD320" i="8"/>
  <c r="AE827" i="8"/>
  <c r="AG537" i="8"/>
  <c r="AF152" i="8"/>
  <c r="AB320" i="8"/>
  <c r="AD336" i="8"/>
  <c r="AE336" i="8"/>
  <c r="AB537" i="8"/>
  <c r="AC827" i="8"/>
  <c r="T4" i="7"/>
  <c r="AD537" i="8"/>
  <c r="AC537" i="8"/>
  <c r="AE537" i="8"/>
  <c r="AC1145" i="8"/>
  <c r="AD432" i="8"/>
  <c r="AE1149" i="8"/>
  <c r="AF1125" i="8"/>
  <c r="AE1125" i="8"/>
  <c r="AB1125" i="8"/>
  <c r="AC1125" i="8"/>
  <c r="AD1149" i="8"/>
  <c r="AB1149" i="8"/>
  <c r="AF1149" i="8"/>
  <c r="AC141" i="8"/>
  <c r="AB141" i="8"/>
  <c r="AD141" i="8"/>
  <c r="AG141" i="8"/>
  <c r="AE141" i="8"/>
  <c r="AF141" i="8"/>
  <c r="AC201" i="8"/>
  <c r="AG201" i="8"/>
  <c r="AB201" i="8"/>
  <c r="AF201" i="8"/>
  <c r="AE514" i="8"/>
  <c r="AF514" i="8"/>
  <c r="AC514" i="8"/>
  <c r="AG514" i="8"/>
  <c r="AC346" i="8"/>
  <c r="AF346" i="8"/>
  <c r="AG346" i="8"/>
  <c r="AB346" i="8"/>
  <c r="AD346" i="8"/>
  <c r="AE346" i="8"/>
  <c r="AE393" i="8"/>
  <c r="AB393" i="8"/>
  <c r="AB354" i="8"/>
  <c r="AD354" i="8"/>
  <c r="AG354" i="8"/>
  <c r="AE354" i="8"/>
  <c r="AF354" i="8"/>
  <c r="AC354" i="8"/>
  <c r="AB165" i="8"/>
  <c r="AE165" i="8"/>
  <c r="AC165" i="8"/>
  <c r="AD165" i="8"/>
  <c r="AG165" i="8"/>
  <c r="AF165" i="8"/>
  <c r="AD597" i="8"/>
  <c r="AG597" i="8"/>
  <c r="AF597" i="8"/>
  <c r="AE597" i="8"/>
  <c r="AB597" i="8"/>
  <c r="AC597" i="8"/>
  <c r="AG225" i="8"/>
  <c r="AC225" i="8"/>
  <c r="AB225" i="8"/>
  <c r="AF225" i="8"/>
  <c r="AG66" i="8"/>
  <c r="AD66" i="8"/>
  <c r="AF66" i="8"/>
  <c r="AD370" i="8"/>
  <c r="AC370" i="8"/>
  <c r="AB370" i="8"/>
  <c r="AG370" i="8"/>
  <c r="AE21" i="8"/>
  <c r="AC21" i="8"/>
  <c r="AB21" i="8"/>
  <c r="AG21" i="8"/>
  <c r="AF21" i="8"/>
  <c r="AD21" i="8"/>
  <c r="AC234" i="8"/>
  <c r="AG234" i="8"/>
  <c r="AB234" i="8"/>
  <c r="AE234" i="8"/>
  <c r="AD234" i="8"/>
  <c r="AF234" i="8"/>
  <c r="AE378" i="8"/>
  <c r="AC378" i="8"/>
  <c r="AG378" i="8"/>
  <c r="AB378" i="8"/>
  <c r="AF378" i="8"/>
  <c r="AD378" i="8"/>
  <c r="AD250" i="8"/>
  <c r="AB250" i="8"/>
  <c r="AF250" i="8"/>
  <c r="AC250" i="8"/>
  <c r="AC114" i="8"/>
  <c r="AF114" i="8"/>
  <c r="AB114" i="8"/>
  <c r="AE114" i="8"/>
  <c r="AG114" i="8"/>
  <c r="AD114" i="8"/>
  <c r="AB490" i="8"/>
  <c r="AE490" i="8"/>
  <c r="AE176" i="8"/>
  <c r="AG34" i="8"/>
  <c r="AB34" i="8"/>
  <c r="AC34" i="8"/>
  <c r="AF34" i="8"/>
  <c r="AC525" i="8"/>
  <c r="AB525" i="8"/>
  <c r="AG525" i="8"/>
  <c r="AD525" i="8"/>
  <c r="AF525" i="8"/>
  <c r="AE525" i="8"/>
  <c r="AG477" i="8"/>
  <c r="AB477" i="8"/>
  <c r="AF477" i="8"/>
  <c r="AE477" i="8"/>
  <c r="AD477" i="8"/>
  <c r="AC477" i="8"/>
  <c r="AD402" i="8"/>
  <c r="AF402" i="8"/>
  <c r="AC402" i="8"/>
  <c r="AB402" i="8"/>
  <c r="AG402" i="8"/>
  <c r="AE402" i="8"/>
  <c r="AB81" i="8"/>
  <c r="AE81" i="8"/>
  <c r="AC81" i="8"/>
  <c r="AF81" i="8"/>
  <c r="AF200" i="8"/>
  <c r="AD453" i="8"/>
  <c r="AG453" i="8"/>
  <c r="AC453" i="8"/>
  <c r="AB453" i="8"/>
  <c r="AE453" i="8"/>
  <c r="AF453" i="8"/>
  <c r="AC273" i="8"/>
  <c r="AB273" i="8"/>
  <c r="AG273" i="8"/>
  <c r="AD381" i="8"/>
  <c r="AG381" i="8"/>
  <c r="AE381" i="8"/>
  <c r="AF381" i="8"/>
  <c r="AB381" i="8"/>
  <c r="AC381" i="8"/>
  <c r="AE138" i="8"/>
  <c r="AD138" i="8"/>
  <c r="AG138" i="8"/>
  <c r="AE466" i="8"/>
  <c r="AC466" i="8"/>
  <c r="AB213" i="8"/>
  <c r="AC213" i="8"/>
  <c r="AF213" i="8"/>
  <c r="AD213" i="8"/>
  <c r="AG213" i="8"/>
  <c r="AE213" i="8"/>
  <c r="AD570" i="8"/>
  <c r="AF570" i="8"/>
  <c r="AE570" i="8"/>
  <c r="AG570" i="8"/>
  <c r="AC570" i="8"/>
  <c r="AB570" i="8"/>
  <c r="AD129" i="8"/>
  <c r="AB129" i="8"/>
  <c r="AB405" i="8"/>
  <c r="AC405" i="8"/>
  <c r="AD405" i="8"/>
  <c r="AF405" i="8"/>
  <c r="AE405" i="8"/>
  <c r="AG405" i="8"/>
  <c r="AD562" i="8"/>
  <c r="AC562" i="8"/>
  <c r="AF562" i="8"/>
  <c r="AG562" i="8"/>
  <c r="AB562" i="8"/>
  <c r="AE562" i="8"/>
  <c r="AB237" i="8"/>
  <c r="AF237" i="8"/>
  <c r="AE237" i="8"/>
  <c r="AG237" i="8"/>
  <c r="AC237" i="8"/>
  <c r="AD237" i="8"/>
  <c r="AE298" i="8"/>
  <c r="AD298" i="8"/>
  <c r="AC298" i="8"/>
  <c r="AF298" i="8"/>
  <c r="AG298" i="8"/>
  <c r="AB298" i="8"/>
  <c r="AB549" i="8"/>
  <c r="AD549" i="8"/>
  <c r="AF549" i="8"/>
  <c r="AC549" i="8"/>
  <c r="AG549" i="8"/>
  <c r="AE549" i="8"/>
  <c r="AB594" i="8"/>
  <c r="AE594" i="8"/>
  <c r="AF594" i="8"/>
  <c r="AC594" i="8"/>
  <c r="AD594" i="8"/>
  <c r="AG594" i="8"/>
  <c r="AG177" i="8"/>
  <c r="AD177" i="8"/>
  <c r="AB177" i="8"/>
  <c r="AE177" i="8"/>
  <c r="AB18" i="8"/>
  <c r="AF18" i="8"/>
  <c r="AD18" i="8"/>
  <c r="AE18" i="8"/>
  <c r="AC18" i="8"/>
  <c r="AG18" i="8"/>
  <c r="AB610" i="8"/>
  <c r="AF610" i="8"/>
  <c r="AD610" i="8"/>
  <c r="AG610" i="8"/>
  <c r="AC610" i="8"/>
  <c r="AE610" i="8"/>
  <c r="AD178" i="8"/>
  <c r="AB178" i="8"/>
  <c r="AF178" i="8"/>
  <c r="AC178" i="8"/>
  <c r="AG322" i="8"/>
  <c r="AC322" i="8"/>
  <c r="AD322" i="8"/>
  <c r="AF322" i="8"/>
  <c r="AB357" i="8"/>
  <c r="AC357" i="8"/>
  <c r="AF357" i="8"/>
  <c r="AE357" i="8"/>
  <c r="AG357" i="8"/>
  <c r="AD357" i="8"/>
  <c r="AC186" i="8"/>
  <c r="AF186" i="8"/>
  <c r="AE186" i="8"/>
  <c r="AB186" i="8"/>
  <c r="AD186" i="8"/>
  <c r="AE330" i="8"/>
  <c r="AC330" i="8"/>
  <c r="AF330" i="8"/>
  <c r="AE618" i="8"/>
  <c r="AC618" i="8"/>
  <c r="AD618" i="8"/>
  <c r="AF618" i="8"/>
  <c r="AK11" i="1"/>
  <c r="AB144" i="8"/>
  <c r="AC1129" i="8"/>
  <c r="AG144" i="8"/>
  <c r="AK22" i="1"/>
  <c r="AK15" i="1"/>
  <c r="AK19" i="1"/>
  <c r="AK12" i="1"/>
  <c r="AK17" i="1"/>
  <c r="AK20" i="1"/>
  <c r="AK18" i="1"/>
  <c r="AK14" i="1"/>
  <c r="AK21" i="1"/>
  <c r="AK10" i="1"/>
  <c r="AK16" i="1"/>
  <c r="AE424" i="8"/>
  <c r="AC568" i="8"/>
  <c r="AF416" i="8"/>
  <c r="AG96" i="8"/>
  <c r="AG616" i="8"/>
  <c r="AD616" i="8"/>
  <c r="AE248" i="8"/>
  <c r="AB80" i="8"/>
  <c r="AE296" i="8"/>
  <c r="AD384" i="8"/>
  <c r="AE384" i="8"/>
  <c r="AD576" i="8"/>
  <c r="AC576" i="8"/>
  <c r="AG536" i="8"/>
  <c r="AD424" i="8"/>
  <c r="AD536" i="8"/>
  <c r="AG152" i="8"/>
  <c r="AB344" i="8"/>
  <c r="AE1129" i="8"/>
  <c r="AE464" i="8"/>
  <c r="AB504" i="8"/>
  <c r="AF1129" i="8"/>
  <c r="AB464" i="8"/>
  <c r="AD504" i="8"/>
  <c r="AB392" i="8"/>
  <c r="AC584" i="8"/>
  <c r="AD392" i="8"/>
  <c r="AB1129" i="8"/>
  <c r="AE584" i="8"/>
  <c r="AF128" i="8"/>
  <c r="AG1129" i="8"/>
  <c r="AC80" i="8"/>
  <c r="AF296" i="8"/>
  <c r="AC8" i="8"/>
  <c r="AC272" i="8"/>
  <c r="AB400" i="8"/>
  <c r="AE552" i="8"/>
  <c r="AB552" i="8"/>
  <c r="AD272" i="8"/>
  <c r="AD216" i="8"/>
  <c r="AF360" i="8"/>
  <c r="AC312" i="8"/>
  <c r="AE360" i="8"/>
  <c r="AD592" i="8"/>
  <c r="AC168" i="8"/>
  <c r="AC400" i="8"/>
  <c r="AD1145" i="8"/>
  <c r="AG176" i="8"/>
  <c r="AF232" i="8"/>
  <c r="AC528" i="8"/>
  <c r="C7" i="8"/>
  <c r="AB1145" i="8"/>
  <c r="AB176" i="8"/>
  <c r="AD232" i="8"/>
  <c r="AE376" i="8"/>
  <c r="AD528" i="8"/>
  <c r="AA7" i="8"/>
  <c r="AE1145" i="8"/>
  <c r="AD176" i="8"/>
  <c r="AF248" i="8"/>
  <c r="AB488" i="8"/>
  <c r="AC176" i="8"/>
  <c r="AB248" i="8"/>
  <c r="AD102" i="4"/>
  <c r="AF102" i="4" s="1"/>
  <c r="AD192" i="8"/>
  <c r="AC248" i="8"/>
  <c r="AF1145" i="8"/>
  <c r="AD248" i="8"/>
  <c r="AC336" i="8"/>
  <c r="AC288" i="8"/>
  <c r="AD6" i="8"/>
  <c r="AC440" i="8"/>
  <c r="AE256" i="8"/>
  <c r="AB200" i="8"/>
  <c r="AB256" i="8"/>
  <c r="AE16" i="8"/>
  <c r="AF280" i="8"/>
  <c r="AD328" i="8"/>
  <c r="AB32" i="8"/>
  <c r="AC520" i="8"/>
  <c r="AF224" i="8"/>
  <c r="AG328" i="8"/>
  <c r="AC32" i="8"/>
  <c r="AB520" i="8"/>
  <c r="AG224" i="8"/>
  <c r="AE564" i="8"/>
  <c r="AC48" i="8"/>
  <c r="AC600" i="8"/>
  <c r="AD120" i="8"/>
  <c r="AF480" i="8"/>
  <c r="AB480" i="8"/>
  <c r="AF112" i="8"/>
  <c r="AF320" i="8"/>
  <c r="AF368" i="8"/>
  <c r="AE368" i="8"/>
  <c r="AE512" i="8"/>
  <c r="AD512" i="8"/>
  <c r="AA9" i="8"/>
  <c r="B10" i="8"/>
  <c r="AA10" i="8" s="1"/>
  <c r="C9" i="8"/>
  <c r="AD1150" i="8"/>
  <c r="AE88" i="8"/>
  <c r="AE1150" i="8"/>
  <c r="AB88" i="8"/>
  <c r="AB560" i="8"/>
  <c r="AC1141" i="8"/>
  <c r="AA8" i="8"/>
  <c r="AF560" i="8"/>
  <c r="AG1150" i="8"/>
  <c r="C8" i="8"/>
  <c r="AC1150" i="8"/>
  <c r="AF136" i="8"/>
  <c r="AB1150" i="8"/>
  <c r="AE136" i="8"/>
  <c r="AF304" i="8"/>
  <c r="AG352" i="8"/>
  <c r="AC352" i="8"/>
  <c r="AG544" i="8"/>
  <c r="AL18" i="4"/>
  <c r="AL19" i="4" s="1"/>
  <c r="AL20" i="4" s="1"/>
  <c r="AL21" i="4" s="1"/>
  <c r="AL22" i="4" s="1"/>
  <c r="AL23" i="4" s="1"/>
  <c r="AL24" i="4" s="1"/>
  <c r="AL25" i="4" s="1"/>
  <c r="AL26" i="4" s="1"/>
  <c r="AL27" i="4" s="1"/>
  <c r="AL28" i="4" s="1"/>
  <c r="AL29" i="4" s="1"/>
  <c r="AL30" i="4" s="1"/>
  <c r="AL31" i="4" s="1"/>
  <c r="AL32" i="4" s="1"/>
  <c r="AL33" i="4" s="1"/>
  <c r="AL34" i="4" s="1"/>
  <c r="AL35" i="4" s="1"/>
  <c r="AL36" i="4" s="1"/>
  <c r="AL37" i="4" s="1"/>
  <c r="AL38" i="4" s="1"/>
  <c r="AL39" i="4" s="1"/>
  <c r="AL40" i="4" s="1"/>
  <c r="AL41" i="4" s="1"/>
  <c r="AL42" i="4" s="1"/>
  <c r="AL43" i="4" s="1"/>
  <c r="AL44" i="4" s="1"/>
  <c r="AL45" i="4" s="1"/>
  <c r="AL46" i="4" s="1"/>
  <c r="AL47" i="4" s="1"/>
  <c r="AL48" i="4" s="1"/>
  <c r="AL49" i="4" s="1"/>
  <c r="AL50" i="4" s="1"/>
  <c r="AL51" i="4" s="1"/>
  <c r="AL52" i="4" s="1"/>
  <c r="AL53" i="4" s="1"/>
  <c r="AL54" i="4" s="1"/>
  <c r="AL55" i="4" s="1"/>
  <c r="AL56" i="4" s="1"/>
  <c r="AL57" i="4" s="1"/>
  <c r="AL58" i="4" s="1"/>
  <c r="AL59" i="4" s="1"/>
  <c r="AL60" i="4" s="1"/>
  <c r="AL61" i="4" s="1"/>
  <c r="AL62" i="4" s="1"/>
  <c r="AL63" i="4" s="1"/>
  <c r="AL64" i="4" s="1"/>
  <c r="AL65" i="4" s="1"/>
  <c r="AL66" i="4" s="1"/>
  <c r="AL67" i="4" s="1"/>
  <c r="AL68" i="4" s="1"/>
  <c r="AL69" i="4" s="1"/>
  <c r="AL70" i="4" s="1"/>
  <c r="AL71" i="4" s="1"/>
  <c r="AL72" i="4" s="1"/>
  <c r="AL73" i="4" s="1"/>
  <c r="AL74" i="4" s="1"/>
  <c r="AL75" i="4" s="1"/>
  <c r="AL76" i="4" s="1"/>
  <c r="AL77" i="4" s="1"/>
  <c r="AL78" i="4" s="1"/>
  <c r="AL79" i="4" s="1"/>
  <c r="AL80" i="4" s="1"/>
  <c r="AL81" i="4" s="1"/>
  <c r="AL82" i="4" s="1"/>
  <c r="AL83" i="4" s="1"/>
  <c r="AG16" i="8"/>
  <c r="AG32" i="8"/>
  <c r="AE32" i="8"/>
  <c r="AD48" i="8"/>
  <c r="AD88" i="8"/>
  <c r="AC120" i="8"/>
  <c r="AC136" i="8"/>
  <c r="AD136" i="8"/>
  <c r="AD152" i="8"/>
  <c r="AD200" i="8"/>
  <c r="AG280" i="8"/>
  <c r="AF352" i="8"/>
  <c r="AD352" i="8"/>
  <c r="AG384" i="8"/>
  <c r="AF384" i="8"/>
  <c r="AF440" i="8"/>
  <c r="AD520" i="8"/>
  <c r="AG560" i="8"/>
  <c r="AG432" i="8"/>
  <c r="AE432" i="8"/>
  <c r="AF544" i="8"/>
  <c r="AB544" i="8"/>
  <c r="AE224" i="8"/>
  <c r="AC224" i="8"/>
  <c r="AB328" i="8"/>
  <c r="AE480" i="8"/>
  <c r="AG576" i="8"/>
  <c r="AE576" i="8"/>
  <c r="AF600" i="8"/>
  <c r="AC424" i="8"/>
  <c r="AB424" i="8"/>
  <c r="AF536" i="8"/>
  <c r="AB536" i="8"/>
  <c r="AB16" i="8"/>
  <c r="AF16" i="8"/>
  <c r="AF32" i="8"/>
  <c r="AE48" i="8"/>
  <c r="AF48" i="8"/>
  <c r="AC88" i="8"/>
  <c r="AG120" i="8"/>
  <c r="AB120" i="8"/>
  <c r="AG136" i="8"/>
  <c r="AC152" i="8"/>
  <c r="AB152" i="8"/>
  <c r="AG200" i="8"/>
  <c r="AE280" i="8"/>
  <c r="AB352" i="8"/>
  <c r="AB384" i="8"/>
  <c r="AB440" i="8"/>
  <c r="AD440" i="8"/>
  <c r="AF520" i="8"/>
  <c r="AE560" i="8"/>
  <c r="AB304" i="8"/>
  <c r="AF432" i="8"/>
  <c r="AB432" i="8"/>
  <c r="AD544" i="8"/>
  <c r="AC544" i="8"/>
  <c r="AB72" i="8"/>
  <c r="AB224" i="8"/>
  <c r="AC328" i="8"/>
  <c r="AG480" i="8"/>
  <c r="AF576" i="8"/>
  <c r="AB600" i="8"/>
  <c r="AG600" i="8"/>
  <c r="AF424" i="8"/>
  <c r="AC536" i="8"/>
  <c r="AD16" i="8"/>
  <c r="AB48" i="8"/>
  <c r="AF120" i="8"/>
  <c r="AC200" i="8"/>
  <c r="AG440" i="8"/>
  <c r="AE520" i="8"/>
  <c r="AC560" i="8"/>
  <c r="AF328" i="8"/>
  <c r="AD480" i="8"/>
  <c r="AD600" i="8"/>
  <c r="AF464" i="8"/>
  <c r="AG256" i="8"/>
  <c r="AC464" i="8"/>
  <c r="AD256" i="8"/>
  <c r="AG464" i="8"/>
  <c r="AC256" i="8"/>
  <c r="AG28" i="8"/>
  <c r="AB28" i="8"/>
  <c r="AD28" i="8"/>
  <c r="AF28" i="8"/>
  <c r="AC28" i="8"/>
  <c r="AE28" i="8"/>
  <c r="AB60" i="8"/>
  <c r="AG60" i="8"/>
  <c r="AD60" i="8"/>
  <c r="AF60" i="8"/>
  <c r="AE60" i="8"/>
  <c r="AC60" i="8"/>
  <c r="AG84" i="8"/>
  <c r="AE84" i="8"/>
  <c r="AD84" i="8"/>
  <c r="AF84" i="8"/>
  <c r="AB84" i="8"/>
  <c r="AC84" i="8"/>
  <c r="AD100" i="8"/>
  <c r="AC100" i="8"/>
  <c r="AG100" i="8"/>
  <c r="AE100" i="8"/>
  <c r="AF100" i="8"/>
  <c r="AB100" i="8"/>
  <c r="AF132" i="8"/>
  <c r="AG132" i="8"/>
  <c r="AD132" i="8"/>
  <c r="AB132" i="8"/>
  <c r="AE132" i="8"/>
  <c r="AC132" i="8"/>
  <c r="AG148" i="8"/>
  <c r="AB148" i="8"/>
  <c r="AF148" i="8"/>
  <c r="AC148" i="8"/>
  <c r="AD148" i="8"/>
  <c r="AE148" i="8"/>
  <c r="AC188" i="8"/>
  <c r="AB188" i="8"/>
  <c r="AF188" i="8"/>
  <c r="AG188" i="8"/>
  <c r="AD188" i="8"/>
  <c r="AE188" i="8"/>
  <c r="AC236" i="8"/>
  <c r="AG236" i="8"/>
  <c r="AE236" i="8"/>
  <c r="AF236" i="8"/>
  <c r="AD236" i="8"/>
  <c r="AB236" i="8"/>
  <c r="AF252" i="8"/>
  <c r="AC252" i="8"/>
  <c r="AE252" i="8"/>
  <c r="AB252" i="8"/>
  <c r="AD252" i="8"/>
  <c r="AG252" i="8"/>
  <c r="AD292" i="8"/>
  <c r="AG292" i="8"/>
  <c r="AC292" i="8"/>
  <c r="AB292" i="8"/>
  <c r="AE292" i="8"/>
  <c r="AF292" i="8"/>
  <c r="AB340" i="8"/>
  <c r="AC340" i="8"/>
  <c r="AG340" i="8"/>
  <c r="AE340" i="8"/>
  <c r="AD340" i="8"/>
  <c r="AF340" i="8"/>
  <c r="AF396" i="8"/>
  <c r="AG396" i="8"/>
  <c r="AE396" i="8"/>
  <c r="AB396" i="8"/>
  <c r="AC396" i="8"/>
  <c r="AD396" i="8"/>
  <c r="AE468" i="8"/>
  <c r="AC468" i="8"/>
  <c r="AB468" i="8"/>
  <c r="AF468" i="8"/>
  <c r="AD468" i="8"/>
  <c r="AG468" i="8"/>
  <c r="AF532" i="8"/>
  <c r="AC532" i="8"/>
  <c r="AE532" i="8"/>
  <c r="AB532" i="8"/>
  <c r="AG124" i="8"/>
  <c r="AC124" i="8"/>
  <c r="AB124" i="8"/>
  <c r="AD124" i="8"/>
  <c r="AE124" i="8"/>
  <c r="AF124" i="8"/>
  <c r="AF212" i="8"/>
  <c r="AD212" i="8"/>
  <c r="AB212" i="8"/>
  <c r="AC212" i="8"/>
  <c r="AE212" i="8"/>
  <c r="AG212" i="8"/>
  <c r="AE420" i="8"/>
  <c r="AC420" i="8"/>
  <c r="AB420" i="8"/>
  <c r="AG420" i="8"/>
  <c r="AD420" i="8"/>
  <c r="AF420" i="8"/>
  <c r="AC444" i="8"/>
  <c r="AF444" i="8"/>
  <c r="AG444" i="8"/>
  <c r="AD444" i="8"/>
  <c r="AE444" i="8"/>
  <c r="AB444" i="8"/>
  <c r="AE496" i="8"/>
  <c r="AC496" i="8"/>
  <c r="AF496" i="8"/>
  <c r="AB496" i="8"/>
  <c r="AD496" i="8"/>
  <c r="AC44" i="8"/>
  <c r="AG44" i="8"/>
  <c r="AD44" i="8"/>
  <c r="AF44" i="8"/>
  <c r="AB44" i="8"/>
  <c r="AE44" i="8"/>
  <c r="AD316" i="8"/>
  <c r="AG316" i="8"/>
  <c r="AF316" i="8"/>
  <c r="AB316" i="8"/>
  <c r="AC316" i="8"/>
  <c r="AE316" i="8"/>
  <c r="AE372" i="8"/>
  <c r="AC372" i="8"/>
  <c r="AG372" i="8"/>
  <c r="AF372" i="8"/>
  <c r="AB372" i="8"/>
  <c r="AD372" i="8"/>
  <c r="AB428" i="8"/>
  <c r="AF428" i="8"/>
  <c r="AG428" i="8"/>
  <c r="AD428" i="8"/>
  <c r="AE428" i="8"/>
  <c r="AC428" i="8"/>
  <c r="AB460" i="8"/>
  <c r="AG460" i="8"/>
  <c r="AF460" i="8"/>
  <c r="AD460" i="8"/>
  <c r="AC460" i="8"/>
  <c r="AE460" i="8"/>
  <c r="AC524" i="8"/>
  <c r="AD524" i="8"/>
  <c r="AG524" i="8"/>
  <c r="AE524" i="8"/>
  <c r="AB524" i="8"/>
  <c r="AB548" i="8"/>
  <c r="AE548" i="8"/>
  <c r="AG548" i="8"/>
  <c r="AD548" i="8"/>
  <c r="AF548" i="8"/>
  <c r="AC548" i="8"/>
  <c r="AG80" i="8"/>
  <c r="AD112" i="8"/>
  <c r="AD168" i="8"/>
  <c r="AF168" i="8"/>
  <c r="AB192" i="8"/>
  <c r="AG192" i="8"/>
  <c r="AB232" i="8"/>
  <c r="AD288" i="8"/>
  <c r="AE288" i="8"/>
  <c r="AG312" i="8"/>
  <c r="AC368" i="8"/>
  <c r="AB368" i="8"/>
  <c r="AG400" i="8"/>
  <c r="AE400" i="8"/>
  <c r="AD488" i="8"/>
  <c r="AE504" i="8"/>
  <c r="AG504" i="8"/>
  <c r="AC552" i="8"/>
  <c r="AD552" i="8"/>
  <c r="AG584" i="8"/>
  <c r="AD584" i="8"/>
  <c r="AE592" i="8"/>
  <c r="AG272" i="8"/>
  <c r="AC128" i="8"/>
  <c r="AD128" i="8"/>
  <c r="AC144" i="8"/>
  <c r="AB512" i="8"/>
  <c r="AF512" i="8"/>
  <c r="AE392" i="8"/>
  <c r="AD96" i="8"/>
  <c r="AE96" i="8"/>
  <c r="AD296" i="8"/>
  <c r="AD344" i="8"/>
  <c r="AB360" i="8"/>
  <c r="AD360" i="8"/>
  <c r="AC376" i="8"/>
  <c r="AF528" i="8"/>
  <c r="AG528" i="8"/>
  <c r="AF568" i="8"/>
  <c r="AB616" i="8"/>
  <c r="AC616" i="8"/>
  <c r="AE416" i="8"/>
  <c r="AE8" i="8"/>
  <c r="AC588" i="8"/>
  <c r="AG588" i="8"/>
  <c r="AF588" i="8"/>
  <c r="AE588" i="8"/>
  <c r="AD588" i="8"/>
  <c r="AB588" i="8"/>
  <c r="AF476" i="8"/>
  <c r="AG476" i="8"/>
  <c r="AC476" i="8"/>
  <c r="AB476" i="8"/>
  <c r="AE476" i="8"/>
  <c r="AD476" i="8"/>
  <c r="AF268" i="8"/>
  <c r="AE268" i="8"/>
  <c r="AB268" i="8"/>
  <c r="AD268" i="8"/>
  <c r="AC268" i="8"/>
  <c r="AG268" i="8"/>
  <c r="AF80" i="8"/>
  <c r="AB112" i="8"/>
  <c r="AG112" i="8"/>
  <c r="AE168" i="8"/>
  <c r="AG168" i="8"/>
  <c r="AE192" i="8"/>
  <c r="AC192" i="8"/>
  <c r="AG232" i="8"/>
  <c r="AB288" i="8"/>
  <c r="AD312" i="8"/>
  <c r="AF312" i="8"/>
  <c r="AG368" i="8"/>
  <c r="AD400" i="8"/>
  <c r="AG488" i="8"/>
  <c r="AE488" i="8"/>
  <c r="AC504" i="8"/>
  <c r="AG552" i="8"/>
  <c r="AB584" i="8"/>
  <c r="AG592" i="8"/>
  <c r="AB592" i="8"/>
  <c r="AE272" i="8"/>
  <c r="AG128" i="8"/>
  <c r="AB128" i="8"/>
  <c r="AD144" i="8"/>
  <c r="AG512" i="8"/>
  <c r="AG392" i="8"/>
  <c r="AB96" i="8"/>
  <c r="AC96" i="8"/>
  <c r="AB296" i="8"/>
  <c r="AF344" i="8"/>
  <c r="AC360" i="8"/>
  <c r="AG376" i="8"/>
  <c r="AD376" i="8"/>
  <c r="AE528" i="8"/>
  <c r="AB568" i="8"/>
  <c r="AG568" i="8"/>
  <c r="AE616" i="8"/>
  <c r="AD416" i="8"/>
  <c r="AC416" i="8"/>
  <c r="AF8" i="8"/>
  <c r="AB8" i="8"/>
  <c r="AF524" i="8"/>
  <c r="AD532" i="8"/>
  <c r="AG496" i="8"/>
  <c r="AG76" i="8"/>
  <c r="AC76" i="8"/>
  <c r="AD76" i="8"/>
  <c r="AE76" i="8"/>
  <c r="AB76" i="8"/>
  <c r="AF76" i="8"/>
  <c r="AB92" i="8"/>
  <c r="AG92" i="8"/>
  <c r="AC92" i="8"/>
  <c r="AF92" i="8"/>
  <c r="AD92" i="8"/>
  <c r="AE92" i="8"/>
  <c r="AD108" i="8"/>
  <c r="AB108" i="8"/>
  <c r="AF108" i="8"/>
  <c r="AE108" i="8"/>
  <c r="AG108" i="8"/>
  <c r="AC108" i="8"/>
  <c r="AD140" i="8"/>
  <c r="AG140" i="8"/>
  <c r="AF140" i="8"/>
  <c r="AE140" i="8"/>
  <c r="AC140" i="8"/>
  <c r="AB140" i="8"/>
  <c r="AD172" i="8"/>
  <c r="AC172" i="8"/>
  <c r="AG172" i="8"/>
  <c r="AF172" i="8"/>
  <c r="AB172" i="8"/>
  <c r="AE172" i="8"/>
  <c r="AE196" i="8"/>
  <c r="AG196" i="8"/>
  <c r="AB196" i="8"/>
  <c r="AF196" i="8"/>
  <c r="AD196" i="8"/>
  <c r="AC196" i="8"/>
  <c r="AC220" i="8"/>
  <c r="AG220" i="8"/>
  <c r="AE220" i="8"/>
  <c r="AD220" i="8"/>
  <c r="AF220" i="8"/>
  <c r="AB220" i="8"/>
  <c r="AD244" i="8"/>
  <c r="AB244" i="8"/>
  <c r="AF244" i="8"/>
  <c r="AE244" i="8"/>
  <c r="AC244" i="8"/>
  <c r="AG244" i="8"/>
  <c r="AF380" i="8"/>
  <c r="AE380" i="8"/>
  <c r="AB380" i="8"/>
  <c r="AC380" i="8"/>
  <c r="AG380" i="8"/>
  <c r="AD380" i="8"/>
  <c r="AD500" i="8"/>
  <c r="AC500" i="8"/>
  <c r="AG500" i="8"/>
  <c r="AE500" i="8"/>
  <c r="AF500" i="8"/>
  <c r="AB500" i="8"/>
  <c r="AG156" i="8"/>
  <c r="AF156" i="8"/>
  <c r="AB156" i="8"/>
  <c r="AE156" i="8"/>
  <c r="AD156" i="8"/>
  <c r="AC156" i="8"/>
  <c r="AG180" i="8"/>
  <c r="AC180" i="8"/>
  <c r="AE180" i="8"/>
  <c r="AD180" i="8"/>
  <c r="AB180" i="8"/>
  <c r="AF180" i="8"/>
  <c r="AF260" i="8"/>
  <c r="AG260" i="8"/>
  <c r="AD260" i="8"/>
  <c r="AE260" i="8"/>
  <c r="AB260" i="8"/>
  <c r="AC260" i="8"/>
  <c r="AF284" i="8"/>
  <c r="AD284" i="8"/>
  <c r="AG284" i="8"/>
  <c r="AB284" i="8"/>
  <c r="AC284" i="8"/>
  <c r="AE284" i="8"/>
  <c r="AG300" i="8"/>
  <c r="AE300" i="8"/>
  <c r="AC300" i="8"/>
  <c r="AF300" i="8"/>
  <c r="AB300" i="8"/>
  <c r="AD300" i="8"/>
  <c r="AD324" i="8"/>
  <c r="AG324" i="8"/>
  <c r="AC324" i="8"/>
  <c r="AB324" i="8"/>
  <c r="AF324" i="8"/>
  <c r="AE324" i="8"/>
  <c r="AE348" i="8"/>
  <c r="AG348" i="8"/>
  <c r="AD348" i="8"/>
  <c r="AB348" i="8"/>
  <c r="AF348" i="8"/>
  <c r="AC348" i="8"/>
  <c r="AD364" i="8"/>
  <c r="AF364" i="8"/>
  <c r="AE364" i="8"/>
  <c r="AG364" i="8"/>
  <c r="AB364" i="8"/>
  <c r="AC364" i="8"/>
  <c r="AG388" i="8"/>
  <c r="AF388" i="8"/>
  <c r="AB388" i="8"/>
  <c r="AD388" i="8"/>
  <c r="AC388" i="8"/>
  <c r="AE388" i="8"/>
  <c r="AE412" i="8"/>
  <c r="AD412" i="8"/>
  <c r="AG412" i="8"/>
  <c r="AC412" i="8"/>
  <c r="AB412" i="8"/>
  <c r="AF412" i="8"/>
  <c r="AE540" i="8"/>
  <c r="AC540" i="8"/>
  <c r="AD540" i="8"/>
  <c r="AF540" i="8"/>
  <c r="AB540" i="8"/>
  <c r="AG540" i="8"/>
  <c r="AG564" i="8"/>
  <c r="AF564" i="8"/>
  <c r="AD564" i="8"/>
  <c r="AB564" i="8"/>
  <c r="AB20" i="8"/>
  <c r="AF20" i="8"/>
  <c r="AD20" i="8"/>
  <c r="AC20" i="8"/>
  <c r="AG20" i="8"/>
  <c r="AE20" i="8"/>
  <c r="AD52" i="8"/>
  <c r="AB52" i="8"/>
  <c r="AE52" i="8"/>
  <c r="AF52" i="8"/>
  <c r="AC52" i="8"/>
  <c r="AG52" i="8"/>
  <c r="AD116" i="8"/>
  <c r="AC116" i="8"/>
  <c r="AE116" i="8"/>
  <c r="AG116" i="8"/>
  <c r="AB116" i="8"/>
  <c r="AF116" i="8"/>
  <c r="AG308" i="8"/>
  <c r="AE308" i="8"/>
  <c r="AD308" i="8"/>
  <c r="AC308" i="8"/>
  <c r="AB308" i="8"/>
  <c r="AF308" i="8"/>
  <c r="AF332" i="8"/>
  <c r="AB332" i="8"/>
  <c r="AC332" i="8"/>
  <c r="AE332" i="8"/>
  <c r="AD332" i="8"/>
  <c r="AG332" i="8"/>
  <c r="AB356" i="8"/>
  <c r="AF356" i="8"/>
  <c r="AD356" i="8"/>
  <c r="AE356" i="8"/>
  <c r="AG356" i="8"/>
  <c r="AC356" i="8"/>
  <c r="AD404" i="8"/>
  <c r="AG404" i="8"/>
  <c r="AB404" i="8"/>
  <c r="AC404" i="8"/>
  <c r="AF404" i="8"/>
  <c r="AE404" i="8"/>
  <c r="AG436" i="8"/>
  <c r="AE436" i="8"/>
  <c r="AD436" i="8"/>
  <c r="AC436" i="8"/>
  <c r="AB436" i="8"/>
  <c r="AF436" i="8"/>
  <c r="AE492" i="8"/>
  <c r="AD492" i="8"/>
  <c r="AG492" i="8"/>
  <c r="AC492" i="8"/>
  <c r="AF492" i="8"/>
  <c r="AB492" i="8"/>
  <c r="AE516" i="8"/>
  <c r="AD516" i="8"/>
  <c r="AC516" i="8"/>
  <c r="AF516" i="8"/>
  <c r="AG516" i="8"/>
  <c r="AB516" i="8"/>
  <c r="AD596" i="8"/>
  <c r="AC596" i="8"/>
  <c r="AG596" i="8"/>
  <c r="AE596" i="8"/>
  <c r="AF596" i="8"/>
  <c r="AB596" i="8"/>
  <c r="AD80" i="8"/>
  <c r="AC112" i="8"/>
  <c r="AE232" i="8"/>
  <c r="AB312" i="8"/>
  <c r="AC488" i="8"/>
  <c r="AF592" i="8"/>
  <c r="AB272" i="8"/>
  <c r="AF144" i="8"/>
  <c r="AC392" i="8"/>
  <c r="AG296" i="8"/>
  <c r="AC344" i="8"/>
  <c r="AB376" i="8"/>
  <c r="AD568" i="8"/>
  <c r="AG416" i="8"/>
  <c r="AD8" i="8"/>
  <c r="AG208" i="8"/>
  <c r="AE208" i="8"/>
  <c r="AD208" i="8"/>
  <c r="AC208" i="8"/>
  <c r="AF208" i="8"/>
  <c r="AB208" i="8"/>
  <c r="AC484" i="8"/>
  <c r="AE484" i="8"/>
  <c r="AB484" i="8"/>
  <c r="AD484" i="8"/>
  <c r="AF484" i="8"/>
  <c r="AG484" i="8"/>
  <c r="AG204" i="8"/>
  <c r="AF204" i="8"/>
  <c r="AC204" i="8"/>
  <c r="AE204" i="8"/>
  <c r="AB204" i="8"/>
  <c r="AD204" i="8"/>
  <c r="AB228" i="8"/>
  <c r="AD228" i="8"/>
  <c r="AE228" i="8"/>
  <c r="AG228" i="8"/>
  <c r="AF228" i="8"/>
  <c r="AC228" i="8"/>
  <c r="G111" i="4"/>
  <c r="O111" i="4"/>
  <c r="W111" i="4"/>
  <c r="H111" i="4"/>
  <c r="P111" i="4"/>
  <c r="X111" i="4"/>
  <c r="M111" i="4"/>
  <c r="I111" i="4"/>
  <c r="Q111" i="4"/>
  <c r="J111" i="4"/>
  <c r="R111" i="4"/>
  <c r="K111" i="4"/>
  <c r="S111" i="4"/>
  <c r="U111" i="4"/>
  <c r="L111" i="4"/>
  <c r="T111" i="4"/>
  <c r="F111" i="4"/>
  <c r="N111" i="4"/>
  <c r="V111" i="4"/>
  <c r="AE1148" i="8"/>
  <c r="AF841" i="8"/>
  <c r="AB1141" i="8"/>
  <c r="AB841" i="8"/>
  <c r="AG841" i="8"/>
  <c r="AF14" i="4"/>
  <c r="AI72" i="1"/>
  <c r="AK72" i="1" s="1"/>
  <c r="AL85" i="4"/>
  <c r="AL86" i="4" s="1"/>
  <c r="AL87" i="4" s="1"/>
  <c r="AL88" i="4" s="1"/>
  <c r="AL89" i="4" s="1"/>
  <c r="AL90" i="4" s="1"/>
  <c r="AL91" i="4" s="1"/>
  <c r="AL92" i="4" s="1"/>
  <c r="AL93" i="4" s="1"/>
  <c r="AL94" i="4" s="1"/>
  <c r="AL95" i="4" s="1"/>
  <c r="AL96" i="4" s="1"/>
  <c r="AL97" i="4" s="1"/>
  <c r="AL98" i="4" s="1"/>
  <c r="AL99" i="4" s="1"/>
  <c r="AL100" i="4" s="1"/>
  <c r="AL101" i="4" s="1"/>
  <c r="AL102" i="4" s="1"/>
  <c r="AL103" i="4" s="1"/>
  <c r="AL104" i="4" s="1"/>
  <c r="AL105" i="4" s="1"/>
  <c r="AL106" i="4" s="1"/>
  <c r="AL107" i="4" s="1"/>
  <c r="AL108" i="4" s="1"/>
  <c r="AL109" i="4" s="1"/>
  <c r="AL110" i="4" s="1"/>
  <c r="AL111" i="4" s="1"/>
  <c r="AL112" i="4" s="1"/>
  <c r="AL113" i="4" s="1"/>
  <c r="AL114" i="4" s="1"/>
  <c r="AL115" i="4" s="1"/>
  <c r="AL116" i="4" s="1"/>
  <c r="AL117" i="4" s="1"/>
  <c r="AL118" i="4" s="1"/>
  <c r="AL119" i="4" s="1"/>
  <c r="AL120" i="4" s="1"/>
  <c r="AL121" i="4" s="1"/>
  <c r="AL122" i="4" s="1"/>
  <c r="AL123" i="4" s="1"/>
  <c r="AL124" i="4" s="1"/>
  <c r="AL125" i="4" s="1"/>
  <c r="AL126" i="4" s="1"/>
  <c r="AL127" i="4" s="1"/>
  <c r="AL128" i="4" s="1"/>
  <c r="AL129" i="4" s="1"/>
  <c r="AL130" i="4" s="1"/>
  <c r="AL131" i="4" s="1"/>
  <c r="AL132" i="4" s="1"/>
  <c r="AL133" i="4" s="1"/>
  <c r="AL134" i="4" s="1"/>
  <c r="AB6" i="8"/>
  <c r="AC6" i="8"/>
  <c r="AE6" i="8"/>
  <c r="AB1132" i="8"/>
  <c r="AF6" i="8"/>
  <c r="AD1132" i="8"/>
  <c r="AF1128" i="8"/>
  <c r="AD1148" i="8"/>
  <c r="AD1136" i="8"/>
  <c r="AD1141" i="8"/>
  <c r="AD1128" i="8"/>
  <c r="AB1128" i="8"/>
  <c r="AE1141" i="8"/>
  <c r="AF1141" i="8"/>
  <c r="AI51" i="1"/>
  <c r="AK51" i="1" s="1"/>
  <c r="AI6" i="1"/>
  <c r="AK6" i="1" s="1"/>
  <c r="B2" i="4"/>
  <c r="AI75" i="1"/>
  <c r="AK75" i="1" s="1"/>
  <c r="AI32" i="1"/>
  <c r="AK32" i="1" s="1"/>
  <c r="AI23" i="1"/>
  <c r="AK23" i="1" s="1"/>
  <c r="AI47" i="1"/>
  <c r="AK47" i="1" s="1"/>
  <c r="AI63" i="1"/>
  <c r="AK63" i="1" s="1"/>
  <c r="AI74" i="1"/>
  <c r="AK74" i="1" s="1"/>
  <c r="AI64" i="1"/>
  <c r="AK64" i="1" s="1"/>
  <c r="AI34" i="1"/>
  <c r="AK34" i="1" s="1"/>
  <c r="AI65" i="1"/>
  <c r="AK65" i="1" s="1"/>
  <c r="AI71" i="1"/>
  <c r="AK71" i="1" s="1"/>
  <c r="AI45" i="1"/>
  <c r="AK45" i="1" s="1"/>
  <c r="AI61" i="1"/>
  <c r="AK61" i="1" s="1"/>
  <c r="AI24" i="1"/>
  <c r="AK24" i="1" s="1"/>
  <c r="AI29" i="1"/>
  <c r="AK29" i="1" s="1"/>
  <c r="AI78" i="1"/>
  <c r="AK78" i="1" s="1"/>
  <c r="AI59" i="1"/>
  <c r="AK59" i="1" s="1"/>
  <c r="AI38" i="1"/>
  <c r="AK38" i="1" s="1"/>
  <c r="AI58" i="1"/>
  <c r="AK58" i="1" s="1"/>
  <c r="AI27" i="1"/>
  <c r="AK27" i="1" s="1"/>
  <c r="AI40" i="1"/>
  <c r="AK40" i="1" s="1"/>
  <c r="AI62" i="1"/>
  <c r="AK62" i="1" s="1"/>
  <c r="AI67" i="1"/>
  <c r="AK67" i="1" s="1"/>
  <c r="AI55" i="1"/>
  <c r="AK55" i="1" s="1"/>
  <c r="AI57" i="1"/>
  <c r="AK57" i="1" s="1"/>
  <c r="AI80" i="1"/>
  <c r="AK80" i="1" s="1"/>
  <c r="AI82" i="1"/>
  <c r="AK82" i="1" s="1"/>
  <c r="AI7" i="1"/>
  <c r="AK7" i="1" s="1"/>
  <c r="AI83" i="1"/>
  <c r="AK83" i="1" s="1"/>
  <c r="AI35" i="1"/>
  <c r="AK35" i="1" s="1"/>
  <c r="AI73" i="1"/>
  <c r="AK73" i="1" s="1"/>
  <c r="AI87" i="1"/>
  <c r="AK87" i="1" s="1"/>
  <c r="AI36" i="1"/>
  <c r="AK36" i="1" s="1"/>
  <c r="AI53" i="1"/>
  <c r="AK53" i="1" s="1"/>
  <c r="AI56" i="1"/>
  <c r="AK56" i="1" s="1"/>
  <c r="AI76" i="1"/>
  <c r="AK76" i="1" s="1"/>
  <c r="AI84" i="1"/>
  <c r="AK84" i="1" s="1"/>
  <c r="AI42" i="1"/>
  <c r="AK42" i="1" s="1"/>
  <c r="AI69" i="1"/>
  <c r="AK69" i="1" s="1"/>
  <c r="AI49" i="1"/>
  <c r="AK49" i="1" s="1"/>
  <c r="AI26" i="1"/>
  <c r="AK26" i="1" s="1"/>
  <c r="AI33" i="1"/>
  <c r="AK33" i="1" s="1"/>
  <c r="AI44" i="1"/>
  <c r="AK44" i="1" s="1"/>
  <c r="AI86" i="1"/>
  <c r="AK86" i="1" s="1"/>
  <c r="AI89" i="1"/>
  <c r="AK89" i="1" s="1"/>
  <c r="AI39" i="1"/>
  <c r="AK39" i="1" s="1"/>
  <c r="AI60" i="1"/>
  <c r="AK60" i="1" s="1"/>
  <c r="AI37" i="1"/>
  <c r="AK37" i="1" s="1"/>
  <c r="AI66" i="1"/>
  <c r="AK66" i="1" s="1"/>
  <c r="AI54" i="1"/>
  <c r="AK54" i="1" s="1"/>
  <c r="AI41" i="1"/>
  <c r="AK41" i="1" s="1"/>
  <c r="AI88" i="1"/>
  <c r="AK88" i="1" s="1"/>
  <c r="AI50" i="1"/>
  <c r="AK50" i="1" s="1"/>
  <c r="AI43" i="1"/>
  <c r="AK43" i="1" s="1"/>
  <c r="AI52" i="1"/>
  <c r="AK52" i="1" s="1"/>
  <c r="AI68" i="1"/>
  <c r="AK68" i="1" s="1"/>
  <c r="AI81" i="1"/>
  <c r="AK81" i="1" s="1"/>
  <c r="AI28" i="1"/>
  <c r="AK28" i="1" s="1"/>
  <c r="AI70" i="1"/>
  <c r="AK70" i="1" s="1"/>
  <c r="AI85" i="1"/>
  <c r="AK85" i="1" s="1"/>
  <c r="AI48" i="1"/>
  <c r="AK48" i="1" s="1"/>
  <c r="AI9" i="1"/>
  <c r="AK9" i="1" s="1"/>
  <c r="AI25" i="1"/>
  <c r="AK25" i="1" s="1"/>
  <c r="AI31" i="1"/>
  <c r="AK31" i="1" s="1"/>
  <c r="AI46" i="1"/>
  <c r="AK46" i="1" s="1"/>
  <c r="AI30" i="1"/>
  <c r="AK30" i="1" s="1"/>
  <c r="AI79" i="1"/>
  <c r="AK79" i="1" s="1"/>
  <c r="AI8" i="1"/>
  <c r="AK8" i="1" s="1"/>
  <c r="AI77" i="1"/>
  <c r="AK77" i="1" s="1"/>
  <c r="V4" i="7"/>
  <c r="F4" i="7"/>
  <c r="AJ4" i="7"/>
  <c r="AE841" i="8"/>
  <c r="AC1148" i="8"/>
  <c r="H4" i="7"/>
  <c r="AE1128" i="8"/>
  <c r="AG1144" i="8"/>
  <c r="AG1128" i="8"/>
  <c r="AD841" i="8"/>
  <c r="AD1144" i="8"/>
  <c r="AF1132" i="8"/>
  <c r="AG1132" i="8"/>
  <c r="AE1132" i="8"/>
  <c r="AC1144" i="8"/>
  <c r="AE1144" i="8"/>
  <c r="AB1144" i="8"/>
  <c r="AF1148" i="8"/>
  <c r="AB1148" i="8"/>
  <c r="AC825" i="8"/>
  <c r="AD825" i="8"/>
  <c r="AB825" i="8"/>
  <c r="AE825" i="8"/>
  <c r="AC834" i="8"/>
  <c r="AB834" i="8"/>
  <c r="AB1139" i="8"/>
  <c r="AD1139" i="8"/>
  <c r="AE1139" i="8"/>
  <c r="AF1139" i="8"/>
  <c r="AG1139" i="8"/>
  <c r="AC1139" i="8"/>
  <c r="AG834" i="8"/>
  <c r="AF825" i="8"/>
  <c r="N4" i="7"/>
  <c r="J4" i="7"/>
  <c r="AF4" i="7"/>
  <c r="AD1131" i="8"/>
  <c r="AF1131" i="8"/>
  <c r="AC1131" i="8"/>
  <c r="AE1131" i="8"/>
  <c r="AG1131" i="8"/>
  <c r="AB1131" i="8"/>
  <c r="AD1135" i="8"/>
  <c r="AE1135" i="8"/>
  <c r="AF1135" i="8"/>
  <c r="AB1135" i="8"/>
  <c r="AG1135" i="8"/>
  <c r="AC1135" i="8"/>
  <c r="D4" i="7"/>
  <c r="AG1143" i="8"/>
  <c r="AB1143" i="8"/>
  <c r="AD1143" i="8"/>
  <c r="AC1143" i="8"/>
  <c r="AF1143" i="8"/>
  <c r="AE1143" i="8"/>
  <c r="R4" i="7"/>
  <c r="P4" i="7"/>
  <c r="AB4" i="7"/>
  <c r="Z4" i="7"/>
  <c r="AH4" i="7"/>
  <c r="B4" i="7"/>
  <c r="L4" i="7"/>
  <c r="X4" i="7"/>
  <c r="AE826" i="8"/>
  <c r="AC826" i="8"/>
  <c r="AB850" i="8"/>
  <c r="AE850" i="8"/>
  <c r="AC850" i="8"/>
  <c r="AD4" i="7"/>
  <c r="AF826" i="8"/>
  <c r="AD826" i="8"/>
  <c r="AB826" i="8"/>
  <c r="AE426" i="8"/>
  <c r="AF426" i="8"/>
  <c r="AD426" i="8"/>
  <c r="AG426" i="8"/>
  <c r="AC426" i="8"/>
  <c r="AB426" i="8"/>
  <c r="AB522" i="8"/>
  <c r="AG522" i="8"/>
  <c r="AC522" i="8"/>
  <c r="AF522" i="8"/>
  <c r="AD522" i="8"/>
  <c r="AE522" i="8"/>
  <c r="AG842" i="8"/>
  <c r="AB842" i="8"/>
  <c r="AF842" i="8"/>
  <c r="AE842" i="8"/>
  <c r="AC842" i="8"/>
  <c r="AD842" i="8"/>
  <c r="AF82" i="8"/>
  <c r="AD82" i="8"/>
  <c r="AG82" i="8"/>
  <c r="AE82" i="8"/>
  <c r="AC82" i="8"/>
  <c r="AB82" i="8"/>
  <c r="AG122" i="8"/>
  <c r="AF122" i="8"/>
  <c r="AD122" i="8"/>
  <c r="AE122" i="8"/>
  <c r="AB122" i="8"/>
  <c r="AC122" i="8"/>
  <c r="AG10" i="8"/>
  <c r="AB10" i="8"/>
  <c r="AC10" i="8"/>
  <c r="AD10" i="8"/>
  <c r="AF10" i="8"/>
  <c r="AE10" i="8"/>
  <c r="AE434" i="8"/>
  <c r="AC434" i="8"/>
  <c r="AD434" i="8"/>
  <c r="AF434" i="8"/>
  <c r="AG434" i="8"/>
  <c r="AB434" i="8"/>
  <c r="AB530" i="8"/>
  <c r="AG530" i="8"/>
  <c r="AE530" i="8"/>
  <c r="AD530" i="8"/>
  <c r="AF530" i="8"/>
  <c r="AC530" i="8"/>
  <c r="AB306" i="8"/>
  <c r="AC306" i="8"/>
  <c r="AG306" i="8"/>
  <c r="AD306" i="8"/>
  <c r="AF306" i="8"/>
  <c r="AE306" i="8"/>
  <c r="AF850" i="8"/>
  <c r="AD850" i="8"/>
  <c r="AF314" i="8"/>
  <c r="AD314" i="8"/>
  <c r="AB314" i="8"/>
  <c r="AC314" i="8"/>
  <c r="AG314" i="8"/>
  <c r="AE314" i="8"/>
  <c r="AC498" i="8"/>
  <c r="AD498" i="8"/>
  <c r="AE498" i="8"/>
  <c r="AF498" i="8"/>
  <c r="AG498" i="8"/>
  <c r="AB498" i="8"/>
  <c r="AD834" i="8"/>
  <c r="AE834" i="8"/>
  <c r="AG418" i="8"/>
  <c r="AE418" i="8"/>
  <c r="AB418" i="8"/>
  <c r="AD418" i="8"/>
  <c r="AF418" i="8"/>
  <c r="AC418" i="8"/>
  <c r="AG450" i="8"/>
  <c r="AD450" i="8"/>
  <c r="AE450" i="8"/>
  <c r="AF450" i="8"/>
  <c r="AC450" i="8"/>
  <c r="AB450" i="8"/>
  <c r="AG474" i="8"/>
  <c r="AB474" i="8"/>
  <c r="AF474" i="8"/>
  <c r="AD474" i="8"/>
  <c r="AC474" i="8"/>
  <c r="AE474" i="8"/>
  <c r="AF1140" i="8"/>
  <c r="AG1140" i="8"/>
  <c r="AB1140" i="8"/>
  <c r="AD1140" i="8"/>
  <c r="AC1140" i="8"/>
  <c r="AE1140" i="8"/>
  <c r="AP84" i="4"/>
  <c r="B84" i="4" s="1"/>
  <c r="A84" i="4"/>
  <c r="AB820" i="8"/>
  <c r="AE820" i="8"/>
  <c r="AG820" i="8"/>
  <c r="AF820" i="8"/>
  <c r="AC820" i="8"/>
  <c r="AD820" i="8"/>
  <c r="AB837" i="8"/>
  <c r="AG837" i="8"/>
  <c r="AF837" i="8"/>
  <c r="AD837" i="8"/>
  <c r="AE837" i="8"/>
  <c r="AC837" i="8"/>
  <c r="AB836" i="8"/>
  <c r="AG836" i="8"/>
  <c r="AF836" i="8"/>
  <c r="AE836" i="8"/>
  <c r="AC836" i="8"/>
  <c r="AD836" i="8"/>
  <c r="AF12" i="8"/>
  <c r="AG12" i="8"/>
  <c r="AE12" i="8"/>
  <c r="AD12" i="8"/>
  <c r="AC12" i="8"/>
  <c r="AB12" i="8"/>
  <c r="AD6" i="1"/>
  <c r="AE844" i="8"/>
  <c r="AC844" i="8"/>
  <c r="AD844" i="8"/>
  <c r="AB844" i="8"/>
  <c r="AG844" i="8"/>
  <c r="AF844" i="8"/>
  <c r="AC852" i="8"/>
  <c r="AG852" i="8"/>
  <c r="AF852" i="8"/>
  <c r="AE852" i="8"/>
  <c r="AB852" i="8"/>
  <c r="AD852" i="8"/>
  <c r="AE845" i="8"/>
  <c r="AC845" i="8"/>
  <c r="AB845" i="8"/>
  <c r="AG845" i="8"/>
  <c r="AF845" i="8"/>
  <c r="AD845" i="8"/>
  <c r="AE828" i="8"/>
  <c r="AC828" i="8"/>
  <c r="AD828" i="8"/>
  <c r="AB828" i="8"/>
  <c r="AG828" i="8"/>
  <c r="AF828" i="8"/>
  <c r="AG821" i="8"/>
  <c r="AE821" i="8"/>
  <c r="AD821" i="8"/>
  <c r="AC821" i="8"/>
  <c r="AF821" i="8"/>
  <c r="AB821" i="8"/>
  <c r="AE829" i="8"/>
  <c r="AC829" i="8"/>
  <c r="AB829" i="8"/>
  <c r="AG829" i="8"/>
  <c r="AF829" i="8"/>
  <c r="AD829" i="8"/>
  <c r="AH750" i="8"/>
  <c r="B11" i="8" l="1"/>
  <c r="AA11" i="8" s="1"/>
  <c r="H8" i="13" a="1"/>
  <c r="H8" i="13" s="1"/>
  <c r="H17" i="13" a="1"/>
  <c r="H17" i="13" s="1"/>
  <c r="H15" i="13" a="1"/>
  <c r="H15" i="13" s="1"/>
  <c r="H11" i="13" a="1"/>
  <c r="H11" i="13" s="1"/>
  <c r="H12" i="13" a="1"/>
  <c r="H12" i="13" s="1"/>
  <c r="H26" i="13" a="1"/>
  <c r="H26" i="13" s="1"/>
  <c r="H27" i="13" a="1"/>
  <c r="H27" i="13" s="1"/>
  <c r="H19" i="13" a="1"/>
  <c r="H19" i="13" s="1"/>
  <c r="H13" i="13" a="1"/>
  <c r="H13" i="13" s="1"/>
  <c r="H7" i="13" a="1"/>
  <c r="H7" i="13" s="1"/>
  <c r="H24" i="13" a="1"/>
  <c r="H24" i="13" s="1"/>
  <c r="H25" i="13" a="1"/>
  <c r="H25" i="13" s="1"/>
  <c r="H9" i="13" a="1"/>
  <c r="H9" i="13" s="1"/>
  <c r="H18" i="13" a="1"/>
  <c r="H18" i="13" s="1"/>
  <c r="H5" i="13" a="1"/>
  <c r="H5" i="13" s="1"/>
  <c r="H20" i="13" a="1"/>
  <c r="H20" i="13" s="1"/>
  <c r="H10" i="13" a="1"/>
  <c r="H10" i="13" s="1"/>
  <c r="H14" i="13" a="1"/>
  <c r="H14" i="13" s="1"/>
  <c r="H21" i="13" a="1"/>
  <c r="H21" i="13" s="1"/>
  <c r="H6" i="13" a="1"/>
  <c r="H6" i="13" s="1"/>
  <c r="H22" i="13" a="1"/>
  <c r="H22" i="13" s="1"/>
  <c r="H23" i="13" a="1"/>
  <c r="H23" i="13" s="1"/>
  <c r="H16" i="13" a="1"/>
  <c r="H16" i="13" s="1"/>
  <c r="N7" i="13" a="1"/>
  <c r="N7" i="13" s="1"/>
  <c r="N21" i="13" a="1"/>
  <c r="N21" i="13" s="1"/>
  <c r="N18" i="13" a="1"/>
  <c r="N18" i="13" s="1"/>
  <c r="N11" i="13" a="1"/>
  <c r="N11" i="13" s="1"/>
  <c r="N8" i="13" a="1"/>
  <c r="N8" i="13" s="1"/>
  <c r="N20" i="13" a="1"/>
  <c r="N20" i="13" s="1"/>
  <c r="N28" i="13" a="1"/>
  <c r="N28" i="13" s="1"/>
  <c r="N10" i="13" a="1"/>
  <c r="N10" i="13" s="1"/>
  <c r="N25" i="13" a="1"/>
  <c r="N25" i="13" s="1"/>
  <c r="N16" i="13" a="1"/>
  <c r="N16" i="13" s="1"/>
  <c r="N26" i="13" a="1"/>
  <c r="N26" i="13" s="1"/>
  <c r="N12" i="13" a="1"/>
  <c r="N12" i="13" s="1"/>
  <c r="N9" i="13" a="1"/>
  <c r="N9" i="13" s="1"/>
  <c r="N14" i="13" a="1"/>
  <c r="N14" i="13" s="1"/>
  <c r="N5" i="13" a="1"/>
  <c r="N5" i="13" s="1"/>
  <c r="N15" i="13" a="1"/>
  <c r="N15" i="13" s="1"/>
  <c r="N24" i="13" a="1"/>
  <c r="N24" i="13" s="1"/>
  <c r="N6" i="13" a="1"/>
  <c r="N6" i="13" s="1"/>
  <c r="N19" i="13" a="1"/>
  <c r="N19" i="13" s="1"/>
  <c r="N23" i="13" a="1"/>
  <c r="N23" i="13" s="1"/>
  <c r="N27" i="13" a="1"/>
  <c r="N27" i="13" s="1"/>
  <c r="N17" i="13" a="1"/>
  <c r="N17" i="13" s="1"/>
  <c r="N22" i="13" a="1"/>
  <c r="N22" i="13" s="1"/>
  <c r="N13" i="13" a="1"/>
  <c r="N13" i="13" s="1"/>
  <c r="P25" i="13" a="1"/>
  <c r="P25" i="13" s="1"/>
  <c r="P14" i="13" a="1"/>
  <c r="P14" i="13" s="1"/>
  <c r="P15" i="13" a="1"/>
  <c r="P15" i="13" s="1"/>
  <c r="P28" i="13" a="1"/>
  <c r="P28" i="13" s="1"/>
  <c r="P26" i="13" a="1"/>
  <c r="P26" i="13" s="1"/>
  <c r="P5" i="13" a="1"/>
  <c r="P5" i="13" s="1"/>
  <c r="P23" i="13" a="1"/>
  <c r="P23" i="13" s="1"/>
  <c r="P16" i="13" a="1"/>
  <c r="P16" i="13" s="1"/>
  <c r="P34" i="13" a="1"/>
  <c r="P34" i="13" s="1"/>
  <c r="P11" i="13" a="1"/>
  <c r="P11" i="13" s="1"/>
  <c r="P8" i="13" a="1"/>
  <c r="P8" i="13" s="1"/>
  <c r="P12" i="13" a="1"/>
  <c r="P12" i="13" s="1"/>
  <c r="P22" i="13" a="1"/>
  <c r="P22" i="13" s="1"/>
  <c r="P29" i="13" a="1"/>
  <c r="P29" i="13" s="1"/>
  <c r="P38" i="13" a="1"/>
  <c r="P38" i="13" s="1"/>
  <c r="P10" i="13" a="1"/>
  <c r="P10" i="13" s="1"/>
  <c r="P41" i="13" a="1"/>
  <c r="P41" i="13" s="1"/>
  <c r="P27" i="13" a="1"/>
  <c r="P27" i="13" s="1"/>
  <c r="P36" i="13" a="1"/>
  <c r="P36" i="13" s="1"/>
  <c r="P30" i="13" a="1"/>
  <c r="P30" i="13" s="1"/>
  <c r="P9" i="13" a="1"/>
  <c r="P9" i="13" s="1"/>
  <c r="P13" i="13" a="1"/>
  <c r="P13" i="13" s="1"/>
  <c r="P37" i="13" a="1"/>
  <c r="P37" i="13" s="1"/>
  <c r="P18" i="13" a="1"/>
  <c r="P18" i="13" s="1"/>
  <c r="P40" i="13" a="1"/>
  <c r="P40" i="13" s="1"/>
  <c r="P21" i="13" a="1"/>
  <c r="P21" i="13" s="1"/>
  <c r="P39" i="13" a="1"/>
  <c r="P39" i="13" s="1"/>
  <c r="P33" i="13" a="1"/>
  <c r="P33" i="13" s="1"/>
  <c r="P43" i="13" a="1"/>
  <c r="P43" i="13" s="1"/>
  <c r="P44" i="13" a="1"/>
  <c r="P44" i="13" s="1"/>
  <c r="P24" i="13" a="1"/>
  <c r="P24" i="13" s="1"/>
  <c r="P32" i="13" a="1"/>
  <c r="P32" i="13" s="1"/>
  <c r="P6" i="13" a="1"/>
  <c r="P6" i="13" s="1"/>
  <c r="P20" i="13" a="1"/>
  <c r="P20" i="13" s="1"/>
  <c r="P42" i="13" a="1"/>
  <c r="P42" i="13" s="1"/>
  <c r="P7" i="13" a="1"/>
  <c r="P7" i="13" s="1"/>
  <c r="P19" i="13" a="1"/>
  <c r="P19" i="13" s="1"/>
  <c r="P35" i="13" a="1"/>
  <c r="P35" i="13" s="1"/>
  <c r="P31" i="13" a="1"/>
  <c r="P31" i="13" s="1"/>
  <c r="P17" i="13" a="1"/>
  <c r="P17" i="13" s="1"/>
  <c r="AD18" i="13" a="1"/>
  <c r="AD18" i="13" s="1"/>
  <c r="AD29" i="13" a="1"/>
  <c r="AD29" i="13" s="1"/>
  <c r="AD27" i="13" a="1"/>
  <c r="AD27" i="13" s="1"/>
  <c r="AD13" i="13" a="1"/>
  <c r="AD13" i="13" s="1"/>
  <c r="AD28" i="13" a="1"/>
  <c r="AD28" i="13" s="1"/>
  <c r="AD14" i="13" a="1"/>
  <c r="AD14" i="13" s="1"/>
  <c r="AD20" i="13" a="1"/>
  <c r="AD20" i="13" s="1"/>
  <c r="AD26" i="13" a="1"/>
  <c r="AD26" i="13" s="1"/>
  <c r="AD8" i="13" a="1"/>
  <c r="AD8" i="13" s="1"/>
  <c r="AD5" i="13" a="1"/>
  <c r="AD5" i="13" s="1"/>
  <c r="AD7" i="13" a="1"/>
  <c r="AD7" i="13" s="1"/>
  <c r="AD21" i="13" a="1"/>
  <c r="AD21" i="13" s="1"/>
  <c r="AD6" i="13" a="1"/>
  <c r="AD6" i="13" s="1"/>
  <c r="AD9" i="13" a="1"/>
  <c r="AD9" i="13" s="1"/>
  <c r="AD11" i="13" a="1"/>
  <c r="AD11" i="13" s="1"/>
  <c r="AD25" i="13" a="1"/>
  <c r="AD25" i="13" s="1"/>
  <c r="AD23" i="13" a="1"/>
  <c r="AD23" i="13" s="1"/>
  <c r="AD16" i="13" a="1"/>
  <c r="AD16" i="13" s="1"/>
  <c r="AD24" i="13" a="1"/>
  <c r="AD24" i="13" s="1"/>
  <c r="AD12" i="13" a="1"/>
  <c r="AD12" i="13" s="1"/>
  <c r="AD19" i="13" a="1"/>
  <c r="AD19" i="13" s="1"/>
  <c r="AD17" i="13" a="1"/>
  <c r="AD17" i="13" s="1"/>
  <c r="AD15" i="13" a="1"/>
  <c r="AD15" i="13" s="1"/>
  <c r="AD10" i="13" a="1"/>
  <c r="AD10" i="13" s="1"/>
  <c r="AD22" i="13" a="1"/>
  <c r="AD22" i="13" s="1"/>
  <c r="AD30" i="13" a="1"/>
  <c r="AD30" i="13" s="1"/>
  <c r="AF16" i="13" a="1"/>
  <c r="AF16" i="13" s="1"/>
  <c r="AF61" i="13" a="1"/>
  <c r="AF61" i="13" s="1"/>
  <c r="AF6" i="13" a="1"/>
  <c r="AF6" i="13" s="1"/>
  <c r="AF31" i="13" a="1"/>
  <c r="AF31" i="13" s="1"/>
  <c r="AF21" i="13" a="1"/>
  <c r="AF21" i="13" s="1"/>
  <c r="AF35" i="13" a="1"/>
  <c r="AF35" i="13" s="1"/>
  <c r="AF7" i="13" a="1"/>
  <c r="AF7" i="13" s="1"/>
  <c r="AF67" i="13" a="1"/>
  <c r="AF67" i="13" s="1"/>
  <c r="AF56" i="13" a="1"/>
  <c r="AF56" i="13" s="1"/>
  <c r="AF13" i="13" a="1"/>
  <c r="AF13" i="13" s="1"/>
  <c r="AF40" i="13" a="1"/>
  <c r="AF40" i="13" s="1"/>
  <c r="AF44" i="13" a="1"/>
  <c r="AF44" i="13" s="1"/>
  <c r="AF22" i="13" a="1"/>
  <c r="AF22" i="13" s="1"/>
  <c r="AF39" i="13" a="1"/>
  <c r="AF39" i="13" s="1"/>
  <c r="AF29" i="13" a="1"/>
  <c r="AF29" i="13" s="1"/>
  <c r="AF27" i="13" a="1"/>
  <c r="AF27" i="13" s="1"/>
  <c r="AF46" i="13" a="1"/>
  <c r="AF46" i="13" s="1"/>
  <c r="AF36" i="13" a="1"/>
  <c r="AF36" i="13" s="1"/>
  <c r="AF43" i="13" a="1"/>
  <c r="AF43" i="13" s="1"/>
  <c r="AF50" i="13" a="1"/>
  <c r="AF50" i="13" s="1"/>
  <c r="AF33" i="13" a="1"/>
  <c r="AF33" i="13" s="1"/>
  <c r="AF42" i="13" a="1"/>
  <c r="AF42" i="13" s="1"/>
  <c r="AF19" i="13" a="1"/>
  <c r="AF19" i="13" s="1"/>
  <c r="AF49" i="13" a="1"/>
  <c r="AF49" i="13" s="1"/>
  <c r="AF12" i="13" a="1"/>
  <c r="AF12" i="13" s="1"/>
  <c r="AF45" i="13" a="1"/>
  <c r="AF45" i="13" s="1"/>
  <c r="AF54" i="13" a="1"/>
  <c r="AF54" i="13" s="1"/>
  <c r="AF5" i="13" a="1"/>
  <c r="AF5" i="13" s="1"/>
  <c r="AF30" i="13" a="1"/>
  <c r="AF30" i="13" s="1"/>
  <c r="AF9" i="13" a="1"/>
  <c r="AF9" i="13" s="1"/>
  <c r="AF64" i="13" a="1"/>
  <c r="AF64" i="13" s="1"/>
  <c r="AF25" i="13" a="1"/>
  <c r="AF25" i="13" s="1"/>
  <c r="AF59" i="13" a="1"/>
  <c r="AF59" i="13" s="1"/>
  <c r="AF55" i="13" a="1"/>
  <c r="AF55" i="13" s="1"/>
  <c r="AF58" i="13" a="1"/>
  <c r="AF58" i="13" s="1"/>
  <c r="AF53" i="13" a="1"/>
  <c r="AF53" i="13" s="1"/>
  <c r="AF15" i="13" a="1"/>
  <c r="AF15" i="13" s="1"/>
  <c r="AF17" i="13" a="1"/>
  <c r="AF17" i="13" s="1"/>
  <c r="AF62" i="13" a="1"/>
  <c r="AF62" i="13" s="1"/>
  <c r="AF51" i="13" a="1"/>
  <c r="AF51" i="13" s="1"/>
  <c r="AF28" i="13" a="1"/>
  <c r="AF28" i="13" s="1"/>
  <c r="AF10" i="13" a="1"/>
  <c r="AF10" i="13" s="1"/>
  <c r="AF47" i="13" a="1"/>
  <c r="AF47" i="13" s="1"/>
  <c r="AF26" i="13" a="1"/>
  <c r="AF26" i="13" s="1"/>
  <c r="AF23" i="13" a="1"/>
  <c r="AF23" i="13" s="1"/>
  <c r="AF66" i="13" a="1"/>
  <c r="AF66" i="13" s="1"/>
  <c r="AF37" i="13" a="1"/>
  <c r="AF37" i="13" s="1"/>
  <c r="AF68" i="13" a="1"/>
  <c r="AF68" i="13" s="1"/>
  <c r="AF34" i="13" a="1"/>
  <c r="AF34" i="13" s="1"/>
  <c r="AF57" i="13" a="1"/>
  <c r="AF57" i="13" s="1"/>
  <c r="AF24" i="13" a="1"/>
  <c r="AF24" i="13" s="1"/>
  <c r="AF41" i="13" a="1"/>
  <c r="AF41" i="13" s="1"/>
  <c r="AF14" i="13" a="1"/>
  <c r="AF14" i="13" s="1"/>
  <c r="AF18" i="13" a="1"/>
  <c r="AF18" i="13" s="1"/>
  <c r="AF69" i="13" a="1"/>
  <c r="AF69" i="13" s="1"/>
  <c r="AF60" i="13" a="1"/>
  <c r="AF60" i="13" s="1"/>
  <c r="AF20" i="13" a="1"/>
  <c r="AF20" i="13" s="1"/>
  <c r="AF8" i="13" a="1"/>
  <c r="AF8" i="13" s="1"/>
  <c r="AF38" i="13" a="1"/>
  <c r="AF38" i="13" s="1"/>
  <c r="AF52" i="13" a="1"/>
  <c r="AF52" i="13" s="1"/>
  <c r="AF32" i="13" a="1"/>
  <c r="AF32" i="13" s="1"/>
  <c r="AF63" i="13" a="1"/>
  <c r="AF63" i="13" s="1"/>
  <c r="AF65" i="13" a="1"/>
  <c r="AF65" i="13" s="1"/>
  <c r="AF11" i="13" a="1"/>
  <c r="AF11" i="13" s="1"/>
  <c r="AF48" i="13" a="1"/>
  <c r="AF48" i="13" s="1"/>
  <c r="AL36" i="13" a="1"/>
  <c r="AL36" i="13" s="1"/>
  <c r="AL29" i="13" a="1"/>
  <c r="AL29" i="13" s="1"/>
  <c r="AL33" i="13" a="1"/>
  <c r="AL33" i="13" s="1"/>
  <c r="AL8" i="13" a="1"/>
  <c r="AL8" i="13" s="1"/>
  <c r="AL54" i="13" a="1"/>
  <c r="AL54" i="13" s="1"/>
  <c r="AL27" i="13" a="1"/>
  <c r="AL27" i="13" s="1"/>
  <c r="AL53" i="13" a="1"/>
  <c r="AL53" i="13" s="1"/>
  <c r="AL15" i="13" a="1"/>
  <c r="AL15" i="13" s="1"/>
  <c r="AL30" i="13" a="1"/>
  <c r="AL30" i="13" s="1"/>
  <c r="AL39" i="13" a="1"/>
  <c r="AL39" i="13" s="1"/>
  <c r="AL31" i="13" a="1"/>
  <c r="AL31" i="13" s="1"/>
  <c r="AL51" i="13" a="1"/>
  <c r="AL51" i="13" s="1"/>
  <c r="AL72" i="13" a="1"/>
  <c r="AL72" i="13" s="1"/>
  <c r="AL17" i="13" a="1"/>
  <c r="AL17" i="13" s="1"/>
  <c r="AL9" i="13" a="1"/>
  <c r="AL9" i="13" s="1"/>
  <c r="AL34" i="13" a="1"/>
  <c r="AL34" i="13" s="1"/>
  <c r="AL58" i="13" a="1"/>
  <c r="AL58" i="13" s="1"/>
  <c r="AL22" i="13" a="1"/>
  <c r="AL22" i="13" s="1"/>
  <c r="AL16" i="13" a="1"/>
  <c r="AL16" i="13" s="1"/>
  <c r="AL43" i="13" a="1"/>
  <c r="AL43" i="13" s="1"/>
  <c r="AL52" i="13" a="1"/>
  <c r="AL52" i="13" s="1"/>
  <c r="AL59" i="13" a="1"/>
  <c r="AL59" i="13" s="1"/>
  <c r="AL65" i="13" a="1"/>
  <c r="AL65" i="13" s="1"/>
  <c r="AL63" i="13" a="1"/>
  <c r="AL63" i="13" s="1"/>
  <c r="AL20" i="13" a="1"/>
  <c r="AL20" i="13" s="1"/>
  <c r="AL21" i="13" a="1"/>
  <c r="AL21" i="13" s="1"/>
  <c r="AL61" i="13" a="1"/>
  <c r="AL61" i="13" s="1"/>
  <c r="AL26" i="13" a="1"/>
  <c r="AL26" i="13" s="1"/>
  <c r="AL64" i="13" a="1"/>
  <c r="AL64" i="13" s="1"/>
  <c r="AL40" i="13" a="1"/>
  <c r="AL40" i="13" s="1"/>
  <c r="AL55" i="13" a="1"/>
  <c r="AL55" i="13" s="1"/>
  <c r="AL42" i="13" a="1"/>
  <c r="AL42" i="13" s="1"/>
  <c r="AL66" i="13" a="1"/>
  <c r="AL66" i="13" s="1"/>
  <c r="AL73" i="13" a="1"/>
  <c r="AL73" i="13" s="1"/>
  <c r="AL56" i="13" a="1"/>
  <c r="AL56" i="13" s="1"/>
  <c r="AL70" i="13" a="1"/>
  <c r="AL70" i="13" s="1"/>
  <c r="AL12" i="13" a="1"/>
  <c r="AL12" i="13" s="1"/>
  <c r="AL48" i="13" a="1"/>
  <c r="AL48" i="13" s="1"/>
  <c r="AL5" i="13" a="1"/>
  <c r="AL5" i="13" s="1"/>
  <c r="AL14" i="13" a="1"/>
  <c r="AL14" i="13" s="1"/>
  <c r="AL57" i="13" a="1"/>
  <c r="AL57" i="13" s="1"/>
  <c r="AL50" i="13" a="1"/>
  <c r="AL50" i="13" s="1"/>
  <c r="AL10" i="13" a="1"/>
  <c r="AL10" i="13" s="1"/>
  <c r="AL49" i="13" a="1"/>
  <c r="AL49" i="13" s="1"/>
  <c r="AL32" i="13" a="1"/>
  <c r="AL32" i="13" s="1"/>
  <c r="AL13" i="13" a="1"/>
  <c r="AL13" i="13" s="1"/>
  <c r="AL67" i="13" a="1"/>
  <c r="AL67" i="13" s="1"/>
  <c r="AL46" i="13" a="1"/>
  <c r="AL46" i="13" s="1"/>
  <c r="AL24" i="13" a="1"/>
  <c r="AL24" i="13" s="1"/>
  <c r="AL44" i="13" a="1"/>
  <c r="AL44" i="13" s="1"/>
  <c r="AL75" i="13" a="1"/>
  <c r="AL75" i="13" s="1"/>
  <c r="AL28" i="13" a="1"/>
  <c r="AL28" i="13" s="1"/>
  <c r="AL71" i="13" a="1"/>
  <c r="AL71" i="13" s="1"/>
  <c r="AL19" i="13" a="1"/>
  <c r="AL19" i="13" s="1"/>
  <c r="AL11" i="13" a="1"/>
  <c r="AL11" i="13" s="1"/>
  <c r="AL74" i="13" a="1"/>
  <c r="AL74" i="13" s="1"/>
  <c r="AL6" i="13" a="1"/>
  <c r="AL6" i="13" s="1"/>
  <c r="AL37" i="13" a="1"/>
  <c r="AL37" i="13" s="1"/>
  <c r="AL68" i="13" a="1"/>
  <c r="AL68" i="13" s="1"/>
  <c r="AL23" i="13" a="1"/>
  <c r="AL23" i="13" s="1"/>
  <c r="AL47" i="13" a="1"/>
  <c r="AL47" i="13" s="1"/>
  <c r="AL45" i="13" a="1"/>
  <c r="AL45" i="13" s="1"/>
  <c r="AL25" i="13" a="1"/>
  <c r="AL25" i="13" s="1"/>
  <c r="AL41" i="13" a="1"/>
  <c r="AL41" i="13" s="1"/>
  <c r="AL62" i="13" a="1"/>
  <c r="AL62" i="13" s="1"/>
  <c r="AL7" i="13" a="1"/>
  <c r="AL7" i="13" s="1"/>
  <c r="AL60" i="13" a="1"/>
  <c r="AL60" i="13" s="1"/>
  <c r="AL18" i="13" a="1"/>
  <c r="AL18" i="13" s="1"/>
  <c r="AL38" i="13" a="1"/>
  <c r="AL38" i="13" s="1"/>
  <c r="AL69" i="13" a="1"/>
  <c r="AL69" i="13" s="1"/>
  <c r="AL35" i="13" a="1"/>
  <c r="AL35" i="13" s="1"/>
  <c r="L28" i="13" a="1"/>
  <c r="L28" i="13" s="1"/>
  <c r="L24" i="13" a="1"/>
  <c r="L24" i="13" s="1"/>
  <c r="L15" i="13" a="1"/>
  <c r="L15" i="13" s="1"/>
  <c r="L7" i="13" a="1"/>
  <c r="L7" i="13" s="1"/>
  <c r="L13" i="13" a="1"/>
  <c r="L13" i="13" s="1"/>
  <c r="L20" i="13" a="1"/>
  <c r="L20" i="13" s="1"/>
  <c r="L17" i="13" a="1"/>
  <c r="L17" i="13" s="1"/>
  <c r="L8" i="13" a="1"/>
  <c r="L8" i="13" s="1"/>
  <c r="L19" i="13" a="1"/>
  <c r="L19" i="13" s="1"/>
  <c r="L21" i="13" a="1"/>
  <c r="L21" i="13" s="1"/>
  <c r="L9" i="13" a="1"/>
  <c r="L9" i="13" s="1"/>
  <c r="L16" i="13" a="1"/>
  <c r="L16" i="13" s="1"/>
  <c r="L22" i="13" a="1"/>
  <c r="L22" i="13" s="1"/>
  <c r="L10" i="13" a="1"/>
  <c r="L10" i="13" s="1"/>
  <c r="L14" i="13" a="1"/>
  <c r="L14" i="13" s="1"/>
  <c r="L25" i="13" a="1"/>
  <c r="L25" i="13" s="1"/>
  <c r="L23" i="13" a="1"/>
  <c r="L23" i="13" s="1"/>
  <c r="L12" i="13" a="1"/>
  <c r="L12" i="13" s="1"/>
  <c r="L26" i="13" a="1"/>
  <c r="L26" i="13" s="1"/>
  <c r="L5" i="13" a="1"/>
  <c r="L5" i="13" s="1"/>
  <c r="L6" i="13" a="1"/>
  <c r="L6" i="13" s="1"/>
  <c r="L11" i="13" a="1"/>
  <c r="L11" i="13" s="1"/>
  <c r="L27" i="13" a="1"/>
  <c r="L27" i="13" s="1"/>
  <c r="L18" i="13" a="1"/>
  <c r="L18" i="13" s="1"/>
  <c r="F9" i="13" a="1"/>
  <c r="F9" i="13" s="1"/>
  <c r="F12" i="13" a="1"/>
  <c r="F12" i="13" s="1"/>
  <c r="F6" i="13" a="1"/>
  <c r="F6" i="13" s="1"/>
  <c r="F18" i="13" a="1"/>
  <c r="F18" i="13" s="1"/>
  <c r="F27" i="13" a="1"/>
  <c r="F27" i="13" s="1"/>
  <c r="F7" i="13" a="1"/>
  <c r="F7" i="13" s="1"/>
  <c r="F30" i="13" a="1"/>
  <c r="F30" i="13" s="1"/>
  <c r="F29" i="13" a="1"/>
  <c r="F29" i="13" s="1"/>
  <c r="F22" i="13" a="1"/>
  <c r="F22" i="13" s="1"/>
  <c r="F24" i="13" a="1"/>
  <c r="F24" i="13" s="1"/>
  <c r="F25" i="13" a="1"/>
  <c r="F25" i="13" s="1"/>
  <c r="F15" i="13" a="1"/>
  <c r="F15" i="13" s="1"/>
  <c r="F21" i="13" a="1"/>
  <c r="F21" i="13" s="1"/>
  <c r="F26" i="13" a="1"/>
  <c r="F26" i="13" s="1"/>
  <c r="F13" i="13" a="1"/>
  <c r="F13" i="13" s="1"/>
  <c r="F20" i="13" a="1"/>
  <c r="F20" i="13" s="1"/>
  <c r="F11" i="13" a="1"/>
  <c r="F11" i="13" s="1"/>
  <c r="F19" i="13" a="1"/>
  <c r="F19" i="13" s="1"/>
  <c r="F28" i="13" a="1"/>
  <c r="F28" i="13" s="1"/>
  <c r="F16" i="13" a="1"/>
  <c r="F16" i="13" s="1"/>
  <c r="F14" i="13" a="1"/>
  <c r="F14" i="13" s="1"/>
  <c r="F5" i="13" a="1"/>
  <c r="F5" i="13" s="1"/>
  <c r="F17" i="13" a="1"/>
  <c r="F17" i="13" s="1"/>
  <c r="F8" i="13" a="1"/>
  <c r="F8" i="13" s="1"/>
  <c r="F10" i="13" a="1"/>
  <c r="F10" i="13" s="1"/>
  <c r="F23" i="13" a="1"/>
  <c r="F23" i="13" s="1"/>
  <c r="AH18" i="13" a="1"/>
  <c r="AH18" i="13" s="1"/>
  <c r="AH25" i="13" a="1"/>
  <c r="AH25" i="13" s="1"/>
  <c r="AH6" i="13" a="1"/>
  <c r="AH6" i="13" s="1"/>
  <c r="AH9" i="13" a="1"/>
  <c r="AH9" i="13" s="1"/>
  <c r="AH22" i="13" a="1"/>
  <c r="AH22" i="13" s="1"/>
  <c r="AH24" i="13" a="1"/>
  <c r="AH24" i="13" s="1"/>
  <c r="AH14" i="13" a="1"/>
  <c r="AH14" i="13" s="1"/>
  <c r="AH21" i="13" a="1"/>
  <c r="AH21" i="13" s="1"/>
  <c r="AH7" i="13" a="1"/>
  <c r="AH7" i="13" s="1"/>
  <c r="AH8" i="13" a="1"/>
  <c r="AH8" i="13" s="1"/>
  <c r="AH16" i="13" a="1"/>
  <c r="AH16" i="13" s="1"/>
  <c r="AH28" i="13" a="1"/>
  <c r="AH28" i="13" s="1"/>
  <c r="AH10" i="13" a="1"/>
  <c r="AH10" i="13" s="1"/>
  <c r="AH27" i="13" a="1"/>
  <c r="AH27" i="13" s="1"/>
  <c r="AH13" i="13" a="1"/>
  <c r="AH13" i="13" s="1"/>
  <c r="AH12" i="13" a="1"/>
  <c r="AH12" i="13" s="1"/>
  <c r="AH19" i="13" a="1"/>
  <c r="AH19" i="13" s="1"/>
  <c r="AH17" i="13" a="1"/>
  <c r="AH17" i="13" s="1"/>
  <c r="AH29" i="13" a="1"/>
  <c r="AH29" i="13" s="1"/>
  <c r="AH5" i="13" a="1"/>
  <c r="AH5" i="13" s="1"/>
  <c r="AH15" i="13" a="1"/>
  <c r="AH15" i="13" s="1"/>
  <c r="AH23" i="13" a="1"/>
  <c r="AH23" i="13" s="1"/>
  <c r="AH20" i="13" a="1"/>
  <c r="AH20" i="13" s="1"/>
  <c r="AH26" i="13" a="1"/>
  <c r="AH26" i="13" s="1"/>
  <c r="AH11" i="13" a="1"/>
  <c r="AH11" i="13" s="1"/>
  <c r="Z14" i="13" a="1"/>
  <c r="Z14" i="13" s="1"/>
  <c r="Z28" i="13" a="1"/>
  <c r="Z28" i="13" s="1"/>
  <c r="Z8" i="13" a="1"/>
  <c r="Z8" i="13" s="1"/>
  <c r="Z7" i="13" a="1"/>
  <c r="Z7" i="13" s="1"/>
  <c r="Z6" i="13" a="1"/>
  <c r="Z6" i="13" s="1"/>
  <c r="Z21" i="13" a="1"/>
  <c r="Z21" i="13" s="1"/>
  <c r="Z26" i="13" a="1"/>
  <c r="Z26" i="13" s="1"/>
  <c r="Z30" i="13" a="1"/>
  <c r="Z30" i="13" s="1"/>
  <c r="Z20" i="13" a="1"/>
  <c r="Z20" i="13" s="1"/>
  <c r="Z25" i="13" a="1"/>
  <c r="Z25" i="13" s="1"/>
  <c r="Z10" i="13" a="1"/>
  <c r="Z10" i="13" s="1"/>
  <c r="Z24" i="13" a="1"/>
  <c r="Z24" i="13" s="1"/>
  <c r="Z5" i="13" a="1"/>
  <c r="Z5" i="13" s="1"/>
  <c r="Z29" i="13" a="1"/>
  <c r="Z29" i="13" s="1"/>
  <c r="Z17" i="13" a="1"/>
  <c r="Z17" i="13" s="1"/>
  <c r="Z9" i="13" a="1"/>
  <c r="Z9" i="13" s="1"/>
  <c r="Z11" i="13" a="1"/>
  <c r="Z11" i="13" s="1"/>
  <c r="Z18" i="13" a="1"/>
  <c r="Z18" i="13" s="1"/>
  <c r="Z22" i="13" a="1"/>
  <c r="Z22" i="13" s="1"/>
  <c r="Z13" i="13" a="1"/>
  <c r="Z13" i="13" s="1"/>
  <c r="Z16" i="13" a="1"/>
  <c r="Z16" i="13" s="1"/>
  <c r="Z23" i="13" a="1"/>
  <c r="Z23" i="13" s="1"/>
  <c r="Z19" i="13" a="1"/>
  <c r="Z19" i="13" s="1"/>
  <c r="Z15" i="13" a="1"/>
  <c r="Z15" i="13" s="1"/>
  <c r="Z12" i="13" a="1"/>
  <c r="Z12" i="13" s="1"/>
  <c r="Z27" i="13" a="1"/>
  <c r="Z27" i="13" s="1"/>
  <c r="AJ19" i="13" a="1"/>
  <c r="AJ19" i="13" s="1"/>
  <c r="AJ81" i="13" a="1"/>
  <c r="AJ81" i="13" s="1"/>
  <c r="AJ16" i="13" a="1"/>
  <c r="AJ16" i="13" s="1"/>
  <c r="AJ44" i="13" a="1"/>
  <c r="AJ44" i="13" s="1"/>
  <c r="AJ40" i="13" a="1"/>
  <c r="AJ40" i="13" s="1"/>
  <c r="AJ36" i="13" a="1"/>
  <c r="AJ36" i="13" s="1"/>
  <c r="AJ42" i="13" a="1"/>
  <c r="AJ42" i="13" s="1"/>
  <c r="AJ62" i="13" a="1"/>
  <c r="AJ62" i="13" s="1"/>
  <c r="AJ12" i="13" a="1"/>
  <c r="AJ12" i="13" s="1"/>
  <c r="AJ8" i="13" a="1"/>
  <c r="AJ8" i="13" s="1"/>
  <c r="AJ73" i="13" a="1"/>
  <c r="AJ73" i="13" s="1"/>
  <c r="AJ76" i="13" a="1"/>
  <c r="AJ76" i="13" s="1"/>
  <c r="AJ55" i="13" a="1"/>
  <c r="AJ55" i="13" s="1"/>
  <c r="AJ80" i="13" a="1"/>
  <c r="AJ80" i="13" s="1"/>
  <c r="AJ71" i="13" a="1"/>
  <c r="AJ71" i="13" s="1"/>
  <c r="AJ10" i="13" a="1"/>
  <c r="AJ10" i="13" s="1"/>
  <c r="AJ38" i="13" a="1"/>
  <c r="AJ38" i="13" s="1"/>
  <c r="AJ65" i="13" a="1"/>
  <c r="AJ65" i="13" s="1"/>
  <c r="AJ29" i="13" a="1"/>
  <c r="AJ29" i="13" s="1"/>
  <c r="AJ28" i="13" a="1"/>
  <c r="AJ28" i="13" s="1"/>
  <c r="AJ18" i="13" a="1"/>
  <c r="AJ18" i="13" s="1"/>
  <c r="AJ33" i="13" a="1"/>
  <c r="AJ33" i="13" s="1"/>
  <c r="AJ68" i="13" a="1"/>
  <c r="AJ68" i="13" s="1"/>
  <c r="AJ34" i="13" a="1"/>
  <c r="AJ34" i="13" s="1"/>
  <c r="AJ58" i="13" a="1"/>
  <c r="AJ58" i="13" s="1"/>
  <c r="AJ78" i="13" a="1"/>
  <c r="AJ78" i="13" s="1"/>
  <c r="AJ37" i="13" a="1"/>
  <c r="AJ37" i="13" s="1"/>
  <c r="AJ41" i="13" a="1"/>
  <c r="AJ41" i="13" s="1"/>
  <c r="AJ7" i="13" a="1"/>
  <c r="AJ7" i="13" s="1"/>
  <c r="AJ13" i="13" a="1"/>
  <c r="AJ13" i="13" s="1"/>
  <c r="AJ6" i="13" a="1"/>
  <c r="AJ6" i="13" s="1"/>
  <c r="AJ79" i="13" a="1"/>
  <c r="AJ79" i="13" s="1"/>
  <c r="AJ52" i="13" a="1"/>
  <c r="AJ52" i="13" s="1"/>
  <c r="AJ27" i="13" a="1"/>
  <c r="AJ27" i="13" s="1"/>
  <c r="AJ56" i="13" a="1"/>
  <c r="AJ56" i="13" s="1"/>
  <c r="AJ31" i="13" a="1"/>
  <c r="AJ31" i="13" s="1"/>
  <c r="AJ70" i="13" a="1"/>
  <c r="AJ70" i="13" s="1"/>
  <c r="AJ15" i="13" a="1"/>
  <c r="AJ15" i="13" s="1"/>
  <c r="AJ59" i="13" a="1"/>
  <c r="AJ59" i="13" s="1"/>
  <c r="AJ43" i="13" a="1"/>
  <c r="AJ43" i="13" s="1"/>
  <c r="AJ9" i="13" a="1"/>
  <c r="AJ9" i="13" s="1"/>
  <c r="AJ23" i="13" a="1"/>
  <c r="AJ23" i="13" s="1"/>
  <c r="AJ51" i="13" a="1"/>
  <c r="AJ51" i="13" s="1"/>
  <c r="AJ63" i="13" a="1"/>
  <c r="AJ63" i="13" s="1"/>
  <c r="AJ26" i="13" a="1"/>
  <c r="AJ26" i="13" s="1"/>
  <c r="AJ25" i="13" a="1"/>
  <c r="AJ25" i="13" s="1"/>
  <c r="AJ77" i="13" a="1"/>
  <c r="AJ77" i="13" s="1"/>
  <c r="AJ75" i="13" a="1"/>
  <c r="AJ75" i="13" s="1"/>
  <c r="AJ14" i="13" a="1"/>
  <c r="AJ14" i="13" s="1"/>
  <c r="AJ53" i="13" a="1"/>
  <c r="AJ53" i="13" s="1"/>
  <c r="AJ57" i="13" a="1"/>
  <c r="AJ57" i="13" s="1"/>
  <c r="AJ69" i="13" a="1"/>
  <c r="AJ69" i="13" s="1"/>
  <c r="AJ5" i="13" a="1"/>
  <c r="AJ5" i="13" s="1"/>
  <c r="AJ32" i="13" a="1"/>
  <c r="AJ32" i="13" s="1"/>
  <c r="AJ21" i="13" a="1"/>
  <c r="AJ21" i="13" s="1"/>
  <c r="AJ72" i="13" a="1"/>
  <c r="AJ72" i="13" s="1"/>
  <c r="AJ60" i="13" a="1"/>
  <c r="AJ60" i="13" s="1"/>
  <c r="AJ74" i="13" a="1"/>
  <c r="AJ74" i="13" s="1"/>
  <c r="AJ11" i="13" a="1"/>
  <c r="AJ11" i="13" s="1"/>
  <c r="AJ48" i="13" a="1"/>
  <c r="AJ48" i="13" s="1"/>
  <c r="AJ20" i="13" a="1"/>
  <c r="AJ20" i="13" s="1"/>
  <c r="AJ22" i="13" a="1"/>
  <c r="AJ22" i="13" s="1"/>
  <c r="AJ39" i="13" a="1"/>
  <c r="AJ39" i="13" s="1"/>
  <c r="AJ83" i="13" a="1"/>
  <c r="AJ83" i="13" s="1"/>
  <c r="AJ45" i="13" a="1"/>
  <c r="AJ45" i="13" s="1"/>
  <c r="AJ47" i="13" a="1"/>
  <c r="AJ47" i="13" s="1"/>
  <c r="AJ54" i="13" a="1"/>
  <c r="AJ54" i="13" s="1"/>
  <c r="AJ24" i="13" a="1"/>
  <c r="AJ24" i="13" s="1"/>
  <c r="AJ66" i="13" a="1"/>
  <c r="AJ66" i="13" s="1"/>
  <c r="AJ35" i="13" a="1"/>
  <c r="AJ35" i="13" s="1"/>
  <c r="AJ64" i="13" a="1"/>
  <c r="AJ64" i="13" s="1"/>
  <c r="AJ46" i="13" a="1"/>
  <c r="AJ46" i="13" s="1"/>
  <c r="AJ50" i="13" a="1"/>
  <c r="AJ50" i="13" s="1"/>
  <c r="AJ67" i="13" a="1"/>
  <c r="AJ67" i="13" s="1"/>
  <c r="AJ30" i="13" a="1"/>
  <c r="AJ30" i="13" s="1"/>
  <c r="AJ61" i="13" a="1"/>
  <c r="AJ61" i="13" s="1"/>
  <c r="AJ17" i="13" a="1"/>
  <c r="AJ17" i="13" s="1"/>
  <c r="AJ49" i="13" a="1"/>
  <c r="AJ49" i="13" s="1"/>
  <c r="AJ82" i="13" a="1"/>
  <c r="AJ82" i="13" s="1"/>
  <c r="V30" i="13" a="1"/>
  <c r="V30" i="13" s="1"/>
  <c r="V9" i="13" a="1"/>
  <c r="V9" i="13" s="1"/>
  <c r="V18" i="13" a="1"/>
  <c r="V18" i="13" s="1"/>
  <c r="V27" i="13" a="1"/>
  <c r="V27" i="13" s="1"/>
  <c r="V13" i="13" a="1"/>
  <c r="V13" i="13" s="1"/>
  <c r="V22" i="13" a="1"/>
  <c r="V22" i="13" s="1"/>
  <c r="V28" i="13" a="1"/>
  <c r="V28" i="13" s="1"/>
  <c r="V15" i="13" a="1"/>
  <c r="V15" i="13" s="1"/>
  <c r="V10" i="13" a="1"/>
  <c r="V10" i="13" s="1"/>
  <c r="V23" i="13" a="1"/>
  <c r="V23" i="13" s="1"/>
  <c r="V20" i="13" a="1"/>
  <c r="V20" i="13" s="1"/>
  <c r="V21" i="13" a="1"/>
  <c r="V21" i="13" s="1"/>
  <c r="V29" i="13" a="1"/>
  <c r="V29" i="13" s="1"/>
  <c r="V19" i="13" a="1"/>
  <c r="V19" i="13" s="1"/>
  <c r="V24" i="13" a="1"/>
  <c r="V24" i="13" s="1"/>
  <c r="V17" i="13" a="1"/>
  <c r="V17" i="13" s="1"/>
  <c r="V14" i="13" a="1"/>
  <c r="V14" i="13" s="1"/>
  <c r="V5" i="13" a="1"/>
  <c r="V5" i="13" s="1"/>
  <c r="V6" i="13" a="1"/>
  <c r="V6" i="13" s="1"/>
  <c r="V11" i="13" a="1"/>
  <c r="V11" i="13" s="1"/>
  <c r="V26" i="13" a="1"/>
  <c r="V26" i="13" s="1"/>
  <c r="V12" i="13" a="1"/>
  <c r="V12" i="13" s="1"/>
  <c r="V25" i="13" a="1"/>
  <c r="V25" i="13" s="1"/>
  <c r="V7" i="13" a="1"/>
  <c r="V7" i="13" s="1"/>
  <c r="V8" i="13" a="1"/>
  <c r="V8" i="13" s="1"/>
  <c r="V16" i="13" a="1"/>
  <c r="V16" i="13" s="1"/>
  <c r="R18" i="13" a="1"/>
  <c r="R18" i="13" s="1"/>
  <c r="R32" i="13" a="1"/>
  <c r="R32" i="13" s="1"/>
  <c r="R10" i="13" a="1"/>
  <c r="R10" i="13" s="1"/>
  <c r="R31" i="13" a="1"/>
  <c r="R31" i="13" s="1"/>
  <c r="R7" i="13" a="1"/>
  <c r="R7" i="13" s="1"/>
  <c r="R26" i="13" a="1"/>
  <c r="R26" i="13" s="1"/>
  <c r="R14" i="13" a="1"/>
  <c r="R14" i="13" s="1"/>
  <c r="R27" i="13" a="1"/>
  <c r="R27" i="13" s="1"/>
  <c r="R20" i="13" a="1"/>
  <c r="R20" i="13" s="1"/>
  <c r="R25" i="13" a="1"/>
  <c r="R25" i="13" s="1"/>
  <c r="R6" i="13" a="1"/>
  <c r="R6" i="13" s="1"/>
  <c r="R13" i="13" a="1"/>
  <c r="R13" i="13" s="1"/>
  <c r="R12" i="13" a="1"/>
  <c r="R12" i="13" s="1"/>
  <c r="R22" i="13" a="1"/>
  <c r="R22" i="13" s="1"/>
  <c r="R11" i="13" a="1"/>
  <c r="R11" i="13" s="1"/>
  <c r="R24" i="13" a="1"/>
  <c r="R24" i="13" s="1"/>
  <c r="R17" i="13" a="1"/>
  <c r="R17" i="13" s="1"/>
  <c r="R15" i="13" a="1"/>
  <c r="R15" i="13" s="1"/>
  <c r="R9" i="13" a="1"/>
  <c r="R9" i="13" s="1"/>
  <c r="R21" i="13" a="1"/>
  <c r="R21" i="13" s="1"/>
  <c r="R30" i="13" a="1"/>
  <c r="R30" i="13" s="1"/>
  <c r="R23" i="13" a="1"/>
  <c r="R23" i="13" s="1"/>
  <c r="R16" i="13" a="1"/>
  <c r="R16" i="13" s="1"/>
  <c r="R19" i="13" a="1"/>
  <c r="R19" i="13" s="1"/>
  <c r="R5" i="13" a="1"/>
  <c r="R5" i="13" s="1"/>
  <c r="R28" i="13" a="1"/>
  <c r="R28" i="13" s="1"/>
  <c r="R29" i="13" a="1"/>
  <c r="R29" i="13" s="1"/>
  <c r="J20" i="13" a="1"/>
  <c r="J20" i="13" s="1"/>
  <c r="J7" i="13" a="1"/>
  <c r="J7" i="13" s="1"/>
  <c r="J21" i="13" a="1"/>
  <c r="J21" i="13" s="1"/>
  <c r="J26" i="13" a="1"/>
  <c r="J26" i="13" s="1"/>
  <c r="J13" i="13" a="1"/>
  <c r="J13" i="13" s="1"/>
  <c r="J27" i="13" a="1"/>
  <c r="J27" i="13" s="1"/>
  <c r="J24" i="13" a="1"/>
  <c r="J24" i="13" s="1"/>
  <c r="J10" i="13" a="1"/>
  <c r="J10" i="13" s="1"/>
  <c r="J22" i="13" a="1"/>
  <c r="J22" i="13" s="1"/>
  <c r="J8" i="13" a="1"/>
  <c r="J8" i="13" s="1"/>
  <c r="J14" i="13" a="1"/>
  <c r="J14" i="13" s="1"/>
  <c r="J25" i="13" a="1"/>
  <c r="J25" i="13" s="1"/>
  <c r="J6" i="13" a="1"/>
  <c r="J6" i="13" s="1"/>
  <c r="J12" i="13" a="1"/>
  <c r="J12" i="13" s="1"/>
  <c r="J23" i="13" a="1"/>
  <c r="J23" i="13" s="1"/>
  <c r="J5" i="13" a="1"/>
  <c r="J5" i="13" s="1"/>
  <c r="J9" i="13" a="1"/>
  <c r="J9" i="13" s="1"/>
  <c r="J17" i="13" a="1"/>
  <c r="J17" i="13" s="1"/>
  <c r="J19" i="13" a="1"/>
  <c r="J19" i="13" s="1"/>
  <c r="J18" i="13" a="1"/>
  <c r="J18" i="13" s="1"/>
  <c r="J11" i="13" a="1"/>
  <c r="J11" i="13" s="1"/>
  <c r="J15" i="13" a="1"/>
  <c r="J15" i="13" s="1"/>
  <c r="J16" i="13" a="1"/>
  <c r="J16" i="13" s="1"/>
  <c r="T21" i="13" a="1"/>
  <c r="T21" i="13" s="1"/>
  <c r="T28" i="13" a="1"/>
  <c r="T28" i="13" s="1"/>
  <c r="T9" i="13" a="1"/>
  <c r="T9" i="13" s="1"/>
  <c r="T26" i="13" a="1"/>
  <c r="T26" i="13" s="1"/>
  <c r="T12" i="13" a="1"/>
  <c r="T12" i="13" s="1"/>
  <c r="T14" i="13" a="1"/>
  <c r="T14" i="13" s="1"/>
  <c r="T7" i="13" a="1"/>
  <c r="T7" i="13" s="1"/>
  <c r="T24" i="13" a="1"/>
  <c r="T24" i="13" s="1"/>
  <c r="T19" i="13" a="1"/>
  <c r="T19" i="13" s="1"/>
  <c r="T8" i="13" a="1"/>
  <c r="T8" i="13" s="1"/>
  <c r="T10" i="13" a="1"/>
  <c r="T10" i="13" s="1"/>
  <c r="T16" i="13" a="1"/>
  <c r="T16" i="13" s="1"/>
  <c r="T23" i="13" a="1"/>
  <c r="T23" i="13" s="1"/>
  <c r="T32" i="13" a="1"/>
  <c r="T32" i="13" s="1"/>
  <c r="T29" i="13" a="1"/>
  <c r="T29" i="13" s="1"/>
  <c r="T31" i="13" a="1"/>
  <c r="T31" i="13" s="1"/>
  <c r="T17" i="13" a="1"/>
  <c r="T17" i="13" s="1"/>
  <c r="T33" i="13" a="1"/>
  <c r="T33" i="13" s="1"/>
  <c r="T13" i="13" a="1"/>
  <c r="T13" i="13" s="1"/>
  <c r="T20" i="13" a="1"/>
  <c r="T20" i="13" s="1"/>
  <c r="T11" i="13" a="1"/>
  <c r="T11" i="13" s="1"/>
  <c r="T15" i="13" a="1"/>
  <c r="T15" i="13" s="1"/>
  <c r="T27" i="13" a="1"/>
  <c r="T27" i="13" s="1"/>
  <c r="T5" i="13" a="1"/>
  <c r="T5" i="13" s="1"/>
  <c r="T18" i="13" a="1"/>
  <c r="T18" i="13" s="1"/>
  <c r="T30" i="13" a="1"/>
  <c r="T30" i="13" s="1"/>
  <c r="T22" i="13" a="1"/>
  <c r="T22" i="13" s="1"/>
  <c r="T25" i="13" a="1"/>
  <c r="T25" i="13" s="1"/>
  <c r="T6" i="13" a="1"/>
  <c r="T6" i="13" s="1"/>
  <c r="AB8" i="13" a="1"/>
  <c r="AB8" i="13" s="1"/>
  <c r="AB31" i="13" a="1"/>
  <c r="AB31" i="13" s="1"/>
  <c r="AB9" i="13" a="1"/>
  <c r="AB9" i="13" s="1"/>
  <c r="AB19" i="13" a="1"/>
  <c r="AB19" i="13" s="1"/>
  <c r="AB13" i="13" a="1"/>
  <c r="AB13" i="13" s="1"/>
  <c r="AB26" i="13" a="1"/>
  <c r="AB26" i="13" s="1"/>
  <c r="AB27" i="13" a="1"/>
  <c r="AB27" i="13" s="1"/>
  <c r="AB22" i="13" a="1"/>
  <c r="AB22" i="13" s="1"/>
  <c r="AB6" i="13" a="1"/>
  <c r="AB6" i="13" s="1"/>
  <c r="AB11" i="13" a="1"/>
  <c r="AB11" i="13" s="1"/>
  <c r="AB5" i="13" a="1"/>
  <c r="AB5" i="13" s="1"/>
  <c r="AB24" i="13" a="1"/>
  <c r="AB24" i="13" s="1"/>
  <c r="AB7" i="13" a="1"/>
  <c r="AB7" i="13" s="1"/>
  <c r="AB30" i="13" a="1"/>
  <c r="AB30" i="13" s="1"/>
  <c r="AB10" i="13" a="1"/>
  <c r="AB10" i="13" s="1"/>
  <c r="AB12" i="13" a="1"/>
  <c r="AB12" i="13" s="1"/>
  <c r="AB20" i="13" a="1"/>
  <c r="AB20" i="13" s="1"/>
  <c r="AB23" i="13" a="1"/>
  <c r="AB23" i="13" s="1"/>
  <c r="AB29" i="13" a="1"/>
  <c r="AB29" i="13" s="1"/>
  <c r="AB14" i="13" a="1"/>
  <c r="AB14" i="13" s="1"/>
  <c r="AB18" i="13" a="1"/>
  <c r="AB18" i="13" s="1"/>
  <c r="AB17" i="13" a="1"/>
  <c r="AB17" i="13" s="1"/>
  <c r="AB28" i="13" a="1"/>
  <c r="AB28" i="13" s="1"/>
  <c r="AB16" i="13" a="1"/>
  <c r="AB16" i="13" s="1"/>
  <c r="AB25" i="13" a="1"/>
  <c r="AB25" i="13" s="1"/>
  <c r="AB21" i="13" a="1"/>
  <c r="AB21" i="13" s="1"/>
  <c r="AB15" i="13" a="1"/>
  <c r="AB15" i="13" s="1"/>
  <c r="B8" i="13" a="1"/>
  <c r="B8" i="13" s="1"/>
  <c r="B12" i="13" a="1"/>
  <c r="B12" i="13" s="1"/>
  <c r="B11" i="13" a="1"/>
  <c r="B11" i="13" s="1"/>
  <c r="B9" i="13" a="1"/>
  <c r="B9" i="13" s="1"/>
  <c r="B5" i="13" a="1"/>
  <c r="B5" i="13" s="1"/>
  <c r="B10" i="13" a="1"/>
  <c r="B10" i="13" s="1"/>
  <c r="B7" i="13" a="1"/>
  <c r="B7" i="13" s="1"/>
  <c r="B6" i="13" a="1"/>
  <c r="B6" i="13" s="1"/>
  <c r="X54" i="13" a="1"/>
  <c r="X54" i="13" s="1"/>
  <c r="X81" i="13" a="1"/>
  <c r="X81" i="13" s="1"/>
  <c r="X52" i="13" a="1"/>
  <c r="X52" i="13" s="1"/>
  <c r="X28" i="13" a="1"/>
  <c r="X28" i="13" s="1"/>
  <c r="X9" i="13" a="1"/>
  <c r="X9" i="13" s="1"/>
  <c r="X42" i="13" a="1"/>
  <c r="X42" i="13" s="1"/>
  <c r="X58" i="13" a="1"/>
  <c r="X58" i="13" s="1"/>
  <c r="X8" i="13" a="1"/>
  <c r="X8" i="13" s="1"/>
  <c r="X70" i="13" a="1"/>
  <c r="X70" i="13" s="1"/>
  <c r="X11" i="13" a="1"/>
  <c r="X11" i="13" s="1"/>
  <c r="X59" i="13" a="1"/>
  <c r="X59" i="13" s="1"/>
  <c r="X53" i="13" a="1"/>
  <c r="X53" i="13" s="1"/>
  <c r="X25" i="13" a="1"/>
  <c r="X25" i="13" s="1"/>
  <c r="X94" i="13" a="1"/>
  <c r="X94" i="13" s="1"/>
  <c r="X82" i="13" a="1"/>
  <c r="X82" i="13" s="1"/>
  <c r="X24" i="13" a="1"/>
  <c r="X24" i="13" s="1"/>
  <c r="X50" i="13" a="1"/>
  <c r="X50" i="13" s="1"/>
  <c r="X90" i="13" a="1"/>
  <c r="X90" i="13" s="1"/>
  <c r="X29" i="13" a="1"/>
  <c r="X29" i="13" s="1"/>
  <c r="X32" i="13" a="1"/>
  <c r="X32" i="13" s="1"/>
  <c r="X76" i="13" a="1"/>
  <c r="X76" i="13" s="1"/>
  <c r="X87" i="13" a="1"/>
  <c r="X87" i="13" s="1"/>
  <c r="X17" i="13" a="1"/>
  <c r="X17" i="13" s="1"/>
  <c r="X64" i="13" a="1"/>
  <c r="X64" i="13" s="1"/>
  <c r="X74" i="13" a="1"/>
  <c r="X74" i="13" s="1"/>
  <c r="X93" i="13" a="1"/>
  <c r="X93" i="13" s="1"/>
  <c r="X85" i="13" a="1"/>
  <c r="X85" i="13" s="1"/>
  <c r="X43" i="13" a="1"/>
  <c r="X43" i="13" s="1"/>
  <c r="X21" i="13" a="1"/>
  <c r="X21" i="13" s="1"/>
  <c r="X6" i="13" a="1"/>
  <c r="X6" i="13" s="1"/>
  <c r="X35" i="13" a="1"/>
  <c r="X35" i="13" s="1"/>
  <c r="X69" i="13" a="1"/>
  <c r="X69" i="13" s="1"/>
  <c r="X34" i="13" a="1"/>
  <c r="X34" i="13" s="1"/>
  <c r="X7" i="13" a="1"/>
  <c r="X7" i="13" s="1"/>
  <c r="X62" i="13" a="1"/>
  <c r="X62" i="13" s="1"/>
  <c r="X71" i="13" a="1"/>
  <c r="X71" i="13" s="1"/>
  <c r="X49" i="13" a="1"/>
  <c r="X49" i="13" s="1"/>
  <c r="X27" i="13" a="1"/>
  <c r="X27" i="13" s="1"/>
  <c r="X66" i="13" a="1"/>
  <c r="X66" i="13" s="1"/>
  <c r="X36" i="13" a="1"/>
  <c r="X36" i="13" s="1"/>
  <c r="X61" i="13" a="1"/>
  <c r="X61" i="13" s="1"/>
  <c r="X26" i="13" a="1"/>
  <c r="X26" i="13" s="1"/>
  <c r="X80" i="13" a="1"/>
  <c r="X80" i="13" s="1"/>
  <c r="X88" i="13" a="1"/>
  <c r="X88" i="13" s="1"/>
  <c r="X77" i="13" a="1"/>
  <c r="X77" i="13" s="1"/>
  <c r="X38" i="13" a="1"/>
  <c r="X38" i="13" s="1"/>
  <c r="X45" i="13" a="1"/>
  <c r="X45" i="13" s="1"/>
  <c r="X60" i="13" a="1"/>
  <c r="X60" i="13" s="1"/>
  <c r="X83" i="13" a="1"/>
  <c r="X83" i="13" s="1"/>
  <c r="X86" i="13" a="1"/>
  <c r="X86" i="13" s="1"/>
  <c r="X95" i="13" a="1"/>
  <c r="X95" i="13" s="1"/>
  <c r="X40" i="13" a="1"/>
  <c r="X40" i="13" s="1"/>
  <c r="X79" i="13" a="1"/>
  <c r="X79" i="13" s="1"/>
  <c r="X20" i="13" a="1"/>
  <c r="X20" i="13" s="1"/>
  <c r="X96" i="13" a="1"/>
  <c r="X96" i="13" s="1"/>
  <c r="X22" i="13" a="1"/>
  <c r="X22" i="13" s="1"/>
  <c r="X56" i="13" a="1"/>
  <c r="X56" i="13" s="1"/>
  <c r="X19" i="13" a="1"/>
  <c r="X19" i="13" s="1"/>
  <c r="X12" i="13" a="1"/>
  <c r="X12" i="13" s="1"/>
  <c r="X15" i="13" a="1"/>
  <c r="X15" i="13" s="1"/>
  <c r="X46" i="13" a="1"/>
  <c r="X46" i="13" s="1"/>
  <c r="X47" i="13" a="1"/>
  <c r="X47" i="13" s="1"/>
  <c r="X10" i="13" a="1"/>
  <c r="X10" i="13" s="1"/>
  <c r="X98" i="13" a="1"/>
  <c r="X98" i="13" s="1"/>
  <c r="X31" i="13" a="1"/>
  <c r="X31" i="13" s="1"/>
  <c r="X51" i="13" a="1"/>
  <c r="X51" i="13" s="1"/>
  <c r="X55" i="13" a="1"/>
  <c r="X55" i="13" s="1"/>
  <c r="X23" i="13" a="1"/>
  <c r="X23" i="13" s="1"/>
  <c r="X91" i="13" a="1"/>
  <c r="X91" i="13" s="1"/>
  <c r="X5" i="13" a="1"/>
  <c r="X5" i="13" s="1"/>
  <c r="X73" i="13" a="1"/>
  <c r="X73" i="13" s="1"/>
  <c r="X65" i="13" a="1"/>
  <c r="X65" i="13" s="1"/>
  <c r="X30" i="13" a="1"/>
  <c r="X30" i="13" s="1"/>
  <c r="X63" i="13" a="1"/>
  <c r="X63" i="13" s="1"/>
  <c r="X75" i="13" a="1"/>
  <c r="X75" i="13" s="1"/>
  <c r="X18" i="13" a="1"/>
  <c r="X18" i="13" s="1"/>
  <c r="X92" i="13" a="1"/>
  <c r="X92" i="13" s="1"/>
  <c r="X33" i="13" a="1"/>
  <c r="X33" i="13" s="1"/>
  <c r="X39" i="13" a="1"/>
  <c r="X39" i="13" s="1"/>
  <c r="X13" i="13" a="1"/>
  <c r="X13" i="13" s="1"/>
  <c r="X68" i="13" a="1"/>
  <c r="X68" i="13" s="1"/>
  <c r="X84" i="13" a="1"/>
  <c r="X84" i="13" s="1"/>
  <c r="X14" i="13" a="1"/>
  <c r="X14" i="13" s="1"/>
  <c r="X89" i="13" a="1"/>
  <c r="X89" i="13" s="1"/>
  <c r="X72" i="13" a="1"/>
  <c r="X72" i="13" s="1"/>
  <c r="X41" i="13" a="1"/>
  <c r="X41" i="13" s="1"/>
  <c r="X37" i="13" a="1"/>
  <c r="X37" i="13" s="1"/>
  <c r="X48" i="13" a="1"/>
  <c r="X48" i="13" s="1"/>
  <c r="X57" i="13" a="1"/>
  <c r="X57" i="13" s="1"/>
  <c r="X78" i="13" a="1"/>
  <c r="X78" i="13" s="1"/>
  <c r="X67" i="13" a="1"/>
  <c r="X67" i="13" s="1"/>
  <c r="X16" i="13" a="1"/>
  <c r="X16" i="13" s="1"/>
  <c r="X97" i="13" a="1"/>
  <c r="X97" i="13" s="1"/>
  <c r="X44" i="13" a="1"/>
  <c r="X44" i="13" s="1"/>
  <c r="F48" i="13" a="1"/>
  <c r="F48" i="13" s="1"/>
  <c r="F53" i="13" a="1"/>
  <c r="F53" i="13" s="1"/>
  <c r="D7" i="13" a="1"/>
  <c r="D7" i="13" s="1"/>
  <c r="F46" i="13" a="1"/>
  <c r="F46" i="13" s="1"/>
  <c r="F62" i="13" a="1"/>
  <c r="F62" i="13" s="1"/>
  <c r="F43" i="13" a="1"/>
  <c r="F43" i="13" s="1"/>
  <c r="D22" i="13" a="1"/>
  <c r="D22" i="13" s="1"/>
  <c r="D64" i="13" a="1"/>
  <c r="D64" i="13" s="1"/>
  <c r="F65" i="13" a="1"/>
  <c r="F65" i="13" s="1"/>
  <c r="D20" i="13" a="1"/>
  <c r="D20" i="13" s="1"/>
  <c r="F51" i="13" a="1"/>
  <c r="F51" i="13" s="1"/>
  <c r="D57" i="13" a="1"/>
  <c r="D57" i="13" s="1"/>
  <c r="F61" i="13" a="1"/>
  <c r="F61" i="13" s="1"/>
  <c r="D8" i="13" a="1"/>
  <c r="D8" i="13" s="1"/>
  <c r="D37" i="13" a="1"/>
  <c r="D37" i="13" s="1"/>
  <c r="D56" i="13" a="1"/>
  <c r="D56" i="13" s="1"/>
  <c r="F50" i="13" a="1"/>
  <c r="F50" i="13" s="1"/>
  <c r="F67" i="13" a="1"/>
  <c r="F67" i="13" s="1"/>
  <c r="D9" i="13" a="1"/>
  <c r="D9" i="13" s="1"/>
  <c r="D44" i="13" a="1"/>
  <c r="D44" i="13" s="1"/>
  <c r="D62" i="13" a="1"/>
  <c r="D62" i="13" s="1"/>
  <c r="F55" i="13" a="1"/>
  <c r="F55" i="13" s="1"/>
  <c r="F57" i="13" a="1"/>
  <c r="F57" i="13" s="1"/>
  <c r="D70" i="13" a="1"/>
  <c r="D70" i="13" s="1"/>
  <c r="D75" i="13" a="1"/>
  <c r="D75" i="13" s="1"/>
  <c r="D59" i="13" a="1"/>
  <c r="D59" i="13" s="1"/>
  <c r="D51" i="13" a="1"/>
  <c r="D51" i="13" s="1"/>
  <c r="D69" i="13" a="1"/>
  <c r="D69" i="13" s="1"/>
  <c r="D27" i="13" a="1"/>
  <c r="D27" i="13" s="1"/>
  <c r="D28" i="13" a="1"/>
  <c r="D28" i="13" s="1"/>
  <c r="D58" i="13" a="1"/>
  <c r="D58" i="13" s="1"/>
  <c r="D73" i="13" a="1"/>
  <c r="D73" i="13" s="1"/>
  <c r="D55" i="13" a="1"/>
  <c r="D55" i="13" s="1"/>
  <c r="F36" i="13" a="1"/>
  <c r="F36" i="13" s="1"/>
  <c r="F56" i="13" a="1"/>
  <c r="F56" i="13" s="1"/>
  <c r="D26" i="13" a="1"/>
  <c r="D26" i="13" s="1"/>
  <c r="F44" i="13" a="1"/>
  <c r="F44" i="13" s="1"/>
  <c r="D80" i="13" a="1"/>
  <c r="D80" i="13" s="1"/>
  <c r="D23" i="13" a="1"/>
  <c r="D23" i="13" s="1"/>
  <c r="D15" i="13" a="1"/>
  <c r="D15" i="13" s="1"/>
  <c r="D49" i="13" a="1"/>
  <c r="D49" i="13" s="1"/>
  <c r="F72" i="13" a="1"/>
  <c r="F72" i="13" s="1"/>
  <c r="F33" i="13" a="1"/>
  <c r="F33" i="13" s="1"/>
  <c r="D50" i="13" a="1"/>
  <c r="D50" i="13" s="1"/>
  <c r="D47" i="13" a="1"/>
  <c r="D47" i="13" s="1"/>
  <c r="D67" i="13" a="1"/>
  <c r="D67" i="13" s="1"/>
  <c r="D77" i="13" a="1"/>
  <c r="D77" i="13" s="1"/>
  <c r="F60" i="13" a="1"/>
  <c r="F60" i="13" s="1"/>
  <c r="F66" i="13" a="1"/>
  <c r="F66" i="13" s="1"/>
  <c r="D60" i="13" a="1"/>
  <c r="D60" i="13" s="1"/>
  <c r="D34" i="13" a="1"/>
  <c r="D34" i="13" s="1"/>
  <c r="D14" i="13" a="1"/>
  <c r="D14" i="13" s="1"/>
  <c r="F32" i="13" a="1"/>
  <c r="F32" i="13" s="1"/>
  <c r="D35" i="13" a="1"/>
  <c r="D35" i="13" s="1"/>
  <c r="D48" i="13" a="1"/>
  <c r="D48" i="13" s="1"/>
  <c r="F52" i="13" a="1"/>
  <c r="F52" i="13" s="1"/>
  <c r="D68" i="13" a="1"/>
  <c r="D68" i="13" s="1"/>
  <c r="D24" i="13" a="1"/>
  <c r="D24" i="13" s="1"/>
  <c r="D76" i="13" a="1"/>
  <c r="D76" i="13" s="1"/>
  <c r="D43" i="13" a="1"/>
  <c r="D43" i="13" s="1"/>
  <c r="D52" i="13" a="1"/>
  <c r="D52" i="13" s="1"/>
  <c r="D72" i="13" a="1"/>
  <c r="D72" i="13" s="1"/>
  <c r="D63" i="13" a="1"/>
  <c r="D63" i="13" s="1"/>
  <c r="D31" i="13" a="1"/>
  <c r="D31" i="13" s="1"/>
  <c r="F42" i="13" a="1"/>
  <c r="F42" i="13" s="1"/>
  <c r="D65" i="13" a="1"/>
  <c r="D65" i="13" s="1"/>
  <c r="D61" i="13" a="1"/>
  <c r="D61" i="13" s="1"/>
  <c r="D13" i="13" a="1"/>
  <c r="D13" i="13" s="1"/>
  <c r="F40" i="13" a="1"/>
  <c r="F40" i="13" s="1"/>
  <c r="F74" i="13" a="1"/>
  <c r="F74" i="13" s="1"/>
  <c r="D29" i="13" a="1"/>
  <c r="D29" i="13" s="1"/>
  <c r="F31" i="13" a="1"/>
  <c r="F31" i="13" s="1"/>
  <c r="D46" i="13" a="1"/>
  <c r="D46" i="13" s="1"/>
  <c r="F75" i="13" a="1"/>
  <c r="F75" i="13" s="1"/>
  <c r="F49" i="13" a="1"/>
  <c r="F49" i="13" s="1"/>
  <c r="D18" i="13" a="1"/>
  <c r="D18" i="13" s="1"/>
  <c r="F34" i="13" a="1"/>
  <c r="F34" i="13" s="1"/>
  <c r="D78" i="13" a="1"/>
  <c r="D78" i="13" s="1"/>
  <c r="F37" i="13" a="1"/>
  <c r="F37" i="13" s="1"/>
  <c r="F35" i="13" a="1"/>
  <c r="F35" i="13" s="1"/>
  <c r="D16" i="13" a="1"/>
  <c r="D16" i="13" s="1"/>
  <c r="D36" i="13" a="1"/>
  <c r="D36" i="13" s="1"/>
  <c r="D38" i="13" a="1"/>
  <c r="D38" i="13" s="1"/>
  <c r="F64" i="13" a="1"/>
  <c r="F64" i="13" s="1"/>
  <c r="D54" i="13" a="1"/>
  <c r="D54" i="13" s="1"/>
  <c r="D5" i="13" a="1"/>
  <c r="D5" i="13" s="1"/>
  <c r="F69" i="13" a="1"/>
  <c r="F69" i="13" s="1"/>
  <c r="D42" i="13" a="1"/>
  <c r="D42" i="13" s="1"/>
  <c r="D41" i="13" a="1"/>
  <c r="D41" i="13" s="1"/>
  <c r="F71" i="13" a="1"/>
  <c r="F71" i="13" s="1"/>
  <c r="D10" i="13" a="1"/>
  <c r="D10" i="13" s="1"/>
  <c r="D39" i="13" a="1"/>
  <c r="D39" i="13" s="1"/>
  <c r="D6" i="13" a="1"/>
  <c r="D6" i="13" s="1"/>
  <c r="D11" i="13" a="1"/>
  <c r="D11" i="13" s="1"/>
  <c r="F58" i="13" a="1"/>
  <c r="F58" i="13" s="1"/>
  <c r="D25" i="13" a="1"/>
  <c r="D25" i="13" s="1"/>
  <c r="F47" i="13" a="1"/>
  <c r="F47" i="13" s="1"/>
  <c r="D12" i="13" a="1"/>
  <c r="D12" i="13" s="1"/>
  <c r="D53" i="13" a="1"/>
  <c r="D53" i="13" s="1"/>
  <c r="D71" i="13" a="1"/>
  <c r="D71" i="13" s="1"/>
  <c r="F73" i="13" a="1"/>
  <c r="F73" i="13" s="1"/>
  <c r="D33" i="13" a="1"/>
  <c r="D33" i="13" s="1"/>
  <c r="D74" i="13" a="1"/>
  <c r="D74" i="13" s="1"/>
  <c r="D30" i="13" a="1"/>
  <c r="D30" i="13" s="1"/>
  <c r="D45" i="13" a="1"/>
  <c r="D45" i="13" s="1"/>
  <c r="F38" i="13" a="1"/>
  <c r="F38" i="13" s="1"/>
  <c r="F41" i="13" a="1"/>
  <c r="F41" i="13" s="1"/>
  <c r="D21" i="13" a="1"/>
  <c r="D21" i="13" s="1"/>
  <c r="D40" i="13" a="1"/>
  <c r="D40" i="13" s="1"/>
  <c r="F63" i="13" a="1"/>
  <c r="F63" i="13" s="1"/>
  <c r="F68" i="13" a="1"/>
  <c r="F68" i="13" s="1"/>
  <c r="F45" i="13" a="1"/>
  <c r="F45" i="13" s="1"/>
  <c r="F70" i="13" a="1"/>
  <c r="F70" i="13" s="1"/>
  <c r="D19" i="13" a="1"/>
  <c r="D19" i="13" s="1"/>
  <c r="F54" i="13" a="1"/>
  <c r="F54" i="13" s="1"/>
  <c r="D32" i="13" a="1"/>
  <c r="D32" i="13" s="1"/>
  <c r="D17" i="13" a="1"/>
  <c r="D17" i="13" s="1"/>
  <c r="F59" i="13" a="1"/>
  <c r="F59" i="13" s="1"/>
  <c r="D79" i="13" a="1"/>
  <c r="D79" i="13" s="1"/>
  <c r="F39" i="13" a="1"/>
  <c r="F39" i="13" s="1"/>
  <c r="D66" i="13" a="1"/>
  <c r="D66" i="13" s="1"/>
  <c r="B12" i="8"/>
  <c r="B13" i="8" s="1"/>
  <c r="AH751" i="8"/>
  <c r="R4" i="13" l="1"/>
  <c r="X4" i="13"/>
  <c r="V4" i="13"/>
  <c r="AH4" i="13"/>
  <c r="F4" i="13"/>
  <c r="H4" i="13"/>
  <c r="N4" i="13"/>
  <c r="D4" i="13"/>
  <c r="L4" i="13"/>
  <c r="AF4" i="13"/>
  <c r="P4" i="13"/>
  <c r="AJ4" i="13"/>
  <c r="J4" i="13"/>
  <c r="B13" i="13"/>
  <c r="B4" i="13" s="1"/>
  <c r="AB4" i="13"/>
  <c r="T4" i="13"/>
  <c r="Z4" i="13"/>
  <c r="AL4" i="13"/>
  <c r="AD4" i="13"/>
  <c r="C12" i="8"/>
  <c r="AA12" i="8"/>
  <c r="AA13" i="8"/>
  <c r="C13" i="8"/>
  <c r="B14" i="8"/>
  <c r="AH752" i="8"/>
  <c r="C14" i="8" l="1"/>
  <c r="AA14" i="8"/>
  <c r="B15" i="8"/>
  <c r="AH753" i="8"/>
  <c r="C15" i="8" l="1"/>
  <c r="AA15" i="8"/>
  <c r="B16" i="8"/>
  <c r="AH754" i="8"/>
  <c r="AH755" i="8" l="1"/>
  <c r="AA16" i="8"/>
  <c r="B17" i="8"/>
  <c r="C16" i="8"/>
  <c r="B18" i="8" l="1"/>
  <c r="C17" i="8"/>
  <c r="AA17" i="8"/>
  <c r="AH756" i="8"/>
  <c r="AH757" i="8" l="1"/>
  <c r="AA18" i="8"/>
  <c r="B19" i="8"/>
  <c r="C18" i="8"/>
  <c r="B20" i="8" l="1"/>
  <c r="C19" i="8"/>
  <c r="AA19" i="8"/>
  <c r="AH758" i="8"/>
  <c r="AH759" i="8" l="1"/>
  <c r="C20" i="8"/>
  <c r="B21" i="8"/>
  <c r="AA20" i="8"/>
  <c r="C21" i="8" l="1"/>
  <c r="AA21" i="8"/>
  <c r="B22" i="8"/>
  <c r="AH760" i="8"/>
  <c r="AH761" i="8" l="1"/>
  <c r="AA22" i="8"/>
  <c r="B23" i="8"/>
  <c r="C22" i="8"/>
  <c r="B24" i="8" l="1"/>
  <c r="C23" i="8"/>
  <c r="AA23" i="8"/>
  <c r="AH762" i="8"/>
  <c r="AH763" i="8" l="1"/>
  <c r="AA24" i="8"/>
  <c r="B25" i="8"/>
  <c r="C24" i="8"/>
  <c r="B26" i="8" l="1"/>
  <c r="C25" i="8"/>
  <c r="AA25" i="8"/>
  <c r="AH764" i="8"/>
  <c r="AH765" i="8" l="1"/>
  <c r="C26" i="8"/>
  <c r="B27" i="8"/>
  <c r="AA26" i="8"/>
  <c r="AH766" i="8" l="1"/>
  <c r="AA27" i="8"/>
  <c r="C27" i="8"/>
  <c r="B28" i="8"/>
  <c r="C28" i="8" l="1"/>
  <c r="AA28" i="8"/>
  <c r="B29" i="8"/>
  <c r="AH767" i="8"/>
  <c r="AH768" i="8" l="1"/>
  <c r="AA29" i="8"/>
  <c r="B30" i="8"/>
  <c r="C29" i="8"/>
  <c r="AA30" i="8" l="1"/>
  <c r="C30" i="8"/>
  <c r="B31" i="8"/>
  <c r="AH769" i="8"/>
  <c r="AH770" i="8" l="1"/>
  <c r="AA31" i="8"/>
  <c r="C31" i="8"/>
  <c r="B32" i="8"/>
  <c r="B33" i="8" l="1"/>
  <c r="AA32" i="8"/>
  <c r="C32" i="8"/>
  <c r="AH771" i="8"/>
  <c r="AH772" i="8" l="1"/>
  <c r="B34" i="8"/>
  <c r="C33" i="8"/>
  <c r="AA33" i="8"/>
  <c r="C34" i="8" l="1"/>
  <c r="B35" i="8"/>
  <c r="AA34" i="8"/>
  <c r="AH773" i="8"/>
  <c r="AH774" i="8" l="1"/>
  <c r="C35" i="8"/>
  <c r="B36" i="8"/>
  <c r="AA35" i="8"/>
  <c r="B37" i="8" l="1"/>
  <c r="AA36" i="8"/>
  <c r="C36" i="8"/>
  <c r="AH775" i="8"/>
  <c r="AH776" i="8" l="1"/>
  <c r="C37" i="8"/>
  <c r="AA37" i="8"/>
  <c r="B38" i="8"/>
  <c r="B39" i="8" l="1"/>
  <c r="AA38" i="8"/>
  <c r="C38" i="8"/>
  <c r="AH777" i="8"/>
  <c r="AH778" i="8" l="1"/>
  <c r="AA39" i="8"/>
  <c r="C39" i="8"/>
  <c r="B40" i="8"/>
  <c r="B41" i="8" l="1"/>
  <c r="AA40" i="8"/>
  <c r="C40" i="8"/>
  <c r="AH779" i="8"/>
  <c r="AH780" i="8" s="1"/>
  <c r="AH781" i="8" s="1"/>
  <c r="AH782" i="8" s="1"/>
  <c r="AH783" i="8" s="1"/>
  <c r="AH784" i="8" s="1"/>
  <c r="AH785" i="8" s="1"/>
  <c r="AH786" i="8" s="1"/>
  <c r="AH787" i="8" s="1"/>
  <c r="AH788" i="8" s="1"/>
  <c r="AH789" i="8" s="1"/>
  <c r="AH790" i="8" s="1"/>
  <c r="AH791" i="8" s="1"/>
  <c r="AH792" i="8" s="1"/>
  <c r="AH793" i="8" s="1"/>
  <c r="AH794" i="8" s="1"/>
  <c r="AH795" i="8" s="1"/>
  <c r="AH796" i="8" s="1"/>
  <c r="AH797" i="8" s="1"/>
  <c r="AH798" i="8" s="1"/>
  <c r="AH799" i="8" s="1"/>
  <c r="AH800" i="8" s="1"/>
  <c r="AH801" i="8" s="1"/>
  <c r="AH802" i="8" s="1"/>
  <c r="AH803" i="8" s="1"/>
  <c r="AH804" i="8" s="1"/>
  <c r="AH805" i="8" s="1"/>
  <c r="AH806" i="8" s="1"/>
  <c r="AH807" i="8" s="1"/>
  <c r="AH808" i="8" s="1"/>
  <c r="AH809" i="8" s="1"/>
  <c r="AH810" i="8" s="1"/>
  <c r="AH811" i="8" s="1"/>
  <c r="AH812" i="8" s="1"/>
  <c r="AH813" i="8" s="1"/>
  <c r="AH814" i="8" s="1"/>
  <c r="AH815" i="8" s="1"/>
  <c r="AH816" i="8" s="1"/>
  <c r="AH817" i="8" s="1"/>
  <c r="AH818" i="8" s="1"/>
  <c r="AH819" i="8" s="1"/>
  <c r="AH820" i="8" s="1"/>
  <c r="AH821" i="8" s="1"/>
  <c r="AH822" i="8" l="1"/>
  <c r="B42" i="8"/>
  <c r="AA41" i="8"/>
  <c r="C41" i="8"/>
  <c r="AH823" i="8" l="1"/>
  <c r="C42" i="8"/>
  <c r="AA42" i="8"/>
  <c r="B43" i="8"/>
  <c r="AH824" i="8" l="1"/>
  <c r="B44" i="8"/>
  <c r="C43" i="8"/>
  <c r="AA43" i="8"/>
  <c r="AH825" i="8" l="1"/>
  <c r="B45" i="8"/>
  <c r="C44" i="8"/>
  <c r="AA44" i="8"/>
  <c r="B46" i="8" l="1"/>
  <c r="C45" i="8"/>
  <c r="AA45" i="8"/>
  <c r="AH826" i="8"/>
  <c r="AH827" i="8" l="1"/>
  <c r="B47" i="8"/>
  <c r="AA46" i="8"/>
  <c r="C46" i="8"/>
  <c r="AH828" i="8" l="1"/>
  <c r="B48" i="8"/>
  <c r="AA47" i="8"/>
  <c r="C47" i="8"/>
  <c r="AH829" i="8" l="1"/>
  <c r="C48" i="8"/>
  <c r="AA48" i="8"/>
  <c r="B49" i="8"/>
  <c r="AA49" i="8" l="1"/>
  <c r="C49" i="8"/>
  <c r="B50" i="8"/>
  <c r="AH830" i="8"/>
  <c r="AH831" i="8" l="1"/>
  <c r="AA50" i="8"/>
  <c r="B51" i="8"/>
  <c r="C50" i="8"/>
  <c r="C51" i="8" l="1"/>
  <c r="B52" i="8"/>
  <c r="AA51" i="8"/>
  <c r="AH832" i="8"/>
  <c r="BP832" i="8" s="1"/>
  <c r="AH833" i="8" l="1"/>
  <c r="C52" i="8"/>
  <c r="B53" i="8"/>
  <c r="AA52" i="8"/>
  <c r="B54" i="8" l="1"/>
  <c r="C53" i="8"/>
  <c r="AA53" i="8"/>
  <c r="AH834" i="8"/>
  <c r="AH835" i="8" l="1"/>
  <c r="C54" i="8"/>
  <c r="AA54" i="8"/>
  <c r="B55" i="8"/>
  <c r="B56" i="8" l="1"/>
  <c r="C55" i="8"/>
  <c r="AA55" i="8"/>
  <c r="AH836" i="8"/>
  <c r="AH837" i="8" l="1"/>
  <c r="B57" i="8"/>
  <c r="C56" i="8"/>
  <c r="AA56" i="8"/>
  <c r="AA57" i="8" l="1"/>
  <c r="B58" i="8"/>
  <c r="C57" i="8"/>
  <c r="AH838" i="8"/>
  <c r="AH839" i="8" l="1"/>
  <c r="C58" i="8"/>
  <c r="B59" i="8"/>
  <c r="AA58" i="8"/>
  <c r="B60" i="8" l="1"/>
  <c r="AA59" i="8"/>
  <c r="C59" i="8"/>
  <c r="AH840" i="8"/>
  <c r="AH841" i="8" l="1"/>
  <c r="C60" i="8"/>
  <c r="AA60" i="8"/>
  <c r="B61" i="8"/>
  <c r="B62" i="8" l="1"/>
  <c r="AA61" i="8"/>
  <c r="C61" i="8"/>
  <c r="AH842" i="8"/>
  <c r="AH843" i="8" l="1"/>
  <c r="AA62" i="8"/>
  <c r="C62" i="8"/>
  <c r="B63" i="8"/>
  <c r="AA63" i="8" l="1"/>
  <c r="B64" i="8"/>
  <c r="C63" i="8"/>
  <c r="AH844" i="8"/>
  <c r="AH845" i="8" l="1"/>
  <c r="B65" i="8"/>
  <c r="AA64" i="8"/>
  <c r="C64" i="8"/>
  <c r="B66" i="8" l="1"/>
  <c r="AA65" i="8"/>
  <c r="C65" i="8"/>
  <c r="AH846" i="8"/>
  <c r="AH847" i="8" l="1"/>
  <c r="AA66" i="8"/>
  <c r="B67" i="8"/>
  <c r="C66" i="8"/>
  <c r="B68" i="8" l="1"/>
  <c r="C67" i="8"/>
  <c r="AA67" i="8"/>
  <c r="AH848" i="8"/>
  <c r="AH849" i="8" l="1"/>
  <c r="AA68" i="8"/>
  <c r="C68" i="8"/>
  <c r="B69" i="8"/>
  <c r="AA69" i="8" l="1"/>
  <c r="C69" i="8"/>
  <c r="B70" i="8"/>
  <c r="AH850" i="8"/>
  <c r="AH851" i="8" l="1"/>
  <c r="B71" i="8"/>
  <c r="AA70" i="8"/>
  <c r="C70" i="8"/>
  <c r="AH852" i="8" l="1"/>
  <c r="B72" i="8"/>
  <c r="AA71" i="8"/>
  <c r="C71" i="8"/>
  <c r="C72" i="8" l="1"/>
  <c r="B73" i="8"/>
  <c r="AA72" i="8"/>
  <c r="AH853" i="8"/>
  <c r="AA73" i="8" l="1"/>
  <c r="B74" i="8"/>
  <c r="C73" i="8"/>
  <c r="AH854" i="8"/>
  <c r="AH855" i="8" l="1"/>
  <c r="AA74" i="8"/>
  <c r="B75" i="8"/>
  <c r="C74" i="8"/>
  <c r="AH856" i="8" l="1"/>
  <c r="C75" i="8"/>
  <c r="AA75" i="8"/>
  <c r="B76" i="8"/>
  <c r="AH857" i="8" l="1"/>
  <c r="B77" i="8"/>
  <c r="AA76" i="8"/>
  <c r="C76" i="8"/>
  <c r="AH858" i="8" l="1"/>
  <c r="AA77" i="8"/>
  <c r="B78" i="8"/>
  <c r="C77" i="8"/>
  <c r="AH859" i="8" l="1"/>
  <c r="AA78" i="8"/>
  <c r="C78" i="8"/>
  <c r="B79" i="8"/>
  <c r="C79" i="8" s="1"/>
  <c r="AH860" i="8" l="1"/>
  <c r="AA79" i="8"/>
  <c r="B80" i="8"/>
  <c r="AH861" i="8" l="1"/>
  <c r="AA80" i="8"/>
  <c r="B81" i="8"/>
  <c r="C80" i="8"/>
  <c r="AH862" i="8" l="1"/>
  <c r="AA81" i="8"/>
  <c r="B82" i="8"/>
  <c r="AH863" i="8" l="1"/>
  <c r="AA82" i="8"/>
  <c r="B83" i="8"/>
  <c r="C82" i="8"/>
  <c r="AH864" i="8" l="1"/>
  <c r="B84" i="8"/>
  <c r="C83" i="8"/>
  <c r="AA83" i="8"/>
  <c r="AH865" i="8" l="1"/>
  <c r="B85" i="8"/>
  <c r="C84" i="8"/>
  <c r="AA84" i="8"/>
  <c r="AH866" i="8" l="1"/>
  <c r="C85" i="8"/>
  <c r="AA85" i="8"/>
  <c r="B86" i="8"/>
  <c r="AH867" i="8" l="1"/>
  <c r="AA86" i="8"/>
  <c r="C86" i="8"/>
  <c r="B87" i="8"/>
  <c r="AH868" i="8" l="1"/>
  <c r="C87" i="8"/>
  <c r="AA87" i="8"/>
  <c r="B88" i="8"/>
  <c r="AH869" i="8" l="1"/>
  <c r="AH870" i="8" s="1"/>
  <c r="B89" i="8"/>
  <c r="AA88" i="8"/>
  <c r="C88" i="8"/>
  <c r="AH871" i="8" l="1"/>
  <c r="AA89" i="8"/>
  <c r="C89" i="8"/>
  <c r="B90" i="8"/>
  <c r="AH872" i="8" l="1"/>
  <c r="B91" i="8"/>
  <c r="C90" i="8"/>
  <c r="AA90" i="8"/>
  <c r="AH873" i="8" l="1"/>
  <c r="AA91" i="8"/>
  <c r="C91" i="8"/>
  <c r="B92" i="8"/>
  <c r="AH874" i="8" l="1"/>
  <c r="C92" i="8"/>
  <c r="B93" i="8"/>
  <c r="AA92" i="8"/>
  <c r="AH875" i="8" l="1"/>
  <c r="C93" i="8"/>
  <c r="B94" i="8"/>
  <c r="AA93" i="8"/>
  <c r="AH876" i="8" l="1"/>
  <c r="C94" i="8"/>
  <c r="B95" i="8"/>
  <c r="AA94" i="8"/>
  <c r="AH877" i="8" l="1"/>
  <c r="B96" i="8"/>
  <c r="AA95" i="8"/>
  <c r="C95" i="8"/>
  <c r="C96" i="8" l="1"/>
  <c r="AA96" i="8"/>
  <c r="B97" i="8"/>
  <c r="AH878" i="8" l="1"/>
  <c r="B98" i="8"/>
  <c r="AA97" i="8"/>
  <c r="C97" i="8"/>
  <c r="AH879" i="8" l="1"/>
  <c r="C98" i="8"/>
  <c r="B99" i="8"/>
  <c r="AA98" i="8"/>
  <c r="AH880" i="8" l="1"/>
  <c r="C99" i="8"/>
  <c r="B100" i="8"/>
  <c r="AA99" i="8"/>
  <c r="AH881" i="8" l="1"/>
  <c r="B101" i="8"/>
  <c r="C100" i="8"/>
  <c r="AA100" i="8"/>
  <c r="AH882" i="8" l="1"/>
  <c r="B102" i="8"/>
  <c r="C101" i="8"/>
  <c r="AA101" i="8"/>
  <c r="AH883" i="8" l="1"/>
  <c r="AA102" i="8"/>
  <c r="C102" i="8"/>
  <c r="B103" i="8"/>
  <c r="AH884" i="8" l="1"/>
  <c r="B104" i="8"/>
  <c r="AA103" i="8"/>
  <c r="C103" i="8"/>
  <c r="AH885" i="8" l="1"/>
  <c r="AA104" i="8"/>
  <c r="B105" i="8"/>
  <c r="C104" i="8"/>
  <c r="AH886" i="8" l="1"/>
  <c r="AA105" i="8"/>
  <c r="B106" i="8"/>
  <c r="C105" i="8"/>
  <c r="AH887" i="8" l="1"/>
  <c r="C106" i="8"/>
  <c r="AA106" i="8"/>
  <c r="B107" i="8"/>
  <c r="AH888" i="8" l="1"/>
  <c r="AA107" i="8"/>
  <c r="C107" i="8"/>
  <c r="B108" i="8"/>
  <c r="AH889" i="8" l="1"/>
  <c r="B109" i="8"/>
  <c r="C108" i="8"/>
  <c r="AA108" i="8"/>
  <c r="AH890" i="8" l="1"/>
  <c r="B110" i="8"/>
  <c r="AA109" i="8"/>
  <c r="C109" i="8"/>
  <c r="AH891" i="8" l="1"/>
  <c r="AA110" i="8"/>
  <c r="B111" i="8"/>
  <c r="C110" i="8"/>
  <c r="AH892" i="8" l="1"/>
  <c r="AA111" i="8"/>
  <c r="C111" i="8"/>
  <c r="B112" i="8"/>
  <c r="AH893" i="8" l="1"/>
  <c r="B113" i="8"/>
  <c r="AA112" i="8"/>
  <c r="C112" i="8"/>
  <c r="AH894" i="8" l="1"/>
  <c r="AA113" i="8"/>
  <c r="C113" i="8"/>
  <c r="B114" i="8"/>
  <c r="AH895" i="8" l="1"/>
  <c r="B115" i="8"/>
  <c r="AA114" i="8"/>
  <c r="C114" i="8"/>
  <c r="AH896" i="8" l="1"/>
  <c r="C115" i="8"/>
  <c r="B116" i="8"/>
  <c r="AA115" i="8"/>
  <c r="AH897" i="8" l="1"/>
  <c r="B117" i="8"/>
  <c r="AA116" i="8"/>
  <c r="C116" i="8"/>
  <c r="AH898" i="8" l="1"/>
  <c r="AA117" i="8"/>
  <c r="C117" i="8"/>
  <c r="B118" i="8"/>
  <c r="AH899" i="8" l="1"/>
  <c r="C118" i="8"/>
  <c r="AA118" i="8"/>
  <c r="B119" i="8"/>
  <c r="AH900" i="8" l="1"/>
  <c r="AH901" i="8" s="1"/>
  <c r="AA119" i="8"/>
  <c r="C119" i="8"/>
  <c r="B120" i="8"/>
  <c r="AH902" i="8" l="1"/>
  <c r="AH995" i="8"/>
  <c r="C120" i="8"/>
  <c r="B121" i="8"/>
  <c r="AA120" i="8"/>
  <c r="AH903" i="8" l="1"/>
  <c r="BN995" i="8"/>
  <c r="AH996" i="8"/>
  <c r="C121" i="8"/>
  <c r="AA121" i="8"/>
  <c r="B122" i="8"/>
  <c r="AH904" i="8" l="1"/>
  <c r="BN996" i="8"/>
  <c r="AH997" i="8"/>
  <c r="C122" i="8"/>
  <c r="B123" i="8"/>
  <c r="AA122" i="8"/>
  <c r="AH905" i="8" l="1"/>
  <c r="BN997" i="8"/>
  <c r="AH998" i="8"/>
  <c r="C123" i="8"/>
  <c r="AA123" i="8"/>
  <c r="B124" i="8"/>
  <c r="AH906" i="8" l="1"/>
  <c r="BN998" i="8"/>
  <c r="AH999" i="8"/>
  <c r="AA124" i="8"/>
  <c r="B125" i="8"/>
  <c r="C124" i="8"/>
  <c r="AH907" i="8" l="1"/>
  <c r="BN999" i="8"/>
  <c r="AH1000" i="8"/>
  <c r="BN1000" i="8" s="1"/>
  <c r="AA125" i="8"/>
  <c r="B126" i="8"/>
  <c r="C125" i="8"/>
  <c r="AH908" i="8" l="1"/>
  <c r="C126" i="8"/>
  <c r="AA126" i="8"/>
  <c r="B127" i="8"/>
  <c r="AH909" i="8" l="1"/>
  <c r="B128" i="8"/>
  <c r="C127" i="8"/>
  <c r="AA127" i="8"/>
  <c r="AH910" i="8" l="1"/>
  <c r="AA128" i="8"/>
  <c r="B129" i="8"/>
  <c r="C128" i="8"/>
  <c r="AH911" i="8" l="1"/>
  <c r="C129" i="8"/>
  <c r="AA129" i="8"/>
  <c r="B130" i="8"/>
  <c r="AH912" i="8" l="1"/>
  <c r="B131" i="8"/>
  <c r="AA130" i="8"/>
  <c r="C130" i="8"/>
  <c r="AH913" i="8" l="1"/>
  <c r="BN912" i="8"/>
  <c r="AA131" i="8"/>
  <c r="C131" i="8"/>
  <c r="B132" i="8"/>
  <c r="AH914" i="8" l="1"/>
  <c r="BN913" i="8"/>
  <c r="B133" i="8"/>
  <c r="C132" i="8"/>
  <c r="AA132" i="8"/>
  <c r="BN914" i="8" l="1"/>
  <c r="AH915" i="8"/>
  <c r="AA133" i="8"/>
  <c r="C133" i="8"/>
  <c r="B134" i="8"/>
  <c r="AH916" i="8" l="1"/>
  <c r="BN915" i="8"/>
  <c r="B135" i="8"/>
  <c r="AA134" i="8"/>
  <c r="C134" i="8"/>
  <c r="BN916" i="8" l="1"/>
  <c r="AH917" i="8"/>
  <c r="AA135" i="8"/>
  <c r="B136" i="8"/>
  <c r="C135" i="8"/>
  <c r="AH918" i="8" l="1"/>
  <c r="BN917" i="8"/>
  <c r="B137" i="8"/>
  <c r="C136" i="8"/>
  <c r="AA136" i="8"/>
  <c r="BN918" i="8" l="1"/>
  <c r="AH919" i="8"/>
  <c r="B138" i="8"/>
  <c r="AA137" i="8"/>
  <c r="C137" i="8"/>
  <c r="BN919" i="8" l="1"/>
  <c r="AH920" i="8"/>
  <c r="C138" i="8"/>
  <c r="AA138" i="8"/>
  <c r="B139" i="8"/>
  <c r="AH921" i="8" l="1"/>
  <c r="BN920" i="8"/>
  <c r="B140" i="8"/>
  <c r="AA139" i="8"/>
  <c r="C139" i="8"/>
  <c r="BN921" i="8" l="1"/>
  <c r="AH922" i="8"/>
  <c r="C140" i="8"/>
  <c r="B141" i="8"/>
  <c r="AA140" i="8"/>
  <c r="AH923" i="8" l="1"/>
  <c r="BN922" i="8"/>
  <c r="C141" i="8"/>
  <c r="B142" i="8"/>
  <c r="AA141" i="8"/>
  <c r="BN923" i="8" l="1"/>
  <c r="AH924" i="8"/>
  <c r="B143" i="8"/>
  <c r="C142" i="8"/>
  <c r="AA142" i="8"/>
  <c r="AH925" i="8" l="1"/>
  <c r="BN924" i="8"/>
  <c r="AA143" i="8"/>
  <c r="C143" i="8"/>
  <c r="B144" i="8"/>
  <c r="AH926" i="8" l="1"/>
  <c r="BN925" i="8"/>
  <c r="B145" i="8"/>
  <c r="C144" i="8"/>
  <c r="AA144" i="8"/>
  <c r="BN926" i="8" l="1"/>
  <c r="AH927" i="8"/>
  <c r="AA145" i="8"/>
  <c r="B146" i="8"/>
  <c r="C145" i="8"/>
  <c r="AH928" i="8" l="1"/>
  <c r="BN927" i="8"/>
  <c r="B147" i="8"/>
  <c r="AA146" i="8"/>
  <c r="C146" i="8"/>
  <c r="BN928" i="8" l="1"/>
  <c r="AH929" i="8"/>
  <c r="B148" i="8"/>
  <c r="AA147" i="8"/>
  <c r="C147" i="8"/>
  <c r="AH930" i="8" l="1"/>
  <c r="AH931" i="8" s="1"/>
  <c r="BN929" i="8"/>
  <c r="C148" i="8"/>
  <c r="AA148" i="8"/>
  <c r="B149" i="8"/>
  <c r="BN931" i="8" l="1"/>
  <c r="AH932" i="8"/>
  <c r="BN930" i="8"/>
  <c r="AH992" i="8"/>
  <c r="C149" i="8"/>
  <c r="AA149" i="8"/>
  <c r="B150" i="8"/>
  <c r="BN932" i="8" l="1"/>
  <c r="AH933" i="8"/>
  <c r="BN992" i="8"/>
  <c r="AH993" i="8"/>
  <c r="BN993" i="8" s="1"/>
  <c r="C150" i="8"/>
  <c r="AA150" i="8"/>
  <c r="B151" i="8"/>
  <c r="AH934" i="8" l="1"/>
  <c r="BN933" i="8"/>
  <c r="AA151" i="8"/>
  <c r="C151" i="8"/>
  <c r="B152" i="8"/>
  <c r="BN934" i="8" l="1"/>
  <c r="AH935" i="8"/>
  <c r="AA152" i="8"/>
  <c r="B153" i="8"/>
  <c r="C152" i="8"/>
  <c r="AH936" i="8" l="1"/>
  <c r="BN935" i="8"/>
  <c r="AA153" i="8"/>
  <c r="C153" i="8"/>
  <c r="B154" i="8"/>
  <c r="AH937" i="8" l="1"/>
  <c r="BN936" i="8"/>
  <c r="B155" i="8"/>
  <c r="AA154" i="8"/>
  <c r="C154" i="8"/>
  <c r="BN937" i="8" l="1"/>
  <c r="AH938" i="8"/>
  <c r="B156" i="8"/>
  <c r="C155" i="8"/>
  <c r="AA155" i="8"/>
  <c r="AH939" i="8" l="1"/>
  <c r="BN938" i="8"/>
  <c r="B157" i="8"/>
  <c r="C156" i="8"/>
  <c r="AA156" i="8"/>
  <c r="BN939" i="8" l="1"/>
  <c r="AH940" i="8"/>
  <c r="C157" i="8"/>
  <c r="B158" i="8"/>
  <c r="AA157" i="8"/>
  <c r="AH941" i="8" l="1"/>
  <c r="BN940" i="8"/>
  <c r="B159" i="8"/>
  <c r="C158" i="8"/>
  <c r="AA158" i="8"/>
  <c r="BN941" i="8" l="1"/>
  <c r="AH942" i="8"/>
  <c r="B160" i="8"/>
  <c r="C159" i="8"/>
  <c r="AA159" i="8"/>
  <c r="BN942" i="8" l="1"/>
  <c r="AH943" i="8"/>
  <c r="AA160" i="8"/>
  <c r="B161" i="8"/>
  <c r="C160" i="8"/>
  <c r="AH944" i="8" l="1"/>
  <c r="BN943" i="8"/>
  <c r="B162" i="8"/>
  <c r="C161" i="8"/>
  <c r="AA161" i="8"/>
  <c r="BN944" i="8" l="1"/>
  <c r="AH945" i="8"/>
  <c r="B163" i="8"/>
  <c r="AA162" i="8"/>
  <c r="C162" i="8"/>
  <c r="AH946" i="8" l="1"/>
  <c r="BN945" i="8"/>
  <c r="C163" i="8"/>
  <c r="B164" i="8"/>
  <c r="AA163" i="8"/>
  <c r="BN946" i="8" l="1"/>
  <c r="AH947" i="8"/>
  <c r="C164" i="8"/>
  <c r="AA164" i="8"/>
  <c r="B165" i="8"/>
  <c r="AH948" i="8" l="1"/>
  <c r="BN947" i="8"/>
  <c r="B166" i="8"/>
  <c r="C165" i="8"/>
  <c r="AA165" i="8"/>
  <c r="BN948" i="8" l="1"/>
  <c r="AH949" i="8"/>
  <c r="AA166" i="8"/>
  <c r="B167" i="8"/>
  <c r="C166" i="8"/>
  <c r="BN949" i="8" l="1"/>
  <c r="AH950" i="8"/>
  <c r="C167" i="8"/>
  <c r="B168" i="8"/>
  <c r="AA167" i="8"/>
  <c r="AH951" i="8" l="1"/>
  <c r="BN950" i="8"/>
  <c r="B169" i="8"/>
  <c r="C168" i="8"/>
  <c r="AA168" i="8"/>
  <c r="BN951" i="8" l="1"/>
  <c r="AH952" i="8"/>
  <c r="B170" i="8"/>
  <c r="AA169" i="8"/>
  <c r="C169" i="8"/>
  <c r="AH953" i="8" l="1"/>
  <c r="BN952" i="8"/>
  <c r="B171" i="8"/>
  <c r="C170" i="8"/>
  <c r="AA170" i="8"/>
  <c r="BN953" i="8" l="1"/>
  <c r="AH954" i="8"/>
  <c r="AA171" i="8"/>
  <c r="C171" i="8"/>
  <c r="B172" i="8"/>
  <c r="AH955" i="8" l="1"/>
  <c r="BN954" i="8"/>
  <c r="AA172" i="8"/>
  <c r="B173" i="8"/>
  <c r="C172" i="8"/>
  <c r="BN955" i="8" l="1"/>
  <c r="AH956" i="8"/>
  <c r="AA173" i="8"/>
  <c r="C173" i="8"/>
  <c r="B174" i="8"/>
  <c r="BN956" i="8" l="1"/>
  <c r="AH957" i="8"/>
  <c r="C174" i="8"/>
  <c r="AA174" i="8"/>
  <c r="B175" i="8"/>
  <c r="AH958" i="8" l="1"/>
  <c r="BN957" i="8"/>
  <c r="AA175" i="8"/>
  <c r="B176" i="8"/>
  <c r="C175" i="8"/>
  <c r="BN958" i="8" l="1"/>
  <c r="AH959" i="8"/>
  <c r="AA176" i="8"/>
  <c r="C176" i="8"/>
  <c r="B177" i="8"/>
  <c r="AH960" i="8" l="1"/>
  <c r="BN959" i="8"/>
  <c r="AA177" i="8"/>
  <c r="C177" i="8"/>
  <c r="B178" i="8"/>
  <c r="AH961" i="8" l="1"/>
  <c r="BN960" i="8"/>
  <c r="B179" i="8"/>
  <c r="C178" i="8"/>
  <c r="AA178" i="8"/>
  <c r="AH962" i="8" l="1"/>
  <c r="BN961" i="8"/>
  <c r="AA179" i="8"/>
  <c r="B180" i="8"/>
  <c r="C179" i="8"/>
  <c r="AH963" i="8" l="1"/>
  <c r="BN962" i="8"/>
  <c r="B181" i="8"/>
  <c r="C180" i="8"/>
  <c r="AA180" i="8"/>
  <c r="BN963" i="8" l="1"/>
  <c r="AH964" i="8"/>
  <c r="B182" i="8"/>
  <c r="AA181" i="8"/>
  <c r="C181" i="8"/>
  <c r="AH965" i="8" l="1"/>
  <c r="BN964" i="8"/>
  <c r="B183" i="8"/>
  <c r="AA182" i="8"/>
  <c r="C182" i="8"/>
  <c r="BN965" i="8" l="1"/>
  <c r="AH966" i="8"/>
  <c r="C183" i="8"/>
  <c r="AA183" i="8"/>
  <c r="B184" i="8"/>
  <c r="AH967" i="8" l="1"/>
  <c r="BN966" i="8"/>
  <c r="C184" i="8"/>
  <c r="AA184" i="8"/>
  <c r="B185" i="8"/>
  <c r="BN967" i="8" l="1"/>
  <c r="AH968" i="8"/>
  <c r="AA185" i="8"/>
  <c r="B186" i="8"/>
  <c r="C185" i="8"/>
  <c r="BN968" i="8" l="1"/>
  <c r="AH969" i="8"/>
  <c r="C186" i="8"/>
  <c r="B187" i="8"/>
  <c r="AA186" i="8"/>
  <c r="AH970" i="8" l="1"/>
  <c r="BN969" i="8"/>
  <c r="AA187" i="8"/>
  <c r="C187" i="8"/>
  <c r="B188" i="8"/>
  <c r="BN970" i="8" l="1"/>
  <c r="AH971" i="8"/>
  <c r="AA188" i="8"/>
  <c r="C188" i="8"/>
  <c r="B189" i="8"/>
  <c r="AH972" i="8" l="1"/>
  <c r="BN971" i="8"/>
  <c r="C189" i="8"/>
  <c r="AA189" i="8"/>
  <c r="B190" i="8"/>
  <c r="AH973" i="8" l="1"/>
  <c r="BN972" i="8"/>
  <c r="AA190" i="8"/>
  <c r="C190" i="8"/>
  <c r="B191" i="8"/>
  <c r="BN973" i="8" l="1"/>
  <c r="AH974" i="8"/>
  <c r="B192" i="8"/>
  <c r="AA191" i="8"/>
  <c r="C191" i="8"/>
  <c r="AH975" i="8" l="1"/>
  <c r="BN974" i="8"/>
  <c r="B193" i="8"/>
  <c r="C192" i="8"/>
  <c r="AA192" i="8"/>
  <c r="BN975" i="8" l="1"/>
  <c r="AH976" i="8"/>
  <c r="AA193" i="8"/>
  <c r="C193" i="8"/>
  <c r="B194" i="8"/>
  <c r="AH977" i="8" l="1"/>
  <c r="BN976" i="8"/>
  <c r="AA194" i="8"/>
  <c r="C194" i="8"/>
  <c r="B195" i="8"/>
  <c r="BN977" i="8" l="1"/>
  <c r="AH978" i="8"/>
  <c r="AA195" i="8"/>
  <c r="B196" i="8"/>
  <c r="C195" i="8"/>
  <c r="BN978" i="8" l="1"/>
  <c r="AH979" i="8"/>
  <c r="AA196" i="8"/>
  <c r="B197" i="8"/>
  <c r="C196" i="8"/>
  <c r="AH980" i="8" l="1"/>
  <c r="BN979" i="8"/>
  <c r="AA197" i="8"/>
  <c r="C197" i="8"/>
  <c r="B198" i="8"/>
  <c r="BN980" i="8" l="1"/>
  <c r="AH981" i="8"/>
  <c r="C198" i="8"/>
  <c r="AA198" i="8"/>
  <c r="B199" i="8"/>
  <c r="AH982" i="8" l="1"/>
  <c r="BN981" i="8"/>
  <c r="B200" i="8"/>
  <c r="C199" i="8"/>
  <c r="AA199" i="8"/>
  <c r="BN982" i="8" l="1"/>
  <c r="AH983" i="8"/>
  <c r="B201" i="8"/>
  <c r="C200" i="8"/>
  <c r="AA200" i="8"/>
  <c r="AH984" i="8" l="1"/>
  <c r="BN983" i="8"/>
  <c r="AA201" i="8"/>
  <c r="B202" i="8"/>
  <c r="C201" i="8"/>
  <c r="AH985" i="8" l="1"/>
  <c r="BN984" i="8"/>
  <c r="AA202" i="8"/>
  <c r="B203" i="8"/>
  <c r="C202" i="8"/>
  <c r="BN985" i="8" l="1"/>
  <c r="AH986" i="8"/>
  <c r="B204" i="8"/>
  <c r="AA203" i="8"/>
  <c r="C203" i="8"/>
  <c r="AH987" i="8" l="1"/>
  <c r="BN986" i="8"/>
  <c r="AA204" i="8"/>
  <c r="B205" i="8"/>
  <c r="C204" i="8"/>
  <c r="BN987" i="8" l="1"/>
  <c r="AH988" i="8"/>
  <c r="AA205" i="8"/>
  <c r="C205" i="8"/>
  <c r="B206" i="8"/>
  <c r="AH989" i="8" l="1"/>
  <c r="BN988" i="8"/>
  <c r="C206" i="8"/>
  <c r="AA206" i="8"/>
  <c r="B207" i="8"/>
  <c r="BN989" i="8" l="1"/>
  <c r="AH990" i="8"/>
  <c r="B208" i="8"/>
  <c r="C207" i="8"/>
  <c r="AA207" i="8"/>
  <c r="BN990" i="8" l="1"/>
  <c r="AH991" i="8"/>
  <c r="BN991" i="8" s="1"/>
  <c r="C208" i="8"/>
  <c r="AA208" i="8"/>
  <c r="B209" i="8"/>
  <c r="AA209" i="8" l="1"/>
  <c r="C209" i="8"/>
  <c r="B210" i="8"/>
  <c r="C210" i="8" l="1"/>
  <c r="B211" i="8"/>
  <c r="AA210" i="8"/>
  <c r="B212" i="8" l="1"/>
  <c r="C211" i="8"/>
  <c r="AA211" i="8"/>
  <c r="C212" i="8" l="1"/>
  <c r="B213" i="8"/>
  <c r="AA212" i="8"/>
  <c r="B214" i="8" l="1"/>
  <c r="AA213" i="8"/>
  <c r="C213" i="8"/>
  <c r="C214" i="8" l="1"/>
  <c r="B215" i="8"/>
  <c r="AA214" i="8"/>
  <c r="C215" i="8" l="1"/>
  <c r="B216" i="8"/>
  <c r="AA215" i="8"/>
  <c r="C216" i="8" l="1"/>
  <c r="B217" i="8"/>
  <c r="AA216" i="8"/>
  <c r="C217" i="8" l="1"/>
  <c r="B218" i="8"/>
  <c r="AA217" i="8"/>
  <c r="B219" i="8" l="1"/>
  <c r="C218" i="8"/>
  <c r="AA218" i="8"/>
  <c r="B220" i="8" l="1"/>
  <c r="AA219" i="8"/>
  <c r="C219" i="8"/>
  <c r="AA220" i="8" l="1"/>
  <c r="C220" i="8"/>
  <c r="B221" i="8"/>
  <c r="AA221" i="8" l="1"/>
  <c r="B222" i="8"/>
  <c r="C221" i="8"/>
  <c r="B223" i="8" l="1"/>
  <c r="C222" i="8"/>
  <c r="AA222" i="8"/>
  <c r="C223" i="8" l="1"/>
  <c r="AA223" i="8"/>
  <c r="B224" i="8"/>
  <c r="B225" i="8" l="1"/>
  <c r="AA224" i="8"/>
  <c r="C224" i="8"/>
  <c r="B226" i="8" l="1"/>
  <c r="AA225" i="8"/>
  <c r="C225" i="8"/>
  <c r="C226" i="8" l="1"/>
  <c r="B227" i="8"/>
  <c r="AA226" i="8"/>
  <c r="B228" i="8" l="1"/>
  <c r="AA227" i="8"/>
  <c r="C227" i="8"/>
  <c r="B229" i="8" l="1"/>
  <c r="C228" i="8"/>
  <c r="AA228" i="8"/>
  <c r="B230" i="8" l="1"/>
  <c r="C229" i="8"/>
  <c r="AA229" i="8"/>
  <c r="C230" i="8" l="1"/>
  <c r="B231" i="8"/>
  <c r="AA230" i="8"/>
  <c r="C231" i="8" l="1"/>
  <c r="AA231" i="8"/>
  <c r="B232" i="8"/>
  <c r="AA232" i="8" l="1"/>
  <c r="B233" i="8"/>
  <c r="C232" i="8"/>
  <c r="AA233" i="8" l="1"/>
  <c r="C233" i="8"/>
  <c r="B234" i="8"/>
  <c r="AA234" i="8" l="1"/>
  <c r="C234" i="8"/>
  <c r="B235" i="8"/>
  <c r="C235" i="8" l="1"/>
  <c r="B236" i="8"/>
  <c r="AA235" i="8"/>
  <c r="AA236" i="8" l="1"/>
  <c r="B237" i="8"/>
  <c r="C236" i="8"/>
  <c r="B238" i="8" l="1"/>
  <c r="AA237" i="8"/>
  <c r="C237" i="8"/>
  <c r="B239" i="8" l="1"/>
  <c r="C238" i="8"/>
  <c r="AA238" i="8"/>
  <c r="C239" i="8" l="1"/>
  <c r="AA239" i="8"/>
  <c r="B240" i="8"/>
  <c r="AA240" i="8" l="1"/>
  <c r="B241" i="8"/>
  <c r="C240" i="8"/>
  <c r="C241" i="8" l="1"/>
  <c r="B242" i="8"/>
  <c r="AA241" i="8"/>
  <c r="C242" i="8" l="1"/>
  <c r="B243" i="8"/>
  <c r="AA242" i="8"/>
  <c r="AA243" i="8" l="1"/>
  <c r="B244" i="8"/>
  <c r="C243" i="8"/>
  <c r="AA244" i="8" l="1"/>
  <c r="B245" i="8"/>
  <c r="C244" i="8"/>
  <c r="C245" i="8" l="1"/>
  <c r="AA245" i="8"/>
  <c r="B246" i="8"/>
  <c r="B247" i="8" l="1"/>
  <c r="AA246" i="8"/>
  <c r="C246" i="8"/>
  <c r="C247" i="8" l="1"/>
  <c r="B248" i="8"/>
  <c r="AA247" i="8"/>
  <c r="C248" i="8" l="1"/>
  <c r="AA248" i="8"/>
  <c r="B249" i="8"/>
  <c r="B250" i="8" l="1"/>
  <c r="C249" i="8"/>
  <c r="AA249" i="8"/>
  <c r="B251" i="8" l="1"/>
  <c r="AA250" i="8"/>
  <c r="C250" i="8"/>
  <c r="C251" i="8" l="1"/>
  <c r="B252" i="8"/>
  <c r="AA251" i="8"/>
  <c r="AA252" i="8" l="1"/>
  <c r="B253" i="8"/>
  <c r="C252" i="8"/>
  <c r="C253" i="8" l="1"/>
  <c r="AA253" i="8"/>
  <c r="B254" i="8"/>
  <c r="AA254" i="8" l="1"/>
  <c r="B255" i="8"/>
  <c r="C254" i="8"/>
  <c r="C255" i="8" l="1"/>
  <c r="AA255" i="8"/>
  <c r="B256" i="8"/>
  <c r="C256" i="8" l="1"/>
  <c r="AA256" i="8"/>
  <c r="B257" i="8"/>
  <c r="B258" i="8" l="1"/>
  <c r="AA257" i="8"/>
  <c r="C257" i="8"/>
  <c r="AA258" i="8" l="1"/>
  <c r="C258" i="8"/>
  <c r="B259" i="8"/>
  <c r="AA259" i="8" l="1"/>
  <c r="B260" i="8"/>
  <c r="C259" i="8"/>
  <c r="B261" i="8" l="1"/>
  <c r="C260" i="8"/>
  <c r="AA260" i="8"/>
  <c r="AA261" i="8" l="1"/>
  <c r="B262" i="8"/>
  <c r="C261" i="8"/>
  <c r="AA262" i="8" l="1"/>
  <c r="B263" i="8"/>
  <c r="C262" i="8"/>
  <c r="B264" i="8" l="1"/>
  <c r="C263" i="8"/>
  <c r="AA263" i="8"/>
  <c r="AA264" i="8" l="1"/>
  <c r="B265" i="8"/>
  <c r="C264" i="8"/>
  <c r="AA265" i="8" l="1"/>
  <c r="C265" i="8"/>
  <c r="B266" i="8"/>
  <c r="C266" i="8" l="1"/>
  <c r="AA266" i="8"/>
  <c r="B267" i="8"/>
  <c r="AA267" i="8" l="1"/>
  <c r="C267" i="8"/>
  <c r="B268" i="8"/>
  <c r="AA268" i="8" l="1"/>
  <c r="C268" i="8"/>
  <c r="B269" i="8"/>
  <c r="B270" i="8" l="1"/>
  <c r="AA269" i="8"/>
  <c r="C269" i="8"/>
  <c r="C270" i="8" l="1"/>
  <c r="B271" i="8"/>
  <c r="AA270" i="8"/>
  <c r="C271" i="8" l="1"/>
  <c r="B272" i="8"/>
  <c r="AA271" i="8"/>
  <c r="B273" i="8" l="1"/>
  <c r="C272" i="8"/>
  <c r="AA272" i="8"/>
  <c r="B274" i="8" l="1"/>
  <c r="AA273" i="8"/>
  <c r="C273" i="8"/>
  <c r="AA274" i="8" l="1"/>
  <c r="B275" i="8"/>
  <c r="C274" i="8"/>
  <c r="B276" i="8" l="1"/>
  <c r="C275" i="8"/>
  <c r="AA275" i="8"/>
  <c r="C276" i="8" l="1"/>
  <c r="AA276" i="8"/>
  <c r="B277" i="8"/>
  <c r="C277" i="8" l="1"/>
  <c r="B278" i="8"/>
  <c r="AA277" i="8"/>
  <c r="AA278" i="8" l="1"/>
  <c r="B279" i="8"/>
  <c r="C278" i="8"/>
  <c r="B280" i="8" l="1"/>
  <c r="C279" i="8"/>
  <c r="AA279" i="8"/>
  <c r="B281" i="8" l="1"/>
  <c r="AA280" i="8"/>
  <c r="C280" i="8"/>
  <c r="AA281" i="8" l="1"/>
  <c r="C281" i="8"/>
  <c r="B282" i="8"/>
  <c r="B283" i="8" l="1"/>
  <c r="C282" i="8"/>
  <c r="AA282" i="8"/>
  <c r="B284" i="8" l="1"/>
  <c r="C283" i="8"/>
  <c r="AA283" i="8"/>
  <c r="AA284" i="8" l="1"/>
  <c r="C284" i="8"/>
  <c r="B285" i="8"/>
  <c r="B286" i="8" l="1"/>
  <c r="C285" i="8"/>
  <c r="AA285" i="8"/>
  <c r="B287" i="8" l="1"/>
  <c r="AA286" i="8"/>
  <c r="C286" i="8"/>
  <c r="AA287" i="8" l="1"/>
  <c r="C287" i="8"/>
  <c r="B288" i="8"/>
  <c r="AA288" i="8" l="1"/>
  <c r="B289" i="8"/>
  <c r="C288" i="8"/>
  <c r="AA289" i="8" l="1"/>
  <c r="C289" i="8"/>
  <c r="B290" i="8"/>
  <c r="AA290" i="8" l="1"/>
  <c r="C290" i="8"/>
  <c r="B291" i="8"/>
  <c r="B292" i="8" l="1"/>
  <c r="AA291" i="8"/>
  <c r="C291" i="8"/>
  <c r="AA292" i="8" l="1"/>
  <c r="B293" i="8"/>
  <c r="C292" i="8"/>
  <c r="C293" i="8" l="1"/>
  <c r="AA293" i="8"/>
  <c r="B294" i="8"/>
  <c r="AA294" i="8" l="1"/>
  <c r="C294" i="8"/>
  <c r="B295" i="8"/>
  <c r="C295" i="8" l="1"/>
  <c r="AA295" i="8"/>
  <c r="B296" i="8"/>
  <c r="C296" i="8" l="1"/>
  <c r="B297" i="8"/>
  <c r="AA296" i="8"/>
  <c r="C297" i="8" l="1"/>
  <c r="B298" i="8"/>
  <c r="AA297" i="8"/>
  <c r="B299" i="8" l="1"/>
  <c r="C298" i="8"/>
  <c r="AA298" i="8"/>
  <c r="C299" i="8" l="1"/>
  <c r="AA299" i="8"/>
  <c r="B300" i="8"/>
  <c r="C300" i="8" l="1"/>
  <c r="AA300" i="8"/>
  <c r="B301" i="8"/>
  <c r="B302" i="8" l="1"/>
  <c r="C301" i="8"/>
  <c r="AA301" i="8"/>
  <c r="C302" i="8" l="1"/>
  <c r="AA302" i="8"/>
  <c r="B303" i="8"/>
  <c r="B304" i="8" l="1"/>
  <c r="AA303" i="8"/>
  <c r="C303" i="8"/>
  <c r="AA304" i="8" l="1"/>
  <c r="B305" i="8"/>
  <c r="C304" i="8"/>
  <c r="C305" i="8" l="1"/>
  <c r="B306" i="8"/>
  <c r="AA305" i="8"/>
  <c r="B307" i="8" l="1"/>
  <c r="C306" i="8"/>
  <c r="AA306" i="8"/>
  <c r="AA307" i="8" l="1"/>
  <c r="B308" i="8"/>
  <c r="C307" i="8"/>
  <c r="AA308" i="8" l="1"/>
  <c r="C308" i="8"/>
  <c r="B309" i="8"/>
  <c r="B310" i="8" l="1"/>
  <c r="C309" i="8"/>
  <c r="AA309" i="8"/>
  <c r="C310" i="8" l="1"/>
  <c r="AA310" i="8"/>
  <c r="B311" i="8"/>
  <c r="C311" i="8" l="1"/>
  <c r="B312" i="8"/>
  <c r="AA311" i="8"/>
  <c r="B313" i="8" l="1"/>
  <c r="C312" i="8"/>
  <c r="AA312" i="8"/>
  <c r="AA313" i="8" l="1"/>
  <c r="B314" i="8"/>
  <c r="C313" i="8"/>
  <c r="C314" i="8" l="1"/>
  <c r="AA314" i="8"/>
  <c r="B315" i="8"/>
  <c r="C315" i="8" l="1"/>
  <c r="B316" i="8"/>
  <c r="AA315" i="8"/>
  <c r="AA316" i="8" l="1"/>
  <c r="C316" i="8"/>
  <c r="B317" i="8"/>
  <c r="AA317" i="8" l="1"/>
  <c r="B318" i="8"/>
  <c r="C317" i="8"/>
  <c r="C318" i="8" l="1"/>
  <c r="AA318" i="8"/>
  <c r="B319" i="8"/>
  <c r="C319" i="8" l="1"/>
  <c r="B320" i="8"/>
  <c r="AA319" i="8"/>
  <c r="C320" i="8" l="1"/>
  <c r="AA320" i="8"/>
  <c r="B321" i="8"/>
  <c r="B322" i="8" l="1"/>
  <c r="C321" i="8"/>
  <c r="AA321" i="8"/>
  <c r="AA322" i="8" l="1"/>
  <c r="C322" i="8"/>
  <c r="B323" i="8"/>
  <c r="C323" i="8" l="1"/>
  <c r="B324" i="8"/>
  <c r="AA323" i="8"/>
  <c r="AA324" i="8" l="1"/>
  <c r="B325" i="8"/>
  <c r="C324" i="8"/>
  <c r="AA325" i="8" l="1"/>
  <c r="C325" i="8"/>
  <c r="B326" i="8"/>
  <c r="B327" i="8" l="1"/>
  <c r="C326" i="8"/>
  <c r="AA326" i="8"/>
  <c r="AA327" i="8" l="1"/>
  <c r="B328" i="8"/>
  <c r="C327" i="8"/>
  <c r="B329" i="8" l="1"/>
  <c r="C328" i="8"/>
  <c r="AA328" i="8"/>
  <c r="AA329" i="8" l="1"/>
  <c r="B330" i="8"/>
  <c r="C329" i="8"/>
  <c r="C330" i="8" l="1"/>
  <c r="B331" i="8"/>
  <c r="AA330" i="8"/>
  <c r="AA331" i="8" l="1"/>
  <c r="C331" i="8"/>
  <c r="B332" i="8"/>
  <c r="B333" i="8" l="1"/>
  <c r="AA332" i="8"/>
  <c r="C332" i="8"/>
  <c r="AA333" i="8" l="1"/>
  <c r="B334" i="8"/>
  <c r="C333" i="8"/>
  <c r="C334" i="8" l="1"/>
  <c r="AA334" i="8"/>
  <c r="B335" i="8"/>
  <c r="B336" i="8" l="1"/>
  <c r="AA335" i="8"/>
  <c r="C335" i="8"/>
  <c r="AA336" i="8" l="1"/>
  <c r="B337" i="8"/>
  <c r="C336" i="8"/>
  <c r="C337" i="8" l="1"/>
  <c r="B338" i="8"/>
  <c r="AA337" i="8"/>
  <c r="B339" i="8" l="1"/>
  <c r="AA338" i="8"/>
  <c r="C338" i="8"/>
  <c r="B340" i="8" l="1"/>
  <c r="C339" i="8"/>
  <c r="AA339" i="8"/>
  <c r="C340" i="8" l="1"/>
  <c r="AA340" i="8"/>
  <c r="B341" i="8"/>
  <c r="C341" i="8" l="1"/>
  <c r="AA341" i="8"/>
  <c r="B342" i="8"/>
  <c r="AA342" i="8" l="1"/>
  <c r="C342" i="8"/>
  <c r="B343" i="8"/>
  <c r="B344" i="8" l="1"/>
  <c r="AA343" i="8"/>
  <c r="C343" i="8"/>
  <c r="B345" i="8" l="1"/>
  <c r="AA344" i="8"/>
  <c r="C344" i="8"/>
  <c r="AA345" i="8" l="1"/>
  <c r="B346" i="8"/>
  <c r="C345" i="8"/>
  <c r="AA346" i="8" l="1"/>
  <c r="B347" i="8"/>
  <c r="C346" i="8"/>
  <c r="B348" i="8" l="1"/>
  <c r="AA347" i="8"/>
  <c r="C347" i="8"/>
  <c r="C348" i="8" l="1"/>
  <c r="AA348" i="8"/>
  <c r="B349" i="8"/>
  <c r="B350" i="8" l="1"/>
  <c r="C349" i="8"/>
  <c r="AA349" i="8"/>
  <c r="C350" i="8" l="1"/>
  <c r="AA350" i="8"/>
  <c r="B351" i="8"/>
  <c r="C351" i="8" l="1"/>
  <c r="AA351" i="8"/>
  <c r="B352" i="8"/>
  <c r="B353" i="8" l="1"/>
  <c r="AA352" i="8"/>
  <c r="C352" i="8"/>
  <c r="B354" i="8" l="1"/>
  <c r="C353" i="8"/>
  <c r="AA353" i="8"/>
  <c r="AA354" i="8" l="1"/>
  <c r="B355" i="8"/>
  <c r="C354" i="8"/>
  <c r="B356" i="8" l="1"/>
  <c r="C355" i="8"/>
  <c r="AA355" i="8"/>
  <c r="C356" i="8" l="1"/>
  <c r="B357" i="8"/>
  <c r="AA356" i="8"/>
  <c r="B358" i="8" l="1"/>
  <c r="AA357" i="8"/>
  <c r="C357" i="8"/>
  <c r="C358" i="8" l="1"/>
  <c r="B359" i="8"/>
  <c r="AA358" i="8"/>
  <c r="B360" i="8" l="1"/>
  <c r="AA359" i="8"/>
  <c r="C359" i="8"/>
  <c r="AA360" i="8" l="1"/>
  <c r="C360" i="8"/>
  <c r="B361" i="8"/>
  <c r="AA361" i="8" l="1"/>
  <c r="B362" i="8"/>
  <c r="C361" i="8"/>
  <c r="C362" i="8" l="1"/>
  <c r="B363" i="8"/>
  <c r="AA362" i="8"/>
  <c r="AA363" i="8" l="1"/>
  <c r="B364" i="8"/>
  <c r="C363" i="8"/>
  <c r="AA364" i="8" l="1"/>
  <c r="C364" i="8"/>
  <c r="B365" i="8"/>
  <c r="B366" i="8" l="1"/>
  <c r="C365" i="8"/>
  <c r="AA365" i="8"/>
  <c r="C366" i="8" l="1"/>
  <c r="AA366" i="8"/>
  <c r="B367" i="8"/>
  <c r="C367" i="8" l="1"/>
  <c r="B368" i="8"/>
  <c r="AA367" i="8"/>
  <c r="AA368" i="8" l="1"/>
  <c r="C368" i="8"/>
  <c r="B369" i="8"/>
  <c r="C369" i="8" l="1"/>
  <c r="B370" i="8"/>
  <c r="AA369" i="8"/>
  <c r="AA370" i="8" l="1"/>
  <c r="C370" i="8"/>
  <c r="B371" i="8"/>
  <c r="C371" i="8" l="1"/>
  <c r="AA371" i="8"/>
  <c r="B372" i="8"/>
  <c r="AA372" i="8" l="1"/>
  <c r="B373" i="8"/>
  <c r="C372" i="8"/>
  <c r="AA373" i="8" l="1"/>
  <c r="B374" i="8"/>
  <c r="C373" i="8"/>
  <c r="C374" i="8" l="1"/>
  <c r="AA374" i="8"/>
  <c r="B375" i="8"/>
  <c r="AA375" i="8" l="1"/>
  <c r="B376" i="8"/>
  <c r="C375" i="8"/>
  <c r="C376" i="8" l="1"/>
  <c r="AA376" i="8"/>
  <c r="B377" i="8"/>
  <c r="AA377" i="8" l="1"/>
  <c r="B378" i="8"/>
  <c r="C377" i="8"/>
  <c r="AA378" i="8" l="1"/>
  <c r="B379" i="8"/>
  <c r="C378" i="8"/>
  <c r="AA379" i="8" l="1"/>
  <c r="C379" i="8"/>
  <c r="B380" i="8"/>
  <c r="C380" i="8" l="1"/>
  <c r="AA380" i="8"/>
  <c r="B381" i="8"/>
  <c r="B382" i="8" l="1"/>
  <c r="AA381" i="8"/>
  <c r="C381" i="8"/>
  <c r="C382" i="8" l="1"/>
  <c r="B383" i="8"/>
  <c r="AA382" i="8"/>
  <c r="B384" i="8" l="1"/>
  <c r="C383" i="8"/>
  <c r="AA383" i="8"/>
  <c r="AA384" i="8" l="1"/>
  <c r="B385" i="8"/>
  <c r="C384" i="8"/>
  <c r="C385" i="8" l="1"/>
  <c r="B386" i="8"/>
  <c r="AA385" i="8"/>
  <c r="C386" i="8" l="1"/>
  <c r="B387" i="8"/>
  <c r="AA386" i="8"/>
  <c r="C387" i="8" l="1"/>
  <c r="B388" i="8"/>
  <c r="AA387" i="8"/>
  <c r="C388" i="8" l="1"/>
  <c r="B389" i="8"/>
  <c r="AA388" i="8"/>
  <c r="C389" i="8" l="1"/>
  <c r="AA389" i="8"/>
  <c r="B390" i="8"/>
  <c r="AA390" i="8" l="1"/>
  <c r="C390" i="8"/>
  <c r="B391" i="8"/>
  <c r="B392" i="8" l="1"/>
  <c r="AA391" i="8"/>
  <c r="C391" i="8"/>
  <c r="B393" i="8" l="1"/>
  <c r="AA392" i="8"/>
  <c r="C392" i="8"/>
  <c r="C393" i="8" l="1"/>
  <c r="AA393" i="8"/>
  <c r="B394" i="8"/>
  <c r="C394" i="8" l="1"/>
  <c r="B395" i="8"/>
  <c r="AA394" i="8"/>
  <c r="C395" i="8" l="1"/>
  <c r="B396" i="8"/>
  <c r="AA395" i="8"/>
  <c r="B397" i="8" l="1"/>
  <c r="AA396" i="8"/>
  <c r="C396" i="8"/>
  <c r="B398" i="8" l="1"/>
  <c r="C397" i="8"/>
  <c r="AA397" i="8"/>
  <c r="AA398" i="8" l="1"/>
  <c r="C398" i="8"/>
  <c r="B399" i="8"/>
  <c r="C399" i="8" l="1"/>
  <c r="B400" i="8"/>
  <c r="AA399" i="8"/>
  <c r="B401" i="8" l="1"/>
  <c r="C400" i="8"/>
  <c r="AA400" i="8"/>
  <c r="AA401" i="8" l="1"/>
  <c r="C401" i="8"/>
  <c r="B402" i="8"/>
  <c r="B403" i="8" l="1"/>
  <c r="C402" i="8"/>
  <c r="AA402" i="8"/>
  <c r="B404" i="8" l="1"/>
  <c r="AA403" i="8"/>
  <c r="C403" i="8"/>
  <c r="B405" i="8" l="1"/>
  <c r="C404" i="8"/>
  <c r="AA404" i="8"/>
  <c r="C405" i="8" l="1"/>
  <c r="AA405" i="8"/>
  <c r="B406" i="8"/>
  <c r="C406" i="8" l="1"/>
  <c r="AA406" i="8"/>
  <c r="B407" i="8"/>
  <c r="C407" i="8" l="1"/>
  <c r="AA407" i="8"/>
  <c r="B408" i="8"/>
  <c r="AA408" i="8" l="1"/>
  <c r="C408" i="8"/>
  <c r="B409" i="8"/>
  <c r="AA409" i="8" l="1"/>
  <c r="B410" i="8"/>
  <c r="C409" i="8"/>
  <c r="AA410" i="8" l="1"/>
  <c r="B411" i="8"/>
  <c r="C410" i="8"/>
  <c r="B412" i="8" l="1"/>
  <c r="AA411" i="8"/>
  <c r="C411" i="8"/>
  <c r="B413" i="8" l="1"/>
  <c r="AA412" i="8"/>
  <c r="C412" i="8"/>
  <c r="AA413" i="8" l="1"/>
  <c r="B414" i="8"/>
  <c r="C413" i="8"/>
  <c r="C414" i="8" l="1"/>
  <c r="AA414" i="8"/>
  <c r="B415" i="8"/>
  <c r="C415" i="8" l="1"/>
  <c r="B416" i="8"/>
  <c r="AA415" i="8"/>
  <c r="AA416" i="8" l="1"/>
  <c r="C416" i="8"/>
  <c r="B417" i="8"/>
  <c r="B418" i="8" l="1"/>
  <c r="AA417" i="8"/>
  <c r="C417" i="8"/>
  <c r="B419" i="8" l="1"/>
  <c r="AA418" i="8"/>
  <c r="C418" i="8"/>
  <c r="C419" i="8" l="1"/>
  <c r="AA419" i="8"/>
  <c r="B420" i="8"/>
  <c r="B421" i="8" l="1"/>
  <c r="AA420" i="8"/>
  <c r="C420" i="8"/>
  <c r="C421" i="8" l="1"/>
  <c r="B422" i="8"/>
  <c r="AA421" i="8"/>
  <c r="B423" i="8" l="1"/>
  <c r="AA422" i="8"/>
  <c r="C422" i="8"/>
  <c r="C423" i="8" l="1"/>
  <c r="AA423" i="8"/>
  <c r="B424" i="8"/>
  <c r="AA424" i="8" l="1"/>
  <c r="B425" i="8"/>
  <c r="C424" i="8"/>
  <c r="B426" i="8" l="1"/>
  <c r="C425" i="8"/>
  <c r="AA425" i="8"/>
  <c r="AA426" i="8" l="1"/>
  <c r="B427" i="8"/>
  <c r="C426" i="8"/>
  <c r="AA427" i="8" l="1"/>
  <c r="B428" i="8"/>
  <c r="C427" i="8"/>
  <c r="C428" i="8" l="1"/>
  <c r="AA428" i="8"/>
  <c r="B429" i="8"/>
  <c r="C429" i="8" l="1"/>
  <c r="B430" i="8"/>
  <c r="AA429" i="8"/>
  <c r="C430" i="8" l="1"/>
  <c r="B431" i="8"/>
  <c r="AA430" i="8"/>
  <c r="B432" i="8" l="1"/>
  <c r="C431" i="8"/>
  <c r="AA431" i="8"/>
  <c r="B433" i="8" l="1"/>
  <c r="AA432" i="8"/>
  <c r="C432" i="8"/>
  <c r="B434" i="8" l="1"/>
  <c r="AA433" i="8"/>
  <c r="C433" i="8"/>
  <c r="AA434" i="8" l="1"/>
  <c r="B435" i="8"/>
  <c r="C434" i="8"/>
  <c r="B436" i="8" l="1"/>
  <c r="AA435" i="8"/>
  <c r="C435" i="8"/>
  <c r="AA436" i="8" l="1"/>
  <c r="B437" i="8"/>
  <c r="C436" i="8"/>
  <c r="AA437" i="8" l="1"/>
  <c r="C437" i="8"/>
  <c r="B438" i="8"/>
  <c r="B439" i="8" l="1"/>
  <c r="C438" i="8"/>
  <c r="AA438" i="8"/>
  <c r="B440" i="8" l="1"/>
  <c r="C439" i="8"/>
  <c r="AA439" i="8"/>
  <c r="C440" i="8" l="1"/>
  <c r="B441" i="8"/>
  <c r="AA440" i="8"/>
  <c r="C441" i="8" l="1"/>
  <c r="AA441" i="8"/>
  <c r="B442" i="8"/>
  <c r="C442" i="8" l="1"/>
  <c r="AA442" i="8"/>
  <c r="B443" i="8"/>
  <c r="C443" i="8" l="1"/>
  <c r="B444" i="8"/>
  <c r="AA443" i="8"/>
  <c r="AA444" i="8" l="1"/>
  <c r="B445" i="8"/>
  <c r="C444" i="8"/>
  <c r="C445" i="8" l="1"/>
  <c r="AA445" i="8"/>
  <c r="B446" i="8"/>
  <c r="B447" i="8" l="1"/>
  <c r="C446" i="8"/>
  <c r="AA446" i="8"/>
  <c r="AA447" i="8" l="1"/>
  <c r="C447" i="8"/>
  <c r="B448" i="8"/>
  <c r="B449" i="8" l="1"/>
  <c r="C448" i="8"/>
  <c r="AA448" i="8"/>
  <c r="B450" i="8" l="1"/>
  <c r="C449" i="8"/>
  <c r="AA449" i="8"/>
  <c r="B451" i="8" l="1"/>
  <c r="C450" i="8"/>
  <c r="AA450" i="8"/>
  <c r="B452" i="8" l="1"/>
  <c r="AA451" i="8"/>
  <c r="C451" i="8"/>
  <c r="C452" i="8" l="1"/>
  <c r="B453" i="8"/>
  <c r="AA452" i="8"/>
  <c r="AA453" i="8" l="1"/>
  <c r="B454" i="8"/>
  <c r="C453" i="8"/>
  <c r="C454" i="8" l="1"/>
  <c r="B455" i="8"/>
  <c r="AA454" i="8"/>
  <c r="C455" i="8" l="1"/>
  <c r="AA455" i="8"/>
  <c r="B456" i="8"/>
  <c r="B457" i="8" l="1"/>
  <c r="AA456" i="8"/>
  <c r="C456" i="8"/>
  <c r="C457" i="8" l="1"/>
  <c r="AA457" i="8"/>
  <c r="B458" i="8"/>
  <c r="AA458" i="8" l="1"/>
  <c r="B459" i="8"/>
  <c r="C458" i="8"/>
  <c r="B460" i="8" l="1"/>
  <c r="AA459" i="8"/>
  <c r="C459" i="8"/>
  <c r="AA460" i="8" l="1"/>
  <c r="C460" i="8"/>
  <c r="B461" i="8"/>
  <c r="AA461" i="8" l="1"/>
  <c r="B462" i="8"/>
  <c r="C461" i="8"/>
  <c r="C462" i="8" l="1"/>
  <c r="AA462" i="8"/>
  <c r="B463" i="8"/>
  <c r="C463" i="8" l="1"/>
  <c r="B464" i="8"/>
  <c r="AA463" i="8"/>
  <c r="AA464" i="8" l="1"/>
  <c r="C464" i="8"/>
  <c r="B465" i="8"/>
  <c r="AA465" i="8" l="1"/>
  <c r="C465" i="8"/>
  <c r="B466" i="8"/>
  <c r="AA466" i="8" l="1"/>
  <c r="B467" i="8"/>
  <c r="C466" i="8"/>
  <c r="AA467" i="8" l="1"/>
  <c r="C467" i="8"/>
  <c r="B468" i="8"/>
  <c r="AA468" i="8" l="1"/>
  <c r="C468" i="8"/>
  <c r="B469" i="8"/>
  <c r="C469" i="8" l="1"/>
  <c r="AA469" i="8"/>
  <c r="B470" i="8"/>
  <c r="AA470" i="8" l="1"/>
  <c r="B471" i="8"/>
  <c r="C470" i="8"/>
  <c r="C471" i="8" l="1"/>
  <c r="AA471" i="8"/>
  <c r="B472" i="8"/>
  <c r="C472" i="8" l="1"/>
  <c r="B473" i="8"/>
  <c r="AA472" i="8"/>
  <c r="AA473" i="8" l="1"/>
  <c r="C473" i="8"/>
  <c r="B474" i="8"/>
  <c r="AA474" i="8" l="1"/>
  <c r="C474" i="8"/>
  <c r="B475" i="8"/>
  <c r="B476" i="8" l="1"/>
  <c r="C475" i="8"/>
  <c r="AA475" i="8"/>
  <c r="AA476" i="8" l="1"/>
  <c r="C476" i="8"/>
  <c r="B477" i="8"/>
  <c r="B478" i="8" l="1"/>
  <c r="AA477" i="8"/>
  <c r="C477" i="8"/>
  <c r="AA478" i="8" l="1"/>
  <c r="C478" i="8"/>
  <c r="B479" i="8"/>
  <c r="B480" i="8" l="1"/>
  <c r="C479" i="8"/>
  <c r="AA479" i="8"/>
  <c r="B481" i="8" l="1"/>
  <c r="C480" i="8"/>
  <c r="AA480" i="8"/>
  <c r="AA481" i="8" l="1"/>
  <c r="B482" i="8"/>
  <c r="C481" i="8"/>
  <c r="B483" i="8" l="1"/>
  <c r="C482" i="8"/>
  <c r="AA482" i="8"/>
  <c r="AA483" i="8" l="1"/>
  <c r="C483" i="8"/>
  <c r="B484" i="8"/>
  <c r="AA484" i="8" l="1"/>
  <c r="C484" i="8"/>
  <c r="B485" i="8"/>
  <c r="C485" i="8" l="1"/>
  <c r="B486" i="8"/>
  <c r="AA485" i="8"/>
  <c r="C486" i="8" l="1"/>
  <c r="B487" i="8"/>
  <c r="AA486" i="8"/>
  <c r="C487" i="8" l="1"/>
  <c r="B488" i="8"/>
  <c r="AA487" i="8"/>
  <c r="C488" i="8" l="1"/>
  <c r="B489" i="8"/>
  <c r="AA488" i="8"/>
  <c r="C489" i="8" l="1"/>
  <c r="AA489" i="8"/>
  <c r="B490" i="8"/>
  <c r="B491" i="8" l="1"/>
  <c r="C490" i="8"/>
  <c r="AA490" i="8"/>
  <c r="C491" i="8" l="1"/>
  <c r="B492" i="8"/>
  <c r="AA491" i="8"/>
  <c r="C492" i="8" l="1"/>
  <c r="B493" i="8"/>
  <c r="AA492" i="8"/>
  <c r="AA493" i="8" l="1"/>
  <c r="C493" i="8"/>
  <c r="B494" i="8"/>
  <c r="C494" i="8" l="1"/>
  <c r="AA494" i="8"/>
  <c r="B495" i="8"/>
  <c r="AA495" i="8" l="1"/>
  <c r="C495" i="8"/>
  <c r="B496" i="8"/>
  <c r="B497" i="8" l="1"/>
  <c r="C496" i="8"/>
  <c r="AA496" i="8"/>
  <c r="C497" i="8" l="1"/>
  <c r="AA497" i="8"/>
  <c r="B498" i="8"/>
  <c r="B499" i="8" l="1"/>
  <c r="C498" i="8"/>
  <c r="AA498" i="8"/>
  <c r="B500" i="8" l="1"/>
  <c r="C499" i="8"/>
  <c r="AA499" i="8"/>
  <c r="C500" i="8" l="1"/>
  <c r="B501" i="8"/>
  <c r="AA500" i="8"/>
  <c r="AA501" i="8" l="1"/>
  <c r="B502" i="8"/>
  <c r="C501" i="8"/>
  <c r="AA502" i="8" l="1"/>
  <c r="B503" i="8"/>
  <c r="C502" i="8"/>
  <c r="AA503" i="8" l="1"/>
  <c r="B504" i="8"/>
  <c r="C503" i="8"/>
  <c r="AA504" i="8" l="1"/>
  <c r="C504" i="8"/>
  <c r="B505" i="8"/>
  <c r="AA505" i="8" l="1"/>
  <c r="B506" i="8"/>
  <c r="C505" i="8"/>
  <c r="B507" i="8" l="1"/>
  <c r="AA506" i="8"/>
  <c r="C506" i="8"/>
  <c r="AA507" i="8" l="1"/>
  <c r="B508" i="8"/>
  <c r="C507" i="8"/>
  <c r="AA508" i="8" l="1"/>
  <c r="B509" i="8"/>
  <c r="C508" i="8"/>
  <c r="B510" i="8" l="1"/>
  <c r="C509" i="8"/>
  <c r="AA509" i="8"/>
  <c r="B511" i="8" l="1"/>
  <c r="AA510" i="8"/>
  <c r="C510" i="8"/>
  <c r="B512" i="8" l="1"/>
  <c r="AA511" i="8"/>
  <c r="C511" i="8"/>
  <c r="C512" i="8" l="1"/>
  <c r="B513" i="8"/>
  <c r="AA512" i="8"/>
  <c r="AA513" i="8" l="1"/>
  <c r="B514" i="8"/>
  <c r="C513" i="8"/>
  <c r="C514" i="8" l="1"/>
  <c r="B515" i="8"/>
  <c r="AA514" i="8"/>
  <c r="C515" i="8" l="1"/>
  <c r="B516" i="8"/>
  <c r="AA515" i="8"/>
  <c r="B517" i="8" l="1"/>
  <c r="C516" i="8"/>
  <c r="AA516" i="8"/>
  <c r="AA517" i="8" l="1"/>
  <c r="C517" i="8"/>
  <c r="B518" i="8"/>
  <c r="B519" i="8" l="1"/>
  <c r="AA518" i="8"/>
  <c r="C518" i="8"/>
  <c r="B520" i="8" l="1"/>
  <c r="AA519" i="8"/>
  <c r="C519" i="8"/>
  <c r="C520" i="8" l="1"/>
  <c r="B521" i="8"/>
  <c r="AA520" i="8"/>
  <c r="B522" i="8" l="1"/>
  <c r="C521" i="8"/>
  <c r="AA521" i="8"/>
  <c r="B523" i="8" l="1"/>
  <c r="C522" i="8"/>
  <c r="AA522" i="8"/>
  <c r="B524" i="8" l="1"/>
  <c r="AA523" i="8"/>
  <c r="C523" i="8"/>
  <c r="C524" i="8" l="1"/>
  <c r="B525" i="8"/>
  <c r="AA524" i="8"/>
  <c r="B526" i="8" l="1"/>
  <c r="AA525" i="8"/>
  <c r="C525" i="8"/>
  <c r="B527" i="8" l="1"/>
  <c r="AA526" i="8"/>
  <c r="C526" i="8"/>
  <c r="AA527" i="8" l="1"/>
  <c r="C527" i="8"/>
  <c r="B528" i="8"/>
  <c r="B529" i="8" l="1"/>
  <c r="AA528" i="8"/>
  <c r="C528" i="8"/>
  <c r="AA529" i="8" l="1"/>
  <c r="C529" i="8"/>
  <c r="B530" i="8"/>
  <c r="AA530" i="8" l="1"/>
  <c r="C530" i="8"/>
  <c r="B531" i="8"/>
  <c r="C531" i="8" l="1"/>
  <c r="B532" i="8"/>
  <c r="AA531" i="8"/>
  <c r="AA532" i="8" l="1"/>
  <c r="C532" i="8"/>
  <c r="B533" i="8"/>
  <c r="AA533" i="8" l="1"/>
  <c r="B534" i="8"/>
  <c r="C533" i="8"/>
  <c r="C534" i="8" l="1"/>
  <c r="B535" i="8"/>
  <c r="AA534" i="8"/>
  <c r="C535" i="8" l="1"/>
  <c r="B536" i="8"/>
  <c r="AA535" i="8"/>
  <c r="AA536" i="8" l="1"/>
  <c r="B537" i="8"/>
  <c r="C536" i="8"/>
  <c r="C537" i="8" l="1"/>
  <c r="B538" i="8"/>
  <c r="AA537" i="8"/>
  <c r="B539" i="8" l="1"/>
  <c r="AA538" i="8"/>
  <c r="C538" i="8"/>
  <c r="B540" i="8" l="1"/>
  <c r="C539" i="8"/>
  <c r="AA539" i="8"/>
  <c r="AA540" i="8" l="1"/>
  <c r="C540" i="8"/>
  <c r="B541" i="8"/>
  <c r="C541" i="8" l="1"/>
  <c r="B542" i="8"/>
  <c r="AA541" i="8"/>
  <c r="B543" i="8" l="1"/>
  <c r="C542" i="8"/>
  <c r="AA542" i="8"/>
  <c r="AA543" i="8" l="1"/>
  <c r="C543" i="8"/>
  <c r="B544" i="8"/>
  <c r="AA544" i="8" l="1"/>
  <c r="C544" i="8"/>
  <c r="B545" i="8"/>
  <c r="C545" i="8" l="1"/>
  <c r="AA545" i="8"/>
  <c r="B546" i="8"/>
  <c r="B547" i="8" l="1"/>
  <c r="C546" i="8"/>
  <c r="AA546" i="8"/>
  <c r="C547" i="8" l="1"/>
  <c r="B548" i="8"/>
  <c r="AA547" i="8"/>
  <c r="C548" i="8" l="1"/>
  <c r="B549" i="8"/>
  <c r="AA548" i="8"/>
  <c r="B550" i="8" l="1"/>
  <c r="C549" i="8"/>
  <c r="AA549" i="8"/>
  <c r="B551" i="8" l="1"/>
  <c r="AA550" i="8"/>
  <c r="C550" i="8"/>
  <c r="B552" i="8" l="1"/>
  <c r="AA551" i="8"/>
  <c r="C551" i="8"/>
  <c r="AA552" i="8" l="1"/>
  <c r="C552" i="8"/>
  <c r="B553" i="8"/>
  <c r="B554" i="8" l="1"/>
  <c r="AA553" i="8"/>
  <c r="C553" i="8"/>
  <c r="B555" i="8" l="1"/>
  <c r="AA554" i="8"/>
  <c r="C554" i="8"/>
  <c r="B556" i="8" l="1"/>
  <c r="AA555" i="8"/>
  <c r="C555" i="8"/>
  <c r="C556" i="8" l="1"/>
  <c r="B557" i="8"/>
  <c r="AA556" i="8"/>
  <c r="B558" i="8" l="1"/>
  <c r="C557" i="8"/>
  <c r="AA557" i="8"/>
  <c r="C558" i="8" l="1"/>
  <c r="B559" i="8"/>
  <c r="AA558" i="8"/>
  <c r="B560" i="8" l="1"/>
  <c r="C559" i="8"/>
  <c r="AA559" i="8"/>
  <c r="B561" i="8" l="1"/>
  <c r="AA560" i="8"/>
  <c r="C560" i="8"/>
  <c r="B562" i="8" l="1"/>
  <c r="C561" i="8"/>
  <c r="AA561" i="8"/>
  <c r="C562" i="8" l="1"/>
  <c r="B563" i="8"/>
  <c r="AA562" i="8"/>
  <c r="C563" i="8" l="1"/>
  <c r="B564" i="8"/>
  <c r="AA563" i="8"/>
  <c r="C564" i="8" l="1"/>
  <c r="B565" i="8"/>
  <c r="AA564" i="8"/>
  <c r="AA565" i="8" l="1"/>
  <c r="C565" i="8"/>
  <c r="B566" i="8"/>
  <c r="B567" i="8" l="1"/>
  <c r="AA566" i="8"/>
  <c r="C566" i="8"/>
  <c r="B568" i="8" l="1"/>
  <c r="C567" i="8"/>
  <c r="AA567" i="8"/>
  <c r="C568" i="8" l="1"/>
  <c r="B569" i="8"/>
  <c r="AA568" i="8"/>
  <c r="AA569" i="8" l="1"/>
  <c r="B570" i="8"/>
  <c r="C569" i="8"/>
  <c r="C570" i="8" l="1"/>
  <c r="AA570" i="8"/>
  <c r="B571" i="8"/>
  <c r="AA571" i="8" l="1"/>
  <c r="C571" i="8"/>
  <c r="B572" i="8"/>
  <c r="C572" i="8" l="1"/>
  <c r="B573" i="8"/>
  <c r="AA572" i="8"/>
  <c r="AA573" i="8" l="1"/>
  <c r="C573" i="8"/>
  <c r="B574" i="8"/>
  <c r="C574" i="8" l="1"/>
  <c r="AA574" i="8"/>
  <c r="B575" i="8"/>
  <c r="B576" i="8" l="1"/>
  <c r="C575" i="8"/>
  <c r="AA575" i="8"/>
  <c r="B577" i="8" l="1"/>
  <c r="C576" i="8"/>
  <c r="AA576" i="8"/>
  <c r="AA577" i="8" l="1"/>
  <c r="B578" i="8"/>
  <c r="C577" i="8"/>
  <c r="C578" i="8" l="1"/>
  <c r="B579" i="8"/>
  <c r="AA578" i="8"/>
  <c r="AA579" i="8" l="1"/>
  <c r="C579" i="8"/>
  <c r="B580" i="8"/>
  <c r="C580" i="8" l="1"/>
  <c r="B581" i="8"/>
  <c r="AA580" i="8"/>
  <c r="C581" i="8" l="1"/>
  <c r="B582" i="8"/>
  <c r="AA581" i="8"/>
  <c r="B583" i="8" l="1"/>
  <c r="C582" i="8"/>
  <c r="AA582" i="8"/>
  <c r="B584" i="8" l="1"/>
  <c r="C583" i="8"/>
  <c r="AA583" i="8"/>
  <c r="C584" i="8" l="1"/>
  <c r="B585" i="8"/>
  <c r="AA584" i="8"/>
  <c r="B586" i="8" l="1"/>
  <c r="C585" i="8"/>
  <c r="AA585" i="8"/>
  <c r="B587" i="8" l="1"/>
  <c r="C586" i="8"/>
  <c r="AA586" i="8"/>
  <c r="B588" i="8" l="1"/>
  <c r="AA587" i="8"/>
  <c r="C587" i="8"/>
  <c r="C588" i="8" l="1"/>
  <c r="B589" i="8"/>
  <c r="AA588" i="8"/>
  <c r="B590" i="8" l="1"/>
  <c r="C589" i="8"/>
  <c r="AA589" i="8"/>
  <c r="B591" i="8" l="1"/>
  <c r="C590" i="8"/>
  <c r="AA590" i="8"/>
  <c r="B592" i="8" l="1"/>
  <c r="C591" i="8"/>
  <c r="AA591" i="8"/>
  <c r="C592" i="8" l="1"/>
  <c r="B593" i="8"/>
  <c r="AA592" i="8"/>
  <c r="B594" i="8" l="1"/>
  <c r="AA593" i="8"/>
  <c r="C593" i="8"/>
  <c r="B595" i="8" l="1"/>
  <c r="AA594" i="8"/>
  <c r="C594" i="8"/>
  <c r="B596" i="8" l="1"/>
  <c r="C595" i="8"/>
  <c r="AA595" i="8"/>
  <c r="AA596" i="8" l="1"/>
  <c r="B597" i="8"/>
  <c r="C596" i="8"/>
  <c r="C597" i="8" l="1"/>
  <c r="AA597" i="8"/>
  <c r="B598" i="8"/>
  <c r="C598" i="8" l="1"/>
  <c r="AA598" i="8"/>
  <c r="B599" i="8"/>
  <c r="B600" i="8" l="1"/>
  <c r="C599" i="8"/>
  <c r="AA599" i="8"/>
  <c r="B601" i="8" l="1"/>
  <c r="C600" i="8"/>
  <c r="AA600" i="8"/>
  <c r="C601" i="8" l="1"/>
  <c r="AA601" i="8"/>
  <c r="B602" i="8"/>
  <c r="AA602" i="8" l="1"/>
  <c r="B603" i="8"/>
  <c r="C602" i="8"/>
  <c r="AA603" i="8" l="1"/>
  <c r="C603" i="8"/>
  <c r="B604" i="8"/>
  <c r="AA604" i="8" l="1"/>
  <c r="B605" i="8"/>
  <c r="C604" i="8"/>
  <c r="AA605" i="8" l="1"/>
  <c r="C605" i="8"/>
  <c r="B606" i="8"/>
  <c r="C606" i="8" l="1"/>
  <c r="AA606" i="8"/>
  <c r="B607" i="8"/>
  <c r="AA607" i="8" l="1"/>
  <c r="B608" i="8"/>
  <c r="C607" i="8"/>
  <c r="C608" i="8" l="1"/>
  <c r="B609" i="8"/>
  <c r="AA608" i="8"/>
  <c r="B610" i="8" l="1"/>
  <c r="AA609" i="8"/>
  <c r="C609" i="8"/>
  <c r="B611" i="8" l="1"/>
  <c r="C610" i="8"/>
  <c r="AA610" i="8"/>
  <c r="B612" i="8" l="1"/>
  <c r="C611" i="8"/>
  <c r="AA611" i="8"/>
  <c r="AA612" i="8" l="1"/>
  <c r="C612" i="8"/>
  <c r="B613" i="8"/>
  <c r="C613" i="8" l="1"/>
  <c r="B614" i="8"/>
  <c r="AA613" i="8"/>
  <c r="AA614" i="8" l="1"/>
  <c r="C614" i="8"/>
  <c r="B615" i="8"/>
  <c r="AA615" i="8" l="1"/>
  <c r="B616" i="8"/>
  <c r="C615" i="8"/>
  <c r="B617" i="8" l="1"/>
  <c r="AA616" i="8"/>
  <c r="C616" i="8"/>
  <c r="C617" i="8" l="1"/>
  <c r="B618" i="8"/>
  <c r="AA617" i="8"/>
  <c r="B619" i="8" l="1"/>
  <c r="AA618" i="8"/>
  <c r="C618" i="8"/>
  <c r="AA619" i="8" l="1"/>
  <c r="B620" i="8"/>
  <c r="C619" i="8"/>
  <c r="B621" i="8" l="1"/>
  <c r="C620" i="8"/>
  <c r="AA620" i="8"/>
  <c r="B622" i="8" l="1"/>
  <c r="C621" i="8"/>
  <c r="AA621" i="8"/>
  <c r="B623" i="8" l="1"/>
  <c r="AA622" i="8"/>
  <c r="C622" i="8"/>
  <c r="B624" i="8" l="1"/>
  <c r="AA623" i="8"/>
  <c r="C623" i="8"/>
  <c r="B625" i="8" l="1"/>
  <c r="AA624" i="8"/>
  <c r="C624" i="8"/>
  <c r="C625" i="8" l="1"/>
  <c r="AA625" i="8"/>
  <c r="B626" i="8"/>
  <c r="C626" i="8" l="1"/>
  <c r="B627" i="8"/>
  <c r="AA626" i="8"/>
  <c r="C627" i="8" l="1"/>
  <c r="B628" i="8"/>
  <c r="AA627" i="8"/>
  <c r="C628" i="8" l="1"/>
  <c r="B629" i="8"/>
  <c r="AA628" i="8"/>
  <c r="C629" i="8" l="1"/>
  <c r="AA629" i="8"/>
  <c r="B630" i="8"/>
  <c r="B631" i="8" l="1"/>
  <c r="AA630" i="8"/>
  <c r="C630" i="8"/>
  <c r="B632" i="8" l="1"/>
  <c r="AA631" i="8"/>
  <c r="C631" i="8"/>
  <c r="AA632" i="8" l="1"/>
  <c r="B633" i="8"/>
  <c r="C632" i="8"/>
  <c r="B634" i="8" l="1"/>
  <c r="C633" i="8"/>
  <c r="AA633" i="8"/>
  <c r="B635" i="8" l="1"/>
  <c r="C634" i="8"/>
  <c r="AA634" i="8"/>
  <c r="C635" i="8" l="1"/>
  <c r="B636" i="8"/>
  <c r="AA635" i="8"/>
  <c r="B637" i="8" l="1"/>
  <c r="C636" i="8"/>
  <c r="AA636" i="8"/>
  <c r="C637" i="8" l="1"/>
  <c r="AA637" i="8"/>
  <c r="B638" i="8"/>
  <c r="C638" i="8" s="1"/>
  <c r="AA638" i="8" l="1"/>
  <c r="B639" i="8"/>
  <c r="B640" i="8" l="1"/>
  <c r="C639" i="8"/>
  <c r="AA639" i="8"/>
  <c r="AA640" i="8" l="1"/>
  <c r="C640" i="8"/>
  <c r="B641" i="8"/>
  <c r="B642" i="8" l="1"/>
  <c r="AA641" i="8"/>
  <c r="C641" i="8"/>
  <c r="AA642" i="8" l="1"/>
  <c r="C642" i="8"/>
  <c r="B643" i="8"/>
  <c r="C643" i="8" l="1"/>
  <c r="B644" i="8"/>
  <c r="AA643" i="8"/>
  <c r="B645" i="8" l="1"/>
  <c r="C644" i="8"/>
  <c r="AA644" i="8"/>
  <c r="B646" i="8" l="1"/>
  <c r="AA645" i="8"/>
  <c r="C645" i="8"/>
  <c r="C646" i="8" l="1"/>
  <c r="AA646" i="8"/>
  <c r="B647" i="8"/>
  <c r="AA647" i="8" l="1"/>
  <c r="C647" i="8"/>
  <c r="B648" i="8"/>
  <c r="C648" i="8" l="1"/>
  <c r="B649" i="8"/>
  <c r="AA648" i="8"/>
  <c r="AA649" i="8" l="1"/>
  <c r="C649" i="8"/>
  <c r="B650" i="8"/>
  <c r="AA650" i="8" l="1"/>
  <c r="B651" i="8"/>
  <c r="C650" i="8"/>
  <c r="B652" i="8" l="1"/>
  <c r="C651" i="8"/>
  <c r="AA651" i="8"/>
  <c r="AA652" i="8" l="1"/>
  <c r="B653" i="8"/>
  <c r="C652" i="8"/>
  <c r="C653" i="8" l="1"/>
  <c r="B654" i="8"/>
  <c r="AA653" i="8"/>
  <c r="AA654" i="8" l="1"/>
  <c r="C654" i="8"/>
  <c r="B655" i="8"/>
  <c r="AA655" i="8" l="1"/>
  <c r="B656" i="8"/>
  <c r="C655" i="8"/>
  <c r="AA656" i="8" l="1"/>
  <c r="C656" i="8"/>
  <c r="B657" i="8"/>
  <c r="AA657" i="8" l="1"/>
  <c r="B658" i="8"/>
  <c r="C657" i="8"/>
  <c r="C658" i="8" l="1"/>
  <c r="AA658" i="8"/>
  <c r="B659" i="8"/>
  <c r="C659" i="8" l="1"/>
  <c r="B660" i="8"/>
  <c r="AA659" i="8"/>
  <c r="AA660" i="8" l="1"/>
  <c r="C660" i="8"/>
  <c r="B661" i="8"/>
  <c r="C661" i="8" l="1"/>
  <c r="AA661" i="8"/>
  <c r="B662" i="8"/>
  <c r="AA662" i="8" l="1"/>
  <c r="C662" i="8"/>
  <c r="B663" i="8"/>
  <c r="AA663" i="8" l="1"/>
  <c r="C663" i="8"/>
  <c r="B664" i="8"/>
  <c r="AA664" i="8" l="1"/>
  <c r="B665" i="8"/>
  <c r="B666" i="8" l="1"/>
  <c r="AA665" i="8"/>
  <c r="C665" i="8"/>
  <c r="AA666" i="8" l="1"/>
  <c r="C666" i="8"/>
  <c r="B667" i="8"/>
  <c r="B668" i="8" l="1"/>
  <c r="AA667" i="8"/>
  <c r="C667" i="8"/>
  <c r="C668" i="8" l="1"/>
  <c r="AA668" i="8"/>
  <c r="B669" i="8"/>
  <c r="AA669" i="8" l="1"/>
  <c r="C669" i="8"/>
  <c r="B670" i="8"/>
  <c r="B671" i="8" l="1"/>
  <c r="C670" i="8"/>
  <c r="AA670" i="8"/>
  <c r="C671" i="8" l="1"/>
  <c r="AA671" i="8"/>
  <c r="B672" i="8"/>
  <c r="B673" i="8" l="1"/>
  <c r="C672" i="8"/>
  <c r="AA672" i="8"/>
  <c r="AA673" i="8" l="1"/>
  <c r="B674" i="8"/>
  <c r="C673" i="8"/>
  <c r="C674" i="8" l="1"/>
  <c r="B675" i="8"/>
  <c r="AA674" i="8"/>
  <c r="AA675" i="8" l="1"/>
  <c r="C675" i="8"/>
  <c r="B676" i="8"/>
  <c r="AA676" i="8" l="1"/>
  <c r="C676" i="8"/>
  <c r="B677" i="8"/>
  <c r="B678" i="8" l="1"/>
  <c r="AA677" i="8"/>
  <c r="C677" i="8"/>
  <c r="AA678" i="8" l="1"/>
  <c r="B679" i="8"/>
  <c r="C678" i="8"/>
  <c r="C679" i="8" l="1"/>
  <c r="AA679" i="8"/>
  <c r="B680" i="8"/>
  <c r="AA680" i="8" l="1"/>
  <c r="B681" i="8"/>
  <c r="C680" i="8"/>
  <c r="B682" i="8" l="1"/>
  <c r="AA681" i="8"/>
  <c r="C681" i="8"/>
  <c r="AA682" i="8" l="1"/>
  <c r="C682" i="8"/>
  <c r="B683" i="8"/>
  <c r="B684" i="8" l="1"/>
  <c r="AA683" i="8"/>
  <c r="C683" i="8"/>
  <c r="B685" i="8" l="1"/>
  <c r="C684" i="8"/>
  <c r="AA684" i="8"/>
  <c r="C685" i="8" l="1"/>
  <c r="B686" i="8"/>
  <c r="AA685" i="8"/>
  <c r="AA686" i="8" l="1"/>
  <c r="B687" i="8"/>
  <c r="C686" i="8"/>
  <c r="B688" i="8" l="1"/>
  <c r="C687" i="8"/>
  <c r="AA687" i="8"/>
  <c r="C688" i="8" l="1"/>
  <c r="AA688" i="8"/>
  <c r="B689" i="8"/>
  <c r="B690" i="8" l="1"/>
  <c r="AA689" i="8"/>
  <c r="C689" i="8"/>
  <c r="C690" i="8" l="1"/>
  <c r="B691" i="8"/>
  <c r="AA690" i="8"/>
  <c r="C691" i="8" l="1"/>
  <c r="AA691" i="8"/>
  <c r="B692" i="8"/>
  <c r="B693" i="8" l="1"/>
  <c r="AA692" i="8"/>
  <c r="C692" i="8"/>
  <c r="C693" i="8" l="1"/>
  <c r="B694" i="8"/>
  <c r="AA693" i="8"/>
  <c r="C694" i="8" l="1"/>
  <c r="AA694" i="8"/>
  <c r="B695" i="8"/>
  <c r="C695" i="8" l="1"/>
  <c r="AA695" i="8"/>
  <c r="B696" i="8"/>
  <c r="C696" i="8" l="1"/>
  <c r="B697" i="8"/>
  <c r="AA696" i="8"/>
  <c r="C697" i="8" l="1"/>
  <c r="B698" i="8"/>
  <c r="AA697" i="8"/>
  <c r="C698" i="8" l="1"/>
  <c r="B699" i="8"/>
  <c r="AA698" i="8"/>
  <c r="B700" i="8" l="1"/>
  <c r="C699" i="8"/>
  <c r="AA699" i="8"/>
  <c r="B701" i="8" l="1"/>
  <c r="C700" i="8"/>
  <c r="AA700" i="8"/>
  <c r="AA701" i="8" l="1"/>
  <c r="B702" i="8"/>
  <c r="C701" i="8"/>
  <c r="AA702" i="8" l="1"/>
  <c r="C702" i="8"/>
  <c r="B703" i="8"/>
  <c r="C703" i="8" l="1"/>
  <c r="AA703" i="8"/>
  <c r="B704" i="8"/>
  <c r="AA704" i="8" l="1"/>
  <c r="B705" i="8"/>
  <c r="C704" i="8"/>
  <c r="AA705" i="8" l="1"/>
  <c r="C705" i="8"/>
  <c r="B706" i="8"/>
  <c r="C706" i="8" l="1"/>
  <c r="B707" i="8"/>
  <c r="AA706" i="8"/>
  <c r="AA707" i="8" l="1"/>
  <c r="B708" i="8"/>
  <c r="C707" i="8"/>
  <c r="B709" i="8" l="1"/>
  <c r="AA708" i="8"/>
  <c r="C708" i="8"/>
  <c r="C709" i="8" l="1"/>
  <c r="AA709" i="8"/>
  <c r="B710" i="8"/>
  <c r="AA710" i="8" l="1"/>
  <c r="C710" i="8"/>
  <c r="B711" i="8"/>
  <c r="AA711" i="8" l="1"/>
  <c r="C711" i="8"/>
  <c r="B712" i="8"/>
  <c r="C712" i="8" l="1"/>
  <c r="AA712" i="8"/>
  <c r="B713" i="8"/>
  <c r="AA713" i="8" l="1"/>
  <c r="B714" i="8"/>
  <c r="C713" i="8"/>
  <c r="C714" i="8" l="1"/>
  <c r="AA714" i="8"/>
  <c r="B715" i="8"/>
  <c r="C715" i="8" l="1"/>
  <c r="B716" i="8"/>
  <c r="AA715" i="8"/>
  <c r="B717" i="8" l="1"/>
  <c r="AA716" i="8"/>
  <c r="C716" i="8"/>
  <c r="AA717" i="8" l="1"/>
  <c r="B718" i="8"/>
  <c r="C717" i="8"/>
  <c r="AA718" i="8" l="1"/>
  <c r="C718" i="8"/>
  <c r="B719" i="8"/>
  <c r="AA719" i="8" l="1"/>
  <c r="C719" i="8"/>
  <c r="B720" i="8"/>
  <c r="AA720" i="8" l="1"/>
  <c r="B721" i="8"/>
  <c r="C721" i="8" s="1"/>
  <c r="C720" i="8"/>
  <c r="B722" i="8" l="1"/>
  <c r="C722" i="8" s="1"/>
  <c r="AA721" i="8"/>
  <c r="AA722" i="8" l="1"/>
  <c r="B723" i="8"/>
  <c r="C723" i="8" l="1"/>
  <c r="B724" i="8"/>
  <c r="AA723" i="8"/>
  <c r="B725" i="8" l="1"/>
  <c r="C724" i="8"/>
  <c r="AA724" i="8"/>
  <c r="AA725" i="8" l="1"/>
  <c r="B726" i="8"/>
  <c r="C725" i="8"/>
  <c r="B727" i="8" l="1"/>
  <c r="C726" i="8"/>
  <c r="AA726" i="8"/>
  <c r="C727" i="8" l="1"/>
  <c r="B728" i="8"/>
  <c r="AA727" i="8"/>
  <c r="B729" i="8" l="1"/>
  <c r="C729" i="8" s="1"/>
  <c r="AA728" i="8"/>
  <c r="C728" i="8"/>
  <c r="B730" i="8" l="1"/>
  <c r="AA729" i="8"/>
  <c r="C730" i="8" l="1"/>
  <c r="B731" i="8"/>
  <c r="AA730" i="8"/>
  <c r="B732" i="8" l="1"/>
  <c r="AA731" i="8"/>
  <c r="C731" i="8"/>
  <c r="AA732" i="8" l="1"/>
  <c r="C732" i="8"/>
  <c r="B733" i="8"/>
  <c r="C733" i="8" l="1"/>
  <c r="AA733" i="8"/>
  <c r="B734" i="8"/>
  <c r="AA734" i="8" l="1"/>
  <c r="C734" i="8"/>
  <c r="B735" i="8"/>
  <c r="C735" i="8" l="1"/>
  <c r="B736" i="8"/>
  <c r="AA735" i="8"/>
  <c r="C736" i="8" l="1"/>
  <c r="B737" i="8"/>
  <c r="AA736" i="8"/>
  <c r="AA737" i="8" l="1"/>
  <c r="B738" i="8"/>
  <c r="C737" i="8"/>
  <c r="B739" i="8" l="1"/>
  <c r="C738" i="8"/>
  <c r="AA738" i="8"/>
  <c r="AA739" i="8" l="1"/>
  <c r="C739" i="8"/>
  <c r="B740" i="8"/>
  <c r="AA740" i="8" l="1"/>
  <c r="C740" i="8"/>
  <c r="B741" i="8"/>
  <c r="C741" i="8" l="1"/>
  <c r="B742" i="8"/>
  <c r="AA741" i="8"/>
  <c r="C742" i="8" l="1"/>
  <c r="B743" i="8"/>
  <c r="AA742" i="8"/>
  <c r="C743" i="8" l="1"/>
  <c r="B744" i="8"/>
  <c r="AA743" i="8"/>
  <c r="C744" i="8" l="1"/>
  <c r="B745" i="8"/>
  <c r="AA744" i="8"/>
  <c r="B746" i="8" l="1"/>
  <c r="C745" i="8"/>
  <c r="AA745" i="8"/>
  <c r="B747" i="8" l="1"/>
  <c r="C746" i="8"/>
  <c r="AA746" i="8"/>
  <c r="AA747" i="8" l="1"/>
  <c r="B748" i="8"/>
  <c r="C747" i="8"/>
  <c r="AA748" i="8" l="1"/>
  <c r="B749" i="8"/>
  <c r="C748" i="8"/>
  <c r="B750" i="8" l="1"/>
  <c r="AA749" i="8"/>
  <c r="C749" i="8"/>
  <c r="B751" i="8" l="1"/>
  <c r="AA750" i="8"/>
  <c r="C750" i="8"/>
  <c r="B752" i="8" l="1"/>
  <c r="AA751" i="8"/>
  <c r="C751" i="8"/>
  <c r="B753" i="8" l="1"/>
  <c r="AA752" i="8"/>
  <c r="C752" i="8"/>
  <c r="AA753" i="8" l="1"/>
  <c r="B754" i="8"/>
  <c r="C753" i="8"/>
  <c r="AA754" i="8" l="1"/>
  <c r="B755" i="8"/>
  <c r="C754" i="8"/>
  <c r="B756" i="8" l="1"/>
  <c r="AA755" i="8"/>
  <c r="C755" i="8"/>
  <c r="B757" i="8" l="1"/>
  <c r="AA756" i="8"/>
  <c r="C756" i="8"/>
  <c r="B758" i="8" l="1"/>
  <c r="AA757" i="8"/>
  <c r="C757" i="8"/>
  <c r="AA758" i="8" l="1"/>
  <c r="B759" i="8"/>
  <c r="C758" i="8"/>
  <c r="B760" i="8" l="1"/>
  <c r="AA759" i="8"/>
  <c r="C759" i="8"/>
  <c r="B761" i="8" l="1"/>
  <c r="AA760" i="8"/>
  <c r="C760" i="8"/>
  <c r="B762" i="8" l="1"/>
  <c r="AA761" i="8"/>
  <c r="C761" i="8"/>
  <c r="B763" i="8" l="1"/>
  <c r="AA762" i="8"/>
  <c r="C762" i="8"/>
  <c r="B764" i="8" l="1"/>
  <c r="AA763" i="8"/>
  <c r="C763" i="8"/>
  <c r="AA764" i="8" l="1"/>
  <c r="B765" i="8"/>
  <c r="C764" i="8"/>
  <c r="B766" i="8" l="1"/>
  <c r="AA765" i="8"/>
  <c r="C765" i="8"/>
  <c r="B767" i="8" l="1"/>
  <c r="AA766" i="8"/>
  <c r="C766" i="8"/>
  <c r="AA767" i="8" l="1"/>
  <c r="B768" i="8"/>
  <c r="C767" i="8"/>
  <c r="B769" i="8" l="1"/>
  <c r="AA768" i="8"/>
  <c r="C768" i="8"/>
  <c r="AA769" i="8" l="1"/>
  <c r="B770" i="8"/>
  <c r="C769" i="8"/>
  <c r="AA770" i="8" l="1"/>
  <c r="B771" i="8"/>
  <c r="C770" i="8"/>
  <c r="B772" i="8" l="1"/>
  <c r="AA771" i="8"/>
  <c r="C771" i="8"/>
  <c r="B773" i="8" l="1"/>
  <c r="AA772" i="8"/>
  <c r="C772" i="8"/>
  <c r="B774" i="8" l="1"/>
  <c r="AA773" i="8"/>
  <c r="C773" i="8"/>
  <c r="B775" i="8" l="1"/>
  <c r="AA774" i="8"/>
  <c r="C774" i="8"/>
  <c r="AA775" i="8" l="1"/>
  <c r="B776" i="8"/>
  <c r="C775" i="8"/>
  <c r="AA776" i="8" l="1"/>
  <c r="B777" i="8"/>
  <c r="C776" i="8"/>
  <c r="AA777" i="8" l="1"/>
  <c r="B778" i="8"/>
  <c r="C777" i="8"/>
  <c r="B779" i="8" l="1"/>
  <c r="AA778" i="8"/>
  <c r="C778" i="8"/>
  <c r="C779" i="8" l="1"/>
  <c r="B780" i="8"/>
  <c r="AA779" i="8"/>
  <c r="B781" i="8" l="1"/>
  <c r="C780" i="8"/>
  <c r="AA780" i="8"/>
  <c r="C781" i="8" l="1"/>
  <c r="B782" i="8"/>
  <c r="AA781" i="8"/>
  <c r="B783" i="8" l="1"/>
  <c r="AA782" i="8"/>
  <c r="C782" i="8"/>
  <c r="C783" i="8" l="1"/>
  <c r="B784" i="8"/>
  <c r="AA783" i="8"/>
  <c r="AA784" i="8" l="1"/>
  <c r="C784" i="8"/>
  <c r="B785" i="8"/>
  <c r="C785" i="8" l="1"/>
  <c r="B786" i="8"/>
  <c r="AA785" i="8"/>
  <c r="C786" i="8" l="1"/>
  <c r="AA786" i="8"/>
  <c r="B787" i="8"/>
  <c r="C787" i="8" l="1"/>
  <c r="B788" i="8"/>
  <c r="AA787" i="8"/>
  <c r="AA788" i="8" l="1"/>
  <c r="C788" i="8"/>
  <c r="B789" i="8"/>
  <c r="C789" i="8" l="1"/>
  <c r="AA789" i="8"/>
  <c r="B790" i="8"/>
  <c r="B791" i="8" l="1"/>
  <c r="AA790" i="8"/>
  <c r="C790" i="8"/>
  <c r="AA791" i="8" l="1"/>
  <c r="C791" i="8"/>
  <c r="B792" i="8"/>
  <c r="C792" i="8" l="1"/>
  <c r="B793" i="8"/>
  <c r="AA792" i="8"/>
  <c r="C793" i="8" l="1"/>
  <c r="B794" i="8"/>
  <c r="AA793" i="8"/>
  <c r="C794" i="8" l="1"/>
  <c r="AA794" i="8"/>
  <c r="B795" i="8"/>
  <c r="B796" i="8" l="1"/>
  <c r="AA795" i="8"/>
  <c r="C795" i="8"/>
  <c r="AA796" i="8" l="1"/>
  <c r="B797" i="8"/>
  <c r="C796" i="8"/>
  <c r="AA797" i="8" l="1"/>
  <c r="C797" i="8"/>
  <c r="B798" i="8"/>
  <c r="AA798" i="8" l="1"/>
  <c r="C798" i="8"/>
  <c r="B799" i="8"/>
  <c r="B800" i="8" l="1"/>
  <c r="C799" i="8"/>
  <c r="AA799" i="8"/>
  <c r="AA800" i="8" l="1"/>
  <c r="C800" i="8"/>
  <c r="B801" i="8"/>
  <c r="AA801" i="8" l="1"/>
  <c r="C801" i="8"/>
  <c r="B802" i="8"/>
  <c r="AA802" i="8" l="1"/>
  <c r="C802" i="8"/>
  <c r="B803" i="8"/>
  <c r="AA803" i="8" l="1"/>
  <c r="B804" i="8"/>
  <c r="C803" i="8"/>
  <c r="C804" i="8" l="1"/>
  <c r="AA804" i="8"/>
  <c r="B805" i="8"/>
  <c r="AA805" i="8" l="1"/>
  <c r="C805" i="8"/>
  <c r="B806" i="8"/>
  <c r="B807" i="8" l="1"/>
  <c r="AA806" i="8"/>
  <c r="C806" i="8"/>
  <c r="C807" i="8" l="1"/>
  <c r="AA807" i="8"/>
  <c r="B808" i="8"/>
  <c r="B809" i="8" l="1"/>
  <c r="AA808" i="8"/>
  <c r="C808" i="8"/>
  <c r="AA809" i="8" l="1"/>
  <c r="B810" i="8"/>
  <c r="C809" i="8"/>
  <c r="AA810" i="8" l="1"/>
  <c r="B811" i="8"/>
  <c r="C810" i="8"/>
  <c r="B812" i="8" l="1"/>
  <c r="AA811" i="8"/>
  <c r="C811" i="8"/>
  <c r="B813" i="8" l="1"/>
  <c r="AA812" i="8"/>
  <c r="C812" i="8"/>
  <c r="C813" i="8" l="1"/>
  <c r="B814" i="8"/>
  <c r="AA813" i="8"/>
  <c r="C814" i="8" l="1"/>
  <c r="AA814" i="8"/>
  <c r="B815" i="8"/>
  <c r="C815" i="8" l="1"/>
  <c r="AA815" i="8"/>
  <c r="B816" i="8"/>
  <c r="AA816" i="8" l="1"/>
  <c r="C816" i="8"/>
  <c r="B817" i="8"/>
  <c r="AA817" i="8" l="1"/>
  <c r="B818" i="8"/>
  <c r="B819" i="8" s="1"/>
  <c r="C817" i="8"/>
  <c r="AA819" i="8" l="1"/>
  <c r="B820" i="8"/>
  <c r="C819" i="8"/>
  <c r="AA818" i="8"/>
  <c r="C818" i="8"/>
  <c r="AA820" i="8" l="1"/>
  <c r="B821" i="8"/>
  <c r="C820" i="8"/>
  <c r="AA821" i="8" l="1"/>
  <c r="B822" i="8"/>
  <c r="C821" i="8"/>
  <c r="AA822" i="8" l="1"/>
  <c r="C822" i="8"/>
  <c r="B823" i="8"/>
  <c r="AA823" i="8" l="1"/>
  <c r="C823" i="8"/>
  <c r="B824" i="8"/>
  <c r="AA824" i="8" l="1"/>
  <c r="C824" i="8"/>
  <c r="B825" i="8"/>
  <c r="AA825" i="8" l="1"/>
  <c r="C825" i="8"/>
  <c r="B826" i="8"/>
  <c r="AA826" i="8" l="1"/>
  <c r="C826" i="8"/>
  <c r="B827" i="8"/>
  <c r="AA827" i="8" l="1"/>
  <c r="C827" i="8"/>
  <c r="B828" i="8"/>
  <c r="AA828" i="8" l="1"/>
  <c r="B829" i="8"/>
  <c r="C828" i="8"/>
  <c r="AA829" i="8" l="1"/>
  <c r="B830" i="8"/>
  <c r="C829" i="8"/>
  <c r="AA830" i="8" l="1"/>
  <c r="B831" i="8"/>
  <c r="C830" i="8"/>
  <c r="AA831" i="8" l="1"/>
  <c r="B832" i="8"/>
  <c r="B833" i="8" s="1"/>
  <c r="B834" i="8" s="1"/>
  <c r="C831" i="8"/>
  <c r="AA834" i="8" l="1"/>
  <c r="B835" i="8"/>
  <c r="B836" i="8" s="1"/>
  <c r="C834" i="8"/>
  <c r="AA833" i="8"/>
  <c r="C833" i="8"/>
  <c r="AA832" i="8"/>
  <c r="C832" i="8"/>
  <c r="AA836" i="8" l="1"/>
  <c r="B837" i="8"/>
  <c r="B838" i="8" s="1"/>
  <c r="C836" i="8"/>
  <c r="AA835" i="8"/>
  <c r="C835" i="8"/>
  <c r="AA838" i="8" l="1"/>
  <c r="B839" i="8"/>
  <c r="C838" i="8"/>
  <c r="AA837" i="8"/>
  <c r="C837" i="8"/>
  <c r="AA839" i="8" l="1"/>
  <c r="B840" i="8"/>
  <c r="C839" i="8"/>
  <c r="AA840" i="8" l="1"/>
  <c r="B841" i="8"/>
  <c r="C840" i="8"/>
  <c r="AA841" i="8" l="1"/>
  <c r="B842" i="8"/>
  <c r="C841" i="8"/>
  <c r="AA842" i="8" l="1"/>
  <c r="B843" i="8"/>
  <c r="C842" i="8"/>
  <c r="AA843" i="8" l="1"/>
  <c r="C843" i="8"/>
  <c r="B844" i="8"/>
  <c r="AA844" i="8" l="1"/>
  <c r="C844" i="8"/>
  <c r="B845" i="8"/>
  <c r="AA845" i="8" l="1"/>
  <c r="B846" i="8"/>
  <c r="C845" i="8"/>
  <c r="AA846" i="8" l="1"/>
  <c r="C846" i="8"/>
  <c r="B847" i="8"/>
  <c r="AA847" i="8" l="1"/>
  <c r="B848" i="8"/>
  <c r="C847" i="8"/>
  <c r="AA848" i="8" l="1"/>
  <c r="C848" i="8"/>
  <c r="B849" i="8"/>
  <c r="AA849" i="8" l="1"/>
  <c r="C849" i="8"/>
  <c r="B850" i="8"/>
  <c r="AA850" i="8" l="1"/>
  <c r="C850" i="8"/>
  <c r="B851" i="8"/>
  <c r="B852" i="8" s="1"/>
  <c r="AA852" i="8" l="1"/>
  <c r="B853" i="8"/>
  <c r="C852" i="8"/>
  <c r="AA851" i="8"/>
  <c r="C851" i="8"/>
  <c r="AA853" i="8" l="1"/>
  <c r="B854" i="8"/>
  <c r="C853" i="8"/>
  <c r="AA854" i="8" l="1"/>
  <c r="C854" i="8"/>
  <c r="B855" i="8"/>
  <c r="B856" i="8" s="1"/>
  <c r="B857" i="8" s="1"/>
  <c r="B858" i="8" s="1"/>
  <c r="AA858" i="8" l="1"/>
  <c r="C858" i="8"/>
  <c r="B859" i="8"/>
  <c r="AA857" i="8"/>
  <c r="C857" i="8"/>
  <c r="AA856" i="8"/>
  <c r="C856" i="8"/>
  <c r="AA855" i="8"/>
  <c r="C855" i="8"/>
  <c r="AA859" i="8" l="1"/>
  <c r="C859" i="8"/>
  <c r="B860" i="8"/>
  <c r="AA860" i="8" l="1"/>
  <c r="C860" i="8"/>
  <c r="B861" i="8"/>
  <c r="AA861" i="8" l="1"/>
  <c r="C861" i="8"/>
  <c r="B862" i="8"/>
  <c r="AA862" i="8" l="1"/>
  <c r="C862" i="8"/>
  <c r="B863" i="8"/>
  <c r="AA863" i="8" l="1"/>
  <c r="C863" i="8"/>
  <c r="B864" i="8"/>
  <c r="AA864" i="8" l="1"/>
  <c r="C864" i="8"/>
  <c r="B865" i="8"/>
  <c r="AA865" i="8" l="1"/>
  <c r="B866" i="8"/>
  <c r="C865" i="8"/>
  <c r="AA866" i="8" l="1"/>
  <c r="C866" i="8"/>
  <c r="B867" i="8"/>
  <c r="AA867" i="8" l="1"/>
  <c r="B868" i="8"/>
  <c r="B869" i="8" s="1"/>
  <c r="C867" i="8"/>
  <c r="AA869" i="8" l="1"/>
  <c r="B870" i="8"/>
  <c r="C869" i="8"/>
  <c r="AA868" i="8"/>
  <c r="C868" i="8"/>
  <c r="AA870" i="8" l="1"/>
  <c r="C870" i="8"/>
  <c r="B871" i="8"/>
  <c r="AA871" i="8" l="1"/>
  <c r="C871" i="8"/>
  <c r="B872" i="8"/>
  <c r="AA872" i="8" l="1"/>
  <c r="C872" i="8"/>
  <c r="B873" i="8"/>
  <c r="AA873" i="8" l="1"/>
  <c r="B874" i="8"/>
  <c r="C873" i="8"/>
  <c r="AA874" i="8" l="1"/>
  <c r="C874" i="8"/>
  <c r="B875" i="8"/>
  <c r="AA875" i="8" l="1"/>
  <c r="C875" i="8"/>
  <c r="B876" i="8"/>
  <c r="AA876" i="8" l="1"/>
  <c r="B877" i="8"/>
  <c r="C876" i="8"/>
  <c r="AA877" i="8" l="1"/>
  <c r="C877" i="8"/>
  <c r="B878" i="8"/>
  <c r="AA878" i="8" l="1"/>
  <c r="B879" i="8"/>
  <c r="C878" i="8"/>
  <c r="AA879" i="8" l="1"/>
  <c r="C879" i="8"/>
  <c r="B880" i="8"/>
  <c r="AA880" i="8" l="1"/>
  <c r="C880" i="8"/>
  <c r="B881" i="8"/>
  <c r="AA881" i="8" l="1"/>
  <c r="C881" i="8"/>
  <c r="B882" i="8"/>
  <c r="AA882" i="8" l="1"/>
  <c r="B883" i="8"/>
  <c r="C882" i="8"/>
  <c r="AA883" i="8" l="1"/>
  <c r="C883" i="8"/>
  <c r="B884" i="8"/>
  <c r="AA884" i="8" l="1"/>
  <c r="C884" i="8"/>
  <c r="B885" i="8"/>
  <c r="AA885" i="8" l="1"/>
  <c r="B886" i="8"/>
  <c r="C885" i="8"/>
  <c r="AA886" i="8" l="1"/>
  <c r="B887" i="8"/>
  <c r="C886" i="8"/>
  <c r="AA887" i="8" l="1"/>
  <c r="B888" i="8"/>
  <c r="C887" i="8"/>
  <c r="AA888" i="8" l="1"/>
  <c r="B889" i="8"/>
  <c r="C888" i="8"/>
  <c r="AA889" i="8" l="1"/>
  <c r="B890" i="8"/>
  <c r="C889" i="8"/>
  <c r="AA890" i="8" l="1"/>
  <c r="B891" i="8"/>
  <c r="C890" i="8"/>
  <c r="AA891" i="8" l="1"/>
  <c r="C891" i="8"/>
  <c r="B892" i="8"/>
  <c r="AA892" i="8" l="1"/>
  <c r="C892" i="8"/>
  <c r="B893" i="8"/>
  <c r="AA893" i="8" l="1"/>
  <c r="B894" i="8"/>
  <c r="C893" i="8"/>
  <c r="AA894" i="8" l="1"/>
  <c r="C894" i="8"/>
  <c r="B895" i="8"/>
  <c r="AA895" i="8" l="1"/>
  <c r="B896" i="8"/>
  <c r="C895" i="8"/>
  <c r="AA896" i="8" l="1"/>
  <c r="C896" i="8"/>
  <c r="B897" i="8"/>
  <c r="AA897" i="8" l="1"/>
  <c r="C897" i="8"/>
  <c r="B898" i="8"/>
  <c r="AA898" i="8" l="1"/>
  <c r="C898" i="8"/>
  <c r="B899" i="8"/>
  <c r="AA899" i="8" l="1"/>
  <c r="C899" i="8"/>
  <c r="B900" i="8"/>
  <c r="AA900" i="8" l="1"/>
  <c r="B901" i="8"/>
  <c r="C900" i="8"/>
  <c r="AA901" i="8" l="1"/>
  <c r="B902" i="8"/>
  <c r="C901" i="8"/>
  <c r="AA902" i="8" l="1"/>
  <c r="B903" i="8"/>
  <c r="C902" i="8"/>
  <c r="AA903" i="8" l="1"/>
  <c r="C903" i="8"/>
  <c r="B904" i="8"/>
  <c r="AA904" i="8" l="1"/>
  <c r="C904" i="8"/>
  <c r="B905" i="8"/>
  <c r="AA905" i="8" l="1"/>
  <c r="C905" i="8"/>
  <c r="B906" i="8"/>
  <c r="AA906" i="8" l="1"/>
  <c r="C906" i="8"/>
  <c r="B907" i="8"/>
  <c r="AA907" i="8" l="1"/>
  <c r="B908" i="8"/>
  <c r="C907" i="8"/>
  <c r="AA908" i="8" l="1"/>
  <c r="C908" i="8"/>
  <c r="B909" i="8"/>
  <c r="AA909" i="8" l="1"/>
  <c r="B910" i="8"/>
  <c r="C909" i="8"/>
  <c r="AA910" i="8" l="1"/>
  <c r="C910" i="8"/>
  <c r="B911" i="8"/>
  <c r="AA911" i="8" l="1"/>
  <c r="AA5" i="8" s="1"/>
  <c r="C911" i="8"/>
  <c r="AA3" i="8" l="1"/>
  <c r="B2" i="8" s="1"/>
  <c r="B1"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Dieter Roos</author>
  </authors>
  <commentList>
    <comment ref="G19" authorId="0" shapeId="0" xr:uid="{00000000-0006-0000-0500-000001000000}">
      <text>
        <r>
          <rPr>
            <b/>
            <sz val="9"/>
            <color indexed="81"/>
            <rFont val="Segoe UI"/>
            <family val="2"/>
          </rPr>
          <t>Dieter Roos:</t>
        </r>
        <r>
          <rPr>
            <sz val="9"/>
            <color indexed="81"/>
            <rFont val="Segoe UI"/>
            <family val="2"/>
          </rPr>
          <t xml:space="preserve">
Zur Monozytenselektion</t>
        </r>
      </text>
    </comment>
    <comment ref="M28" authorId="0" shapeId="0" xr:uid="{00000000-0006-0000-0500-000002000000}">
      <text>
        <r>
          <rPr>
            <b/>
            <sz val="9"/>
            <color indexed="81"/>
            <rFont val="Segoe UI"/>
            <family val="2"/>
          </rPr>
          <t>Dieter Roos:</t>
        </r>
        <r>
          <rPr>
            <sz val="9"/>
            <color indexed="81"/>
            <rFont val="Segoe UI"/>
            <family val="2"/>
          </rPr>
          <t xml:space="preserve">
geändert von auf alpha beta auf ...+ CD 19
am 25.5.2017
</t>
        </r>
      </text>
    </comment>
    <comment ref="M31" authorId="0" shapeId="0" xr:uid="{00000000-0006-0000-0500-000003000000}">
      <text>
        <r>
          <rPr>
            <b/>
            <sz val="9"/>
            <color indexed="81"/>
            <rFont val="Segoe UI"/>
            <family val="2"/>
          </rPr>
          <t>Dieter Roos:</t>
        </r>
        <r>
          <rPr>
            <sz val="9"/>
            <color indexed="81"/>
            <rFont val="Segoe UI"/>
            <family val="2"/>
          </rPr>
          <t xml:space="preserve">
Zur Monozytenselektion</t>
        </r>
      </text>
    </comment>
    <comment ref="M32" authorId="0" shapeId="0" xr:uid="{00000000-0006-0000-0500-000004000000}">
      <text>
        <r>
          <rPr>
            <b/>
            <sz val="9"/>
            <color indexed="81"/>
            <rFont val="Segoe UI"/>
            <family val="2"/>
          </rPr>
          <t>Dieter Roos:</t>
        </r>
        <r>
          <rPr>
            <sz val="9"/>
            <color indexed="81"/>
            <rFont val="Segoe UI"/>
            <family val="2"/>
          </rPr>
          <t xml:space="preserve">
neu ab 27.6.2017
</t>
        </r>
      </text>
    </comment>
    <comment ref="Q35" authorId="0" shapeId="0" xr:uid="{00000000-0006-0000-0500-000005000000}">
      <text>
        <r>
          <rPr>
            <b/>
            <sz val="9"/>
            <color indexed="81"/>
            <rFont val="Segoe UI"/>
            <family val="2"/>
          </rPr>
          <t>Dieter Roos:</t>
        </r>
        <r>
          <rPr>
            <sz val="9"/>
            <color indexed="81"/>
            <rFont val="Segoe UI"/>
            <family val="2"/>
          </rPr>
          <t xml:space="preserve">
Vorschlag vom Mai 2023 - nicht angenommen</t>
        </r>
      </text>
    </comment>
    <comment ref="M45" authorId="0" shapeId="0" xr:uid="{00000000-0006-0000-0500-000006000000}">
      <text>
        <r>
          <rPr>
            <b/>
            <sz val="9"/>
            <color indexed="81"/>
            <rFont val="Segoe UI"/>
            <family val="2"/>
          </rPr>
          <t>Dieter Roos:</t>
        </r>
        <r>
          <rPr>
            <sz val="9"/>
            <color indexed="81"/>
            <rFont val="Segoe UI"/>
            <family val="2"/>
          </rPr>
          <t xml:space="preserve">
CD52 Dpl definieren</t>
        </r>
      </text>
    </comment>
    <comment ref="M52" authorId="0" shapeId="0" xr:uid="{00000000-0006-0000-0500-000007000000}">
      <text>
        <r>
          <rPr>
            <b/>
            <sz val="9"/>
            <color indexed="81"/>
            <rFont val="Segoe UI"/>
            <family val="2"/>
          </rPr>
          <t>Dieter Roos:</t>
        </r>
        <r>
          <rPr>
            <sz val="9"/>
            <color indexed="81"/>
            <rFont val="Segoe UI"/>
            <family val="2"/>
          </rPr>
          <t xml:space="preserve">
neu ab 27.6.2017
jedoch noch nicht übernommen</t>
        </r>
      </text>
    </comment>
  </commentList>
</comments>
</file>

<file path=xl/sharedStrings.xml><?xml version="1.0" encoding="utf-8"?>
<sst xmlns="http://schemas.openxmlformats.org/spreadsheetml/2006/main" count="19941" uniqueCount="1650">
  <si>
    <t>TTT</t>
  </si>
  <si>
    <t>JJ</t>
  </si>
  <si>
    <t>Prod-Grp</t>
  </si>
  <si>
    <t>Antikoagulanz</t>
  </si>
  <si>
    <t>Additivlösung</t>
  </si>
  <si>
    <t>System (offen/geschlossen)</t>
  </si>
  <si>
    <t>Volumen-klasse</t>
  </si>
  <si>
    <t>Lagerungstemperatur</t>
  </si>
  <si>
    <t>SpArt allo/ger/auto</t>
  </si>
  <si>
    <t>Sp-verf. VB Aph sonst</t>
  </si>
  <si>
    <t>Eins. Trf/n.Trf/Frak/Lokal/Zellk.</t>
  </si>
  <si>
    <t>Leuko-deplet</t>
  </si>
  <si>
    <t>Modif geteilt gepoolt rekonst.</t>
  </si>
  <si>
    <t>Bestrahlung</t>
  </si>
  <si>
    <t>Gewaschen</t>
  </si>
  <si>
    <t>Produkte: nur Leuko und Pl</t>
  </si>
  <si>
    <t>Quarantäne</t>
  </si>
  <si>
    <t>Gewebeprod.</t>
  </si>
  <si>
    <t>Inaktivierung</t>
  </si>
  <si>
    <t>EC-Prod-Code</t>
  </si>
  <si>
    <t>Kommentar</t>
  </si>
  <si>
    <t>HH</t>
  </si>
  <si>
    <t>GR</t>
  </si>
  <si>
    <t>A</t>
  </si>
  <si>
    <t>B</t>
  </si>
  <si>
    <t>C</t>
  </si>
  <si>
    <t>D</t>
  </si>
  <si>
    <t>E</t>
  </si>
  <si>
    <t>G</t>
  </si>
  <si>
    <t>H</t>
  </si>
  <si>
    <t>I</t>
  </si>
  <si>
    <t>K</t>
  </si>
  <si>
    <t>L</t>
  </si>
  <si>
    <t>M</t>
  </si>
  <si>
    <t>N</t>
  </si>
  <si>
    <t>O</t>
  </si>
  <si>
    <t>P</t>
  </si>
  <si>
    <t>Q</t>
  </si>
  <si>
    <t>T</t>
  </si>
  <si>
    <t>V</t>
  </si>
  <si>
    <t>Euro-Prodcode</t>
  </si>
  <si>
    <t>Anfordernde Stelle</t>
  </si>
  <si>
    <t>hh</t>
  </si>
  <si>
    <t>Selektions-Anzahl:</t>
  </si>
  <si>
    <t>122122521131211111</t>
  </si>
  <si>
    <t>121122111131111111</t>
  </si>
  <si>
    <t>121122111131211111</t>
  </si>
  <si>
    <t>121122111133111111</t>
  </si>
  <si>
    <t>121132111133111111</t>
  </si>
  <si>
    <t>121132111133211111</t>
  </si>
  <si>
    <t>2213121111133111111</t>
  </si>
  <si>
    <t>2213121111133211111</t>
  </si>
  <si>
    <t>561124122131111211</t>
  </si>
  <si>
    <t>5101124129131111211</t>
  </si>
  <si>
    <t>521124129131111211</t>
  </si>
  <si>
    <t>521124112111111211</t>
  </si>
  <si>
    <t>521124115131111211</t>
  </si>
  <si>
    <t>521124115131211211</t>
  </si>
  <si>
    <t>Prod-Code</t>
  </si>
  <si>
    <t>Prod-Gr</t>
  </si>
  <si>
    <t>Spezifikat Eintrag
(Eurocode.org/tables_draft)</t>
  </si>
  <si>
    <t>Preparation time</t>
  </si>
  <si>
    <t>Zeilen-Nr
(Quell-Datei)</t>
  </si>
  <si>
    <t/>
  </si>
  <si>
    <t>Gesamt</t>
  </si>
  <si>
    <r>
      <t xml:space="preserve">Blutkonserve CPD-A1 Eigenblut </t>
    </r>
    <r>
      <rPr>
        <sz val="8"/>
        <color indexed="10"/>
        <rFont val="Arial"/>
        <family val="2"/>
      </rPr>
      <t>(CPD cum Adenin, Leucodepl)</t>
    </r>
  </si>
  <si>
    <t>Zeilen-Nr</t>
  </si>
  <si>
    <t>5101224122131111211</t>
  </si>
  <si>
    <t>Spezifikationskette</t>
  </si>
  <si>
    <t>Ziffer 1 bis 6 des Produktcodes -
(zum Selektieren nach einzelnen Ziffern des Produktcodes)</t>
  </si>
  <si>
    <t>122122311731211111</t>
  </si>
  <si>
    <t>122122311741211111</t>
  </si>
  <si>
    <t>162122321731211111</t>
  </si>
  <si>
    <t>5101124122111111211</t>
  </si>
  <si>
    <t>Eintr-Datum</t>
  </si>
  <si>
    <t>Produkt-
code 
nume-
risch</t>
  </si>
  <si>
    <t>Spezifikation Eintragsformular</t>
  </si>
  <si>
    <t>SpezifikatNeu</t>
  </si>
  <si>
    <t>Zeil-Nr</t>
  </si>
  <si>
    <t>PCNeu</t>
  </si>
  <si>
    <t>Eintr-Dat</t>
  </si>
  <si>
    <t>SpzNeu</t>
  </si>
  <si>
    <t>SpzEin</t>
  </si>
  <si>
    <t>PCEin</t>
  </si>
  <si>
    <t>PC neu s. Zeile</t>
  </si>
  <si>
    <t>Spez. neu s. Zeile</t>
  </si>
  <si>
    <t>Spezifikat ~ eingetr. EC 
(Eurocode.org/tables_draft)</t>
  </si>
  <si>
    <t>Prod. Nr. ~ eingetragener Spezifikation</t>
  </si>
  <si>
    <t>Spezifikat. Identisch</t>
  </si>
  <si>
    <t xml:space="preserve">Bezeichnung </t>
  </si>
  <si>
    <t xml:space="preserve">(letzter Eintrag 13.3.2009) </t>
  </si>
  <si>
    <t>Ergebnis der Produktcode-Vergabeprüfung</t>
  </si>
  <si>
    <t>Prüf-ergebnis</t>
  </si>
  <si>
    <t>Produkt-Code</t>
  </si>
  <si>
    <t>Produkt-Gruppe</t>
  </si>
  <si>
    <t>ProdArt</t>
  </si>
  <si>
    <t>WB</t>
  </si>
  <si>
    <t>CPD</t>
  </si>
  <si>
    <t>No Add</t>
  </si>
  <si>
    <t>Closed</t>
  </si>
  <si>
    <t>2-6</t>
  </si>
  <si>
    <t>Allo</t>
  </si>
  <si>
    <t>-</t>
  </si>
  <si>
    <t>Transf</t>
  </si>
  <si>
    <t>None</t>
  </si>
  <si>
    <t>No Irr</t>
  </si>
  <si>
    <t>no sub</t>
  </si>
  <si>
    <t>NoQu</t>
  </si>
  <si>
    <t>20-24</t>
  </si>
  <si>
    <t>LCdepl</t>
  </si>
  <si>
    <t>No SV</t>
  </si>
  <si>
    <t>Pool</t>
  </si>
  <si>
    <t>Irrad</t>
  </si>
  <si>
    <t>Citr</t>
  </si>
  <si>
    <t>Rel</t>
  </si>
  <si>
    <t>Dir</t>
  </si>
  <si>
    <t>Ped</t>
  </si>
  <si>
    <t>ACD</t>
  </si>
  <si>
    <t>SAGM</t>
  </si>
  <si>
    <t>EK</t>
  </si>
  <si>
    <t>Qu</t>
  </si>
  <si>
    <t>WBfilt</t>
  </si>
  <si>
    <t>Open</t>
  </si>
  <si>
    <t>?</t>
  </si>
  <si>
    <t>Aph</t>
  </si>
  <si>
    <t>SpecInf</t>
  </si>
  <si>
    <t>TK</t>
  </si>
  <si>
    <t>T-Sol</t>
  </si>
  <si>
    <t>Plasma</t>
  </si>
  <si>
    <t>&lt;-30</t>
  </si>
  <si>
    <t>&lt;6h</t>
  </si>
  <si>
    <t>&lt;8</t>
  </si>
  <si>
    <t>&lt;24</t>
  </si>
  <si>
    <t>Misc</t>
  </si>
  <si>
    <t>Text</t>
  </si>
  <si>
    <t xml:space="preserve">A: Anticoagulant </t>
  </si>
  <si>
    <t xml:space="preserve">B: Additive solution </t>
  </si>
  <si>
    <t xml:space="preserve">C: System </t>
  </si>
  <si>
    <t xml:space="preserve">D: Volume </t>
  </si>
  <si>
    <t xml:space="preserve">E: Storage temperature </t>
  </si>
  <si>
    <t xml:space="preserve">H: Procedure of donation </t>
  </si>
  <si>
    <t xml:space="preserve">I: Preparation time </t>
  </si>
  <si>
    <t xml:space="preserve">K: Intended use </t>
  </si>
  <si>
    <t xml:space="preserve">M: Modifications </t>
  </si>
  <si>
    <t xml:space="preserve">O: Washing </t>
  </si>
  <si>
    <t xml:space="preserve">P: Product subclassification </t>
  </si>
  <si>
    <t xml:space="preserve">T: Tissue </t>
  </si>
  <si>
    <t xml:space="preserve">V: Pathogen inactivation </t>
  </si>
  <si>
    <t xml:space="preserve">? </t>
  </si>
  <si>
    <t xml:space="preserve">NoAC </t>
  </si>
  <si>
    <t xml:space="preserve">NoAdd </t>
  </si>
  <si>
    <t xml:space="preserve">Closed </t>
  </si>
  <si>
    <t xml:space="preserve">SV </t>
  </si>
  <si>
    <t xml:space="preserve">Allo </t>
  </si>
  <si>
    <t xml:space="preserve">WB </t>
  </si>
  <si>
    <t xml:space="preserve">NA </t>
  </si>
  <si>
    <t xml:space="preserve">Transf </t>
  </si>
  <si>
    <t xml:space="preserve">None </t>
  </si>
  <si>
    <t xml:space="preserve">NoIrr </t>
  </si>
  <si>
    <t xml:space="preserve">- </t>
  </si>
  <si>
    <t xml:space="preserve">CPD </t>
  </si>
  <si>
    <t xml:space="preserve">SAGM </t>
  </si>
  <si>
    <t xml:space="preserve">Open </t>
  </si>
  <si>
    <t xml:space="preserve">Auto </t>
  </si>
  <si>
    <t xml:space="preserve">Aph </t>
  </si>
  <si>
    <t xml:space="preserve">NoTrans </t>
  </si>
  <si>
    <t xml:space="preserve">BCrem </t>
  </si>
  <si>
    <t xml:space="preserve">Divid </t>
  </si>
  <si>
    <t xml:space="preserve">Wash </t>
  </si>
  <si>
    <t xml:space="preserve">Granulocytes </t>
  </si>
  <si>
    <t xml:space="preserve">Qu </t>
  </si>
  <si>
    <t xml:space="preserve">SD </t>
  </si>
  <si>
    <t xml:space="preserve">CPD-A1 </t>
  </si>
  <si>
    <t xml:space="preserve">PAGGS-M </t>
  </si>
  <si>
    <t xml:space="preserve">SterFilt </t>
  </si>
  <si>
    <t xml:space="preserve">Fract </t>
  </si>
  <si>
    <t xml:space="preserve">LCdepl </t>
  </si>
  <si>
    <t xml:space="preserve">Pool </t>
  </si>
  <si>
    <t xml:space="preserve">Lymphocytes </t>
  </si>
  <si>
    <t xml:space="preserve">CPD-A2 </t>
  </si>
  <si>
    <t xml:space="preserve">AS1 </t>
  </si>
  <si>
    <t xml:space="preserve">Postm </t>
  </si>
  <si>
    <t xml:space="preserve">CB </t>
  </si>
  <si>
    <t xml:space="preserve">&gt;18h </t>
  </si>
  <si>
    <t xml:space="preserve">Local </t>
  </si>
  <si>
    <t xml:space="preserve">WBfilt </t>
  </si>
  <si>
    <t xml:space="preserve">Rec </t>
  </si>
  <si>
    <t xml:space="preserve">Monocytes </t>
  </si>
  <si>
    <t xml:space="preserve">CPD-50 </t>
  </si>
  <si>
    <t xml:space="preserve">AS3 </t>
  </si>
  <si>
    <t xml:space="preserve">BM </t>
  </si>
  <si>
    <t xml:space="preserve">CellCult </t>
  </si>
  <si>
    <t xml:space="preserve">PoolDiv </t>
  </si>
  <si>
    <t xml:space="preserve">BuffyCoat </t>
  </si>
  <si>
    <t xml:space="preserve">ACD </t>
  </si>
  <si>
    <t xml:space="preserve">AS5 </t>
  </si>
  <si>
    <t xml:space="preserve">Interm </t>
  </si>
  <si>
    <t xml:space="preserve">BoneMarrow </t>
  </si>
  <si>
    <t xml:space="preserve">Comb </t>
  </si>
  <si>
    <t xml:space="preserve">ACD-A </t>
  </si>
  <si>
    <t xml:space="preserve">Adsol </t>
  </si>
  <si>
    <t xml:space="preserve">SpecInf </t>
  </si>
  <si>
    <t xml:space="preserve">CordCells </t>
  </si>
  <si>
    <t xml:space="preserve">ACD-B </t>
  </si>
  <si>
    <t xml:space="preserve">HES </t>
  </si>
  <si>
    <t xml:space="preserve">Glycerol </t>
  </si>
  <si>
    <t xml:space="preserve">Serum </t>
  </si>
  <si>
    <t xml:space="preserve">Citr </t>
  </si>
  <si>
    <t xml:space="preserve">Optisol </t>
  </si>
  <si>
    <t xml:space="preserve">DMSO </t>
  </si>
  <si>
    <t xml:space="preserve">ThawCryo </t>
  </si>
  <si>
    <t>&lt;not in use&gt;</t>
  </si>
  <si>
    <t xml:space="preserve">EDTA </t>
  </si>
  <si>
    <t xml:space="preserve">PAS </t>
  </si>
  <si>
    <t xml:space="preserve">PAS3M </t>
  </si>
  <si>
    <t>Cellfree</t>
  </si>
  <si>
    <t>EK gepoolti</t>
  </si>
  <si>
    <t>1</t>
  </si>
  <si>
    <t>0</t>
  </si>
  <si>
    <t>8</t>
  </si>
  <si>
    <t>9</t>
  </si>
  <si>
    <t>3</t>
  </si>
  <si>
    <t>2</t>
  </si>
  <si>
    <t>6</t>
  </si>
  <si>
    <t>4</t>
  </si>
  <si>
    <t>5</t>
  </si>
  <si>
    <t>Ped nicht geteilt</t>
  </si>
  <si>
    <t>Pool TK in PAS III, inaktiviert</t>
  </si>
  <si>
    <t>Prod-code 
(numer.)</t>
  </si>
  <si>
    <t>neuer Code vorhanden ?</t>
  </si>
  <si>
    <t>Neu verge-bener PC war noch frei</t>
  </si>
  <si>
    <t>pw: init</t>
  </si>
  <si>
    <t>pw = init</t>
  </si>
  <si>
    <t>Bei Schwierigkeiten bitte telefon. Rücksprache mit Dr. Roos: +49 40 5523162 (nicht immer erreichbar) bzw E-Mail-Mitteilung an roos@eurocode.org</t>
  </si>
  <si>
    <t>Ziffer</t>
  </si>
  <si>
    <t>Leukozytenkonzentrat, gewaschen</t>
  </si>
  <si>
    <t>F</t>
  </si>
  <si>
    <t>Dried</t>
  </si>
  <si>
    <t>Preservation</t>
  </si>
  <si>
    <t>Transpl</t>
  </si>
  <si>
    <t>RPMI</t>
  </si>
  <si>
    <t>HKT</t>
  </si>
  <si>
    <t>Tissue</t>
  </si>
  <si>
    <t>Amnion</t>
  </si>
  <si>
    <t>Cornea</t>
  </si>
  <si>
    <t>Fascia</t>
  </si>
  <si>
    <t>Menisc</t>
  </si>
  <si>
    <t>Tendon</t>
  </si>
  <si>
    <t>AcellDerm</t>
  </si>
  <si>
    <t>Skin</t>
  </si>
  <si>
    <t xml:space="preserve">EDTA-Pl </t>
  </si>
  <si>
    <t>ThDesinf</t>
  </si>
  <si>
    <t>Product groupe</t>
  </si>
  <si>
    <t>Tissue Preservation</t>
  </si>
  <si>
    <t>Sperm</t>
  </si>
  <si>
    <t>Oocyte</t>
  </si>
  <si>
    <t>OvarTiss</t>
  </si>
  <si>
    <t>Hepatoc</t>
  </si>
  <si>
    <t>Anz Sp</t>
  </si>
  <si>
    <t>Anzahl Spez</t>
  </si>
  <si>
    <t>Spalte</t>
  </si>
  <si>
    <t>NS</t>
  </si>
  <si>
    <t xml:space="preserve">SVPed </t>
  </si>
  <si>
    <t>VSTis</t>
  </si>
  <si>
    <t>RoomT</t>
  </si>
  <si>
    <t>No</t>
  </si>
  <si>
    <t>Lyophil</t>
  </si>
  <si>
    <t>Frozen</t>
  </si>
  <si>
    <t>DeepFr</t>
  </si>
  <si>
    <t>Alcohol</t>
  </si>
  <si>
    <t>CellCult</t>
  </si>
  <si>
    <t>VarMix</t>
  </si>
  <si>
    <t>PBSC</t>
  </si>
  <si>
    <t>FrDied</t>
  </si>
  <si>
    <t>BM-RBC</t>
  </si>
  <si>
    <t xml:space="preserve">CB-RBC </t>
  </si>
  <si>
    <t xml:space="preserve">QuarSer </t>
  </si>
  <si>
    <t>FrDriedSp</t>
  </si>
  <si>
    <t>CryoPlt</t>
  </si>
  <si>
    <t>Powder</t>
  </si>
  <si>
    <t>Cartilago</t>
  </si>
  <si>
    <t>CortBone</t>
  </si>
  <si>
    <t>WholeBone</t>
  </si>
  <si>
    <t>DeminBone</t>
  </si>
  <si>
    <t>Anmerkung vom 30.12.2013: Die Produkte 603002 und 603802 (Quarantäneserum und dto gepoolt für Laborzwecke) fehlen bei den "eingetragenen Codes"</t>
  </si>
  <si>
    <t>CD34Sel</t>
  </si>
  <si>
    <t>CD133Sel</t>
  </si>
  <si>
    <t>CD4Sel</t>
  </si>
  <si>
    <t>Anmerkungen vom 02.01.2014: Die Spezifikation L wurde vorläufig erweitert um Depletion und Selection</t>
  </si>
  <si>
    <t>CD14Sel</t>
  </si>
  <si>
    <t>Cell reduction/depletion/selection</t>
  </si>
  <si>
    <t>Prüfung ob Produktcode bereits vergeben wurde</t>
  </si>
  <si>
    <t>Anmerkungen vom17.03.2014: Eine weitere Tabelle "Häufigkeit neuer Spezifier" wurde eingeführt (noch nicht eingetragene Codes)</t>
  </si>
  <si>
    <t>Donor/recipient realationship</t>
  </si>
  <si>
    <t>System (open,closed,ster.filtr,cleanroom)</t>
  </si>
  <si>
    <t>Additiv solution</t>
  </si>
  <si>
    <t>Anticoagulant</t>
  </si>
  <si>
    <t>Product groups</t>
  </si>
  <si>
    <t>Volume</t>
  </si>
  <si>
    <t>Storage temperature</t>
  </si>
  <si>
    <t>Procedure of donation</t>
  </si>
  <si>
    <t>Intended use</t>
  </si>
  <si>
    <t>Modifications</t>
  </si>
  <si>
    <t>Gamma irradiation</t>
  </si>
  <si>
    <t>Washing</t>
  </si>
  <si>
    <t>Product subclassification</t>
  </si>
  <si>
    <t>Quarantine</t>
  </si>
  <si>
    <t>Pathogen inactivation</t>
  </si>
  <si>
    <t>Comment</t>
  </si>
  <si>
    <t>Requestor</t>
  </si>
  <si>
    <t>G:Donor/recipient relation</t>
  </si>
  <si>
    <t>L: Cell reduction / depletion / selction</t>
  </si>
  <si>
    <t>Product codes</t>
  </si>
  <si>
    <t>System</t>
  </si>
  <si>
    <t>Storage temperatur</t>
  </si>
  <si>
    <t>Donor/recepient relationship</t>
  </si>
  <si>
    <t>Cell reduction / depletion / selection</t>
  </si>
  <si>
    <t>Modification</t>
  </si>
  <si>
    <t>Washed</t>
  </si>
  <si>
    <t>n</t>
  </si>
  <si>
    <t xml:space="preserve">
legend:
</t>
  </si>
  <si>
    <r>
      <t xml:space="preserve">
Alle Produktcodes [PCs] von der Homepage sind im Blatt </t>
    </r>
    <r>
      <rPr>
        <b/>
        <sz val="10"/>
        <color indexed="10"/>
        <rFont val="Arial"/>
        <family val="2"/>
      </rPr>
      <t>"eingetr. Codes"</t>
    </r>
    <r>
      <rPr>
        <b/>
        <sz val="10"/>
        <rFont val="Arial"/>
        <family val="2"/>
      </rPr>
      <t xml:space="preserve"> (rotes Register) aufgeführt. Später vergebene PCs finden sich im Tabellenblatt </t>
    </r>
    <r>
      <rPr>
        <b/>
        <sz val="10"/>
        <color indexed="57"/>
        <rFont val="Arial"/>
        <family val="2"/>
      </rPr>
      <t>"neue Codes sort. n.Eintragsdatum"</t>
    </r>
    <r>
      <rPr>
        <b/>
        <sz val="10"/>
        <color indexed="17"/>
        <rFont val="Arial"/>
        <family val="2"/>
      </rPr>
      <t xml:space="preserve"> </t>
    </r>
    <r>
      <rPr>
        <b/>
        <sz val="10"/>
        <rFont val="Arial"/>
        <family val="2"/>
      </rPr>
      <t xml:space="preserve">(grünes Register). </t>
    </r>
    <r>
      <rPr>
        <b/>
        <sz val="10"/>
        <color indexed="10"/>
        <rFont val="Arial"/>
        <family val="2"/>
      </rPr>
      <t xml:space="preserve">Endgültige </t>
    </r>
    <r>
      <rPr>
        <b/>
        <sz val="10"/>
        <rFont val="Arial"/>
        <family val="2"/>
      </rPr>
      <t xml:space="preserve">PCs sind in </t>
    </r>
    <r>
      <rPr>
        <b/>
        <sz val="10"/>
        <color indexed="10"/>
        <rFont val="Arial"/>
        <family val="2"/>
      </rPr>
      <t>roter</t>
    </r>
    <r>
      <rPr>
        <b/>
        <sz val="10"/>
        <rFont val="Arial"/>
        <family val="2"/>
      </rPr>
      <t xml:space="preserve">, </t>
    </r>
    <r>
      <rPr>
        <b/>
        <sz val="10"/>
        <color indexed="36"/>
        <rFont val="Arial"/>
        <family val="2"/>
      </rPr>
      <t xml:space="preserve">vorläufige in violetter </t>
    </r>
    <r>
      <rPr>
        <b/>
        <sz val="10"/>
        <rFont val="Arial"/>
        <family val="2"/>
      </rPr>
      <t xml:space="preserve">Schrift dargestellt. Letztere können noch geändert werden und dürfen nur nach persönlicher Rücksprache mit Dr. Roos angewendet werden.
Zur Anforderung neuer Produktcodes ist das Blatt "Eintragsformular" (gelbes Register) zu benutzen. Dort bitte die Spezifikationen und (wichtig) Ihre Bezeichnung des Produkts eintragen. Gfs. können dazu Erläuterungen in der Spalte "Kommentar" angegeben werden.
Die grau unterlegten Felder bitte nicht benutzen. 
In Spalte AB wird angezeigt, ob es sich um eine neues Produkt handelt ("neue Spezifikation"), oder ob die Spezifikationen einem bereits eingetragenen Produktcode entsprechen (z. B. </t>
    </r>
    <r>
      <rPr>
        <b/>
        <sz val="10"/>
        <color indexed="10"/>
        <rFont val="Arial"/>
        <family val="2"/>
      </rPr>
      <t>"Prod.Code 080104"</t>
    </r>
    <r>
      <rPr>
        <b/>
        <sz val="10"/>
        <rFont val="Arial"/>
        <family val="2"/>
      </rPr>
      <t xml:space="preserve">),  bzw. einem nach dem letzten "Release" neu vergebenen PC (z. B. </t>
    </r>
    <r>
      <rPr>
        <b/>
        <sz val="10"/>
        <color indexed="57"/>
        <rFont val="Arial"/>
        <family val="2"/>
      </rPr>
      <t>"neuer Prod.Code 525110"</t>
    </r>
    <r>
      <rPr>
        <b/>
        <sz val="10"/>
        <rFont val="Arial"/>
        <family val="2"/>
      </rPr>
      <t>). 
Auch auf doppelt eingetragene Spezifikationen wird hingewiesen (</t>
    </r>
    <r>
      <rPr>
        <b/>
        <sz val="10"/>
        <color indexed="62"/>
        <rFont val="Arial"/>
        <family val="2"/>
      </rPr>
      <t>"Spez. doppelt"</t>
    </r>
    <r>
      <rPr>
        <b/>
        <sz val="10"/>
        <rFont val="Arial"/>
        <family val="2"/>
      </rPr>
      <t xml:space="preserve">). 
Die möglichen Spezifikationsüberschriften sollten angeklickt werden können, wenn Internetzugang besteht. Sie finden dann die bisher auf der EC-Homepage eingetragenen Spezifikationen. Wegen fehlender Qualifier-Spezifikationen ist eine persönliche Rücksprache mit Dr. Roos erforderlich.
In den Blättern </t>
    </r>
    <r>
      <rPr>
        <b/>
        <sz val="10"/>
        <color indexed="10"/>
        <rFont val="Arial"/>
        <family val="2"/>
      </rPr>
      <t>"eingetragene Codes"</t>
    </r>
    <r>
      <rPr>
        <b/>
        <sz val="10"/>
        <rFont val="Arial"/>
        <family val="2"/>
      </rPr>
      <t xml:space="preserve"> und </t>
    </r>
    <r>
      <rPr>
        <b/>
        <sz val="10"/>
        <color indexed="17"/>
        <rFont val="Arial"/>
        <family val="2"/>
      </rPr>
      <t>"neue Codes …"</t>
    </r>
    <r>
      <rPr>
        <b/>
        <sz val="10"/>
        <rFont val="Arial"/>
        <family val="2"/>
      </rPr>
      <t xml:space="preserve"> kann die Darstellung der Spezifikationen durch Druck auf die Schalttaste
zwischen numerisch und Kurztextform umgeschaltet werden. Bei Excel 2007 oder höher müssen hierzu unter " Optionen" Makros zugelassen werden. Entspechendes gilt für den Internetzugriff.  Durch Klicken auf die kleinen Dreiecke in Zeile 5 ist Selektion von Produkten nach Spezifier-Werten möglich.
Im Eintragsformular sind nur Ziffern erlaubt und es ist keine Umschaltung möglich. </t>
    </r>
  </si>
  <si>
    <t>Preparationtime</t>
  </si>
  <si>
    <t>Tissue preservation</t>
  </si>
  <si>
    <t>Specifier value</t>
  </si>
  <si>
    <t>Specifier value
(Erläuterung s. Kommentar)</t>
  </si>
  <si>
    <t>Anmerkungen vom 15.08.2014: Änderung F: "Preservation" auf "Tissue preservation", da nur Gewebe definiert werden.</t>
  </si>
  <si>
    <t>(&lt;h Einfrierzeit)</t>
  </si>
  <si>
    <t xml:space="preserve">&gt;48h </t>
  </si>
  <si>
    <t xml:space="preserve"> </t>
  </si>
  <si>
    <r>
      <rPr>
        <i/>
        <sz val="10"/>
        <rFont val="Arial"/>
        <family val="2"/>
      </rPr>
      <t>Anmerkungen vom 27.11.2014:</t>
    </r>
    <r>
      <rPr>
        <b/>
        <i/>
        <sz val="10"/>
        <rFont val="Arial"/>
        <family val="2"/>
      </rPr>
      <t xml:space="preserve"> Neu Release 2015-10-04 ! </t>
    </r>
    <r>
      <rPr>
        <i/>
        <sz val="9"/>
        <rFont val="Arial"/>
        <family val="2"/>
      </rPr>
      <t>(enthält alle bis zum 27.11.2015 beantragten Produkte)</t>
    </r>
  </si>
  <si>
    <t>CancBone</t>
  </si>
  <si>
    <t>CortCancBone</t>
  </si>
  <si>
    <t>PAA</t>
  </si>
  <si>
    <t>GlrradPath</t>
  </si>
  <si>
    <t>Anmerkungen vom 28.11.2014: Spezifikationen geändert und ergänzt u. a. "L" und "M" bei Tissue standardmäßig auf "1" ~ keine, sofern keine Modifikation.</t>
  </si>
  <si>
    <t>Anmerkungen vom 11.12.2015: Korrekturen bei "Spezifier" und "Spez-Häufigkeiten"</t>
  </si>
  <si>
    <t>Anmerkungen vom 15.12.2015: Korrekturen im Blatt neue Codes (Wash von 2 auf 1 gesetzt)</t>
  </si>
  <si>
    <t>Artery</t>
  </si>
  <si>
    <t>Vein</t>
  </si>
  <si>
    <t>Aorta</t>
  </si>
  <si>
    <t>Sclera</t>
  </si>
  <si>
    <t xml:space="preserve">Citr+Hep </t>
  </si>
  <si>
    <t>RPMI+DMSO</t>
  </si>
  <si>
    <t>Eurocollins</t>
  </si>
  <si>
    <t>EaglesMed</t>
  </si>
  <si>
    <t>HyalAcid</t>
  </si>
  <si>
    <t xml:space="preserve">CleanR </t>
  </si>
  <si>
    <t>NonSVC</t>
  </si>
  <si>
    <t xml:space="preserve">NonSV </t>
  </si>
  <si>
    <t>CryoPres</t>
  </si>
  <si>
    <t xml:space="preserve">≤6h </t>
  </si>
  <si>
    <t xml:space="preserve">≤18h </t>
  </si>
  <si>
    <t xml:space="preserve">≤24h </t>
  </si>
  <si>
    <t xml:space="preserve">≤48h </t>
  </si>
  <si>
    <t xml:space="preserve">≤4h </t>
  </si>
  <si>
    <t xml:space="preserve">≤8h </t>
  </si>
  <si>
    <t xml:space="preserve">≤12h </t>
  </si>
  <si>
    <t xml:space="preserve">Other </t>
  </si>
  <si>
    <t>EryDepl</t>
  </si>
  <si>
    <t>PoolLrg</t>
  </si>
  <si>
    <t>PltLys</t>
  </si>
  <si>
    <t>BoneGranula</t>
  </si>
  <si>
    <t>NA</t>
  </si>
  <si>
    <t>EBeam</t>
  </si>
  <si>
    <t>BloodVessel</t>
  </si>
  <si>
    <t>Pericard</t>
  </si>
  <si>
    <t>System (open, closed, ster.filtr, cleanroom)</t>
  </si>
  <si>
    <t xml:space="preserve">20to24°C </t>
  </si>
  <si>
    <t xml:space="preserve">2to6°C </t>
  </si>
  <si>
    <t xml:space="preserve">≤-18°C  </t>
  </si>
  <si>
    <t xml:space="preserve">≤-30°C  </t>
  </si>
  <si>
    <t xml:space="preserve">≤-60°C  </t>
  </si>
  <si>
    <t xml:space="preserve">≤-140°C  </t>
  </si>
  <si>
    <t xml:space="preserve">-196°C  </t>
  </si>
  <si>
    <t xml:space="preserve">2to25°C </t>
  </si>
  <si>
    <t xml:space="preserve">30to38°C </t>
  </si>
  <si>
    <t xml:space="preserve">-45to-35°C </t>
  </si>
  <si>
    <t xml:space="preserve">1to10°C </t>
  </si>
  <si>
    <t xml:space="preserve">5to30°C </t>
  </si>
  <si>
    <t xml:space="preserve">≤-35°C </t>
  </si>
  <si>
    <t>FibCortBone</t>
  </si>
  <si>
    <t>TibCortBone</t>
  </si>
  <si>
    <t>FemCortBone</t>
  </si>
  <si>
    <t>Invalid</t>
  </si>
  <si>
    <t>TimeEntry</t>
  </si>
  <si>
    <t>TimeReleased</t>
  </si>
  <si>
    <t>Cancelled</t>
  </si>
  <si>
    <t>ShortProfile</t>
  </si>
  <si>
    <t>EUGenericName</t>
  </si>
  <si>
    <t>WB:CPD</t>
  </si>
  <si>
    <t>WB:NoTrans/CPD</t>
  </si>
  <si>
    <t>WB:Fract/CPD/20to24°C</t>
  </si>
  <si>
    <t>WB:CPD/LCdepl</t>
  </si>
  <si>
    <t>WB:CPD/LCdepl/Pool/NonSV</t>
  </si>
  <si>
    <t>WB:CPD/LCdepl/Pool/Irrad/NonSV</t>
  </si>
  <si>
    <t>WB:CPD/LCdepl/Rec</t>
  </si>
  <si>
    <t>WB:CPD/LCdepl/Rec/Irrad</t>
  </si>
  <si>
    <t>WB:NoTrans/CPD-A1</t>
  </si>
  <si>
    <t>WB:Fract/Citr/20to24°C</t>
  </si>
  <si>
    <t>WB:Rel/CPD/LCdepl/Irrad</t>
  </si>
  <si>
    <t>WB:Auto/CPD</t>
  </si>
  <si>
    <t>WB:Auto/CPD/LCdepl</t>
  </si>
  <si>
    <t>WB:Auto/CPD-A1/LCdepl</t>
  </si>
  <si>
    <t>WB:Dir/CPD</t>
  </si>
  <si>
    <t>WB:Dir/CPD/LCdepl</t>
  </si>
  <si>
    <t>WB:Dir/CPD/LCdepl/Irrad</t>
  </si>
  <si>
    <t>WB:Dir/CPD/LCdepl/Rec</t>
  </si>
  <si>
    <t>WB:Dir/CPD/LCdepl/Rec/NonSV</t>
  </si>
  <si>
    <t>WB:Dir/CPD/LCdepl/Rec/Irrad</t>
  </si>
  <si>
    <t>WB:Dir/CPD/SAGM/LCdepl/Rec/Irrad</t>
  </si>
  <si>
    <t>WB:Dir/CPD/LCdepl/Rec/Irrad/SVPed</t>
  </si>
  <si>
    <t>WB:Dir/CPD/LCdepl/Rec/Irrad/NonSV</t>
  </si>
  <si>
    <t>WB:Dir/ACD/SAGM/Other/LCdepl/Rec/Irrad</t>
  </si>
  <si>
    <t>WB:Dir/CPD/SAGM/Other/LCdepl/Rec/Irrad</t>
  </si>
  <si>
    <t>RCC:CPD/SAGM/BCrem</t>
  </si>
  <si>
    <t>RCC:CPD/PAGGS-M/BCrem</t>
  </si>
  <si>
    <t>RCC:CPD/Adsol/BCrem</t>
  </si>
  <si>
    <t>RCC:CPD/SAGM/LCdepl</t>
  </si>
  <si>
    <t>RCC:CPD/PAGGS-M/LCdepl</t>
  </si>
  <si>
    <t>RCC:CPD/Adsol/LCdepl</t>
  </si>
  <si>
    <t>RCC:CPD/LCdepl</t>
  </si>
  <si>
    <t>RCC:CPD/SAGM/LCdepl/NonSVC</t>
  </si>
  <si>
    <t>RCC:CPD/LCdepl/NonSVC</t>
  </si>
  <si>
    <t>RCC:NoTrans/CPD/SAGM/LCdepl</t>
  </si>
  <si>
    <t>RCC:CPD/LCdepl/SVPed</t>
  </si>
  <si>
    <t>RCC:CPD/Adsol/Divid/LCdepl/SVPed</t>
  </si>
  <si>
    <t>RCC:CPD/LCdepl/NonSV</t>
  </si>
  <si>
    <t>RCC:CPD/SAGM/BCrem/Irrad</t>
  </si>
  <si>
    <t>RCC:CPD/PAGGS-M/BCrem/Irrad</t>
  </si>
  <si>
    <t>RCC:CPD/SAGM/LCdepl/Irrad</t>
  </si>
  <si>
    <t>RCC:CPD/PAGGS-M/LCdepl/Irrad</t>
  </si>
  <si>
    <t>RCC:CPD/Adsol/LCdepl/Irrad</t>
  </si>
  <si>
    <t>RCC:CPD/SAGM/LCdepl/Irrad/NonSVC</t>
  </si>
  <si>
    <t>RCC:CPD/PAGGS-M/LCdepl/Irrad/NonSVC</t>
  </si>
  <si>
    <t>RCC:CPD/LCdepl/Irrad/NonSVC</t>
  </si>
  <si>
    <t>RCC:CPD/LCdepl/Irrad/SVPed</t>
  </si>
  <si>
    <t>RCC:CPD/LCdepl/Irrad/NonSV</t>
  </si>
  <si>
    <t>RCC:CPD/SAGM</t>
  </si>
  <si>
    <t>RCC:NoTrans/CPD/PAGGS-M</t>
  </si>
  <si>
    <t>RCC:CPD</t>
  </si>
  <si>
    <t>RCC:CPD/SAGM/WBfilt</t>
  </si>
  <si>
    <t>RCC:CPD/PAGGS-M/WBfilt</t>
  </si>
  <si>
    <t>RCC:CPD/SAGM/WBfilt/Irrad</t>
  </si>
  <si>
    <t>RCC:CPD/PAGGS-M/WBfilt/Irrad</t>
  </si>
  <si>
    <t>RCC:CPD/SAGM/Divid/BCrem/SVPed</t>
  </si>
  <si>
    <t>RCC:CPD/SAGM/Divid/LCdepl/SVPed</t>
  </si>
  <si>
    <t>RCC:CPD/PAGGS-M/Divid/LCdepl/SVPed</t>
  </si>
  <si>
    <t>RCC:CPD/Divid/LCdepl/SVPed</t>
  </si>
  <si>
    <t>RCC:CPD/SAGM/Divid/LCdepl/NonSV</t>
  </si>
  <si>
    <t>RCC:CPD/SAGM/Divid/BCrem/Irrad/SVPed</t>
  </si>
  <si>
    <t>RCC:CPD/SAGM/Divid/LCdepl/Irrad/SVPed</t>
  </si>
  <si>
    <t>RCC:CPD/PAGGS-M/Divid/LCdepl/Irrad/SVPed</t>
  </si>
  <si>
    <t>RCC:CPD/Adsol/Divid/LCdepl/Irrad/SVPed</t>
  </si>
  <si>
    <t>RCC:CPD/SAGM/Divid/LCdepl/Irrad/NonSV</t>
  </si>
  <si>
    <t>RCC:CPD/SAGM/Divid/WBfilt/SVPed</t>
  </si>
  <si>
    <t>RCC:CPD/PAGGS-M/Divid/WBfilt/SVPed</t>
  </si>
  <si>
    <t>RCC:CPD/SAGM/Divid/WBfilt/Irrad/SVPed</t>
  </si>
  <si>
    <t>RCC:CPD/PAGGS-M/Divid/WBfilt/Irrad/SVPed</t>
  </si>
  <si>
    <t>RCC:CPD/Pool/LCdepl/SVPed</t>
  </si>
  <si>
    <t>RCC:CPD/Pool/LCdepl/NonSV</t>
  </si>
  <si>
    <t>RCC:CPD/Pool/LCdepl/Irrad/NonSV</t>
  </si>
  <si>
    <t>RCC:CPD/PAGGS-M/BCrem/Wash</t>
  </si>
  <si>
    <t>RCC:CPD/BCrem/Wash</t>
  </si>
  <si>
    <t>RCC:CPD/Glycerol/BCrem/Open/-196°C/Wash</t>
  </si>
  <si>
    <t>RCC:CPD/SAGM/LCdepl/Wash</t>
  </si>
  <si>
    <t>RCC:CPD/PAGGS-M/LCdepl/Wash</t>
  </si>
  <si>
    <t>RCC:CPD/LCdepl/Wash</t>
  </si>
  <si>
    <t>RCC:CPD/Glycerol/LCdepl/Open/-196°C/Wash</t>
  </si>
  <si>
    <t>RCC:CPD/LCdepl/Open/Wash</t>
  </si>
  <si>
    <t>RCC:CPD/LCdepl/Wash/NonSVC</t>
  </si>
  <si>
    <t>RCC:CPD/Divid/LCdepl/Wash/SVPed</t>
  </si>
  <si>
    <t>RCC:CPD/PAGGS-M/BCrem/Irrad/Wash</t>
  </si>
  <si>
    <t>RCC:CPD/Glycerol/BCrem/Irrad/Open/-196°C/Wash</t>
  </si>
  <si>
    <t>RCC:CPD/SAGM/LCdepl/Irrad/Wash</t>
  </si>
  <si>
    <t>RCC:CPD/PAGGS-M/LCdepl/Irrad/Wash</t>
  </si>
  <si>
    <t>RCC:CPD/LCdepl/Irrad/Wash</t>
  </si>
  <si>
    <t>RCC:CPD/Glycerol/LCdepl/Irrad/Open/-196°C/Wash</t>
  </si>
  <si>
    <t>RCC:CPD/LCdepl/Irrad/Open/Wash</t>
  </si>
  <si>
    <t>RCC:CPD/LCdepl/Irrad/Wash/NonSVC</t>
  </si>
  <si>
    <t>RCC:CPD/Divid/LCdepl/Irrad/Wash/SVPed</t>
  </si>
  <si>
    <t>RCC:CPD/SAGM/Divid/LCdepl/Wash/SVPed</t>
  </si>
  <si>
    <t>RCC:CPD/SAGM/Divid/LCdepl/Irrad/Wash/SVPed</t>
  </si>
  <si>
    <t>RCC:ThawCryo/CPD/LCdepl/Wash/Qu</t>
  </si>
  <si>
    <t>RCC:ThawCryo/?/LCdepl/Open/Wash</t>
  </si>
  <si>
    <t>RCC:CPD/SAGM/LCdepl/Aph</t>
  </si>
  <si>
    <t>RCC:CPD/PAGGS-M/LCdepl/Aph</t>
  </si>
  <si>
    <t>RCC:CPD/SAGM/LCdepl/Aph/NonSVC</t>
  </si>
  <si>
    <t>RCC:CPD/SAGM/Divid/LCdepl/Aph/SVPed</t>
  </si>
  <si>
    <t>RCC:CPD/PAGGS-M/Divid/LCdepl/Aph/SVPed</t>
  </si>
  <si>
    <t>RCC:CPD/SAGM/LCdepl/Irrad/Aph</t>
  </si>
  <si>
    <t>RCC:CPD/PAGGS-M/LCdepl/Irrad/Aph</t>
  </si>
  <si>
    <t>RCC:CPD/SAGM/LCdepl/Irrad/Aph/NonSVC</t>
  </si>
  <si>
    <t>RCC:CPD/SAGM/Divid/LCdepl/Irrad/Aph/SVPed</t>
  </si>
  <si>
    <t>RCC:CPD/PAGGS-M/Divid/LCdepl/Irrad/Aph/SVPed</t>
  </si>
  <si>
    <t>RCC:CPD/SAGM/Divid/LCdepl/Aph/NonSV</t>
  </si>
  <si>
    <t>RCC:CPD/SAGM/Divid/LCdepl/Irrad/Aph/NonSV</t>
  </si>
  <si>
    <t>RCC:CPD/SAGM/LCdepl/Aph/Wash</t>
  </si>
  <si>
    <t>RCC:CPD/LCdepl/Aph/Wash</t>
  </si>
  <si>
    <t>RCC:CPD/SAGM/LCdepl/Irrad/Aph/Wash</t>
  </si>
  <si>
    <t>RCC:ThawCryo/CPD/LCdepl/Aph/Wash/Qu</t>
  </si>
  <si>
    <t>RCC:LCdepl/Wash</t>
  </si>
  <si>
    <t>RCC:Divid/LCdepl/Wash/SVPed</t>
  </si>
  <si>
    <t>RCC:LCdepl/Irrad/Wash</t>
  </si>
  <si>
    <t>RCC:Divid/LCdepl/Irrad/Wash/SVPed</t>
  </si>
  <si>
    <t>RCC:ACD/SAGM/LCdepl/Aph</t>
  </si>
  <si>
    <t>RCC:ACD/Adsol/LCdepl/Aph</t>
  </si>
  <si>
    <t>RCC:ACD/SAGM/LCdepl/Aph/NonSVC</t>
  </si>
  <si>
    <t>RCC:ACD/SAGM/LCdepl/Irrad/Aph</t>
  </si>
  <si>
    <t>RCC:ACD/SAGM/LCdepl/Irrad/Aph/NonSVC</t>
  </si>
  <si>
    <t>RCC:ACD/SAGM/Divid/LCdepl/Aph/SVPed</t>
  </si>
  <si>
    <t>RCC:ACD/SAGM/Divid/LCdepl/Irrad/Aph/SVPed</t>
  </si>
  <si>
    <t>RCC:ACD/SAGM/LCdepl/Aph/Wash</t>
  </si>
  <si>
    <t>RCC:ACD/SAGM/LCdepl/Irrad/Aph/Wash</t>
  </si>
  <si>
    <t>RCC:ThawCryo/ACD/LCdepl/Aph/Wash/Qu</t>
  </si>
  <si>
    <t>RCC:ACD-A/SAGM/LCdepl/Aph</t>
  </si>
  <si>
    <t>RCC:Auto/ACD/SAGM/LCdepl/Aph</t>
  </si>
  <si>
    <t>RCC:ThawCryo/Auto/ACD/LCdepl/Aph/Wash</t>
  </si>
  <si>
    <t>RCC:Auto/CPD/SAGM/BCrem/Aph</t>
  </si>
  <si>
    <t>RCC:Rel/CPD/SAGM/LCdepl/Irrad/Aph</t>
  </si>
  <si>
    <t>RCC:Rel/CPD/SAGM/LCdepl/Irrad/Aph/SVPed</t>
  </si>
  <si>
    <t>RCC:Rel/CPD/SAGM/Divid/LCdepl/Irrad/Aph/SVPed</t>
  </si>
  <si>
    <t>RCC:Rel/LCdepl/Irrad/Wash</t>
  </si>
  <si>
    <t>RCC:Auto/CPD/SAGM/LCdepl/Aph</t>
  </si>
  <si>
    <t>RCC:Auto/CPD/PAGGS-M/LCdepl/Aph</t>
  </si>
  <si>
    <t>RCC:Dir/CPD/SAGM/LCdepl/Irrad/Aph</t>
  </si>
  <si>
    <t>RCC:Dir/CPD/SAGM/Divid/LCdepl/Aph/SVPed</t>
  </si>
  <si>
    <t>RCC:Dir/CPD/SAGM/Divid/LCdepl/Irrad/Aph/SVPed</t>
  </si>
  <si>
    <t>RCC:ThawCryo/Auto/CPD/LCdepl/Aph/Wash</t>
  </si>
  <si>
    <t>RCC:BM-RBC/Auto/ACD-A+Hep/SAGM/BCrem/Open/BM/?</t>
  </si>
  <si>
    <t>RCC:Auto/CPD/SAGM/BCrem</t>
  </si>
  <si>
    <t>RCC:Auto/CPD/PAGGS-M/BCrem</t>
  </si>
  <si>
    <t>RCC:Auto/CPD/SAGM/LCdepl</t>
  </si>
  <si>
    <t>RCC:Auto/CPD/PAGGS-M/LCdepl</t>
  </si>
  <si>
    <t>RCC:Auto/CPD/SAGM/BCrem/Irrad</t>
  </si>
  <si>
    <t>RCC:Auto/CPD/SAGM/LCdepl/Irrad</t>
  </si>
  <si>
    <t>RCC:Auto/CPD/SAGM</t>
  </si>
  <si>
    <t>RCC:NoTrans/Auto/CPD/PAGGS-M</t>
  </si>
  <si>
    <t>RCC:CB-RBC/Auto/CPD/SAGM/CB/NonSV</t>
  </si>
  <si>
    <t>RCC:Auto/CPD/SAGM/WBfilt</t>
  </si>
  <si>
    <t>RCC:Auto/CPD/Glycerol/BCrem/Open/-196°C/Wash</t>
  </si>
  <si>
    <t>RCC:ThawCryo/Auto/CPD/LCdepl/Wash</t>
  </si>
  <si>
    <t>RCC:ThawCryo/Auto/?/LCdepl/Open/Wash</t>
  </si>
  <si>
    <t>RCC:Dir/CPD/SAGM/LCdepl</t>
  </si>
  <si>
    <t>RCC:Dir/CPD/SAGM/LCdepl/Irrad</t>
  </si>
  <si>
    <t>RCC:SpecInf/Dir/CPD/SAGM/LCdepl/Irrad/SVPed</t>
  </si>
  <si>
    <t>RCC:Dir/CPD/SAGM/LCdepl/Irrad/NonSVC</t>
  </si>
  <si>
    <t>RCC:Rel/CPD/SAGM/LCdepl/Irrad</t>
  </si>
  <si>
    <t>RCC:Rel/CPD/SAGM/Divid/LCdepl/Irrad/SVPed</t>
  </si>
  <si>
    <t>RCC:Dir/CPD/SAGM/WBfilt</t>
  </si>
  <si>
    <t>RCC:Dir/CPD/SAGM/WBfilt/Irrad</t>
  </si>
  <si>
    <t>RCC:SpecInf/Dir/CPD/SAGM/WBfilt/Irrad/SVPed</t>
  </si>
  <si>
    <t>RCC:SpecInf/Dir/CPD/SAGM/Divid/LCdepl/SVPed</t>
  </si>
  <si>
    <t>RCC:Dir/CPD/SAGM/Divid/LCdepl/SVPed</t>
  </si>
  <si>
    <t>RCC:SpecInf/Dir/CPD/SAGM/Divid/LCdepl/Irrad/SVPed</t>
  </si>
  <si>
    <t>RCC:Dir/CPD/SAGM/Divid/LCdepl/Irrad/SVPed</t>
  </si>
  <si>
    <t>RCC:SpecInf/Dir/CPD/SAGM/Divid/WBfilt/Irrad/SVPed</t>
  </si>
  <si>
    <t>RCC:Dir/CPD/SAGM/LCdepl/Wash</t>
  </si>
  <si>
    <t>RCC:Dir/LCdepl/Wash</t>
  </si>
  <si>
    <t>RCC:Dir/Divid/LCdepl/Wash/SVPed</t>
  </si>
  <si>
    <t>RCC:Dir/LCdepl/Irrad/Wash</t>
  </si>
  <si>
    <t>RCC:Dir/Divid/LCdepl/Irrad/Wash/SVPed</t>
  </si>
  <si>
    <t>RCC:ThawCryo/Dir/?/LCdepl/Open/Wash</t>
  </si>
  <si>
    <t>RCC:Dir/CPD/PAGGS-M/Rec/LCdepl/Irrad</t>
  </si>
  <si>
    <t>RCC:SpecInf/Dir/ACD/SAGM/Divid/LCdepl/Irrad/Aph/SVPed</t>
  </si>
  <si>
    <t>RCC:Dir/CPD/SAGM/LCdepl/Aph</t>
  </si>
  <si>
    <t>RCC:SpecInf/Dir/ACD/SAGM/LCdepl/Irrad/Aph/SVPed</t>
  </si>
  <si>
    <t>Platelets:Aph/ACD-A</t>
  </si>
  <si>
    <t>Platelets:Aph/ACD-A/Open</t>
  </si>
  <si>
    <t>Platelets:Aph/ACD-A/NonSV</t>
  </si>
  <si>
    <t>Platelets:Aph/ACD-A/LCdepl</t>
  </si>
  <si>
    <t>Platelets:Aph/ACD-A/PAS3/LCdepl</t>
  </si>
  <si>
    <t>Platelets:Aph/ACD-A/PAS3/LCdepl/Phch</t>
  </si>
  <si>
    <t>Platelets:Aph/ACD-A/PAS3M/LCdepl</t>
  </si>
  <si>
    <t>Platelets:Aph/ACD-A/Open/LCdepl</t>
  </si>
  <si>
    <t>Platelets:Aph/ACD-A/PAS3M/LCdepl/Phch</t>
  </si>
  <si>
    <t>Platelets:Aph/ACD-A/LCdepl/NonSVC</t>
  </si>
  <si>
    <t>Platelets:NoTrans/Aph/ACD-A/LCdepl</t>
  </si>
  <si>
    <t>Platelets:NoTrans/Aph/ACD-A/PAS3M/LCdepl/Divid/SVPed</t>
  </si>
  <si>
    <t>Platelets:Aph/ACD-A/LCdepl/NonSV</t>
  </si>
  <si>
    <t>Platelets:Aph/ACD-A/Irrad</t>
  </si>
  <si>
    <t>Platelets:Aph/ACD-A/PAS3/LCdepl/Irrad</t>
  </si>
  <si>
    <t>Platelets:Aph/ACD-A/Open/Irrad</t>
  </si>
  <si>
    <t>Platelets:Aph/ACD-A/LCdepl/Irrad</t>
  </si>
  <si>
    <t>Platelets:Aph/ACD-A/PAS3M/LCdepl/Irrad</t>
  </si>
  <si>
    <t>Platelets:Aph/ACD-A/Open/LCdepl/Irrad</t>
  </si>
  <si>
    <t>Platelets:Aph/ACD-A/LCdepl/Irrad/NonSVC</t>
  </si>
  <si>
    <t>Platelets:NoTrans/Aph/ACD-A/LCdepl/Irrad</t>
  </si>
  <si>
    <t>Platelets:NoTrans/Aph/ACD-A/PAS3M/LCdepl/Divid/Irrad/SVPed</t>
  </si>
  <si>
    <t>Platelets:Aph/ACD-A/Divid/NonSV</t>
  </si>
  <si>
    <t>Platelets:Aph/ACD-A/PAS3/LCdepl/Divid/Phch/NonSV</t>
  </si>
  <si>
    <t>Platelets:Aph/ACD-A/LCdepl/Divid/NonSVC</t>
  </si>
  <si>
    <t>Platelets:Aph/ACD-A/PAS3/LCdepl/Divid/SVPed</t>
  </si>
  <si>
    <t>Platelets:Aph/ACD-A/PAS3M/Divid/SVPed</t>
  </si>
  <si>
    <t>Platelets:Aph/ACD-A/LCdepl/Divid/NonSV</t>
  </si>
  <si>
    <t>Platelets:Aph/ACD-A/PAS3/LCdepl/Divid/NonSV</t>
  </si>
  <si>
    <t>Platelets:Aph/ACD-A/LCdepl/Divid/Irrad/NonSVC</t>
  </si>
  <si>
    <t>Platelets:Aph/ACD-A/PAS3/LCdepl/Divid/Irrad/SVPed</t>
  </si>
  <si>
    <t>Platelets:Aph/ACD-A/PAS3M/Divid/Irrad/SVPed</t>
  </si>
  <si>
    <t>Platelets:Aph/ACD-A/LCdepl/Divid/Irrad/NonSV</t>
  </si>
  <si>
    <t>Platelets:Aph/ACD-A/PAS3/LCdepl/Divid/Irrad/NonSV</t>
  </si>
  <si>
    <t>Platelets:CPD/?/LCdepl/Pool</t>
  </si>
  <si>
    <t>Platelets:CPD/?/LCdepl/Pool/Irrad</t>
  </si>
  <si>
    <t>Platelets:Aph/ACD-A/LCdepl/Wash/NonSV</t>
  </si>
  <si>
    <t>Platelets:Aph/ACD-A/LCdepl/Wash</t>
  </si>
  <si>
    <t>Platelets:Aph/ACD-A/LCdepl/Irrad/Wash</t>
  </si>
  <si>
    <t>Platelets:Aph/ACD-A/LCdepl/Irrad/Wash/NonSV</t>
  </si>
  <si>
    <t>Platelets:Aph/ACD-A/Wash</t>
  </si>
  <si>
    <t>Platelets:Aph/ACD-A/Irrad/Wash</t>
  </si>
  <si>
    <t>Platelets:Aph/ACD-A/PAS3M/LCdepl/NonSVC</t>
  </si>
  <si>
    <t>Platelets:Aph/ACD-A/PAS3M/LCdepl/Irrad/NonSVC</t>
  </si>
  <si>
    <t>Platelets:Aph/ACD-A/LCdepl/Divid/SVPed</t>
  </si>
  <si>
    <t>Platelets:Aph/ACD-A/LCdepl/Divid/Irrad/SVPed</t>
  </si>
  <si>
    <t>Platelets:CPD</t>
  </si>
  <si>
    <t>Platelets:CPD/Open</t>
  </si>
  <si>
    <t>Platelets:CPD/LCdepl</t>
  </si>
  <si>
    <t>Platelets:CPD/Open/LCdepl</t>
  </si>
  <si>
    <t>Platelets:CPD/Irrad</t>
  </si>
  <si>
    <t>Platelets:CPD/Open/Irrad</t>
  </si>
  <si>
    <t>Platelets:CPD/LCdepl/Irrad</t>
  </si>
  <si>
    <t>Platelets:CPD/Open/LCdepl/Irrad</t>
  </si>
  <si>
    <t>Platelets:CPD/Pool</t>
  </si>
  <si>
    <t>Platelets:CPD/Open/Pool</t>
  </si>
  <si>
    <t>Platelets:CPD/LCdepl/Pool</t>
  </si>
  <si>
    <t>Platelets:CPD/PAS/LCdepl/Pool</t>
  </si>
  <si>
    <t>Platelets:CPD/PAS3/LCdepl/Pool/Phch</t>
  </si>
  <si>
    <t>Platelets:CPD/PAS3M/LCdepl/Pool/Phch</t>
  </si>
  <si>
    <t>Platelets:CPD/Open/LCdepl/Pool</t>
  </si>
  <si>
    <t>Platelets:CPD/PAS3M/LCdepl/Pool</t>
  </si>
  <si>
    <t>Platelets:NoTrans/CPD/LCdepl/Pool</t>
  </si>
  <si>
    <t>Platelets:CPD/PAS3M/LCdepl/PoolDiv/SVPed</t>
  </si>
  <si>
    <t>Platelets:CPD/Pool/Irrad</t>
  </si>
  <si>
    <t>Platelets:CPD/Open/Pool/Irrad</t>
  </si>
  <si>
    <t>Platelets:CPD/LCdepl/Pool/Irrad</t>
  </si>
  <si>
    <t>Platelets:CPD/PAS3M/LCdepl/Pool/Irrad</t>
  </si>
  <si>
    <t>Platelets:CPD/Open/LCdepl/Pool/Irrad</t>
  </si>
  <si>
    <t>Platelets:CPD/PAS3M/LCdepl/PoolDiv/Irrad/SVPed</t>
  </si>
  <si>
    <t>Platelets:CPD/LCdepl/Pool/Wash</t>
  </si>
  <si>
    <t>Platelets:CPD/PAS/LCdepl/Pool/Wash</t>
  </si>
  <si>
    <t>Platelets:CPD/PAS3/LCdepl/Pool</t>
  </si>
  <si>
    <t>Platelets:CPD/PAS3M/LCdepl/Pool/Wash</t>
  </si>
  <si>
    <t>Platelets:CPD/LCdepl/Pool/Irrad/Wash</t>
  </si>
  <si>
    <t>Platelets:CPD/PAS/LCdepl/Pool/Irrad/Wash</t>
  </si>
  <si>
    <t>Platelets:CPD/PAS3/LCdepl/Pool/Irrad</t>
  </si>
  <si>
    <t>Platelets:Aph/CPD/LCdepl/Divid/SVPed</t>
  </si>
  <si>
    <t>Platelets:Aph/CPD/LCdepl/Divid/Irrad/SVPed</t>
  </si>
  <si>
    <t>Platelets:Aph/CPD/PAS/LCdepl/Wash</t>
  </si>
  <si>
    <t>Platelets:Dir/Aph/ACD-A/LCdepl</t>
  </si>
  <si>
    <t>Platelets:Dir/Aph/ACD-A/PAS3/LCdepl/NonSVC</t>
  </si>
  <si>
    <t>Platelets:Dir/Aph/ACD-A/PAS3/LCdepl/Irrad/NonSVC</t>
  </si>
  <si>
    <t>Platelets:Dir/Aph/ACD-A/PAS3/LCdepl/Divid/SVPed</t>
  </si>
  <si>
    <t>Platelets:Dir/Aph/ACD-A/PAS3/LCdepl/Divid/NonSV</t>
  </si>
  <si>
    <t>Platelets:Dir/Aph/ACD-A/PAS3/LCdepl/Divid/Irrad/SVPed</t>
  </si>
  <si>
    <t>Platelets:Dir/Aph/ACD-A/PAS3/LCdepl/Divid/Irrad/NonSV</t>
  </si>
  <si>
    <t>Platelets:Dir/Aph/ACD-A/PAS3/LCdepl/Wash</t>
  </si>
  <si>
    <t>Platelets:Dir/Aph/ACD-A/PAS3M/LCdepl/Wash</t>
  </si>
  <si>
    <t>Platelets:Dir/Aph/ACD-A/PAS3/LCdepl/Irrad/Wash</t>
  </si>
  <si>
    <t>Platelets:CPD/LCdepl/PoolDiv</t>
  </si>
  <si>
    <t>Platelets:CPD/LCdepl/PoolDiv/Irrad</t>
  </si>
  <si>
    <t>Platelets:CPD/LCdepl/Pool/NonSVC</t>
  </si>
  <si>
    <t>Platelets:CPD/LCdepl/Pool/Irrad/NonSVC</t>
  </si>
  <si>
    <t>Platelets:CPD/LCdepl/PoolDiv/NonSVC</t>
  </si>
  <si>
    <t>Platelets:CPD/LCdepl/PoolDiv/Irrad/NonSVC</t>
  </si>
  <si>
    <t>Platelets:Auto/Aph/ACD-A/LCdepl</t>
  </si>
  <si>
    <t>Platelets:Local/Auto/Aph/ACD-A/LCdepl</t>
  </si>
  <si>
    <t>Platelets:Auto/Aph/ACD-A/LCdepl/Wash</t>
  </si>
  <si>
    <t>Platelets:ThawCryo/Auto/Aph/ACD-A/Open/LCdepl/Wash</t>
  </si>
  <si>
    <t>Platelets:ThawCryo/Auto/Aph/ACD-A/CleanR/LCdepl/Rec/Irrad/Wash</t>
  </si>
  <si>
    <t>Platelets:Dir/Aph/ACD-A/LCdepl/Irrad</t>
  </si>
  <si>
    <t>Platelets:Rel/Aph/ACD-A/LCdepl/Irrad</t>
  </si>
  <si>
    <t>Platelets:Dir/Aph/ACD-A/LCdepl/Divid/NonSV</t>
  </si>
  <si>
    <t>Platelets:Dir/Aph/ACD-A/LCdepl/Divid/Irrad/NonSV</t>
  </si>
  <si>
    <t>Platelets:Dir/Aph/ACD-A/LCdepl/Wash</t>
  </si>
  <si>
    <t>Platelets:Dir/Aph/ACD-A/LCdepl/Irrad/Wash</t>
  </si>
  <si>
    <t>Platelets:Dir/Aph/ACD-A/LCdepl/NonSVC</t>
  </si>
  <si>
    <t>Platelets:Dir/Aph/ACD-A/LCdepl/Divid/NonSVC</t>
  </si>
  <si>
    <t>Platelets:Dir/Aph/ACD-A/LCdepl/Divid/Irrad/NonSVC</t>
  </si>
  <si>
    <t>Platelets:Auto/Aph/ACD-A/PAS3M/LCdepl</t>
  </si>
  <si>
    <t>Platelets:Local/Auto/CPD/NonSVC</t>
  </si>
  <si>
    <t>Platelets:Dir/CPD/PAS3M/LCdepl/Pool/SVPed</t>
  </si>
  <si>
    <t>Platelets:Dir/CPD/PAS3M/LCdepl/Pool/Irrad/SVPed</t>
  </si>
  <si>
    <t>Platelets:Dir/CPD/PAS3/LCdepl/Pool/Irrad</t>
  </si>
  <si>
    <t>Platelets:Dir/CPD/PAS3M/LCdepl/Pool/Irrad/Wash</t>
  </si>
  <si>
    <t>Platelets:Local/Dir/CPD/NonSVC</t>
  </si>
  <si>
    <t>WBC/BC:Monocytes/Interm/ACD/20to24°C/Aph</t>
  </si>
  <si>
    <t>OTHER</t>
  </si>
  <si>
    <t>WBC/BC:Granulocytes/Citr/HES/20to24°C/Aph/Irrad</t>
  </si>
  <si>
    <t>WBC/BC:Lymphocytes/Interm/ACD/20to24°C/Aph</t>
  </si>
  <si>
    <t>WBC/BC:Lymphocytes/NoTrans/ACD/20to24°C/Aph</t>
  </si>
  <si>
    <t>WBC/BC:Monocytes/Interm/Dir/ACD/CleanR/2to6°C/Aph/NonSV</t>
  </si>
  <si>
    <t>MATURE CELLS, T CELLS (DLI)</t>
  </si>
  <si>
    <t>WBC/BC:Lymphocytes/Dir/ACD/CleanR/2to6°C/Aph/CD3+19Sel/NonSV</t>
  </si>
  <si>
    <t>WBC/BC:Lymphocytes/Dir/ACD/2to6°C/Aph/NonSV</t>
  </si>
  <si>
    <t>WBC/BC:BuffyCoat/NoTrans/CPD/?</t>
  </si>
  <si>
    <t>WBC/BC:BuffyCoat/Interm/CPD/20to24°C</t>
  </si>
  <si>
    <t>WBC/BC:BuffyCoat/NoTrans/CPD/2to6°C</t>
  </si>
  <si>
    <t>WBC/BC:BuffyCoat/NoTrans/CPD/20to24°C</t>
  </si>
  <si>
    <t>WBC/BC:BuffyCoat/Interm/CPD/20to24°C/Pool</t>
  </si>
  <si>
    <t>WBC/BC:Lymphocytes/Rel/ACD/2to6°C/Aph/NonSV</t>
  </si>
  <si>
    <t>WBC/BC:Lymphocytes/Rel/ACD/20to24°C/Aph</t>
  </si>
  <si>
    <t>WBC/BC:Lymphocytes/Rel/ACD/2to6°C/Aph</t>
  </si>
  <si>
    <t>WBC/BC:Monocytes/Interm/Rel/ACD/20to24°C/Aph</t>
  </si>
  <si>
    <t>WBC/BC:Granulocytes/Rel/Citr/HES/20to24°C/Aph/Irrad</t>
  </si>
  <si>
    <t>WBC/BC:Lymphocytes/Auto/ACD/20to24°C/Aph</t>
  </si>
  <si>
    <t>WBC/BC:Monocytes/Interm/Auto/ACD/20to24°C/Aph</t>
  </si>
  <si>
    <t>WBC/BC:Lymphocytes/Interm/Auto/ACD/20to24°C/Aph</t>
  </si>
  <si>
    <t>WBC/BC:Monocytes/Interm/Auto/ACD/CleanR/2to6°C/Aph/NonSV</t>
  </si>
  <si>
    <t>WBC/BC:Lymphocytes/Dir/ACD/2to6°C/Aph</t>
  </si>
  <si>
    <t>WBC/BC:Lymphocytes/Dir/ACD/20to24°C/Aph</t>
  </si>
  <si>
    <t>WBC/BC:Monocytes/Interm/Dir/ACD/20to24°C/Aph</t>
  </si>
  <si>
    <t>WBC/BC:Granulocytes/Dir/ACD/HES/20to24°C/Aph/Irrad</t>
  </si>
  <si>
    <t>WBC/BC:Granulocytes/Dir/Citr/HES/20to24°C/Aph/Irrad</t>
  </si>
  <si>
    <t>WBC/BC:Lymphocytes/ACD/20to24°C/Aph</t>
  </si>
  <si>
    <t>WBC/BC:Lymphocytes/Dir/ACD/20to24°C/Aph/Wash</t>
  </si>
  <si>
    <t>WBC/BC:Monocytes/Interm/Dir/ACD/20to24°C/Aph/Wash</t>
  </si>
  <si>
    <t>WBC/BC:Granulocytes/Dir/ACD/HES/20to24°C/Aph/Irrad/Wash</t>
  </si>
  <si>
    <t>WBC/BC:Lymphocytes/ACD/20to24°C/Aph/Wash</t>
  </si>
  <si>
    <t>PROGENITOR CELLS, HEMATOPOIETIC, CORD BLOOD</t>
  </si>
  <si>
    <t>HPC:PBSC/Dir/ACD/20to24°C/Aph</t>
  </si>
  <si>
    <t>PROGENITOR CELLS, HEMATOPOIETIC, PERIPHERAL BLOOD</t>
  </si>
  <si>
    <t>HPC:PBSC/Dir/ACD/2to6°C/Aph</t>
  </si>
  <si>
    <t>HPC:PBSC/Dir/ACD/2to6°C/Aph/?/NonSV</t>
  </si>
  <si>
    <t>HPC:PBSC/Dir/ACD/CleanR/2to6°C/Aph/CD34Sel/NonSV</t>
  </si>
  <si>
    <t>HPC:PBSC/Dir/ACD/2to6°C/Aph/CD34Sel/NonSV</t>
  </si>
  <si>
    <t>HPC:PBSC/Dir/ACD/2to6°C/Aph/CD3+19Depl/NonSV</t>
  </si>
  <si>
    <t>HPC:PBSC/Dir/ACD/CleanR/2to6°C/Aph/CD3+19Depl/NonSV</t>
  </si>
  <si>
    <t>HPC:PBSC/Dir/ACD/2to6°C/Aph/NonSV</t>
  </si>
  <si>
    <t>HPC:PBSC/Rel/ACD/20to24°C/Aph</t>
  </si>
  <si>
    <t>HPC:PBSC/Rel/ACD/2to6°C/Aph</t>
  </si>
  <si>
    <t>HPC:PBSC/Rel/ACD/2to6°C/Aph/NonSV</t>
  </si>
  <si>
    <t>PROGENITOR CELLS, HEMATOPOIETIC, BONE MARROW</t>
  </si>
  <si>
    <t>HPC:PBSC/Auto/ACD/2to6°C/Aph/NonSV</t>
  </si>
  <si>
    <t>HPC:BoneMarrow/Rel/ACD-A+Hep/Open/20to24°C/BM/?</t>
  </si>
  <si>
    <t>HPC:BoneMarrow/Dir/ACD-A+Hep/Open/20to24°C/BM/?</t>
  </si>
  <si>
    <t>HPC:BoneMarrow/Dir/ACD-A+Hep/Open/2to6°C/BM/NonSV</t>
  </si>
  <si>
    <t>HPC:BoneMarrow/Dir/ACD-A+Hep/Open/2to6°C/BM/CD3+19Depl/NonSV</t>
  </si>
  <si>
    <t>HPC:BoneMarrow/Dir/ACD-A+Hep/Open/2to6°C/BM/EryDepl/NonSV</t>
  </si>
  <si>
    <t>Plasma:Aph/Citr/Qu</t>
  </si>
  <si>
    <t>Plasma:CPD/Qu/&gt;18h</t>
  </si>
  <si>
    <t>Plasma:CPD/&gt;18h/Phdy</t>
  </si>
  <si>
    <t>Plasma:CPD/Pool/&gt;18h/SD</t>
  </si>
  <si>
    <t>Plasma:Fract/CPD/&gt;18h</t>
  </si>
  <si>
    <t>Plasma:NoTrans/CPD/&gt;18h</t>
  </si>
  <si>
    <t>Plasma:CPD/LCdepl/Qu/&gt;18h</t>
  </si>
  <si>
    <t>Plasma:CPD/LCdepl/&gt;18h/Phdy</t>
  </si>
  <si>
    <t>Plasma:Fract/CPD/LCdepl/&gt;18h</t>
  </si>
  <si>
    <t>Plasma:Fract/Aph/ACD/LCdepl/&gt;18h</t>
  </si>
  <si>
    <t>Plasma:Fract/Aph/Citr/LCdepl/&gt;18h</t>
  </si>
  <si>
    <t>Plasma:Fract/Aph/CPD/LCdepl/&gt;18h</t>
  </si>
  <si>
    <t>Plasma:Interm/Auto/Aph/ACD/2to6°C/NonSV</t>
  </si>
  <si>
    <t>Plasma:Interm/Dir/Aph/ACD/2to6°C/NonSV</t>
  </si>
  <si>
    <t>Plasma:Interm/Rel/Aph/ACD/2to6°C/NonSV</t>
  </si>
  <si>
    <t>Plasma:Interm/Dir/Aph/ACD/NonSV</t>
  </si>
  <si>
    <t>Plasma:Interm/Rel/Aph/ACD/NonSV</t>
  </si>
  <si>
    <t>Tissue:Amnion/Dried/2to25°C/PAA</t>
  </si>
  <si>
    <t>MEMBRANE, AMNIOTIC</t>
  </si>
  <si>
    <t>Tissue:Amnion/Lyophil/RoomT/PAA</t>
  </si>
  <si>
    <t>Tissue:Amnion/Dried/RoomT/PAA</t>
  </si>
  <si>
    <t>CARDIOVASCULAR, VESSEL, OTHER</t>
  </si>
  <si>
    <t>CARDIOVASCULAR, VESSEL, ARTERY</t>
  </si>
  <si>
    <t>CARDIOVASCULAR, VESSEL, VEIN</t>
  </si>
  <si>
    <t>CARDIOVASCULAR, VESSEL, AORTIC</t>
  </si>
  <si>
    <t>MEMBRANE, PERICARDIUM</t>
  </si>
  <si>
    <t>CARDIOVASCULAR, VALVE, AORTIC</t>
  </si>
  <si>
    <t>CARDIOVASCULAR, VALVE, PULMONARY</t>
  </si>
  <si>
    <t>Tissue:Cornea/Postm/CellCult/EaglesMed/30to38°C/Antibio</t>
  </si>
  <si>
    <t>OCULAR, CORNEAL</t>
  </si>
  <si>
    <t>Tissue:Cornea/Postm/CellCult/EaglesMed/2to6°C/Antibio</t>
  </si>
  <si>
    <t>Tissue:AmnionOphth/Dried/RoomT/PAA</t>
  </si>
  <si>
    <t>Tissue:FibCortBone/Postm/Lyophil/RoomT/PAA</t>
  </si>
  <si>
    <t>MUSCULOSKELETAL, BONE, FIBULAR</t>
  </si>
  <si>
    <t>Tissue:CancBone/Lyophil/RoomT/PAA</t>
  </si>
  <si>
    <t>MUSCULOSKELETAL, BONE, FRAGMENTS</t>
  </si>
  <si>
    <t>Tissue:CancBone/Postm/Lyophil/RoomT/PAA</t>
  </si>
  <si>
    <t>Tissue:CancBone/Postm/Frozen/-45to-35°C/PAA</t>
  </si>
  <si>
    <t>Tissue:CancBone/Lyophil/5to30°C/Comb/Wash/PoolLrg/IrradHigh</t>
  </si>
  <si>
    <t>Tissue:CancBone/Postm/Lyophil/5to30°C/Comb/Wash/PoolLrg/IrradHigh</t>
  </si>
  <si>
    <t>Tissue:Cartilage/Postm/Lyophil/RoomT/PAA</t>
  </si>
  <si>
    <t>MUSCULOSKELETAL, CARTILAGE, OTHER</t>
  </si>
  <si>
    <t>Tissue:Cartilage/Postm/Frozen/-45to-35°C/PAA</t>
  </si>
  <si>
    <t>Tissue:Fascia/Postm/Lyophil/RoomT/PAA</t>
  </si>
  <si>
    <t>MEMBRANE, FASCIA LATA</t>
  </si>
  <si>
    <t>Tissue:CorticBone/Postm/Lyophil/RoomT/PAA</t>
  </si>
  <si>
    <t>Tissue:CorticBone/Postm/Frozen/-45to-35°C/PAA</t>
  </si>
  <si>
    <t>Tissue:CorticBone/Postm/Lyophil/5to30°C/Comb/Wash/PoolLrg/IrradHigh</t>
  </si>
  <si>
    <t>Tissue:DeminBone/Postm/Lyophil/RoomT/PAA</t>
  </si>
  <si>
    <t>Tissue:DeminBone/Postm/Lyophil/HyalAcid/RoomT/PAA</t>
  </si>
  <si>
    <t>MUSCULOSKELETAL, BONE, FEMORAL</t>
  </si>
  <si>
    <t>Tissue:FemorHead/Postm/Lyophil/RoomT/PAA</t>
  </si>
  <si>
    <t>Tissue:FemorHead/Postm/Frozen/-45to-35°C/PAA</t>
  </si>
  <si>
    <t>Tissue:FemorHead/Lyophil/RoomT/PAA</t>
  </si>
  <si>
    <t>Tissue:FemorHead/Frozen/-45to-35°C/PAA</t>
  </si>
  <si>
    <t>Tissue:CortCancBone/Lyophil/5to30°C/Comb/Wash/PoolLrg/IrradHigh</t>
  </si>
  <si>
    <t>Tissue:CortCancBone/Postm/Lyophil/5to30°C/Comb/Wash/PoolLrg/IrradHigh</t>
  </si>
  <si>
    <t>MUSCULOSKELETAL, BONE, TIBIAL</t>
  </si>
  <si>
    <t>Tissue:Meniscus/Postm/Frozen/-45to-35°C/PAA</t>
  </si>
  <si>
    <t>MUSCULOSKELETAL, CARTILAGE, MENISCAL</t>
  </si>
  <si>
    <t>Tissue:Ligament/Postm/Lyophil/RoomT/PAA</t>
  </si>
  <si>
    <t>MUSCULOSKELETAL, LIGAMENT, OTHER</t>
  </si>
  <si>
    <t>Tissue:Ligament/Postm/Frozen/-45to-35°C/PAA</t>
  </si>
  <si>
    <t>Tissue:Tendon/Postm/Lyophil/RoomT/PAA</t>
  </si>
  <si>
    <t>MUSCULOSKELETAL, TENDON, OTHER</t>
  </si>
  <si>
    <t>Tissue:Tendon/Postm/Frozen/-45to-35°C/PAA</t>
  </si>
  <si>
    <t>Tissue:AcellDermis/Postm/Alcohol/2to25°C/PAA</t>
  </si>
  <si>
    <t>SKIN, DERMIS</t>
  </si>
  <si>
    <t>Tissue:AcellDermis/Postm/Lyophil/RoomT/PAA</t>
  </si>
  <si>
    <t>Tissue:Skin/Postm/Lyophil/RoomT/PAA</t>
  </si>
  <si>
    <t>SKIN, FULL</t>
  </si>
  <si>
    <t>Tissue:Skin/Postm/Frozen/-45to-35°C/PAA</t>
  </si>
  <si>
    <t>text</t>
  </si>
  <si>
    <t>Anmerkungen vom 11.03.2016: Änderungen der Gewebe-Spezifier zur Anpassung an EUTC-Liste.
                                                    Spezifier Kurzbezeichnungen wurden an die Vorschläge vom 11.3. und Draftversion vom 22.02.2016 JK/DR angepasst</t>
  </si>
  <si>
    <t>ProductGroup</t>
  </si>
  <si>
    <t xml:space="preserve">≤-20°C </t>
  </si>
  <si>
    <t>TimeEntryString</t>
  </si>
  <si>
    <t>Tissue:TibCortBone/Postm/Lyophil/RoomT/PAA</t>
  </si>
  <si>
    <t>Tissue:FemCortBone/Postm/Lyophil/RoomT/PAA</t>
  </si>
  <si>
    <t>EU
Generic
Code</t>
  </si>
  <si>
    <t>TimeReleasedString</t>
  </si>
  <si>
    <t>Edition</t>
  </si>
  <si>
    <t>ProductCode</t>
  </si>
  <si>
    <t>EUGenericCode</t>
  </si>
  <si>
    <t>HPC:PBSC/Dir/ACD/CleanR/2to6°C/Aph/CellDeplAny</t>
  </si>
  <si>
    <t>HPC:PBSC/Dir/ACD-A+Hep/2to6°C/Aph</t>
  </si>
  <si>
    <t>HPC:PBSC/Rel/ACD-A+Hep/2to6°C/Aph</t>
  </si>
  <si>
    <t>HPC:PBSC/Rel/ACD/CleanR/2to6°C/Aph/CellDeplAny</t>
  </si>
  <si>
    <t>HPC:PBSC/Rel/ACD/CleanR/2to6°C/Aph/CD34Sel/NonSV</t>
  </si>
  <si>
    <t>HPC:PBSC/Rel/ACD/CleanR/2to6°C/Aph/CD3+19Depl/NonSV</t>
  </si>
  <si>
    <t>HPC:BoneMarrow/Rel/ACD/Open/20to24°C/BM/?</t>
  </si>
  <si>
    <t>HPC:BoneMarrow/Rel/Hep/Open/20to24°C/BM/?</t>
  </si>
  <si>
    <t>HPC:BoneMarrow/Rel/ACD-A+Hep/Open/2to6°C/BM/NonSV</t>
  </si>
  <si>
    <t>HPC:BoneMarrow/Rel/ACD-A+Hep/Open/2to6°C/BM/CD3+19Depl/NonSV</t>
  </si>
  <si>
    <t>HPC:BoneMarrow/Rel/ACD-A+Hep/Open/RoomT/BM/EryDepl/NonSV</t>
  </si>
  <si>
    <t>HPC:BoneMarrow/Rel/ACD-A+Hep/Open/2to6°C/BM/EryDepl/NonSV</t>
  </si>
  <si>
    <t>HPC:BoneMarrow/Dir/ACD/Open/20to24°C/BM/?</t>
  </si>
  <si>
    <t>HPC:BoneMarrow/Dir/Hep/Open/20to24°C/BM/?</t>
  </si>
  <si>
    <t>Anmerkungen  vom 31.01.2017: Homepage mit allen Spezifiern ist noch im Entwurfstadium und wird demnächst aktualisiert</t>
  </si>
  <si>
    <t>Anmerkungen vom 25.06.2017: letzte Korrekturen betreffen nur Spezifier L</t>
  </si>
  <si>
    <t>AB+CD19Sel</t>
  </si>
  <si>
    <t>CD34Depl</t>
  </si>
  <si>
    <t>AB+CD19Depl</t>
  </si>
  <si>
    <t>CD133Depl</t>
  </si>
  <si>
    <t>CD4Depl</t>
  </si>
  <si>
    <t>CD14Depl</t>
  </si>
  <si>
    <t>CellDeplAny</t>
  </si>
  <si>
    <t>CellDeplSelAny</t>
  </si>
  <si>
    <t>CD3depl+CD56sel</t>
  </si>
  <si>
    <t>CD25sel</t>
  </si>
  <si>
    <t>CellSelAny</t>
  </si>
  <si>
    <t>WBC/BC:Lymphocytes/Interm/Auto/ACD/2to6°C/Aph</t>
  </si>
  <si>
    <t>HPC:PBSC/Dir/CleanR/2to6°C/Aph/AB+CD19Depl/Wash/NonSV</t>
  </si>
  <si>
    <t>HPC:PBSC/Rel/CleanR/2to6°C/Aph/AB+CD19Depl/Wash/NonSV</t>
  </si>
  <si>
    <t>EUTC Name</t>
  </si>
  <si>
    <t>EUTC Product nr.</t>
  </si>
  <si>
    <t>Tissues and cells for which the EUTC name should be used</t>
  </si>
  <si>
    <t>This name should be used for preparations from pericardium (e.g. entire pericardium, pericardial patches).</t>
  </si>
  <si>
    <t>This name should be used for all aortic valve preparations.</t>
  </si>
  <si>
    <t>CARDIOVASCULAR, VALVE, MITRAL</t>
  </si>
  <si>
    <t>This name should be used for all mitral valve preparations, including entire or partial  mitral leaflet and patches.</t>
  </si>
  <si>
    <t xml:space="preserve">This name should be used for all pulmonary preparations (e.g. main pulmonary artery, right or left pulmonary artery, patches prepared from pulmonary artery) </t>
  </si>
  <si>
    <t xml:space="preserve">This name should be used for all aortic preparations (e.g. aortic arch, ascending or descending aortic segments) </t>
  </si>
  <si>
    <t xml:space="preserve">This name should be used for all arterial preparations (e.g. brachial, radial, ulnar,  internal throracic, common iliac, femoral) </t>
  </si>
  <si>
    <r>
      <rPr>
        <sz val="14"/>
        <rFont val="Arial"/>
        <family val="2"/>
      </rPr>
      <t xml:space="preserve">CARDIOVASCULAR, VESSEL, </t>
    </r>
    <r>
      <rPr>
        <b/>
        <sz val="14"/>
        <rFont val="Arial"/>
        <family val="2"/>
      </rPr>
      <t>OTHER</t>
    </r>
  </si>
  <si>
    <t xml:space="preserve">This name should be used for all vessel preparations not fitting in the other CARDIOVASCULAR, VESSEL categories </t>
  </si>
  <si>
    <t xml:space="preserve">This name should be used for all venous preparations (e.g. inferiour vena cava, femoral, great saphenous, small saphenous) </t>
  </si>
  <si>
    <t>Refers to preparations from amniotic membrane irrespective of their size  (e.g. small pieces for ocular surgery or larger pieces for burns treatment)</t>
  </si>
  <si>
    <t>MEMBRANE, DURA MATER</t>
  </si>
  <si>
    <t>Refers to preparations from dura mater irrespective of their size</t>
  </si>
  <si>
    <t>Refers to preparations from fascia lata irrespective of their size</t>
  </si>
  <si>
    <t>MUSCULOSKELETAL, BONE, AUDITORY OSSICLE</t>
  </si>
  <si>
    <t xml:space="preserve">This name should be used for auditory ossicles preparations. </t>
  </si>
  <si>
    <t>MUSCULOSKELETAL, BONE, CALCANEUS</t>
  </si>
  <si>
    <t xml:space="preserve">This name should be used for  any sections of bone from the calcaneus that have not been processed to small shaped or ground products. </t>
  </si>
  <si>
    <t>MUSCULOSKELETAL, BONE, CLAVICLE</t>
  </si>
  <si>
    <t xml:space="preserve">This name should be used for  any sections of bone from the clavicle that have not been processed to small shaped or ground products. </t>
  </si>
  <si>
    <t>MUSCULOSKELETAL, BONE, CRANIAL PLATE</t>
  </si>
  <si>
    <t>This name should be used for  small pieces of cranium stored for autologous use</t>
  </si>
  <si>
    <r>
      <t xml:space="preserve">This name should be used for </t>
    </r>
    <r>
      <rPr>
        <b/>
        <sz val="14"/>
        <color rgb="FF000000"/>
        <rFont val="Arial"/>
        <family val="2"/>
      </rPr>
      <t xml:space="preserve"> femoral heads and any other sections </t>
    </r>
    <r>
      <rPr>
        <sz val="14"/>
        <color rgb="FF000000"/>
        <rFont val="Arial"/>
        <family val="2"/>
      </rPr>
      <t xml:space="preserve">of the femur </t>
    </r>
    <r>
      <rPr>
        <sz val="14"/>
        <color rgb="FFFF0000"/>
        <rFont val="Arial"/>
        <family val="2"/>
      </rPr>
      <t>that have not been processed to small shaped or ground products</t>
    </r>
    <r>
      <rPr>
        <sz val="14"/>
        <color rgb="FF000000"/>
        <rFont val="Arial"/>
        <family val="2"/>
      </rPr>
      <t xml:space="preserve">. </t>
    </r>
    <r>
      <rPr>
        <b/>
        <sz val="14"/>
        <color rgb="FF000000"/>
        <rFont val="Arial"/>
        <family val="2"/>
      </rPr>
      <t>‘Massive allografts’ for ‘fresh’ transplant</t>
    </r>
    <r>
      <rPr>
        <sz val="14"/>
        <color rgb="FF000000"/>
        <rFont val="Arial"/>
        <family val="2"/>
      </rPr>
      <t xml:space="preserve"> or with cryopreserved cartilage (osteochondral allografts) should </t>
    </r>
    <r>
      <rPr>
        <b/>
        <sz val="14"/>
        <color rgb="FF000000"/>
        <rFont val="Arial"/>
        <family val="2"/>
      </rPr>
      <t xml:space="preserve">also </t>
    </r>
    <r>
      <rPr>
        <sz val="14"/>
        <color rgb="FF000000"/>
        <rFont val="Arial"/>
        <family val="2"/>
      </rPr>
      <t>be considered here.</t>
    </r>
  </si>
  <si>
    <t>This name should be used for  any sections of the fibula that have not been processed to small shaped or ground products. Massive allografts for ‘fresh’ transplant or with cryopreserved cartilage (osteochondral allografts) should also be considered here.</t>
  </si>
  <si>
    <t>MUSCULOSKELETAL, BONE, FOOT</t>
  </si>
  <si>
    <t xml:space="preserve">This name should be used for any sections of bone from the foot that have not been processed to small shaped or ground products. </t>
  </si>
  <si>
    <r>
      <t xml:space="preserve">This name should be used for </t>
    </r>
    <r>
      <rPr>
        <b/>
        <sz val="14"/>
        <color rgb="FF000000"/>
        <rFont val="Arial"/>
        <family val="2"/>
      </rPr>
      <t xml:space="preserve"> ground bone,  bone chips, bone powder</t>
    </r>
    <r>
      <rPr>
        <sz val="14"/>
        <color rgb="FF000000"/>
        <rFont val="Arial"/>
        <family val="2"/>
      </rPr>
      <t>, whether demineralised or not and from any anatomical source</t>
    </r>
  </si>
  <si>
    <t>MUSCULOSKELETAL, BONE, HAND</t>
  </si>
  <si>
    <t xml:space="preserve">This name should be used for  any sections of bone from the  hand that have not been processed to small shaped or ground products. </t>
  </si>
  <si>
    <t>MUSCULOSKELETAL, BONE, HUMERAL</t>
  </si>
  <si>
    <t>This name should be used for  any sections of the humerus that have not been processed to small shaped or ground products. ‘Massive allografts’ for ‘fresh’ transplant or with cryopreserved cartilage (osteochondral allografts) should also be considered here.</t>
  </si>
  <si>
    <t>MUSCULOSKELETAL, BONE, ILIAC</t>
  </si>
  <si>
    <t>This name should be used for  any sections of the ilium that have not been processed to small shaped or ground products</t>
  </si>
  <si>
    <t>MUSCULOSKELETAL, BONE, JOINT</t>
  </si>
  <si>
    <t>This name should be used for  any sections of a joint (with at least two bone types considered) that have not been processed to small shaped or ground products. ‘Massive allografts’ for ‘fresh’ transplant or with cryopreserved cartilage (osteochondral allografts) should also be considered here.</t>
  </si>
  <si>
    <r>
      <t xml:space="preserve">MUSCULOSKELETAL, BONE, </t>
    </r>
    <r>
      <rPr>
        <b/>
        <sz val="14"/>
        <rFont val="Arial"/>
        <family val="2"/>
      </rPr>
      <t>OTHER</t>
    </r>
  </si>
  <si>
    <t>This name should be used for  products not fitting in the other MUSCULOSKELETAL, BONE categories (TO BE FURTHER DEFINED)</t>
  </si>
  <si>
    <t>MUSCULOSKELETAL, BONE, PELVIC</t>
  </si>
  <si>
    <t>This name should be used for  any sections of the pelvis that have not been processed to small shaped or ground products</t>
  </si>
  <si>
    <t>MUSCULOSKELETAL, BONE, PUTTY/PASTE</t>
  </si>
  <si>
    <r>
      <t xml:space="preserve">This name should be used for  any bone products, demineralised or not and from any anatomical source, that are delivered in a </t>
    </r>
    <r>
      <rPr>
        <b/>
        <sz val="14"/>
        <color rgb="FF000000"/>
        <rFont val="Arial"/>
        <family val="2"/>
      </rPr>
      <t>putty or paste</t>
    </r>
  </si>
  <si>
    <t>MUSCULOSKELETAL, BONE, RADIAL</t>
  </si>
  <si>
    <t>This name should be used for  any sections of the radius that have not been processed to small shaped or ground products</t>
  </si>
  <si>
    <t>MUSCULOSKELETAL, BONE, RIB</t>
  </si>
  <si>
    <t>This name should be used for  any sections of rib bone that have not been processed to small shaped or ground products (note that costal cartilage is listed separately)</t>
  </si>
  <si>
    <t>MUSCULOSKELETAL, BONE, SCAPULAR</t>
  </si>
  <si>
    <t>This name should be used for  any sections of the scapula that have not been processed to small shaped or ground products</t>
  </si>
  <si>
    <t>MUSCULOSKELETAL, BONE, SHAPED GRAFT</t>
  </si>
  <si>
    <r>
      <t xml:space="preserve">This name should be used for  </t>
    </r>
    <r>
      <rPr>
        <b/>
        <sz val="14"/>
        <color rgb="FF000000"/>
        <rFont val="Arial"/>
        <family val="2"/>
      </rPr>
      <t>bone cube, ring, dowel, strut, wedge, peg or any other bone products</t>
    </r>
    <r>
      <rPr>
        <sz val="14"/>
        <color rgb="FF000000"/>
        <rFont val="Arial"/>
        <family val="2"/>
      </rPr>
      <t>, whether demineralised or not and from any anatomical source,</t>
    </r>
    <r>
      <rPr>
        <b/>
        <sz val="14"/>
        <color rgb="FF000000"/>
        <rFont val="Arial"/>
        <family val="2"/>
      </rPr>
      <t xml:space="preserve"> that are shaped</t>
    </r>
    <r>
      <rPr>
        <sz val="14"/>
        <color rgb="FF000000"/>
        <rFont val="Arial"/>
        <family val="2"/>
      </rPr>
      <t xml:space="preserve"> for a particular surgery</t>
    </r>
  </si>
  <si>
    <t>MUSCULOSKELETAL, BONE, STERNAL</t>
  </si>
  <si>
    <t>This name should be used for  any sections of the sternum that have not been processed to small shaped or ground products</t>
  </si>
  <si>
    <t>This name should be used for  any sections of the tibia that have not been processed to small shaped or ground products</t>
  </si>
  <si>
    <t>MUSCULOSKELETAL, BONE, ULNAR</t>
  </si>
  <si>
    <t>This name should be used for  any sections of the ulnus that have not been processed to small shaped or ground products</t>
  </si>
  <si>
    <t>MUSCULOSKELETAL, BONE, VERTEBRAL</t>
  </si>
  <si>
    <t>This name should be used for  whole vertebrae or any section of a vertebra that have not been processed to small shaped or ground products</t>
  </si>
  <si>
    <t>MUSCULOSKELETAL, CARTILAGE, AURICULAR</t>
  </si>
  <si>
    <t>This name should be used for auricular cartilage grafts/preparations</t>
  </si>
  <si>
    <t>MUSCULOSKELETAL, CARTILAGE, COSTAL</t>
  </si>
  <si>
    <t>This name should be used for costal cartilage grafts/preparations</t>
  </si>
  <si>
    <t>This name should be used for meniscal grafts/preparations</t>
  </si>
  <si>
    <t>MUSCULOSKELETAL, CARTILAGE, NASAL</t>
  </si>
  <si>
    <t>This name should be used for nasal cartilage grafts/preparations</t>
  </si>
  <si>
    <r>
      <t>MUSCULOSKELETAL, CARTILAGE,</t>
    </r>
    <r>
      <rPr>
        <b/>
        <sz val="14"/>
        <rFont val="Arial"/>
        <family val="2"/>
      </rPr>
      <t xml:space="preserve"> OTHER</t>
    </r>
  </si>
  <si>
    <t>This name should be used for  products not fitting in the other MUSCULOSKELETAL, CARTILAGE categories (TO BE FURTHER DEFINED)</t>
  </si>
  <si>
    <r>
      <t xml:space="preserve">MUSCULOSKELETAL, LIGAMENT, </t>
    </r>
    <r>
      <rPr>
        <b/>
        <sz val="14"/>
        <rFont val="Arial"/>
        <family val="2"/>
      </rPr>
      <t>OTHER</t>
    </r>
  </si>
  <si>
    <t>This name should be used for  products not fitting in the other MUSCULOSKELETAL, LIGAMENT categories (TO BE FURTHER DEFINED)</t>
  </si>
  <si>
    <t>MUSCULOSKELETAL, TENDON, ACHILLES</t>
  </si>
  <si>
    <t>This name should be used for Achilles tendon preparations (whole and divided tendons).</t>
  </si>
  <si>
    <t>MUSCULOSKELETAL, TENDON, GRACILIS</t>
  </si>
  <si>
    <t>This name should be used for gracilis tendon preparations.</t>
  </si>
  <si>
    <t>MUSCULOSKELETAL, TENDON, HALLUX</t>
  </si>
  <si>
    <t>This name should be used for  preparations of hallux tendons.</t>
  </si>
  <si>
    <t>MUSCULOSKELETAL, TENDON, HAMSTRING</t>
  </si>
  <si>
    <t>This name should be used for  hamstring preparations.</t>
  </si>
  <si>
    <r>
      <t xml:space="preserve">MUSCULOSKELETAL, TENDON, </t>
    </r>
    <r>
      <rPr>
        <b/>
        <sz val="14"/>
        <rFont val="Arial"/>
        <family val="2"/>
      </rPr>
      <t>OTHER</t>
    </r>
  </si>
  <si>
    <t>This name should be used for  products not fitting in the other MUSCULOSKELETAL TENDON categories (TO BE FURTHER DEFINED)</t>
  </si>
  <si>
    <t>MUSCULOSKELETAL, TENDON, PATELLA</t>
  </si>
  <si>
    <t>This name should be used for  patella tendon with or without attached bone blocks. This name should be used for  whole and divided tendons.</t>
  </si>
  <si>
    <t>MUSCULOSKELETAL, TENDON, PERONEAL</t>
  </si>
  <si>
    <t>This name should be used for  preparations of peroneal tendon.</t>
  </si>
  <si>
    <t>MUSCULOSKELETAL, TENDON, PLANTARIS</t>
  </si>
  <si>
    <t>This name should be used for  preparations of plantaris tendon.</t>
  </si>
  <si>
    <t>MUSCULOSKELETAL, TENDON, QUADRICEPS</t>
  </si>
  <si>
    <t>This name should be used for  preparations of quadriceps tendon.</t>
  </si>
  <si>
    <t>MUSCULOSKELETAL, TENDON, SEMITENDINOSIS</t>
  </si>
  <si>
    <t>This name should be used for  preparations of semitendinosus tendon.</t>
  </si>
  <si>
    <t>MUSCULOSKELETAL, TENDON, TIBIALIS</t>
  </si>
  <si>
    <t>This name should be used for  preparations of tibialis tendon.</t>
  </si>
  <si>
    <t>OCULAR, CONJUNCTIVAL</t>
  </si>
  <si>
    <t>This name should be used for preparations including only the conjunctiva</t>
  </si>
  <si>
    <t>This name should be used for preparations including only the cornea</t>
  </si>
  <si>
    <t>OCULAR, SCLERAL</t>
  </si>
  <si>
    <t>This name should be used for preparations including only the sclera</t>
  </si>
  <si>
    <t>REPRODUCTIVE, EMBRYO</t>
  </si>
  <si>
    <t>Refers to embryo preparations (non-partner donations)</t>
  </si>
  <si>
    <t>REPRODUCTIVE, OOCYTE</t>
  </si>
  <si>
    <t>Refers to oocytes</t>
  </si>
  <si>
    <t>REPRODUCTIVE, OVARIAN</t>
  </si>
  <si>
    <t>Refers to fragments of ovarian tissue</t>
  </si>
  <si>
    <t>REPRODUCTIVE, SPERM</t>
  </si>
  <si>
    <t>Refers to sperm cells</t>
  </si>
  <si>
    <t>REPRODUCTIVE, TESTICULAR</t>
  </si>
  <si>
    <t>Refers to fragments of testicular tissue</t>
  </si>
  <si>
    <t>Refers to skin products where the epidermis has been removed</t>
  </si>
  <si>
    <t>Refers to skin with edipermis and dermis</t>
  </si>
  <si>
    <t>SKIN, FULL WITH HYPODERMIS</t>
  </si>
  <si>
    <t>Refers to skin with edipermis, dermis and some hypodermis</t>
  </si>
  <si>
    <r>
      <t xml:space="preserve">SKIN, </t>
    </r>
    <r>
      <rPr>
        <b/>
        <sz val="14"/>
        <rFont val="Arial"/>
        <family val="2"/>
      </rPr>
      <t>OTHER</t>
    </r>
  </si>
  <si>
    <t>This name should be used for  products not fitting in the other SKIN categories (TO BE FURTHER DEFINED)</t>
  </si>
  <si>
    <t>SKIN, SPLIT</t>
  </si>
  <si>
    <t>Refers to skin with epidermis and a portion of the dermis</t>
  </si>
  <si>
    <t>MATURE CELLS, HEPATOCYTES</t>
  </si>
  <si>
    <t>Refers to hepatocytes isolated from liver.  Hepatocytes expanded through culturing should not be considered.</t>
  </si>
  <si>
    <t>MATURE CELLS, PANCREATIC ISLET CELLS</t>
  </si>
  <si>
    <t>Refers to PANCREATIC ISLET CELLS isolated from the pancreatic islets. Cells expanded through culturing should not be considered.</t>
  </si>
  <si>
    <r>
      <t>Refers to the  T CELLS isolated though cell selection procedures.</t>
    </r>
    <r>
      <rPr>
        <sz val="14"/>
        <color rgb="FFFF0000"/>
        <rFont val="Arial"/>
        <family val="2"/>
      </rPr>
      <t xml:space="preserve"> Expanded T CELLS</t>
    </r>
    <r>
      <rPr>
        <sz val="14"/>
        <rFont val="Arial"/>
        <family val="2"/>
      </rPr>
      <t xml:space="preserve"> should </t>
    </r>
    <r>
      <rPr>
        <sz val="14"/>
        <color rgb="FFFF0000"/>
        <rFont val="Arial"/>
        <family val="2"/>
      </rPr>
      <t>not</t>
    </r>
    <r>
      <rPr>
        <sz val="14"/>
        <rFont val="Arial"/>
        <family val="2"/>
      </rPr>
      <t xml:space="preserve"> be considered.</t>
    </r>
  </si>
  <si>
    <t>Refers to the BONE MARROW HPC for both autologous and allogeneic transplantation</t>
  </si>
  <si>
    <t>Refers to the CORD BLOOD HPC for both autologous and allogeneic transplantation</t>
  </si>
  <si>
    <t>Refers to the blood peripheral HPC (collected through apheresis) for both autologous and allogeneic transplantation</t>
  </si>
  <si>
    <t>PROGENITOR CELLS, HEMATOPOIETIC, UNSPECIFIED</t>
  </si>
  <si>
    <t xml:space="preserve">This name should be used for all preparations not fitting in the other PROGENITOR CELLS, HEMATOPOIETIC categories </t>
  </si>
  <si>
    <t xml:space="preserve">This name should be used for all valve preparations not fitting in the other CARDIOVASCULAR, VALVE categories </t>
  </si>
  <si>
    <t>MATURE CELLS, KERATINOCYTES</t>
  </si>
  <si>
    <t>Refers to the keratinocytes isolated from skin.  Keratinocytes expanded through culturing should not be considered.</t>
  </si>
  <si>
    <t>PARATHYROID</t>
  </si>
  <si>
    <t>It should be used fro parathyroid preprations</t>
  </si>
  <si>
    <t>ADIPOSE TISSUE</t>
  </si>
  <si>
    <t xml:space="preserve">Refers to isolated ADIPOSE TISSUE. </t>
  </si>
  <si>
    <t>ADIPOSE CELLS</t>
  </si>
  <si>
    <t>Refers to isolated ADIPOSE CELLS. Cells expanded through culturing should not be considered.</t>
  </si>
  <si>
    <t xml:space="preserve">This name should be used for all T&amp;C not fitting in the other categories. </t>
  </si>
  <si>
    <t>Anmerkungen vom 09.10.2017: Ergänzt Qualifier B um Spezifikation 24, Blatt EUTC eingefügt um externe Verweise zu vermeiden</t>
  </si>
  <si>
    <t>Intended use8</t>
  </si>
  <si>
    <t>DeminCancBone</t>
  </si>
  <si>
    <t>HPC:PBSC/Auto/ACD/2to6°C/Aph</t>
  </si>
  <si>
    <t xml:space="preserve">≤-80°C </t>
  </si>
  <si>
    <t>RPMI+DMSO+HSA</t>
  </si>
  <si>
    <t>M199+DMSO</t>
  </si>
  <si>
    <t xml:space="preserve">HES+DMSO </t>
  </si>
  <si>
    <t>CD25Depl</t>
  </si>
  <si>
    <t>HPC:PBSC/Rel/ACD/CleanR/2to6°C/Aph/AB+CD19Depl/NonSV</t>
  </si>
  <si>
    <t>GIrradChem</t>
  </si>
  <si>
    <t>CD3+19Sel</t>
  </si>
  <si>
    <t>CD3+19Depl</t>
  </si>
  <si>
    <t xml:space="preserve">Cryoprdepl </t>
  </si>
  <si>
    <t>Antibio</t>
  </si>
  <si>
    <t>FemorHead</t>
  </si>
  <si>
    <t>Ligament</t>
  </si>
  <si>
    <t>M199+DMSO+HSA</t>
  </si>
  <si>
    <t xml:space="preserve">Hep </t>
  </si>
  <si>
    <r>
      <t xml:space="preserve">Anmerkungen vom 16.04.2018: </t>
    </r>
    <r>
      <rPr>
        <b/>
        <i/>
        <sz val="10"/>
        <rFont val="Arial"/>
        <family val="2"/>
      </rPr>
      <t>Neues Release 2018-03-23</t>
    </r>
    <r>
      <rPr>
        <sz val="10"/>
        <rFont val="Arial"/>
        <family val="2"/>
      </rPr>
      <t>, Spezifier verglichen und korrigiert</t>
    </r>
  </si>
  <si>
    <t>PC Textform</t>
  </si>
  <si>
    <t>RCC:CPD/SAGM/LCdepl/Irrad/Wash/NonSVC</t>
  </si>
  <si>
    <t>Platelets:Aph/ACD-A/PAS3M/LCdepl/Divid/Irrad/NonSVC</t>
  </si>
  <si>
    <r>
      <t xml:space="preserve">Anmerkungen vom 30.06.2018:  Formale Korrekturen, Codes entsprechen dem aktuellen </t>
    </r>
    <r>
      <rPr>
        <b/>
        <i/>
        <sz val="10"/>
        <rFont val="Arial"/>
        <family val="2"/>
      </rPr>
      <t>Produktcode</t>
    </r>
    <r>
      <rPr>
        <sz val="10"/>
        <rFont val="Arial"/>
        <family val="2"/>
      </rPr>
      <t xml:space="preserve"> -</t>
    </r>
    <r>
      <rPr>
        <b/>
        <i/>
        <sz val="10"/>
        <rFont val="Arial"/>
        <family val="2"/>
      </rPr>
      <t xml:space="preserve"> Release 2018-06-27. </t>
    </r>
  </si>
  <si>
    <t xml:space="preserve">ACD+Hep </t>
  </si>
  <si>
    <t xml:space="preserve">legend:
</t>
  </si>
  <si>
    <t>Platelets:CPD/PAS3M/LCdepl/Pool/NonSVC</t>
  </si>
  <si>
    <t>Platelets:CPD/PAS3M/LCdepl/Pool/Irrad/NonSVC</t>
  </si>
  <si>
    <t>Platelets:CPD/PAS3M/LCdepl/Pool/Irrad/Wash</t>
  </si>
  <si>
    <t>HPC:PBSC/Dir/ACD/CleanR/20to24°C/Aph/CD34Sel/NonSV</t>
  </si>
  <si>
    <t>HPC:PBSC/Rel/ACD/CleanR/20to24°C/Aph/CD34Sel/NonSV</t>
  </si>
  <si>
    <t>HPC:PBSC/Interm/Auto/ACD/20to24°C/Aph/NonSV</t>
  </si>
  <si>
    <t>HPC:BoneMarrow/Rel/ACD-A+Hep/Open/20to24°C/BM/CD34Sel/NonSV</t>
  </si>
  <si>
    <t>HPC:BoneMarrow/Interm/Auto/ACD-A+Hep/Open/20to24°C/BM/NonSV</t>
  </si>
  <si>
    <t>HPC:BoneMarrow/Dir/ACD-A+Hep/Open/20to24°C/BM/CD34Sel/NonSV</t>
  </si>
  <si>
    <t>HPC:BoneMarrow/Dir/ACD-A+Hep/Open/20to24°C/BM/EryDepl/NonSV</t>
  </si>
  <si>
    <t>Platelets:Dir/CPD/PAS3M/LCdepl/Pool/NonSVC</t>
  </si>
  <si>
    <t>Platelets:Dir/CPD/PAS3M/LCdepl/Pool/Irrad/NonSVC</t>
  </si>
  <si>
    <t>Non</t>
  </si>
  <si>
    <t>BactTestNeg</t>
  </si>
  <si>
    <t>PAS2</t>
  </si>
  <si>
    <t>PAS3</t>
  </si>
  <si>
    <r>
      <t>Anmerkungen vom 30.06.2018: Makros abgeschafft, zur Änderung in Textform Eingabe des Wortes  "Text" in Z2 bzw Y2</t>
    </r>
    <r>
      <rPr>
        <b/>
        <i/>
        <sz val="10"/>
        <rFont val="Arial"/>
        <family val="2"/>
      </rPr>
      <t xml:space="preserve"> neues Release</t>
    </r>
  </si>
  <si>
    <t>Additional Testing / Quarantine</t>
  </si>
  <si>
    <t>Additional Testing / Quarantinene</t>
  </si>
  <si>
    <t>Additional Testing / Quarantineantine</t>
  </si>
  <si>
    <t xml:space="preserve">Q:Additional Testing / Quarantine </t>
  </si>
  <si>
    <t>Anmerkungen vom 03.02.2019: Qualifier und SpezifierÄnderungen (Q und V)</t>
  </si>
  <si>
    <r>
      <t xml:space="preserve">Anmerkungen vom 18.12.2018: SpezifierÄnderungen, </t>
    </r>
    <r>
      <rPr>
        <b/>
        <i/>
        <sz val="10"/>
        <rFont val="Arial"/>
        <family val="2"/>
      </rPr>
      <t>neues Release 2018-12-18</t>
    </r>
  </si>
  <si>
    <t>Anmerkungen vom 13.02.2019: Neuer Gewebeproduktcode</t>
  </si>
  <si>
    <t>NEURONAL, NERVE</t>
  </si>
  <si>
    <t>MEMBRANE, FASCIA RECTUS</t>
  </si>
  <si>
    <t>UMBILICAL CORD TISSUE</t>
  </si>
  <si>
    <t>CARDIAC CELL</t>
  </si>
  <si>
    <t>CARDIAC TISSUE OTHER</t>
  </si>
  <si>
    <t>CARDIOVASCULAR, VALVE</t>
  </si>
  <si>
    <t>Platelets:Aph/ACD/PAS2/LCdepl/Divid/Wash/SVPed</t>
  </si>
  <si>
    <t>Platelets:Aph/ACD/PAS2/LCdepl/Divid/Wash/NonSV</t>
  </si>
  <si>
    <t>Platelets:Aph/ACD/PAS2/LCdepl/Divid/Irrad/Wash/SVPed</t>
  </si>
  <si>
    <t>Platelets:Aph/ACD/PAS2/LCdepl/Divid/Irrad/Wash/NonSV</t>
  </si>
  <si>
    <t>Platelets:NoTrans/CPD/PAS2/LCdepl/Pool</t>
  </si>
  <si>
    <t>Platelets:CPD/PAS2/LCdepl/Pool</t>
  </si>
  <si>
    <t>Platelets:CPD/PAS2/LCdepl/Pool/NonSVC</t>
  </si>
  <si>
    <t>Platelets:CPD/PAS2/LCdepl/Pool/SVPed</t>
  </si>
  <si>
    <t>Platelets:CPD/PAS2/LCdepl/Pool/Irrad</t>
  </si>
  <si>
    <t>Platelets:CPD/PAS2/LCdepl/Pool/Irrad/NonSVC</t>
  </si>
  <si>
    <t>Platelets:CPD/PAS2/LCdepl/Pool/Irrad/SVPed</t>
  </si>
  <si>
    <t>Platelets:CPD/PAS2/LCdepl/Pool/Wash</t>
  </si>
  <si>
    <t>Platelets:CPD/PAS2/LCdepl/Pool/Wash/NonSV</t>
  </si>
  <si>
    <t>Platelets:CPD/PAS2/LCdepl/Pool/Irrad/Wash</t>
  </si>
  <si>
    <t>Platelets:CPD/PAS2/LCdepl/Pool/Irrad/Wash/NonSV</t>
  </si>
  <si>
    <r>
      <t xml:space="preserve">Anmerkungen vom 17.02.2019: neues Gewebeprodukt, </t>
    </r>
    <r>
      <rPr>
        <b/>
        <i/>
        <sz val="10"/>
        <rFont val="Arial"/>
        <family val="2"/>
      </rPr>
      <t>neues Release 2019-02-04</t>
    </r>
  </si>
  <si>
    <t>kein EUTC, da nur Zwischenprodukt</t>
  </si>
  <si>
    <t>Anmerkungen vom 27.04.2019: neue Thrombozytenprodukte und Stammzellzwischenprodukte, die nach USA abgegeben werden sollen und daher einen SEC benötigen 
                                              (in EU so nicht vorgesehen, deshalb EU-Generic code and name:  "99 = other")</t>
  </si>
  <si>
    <t>Platelets:Aph/ACD-A/PAS3M/LCdepl/Divid/SVPed</t>
  </si>
  <si>
    <t>Platelets:Aph/ACD-A/PAS3M/LCdepl/Divid/Irrad/SVPed</t>
  </si>
  <si>
    <t>MATURE CELLS, T CELLS</t>
  </si>
  <si>
    <t>HPC:PBSC/Interm/Auto/ACD/CleanR/1to10°C/Aph/Divid/NonSV</t>
  </si>
  <si>
    <t>HPC:PBSC/Interm/Auto/ACD/CleanR/1to10°C/Aph/PoolDiv/NonSV</t>
  </si>
  <si>
    <r>
      <t xml:space="preserve">Anmerkungen vom 04.06.2019: </t>
    </r>
    <r>
      <rPr>
        <b/>
        <i/>
        <sz val="10"/>
        <rFont val="Arial"/>
        <family val="2"/>
      </rPr>
      <t>neues Release 2019-05-19</t>
    </r>
  </si>
  <si>
    <t>ConvalPl</t>
  </si>
  <si>
    <t>LatestHistoryRecordDate</t>
  </si>
  <si>
    <t>CountOfHistoryRecords</t>
  </si>
  <si>
    <t>LatestHistoryRecord</t>
  </si>
  <si>
    <t>Tagging "cancelled" removed.</t>
  </si>
  <si>
    <t>Short profile updated according to qualifier release 1.7.13 (".../T-Sol/..."-&gt;".../PAS2/...")</t>
  </si>
  <si>
    <t>MATURE CELLS, MNC</t>
  </si>
  <si>
    <t>EUTC mapping revised.</t>
  </si>
  <si>
    <t>WBC/BC:Lymphocytes/Interm/Auto/ACD/2to6°C/Aph/NonSV</t>
  </si>
  <si>
    <t>EUTC mapping revised: 81 -&gt; 80</t>
  </si>
  <si>
    <t>HPC:PBSC/Interm/Auto/ACD/2to6°C/Aph/NonSV</t>
  </si>
  <si>
    <t>Product code invalid. Use 513101 for products with equal property profile!</t>
  </si>
  <si>
    <t>Qualifier P changed from value 22 to value 1 according to qualifier version 1.7.4.</t>
  </si>
  <si>
    <r>
      <t xml:space="preserve">Anmerkungen vom 29.04.2020: </t>
    </r>
    <r>
      <rPr>
        <b/>
        <i/>
        <sz val="10"/>
        <rFont val="Arial"/>
        <family val="2"/>
      </rPr>
      <t xml:space="preserve"> neues Release 2020-04-22</t>
    </r>
  </si>
  <si>
    <t>Example</t>
  </si>
  <si>
    <t>Date</t>
  </si>
  <si>
    <t>10.AP3:AS5Attention!
Prod. №. changed from 473331 to 472331+AP3:AS5</t>
  </si>
  <si>
    <r>
      <t xml:space="preserve">Remark 2020-06-26: </t>
    </r>
    <r>
      <rPr>
        <b/>
        <i/>
        <sz val="10"/>
        <rFont val="Arial"/>
        <family val="2"/>
      </rPr>
      <t>new Eurocode hompage release 2020-06-26</t>
    </r>
  </si>
  <si>
    <t>date of request
Anforerungs-datum</t>
  </si>
  <si>
    <t>Result of examination</t>
  </si>
  <si>
    <t xml:space="preserve"> Specifier / Spezifikationen</t>
  </si>
  <si>
    <t>WBC/BC:Lymphocytes/Dir/ACD-A+Hep/2to6°C/Aph/NonSV</t>
  </si>
  <si>
    <t>WBC/BC:Lymphocytes/Rel/ACD-A+Hep/2to6°C/Aph/NonSV</t>
  </si>
  <si>
    <t>HPC:PBSC/Dir/ACD-A+Hep/CleanR/2to6°C/Aph/CD34Sel/NonSV</t>
  </si>
  <si>
    <t>HPC:PBSC/Rel/ACD-A+Hep/CleanR/2to6°C/Aph/CD34Sel/NonSV</t>
  </si>
  <si>
    <t>HPC:PBSC/Auto/ACD-A+Hep/2to6°C/Aph</t>
  </si>
  <si>
    <t>HPC:PBSC/Auto/ACD-A+Hep/2to6°C/Aph/NonSV</t>
  </si>
  <si>
    <t>HPC:BoneMarrow/Rel/ACD/Open/20to24°C/BM/NonSV</t>
  </si>
  <si>
    <t>HPC:BoneMarrow/Rel/ACD/2to6°C/BM/EryDepl/NonSVC</t>
  </si>
  <si>
    <t>HPC:BoneMarrow/Auto/ACD/Open/20to24°C/BM/NonSV</t>
  </si>
  <si>
    <t>HPC:BoneMarrow/Dir/ACD/2to6°C/BM/EryDepl/NonSVC</t>
  </si>
  <si>
    <t>Entry form for new product codes</t>
  </si>
  <si>
    <t>No.</t>
  </si>
  <si>
    <t>Prod. code</t>
  </si>
  <si>
    <t>Prod. group</t>
  </si>
  <si>
    <t>Y3</t>
  </si>
  <si>
    <t>cy</t>
  </si>
  <si>
    <t>Number of requests</t>
  </si>
  <si>
    <t>EC prod code</t>
  </si>
  <si>
    <t>Eurocode Prod.code</t>
  </si>
  <si>
    <t>Assigned, unpublished codes</t>
  </si>
  <si>
    <t>Specifier frequency of unpublished products</t>
  </si>
  <si>
    <t>Spezifierhäufigkeit von noch nicht eingetragenen Produkten</t>
  </si>
  <si>
    <t>Specifier frequency of published products</t>
  </si>
  <si>
    <t xml:space="preserve">Spezifier-Häufigkeit der eingetragenen Produkt-Codes </t>
  </si>
  <si>
    <t>Platelets</t>
  </si>
  <si>
    <t>RedCells</t>
  </si>
  <si>
    <t>StemC</t>
  </si>
  <si>
    <t>WholeBl</t>
  </si>
  <si>
    <t>LC/Buffy</t>
  </si>
  <si>
    <t>Note: 2020-08-21: new  code assigned; publication later</t>
  </si>
  <si>
    <t>Phch</t>
  </si>
  <si>
    <t xml:space="preserve">UV-C </t>
  </si>
  <si>
    <t>Note: 2020-09-02: new  code assigned; publication later</t>
  </si>
  <si>
    <t>Platelets:Aph/ACD-A/PAS3M/LCdepl/UV-C</t>
  </si>
  <si>
    <t>WBC/BC:Lymphocytes/SpecInf/Dir/ACD-A+Hep/2to6°C/Aph/NonSV</t>
  </si>
  <si>
    <t>WBC/BC:Lymphocytes/SpecInf/Rel/ACD-A+Hep/2to6°C/Aph/NonSV</t>
  </si>
  <si>
    <t>WBC/BC:Lymphocytes/SpecInf/Rel/ACD/2to6°C/Aph/NonSV</t>
  </si>
  <si>
    <t>WBC/BC:Lymphocytes/SpecInf/Dir/ACD/2to6°C/Aph/NonSV</t>
  </si>
  <si>
    <t>HPC:BoneMarrow/Auto/ACD/2to6°C/BM/EryDepl/NonSV</t>
  </si>
  <si>
    <t>Note 2020-09-08: new Eurocode homepage release 2020-09-11</t>
  </si>
  <si>
    <t>HPC:PBSC/Dir/ACD-A+Hep/2to6°C/Aph/NonSV</t>
  </si>
  <si>
    <t>HPC:PBSC/Rel/ACD-A+Hep/2to6°C/Aph/NonSV</t>
  </si>
  <si>
    <t>Note 2020-12-08: new Eurocode homepage release 2020-11-27</t>
  </si>
  <si>
    <t>Note 2021-01-02: editorial changes</t>
  </si>
  <si>
    <t>Antikoagulant</t>
  </si>
  <si>
    <t>Note 2021-06-15: new assigned product codes</t>
  </si>
  <si>
    <t>Platelets:Aph/ACD/PAS3M/LCdepl/Irrad/Wash</t>
  </si>
  <si>
    <t>Note 2021-06-20: new Eurocode homepage release 2021-06-17</t>
  </si>
  <si>
    <t>Note 2021-07-13: new assigned product code</t>
  </si>
  <si>
    <t>Note 2021-07-20: new Eurocode homepage release 2021-07-14</t>
  </si>
  <si>
    <t xml:space="preserve">Note 2021-07-29: new assigned product code </t>
  </si>
  <si>
    <t>Note 2021-08-24: new Eurocode homepage release 2021-08-08</t>
  </si>
  <si>
    <t>Note 2021-10-02: new Eurocode homepage release 2021-10-01</t>
  </si>
  <si>
    <t>RCC:NoTrans/CPD/PAGGS-M/WBfilt</t>
  </si>
  <si>
    <t>WBC/BC:Granulocytes/Dir/Citr/Gelatin/20to24°C/Aph/Irrad/NonSVC</t>
  </si>
  <si>
    <t>Qualifier H changed from value 3(Other) to 4(Cord blood) to match the more detailed specification of the donation process.</t>
  </si>
  <si>
    <t>Plasma:ConvalPl/SpecInf/Aph/ACD/2to6°C/LCdepl/NonSV</t>
  </si>
  <si>
    <t>Plasma:Cryoprdepl/Aph/ACD/Qu</t>
  </si>
  <si>
    <t>Plasma:Cryoprdepl/Aph/ACD/2to6°C/Pool/Qu/NonSV</t>
  </si>
  <si>
    <t>Plasma:Cryoprdepl/Aph/Citr/Qu</t>
  </si>
  <si>
    <t>Plasma:Cryoprdepl/CPD/2to6°C/LCdepl/Pool/Qu/NonSV</t>
  </si>
  <si>
    <t>Plasma:Cryoprdepl/CPD/LCdepl/Qu</t>
  </si>
  <si>
    <t>Plasma:Aph/ACD-A/LCdepl/Qu/&gt;18h</t>
  </si>
  <si>
    <t>Plasma:Aph/Citr/Cellfree/Qu/&gt;18h</t>
  </si>
  <si>
    <t>Plasma:VarMix/NS/SterFilt/Cellfree/PoolLrg/SD</t>
  </si>
  <si>
    <t>Plasma:Auto/Aph/ACD-A/LCdepl/&gt;18h</t>
  </si>
  <si>
    <t>Plasma:Auto/Aph/Citr/Cellfree/&gt;18h</t>
  </si>
  <si>
    <t>Plasma:Auto/CPD/&gt;18h</t>
  </si>
  <si>
    <t>Defaec</t>
  </si>
  <si>
    <t>Oral</t>
  </si>
  <si>
    <t>Colonosc</t>
  </si>
  <si>
    <t>Note 2022-05-23: new Eurocode homepage release 2022-05-18</t>
  </si>
  <si>
    <t>VSMisc</t>
  </si>
  <si>
    <t>HBMilk</t>
  </si>
  <si>
    <t>FMTCaps</t>
  </si>
  <si>
    <t>FMTSyr</t>
  </si>
  <si>
    <t>Gelatin</t>
  </si>
  <si>
    <t>IrradHigh</t>
  </si>
  <si>
    <t>HValveAort</t>
  </si>
  <si>
    <t>HValveMitr</t>
  </si>
  <si>
    <t>HValvePulm</t>
  </si>
  <si>
    <t>AmnionOphth</t>
  </si>
  <si>
    <t>PancrIslets</t>
  </si>
  <si>
    <t>Phdy</t>
  </si>
  <si>
    <t>Past</t>
  </si>
  <si>
    <t>Note 2022-05-26: Editorial corrections only</t>
  </si>
  <si>
    <t>Note 2022-06-02: neues Produkt</t>
  </si>
  <si>
    <t>Qualifier V changed from value 3 (Photochemical) to 5 (Photodynamics) to match a more accurate definition</t>
  </si>
  <si>
    <t>Serum:NoTrans/2to6°C/?/Divid/NonSV</t>
  </si>
  <si>
    <t>Serum:NoTrans/2to6°C/?</t>
  </si>
  <si>
    <t>QuarSer:NoTrans/2to6°C/?/Qu</t>
  </si>
  <si>
    <t>QuarSer:NoTrans/2to6°C/?/Pool/Qu</t>
  </si>
  <si>
    <t>Human milk</t>
  </si>
  <si>
    <t>Faecal Microbiota</t>
  </si>
  <si>
    <t>Serum:Interm/Auto/2to6°C/?</t>
  </si>
  <si>
    <t>Note 2022-08-15: new Eurocode hompage release 2022-08-07 and new assigned product</t>
  </si>
  <si>
    <t>HUMAN MILK</t>
  </si>
  <si>
    <t>FEACALMIKROBIOTA</t>
  </si>
  <si>
    <t xml:space="preserve">PLT AND PLASMA GEL </t>
  </si>
  <si>
    <t>BLOOD (TISSUE)</t>
  </si>
  <si>
    <t>MICROBIOTA</t>
  </si>
  <si>
    <t>MUSCULOSKELETAL</t>
  </si>
  <si>
    <t>MUSCULOSKELETAL, MUSCLE</t>
  </si>
  <si>
    <t>MUSCULOSKELETAL, OTHER</t>
  </si>
  <si>
    <t xml:space="preserve">Prod.code digit 1 to 6 
(use for selection)
Prod.Code Ziffer
 1 bis 6
zum Selektieren
 </t>
  </si>
  <si>
    <t>Note 2022-10-17: new assigned product</t>
  </si>
  <si>
    <t>RCC:CPD/Glycerol/LCdepl/≤-140°C/Wash/Qu</t>
  </si>
  <si>
    <t>RCC:CPD/Glycerol/LCdepl/≤-140°C/Aph/Wash/Qu</t>
  </si>
  <si>
    <t>RCC:ACD/Glycerol/LCdepl/≤-140°C/Aph/Wash/Qu</t>
  </si>
  <si>
    <t>RCC:Auto/ACD/Glycerol/LCdepl/≤-140°C/Aph/Wash</t>
  </si>
  <si>
    <t>RCC:Auto/CPD/Glycerol/LCdepl/≤-140°C/Aph/Wash</t>
  </si>
  <si>
    <t>RCC:Auto/CPD/Glycerol/LCdepl/≤-140°C/Wash</t>
  </si>
  <si>
    <t>Platelets:Aph/ACD-A/LCdepl/Irrad/≤6h/NonSV</t>
  </si>
  <si>
    <t>Platelets:CryoPlt/Aph/ACD-A/DMSO/CleanR/≤-60°C/LCdepl/≤24h/NonSVC</t>
  </si>
  <si>
    <t>Platelets:CPD/PAS3/LCdepl/Pool/≤24h</t>
  </si>
  <si>
    <t>Platelets:Aph/CPD/PAS2/LCdepl/Pool/≤6h/NonSV</t>
  </si>
  <si>
    <t>Platelets:CPD/PAS3/LCdepl/Pool/Irrad/≤24h</t>
  </si>
  <si>
    <t>Platelets:Aph/CPD/PAS2/LCdepl/Pool/Irrad/≤6h/NonSV</t>
  </si>
  <si>
    <t>Platelets:ThawCryo/Dir/Aph/ACD-A/DMSO/CleanR/LCdepl/≤24h/NonSVC</t>
  </si>
  <si>
    <t>Platelets:CryoPlt/CPD/DMSO/CleanR/≤-60°C/LCdepl/Pool/≤24h/NonSVC</t>
  </si>
  <si>
    <t>Platelets:CryoPlt/Auto/Aph/ACD-A/DMSO/CleanR/≤-140°C/LCdepl/Irrad</t>
  </si>
  <si>
    <t>Platelets:ThawCryo/Dir/CPD/DMSO/CleanR/LCdepl/Pool/≤24h/NonSVC</t>
  </si>
  <si>
    <t>WBC/BC:Lymphocytes/Dir/ACD-A+Hep/DMSO/Open/≤-80°C/Aph/NonSV</t>
  </si>
  <si>
    <t>WBC/BC:Lymphocytes/Dir/ACD/DMSO/≤-140°C/Aph</t>
  </si>
  <si>
    <t>WBC/BC:Monocytes/Interm/Dir/ACD/DMSO/CleanR/≤-140°C/Aph/NonSV</t>
  </si>
  <si>
    <t>WBC/BC:Lymphocytes/SpecInf/Dir/ACD-A+Hep/DMSO/Open/≤-80°C/Aph/NonSV</t>
  </si>
  <si>
    <t>WBC/BC:Lymphocytes/Dir/ACD/DMSO/CleanR/≤-140°C/Aph/NonSV</t>
  </si>
  <si>
    <t>WBC/BC:Lymphocytes/Dir/ACD/DMSO/CleanR/≤-140°C/Aph/CD3+19Sel/NonSV</t>
  </si>
  <si>
    <t>WBC/BC:Lymphocytes/Dir/ACD-A+Hep/DMSO/CleanR/≤-140°C/Aph/CD25Sel/Divid/NonSV</t>
  </si>
  <si>
    <t>WBC/BC:Lymphocytes/Rel/ACD-A+Hep/DMSO+HSA+HBSS/CleanR/≤-140°C/Aph/?/Wash/BactTestNeg</t>
  </si>
  <si>
    <t>WBC/BC:Lymphocytes/SpecInf/Rel/ACD-A+Hep/DMSO/Open/≤-80°C/Aph/NonSV</t>
  </si>
  <si>
    <t>WBC/BC:Lymphocytes/Rel/ACD/HES+DMSO/≤-140°C/Aph</t>
  </si>
  <si>
    <t>WBC/BC:Lymphocytes/Rel/ACD/DMSO/CleanR/≤-140°C/Aph/?</t>
  </si>
  <si>
    <t>WBC/BC:Lymphocytes/Rel/ACD/DMSO/CleanR/≤-80°C/Aph/NonSV</t>
  </si>
  <si>
    <t>WBC/BC:Lymphocytes/Rel/ACD-A+Hep/DMSO/Open/≤-80°C/Aph/NonSV</t>
  </si>
  <si>
    <t>WBC/BC:Lymphocytes/Rel/ACD/DMSO/≤-140°C/Aph</t>
  </si>
  <si>
    <t>WBC/BC:Lymphocytes/Rel/ACD/DMSO/Open/≤-80°C/Aph/NonSV</t>
  </si>
  <si>
    <t>WBC/BC:Lymphocytes/SpecInf/Rel/ACD/DMSO/Open/≤-80°C/Aph/NonSV</t>
  </si>
  <si>
    <t>WBC/BC:Lymphocytes/Rel/ACD-A+Hep/DMSO/CleanR/≤-140°C/Aph/CD25Sel/Divid/NonSV</t>
  </si>
  <si>
    <t>WBC/BC:Lymphocytes/Rel/ACD/DMSO/CleanR/≤-140°C/Aph/Divid/NonSV</t>
  </si>
  <si>
    <t>WBC/BC:Lymphocytes/Auto/ACD/HES+DMSO/≤-140°C/Aph</t>
  </si>
  <si>
    <t>WBC/BC:Lymphocytes/Interm/Auto/ACD/HES+DMSO/≤-140°C/Aph</t>
  </si>
  <si>
    <t>WBC/BC:Monocytes/Interm/Auto/ACD/DMSO/CleanR/≤-140°C/Aph/NonSV</t>
  </si>
  <si>
    <t>WBC/BC:Lymphocytes/Interm/Auto/ACD/DMSO/CleanR/≤-140°C/Aph/NonSV</t>
  </si>
  <si>
    <t>WBC/BC:Lymphocytes/Interm/Auto/ACD/DMSO/CleanR/≤-140°C/Aph/Divid/NonSV</t>
  </si>
  <si>
    <t>WBC/BC:Lymphocytes/Dir/ACD/HES+DMSO/≤-140°C/Aph</t>
  </si>
  <si>
    <t>WBC/BC:Lymphocytes/Dir/ACD/DMSO/CleanR/≤-140°C/Aph/?</t>
  </si>
  <si>
    <t>WBC/BC:Lymphocytes/Dir/ACD/DMSO/CleanR/≤-80°C/Aph/NonSV</t>
  </si>
  <si>
    <t>WBC/BC:Lymphocytes/Dir/ACD/DMSO/Open/≤-80°C/Aph/NonSV</t>
  </si>
  <si>
    <t>WBC/BC:Lymphocytes/Dir/ACD/HES/≤-140°C/Aph/NonSV</t>
  </si>
  <si>
    <t>WBC/BC:Lymphocytes/SpecInf/Dir/ACD/DMSO/Open/≤-80°C/Aph/NonSV</t>
  </si>
  <si>
    <t>WBC/BC:Lymphocytes/Dir/ACD/HES/≤-140°C/Aph/Divid/NonSV</t>
  </si>
  <si>
    <t>WBC/BC:Lymphocytes/Dir/ACD/DMSO/CleanR/≤-140°C/Aph/Divid/NonSV</t>
  </si>
  <si>
    <t>HPC:PBSC/ACD-A+Hep/DMSO/CleanR/≤-140°C/Aph/?/?/BactTestNeg</t>
  </si>
  <si>
    <t>HPC:CordCells/NS/HES+DMSO/Open/≤-140°C/CB/Qu</t>
  </si>
  <si>
    <t>HPC:CordCells/CPD/DMSO/Open/≤-140°C/CB/≤48h</t>
  </si>
  <si>
    <t>HPC:CordCells/CPD/DMSO/Open/≤-140°C/CB/NonSVC</t>
  </si>
  <si>
    <t>HPC:CordCells/Rel/CPD/DMSO/Open/≤-140°C/CB/≤48h</t>
  </si>
  <si>
    <t>HPC:PBSC/Dir/ACD/HES+DMSO/≤-140°C/Aph</t>
  </si>
  <si>
    <t>HPC:PBSC/Dir/ACD/DMSO/Open/≤-80°C/Aph/NonSV</t>
  </si>
  <si>
    <t>HPC:PBSC/Dir/ACD/DMSO/CleanR/≤-140°C/Aph/?/NonSV</t>
  </si>
  <si>
    <t>HPC:PBSC/Dir/ACD/DMSO/CleanR/≤-140°C/Aph/CD34Sel/NonSV</t>
  </si>
  <si>
    <t>HPC:PBSC/Dir/ACD/DMSO/CleanR/≤-140°C/Aph/CD3+19Depl/NonSV</t>
  </si>
  <si>
    <t>HPC:PBSC/Rel/ACD-A+Hep/DMSO/CleanR/≤-140°C/Aph/AB+CD19Depl/NonSV</t>
  </si>
  <si>
    <t>HPC:PBSC/Dir/ACD-A+Hep/DMSO/Open/≤-80°C/Aph/NonSV</t>
  </si>
  <si>
    <t>HPC:PBSC/Dir/ACD/DMSO/CleanR/≤-140°C/Aph/NonSV</t>
  </si>
  <si>
    <t>HPC:PBSC/Dir/DMSO/CleanR/≤-140°C/Aph/AB+CD19Depl/Wash/NonSV</t>
  </si>
  <si>
    <t>HPC:PBSC/Rel/ACD/HES+DMSO/≤-140°C/Aph</t>
  </si>
  <si>
    <t>HPC:PBSC/Rel/ACD/HES+DMSO/CleanR/≤-140°C/Aph</t>
  </si>
  <si>
    <t>HPC:PBSC/Rel/ACD/DMSO/Open/≤-80°C/Aph/NonSV</t>
  </si>
  <si>
    <t>HPC:PBSC/Rel/ACD/DMSO/CleanR/≤-140°C/Aph/CD3+19Depl/NonSV</t>
  </si>
  <si>
    <t>HPC:PBSC/Rel/ACD/DMSO/CleanR/≤-140°C/Aph/CD34Sel/NonSV</t>
  </si>
  <si>
    <t>HPC:PBSC/Rel/ACD-A+Hep/DMSO/Open/≤-80°C/Aph/NonSV</t>
  </si>
  <si>
    <t>HPC:PBSC/Rel/ACD/DMSO/CleanR/≤-140°C/Aph/?/NonSV</t>
  </si>
  <si>
    <t>HPC:PBSC/Rel/ACD/DMSO/CleanR/≤-140°C/Aph/AB+CD19Depl/NonSV</t>
  </si>
  <si>
    <t>HPC:PBSC/Rel/DMSO/CleanR/≤-140°C/Aph/AB+CD19Depl/Wash/NonSV</t>
  </si>
  <si>
    <t>HPC:BoneMarrow/Auto/ACD-A+Hep/HES+DMSO/Open/≤-140°C/Other/?</t>
  </si>
  <si>
    <t>HPC:PBSC/Auto/ACD/DMSO/≤-140°C/Aph</t>
  </si>
  <si>
    <t>HPC:PBSC/Auto/ACD/HES+DMSO/≤-140°C/Aph</t>
  </si>
  <si>
    <t>HPC:PBSC/Auto/ACD/HES+DMSO/CleanR/≤-140°C/Aph</t>
  </si>
  <si>
    <t>HPC:PBSC/Auto/ACD/HES+DMSO/Open/≤-140°C/Aph/NonSV</t>
  </si>
  <si>
    <t>HPC:PBSC/Auto/ACD/DMSO/CleanR/≤-140°C/Aph/?/NonSV</t>
  </si>
  <si>
    <t>HPC:PBSC/Auto/ACD/DMSO/CleanR/≤-140°C/Aph/CD34Sel/NonSV</t>
  </si>
  <si>
    <t>HPC:PBSC/Auto/ACD-A+Hep/DMSO/Open/≤-80°C/Aph/NonSV</t>
  </si>
  <si>
    <t>HPC:PBSC/Auto/ACD/DMSO/CleanR/≤-140°C/Aph/NonSV</t>
  </si>
  <si>
    <t>HPC:PBSC/Auto/ACD/DMSO/CleanR/≤-140°C/Aph/NonSVC</t>
  </si>
  <si>
    <t>HPC:BoneMarrow/Rel/ACD-A+Hep/HES+DMSO/Open/≤-140°C/BM/?</t>
  </si>
  <si>
    <t>HPC:BoneMarrow/Rel/ACD-A+Hep/DMSO/Open/≤-140°C/BM/CD34Sel/NonSV</t>
  </si>
  <si>
    <t>HPC:BoneMarrow/Rel/ACD-A+Hep/DMSO/Open/≤-140°C/BM/CD3+19Depl/NonSV</t>
  </si>
  <si>
    <t>HPC:BoneMarrow/Rel/ACD-A+Hep/DMSO/Open/≤-140°C/BM/EryDepl/NonSV</t>
  </si>
  <si>
    <t>HPC:BoneMarrow/Rel/ACD-A+Hep/DMSO/Open/≤-140°C/BM/EryDepl/NonSVC</t>
  </si>
  <si>
    <t>HPC:BoneMarrow/Rel/ACD/DMSO/Open/≤-80°C/BM/EryDepl/NonSVC</t>
  </si>
  <si>
    <t>HPC:BoneMarrow/Auto/ACD-A+Hep/HES+DMSO/Open/≤-140°C/BM/?</t>
  </si>
  <si>
    <t>HPC:BoneMarrow/Auto/ACD-A+Hep/DMSO/Open/≤-140°C/BM/CD34Sel/NonSV</t>
  </si>
  <si>
    <t>HPC:BoneMarrow/Auto/ACD-A+Hep/DMSO/Open/≤-140°C/BM/EryDepl/NonSV</t>
  </si>
  <si>
    <t>HPC:BoneMarrow/Auto/ACD-A+Hep/DMSO/Open/≤-140°C/BM/EryDepl/NonSVC</t>
  </si>
  <si>
    <t>HPC:BoneMarrow/Auto/ACD/DMSO/Open/≤-80°C/BM/EryDepl/NonSVC</t>
  </si>
  <si>
    <t>HPC:BoneMarrow/Dir/ACD-A+Hep/HES+DMSO/Open/≤-140°C/BM/?</t>
  </si>
  <si>
    <t>HPC:BoneMarrow/Dir/ACD-A+Hep/DMSO/Open/≤-140°C/BM/CD34Sel/NonSV</t>
  </si>
  <si>
    <t>HPC:BoneMarrow/Dir/ACD-A+Hep/DMSO/Open/≤-140°C/BM/EryDepl/NonSV</t>
  </si>
  <si>
    <t>HPC:BoneMarrow/Dir/ACD-A+Hep/DMSO/Open/≤-140°C/BM/CD3+19Depl/NonSV</t>
  </si>
  <si>
    <t>HPC:BoneMarrow/Dir/ACD-A+Hep/DMSO/Open/≤-140°C/BM/EryDepl/NonSVC</t>
  </si>
  <si>
    <t>HPC:BoneMarrow/Dir/ACD/DMSO/Open/≤-80°C/BM/EryDepl/NonSVC</t>
  </si>
  <si>
    <t>Plasma:Aph/ACD/Qu/≤6h</t>
  </si>
  <si>
    <t>Plasma:Aph/ACD/Open/Qu/≤6h</t>
  </si>
  <si>
    <t>Plasma:Fract/Aph/CPD/≤4h</t>
  </si>
  <si>
    <t>Plasma:Aph/ACD/LCdepl/Qu/≤6h</t>
  </si>
  <si>
    <t>Plasma:Aph/ACD/Open/LCdepl/Qu/≤6h</t>
  </si>
  <si>
    <t>Plasma:Aph/ACD/Irrad/Qu/≤6h</t>
  </si>
  <si>
    <t>Plasma:Aph/ACD/LCdepl/Qu/≤6h/SVPed</t>
  </si>
  <si>
    <t>Plasma:Aph/ACD/LCdepl/Qu/≤24h</t>
  </si>
  <si>
    <t>Plasma:Fract/Aph/ACD/LCdepl/≤24h</t>
  </si>
  <si>
    <t>Plasma:Aph/Citr/LCdepl/≤8h/Phch</t>
  </si>
  <si>
    <t>Plasma:Aph/Citr/Open/LCdepl/≤8h/Phch</t>
  </si>
  <si>
    <t>Plasma:Aph/Citr/LCdepl/Irrad/Qu/≤8h/NonSV</t>
  </si>
  <si>
    <t>Plasma:Aph/Citr/Qu/≤6h</t>
  </si>
  <si>
    <t>Plasma:Aph/Citr/Open/Qu/≤6h</t>
  </si>
  <si>
    <t>Plasma:Fract/Aph/Citr/≤6h</t>
  </si>
  <si>
    <t>Plasma:Fract/Aph/Citr/≤24h</t>
  </si>
  <si>
    <t>Plasma:Aph/Citr/Qu/≤6h/SVPed</t>
  </si>
  <si>
    <t>Plasma:Aph/Citr/LCdepl/Qu/≤8h</t>
  </si>
  <si>
    <t>Plasma:Aph/Citr/Open/LCdepl/Qu/≤8h</t>
  </si>
  <si>
    <t>Plasma:Aph/Citr/LCdepl/Qu/≤8h/NonSV</t>
  </si>
  <si>
    <t>Plasma:Aph/Citr/LCdepl/Irrad/Qu/≤8h</t>
  </si>
  <si>
    <t>Plasma:Aph/Citr/LCdepl/Qu/≤8h/SVPed</t>
  </si>
  <si>
    <t>Plasma:Aph/Citr/Open/LCdepl/Qu/≤6h/SVPed</t>
  </si>
  <si>
    <t>Plasma:Aph/Citr/Cellfree/Qu/≤6h</t>
  </si>
  <si>
    <t>Plasma:Fract/Aph/Citr/Cellfree/≤24h</t>
  </si>
  <si>
    <t>Plasma:Aph/CPD/Qu/≤6h</t>
  </si>
  <si>
    <t>Plasma:Aph/CPD/LCdepl/Qu/≤6h</t>
  </si>
  <si>
    <t>Plasma:Aph/CPD/LCdepl/Qu/≤24h</t>
  </si>
  <si>
    <t>Plasma:Fract/Aph/CPD/LCdepl/≤6h</t>
  </si>
  <si>
    <t>Plasma:Aph/CPD/LCdepl/Qu/≤8h/NonSV</t>
  </si>
  <si>
    <t>Plasma:Aph/CPD/Irrad/Qu/≤6h</t>
  </si>
  <si>
    <t>Plasma:Aph/CPD/LCdepl/Irrad/Qu/≤8h</t>
  </si>
  <si>
    <t>Plasma:Aph/CPD/LCdepl/Irrad/Qu/≤8h/NonSV</t>
  </si>
  <si>
    <t>Plasma:Aph/CPD/LCdepl/Qu/≤8h/SVPed</t>
  </si>
  <si>
    <t>Plasma:ConvalPl/SpecInf/Aph/CPD/LCdepl/Qu/≤6h/NonSV</t>
  </si>
  <si>
    <t>Plasma:ConvalPl/SpecInf/Aph/CPD/LCdepl/≤24h/NonSV</t>
  </si>
  <si>
    <t>Plasma:Fract/Aph/ACD-A/≤6h</t>
  </si>
  <si>
    <t>Plasma:Fract/Aph/ACD-A/≤24h</t>
  </si>
  <si>
    <t>Plasma:CPD/Qu/≤6h</t>
  </si>
  <si>
    <t>Plasma:CPD/≤6h/Phdy</t>
  </si>
  <si>
    <t>Plasma:CPD/Pool/≤6h/SD</t>
  </si>
  <si>
    <t>Plasma:Fract/CPD/≤8h</t>
  </si>
  <si>
    <t>Plasma:Fract/CPD/≤4h</t>
  </si>
  <si>
    <t>Plasma:Fract/CPD/≤6h</t>
  </si>
  <si>
    <t>Plasma:NoTrans/CPD/≤6h</t>
  </si>
  <si>
    <t>Plasma:Fract/CPD/≤24h</t>
  </si>
  <si>
    <t>Plasma:CPD/LCdepl/Qu/≤6h</t>
  </si>
  <si>
    <t>Plasma:CPD/LCdepl/≤6h/Phdy</t>
  </si>
  <si>
    <t>Plasma:Fract/CPD/LCdepl/≤8h</t>
  </si>
  <si>
    <t>Plasma:Fract/CPD/LCdepl/≤4h</t>
  </si>
  <si>
    <t>Plasma:CPD/Irrad/Qu/≤6h</t>
  </si>
  <si>
    <t>Plasma:CPD/LCdepl/Irrad/Qu/≤6h</t>
  </si>
  <si>
    <t>Plasma:CPD/LCdepl/Irrad/Qu/≤24h</t>
  </si>
  <si>
    <t>Plasma:CPD/Qu/≤6h/SVPed</t>
  </si>
  <si>
    <t>Plasma:CPD/LCdepl/Qu/≤24h</t>
  </si>
  <si>
    <t>Plasma:CPD/LCdepl/Qu/≤24h/SVPed</t>
  </si>
  <si>
    <t>Plasma:CPD/LCdepl/Irrad/Qu/≤24h/SVPed</t>
  </si>
  <si>
    <t>Plasma:CPD/SterFilt/LCdepl/Pool/≤8h/SD</t>
  </si>
  <si>
    <t>Plasma:FrDried/CPD/2to25°C/LCdepl/Qu/≤24h</t>
  </si>
  <si>
    <t>Plasma:FrDried/CPD/SterFilt/2to6°C/LCdepl/Pool/≤8h/SD</t>
  </si>
  <si>
    <t>Plasma:FrDriedSp/SpecInf/CPD/2to25°C/LCdepl/Qu/≤24h</t>
  </si>
  <si>
    <t>Plasma:Fract/Aph/Citr/Open/≤6h</t>
  </si>
  <si>
    <t>Plasma:Fract/Aph/Citr/LCdepl/≤24h/?</t>
  </si>
  <si>
    <t>Plasma:Fract/Aph/Citr/Open/LCdepl/Qu/≤8h</t>
  </si>
  <si>
    <t>Plasma:Fract/Aph/Citr/Open/LCdepl/≤8h</t>
  </si>
  <si>
    <t>Plasma:Interm/Aph/Citr/LCdepl/≤6h</t>
  </si>
  <si>
    <t>Plasma:Fract/Aph/CPD/LCdepl/≤24h/?</t>
  </si>
  <si>
    <t>Plasma:ConvalPl/Fract/Aph/CPD/LCdepl/≤24h/NonSV</t>
  </si>
  <si>
    <t>Plasma:Fract/Aph/ACD/LCdepl/≤24h/?</t>
  </si>
  <si>
    <t>Plasma:Fract/NS/≤-18°C/LCdepl/≤24h</t>
  </si>
  <si>
    <t>Plasma:Fract/CPD/2to6°C/≤24h</t>
  </si>
  <si>
    <t>Plasma:Fract/CPD/2to6°C/LCdepl/≤24h</t>
  </si>
  <si>
    <t>Plasma:Fract/CPD/LCdepl/≤24h</t>
  </si>
  <si>
    <t>Plasma:VarMix/NS/SterFilt/≤-18°C/Cellfree/PoolLrg/SD</t>
  </si>
  <si>
    <t>Plasma:Auto/Aph/ACD/≤6h</t>
  </si>
  <si>
    <t>Plasma:Auto/Aph/ACD/Open/≤6h</t>
  </si>
  <si>
    <t>Plasma:Auto/Aph/ACD/LCdepl/≤6h</t>
  </si>
  <si>
    <t>Plasma:Auto/Aph/ACD/Open/LCdepl/≤6h</t>
  </si>
  <si>
    <t>Plasma:Auto/Aph/CPD/LCdepl/≤24h</t>
  </si>
  <si>
    <t>Plasma:Auto/CPD/≤6h</t>
  </si>
  <si>
    <t>Plasma:Auto/CPD/LCdepl/≤6h</t>
  </si>
  <si>
    <t>Serum:NoTrans/SterFilt/≤-18°C/LCdepl/PoolDiv/≤24h</t>
  </si>
  <si>
    <t>Serum:CellCult/SterFilt/≤-18°C/LCdepl/PoolDiv/Irrad/Qu/≤24h</t>
  </si>
  <si>
    <t>Serum:CellCult/≤-30°C/?</t>
  </si>
  <si>
    <t>Serum:CellCult/≤-30°C/?/Qu</t>
  </si>
  <si>
    <t>Serum:NoTrans/≤-18°C/LCdepl/PoolDiv/≤24h</t>
  </si>
  <si>
    <t>Serum:CellCult/≤-18°C/LCdepl/PoolDiv/Irrad/Qu/≤24h</t>
  </si>
  <si>
    <t>EDTA-Pl:NoTrans/EDTA/≤-18°C/≤6h</t>
  </si>
  <si>
    <t>PltLys:Interm/CPD/PAS2/≤-30°C/LCdepl/PoolDiv/Irrad/Qu/NonSV</t>
  </si>
  <si>
    <t>PltLys:NoTrans/CPD/PAS2/≤-30°C/LCdepl/PoolDiv/Irrad/NonSV</t>
  </si>
  <si>
    <t>PltLys:CellCult/CPD/PAS2/SterFilt/≤-18°C/VarMix/LCdepl/PoolDiv/Irrad/Qu</t>
  </si>
  <si>
    <t>PltLys:NoTrans/CPD/PAS2/SterFilt/≤-18°C/VarMix/LCdepl/PoolDiv/Irrad</t>
  </si>
  <si>
    <t>HBMilk:Oral/Open/≤-18°C/PoolDiv/Qu/Past/VSMisc</t>
  </si>
  <si>
    <t>FMTCaps:Oral/Glycerol/≤-80°C/Defaec/Divid/Qu/VSMisc</t>
  </si>
  <si>
    <t>FMTCaps:Oral/Auto/Glycerol/≤-80°C/Defaec/Divid/Qu/VSMisc</t>
  </si>
  <si>
    <t>FMTSyr:Colonosc/Glycerol/≤-80°C/Defaec/Divid/Qu/VSMisc</t>
  </si>
  <si>
    <t>FMTSyr:Colonosc/Auto/Glycerol/≤-80°C/Defaec/Divid/Qu/VSMisc</t>
  </si>
  <si>
    <t>Serum:Local/Auto/≤-18°C/Divid</t>
  </si>
  <si>
    <t>Serum:Local/Auto/Open/≤-18°C/Divid</t>
  </si>
  <si>
    <t>Tissue:Amnion/CryoPres/≤-30°C/?</t>
  </si>
  <si>
    <t>Tissue:Amnion/DeepFr/≤-60°C</t>
  </si>
  <si>
    <t>Tissue:Amnion/DeepFr/≤-60°C/Antibio</t>
  </si>
  <si>
    <t>Tissue:Amnion/DeepFr/≤-60°C/BactTestNeg</t>
  </si>
  <si>
    <t>Tissue:BloodVessel/Postm/Dried/RPMI+DMSO/≤-140°C/?</t>
  </si>
  <si>
    <t>Tissue:?/Postm/Dried/RPMI+DMSO/≤-140°C/Antibio</t>
  </si>
  <si>
    <t>Tissue:?/Dried/RPMI+DMSO/≤-140°C/Antibio</t>
  </si>
  <si>
    <t>Tissue:Artery/Postm/CryoPres/M199+DMSO+HSA/≤-140°C/Antibio</t>
  </si>
  <si>
    <t>Tissue:Artery/Postm/CryoPres/M199+DMSO/≤-140°C/Antibio</t>
  </si>
  <si>
    <t>Tissue:Artery/CryoPres/M199+DMSO/≤-140°C/Antibio</t>
  </si>
  <si>
    <t>Tissue:Artery/CryoPres/M199+DMSO+HSA/≤-140°C/Antibio</t>
  </si>
  <si>
    <t>Tissue:Artery/Postm/CryoPres/RPMI+DMSO+HSA/≤-140°C/Antibio</t>
  </si>
  <si>
    <t>Tissue:Artery/CryoPres/RPMI+DMSO+HSA/≤-140°C/Antibio</t>
  </si>
  <si>
    <t>Tissue:Vein/Postm/CryoPres/M199+DMSO+HSA/≤-140°C/Antibio</t>
  </si>
  <si>
    <t>Tissue:Vein/Postm/CryoPres/M199+DMSO/≤-140°C/Antibio</t>
  </si>
  <si>
    <t>Tissue:Vein/CryoPres/M199+DMSO/≤-140°C/Antibio</t>
  </si>
  <si>
    <t>Tissue:Vein/Postm/CryoPres/RPMI+DMSO+HSA/≤-140°C/Antibio</t>
  </si>
  <si>
    <t>Tissue:Vein/CryoPres/RPMI+DMSO+HSA/≤-140°C/Antibio</t>
  </si>
  <si>
    <t>Tissue:Aorta/Postm/CryoPres/M199+DMSO+HSA/≤-140°C/Antibio</t>
  </si>
  <si>
    <t>Tissue:Aorta/Postm/CryoPres/M199+DMSO/≤-140°C/Antibio</t>
  </si>
  <si>
    <t>Tissue:Aorta/CryoPres/M199+DMSO/≤-140°C/Antibio</t>
  </si>
  <si>
    <t>Tissue:Aorta/Postm/CryoPres/RPMI+DMSO+HSA/≤-140°C/Antibio</t>
  </si>
  <si>
    <t>Tissue:Aorta/CryoPres/RPMI+DMSO+HSA/≤-140°C/Antibio</t>
  </si>
  <si>
    <t>Tissue:Pericard/Postm/CryoPres/RPMI+DMSO/≤-140°C/Antibio</t>
  </si>
  <si>
    <t>Tissue:HValveAort/CryoPres/M199+DMSO+HSA/≤-140°C/Antibio</t>
  </si>
  <si>
    <t>Tissue:HValveAort/Postm/CryoPres/M199+DMSO+HSA/≤-140°C/Antibio</t>
  </si>
  <si>
    <t>Tissue:HValveAort/Postm/CryoPres/RPMI+DMSO/≤-140°C/Antibio</t>
  </si>
  <si>
    <t>Tissue:HValveAort/CryoPres/RPMI+DMSO/≤-140°C/Antibio</t>
  </si>
  <si>
    <t>Tissue:HValveAort/CryoPres/M199+DMSO/≤-140°C/Antibio</t>
  </si>
  <si>
    <t>Tissue:HValveAort/Postm/CryoPres/M199+DMSO/≤-140°C/Antibio</t>
  </si>
  <si>
    <t>Tissue:HValveAort/Postm/CryoPres/RPMI+DMSO+HSA/≤-140°C/Antibio</t>
  </si>
  <si>
    <t>Tissue:HValveAort/CryoPres/RPMI+DMSO+HSA/≤-140°C/Antibio</t>
  </si>
  <si>
    <t>Tissue:HValvePulm/Postm/CryoPres/M199+DMSO+HSA/≤-140°C/Antibio</t>
  </si>
  <si>
    <t>Tissue:HValvePulm/CryoPres/M199+DMSO+HSA/≤-140°C/Antibio</t>
  </si>
  <si>
    <t>Tissue:HValvePulm/Postm/CryoPres/RPMI+DMSO/≤-140°C/Antibio</t>
  </si>
  <si>
    <t>Tissue:HValvePulm/CryoPres/RPMI+DMSO/≤-140°C/Antibio</t>
  </si>
  <si>
    <t>Tissue:HValvePulm/Postm/CryoPres/M199+DMSO/≤-140°C/Antibio</t>
  </si>
  <si>
    <t>Tissue:HValvePulm/CryoPres/M199+DMSO/≤-140°C/Antibio</t>
  </si>
  <si>
    <t>Tissue:HValvePulm/Postm/CryoPres/RPMI+DMSO+HSA/≤-140°C/Antibio</t>
  </si>
  <si>
    <t>Tissue:HValvePulm/CryoPres/RPMI+DMSO+HSA/≤-140°C/Antibio</t>
  </si>
  <si>
    <t>Tissue:FemorHead/Frozen/≤-20°C/ThDisinf/Closed</t>
  </si>
  <si>
    <t>Tissue:FibCortBone/Postm/Frozen/≤-30°C/PAA</t>
  </si>
  <si>
    <t>Tissue:CancBone/Postm/Frozen/≤-30°C/PAA</t>
  </si>
  <si>
    <t>Tissue:Cartilage/Postm/Frozen/≤-30°C/PAA</t>
  </si>
  <si>
    <t>Tissue:CorticBone/Postm/Frozen/≤-30°C/PAA</t>
  </si>
  <si>
    <t>Tissue:FemorHead/Frozen/≤-30°C/ThDisinf/Closed</t>
  </si>
  <si>
    <t>Tissue:FemorHead/Frozen/≤-30°C</t>
  </si>
  <si>
    <t>Tissue:FemorHead/DeepFr/≤-60°C/ThDisinf/Closed</t>
  </si>
  <si>
    <t>Tissue:TibCortBone/Postm/Frozen/≤-30°C/PAA</t>
  </si>
  <si>
    <t>Tissue:FemCortBone/Postm/Frozen/≤-30°C/PAA</t>
  </si>
  <si>
    <t>Tissue:Ligament/Postm/Frozen/≤-30°C/PAA</t>
  </si>
  <si>
    <t>Tissue:Tendon/Postm/Frozen/≤-30°C/PAA</t>
  </si>
  <si>
    <t>Note 2023-01-26: new Eurocode hompage release 2022-12-12</t>
  </si>
  <si>
    <t xml:space="preserve">Note 2023-04-28: new assigned, unpublished Eurocodes </t>
  </si>
  <si>
    <t>FFPthawed</t>
  </si>
  <si>
    <t>Note 2023-06-12: new assigned, unpublished product codes (BRK,BaWüHe,NSTOB,UKL Freiburg)</t>
  </si>
  <si>
    <t>Plasma:Aph/ACD/LCdepl/≤6h</t>
  </si>
  <si>
    <t>Plasma:Aph/ACD/LCdepl/&gt;18h</t>
  </si>
  <si>
    <t>Plasma:Aph/Citr/Cellfree/≤6h</t>
  </si>
  <si>
    <t>Plasma:Aph/Citr/Cellfree/&gt;18h</t>
  </si>
  <si>
    <t>Plasma:Aph/CPD/LCdepl/≤24h</t>
  </si>
  <si>
    <t>Plasma:CPD/LCdepl/≤24h</t>
  </si>
  <si>
    <t>Plasma:CPD/≤6h</t>
  </si>
  <si>
    <t>Plasma:CPD/&gt;18h</t>
  </si>
  <si>
    <t>Note 2023-06-17: new Eurocode homepage release 2023-06-17</t>
  </si>
  <si>
    <r>
      <t>Note 2023-07-28: new DIZG p</t>
    </r>
    <r>
      <rPr>
        <b/>
        <sz val="10"/>
        <rFont val="Arial"/>
        <family val="2"/>
      </rPr>
      <t xml:space="preserve">roducts </t>
    </r>
    <r>
      <rPr>
        <sz val="10"/>
        <rFont val="Arial"/>
        <family val="2"/>
      </rPr>
      <t>assigned</t>
    </r>
  </si>
  <si>
    <t>WBC/BC:Lymphocytes/CellCult/Rel/ACD-A+Hep/20to24°C/Aph/BactTestNeg/NonSV</t>
  </si>
  <si>
    <t>WBC/BC:Lymphocytes/CellCult/Rel/ACD/20to24°C/Aph/BactTestNeg/NonSV</t>
  </si>
  <si>
    <t>Plasma:Aph/Citr/LCdepl/≤8h</t>
  </si>
  <si>
    <t>Note 2023-08-06: new Eurocode homepage release 2023-08-02</t>
  </si>
  <si>
    <t>Note 2023-08-02: new DIZG  products assigned</t>
  </si>
  <si>
    <t>Note 2023-09-19: new Uni-Greifswald product assigned</t>
  </si>
  <si>
    <t>Note 2023-08-22: new Eurocode homepage release 2023-08-22</t>
  </si>
  <si>
    <t>Plasma:Aph/ACD/≤24h</t>
  </si>
  <si>
    <t>Plasma:Aph/ACD/LCdepl/≤24h</t>
  </si>
  <si>
    <t>Plasma:ConvalPl/SpecInf/Aph/Citr/Qu/≤24h</t>
  </si>
  <si>
    <t>Plasma:ConvalPl/SpecInf/Aph/Citr/≤24h</t>
  </si>
  <si>
    <t>Plasma:Aph/Citr/LCdepl/Qu/≤24h</t>
  </si>
  <si>
    <t>Plasma:Aph/Citr/LCdepl/≤24h/Phch</t>
  </si>
  <si>
    <t>Plasma:Aph/Citr/LCdepl/≤24h</t>
  </si>
  <si>
    <t>Plasma:ConvalPl/SpecInf/Aph/Citr/LCdepl/≤24h</t>
  </si>
  <si>
    <t>Plasma:Aph/Citr/20to24°C/LCdepl/Irrad/≤24h</t>
  </si>
  <si>
    <t>Plasma:Aph/Citr/LCdepl/Irrad/Qu/≤24h</t>
  </si>
  <si>
    <t>Plasma:Aph/Citr/Cellfree/Qu/≤24h</t>
  </si>
  <si>
    <t>Plasma:Aph/Citr/Cellfree/≤24h</t>
  </si>
  <si>
    <t>Plasma:ConvalPl/SpecInf/Aph/Citr/Cellfree/Qu/≤24h</t>
  </si>
  <si>
    <t>Plasma:Aph/Citr/LCdepl/Divid/Irrad/Qu/≤24h/SVPed</t>
  </si>
  <si>
    <t>Plasma:ConvalPl/SpecInf/Aph/Citr/LCdepl/≤24h/NonSV</t>
  </si>
  <si>
    <t>Plasma:ConvalPl/SpecInf/Aph/Citr/LCdepl/≤24h/Phch/NonSV</t>
  </si>
  <si>
    <t>Plasma:ConvalPl/SpecInf/Aph/ACD/LCdepl/≤24h/Phdy</t>
  </si>
  <si>
    <t>Plasma:ConvalPl/SpecInf/Aph/ACD/LCdepl/≤24h/NonSV</t>
  </si>
  <si>
    <t>Plasma:CPD/Qu/≤24h</t>
  </si>
  <si>
    <t>Plasma:CPD/≤24h/Phdy</t>
  </si>
  <si>
    <t>Plasma:CPD/Pool/≤24h/SD</t>
  </si>
  <si>
    <t>Plasma:CPD/≤24h</t>
  </si>
  <si>
    <t>Plasma:CPD/LCdepl/≤24h/Phdy</t>
  </si>
  <si>
    <t>Plasma:NoTrans/CPD/LCdepl/≤24h</t>
  </si>
  <si>
    <t>Plasma:CPD/Divid/Irrad/Qu/≤24h/SVPed</t>
  </si>
  <si>
    <t>Plasma:CPD/20to24°C/Irrad/≤24h</t>
  </si>
  <si>
    <t>Plasma:CPD/Divid/Irrad/≤24h/SVPed</t>
  </si>
  <si>
    <t>Plasma:CPD/WBfilt/Qu/≤24h</t>
  </si>
  <si>
    <t>Plasma:CPD/WBfilt/≤24h</t>
  </si>
  <si>
    <t>Plasma:CPD/Irrad/Qu/≤24h</t>
  </si>
  <si>
    <t>Plasma:FrDried/CPD/2to25°C/Pool/Qu/≤24h</t>
  </si>
  <si>
    <t>Plasma:FrDriedSp/SpecInf/CPD/2to25°C/Pool/Qu/≤24h</t>
  </si>
  <si>
    <t>Plasma:Fract/Aph/Citr/Cellfree/?/≤24h/NonSVC</t>
  </si>
  <si>
    <t>Plasma:Fract/CPD/WBfilt/≤24h</t>
  </si>
  <si>
    <t>Plasma:NoTrans/CPD/Qu/≤24h</t>
  </si>
  <si>
    <t>Plasma:NoTrans/CPD/≤24h</t>
  </si>
  <si>
    <t>Plasma:Auto/Aph/ACD-A/LCdepl/≤24h</t>
  </si>
  <si>
    <t>Plasma:Auto/Aph/Citr/LCdepl/≤24h</t>
  </si>
  <si>
    <t>Plasma:Auto/Aph/Citr/Cellfree/≤24h</t>
  </si>
  <si>
    <t>Plasma:Auto/CPD/≤24h</t>
  </si>
  <si>
    <t>Plasma:Auto/CPD/LCdepl/≤24h</t>
  </si>
  <si>
    <t>Requester's product name</t>
  </si>
  <si>
    <t xml:space="preserve">Note 2023-09-25: new  product assigned för Helios Duisburg </t>
  </si>
  <si>
    <t>HPC:PBSC/Auto/ACD/DMSO/CleanR/≤-140°C/Aph</t>
  </si>
  <si>
    <t>Plasma:Aph/Citr/≤24h</t>
  </si>
  <si>
    <t>Note 2023-10-02: new Eurocode homepage release 2023-09-26</t>
  </si>
  <si>
    <t>Note 2023-10-05: new  product assigned för DRK-BSD West</t>
  </si>
  <si>
    <t>080104</t>
  </si>
  <si>
    <t>Note 2023-11-13:  new  product assigned for DIZG and DRK-BSD Ulm</t>
  </si>
  <si>
    <t>Note 2023-11-15:  new  product assigned for UK Bonn</t>
  </si>
  <si>
    <t>RCC:CPD/Glycerol/LCdepl/≤-140°C/Wash</t>
  </si>
  <si>
    <t>RCC:ThawCryo/CPD/LCdepl/Wash</t>
  </si>
  <si>
    <t>WBC/BC:Lymphocytes/Interm/Auto/ACD/DMSO/≤-140°C/Aph/NonSV</t>
  </si>
  <si>
    <t>HPC:PBSC/Dir/ACD/DMSO/≤-140°C/Aph/NonSV</t>
  </si>
  <si>
    <t>HPC:PBSC/Rel/ACD/DMSO/≤-140°C/Aph</t>
  </si>
  <si>
    <t>Plasma:Aph/Citr/≤6h</t>
  </si>
  <si>
    <t>Plasma:FrDried/CPD/2to25°C/LCdepl/Pool/≤24h</t>
  </si>
  <si>
    <t>Plasma:FrDried/CPD/2to25°C/LCdepl/≤24h</t>
  </si>
  <si>
    <t>Plasma:FrDriedSp/SpecInf/CPD/2to25°C/LCdepl/Pool/≤24h</t>
  </si>
  <si>
    <t>Plasma:FrDriedSp/SpecInf/CPD/2to25°C/LCdepl/≤24h</t>
  </si>
  <si>
    <t>Note 2023-11-16: new Eurocode homepage release 2023-11-16</t>
  </si>
  <si>
    <t>DMSO/HSA/HBSS</t>
  </si>
  <si>
    <t>WBC/BC:Lymphocytes/Rel/NS/DMSO+HSA+HBSS/CleanR/≤-140°C/CellSelAny/?/Wash/BactTestNeg</t>
  </si>
  <si>
    <t>Note 2024-02-29: new Eurocode homepage release 2024-02-27</t>
  </si>
  <si>
    <t>Note 2024-03-04: new products assigned for BlechschmidtDresden</t>
  </si>
  <si>
    <t>HPC:PBSC/Dir/ACD-A+Hep/DMSO/CleanR/≤-140°C/Aph/NonSV</t>
  </si>
  <si>
    <t>HPC:PBSC/Rel/ACD-A+Hep/DMSO/CleanR/≤-140°C/Aph/NonSV</t>
  </si>
  <si>
    <t>Note 2024-05-08  new Eurocode homepage release 2024-03-05 and new product assigned for DIZG</t>
  </si>
  <si>
    <t>DemBoneCortBone</t>
  </si>
  <si>
    <t>Note 2024-06-07  new Eurocode homepage release 2024-03-05 and new product assigned for NSTOB</t>
  </si>
  <si>
    <t>Platelets:CPD/PAS3M/LCdepl/Pool/Wash/UV-C</t>
  </si>
  <si>
    <t>Tissue:DemBoneCortBone/Postm/Lyophil/5to30°C/PAA</t>
  </si>
  <si>
    <t>Tissue:DemBoneCancBone/Postm/Lyophil/2to25°C/PAA/?</t>
  </si>
  <si>
    <t>RCC:NoTrans/CPD/PAGGS-M/WBfilt/Irrad</t>
  </si>
  <si>
    <t>Platelets:NoTrans/Aph/ACD-A/PAS3M/LCdepl</t>
  </si>
  <si>
    <t>Platelets:NoTrans/Aph/ACD-A/PAS3M/LCdepl/Phch</t>
  </si>
  <si>
    <t>Platelets:NoTrans/Aph/ACD-A/PAS3M/LCdepl/Irrad</t>
  </si>
  <si>
    <t>Platelets:Dir/Aph/ACD-A/PAS3M/LCdepl</t>
  </si>
  <si>
    <t>Platelets:Dir/Aph/ACD-A/PAS3M/LCdepl/Phch</t>
  </si>
  <si>
    <t>Platelets:Dir/Aph/ACD-A/PAS3M/LCdepl/Irrad</t>
  </si>
  <si>
    <t>WBC/BC:Lymphocytes/NoTrans/ACD/2to6°C/Aph</t>
  </si>
  <si>
    <t>WBC/BC:Lymphocytes/Interm/Rel/ACD/2to6°C/Aph</t>
  </si>
  <si>
    <t>WBC/BC:Granulocytes/Interm/Dir/Citr/HES/20to24°C/Aph</t>
  </si>
  <si>
    <t>WBC/BC:Lymphocytes/Interm/Dir/ACD/2to6°C/Aph</t>
  </si>
  <si>
    <t>Plasma:NoTrans/Aph/ACD-A/LCdepl/≤6h</t>
  </si>
  <si>
    <t>Plasma:NoTrans/CPD/WBfilt/≤6h</t>
  </si>
  <si>
    <t>Plasma:CPD/WBfilt/≤6h</t>
  </si>
  <si>
    <t>Tissue:FibCortBone/Postm/Frozen/?/≤-35°C/?/Closed/?/BactTestNeg</t>
  </si>
  <si>
    <t>Tissue:CancBone/Postm/Lyophil/5to30°C/PAA/?/IrradHigh</t>
  </si>
  <si>
    <t>Tissue:Cartilage/Postm/Lyophil/?/5to30°C/?/Closed/?/BactTestNeg</t>
  </si>
  <si>
    <t>Tissue:Cartilage/Postm/DeepFr/?/≤-35°C/?/Closed/?/BactTestNeg</t>
  </si>
  <si>
    <t>Tissue:CorticBone/Postm/Lyophil/5to30°C/PAA/?/IrradHigh</t>
  </si>
  <si>
    <t>Tissue:WholeBone/Postm/Frozen/?/≤-35°C/?/Closed/?/BactTestNeg</t>
  </si>
  <si>
    <t>Tissue:WholeBone/Postm/CellCult/?/5to30°C/?/Closed/?/BactTestNeg</t>
  </si>
  <si>
    <t>Tissue:FemorHead/Postm/Frozen/?/≤-35°C/?/Closed/?/BactTestNeg</t>
  </si>
  <si>
    <t>Tissue:FemorHead/Postm/CellCult/?/5to30°C/?/Closed/?/BactTestNeg</t>
  </si>
  <si>
    <t>Tissue:TibCortBone/Postm/Frozen/?/≤-35°C/?/Closed/?/BactTestNeg</t>
  </si>
  <si>
    <t>Tissue:TibCortBone/Postm/CellCult/?/5to30°C/?/Closed/?/BactTestNeg</t>
  </si>
  <si>
    <t>Tissue:FemCortBone/Postm/Frozen/?/≤-35°C/?/Closed/?/BactTestNeg</t>
  </si>
  <si>
    <t>Tissue:FemCortBone/Postm/CellCult/?/5to30°C/?/Closed/?/BactTestNeg</t>
  </si>
  <si>
    <t>Tissue:Meniscus/Postm/Frozen/?/≤-35°C/?/Closed/?/BactTestNeg</t>
  </si>
  <si>
    <t>Tissue:Meniscus/Postm/CellCult/?/5to30°C/?/Closed/?/BactTestNeg</t>
  </si>
  <si>
    <t>Tissue:Ligament/Postm/Frozen/?/≤-35°C/?/Closed/?/BactTestNeg</t>
  </si>
  <si>
    <t>Tissue:Tendon/Postm/Frozen/?/≤-35°C/?/Closed/?/BactTestNeg</t>
  </si>
  <si>
    <t>invalid</t>
  </si>
  <si>
    <t>Note 2024-07-18  new Eurocode homepage release 2024-07-15</t>
  </si>
  <si>
    <t>Note 2024-08-11  new Eurocode homepage release 2024-08-01</t>
  </si>
  <si>
    <t>HPC:PBSC/Dir/Citr+Hep/DMSO/≤-140°C/Aph/AB+CD19Depl/Wash/NonSVC</t>
  </si>
  <si>
    <t>HPC:PBSC/Dir/Citr/2to6°C/Aph/AB+CD19Depl/Wash/NonSVC</t>
  </si>
  <si>
    <t>HPC:PBSC/Rel/Citr+Hep/DMSO/≤-140°C/Aph/AB+CD19Depl/Wash/NonSVC</t>
  </si>
  <si>
    <t>HPC:PBSC/Rel/Citr/2to6°C/Aph/AB+CD19Depl/Wash/NonSVC</t>
  </si>
  <si>
    <t>Note 2024-08-14  new product assigned for NSTOB</t>
  </si>
  <si>
    <t>Note 2024-08-18: new Eurocode homepage release 2024-08-15</t>
  </si>
  <si>
    <t>Platelets:CPD/PAS3M/LCdepl/Pool/UV-C</t>
  </si>
  <si>
    <t>Qualifier P revised from value 22 to value 1 according to qualifier version 1.7.4.</t>
  </si>
  <si>
    <t>HPC:BoneMarrow/Dir/ACD/Open/2to6°C/BM/NonSV</t>
  </si>
  <si>
    <t>Note 2025-06-23: new Eurocode homepage release 2025-05-26</t>
  </si>
  <si>
    <t>Note 2025-10-09: new Intermediär Products for DRK Ulm</t>
  </si>
  <si>
    <t>Platelets:Aph/ACD-A/PAS3M/LCdepl/BactTestNeg</t>
  </si>
  <si>
    <t>Platelets:Aph/ACD-A/PAS3M/LCdepl/Irrad/BactTestNeg</t>
  </si>
  <si>
    <t>Platelets:CPD/PAS3/LCdepl/Pool/BactTestNeg</t>
  </si>
  <si>
    <t>Platelets:CPD/PAS3/LCdepl/Pool/Irrad/BactTestNeg</t>
  </si>
  <si>
    <t>Tissue:DemBoneCortBone/Postm/Lyophil/2to25°C/Comb/Wash/PoolDiv/IrradHigh</t>
  </si>
  <si>
    <t>MUSCULOSKELETAL, BONE, OTHER</t>
  </si>
  <si>
    <t>Tissue:BoneMarrow/CellCult/RoomT/BM/BactTestNeg/Interm</t>
  </si>
  <si>
    <t>Tissue:BoneMarrow/Auto/CellCult/RoomT/BM/BactTestNeg/Interm</t>
  </si>
  <si>
    <t>Tissue:BoneMarrow/CellCult/2to6°C/BM/BactTestNeg/Interm</t>
  </si>
  <si>
    <t>Tissue:BoneMarrow/Auto/CellCult/2to6°C/BM/BactTestNeg/Interm</t>
  </si>
  <si>
    <t>Note 2025-12-26 new Eurocode homepage release 2025-12-20</t>
  </si>
  <si>
    <t>Note 2026-01-22: new product assigned for NSTOB</t>
  </si>
  <si>
    <t xml:space="preserve">Your product name / Ihre Produkt-Bezeichnung </t>
  </si>
  <si>
    <t>Note 2026-02-12: new product assigned for UK Leipzig Hämatologie (Assigned unpublished Codes Line &gt;14)</t>
  </si>
  <si>
    <t>Note 2026-02-14: new product assigned forDRK NSTOB (Assigned unpublished Codes Line &lt;13)</t>
  </si>
  <si>
    <t>F: Tissue preservation*</t>
  </si>
  <si>
    <t>Deox*</t>
  </si>
  <si>
    <t>8MOP*</t>
  </si>
  <si>
    <t xml:space="preserve">N: Gamma irradiation* </t>
  </si>
  <si>
    <t>UV-A*</t>
  </si>
  <si>
    <t>Dir7*</t>
  </si>
  <si>
    <t xml:space="preserve">Note 2026-06-16: new product assigned for NSTOB </t>
  </si>
  <si>
    <t>LivingPostmortal</t>
  </si>
  <si>
    <t>RCC:CPD/PAGGS-M/LCdepl/Deox</t>
  </si>
  <si>
    <t>RCC:CPD/PAGGS-M/LCdepl/Irrad/Deox</t>
  </si>
  <si>
    <t>RCC:CPD/PAGGS-M/WBfilt/Wash</t>
  </si>
  <si>
    <t>RCC:CPD/PAGGS-M/WBfilt/Irrad/Wash</t>
  </si>
  <si>
    <t>RCC:IndivRx/CPD/PAGGS-M/LCdepl/Irrad</t>
  </si>
  <si>
    <t>RCC:IndivRx/CPD/PAGGS-M/LCdepl/Wash</t>
  </si>
  <si>
    <t>RCC:Dir/CPD/PAGGS-M/LCdepl/Irrad</t>
  </si>
  <si>
    <t>RCC:Dir/CPD/PAGGS-M/LCdepl/Wash</t>
  </si>
  <si>
    <t>Platelets:Dir/Aph/ACD-A/PAS3M/LCdepl/Divid/SVPed</t>
  </si>
  <si>
    <t>Platelets:Dir/Aph/ACD-A/PAS3M/LCdepl/Divid/Irrad/SVPed</t>
  </si>
  <si>
    <t>Platelets:IndivRx/Aph/ACD-A/LCdepl/Divid/SVPed</t>
  </si>
  <si>
    <t>Platelets:IndivRx/Aph/ACD-A/PAS3M/LCdepl/Divid/SVPed</t>
  </si>
  <si>
    <t>Platelets:IndivRx/Aph/ACD-A/LCdepl/Divid/Irrad/SVPed</t>
  </si>
  <si>
    <t>Platelets:IndivRx/Aph/ACD-A/PAS3M/LCdepl/Divid/Irrad/SVPed</t>
  </si>
  <si>
    <t>Platelets:IndivRx/CPD/PAS3M/LCdepl/Pool/Irrad</t>
  </si>
  <si>
    <t>Platelets:Dir/Aph/ACD-A/LCdepl/Divid/SVPed</t>
  </si>
  <si>
    <t>Platelets:Dir/Aph/ACD-A/LCdepl/Divid/Irrad/SVPed</t>
  </si>
  <si>
    <t>WBC/BC:Lymphocytes/Dir/ACD/DMSO/CleanR/≤-60°C/Aph/NonSV</t>
  </si>
  <si>
    <t>WBC/BC:Lymphocytes/SpecInf/Dir/ACD/DMSO/CleanR/≤-60°C/Aph/NonSV</t>
  </si>
  <si>
    <t>WBC/BC:Lymphocytes/Dir/ACD-A+Hep/DMSO/CleanR/≤-60°C/Aph/NonSV</t>
  </si>
  <si>
    <t>WBC/BC:Lymphocytes/SpecInf/Dir/ACD-A+Hep/DMSO/CleanR/≤-60°C/Aph/NonSV</t>
  </si>
  <si>
    <t>WBC/BC:Lymphocytes/Auto/ACD/8MOP/RoomT/Aph/UVA/NonSV</t>
  </si>
  <si>
    <t>WBC/BC:Lymphocytes/Rel/ACD-A+Hep/DMSO/CleanR/≤-60°C/Aph/NonSV</t>
  </si>
  <si>
    <t>WBC/BC:Lymphocytes/SpecInf/Rel/ACD-A+Hep/DMSO/CleanR/≤-60°C/Aph/NonSV</t>
  </si>
  <si>
    <t>WBC/BC:Lymphocytes/Rel/ACD/DMSO/CleanR/≤-60°C/Aph/NonSV</t>
  </si>
  <si>
    <t>WBC/BC:Lymphocytes/SpecInf/Rel/ACD/DMSO/CleanR/≤-60°C/Aph/NonSV</t>
  </si>
  <si>
    <t>WBC/BC:Lymphocytes/Rel/ACD/CleanR/2to6°C/Aph/NonSV</t>
  </si>
  <si>
    <t>WBC/BC:Lymphocytes/Dir/ACD/CleanR/2to6°C/Aph/NonSV</t>
  </si>
  <si>
    <t>HPC:PBSC/Dir/ACD/DMSO/CleanR/≤-140°C/Aph/CD34Depl/Wash/BactTestNeg/NonSV</t>
  </si>
  <si>
    <t>HPC:PBSC/Dir/ACD/CleanR/RoomT/Aph/NonSVC</t>
  </si>
  <si>
    <t>HPC:PBSC/Dir/ACD-A+Hep/DMSO/CleanR/≤-60°C/Aph/NonSV</t>
  </si>
  <si>
    <t>HPC:PBSC/Dir/ACD/DMSO/CleanR/≤-60°C/Aph/NonSV</t>
  </si>
  <si>
    <t>HPC:PBSC/Rel/ACD-A+Hep/DMSO/CleanR/≤-60°C/Aph/NonSV</t>
  </si>
  <si>
    <t>HPC:PBSC/Rel/ACD/DMSO/CleanR/≤-60°C/Aph/NonSV</t>
  </si>
  <si>
    <t>HPC:PBSC/Auto/ACD-A+Hep/DMSO/CleanR/≤-60°C/Aph/NonSV</t>
  </si>
  <si>
    <t>Duplicate product profile: This product profile exists twice and is represented by product codes 462906 and 467000. Prefer to use product code 462906 to identify the corresponding SoHO.</t>
  </si>
  <si>
    <t>HPC:PBSC/Auto/ACD/DMSO/CleanR/≤-60°C/Aph/NonSV</t>
  </si>
  <si>
    <t>HPC:BoneMarrow/Rel/ACD/DMSO/Open/≤-60°C/BM/EryDepl/NonSV</t>
  </si>
  <si>
    <t>HPC:BoneMarrow/Auto/Hep/DMSO/CleanR/≤-140°C/BM/BactTestNeg/NonSV</t>
  </si>
  <si>
    <t>HPC:BoneMarrow/Auto/ACD/DMSO/Open/≤-60°C/BM/EryDepl/NonSV</t>
  </si>
  <si>
    <t>HPC:BoneMarrow/Dir/Hep/CleanR/RoomT/BM/NonSVC</t>
  </si>
  <si>
    <t>HPC:BoneMarrow/Dir/Hep/DMSO/CleanR/≤-140°C/BM/BactTestNeg/NonSV</t>
  </si>
  <si>
    <t>HPC:BoneMarrow/Dir/ACD/DMSO/Open/≤-60°C/BM/EryDepl/NonSV</t>
  </si>
  <si>
    <t>Tissue:DemBoneCancBone/MxLivPostm/Lyophil/2to25°C/Comb/Wash/PoolDiv/IrradHigh</t>
  </si>
  <si>
    <t>Tissue:DeminBone/MxLivPostm/Lyophil/2to25°C/Comb/Wash/PoolLrg/IrradHigh</t>
  </si>
  <si>
    <t>Note 2026-07-18: new Eurocode homepage release</t>
  </si>
  <si>
    <t>Spalten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</si>
</sst>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0"/>
    <numFmt numFmtId="165" formatCode="00"/>
    <numFmt numFmtId="166" formatCode="000000"/>
    <numFmt numFmtId="167" formatCode="#0"/>
    <numFmt numFmtId="168" formatCode="dd/mm/yy"/>
    <numFmt numFmtId="169" formatCode="#"/>
    <numFmt numFmtId="170" formatCode="dd\-mmm\-yy"/>
    <numFmt numFmtId="171" formatCode="yyyy\-mm\-dd"/>
  </numFmts>
  <fonts count="9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8"/>
      <name val="Arial"/>
      <family val="2"/>
    </font>
    <font>
      <b/>
      <sz val="8"/>
      <name val="Arial"/>
      <family val="2"/>
    </font>
    <font>
      <u/>
      <sz val="10"/>
      <color indexed="12"/>
      <name val="Arial"/>
      <family val="2"/>
    </font>
    <font>
      <b/>
      <sz val="8"/>
      <color indexed="48"/>
      <name val="Arial"/>
      <family val="2"/>
    </font>
    <font>
      <b/>
      <sz val="8"/>
      <color indexed="10"/>
      <name val="Arial"/>
      <family val="2"/>
    </font>
    <font>
      <strike/>
      <sz val="8"/>
      <name val="Arial"/>
      <family val="2"/>
    </font>
    <font>
      <b/>
      <sz val="10"/>
      <name val="Arial"/>
      <family val="2"/>
    </font>
    <font>
      <sz val="8"/>
      <color indexed="10"/>
      <name val="Arial"/>
      <family val="2"/>
    </font>
    <font>
      <sz val="8"/>
      <color indexed="63"/>
      <name val="Arial"/>
      <family val="2"/>
    </font>
    <font>
      <b/>
      <sz val="10"/>
      <color indexed="9"/>
      <name val="Arial"/>
      <family val="2"/>
    </font>
    <font>
      <b/>
      <u/>
      <sz val="8"/>
      <color indexed="12"/>
      <name val="Arial"/>
      <family val="2"/>
    </font>
    <font>
      <sz val="10"/>
      <name val="Arial"/>
      <family val="2"/>
    </font>
    <font>
      <sz val="10"/>
      <color indexed="10"/>
      <name val="Arial"/>
      <family val="2"/>
    </font>
    <font>
      <sz val="10"/>
      <name val="Arial"/>
      <family val="2"/>
    </font>
    <font>
      <sz val="10"/>
      <color indexed="10"/>
      <name val="Arial"/>
      <family val="2"/>
    </font>
    <font>
      <b/>
      <sz val="8"/>
      <color indexed="30"/>
      <name val="Arial"/>
      <family val="2"/>
    </font>
    <font>
      <sz val="9"/>
      <name val="Arial"/>
      <family val="2"/>
    </font>
    <font>
      <sz val="11"/>
      <color indexed="10"/>
      <name val="Calibri"/>
      <family val="2"/>
    </font>
    <font>
      <sz val="10"/>
      <color indexed="9"/>
      <name val="Arial"/>
      <family val="2"/>
    </font>
    <font>
      <b/>
      <sz val="8"/>
      <color indexed="9"/>
      <name val="Arial"/>
      <family val="2"/>
    </font>
    <font>
      <u/>
      <sz val="9"/>
      <color indexed="12"/>
      <name val="Arial"/>
      <family val="2"/>
    </font>
    <font>
      <sz val="9"/>
      <color indexed="10"/>
      <name val="Arial"/>
      <family val="2"/>
    </font>
    <font>
      <sz val="10"/>
      <color indexed="12"/>
      <name val="Arial"/>
      <family val="2"/>
    </font>
    <font>
      <sz val="8"/>
      <name val="Arial"/>
      <family val="2"/>
    </font>
    <font>
      <b/>
      <sz val="8"/>
      <color indexed="8"/>
      <name val="Arial"/>
      <family val="2"/>
    </font>
    <font>
      <b/>
      <sz val="10"/>
      <color indexed="8"/>
      <name val="Arial"/>
      <family val="2"/>
    </font>
    <font>
      <b/>
      <sz val="8"/>
      <color indexed="10"/>
      <name val="Arial"/>
      <family val="2"/>
    </font>
    <font>
      <i/>
      <sz val="10"/>
      <name val="Arial"/>
      <family val="2"/>
    </font>
    <font>
      <sz val="8"/>
      <color indexed="8"/>
      <name val="Arial"/>
      <family val="2"/>
    </font>
    <font>
      <b/>
      <sz val="6"/>
      <color indexed="8"/>
      <name val="Arial"/>
      <family val="2"/>
    </font>
    <font>
      <sz val="8"/>
      <color indexed="60"/>
      <name val="Arial"/>
      <family val="2"/>
    </font>
    <font>
      <b/>
      <i/>
      <sz val="10"/>
      <name val="Arial"/>
      <family val="2"/>
    </font>
    <font>
      <sz val="9"/>
      <color indexed="9"/>
      <name val="Arial"/>
      <family val="2"/>
    </font>
    <font>
      <b/>
      <sz val="9"/>
      <name val="Arial"/>
      <family val="2"/>
    </font>
    <font>
      <b/>
      <sz val="10"/>
      <color indexed="10"/>
      <name val="Arial"/>
      <family val="2"/>
    </font>
    <font>
      <b/>
      <sz val="10"/>
      <color indexed="57"/>
      <name val="Arial"/>
      <family val="2"/>
    </font>
    <font>
      <b/>
      <sz val="10"/>
      <color indexed="17"/>
      <name val="Arial"/>
      <family val="2"/>
    </font>
    <font>
      <b/>
      <sz val="10"/>
      <color indexed="36"/>
      <name val="Arial"/>
      <family val="2"/>
    </font>
    <font>
      <b/>
      <sz val="10"/>
      <color indexed="62"/>
      <name val="Arial"/>
      <family val="2"/>
    </font>
    <font>
      <sz val="9"/>
      <color indexed="81"/>
      <name val="Segoe UI"/>
      <family val="2"/>
    </font>
    <font>
      <b/>
      <sz val="9"/>
      <color indexed="81"/>
      <name val="Segoe UI"/>
      <family val="2"/>
    </font>
    <font>
      <u/>
      <sz val="11"/>
      <color indexed="12"/>
      <name val="Arial"/>
      <family val="2"/>
    </font>
    <font>
      <i/>
      <strike/>
      <sz val="10"/>
      <name val="Arial"/>
      <family val="2"/>
    </font>
    <font>
      <i/>
      <sz val="9"/>
      <name val="Arial"/>
      <family val="2"/>
    </font>
    <font>
      <sz val="12"/>
      <name val="Arial"/>
      <family val="2"/>
    </font>
    <font>
      <sz val="10"/>
      <color theme="1"/>
      <name val="Arial"/>
      <family val="2"/>
    </font>
    <font>
      <b/>
      <sz val="8"/>
      <color theme="3" tint="0.39997558519241921"/>
      <name val="Arial"/>
      <family val="2"/>
    </font>
    <font>
      <b/>
      <sz val="10"/>
      <color theme="0" tint="-0.249977111117893"/>
      <name val="Arial"/>
      <family val="2"/>
    </font>
    <font>
      <i/>
      <sz val="10"/>
      <color rgb="FF007A37"/>
      <name val="Arial"/>
      <family val="2"/>
    </font>
    <font>
      <sz val="10"/>
      <color theme="7" tint="-0.249977111117893"/>
      <name val="Arial"/>
      <family val="2"/>
    </font>
    <font>
      <b/>
      <sz val="10"/>
      <color rgb="FF00B050"/>
      <name val="Arial"/>
      <family val="2"/>
    </font>
    <font>
      <b/>
      <sz val="10"/>
      <color rgb="FF007033"/>
      <name val="Arial"/>
      <family val="2"/>
    </font>
    <font>
      <b/>
      <sz val="10"/>
      <color rgb="FFFF0000"/>
      <name val="Arial"/>
      <family val="2"/>
    </font>
    <font>
      <b/>
      <sz val="8"/>
      <color rgb="FF007A37"/>
      <name val="Arial"/>
      <family val="2"/>
    </font>
    <font>
      <b/>
      <sz val="8"/>
      <color theme="0"/>
      <name val="Arial"/>
      <family val="2"/>
    </font>
    <font>
      <sz val="8"/>
      <color rgb="FFFF0000"/>
      <name val="Arial"/>
      <family val="2"/>
    </font>
    <font>
      <sz val="8"/>
      <color theme="0"/>
      <name val="Arial"/>
      <family val="2"/>
    </font>
    <font>
      <sz val="10"/>
      <color rgb="FFFF0000"/>
      <name val="Arial"/>
      <family val="2"/>
    </font>
    <font>
      <sz val="11"/>
      <color rgb="FF000000"/>
      <name val="Calibri"/>
      <family val="2"/>
    </font>
    <font>
      <b/>
      <sz val="11"/>
      <color rgb="FF000000"/>
      <name val="Calibri"/>
      <family val="2"/>
    </font>
    <font>
      <b/>
      <sz val="10"/>
      <color rgb="FF007A37"/>
      <name val="Arial"/>
      <family val="2"/>
    </font>
    <font>
      <b/>
      <sz val="12"/>
      <name val="Arial"/>
      <family val="2"/>
    </font>
    <font>
      <b/>
      <sz val="18"/>
      <name val="Arial"/>
      <family val="2"/>
    </font>
    <font>
      <sz val="14"/>
      <name val="Arial"/>
      <family val="2"/>
    </font>
    <font>
      <b/>
      <sz val="14"/>
      <name val="Arial"/>
      <family val="2"/>
    </font>
    <font>
      <sz val="14"/>
      <color rgb="FF000000"/>
      <name val="Arial"/>
      <family val="2"/>
    </font>
    <font>
      <b/>
      <sz val="14"/>
      <color rgb="FF000000"/>
      <name val="Arial"/>
      <family val="2"/>
    </font>
    <font>
      <sz val="14"/>
      <color rgb="FFFF0000"/>
      <name val="Arial"/>
      <family val="2"/>
    </font>
    <font>
      <b/>
      <i/>
      <sz val="8"/>
      <name val="Arial"/>
      <family val="2"/>
    </font>
    <font>
      <sz val="18"/>
      <name val="Arial"/>
      <family val="2"/>
    </font>
    <font>
      <b/>
      <sz val="8"/>
      <color theme="7" tint="-0.249977111117893"/>
      <name val="Arial"/>
      <family val="2"/>
    </font>
    <font>
      <sz val="10"/>
      <name val="Segoe UI"/>
      <family val="2"/>
    </font>
    <font>
      <b/>
      <sz val="9"/>
      <color indexed="10"/>
      <name val="Arial"/>
      <family val="2"/>
    </font>
    <font>
      <b/>
      <sz val="10"/>
      <color theme="0"/>
      <name val="Arial"/>
      <family val="2"/>
    </font>
    <font>
      <sz val="10"/>
      <color rgb="FF000000"/>
      <name val="Arial"/>
      <family val="2"/>
    </font>
    <font>
      <b/>
      <sz val="8"/>
      <color rgb="FFFF0000"/>
      <name val="Arial"/>
      <family val="2"/>
    </font>
    <font>
      <sz val="11"/>
      <color rgb="FF000000"/>
      <name val="MS Sans Serif"/>
      <family val="2"/>
    </font>
  </fonts>
  <fills count="2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indexed="50"/>
        <bgColor indexed="64"/>
      </patternFill>
    </fill>
    <fill>
      <patternFill patternType="solid">
        <fgColor indexed="10"/>
        <bgColor indexed="64"/>
      </patternFill>
    </fill>
    <fill>
      <patternFill patternType="solid">
        <fgColor indexed="13"/>
        <bgColor indexed="64"/>
      </patternFill>
    </fill>
    <fill>
      <patternFill patternType="solid">
        <fgColor indexed="43"/>
        <bgColor indexed="64"/>
      </patternFill>
    </fill>
    <fill>
      <patternFill patternType="solid">
        <fgColor indexed="5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00B050"/>
        <bgColor indexed="64"/>
      </patternFill>
    </fill>
    <fill>
      <patternFill patternType="solid">
        <fgColor rgb="FFFFFF66"/>
        <bgColor indexed="64"/>
      </patternFill>
    </fill>
    <fill>
      <patternFill patternType="solid">
        <fgColor rgb="FFFFFF99"/>
        <bgColor indexed="64"/>
      </patternFill>
    </fill>
    <fill>
      <patternFill patternType="solid">
        <fgColor theme="1"/>
        <bgColor indexed="64"/>
      </patternFill>
    </fill>
    <fill>
      <patternFill patternType="solid">
        <fgColor theme="1" tint="0.14999847407452621"/>
        <bgColor indexed="64"/>
      </patternFill>
    </fill>
    <fill>
      <patternFill patternType="solid">
        <fgColor rgb="FFFF0000"/>
        <bgColor indexed="64"/>
      </patternFill>
    </fill>
    <fill>
      <patternFill patternType="solid">
        <fgColor rgb="FFFFFF00"/>
        <bgColor indexed="64"/>
      </patternFill>
    </fill>
    <fill>
      <patternFill patternType="solid">
        <fgColor theme="5" tint="0.59999389629810485"/>
        <bgColor indexed="64"/>
      </patternFill>
    </fill>
    <fill>
      <patternFill patternType="solid">
        <fgColor rgb="FFFFCC66"/>
        <bgColor indexed="64"/>
      </patternFill>
    </fill>
    <fill>
      <patternFill patternType="solid">
        <fgColor theme="0"/>
        <bgColor indexed="64"/>
      </patternFill>
    </fill>
    <fill>
      <patternFill patternType="solid">
        <fgColor rgb="FFC0C0C0"/>
        <bgColor rgb="FFC0C0C0"/>
      </patternFill>
    </fill>
    <fill>
      <patternFill patternType="solid">
        <fgColor theme="0" tint="-0.34998626667073579"/>
        <bgColor indexed="64"/>
      </patternFill>
    </fill>
    <fill>
      <patternFill patternType="solid">
        <fgColor theme="0" tint="-0.499984740745262"/>
        <bgColor indexed="64"/>
      </patternFill>
    </fill>
    <fill>
      <patternFill patternType="solid">
        <fgColor theme="2" tint="-9.9978637043366805E-2"/>
        <bgColor indexed="64"/>
      </patternFill>
    </fill>
    <fill>
      <patternFill patternType="solid">
        <fgColor theme="4" tint="0.59999389629810485"/>
        <bgColor indexed="64"/>
      </patternFill>
    </fill>
  </fills>
  <borders count="47">
    <border>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thick">
        <color indexed="64"/>
      </bottom>
      <diagonal/>
    </border>
    <border>
      <left style="thin">
        <color indexed="64"/>
      </left>
      <right style="thin">
        <color indexed="64"/>
      </right>
      <top style="thin">
        <color indexed="64"/>
      </top>
      <bottom style="thick">
        <color indexed="64"/>
      </bottom>
      <diagonal/>
    </border>
    <border>
      <left/>
      <right/>
      <top/>
      <bottom style="thick">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style="thin">
        <color indexed="64"/>
      </left>
      <right style="thin">
        <color indexed="64"/>
      </right>
      <top/>
      <bottom style="thick">
        <color indexed="64"/>
      </bottom>
      <diagonal/>
    </border>
    <border>
      <left/>
      <right style="thick">
        <color indexed="64"/>
      </right>
      <top/>
      <bottom style="thick">
        <color indexed="64"/>
      </bottom>
      <diagonal/>
    </border>
    <border>
      <left style="thin">
        <color rgb="FFD0D7E5"/>
      </left>
      <right style="thin">
        <color rgb="FFD0D7E5"/>
      </right>
      <top style="thin">
        <color rgb="FFD0D7E5"/>
      </top>
      <bottom style="thin">
        <color rgb="FFD0D7E5"/>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style="medium">
        <color auto="1"/>
      </left>
      <right/>
      <top style="medium">
        <color auto="1"/>
      </top>
      <bottom style="medium">
        <color auto="1"/>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rgb="FFFF0000"/>
      </left>
      <right style="thin">
        <color indexed="64"/>
      </right>
      <top/>
      <bottom style="thin">
        <color rgb="FFFF0000"/>
      </bottom>
      <diagonal/>
    </border>
    <border>
      <left style="thin">
        <color indexed="64"/>
      </left>
      <right/>
      <top/>
      <bottom style="thin">
        <color rgb="FFFF0000"/>
      </bottom>
      <diagonal/>
    </border>
    <border>
      <left style="thin">
        <color indexed="64"/>
      </left>
      <right style="thin">
        <color rgb="FFFF0000"/>
      </right>
      <top/>
      <bottom style="thin">
        <color rgb="FFFF0000"/>
      </bottom>
      <diagonal/>
    </border>
    <border>
      <left style="thin">
        <color indexed="64"/>
      </left>
      <right style="thin">
        <color indexed="64"/>
      </right>
      <top style="thin">
        <color rgb="FFFF0000"/>
      </top>
      <bottom style="thin">
        <color rgb="FFFF0000"/>
      </bottom>
      <diagonal/>
    </border>
    <border>
      <left style="thin">
        <color indexed="64"/>
      </left>
      <right/>
      <top style="thin">
        <color rgb="FFFF0000"/>
      </top>
      <bottom style="thin">
        <color rgb="FFFF0000"/>
      </bottom>
      <diagonal/>
    </border>
    <border>
      <left style="thin">
        <color rgb="FFFF0000"/>
      </left>
      <right style="thin">
        <color indexed="64"/>
      </right>
      <top style="thin">
        <color rgb="FFFF0000"/>
      </top>
      <bottom style="thin">
        <color rgb="FFFF0000"/>
      </bottom>
      <diagonal/>
    </border>
    <border>
      <left style="thin">
        <color indexed="64"/>
      </left>
      <right style="thin">
        <color rgb="FFFF0000"/>
      </right>
      <top style="thin">
        <color rgb="FFFF0000"/>
      </top>
      <bottom style="thin">
        <color rgb="FFFF0000"/>
      </bottom>
      <diagonal/>
    </border>
    <border>
      <left style="thin">
        <color indexed="64"/>
      </left>
      <right/>
      <top/>
      <bottom style="thin">
        <color indexed="64"/>
      </bottom>
      <diagonal/>
    </border>
    <border>
      <left style="thin">
        <color rgb="FFFF0000"/>
      </left>
      <right style="thin">
        <color indexed="64"/>
      </right>
      <top style="thin">
        <color indexed="64"/>
      </top>
      <bottom/>
      <diagonal/>
    </border>
    <border>
      <left style="thin">
        <color indexed="64"/>
      </left>
      <right style="thin">
        <color rgb="FFFF0000"/>
      </right>
      <top/>
      <bottom/>
      <diagonal/>
    </border>
    <border>
      <left style="thin">
        <color rgb="FFFF0000"/>
      </left>
      <right style="thin">
        <color indexed="64"/>
      </right>
      <top style="medium">
        <color auto="1"/>
      </top>
      <bottom style="medium">
        <color auto="1"/>
      </bottom>
      <diagonal/>
    </border>
    <border>
      <left style="thin">
        <color indexed="64"/>
      </left>
      <right/>
      <top style="medium">
        <color auto="1"/>
      </top>
      <bottom style="medium">
        <color auto="1"/>
      </bottom>
      <diagonal/>
    </border>
    <border>
      <left style="thin">
        <color indexed="64"/>
      </left>
      <right style="thin">
        <color rgb="FFFF0000"/>
      </right>
      <top style="medium">
        <color auto="1"/>
      </top>
      <bottom style="medium">
        <color auto="1"/>
      </bottom>
      <diagonal/>
    </border>
    <border>
      <left style="medium">
        <color indexed="64"/>
      </left>
      <right style="medium">
        <color indexed="64"/>
      </right>
      <top style="medium">
        <color indexed="64"/>
      </top>
      <bottom style="medium">
        <color indexed="64"/>
      </bottom>
      <diagonal/>
    </border>
  </borders>
  <cellStyleXfs count="58">
    <xf numFmtId="0" fontId="0" fillId="0" borderId="0"/>
    <xf numFmtId="0" fontId="15" fillId="0" borderId="0" applyNumberFormat="0" applyFill="0" applyBorder="0" applyAlignment="0" applyProtection="0">
      <alignment vertical="top"/>
      <protection locked="0"/>
    </xf>
    <xf numFmtId="0" fontId="30" fillId="0" borderId="0"/>
    <xf numFmtId="0" fontId="28" fillId="0" borderId="0"/>
    <xf numFmtId="0" fontId="14" fillId="0" borderId="0"/>
    <xf numFmtId="0" fontId="28" fillId="0" borderId="0"/>
    <xf numFmtId="0" fontId="14" fillId="0" borderId="0"/>
    <xf numFmtId="0" fontId="14" fillId="0" borderId="0"/>
    <xf numFmtId="0" fontId="28" fillId="0" borderId="0"/>
    <xf numFmtId="0" fontId="14" fillId="0" borderId="0"/>
    <xf numFmtId="0" fontId="28" fillId="0" borderId="0"/>
    <xf numFmtId="0" fontId="14" fillId="0" borderId="0"/>
    <xf numFmtId="0" fontId="62" fillId="0" borderId="0"/>
    <xf numFmtId="0" fontId="14" fillId="0" borderId="0"/>
    <xf numFmtId="0" fontId="13" fillId="0" borderId="0"/>
    <xf numFmtId="0" fontId="12" fillId="0" borderId="0"/>
    <xf numFmtId="0" fontId="11"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608">
    <xf numFmtId="0" fontId="0" fillId="0" borderId="0" xfId="0"/>
    <xf numFmtId="0" fontId="17" fillId="0" borderId="0" xfId="0" applyFont="1"/>
    <xf numFmtId="0" fontId="16" fillId="0" borderId="0" xfId="0" applyFont="1"/>
    <xf numFmtId="0" fontId="16" fillId="0" borderId="0" xfId="0" applyFont="1" applyAlignment="1">
      <alignment vertical="top"/>
    </xf>
    <xf numFmtId="0" fontId="16" fillId="0" borderId="1" xfId="0" applyFont="1" applyBorder="1"/>
    <xf numFmtId="0" fontId="16" fillId="0" borderId="2" xfId="0" applyFont="1" applyBorder="1" applyAlignment="1">
      <alignment horizontal="right"/>
    </xf>
    <xf numFmtId="166" fontId="0" fillId="2" borderId="0" xfId="0" applyNumberFormat="1" applyFill="1"/>
    <xf numFmtId="1" fontId="16" fillId="0" borderId="0" xfId="0" applyNumberFormat="1" applyFont="1" applyAlignment="1">
      <alignment horizontal="center"/>
    </xf>
    <xf numFmtId="166" fontId="17" fillId="2" borderId="0" xfId="0" applyNumberFormat="1" applyFont="1" applyFill="1" applyAlignment="1">
      <alignment horizontal="center"/>
    </xf>
    <xf numFmtId="0" fontId="0" fillId="0" borderId="0" xfId="0" applyAlignment="1">
      <alignment horizontal="center"/>
    </xf>
    <xf numFmtId="1" fontId="0" fillId="0" borderId="0" xfId="0" applyNumberFormat="1" applyAlignment="1">
      <alignment horizontal="center"/>
    </xf>
    <xf numFmtId="0" fontId="0" fillId="0" borderId="0" xfId="0" applyAlignment="1">
      <alignment horizontal="left"/>
    </xf>
    <xf numFmtId="0" fontId="0" fillId="0" borderId="0" xfId="0" applyAlignment="1">
      <alignment horizontal="right"/>
    </xf>
    <xf numFmtId="0" fontId="17" fillId="0" borderId="2" xfId="13" applyFont="1" applyBorder="1"/>
    <xf numFmtId="0" fontId="17" fillId="0" borderId="2" xfId="13" applyFont="1" applyBorder="1" applyAlignment="1">
      <alignment horizontal="center"/>
    </xf>
    <xf numFmtId="0" fontId="17" fillId="0" borderId="0" xfId="13" applyFont="1"/>
    <xf numFmtId="1" fontId="18" fillId="2" borderId="0" xfId="0" applyNumberFormat="1" applyFont="1" applyFill="1" applyAlignment="1">
      <alignment horizontal="center"/>
    </xf>
    <xf numFmtId="166" fontId="16" fillId="3" borderId="0" xfId="0" applyNumberFormat="1" applyFont="1" applyFill="1"/>
    <xf numFmtId="0" fontId="16" fillId="3" borderId="0" xfId="0" applyFont="1" applyFill="1" applyAlignment="1">
      <alignment horizontal="right"/>
    </xf>
    <xf numFmtId="0" fontId="16" fillId="3" borderId="0" xfId="0" applyFont="1" applyFill="1"/>
    <xf numFmtId="0" fontId="17" fillId="3" borderId="0" xfId="0" applyFont="1" applyFill="1" applyAlignment="1">
      <alignment horizontal="right"/>
    </xf>
    <xf numFmtId="0" fontId="17" fillId="3" borderId="0" xfId="0" applyFont="1" applyFill="1" applyAlignment="1">
      <alignment horizontal="left"/>
    </xf>
    <xf numFmtId="0" fontId="16" fillId="3" borderId="2" xfId="0" applyFont="1" applyFill="1" applyBorder="1"/>
    <xf numFmtId="166" fontId="17" fillId="3" borderId="2" xfId="0" applyNumberFormat="1" applyFont="1" applyFill="1" applyBorder="1"/>
    <xf numFmtId="0" fontId="16" fillId="3" borderId="2" xfId="0" applyFont="1" applyFill="1" applyBorder="1" applyAlignment="1">
      <alignment horizontal="right"/>
    </xf>
    <xf numFmtId="0" fontId="16" fillId="3" borderId="0" xfId="0" applyFont="1" applyFill="1" applyAlignment="1">
      <alignment horizontal="left"/>
    </xf>
    <xf numFmtId="0" fontId="22" fillId="3" borderId="2" xfId="0" applyFont="1" applyFill="1" applyBorder="1"/>
    <xf numFmtId="0" fontId="17" fillId="3" borderId="2" xfId="0" applyFont="1" applyFill="1" applyBorder="1"/>
    <xf numFmtId="0" fontId="17" fillId="3" borderId="0" xfId="0" applyFont="1" applyFill="1"/>
    <xf numFmtId="0" fontId="16" fillId="0" borderId="0" xfId="0" applyFont="1" applyAlignment="1">
      <alignment horizontal="center"/>
    </xf>
    <xf numFmtId="166" fontId="16" fillId="0" borderId="0" xfId="0" applyNumberFormat="1" applyFont="1"/>
    <xf numFmtId="1" fontId="18" fillId="2" borderId="3" xfId="0" applyNumberFormat="1" applyFont="1" applyFill="1" applyBorder="1" applyAlignment="1" applyProtection="1">
      <alignment horizontal="center" vertical="top"/>
      <protection locked="0"/>
    </xf>
    <xf numFmtId="0" fontId="18" fillId="2" borderId="3" xfId="0" applyFont="1" applyFill="1" applyBorder="1" applyAlignment="1" applyProtection="1">
      <alignment vertical="top" wrapText="1"/>
      <protection locked="0"/>
    </xf>
    <xf numFmtId="0" fontId="18" fillId="2" borderId="3" xfId="0" applyFont="1" applyFill="1" applyBorder="1" applyAlignment="1" applyProtection="1">
      <alignment horizontal="center" vertical="top"/>
      <protection locked="0"/>
    </xf>
    <xf numFmtId="0" fontId="23" fillId="2" borderId="3" xfId="0" applyFont="1" applyFill="1" applyBorder="1" applyAlignment="1" applyProtection="1">
      <alignment horizontal="center" vertical="top"/>
      <protection locked="0"/>
    </xf>
    <xf numFmtId="0" fontId="0" fillId="0" borderId="3" xfId="0" applyBorder="1" applyProtection="1">
      <protection locked="0"/>
    </xf>
    <xf numFmtId="0" fontId="18" fillId="0" borderId="0" xfId="0" applyFont="1"/>
    <xf numFmtId="0" fontId="18" fillId="0" borderId="0" xfId="0" applyFont="1" applyAlignment="1">
      <alignment horizontal="right"/>
    </xf>
    <xf numFmtId="0" fontId="27" fillId="0" borderId="0" xfId="1" applyFont="1" applyAlignment="1" applyProtection="1">
      <alignment horizontal="center" textRotation="90"/>
    </xf>
    <xf numFmtId="0" fontId="16" fillId="0" borderId="4" xfId="0" applyFont="1" applyBorder="1"/>
    <xf numFmtId="166" fontId="17" fillId="3" borderId="5" xfId="0" applyNumberFormat="1" applyFont="1" applyFill="1" applyBorder="1"/>
    <xf numFmtId="0" fontId="16" fillId="3" borderId="4" xfId="0" applyFont="1" applyFill="1" applyBorder="1" applyAlignment="1">
      <alignment horizontal="right"/>
    </xf>
    <xf numFmtId="1" fontId="15" fillId="0" borderId="0" xfId="1" applyNumberFormat="1" applyAlignment="1" applyProtection="1">
      <alignment horizontal="center" textRotation="90"/>
      <protection locked="0"/>
    </xf>
    <xf numFmtId="0" fontId="15" fillId="0" borderId="0" xfId="1" applyAlignment="1" applyProtection="1">
      <alignment horizontal="center" textRotation="90"/>
      <protection locked="0"/>
    </xf>
    <xf numFmtId="0" fontId="27" fillId="0" borderId="0" xfId="1" applyFont="1" applyAlignment="1" applyProtection="1">
      <alignment horizontal="center" textRotation="90"/>
      <protection locked="0"/>
    </xf>
    <xf numFmtId="0" fontId="27" fillId="0" borderId="0" xfId="1" applyFont="1" applyFill="1" applyAlignment="1" applyProtection="1">
      <alignment horizontal="center" textRotation="90"/>
      <protection locked="0"/>
    </xf>
    <xf numFmtId="0" fontId="18" fillId="0" borderId="0" xfId="0" applyFont="1" applyProtection="1">
      <protection locked="0"/>
    </xf>
    <xf numFmtId="0" fontId="17" fillId="2" borderId="3" xfId="0" applyFont="1" applyFill="1" applyBorder="1" applyAlignment="1">
      <alignment horizontal="center" vertical="top"/>
    </xf>
    <xf numFmtId="1" fontId="0" fillId="0" borderId="0" xfId="0" applyNumberFormat="1"/>
    <xf numFmtId="0" fontId="0" fillId="0" borderId="0" xfId="0" applyAlignment="1">
      <alignment horizontal="center" vertical="top"/>
    </xf>
    <xf numFmtId="0" fontId="18" fillId="0" borderId="0" xfId="0" applyFont="1" applyAlignment="1">
      <alignment horizontal="left" wrapText="1"/>
    </xf>
    <xf numFmtId="16" fontId="20" fillId="0" borderId="0" xfId="13" quotePrefix="1" applyNumberFormat="1" applyFont="1" applyAlignment="1">
      <alignment horizontal="center"/>
    </xf>
    <xf numFmtId="0" fontId="16" fillId="4" borderId="0" xfId="0" applyFont="1" applyFill="1"/>
    <xf numFmtId="166" fontId="16" fillId="3" borderId="4" xfId="0" applyNumberFormat="1" applyFont="1" applyFill="1" applyBorder="1" applyAlignment="1">
      <alignment vertical="top" wrapText="1"/>
    </xf>
    <xf numFmtId="0" fontId="16" fillId="3" borderId="4" xfId="0" applyFont="1" applyFill="1" applyBorder="1" applyAlignment="1">
      <alignment horizontal="left" vertical="top" wrapText="1"/>
    </xf>
    <xf numFmtId="0" fontId="16" fillId="3" borderId="4" xfId="0" applyFont="1" applyFill="1" applyBorder="1" applyAlignment="1">
      <alignment vertical="top" wrapText="1"/>
    </xf>
    <xf numFmtId="0" fontId="16" fillId="0" borderId="4" xfId="0" applyFont="1" applyBorder="1" applyAlignment="1">
      <alignment vertical="top"/>
    </xf>
    <xf numFmtId="166" fontId="16" fillId="0" borderId="4" xfId="0" applyNumberFormat="1" applyFont="1" applyBorder="1"/>
    <xf numFmtId="1" fontId="16" fillId="2" borderId="0" xfId="0" applyNumberFormat="1" applyFont="1" applyFill="1" applyAlignment="1">
      <alignment horizontal="center"/>
    </xf>
    <xf numFmtId="0" fontId="16" fillId="2" borderId="0" xfId="0" applyFont="1" applyFill="1" applyAlignment="1">
      <alignment horizontal="center"/>
    </xf>
    <xf numFmtId="166" fontId="16" fillId="2" borderId="0" xfId="0" applyNumberFormat="1" applyFont="1" applyFill="1" applyAlignment="1">
      <alignment horizontal="center"/>
    </xf>
    <xf numFmtId="1" fontId="16" fillId="2" borderId="0" xfId="0" applyNumberFormat="1" applyFont="1" applyFill="1"/>
    <xf numFmtId="0" fontId="15" fillId="0" borderId="0" xfId="1" applyAlignment="1" applyProtection="1"/>
    <xf numFmtId="167" fontId="18" fillId="2" borderId="0" xfId="0" applyNumberFormat="1" applyFont="1" applyFill="1" applyAlignment="1">
      <alignment horizontal="right"/>
    </xf>
    <xf numFmtId="167" fontId="18" fillId="2" borderId="6" xfId="0" applyNumberFormat="1" applyFont="1" applyFill="1" applyBorder="1" applyAlignment="1">
      <alignment horizontal="right"/>
    </xf>
    <xf numFmtId="14" fontId="16" fillId="0" borderId="0" xfId="0" applyNumberFormat="1" applyFont="1"/>
    <xf numFmtId="0" fontId="16" fillId="3" borderId="0" xfId="0" applyFont="1" applyFill="1" applyAlignment="1">
      <alignment horizontal="center"/>
    </xf>
    <xf numFmtId="1" fontId="17" fillId="3" borderId="2" xfId="0" applyNumberFormat="1" applyFont="1" applyFill="1" applyBorder="1" applyAlignment="1">
      <alignment horizontal="center"/>
    </xf>
    <xf numFmtId="0" fontId="17" fillId="3" borderId="0" xfId="0" applyFont="1" applyFill="1" applyAlignment="1">
      <alignment horizontal="center"/>
    </xf>
    <xf numFmtId="168" fontId="21" fillId="0" borderId="0" xfId="0" applyNumberFormat="1" applyFont="1" applyAlignment="1">
      <alignment horizontal="left" indent="2"/>
    </xf>
    <xf numFmtId="168" fontId="16" fillId="4" borderId="0" xfId="0" applyNumberFormat="1" applyFont="1" applyFill="1"/>
    <xf numFmtId="168" fontId="16" fillId="0" borderId="0" xfId="0" applyNumberFormat="1" applyFont="1" applyAlignment="1">
      <alignment horizontal="left" indent="2"/>
    </xf>
    <xf numFmtId="0" fontId="16" fillId="4" borderId="0" xfId="0" applyFont="1" applyFill="1" applyAlignment="1">
      <alignment horizontal="left"/>
    </xf>
    <xf numFmtId="0" fontId="24" fillId="3" borderId="0" xfId="0" applyFont="1" applyFill="1" applyAlignment="1">
      <alignment horizontal="left"/>
    </xf>
    <xf numFmtId="0" fontId="16" fillId="3" borderId="5" xfId="0" applyFont="1" applyFill="1" applyBorder="1" applyProtection="1">
      <protection locked="0"/>
    </xf>
    <xf numFmtId="0" fontId="31" fillId="0" borderId="0" xfId="0" applyFont="1" applyAlignment="1">
      <alignment horizontal="right" vertical="top"/>
    </xf>
    <xf numFmtId="0" fontId="26" fillId="5" borderId="0" xfId="0" applyFont="1" applyFill="1" applyAlignment="1" applyProtection="1">
      <alignment horizontal="center" vertical="center"/>
      <protection locked="0"/>
    </xf>
    <xf numFmtId="166" fontId="33" fillId="2" borderId="0" xfId="0" applyNumberFormat="1" applyFont="1" applyFill="1"/>
    <xf numFmtId="0" fontId="33" fillId="0" borderId="0" xfId="0" applyFont="1"/>
    <xf numFmtId="0" fontId="34" fillId="0" borderId="0" xfId="0" applyFont="1" applyAlignment="1">
      <alignment horizontal="center" readingOrder="1"/>
    </xf>
    <xf numFmtId="0" fontId="18" fillId="0" borderId="0" xfId="0" applyFont="1" applyAlignment="1">
      <alignment horizontal="center"/>
    </xf>
    <xf numFmtId="0" fontId="16" fillId="0" borderId="0" xfId="0" applyFont="1" applyAlignment="1">
      <alignment vertical="top" wrapText="1"/>
    </xf>
    <xf numFmtId="1" fontId="21" fillId="0" borderId="0" xfId="0" applyNumberFormat="1" applyFont="1" applyAlignment="1">
      <alignment horizontal="left" vertical="top" indent="2"/>
    </xf>
    <xf numFmtId="0" fontId="35" fillId="0" borderId="0" xfId="0" applyFont="1" applyAlignment="1">
      <alignment vertical="center" readingOrder="1"/>
    </xf>
    <xf numFmtId="0" fontId="16" fillId="0" borderId="1" xfId="0" applyFont="1" applyBorder="1" applyAlignment="1">
      <alignment wrapText="1"/>
    </xf>
    <xf numFmtId="0" fontId="15" fillId="0" borderId="0" xfId="1" applyAlignment="1" applyProtection="1">
      <alignment horizontal="center" textRotation="90" wrapText="1"/>
      <protection locked="0"/>
    </xf>
    <xf numFmtId="0" fontId="16" fillId="0" borderId="0" xfId="0" applyFont="1" applyAlignment="1">
      <alignment wrapText="1"/>
    </xf>
    <xf numFmtId="166" fontId="16" fillId="3" borderId="0" xfId="0" applyNumberFormat="1" applyFont="1" applyFill="1" applyAlignment="1">
      <alignment horizontal="right"/>
    </xf>
    <xf numFmtId="0" fontId="31" fillId="0" borderId="0" xfId="0" applyFont="1" applyAlignment="1">
      <alignment horizontal="center" textRotation="90"/>
    </xf>
    <xf numFmtId="1" fontId="18" fillId="2" borderId="3" xfId="10" applyNumberFormat="1" applyFont="1" applyFill="1" applyBorder="1" applyAlignment="1" applyProtection="1">
      <alignment horizontal="center"/>
      <protection locked="0"/>
    </xf>
    <xf numFmtId="1" fontId="16" fillId="2" borderId="3" xfId="10" applyNumberFormat="1" applyFont="1" applyFill="1" applyBorder="1" applyAlignment="1" applyProtection="1">
      <alignment horizontal="center"/>
      <protection locked="0"/>
    </xf>
    <xf numFmtId="0" fontId="16" fillId="7" borderId="3" xfId="0" applyFont="1" applyFill="1" applyBorder="1" applyAlignment="1" applyProtection="1">
      <alignment horizontal="center" vertical="top"/>
      <protection locked="0"/>
    </xf>
    <xf numFmtId="0" fontId="16" fillId="0" borderId="3" xfId="0" applyFont="1" applyBorder="1" applyAlignment="1" applyProtection="1">
      <alignment horizontal="center" vertical="top"/>
      <protection locked="0"/>
    </xf>
    <xf numFmtId="0" fontId="16" fillId="0" borderId="3" xfId="0" applyFont="1" applyBorder="1" applyAlignment="1">
      <alignment vertical="top"/>
    </xf>
    <xf numFmtId="0" fontId="16" fillId="0" borderId="3" xfId="0" applyFont="1" applyBorder="1" applyAlignment="1">
      <alignment horizontal="left" vertical="top"/>
    </xf>
    <xf numFmtId="0" fontId="16" fillId="3" borderId="3" xfId="0" applyFont="1" applyFill="1" applyBorder="1" applyAlignment="1">
      <alignment vertical="top" wrapText="1"/>
    </xf>
    <xf numFmtId="0" fontId="16" fillId="3" borderId="3" xfId="0" applyFont="1" applyFill="1" applyBorder="1" applyAlignment="1">
      <alignment horizontal="left" vertical="top" wrapText="1"/>
    </xf>
    <xf numFmtId="0" fontId="14" fillId="0" borderId="0" xfId="0" applyFont="1"/>
    <xf numFmtId="0" fontId="16" fillId="2" borderId="3"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8" borderId="7" xfId="0" applyFont="1" applyFill="1" applyBorder="1" applyAlignment="1">
      <alignment vertical="center" wrapText="1"/>
    </xf>
    <xf numFmtId="0" fontId="23" fillId="2" borderId="3" xfId="0" applyFont="1" applyFill="1" applyBorder="1" applyAlignment="1">
      <alignment horizontal="center" vertical="top"/>
    </xf>
    <xf numFmtId="166" fontId="16" fillId="2" borderId="0" xfId="0" applyNumberFormat="1" applyFont="1" applyFill="1" applyAlignment="1">
      <alignment horizontal="right"/>
    </xf>
    <xf numFmtId="1" fontId="16" fillId="2" borderId="0" xfId="2" applyNumberFormat="1" applyFont="1" applyFill="1" applyAlignment="1">
      <alignment horizontal="center"/>
    </xf>
    <xf numFmtId="0" fontId="14" fillId="0" borderId="0" xfId="0" applyFont="1" applyAlignment="1">
      <alignment vertical="top" wrapText="1"/>
    </xf>
    <xf numFmtId="0" fontId="26" fillId="5" borderId="0" xfId="0" applyFont="1" applyFill="1" applyAlignment="1" applyProtection="1">
      <alignment horizontal="center" vertical="top"/>
      <protection locked="0"/>
    </xf>
    <xf numFmtId="0" fontId="62" fillId="0" borderId="0" xfId="12" applyAlignment="1">
      <alignment horizontal="right" indent="1"/>
    </xf>
    <xf numFmtId="0" fontId="62" fillId="0" borderId="0" xfId="12" applyAlignment="1">
      <alignment horizontal="center" textRotation="90"/>
    </xf>
    <xf numFmtId="0" fontId="62" fillId="0" borderId="0" xfId="12"/>
    <xf numFmtId="169" fontId="36" fillId="2" borderId="8" xfId="0" applyNumberFormat="1" applyFont="1" applyFill="1" applyBorder="1" applyAlignment="1" applyProtection="1">
      <alignment horizontal="center" vertical="top"/>
      <protection locked="0"/>
    </xf>
    <xf numFmtId="169" fontId="0" fillId="0" borderId="9" xfId="0" applyNumberFormat="1" applyBorder="1"/>
    <xf numFmtId="0" fontId="14" fillId="0" borderId="8" xfId="0" applyFont="1" applyBorder="1"/>
    <xf numFmtId="169" fontId="0" fillId="0" borderId="8" xfId="0" applyNumberFormat="1" applyBorder="1"/>
    <xf numFmtId="0" fontId="14" fillId="0" borderId="10" xfId="0" applyFont="1" applyBorder="1"/>
    <xf numFmtId="0" fontId="14" fillId="0" borderId="11" xfId="0" applyFont="1" applyBorder="1"/>
    <xf numFmtId="0" fontId="0" fillId="0" borderId="6" xfId="0" applyBorder="1"/>
    <xf numFmtId="0" fontId="0" fillId="0" borderId="9" xfId="0" applyBorder="1"/>
    <xf numFmtId="1" fontId="16" fillId="2" borderId="3" xfId="10" applyNumberFormat="1" applyFont="1" applyFill="1" applyBorder="1" applyAlignment="1">
      <alignment horizontal="center"/>
    </xf>
    <xf numFmtId="0" fontId="18" fillId="2" borderId="5" xfId="0" applyFont="1" applyFill="1" applyBorder="1" applyAlignment="1" applyProtection="1">
      <alignment horizontal="center" vertical="top" wrapText="1"/>
      <protection locked="0"/>
    </xf>
    <xf numFmtId="1" fontId="18" fillId="2" borderId="5" xfId="0" applyNumberFormat="1" applyFont="1" applyFill="1" applyBorder="1" applyAlignment="1" applyProtection="1">
      <alignment horizontal="center" vertical="top" wrapText="1"/>
      <protection locked="0"/>
    </xf>
    <xf numFmtId="0" fontId="29" fillId="0" borderId="0" xfId="0" applyFont="1" applyAlignment="1">
      <alignment vertical="top"/>
    </xf>
    <xf numFmtId="0" fontId="33" fillId="2" borderId="3" xfId="0" applyFont="1" applyFill="1" applyBorder="1" applyAlignment="1" applyProtection="1">
      <alignment horizontal="center" vertical="top" wrapText="1"/>
      <protection locked="0"/>
    </xf>
    <xf numFmtId="0" fontId="23" fillId="0" borderId="0" xfId="0" applyFont="1" applyAlignment="1">
      <alignment horizontal="center"/>
    </xf>
    <xf numFmtId="0" fontId="18" fillId="2" borderId="3" xfId="0" applyFont="1" applyFill="1" applyBorder="1" applyAlignment="1">
      <alignment horizontal="center" vertical="top"/>
    </xf>
    <xf numFmtId="166" fontId="18" fillId="2" borderId="0" xfId="0" applyNumberFormat="1" applyFont="1" applyFill="1" applyAlignment="1">
      <alignment horizontal="center"/>
    </xf>
    <xf numFmtId="0" fontId="23" fillId="0" borderId="0" xfId="0" applyFont="1"/>
    <xf numFmtId="0" fontId="23" fillId="0" borderId="0" xfId="0" applyFont="1" applyAlignment="1">
      <alignment horizontal="center" vertical="center"/>
    </xf>
    <xf numFmtId="0" fontId="39" fillId="0" borderId="1" xfId="0" applyFont="1" applyBorder="1" applyAlignment="1">
      <alignment horizontal="center" textRotation="90"/>
    </xf>
    <xf numFmtId="0" fontId="39" fillId="3" borderId="1" xfId="0" applyFont="1" applyFill="1" applyBorder="1" applyAlignment="1">
      <alignment horizontal="center" textRotation="90"/>
    </xf>
    <xf numFmtId="1" fontId="18" fillId="2" borderId="3" xfId="10" applyNumberFormat="1" applyFont="1" applyFill="1" applyBorder="1" applyAlignment="1">
      <alignment horizontal="center"/>
    </xf>
    <xf numFmtId="0" fontId="18" fillId="2" borderId="0" xfId="0" applyFont="1" applyFill="1" applyAlignment="1" applyProtection="1">
      <alignment horizontal="center" vertical="top" wrapText="1"/>
      <protection locked="0"/>
    </xf>
    <xf numFmtId="1" fontId="18" fillId="2" borderId="0" xfId="0" applyNumberFormat="1" applyFont="1" applyFill="1" applyAlignment="1" applyProtection="1">
      <alignment horizontal="center" vertical="top" wrapText="1"/>
      <protection locked="0"/>
    </xf>
    <xf numFmtId="0" fontId="18" fillId="2" borderId="0" xfId="0" applyFont="1" applyFill="1" applyAlignment="1" applyProtection="1">
      <alignment vertical="top" wrapText="1"/>
      <protection locked="0"/>
    </xf>
    <xf numFmtId="0" fontId="18" fillId="2" borderId="0" xfId="0" applyFont="1" applyFill="1" applyAlignment="1">
      <alignment horizontal="center" vertical="top"/>
    </xf>
    <xf numFmtId="0" fontId="18" fillId="2" borderId="0" xfId="0" applyFont="1" applyFill="1" applyAlignment="1" applyProtection="1">
      <alignment horizontal="center" vertical="top"/>
      <protection locked="0"/>
    </xf>
    <xf numFmtId="0" fontId="23" fillId="2" borderId="0" xfId="0" applyFont="1" applyFill="1" applyAlignment="1" applyProtection="1">
      <alignment horizontal="center" vertical="top"/>
      <protection locked="0"/>
    </xf>
    <xf numFmtId="0" fontId="0" fillId="0" borderId="0" xfId="0" applyProtection="1">
      <protection locked="0"/>
    </xf>
    <xf numFmtId="0" fontId="33" fillId="2" borderId="2" xfId="0" applyFont="1" applyFill="1" applyBorder="1" applyAlignment="1" applyProtection="1">
      <alignment horizontal="center" vertical="top" wrapText="1"/>
      <protection locked="0"/>
    </xf>
    <xf numFmtId="0" fontId="16" fillId="2" borderId="0" xfId="0" applyFont="1" applyFill="1" applyAlignment="1">
      <alignment horizontal="center" vertical="center" wrapText="1"/>
    </xf>
    <xf numFmtId="0" fontId="18" fillId="2" borderId="0" xfId="0" applyFont="1" applyFill="1" applyAlignment="1">
      <alignment horizontal="center" vertical="center" wrapText="1"/>
    </xf>
    <xf numFmtId="0" fontId="18" fillId="8" borderId="0" xfId="0" applyFont="1" applyFill="1" applyAlignment="1">
      <alignment vertical="center" wrapText="1"/>
    </xf>
    <xf numFmtId="0" fontId="23" fillId="2" borderId="0" xfId="0" applyFont="1" applyFill="1" applyAlignment="1">
      <alignment horizontal="center" vertical="top"/>
    </xf>
    <xf numFmtId="0" fontId="17" fillId="0" borderId="3" xfId="0" applyFont="1" applyBorder="1" applyAlignment="1" applyProtection="1">
      <alignment horizontal="center"/>
      <protection locked="0"/>
    </xf>
    <xf numFmtId="168" fontId="16" fillId="0" borderId="3" xfId="0" applyNumberFormat="1" applyFont="1" applyBorder="1" applyAlignment="1">
      <alignment horizontal="center"/>
    </xf>
    <xf numFmtId="0" fontId="16" fillId="0" borderId="3" xfId="10" applyFont="1" applyBorder="1"/>
    <xf numFmtId="0" fontId="16" fillId="0" borderId="3" xfId="0" applyFont="1" applyBorder="1"/>
    <xf numFmtId="0" fontId="16" fillId="3" borderId="3" xfId="0" applyFont="1" applyFill="1" applyBorder="1"/>
    <xf numFmtId="0" fontId="16" fillId="3" borderId="3" xfId="10" applyFont="1" applyFill="1" applyBorder="1" applyAlignment="1">
      <alignment horizontal="left"/>
    </xf>
    <xf numFmtId="0" fontId="14" fillId="0" borderId="10" xfId="0" applyFont="1" applyBorder="1" applyAlignment="1">
      <alignment vertical="center"/>
    </xf>
    <xf numFmtId="0" fontId="14" fillId="0" borderId="8" xfId="0" applyFont="1" applyBorder="1" applyAlignment="1">
      <alignment vertical="center"/>
    </xf>
    <xf numFmtId="0" fontId="0" fillId="0" borderId="0" xfId="0" applyAlignment="1">
      <alignment vertical="center"/>
    </xf>
    <xf numFmtId="0" fontId="33" fillId="0" borderId="0" xfId="0" applyFont="1" applyAlignment="1">
      <alignment wrapText="1"/>
    </xf>
    <xf numFmtId="0" fontId="17" fillId="9" borderId="5" xfId="0" applyFont="1" applyFill="1" applyBorder="1"/>
    <xf numFmtId="0" fontId="18" fillId="9" borderId="5" xfId="0" applyFont="1" applyFill="1" applyBorder="1" applyAlignment="1">
      <alignment horizontal="center"/>
    </xf>
    <xf numFmtId="0" fontId="17" fillId="9" borderId="5" xfId="0" applyFont="1" applyFill="1" applyBorder="1" applyAlignment="1">
      <alignment horizontal="center"/>
    </xf>
    <xf numFmtId="0" fontId="16" fillId="9" borderId="5" xfId="0" applyFont="1" applyFill="1" applyBorder="1"/>
    <xf numFmtId="166" fontId="17" fillId="9" borderId="2" xfId="0" applyNumberFormat="1" applyFont="1" applyFill="1" applyBorder="1"/>
    <xf numFmtId="0" fontId="16" fillId="9" borderId="0" xfId="0" applyFont="1" applyFill="1" applyAlignment="1">
      <alignment horizontal="right"/>
    </xf>
    <xf numFmtId="0" fontId="16" fillId="9" borderId="0" xfId="0" applyFont="1" applyFill="1"/>
    <xf numFmtId="166" fontId="16" fillId="9" borderId="0" xfId="0" applyNumberFormat="1" applyFont="1" applyFill="1"/>
    <xf numFmtId="0" fontId="16" fillId="9" borderId="0" xfId="0" applyFont="1" applyFill="1" applyAlignment="1">
      <alignment horizontal="center"/>
    </xf>
    <xf numFmtId="1" fontId="16" fillId="0" borderId="2" xfId="0" applyNumberFormat="1" applyFont="1" applyBorder="1" applyAlignment="1">
      <alignment horizontal="right"/>
    </xf>
    <xf numFmtId="0" fontId="16" fillId="0" borderId="0" xfId="0" applyFont="1" applyProtection="1">
      <protection hidden="1"/>
    </xf>
    <xf numFmtId="0" fontId="16" fillId="3" borderId="0" xfId="0" applyFont="1" applyFill="1" applyProtection="1">
      <protection hidden="1"/>
    </xf>
    <xf numFmtId="0" fontId="16" fillId="3" borderId="0" xfId="0" applyFont="1" applyFill="1" applyAlignment="1" applyProtection="1">
      <alignment horizontal="left" wrapText="1"/>
      <protection hidden="1"/>
    </xf>
    <xf numFmtId="0" fontId="16" fillId="3" borderId="0" xfId="0" applyFont="1" applyFill="1" applyAlignment="1" applyProtection="1">
      <alignment horizontal="center"/>
      <protection hidden="1"/>
    </xf>
    <xf numFmtId="0" fontId="17" fillId="3" borderId="0" xfId="0" applyFont="1" applyFill="1" applyAlignment="1" applyProtection="1">
      <alignment horizontal="right"/>
      <protection hidden="1"/>
    </xf>
    <xf numFmtId="0" fontId="17" fillId="3" borderId="0" xfId="0" applyFont="1" applyFill="1" applyAlignment="1" applyProtection="1">
      <alignment horizontal="left"/>
      <protection hidden="1"/>
    </xf>
    <xf numFmtId="0" fontId="16" fillId="0" borderId="0" xfId="0" applyFont="1" applyAlignment="1" applyProtection="1">
      <alignment horizontal="center"/>
      <protection hidden="1"/>
    </xf>
    <xf numFmtId="0" fontId="16" fillId="0" borderId="4" xfId="0" applyFont="1" applyBorder="1" applyProtection="1">
      <protection hidden="1"/>
    </xf>
    <xf numFmtId="168" fontId="21" fillId="0" borderId="0" xfId="0" applyNumberFormat="1" applyFont="1" applyAlignment="1" applyProtection="1">
      <alignment horizontal="left" indent="2"/>
      <protection hidden="1"/>
    </xf>
    <xf numFmtId="0" fontId="16" fillId="0" borderId="0" xfId="0" applyFont="1" applyAlignment="1" applyProtection="1">
      <alignment horizontal="center" textRotation="90"/>
      <protection hidden="1"/>
    </xf>
    <xf numFmtId="0" fontId="16" fillId="3" borderId="0" xfId="0" applyFont="1" applyFill="1" applyAlignment="1" applyProtection="1">
      <alignment horizontal="right" vertical="top" wrapText="1"/>
      <protection hidden="1"/>
    </xf>
    <xf numFmtId="0" fontId="16" fillId="3" borderId="2" xfId="0" applyFont="1" applyFill="1" applyBorder="1" applyProtection="1">
      <protection hidden="1"/>
    </xf>
    <xf numFmtId="0" fontId="19" fillId="3" borderId="0" xfId="1" applyFont="1" applyFill="1" applyAlignment="1" applyProtection="1">
      <alignment horizontal="left" textRotation="90"/>
      <protection hidden="1"/>
    </xf>
    <xf numFmtId="165" fontId="16" fillId="0" borderId="3" xfId="0" applyNumberFormat="1" applyFont="1" applyBorder="1" applyAlignment="1" applyProtection="1">
      <alignment horizontal="right" vertical="top"/>
      <protection hidden="1"/>
    </xf>
    <xf numFmtId="164" fontId="16" fillId="0" borderId="3" xfId="0" applyNumberFormat="1" applyFont="1" applyBorder="1" applyAlignment="1" applyProtection="1">
      <alignment horizontal="right" vertical="top"/>
      <protection hidden="1"/>
    </xf>
    <xf numFmtId="1" fontId="16" fillId="0" borderId="3" xfId="0" applyNumberFormat="1" applyFont="1" applyBorder="1" applyAlignment="1" applyProtection="1">
      <alignment horizontal="center" vertical="top"/>
      <protection hidden="1"/>
    </xf>
    <xf numFmtId="0" fontId="16" fillId="0" borderId="3" xfId="0" applyFont="1" applyBorder="1" applyAlignment="1" applyProtection="1">
      <alignment horizontal="center" vertical="top"/>
      <protection hidden="1"/>
    </xf>
    <xf numFmtId="0" fontId="16" fillId="3" borderId="0" xfId="0" applyFont="1" applyFill="1" applyAlignment="1" applyProtection="1">
      <alignment horizontal="left" vertical="top" wrapText="1"/>
      <protection hidden="1"/>
    </xf>
    <xf numFmtId="166" fontId="16" fillId="3" borderId="3" xfId="0" applyNumberFormat="1" applyFont="1" applyFill="1" applyBorder="1" applyAlignment="1" applyProtection="1">
      <alignment vertical="top" wrapText="1"/>
      <protection hidden="1"/>
    </xf>
    <xf numFmtId="0" fontId="16" fillId="3" borderId="3" xfId="0" applyFont="1" applyFill="1" applyBorder="1" applyAlignment="1" applyProtection="1">
      <alignment horizontal="center" vertical="top" wrapText="1"/>
      <protection hidden="1"/>
    </xf>
    <xf numFmtId="0" fontId="16" fillId="3" borderId="0" xfId="0" applyFont="1" applyFill="1" applyAlignment="1" applyProtection="1">
      <alignment vertical="top" wrapText="1"/>
      <protection hidden="1"/>
    </xf>
    <xf numFmtId="14" fontId="16" fillId="0" borderId="0" xfId="0" applyNumberFormat="1" applyFont="1" applyAlignment="1" applyProtection="1">
      <alignment vertical="top"/>
      <protection hidden="1"/>
    </xf>
    <xf numFmtId="0" fontId="16" fillId="0" borderId="0" xfId="0" applyFont="1" applyAlignment="1" applyProtection="1">
      <alignment vertical="top"/>
      <protection hidden="1"/>
    </xf>
    <xf numFmtId="0" fontId="16" fillId="0" borderId="0" xfId="0" applyFont="1" applyAlignment="1" applyProtection="1">
      <alignment horizontal="center" vertical="top" wrapText="1"/>
      <protection hidden="1"/>
    </xf>
    <xf numFmtId="1" fontId="18" fillId="2" borderId="3" xfId="10" applyNumberFormat="1" applyFont="1" applyFill="1" applyBorder="1" applyAlignment="1" applyProtection="1">
      <alignment horizontal="center"/>
      <protection hidden="1"/>
    </xf>
    <xf numFmtId="1" fontId="16" fillId="2" borderId="3" xfId="10" applyNumberFormat="1" applyFont="1" applyFill="1" applyBorder="1" applyAlignment="1" applyProtection="1">
      <alignment horizontal="center"/>
      <protection hidden="1"/>
    </xf>
    <xf numFmtId="0" fontId="16" fillId="3" borderId="5" xfId="10" applyFont="1" applyFill="1" applyBorder="1" applyAlignment="1" applyProtection="1">
      <alignment horizontal="left"/>
      <protection hidden="1"/>
    </xf>
    <xf numFmtId="0" fontId="16" fillId="3" borderId="0" xfId="0" applyFont="1" applyFill="1" applyAlignment="1" applyProtection="1">
      <alignment horizontal="left"/>
      <protection hidden="1"/>
    </xf>
    <xf numFmtId="0" fontId="16" fillId="3" borderId="5" xfId="0" applyFont="1" applyFill="1" applyBorder="1" applyAlignment="1" applyProtection="1">
      <alignment horizontal="right"/>
      <protection hidden="1"/>
    </xf>
    <xf numFmtId="1" fontId="17" fillId="3" borderId="2" xfId="0" applyNumberFormat="1" applyFont="1" applyFill="1" applyBorder="1" applyAlignment="1" applyProtection="1">
      <alignment horizontal="center"/>
      <protection hidden="1"/>
    </xf>
    <xf numFmtId="1" fontId="16" fillId="3" borderId="2" xfId="0" applyNumberFormat="1" applyFont="1" applyFill="1" applyBorder="1" applyAlignment="1" applyProtection="1">
      <alignment horizontal="right"/>
      <protection hidden="1"/>
    </xf>
    <xf numFmtId="0" fontId="16" fillId="0" borderId="4" xfId="0" applyFont="1" applyBorder="1" applyAlignment="1" applyProtection="1">
      <alignment horizontal="left"/>
      <protection hidden="1"/>
    </xf>
    <xf numFmtId="14" fontId="16" fillId="0" borderId="0" xfId="0" applyNumberFormat="1" applyFont="1" applyProtection="1">
      <protection hidden="1"/>
    </xf>
    <xf numFmtId="0" fontId="18" fillId="0" borderId="5" xfId="0" applyFont="1" applyBorder="1" applyAlignment="1" applyProtection="1">
      <alignment horizontal="center"/>
      <protection locked="0"/>
    </xf>
    <xf numFmtId="0" fontId="16" fillId="0" borderId="5" xfId="0" applyFont="1" applyBorder="1" applyAlignment="1" applyProtection="1">
      <alignment horizontal="center"/>
      <protection locked="0"/>
    </xf>
    <xf numFmtId="0" fontId="32" fillId="0" borderId="5" xfId="0" applyFont="1" applyBorder="1" applyAlignment="1" applyProtection="1">
      <alignment horizontal="center"/>
      <protection locked="0"/>
    </xf>
    <xf numFmtId="166" fontId="16" fillId="0" borderId="1" xfId="0" applyNumberFormat="1" applyFont="1" applyBorder="1"/>
    <xf numFmtId="166" fontId="17" fillId="0" borderId="3" xfId="0" applyNumberFormat="1" applyFont="1" applyBorder="1" applyAlignment="1">
      <alignment horizontal="left" vertical="top" wrapText="1"/>
    </xf>
    <xf numFmtId="166" fontId="17" fillId="0" borderId="0" xfId="0" applyNumberFormat="1" applyFont="1"/>
    <xf numFmtId="0" fontId="23" fillId="0" borderId="0" xfId="0" applyFont="1" applyAlignment="1">
      <alignment horizontal="left" wrapText="1"/>
    </xf>
    <xf numFmtId="0" fontId="0" fillId="0" borderId="0" xfId="0" applyAlignment="1">
      <alignment vertical="top"/>
    </xf>
    <xf numFmtId="14" fontId="16" fillId="0" borderId="3" xfId="0" applyNumberFormat="1" applyFont="1" applyBorder="1" applyAlignment="1" applyProtection="1">
      <alignment horizontal="center"/>
      <protection locked="0"/>
    </xf>
    <xf numFmtId="1" fontId="16" fillId="3" borderId="2" xfId="0" applyNumberFormat="1" applyFont="1" applyFill="1" applyBorder="1" applyAlignment="1">
      <alignment horizontal="right"/>
    </xf>
    <xf numFmtId="0" fontId="62" fillId="0" borderId="3" xfId="12" applyBorder="1"/>
    <xf numFmtId="0" fontId="62" fillId="3" borderId="3" xfId="12" applyFill="1" applyBorder="1" applyAlignment="1">
      <alignment horizontal="right" indent="1"/>
    </xf>
    <xf numFmtId="0" fontId="37" fillId="0" borderId="0" xfId="1" applyFont="1" applyAlignment="1" applyProtection="1">
      <alignment horizontal="center" textRotation="90" wrapText="1"/>
      <protection locked="0"/>
    </xf>
    <xf numFmtId="169" fontId="43" fillId="2" borderId="9" xfId="0" applyNumberFormat="1" applyFont="1" applyFill="1" applyBorder="1" applyAlignment="1" applyProtection="1">
      <alignment horizontal="center" vertical="top"/>
      <protection locked="0"/>
    </xf>
    <xf numFmtId="0" fontId="44" fillId="0" borderId="0" xfId="0" applyFont="1" applyAlignment="1">
      <alignment wrapText="1"/>
    </xf>
    <xf numFmtId="0" fontId="44" fillId="0" borderId="0" xfId="0" applyFont="1"/>
    <xf numFmtId="0" fontId="45" fillId="3" borderId="3" xfId="12" applyFont="1" applyFill="1" applyBorder="1" applyAlignment="1">
      <alignment horizontal="center"/>
    </xf>
    <xf numFmtId="0" fontId="45" fillId="3" borderId="3" xfId="12" applyFont="1" applyFill="1" applyBorder="1" applyAlignment="1">
      <alignment horizontal="right"/>
    </xf>
    <xf numFmtId="0" fontId="46" fillId="0" borderId="0" xfId="12" applyFont="1" applyAlignment="1">
      <alignment horizontal="center"/>
    </xf>
    <xf numFmtId="0" fontId="14" fillId="0" borderId="12" xfId="0" applyFont="1" applyBorder="1"/>
    <xf numFmtId="0" fontId="0" fillId="0" borderId="12" xfId="0" applyBorder="1"/>
    <xf numFmtId="0" fontId="14" fillId="0" borderId="3" xfId="12" applyFont="1" applyBorder="1"/>
    <xf numFmtId="0" fontId="16" fillId="2" borderId="3" xfId="0" applyFont="1" applyFill="1" applyBorder="1" applyAlignment="1" applyProtection="1">
      <alignment horizontal="center" vertical="top"/>
      <protection locked="0"/>
    </xf>
    <xf numFmtId="0" fontId="62" fillId="3" borderId="5" xfId="12" applyFill="1" applyBorder="1" applyAlignment="1">
      <alignment horizontal="right" indent="1"/>
    </xf>
    <xf numFmtId="0" fontId="62" fillId="0" borderId="5" xfId="12" applyBorder="1"/>
    <xf numFmtId="0" fontId="62" fillId="3" borderId="13" xfId="12" applyFill="1" applyBorder="1" applyAlignment="1">
      <alignment horizontal="right" indent="1"/>
    </xf>
    <xf numFmtId="0" fontId="62" fillId="0" borderId="13" xfId="12" applyBorder="1"/>
    <xf numFmtId="0" fontId="62" fillId="0" borderId="14" xfId="12" applyBorder="1"/>
    <xf numFmtId="166" fontId="47" fillId="0" borderId="0" xfId="0" applyNumberFormat="1" applyFont="1"/>
    <xf numFmtId="0" fontId="47" fillId="0" borderId="0" xfId="0" applyFont="1"/>
    <xf numFmtId="0" fontId="47" fillId="0" borderId="0" xfId="0" applyFont="1" applyAlignment="1">
      <alignment horizontal="center"/>
    </xf>
    <xf numFmtId="0" fontId="16" fillId="6" borderId="0" xfId="0" applyFont="1" applyFill="1"/>
    <xf numFmtId="0" fontId="62" fillId="0" borderId="4" xfId="12" applyBorder="1"/>
    <xf numFmtId="0" fontId="14" fillId="0" borderId="9" xfId="0" quotePrefix="1" applyFont="1" applyBorder="1"/>
    <xf numFmtId="0" fontId="14" fillId="0" borderId="3" xfId="0" applyFont="1" applyBorder="1" applyAlignment="1">
      <alignment wrapText="1"/>
    </xf>
    <xf numFmtId="0" fontId="14" fillId="0" borderId="5" xfId="12" applyFont="1" applyBorder="1"/>
    <xf numFmtId="0" fontId="14" fillId="0" borderId="13" xfId="12" applyFont="1" applyBorder="1"/>
    <xf numFmtId="0" fontId="48" fillId="0" borderId="3" xfId="12" applyFont="1" applyBorder="1"/>
    <xf numFmtId="0" fontId="48" fillId="0" borderId="13" xfId="12" applyFont="1" applyBorder="1"/>
    <xf numFmtId="0" fontId="14" fillId="0" borderId="3" xfId="12" quotePrefix="1" applyFont="1" applyBorder="1"/>
    <xf numFmtId="0" fontId="14" fillId="0" borderId="0" xfId="12" applyFont="1"/>
    <xf numFmtId="0" fontId="14" fillId="0" borderId="15" xfId="7" applyBorder="1" applyAlignment="1">
      <alignment vertical="center" wrapText="1"/>
    </xf>
    <xf numFmtId="0" fontId="46" fillId="0" borderId="0" xfId="12" applyFont="1" applyAlignment="1">
      <alignment horizontal="left"/>
    </xf>
    <xf numFmtId="0" fontId="62" fillId="0" borderId="0" xfId="12" applyAlignment="1">
      <alignment horizontal="left"/>
    </xf>
    <xf numFmtId="0" fontId="62" fillId="0" borderId="14" xfId="12" applyBorder="1" applyAlignment="1">
      <alignment horizontal="left"/>
    </xf>
    <xf numFmtId="0" fontId="62" fillId="0" borderId="4" xfId="12" applyBorder="1" applyAlignment="1">
      <alignment horizontal="left"/>
    </xf>
    <xf numFmtId="1" fontId="63" fillId="0" borderId="3" xfId="0" applyNumberFormat="1" applyFont="1" applyBorder="1" applyAlignment="1" applyProtection="1">
      <alignment horizontal="center" vertical="top"/>
      <protection locked="0"/>
    </xf>
    <xf numFmtId="0" fontId="49" fillId="6" borderId="0" xfId="0" applyFont="1" applyFill="1" applyAlignment="1" applyProtection="1">
      <alignment horizontal="center" vertical="center" wrapText="1" readingOrder="1"/>
      <protection hidden="1"/>
    </xf>
    <xf numFmtId="1" fontId="50" fillId="2" borderId="0" xfId="0" applyNumberFormat="1" applyFont="1" applyFill="1" applyAlignment="1">
      <alignment horizontal="center"/>
    </xf>
    <xf numFmtId="1" fontId="33" fillId="2" borderId="0" xfId="0" applyNumberFormat="1" applyFont="1" applyFill="1" applyAlignment="1">
      <alignment horizontal="center"/>
    </xf>
    <xf numFmtId="0" fontId="16" fillId="3" borderId="0" xfId="0" quotePrefix="1" applyFont="1" applyFill="1" applyAlignment="1">
      <alignment horizontal="left"/>
    </xf>
    <xf numFmtId="0" fontId="64" fillId="10" borderId="0" xfId="0" applyFont="1" applyFill="1" applyAlignment="1">
      <alignment horizontal="center" vertical="center"/>
    </xf>
    <xf numFmtId="0" fontId="23" fillId="0" borderId="0" xfId="0" applyFont="1" applyAlignment="1">
      <alignment vertical="top" wrapText="1"/>
    </xf>
    <xf numFmtId="0" fontId="23" fillId="0" borderId="0" xfId="0" applyFont="1" applyAlignment="1">
      <alignment vertical="center" wrapText="1"/>
    </xf>
    <xf numFmtId="0" fontId="62" fillId="3" borderId="16" xfId="12" applyFill="1" applyBorder="1" applyAlignment="1">
      <alignment horizontal="right" indent="1"/>
    </xf>
    <xf numFmtId="0" fontId="62" fillId="0" borderId="16" xfId="12" applyBorder="1"/>
    <xf numFmtId="0" fontId="14" fillId="0" borderId="16" xfId="12" applyFont="1" applyBorder="1"/>
    <xf numFmtId="0" fontId="65" fillId="11" borderId="3" xfId="12" applyFont="1" applyFill="1" applyBorder="1"/>
    <xf numFmtId="0" fontId="48" fillId="0" borderId="0" xfId="0" applyFont="1"/>
    <xf numFmtId="169" fontId="66" fillId="0" borderId="9" xfId="0" applyNumberFormat="1" applyFont="1" applyBorder="1"/>
    <xf numFmtId="0" fontId="18" fillId="0" borderId="0" xfId="0" applyFont="1" applyAlignment="1" applyProtection="1">
      <alignment horizontal="left" vertical="center" wrapText="1" indent="1"/>
      <protection hidden="1"/>
    </xf>
    <xf numFmtId="0" fontId="14" fillId="3" borderId="3" xfId="12" applyFont="1" applyFill="1" applyBorder="1" applyAlignment="1">
      <alignment horizontal="right" indent="1"/>
    </xf>
    <xf numFmtId="0" fontId="44" fillId="0" borderId="16" xfId="12" applyFont="1" applyBorder="1"/>
    <xf numFmtId="0" fontId="18" fillId="3" borderId="3" xfId="0" applyFont="1" applyFill="1" applyBorder="1" applyAlignment="1">
      <alignment horizontal="left"/>
    </xf>
    <xf numFmtId="0" fontId="14" fillId="0" borderId="0" xfId="0" quotePrefix="1" applyFont="1" applyAlignment="1">
      <alignment vertical="center" wrapText="1" readingOrder="1"/>
    </xf>
    <xf numFmtId="0" fontId="16" fillId="0" borderId="3" xfId="0" applyFont="1" applyBorder="1" applyAlignment="1" applyProtection="1">
      <alignment horizontal="center" vertical="top" wrapText="1"/>
      <protection hidden="1"/>
    </xf>
    <xf numFmtId="0" fontId="67" fillId="0" borderId="0" xfId="0" applyFont="1"/>
    <xf numFmtId="0" fontId="68" fillId="0" borderId="0" xfId="0" applyFont="1" applyAlignment="1">
      <alignment horizontal="left"/>
    </xf>
    <xf numFmtId="0" fontId="69" fillId="0" borderId="0" xfId="0" applyFont="1" applyAlignment="1">
      <alignment horizontal="left"/>
    </xf>
    <xf numFmtId="0" fontId="69" fillId="0" borderId="0" xfId="0" applyFont="1"/>
    <xf numFmtId="169" fontId="70" fillId="2" borderId="9" xfId="0" applyNumberFormat="1" applyFont="1" applyFill="1" applyBorder="1" applyAlignment="1" applyProtection="1">
      <alignment horizontal="center" vertical="top"/>
      <protection locked="0"/>
    </xf>
    <xf numFmtId="169" fontId="70" fillId="2" borderId="8" xfId="0" applyNumberFormat="1" applyFont="1" applyFill="1" applyBorder="1" applyAlignment="1" applyProtection="1">
      <alignment horizontal="center" vertical="top"/>
      <protection locked="0"/>
    </xf>
    <xf numFmtId="0" fontId="59" fillId="0" borderId="0" xfId="0" applyFont="1"/>
    <xf numFmtId="0" fontId="62" fillId="3" borderId="3" xfId="12" applyFill="1" applyBorder="1" applyAlignment="1">
      <alignment horizontal="right" textRotation="90" wrapText="1"/>
    </xf>
    <xf numFmtId="1" fontId="21" fillId="0" borderId="0" xfId="0" applyNumberFormat="1" applyFont="1" applyAlignment="1" applyProtection="1">
      <alignment horizontal="center" vertical="center"/>
      <protection hidden="1"/>
    </xf>
    <xf numFmtId="1" fontId="21" fillId="0" borderId="0" xfId="0" applyNumberFormat="1" applyFont="1" applyAlignment="1" applyProtection="1">
      <alignment horizontal="left" vertical="center"/>
      <protection hidden="1"/>
    </xf>
    <xf numFmtId="169" fontId="66" fillId="0" borderId="9" xfId="0" applyNumberFormat="1" applyFont="1" applyBorder="1" applyAlignment="1">
      <alignment horizontal="right"/>
    </xf>
    <xf numFmtId="168" fontId="25" fillId="0" borderId="3" xfId="0" applyNumberFormat="1" applyFont="1" applyBorder="1" applyAlignment="1" applyProtection="1">
      <alignment horizontal="center"/>
      <protection locked="0"/>
    </xf>
    <xf numFmtId="0" fontId="18" fillId="0" borderId="3" xfId="0" applyFont="1" applyBorder="1" applyAlignment="1" applyProtection="1">
      <alignment horizontal="center"/>
      <protection locked="0"/>
    </xf>
    <xf numFmtId="168" fontId="16" fillId="0" borderId="3" xfId="0" applyNumberFormat="1" applyFont="1" applyBorder="1" applyAlignment="1">
      <alignment horizontal="center" vertical="top" wrapText="1"/>
    </xf>
    <xf numFmtId="0" fontId="17" fillId="0" borderId="16" xfId="0" applyFont="1" applyBorder="1" applyAlignment="1" applyProtection="1">
      <alignment horizontal="center" vertical="top" wrapText="1"/>
      <protection hidden="1"/>
    </xf>
    <xf numFmtId="0" fontId="16" fillId="0" borderId="16" xfId="0" applyFont="1" applyBorder="1" applyAlignment="1" applyProtection="1">
      <alignment vertical="top"/>
      <protection hidden="1"/>
    </xf>
    <xf numFmtId="1" fontId="16" fillId="0" borderId="16" xfId="0" applyNumberFormat="1" applyFont="1" applyBorder="1" applyAlignment="1" applyProtection="1">
      <alignment horizontal="center" vertical="top"/>
      <protection locked="0"/>
    </xf>
    <xf numFmtId="0" fontId="16" fillId="7" borderId="16" xfId="0" applyFont="1" applyFill="1" applyBorder="1" applyAlignment="1" applyProtection="1">
      <alignment horizontal="center" vertical="top"/>
      <protection locked="0"/>
    </xf>
    <xf numFmtId="0" fontId="16" fillId="0" borderId="16" xfId="0" applyFont="1" applyBorder="1" applyAlignment="1" applyProtection="1">
      <alignment horizontal="center" vertical="top"/>
      <protection locked="0"/>
    </xf>
    <xf numFmtId="0" fontId="17" fillId="0" borderId="16" xfId="0" applyFont="1" applyBorder="1" applyAlignment="1" applyProtection="1">
      <alignment horizontal="left" vertical="top" wrapText="1"/>
      <protection locked="0"/>
    </xf>
    <xf numFmtId="0" fontId="16" fillId="0" borderId="16" xfId="0" applyFont="1" applyBorder="1" applyAlignment="1" applyProtection="1">
      <alignment horizontal="left" vertical="top"/>
      <protection hidden="1"/>
    </xf>
    <xf numFmtId="0" fontId="16" fillId="3" borderId="16" xfId="0" applyFont="1" applyFill="1" applyBorder="1" applyAlignment="1" applyProtection="1">
      <alignment vertical="top" wrapText="1"/>
      <protection hidden="1"/>
    </xf>
    <xf numFmtId="14" fontId="16" fillId="0" borderId="17" xfId="0" applyNumberFormat="1" applyFont="1" applyBorder="1" applyAlignment="1" applyProtection="1">
      <alignment horizontal="center"/>
      <protection locked="0"/>
    </xf>
    <xf numFmtId="0" fontId="16" fillId="0" borderId="18" xfId="0" applyFont="1" applyBorder="1" applyAlignment="1" applyProtection="1">
      <alignment horizontal="center"/>
      <protection locked="0"/>
    </xf>
    <xf numFmtId="1" fontId="18" fillId="2" borderId="17" xfId="10" applyNumberFormat="1" applyFont="1" applyFill="1" applyBorder="1" applyAlignment="1" applyProtection="1">
      <alignment horizontal="center"/>
      <protection locked="0"/>
    </xf>
    <xf numFmtId="1" fontId="63" fillId="2" borderId="3" xfId="10" applyNumberFormat="1" applyFont="1" applyFill="1" applyBorder="1" applyAlignment="1" applyProtection="1">
      <alignment horizontal="center"/>
      <protection locked="0"/>
    </xf>
    <xf numFmtId="0" fontId="18" fillId="0" borderId="2" xfId="13" applyFont="1" applyBorder="1" applyAlignment="1" applyProtection="1">
      <alignment horizontal="center"/>
      <protection locked="0"/>
    </xf>
    <xf numFmtId="0" fontId="16" fillId="0" borderId="2" xfId="13" applyFont="1" applyBorder="1" applyAlignment="1" applyProtection="1">
      <alignment horizontal="center"/>
      <protection locked="0"/>
    </xf>
    <xf numFmtId="166" fontId="41" fillId="3" borderId="3" xfId="0" quotePrefix="1" applyNumberFormat="1" applyFont="1" applyFill="1" applyBorder="1" applyAlignment="1" applyProtection="1">
      <alignment horizontal="right"/>
      <protection locked="0"/>
    </xf>
    <xf numFmtId="0" fontId="16" fillId="3" borderId="19" xfId="0" applyFont="1" applyFill="1" applyBorder="1" applyProtection="1">
      <protection locked="0"/>
    </xf>
    <xf numFmtId="0" fontId="16" fillId="0" borderId="20" xfId="0" applyFont="1" applyBorder="1" applyAlignment="1" applyProtection="1">
      <alignment horizontal="center"/>
      <protection locked="0"/>
    </xf>
    <xf numFmtId="0" fontId="17" fillId="0" borderId="2" xfId="13" applyFont="1" applyBorder="1" applyAlignment="1" applyProtection="1">
      <alignment horizontal="center"/>
      <protection locked="0"/>
    </xf>
    <xf numFmtId="0" fontId="21" fillId="0" borderId="2" xfId="13" applyFont="1" applyBorder="1" applyAlignment="1" applyProtection="1">
      <alignment horizontal="center"/>
      <protection locked="0"/>
    </xf>
    <xf numFmtId="0" fontId="16" fillId="0" borderId="0" xfId="0" applyFont="1" applyProtection="1">
      <protection locked="0"/>
    </xf>
    <xf numFmtId="0" fontId="16" fillId="0" borderId="21" xfId="0" applyFont="1" applyBorder="1" applyProtection="1">
      <protection locked="0"/>
    </xf>
    <xf numFmtId="0" fontId="16" fillId="0" borderId="22" xfId="0" applyFont="1" applyBorder="1" applyAlignment="1" applyProtection="1">
      <alignment horizontal="center"/>
      <protection locked="0"/>
    </xf>
    <xf numFmtId="0" fontId="17" fillId="0" borderId="23" xfId="13" applyFont="1" applyBorder="1" applyAlignment="1" applyProtection="1">
      <alignment horizontal="center"/>
      <protection locked="0"/>
    </xf>
    <xf numFmtId="0" fontId="16" fillId="0" borderId="14" xfId="0" applyFont="1" applyBorder="1" applyProtection="1">
      <protection locked="0"/>
    </xf>
    <xf numFmtId="0" fontId="16" fillId="0" borderId="24" xfId="0" applyFont="1" applyBorder="1" applyProtection="1">
      <protection locked="0"/>
    </xf>
    <xf numFmtId="166" fontId="16" fillId="0" borderId="3" xfId="13" applyNumberFormat="1" applyFont="1" applyBorder="1"/>
    <xf numFmtId="0" fontId="16" fillId="0" borderId="3" xfId="10" applyFont="1" applyBorder="1" applyAlignment="1" applyProtection="1">
      <alignment horizontal="left" wrapText="1"/>
      <protection locked="0"/>
    </xf>
    <xf numFmtId="0" fontId="16" fillId="0" borderId="21" xfId="0" applyFont="1" applyBorder="1" applyAlignment="1" applyProtection="1">
      <alignment horizontal="center"/>
      <protection hidden="1"/>
    </xf>
    <xf numFmtId="0" fontId="16" fillId="0" borderId="21" xfId="0" applyFont="1" applyBorder="1" applyAlignment="1">
      <alignment horizontal="center"/>
    </xf>
    <xf numFmtId="16" fontId="20" fillId="16" borderId="0" xfId="13" quotePrefix="1" applyNumberFormat="1" applyFont="1" applyFill="1" applyAlignment="1">
      <alignment horizontal="center"/>
    </xf>
    <xf numFmtId="0" fontId="17" fillId="16" borderId="2" xfId="13" applyFont="1" applyFill="1" applyBorder="1"/>
    <xf numFmtId="0" fontId="17" fillId="16" borderId="0" xfId="13" applyFont="1" applyFill="1"/>
    <xf numFmtId="0" fontId="17" fillId="16" borderId="2" xfId="13" applyFont="1" applyFill="1" applyBorder="1" applyAlignment="1">
      <alignment horizontal="center"/>
    </xf>
    <xf numFmtId="0" fontId="16" fillId="16" borderId="0" xfId="0" applyFont="1" applyFill="1" applyAlignment="1">
      <alignment horizontal="right"/>
    </xf>
    <xf numFmtId="166" fontId="17" fillId="16" borderId="2" xfId="0" applyNumberFormat="1" applyFont="1" applyFill="1" applyBorder="1"/>
    <xf numFmtId="1" fontId="17" fillId="16" borderId="2" xfId="0" applyNumberFormat="1" applyFont="1" applyFill="1" applyBorder="1" applyAlignment="1">
      <alignment horizontal="center"/>
    </xf>
    <xf numFmtId="1" fontId="16" fillId="16" borderId="2" xfId="0" applyNumberFormat="1" applyFont="1" applyFill="1" applyBorder="1" applyAlignment="1" applyProtection="1">
      <alignment horizontal="right"/>
      <protection hidden="1"/>
    </xf>
    <xf numFmtId="0" fontId="16" fillId="16" borderId="0" xfId="0" applyFont="1" applyFill="1" applyAlignment="1">
      <alignment horizontal="left"/>
    </xf>
    <xf numFmtId="0" fontId="16" fillId="16" borderId="0" xfId="0" applyFont="1" applyFill="1"/>
    <xf numFmtId="14" fontId="16" fillId="16" borderId="0" xfId="0" applyNumberFormat="1" applyFont="1" applyFill="1"/>
    <xf numFmtId="0" fontId="16" fillId="16" borderId="0" xfId="0" applyFont="1" applyFill="1" applyAlignment="1">
      <alignment horizontal="center"/>
    </xf>
    <xf numFmtId="0" fontId="0" fillId="15" borderId="0" xfId="0" applyFill="1" applyAlignment="1">
      <alignment horizontal="center"/>
    </xf>
    <xf numFmtId="166" fontId="17" fillId="15" borderId="0" xfId="0" applyNumberFormat="1" applyFont="1" applyFill="1" applyAlignment="1">
      <alignment horizontal="center"/>
    </xf>
    <xf numFmtId="1" fontId="16" fillId="2" borderId="0" xfId="0" applyNumberFormat="1" applyFont="1" applyFill="1" applyAlignment="1" applyProtection="1">
      <alignment horizontal="center"/>
      <protection hidden="1"/>
    </xf>
    <xf numFmtId="166" fontId="16" fillId="2" borderId="0" xfId="0" applyNumberFormat="1" applyFont="1" applyFill="1" applyAlignment="1" applyProtection="1">
      <alignment horizontal="center"/>
      <protection hidden="1"/>
    </xf>
    <xf numFmtId="0" fontId="0" fillId="0" borderId="0" xfId="0" applyProtection="1">
      <protection hidden="1"/>
    </xf>
    <xf numFmtId="0" fontId="0" fillId="0" borderId="21" xfId="0" applyBorder="1" applyProtection="1">
      <protection locked="0"/>
    </xf>
    <xf numFmtId="0" fontId="16" fillId="0" borderId="1" xfId="10" applyFont="1" applyBorder="1" applyAlignment="1" applyProtection="1">
      <alignment horizontal="left"/>
      <protection locked="0"/>
    </xf>
    <xf numFmtId="0" fontId="16" fillId="4" borderId="0" xfId="10" applyFont="1" applyFill="1" applyAlignment="1" applyProtection="1">
      <alignment horizontal="left"/>
      <protection locked="0"/>
    </xf>
    <xf numFmtId="0" fontId="16" fillId="19" borderId="3" xfId="0" applyFont="1" applyFill="1" applyBorder="1" applyAlignment="1" applyProtection="1">
      <alignment horizontal="center" vertical="top"/>
      <protection hidden="1"/>
    </xf>
    <xf numFmtId="0" fontId="16" fillId="20" borderId="3" xfId="0" applyFont="1" applyFill="1" applyBorder="1" applyAlignment="1" applyProtection="1">
      <alignment horizontal="center" vertical="top"/>
      <protection hidden="1"/>
    </xf>
    <xf numFmtId="0" fontId="16" fillId="13" borderId="3" xfId="0" applyFont="1" applyFill="1" applyBorder="1" applyAlignment="1" applyProtection="1">
      <alignment horizontal="center" vertical="top"/>
      <protection hidden="1"/>
    </xf>
    <xf numFmtId="16" fontId="20" fillId="15" borderId="0" xfId="13" quotePrefix="1" applyNumberFormat="1" applyFont="1" applyFill="1" applyAlignment="1">
      <alignment horizontal="center"/>
    </xf>
    <xf numFmtId="0" fontId="17" fillId="15" borderId="2" xfId="13" applyFont="1" applyFill="1" applyBorder="1"/>
    <xf numFmtId="0" fontId="17" fillId="15" borderId="0" xfId="13" applyFont="1" applyFill="1"/>
    <xf numFmtId="0" fontId="17" fillId="15" borderId="2" xfId="13" applyFont="1" applyFill="1" applyBorder="1" applyAlignment="1">
      <alignment horizontal="center"/>
    </xf>
    <xf numFmtId="0" fontId="16" fillId="15" borderId="0" xfId="0" applyFont="1" applyFill="1" applyAlignment="1">
      <alignment horizontal="right"/>
    </xf>
    <xf numFmtId="166" fontId="17" fillId="15" borderId="2" xfId="0" applyNumberFormat="1" applyFont="1" applyFill="1" applyBorder="1"/>
    <xf numFmtId="1" fontId="17" fillId="15" borderId="2" xfId="0" applyNumberFormat="1" applyFont="1" applyFill="1" applyBorder="1" applyAlignment="1">
      <alignment horizontal="center"/>
    </xf>
    <xf numFmtId="0" fontId="16" fillId="15" borderId="2" xfId="0" applyFont="1" applyFill="1" applyBorder="1" applyAlignment="1">
      <alignment horizontal="right"/>
    </xf>
    <xf numFmtId="0" fontId="16" fillId="15" borderId="0" xfId="0" applyFont="1" applyFill="1" applyAlignment="1">
      <alignment horizontal="left"/>
    </xf>
    <xf numFmtId="0" fontId="16" fillId="15" borderId="0" xfId="0" applyFont="1" applyFill="1"/>
    <xf numFmtId="14" fontId="16" fillId="15" borderId="0" xfId="0" applyNumberFormat="1" applyFont="1" applyFill="1"/>
    <xf numFmtId="0" fontId="16" fillId="15" borderId="0" xfId="0" applyFont="1" applyFill="1" applyAlignment="1">
      <alignment horizontal="center"/>
    </xf>
    <xf numFmtId="1" fontId="73" fillId="0" borderId="2" xfId="0" applyNumberFormat="1" applyFont="1" applyBorder="1" applyAlignment="1">
      <alignment horizontal="right"/>
    </xf>
    <xf numFmtId="14" fontId="16" fillId="0" borderId="3" xfId="0" applyNumberFormat="1" applyFont="1" applyBorder="1" applyAlignment="1" applyProtection="1">
      <alignment horizontal="center" vertical="center"/>
      <protection locked="0"/>
    </xf>
    <xf numFmtId="0" fontId="16" fillId="0" borderId="3" xfId="10" applyFont="1" applyBorder="1" applyAlignment="1" applyProtection="1">
      <alignment horizontal="left" vertical="center" wrapText="1"/>
      <protection locked="0"/>
    </xf>
    <xf numFmtId="0" fontId="16" fillId="0" borderId="4" xfId="10" applyFont="1" applyBorder="1" applyAlignment="1" applyProtection="1">
      <alignment vertical="center"/>
      <protection hidden="1"/>
    </xf>
    <xf numFmtId="166" fontId="16" fillId="0" borderId="3" xfId="13" applyNumberFormat="1" applyFont="1" applyBorder="1" applyAlignment="1">
      <alignment vertical="center" wrapText="1"/>
    </xf>
    <xf numFmtId="0" fontId="16" fillId="3" borderId="5" xfId="10" applyFont="1" applyFill="1" applyBorder="1" applyAlignment="1" applyProtection="1">
      <alignment horizontal="left" vertical="center"/>
      <protection hidden="1"/>
    </xf>
    <xf numFmtId="0" fontId="16" fillId="3" borderId="0" xfId="0" applyFont="1" applyFill="1" applyAlignment="1" applyProtection="1">
      <alignment horizontal="left" vertical="center"/>
      <protection hidden="1"/>
    </xf>
    <xf numFmtId="0" fontId="16" fillId="3" borderId="5" xfId="0" applyFont="1" applyFill="1" applyBorder="1" applyAlignment="1" applyProtection="1">
      <alignment horizontal="right" vertical="center"/>
      <protection hidden="1"/>
    </xf>
    <xf numFmtId="1" fontId="17" fillId="3" borderId="2" xfId="0" applyNumberFormat="1" applyFont="1" applyFill="1" applyBorder="1" applyAlignment="1" applyProtection="1">
      <alignment horizontal="center" vertical="center"/>
      <protection hidden="1"/>
    </xf>
    <xf numFmtId="1" fontId="16" fillId="3" borderId="2" xfId="0" applyNumberFormat="1" applyFont="1" applyFill="1" applyBorder="1" applyAlignment="1" applyProtection="1">
      <alignment horizontal="right" vertical="center"/>
      <protection hidden="1"/>
    </xf>
    <xf numFmtId="0" fontId="16" fillId="3" borderId="0" xfId="0" applyFont="1" applyFill="1" applyAlignment="1" applyProtection="1">
      <alignment vertical="center"/>
      <protection hidden="1"/>
    </xf>
    <xf numFmtId="14" fontId="16" fillId="0" borderId="0" xfId="0" applyNumberFormat="1" applyFont="1" applyAlignment="1" applyProtection="1">
      <alignment vertical="center"/>
      <protection hidden="1"/>
    </xf>
    <xf numFmtId="0" fontId="16" fillId="0" borderId="4" xfId="0" applyFont="1" applyBorder="1" applyAlignment="1" applyProtection="1">
      <alignment horizontal="left" vertical="center"/>
      <protection hidden="1"/>
    </xf>
    <xf numFmtId="0" fontId="16" fillId="0" borderId="0" xfId="0" applyFont="1" applyAlignment="1" applyProtection="1">
      <alignment horizontal="center" vertical="center"/>
      <protection hidden="1"/>
    </xf>
    <xf numFmtId="0" fontId="16" fillId="21" borderId="3" xfId="0" applyFont="1" applyFill="1" applyBorder="1" applyAlignment="1" applyProtection="1">
      <alignment horizontal="center" vertical="top"/>
      <protection hidden="1"/>
    </xf>
    <xf numFmtId="0" fontId="33" fillId="0" borderId="0" xfId="0" applyFont="1" applyAlignment="1">
      <alignment vertical="top"/>
    </xf>
    <xf numFmtId="0" fontId="14" fillId="0" borderId="0" xfId="0" applyFont="1" applyAlignment="1">
      <alignment wrapText="1"/>
    </xf>
    <xf numFmtId="0" fontId="74" fillId="11" borderId="5" xfId="12" applyFont="1" applyFill="1" applyBorder="1"/>
    <xf numFmtId="0" fontId="74" fillId="11" borderId="3" xfId="12" applyFont="1" applyFill="1" applyBorder="1"/>
    <xf numFmtId="0" fontId="71" fillId="0" borderId="0" xfId="0" applyFont="1" applyAlignment="1">
      <alignment horizontal="center" vertical="center"/>
    </xf>
    <xf numFmtId="0" fontId="18" fillId="10" borderId="5" xfId="0" applyFont="1" applyFill="1" applyBorder="1" applyAlignment="1" applyProtection="1">
      <alignment horizontal="center" vertical="top" wrapText="1"/>
      <protection locked="0"/>
    </xf>
    <xf numFmtId="0" fontId="18" fillId="10" borderId="3" xfId="0" applyFont="1" applyFill="1" applyBorder="1" applyAlignment="1">
      <alignment vertical="top" wrapText="1"/>
    </xf>
    <xf numFmtId="0" fontId="18" fillId="10" borderId="3" xfId="0" applyFont="1" applyFill="1" applyBorder="1" applyAlignment="1">
      <alignment horizontal="center" vertical="top" wrapText="1"/>
    </xf>
    <xf numFmtId="0" fontId="23" fillId="10" borderId="3" xfId="0" applyFont="1" applyFill="1" applyBorder="1" applyAlignment="1">
      <alignment horizontal="center" vertical="top"/>
    </xf>
    <xf numFmtId="0" fontId="0" fillId="10" borderId="3" xfId="0" applyFill="1" applyBorder="1"/>
    <xf numFmtId="0" fontId="33" fillId="10" borderId="3" xfId="0" applyFont="1" applyFill="1" applyBorder="1" applyAlignment="1">
      <alignment horizontal="center" vertical="top" wrapText="1"/>
    </xf>
    <xf numFmtId="0" fontId="0" fillId="10" borderId="0" xfId="0" applyFill="1" applyAlignment="1">
      <alignment horizontal="center" vertical="top"/>
    </xf>
    <xf numFmtId="0" fontId="23" fillId="10" borderId="0" xfId="0" applyFont="1" applyFill="1" applyAlignment="1">
      <alignment horizontal="center" vertical="top"/>
    </xf>
    <xf numFmtId="0" fontId="17" fillId="15" borderId="0" xfId="0" applyFont="1" applyFill="1"/>
    <xf numFmtId="0" fontId="18" fillId="0" borderId="0" xfId="0" applyFont="1" applyAlignment="1">
      <alignment wrapText="1"/>
    </xf>
    <xf numFmtId="0" fontId="72" fillId="3" borderId="0" xfId="0" applyFont="1" applyFill="1" applyProtection="1">
      <protection hidden="1"/>
    </xf>
    <xf numFmtId="0" fontId="16" fillId="3" borderId="5" xfId="10" applyFont="1" applyFill="1" applyBorder="1" applyAlignment="1" applyProtection="1">
      <alignment horizontal="left" vertical="center" wrapText="1"/>
      <protection hidden="1"/>
    </xf>
    <xf numFmtId="0" fontId="0" fillId="0" borderId="0" xfId="0" applyAlignment="1" applyProtection="1">
      <alignment horizontal="center"/>
      <protection locked="0"/>
    </xf>
    <xf numFmtId="0" fontId="16" fillId="10" borderId="26" xfId="0" applyFont="1" applyFill="1" applyBorder="1" applyAlignment="1">
      <alignment horizontal="center" vertical="center" wrapText="1"/>
    </xf>
    <xf numFmtId="0" fontId="16" fillId="16" borderId="2" xfId="0" applyFont="1" applyFill="1" applyBorder="1" applyAlignment="1">
      <alignment wrapText="1"/>
    </xf>
    <xf numFmtId="0" fontId="17" fillId="15" borderId="2" xfId="0" applyFont="1" applyFill="1" applyBorder="1" applyAlignment="1">
      <alignment wrapText="1"/>
    </xf>
    <xf numFmtId="0" fontId="22" fillId="3" borderId="2" xfId="0" applyFont="1" applyFill="1" applyBorder="1" applyAlignment="1">
      <alignment wrapText="1"/>
    </xf>
    <xf numFmtId="0" fontId="16" fillId="3" borderId="2" xfId="0" applyFont="1" applyFill="1" applyBorder="1" applyAlignment="1">
      <alignment wrapText="1"/>
    </xf>
    <xf numFmtId="0" fontId="16" fillId="3" borderId="5" xfId="10" applyFont="1" applyFill="1" applyBorder="1" applyAlignment="1" applyProtection="1">
      <alignment horizontal="left" wrapText="1"/>
      <protection hidden="1"/>
    </xf>
    <xf numFmtId="0" fontId="16" fillId="3" borderId="0" xfId="0" applyFont="1" applyFill="1" applyAlignment="1" applyProtection="1">
      <alignment wrapText="1"/>
      <protection hidden="1"/>
    </xf>
    <xf numFmtId="0" fontId="17" fillId="3" borderId="2" xfId="0" applyFont="1" applyFill="1" applyBorder="1" applyAlignment="1">
      <alignment wrapText="1"/>
    </xf>
    <xf numFmtId="0" fontId="16" fillId="3" borderId="3" xfId="0" applyFont="1" applyFill="1" applyBorder="1" applyAlignment="1" applyProtection="1">
      <alignment vertical="center" wrapText="1"/>
      <protection locked="0"/>
    </xf>
    <xf numFmtId="0" fontId="16" fillId="3" borderId="0" xfId="0" applyFont="1" applyFill="1" applyAlignment="1">
      <alignment wrapText="1"/>
    </xf>
    <xf numFmtId="0" fontId="39" fillId="0" borderId="29" xfId="0" applyFont="1" applyBorder="1" applyAlignment="1">
      <alignment horizontal="center" textRotation="90"/>
    </xf>
    <xf numFmtId="0" fontId="64" fillId="10" borderId="9" xfId="0" applyFont="1" applyFill="1" applyBorder="1" applyAlignment="1">
      <alignment horizontal="center" vertical="center" wrapText="1"/>
    </xf>
    <xf numFmtId="0" fontId="16" fillId="3" borderId="5" xfId="10" applyFont="1" applyFill="1" applyBorder="1" applyAlignment="1" applyProtection="1">
      <alignment horizontal="center"/>
      <protection hidden="1"/>
    </xf>
    <xf numFmtId="0" fontId="17" fillId="3" borderId="2" xfId="0" applyFont="1" applyFill="1" applyBorder="1" applyAlignment="1">
      <alignment horizontal="center"/>
    </xf>
    <xf numFmtId="0" fontId="16" fillId="3" borderId="2" xfId="0" applyFont="1" applyFill="1" applyBorder="1" applyAlignment="1">
      <alignment horizontal="center"/>
    </xf>
    <xf numFmtId="0" fontId="22" fillId="3" borderId="2" xfId="0" applyFont="1" applyFill="1" applyBorder="1" applyAlignment="1">
      <alignment horizontal="center"/>
    </xf>
    <xf numFmtId="0" fontId="17" fillId="15" borderId="0" xfId="0" applyFont="1" applyFill="1" applyAlignment="1">
      <alignment horizontal="center"/>
    </xf>
    <xf numFmtId="0" fontId="39" fillId="3" borderId="3" xfId="0" applyFont="1" applyFill="1" applyBorder="1" applyAlignment="1">
      <alignment horizontal="center" textRotation="90"/>
    </xf>
    <xf numFmtId="0" fontId="39" fillId="3" borderId="3" xfId="0" applyFont="1" applyFill="1" applyBorder="1" applyAlignment="1">
      <alignment horizontal="center" textRotation="90" wrapText="1"/>
    </xf>
    <xf numFmtId="166" fontId="41" fillId="3" borderId="3" xfId="0" quotePrefix="1" applyNumberFormat="1" applyFont="1" applyFill="1" applyBorder="1" applyAlignment="1">
      <alignment horizontal="right" vertical="center"/>
    </xf>
    <xf numFmtId="0" fontId="16" fillId="0" borderId="0" xfId="0" applyFont="1" applyAlignment="1" applyProtection="1">
      <alignment vertical="center"/>
      <protection hidden="1"/>
    </xf>
    <xf numFmtId="0" fontId="16" fillId="0" borderId="21" xfId="0" applyFont="1" applyBorder="1" applyAlignment="1" applyProtection="1">
      <alignment horizontal="center" vertical="center"/>
      <protection hidden="1"/>
    </xf>
    <xf numFmtId="0" fontId="16" fillId="0" borderId="0" xfId="0" applyFont="1" applyAlignment="1">
      <alignment vertical="center"/>
    </xf>
    <xf numFmtId="166" fontId="16" fillId="0" borderId="0" xfId="0" applyNumberFormat="1" applyFont="1" applyAlignment="1">
      <alignment vertical="center"/>
    </xf>
    <xf numFmtId="0" fontId="16" fillId="0" borderId="0" xfId="0" applyFont="1" applyAlignment="1">
      <alignment horizontal="center" vertical="center"/>
    </xf>
    <xf numFmtId="0" fontId="16" fillId="10" borderId="0" xfId="0" applyFont="1" applyFill="1" applyAlignment="1">
      <alignment vertical="center"/>
    </xf>
    <xf numFmtId="0" fontId="61" fillId="3" borderId="0" xfId="0" applyFont="1" applyFill="1" applyAlignment="1">
      <alignment horizontal="center" vertical="center"/>
    </xf>
    <xf numFmtId="0" fontId="78" fillId="0" borderId="0" xfId="0" applyFont="1" applyAlignment="1">
      <alignment horizontal="center" vertical="center"/>
    </xf>
    <xf numFmtId="0" fontId="62" fillId="3" borderId="27" xfId="12" applyFill="1" applyBorder="1" applyAlignment="1">
      <alignment horizontal="right" indent="1"/>
    </xf>
    <xf numFmtId="0" fontId="62" fillId="0" borderId="27" xfId="12" applyBorder="1"/>
    <xf numFmtId="0" fontId="14" fillId="0" borderId="27" xfId="12" applyFont="1" applyBorder="1"/>
    <xf numFmtId="0" fontId="14" fillId="19" borderId="3" xfId="12" applyFont="1" applyFill="1" applyBorder="1"/>
    <xf numFmtId="1" fontId="16" fillId="2" borderId="3" xfId="10" applyNumberFormat="1" applyFont="1" applyFill="1" applyBorder="1" applyAlignment="1" applyProtection="1">
      <alignment horizontal="center" vertical="center" wrapText="1"/>
      <protection hidden="1"/>
    </xf>
    <xf numFmtId="0" fontId="79" fillId="23" borderId="3" xfId="0" applyFont="1" applyFill="1" applyBorder="1" applyAlignment="1">
      <alignment vertical="top" wrapText="1"/>
    </xf>
    <xf numFmtId="0" fontId="79" fillId="23" borderId="30" xfId="0" applyFont="1" applyFill="1" applyBorder="1" applyAlignment="1">
      <alignment horizontal="center" vertical="top" wrapText="1"/>
    </xf>
    <xf numFmtId="0" fontId="80" fillId="0" borderId="3" xfId="0" applyFont="1" applyBorder="1" applyAlignment="1">
      <alignment vertical="top" wrapText="1"/>
    </xf>
    <xf numFmtId="1" fontId="80" fillId="0" borderId="30" xfId="0" applyNumberFormat="1" applyFont="1" applyBorder="1" applyAlignment="1">
      <alignment horizontal="center" vertical="top" wrapText="1"/>
    </xf>
    <xf numFmtId="0" fontId="81" fillId="0" borderId="3" xfId="0" applyFont="1" applyBorder="1" applyAlignment="1">
      <alignment vertical="top" wrapText="1"/>
    </xf>
    <xf numFmtId="0" fontId="80" fillId="24" borderId="3" xfId="0" applyFont="1" applyFill="1" applyBorder="1" applyAlignment="1">
      <alignment vertical="top" wrapText="1"/>
    </xf>
    <xf numFmtId="0" fontId="82" fillId="0" borderId="3" xfId="0" applyFont="1" applyBorder="1" applyAlignment="1">
      <alignment vertical="top" wrapText="1"/>
    </xf>
    <xf numFmtId="0" fontId="80" fillId="0" borderId="31" xfId="0" applyFont="1" applyBorder="1" applyAlignment="1">
      <alignment vertical="top" wrapText="1"/>
    </xf>
    <xf numFmtId="1" fontId="80" fillId="0" borderId="32" xfId="0" applyNumberFormat="1" applyFont="1" applyBorder="1" applyAlignment="1">
      <alignment horizontal="center" vertical="top" wrapText="1"/>
    </xf>
    <xf numFmtId="0" fontId="82" fillId="0" borderId="31" xfId="0" applyFont="1" applyBorder="1" applyAlignment="1">
      <alignment vertical="top" wrapText="1"/>
    </xf>
    <xf numFmtId="0" fontId="80" fillId="0" borderId="33" xfId="0" applyFont="1" applyBorder="1" applyAlignment="1">
      <alignment vertical="top" wrapText="1"/>
    </xf>
    <xf numFmtId="1" fontId="80" fillId="0" borderId="34" xfId="0" applyNumberFormat="1" applyFont="1" applyBorder="1" applyAlignment="1">
      <alignment horizontal="center" vertical="top" wrapText="1"/>
    </xf>
    <xf numFmtId="0" fontId="80" fillId="0" borderId="35" xfId="0" applyFont="1" applyBorder="1" applyAlignment="1">
      <alignment vertical="top" wrapText="1"/>
    </xf>
    <xf numFmtId="0" fontId="80" fillId="0" borderId="36" xfId="0" applyFont="1" applyBorder="1" applyAlignment="1">
      <alignment vertical="top" wrapText="1"/>
    </xf>
    <xf numFmtId="1" fontId="80" fillId="0" borderId="37" xfId="0" applyNumberFormat="1" applyFont="1" applyBorder="1" applyAlignment="1">
      <alignment horizontal="center" vertical="top" wrapText="1"/>
    </xf>
    <xf numFmtId="0" fontId="80" fillId="0" borderId="38" xfId="0" applyFont="1" applyBorder="1" applyAlignment="1">
      <alignment vertical="top" wrapText="1"/>
    </xf>
    <xf numFmtId="0" fontId="80" fillId="0" borderId="39" xfId="0" applyFont="1" applyBorder="1" applyAlignment="1">
      <alignment vertical="top" wrapText="1"/>
    </xf>
    <xf numFmtId="0" fontId="80" fillId="0" borderId="5" xfId="0" applyFont="1" applyBorder="1" applyAlignment="1">
      <alignment vertical="top" wrapText="1"/>
    </xf>
    <xf numFmtId="1" fontId="80" fillId="0" borderId="40" xfId="0" applyNumberFormat="1" applyFont="1" applyBorder="1" applyAlignment="1">
      <alignment horizontal="center" vertical="top" wrapText="1"/>
    </xf>
    <xf numFmtId="0" fontId="80" fillId="0" borderId="16" xfId="0" applyFont="1" applyBorder="1" applyAlignment="1">
      <alignment vertical="top" wrapText="1"/>
    </xf>
    <xf numFmtId="1" fontId="80" fillId="0" borderId="26" xfId="0" applyNumberFormat="1" applyFont="1" applyBorder="1" applyAlignment="1">
      <alignment horizontal="center" vertical="top" wrapText="1"/>
    </xf>
    <xf numFmtId="0" fontId="80" fillId="0" borderId="41" xfId="0" applyFont="1" applyBorder="1" applyAlignment="1">
      <alignment vertical="top" wrapText="1"/>
    </xf>
    <xf numFmtId="1" fontId="80" fillId="0" borderId="16" xfId="0" applyNumberFormat="1" applyFont="1" applyBorder="1" applyAlignment="1">
      <alignment horizontal="center" vertical="top" wrapText="1"/>
    </xf>
    <xf numFmtId="0" fontId="80" fillId="0" borderId="42" xfId="0" applyFont="1" applyBorder="1" applyAlignment="1">
      <alignment vertical="top" wrapText="1"/>
    </xf>
    <xf numFmtId="0" fontId="84" fillId="0" borderId="43" xfId="0" applyFont="1" applyBorder="1" applyAlignment="1">
      <alignment vertical="top" wrapText="1"/>
    </xf>
    <xf numFmtId="1" fontId="80" fillId="0" borderId="44" xfId="0" applyNumberFormat="1" applyFont="1" applyBorder="1" applyAlignment="1">
      <alignment horizontal="center" vertical="top" wrapText="1"/>
    </xf>
    <xf numFmtId="0" fontId="80" fillId="0" borderId="45" xfId="0" applyFont="1" applyBorder="1" applyAlignment="1">
      <alignment vertical="top" wrapText="1"/>
    </xf>
    <xf numFmtId="0" fontId="80" fillId="0" borderId="30" xfId="0" applyFont="1" applyBorder="1" applyAlignment="1">
      <alignment horizontal="center" vertical="top" wrapText="1"/>
    </xf>
    <xf numFmtId="0" fontId="71" fillId="12" borderId="0" xfId="0" applyFont="1" applyFill="1" applyAlignment="1" applyProtection="1">
      <alignment horizontal="center"/>
      <protection hidden="1"/>
    </xf>
    <xf numFmtId="0" fontId="62" fillId="3" borderId="2" xfId="12" applyFill="1" applyBorder="1" applyAlignment="1">
      <alignment horizontal="right" indent="1"/>
    </xf>
    <xf numFmtId="0" fontId="44" fillId="0" borderId="2" xfId="12" applyFont="1" applyBorder="1"/>
    <xf numFmtId="0" fontId="14" fillId="0" borderId="23" xfId="12" applyFont="1" applyBorder="1"/>
    <xf numFmtId="0" fontId="44" fillId="0" borderId="13" xfId="12" applyFont="1" applyBorder="1"/>
    <xf numFmtId="0" fontId="74" fillId="0" borderId="5" xfId="12" applyFont="1" applyBorder="1"/>
    <xf numFmtId="0" fontId="65" fillId="11" borderId="5" xfId="12" applyFont="1" applyFill="1" applyBorder="1"/>
    <xf numFmtId="0" fontId="65" fillId="11" borderId="13" xfId="12" applyFont="1" applyFill="1" applyBorder="1"/>
    <xf numFmtId="0" fontId="61" fillId="3" borderId="0" xfId="0" applyFont="1" applyFill="1" applyAlignment="1">
      <alignment horizontal="center"/>
    </xf>
    <xf numFmtId="0" fontId="61" fillId="3" borderId="0" xfId="0" applyFont="1" applyFill="1" applyAlignment="1">
      <alignment horizontal="left"/>
    </xf>
    <xf numFmtId="0" fontId="61" fillId="3" borderId="0" xfId="0" applyFont="1" applyFill="1" applyAlignment="1" applyProtection="1">
      <alignment horizontal="center" vertical="center"/>
      <protection locked="0"/>
    </xf>
    <xf numFmtId="171" fontId="85" fillId="0" borderId="0" xfId="0" applyNumberFormat="1" applyFont="1" applyAlignment="1">
      <alignment horizontal="center"/>
    </xf>
    <xf numFmtId="1" fontId="16" fillId="0" borderId="3" xfId="10" applyNumberFormat="1" applyFont="1" applyBorder="1" applyAlignment="1" applyProtection="1">
      <alignment horizontal="center"/>
      <protection locked="0"/>
    </xf>
    <xf numFmtId="0" fontId="16" fillId="18" borderId="3" xfId="0" applyFont="1" applyFill="1" applyBorder="1" applyAlignment="1" applyProtection="1">
      <alignment horizontal="center" vertical="top"/>
      <protection locked="0"/>
    </xf>
    <xf numFmtId="0" fontId="16" fillId="14" borderId="3" xfId="0" applyFont="1" applyFill="1" applyBorder="1" applyAlignment="1" applyProtection="1">
      <alignment horizontal="center" vertical="top"/>
      <protection locked="0"/>
    </xf>
    <xf numFmtId="0" fontId="0" fillId="0" borderId="3" xfId="0" applyBorder="1"/>
    <xf numFmtId="0" fontId="86" fillId="25" borderId="3" xfId="0" applyFont="1" applyFill="1" applyBorder="1" applyAlignment="1">
      <alignment vertical="top" wrapText="1"/>
    </xf>
    <xf numFmtId="0" fontId="14" fillId="25" borderId="0" xfId="0" applyFont="1" applyFill="1"/>
    <xf numFmtId="0" fontId="86" fillId="25" borderId="30" xfId="0" quotePrefix="1" applyFont="1" applyFill="1" applyBorder="1" applyAlignment="1">
      <alignment horizontal="center" vertical="top" wrapText="1"/>
    </xf>
    <xf numFmtId="0" fontId="16" fillId="3" borderId="5" xfId="10" quotePrefix="1" applyFont="1" applyFill="1" applyBorder="1" applyAlignment="1" applyProtection="1">
      <alignment horizontal="center" vertical="center" wrapText="1"/>
      <protection hidden="1"/>
    </xf>
    <xf numFmtId="170" fontId="18" fillId="0" borderId="0" xfId="0" applyNumberFormat="1" applyFont="1"/>
    <xf numFmtId="0" fontId="16" fillId="0" borderId="1" xfId="0" applyFont="1" applyBorder="1" applyAlignment="1" applyProtection="1">
      <alignment horizontal="center" wrapText="1"/>
      <protection hidden="1"/>
    </xf>
    <xf numFmtId="0" fontId="33" fillId="0" borderId="0" xfId="0" applyFont="1" applyAlignment="1" applyProtection="1">
      <alignment horizontal="center" wrapText="1"/>
      <protection hidden="1"/>
    </xf>
    <xf numFmtId="166" fontId="41" fillId="3" borderId="3" xfId="0" quotePrefix="1" applyNumberFormat="1" applyFont="1" applyFill="1" applyBorder="1" applyAlignment="1">
      <alignment horizontal="center"/>
    </xf>
    <xf numFmtId="0" fontId="17" fillId="0" borderId="0" xfId="0" applyFont="1" applyAlignment="1">
      <alignment horizontal="center"/>
    </xf>
    <xf numFmtId="166" fontId="87" fillId="3" borderId="3" xfId="0" quotePrefix="1" applyNumberFormat="1" applyFont="1" applyFill="1" applyBorder="1" applyAlignment="1">
      <alignment horizontal="center" vertical="center"/>
    </xf>
    <xf numFmtId="0" fontId="88" fillId="0" borderId="0" xfId="0" applyFont="1" applyAlignment="1">
      <alignment vertical="center"/>
    </xf>
    <xf numFmtId="0" fontId="16" fillId="0" borderId="16" xfId="0" applyFont="1" applyBorder="1" applyAlignment="1" applyProtection="1">
      <alignment horizontal="center" vertical="top" wrapText="1"/>
      <protection locked="0"/>
    </xf>
    <xf numFmtId="0" fontId="39" fillId="10" borderId="1" xfId="0" applyFont="1" applyFill="1" applyBorder="1" applyAlignment="1">
      <alignment horizontal="center" textRotation="90"/>
    </xf>
    <xf numFmtId="0" fontId="18" fillId="18" borderId="0" xfId="0" applyFont="1" applyFill="1" applyAlignment="1">
      <alignment horizontal="center" vertical="center"/>
    </xf>
    <xf numFmtId="14" fontId="49" fillId="6" borderId="0" xfId="0" applyNumberFormat="1" applyFont="1" applyFill="1" applyAlignment="1" applyProtection="1">
      <alignment horizontal="center" vertical="center" wrapText="1" readingOrder="1"/>
      <protection hidden="1"/>
    </xf>
    <xf numFmtId="0" fontId="14" fillId="0" borderId="0" xfId="0" applyFont="1" applyAlignment="1">
      <alignment horizontal="center" vertical="center" wrapText="1"/>
    </xf>
    <xf numFmtId="169" fontId="14" fillId="0" borderId="9" xfId="0" applyNumberFormat="1" applyFont="1" applyBorder="1"/>
    <xf numFmtId="168" fontId="16" fillId="0" borderId="0" xfId="0" applyNumberFormat="1" applyFont="1" applyAlignment="1">
      <alignment wrapText="1"/>
    </xf>
    <xf numFmtId="0" fontId="16" fillId="0" borderId="28" xfId="0" applyFont="1" applyBorder="1" applyAlignment="1">
      <alignment horizontal="center" vertical="center" wrapText="1"/>
    </xf>
    <xf numFmtId="14" fontId="16" fillId="15" borderId="3" xfId="0" applyNumberFormat="1" applyFont="1" applyFill="1" applyBorder="1" applyAlignment="1" applyProtection="1">
      <alignment horizontal="center"/>
      <protection locked="0"/>
    </xf>
    <xf numFmtId="0" fontId="16" fillId="15" borderId="3" xfId="10" applyFont="1" applyFill="1" applyBorder="1" applyAlignment="1" applyProtection="1">
      <alignment horizontal="left" wrapText="1"/>
      <protection locked="0"/>
    </xf>
    <xf numFmtId="1" fontId="18" fillId="15" borderId="3" xfId="10" applyNumberFormat="1" applyFont="1" applyFill="1" applyBorder="1" applyAlignment="1" applyProtection="1">
      <alignment horizontal="center"/>
      <protection hidden="1"/>
    </xf>
    <xf numFmtId="1" fontId="16" fillId="15" borderId="3" xfId="10" applyNumberFormat="1" applyFont="1" applyFill="1" applyBorder="1" applyAlignment="1" applyProtection="1">
      <alignment horizontal="center"/>
      <protection hidden="1"/>
    </xf>
    <xf numFmtId="166" fontId="41" fillId="15" borderId="3" xfId="0" quotePrefix="1" applyNumberFormat="1" applyFont="1" applyFill="1" applyBorder="1" applyAlignment="1">
      <alignment horizontal="center"/>
    </xf>
    <xf numFmtId="166" fontId="16" fillId="15" borderId="3" xfId="13" applyNumberFormat="1" applyFont="1" applyFill="1" applyBorder="1"/>
    <xf numFmtId="0" fontId="16" fillId="15" borderId="5" xfId="10" applyFont="1" applyFill="1" applyBorder="1" applyAlignment="1" applyProtection="1">
      <alignment horizontal="left" wrapText="1"/>
      <protection hidden="1"/>
    </xf>
    <xf numFmtId="0" fontId="16" fillId="15" borderId="5" xfId="10" applyFont="1" applyFill="1" applyBorder="1" applyAlignment="1" applyProtection="1">
      <alignment horizontal="center"/>
      <protection hidden="1"/>
    </xf>
    <xf numFmtId="0" fontId="16" fillId="15" borderId="5" xfId="10" applyFont="1" applyFill="1" applyBorder="1" applyAlignment="1" applyProtection="1">
      <alignment horizontal="left" vertical="center" wrapText="1"/>
      <protection hidden="1"/>
    </xf>
    <xf numFmtId="14" fontId="90" fillId="6" borderId="0" xfId="0" applyNumberFormat="1" applyFont="1" applyFill="1" applyAlignment="1">
      <alignment horizontal="center" vertical="center" readingOrder="1"/>
    </xf>
    <xf numFmtId="0" fontId="15" fillId="0" borderId="0" xfId="1" applyAlignment="1" applyProtection="1">
      <alignment vertical="center"/>
    </xf>
    <xf numFmtId="0" fontId="14" fillId="0" borderId="0" xfId="0" applyFont="1" applyAlignment="1">
      <alignment horizontal="center" vertical="center"/>
    </xf>
    <xf numFmtId="0" fontId="0" fillId="0" borderId="0" xfId="0" applyAlignment="1">
      <alignment horizontal="right" vertical="center"/>
    </xf>
    <xf numFmtId="1" fontId="23" fillId="0" borderId="0" xfId="0" applyNumberFormat="1" applyFont="1" applyAlignment="1">
      <alignment horizontal="left" vertical="top"/>
    </xf>
    <xf numFmtId="0" fontId="78" fillId="0" borderId="46" xfId="0" applyFont="1" applyBorder="1" applyAlignment="1" applyProtection="1">
      <alignment horizontal="center" vertical="center" wrapText="1"/>
      <protection locked="0"/>
    </xf>
    <xf numFmtId="166" fontId="15" fillId="0" borderId="0" xfId="1" applyNumberFormat="1" applyAlignment="1" applyProtection="1">
      <alignment horizontal="center" textRotation="90"/>
    </xf>
    <xf numFmtId="166" fontId="15" fillId="0" borderId="0" xfId="1" applyNumberFormat="1" applyAlignment="1" applyProtection="1">
      <alignment horizontal="center" textRotation="90" wrapText="1"/>
    </xf>
    <xf numFmtId="0" fontId="16" fillId="0" borderId="3" xfId="0" applyFont="1" applyBorder="1" applyProtection="1">
      <protection locked="0"/>
    </xf>
    <xf numFmtId="0" fontId="17" fillId="0" borderId="3" xfId="0" applyFont="1" applyBorder="1" applyProtection="1">
      <protection locked="0"/>
    </xf>
    <xf numFmtId="0" fontId="16" fillId="0" borderId="3" xfId="0" applyFont="1" applyBorder="1" applyAlignment="1">
      <alignment wrapText="1"/>
    </xf>
    <xf numFmtId="0" fontId="16" fillId="9" borderId="5" xfId="0" applyFont="1" applyFill="1" applyBorder="1" applyAlignment="1">
      <alignment wrapText="1"/>
    </xf>
    <xf numFmtId="0" fontId="16" fillId="3" borderId="5" xfId="0" applyFont="1" applyFill="1" applyBorder="1" applyAlignment="1" applyProtection="1">
      <alignment vertical="center"/>
      <protection locked="0"/>
    </xf>
    <xf numFmtId="168" fontId="33" fillId="0" borderId="3" xfId="0" applyNumberFormat="1" applyFont="1" applyBorder="1" applyAlignment="1" applyProtection="1">
      <alignment horizontal="center" vertical="center"/>
      <protection locked="0"/>
    </xf>
    <xf numFmtId="0" fontId="33" fillId="0" borderId="3" xfId="0" applyFont="1" applyBorder="1" applyAlignment="1" applyProtection="1">
      <alignment horizontal="center" vertical="center"/>
      <protection locked="0"/>
    </xf>
    <xf numFmtId="0" fontId="33" fillId="0" borderId="5" xfId="0" applyFont="1" applyBorder="1" applyAlignment="1" applyProtection="1">
      <alignment horizontal="center" vertical="center"/>
      <protection locked="0"/>
    </xf>
    <xf numFmtId="166" fontId="50" fillId="3" borderId="3" xfId="0" quotePrefix="1" applyNumberFormat="1" applyFont="1" applyFill="1" applyBorder="1" applyAlignment="1">
      <alignment horizontal="right" vertical="center"/>
    </xf>
    <xf numFmtId="1" fontId="50" fillId="2" borderId="3" xfId="10" applyNumberFormat="1" applyFont="1" applyFill="1" applyBorder="1" applyAlignment="1" applyProtection="1">
      <alignment horizontal="center" vertical="center"/>
      <protection locked="0"/>
    </xf>
    <xf numFmtId="1" fontId="33" fillId="2" borderId="3" xfId="10" applyNumberFormat="1" applyFont="1" applyFill="1" applyBorder="1" applyAlignment="1" applyProtection="1">
      <alignment horizontal="center" vertical="center"/>
      <protection locked="0"/>
    </xf>
    <xf numFmtId="0" fontId="50" fillId="0" borderId="3" xfId="0" applyFont="1" applyBorder="1" applyAlignment="1" applyProtection="1">
      <alignment horizontal="center" vertical="center"/>
      <protection locked="0"/>
    </xf>
    <xf numFmtId="1" fontId="33" fillId="0" borderId="3" xfId="10" applyNumberFormat="1" applyFont="1" applyBorder="1" applyAlignment="1" applyProtection="1">
      <alignment horizontal="center" vertical="center"/>
      <protection locked="0"/>
    </xf>
    <xf numFmtId="1" fontId="33" fillId="2" borderId="3" xfId="11" applyNumberFormat="1" applyFont="1" applyFill="1" applyBorder="1" applyAlignment="1" applyProtection="1">
      <alignment horizontal="center" vertical="center" wrapText="1"/>
      <protection locked="0"/>
    </xf>
    <xf numFmtId="0" fontId="33" fillId="0" borderId="3" xfId="0" applyFont="1" applyBorder="1" applyAlignment="1" applyProtection="1">
      <alignment vertical="center" wrapText="1"/>
      <protection locked="0"/>
    </xf>
    <xf numFmtId="0" fontId="50" fillId="3" borderId="3" xfId="0" applyFont="1" applyFill="1" applyBorder="1" applyAlignment="1">
      <alignment horizontal="left"/>
    </xf>
    <xf numFmtId="0" fontId="33" fillId="0" borderId="3" xfId="11" applyFont="1" applyBorder="1" applyAlignment="1" applyProtection="1">
      <alignment vertical="center" wrapText="1"/>
      <protection locked="0"/>
    </xf>
    <xf numFmtId="1" fontId="50" fillId="0" borderId="3" xfId="11" applyNumberFormat="1" applyFont="1" applyBorder="1" applyAlignment="1" applyProtection="1">
      <alignment horizontal="center" vertical="center"/>
      <protection locked="0"/>
    </xf>
    <xf numFmtId="1" fontId="33" fillId="0" borderId="3" xfId="11" applyNumberFormat="1" applyFont="1" applyBorder="1" applyAlignment="1" applyProtection="1">
      <alignment horizontal="center" vertical="center"/>
      <protection locked="0"/>
    </xf>
    <xf numFmtId="0" fontId="74" fillId="0" borderId="27" xfId="12" applyFont="1" applyBorder="1"/>
    <xf numFmtId="0" fontId="33" fillId="26" borderId="3" xfId="0" applyFont="1" applyFill="1" applyBorder="1" applyAlignment="1" applyProtection="1">
      <alignment horizontal="center" vertical="center"/>
      <protection locked="0"/>
    </xf>
    <xf numFmtId="166" fontId="92" fillId="3" borderId="3" xfId="0" quotePrefix="1" applyNumberFormat="1" applyFont="1" applyFill="1" applyBorder="1" applyAlignment="1">
      <alignment horizontal="center" vertical="center"/>
    </xf>
    <xf numFmtId="1" fontId="0" fillId="15" borderId="0" xfId="0" applyNumberFormat="1" applyFill="1"/>
    <xf numFmtId="15" fontId="75" fillId="0" borderId="25" xfId="0" applyNumberFormat="1" applyFont="1" applyBorder="1" applyAlignment="1">
      <alignment horizontal="right" vertical="center" wrapText="1"/>
    </xf>
    <xf numFmtId="0" fontId="75" fillId="0" borderId="25" xfId="0" applyFont="1" applyBorder="1" applyAlignment="1">
      <alignment horizontal="right" vertical="center" wrapText="1"/>
    </xf>
    <xf numFmtId="0" fontId="75" fillId="0" borderId="25" xfId="0" applyFont="1" applyBorder="1" applyAlignment="1">
      <alignment vertical="center" wrapText="1"/>
    </xf>
    <xf numFmtId="0" fontId="76" fillId="22" borderId="3" xfId="0" applyFont="1" applyFill="1" applyBorder="1" applyAlignment="1">
      <alignment horizontal="center" vertical="center"/>
    </xf>
    <xf numFmtId="0" fontId="93" fillId="0" borderId="0" xfId="0" applyFont="1"/>
    <xf numFmtId="14" fontId="75" fillId="0" borderId="25" xfId="0" applyNumberFormat="1" applyFont="1" applyBorder="1" applyAlignment="1">
      <alignment vertical="center" wrapText="1"/>
    </xf>
    <xf numFmtId="0" fontId="33" fillId="0" borderId="3" xfId="12" applyFont="1" applyBorder="1"/>
    <xf numFmtId="14" fontId="16" fillId="0" borderId="3" xfId="11" applyNumberFormat="1" applyFont="1" applyBorder="1" applyAlignment="1" applyProtection="1">
      <alignment horizontal="left" vertical="center" wrapText="1"/>
      <protection locked="0"/>
    </xf>
    <xf numFmtId="14" fontId="16" fillId="0" borderId="3" xfId="0" applyNumberFormat="1" applyFont="1" applyBorder="1" applyAlignment="1" applyProtection="1">
      <alignment vertical="center" wrapText="1"/>
      <protection locked="0"/>
    </xf>
    <xf numFmtId="1" fontId="16" fillId="0" borderId="3" xfId="0" applyNumberFormat="1" applyFont="1" applyBorder="1" applyAlignment="1" applyProtection="1">
      <alignment horizontal="center" vertical="center" wrapText="1"/>
      <protection locked="0"/>
    </xf>
    <xf numFmtId="1" fontId="16" fillId="2" borderId="0" xfId="0" applyNumberFormat="1" applyFont="1" applyFill="1" applyAlignment="1">
      <alignment horizontal="center" wrapText="1"/>
    </xf>
    <xf numFmtId="1" fontId="16" fillId="15" borderId="0" xfId="0" applyNumberFormat="1" applyFont="1" applyFill="1" applyAlignment="1">
      <alignment horizontal="center"/>
    </xf>
    <xf numFmtId="166" fontId="18" fillId="15" borderId="0" xfId="0" applyNumberFormat="1" applyFont="1" applyFill="1" applyAlignment="1">
      <alignment horizontal="center"/>
    </xf>
    <xf numFmtId="1" fontId="18" fillId="15" borderId="0" xfId="0" applyNumberFormat="1" applyFont="1" applyFill="1" applyAlignment="1">
      <alignment horizontal="center"/>
    </xf>
    <xf numFmtId="1" fontId="16" fillId="15" borderId="2" xfId="0" applyNumberFormat="1" applyFont="1" applyFill="1" applyBorder="1" applyAlignment="1">
      <alignment horizontal="right"/>
    </xf>
    <xf numFmtId="1" fontId="16" fillId="0" borderId="2" xfId="0" applyNumberFormat="1" applyFont="1" applyBorder="1" applyAlignment="1">
      <alignment horizontal="center"/>
    </xf>
    <xf numFmtId="14" fontId="18" fillId="0" borderId="0" xfId="0" applyNumberFormat="1" applyFont="1" applyAlignment="1">
      <alignment horizontal="center"/>
    </xf>
    <xf numFmtId="1" fontId="16" fillId="15" borderId="3" xfId="10" applyNumberFormat="1" applyFont="1" applyFill="1" applyBorder="1" applyAlignment="1" applyProtection="1">
      <alignment horizontal="center" wrapText="1"/>
      <protection hidden="1"/>
    </xf>
    <xf numFmtId="1" fontId="16" fillId="2" borderId="3" xfId="10" applyNumberFormat="1" applyFont="1" applyFill="1" applyBorder="1" applyAlignment="1" applyProtection="1">
      <alignment horizontal="center" wrapText="1"/>
      <protection hidden="1"/>
    </xf>
    <xf numFmtId="0" fontId="17" fillId="15" borderId="2" xfId="13" applyFont="1" applyFill="1" applyBorder="1" applyAlignment="1">
      <alignment horizontal="center" wrapText="1"/>
    </xf>
    <xf numFmtId="0" fontId="17" fillId="0" borderId="2" xfId="13" applyFont="1" applyBorder="1" applyAlignment="1">
      <alignment horizontal="center" wrapText="1"/>
    </xf>
    <xf numFmtId="0" fontId="16" fillId="0" borderId="0" xfId="0" applyFont="1" applyAlignment="1">
      <alignment horizontal="center" wrapText="1"/>
    </xf>
    <xf numFmtId="14" fontId="16" fillId="0" borderId="3" xfId="0" applyNumberFormat="1" applyFont="1" applyBorder="1" applyAlignment="1" applyProtection="1">
      <alignment horizontal="center" vertical="center" wrapText="1"/>
      <protection locked="0"/>
    </xf>
    <xf numFmtId="0" fontId="16" fillId="0" borderId="4" xfId="10" applyFont="1" applyBorder="1" applyAlignment="1" applyProtection="1">
      <alignment vertical="center" wrapText="1"/>
      <protection hidden="1"/>
    </xf>
    <xf numFmtId="0" fontId="16" fillId="3" borderId="5" xfId="0" applyFont="1" applyFill="1" applyBorder="1" applyAlignment="1" applyProtection="1">
      <alignment horizontal="right" vertical="center" wrapText="1"/>
      <protection hidden="1"/>
    </xf>
    <xf numFmtId="1" fontId="17" fillId="3" borderId="2" xfId="0" applyNumberFormat="1" applyFont="1" applyFill="1" applyBorder="1" applyAlignment="1" applyProtection="1">
      <alignment horizontal="center" vertical="center" wrapText="1"/>
      <protection hidden="1"/>
    </xf>
    <xf numFmtId="1" fontId="16" fillId="3" borderId="2" xfId="0" applyNumberFormat="1" applyFont="1" applyFill="1" applyBorder="1" applyAlignment="1" applyProtection="1">
      <alignment horizontal="right" vertical="center" wrapText="1"/>
      <protection hidden="1"/>
    </xf>
    <xf numFmtId="0" fontId="16" fillId="3" borderId="0" xfId="0" applyFont="1" applyFill="1" applyAlignment="1" applyProtection="1">
      <alignment horizontal="left" vertical="center" wrapText="1"/>
      <protection hidden="1"/>
    </xf>
    <xf numFmtId="0" fontId="16" fillId="3" borderId="0" xfId="0" applyFont="1" applyFill="1" applyAlignment="1" applyProtection="1">
      <alignment vertical="center" wrapText="1"/>
      <protection hidden="1"/>
    </xf>
    <xf numFmtId="14" fontId="16" fillId="0" borderId="0" xfId="0" applyNumberFormat="1" applyFont="1" applyAlignment="1" applyProtection="1">
      <alignment vertical="center" wrapText="1"/>
      <protection hidden="1"/>
    </xf>
    <xf numFmtId="0" fontId="16" fillId="0" borderId="4" xfId="0" applyFont="1" applyBorder="1" applyAlignment="1" applyProtection="1">
      <alignment horizontal="left" vertical="center" wrapText="1"/>
      <protection hidden="1"/>
    </xf>
    <xf numFmtId="0" fontId="16" fillId="0" borderId="0" xfId="0" applyFont="1" applyAlignment="1" applyProtection="1">
      <alignment vertical="center" wrapText="1"/>
      <protection hidden="1"/>
    </xf>
    <xf numFmtId="0" fontId="16" fillId="0" borderId="0" xfId="0" applyFont="1" applyAlignment="1" applyProtection="1">
      <alignment horizontal="center" vertical="center" wrapText="1"/>
      <protection hidden="1"/>
    </xf>
    <xf numFmtId="0" fontId="16" fillId="0" borderId="21" xfId="0" applyFont="1" applyBorder="1" applyAlignment="1" applyProtection="1">
      <alignment horizontal="center" vertical="center" wrapText="1"/>
      <protection hidden="1"/>
    </xf>
    <xf numFmtId="166" fontId="41" fillId="3" borderId="3" xfId="0" quotePrefix="1" applyNumberFormat="1" applyFont="1" applyFill="1" applyBorder="1" applyAlignment="1">
      <alignment horizontal="right" vertical="center" wrapText="1"/>
    </xf>
    <xf numFmtId="0" fontId="16" fillId="0" borderId="0" xfId="0" applyFont="1" applyAlignment="1">
      <alignment vertical="center" wrapText="1"/>
    </xf>
    <xf numFmtId="166" fontId="50" fillId="3" borderId="3" xfId="0" quotePrefix="1" applyNumberFormat="1" applyFont="1" applyFill="1" applyBorder="1" applyAlignment="1">
      <alignment horizontal="right" vertical="center" wrapText="1"/>
    </xf>
    <xf numFmtId="168" fontId="33" fillId="0" borderId="3" xfId="4" applyNumberFormat="1" applyFont="1" applyBorder="1" applyAlignment="1" applyProtection="1">
      <alignment horizontal="center" vertical="center"/>
      <protection locked="0"/>
    </xf>
    <xf numFmtId="0" fontId="33" fillId="0" borderId="3" xfId="4" applyFont="1" applyBorder="1" applyAlignment="1" applyProtection="1">
      <alignment horizontal="center" vertical="center"/>
      <protection locked="0"/>
    </xf>
    <xf numFmtId="0" fontId="33" fillId="0" borderId="5" xfId="4" applyFont="1" applyBorder="1" applyAlignment="1" applyProtection="1">
      <alignment horizontal="center" vertical="center"/>
      <protection locked="0"/>
    </xf>
    <xf numFmtId="1" fontId="50" fillId="2" borderId="3" xfId="11" applyNumberFormat="1" applyFont="1" applyFill="1" applyBorder="1" applyAlignment="1" applyProtection="1">
      <alignment horizontal="center" vertical="center"/>
      <protection locked="0"/>
    </xf>
    <xf numFmtId="1" fontId="33" fillId="2" borderId="3" xfId="11" applyNumberFormat="1" applyFont="1" applyFill="1" applyBorder="1" applyAlignment="1" applyProtection="1">
      <alignment horizontal="center" vertical="center"/>
      <protection locked="0"/>
    </xf>
    <xf numFmtId="0" fontId="33" fillId="0" borderId="3" xfId="4" applyFont="1" applyBorder="1" applyAlignment="1" applyProtection="1">
      <alignment vertical="center" wrapText="1"/>
      <protection locked="0"/>
    </xf>
    <xf numFmtId="166" fontId="92" fillId="3" borderId="3" xfId="0" quotePrefix="1" applyNumberFormat="1" applyFont="1" applyFill="1" applyBorder="1" applyAlignment="1">
      <alignment horizontal="center" vertical="center" wrapText="1"/>
    </xf>
    <xf numFmtId="0" fontId="15" fillId="0" borderId="0" xfId="1" applyAlignment="1" applyProtection="1">
      <alignment horizontal="center" textRotation="90"/>
    </xf>
    <xf numFmtId="0" fontId="15" fillId="0" borderId="0" xfId="1" applyFill="1" applyAlignment="1" applyProtection="1">
      <alignment horizontal="center" textRotation="90"/>
    </xf>
    <xf numFmtId="0" fontId="16" fillId="0" borderId="0" xfId="0" applyFont="1" applyAlignment="1">
      <alignment horizontal="center" vertical="center"/>
    </xf>
    <xf numFmtId="1" fontId="15" fillId="0" borderId="0" xfId="1" applyNumberFormat="1" applyAlignment="1" applyProtection="1">
      <alignment horizontal="center" textRotation="90"/>
    </xf>
    <xf numFmtId="1" fontId="15" fillId="0" borderId="0" xfId="1" applyNumberFormat="1" applyBorder="1" applyAlignment="1" applyProtection="1">
      <alignment horizontal="center" textRotation="90"/>
    </xf>
    <xf numFmtId="0" fontId="15" fillId="0" borderId="4" xfId="1" applyBorder="1" applyAlignment="1" applyProtection="1">
      <alignment horizontal="center" textRotation="90"/>
    </xf>
    <xf numFmtId="0" fontId="18" fillId="0" borderId="0" xfId="0" applyFont="1" applyAlignment="1">
      <alignment horizontal="center" vertical="center" wrapText="1"/>
    </xf>
    <xf numFmtId="0" fontId="15" fillId="0" borderId="0" xfId="1" applyFill="1" applyAlignment="1" applyProtection="1">
      <alignment horizontal="center" textRotation="90" wrapText="1"/>
      <protection locked="0"/>
    </xf>
    <xf numFmtId="0" fontId="15" fillId="0" borderId="4" xfId="1" applyFill="1" applyBorder="1" applyAlignment="1" applyProtection="1">
      <alignment horizontal="center" textRotation="90" wrapText="1"/>
      <protection locked="0"/>
    </xf>
    <xf numFmtId="0" fontId="15" fillId="0" borderId="4" xfId="1" applyFill="1" applyBorder="1" applyAlignment="1" applyProtection="1">
      <alignment horizontal="center" textRotation="90"/>
    </xf>
    <xf numFmtId="0" fontId="15" fillId="0" borderId="0" xfId="1" applyFill="1" applyAlignment="1" applyProtection="1">
      <alignment horizontal="center" textRotation="90" wrapText="1"/>
    </xf>
    <xf numFmtId="0" fontId="15" fillId="0" borderId="4" xfId="1" applyFill="1" applyBorder="1" applyAlignment="1" applyProtection="1">
      <alignment horizontal="center" textRotation="90" wrapText="1"/>
    </xf>
    <xf numFmtId="1" fontId="15" fillId="0" borderId="4" xfId="1" applyNumberFormat="1" applyBorder="1" applyAlignment="1" applyProtection="1">
      <alignment horizontal="center" textRotation="90"/>
    </xf>
    <xf numFmtId="0" fontId="15" fillId="0" borderId="0" xfId="1" applyAlignment="1" applyProtection="1">
      <alignment horizontal="center" textRotation="90" wrapText="1"/>
    </xf>
    <xf numFmtId="0" fontId="15" fillId="0" borderId="4" xfId="1" applyBorder="1" applyAlignment="1" applyProtection="1">
      <alignment horizontal="center" textRotation="90" wrapText="1"/>
    </xf>
    <xf numFmtId="0" fontId="15" fillId="0" borderId="0" xfId="1" applyAlignment="1" applyProtection="1">
      <alignment horizontal="center" textRotation="90" wrapText="1"/>
      <protection locked="0"/>
    </xf>
    <xf numFmtId="0" fontId="15" fillId="0" borderId="4" xfId="1" applyBorder="1" applyAlignment="1" applyProtection="1">
      <alignment horizontal="center" textRotation="90" wrapText="1"/>
      <protection locked="0"/>
    </xf>
    <xf numFmtId="0" fontId="37" fillId="0" borderId="0" xfId="1" applyFont="1" applyAlignment="1" applyProtection="1">
      <alignment horizontal="center" textRotation="90" wrapText="1"/>
      <protection hidden="1"/>
    </xf>
    <xf numFmtId="0" fontId="37" fillId="0" borderId="4" xfId="1" applyFont="1" applyBorder="1" applyAlignment="1" applyProtection="1">
      <alignment horizontal="center" textRotation="90" wrapText="1"/>
      <protection hidden="1"/>
    </xf>
    <xf numFmtId="0" fontId="16" fillId="0" borderId="0" xfId="0" applyFont="1" applyAlignment="1" applyProtection="1">
      <alignment horizontal="center"/>
      <protection hidden="1"/>
    </xf>
    <xf numFmtId="0" fontId="16" fillId="0" borderId="0" xfId="0" applyFont="1" applyAlignment="1" applyProtection="1">
      <alignment horizontal="center" wrapText="1"/>
      <protection hidden="1"/>
    </xf>
    <xf numFmtId="0" fontId="16" fillId="0" borderId="4" xfId="0" applyFont="1" applyBorder="1" applyAlignment="1">
      <alignment horizontal="center" wrapText="1"/>
    </xf>
    <xf numFmtId="1" fontId="15" fillId="0" borderId="0" xfId="1" applyNumberFormat="1" applyAlignment="1" applyProtection="1">
      <alignment horizontal="center" textRotation="90" wrapText="1"/>
      <protection locked="0"/>
    </xf>
    <xf numFmtId="1" fontId="15" fillId="0" borderId="4" xfId="1" applyNumberFormat="1" applyBorder="1" applyAlignment="1" applyProtection="1">
      <alignment horizontal="center" textRotation="90" wrapText="1"/>
      <protection locked="0"/>
    </xf>
    <xf numFmtId="0" fontId="18" fillId="0" borderId="0" xfId="0" applyFont="1" applyAlignment="1">
      <alignment horizontal="center" wrapText="1"/>
    </xf>
    <xf numFmtId="0" fontId="51" fillId="0" borderId="0" xfId="0" applyFont="1" applyAlignment="1">
      <alignment horizontal="center" textRotation="90"/>
    </xf>
    <xf numFmtId="0" fontId="90" fillId="17" borderId="0" xfId="0" applyFont="1" applyFill="1" applyAlignment="1">
      <alignment horizontal="left" vertical="center"/>
    </xf>
    <xf numFmtId="0" fontId="23" fillId="0" borderId="0" xfId="0" applyFont="1" applyAlignment="1">
      <alignment horizontal="center" vertical="center"/>
    </xf>
    <xf numFmtId="0" fontId="69" fillId="0" borderId="0" xfId="0" applyFont="1" applyAlignment="1">
      <alignment horizontal="center"/>
    </xf>
    <xf numFmtId="0" fontId="14" fillId="0" borderId="0" xfId="0" applyFont="1" applyAlignment="1">
      <alignment horizontal="center"/>
    </xf>
    <xf numFmtId="0" fontId="89" fillId="0" borderId="9" xfId="0" applyFont="1" applyBorder="1" applyAlignment="1">
      <alignment horizontal="center" vertical="center" wrapText="1"/>
    </xf>
    <xf numFmtId="0" fontId="89" fillId="0" borderId="0" xfId="0" applyFont="1" applyAlignment="1">
      <alignment horizontal="center" vertical="center" wrapText="1"/>
    </xf>
    <xf numFmtId="0" fontId="27" fillId="0" borderId="0" xfId="1" applyFont="1" applyAlignment="1" applyProtection="1">
      <alignment horizontal="center" textRotation="90"/>
    </xf>
    <xf numFmtId="0" fontId="27" fillId="0" borderId="4" xfId="1" applyFont="1" applyBorder="1" applyAlignment="1" applyProtection="1">
      <alignment horizontal="center" textRotation="90"/>
    </xf>
    <xf numFmtId="0" fontId="16" fillId="0" borderId="4" xfId="0" applyFont="1" applyBorder="1" applyAlignment="1">
      <alignment horizontal="left" vertical="top" wrapText="1"/>
    </xf>
    <xf numFmtId="0" fontId="62" fillId="3" borderId="16" xfId="12" applyFill="1" applyBorder="1" applyAlignment="1">
      <alignment horizontal="center" textRotation="90" wrapText="1"/>
    </xf>
    <xf numFmtId="0" fontId="62" fillId="3" borderId="5" xfId="12" applyFill="1" applyBorder="1" applyAlignment="1">
      <alignment horizontal="center" textRotation="90" wrapText="1"/>
    </xf>
    <xf numFmtId="0" fontId="62" fillId="3" borderId="16" xfId="12" applyFill="1" applyBorder="1" applyAlignment="1">
      <alignment horizontal="center" textRotation="90"/>
    </xf>
    <xf numFmtId="0" fontId="62" fillId="3" borderId="5" xfId="12" applyFill="1" applyBorder="1" applyAlignment="1">
      <alignment horizontal="center" textRotation="90"/>
    </xf>
    <xf numFmtId="0" fontId="42" fillId="3" borderId="16" xfId="12" applyFont="1" applyFill="1" applyBorder="1" applyAlignment="1">
      <alignment horizontal="center" textRotation="90"/>
    </xf>
    <xf numFmtId="0" fontId="42" fillId="3" borderId="5" xfId="12" applyFont="1" applyFill="1" applyBorder="1" applyAlignment="1">
      <alignment horizontal="center" textRotation="90"/>
    </xf>
    <xf numFmtId="169" fontId="16" fillId="14" borderId="9" xfId="0" applyNumberFormat="1" applyFont="1" applyFill="1" applyBorder="1" applyAlignment="1">
      <alignment horizontal="center" vertical="center" wrapText="1"/>
    </xf>
    <xf numFmtId="169" fontId="16" fillId="14" borderId="8" xfId="0" applyNumberFormat="1" applyFont="1" applyFill="1" applyBorder="1" applyAlignment="1">
      <alignment horizontal="center" vertical="center" wrapText="1"/>
    </xf>
    <xf numFmtId="0" fontId="23" fillId="0" borderId="8" xfId="1" applyFont="1" applyBorder="1" applyAlignment="1" applyProtection="1">
      <alignment horizontal="center" textRotation="90" wrapText="1"/>
      <protection locked="0"/>
    </xf>
    <xf numFmtId="0" fontId="58" fillId="0" borderId="6" xfId="1" applyFont="1" applyBorder="1" applyAlignment="1" applyProtection="1">
      <alignment horizontal="center" textRotation="90" wrapText="1"/>
      <protection locked="0"/>
    </xf>
    <xf numFmtId="0" fontId="58" fillId="0" borderId="11" xfId="1" applyFont="1" applyBorder="1" applyAlignment="1" applyProtection="1">
      <alignment horizontal="center" textRotation="90" wrapText="1"/>
      <protection locked="0"/>
    </xf>
    <xf numFmtId="0" fontId="58" fillId="0" borderId="9" xfId="1" applyFont="1" applyBorder="1" applyAlignment="1" applyProtection="1">
      <alignment horizontal="center" textRotation="90" wrapText="1"/>
      <protection locked="0"/>
    </xf>
    <xf numFmtId="0" fontId="58" fillId="0" borderId="0" xfId="1" applyFont="1" applyBorder="1" applyAlignment="1" applyProtection="1">
      <alignment horizontal="center" textRotation="90" wrapText="1"/>
      <protection locked="0"/>
    </xf>
    <xf numFmtId="0" fontId="58" fillId="0" borderId="10" xfId="1" applyFont="1" applyBorder="1" applyAlignment="1" applyProtection="1">
      <alignment horizontal="center" textRotation="90" wrapText="1"/>
      <protection locked="0"/>
    </xf>
    <xf numFmtId="0" fontId="58" fillId="0" borderId="8" xfId="1" applyFont="1" applyBorder="1" applyAlignment="1" applyProtection="1">
      <alignment horizontal="center" textRotation="90" wrapText="1"/>
      <protection locked="0"/>
    </xf>
    <xf numFmtId="169" fontId="14" fillId="0" borderId="0" xfId="0" applyNumberFormat="1" applyFont="1" applyAlignment="1">
      <alignment horizontal="left" wrapText="1"/>
    </xf>
    <xf numFmtId="169" fontId="14" fillId="0" borderId="0" xfId="0" applyNumberFormat="1" applyFont="1" applyAlignment="1">
      <alignment horizontal="left"/>
    </xf>
    <xf numFmtId="0" fontId="77" fillId="0" borderId="0" xfId="0" applyFont="1" applyAlignment="1">
      <alignment horizontal="center" vertical="center"/>
    </xf>
    <xf numFmtId="0" fontId="38" fillId="0" borderId="9" xfId="0" applyFont="1" applyBorder="1" applyAlignment="1">
      <alignment horizontal="center" vertical="center" wrapText="1"/>
    </xf>
    <xf numFmtId="0" fontId="38" fillId="0" borderId="0" xfId="0" applyFont="1" applyAlignment="1">
      <alignment horizontal="center" vertical="center" wrapText="1"/>
    </xf>
    <xf numFmtId="1" fontId="18" fillId="2" borderId="0" xfId="0" applyNumberFormat="1" applyFont="1" applyFill="1" applyAlignment="1" applyProtection="1">
      <alignment horizontal="left" vertical="top" wrapText="1"/>
      <protection locked="0"/>
    </xf>
  </cellXfs>
  <cellStyles count="58">
    <cellStyle name="Link" xfId="1" builtinId="8"/>
    <cellStyle name="Standard" xfId="0" builtinId="0"/>
    <cellStyle name="Standard 10" xfId="20" xr:uid="{00000000-0005-0000-0000-000002000000}"/>
    <cellStyle name="Standard 10 2" xfId="30" xr:uid="{00000000-0005-0000-0000-000003000000}"/>
    <cellStyle name="Standard 10 2 2" xfId="52" xr:uid="{15CA946B-76CF-450D-A40D-82BB4869E789}"/>
    <cellStyle name="Standard 10 3" xfId="42" xr:uid="{1BAB2F25-D3A2-4D27-8FA7-43A9BC4BEC16}"/>
    <cellStyle name="Standard 11" xfId="21" xr:uid="{00000000-0005-0000-0000-000004000000}"/>
    <cellStyle name="Standard 11 2" xfId="31" xr:uid="{00000000-0005-0000-0000-000005000000}"/>
    <cellStyle name="Standard 11 2 2" xfId="53" xr:uid="{73EC7F14-D070-46A5-91F4-34E3E614BE09}"/>
    <cellStyle name="Standard 11 3" xfId="43" xr:uid="{15233B0C-0F97-49C3-8B8C-4A24A8BBD1E6}"/>
    <cellStyle name="Standard 12" xfId="22" xr:uid="{00000000-0005-0000-0000-000006000000}"/>
    <cellStyle name="Standard 12 2" xfId="32" xr:uid="{00000000-0005-0000-0000-000007000000}"/>
    <cellStyle name="Standard 12 2 2" xfId="54" xr:uid="{4F8AE078-75EE-477A-90F7-60EA3EEC7C33}"/>
    <cellStyle name="Standard 12 3" xfId="44" xr:uid="{E3FF8AB9-6A7E-4F9A-B707-964C5D755FE2}"/>
    <cellStyle name="Standard 13" xfId="23" xr:uid="{00000000-0005-0000-0000-000008000000}"/>
    <cellStyle name="Standard 13 2" xfId="33" xr:uid="{00000000-0005-0000-0000-000009000000}"/>
    <cellStyle name="Standard 13 2 2" xfId="55" xr:uid="{447CFC14-0058-4AB6-9A92-3F0240CFF610}"/>
    <cellStyle name="Standard 13 3" xfId="45" xr:uid="{D881C5B8-1045-47D0-9B4D-971F190B7459}"/>
    <cellStyle name="Standard 14" xfId="34" xr:uid="{00000000-0005-0000-0000-00000A000000}"/>
    <cellStyle name="Standard 14 2" xfId="56" xr:uid="{644CF881-C396-4200-A0F6-B81B8350E950}"/>
    <cellStyle name="Standard 15" xfId="35" xr:uid="{67F80286-AD9B-4B49-8590-F01F727D95B5}"/>
    <cellStyle name="Standard 15 2" xfId="57" xr:uid="{C5FE196B-1079-440F-977E-9CF3745B4F02}"/>
    <cellStyle name="Standard 2" xfId="2" xr:uid="{00000000-0005-0000-0000-00000B000000}"/>
    <cellStyle name="Standard 2 2" xfId="3" xr:uid="{00000000-0005-0000-0000-00000C000000}"/>
    <cellStyle name="Standard 2 2 2" xfId="4" xr:uid="{00000000-0005-0000-0000-00000D000000}"/>
    <cellStyle name="Standard 2 3" xfId="5" xr:uid="{00000000-0005-0000-0000-00000E000000}"/>
    <cellStyle name="Standard 2 3 2" xfId="6" xr:uid="{00000000-0005-0000-0000-00000F000000}"/>
    <cellStyle name="Standard 2 4" xfId="7" xr:uid="{00000000-0005-0000-0000-000010000000}"/>
    <cellStyle name="Standard 3" xfId="8" xr:uid="{00000000-0005-0000-0000-000011000000}"/>
    <cellStyle name="Standard 3 2" xfId="9" xr:uid="{00000000-0005-0000-0000-000012000000}"/>
    <cellStyle name="Standard 4" xfId="10" xr:uid="{00000000-0005-0000-0000-000013000000}"/>
    <cellStyle name="Standard 4 2" xfId="11" xr:uid="{00000000-0005-0000-0000-000014000000}"/>
    <cellStyle name="Standard 5" xfId="12" xr:uid="{00000000-0005-0000-0000-000015000000}"/>
    <cellStyle name="Standard 6" xfId="14" xr:uid="{00000000-0005-0000-0000-000016000000}"/>
    <cellStyle name="Standard 6 2" xfId="16" xr:uid="{00000000-0005-0000-0000-000017000000}"/>
    <cellStyle name="Standard 6 2 2" xfId="26" xr:uid="{00000000-0005-0000-0000-000018000000}"/>
    <cellStyle name="Standard 6 2 2 2" xfId="48" xr:uid="{F89FFA89-0FA9-4CFD-82B8-8EEC46D3C0EE}"/>
    <cellStyle name="Standard 6 2 3" xfId="38" xr:uid="{AE4EDC77-3463-4547-8AE0-C900C45517C7}"/>
    <cellStyle name="Standard 6 3" xfId="24" xr:uid="{00000000-0005-0000-0000-000019000000}"/>
    <cellStyle name="Standard 6 3 2" xfId="46" xr:uid="{D4DBE2C5-2B72-429E-8472-791C778AB45D}"/>
    <cellStyle name="Standard 6 4" xfId="36" xr:uid="{AABF9787-C41B-487F-91DA-191CA8487E86}"/>
    <cellStyle name="Standard 7" xfId="15" xr:uid="{00000000-0005-0000-0000-00001A000000}"/>
    <cellStyle name="Standard 7 2" xfId="17" xr:uid="{00000000-0005-0000-0000-00001B000000}"/>
    <cellStyle name="Standard 7 2 2" xfId="27" xr:uid="{00000000-0005-0000-0000-00001C000000}"/>
    <cellStyle name="Standard 7 2 2 2" xfId="49" xr:uid="{B592664A-03B8-4765-B55B-82F5D0DD87B9}"/>
    <cellStyle name="Standard 7 2 3" xfId="39" xr:uid="{AAD9DA08-6F56-4105-8168-CA8A9695DA15}"/>
    <cellStyle name="Standard 7 3" xfId="25" xr:uid="{00000000-0005-0000-0000-00001D000000}"/>
    <cellStyle name="Standard 7 3 2" xfId="47" xr:uid="{C7C1C483-2520-426C-9A10-DA9B3BD5143E}"/>
    <cellStyle name="Standard 7 4" xfId="37" xr:uid="{92612F77-F510-4215-B3CB-1BE5CCF96CED}"/>
    <cellStyle name="Standard 8" xfId="18" xr:uid="{00000000-0005-0000-0000-00001E000000}"/>
    <cellStyle name="Standard 8 2" xfId="28" xr:uid="{00000000-0005-0000-0000-00001F000000}"/>
    <cellStyle name="Standard 8 2 2" xfId="50" xr:uid="{39869424-D983-4588-973D-A2172A6BE6B1}"/>
    <cellStyle name="Standard 8 3" xfId="40" xr:uid="{A7BA6508-696B-4F18-8262-A5965E41055E}"/>
    <cellStyle name="Standard 9" xfId="19" xr:uid="{00000000-0005-0000-0000-000020000000}"/>
    <cellStyle name="Standard 9 2" xfId="29" xr:uid="{00000000-0005-0000-0000-000021000000}"/>
    <cellStyle name="Standard 9 2 2" xfId="51" xr:uid="{41EDF02D-1F41-4534-8CE2-D6CD9E35EE1E}"/>
    <cellStyle name="Standard 9 3" xfId="41" xr:uid="{14E6DE6A-43D7-41B6-931B-ABA4CA6160C7}"/>
    <cellStyle name="Standard_Produktcode_BaWüHe3_04-05-25_version 05-01-21" xfId="13" xr:uid="{00000000-0005-0000-0000-000022000000}"/>
  </cellStyles>
  <dxfs count="706">
    <dxf>
      <font>
        <b/>
        <i val="0"/>
        <condense val="0"/>
        <extend val="0"/>
        <color indexed="10"/>
      </font>
    </dxf>
    <dxf>
      <font>
        <b/>
        <i val="0"/>
        <condense val="0"/>
        <extend val="0"/>
        <color indexed="10"/>
      </font>
    </dxf>
    <dxf>
      <fill>
        <patternFill>
          <bgColor indexed="13"/>
        </patternFill>
      </fill>
    </dxf>
    <dxf>
      <fill>
        <patternFill>
          <bgColor indexed="13"/>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color auto="1"/>
      </font>
      <fill>
        <patternFill>
          <bgColor rgb="FFFFFF66"/>
        </patternFill>
      </fill>
    </dxf>
    <dxf>
      <fill>
        <patternFill>
          <bgColor rgb="FF33CCFF"/>
        </patternFill>
      </fill>
    </dxf>
    <dxf>
      <fill>
        <patternFill>
          <bgColor rgb="FFCCFFCC"/>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0.34998626667073579"/>
      </font>
    </dxf>
    <dxf>
      <font>
        <color theme="0" tint="-0.34998626667073579"/>
      </font>
    </dxf>
    <dxf>
      <font>
        <color theme="1"/>
      </font>
    </dxf>
    <dxf>
      <font>
        <color theme="0" tint="-0.34998626667073579"/>
      </font>
    </dxf>
    <dxf>
      <font>
        <color theme="0" tint="-0.34998626667073579"/>
      </font>
    </dxf>
    <dxf>
      <font>
        <color theme="0"/>
      </font>
      <fill>
        <patternFill>
          <bgColor rgb="FFFF0000"/>
        </patternFill>
      </fill>
    </dxf>
    <dxf>
      <font>
        <color auto="1"/>
      </font>
    </dxf>
    <dxf>
      <fill>
        <patternFill>
          <bgColor rgb="FFFF0000"/>
        </patternFill>
      </fill>
    </dxf>
    <dxf>
      <font>
        <color auto="1"/>
      </font>
      <fill>
        <patternFill>
          <bgColor rgb="FFFFFF66"/>
        </patternFill>
      </fill>
    </dxf>
    <dxf>
      <fill>
        <patternFill>
          <bgColor rgb="FF33CCFF"/>
        </patternFill>
      </fill>
    </dxf>
    <dxf>
      <fill>
        <patternFill>
          <bgColor rgb="FFCCFFCC"/>
        </patternFill>
      </fill>
    </dxf>
    <dxf>
      <font>
        <color theme="0"/>
      </font>
      <fill>
        <patternFill>
          <bgColor rgb="FFFF0000"/>
        </patternFill>
      </fill>
    </dxf>
    <dxf>
      <font>
        <b/>
        <i val="0"/>
        <condense val="0"/>
        <extend val="0"/>
        <color indexed="10"/>
      </font>
    </dxf>
    <dxf>
      <font>
        <color auto="1"/>
      </font>
      <fill>
        <patternFill>
          <bgColor rgb="FFFFFF66"/>
        </patternFill>
      </fill>
    </dxf>
    <dxf>
      <fill>
        <patternFill>
          <bgColor rgb="FF33CCFF"/>
        </patternFill>
      </fill>
    </dxf>
    <dxf>
      <font>
        <color theme="0"/>
      </font>
      <fill>
        <patternFill>
          <bgColor rgb="FFFF0000"/>
        </patternFill>
      </fill>
    </dxf>
    <dxf>
      <fill>
        <patternFill>
          <bgColor rgb="FFCCFFCC"/>
        </patternFill>
      </fill>
    </dxf>
    <dxf>
      <fill>
        <patternFill>
          <bgColor indexed="13"/>
        </patternFill>
      </fill>
    </dxf>
    <dxf>
      <fill>
        <patternFill>
          <bgColor indexed="13"/>
        </patternFill>
      </fill>
    </dxf>
    <dxf>
      <fill>
        <patternFill>
          <bgColor indexed="13"/>
        </patternFill>
      </fill>
    </dxf>
    <dxf>
      <fill>
        <patternFill>
          <bgColor indexed="13"/>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color theme="0"/>
      </font>
      <fill>
        <patternFill>
          <bgColor rgb="FFFF0000"/>
        </patternFill>
      </fill>
    </dxf>
    <dxf>
      <fill>
        <patternFill>
          <bgColor rgb="FF33CCFF"/>
        </patternFill>
      </fill>
    </dxf>
    <dxf>
      <fill>
        <patternFill>
          <bgColor rgb="FFCCFFCC"/>
        </patternFill>
      </fill>
    </dxf>
    <dxf>
      <font>
        <color auto="1"/>
      </font>
      <fill>
        <patternFill>
          <bgColor rgb="FFFFFF66"/>
        </patternFill>
      </fill>
    </dxf>
    <dxf>
      <font>
        <color theme="0"/>
      </font>
      <fill>
        <patternFill>
          <bgColor rgb="FFFF0000"/>
        </patternFill>
      </fill>
    </dxf>
    <dxf>
      <font>
        <color auto="1"/>
      </font>
      <fill>
        <patternFill>
          <bgColor rgb="FFFFFF66"/>
        </patternFill>
      </fill>
    </dxf>
    <dxf>
      <fill>
        <patternFill>
          <bgColor rgb="FF33CCFF"/>
        </patternFill>
      </fill>
    </dxf>
    <dxf>
      <fill>
        <patternFill>
          <bgColor rgb="FFCCFFCC"/>
        </patternFill>
      </fill>
    </dxf>
    <dxf>
      <font>
        <color auto="1"/>
      </font>
      <fill>
        <patternFill>
          <bgColor rgb="FFFFFF66"/>
        </patternFill>
      </fill>
    </dxf>
    <dxf>
      <fill>
        <patternFill>
          <bgColor rgb="FF33CCFF"/>
        </patternFill>
      </fill>
    </dxf>
    <dxf>
      <fill>
        <patternFill>
          <bgColor rgb="FFCCFFCC"/>
        </patternFill>
      </fill>
    </dxf>
    <dxf>
      <font>
        <b/>
        <i val="0"/>
        <condense val="0"/>
        <extend val="0"/>
        <color indexed="10"/>
      </font>
    </dxf>
    <dxf>
      <font>
        <color auto="1"/>
      </font>
      <fill>
        <patternFill>
          <bgColor rgb="FFFFFF66"/>
        </patternFill>
      </fill>
    </dxf>
    <dxf>
      <fill>
        <patternFill>
          <bgColor rgb="FF33CCFF"/>
        </patternFill>
      </fill>
    </dxf>
    <dxf>
      <fill>
        <patternFill>
          <bgColor rgb="FFCCFFCC"/>
        </patternFill>
      </fill>
    </dxf>
    <dxf>
      <font>
        <b/>
        <i val="0"/>
        <condense val="0"/>
        <extend val="0"/>
        <color indexed="10"/>
      </font>
    </dxf>
    <dxf>
      <font>
        <b/>
        <i val="0"/>
        <condense val="0"/>
        <extend val="0"/>
        <color indexed="10"/>
      </font>
    </dxf>
    <dxf>
      <font>
        <strike/>
        <color theme="0"/>
      </font>
      <fill>
        <patternFill>
          <bgColor rgb="FFFF0000"/>
        </patternFill>
      </fill>
    </dxf>
    <dxf>
      <font>
        <color theme="0"/>
      </font>
      <fill>
        <patternFill>
          <bgColor rgb="FFFF0000"/>
        </patternFill>
      </fill>
    </dxf>
    <dxf>
      <fill>
        <patternFill>
          <bgColor rgb="FFCCFFCC"/>
        </patternFill>
      </fill>
    </dxf>
    <dxf>
      <fill>
        <patternFill>
          <bgColor rgb="FF33CCFF"/>
        </patternFill>
      </fill>
    </dxf>
    <dxf>
      <font>
        <color auto="1"/>
      </font>
      <fill>
        <patternFill>
          <bgColor rgb="FFFFFF66"/>
        </patternFill>
      </fill>
    </dxf>
    <dxf>
      <font>
        <color theme="0"/>
      </font>
      <fill>
        <patternFill>
          <bgColor rgb="FFFF0000"/>
        </patternFill>
      </fill>
    </dxf>
    <dxf>
      <font>
        <color auto="1"/>
      </font>
      <fill>
        <patternFill>
          <bgColor rgb="FFFFFF66"/>
        </patternFill>
      </fill>
    </dxf>
    <dxf>
      <fill>
        <patternFill>
          <bgColor rgb="FFCCFFCC"/>
        </patternFill>
      </fill>
    </dxf>
    <dxf>
      <fill>
        <patternFill>
          <bgColor rgb="FF33CCFF"/>
        </patternFill>
      </fill>
    </dxf>
    <dxf>
      <font>
        <b/>
        <i val="0"/>
        <condense val="0"/>
        <extend val="0"/>
        <color indexed="10"/>
      </font>
    </dxf>
    <dxf>
      <font>
        <b/>
        <i val="0"/>
        <condense val="0"/>
        <extend val="0"/>
        <color indexed="10"/>
      </font>
    </dxf>
    <dxf>
      <fill>
        <patternFill>
          <bgColor indexed="15"/>
        </patternFill>
      </fill>
    </dxf>
    <dxf>
      <fill>
        <patternFill>
          <bgColor indexed="42"/>
        </patternFill>
      </fill>
    </dxf>
    <dxf>
      <font>
        <color rgb="FF339966"/>
      </font>
    </dxf>
    <dxf>
      <font>
        <b/>
        <i val="0"/>
        <condense val="0"/>
        <extend val="0"/>
        <color indexed="10"/>
      </font>
    </dxf>
    <dxf>
      <font>
        <b/>
        <i val="0"/>
        <condense val="0"/>
        <extend val="0"/>
        <color indexed="10"/>
      </font>
    </dxf>
    <dxf>
      <fill>
        <patternFill>
          <bgColor indexed="43"/>
        </patternFill>
      </fill>
    </dxf>
    <dxf>
      <fill>
        <patternFill>
          <bgColor indexed="42"/>
        </patternFill>
      </fill>
    </dxf>
    <dxf>
      <fill>
        <patternFill>
          <bgColor indexed="15"/>
        </patternFill>
      </fill>
    </dxf>
    <dxf>
      <font>
        <color theme="4"/>
      </font>
      <fill>
        <patternFill>
          <bgColor theme="4"/>
        </patternFill>
      </fill>
    </dxf>
    <dxf>
      <fill>
        <patternFill>
          <bgColor theme="1"/>
        </patternFill>
      </fill>
    </dxf>
    <dxf>
      <font>
        <color rgb="FF339966"/>
      </font>
    </dxf>
    <dxf>
      <fill>
        <patternFill>
          <bgColor theme="1"/>
        </patternFill>
      </fill>
    </dxf>
    <dxf>
      <font>
        <color rgb="FF339966"/>
      </font>
    </dxf>
    <dxf>
      <font>
        <b/>
        <i val="0"/>
        <condense val="0"/>
        <extend val="0"/>
        <color indexed="10"/>
      </font>
    </dxf>
    <dxf>
      <font>
        <color theme="4"/>
      </font>
      <fill>
        <patternFill>
          <bgColor theme="4"/>
        </patternFill>
      </fill>
    </dxf>
    <dxf>
      <fill>
        <patternFill>
          <bgColor theme="1"/>
        </patternFill>
      </fill>
    </dxf>
    <dxf>
      <fill>
        <patternFill>
          <bgColor indexed="43"/>
        </patternFill>
      </fill>
    </dxf>
    <dxf>
      <fill>
        <patternFill>
          <bgColor indexed="42"/>
        </patternFill>
      </fill>
    </dxf>
    <dxf>
      <font>
        <color theme="4"/>
      </font>
      <fill>
        <patternFill>
          <bgColor theme="4"/>
        </patternFill>
      </fill>
    </dxf>
    <dxf>
      <font>
        <b/>
        <i val="0"/>
        <condense val="0"/>
        <extend val="0"/>
        <color indexed="10"/>
      </font>
    </dxf>
    <dxf>
      <fill>
        <patternFill>
          <bgColor theme="1"/>
        </patternFill>
      </fill>
    </dxf>
    <dxf>
      <font>
        <color rgb="FF007033"/>
      </font>
    </dxf>
    <dxf>
      <font>
        <color theme="4"/>
      </font>
      <fill>
        <patternFill>
          <bgColor theme="4"/>
        </patternFill>
      </fill>
    </dxf>
    <dxf>
      <fill>
        <patternFill>
          <bgColor theme="5" tint="0.59996337778862885"/>
        </patternFill>
      </fill>
    </dxf>
    <dxf>
      <font>
        <color rgb="FF007033"/>
      </font>
    </dxf>
    <dxf>
      <font>
        <b/>
        <i val="0"/>
        <condense val="0"/>
        <extend val="0"/>
        <color indexed="10"/>
      </font>
    </dxf>
    <dxf>
      <font>
        <b/>
        <i val="0"/>
        <condense val="0"/>
        <extend val="0"/>
        <color indexed="10"/>
      </font>
    </dxf>
    <dxf>
      <font>
        <color rgb="FF007033"/>
      </font>
    </dxf>
    <dxf>
      <font>
        <color theme="4"/>
      </font>
      <fill>
        <patternFill>
          <bgColor theme="4"/>
        </patternFill>
      </fill>
    </dxf>
    <dxf>
      <fill>
        <patternFill>
          <bgColor theme="5" tint="0.59996337778862885"/>
        </patternFill>
      </fill>
    </dxf>
    <dxf>
      <font>
        <color theme="5" tint="0.39994506668294322"/>
      </font>
      <fill>
        <patternFill>
          <bgColor rgb="FFFF0000"/>
        </patternFill>
      </fill>
    </dxf>
    <dxf>
      <font>
        <b/>
        <i val="0"/>
        <condense val="0"/>
        <extend val="0"/>
        <color indexed="10"/>
      </font>
    </dxf>
    <dxf>
      <font>
        <color rgb="FF007033"/>
      </font>
    </dxf>
    <dxf>
      <fill>
        <patternFill>
          <bgColor theme="5" tint="0.59996337778862885"/>
        </patternFill>
      </fill>
    </dxf>
    <dxf>
      <font>
        <color theme="4"/>
      </font>
      <fill>
        <patternFill>
          <bgColor theme="4"/>
        </patternFill>
      </fill>
    </dxf>
    <dxf>
      <font>
        <b/>
        <i val="0"/>
        <condense val="0"/>
        <extend val="0"/>
        <color indexed="10"/>
      </font>
    </dxf>
    <dxf>
      <font>
        <color theme="5" tint="0.39994506668294322"/>
      </font>
      <fill>
        <patternFill>
          <bgColor rgb="FFFF0000"/>
        </patternFill>
      </fill>
    </dxf>
    <dxf>
      <font>
        <color theme="4"/>
      </font>
      <fill>
        <patternFill>
          <bgColor theme="4"/>
        </patternFill>
      </fill>
    </dxf>
    <dxf>
      <fill>
        <patternFill>
          <bgColor theme="1"/>
        </patternFill>
      </fill>
    </dxf>
    <dxf>
      <font>
        <color rgb="FF339966"/>
      </font>
    </dxf>
    <dxf>
      <font>
        <color theme="5" tint="0.39994506668294322"/>
      </font>
      <fill>
        <patternFill>
          <bgColor rgb="FFFF0000"/>
        </patternFill>
      </fill>
    </dxf>
    <dxf>
      <fill>
        <patternFill>
          <bgColor theme="5" tint="0.59996337778862885"/>
        </patternFill>
      </fill>
    </dxf>
    <dxf>
      <font>
        <color rgb="FF007033"/>
      </font>
    </dxf>
    <dxf>
      <font>
        <b/>
        <i val="0"/>
        <condense val="0"/>
        <extend val="0"/>
        <color indexed="10"/>
      </font>
    </dxf>
    <dxf>
      <font>
        <color theme="4"/>
      </font>
      <fill>
        <patternFill>
          <bgColor theme="4"/>
        </patternFill>
      </fill>
    </dxf>
    <dxf>
      <fill>
        <patternFill>
          <bgColor indexed="43"/>
        </patternFill>
      </fill>
    </dxf>
    <dxf>
      <fill>
        <patternFill>
          <bgColor indexed="43"/>
        </patternFill>
      </fill>
    </dxf>
    <dxf>
      <fill>
        <patternFill>
          <bgColor indexed="15"/>
        </patternFill>
      </fill>
    </dxf>
    <dxf>
      <fill>
        <patternFill>
          <bgColor indexed="42"/>
        </patternFill>
      </fill>
    </dxf>
    <dxf>
      <fill>
        <patternFill>
          <bgColor indexed="42"/>
        </patternFill>
      </fill>
    </dxf>
    <dxf>
      <fill>
        <patternFill>
          <bgColor indexed="43"/>
        </patternFill>
      </fill>
    </dxf>
    <dxf>
      <fill>
        <patternFill>
          <bgColor indexed="15"/>
        </patternFill>
      </fill>
    </dxf>
    <dxf>
      <fill>
        <patternFill>
          <bgColor indexed="15"/>
        </patternFill>
      </fill>
    </dxf>
    <dxf>
      <fill>
        <patternFill>
          <bgColor indexed="43"/>
        </patternFill>
      </fill>
    </dxf>
    <dxf>
      <fill>
        <patternFill>
          <bgColor indexed="42"/>
        </patternFill>
      </fill>
    </dxf>
    <dxf>
      <fill>
        <patternFill>
          <bgColor indexed="15"/>
        </patternFill>
      </fill>
    </dxf>
    <dxf>
      <fill>
        <patternFill>
          <bgColor indexed="43"/>
        </patternFill>
      </fill>
    </dxf>
    <dxf>
      <fill>
        <patternFill>
          <bgColor indexed="42"/>
        </patternFill>
      </fill>
    </dxf>
    <dxf>
      <fill>
        <patternFill>
          <bgColor indexed="43"/>
        </patternFill>
      </fill>
    </dxf>
    <dxf>
      <fill>
        <patternFill>
          <bgColor indexed="42"/>
        </patternFill>
      </fill>
    </dxf>
    <dxf>
      <fill>
        <patternFill>
          <bgColor indexed="15"/>
        </patternFill>
      </fill>
    </dxf>
    <dxf>
      <fill>
        <patternFill>
          <bgColor indexed="43"/>
        </patternFill>
      </fill>
    </dxf>
    <dxf>
      <fill>
        <patternFill>
          <bgColor indexed="42"/>
        </patternFill>
      </fill>
    </dxf>
    <dxf>
      <fill>
        <patternFill>
          <bgColor indexed="15"/>
        </patternFill>
      </fill>
    </dxf>
    <dxf>
      <fill>
        <patternFill>
          <bgColor indexed="43"/>
        </patternFill>
      </fill>
    </dxf>
    <dxf>
      <fill>
        <patternFill>
          <bgColor indexed="43"/>
        </patternFill>
      </fill>
    </dxf>
    <dxf>
      <fill>
        <patternFill>
          <bgColor indexed="13"/>
        </patternFill>
      </fill>
    </dxf>
    <dxf>
      <fill>
        <patternFill>
          <bgColor indexed="42"/>
        </patternFill>
      </fill>
    </dxf>
    <dxf>
      <fill>
        <patternFill>
          <bgColor indexed="15"/>
        </patternFill>
      </fill>
    </dxf>
    <dxf>
      <fill>
        <patternFill>
          <bgColor indexed="42"/>
        </patternFill>
      </fill>
    </dxf>
    <dxf>
      <fill>
        <patternFill>
          <bgColor indexed="43"/>
        </patternFill>
      </fill>
    </dxf>
    <dxf>
      <fill>
        <patternFill>
          <bgColor indexed="15"/>
        </patternFill>
      </fill>
    </dxf>
    <dxf>
      <fill>
        <patternFill>
          <bgColor indexed="42"/>
        </patternFill>
      </fill>
    </dxf>
    <dxf>
      <fill>
        <patternFill>
          <bgColor indexed="43"/>
        </patternFill>
      </fill>
    </dxf>
    <dxf>
      <fill>
        <patternFill>
          <bgColor indexed="15"/>
        </patternFill>
      </fill>
    </dxf>
    <dxf>
      <fill>
        <patternFill>
          <bgColor indexed="43"/>
        </patternFill>
      </fill>
    </dxf>
    <dxf>
      <fill>
        <patternFill>
          <bgColor indexed="43"/>
        </patternFill>
      </fill>
    </dxf>
    <dxf>
      <fill>
        <patternFill>
          <bgColor indexed="42"/>
        </patternFill>
      </fill>
    </dxf>
    <dxf>
      <fill>
        <patternFill>
          <bgColor indexed="43"/>
        </patternFill>
      </fill>
    </dxf>
    <dxf>
      <fill>
        <patternFill>
          <bgColor indexed="43"/>
        </patternFill>
      </fill>
    </dxf>
    <dxf>
      <fill>
        <patternFill>
          <bgColor indexed="15"/>
        </patternFill>
      </fill>
    </dxf>
    <dxf>
      <fill>
        <patternFill>
          <bgColor indexed="42"/>
        </patternFill>
      </fill>
    </dxf>
    <dxf>
      <fill>
        <patternFill>
          <bgColor indexed="15"/>
        </patternFill>
      </fill>
    </dxf>
    <dxf>
      <fill>
        <patternFill>
          <bgColor indexed="43"/>
        </patternFill>
      </fill>
    </dxf>
    <dxf>
      <fill>
        <patternFill>
          <bgColor indexed="43"/>
        </patternFill>
      </fill>
    </dxf>
    <dxf>
      <fill>
        <patternFill>
          <bgColor indexed="42"/>
        </patternFill>
      </fill>
    </dxf>
    <dxf>
      <fill>
        <patternFill>
          <bgColor indexed="13"/>
        </patternFill>
      </fill>
    </dxf>
    <dxf>
      <fill>
        <patternFill>
          <bgColor indexed="15"/>
        </patternFill>
      </fill>
    </dxf>
    <dxf>
      <fill>
        <patternFill>
          <bgColor indexed="15"/>
        </patternFill>
      </fill>
    </dxf>
    <dxf>
      <fill>
        <patternFill>
          <bgColor indexed="42"/>
        </patternFill>
      </fill>
    </dxf>
    <dxf>
      <fill>
        <patternFill>
          <bgColor indexed="43"/>
        </patternFill>
      </fill>
    </dxf>
    <dxf>
      <fill>
        <patternFill>
          <bgColor indexed="42"/>
        </patternFill>
      </fill>
    </dxf>
    <dxf>
      <fill>
        <patternFill>
          <bgColor indexed="43"/>
        </patternFill>
      </fill>
    </dxf>
    <dxf>
      <fill>
        <patternFill>
          <bgColor indexed="15"/>
        </patternFill>
      </fill>
    </dxf>
    <dxf>
      <fill>
        <patternFill>
          <bgColor indexed="43"/>
        </patternFill>
      </fill>
    </dxf>
    <dxf>
      <fill>
        <patternFill>
          <bgColor indexed="42"/>
        </patternFill>
      </fill>
    </dxf>
    <dxf>
      <fill>
        <patternFill>
          <bgColor indexed="43"/>
        </patternFill>
      </fill>
    </dxf>
    <dxf>
      <fill>
        <patternFill>
          <bgColor indexed="42"/>
        </patternFill>
      </fill>
    </dxf>
    <dxf>
      <fill>
        <patternFill>
          <bgColor indexed="15"/>
        </patternFill>
      </fill>
    </dxf>
    <dxf>
      <fill>
        <patternFill>
          <bgColor indexed="13"/>
        </patternFill>
      </fill>
    </dxf>
    <dxf>
      <fill>
        <patternFill>
          <bgColor indexed="15"/>
        </patternFill>
      </fill>
    </dxf>
    <dxf>
      <fill>
        <patternFill>
          <bgColor indexed="43"/>
        </patternFill>
      </fill>
    </dxf>
    <dxf>
      <fill>
        <patternFill>
          <bgColor indexed="43"/>
        </patternFill>
      </fill>
    </dxf>
    <dxf>
      <fill>
        <patternFill>
          <bgColor indexed="42"/>
        </patternFill>
      </fill>
    </dxf>
    <dxf>
      <fill>
        <patternFill>
          <bgColor indexed="15"/>
        </patternFill>
      </fill>
    </dxf>
    <dxf>
      <fill>
        <patternFill>
          <bgColor indexed="43"/>
        </patternFill>
      </fill>
    </dxf>
    <dxf>
      <fill>
        <patternFill>
          <bgColor indexed="43"/>
        </patternFill>
      </fill>
    </dxf>
    <dxf>
      <fill>
        <patternFill>
          <bgColor indexed="15"/>
        </patternFill>
      </fill>
    </dxf>
    <dxf>
      <fill>
        <patternFill>
          <bgColor indexed="13"/>
        </patternFill>
      </fill>
    </dxf>
    <dxf>
      <fill>
        <patternFill>
          <bgColor indexed="42"/>
        </patternFill>
      </fill>
    </dxf>
    <dxf>
      <fill>
        <patternFill>
          <bgColor indexed="42"/>
        </patternFill>
      </fill>
    </dxf>
    <dxf>
      <fill>
        <patternFill>
          <bgColor indexed="15"/>
        </patternFill>
      </fill>
    </dxf>
    <dxf>
      <fill>
        <patternFill>
          <bgColor indexed="15"/>
        </patternFill>
      </fill>
    </dxf>
    <dxf>
      <fill>
        <patternFill>
          <bgColor indexed="42"/>
        </patternFill>
      </fill>
    </dxf>
    <dxf>
      <fill>
        <patternFill>
          <bgColor indexed="13"/>
        </patternFill>
      </fill>
    </dxf>
    <dxf>
      <fill>
        <patternFill>
          <bgColor indexed="43"/>
        </patternFill>
      </fill>
    </dxf>
    <dxf>
      <fill>
        <patternFill>
          <bgColor indexed="42"/>
        </patternFill>
      </fill>
    </dxf>
    <dxf>
      <fill>
        <patternFill>
          <bgColor indexed="43"/>
        </patternFill>
      </fill>
    </dxf>
    <dxf>
      <fill>
        <patternFill>
          <bgColor indexed="15"/>
        </patternFill>
      </fill>
    </dxf>
    <dxf>
      <fill>
        <patternFill>
          <bgColor indexed="43"/>
        </patternFill>
      </fill>
    </dxf>
    <dxf>
      <fill>
        <patternFill>
          <bgColor indexed="42"/>
        </patternFill>
      </fill>
    </dxf>
    <dxf>
      <fill>
        <patternFill>
          <bgColor indexed="15"/>
        </patternFill>
      </fill>
    </dxf>
    <dxf>
      <fill>
        <patternFill>
          <bgColor indexed="43"/>
        </patternFill>
      </fill>
    </dxf>
    <dxf>
      <fill>
        <patternFill>
          <bgColor indexed="43"/>
        </patternFill>
      </fill>
    </dxf>
    <dxf>
      <fill>
        <patternFill>
          <bgColor indexed="42"/>
        </patternFill>
      </fill>
    </dxf>
    <dxf>
      <fill>
        <patternFill>
          <bgColor indexed="15"/>
        </patternFill>
      </fill>
    </dxf>
    <dxf>
      <fill>
        <patternFill>
          <bgColor indexed="43"/>
        </patternFill>
      </fill>
    </dxf>
    <dxf>
      <fill>
        <patternFill>
          <bgColor indexed="43"/>
        </patternFill>
      </fill>
    </dxf>
    <dxf>
      <fill>
        <patternFill>
          <bgColor indexed="15"/>
        </patternFill>
      </fill>
    </dxf>
    <dxf>
      <fill>
        <patternFill>
          <bgColor indexed="42"/>
        </patternFill>
      </fill>
    </dxf>
    <dxf>
      <fill>
        <patternFill>
          <bgColor indexed="15"/>
        </patternFill>
      </fill>
    </dxf>
    <dxf>
      <fill>
        <patternFill>
          <bgColor indexed="13"/>
        </patternFill>
      </fill>
    </dxf>
    <dxf>
      <fill>
        <patternFill>
          <bgColor indexed="42"/>
        </patternFill>
      </fill>
    </dxf>
    <dxf>
      <fill>
        <patternFill>
          <bgColor indexed="15"/>
        </patternFill>
      </fill>
    </dxf>
    <dxf>
      <fill>
        <patternFill>
          <bgColor indexed="43"/>
        </patternFill>
      </fill>
    </dxf>
    <dxf>
      <fill>
        <patternFill>
          <bgColor indexed="42"/>
        </patternFill>
      </fill>
    </dxf>
    <dxf>
      <fill>
        <patternFill>
          <bgColor indexed="15"/>
        </patternFill>
      </fill>
    </dxf>
    <dxf>
      <fill>
        <patternFill>
          <bgColor indexed="43"/>
        </patternFill>
      </fill>
    </dxf>
    <dxf>
      <fill>
        <patternFill>
          <bgColor indexed="42"/>
        </patternFill>
      </fill>
    </dxf>
    <dxf>
      <fill>
        <patternFill>
          <bgColor indexed="43"/>
        </patternFill>
      </fill>
    </dxf>
    <dxf>
      <fill>
        <patternFill>
          <bgColor indexed="43"/>
        </patternFill>
      </fill>
    </dxf>
    <dxf>
      <fill>
        <patternFill>
          <bgColor indexed="42"/>
        </patternFill>
      </fill>
    </dxf>
    <dxf>
      <fill>
        <patternFill>
          <bgColor indexed="15"/>
        </patternFill>
      </fill>
    </dxf>
    <dxf>
      <fill>
        <patternFill>
          <bgColor indexed="43"/>
        </patternFill>
      </fill>
    </dxf>
    <dxf>
      <fill>
        <patternFill>
          <bgColor indexed="42"/>
        </patternFill>
      </fill>
    </dxf>
    <dxf>
      <fill>
        <patternFill>
          <bgColor indexed="43"/>
        </patternFill>
      </fill>
    </dxf>
    <dxf>
      <fill>
        <patternFill>
          <bgColor indexed="15"/>
        </patternFill>
      </fill>
    </dxf>
    <dxf>
      <fill>
        <patternFill>
          <bgColor indexed="43"/>
        </patternFill>
      </fill>
    </dxf>
    <dxf>
      <fill>
        <patternFill>
          <bgColor indexed="42"/>
        </patternFill>
      </fill>
    </dxf>
    <dxf>
      <fill>
        <patternFill>
          <bgColor indexed="15"/>
        </patternFill>
      </fill>
    </dxf>
    <dxf>
      <fill>
        <patternFill>
          <bgColor indexed="43"/>
        </patternFill>
      </fill>
    </dxf>
    <dxf>
      <fill>
        <patternFill>
          <bgColor indexed="43"/>
        </patternFill>
      </fill>
    </dxf>
    <dxf>
      <fill>
        <patternFill>
          <bgColor indexed="15"/>
        </patternFill>
      </fill>
    </dxf>
    <dxf>
      <fill>
        <patternFill>
          <bgColor indexed="42"/>
        </patternFill>
      </fill>
    </dxf>
    <dxf>
      <fill>
        <patternFill>
          <bgColor indexed="42"/>
        </patternFill>
      </fill>
    </dxf>
    <dxf>
      <fill>
        <patternFill>
          <bgColor indexed="43"/>
        </patternFill>
      </fill>
    </dxf>
    <dxf>
      <font>
        <b/>
        <i val="0"/>
        <condense val="0"/>
        <extend val="0"/>
        <color indexed="10"/>
      </font>
    </dxf>
    <dxf>
      <font>
        <b/>
        <i val="0"/>
        <condense val="0"/>
        <extend val="0"/>
        <color indexed="10"/>
      </font>
    </dxf>
    <dxf>
      <fill>
        <patternFill>
          <bgColor indexed="15"/>
        </patternFill>
      </fill>
    </dxf>
    <dxf>
      <fill>
        <patternFill>
          <bgColor indexed="15"/>
        </patternFill>
      </fill>
    </dxf>
    <dxf>
      <fill>
        <patternFill>
          <bgColor indexed="42"/>
        </patternFill>
      </fill>
    </dxf>
    <dxf>
      <fill>
        <patternFill>
          <bgColor indexed="43"/>
        </patternFill>
      </fill>
    </dxf>
    <dxf>
      <font>
        <color auto="1"/>
      </font>
      <fill>
        <patternFill>
          <bgColor rgb="FFFFFF66"/>
        </patternFill>
      </fill>
    </dxf>
    <dxf>
      <fill>
        <patternFill>
          <bgColor rgb="FF33CCFF"/>
        </patternFill>
      </fill>
    </dxf>
    <dxf>
      <fill>
        <patternFill>
          <bgColor rgb="FFCCFFCC"/>
        </patternFill>
      </fill>
    </dxf>
    <dxf>
      <font>
        <color theme="0"/>
      </font>
      <fill>
        <patternFill>
          <bgColor rgb="FFFF0000"/>
        </patternFill>
      </fill>
    </dxf>
    <dxf>
      <fill>
        <patternFill>
          <bgColor indexed="43"/>
        </patternFill>
      </fill>
    </dxf>
    <dxf>
      <fill>
        <patternFill>
          <bgColor indexed="43"/>
        </patternFill>
      </fill>
    </dxf>
    <dxf>
      <fill>
        <patternFill>
          <bgColor indexed="15"/>
        </patternFill>
      </fill>
    </dxf>
    <dxf>
      <fill>
        <patternFill>
          <bgColor indexed="43"/>
        </patternFill>
      </fill>
    </dxf>
    <dxf>
      <fill>
        <patternFill>
          <bgColor indexed="13"/>
        </patternFill>
      </fill>
    </dxf>
    <dxf>
      <fill>
        <patternFill>
          <bgColor indexed="42"/>
        </patternFill>
      </fill>
    </dxf>
    <dxf>
      <fill>
        <patternFill>
          <bgColor indexed="15"/>
        </patternFill>
      </fill>
    </dxf>
    <dxf>
      <fill>
        <patternFill>
          <bgColor indexed="42"/>
        </patternFill>
      </fill>
    </dxf>
    <dxf>
      <fill>
        <patternFill>
          <bgColor indexed="43"/>
        </patternFill>
      </fill>
    </dxf>
    <dxf>
      <fill>
        <patternFill>
          <bgColor indexed="15"/>
        </patternFill>
      </fill>
    </dxf>
    <dxf>
      <fill>
        <patternFill>
          <bgColor indexed="42"/>
        </patternFill>
      </fill>
    </dxf>
    <dxf>
      <fill>
        <patternFill>
          <bgColor indexed="43"/>
        </patternFill>
      </fill>
    </dxf>
    <dxf>
      <font>
        <b/>
        <i val="0"/>
        <condense val="0"/>
        <extend val="0"/>
        <color indexed="10"/>
      </font>
    </dxf>
    <dxf>
      <font>
        <color theme="0"/>
      </font>
      <fill>
        <patternFill>
          <bgColor rgb="FFFF0000"/>
        </patternFill>
      </fill>
    </dxf>
    <dxf>
      <font>
        <b/>
        <i val="0"/>
        <condense val="0"/>
        <extend val="0"/>
        <color indexed="10"/>
      </font>
    </dxf>
    <dxf>
      <font>
        <color theme="0"/>
      </font>
      <fill>
        <patternFill>
          <bgColor rgb="FFFF0000"/>
        </patternFill>
      </fill>
    </dxf>
    <dxf>
      <fill>
        <patternFill>
          <bgColor indexed="42"/>
        </patternFill>
      </fill>
    </dxf>
    <dxf>
      <fill>
        <patternFill>
          <bgColor indexed="43"/>
        </patternFill>
      </fill>
    </dxf>
    <dxf>
      <fill>
        <patternFill>
          <bgColor indexed="43"/>
        </patternFill>
      </fill>
    </dxf>
    <dxf>
      <fill>
        <patternFill>
          <bgColor indexed="42"/>
        </patternFill>
      </fill>
    </dxf>
    <dxf>
      <fill>
        <patternFill>
          <bgColor indexed="43"/>
        </patternFill>
      </fill>
    </dxf>
    <dxf>
      <fill>
        <patternFill>
          <bgColor indexed="15"/>
        </patternFill>
      </fill>
    </dxf>
    <dxf>
      <fill>
        <patternFill>
          <bgColor indexed="15"/>
        </patternFill>
      </fill>
    </dxf>
    <dxf>
      <fill>
        <patternFill>
          <bgColor indexed="42"/>
        </patternFill>
      </fill>
    </dxf>
    <dxf>
      <fill>
        <patternFill>
          <bgColor indexed="43"/>
        </patternFill>
      </fill>
    </dxf>
    <dxf>
      <fill>
        <patternFill>
          <bgColor indexed="15"/>
        </patternFill>
      </fill>
    </dxf>
    <dxf>
      <fill>
        <patternFill>
          <bgColor indexed="43"/>
        </patternFill>
      </fill>
    </dxf>
    <dxf>
      <fill>
        <patternFill>
          <bgColor indexed="13"/>
        </patternFill>
      </fill>
    </dxf>
    <dxf>
      <fill>
        <patternFill>
          <bgColor indexed="42"/>
        </patternFill>
      </fill>
    </dxf>
    <dxf>
      <fill>
        <patternFill>
          <bgColor indexed="15"/>
        </patternFill>
      </fill>
    </dxf>
    <dxf>
      <fill>
        <patternFill>
          <bgColor indexed="43"/>
        </patternFill>
      </fill>
    </dxf>
    <dxf>
      <fill>
        <patternFill>
          <bgColor indexed="42"/>
        </patternFill>
      </fill>
    </dxf>
    <dxf>
      <fill>
        <patternFill>
          <bgColor indexed="15"/>
        </patternFill>
      </fill>
    </dxf>
    <dxf>
      <fill>
        <patternFill>
          <bgColor indexed="15"/>
        </patternFill>
      </fill>
    </dxf>
    <dxf>
      <fill>
        <patternFill>
          <bgColor indexed="13"/>
        </patternFill>
      </fill>
    </dxf>
    <dxf>
      <fill>
        <patternFill>
          <bgColor indexed="42"/>
        </patternFill>
      </fill>
    </dxf>
    <dxf>
      <fill>
        <patternFill>
          <bgColor indexed="15"/>
        </patternFill>
      </fill>
    </dxf>
    <dxf>
      <fill>
        <patternFill>
          <bgColor indexed="43"/>
        </patternFill>
      </fill>
    </dxf>
    <dxf>
      <fill>
        <patternFill>
          <bgColor indexed="42"/>
        </patternFill>
      </fill>
    </dxf>
    <dxf>
      <fill>
        <patternFill>
          <bgColor indexed="15"/>
        </patternFill>
      </fill>
    </dxf>
    <dxf>
      <fill>
        <patternFill>
          <bgColor indexed="43"/>
        </patternFill>
      </fill>
    </dxf>
    <dxf>
      <fill>
        <patternFill>
          <bgColor indexed="42"/>
        </patternFill>
      </fill>
    </dxf>
    <dxf>
      <fill>
        <patternFill>
          <bgColor indexed="43"/>
        </patternFill>
      </fill>
    </dxf>
    <dxf>
      <fill>
        <patternFill>
          <bgColor indexed="43"/>
        </patternFill>
      </fill>
    </dxf>
    <dxf>
      <fill>
        <patternFill>
          <bgColor indexed="43"/>
        </patternFill>
      </fill>
    </dxf>
    <dxf>
      <fill>
        <patternFill>
          <bgColor indexed="42"/>
        </patternFill>
      </fill>
    </dxf>
    <dxf>
      <fill>
        <patternFill>
          <bgColor indexed="15"/>
        </patternFill>
      </fill>
    </dxf>
    <dxf>
      <fill>
        <patternFill>
          <bgColor indexed="13"/>
        </patternFill>
      </fill>
    </dxf>
    <dxf>
      <fill>
        <patternFill>
          <bgColor indexed="43"/>
        </patternFill>
      </fill>
    </dxf>
    <dxf>
      <fill>
        <patternFill>
          <bgColor indexed="43"/>
        </patternFill>
      </fill>
    </dxf>
    <dxf>
      <fill>
        <patternFill>
          <bgColor indexed="42"/>
        </patternFill>
      </fill>
    </dxf>
    <dxf>
      <fill>
        <patternFill>
          <bgColor indexed="15"/>
        </patternFill>
      </fill>
    </dxf>
    <dxf>
      <fill>
        <patternFill>
          <bgColor indexed="42"/>
        </patternFill>
      </fill>
    </dxf>
    <dxf>
      <fill>
        <patternFill>
          <bgColor indexed="15"/>
        </patternFill>
      </fill>
    </dxf>
    <dxf>
      <fill>
        <patternFill>
          <bgColor indexed="43"/>
        </patternFill>
      </fill>
    </dxf>
    <dxf>
      <fill>
        <patternFill>
          <bgColor indexed="43"/>
        </patternFill>
      </fill>
    </dxf>
    <dxf>
      <fill>
        <patternFill>
          <bgColor indexed="42"/>
        </patternFill>
      </fill>
    </dxf>
    <dxf>
      <fill>
        <patternFill>
          <bgColor indexed="43"/>
        </patternFill>
      </fill>
    </dxf>
    <dxf>
      <fill>
        <patternFill>
          <bgColor indexed="42"/>
        </patternFill>
      </fill>
    </dxf>
    <dxf>
      <fill>
        <patternFill>
          <bgColor indexed="15"/>
        </patternFill>
      </fill>
    </dxf>
    <dxf>
      <fill>
        <patternFill>
          <bgColor indexed="15"/>
        </patternFill>
      </fill>
    </dxf>
    <dxf>
      <fill>
        <patternFill>
          <bgColor indexed="43"/>
        </patternFill>
      </fill>
    </dxf>
    <dxf>
      <fill>
        <patternFill>
          <bgColor indexed="42"/>
        </patternFill>
      </fill>
    </dxf>
    <dxf>
      <fill>
        <patternFill>
          <bgColor indexed="43"/>
        </patternFill>
      </fill>
    </dxf>
    <dxf>
      <fill>
        <patternFill>
          <bgColor indexed="13"/>
        </patternFill>
      </fill>
    </dxf>
    <dxf>
      <fill>
        <patternFill>
          <bgColor indexed="15"/>
        </patternFill>
      </fill>
    </dxf>
    <dxf>
      <fill>
        <patternFill>
          <bgColor indexed="15"/>
        </patternFill>
      </fill>
    </dxf>
    <dxf>
      <fill>
        <patternFill>
          <bgColor indexed="42"/>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2"/>
        </patternFill>
      </fill>
    </dxf>
    <dxf>
      <fill>
        <patternFill>
          <bgColor indexed="15"/>
        </patternFill>
      </fill>
    </dxf>
    <dxf>
      <fill>
        <patternFill>
          <bgColor rgb="FF33CCFF"/>
        </patternFill>
      </fill>
    </dxf>
    <dxf>
      <font>
        <color auto="1"/>
      </font>
      <fill>
        <patternFill>
          <bgColor rgb="FFFFFF66"/>
        </patternFill>
      </fill>
    </dxf>
    <dxf>
      <fill>
        <patternFill>
          <bgColor rgb="FFCCFFCC"/>
        </patternFill>
      </fill>
    </dxf>
    <dxf>
      <fill>
        <patternFill>
          <bgColor indexed="43"/>
        </patternFill>
      </fill>
    </dxf>
    <dxf>
      <fill>
        <patternFill>
          <bgColor indexed="15"/>
        </patternFill>
      </fill>
    </dxf>
    <dxf>
      <fill>
        <patternFill>
          <bgColor indexed="43"/>
        </patternFill>
      </fill>
    </dxf>
    <dxf>
      <fill>
        <patternFill>
          <bgColor indexed="42"/>
        </patternFill>
      </fill>
    </dxf>
    <dxf>
      <fill>
        <patternFill>
          <bgColor indexed="43"/>
        </patternFill>
      </fill>
    </dxf>
    <dxf>
      <fill>
        <patternFill>
          <bgColor indexed="42"/>
        </patternFill>
      </fill>
    </dxf>
    <dxf>
      <fill>
        <patternFill>
          <bgColor indexed="15"/>
        </patternFill>
      </fill>
    </dxf>
    <dxf>
      <fill>
        <patternFill>
          <bgColor indexed="43"/>
        </patternFill>
      </fill>
    </dxf>
    <dxf>
      <fill>
        <patternFill>
          <bgColor indexed="43"/>
        </patternFill>
      </fill>
    </dxf>
    <dxf>
      <fill>
        <patternFill>
          <bgColor indexed="15"/>
        </patternFill>
      </fill>
    </dxf>
    <dxf>
      <fill>
        <patternFill>
          <bgColor indexed="42"/>
        </patternFill>
      </fill>
    </dxf>
    <dxf>
      <fill>
        <patternFill>
          <bgColor indexed="43"/>
        </patternFill>
      </fill>
    </dxf>
    <dxf>
      <fill>
        <patternFill>
          <bgColor indexed="43"/>
        </patternFill>
      </fill>
    </dxf>
    <dxf>
      <fill>
        <patternFill>
          <bgColor indexed="43"/>
        </patternFill>
      </fill>
    </dxf>
    <dxf>
      <fill>
        <patternFill>
          <bgColor rgb="FFCCFFCC"/>
        </patternFill>
      </fill>
    </dxf>
    <dxf>
      <fill>
        <patternFill>
          <bgColor indexed="43"/>
        </patternFill>
      </fill>
    </dxf>
    <dxf>
      <fill>
        <patternFill>
          <bgColor indexed="15"/>
        </patternFill>
      </fill>
    </dxf>
    <dxf>
      <fill>
        <patternFill>
          <bgColor indexed="42"/>
        </patternFill>
      </fill>
    </dxf>
    <dxf>
      <fill>
        <patternFill>
          <bgColor indexed="15"/>
        </patternFill>
      </fill>
    </dxf>
    <dxf>
      <fill>
        <patternFill>
          <bgColor indexed="42"/>
        </patternFill>
      </fill>
    </dxf>
    <dxf>
      <fill>
        <patternFill>
          <bgColor indexed="43"/>
        </patternFill>
      </fill>
    </dxf>
    <dxf>
      <font>
        <color auto="1"/>
      </font>
      <fill>
        <patternFill>
          <bgColor rgb="FFFFFF66"/>
        </patternFill>
      </fill>
    </dxf>
    <dxf>
      <fill>
        <patternFill>
          <bgColor rgb="FF33CCFF"/>
        </patternFill>
      </fill>
    </dxf>
    <dxf>
      <fill>
        <patternFill>
          <bgColor rgb="FFCCFFCC"/>
        </patternFill>
      </fill>
    </dxf>
    <dxf>
      <font>
        <b/>
        <i val="0"/>
        <condense val="0"/>
        <extend val="0"/>
        <color indexed="10"/>
      </font>
    </dxf>
    <dxf>
      <fill>
        <patternFill>
          <bgColor indexed="43"/>
        </patternFill>
      </fill>
    </dxf>
    <dxf>
      <font>
        <color auto="1"/>
      </font>
      <fill>
        <patternFill>
          <bgColor rgb="FFFFFF66"/>
        </patternFill>
      </fill>
    </dxf>
    <dxf>
      <fill>
        <patternFill>
          <bgColor indexed="42"/>
        </patternFill>
      </fill>
    </dxf>
    <dxf>
      <fill>
        <patternFill>
          <bgColor indexed="43"/>
        </patternFill>
      </fill>
    </dxf>
    <dxf>
      <fill>
        <patternFill>
          <bgColor rgb="FF33CCFF"/>
        </patternFill>
      </fill>
    </dxf>
    <dxf>
      <fill>
        <patternFill>
          <bgColor indexed="43"/>
        </patternFill>
      </fill>
    </dxf>
    <dxf>
      <font>
        <b/>
        <i val="0"/>
        <condense val="0"/>
        <extend val="0"/>
        <color indexed="10"/>
      </font>
    </dxf>
    <dxf>
      <fill>
        <patternFill>
          <bgColor indexed="15"/>
        </patternFill>
      </fill>
    </dxf>
    <dxf>
      <fill>
        <patternFill>
          <bgColor indexed="42"/>
        </patternFill>
      </fill>
    </dxf>
    <dxf>
      <fill>
        <patternFill>
          <bgColor indexed="15"/>
        </patternFill>
      </fill>
    </dxf>
    <dxf>
      <fill>
        <patternFill>
          <bgColor indexed="15"/>
        </patternFill>
      </fill>
    </dxf>
    <dxf>
      <fill>
        <patternFill>
          <bgColor indexed="42"/>
        </patternFill>
      </fill>
    </dxf>
    <dxf>
      <fill>
        <patternFill>
          <bgColor indexed="13"/>
        </patternFill>
      </fill>
    </dxf>
    <dxf>
      <font>
        <color theme="0"/>
      </font>
      <fill>
        <patternFill>
          <bgColor rgb="FFFF0000"/>
        </patternFill>
      </fill>
    </dxf>
    <dxf>
      <font>
        <b/>
        <i val="0"/>
        <condense val="0"/>
        <extend val="0"/>
        <color indexed="10"/>
      </font>
    </dxf>
    <dxf>
      <font>
        <b/>
        <i val="0"/>
        <condense val="0"/>
        <extend val="0"/>
        <color indexed="10"/>
      </font>
    </dxf>
    <dxf>
      <font>
        <color auto="1"/>
      </font>
      <fill>
        <patternFill>
          <bgColor rgb="FFFFFF66"/>
        </patternFill>
      </fill>
    </dxf>
    <dxf>
      <fill>
        <patternFill>
          <bgColor rgb="FF33CCFF"/>
        </patternFill>
      </fill>
    </dxf>
    <dxf>
      <fill>
        <patternFill>
          <bgColor rgb="FFCCFFCC"/>
        </patternFill>
      </fill>
    </dxf>
    <dxf>
      <fill>
        <patternFill>
          <bgColor indexed="42"/>
        </patternFill>
      </fill>
    </dxf>
    <dxf>
      <fill>
        <patternFill>
          <bgColor indexed="13"/>
        </patternFill>
      </fill>
    </dxf>
    <dxf>
      <fill>
        <patternFill>
          <bgColor indexed="15"/>
        </patternFill>
      </fill>
    </dxf>
    <dxf>
      <fill>
        <patternFill>
          <bgColor indexed="43"/>
        </patternFill>
      </fill>
    </dxf>
    <dxf>
      <font>
        <b/>
        <i val="0"/>
        <condense val="0"/>
        <extend val="0"/>
        <color indexed="10"/>
      </font>
    </dxf>
    <dxf>
      <font>
        <b/>
        <i val="0"/>
        <condense val="0"/>
        <extend val="0"/>
        <color indexed="10"/>
      </font>
    </dxf>
    <dxf>
      <font>
        <color theme="0"/>
      </font>
      <fill>
        <patternFill>
          <bgColor rgb="FFFF0000"/>
        </patternFill>
      </fill>
    </dxf>
    <dxf>
      <font>
        <color auto="1"/>
      </font>
      <fill>
        <patternFill>
          <bgColor rgb="FFFFFF66"/>
        </patternFill>
      </fill>
    </dxf>
    <dxf>
      <fill>
        <patternFill>
          <bgColor indexed="42"/>
        </patternFill>
      </fill>
    </dxf>
    <dxf>
      <fill>
        <patternFill>
          <bgColor rgb="FF33CCFF"/>
        </patternFill>
      </fill>
    </dxf>
    <dxf>
      <fill>
        <patternFill>
          <bgColor rgb="FFCCFFCC"/>
        </patternFill>
      </fill>
    </dxf>
    <dxf>
      <fill>
        <patternFill>
          <bgColor indexed="15"/>
        </patternFill>
      </fill>
    </dxf>
    <dxf>
      <fill>
        <patternFill>
          <bgColor indexed="42"/>
        </patternFill>
      </fill>
    </dxf>
    <dxf>
      <fill>
        <patternFill>
          <bgColor indexed="43"/>
        </patternFill>
      </fill>
    </dxf>
    <dxf>
      <fill>
        <patternFill>
          <bgColor indexed="15"/>
        </patternFill>
      </fill>
    </dxf>
    <dxf>
      <fill>
        <patternFill>
          <bgColor indexed="13"/>
        </patternFill>
      </fill>
    </dxf>
    <dxf>
      <fill>
        <patternFill>
          <bgColor indexed="43"/>
        </patternFill>
      </fill>
    </dxf>
    <dxf>
      <fill>
        <patternFill>
          <bgColor indexed="43"/>
        </patternFill>
      </fill>
    </dxf>
    <dxf>
      <fill>
        <patternFill>
          <bgColor indexed="42"/>
        </patternFill>
      </fill>
    </dxf>
    <dxf>
      <fill>
        <patternFill>
          <bgColor indexed="43"/>
        </patternFill>
      </fill>
    </dxf>
    <dxf>
      <fill>
        <patternFill>
          <bgColor indexed="15"/>
        </patternFill>
      </fill>
    </dxf>
    <dxf>
      <fill>
        <patternFill>
          <bgColor indexed="43"/>
        </patternFill>
      </fill>
    </dxf>
    <dxf>
      <fill>
        <patternFill>
          <bgColor indexed="13"/>
        </patternFill>
      </fill>
    </dxf>
    <dxf>
      <fill>
        <patternFill>
          <bgColor indexed="43"/>
        </patternFill>
      </fill>
    </dxf>
    <dxf>
      <fill>
        <patternFill>
          <bgColor indexed="42"/>
        </patternFill>
      </fill>
    </dxf>
    <dxf>
      <fill>
        <patternFill>
          <bgColor indexed="15"/>
        </patternFill>
      </fill>
    </dxf>
    <dxf>
      <fill>
        <patternFill>
          <bgColor indexed="43"/>
        </patternFill>
      </fill>
    </dxf>
    <dxf>
      <fill>
        <patternFill>
          <bgColor indexed="15"/>
        </patternFill>
      </fill>
    </dxf>
    <dxf>
      <fill>
        <patternFill>
          <bgColor indexed="43"/>
        </patternFill>
      </fill>
    </dxf>
    <dxf>
      <fill>
        <patternFill>
          <bgColor indexed="42"/>
        </patternFill>
      </fill>
    </dxf>
    <dxf>
      <fill>
        <patternFill>
          <bgColor indexed="42"/>
        </patternFill>
      </fill>
    </dxf>
    <dxf>
      <fill>
        <patternFill>
          <bgColor indexed="43"/>
        </patternFill>
      </fill>
    </dxf>
    <dxf>
      <fill>
        <patternFill>
          <bgColor indexed="15"/>
        </patternFill>
      </fill>
    </dxf>
    <dxf>
      <fill>
        <patternFill>
          <bgColor indexed="42"/>
        </patternFill>
      </fill>
    </dxf>
    <dxf>
      <fill>
        <patternFill>
          <bgColor indexed="43"/>
        </patternFill>
      </fill>
    </dxf>
    <dxf>
      <fill>
        <patternFill>
          <bgColor indexed="15"/>
        </patternFill>
      </fill>
    </dxf>
    <dxf>
      <fill>
        <patternFill>
          <bgColor indexed="43"/>
        </patternFill>
      </fill>
    </dxf>
    <dxf>
      <fill>
        <patternFill>
          <bgColor indexed="13"/>
        </patternFill>
      </fill>
    </dxf>
    <dxf>
      <fill>
        <patternFill>
          <bgColor indexed="43"/>
        </patternFill>
      </fill>
    </dxf>
    <dxf>
      <fill>
        <patternFill>
          <bgColor indexed="15"/>
        </patternFill>
      </fill>
    </dxf>
    <dxf>
      <fill>
        <patternFill>
          <bgColor indexed="15"/>
        </patternFill>
      </fill>
    </dxf>
    <dxf>
      <fill>
        <patternFill>
          <bgColor indexed="43"/>
        </patternFill>
      </fill>
    </dxf>
    <dxf>
      <fill>
        <patternFill>
          <bgColor indexed="42"/>
        </patternFill>
      </fill>
    </dxf>
    <dxf>
      <fill>
        <patternFill>
          <bgColor indexed="42"/>
        </patternFill>
      </fill>
    </dxf>
    <dxf>
      <fill>
        <patternFill>
          <bgColor indexed="15"/>
        </patternFill>
      </fill>
    </dxf>
    <dxf>
      <fill>
        <patternFill>
          <bgColor indexed="43"/>
        </patternFill>
      </fill>
    </dxf>
    <dxf>
      <fill>
        <patternFill>
          <bgColor indexed="42"/>
        </patternFill>
      </fill>
    </dxf>
    <dxf>
      <fill>
        <patternFill>
          <bgColor indexed="15"/>
        </patternFill>
      </fill>
    </dxf>
    <dxf>
      <fill>
        <patternFill>
          <bgColor indexed="42"/>
        </patternFill>
      </fill>
    </dxf>
    <dxf>
      <fill>
        <patternFill>
          <bgColor indexed="43"/>
        </patternFill>
      </fill>
    </dxf>
    <dxf>
      <fill>
        <patternFill>
          <bgColor indexed="43"/>
        </patternFill>
      </fill>
    </dxf>
    <dxf>
      <fill>
        <patternFill>
          <bgColor indexed="42"/>
        </patternFill>
      </fill>
    </dxf>
    <dxf>
      <fill>
        <patternFill>
          <bgColor indexed="15"/>
        </patternFill>
      </fill>
    </dxf>
    <dxf>
      <fill>
        <patternFill>
          <bgColor rgb="FFCCFFCC"/>
        </patternFill>
      </fill>
    </dxf>
    <dxf>
      <fill>
        <patternFill>
          <bgColor rgb="FF33CCFF"/>
        </patternFill>
      </fill>
    </dxf>
    <dxf>
      <fill>
        <patternFill>
          <bgColor indexed="42"/>
        </patternFill>
      </fill>
    </dxf>
    <dxf>
      <fill>
        <patternFill>
          <bgColor indexed="43"/>
        </patternFill>
      </fill>
    </dxf>
    <dxf>
      <font>
        <color auto="1"/>
      </font>
      <fill>
        <patternFill>
          <bgColor rgb="FFFFFF66"/>
        </patternFill>
      </fill>
    </dxf>
    <dxf>
      <fill>
        <patternFill>
          <bgColor indexed="43"/>
        </patternFill>
      </fill>
    </dxf>
    <dxf>
      <fill>
        <patternFill>
          <bgColor indexed="15"/>
        </patternFill>
      </fill>
    </dxf>
    <dxf>
      <fill>
        <patternFill>
          <bgColor indexed="42"/>
        </patternFill>
      </fill>
    </dxf>
    <dxf>
      <fill>
        <patternFill>
          <bgColor indexed="43"/>
        </patternFill>
      </fill>
    </dxf>
    <dxf>
      <fill>
        <patternFill>
          <bgColor theme="8" tint="0.59996337778862885"/>
        </patternFill>
      </fill>
    </dxf>
    <dxf>
      <font>
        <color theme="0"/>
      </font>
      <fill>
        <patternFill>
          <bgColor rgb="FFFF0000"/>
        </patternFill>
      </fill>
    </dxf>
    <dxf>
      <fill>
        <patternFill>
          <bgColor indexed="42"/>
        </patternFill>
      </fill>
    </dxf>
    <dxf>
      <fill>
        <patternFill>
          <bgColor indexed="15"/>
        </patternFill>
      </fill>
    </dxf>
    <dxf>
      <fill>
        <patternFill>
          <bgColor indexed="43"/>
        </patternFill>
      </fill>
    </dxf>
    <dxf>
      <fill>
        <patternFill>
          <bgColor indexed="43"/>
        </patternFill>
      </fill>
    </dxf>
    <dxf>
      <fill>
        <patternFill>
          <bgColor indexed="43"/>
        </patternFill>
      </fill>
    </dxf>
    <dxf>
      <fill>
        <patternFill>
          <bgColor indexed="15"/>
        </patternFill>
      </fill>
    </dxf>
    <dxf>
      <fill>
        <patternFill>
          <bgColor indexed="42"/>
        </patternFill>
      </fill>
    </dxf>
    <dxf>
      <fill>
        <patternFill>
          <bgColor indexed="43"/>
        </patternFill>
      </fill>
    </dxf>
    <dxf>
      <fill>
        <patternFill>
          <bgColor theme="8" tint="0.39994506668294322"/>
        </patternFill>
      </fill>
    </dxf>
    <dxf>
      <fill>
        <patternFill>
          <bgColor indexed="15"/>
        </patternFill>
      </fill>
    </dxf>
    <dxf>
      <fill>
        <patternFill>
          <bgColor indexed="43"/>
        </patternFill>
      </fill>
    </dxf>
    <dxf>
      <fill>
        <patternFill>
          <bgColor indexed="42"/>
        </patternFill>
      </fill>
    </dxf>
    <dxf>
      <fill>
        <patternFill>
          <bgColor rgb="FF33CCFF"/>
        </patternFill>
      </fill>
    </dxf>
    <dxf>
      <font>
        <color auto="1"/>
      </font>
      <fill>
        <patternFill>
          <bgColor rgb="FFFFFF66"/>
        </patternFill>
      </fill>
    </dxf>
    <dxf>
      <fill>
        <patternFill>
          <bgColor indexed="13"/>
        </patternFill>
      </fill>
    </dxf>
    <dxf>
      <fill>
        <patternFill>
          <bgColor indexed="15"/>
        </patternFill>
      </fill>
    </dxf>
    <dxf>
      <fill>
        <patternFill>
          <bgColor indexed="42"/>
        </patternFill>
      </fill>
    </dxf>
    <dxf>
      <fill>
        <patternFill>
          <bgColor indexed="43"/>
        </patternFill>
      </fill>
    </dxf>
    <dxf>
      <fill>
        <patternFill>
          <bgColor indexed="43"/>
        </patternFill>
      </fill>
    </dxf>
    <dxf>
      <fill>
        <patternFill>
          <bgColor indexed="15"/>
        </patternFill>
      </fill>
    </dxf>
    <dxf>
      <fill>
        <patternFill>
          <bgColor indexed="43"/>
        </patternFill>
      </fill>
    </dxf>
    <dxf>
      <fill>
        <patternFill>
          <bgColor indexed="42"/>
        </patternFill>
      </fill>
    </dxf>
    <dxf>
      <fill>
        <patternFill>
          <bgColor indexed="15"/>
        </patternFill>
      </fill>
    </dxf>
    <dxf>
      <fill>
        <patternFill>
          <bgColor indexed="42"/>
        </patternFill>
      </fill>
    </dxf>
    <dxf>
      <fill>
        <patternFill>
          <bgColor indexed="43"/>
        </patternFill>
      </fill>
    </dxf>
    <dxf>
      <fill>
        <patternFill>
          <bgColor indexed="42"/>
        </patternFill>
      </fill>
    </dxf>
    <dxf>
      <font>
        <color auto="1"/>
      </font>
      <fill>
        <patternFill>
          <bgColor rgb="FFFFFF66"/>
        </patternFill>
      </fill>
    </dxf>
    <dxf>
      <fill>
        <patternFill>
          <bgColor rgb="FFCCFFCC"/>
        </patternFill>
      </fill>
    </dxf>
    <dxf>
      <fill>
        <patternFill>
          <bgColor indexed="43"/>
        </patternFill>
      </fill>
    </dxf>
    <dxf>
      <fill>
        <patternFill>
          <bgColor rgb="FF33CCFF"/>
        </patternFill>
      </fill>
    </dxf>
    <dxf>
      <fill>
        <patternFill>
          <bgColor indexed="13"/>
        </patternFill>
      </fill>
    </dxf>
    <dxf>
      <fill>
        <patternFill>
          <bgColor indexed="15"/>
        </patternFill>
      </fill>
    </dxf>
    <dxf>
      <fill>
        <patternFill>
          <bgColor indexed="15"/>
        </patternFill>
      </fill>
    </dxf>
    <dxf>
      <fill>
        <patternFill>
          <bgColor indexed="43"/>
        </patternFill>
      </fill>
    </dxf>
    <dxf>
      <fill>
        <patternFill>
          <bgColor indexed="43"/>
        </patternFill>
      </fill>
    </dxf>
    <dxf>
      <fill>
        <patternFill>
          <bgColor indexed="42"/>
        </patternFill>
      </fill>
    </dxf>
    <dxf>
      <fill>
        <patternFill>
          <bgColor rgb="FFCCFFCC"/>
        </patternFill>
      </fill>
    </dxf>
    <dxf>
      <fill>
        <patternFill>
          <bgColor rgb="FF33CCFF"/>
        </patternFill>
      </fill>
    </dxf>
    <dxf>
      <font>
        <color auto="1"/>
      </font>
      <fill>
        <patternFill>
          <bgColor rgb="FFFFFF66"/>
        </patternFill>
      </fill>
    </dxf>
    <dxf>
      <fill>
        <patternFill>
          <bgColor indexed="42"/>
        </patternFill>
      </fill>
    </dxf>
    <dxf>
      <fill>
        <patternFill>
          <bgColor indexed="43"/>
        </patternFill>
      </fill>
    </dxf>
    <dxf>
      <fill>
        <patternFill>
          <bgColor indexed="15"/>
        </patternFill>
      </fill>
    </dxf>
    <dxf>
      <fill>
        <patternFill>
          <bgColor indexed="42"/>
        </patternFill>
      </fill>
    </dxf>
    <dxf>
      <fill>
        <patternFill>
          <bgColor indexed="43"/>
        </patternFill>
      </fill>
    </dxf>
    <dxf>
      <font>
        <color auto="1"/>
      </font>
      <fill>
        <patternFill>
          <bgColor rgb="FFFFFF66"/>
        </patternFill>
      </fill>
    </dxf>
    <dxf>
      <fill>
        <patternFill>
          <bgColor rgb="FF33CCFF"/>
        </patternFill>
      </fill>
    </dxf>
    <dxf>
      <fill>
        <patternFill>
          <bgColor indexed="15"/>
        </patternFill>
      </fill>
    </dxf>
    <dxf>
      <fill>
        <patternFill>
          <bgColor rgb="FFCCFFCC"/>
        </patternFill>
      </fill>
    </dxf>
    <dxf>
      <fill>
        <patternFill>
          <bgColor rgb="FF33CCFF"/>
        </patternFill>
      </fill>
    </dxf>
    <dxf>
      <font>
        <color auto="1"/>
      </font>
      <fill>
        <patternFill>
          <bgColor rgb="FFFFFF66"/>
        </patternFill>
      </fill>
    </dxf>
    <dxf>
      <fill>
        <patternFill>
          <bgColor rgb="FFCCFFCC"/>
        </patternFill>
      </fill>
    </dxf>
    <dxf>
      <font>
        <color auto="1"/>
      </font>
      <fill>
        <patternFill>
          <bgColor rgb="FFFFFF66"/>
        </patternFill>
      </fill>
    </dxf>
    <dxf>
      <fill>
        <patternFill>
          <bgColor indexed="15"/>
        </patternFill>
      </fill>
    </dxf>
    <dxf>
      <fill>
        <patternFill>
          <bgColor indexed="43"/>
        </patternFill>
      </fill>
    </dxf>
    <dxf>
      <fill>
        <patternFill>
          <bgColor rgb="FFCCFFCC"/>
        </patternFill>
      </fill>
    </dxf>
    <dxf>
      <fill>
        <patternFill>
          <bgColor indexed="42"/>
        </patternFill>
      </fill>
    </dxf>
    <dxf>
      <fill>
        <patternFill>
          <bgColor rgb="FF33CCFF"/>
        </patternFill>
      </fill>
    </dxf>
    <dxf>
      <font>
        <b/>
        <i val="0"/>
        <condense val="0"/>
        <extend val="0"/>
        <color indexed="10"/>
      </font>
    </dxf>
    <dxf>
      <fill>
        <patternFill>
          <bgColor indexed="43"/>
        </patternFill>
      </fill>
    </dxf>
    <dxf>
      <fill>
        <patternFill>
          <bgColor indexed="42"/>
        </patternFill>
      </fill>
    </dxf>
    <dxf>
      <fill>
        <patternFill>
          <bgColor indexed="15"/>
        </patternFill>
      </fill>
    </dxf>
    <dxf>
      <fill>
        <patternFill>
          <bgColor rgb="FFCCFFCC"/>
        </patternFill>
      </fill>
    </dxf>
    <dxf>
      <fill>
        <patternFill>
          <bgColor rgb="FF33CCFF"/>
        </patternFill>
      </fill>
    </dxf>
    <dxf>
      <font>
        <color auto="1"/>
      </font>
      <fill>
        <patternFill>
          <bgColor rgb="FFFFFF66"/>
        </patternFill>
      </fill>
    </dxf>
    <dxf>
      <font>
        <b/>
        <i val="0"/>
        <condense val="0"/>
        <extend val="0"/>
        <color indexed="10"/>
      </font>
    </dxf>
    <dxf>
      <font>
        <color auto="1"/>
      </font>
      <fill>
        <patternFill>
          <bgColor rgb="FFFFFF66"/>
        </patternFill>
      </fill>
    </dxf>
    <dxf>
      <fill>
        <patternFill>
          <bgColor rgb="FF33CCFF"/>
        </patternFill>
      </fill>
    </dxf>
    <dxf>
      <fill>
        <patternFill>
          <bgColor rgb="FFCCFFCC"/>
        </patternFill>
      </fill>
    </dxf>
    <dxf>
      <fill>
        <patternFill>
          <bgColor indexed="15"/>
        </patternFill>
      </fill>
    </dxf>
    <dxf>
      <fill>
        <patternFill>
          <bgColor indexed="42"/>
        </patternFill>
      </fill>
    </dxf>
    <dxf>
      <fill>
        <patternFill>
          <bgColor indexed="43"/>
        </patternFill>
      </fill>
    </dxf>
    <dxf>
      <font>
        <b/>
        <i val="0"/>
        <condense val="0"/>
        <extend val="0"/>
        <color indexed="10"/>
      </font>
    </dxf>
    <dxf>
      <font>
        <color auto="1"/>
      </font>
      <fill>
        <patternFill>
          <bgColor rgb="FFFFFF66"/>
        </patternFill>
      </fill>
    </dxf>
    <dxf>
      <fill>
        <patternFill>
          <bgColor rgb="FF33CCFF"/>
        </patternFill>
      </fill>
    </dxf>
    <dxf>
      <fill>
        <patternFill>
          <bgColor rgb="FFCCFFCC"/>
        </patternFill>
      </fill>
    </dxf>
    <dxf>
      <font>
        <b/>
        <i val="0"/>
        <condense val="0"/>
        <extend val="0"/>
        <color indexed="10"/>
      </font>
    </dxf>
    <dxf>
      <font>
        <b/>
        <i val="0"/>
        <condense val="0"/>
        <extend val="0"/>
        <color indexed="10"/>
      </font>
    </dxf>
    <dxf>
      <fill>
        <patternFill>
          <bgColor indexed="42"/>
        </patternFill>
      </fill>
    </dxf>
    <dxf>
      <fill>
        <patternFill>
          <bgColor indexed="15"/>
        </patternFill>
      </fill>
    </dxf>
    <dxf>
      <fill>
        <patternFill>
          <bgColor indexed="43"/>
        </patternFill>
      </fill>
    </dxf>
    <dxf>
      <fill>
        <patternFill>
          <bgColor rgb="FFCCFFCC"/>
        </patternFill>
      </fill>
    </dxf>
    <dxf>
      <fill>
        <patternFill>
          <bgColor rgb="FFCCFFCC"/>
        </patternFill>
      </fill>
    </dxf>
    <dxf>
      <fill>
        <patternFill>
          <bgColor rgb="FF33CCFF"/>
        </patternFill>
      </fill>
    </dxf>
    <dxf>
      <font>
        <color auto="1"/>
      </font>
      <fill>
        <patternFill>
          <bgColor rgb="FFFFFF66"/>
        </patternFill>
      </fill>
    </dxf>
    <dxf>
      <font>
        <b/>
        <i val="0"/>
        <condense val="0"/>
        <extend val="0"/>
        <color indexed="10"/>
      </font>
    </dxf>
    <dxf>
      <fill>
        <patternFill>
          <bgColor indexed="43"/>
        </patternFill>
      </fill>
    </dxf>
    <dxf>
      <fill>
        <patternFill>
          <bgColor indexed="42"/>
        </patternFill>
      </fill>
    </dxf>
    <dxf>
      <font>
        <b/>
        <i val="0"/>
        <condense val="0"/>
        <extend val="0"/>
        <color indexed="10"/>
      </font>
    </dxf>
    <dxf>
      <fill>
        <patternFill>
          <bgColor indexed="15"/>
        </patternFill>
      </fill>
    </dxf>
    <dxf>
      <font>
        <color auto="1"/>
      </font>
      <fill>
        <patternFill>
          <bgColor rgb="FFFFFF66"/>
        </patternFill>
      </fill>
    </dxf>
    <dxf>
      <fill>
        <patternFill>
          <bgColor rgb="FFCCFFCC"/>
        </patternFill>
      </fill>
    </dxf>
    <dxf>
      <fill>
        <patternFill>
          <bgColor rgb="FF33CCFF"/>
        </patternFill>
      </fill>
    </dxf>
    <dxf>
      <font>
        <b/>
        <i val="0"/>
        <condense val="0"/>
        <extend val="0"/>
        <color indexed="10"/>
      </font>
    </dxf>
    <dxf>
      <font>
        <b/>
        <i val="0"/>
        <condense val="0"/>
        <extend val="0"/>
        <color indexed="10"/>
      </font>
    </dxf>
    <dxf>
      <fill>
        <patternFill>
          <bgColor rgb="FF33CCFF"/>
        </patternFill>
      </fill>
    </dxf>
    <dxf>
      <fill>
        <patternFill>
          <bgColor rgb="FFCCFFCC"/>
        </patternFill>
      </fill>
    </dxf>
    <dxf>
      <font>
        <color auto="1"/>
      </font>
      <fill>
        <patternFill>
          <bgColor rgb="FFFFFF66"/>
        </patternFill>
      </fill>
    </dxf>
    <dxf>
      <fill>
        <patternFill>
          <bgColor indexed="15"/>
        </patternFill>
      </fill>
    </dxf>
    <dxf>
      <fill>
        <patternFill>
          <bgColor indexed="42"/>
        </patternFill>
      </fill>
    </dxf>
    <dxf>
      <fill>
        <patternFill>
          <bgColor indexed="43"/>
        </patternFill>
      </fill>
    </dxf>
    <dxf>
      <fill>
        <patternFill>
          <bgColor indexed="15"/>
        </patternFill>
      </fill>
    </dxf>
    <dxf>
      <fill>
        <patternFill>
          <bgColor indexed="42"/>
        </patternFill>
      </fill>
    </dxf>
    <dxf>
      <fill>
        <patternFill>
          <bgColor indexed="43"/>
        </patternFill>
      </fill>
    </dxf>
    <dxf>
      <fill>
        <patternFill>
          <bgColor indexed="43"/>
        </patternFill>
      </fill>
    </dxf>
    <dxf>
      <fill>
        <patternFill>
          <bgColor indexed="15"/>
        </patternFill>
      </fill>
    </dxf>
    <dxf>
      <fill>
        <patternFill>
          <bgColor indexed="42"/>
        </patternFill>
      </fill>
    </dxf>
    <dxf>
      <font>
        <b/>
        <i val="0"/>
        <condense val="0"/>
        <extend val="0"/>
        <color indexed="10"/>
      </font>
    </dxf>
    <dxf>
      <fill>
        <patternFill>
          <bgColor indexed="43"/>
        </patternFill>
      </fill>
    </dxf>
    <dxf>
      <fill>
        <patternFill>
          <bgColor indexed="43"/>
        </patternFill>
      </fill>
    </dxf>
    <dxf>
      <fill>
        <patternFill>
          <bgColor theme="8" tint="0.39994506668294322"/>
        </patternFill>
      </fill>
    </dxf>
    <dxf>
      <fill>
        <patternFill>
          <bgColor indexed="43"/>
        </patternFill>
      </fill>
    </dxf>
    <dxf>
      <fill>
        <patternFill>
          <bgColor indexed="42"/>
        </patternFill>
      </fill>
    </dxf>
    <dxf>
      <fill>
        <patternFill>
          <bgColor indexed="15"/>
        </patternFill>
      </fill>
    </dxf>
    <dxf>
      <font>
        <b/>
        <i val="0"/>
        <color rgb="FF00B050"/>
      </font>
    </dxf>
    <dxf>
      <font>
        <color rgb="FFFF0000"/>
      </font>
    </dxf>
    <dxf>
      <font>
        <color rgb="FFFF0000"/>
      </font>
    </dxf>
    <dxf>
      <font>
        <color rgb="FFFF0000"/>
      </font>
    </dxf>
    <dxf>
      <font>
        <color rgb="FFFF0000"/>
      </font>
    </dxf>
    <dxf>
      <font>
        <b/>
        <i val="0"/>
        <color rgb="FF00B050"/>
      </font>
    </dxf>
    <dxf>
      <font>
        <b/>
        <i val="0"/>
        <condense val="0"/>
        <extend val="0"/>
        <color indexed="10"/>
      </font>
    </dxf>
    <dxf>
      <font>
        <b/>
        <i val="0"/>
        <condense val="0"/>
        <extend val="0"/>
        <color indexed="10"/>
      </font>
    </dxf>
    <dxf>
      <font>
        <condense val="0"/>
        <extend val="0"/>
        <color indexed="49"/>
      </font>
    </dxf>
    <dxf>
      <font>
        <b/>
        <i val="0"/>
        <condense val="0"/>
        <extend val="0"/>
        <color indexed="10"/>
      </font>
    </dxf>
    <dxf>
      <font>
        <b/>
        <i val="0"/>
        <condense val="0"/>
        <extend val="0"/>
        <color indexed="10"/>
      </font>
    </dxf>
    <dxf>
      <fill>
        <patternFill>
          <bgColor indexed="15"/>
        </patternFill>
      </fill>
    </dxf>
    <dxf>
      <fill>
        <patternFill>
          <bgColor indexed="43"/>
        </patternFill>
      </fill>
    </dxf>
    <dxf>
      <fill>
        <patternFill>
          <bgColor indexed="42"/>
        </patternFill>
      </fill>
    </dxf>
    <dxf>
      <font>
        <b/>
        <i val="0"/>
        <condense val="0"/>
        <extend val="0"/>
        <color indexed="10"/>
      </font>
    </dxf>
    <dxf>
      <font>
        <b/>
        <i val="0"/>
        <condense val="0"/>
        <extend val="0"/>
        <color indexed="10"/>
      </font>
    </dxf>
    <dxf>
      <font>
        <b/>
        <i val="0"/>
        <condense val="0"/>
        <extend val="0"/>
        <color indexed="10"/>
      </font>
    </dxf>
    <dxf>
      <fill>
        <patternFill>
          <bgColor indexed="42"/>
        </patternFill>
      </fill>
    </dxf>
    <dxf>
      <fill>
        <patternFill>
          <bgColor indexed="42"/>
        </patternFill>
      </fill>
    </dxf>
    <dxf>
      <fill>
        <patternFill>
          <bgColor indexed="43"/>
        </patternFill>
      </fill>
    </dxf>
    <dxf>
      <font>
        <b/>
        <i val="0"/>
        <color theme="7" tint="-0.24994659260841701"/>
      </font>
    </dxf>
    <dxf>
      <font>
        <b/>
        <i val="0"/>
        <condense val="0"/>
        <extend val="0"/>
        <color indexed="10"/>
      </font>
    </dxf>
    <dxf>
      <font>
        <color rgb="FF339966"/>
      </font>
    </dxf>
    <dxf>
      <fill>
        <patternFill>
          <bgColor rgb="FFFF0000"/>
        </patternFill>
      </fill>
    </dxf>
    <dxf>
      <fill>
        <patternFill>
          <bgColor theme="5"/>
        </patternFill>
      </fill>
    </dxf>
    <dxf>
      <fill>
        <patternFill>
          <bgColor indexed="42"/>
        </patternFill>
      </fill>
    </dxf>
    <dxf>
      <fill>
        <patternFill>
          <bgColor indexed="43"/>
        </patternFill>
      </fill>
    </dxf>
    <dxf>
      <font>
        <color theme="4"/>
      </font>
      <fill>
        <patternFill>
          <bgColor theme="4"/>
        </patternFill>
      </fill>
    </dxf>
    <dxf>
      <fill>
        <patternFill>
          <bgColor theme="5"/>
        </patternFill>
      </fill>
    </dxf>
    <dxf>
      <font>
        <b/>
        <i val="0"/>
        <color theme="7" tint="-0.24994659260841701"/>
      </font>
    </dxf>
    <dxf>
      <font>
        <b/>
        <i val="0"/>
        <condense val="0"/>
        <extend val="0"/>
        <color indexed="10"/>
      </font>
    </dxf>
    <dxf>
      <font>
        <color rgb="FF339966"/>
      </font>
    </dxf>
    <dxf>
      <font>
        <color theme="0"/>
      </font>
      <fill>
        <patternFill>
          <bgColor rgb="FFFF0000"/>
        </patternFill>
      </fill>
    </dxf>
    <dxf>
      <font>
        <color theme="0"/>
      </font>
      <fill>
        <patternFill>
          <bgColor rgb="FF00B050"/>
        </patternFill>
      </fill>
    </dxf>
    <dxf>
      <font>
        <color theme="0"/>
      </font>
      <fill>
        <patternFill>
          <bgColor rgb="FFFF0000"/>
        </patternFill>
      </fill>
    </dxf>
    <dxf>
      <fill>
        <patternFill>
          <bgColor indexed="13"/>
        </patternFill>
      </fill>
    </dxf>
    <dxf>
      <font>
        <color theme="0"/>
      </font>
      <fill>
        <patternFill>
          <bgColor rgb="FFFF0000"/>
        </patternFill>
      </fill>
    </dxf>
    <dxf>
      <font>
        <color auto="1"/>
      </font>
      <fill>
        <patternFill>
          <bgColor rgb="FFFFFF66"/>
        </patternFill>
      </fill>
    </dxf>
    <dxf>
      <fill>
        <patternFill>
          <bgColor rgb="FFCCFFCC"/>
        </patternFill>
      </fill>
    </dxf>
    <dxf>
      <fill>
        <patternFill>
          <bgColor rgb="FF33CCFF"/>
        </patternFill>
      </fill>
    </dxf>
    <dxf>
      <font>
        <b/>
        <i val="0"/>
        <condense val="0"/>
        <extend val="0"/>
        <color indexed="10"/>
      </font>
    </dxf>
    <dxf>
      <font>
        <condense val="0"/>
        <extend val="0"/>
        <color rgb="FF9C0006"/>
      </font>
      <fill>
        <patternFill>
          <bgColor rgb="FFFFC7CE"/>
        </patternFill>
      </fill>
    </dxf>
    <dxf>
      <font>
        <b/>
        <i val="0"/>
        <condense val="0"/>
        <extend val="0"/>
        <color indexed="10"/>
      </font>
    </dxf>
    <dxf>
      <font>
        <b/>
        <i val="0"/>
        <condense val="0"/>
        <extend val="0"/>
        <color indexed="10"/>
      </font>
    </dxf>
    <dxf>
      <font>
        <color rgb="FFFF0000"/>
      </font>
    </dxf>
    <dxf>
      <font>
        <color rgb="FFFF0000"/>
      </font>
    </dxf>
    <dxf>
      <font>
        <color rgb="FF258B56"/>
      </font>
    </dxf>
    <dxf>
      <font>
        <color rgb="FFFF0000"/>
      </font>
    </dxf>
    <dxf>
      <font>
        <color theme="4" tint="-0.24994659260841701"/>
      </font>
    </dxf>
    <dxf>
      <font>
        <b/>
        <i val="0"/>
        <condense val="0"/>
        <extend val="0"/>
        <color indexed="10"/>
      </font>
    </dxf>
    <dxf>
      <font>
        <condense val="0"/>
        <extend val="0"/>
        <color indexed="49"/>
      </font>
    </dxf>
    <dxf>
      <font>
        <b/>
        <i val="0"/>
        <condense val="0"/>
        <extend val="0"/>
        <color indexed="10"/>
      </font>
    </dxf>
    <dxf>
      <font>
        <color theme="4" tint="-0.24994659260841701"/>
      </font>
    </dxf>
    <dxf>
      <font>
        <color rgb="FFFF0000"/>
      </font>
    </dxf>
    <dxf>
      <font>
        <color rgb="FF258B56"/>
      </font>
    </dxf>
    <dxf>
      <font>
        <b/>
        <i val="0"/>
        <condense val="0"/>
        <extend val="0"/>
        <color indexed="10"/>
      </font>
    </dxf>
    <dxf>
      <fill>
        <patternFill>
          <bgColor indexed="43"/>
        </patternFill>
      </fill>
    </dxf>
    <dxf>
      <fill>
        <patternFill>
          <bgColor indexed="42"/>
        </patternFill>
      </fill>
    </dxf>
    <dxf>
      <fill>
        <patternFill>
          <bgColor indexed="15"/>
        </patternFill>
      </fill>
    </dxf>
    <dxf>
      <font>
        <b/>
        <i val="0"/>
        <condense val="0"/>
        <extend val="0"/>
        <color indexed="10"/>
      </font>
    </dxf>
    <dxf>
      <font>
        <color theme="4"/>
      </font>
      <fill>
        <patternFill>
          <bgColor theme="4"/>
        </patternFill>
      </fill>
    </dxf>
    <dxf>
      <font>
        <b/>
        <i val="0"/>
        <condense val="0"/>
        <extend val="0"/>
        <color indexed="10"/>
      </font>
    </dxf>
    <dxf>
      <font>
        <color rgb="FF007033"/>
      </font>
    </dxf>
    <dxf>
      <font>
        <color theme="5" tint="0.39994506668294322"/>
      </font>
      <fill>
        <patternFill>
          <bgColor rgb="FFFF0000"/>
        </patternFill>
      </fill>
    </dxf>
    <dxf>
      <fill>
        <patternFill>
          <bgColor theme="5" tint="0.59996337778862885"/>
        </patternFill>
      </fill>
    </dxf>
    <dxf>
      <font>
        <color theme="5" tint="0.39994506668294322"/>
      </font>
      <fill>
        <patternFill>
          <bgColor rgb="FFFF0000"/>
        </patternFill>
      </fill>
    </dxf>
    <dxf>
      <font>
        <b/>
        <i val="0"/>
        <condense val="0"/>
        <extend val="0"/>
        <color indexed="10"/>
      </font>
    </dxf>
    <dxf>
      <font>
        <color rgb="FF339966"/>
      </font>
    </dxf>
    <dxf>
      <fill>
        <patternFill>
          <bgColor theme="1"/>
        </patternFill>
      </fill>
    </dxf>
    <dxf>
      <font>
        <color theme="4"/>
      </font>
      <fill>
        <patternFill>
          <bgColor theme="4"/>
        </patternFill>
      </fill>
    </dxf>
    <dxf>
      <font>
        <b/>
        <i val="0"/>
        <condense val="0"/>
        <extend val="0"/>
        <color indexed="10"/>
      </font>
    </dxf>
    <dxf>
      <font>
        <color theme="4"/>
      </font>
      <fill>
        <patternFill>
          <bgColor theme="4"/>
        </patternFill>
      </fill>
    </dxf>
    <dxf>
      <fill>
        <patternFill>
          <bgColor theme="5" tint="0.59996337778862885"/>
        </patternFill>
      </fill>
    </dxf>
    <dxf>
      <font>
        <color theme="5" tint="0.39994506668294322"/>
      </font>
      <fill>
        <patternFill>
          <bgColor rgb="FFFF0000"/>
        </patternFill>
      </fill>
    </dxf>
    <dxf>
      <font>
        <color rgb="FF007033"/>
      </font>
    </dxf>
    <dxf>
      <fill>
        <patternFill>
          <bgColor indexed="15"/>
        </patternFill>
      </fill>
    </dxf>
    <dxf>
      <fill>
        <patternFill>
          <bgColor indexed="43"/>
        </patternFill>
      </fill>
    </dxf>
    <dxf>
      <fill>
        <patternFill>
          <bgColor indexed="43"/>
        </patternFill>
      </fill>
    </dxf>
    <dxf>
      <fill>
        <patternFill>
          <bgColor indexed="42"/>
        </patternFill>
      </fill>
    </dxf>
    <dxf>
      <fill>
        <patternFill>
          <bgColor indexed="42"/>
        </patternFill>
      </fill>
    </dxf>
    <dxf>
      <fill>
        <patternFill>
          <bgColor indexed="15"/>
        </patternFill>
      </fill>
    </dxf>
    <dxf>
      <fill>
        <patternFill>
          <bgColor indexed="43"/>
        </patternFill>
      </fill>
    </dxf>
    <dxf>
      <fill>
        <patternFill>
          <bgColor indexed="15"/>
        </patternFill>
      </fill>
    </dxf>
    <dxf>
      <fill>
        <patternFill>
          <bgColor indexed="42"/>
        </patternFill>
      </fill>
    </dxf>
    <dxf>
      <fill>
        <patternFill>
          <bgColor indexed="13"/>
        </patternFill>
      </fill>
    </dxf>
    <dxf>
      <fill>
        <patternFill>
          <bgColor indexed="43"/>
        </patternFill>
      </fill>
    </dxf>
    <dxf>
      <fill>
        <patternFill>
          <bgColor indexed="42"/>
        </patternFill>
      </fill>
    </dxf>
    <dxf>
      <fill>
        <patternFill>
          <bgColor indexed="15"/>
        </patternFill>
      </fill>
    </dxf>
    <dxf>
      <fill>
        <patternFill>
          <bgColor indexed="42"/>
        </patternFill>
      </fill>
    </dxf>
    <dxf>
      <fill>
        <patternFill>
          <bgColor indexed="15"/>
        </patternFill>
      </fill>
    </dxf>
    <dxf>
      <fill>
        <patternFill>
          <bgColor indexed="43"/>
        </patternFill>
      </fill>
    </dxf>
    <dxf>
      <fill>
        <patternFill>
          <bgColor indexed="43"/>
        </patternFill>
      </fill>
    </dxf>
    <dxf>
      <fill>
        <patternFill>
          <bgColor indexed="42"/>
        </patternFill>
      </fill>
    </dxf>
    <dxf>
      <fill>
        <patternFill>
          <bgColor indexed="15"/>
        </patternFill>
      </fill>
    </dxf>
    <dxf>
      <fill>
        <patternFill>
          <bgColor indexed="1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13"/>
        </patternFill>
      </fill>
    </dxf>
    <dxf>
      <fill>
        <patternFill>
          <bgColor indexed="15"/>
        </patternFill>
      </fill>
    </dxf>
    <dxf>
      <fill>
        <patternFill>
          <bgColor indexed="42"/>
        </patternFill>
      </fill>
    </dxf>
    <dxf>
      <fill>
        <patternFill>
          <bgColor indexed="15"/>
        </patternFill>
      </fill>
    </dxf>
    <dxf>
      <fill>
        <patternFill>
          <bgColor indexed="42"/>
        </patternFill>
      </fill>
    </dxf>
    <dxf>
      <fill>
        <patternFill>
          <bgColor indexed="15"/>
        </patternFill>
      </fill>
    </dxf>
    <dxf>
      <fill>
        <patternFill>
          <bgColor indexed="42"/>
        </patternFill>
      </fill>
    </dxf>
    <dxf>
      <fill>
        <patternFill>
          <bgColor indexed="43"/>
        </patternFill>
      </fill>
    </dxf>
    <dxf>
      <fill>
        <patternFill>
          <bgColor indexed="13"/>
        </patternFill>
      </fill>
    </dxf>
    <dxf>
      <fill>
        <patternFill>
          <bgColor indexed="42"/>
        </patternFill>
      </fill>
    </dxf>
    <dxf>
      <fill>
        <patternFill>
          <bgColor indexed="15"/>
        </patternFill>
      </fill>
    </dxf>
    <dxf>
      <fill>
        <patternFill>
          <bgColor indexed="43"/>
        </patternFill>
      </fill>
    </dxf>
    <dxf>
      <fill>
        <patternFill>
          <bgColor indexed="42"/>
        </patternFill>
      </fill>
    </dxf>
    <dxf>
      <fill>
        <patternFill>
          <bgColor indexed="15"/>
        </patternFill>
      </fill>
    </dxf>
    <dxf>
      <fill>
        <patternFill>
          <bgColor indexed="43"/>
        </patternFill>
      </fill>
    </dxf>
    <dxf>
      <fill>
        <patternFill>
          <bgColor indexed="13"/>
        </patternFill>
      </fill>
    </dxf>
    <dxf>
      <fill>
        <patternFill>
          <bgColor indexed="42"/>
        </patternFill>
      </fill>
    </dxf>
    <dxf>
      <fill>
        <patternFill>
          <bgColor indexed="43"/>
        </patternFill>
      </fill>
    </dxf>
    <dxf>
      <fill>
        <patternFill>
          <bgColor indexed="15"/>
        </patternFill>
      </fill>
    </dxf>
    <dxf>
      <fill>
        <patternFill>
          <bgColor indexed="43"/>
        </patternFill>
      </fill>
    </dxf>
    <dxf>
      <fill>
        <patternFill>
          <bgColor indexed="43"/>
        </patternFill>
      </fill>
    </dxf>
    <dxf>
      <fill>
        <patternFill>
          <bgColor indexed="15"/>
        </patternFill>
      </fill>
    </dxf>
    <dxf>
      <fill>
        <patternFill>
          <bgColor indexed="42"/>
        </patternFill>
      </fill>
    </dxf>
    <dxf>
      <fill>
        <patternFill>
          <bgColor rgb="FF33CCFF"/>
        </patternFill>
      </fill>
    </dxf>
    <dxf>
      <fill>
        <patternFill>
          <bgColor rgb="FFCCFFCC"/>
        </patternFill>
      </fill>
    </dxf>
    <dxf>
      <font>
        <color theme="0"/>
      </font>
      <fill>
        <patternFill>
          <bgColor rgb="FFFF0000"/>
        </patternFill>
      </fill>
    </dxf>
    <dxf>
      <font>
        <b/>
        <i val="0"/>
        <condense val="0"/>
        <extend val="0"/>
        <color indexed="10"/>
      </font>
    </dxf>
    <dxf>
      <fill>
        <patternFill>
          <bgColor indexed="15"/>
        </patternFill>
      </fill>
    </dxf>
    <dxf>
      <font>
        <b/>
        <i val="0"/>
        <condense val="0"/>
        <extend val="0"/>
        <color indexed="10"/>
      </font>
    </dxf>
    <dxf>
      <fill>
        <patternFill>
          <bgColor indexed="42"/>
        </patternFill>
      </fill>
    </dxf>
    <dxf>
      <fill>
        <patternFill>
          <bgColor indexed="43"/>
        </patternFill>
      </fill>
    </dxf>
    <dxf>
      <fill>
        <patternFill>
          <bgColor indexed="42"/>
        </patternFill>
      </fill>
    </dxf>
    <dxf>
      <fill>
        <patternFill>
          <bgColor indexed="15"/>
        </patternFill>
      </fill>
    </dxf>
    <dxf>
      <font>
        <color auto="1"/>
      </font>
      <fill>
        <patternFill>
          <bgColor rgb="FFFFFF66"/>
        </patternFill>
      </fill>
    </dxf>
    <dxf>
      <fill>
        <patternFill>
          <bgColor indexed="43"/>
        </patternFill>
      </fill>
    </dxf>
    <dxf>
      <fill>
        <patternFill>
          <bgColor indexed="13"/>
        </patternFill>
      </fill>
    </dxf>
    <dxf>
      <fill>
        <patternFill>
          <bgColor indexed="42"/>
        </patternFill>
      </fill>
    </dxf>
    <dxf>
      <fill>
        <patternFill>
          <bgColor indexed="15"/>
        </patternFill>
      </fill>
    </dxf>
    <dxf>
      <fill>
        <patternFill>
          <bgColor indexed="43"/>
        </patternFill>
      </fill>
    </dxf>
    <dxf>
      <fill>
        <patternFill>
          <bgColor indexed="43"/>
        </patternFill>
      </fill>
    </dxf>
    <dxf>
      <fill>
        <patternFill>
          <bgColor indexed="42"/>
        </patternFill>
      </fill>
    </dxf>
    <dxf>
      <fill>
        <patternFill>
          <bgColor indexed="15"/>
        </patternFill>
      </fill>
    </dxf>
    <dxf>
      <fill>
        <patternFill>
          <bgColor indexed="15"/>
        </patternFill>
      </fill>
    </dxf>
    <dxf>
      <fill>
        <patternFill>
          <bgColor indexed="43"/>
        </patternFill>
      </fill>
    </dxf>
    <dxf>
      <fill>
        <patternFill>
          <bgColor indexed="42"/>
        </patternFill>
      </fill>
    </dxf>
    <dxf>
      <fill>
        <patternFill>
          <bgColor indexed="42"/>
        </patternFill>
      </fill>
    </dxf>
    <dxf>
      <fill>
        <patternFill>
          <bgColor indexed="15"/>
        </patternFill>
      </fill>
    </dxf>
    <dxf>
      <fill>
        <patternFill>
          <bgColor indexed="43"/>
        </patternFill>
      </fill>
    </dxf>
    <dxf>
      <fill>
        <patternFill>
          <bgColor indexed="42"/>
        </patternFill>
      </fill>
    </dxf>
    <dxf>
      <fill>
        <patternFill>
          <bgColor indexed="15"/>
        </patternFill>
      </fill>
    </dxf>
    <dxf>
      <fill>
        <patternFill>
          <bgColor indexed="43"/>
        </patternFill>
      </fill>
    </dxf>
    <dxf>
      <fill>
        <patternFill>
          <bgColor indexed="43"/>
        </patternFill>
      </fill>
    </dxf>
    <dxf>
      <fill>
        <patternFill>
          <bgColor indexed="42"/>
        </patternFill>
      </fill>
    </dxf>
    <dxf>
      <fill>
        <patternFill>
          <bgColor indexed="15"/>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xdr:twoCellAnchor>
    <xdr:from>
      <xdr:col>1</xdr:col>
      <xdr:colOff>62058</xdr:colOff>
      <xdr:row>3</xdr:row>
      <xdr:rowOff>509287</xdr:rowOff>
    </xdr:from>
    <xdr:to>
      <xdr:col>1</xdr:col>
      <xdr:colOff>1614633</xdr:colOff>
      <xdr:row>3</xdr:row>
      <xdr:rowOff>1072253</xdr:rowOff>
    </xdr:to>
    <xdr:grpSp>
      <xdr:nvGrpSpPr>
        <xdr:cNvPr id="1090" name="Gruppieren 6">
          <a:extLst>
            <a:ext uri="{FF2B5EF4-FFF2-40B4-BE49-F238E27FC236}">
              <a16:creationId xmlns:a16="http://schemas.microsoft.com/office/drawing/2014/main" id="{00000000-0008-0000-0000-000042040000}"/>
            </a:ext>
          </a:extLst>
        </xdr:cNvPr>
        <xdr:cNvGrpSpPr>
          <a:grpSpLocks/>
        </xdr:cNvGrpSpPr>
      </xdr:nvGrpSpPr>
      <xdr:grpSpPr bwMode="auto">
        <a:xfrm>
          <a:off x="801238" y="1605655"/>
          <a:ext cx="1552575" cy="562966"/>
          <a:chOff x="681193" y="745105"/>
          <a:chExt cx="1555750" cy="760266"/>
        </a:xfrm>
      </xdr:grpSpPr>
      <xdr:sp macro="" textlink="">
        <xdr:nvSpPr>
          <xdr:cNvPr id="19457" name="Text Box 1">
            <a:extLst>
              <a:ext uri="{FF2B5EF4-FFF2-40B4-BE49-F238E27FC236}">
                <a16:creationId xmlns:a16="http://schemas.microsoft.com/office/drawing/2014/main" id="{00000000-0008-0000-0000-0000014C0000}"/>
              </a:ext>
            </a:extLst>
          </xdr:cNvPr>
          <xdr:cNvSpPr txBox="1">
            <a:spLocks noChangeArrowheads="1"/>
          </xdr:cNvSpPr>
        </xdr:nvSpPr>
        <xdr:spPr bwMode="auto">
          <a:xfrm>
            <a:off x="707523" y="745105"/>
            <a:ext cx="973537" cy="217925"/>
          </a:xfrm>
          <a:prstGeom prst="rect">
            <a:avLst/>
          </a:prstGeom>
          <a:solidFill>
            <a:srgbClr val="FFFF99"/>
          </a:solidFill>
          <a:ln w="9525">
            <a:solidFill>
              <a:srgbClr val="FFFF99"/>
            </a:solidFill>
            <a:miter lim="800000"/>
            <a:headEnd/>
            <a:tailEnd/>
          </a:ln>
        </xdr:spPr>
        <xdr:txBody>
          <a:bodyPr vertOverflow="clip" wrap="square" lIns="36576" tIns="27432" rIns="0" bIns="0" anchor="t" upright="1"/>
          <a:lstStyle/>
          <a:p>
            <a:pPr algn="l" rtl="0">
              <a:defRPr sz="1000"/>
            </a:pPr>
            <a:r>
              <a:rPr lang="de-DE" sz="800" b="0" i="0" strike="noStrike">
                <a:solidFill>
                  <a:srgbClr val="000000"/>
                </a:solidFill>
                <a:latin typeface="Arial"/>
                <a:cs typeface="Arial"/>
              </a:rPr>
              <a:t>autologous blood</a:t>
            </a:r>
          </a:p>
          <a:p>
            <a:pPr algn="l" rtl="0">
              <a:defRPr sz="1000"/>
            </a:pPr>
            <a:endParaRPr lang="de-DE" sz="1000" b="0" i="0" strike="noStrike">
              <a:solidFill>
                <a:srgbClr val="000000"/>
              </a:solidFill>
              <a:latin typeface="Arial"/>
              <a:cs typeface="Arial"/>
            </a:endParaRPr>
          </a:p>
        </xdr:txBody>
      </xdr:sp>
      <xdr:sp macro="" textlink="">
        <xdr:nvSpPr>
          <xdr:cNvPr id="19458" name="Text Box 2">
            <a:extLst>
              <a:ext uri="{FF2B5EF4-FFF2-40B4-BE49-F238E27FC236}">
                <a16:creationId xmlns:a16="http://schemas.microsoft.com/office/drawing/2014/main" id="{00000000-0008-0000-0000-0000024C0000}"/>
              </a:ext>
            </a:extLst>
          </xdr:cNvPr>
          <xdr:cNvSpPr txBox="1">
            <a:spLocks noChangeArrowheads="1"/>
          </xdr:cNvSpPr>
        </xdr:nvSpPr>
        <xdr:spPr bwMode="auto">
          <a:xfrm>
            <a:off x="681193" y="992609"/>
            <a:ext cx="1555750" cy="269201"/>
          </a:xfrm>
          <a:prstGeom prst="rect">
            <a:avLst/>
          </a:prstGeom>
          <a:solidFill>
            <a:srgbClr val="CCFFCC"/>
          </a:solidFill>
          <a:ln w="9525">
            <a:solidFill>
              <a:srgbClr val="FFFF99"/>
            </a:solidFill>
            <a:miter lim="800000"/>
            <a:headEnd/>
            <a:tailEnd/>
          </a:ln>
        </xdr:spPr>
        <xdr:txBody>
          <a:bodyPr vertOverflow="clip" wrap="square" lIns="36576" tIns="27432" rIns="0" bIns="0" anchor="t" upright="1"/>
          <a:lstStyle/>
          <a:p>
            <a:pPr algn="l" rtl="0">
              <a:defRPr sz="1000"/>
            </a:pPr>
            <a:r>
              <a:rPr lang="de-DE" sz="800" b="0" i="0" strike="noStrike">
                <a:solidFill>
                  <a:srgbClr val="000000"/>
                </a:solidFill>
                <a:latin typeface="Arial"/>
                <a:cs typeface="Arial"/>
              </a:rPr>
              <a:t>close related donation</a:t>
            </a:r>
            <a:endParaRPr lang="de-DE" sz="1000" b="0" i="0" strike="noStrike">
              <a:solidFill>
                <a:srgbClr val="000000"/>
              </a:solidFill>
              <a:latin typeface="Arial"/>
              <a:cs typeface="Arial"/>
            </a:endParaRPr>
          </a:p>
          <a:p>
            <a:pPr algn="l" rtl="0">
              <a:defRPr sz="1000"/>
            </a:pPr>
            <a:endParaRPr lang="de-DE" sz="1000" b="0" i="0" strike="noStrike">
              <a:solidFill>
                <a:srgbClr val="000000"/>
              </a:solidFill>
              <a:latin typeface="Arial"/>
              <a:cs typeface="Arial"/>
            </a:endParaRPr>
          </a:p>
        </xdr:txBody>
      </xdr:sp>
      <xdr:sp macro="" textlink="">
        <xdr:nvSpPr>
          <xdr:cNvPr id="19459" name="Text Box 3">
            <a:extLst>
              <a:ext uri="{FF2B5EF4-FFF2-40B4-BE49-F238E27FC236}">
                <a16:creationId xmlns:a16="http://schemas.microsoft.com/office/drawing/2014/main" id="{00000000-0008-0000-0000-0000034C0000}"/>
              </a:ext>
            </a:extLst>
          </xdr:cNvPr>
          <xdr:cNvSpPr txBox="1">
            <a:spLocks noChangeArrowheads="1"/>
          </xdr:cNvSpPr>
        </xdr:nvSpPr>
        <xdr:spPr bwMode="auto">
          <a:xfrm>
            <a:off x="690737" y="1261808"/>
            <a:ext cx="1536661" cy="243563"/>
          </a:xfrm>
          <a:prstGeom prst="rect">
            <a:avLst/>
          </a:prstGeom>
          <a:solidFill>
            <a:srgbClr val="00FFFF"/>
          </a:solidFill>
          <a:ln w="9525">
            <a:solidFill>
              <a:srgbClr val="FFFF99"/>
            </a:solidFill>
            <a:miter lim="800000"/>
            <a:headEnd/>
            <a:tailEnd/>
          </a:ln>
        </xdr:spPr>
        <xdr:txBody>
          <a:bodyPr vertOverflow="clip" wrap="square" lIns="36576" tIns="27432" rIns="0" bIns="0" anchor="t" upright="1"/>
          <a:lstStyle/>
          <a:p>
            <a:pPr algn="l" rtl="0">
              <a:defRPr sz="1000"/>
            </a:pPr>
            <a:r>
              <a:rPr lang="de-DE" sz="800" b="0" i="0" strike="noStrike">
                <a:solidFill>
                  <a:srgbClr val="000000"/>
                </a:solidFill>
                <a:latin typeface="Arial"/>
                <a:cs typeface="Arial"/>
              </a:rPr>
              <a:t>directed donation (unrelated)</a:t>
            </a:r>
          </a:p>
          <a:p>
            <a:pPr algn="l" rtl="0">
              <a:defRPr sz="1000"/>
            </a:pPr>
            <a:r>
              <a:rPr lang="de-DE" sz="1000" b="0" i="0" strike="noStrike">
                <a:solidFill>
                  <a:srgbClr val="000000"/>
                </a:solidFill>
                <a:latin typeface="Arial"/>
                <a:cs typeface="Arial"/>
              </a:rPr>
              <a:t> </a:t>
            </a:r>
          </a:p>
        </xdr:txBody>
      </xdr:sp>
    </xdr:grpSp>
    <xdr:clientData/>
  </xdr:twoCellAnchor>
  <xdr:twoCellAnchor>
    <xdr:from>
      <xdr:col>0</xdr:col>
      <xdr:colOff>611679</xdr:colOff>
      <xdr:row>1</xdr:row>
      <xdr:rowOff>136298</xdr:rowOff>
    </xdr:from>
    <xdr:to>
      <xdr:col>2</xdr:col>
      <xdr:colOff>51460</xdr:colOff>
      <xdr:row>3</xdr:row>
      <xdr:rowOff>128650</xdr:rowOff>
    </xdr:to>
    <xdr:sp macro="" textlink="">
      <xdr:nvSpPr>
        <xdr:cNvPr id="19476" name="Text Box 20">
          <a:extLst>
            <a:ext uri="{FF2B5EF4-FFF2-40B4-BE49-F238E27FC236}">
              <a16:creationId xmlns:a16="http://schemas.microsoft.com/office/drawing/2014/main" id="{00000000-0008-0000-0000-0000144C0000}"/>
            </a:ext>
          </a:extLst>
        </xdr:cNvPr>
        <xdr:cNvSpPr txBox="1">
          <a:spLocks noChangeArrowheads="1"/>
        </xdr:cNvSpPr>
      </xdr:nvSpPr>
      <xdr:spPr bwMode="auto">
        <a:xfrm>
          <a:off x="611679" y="399534"/>
          <a:ext cx="2958836" cy="823625"/>
        </a:xfrm>
        <a:prstGeom prst="rect">
          <a:avLst/>
        </a:prstGeom>
        <a:noFill/>
        <a:ln w="19050">
          <a:solidFill>
            <a:srgbClr val="FF0000"/>
          </a:solidFill>
          <a:miter lim="800000"/>
          <a:headEnd/>
          <a:tailEnd/>
        </a:ln>
      </xdr:spPr>
      <xdr:txBody>
        <a:bodyPr vertOverflow="clip" wrap="square" lIns="36576" tIns="27432" rIns="36576" bIns="27432" anchor="ctr" upright="1"/>
        <a:lstStyle/>
        <a:p>
          <a:pPr algn="ctr" rtl="0">
            <a:defRPr sz="1000"/>
          </a:pPr>
          <a:r>
            <a:rPr lang="de-DE" sz="1000" b="1" i="0" strike="noStrike">
              <a:solidFill>
                <a:srgbClr val="000000"/>
              </a:solidFill>
              <a:latin typeface="Arial"/>
              <a:cs typeface="Arial"/>
            </a:rPr>
            <a:t> </a:t>
          </a:r>
          <a:r>
            <a:rPr lang="de-DE" sz="800" b="1" i="0" strike="noStrike">
              <a:solidFill>
                <a:srgbClr val="000000"/>
              </a:solidFill>
              <a:latin typeface="Arial"/>
              <a:cs typeface="Arial"/>
            </a:rPr>
            <a:t>Additional</a:t>
          </a:r>
          <a:r>
            <a:rPr lang="de-DE" sz="800" b="1" i="0" strike="noStrike" baseline="0">
              <a:solidFill>
                <a:srgbClr val="000000"/>
              </a:solidFill>
              <a:latin typeface="Arial"/>
              <a:cs typeface="Arial"/>
            </a:rPr>
            <a:t> desired product codes</a:t>
          </a:r>
          <a:r>
            <a:rPr lang="de-DE" sz="800" b="1" i="0" strike="noStrike">
              <a:solidFill>
                <a:srgbClr val="000000"/>
              </a:solidFill>
              <a:latin typeface="Arial"/>
              <a:cs typeface="Arial"/>
            </a:rPr>
            <a:t> </a:t>
          </a:r>
        </a:p>
        <a:p>
          <a:pPr algn="ctr" rtl="0">
            <a:defRPr sz="1000"/>
          </a:pPr>
          <a:r>
            <a:rPr lang="de-DE" sz="800" b="1" i="0" strike="noStrike">
              <a:solidFill>
                <a:srgbClr val="000000"/>
              </a:solidFill>
              <a:latin typeface="Arial"/>
              <a:cs typeface="Arial"/>
            </a:rPr>
            <a:t>www.eurocode.org - </a:t>
          </a:r>
          <a:r>
            <a:rPr lang="de-DE" sz="800" b="1" i="1" strike="noStrike">
              <a:solidFill>
                <a:srgbClr val="000000"/>
              </a:solidFill>
              <a:latin typeface="Arial"/>
              <a:cs typeface="Arial"/>
            </a:rPr>
            <a:t>Products</a:t>
          </a:r>
          <a:r>
            <a:rPr lang="de-DE" sz="800" b="1" i="0" strike="noStrike" baseline="0">
              <a:solidFill>
                <a:srgbClr val="000000"/>
              </a:solidFill>
              <a:latin typeface="Arial"/>
              <a:cs typeface="Arial"/>
            </a:rPr>
            <a:t> </a:t>
          </a:r>
          <a:r>
            <a:rPr lang="de-DE" sz="800" b="1" i="1" strike="noStrike">
              <a:solidFill>
                <a:srgbClr val="000000"/>
              </a:solidFill>
              <a:latin typeface="Arial"/>
              <a:cs typeface="Arial"/>
            </a:rPr>
            <a:t>Release</a:t>
          </a:r>
        </a:p>
        <a:p>
          <a:pPr algn="ctr" rtl="0">
            <a:defRPr sz="1000"/>
          </a:pPr>
          <a:endParaRPr lang="de-DE" sz="800" b="1" i="0" strike="noStrike">
            <a:solidFill>
              <a:srgbClr val="00000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149225</xdr:colOff>
      <xdr:row>1</xdr:row>
      <xdr:rowOff>224155</xdr:rowOff>
    </xdr:from>
    <xdr:to>
      <xdr:col>3</xdr:col>
      <xdr:colOff>57137</xdr:colOff>
      <xdr:row>1</xdr:row>
      <xdr:rowOff>1094838</xdr:rowOff>
    </xdr:to>
    <xdr:sp macro="" textlink="">
      <xdr:nvSpPr>
        <xdr:cNvPr id="2" name="Textfeld 1">
          <a:extLst>
            <a:ext uri="{FF2B5EF4-FFF2-40B4-BE49-F238E27FC236}">
              <a16:creationId xmlns:a16="http://schemas.microsoft.com/office/drawing/2014/main" id="{00000000-0008-0000-0200-000002000000}"/>
            </a:ext>
          </a:extLst>
        </xdr:cNvPr>
        <xdr:cNvSpPr txBox="1">
          <a:spLocks noChangeArrowheads="1"/>
        </xdr:cNvSpPr>
      </xdr:nvSpPr>
      <xdr:spPr bwMode="auto">
        <a:xfrm>
          <a:off x="152400" y="381000"/>
          <a:ext cx="1517650" cy="850900"/>
        </a:xfrm>
        <a:prstGeom prst="rect">
          <a:avLst/>
        </a:prstGeom>
        <a:solidFill>
          <a:srgbClr val="FFFFFF"/>
        </a:solidFill>
        <a:ln w="9525">
          <a:solidFill>
            <a:srgbClr val="BCBCBC"/>
          </a:solidFill>
          <a:miter lim="800000"/>
          <a:headEnd/>
          <a:tailEnd/>
        </a:ln>
      </xdr:spPr>
      <xdr:txBody>
        <a:bodyPr vertOverflow="clip" wrap="square" lIns="91440" tIns="45720" rIns="91440" bIns="45720" anchor="ctr" upright="1"/>
        <a:lstStyle/>
        <a:p>
          <a:pPr algn="ctr" rtl="0">
            <a:lnSpc>
              <a:spcPts val="1100"/>
            </a:lnSpc>
          </a:pPr>
          <a:r>
            <a:rPr lang="de-DE" sz="1100" b="0" i="0">
              <a:solidFill>
                <a:srgbClr val="FF0000"/>
              </a:solidFill>
              <a:latin typeface="+mn-lt"/>
              <a:ea typeface="+mn-ea"/>
              <a:cs typeface="+mn-cs"/>
            </a:rPr>
            <a:t>Tabelle entspricht den Eurocode products</a:t>
          </a:r>
          <a:endParaRPr lang="de-DE">
            <a:solidFill>
              <a:srgbClr val="FF0000"/>
            </a:solidFill>
          </a:endParaRPr>
        </a:p>
        <a:p>
          <a:pPr algn="ctr" rtl="0">
            <a:lnSpc>
              <a:spcPts val="1200"/>
            </a:lnSpc>
          </a:pPr>
          <a:r>
            <a:rPr lang="de-DE" sz="1100" b="0" i="0">
              <a:solidFill>
                <a:srgbClr val="FF0000"/>
              </a:solidFill>
              <a:latin typeface="+mn-lt"/>
              <a:ea typeface="+mn-ea"/>
              <a:cs typeface="+mn-cs"/>
            </a:rPr>
            <a:t>Release  2009-04-24</a:t>
          </a:r>
          <a:endParaRPr lang="de-DE">
            <a:solidFill>
              <a:srgbClr val="FF0000"/>
            </a:solidFill>
          </a:endParaRPr>
        </a:p>
        <a:p>
          <a:pPr algn="ctr" rtl="0">
            <a:lnSpc>
              <a:spcPts val="1100"/>
            </a:lnSpc>
          </a:pPr>
          <a:r>
            <a:rPr lang="de-DE" sz="1100" b="0" i="0">
              <a:solidFill>
                <a:srgbClr val="FF0000"/>
              </a:solidFill>
              <a:latin typeface="+mn-lt"/>
              <a:ea typeface="+mn-ea"/>
              <a:cs typeface="+mn-cs"/>
            </a:rPr>
            <a:t>(letzter</a:t>
          </a:r>
          <a:r>
            <a:rPr lang="de-DE" sz="1100" b="0" i="0" baseline="0">
              <a:solidFill>
                <a:srgbClr val="FF0000"/>
              </a:solidFill>
              <a:latin typeface="+mn-lt"/>
              <a:ea typeface="+mn-ea"/>
              <a:cs typeface="+mn-cs"/>
            </a:rPr>
            <a:t> Eintrag 13.3.2009)</a:t>
          </a:r>
          <a:endParaRPr lang="de-DE" sz="1100" b="0" i="0">
            <a:solidFill>
              <a:srgbClr val="FF0000"/>
            </a:solidFill>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406892</xdr:colOff>
      <xdr:row>3</xdr:row>
      <xdr:rowOff>70338</xdr:rowOff>
    </xdr:from>
    <xdr:to>
      <xdr:col>2</xdr:col>
      <xdr:colOff>0</xdr:colOff>
      <xdr:row>3</xdr:row>
      <xdr:rowOff>645437</xdr:rowOff>
    </xdr:to>
    <xdr:grpSp>
      <xdr:nvGrpSpPr>
        <xdr:cNvPr id="2" name="Gruppieren 6">
          <a:extLst>
            <a:ext uri="{FF2B5EF4-FFF2-40B4-BE49-F238E27FC236}">
              <a16:creationId xmlns:a16="http://schemas.microsoft.com/office/drawing/2014/main" id="{00000000-0008-0000-0300-000002000000}"/>
            </a:ext>
          </a:extLst>
        </xdr:cNvPr>
        <xdr:cNvGrpSpPr>
          <a:grpSpLocks/>
        </xdr:cNvGrpSpPr>
      </xdr:nvGrpSpPr>
      <xdr:grpSpPr bwMode="auto">
        <a:xfrm>
          <a:off x="1128483" y="1489467"/>
          <a:ext cx="1498108" cy="575099"/>
          <a:chOff x="681193" y="736226"/>
          <a:chExt cx="1555750" cy="769145"/>
        </a:xfrm>
      </xdr:grpSpPr>
      <xdr:sp macro="" textlink="">
        <xdr:nvSpPr>
          <xdr:cNvPr id="3" name="Text Box 1">
            <a:extLst>
              <a:ext uri="{FF2B5EF4-FFF2-40B4-BE49-F238E27FC236}">
                <a16:creationId xmlns:a16="http://schemas.microsoft.com/office/drawing/2014/main" id="{00000000-0008-0000-0300-000003000000}"/>
              </a:ext>
            </a:extLst>
          </xdr:cNvPr>
          <xdr:cNvSpPr txBox="1">
            <a:spLocks noChangeArrowheads="1"/>
          </xdr:cNvSpPr>
        </xdr:nvSpPr>
        <xdr:spPr bwMode="auto">
          <a:xfrm>
            <a:off x="681193" y="736226"/>
            <a:ext cx="973537" cy="217924"/>
          </a:xfrm>
          <a:prstGeom prst="rect">
            <a:avLst/>
          </a:prstGeom>
          <a:solidFill>
            <a:srgbClr val="FFFF99"/>
          </a:solidFill>
          <a:ln w="9525">
            <a:solidFill>
              <a:srgbClr val="FFFF99"/>
            </a:solidFill>
            <a:miter lim="800000"/>
            <a:headEnd/>
            <a:tailEnd/>
          </a:ln>
        </xdr:spPr>
        <xdr:txBody>
          <a:bodyPr vertOverflow="clip" wrap="square" lIns="36576" tIns="27432" rIns="0" bIns="0" anchor="t" upright="1"/>
          <a:lstStyle/>
          <a:p>
            <a:pPr algn="l" rtl="0">
              <a:defRPr sz="1000"/>
            </a:pPr>
            <a:r>
              <a:rPr lang="de-DE" sz="800" b="0" i="0" strike="noStrike">
                <a:solidFill>
                  <a:srgbClr val="000000"/>
                </a:solidFill>
                <a:latin typeface="Arial"/>
                <a:cs typeface="Arial"/>
              </a:rPr>
              <a:t>autologous donation</a:t>
            </a:r>
          </a:p>
          <a:p>
            <a:pPr algn="l" rtl="0">
              <a:defRPr sz="1000"/>
            </a:pPr>
            <a:endParaRPr lang="de-DE" sz="1000" b="0" i="0" strike="noStrike">
              <a:solidFill>
                <a:srgbClr val="000000"/>
              </a:solidFill>
              <a:latin typeface="Arial"/>
              <a:cs typeface="Arial"/>
            </a:endParaRPr>
          </a:p>
        </xdr:txBody>
      </xdr:sp>
      <xdr:sp macro="" textlink="">
        <xdr:nvSpPr>
          <xdr:cNvPr id="4" name="Text Box 2">
            <a:extLst>
              <a:ext uri="{FF2B5EF4-FFF2-40B4-BE49-F238E27FC236}">
                <a16:creationId xmlns:a16="http://schemas.microsoft.com/office/drawing/2014/main" id="{00000000-0008-0000-0300-000004000000}"/>
              </a:ext>
            </a:extLst>
          </xdr:cNvPr>
          <xdr:cNvSpPr txBox="1">
            <a:spLocks noChangeArrowheads="1"/>
          </xdr:cNvSpPr>
        </xdr:nvSpPr>
        <xdr:spPr bwMode="auto">
          <a:xfrm>
            <a:off x="681193" y="992608"/>
            <a:ext cx="1555750" cy="269201"/>
          </a:xfrm>
          <a:prstGeom prst="rect">
            <a:avLst/>
          </a:prstGeom>
          <a:solidFill>
            <a:srgbClr val="CCFFCC"/>
          </a:solidFill>
          <a:ln w="9525">
            <a:solidFill>
              <a:srgbClr val="FFFF99"/>
            </a:solidFill>
            <a:miter lim="800000"/>
            <a:headEnd/>
            <a:tailEnd/>
          </a:ln>
        </xdr:spPr>
        <xdr:txBody>
          <a:bodyPr vertOverflow="clip" wrap="square" lIns="36576" tIns="27432" rIns="0" bIns="0" anchor="t" upright="1"/>
          <a:lstStyle/>
          <a:p>
            <a:pPr algn="l" rtl="0">
              <a:defRPr sz="1000"/>
            </a:pPr>
            <a:r>
              <a:rPr lang="de-DE" sz="800" b="0" i="0" strike="noStrike">
                <a:solidFill>
                  <a:srgbClr val="000000"/>
                </a:solidFill>
                <a:latin typeface="Arial"/>
                <a:cs typeface="Arial"/>
              </a:rPr>
              <a:t>close related donation</a:t>
            </a:r>
            <a:endParaRPr lang="de-DE" sz="1000" b="0" i="0" strike="noStrike">
              <a:solidFill>
                <a:srgbClr val="000000"/>
              </a:solidFill>
              <a:latin typeface="Arial"/>
              <a:cs typeface="Arial"/>
            </a:endParaRPr>
          </a:p>
          <a:p>
            <a:pPr algn="l" rtl="0">
              <a:defRPr sz="1000"/>
            </a:pPr>
            <a:endParaRPr lang="de-DE" sz="1000" b="0" i="0" strike="noStrike">
              <a:solidFill>
                <a:srgbClr val="000000"/>
              </a:solidFill>
              <a:latin typeface="Arial"/>
              <a:cs typeface="Arial"/>
            </a:endParaRPr>
          </a:p>
        </xdr:txBody>
      </xdr:sp>
      <xdr:sp macro="" textlink="">
        <xdr:nvSpPr>
          <xdr:cNvPr id="5" name="Text Box 3">
            <a:extLst>
              <a:ext uri="{FF2B5EF4-FFF2-40B4-BE49-F238E27FC236}">
                <a16:creationId xmlns:a16="http://schemas.microsoft.com/office/drawing/2014/main" id="{00000000-0008-0000-0300-000005000000}"/>
              </a:ext>
            </a:extLst>
          </xdr:cNvPr>
          <xdr:cNvSpPr txBox="1">
            <a:spLocks noChangeArrowheads="1"/>
          </xdr:cNvSpPr>
        </xdr:nvSpPr>
        <xdr:spPr bwMode="auto">
          <a:xfrm>
            <a:off x="690737" y="1261808"/>
            <a:ext cx="1536661" cy="243563"/>
          </a:xfrm>
          <a:prstGeom prst="rect">
            <a:avLst/>
          </a:prstGeom>
          <a:solidFill>
            <a:schemeClr val="accent5">
              <a:lumMod val="60000"/>
              <a:lumOff val="40000"/>
            </a:schemeClr>
          </a:solidFill>
          <a:ln w="9525">
            <a:solidFill>
              <a:srgbClr val="FFFF99"/>
            </a:solidFill>
            <a:miter lim="800000"/>
            <a:headEnd/>
            <a:tailEnd/>
          </a:ln>
        </xdr:spPr>
        <xdr:txBody>
          <a:bodyPr vertOverflow="clip" wrap="square" lIns="36576" tIns="27432" rIns="0" bIns="0" anchor="t" upright="1"/>
          <a:lstStyle/>
          <a:p>
            <a:pPr algn="l" rtl="0">
              <a:defRPr sz="1000"/>
            </a:pPr>
            <a:r>
              <a:rPr lang="de-DE" sz="800" b="0" i="0" strike="noStrike">
                <a:solidFill>
                  <a:srgbClr val="000000"/>
                </a:solidFill>
                <a:latin typeface="Arial"/>
                <a:cs typeface="Arial"/>
              </a:rPr>
              <a:t>directed donation (unrelated)</a:t>
            </a:r>
          </a:p>
          <a:p>
            <a:pPr algn="l" rtl="0">
              <a:defRPr sz="1000"/>
            </a:pPr>
            <a:r>
              <a:rPr lang="de-DE" sz="1000" b="0" i="0" strike="noStrike">
                <a:solidFill>
                  <a:srgbClr val="000000"/>
                </a:solidFill>
                <a:latin typeface="Arial"/>
                <a:cs typeface="Arial"/>
              </a:rPr>
              <a:t> </a:t>
            </a:r>
          </a:p>
        </xdr:txBody>
      </xdr:sp>
    </xdr:grpSp>
    <xdr:clientData/>
  </xdr:twoCellAnchor>
  <mc:AlternateContent xmlns:mc="http://schemas.openxmlformats.org/markup-compatibility/2006">
    <mc:Choice xmlns:a14="http://schemas.microsoft.com/office/drawing/2010/main" Requires="a14">
      <xdr:twoCellAnchor>
        <xdr:from>
          <xdr:col>1</xdr:col>
          <xdr:colOff>328613</xdr:colOff>
          <xdr:row>139</xdr:row>
          <xdr:rowOff>66675</xdr:rowOff>
        </xdr:from>
        <xdr:to>
          <xdr:col>1</xdr:col>
          <xdr:colOff>419100</xdr:colOff>
          <xdr:row>141</xdr:row>
          <xdr:rowOff>114300</xdr:rowOff>
        </xdr:to>
        <xdr:sp macro="" textlink="">
          <xdr:nvSpPr>
            <xdr:cNvPr id="18510" name="Button 78" descr="Z3&#10;" hidden="1">
              <a:extLst>
                <a:ext uri="{63B3BB69-23CF-44E3-9099-C40C66FF867C}">
                  <a14:compatExt spid="_x0000_s18510"/>
                </a:ext>
                <a:ext uri="{FF2B5EF4-FFF2-40B4-BE49-F238E27FC236}">
                  <a16:creationId xmlns:a16="http://schemas.microsoft.com/office/drawing/2014/main" id="{00000000-0008-0000-0200-00004E480000}"/>
                </a:ext>
              </a:extLst>
            </xdr:cNvPr>
            <xdr:cNvSpPr/>
          </xdr:nvSpPr>
          <xdr:spPr bwMode="auto">
            <a:xfrm>
              <a:off x="0" y="0"/>
              <a:ext cx="0" cy="0"/>
            </a:xfrm>
            <a:prstGeom prst="rect">
              <a:avLst/>
            </a:prstGeom>
            <a:noFill/>
            <a:ln w="9525">
              <a:miter lim="800000"/>
              <a:headEnd/>
              <a:tailEnd/>
            </a:ln>
          </xdr:spPr>
          <xdr:txBody>
            <a:bodyPr vertOverflow="clip" wrap="square" lIns="45720" tIns="36576" rIns="45720" bIns="36576" anchor="ctr" upright="1"/>
            <a:lstStyle/>
            <a:p>
              <a:pPr algn="ctr" rtl="0">
                <a:defRPr sz="1000"/>
              </a:pPr>
              <a:r>
                <a:rPr lang="de-DE" sz="1000" b="0" i="0" u="none" strike="noStrike" baseline="0">
                  <a:solidFill>
                    <a:srgbClr val="000000"/>
                  </a:solidFill>
                  <a:latin typeface="Arial"/>
                  <a:cs typeface="Arial"/>
                </a:rPr>
                <a:t>Schaltfläche 59</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0</xdr:colOff>
      <xdr:row>2</xdr:row>
      <xdr:rowOff>1325880</xdr:rowOff>
    </xdr:from>
    <xdr:to>
      <xdr:col>3</xdr:col>
      <xdr:colOff>142875</xdr:colOff>
      <xdr:row>4</xdr:row>
      <xdr:rowOff>28575</xdr:rowOff>
    </xdr:to>
    <xdr:grpSp>
      <xdr:nvGrpSpPr>
        <xdr:cNvPr id="9" name="Gruppieren 6">
          <a:extLst>
            <a:ext uri="{FF2B5EF4-FFF2-40B4-BE49-F238E27FC236}">
              <a16:creationId xmlns:a16="http://schemas.microsoft.com/office/drawing/2014/main" id="{00000000-0008-0000-0400-000009000000}"/>
            </a:ext>
          </a:extLst>
        </xdr:cNvPr>
        <xdr:cNvGrpSpPr>
          <a:grpSpLocks/>
        </xdr:cNvGrpSpPr>
      </xdr:nvGrpSpPr>
      <xdr:grpSpPr bwMode="auto">
        <a:xfrm>
          <a:off x="0" y="873665"/>
          <a:ext cx="1150753" cy="755332"/>
          <a:chOff x="681193" y="736226"/>
          <a:chExt cx="1555750" cy="827577"/>
        </a:xfrm>
      </xdr:grpSpPr>
      <xdr:sp macro="" textlink="">
        <xdr:nvSpPr>
          <xdr:cNvPr id="10" name="Text Box 1">
            <a:extLst>
              <a:ext uri="{FF2B5EF4-FFF2-40B4-BE49-F238E27FC236}">
                <a16:creationId xmlns:a16="http://schemas.microsoft.com/office/drawing/2014/main" id="{00000000-0008-0000-0400-00000A000000}"/>
              </a:ext>
            </a:extLst>
          </xdr:cNvPr>
          <xdr:cNvSpPr txBox="1">
            <a:spLocks noChangeArrowheads="1"/>
          </xdr:cNvSpPr>
        </xdr:nvSpPr>
        <xdr:spPr bwMode="auto">
          <a:xfrm>
            <a:off x="681193" y="736226"/>
            <a:ext cx="1518463" cy="202720"/>
          </a:xfrm>
          <a:prstGeom prst="rect">
            <a:avLst/>
          </a:prstGeom>
          <a:solidFill>
            <a:srgbClr val="FFFF99"/>
          </a:solidFill>
          <a:ln w="9525">
            <a:solidFill>
              <a:srgbClr val="FFFF99"/>
            </a:solidFill>
            <a:miter lim="800000"/>
            <a:headEnd/>
            <a:tailEnd/>
          </a:ln>
        </xdr:spPr>
        <xdr:txBody>
          <a:bodyPr vertOverflow="clip" wrap="square" lIns="36576" tIns="27432" rIns="0" bIns="0" anchor="t" upright="1"/>
          <a:lstStyle/>
          <a:p>
            <a:pPr algn="l" rtl="0">
              <a:defRPr sz="1000"/>
            </a:pPr>
            <a:r>
              <a:rPr lang="de-DE" sz="800" b="0" i="0" strike="noStrike">
                <a:solidFill>
                  <a:srgbClr val="000000"/>
                </a:solidFill>
                <a:latin typeface="Arial"/>
                <a:cs typeface="Arial"/>
              </a:rPr>
              <a:t>autologous blood</a:t>
            </a:r>
          </a:p>
          <a:p>
            <a:pPr algn="l" rtl="0">
              <a:defRPr sz="1000"/>
            </a:pPr>
            <a:endParaRPr lang="de-DE" sz="1000" b="0" i="0" strike="noStrike">
              <a:solidFill>
                <a:srgbClr val="000000"/>
              </a:solidFill>
              <a:latin typeface="Arial"/>
              <a:cs typeface="Arial"/>
            </a:endParaRPr>
          </a:p>
        </xdr:txBody>
      </xdr:sp>
      <xdr:sp macro="" textlink="">
        <xdr:nvSpPr>
          <xdr:cNvPr id="11" name="Text Box 2">
            <a:extLst>
              <a:ext uri="{FF2B5EF4-FFF2-40B4-BE49-F238E27FC236}">
                <a16:creationId xmlns:a16="http://schemas.microsoft.com/office/drawing/2014/main" id="{00000000-0008-0000-0400-00000B000000}"/>
              </a:ext>
            </a:extLst>
          </xdr:cNvPr>
          <xdr:cNvSpPr txBox="1">
            <a:spLocks noChangeArrowheads="1"/>
          </xdr:cNvSpPr>
        </xdr:nvSpPr>
        <xdr:spPr bwMode="auto">
          <a:xfrm>
            <a:off x="681193" y="992608"/>
            <a:ext cx="1555750" cy="269201"/>
          </a:xfrm>
          <a:prstGeom prst="rect">
            <a:avLst/>
          </a:prstGeom>
          <a:solidFill>
            <a:srgbClr val="CCFFCC"/>
          </a:solidFill>
          <a:ln w="9525">
            <a:solidFill>
              <a:srgbClr val="FFFF99"/>
            </a:solidFill>
            <a:miter lim="800000"/>
            <a:headEnd/>
            <a:tailEnd/>
          </a:ln>
        </xdr:spPr>
        <xdr:txBody>
          <a:bodyPr vertOverflow="clip" wrap="square" lIns="36576" tIns="27432" rIns="0" bIns="0" anchor="t" upright="1"/>
          <a:lstStyle/>
          <a:p>
            <a:pPr algn="l" rtl="0">
              <a:defRPr sz="1000"/>
            </a:pPr>
            <a:r>
              <a:rPr lang="de-DE" sz="800" b="0" i="0" strike="noStrike">
                <a:solidFill>
                  <a:srgbClr val="000000"/>
                </a:solidFill>
                <a:latin typeface="Arial"/>
                <a:cs typeface="Arial"/>
              </a:rPr>
              <a:t>close related donation</a:t>
            </a:r>
            <a:endParaRPr lang="de-DE" sz="1000" b="0" i="0" strike="noStrike">
              <a:solidFill>
                <a:srgbClr val="000000"/>
              </a:solidFill>
              <a:latin typeface="Arial"/>
              <a:cs typeface="Arial"/>
            </a:endParaRPr>
          </a:p>
          <a:p>
            <a:pPr algn="l" rtl="0">
              <a:defRPr sz="1000"/>
            </a:pPr>
            <a:endParaRPr lang="de-DE" sz="1000" b="0" i="0" strike="noStrike">
              <a:solidFill>
                <a:srgbClr val="000000"/>
              </a:solidFill>
              <a:latin typeface="Arial"/>
              <a:cs typeface="Arial"/>
            </a:endParaRPr>
          </a:p>
        </xdr:txBody>
      </xdr:sp>
      <xdr:sp macro="" textlink="">
        <xdr:nvSpPr>
          <xdr:cNvPr id="12" name="Text Box 3">
            <a:extLst>
              <a:ext uri="{FF2B5EF4-FFF2-40B4-BE49-F238E27FC236}">
                <a16:creationId xmlns:a16="http://schemas.microsoft.com/office/drawing/2014/main" id="{00000000-0008-0000-0400-00000C000000}"/>
              </a:ext>
            </a:extLst>
          </xdr:cNvPr>
          <xdr:cNvSpPr txBox="1">
            <a:spLocks noChangeArrowheads="1"/>
          </xdr:cNvSpPr>
        </xdr:nvSpPr>
        <xdr:spPr bwMode="auto">
          <a:xfrm>
            <a:off x="690736" y="1261808"/>
            <a:ext cx="1536662" cy="301995"/>
          </a:xfrm>
          <a:prstGeom prst="rect">
            <a:avLst/>
          </a:prstGeom>
          <a:solidFill>
            <a:srgbClr val="00FFFF"/>
          </a:solidFill>
          <a:ln w="9525">
            <a:solidFill>
              <a:srgbClr val="FFFF99"/>
            </a:solidFill>
            <a:miter lim="800000"/>
            <a:headEnd/>
            <a:tailEnd/>
          </a:ln>
        </xdr:spPr>
        <xdr:txBody>
          <a:bodyPr vertOverflow="clip" wrap="square" lIns="36576" tIns="27432" rIns="0" bIns="0" anchor="t" upright="1"/>
          <a:lstStyle/>
          <a:p>
            <a:pPr algn="l" rtl="0">
              <a:defRPr sz="1000"/>
            </a:pPr>
            <a:r>
              <a:rPr lang="de-DE" sz="800" b="0" i="0" strike="noStrike">
                <a:solidFill>
                  <a:srgbClr val="000000"/>
                </a:solidFill>
                <a:latin typeface="Arial"/>
                <a:cs typeface="Arial"/>
              </a:rPr>
              <a:t>directed donation / Product </a:t>
            </a:r>
            <a:endParaRPr lang="de-DE" sz="1000" b="0" i="0" strike="noStrike">
              <a:solidFill>
                <a:srgbClr val="000000"/>
              </a:solidFill>
              <a:latin typeface="Arial"/>
              <a:cs typeface="Arial"/>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23</xdr:col>
      <xdr:colOff>31750</xdr:colOff>
      <xdr:row>1</xdr:row>
      <xdr:rowOff>412750</xdr:rowOff>
    </xdr:from>
    <xdr:to>
      <xdr:col>24</xdr:col>
      <xdr:colOff>0</xdr:colOff>
      <xdr:row>1</xdr:row>
      <xdr:rowOff>914400</xdr:rowOff>
    </xdr:to>
    <xdr:sp macro="[0]!Makro5" textlink="">
      <xdr:nvSpPr>
        <xdr:cNvPr id="2" name="Textfeld 1">
          <a:extLst>
            <a:ext uri="{FF2B5EF4-FFF2-40B4-BE49-F238E27FC236}">
              <a16:creationId xmlns:a16="http://schemas.microsoft.com/office/drawing/2014/main" id="{00000000-0008-0000-0900-000002000000}"/>
            </a:ext>
          </a:extLst>
        </xdr:cNvPr>
        <xdr:cNvSpPr txBox="1"/>
      </xdr:nvSpPr>
      <xdr:spPr>
        <a:xfrm>
          <a:off x="9683750" y="565150"/>
          <a:ext cx="400050" cy="501650"/>
        </a:xfrm>
        <a:prstGeom prst="rect">
          <a:avLst/>
        </a:prstGeom>
        <a:solidFill>
          <a:schemeClr val="tx2">
            <a:lumMod val="40000"/>
            <a:lumOff val="60000"/>
            <a:alpha val="69000"/>
          </a:schemeClr>
        </a:solidFill>
        <a:ln w="9525" cmpd="sng">
          <a:solidFill>
            <a:schemeClr val="lt1">
              <a:shade val="50000"/>
            </a:schemeClr>
          </a:solidFill>
        </a:ln>
        <a:effectLst>
          <a:innerShdw blurRad="63500" dist="50800" dir="2700000">
            <a:prstClr val="black">
              <a:alpha val="50000"/>
            </a:prstClr>
          </a:innerShdw>
        </a:effectLst>
      </xdr:spPr>
      <xdr:style>
        <a:lnRef idx="0">
          <a:scrgbClr r="0" g="0" b="0"/>
        </a:lnRef>
        <a:fillRef idx="0">
          <a:scrgbClr r="0" g="0" b="0"/>
        </a:fillRef>
        <a:effectRef idx="0">
          <a:scrgbClr r="0" g="0" b="0"/>
        </a:effectRef>
        <a:fontRef idx="minor">
          <a:schemeClr val="dk1"/>
        </a:fontRef>
      </xdr:style>
      <xdr:txBody>
        <a:bodyPr wrap="square" rtlCol="0" anchor="t"/>
        <a:lstStyle/>
        <a:p>
          <a:endParaRPr lang="de-DE"/>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urocode.org/-%20Produktanforderungen%20-%20Arbeitsordner/Eingetragene%20Produkte%20Aktuel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eurocode.org/DOKUME~1/butzi/LOKALE~1/Temp/notesE1EF34/-%20Aktuelle%20Produktcodes/PC%20eingetragen%20und%20ne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eurocode.org/-%20Produktanforderungen%20-%20Arbeitsordner/Archiv%20Prod-Anfo-ArbO/Produktcode%20Bayern%20bearb%20Roos%20PCDGTI17%20(Version%205.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ekefal\AppData\Roaming\Microsoft\Excel\2019-02-13%20Produktcodeanfoderung%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Nr und Spez"/>
      <sheetName val="Quelldatei"/>
      <sheetName val="Vorläufige PC"/>
      <sheetName val="Datenbankauszug"/>
      <sheetName val="Hinweise 05-04-21"/>
      <sheetName val="Fehlerverweise 05-01-25"/>
      <sheetName val="Fehlerverweise 04-12-14"/>
    </sheetNames>
    <sheetDataSet>
      <sheetData sheetId="0" refreshError="1">
        <row r="1">
          <cell r="C1" t="str">
            <v>Prod-Code
(alphanum.)</v>
          </cell>
          <cell r="D1" t="str">
            <v>Prod-Gr</v>
          </cell>
          <cell r="E1" t="str">
            <v>A</v>
          </cell>
          <cell r="F1" t="str">
            <v>B</v>
          </cell>
          <cell r="G1" t="str">
            <v>C</v>
          </cell>
          <cell r="H1" t="str">
            <v>D</v>
          </cell>
          <cell r="I1" t="str">
            <v>E</v>
          </cell>
          <cell r="J1" t="str">
            <v>G</v>
          </cell>
          <cell r="K1" t="str">
            <v>H</v>
          </cell>
          <cell r="L1" t="str">
            <v>I</v>
          </cell>
          <cell r="M1" t="str">
            <v>K</v>
          </cell>
          <cell r="N1" t="str">
            <v>L</v>
          </cell>
          <cell r="O1" t="str">
            <v>M</v>
          </cell>
          <cell r="P1" t="str">
            <v>N</v>
          </cell>
          <cell r="Q1" t="str">
            <v>O</v>
          </cell>
          <cell r="R1" t="str">
            <v>P</v>
          </cell>
          <cell r="S1" t="str">
            <v>Q</v>
          </cell>
          <cell r="T1" t="str">
            <v>T</v>
          </cell>
          <cell r="U1" t="str">
            <v>V</v>
          </cell>
          <cell r="V1">
            <v>0</v>
          </cell>
          <cell r="W1" t="str">
            <v>Spezifikation</v>
          </cell>
          <cell r="X1" t="str">
            <v>Prod-Code</v>
          </cell>
          <cell r="Y1">
            <v>327</v>
          </cell>
        </row>
        <row r="2">
          <cell r="C2">
            <v>1</v>
          </cell>
          <cell r="D2">
            <v>0</v>
          </cell>
          <cell r="E2">
            <v>2</v>
          </cell>
          <cell r="F2">
            <v>1</v>
          </cell>
          <cell r="G2">
            <v>1</v>
          </cell>
          <cell r="H2">
            <v>1</v>
          </cell>
          <cell r="I2">
            <v>2</v>
          </cell>
          <cell r="J2">
            <v>1</v>
          </cell>
          <cell r="K2">
            <v>1</v>
          </cell>
          <cell r="L2">
            <v>1</v>
          </cell>
          <cell r="M2">
            <v>1</v>
          </cell>
          <cell r="N2">
            <v>1</v>
          </cell>
          <cell r="O2">
            <v>1</v>
          </cell>
          <cell r="P2">
            <v>1</v>
          </cell>
          <cell r="Q2">
            <v>1</v>
          </cell>
          <cell r="R2">
            <v>1</v>
          </cell>
          <cell r="S2">
            <v>1</v>
          </cell>
          <cell r="T2">
            <v>1</v>
          </cell>
          <cell r="U2">
            <v>1</v>
          </cell>
          <cell r="W2" t="str">
            <v>021112111111111111</v>
          </cell>
          <cell r="X2">
            <v>1</v>
          </cell>
          <cell r="Y2">
            <v>0</v>
          </cell>
        </row>
        <row r="3">
          <cell r="C3">
            <v>71</v>
          </cell>
          <cell r="D3">
            <v>0</v>
          </cell>
          <cell r="E3">
            <v>2</v>
          </cell>
          <cell r="F3">
            <v>1</v>
          </cell>
          <cell r="G3">
            <v>1</v>
          </cell>
          <cell r="H3">
            <v>1</v>
          </cell>
          <cell r="I3">
            <v>1</v>
          </cell>
          <cell r="J3">
            <v>1</v>
          </cell>
          <cell r="K3">
            <v>1</v>
          </cell>
          <cell r="L3">
            <v>1</v>
          </cell>
          <cell r="M3">
            <v>3</v>
          </cell>
          <cell r="N3">
            <v>1</v>
          </cell>
          <cell r="O3">
            <v>1</v>
          </cell>
          <cell r="P3">
            <v>1</v>
          </cell>
          <cell r="Q3">
            <v>1</v>
          </cell>
          <cell r="R3">
            <v>1</v>
          </cell>
          <cell r="S3">
            <v>1</v>
          </cell>
          <cell r="T3">
            <v>1</v>
          </cell>
          <cell r="U3">
            <v>1</v>
          </cell>
          <cell r="W3" t="str">
            <v>021111111311111111</v>
          </cell>
          <cell r="X3">
            <v>71</v>
          </cell>
          <cell r="Y3">
            <v>0</v>
          </cell>
        </row>
        <row r="4">
          <cell r="C4">
            <v>100</v>
          </cell>
          <cell r="D4">
            <v>0</v>
          </cell>
          <cell r="E4">
            <v>2</v>
          </cell>
          <cell r="F4">
            <v>1</v>
          </cell>
          <cell r="G4">
            <v>1</v>
          </cell>
          <cell r="H4">
            <v>1</v>
          </cell>
          <cell r="I4">
            <v>2</v>
          </cell>
          <cell r="J4">
            <v>1</v>
          </cell>
          <cell r="K4">
            <v>1</v>
          </cell>
          <cell r="L4">
            <v>1</v>
          </cell>
          <cell r="M4">
            <v>1</v>
          </cell>
          <cell r="N4">
            <v>3</v>
          </cell>
          <cell r="O4">
            <v>1</v>
          </cell>
          <cell r="P4">
            <v>1</v>
          </cell>
          <cell r="Q4">
            <v>1</v>
          </cell>
          <cell r="R4">
            <v>1</v>
          </cell>
          <cell r="S4">
            <v>1</v>
          </cell>
          <cell r="T4">
            <v>1</v>
          </cell>
          <cell r="U4">
            <v>1</v>
          </cell>
          <cell r="W4" t="str">
            <v>021112111131111111</v>
          </cell>
          <cell r="X4">
            <v>100</v>
          </cell>
          <cell r="Y4">
            <v>0</v>
          </cell>
        </row>
        <row r="5">
          <cell r="C5">
            <v>2190</v>
          </cell>
          <cell r="D5">
            <v>0</v>
          </cell>
          <cell r="E5">
            <v>2</v>
          </cell>
          <cell r="F5">
            <v>1</v>
          </cell>
          <cell r="G5">
            <v>1</v>
          </cell>
          <cell r="H5">
            <v>3</v>
          </cell>
          <cell r="I5">
            <v>2</v>
          </cell>
          <cell r="J5">
            <v>1</v>
          </cell>
          <cell r="K5">
            <v>1</v>
          </cell>
          <cell r="L5">
            <v>1</v>
          </cell>
          <cell r="M5">
            <v>1</v>
          </cell>
          <cell r="N5">
            <v>3</v>
          </cell>
          <cell r="O5">
            <v>3</v>
          </cell>
          <cell r="P5">
            <v>1</v>
          </cell>
          <cell r="Q5">
            <v>1</v>
          </cell>
          <cell r="R5">
            <v>1</v>
          </cell>
          <cell r="S5">
            <v>1</v>
          </cell>
          <cell r="T5">
            <v>1</v>
          </cell>
          <cell r="U5">
            <v>1</v>
          </cell>
          <cell r="W5" t="str">
            <v>021132111133111111</v>
          </cell>
          <cell r="X5">
            <v>2190</v>
          </cell>
          <cell r="Y5">
            <v>0</v>
          </cell>
        </row>
        <row r="6">
          <cell r="C6">
            <v>2390</v>
          </cell>
          <cell r="D6">
            <v>0</v>
          </cell>
          <cell r="E6">
            <v>2</v>
          </cell>
          <cell r="F6">
            <v>1</v>
          </cell>
          <cell r="G6">
            <v>1</v>
          </cell>
          <cell r="H6">
            <v>3</v>
          </cell>
          <cell r="I6">
            <v>2</v>
          </cell>
          <cell r="J6">
            <v>1</v>
          </cell>
          <cell r="K6">
            <v>1</v>
          </cell>
          <cell r="L6">
            <v>1</v>
          </cell>
          <cell r="M6">
            <v>1</v>
          </cell>
          <cell r="N6">
            <v>3</v>
          </cell>
          <cell r="O6">
            <v>3</v>
          </cell>
          <cell r="P6">
            <v>2</v>
          </cell>
          <cell r="Q6">
            <v>1</v>
          </cell>
          <cell r="R6">
            <v>1</v>
          </cell>
          <cell r="S6">
            <v>1</v>
          </cell>
          <cell r="T6">
            <v>1</v>
          </cell>
          <cell r="U6">
            <v>1</v>
          </cell>
          <cell r="W6" t="str">
            <v>021132111133211111</v>
          </cell>
          <cell r="X6">
            <v>2390</v>
          </cell>
          <cell r="Y6">
            <v>0</v>
          </cell>
        </row>
        <row r="7">
          <cell r="C7">
            <v>4100</v>
          </cell>
          <cell r="D7">
            <v>0</v>
          </cell>
          <cell r="E7">
            <v>2</v>
          </cell>
          <cell r="F7">
            <v>1</v>
          </cell>
          <cell r="G7">
            <v>1</v>
          </cell>
          <cell r="H7">
            <v>1</v>
          </cell>
          <cell r="I7">
            <v>2</v>
          </cell>
          <cell r="J7">
            <v>1</v>
          </cell>
          <cell r="K7">
            <v>1</v>
          </cell>
          <cell r="L7">
            <v>1</v>
          </cell>
          <cell r="M7">
            <v>1</v>
          </cell>
          <cell r="N7">
            <v>3</v>
          </cell>
          <cell r="O7">
            <v>4</v>
          </cell>
          <cell r="P7">
            <v>1</v>
          </cell>
          <cell r="Q7">
            <v>1</v>
          </cell>
          <cell r="R7">
            <v>1</v>
          </cell>
          <cell r="S7">
            <v>1</v>
          </cell>
          <cell r="T7">
            <v>1</v>
          </cell>
          <cell r="U7">
            <v>1</v>
          </cell>
          <cell r="W7" t="str">
            <v>021112111134111111</v>
          </cell>
          <cell r="X7">
            <v>4100</v>
          </cell>
          <cell r="Y7">
            <v>0</v>
          </cell>
        </row>
        <row r="8">
          <cell r="C8">
            <v>4300</v>
          </cell>
          <cell r="D8">
            <v>0</v>
          </cell>
          <cell r="E8">
            <v>2</v>
          </cell>
          <cell r="F8">
            <v>1</v>
          </cell>
          <cell r="G8">
            <v>1</v>
          </cell>
          <cell r="H8">
            <v>1</v>
          </cell>
          <cell r="I8">
            <v>2</v>
          </cell>
          <cell r="J8">
            <v>1</v>
          </cell>
          <cell r="K8">
            <v>1</v>
          </cell>
          <cell r="L8">
            <v>1</v>
          </cell>
          <cell r="M8">
            <v>1</v>
          </cell>
          <cell r="N8">
            <v>3</v>
          </cell>
          <cell r="O8">
            <v>4</v>
          </cell>
          <cell r="P8">
            <v>2</v>
          </cell>
          <cell r="Q8">
            <v>1</v>
          </cell>
          <cell r="R8">
            <v>1</v>
          </cell>
          <cell r="S8">
            <v>1</v>
          </cell>
          <cell r="T8">
            <v>1</v>
          </cell>
          <cell r="U8">
            <v>1</v>
          </cell>
          <cell r="W8" t="str">
            <v>021112111134211111</v>
          </cell>
          <cell r="X8">
            <v>4300</v>
          </cell>
          <cell r="Y8">
            <v>0</v>
          </cell>
        </row>
        <row r="9">
          <cell r="C9">
            <v>10009</v>
          </cell>
          <cell r="D9">
            <v>0</v>
          </cell>
          <cell r="E9">
            <v>3</v>
          </cell>
          <cell r="F9">
            <v>1</v>
          </cell>
          <cell r="G9">
            <v>1</v>
          </cell>
          <cell r="H9">
            <v>1</v>
          </cell>
          <cell r="I9">
            <v>2</v>
          </cell>
          <cell r="J9">
            <v>1</v>
          </cell>
          <cell r="K9">
            <v>1</v>
          </cell>
          <cell r="L9">
            <v>1</v>
          </cell>
          <cell r="M9">
            <v>2</v>
          </cell>
          <cell r="N9">
            <v>1</v>
          </cell>
          <cell r="O9">
            <v>1</v>
          </cell>
          <cell r="P9">
            <v>1</v>
          </cell>
          <cell r="Q9">
            <v>1</v>
          </cell>
          <cell r="R9">
            <v>1</v>
          </cell>
          <cell r="S9">
            <v>1</v>
          </cell>
          <cell r="T9">
            <v>1</v>
          </cell>
          <cell r="U9">
            <v>1</v>
          </cell>
          <cell r="W9" t="str">
            <v>031112111211111111</v>
          </cell>
          <cell r="X9">
            <v>10009</v>
          </cell>
          <cell r="Y9">
            <v>0</v>
          </cell>
        </row>
        <row r="10">
          <cell r="C10">
            <v>30009</v>
          </cell>
          <cell r="D10">
            <v>0</v>
          </cell>
          <cell r="E10">
            <v>10</v>
          </cell>
          <cell r="F10">
            <v>1</v>
          </cell>
          <cell r="G10">
            <v>1</v>
          </cell>
          <cell r="H10">
            <v>1</v>
          </cell>
          <cell r="I10">
            <v>1</v>
          </cell>
          <cell r="J10">
            <v>1</v>
          </cell>
          <cell r="K10">
            <v>1</v>
          </cell>
          <cell r="L10">
            <v>1</v>
          </cell>
          <cell r="M10">
            <v>3</v>
          </cell>
          <cell r="N10">
            <v>1</v>
          </cell>
          <cell r="O10">
            <v>1</v>
          </cell>
          <cell r="P10">
            <v>1</v>
          </cell>
          <cell r="Q10">
            <v>1</v>
          </cell>
          <cell r="R10">
            <v>1</v>
          </cell>
          <cell r="S10">
            <v>1</v>
          </cell>
          <cell r="T10">
            <v>1</v>
          </cell>
          <cell r="U10">
            <v>1</v>
          </cell>
          <cell r="W10" t="str">
            <v>0101111111311111111</v>
          </cell>
          <cell r="X10">
            <v>30009</v>
          </cell>
          <cell r="Y10">
            <v>0</v>
          </cell>
        </row>
        <row r="11">
          <cell r="C11">
            <v>60300</v>
          </cell>
          <cell r="D11">
            <v>0</v>
          </cell>
          <cell r="E11">
            <v>2</v>
          </cell>
          <cell r="F11">
            <v>1</v>
          </cell>
          <cell r="G11">
            <v>1</v>
          </cell>
          <cell r="H11">
            <v>1</v>
          </cell>
          <cell r="I11">
            <v>2</v>
          </cell>
          <cell r="J11">
            <v>5</v>
          </cell>
          <cell r="K11">
            <v>1</v>
          </cell>
          <cell r="L11">
            <v>1</v>
          </cell>
          <cell r="M11">
            <v>1</v>
          </cell>
          <cell r="N11">
            <v>3</v>
          </cell>
          <cell r="O11">
            <v>1</v>
          </cell>
          <cell r="P11">
            <v>2</v>
          </cell>
          <cell r="Q11">
            <v>1</v>
          </cell>
          <cell r="R11">
            <v>1</v>
          </cell>
          <cell r="S11">
            <v>1</v>
          </cell>
          <cell r="T11">
            <v>1</v>
          </cell>
          <cell r="U11">
            <v>1</v>
          </cell>
          <cell r="W11" t="str">
            <v>021112511131211111</v>
          </cell>
          <cell r="X11">
            <v>60300</v>
          </cell>
          <cell r="Y11">
            <v>0</v>
          </cell>
        </row>
        <row r="12">
          <cell r="C12">
            <v>80000</v>
          </cell>
          <cell r="D12">
            <v>0</v>
          </cell>
          <cell r="E12">
            <v>2</v>
          </cell>
          <cell r="F12">
            <v>1</v>
          </cell>
          <cell r="G12">
            <v>1</v>
          </cell>
          <cell r="H12">
            <v>1</v>
          </cell>
          <cell r="I12">
            <v>2</v>
          </cell>
          <cell r="J12">
            <v>2</v>
          </cell>
          <cell r="K12">
            <v>1</v>
          </cell>
          <cell r="L12">
            <v>1</v>
          </cell>
          <cell r="M12">
            <v>1</v>
          </cell>
          <cell r="N12">
            <v>1</v>
          </cell>
          <cell r="O12">
            <v>1</v>
          </cell>
          <cell r="P12">
            <v>1</v>
          </cell>
          <cell r="Q12">
            <v>1</v>
          </cell>
          <cell r="R12">
            <v>1</v>
          </cell>
          <cell r="S12">
            <v>1</v>
          </cell>
          <cell r="T12">
            <v>1</v>
          </cell>
          <cell r="U12">
            <v>1</v>
          </cell>
          <cell r="W12" t="str">
            <v>021112211111111111</v>
          </cell>
          <cell r="X12">
            <v>80000</v>
          </cell>
          <cell r="Y12">
            <v>0</v>
          </cell>
        </row>
        <row r="13">
          <cell r="C13">
            <v>80100</v>
          </cell>
          <cell r="D13">
            <v>0</v>
          </cell>
          <cell r="E13">
            <v>2</v>
          </cell>
          <cell r="F13">
            <v>1</v>
          </cell>
          <cell r="G13">
            <v>1</v>
          </cell>
          <cell r="H13">
            <v>1</v>
          </cell>
          <cell r="I13">
            <v>2</v>
          </cell>
          <cell r="J13">
            <v>2</v>
          </cell>
          <cell r="K13">
            <v>1</v>
          </cell>
          <cell r="L13">
            <v>1</v>
          </cell>
          <cell r="M13">
            <v>1</v>
          </cell>
          <cell r="N13">
            <v>3</v>
          </cell>
          <cell r="O13">
            <v>1</v>
          </cell>
          <cell r="P13">
            <v>1</v>
          </cell>
          <cell r="Q13">
            <v>1</v>
          </cell>
          <cell r="R13">
            <v>1</v>
          </cell>
          <cell r="S13">
            <v>1</v>
          </cell>
          <cell r="T13">
            <v>1</v>
          </cell>
          <cell r="U13">
            <v>1</v>
          </cell>
          <cell r="W13" t="str">
            <v>021112211131111111</v>
          </cell>
          <cell r="X13">
            <v>80100</v>
          </cell>
          <cell r="Y13">
            <v>0</v>
          </cell>
        </row>
        <row r="14">
          <cell r="C14">
            <v>90000</v>
          </cell>
          <cell r="D14">
            <v>0</v>
          </cell>
          <cell r="E14">
            <v>2</v>
          </cell>
          <cell r="F14">
            <v>1</v>
          </cell>
          <cell r="G14">
            <v>1</v>
          </cell>
          <cell r="H14">
            <v>1</v>
          </cell>
          <cell r="I14">
            <v>2</v>
          </cell>
          <cell r="J14">
            <v>3</v>
          </cell>
          <cell r="K14">
            <v>1</v>
          </cell>
          <cell r="L14">
            <v>1</v>
          </cell>
          <cell r="M14">
            <v>1</v>
          </cell>
          <cell r="N14">
            <v>1</v>
          </cell>
          <cell r="O14">
            <v>1</v>
          </cell>
          <cell r="P14">
            <v>1</v>
          </cell>
          <cell r="Q14">
            <v>1</v>
          </cell>
          <cell r="R14">
            <v>1</v>
          </cell>
          <cell r="S14">
            <v>1</v>
          </cell>
          <cell r="T14">
            <v>1</v>
          </cell>
          <cell r="U14">
            <v>1</v>
          </cell>
          <cell r="W14" t="str">
            <v>021112311111111111</v>
          </cell>
          <cell r="X14">
            <v>90000</v>
          </cell>
          <cell r="Y14">
            <v>0</v>
          </cell>
        </row>
        <row r="15">
          <cell r="C15">
            <v>90100</v>
          </cell>
          <cell r="D15">
            <v>0</v>
          </cell>
          <cell r="E15">
            <v>2</v>
          </cell>
          <cell r="F15">
            <v>1</v>
          </cell>
          <cell r="G15">
            <v>1</v>
          </cell>
          <cell r="H15">
            <v>1</v>
          </cell>
          <cell r="I15">
            <v>2</v>
          </cell>
          <cell r="J15">
            <v>3</v>
          </cell>
          <cell r="K15">
            <v>1</v>
          </cell>
          <cell r="L15">
            <v>1</v>
          </cell>
          <cell r="M15">
            <v>1</v>
          </cell>
          <cell r="N15">
            <v>3</v>
          </cell>
          <cell r="O15">
            <v>1</v>
          </cell>
          <cell r="P15">
            <v>1</v>
          </cell>
          <cell r="Q15">
            <v>1</v>
          </cell>
          <cell r="R15">
            <v>1</v>
          </cell>
          <cell r="S15">
            <v>1</v>
          </cell>
          <cell r="T15">
            <v>1</v>
          </cell>
          <cell r="U15">
            <v>1</v>
          </cell>
          <cell r="W15" t="str">
            <v>021112311131111111</v>
          </cell>
          <cell r="X15">
            <v>90100</v>
          </cell>
          <cell r="Y15">
            <v>0</v>
          </cell>
        </row>
        <row r="16">
          <cell r="C16">
            <v>90300</v>
          </cell>
          <cell r="D16">
            <v>0</v>
          </cell>
          <cell r="E16">
            <v>2</v>
          </cell>
          <cell r="F16">
            <v>1</v>
          </cell>
          <cell r="G16">
            <v>1</v>
          </cell>
          <cell r="H16">
            <v>1</v>
          </cell>
          <cell r="I16">
            <v>2</v>
          </cell>
          <cell r="J16">
            <v>3</v>
          </cell>
          <cell r="K16">
            <v>1</v>
          </cell>
          <cell r="L16">
            <v>1</v>
          </cell>
          <cell r="M16">
            <v>1</v>
          </cell>
          <cell r="N16">
            <v>3</v>
          </cell>
          <cell r="O16">
            <v>1</v>
          </cell>
          <cell r="P16">
            <v>2</v>
          </cell>
          <cell r="Q16">
            <v>1</v>
          </cell>
          <cell r="R16">
            <v>1</v>
          </cell>
          <cell r="S16">
            <v>1</v>
          </cell>
          <cell r="T16">
            <v>1</v>
          </cell>
          <cell r="U16">
            <v>1</v>
          </cell>
          <cell r="W16" t="str">
            <v>021112311131211111</v>
          </cell>
          <cell r="X16">
            <v>90300</v>
          </cell>
          <cell r="Y16">
            <v>0</v>
          </cell>
        </row>
        <row r="17">
          <cell r="C17">
            <v>94100</v>
          </cell>
          <cell r="D17">
            <v>0</v>
          </cell>
          <cell r="E17">
            <v>2</v>
          </cell>
          <cell r="F17">
            <v>1</v>
          </cell>
          <cell r="G17">
            <v>1</v>
          </cell>
          <cell r="H17">
            <v>1</v>
          </cell>
          <cell r="I17">
            <v>2</v>
          </cell>
          <cell r="J17">
            <v>3</v>
          </cell>
          <cell r="K17">
            <v>1</v>
          </cell>
          <cell r="L17">
            <v>1</v>
          </cell>
          <cell r="M17">
            <v>1</v>
          </cell>
          <cell r="N17">
            <v>3</v>
          </cell>
          <cell r="O17">
            <v>4</v>
          </cell>
          <cell r="P17">
            <v>1</v>
          </cell>
          <cell r="Q17">
            <v>1</v>
          </cell>
          <cell r="R17">
            <v>1</v>
          </cell>
          <cell r="S17">
            <v>1</v>
          </cell>
          <cell r="T17">
            <v>1</v>
          </cell>
          <cell r="U17">
            <v>1</v>
          </cell>
          <cell r="W17" t="str">
            <v>021112311134111111</v>
          </cell>
          <cell r="X17">
            <v>94100</v>
          </cell>
          <cell r="Y17">
            <v>0</v>
          </cell>
        </row>
        <row r="18">
          <cell r="C18">
            <v>94300</v>
          </cell>
          <cell r="D18">
            <v>0</v>
          </cell>
          <cell r="E18">
            <v>2</v>
          </cell>
          <cell r="F18">
            <v>1</v>
          </cell>
          <cell r="G18">
            <v>1</v>
          </cell>
          <cell r="H18">
            <v>1</v>
          </cell>
          <cell r="I18">
            <v>2</v>
          </cell>
          <cell r="J18">
            <v>3</v>
          </cell>
          <cell r="K18">
            <v>1</v>
          </cell>
          <cell r="L18">
            <v>1</v>
          </cell>
          <cell r="M18">
            <v>1</v>
          </cell>
          <cell r="N18">
            <v>3</v>
          </cell>
          <cell r="O18">
            <v>4</v>
          </cell>
          <cell r="P18">
            <v>2</v>
          </cell>
          <cell r="Q18">
            <v>1</v>
          </cell>
          <cell r="R18">
            <v>1</v>
          </cell>
          <cell r="S18">
            <v>1</v>
          </cell>
          <cell r="T18">
            <v>1</v>
          </cell>
          <cell r="U18">
            <v>1</v>
          </cell>
          <cell r="W18" t="str">
            <v>021112311134211111</v>
          </cell>
          <cell r="X18">
            <v>94300</v>
          </cell>
          <cell r="Y18">
            <v>0</v>
          </cell>
        </row>
        <row r="19">
          <cell r="C19">
            <v>100000</v>
          </cell>
          <cell r="D19">
            <v>1</v>
          </cell>
          <cell r="E19">
            <v>2</v>
          </cell>
          <cell r="F19">
            <v>2</v>
          </cell>
          <cell r="G19">
            <v>1</v>
          </cell>
          <cell r="H19">
            <v>1</v>
          </cell>
          <cell r="I19">
            <v>2</v>
          </cell>
          <cell r="J19">
            <v>1</v>
          </cell>
          <cell r="K19">
            <v>1</v>
          </cell>
          <cell r="L19">
            <v>1</v>
          </cell>
          <cell r="M19">
            <v>1</v>
          </cell>
          <cell r="N19">
            <v>2</v>
          </cell>
          <cell r="O19">
            <v>1</v>
          </cell>
          <cell r="P19">
            <v>1</v>
          </cell>
          <cell r="Q19">
            <v>1</v>
          </cell>
          <cell r="R19">
            <v>1</v>
          </cell>
          <cell r="S19">
            <v>1</v>
          </cell>
          <cell r="T19">
            <v>1</v>
          </cell>
          <cell r="U19">
            <v>1</v>
          </cell>
          <cell r="W19" t="str">
            <v>122112111121111111</v>
          </cell>
          <cell r="X19">
            <v>100000</v>
          </cell>
          <cell r="Y19">
            <v>0</v>
          </cell>
        </row>
        <row r="20">
          <cell r="C20">
            <v>100001</v>
          </cell>
          <cell r="D20">
            <v>1</v>
          </cell>
          <cell r="E20">
            <v>2</v>
          </cell>
          <cell r="F20">
            <v>3</v>
          </cell>
          <cell r="G20">
            <v>1</v>
          </cell>
          <cell r="H20">
            <v>1</v>
          </cell>
          <cell r="I20">
            <v>2</v>
          </cell>
          <cell r="J20">
            <v>1</v>
          </cell>
          <cell r="K20">
            <v>1</v>
          </cell>
          <cell r="L20">
            <v>1</v>
          </cell>
          <cell r="M20">
            <v>1</v>
          </cell>
          <cell r="N20">
            <v>2</v>
          </cell>
          <cell r="O20">
            <v>1</v>
          </cell>
          <cell r="P20">
            <v>1</v>
          </cell>
          <cell r="Q20">
            <v>1</v>
          </cell>
          <cell r="R20">
            <v>1</v>
          </cell>
          <cell r="S20">
            <v>1</v>
          </cell>
          <cell r="T20">
            <v>1</v>
          </cell>
          <cell r="U20">
            <v>1</v>
          </cell>
          <cell r="W20" t="str">
            <v>123112111121111111</v>
          </cell>
          <cell r="X20">
            <v>100001</v>
          </cell>
          <cell r="Y20">
            <v>0</v>
          </cell>
        </row>
        <row r="21">
          <cell r="C21">
            <v>100002</v>
          </cell>
          <cell r="D21">
            <v>1</v>
          </cell>
          <cell r="E21">
            <v>2</v>
          </cell>
          <cell r="F21">
            <v>7</v>
          </cell>
          <cell r="G21">
            <v>1</v>
          </cell>
          <cell r="H21">
            <v>1</v>
          </cell>
          <cell r="I21">
            <v>2</v>
          </cell>
          <cell r="J21">
            <v>1</v>
          </cell>
          <cell r="K21">
            <v>1</v>
          </cell>
          <cell r="L21">
            <v>1</v>
          </cell>
          <cell r="M21">
            <v>1</v>
          </cell>
          <cell r="N21">
            <v>2</v>
          </cell>
          <cell r="O21">
            <v>1</v>
          </cell>
          <cell r="P21">
            <v>1</v>
          </cell>
          <cell r="Q21">
            <v>1</v>
          </cell>
          <cell r="R21">
            <v>1</v>
          </cell>
          <cell r="S21">
            <v>1</v>
          </cell>
          <cell r="T21">
            <v>1</v>
          </cell>
          <cell r="U21">
            <v>1</v>
          </cell>
          <cell r="W21" t="str">
            <v>127112111121111111</v>
          </cell>
          <cell r="X21">
            <v>100002</v>
          </cell>
          <cell r="Y21">
            <v>0</v>
          </cell>
        </row>
        <row r="22">
          <cell r="C22">
            <v>100100</v>
          </cell>
          <cell r="D22">
            <v>1</v>
          </cell>
          <cell r="E22">
            <v>2</v>
          </cell>
          <cell r="F22">
            <v>2</v>
          </cell>
          <cell r="G22">
            <v>1</v>
          </cell>
          <cell r="H22">
            <v>1</v>
          </cell>
          <cell r="I22">
            <v>2</v>
          </cell>
          <cell r="J22">
            <v>1</v>
          </cell>
          <cell r="K22">
            <v>1</v>
          </cell>
          <cell r="L22">
            <v>1</v>
          </cell>
          <cell r="M22">
            <v>1</v>
          </cell>
          <cell r="N22">
            <v>3</v>
          </cell>
          <cell r="O22">
            <v>1</v>
          </cell>
          <cell r="P22">
            <v>1</v>
          </cell>
          <cell r="Q22">
            <v>1</v>
          </cell>
          <cell r="R22">
            <v>1</v>
          </cell>
          <cell r="S22">
            <v>1</v>
          </cell>
          <cell r="T22">
            <v>1</v>
          </cell>
          <cell r="U22">
            <v>1</v>
          </cell>
          <cell r="W22" t="str">
            <v>122112111131111111</v>
          </cell>
          <cell r="X22">
            <v>100100</v>
          </cell>
          <cell r="Y22">
            <v>0</v>
          </cell>
        </row>
        <row r="23">
          <cell r="C23">
            <v>100101</v>
          </cell>
          <cell r="D23">
            <v>1</v>
          </cell>
          <cell r="E23">
            <v>2</v>
          </cell>
          <cell r="F23">
            <v>3</v>
          </cell>
          <cell r="G23">
            <v>1</v>
          </cell>
          <cell r="H23">
            <v>1</v>
          </cell>
          <cell r="I23">
            <v>2</v>
          </cell>
          <cell r="J23">
            <v>1</v>
          </cell>
          <cell r="K23">
            <v>1</v>
          </cell>
          <cell r="L23">
            <v>1</v>
          </cell>
          <cell r="M23">
            <v>1</v>
          </cell>
          <cell r="N23">
            <v>3</v>
          </cell>
          <cell r="O23">
            <v>1</v>
          </cell>
          <cell r="P23">
            <v>1</v>
          </cell>
          <cell r="Q23">
            <v>1</v>
          </cell>
          <cell r="R23">
            <v>1</v>
          </cell>
          <cell r="S23">
            <v>1</v>
          </cell>
          <cell r="T23">
            <v>1</v>
          </cell>
          <cell r="U23">
            <v>1</v>
          </cell>
          <cell r="W23" t="str">
            <v>123112111131111111</v>
          </cell>
          <cell r="X23">
            <v>100101</v>
          </cell>
          <cell r="Y23">
            <v>0</v>
          </cell>
        </row>
        <row r="24">
          <cell r="C24">
            <v>100104</v>
          </cell>
          <cell r="D24">
            <v>1</v>
          </cell>
          <cell r="E24">
            <v>2</v>
          </cell>
          <cell r="F24">
            <v>9</v>
          </cell>
          <cell r="G24">
            <v>1</v>
          </cell>
          <cell r="H24">
            <v>1</v>
          </cell>
          <cell r="I24">
            <v>6</v>
          </cell>
          <cell r="J24">
            <v>1</v>
          </cell>
          <cell r="K24">
            <v>1</v>
          </cell>
          <cell r="L24">
            <v>1</v>
          </cell>
          <cell r="M24">
            <v>1</v>
          </cell>
          <cell r="N24">
            <v>3</v>
          </cell>
          <cell r="O24">
            <v>1</v>
          </cell>
          <cell r="P24">
            <v>1</v>
          </cell>
          <cell r="Q24">
            <v>2</v>
          </cell>
          <cell r="R24">
            <v>1</v>
          </cell>
          <cell r="S24">
            <v>2</v>
          </cell>
          <cell r="T24">
            <v>1</v>
          </cell>
          <cell r="U24">
            <v>1</v>
          </cell>
          <cell r="W24" t="str">
            <v>129116111131121211</v>
          </cell>
          <cell r="X24">
            <v>100104</v>
          </cell>
          <cell r="Y24">
            <v>0</v>
          </cell>
        </row>
        <row r="25">
          <cell r="C25">
            <v>100109</v>
          </cell>
          <cell r="D25">
            <v>1</v>
          </cell>
          <cell r="E25">
            <v>2</v>
          </cell>
          <cell r="F25">
            <v>1</v>
          </cell>
          <cell r="G25">
            <v>1</v>
          </cell>
          <cell r="H25">
            <v>1</v>
          </cell>
          <cell r="I25">
            <v>2</v>
          </cell>
          <cell r="J25">
            <v>1</v>
          </cell>
          <cell r="K25">
            <v>1</v>
          </cell>
          <cell r="L25">
            <v>1</v>
          </cell>
          <cell r="M25">
            <v>1</v>
          </cell>
          <cell r="N25">
            <v>3</v>
          </cell>
          <cell r="O25">
            <v>1</v>
          </cell>
          <cell r="P25">
            <v>1</v>
          </cell>
          <cell r="Q25">
            <v>1</v>
          </cell>
          <cell r="R25">
            <v>1</v>
          </cell>
          <cell r="S25">
            <v>1</v>
          </cell>
          <cell r="T25">
            <v>1</v>
          </cell>
          <cell r="U25">
            <v>1</v>
          </cell>
          <cell r="W25" t="str">
            <v>121112111131111111</v>
          </cell>
          <cell r="X25">
            <v>100109</v>
          </cell>
          <cell r="Y25">
            <v>0</v>
          </cell>
        </row>
        <row r="26">
          <cell r="C26">
            <v>100169</v>
          </cell>
          <cell r="D26">
            <v>1</v>
          </cell>
          <cell r="E26">
            <v>2</v>
          </cell>
          <cell r="F26">
            <v>1</v>
          </cell>
          <cell r="G26">
            <v>1</v>
          </cell>
          <cell r="H26">
            <v>4</v>
          </cell>
          <cell r="I26">
            <v>2</v>
          </cell>
          <cell r="J26">
            <v>1</v>
          </cell>
          <cell r="K26">
            <v>1</v>
          </cell>
          <cell r="L26">
            <v>1</v>
          </cell>
          <cell r="M26">
            <v>1</v>
          </cell>
          <cell r="N26">
            <v>3</v>
          </cell>
          <cell r="O26">
            <v>1</v>
          </cell>
          <cell r="P26">
            <v>1</v>
          </cell>
          <cell r="Q26">
            <v>1</v>
          </cell>
          <cell r="R26">
            <v>1</v>
          </cell>
          <cell r="S26">
            <v>1</v>
          </cell>
          <cell r="T26">
            <v>1</v>
          </cell>
          <cell r="U26">
            <v>1</v>
          </cell>
          <cell r="W26" t="str">
            <v>121142111131111111</v>
          </cell>
          <cell r="X26">
            <v>100169</v>
          </cell>
          <cell r="Y26">
            <v>0</v>
          </cell>
        </row>
        <row r="27">
          <cell r="C27">
            <v>100170</v>
          </cell>
          <cell r="D27">
            <v>1</v>
          </cell>
          <cell r="E27">
            <v>2</v>
          </cell>
          <cell r="F27">
            <v>2</v>
          </cell>
          <cell r="G27">
            <v>1</v>
          </cell>
          <cell r="H27">
            <v>1</v>
          </cell>
          <cell r="I27">
            <v>2</v>
          </cell>
          <cell r="J27">
            <v>1</v>
          </cell>
          <cell r="K27">
            <v>1</v>
          </cell>
          <cell r="L27">
            <v>1</v>
          </cell>
          <cell r="M27">
            <v>2</v>
          </cell>
          <cell r="N27">
            <v>3</v>
          </cell>
          <cell r="O27">
            <v>1</v>
          </cell>
          <cell r="P27">
            <v>1</v>
          </cell>
          <cell r="Q27">
            <v>1</v>
          </cell>
          <cell r="R27">
            <v>1</v>
          </cell>
          <cell r="S27">
            <v>1</v>
          </cell>
          <cell r="T27">
            <v>1</v>
          </cell>
          <cell r="U27">
            <v>1</v>
          </cell>
          <cell r="W27" t="str">
            <v>122112111231111111</v>
          </cell>
          <cell r="X27">
            <v>100170</v>
          </cell>
          <cell r="Y27">
            <v>0</v>
          </cell>
        </row>
        <row r="28">
          <cell r="C28">
            <v>100189</v>
          </cell>
          <cell r="D28">
            <v>1</v>
          </cell>
          <cell r="E28">
            <v>2</v>
          </cell>
          <cell r="F28">
            <v>1</v>
          </cell>
          <cell r="G28">
            <v>1</v>
          </cell>
          <cell r="H28">
            <v>2</v>
          </cell>
          <cell r="I28">
            <v>2</v>
          </cell>
          <cell r="J28">
            <v>1</v>
          </cell>
          <cell r="K28">
            <v>1</v>
          </cell>
          <cell r="L28">
            <v>1</v>
          </cell>
          <cell r="M28">
            <v>1</v>
          </cell>
          <cell r="N28">
            <v>3</v>
          </cell>
          <cell r="O28">
            <v>1</v>
          </cell>
          <cell r="P28">
            <v>1</v>
          </cell>
          <cell r="Q28">
            <v>1</v>
          </cell>
          <cell r="R28">
            <v>1</v>
          </cell>
          <cell r="S28">
            <v>1</v>
          </cell>
          <cell r="T28">
            <v>1</v>
          </cell>
          <cell r="U28">
            <v>1</v>
          </cell>
          <cell r="W28" t="str">
            <v>121122111131111111</v>
          </cell>
          <cell r="X28">
            <v>100189</v>
          </cell>
          <cell r="Y28">
            <v>0</v>
          </cell>
        </row>
        <row r="29">
          <cell r="C29">
            <v>100199</v>
          </cell>
          <cell r="D29">
            <v>1</v>
          </cell>
          <cell r="E29">
            <v>2</v>
          </cell>
          <cell r="F29">
            <v>1</v>
          </cell>
          <cell r="G29">
            <v>1</v>
          </cell>
          <cell r="H29">
            <v>3</v>
          </cell>
          <cell r="I29">
            <v>2</v>
          </cell>
          <cell r="J29">
            <v>1</v>
          </cell>
          <cell r="K29">
            <v>1</v>
          </cell>
          <cell r="L29">
            <v>1</v>
          </cell>
          <cell r="M29">
            <v>1</v>
          </cell>
          <cell r="N29">
            <v>3</v>
          </cell>
          <cell r="O29">
            <v>1</v>
          </cell>
          <cell r="P29">
            <v>1</v>
          </cell>
          <cell r="Q29">
            <v>1</v>
          </cell>
          <cell r="R29">
            <v>1</v>
          </cell>
          <cell r="S29">
            <v>1</v>
          </cell>
          <cell r="T29">
            <v>1</v>
          </cell>
          <cell r="U29">
            <v>1</v>
          </cell>
          <cell r="W29" t="str">
            <v>121132111131111111</v>
          </cell>
          <cell r="X29">
            <v>100199</v>
          </cell>
          <cell r="Y29">
            <v>0</v>
          </cell>
        </row>
        <row r="30">
          <cell r="C30">
            <v>100200</v>
          </cell>
          <cell r="D30">
            <v>1</v>
          </cell>
          <cell r="E30">
            <v>2</v>
          </cell>
          <cell r="F30">
            <v>2</v>
          </cell>
          <cell r="G30">
            <v>1</v>
          </cell>
          <cell r="H30">
            <v>1</v>
          </cell>
          <cell r="I30">
            <v>2</v>
          </cell>
          <cell r="J30">
            <v>1</v>
          </cell>
          <cell r="K30">
            <v>1</v>
          </cell>
          <cell r="L30">
            <v>1</v>
          </cell>
          <cell r="M30">
            <v>1</v>
          </cell>
          <cell r="N30">
            <v>2</v>
          </cell>
          <cell r="O30">
            <v>1</v>
          </cell>
          <cell r="P30">
            <v>2</v>
          </cell>
          <cell r="Q30">
            <v>1</v>
          </cell>
          <cell r="R30">
            <v>1</v>
          </cell>
          <cell r="S30">
            <v>1</v>
          </cell>
          <cell r="T30">
            <v>1</v>
          </cell>
          <cell r="U30">
            <v>1</v>
          </cell>
          <cell r="W30" t="str">
            <v>122112111121211111</v>
          </cell>
          <cell r="X30">
            <v>100200</v>
          </cell>
          <cell r="Y30">
            <v>0</v>
          </cell>
        </row>
        <row r="31">
          <cell r="C31">
            <v>100201</v>
          </cell>
          <cell r="D31">
            <v>1</v>
          </cell>
          <cell r="E31">
            <v>2</v>
          </cell>
          <cell r="F31">
            <v>3</v>
          </cell>
          <cell r="G31">
            <v>1</v>
          </cell>
          <cell r="H31">
            <v>1</v>
          </cell>
          <cell r="I31">
            <v>2</v>
          </cell>
          <cell r="J31">
            <v>1</v>
          </cell>
          <cell r="K31">
            <v>1</v>
          </cell>
          <cell r="L31">
            <v>1</v>
          </cell>
          <cell r="M31">
            <v>1</v>
          </cell>
          <cell r="N31">
            <v>2</v>
          </cell>
          <cell r="O31">
            <v>1</v>
          </cell>
          <cell r="P31">
            <v>2</v>
          </cell>
          <cell r="Q31">
            <v>1</v>
          </cell>
          <cell r="R31">
            <v>1</v>
          </cell>
          <cell r="S31">
            <v>1</v>
          </cell>
          <cell r="T31">
            <v>1</v>
          </cell>
          <cell r="U31">
            <v>1</v>
          </cell>
          <cell r="W31" t="str">
            <v>123112111121211111</v>
          </cell>
          <cell r="X31">
            <v>100201</v>
          </cell>
          <cell r="Y31">
            <v>0</v>
          </cell>
        </row>
        <row r="32">
          <cell r="C32">
            <v>100300</v>
          </cell>
          <cell r="D32">
            <v>1</v>
          </cell>
          <cell r="E32">
            <v>2</v>
          </cell>
          <cell r="F32">
            <v>2</v>
          </cell>
          <cell r="G32">
            <v>1</v>
          </cell>
          <cell r="H32">
            <v>1</v>
          </cell>
          <cell r="I32">
            <v>2</v>
          </cell>
          <cell r="J32">
            <v>1</v>
          </cell>
          <cell r="K32">
            <v>1</v>
          </cell>
          <cell r="L32">
            <v>1</v>
          </cell>
          <cell r="M32">
            <v>1</v>
          </cell>
          <cell r="N32">
            <v>3</v>
          </cell>
          <cell r="O32">
            <v>1</v>
          </cell>
          <cell r="P32">
            <v>2</v>
          </cell>
          <cell r="Q32">
            <v>1</v>
          </cell>
          <cell r="R32">
            <v>1</v>
          </cell>
          <cell r="S32">
            <v>1</v>
          </cell>
          <cell r="T32">
            <v>1</v>
          </cell>
          <cell r="U32">
            <v>1</v>
          </cell>
          <cell r="W32" t="str">
            <v>122112111131211111</v>
          </cell>
          <cell r="X32">
            <v>100300</v>
          </cell>
          <cell r="Y32">
            <v>0</v>
          </cell>
        </row>
        <row r="33">
          <cell r="C33">
            <v>100301</v>
          </cell>
          <cell r="D33">
            <v>1</v>
          </cell>
          <cell r="E33">
            <v>2</v>
          </cell>
          <cell r="F33">
            <v>3</v>
          </cell>
          <cell r="G33">
            <v>1</v>
          </cell>
          <cell r="H33">
            <v>1</v>
          </cell>
          <cell r="I33">
            <v>2</v>
          </cell>
          <cell r="J33">
            <v>1</v>
          </cell>
          <cell r="K33">
            <v>1</v>
          </cell>
          <cell r="L33">
            <v>1</v>
          </cell>
          <cell r="M33">
            <v>1</v>
          </cell>
          <cell r="N33">
            <v>3</v>
          </cell>
          <cell r="O33">
            <v>1</v>
          </cell>
          <cell r="P33">
            <v>2</v>
          </cell>
          <cell r="Q33">
            <v>1</v>
          </cell>
          <cell r="R33">
            <v>1</v>
          </cell>
          <cell r="S33">
            <v>1</v>
          </cell>
          <cell r="T33">
            <v>1</v>
          </cell>
          <cell r="U33">
            <v>1</v>
          </cell>
          <cell r="W33" t="str">
            <v>123112111131211111</v>
          </cell>
          <cell r="X33">
            <v>100301</v>
          </cell>
          <cell r="Y33">
            <v>0</v>
          </cell>
        </row>
        <row r="34">
          <cell r="C34">
            <v>100369</v>
          </cell>
          <cell r="D34">
            <v>1</v>
          </cell>
          <cell r="E34">
            <v>2</v>
          </cell>
          <cell r="F34">
            <v>1</v>
          </cell>
          <cell r="G34">
            <v>1</v>
          </cell>
          <cell r="H34">
            <v>4</v>
          </cell>
          <cell r="I34">
            <v>2</v>
          </cell>
          <cell r="J34">
            <v>1</v>
          </cell>
          <cell r="K34">
            <v>1</v>
          </cell>
          <cell r="L34">
            <v>1</v>
          </cell>
          <cell r="M34">
            <v>1</v>
          </cell>
          <cell r="N34">
            <v>3</v>
          </cell>
          <cell r="O34">
            <v>1</v>
          </cell>
          <cell r="P34">
            <v>2</v>
          </cell>
          <cell r="Q34">
            <v>1</v>
          </cell>
          <cell r="R34">
            <v>1</v>
          </cell>
          <cell r="S34">
            <v>1</v>
          </cell>
          <cell r="T34">
            <v>1</v>
          </cell>
          <cell r="U34">
            <v>1</v>
          </cell>
          <cell r="W34" t="str">
            <v>121142111131211111</v>
          </cell>
          <cell r="X34">
            <v>100369</v>
          </cell>
          <cell r="Y34">
            <v>0</v>
          </cell>
        </row>
        <row r="35">
          <cell r="C35">
            <v>100389</v>
          </cell>
          <cell r="D35">
            <v>1</v>
          </cell>
          <cell r="E35">
            <v>2</v>
          </cell>
          <cell r="F35">
            <v>1</v>
          </cell>
          <cell r="G35">
            <v>1</v>
          </cell>
          <cell r="H35">
            <v>2</v>
          </cell>
          <cell r="I35">
            <v>2</v>
          </cell>
          <cell r="J35">
            <v>1</v>
          </cell>
          <cell r="K35">
            <v>1</v>
          </cell>
          <cell r="L35">
            <v>1</v>
          </cell>
          <cell r="M35">
            <v>1</v>
          </cell>
          <cell r="N35">
            <v>3</v>
          </cell>
          <cell r="O35">
            <v>1</v>
          </cell>
          <cell r="P35">
            <v>2</v>
          </cell>
          <cell r="Q35">
            <v>1</v>
          </cell>
          <cell r="R35">
            <v>1</v>
          </cell>
          <cell r="S35">
            <v>1</v>
          </cell>
          <cell r="T35">
            <v>1</v>
          </cell>
          <cell r="U35">
            <v>1</v>
          </cell>
          <cell r="W35" t="str">
            <v>121122111131211111</v>
          </cell>
          <cell r="X35">
            <v>100389</v>
          </cell>
          <cell r="Y35">
            <v>0</v>
          </cell>
        </row>
        <row r="36">
          <cell r="C36">
            <v>100399</v>
          </cell>
          <cell r="D36">
            <v>1</v>
          </cell>
          <cell r="E36">
            <v>2</v>
          </cell>
          <cell r="F36">
            <v>1</v>
          </cell>
          <cell r="G36">
            <v>1</v>
          </cell>
          <cell r="H36">
            <v>3</v>
          </cell>
          <cell r="I36">
            <v>2</v>
          </cell>
          <cell r="J36">
            <v>1</v>
          </cell>
          <cell r="K36">
            <v>1</v>
          </cell>
          <cell r="L36">
            <v>1</v>
          </cell>
          <cell r="M36">
            <v>1</v>
          </cell>
          <cell r="N36">
            <v>3</v>
          </cell>
          <cell r="O36">
            <v>1</v>
          </cell>
          <cell r="P36">
            <v>2</v>
          </cell>
          <cell r="Q36">
            <v>1</v>
          </cell>
          <cell r="R36">
            <v>1</v>
          </cell>
          <cell r="S36">
            <v>1</v>
          </cell>
          <cell r="T36">
            <v>1</v>
          </cell>
          <cell r="U36">
            <v>1</v>
          </cell>
          <cell r="W36" t="str">
            <v>121132111131211111</v>
          </cell>
          <cell r="X36">
            <v>100399</v>
          </cell>
          <cell r="Y36">
            <v>0</v>
          </cell>
        </row>
        <row r="37">
          <cell r="C37">
            <v>100500</v>
          </cell>
          <cell r="D37">
            <v>1</v>
          </cell>
          <cell r="E37">
            <v>2</v>
          </cell>
          <cell r="F37">
            <v>2</v>
          </cell>
          <cell r="G37">
            <v>1</v>
          </cell>
          <cell r="H37">
            <v>1</v>
          </cell>
          <cell r="I37">
            <v>2</v>
          </cell>
          <cell r="J37">
            <v>1</v>
          </cell>
          <cell r="K37">
            <v>1</v>
          </cell>
          <cell r="L37">
            <v>1</v>
          </cell>
          <cell r="M37">
            <v>1</v>
          </cell>
          <cell r="N37">
            <v>1</v>
          </cell>
          <cell r="O37">
            <v>1</v>
          </cell>
          <cell r="P37">
            <v>1</v>
          </cell>
          <cell r="Q37">
            <v>1</v>
          </cell>
          <cell r="R37">
            <v>1</v>
          </cell>
          <cell r="S37">
            <v>1</v>
          </cell>
          <cell r="T37">
            <v>1</v>
          </cell>
          <cell r="U37">
            <v>1</v>
          </cell>
          <cell r="W37" t="str">
            <v>122112111111111111</v>
          </cell>
          <cell r="X37">
            <v>100500</v>
          </cell>
          <cell r="Y37">
            <v>0</v>
          </cell>
        </row>
        <row r="38">
          <cell r="C38">
            <v>100509</v>
          </cell>
          <cell r="D38">
            <v>1</v>
          </cell>
          <cell r="E38">
            <v>2</v>
          </cell>
          <cell r="F38">
            <v>1</v>
          </cell>
          <cell r="G38">
            <v>1</v>
          </cell>
          <cell r="H38">
            <v>1</v>
          </cell>
          <cell r="I38">
            <v>2</v>
          </cell>
          <cell r="J38">
            <v>1</v>
          </cell>
          <cell r="K38">
            <v>1</v>
          </cell>
          <cell r="L38">
            <v>1</v>
          </cell>
          <cell r="M38">
            <v>1</v>
          </cell>
          <cell r="N38">
            <v>1</v>
          </cell>
          <cell r="O38">
            <v>1</v>
          </cell>
          <cell r="P38">
            <v>1</v>
          </cell>
          <cell r="Q38">
            <v>1</v>
          </cell>
          <cell r="R38">
            <v>1</v>
          </cell>
          <cell r="S38">
            <v>1</v>
          </cell>
          <cell r="T38">
            <v>1</v>
          </cell>
          <cell r="U38">
            <v>1</v>
          </cell>
          <cell r="W38" t="str">
            <v>121112111111111111</v>
          </cell>
          <cell r="X38">
            <v>100509</v>
          </cell>
          <cell r="Y38">
            <v>0</v>
          </cell>
        </row>
        <row r="39">
          <cell r="C39">
            <v>101000</v>
          </cell>
          <cell r="D39">
            <v>1</v>
          </cell>
          <cell r="E39">
            <v>2</v>
          </cell>
          <cell r="F39">
            <v>2</v>
          </cell>
          <cell r="G39">
            <v>1</v>
          </cell>
          <cell r="H39">
            <v>2</v>
          </cell>
          <cell r="I39">
            <v>2</v>
          </cell>
          <cell r="J39">
            <v>1</v>
          </cell>
          <cell r="K39">
            <v>1</v>
          </cell>
          <cell r="L39">
            <v>1</v>
          </cell>
          <cell r="M39">
            <v>1</v>
          </cell>
          <cell r="N39">
            <v>2</v>
          </cell>
          <cell r="O39">
            <v>2</v>
          </cell>
          <cell r="P39">
            <v>1</v>
          </cell>
          <cell r="Q39">
            <v>1</v>
          </cell>
          <cell r="R39">
            <v>1</v>
          </cell>
          <cell r="S39">
            <v>1</v>
          </cell>
          <cell r="T39">
            <v>1</v>
          </cell>
          <cell r="U39">
            <v>1</v>
          </cell>
          <cell r="W39" t="str">
            <v>122122111122111111</v>
          </cell>
          <cell r="X39">
            <v>101000</v>
          </cell>
          <cell r="Y39">
            <v>0</v>
          </cell>
        </row>
        <row r="40">
          <cell r="C40">
            <v>101100</v>
          </cell>
          <cell r="D40">
            <v>1</v>
          </cell>
          <cell r="E40">
            <v>2</v>
          </cell>
          <cell r="F40">
            <v>2</v>
          </cell>
          <cell r="G40">
            <v>1</v>
          </cell>
          <cell r="H40">
            <v>2</v>
          </cell>
          <cell r="I40">
            <v>2</v>
          </cell>
          <cell r="J40">
            <v>1</v>
          </cell>
          <cell r="K40">
            <v>1</v>
          </cell>
          <cell r="L40">
            <v>1</v>
          </cell>
          <cell r="M40">
            <v>1</v>
          </cell>
          <cell r="N40">
            <v>3</v>
          </cell>
          <cell r="O40">
            <v>2</v>
          </cell>
          <cell r="P40">
            <v>1</v>
          </cell>
          <cell r="Q40">
            <v>1</v>
          </cell>
          <cell r="R40">
            <v>1</v>
          </cell>
          <cell r="S40">
            <v>1</v>
          </cell>
          <cell r="T40">
            <v>1</v>
          </cell>
          <cell r="U40">
            <v>1</v>
          </cell>
          <cell r="W40" t="str">
            <v>122122111132111111</v>
          </cell>
          <cell r="X40">
            <v>101100</v>
          </cell>
          <cell r="Y40">
            <v>0</v>
          </cell>
        </row>
        <row r="41">
          <cell r="C41">
            <v>101101</v>
          </cell>
          <cell r="D41">
            <v>1</v>
          </cell>
          <cell r="E41">
            <v>2</v>
          </cell>
          <cell r="F41">
            <v>3</v>
          </cell>
          <cell r="G41">
            <v>1</v>
          </cell>
          <cell r="H41">
            <v>2</v>
          </cell>
          <cell r="I41">
            <v>2</v>
          </cell>
          <cell r="J41">
            <v>1</v>
          </cell>
          <cell r="K41">
            <v>1</v>
          </cell>
          <cell r="L41">
            <v>1</v>
          </cell>
          <cell r="M41">
            <v>1</v>
          </cell>
          <cell r="N41">
            <v>3</v>
          </cell>
          <cell r="O41">
            <v>2</v>
          </cell>
          <cell r="P41">
            <v>1</v>
          </cell>
          <cell r="Q41">
            <v>1</v>
          </cell>
          <cell r="R41">
            <v>1</v>
          </cell>
          <cell r="S41">
            <v>1</v>
          </cell>
          <cell r="T41">
            <v>1</v>
          </cell>
          <cell r="U41">
            <v>1</v>
          </cell>
          <cell r="W41" t="str">
            <v>123122111132111111</v>
          </cell>
          <cell r="X41">
            <v>101101</v>
          </cell>
          <cell r="Y41">
            <v>0</v>
          </cell>
        </row>
        <row r="42">
          <cell r="C42">
            <v>101189</v>
          </cell>
          <cell r="D42">
            <v>1</v>
          </cell>
          <cell r="E42">
            <v>2</v>
          </cell>
          <cell r="F42">
            <v>1</v>
          </cell>
          <cell r="G42">
            <v>1</v>
          </cell>
          <cell r="H42">
            <v>2</v>
          </cell>
          <cell r="I42">
            <v>2</v>
          </cell>
          <cell r="J42">
            <v>1</v>
          </cell>
          <cell r="K42">
            <v>1</v>
          </cell>
          <cell r="L42">
            <v>1</v>
          </cell>
          <cell r="M42">
            <v>1</v>
          </cell>
          <cell r="N42">
            <v>3</v>
          </cell>
          <cell r="O42">
            <v>2</v>
          </cell>
          <cell r="P42">
            <v>1</v>
          </cell>
          <cell r="Q42">
            <v>1</v>
          </cell>
          <cell r="R42">
            <v>1</v>
          </cell>
          <cell r="S42">
            <v>1</v>
          </cell>
          <cell r="T42">
            <v>1</v>
          </cell>
          <cell r="U42">
            <v>1</v>
          </cell>
          <cell r="W42" t="str">
            <v>121122111132111111</v>
          </cell>
          <cell r="X42">
            <v>101189</v>
          </cell>
          <cell r="Y42">
            <v>0</v>
          </cell>
        </row>
        <row r="43">
          <cell r="C43">
            <v>101190</v>
          </cell>
          <cell r="D43">
            <v>1</v>
          </cell>
          <cell r="E43">
            <v>2</v>
          </cell>
          <cell r="F43">
            <v>2</v>
          </cell>
          <cell r="G43">
            <v>1</v>
          </cell>
          <cell r="H43">
            <v>3</v>
          </cell>
          <cell r="I43">
            <v>2</v>
          </cell>
          <cell r="J43">
            <v>1</v>
          </cell>
          <cell r="K43">
            <v>1</v>
          </cell>
          <cell r="L43">
            <v>1</v>
          </cell>
          <cell r="M43">
            <v>1</v>
          </cell>
          <cell r="N43">
            <v>3</v>
          </cell>
          <cell r="O43">
            <v>2</v>
          </cell>
          <cell r="P43">
            <v>1</v>
          </cell>
          <cell r="Q43">
            <v>1</v>
          </cell>
          <cell r="R43">
            <v>1</v>
          </cell>
          <cell r="S43">
            <v>1</v>
          </cell>
          <cell r="T43">
            <v>1</v>
          </cell>
          <cell r="U43">
            <v>1</v>
          </cell>
          <cell r="W43" t="str">
            <v>122132111132111111</v>
          </cell>
          <cell r="X43">
            <v>101190</v>
          </cell>
          <cell r="Y43">
            <v>0</v>
          </cell>
        </row>
        <row r="44">
          <cell r="C44">
            <v>101200</v>
          </cell>
          <cell r="D44">
            <v>1</v>
          </cell>
          <cell r="E44">
            <v>2</v>
          </cell>
          <cell r="F44">
            <v>2</v>
          </cell>
          <cell r="G44">
            <v>1</v>
          </cell>
          <cell r="H44">
            <v>2</v>
          </cell>
          <cell r="I44">
            <v>2</v>
          </cell>
          <cell r="J44">
            <v>1</v>
          </cell>
          <cell r="K44">
            <v>1</v>
          </cell>
          <cell r="L44">
            <v>1</v>
          </cell>
          <cell r="M44">
            <v>1</v>
          </cell>
          <cell r="N44">
            <v>2</v>
          </cell>
          <cell r="O44">
            <v>2</v>
          </cell>
          <cell r="P44">
            <v>2</v>
          </cell>
          <cell r="Q44">
            <v>1</v>
          </cell>
          <cell r="R44">
            <v>1</v>
          </cell>
          <cell r="S44">
            <v>1</v>
          </cell>
          <cell r="T44">
            <v>1</v>
          </cell>
          <cell r="U44">
            <v>1</v>
          </cell>
          <cell r="W44" t="str">
            <v>122122111122211111</v>
          </cell>
          <cell r="X44">
            <v>101200</v>
          </cell>
          <cell r="Y44">
            <v>0</v>
          </cell>
        </row>
        <row r="45">
          <cell r="C45">
            <v>101300</v>
          </cell>
          <cell r="D45">
            <v>1</v>
          </cell>
          <cell r="E45">
            <v>2</v>
          </cell>
          <cell r="F45">
            <v>2</v>
          </cell>
          <cell r="G45">
            <v>1</v>
          </cell>
          <cell r="H45">
            <v>2</v>
          </cell>
          <cell r="I45">
            <v>2</v>
          </cell>
          <cell r="J45">
            <v>1</v>
          </cell>
          <cell r="K45">
            <v>1</v>
          </cell>
          <cell r="L45">
            <v>1</v>
          </cell>
          <cell r="M45">
            <v>1</v>
          </cell>
          <cell r="N45">
            <v>3</v>
          </cell>
          <cell r="O45">
            <v>2</v>
          </cell>
          <cell r="P45">
            <v>2</v>
          </cell>
          <cell r="Q45">
            <v>1</v>
          </cell>
          <cell r="R45">
            <v>1</v>
          </cell>
          <cell r="S45">
            <v>1</v>
          </cell>
          <cell r="T45">
            <v>1</v>
          </cell>
          <cell r="U45">
            <v>1</v>
          </cell>
          <cell r="W45" t="str">
            <v>122122111132211111</v>
          </cell>
          <cell r="X45">
            <v>101300</v>
          </cell>
          <cell r="Y45">
            <v>0</v>
          </cell>
        </row>
        <row r="46">
          <cell r="C46">
            <v>101301</v>
          </cell>
          <cell r="D46">
            <v>1</v>
          </cell>
          <cell r="E46">
            <v>2</v>
          </cell>
          <cell r="F46">
            <v>3</v>
          </cell>
          <cell r="G46">
            <v>1</v>
          </cell>
          <cell r="H46">
            <v>2</v>
          </cell>
          <cell r="I46">
            <v>2</v>
          </cell>
          <cell r="J46">
            <v>1</v>
          </cell>
          <cell r="K46">
            <v>1</v>
          </cell>
          <cell r="L46">
            <v>1</v>
          </cell>
          <cell r="M46">
            <v>1</v>
          </cell>
          <cell r="N46">
            <v>3</v>
          </cell>
          <cell r="O46">
            <v>2</v>
          </cell>
          <cell r="P46">
            <v>2</v>
          </cell>
          <cell r="Q46">
            <v>1</v>
          </cell>
          <cell r="R46">
            <v>1</v>
          </cell>
          <cell r="S46">
            <v>1</v>
          </cell>
          <cell r="T46">
            <v>1</v>
          </cell>
          <cell r="U46">
            <v>1</v>
          </cell>
          <cell r="W46" t="str">
            <v>123122111132211111</v>
          </cell>
          <cell r="X46">
            <v>101301</v>
          </cell>
          <cell r="Y46">
            <v>0</v>
          </cell>
        </row>
        <row r="47">
          <cell r="C47">
            <v>101390</v>
          </cell>
          <cell r="D47">
            <v>1</v>
          </cell>
          <cell r="E47">
            <v>2</v>
          </cell>
          <cell r="F47">
            <v>2</v>
          </cell>
          <cell r="G47">
            <v>1</v>
          </cell>
          <cell r="H47">
            <v>3</v>
          </cell>
          <cell r="I47">
            <v>2</v>
          </cell>
          <cell r="J47">
            <v>1</v>
          </cell>
          <cell r="K47">
            <v>1</v>
          </cell>
          <cell r="L47">
            <v>1</v>
          </cell>
          <cell r="M47">
            <v>1</v>
          </cell>
          <cell r="N47">
            <v>3</v>
          </cell>
          <cell r="O47">
            <v>2</v>
          </cell>
          <cell r="P47">
            <v>2</v>
          </cell>
          <cell r="Q47">
            <v>1</v>
          </cell>
          <cell r="R47">
            <v>1</v>
          </cell>
          <cell r="S47">
            <v>1</v>
          </cell>
          <cell r="T47">
            <v>1</v>
          </cell>
          <cell r="U47">
            <v>1</v>
          </cell>
          <cell r="W47" t="str">
            <v>122132111132211111</v>
          </cell>
          <cell r="X47">
            <v>101390</v>
          </cell>
          <cell r="Y47">
            <v>0</v>
          </cell>
        </row>
        <row r="48">
          <cell r="C48">
            <v>102189</v>
          </cell>
          <cell r="D48">
            <v>1</v>
          </cell>
          <cell r="E48">
            <v>2</v>
          </cell>
          <cell r="F48">
            <v>1</v>
          </cell>
          <cell r="G48">
            <v>1</v>
          </cell>
          <cell r="H48">
            <v>2</v>
          </cell>
          <cell r="I48">
            <v>2</v>
          </cell>
          <cell r="J48">
            <v>1</v>
          </cell>
          <cell r="K48">
            <v>1</v>
          </cell>
          <cell r="L48">
            <v>1</v>
          </cell>
          <cell r="M48">
            <v>1</v>
          </cell>
          <cell r="N48">
            <v>3</v>
          </cell>
          <cell r="O48">
            <v>3</v>
          </cell>
          <cell r="P48">
            <v>1</v>
          </cell>
          <cell r="Q48">
            <v>1</v>
          </cell>
          <cell r="R48">
            <v>1</v>
          </cell>
          <cell r="S48">
            <v>1</v>
          </cell>
          <cell r="T48">
            <v>1</v>
          </cell>
          <cell r="U48">
            <v>1</v>
          </cell>
          <cell r="W48" t="str">
            <v>121122111133111111</v>
          </cell>
          <cell r="X48">
            <v>102189</v>
          </cell>
          <cell r="Y48">
            <v>0</v>
          </cell>
        </row>
        <row r="49">
          <cell r="C49">
            <v>102199</v>
          </cell>
          <cell r="D49">
            <v>1</v>
          </cell>
          <cell r="E49">
            <v>2</v>
          </cell>
          <cell r="F49">
            <v>1</v>
          </cell>
          <cell r="G49">
            <v>1</v>
          </cell>
          <cell r="H49">
            <v>3</v>
          </cell>
          <cell r="I49">
            <v>2</v>
          </cell>
          <cell r="J49">
            <v>1</v>
          </cell>
          <cell r="K49">
            <v>1</v>
          </cell>
          <cell r="L49">
            <v>1</v>
          </cell>
          <cell r="M49">
            <v>1</v>
          </cell>
          <cell r="N49">
            <v>3</v>
          </cell>
          <cell r="O49">
            <v>3</v>
          </cell>
          <cell r="P49">
            <v>1</v>
          </cell>
          <cell r="Q49">
            <v>1</v>
          </cell>
          <cell r="R49">
            <v>1</v>
          </cell>
          <cell r="S49">
            <v>1</v>
          </cell>
          <cell r="T49">
            <v>1</v>
          </cell>
          <cell r="U49">
            <v>1</v>
          </cell>
          <cell r="W49" t="str">
            <v>121132111133111111</v>
          </cell>
          <cell r="X49">
            <v>102199</v>
          </cell>
          <cell r="Y49">
            <v>0</v>
          </cell>
        </row>
        <row r="50">
          <cell r="C50">
            <v>102399</v>
          </cell>
          <cell r="D50">
            <v>1</v>
          </cell>
          <cell r="E50">
            <v>2</v>
          </cell>
          <cell r="F50">
            <v>1</v>
          </cell>
          <cell r="G50">
            <v>1</v>
          </cell>
          <cell r="H50">
            <v>3</v>
          </cell>
          <cell r="I50">
            <v>2</v>
          </cell>
          <cell r="J50">
            <v>1</v>
          </cell>
          <cell r="K50">
            <v>1</v>
          </cell>
          <cell r="L50">
            <v>1</v>
          </cell>
          <cell r="M50">
            <v>1</v>
          </cell>
          <cell r="N50">
            <v>3</v>
          </cell>
          <cell r="O50">
            <v>3</v>
          </cell>
          <cell r="P50">
            <v>2</v>
          </cell>
          <cell r="Q50">
            <v>1</v>
          </cell>
          <cell r="R50">
            <v>1</v>
          </cell>
          <cell r="S50">
            <v>1</v>
          </cell>
          <cell r="T50">
            <v>1</v>
          </cell>
          <cell r="U50">
            <v>1</v>
          </cell>
          <cell r="W50" t="str">
            <v>121132111133211111</v>
          </cell>
          <cell r="X50">
            <v>102399</v>
          </cell>
          <cell r="Y50">
            <v>0</v>
          </cell>
        </row>
        <row r="51">
          <cell r="C51">
            <v>103001</v>
          </cell>
          <cell r="D51">
            <v>1</v>
          </cell>
          <cell r="E51">
            <v>2</v>
          </cell>
          <cell r="F51">
            <v>3</v>
          </cell>
          <cell r="G51">
            <v>1</v>
          </cell>
          <cell r="H51">
            <v>1</v>
          </cell>
          <cell r="I51">
            <v>2</v>
          </cell>
          <cell r="J51">
            <v>1</v>
          </cell>
          <cell r="K51">
            <v>1</v>
          </cell>
          <cell r="L51">
            <v>1</v>
          </cell>
          <cell r="M51">
            <v>1</v>
          </cell>
          <cell r="N51">
            <v>2</v>
          </cell>
          <cell r="O51">
            <v>1</v>
          </cell>
          <cell r="P51">
            <v>1</v>
          </cell>
          <cell r="Q51">
            <v>2</v>
          </cell>
          <cell r="R51">
            <v>1</v>
          </cell>
          <cell r="S51">
            <v>1</v>
          </cell>
          <cell r="T51">
            <v>1</v>
          </cell>
          <cell r="U51">
            <v>1</v>
          </cell>
          <cell r="W51" t="str">
            <v>123112111121121111</v>
          </cell>
          <cell r="X51">
            <v>103001</v>
          </cell>
          <cell r="Y51">
            <v>0</v>
          </cell>
        </row>
        <row r="52">
          <cell r="C52">
            <v>103009</v>
          </cell>
          <cell r="D52">
            <v>1</v>
          </cell>
          <cell r="E52">
            <v>2</v>
          </cell>
          <cell r="F52">
            <v>1</v>
          </cell>
          <cell r="G52">
            <v>1</v>
          </cell>
          <cell r="H52">
            <v>1</v>
          </cell>
          <cell r="I52">
            <v>2</v>
          </cell>
          <cell r="J52">
            <v>1</v>
          </cell>
          <cell r="K52">
            <v>1</v>
          </cell>
          <cell r="L52">
            <v>1</v>
          </cell>
          <cell r="M52">
            <v>1</v>
          </cell>
          <cell r="N52">
            <v>2</v>
          </cell>
          <cell r="O52">
            <v>1</v>
          </cell>
          <cell r="P52">
            <v>1</v>
          </cell>
          <cell r="Q52">
            <v>2</v>
          </cell>
          <cell r="R52">
            <v>1</v>
          </cell>
          <cell r="S52">
            <v>1</v>
          </cell>
          <cell r="T52">
            <v>1</v>
          </cell>
          <cell r="U52">
            <v>1</v>
          </cell>
          <cell r="W52" t="str">
            <v>121112111121121111</v>
          </cell>
          <cell r="X52">
            <v>103009</v>
          </cell>
          <cell r="Y52">
            <v>0</v>
          </cell>
        </row>
        <row r="53">
          <cell r="C53">
            <v>103013</v>
          </cell>
          <cell r="D53">
            <v>1</v>
          </cell>
          <cell r="E53">
            <v>2</v>
          </cell>
          <cell r="F53">
            <v>9</v>
          </cell>
          <cell r="G53">
            <v>2</v>
          </cell>
          <cell r="H53">
            <v>1</v>
          </cell>
          <cell r="I53">
            <v>7</v>
          </cell>
          <cell r="J53">
            <v>1</v>
          </cell>
          <cell r="K53">
            <v>1</v>
          </cell>
          <cell r="L53">
            <v>1</v>
          </cell>
          <cell r="M53">
            <v>1</v>
          </cell>
          <cell r="N53">
            <v>2</v>
          </cell>
          <cell r="O53">
            <v>1</v>
          </cell>
          <cell r="P53">
            <v>1</v>
          </cell>
          <cell r="Q53">
            <v>2</v>
          </cell>
          <cell r="R53">
            <v>1</v>
          </cell>
          <cell r="S53">
            <v>1</v>
          </cell>
          <cell r="T53">
            <v>1</v>
          </cell>
          <cell r="U53">
            <v>1</v>
          </cell>
          <cell r="W53" t="str">
            <v>129217111121121111</v>
          </cell>
          <cell r="X53">
            <v>103013</v>
          </cell>
          <cell r="Y53">
            <v>0</v>
          </cell>
        </row>
        <row r="54">
          <cell r="C54">
            <v>103100</v>
          </cell>
          <cell r="D54">
            <v>1</v>
          </cell>
          <cell r="E54">
            <v>2</v>
          </cell>
          <cell r="F54">
            <v>2</v>
          </cell>
          <cell r="G54">
            <v>1</v>
          </cell>
          <cell r="H54">
            <v>1</v>
          </cell>
          <cell r="I54">
            <v>2</v>
          </cell>
          <cell r="J54">
            <v>1</v>
          </cell>
          <cell r="K54">
            <v>1</v>
          </cell>
          <cell r="L54">
            <v>1</v>
          </cell>
          <cell r="M54">
            <v>1</v>
          </cell>
          <cell r="N54">
            <v>3</v>
          </cell>
          <cell r="O54">
            <v>1</v>
          </cell>
          <cell r="P54">
            <v>1</v>
          </cell>
          <cell r="Q54">
            <v>2</v>
          </cell>
          <cell r="R54">
            <v>1</v>
          </cell>
          <cell r="S54">
            <v>1</v>
          </cell>
          <cell r="T54">
            <v>1</v>
          </cell>
          <cell r="U54">
            <v>1</v>
          </cell>
          <cell r="W54" t="str">
            <v>122112111131121111</v>
          </cell>
          <cell r="X54">
            <v>103100</v>
          </cell>
          <cell r="Y54">
            <v>0</v>
          </cell>
        </row>
        <row r="55">
          <cell r="C55">
            <v>103101</v>
          </cell>
          <cell r="D55">
            <v>1</v>
          </cell>
          <cell r="E55">
            <v>2</v>
          </cell>
          <cell r="F55">
            <v>3</v>
          </cell>
          <cell r="G55">
            <v>1</v>
          </cell>
          <cell r="H55">
            <v>1</v>
          </cell>
          <cell r="I55">
            <v>2</v>
          </cell>
          <cell r="J55">
            <v>1</v>
          </cell>
          <cell r="K55">
            <v>1</v>
          </cell>
          <cell r="L55">
            <v>1</v>
          </cell>
          <cell r="M55">
            <v>1</v>
          </cell>
          <cell r="N55">
            <v>3</v>
          </cell>
          <cell r="O55">
            <v>1</v>
          </cell>
          <cell r="P55">
            <v>1</v>
          </cell>
          <cell r="Q55">
            <v>2</v>
          </cell>
          <cell r="R55">
            <v>1</v>
          </cell>
          <cell r="S55">
            <v>1</v>
          </cell>
          <cell r="T55">
            <v>1</v>
          </cell>
          <cell r="U55">
            <v>1</v>
          </cell>
          <cell r="W55" t="str">
            <v>123112111131121111</v>
          </cell>
          <cell r="X55">
            <v>103101</v>
          </cell>
          <cell r="Y55">
            <v>0</v>
          </cell>
        </row>
        <row r="56">
          <cell r="C56">
            <v>103109</v>
          </cell>
          <cell r="D56">
            <v>1</v>
          </cell>
          <cell r="E56">
            <v>2</v>
          </cell>
          <cell r="F56">
            <v>1</v>
          </cell>
          <cell r="G56">
            <v>1</v>
          </cell>
          <cell r="H56">
            <v>1</v>
          </cell>
          <cell r="I56">
            <v>2</v>
          </cell>
          <cell r="J56">
            <v>1</v>
          </cell>
          <cell r="K56">
            <v>1</v>
          </cell>
          <cell r="L56">
            <v>1</v>
          </cell>
          <cell r="M56">
            <v>1</v>
          </cell>
          <cell r="N56">
            <v>3</v>
          </cell>
          <cell r="O56">
            <v>1</v>
          </cell>
          <cell r="P56">
            <v>1</v>
          </cell>
          <cell r="Q56">
            <v>2</v>
          </cell>
          <cell r="R56">
            <v>1</v>
          </cell>
          <cell r="S56">
            <v>1</v>
          </cell>
          <cell r="T56">
            <v>1</v>
          </cell>
          <cell r="U56">
            <v>1</v>
          </cell>
          <cell r="W56" t="str">
            <v>121112111131121111</v>
          </cell>
          <cell r="X56">
            <v>103109</v>
          </cell>
          <cell r="Y56">
            <v>0</v>
          </cell>
        </row>
        <row r="57">
          <cell r="C57">
            <v>103113</v>
          </cell>
          <cell r="D57">
            <v>1</v>
          </cell>
          <cell r="E57">
            <v>2</v>
          </cell>
          <cell r="F57">
            <v>9</v>
          </cell>
          <cell r="G57">
            <v>2</v>
          </cell>
          <cell r="H57">
            <v>1</v>
          </cell>
          <cell r="I57">
            <v>7</v>
          </cell>
          <cell r="J57">
            <v>1</v>
          </cell>
          <cell r="K57">
            <v>1</v>
          </cell>
          <cell r="L57">
            <v>1</v>
          </cell>
          <cell r="M57">
            <v>1</v>
          </cell>
          <cell r="N57">
            <v>3</v>
          </cell>
          <cell r="O57">
            <v>1</v>
          </cell>
          <cell r="P57">
            <v>1</v>
          </cell>
          <cell r="Q57">
            <v>2</v>
          </cell>
          <cell r="R57">
            <v>1</v>
          </cell>
          <cell r="S57">
            <v>1</v>
          </cell>
          <cell r="T57">
            <v>1</v>
          </cell>
          <cell r="U57">
            <v>1</v>
          </cell>
          <cell r="W57" t="str">
            <v>129217111131121111</v>
          </cell>
          <cell r="X57">
            <v>103113</v>
          </cell>
          <cell r="Y57">
            <v>0</v>
          </cell>
        </row>
        <row r="58">
          <cell r="C58">
            <v>103119</v>
          </cell>
          <cell r="D58">
            <v>1</v>
          </cell>
          <cell r="E58">
            <v>2</v>
          </cell>
          <cell r="F58">
            <v>1</v>
          </cell>
          <cell r="G58">
            <v>2</v>
          </cell>
          <cell r="H58">
            <v>1</v>
          </cell>
          <cell r="I58">
            <v>2</v>
          </cell>
          <cell r="J58">
            <v>1</v>
          </cell>
          <cell r="K58">
            <v>1</v>
          </cell>
          <cell r="L58">
            <v>1</v>
          </cell>
          <cell r="M58">
            <v>1</v>
          </cell>
          <cell r="N58">
            <v>3</v>
          </cell>
          <cell r="O58">
            <v>1</v>
          </cell>
          <cell r="P58">
            <v>1</v>
          </cell>
          <cell r="Q58">
            <v>2</v>
          </cell>
          <cell r="R58">
            <v>1</v>
          </cell>
          <cell r="S58">
            <v>1</v>
          </cell>
          <cell r="T58">
            <v>1</v>
          </cell>
          <cell r="U58">
            <v>1</v>
          </cell>
          <cell r="W58" t="str">
            <v>121212111131121111</v>
          </cell>
          <cell r="X58">
            <v>103119</v>
          </cell>
          <cell r="Y58">
            <v>0</v>
          </cell>
        </row>
        <row r="59">
          <cell r="C59">
            <v>103201</v>
          </cell>
          <cell r="D59">
            <v>1</v>
          </cell>
          <cell r="E59">
            <v>2</v>
          </cell>
          <cell r="F59">
            <v>3</v>
          </cell>
          <cell r="G59">
            <v>1</v>
          </cell>
          <cell r="H59">
            <v>1</v>
          </cell>
          <cell r="I59">
            <v>2</v>
          </cell>
          <cell r="J59">
            <v>1</v>
          </cell>
          <cell r="K59">
            <v>1</v>
          </cell>
          <cell r="L59">
            <v>1</v>
          </cell>
          <cell r="M59">
            <v>1</v>
          </cell>
          <cell r="N59">
            <v>2</v>
          </cell>
          <cell r="O59">
            <v>1</v>
          </cell>
          <cell r="P59">
            <v>2</v>
          </cell>
          <cell r="Q59">
            <v>2</v>
          </cell>
          <cell r="R59">
            <v>1</v>
          </cell>
          <cell r="S59">
            <v>1</v>
          </cell>
          <cell r="T59">
            <v>1</v>
          </cell>
          <cell r="U59">
            <v>1</v>
          </cell>
          <cell r="W59" t="str">
            <v>123112111121221111</v>
          </cell>
          <cell r="X59">
            <v>103201</v>
          </cell>
          <cell r="Y59">
            <v>0</v>
          </cell>
        </row>
        <row r="60">
          <cell r="C60">
            <v>103213</v>
          </cell>
          <cell r="D60">
            <v>1</v>
          </cell>
          <cell r="E60">
            <v>2</v>
          </cell>
          <cell r="F60">
            <v>9</v>
          </cell>
          <cell r="G60">
            <v>2</v>
          </cell>
          <cell r="H60">
            <v>1</v>
          </cell>
          <cell r="I60">
            <v>7</v>
          </cell>
          <cell r="J60">
            <v>1</v>
          </cell>
          <cell r="K60">
            <v>1</v>
          </cell>
          <cell r="L60">
            <v>1</v>
          </cell>
          <cell r="M60">
            <v>1</v>
          </cell>
          <cell r="N60">
            <v>2</v>
          </cell>
          <cell r="O60">
            <v>1</v>
          </cell>
          <cell r="P60">
            <v>2</v>
          </cell>
          <cell r="Q60">
            <v>2</v>
          </cell>
          <cell r="R60">
            <v>1</v>
          </cell>
          <cell r="S60">
            <v>1</v>
          </cell>
          <cell r="T60">
            <v>1</v>
          </cell>
          <cell r="U60">
            <v>1</v>
          </cell>
          <cell r="W60" t="str">
            <v>129217111121221111</v>
          </cell>
          <cell r="X60">
            <v>103213</v>
          </cell>
          <cell r="Y60">
            <v>0</v>
          </cell>
        </row>
        <row r="61">
          <cell r="C61">
            <v>103300</v>
          </cell>
          <cell r="D61">
            <v>1</v>
          </cell>
          <cell r="E61">
            <v>2</v>
          </cell>
          <cell r="F61">
            <v>2</v>
          </cell>
          <cell r="G61">
            <v>1</v>
          </cell>
          <cell r="H61">
            <v>1</v>
          </cell>
          <cell r="I61">
            <v>2</v>
          </cell>
          <cell r="J61">
            <v>1</v>
          </cell>
          <cell r="K61">
            <v>1</v>
          </cell>
          <cell r="L61">
            <v>1</v>
          </cell>
          <cell r="M61">
            <v>1</v>
          </cell>
          <cell r="N61">
            <v>3</v>
          </cell>
          <cell r="O61">
            <v>1</v>
          </cell>
          <cell r="P61">
            <v>2</v>
          </cell>
          <cell r="Q61">
            <v>2</v>
          </cell>
          <cell r="R61">
            <v>1</v>
          </cell>
          <cell r="S61">
            <v>1</v>
          </cell>
          <cell r="T61">
            <v>1</v>
          </cell>
          <cell r="U61">
            <v>1</v>
          </cell>
          <cell r="W61" t="str">
            <v>122112111131221111</v>
          </cell>
          <cell r="X61">
            <v>103300</v>
          </cell>
          <cell r="Y61">
            <v>0</v>
          </cell>
        </row>
        <row r="62">
          <cell r="C62">
            <v>103301</v>
          </cell>
          <cell r="D62">
            <v>1</v>
          </cell>
          <cell r="E62">
            <v>2</v>
          </cell>
          <cell r="F62">
            <v>3</v>
          </cell>
          <cell r="G62">
            <v>1</v>
          </cell>
          <cell r="H62">
            <v>1</v>
          </cell>
          <cell r="I62">
            <v>2</v>
          </cell>
          <cell r="J62">
            <v>1</v>
          </cell>
          <cell r="K62">
            <v>1</v>
          </cell>
          <cell r="L62">
            <v>1</v>
          </cell>
          <cell r="M62">
            <v>1</v>
          </cell>
          <cell r="N62">
            <v>3</v>
          </cell>
          <cell r="O62">
            <v>1</v>
          </cell>
          <cell r="P62">
            <v>2</v>
          </cell>
          <cell r="Q62">
            <v>2</v>
          </cell>
          <cell r="R62">
            <v>1</v>
          </cell>
          <cell r="S62">
            <v>1</v>
          </cell>
          <cell r="T62">
            <v>1</v>
          </cell>
          <cell r="U62">
            <v>1</v>
          </cell>
          <cell r="W62" t="str">
            <v>123112111131221111</v>
          </cell>
          <cell r="X62">
            <v>103301</v>
          </cell>
          <cell r="Y62">
            <v>0</v>
          </cell>
        </row>
        <row r="63">
          <cell r="C63">
            <v>103309</v>
          </cell>
          <cell r="D63">
            <v>1</v>
          </cell>
          <cell r="E63">
            <v>2</v>
          </cell>
          <cell r="F63">
            <v>1</v>
          </cell>
          <cell r="G63">
            <v>1</v>
          </cell>
          <cell r="H63">
            <v>1</v>
          </cell>
          <cell r="I63">
            <v>2</v>
          </cell>
          <cell r="J63">
            <v>1</v>
          </cell>
          <cell r="K63">
            <v>1</v>
          </cell>
          <cell r="L63">
            <v>1</v>
          </cell>
          <cell r="M63">
            <v>1</v>
          </cell>
          <cell r="N63">
            <v>3</v>
          </cell>
          <cell r="O63">
            <v>1</v>
          </cell>
          <cell r="P63">
            <v>2</v>
          </cell>
          <cell r="Q63">
            <v>2</v>
          </cell>
          <cell r="R63">
            <v>1</v>
          </cell>
          <cell r="S63">
            <v>1</v>
          </cell>
          <cell r="T63">
            <v>1</v>
          </cell>
          <cell r="U63">
            <v>1</v>
          </cell>
          <cell r="W63" t="str">
            <v>121112111131221111</v>
          </cell>
          <cell r="X63">
            <v>103309</v>
          </cell>
          <cell r="Y63">
            <v>0</v>
          </cell>
        </row>
        <row r="64">
          <cell r="C64">
            <v>103313</v>
          </cell>
          <cell r="D64">
            <v>1</v>
          </cell>
          <cell r="E64">
            <v>2</v>
          </cell>
          <cell r="F64">
            <v>9</v>
          </cell>
          <cell r="G64">
            <v>2</v>
          </cell>
          <cell r="H64">
            <v>1</v>
          </cell>
          <cell r="I64">
            <v>7</v>
          </cell>
          <cell r="J64">
            <v>1</v>
          </cell>
          <cell r="K64">
            <v>1</v>
          </cell>
          <cell r="L64">
            <v>1</v>
          </cell>
          <cell r="M64">
            <v>1</v>
          </cell>
          <cell r="N64">
            <v>3</v>
          </cell>
          <cell r="O64">
            <v>1</v>
          </cell>
          <cell r="P64">
            <v>2</v>
          </cell>
          <cell r="Q64">
            <v>2</v>
          </cell>
          <cell r="R64">
            <v>1</v>
          </cell>
          <cell r="S64">
            <v>1</v>
          </cell>
          <cell r="T64">
            <v>1</v>
          </cell>
          <cell r="U64">
            <v>1</v>
          </cell>
          <cell r="W64" t="str">
            <v>129217111131221111</v>
          </cell>
          <cell r="X64">
            <v>103313</v>
          </cell>
          <cell r="Y64">
            <v>0</v>
          </cell>
        </row>
        <row r="65">
          <cell r="C65">
            <v>103319</v>
          </cell>
          <cell r="D65">
            <v>1</v>
          </cell>
          <cell r="E65">
            <v>2</v>
          </cell>
          <cell r="F65">
            <v>1</v>
          </cell>
          <cell r="G65">
            <v>2</v>
          </cell>
          <cell r="H65">
            <v>1</v>
          </cell>
          <cell r="I65">
            <v>2</v>
          </cell>
          <cell r="J65">
            <v>1</v>
          </cell>
          <cell r="K65">
            <v>1</v>
          </cell>
          <cell r="L65">
            <v>1</v>
          </cell>
          <cell r="M65">
            <v>1</v>
          </cell>
          <cell r="N65">
            <v>3</v>
          </cell>
          <cell r="O65">
            <v>1</v>
          </cell>
          <cell r="P65">
            <v>2</v>
          </cell>
          <cell r="Q65">
            <v>2</v>
          </cell>
          <cell r="R65">
            <v>1</v>
          </cell>
          <cell r="S65">
            <v>1</v>
          </cell>
          <cell r="T65">
            <v>1</v>
          </cell>
          <cell r="U65">
            <v>1</v>
          </cell>
          <cell r="W65" t="str">
            <v>121212111131221111</v>
          </cell>
          <cell r="X65">
            <v>103319</v>
          </cell>
          <cell r="Y65">
            <v>0</v>
          </cell>
        </row>
        <row r="66">
          <cell r="C66">
            <v>104180</v>
          </cell>
          <cell r="D66">
            <v>1</v>
          </cell>
          <cell r="E66">
            <v>2</v>
          </cell>
          <cell r="F66">
            <v>2</v>
          </cell>
          <cell r="G66">
            <v>1</v>
          </cell>
          <cell r="H66">
            <v>2</v>
          </cell>
          <cell r="I66">
            <v>2</v>
          </cell>
          <cell r="J66">
            <v>1</v>
          </cell>
          <cell r="K66">
            <v>1</v>
          </cell>
          <cell r="L66">
            <v>1</v>
          </cell>
          <cell r="M66">
            <v>1</v>
          </cell>
          <cell r="N66">
            <v>3</v>
          </cell>
          <cell r="O66">
            <v>2</v>
          </cell>
          <cell r="P66">
            <v>1</v>
          </cell>
          <cell r="Q66">
            <v>2</v>
          </cell>
          <cell r="R66">
            <v>1</v>
          </cell>
          <cell r="S66">
            <v>1</v>
          </cell>
          <cell r="T66">
            <v>1</v>
          </cell>
          <cell r="U66">
            <v>1</v>
          </cell>
          <cell r="W66" t="str">
            <v>122122111132121111</v>
          </cell>
          <cell r="X66">
            <v>104180</v>
          </cell>
          <cell r="Y66">
            <v>0</v>
          </cell>
        </row>
        <row r="67">
          <cell r="C67">
            <v>104380</v>
          </cell>
          <cell r="D67">
            <v>1</v>
          </cell>
          <cell r="E67">
            <v>2</v>
          </cell>
          <cell r="F67">
            <v>2</v>
          </cell>
          <cell r="G67">
            <v>1</v>
          </cell>
          <cell r="H67">
            <v>2</v>
          </cell>
          <cell r="I67">
            <v>2</v>
          </cell>
          <cell r="J67">
            <v>1</v>
          </cell>
          <cell r="K67">
            <v>1</v>
          </cell>
          <cell r="L67">
            <v>1</v>
          </cell>
          <cell r="M67">
            <v>1</v>
          </cell>
          <cell r="N67">
            <v>3</v>
          </cell>
          <cell r="O67">
            <v>2</v>
          </cell>
          <cell r="P67">
            <v>2</v>
          </cell>
          <cell r="Q67">
            <v>2</v>
          </cell>
          <cell r="R67">
            <v>1</v>
          </cell>
          <cell r="S67">
            <v>1</v>
          </cell>
          <cell r="T67">
            <v>1</v>
          </cell>
          <cell r="U67">
            <v>1</v>
          </cell>
          <cell r="W67" t="str">
            <v>122122111132221111</v>
          </cell>
          <cell r="X67">
            <v>104380</v>
          </cell>
          <cell r="Y67">
            <v>0</v>
          </cell>
        </row>
        <row r="68">
          <cell r="C68">
            <v>105109</v>
          </cell>
          <cell r="D68">
            <v>1</v>
          </cell>
          <cell r="E68">
            <v>2</v>
          </cell>
          <cell r="F68">
            <v>1</v>
          </cell>
          <cell r="G68">
            <v>1</v>
          </cell>
          <cell r="H68">
            <v>1</v>
          </cell>
          <cell r="I68">
            <v>2</v>
          </cell>
          <cell r="J68">
            <v>1</v>
          </cell>
          <cell r="K68">
            <v>1</v>
          </cell>
          <cell r="L68">
            <v>1</v>
          </cell>
          <cell r="M68">
            <v>1</v>
          </cell>
          <cell r="N68">
            <v>3</v>
          </cell>
          <cell r="O68">
            <v>1</v>
          </cell>
          <cell r="P68">
            <v>1</v>
          </cell>
          <cell r="Q68">
            <v>2</v>
          </cell>
          <cell r="R68">
            <v>12</v>
          </cell>
          <cell r="S68">
            <v>2</v>
          </cell>
          <cell r="T68">
            <v>1</v>
          </cell>
          <cell r="U68">
            <v>1</v>
          </cell>
          <cell r="W68" t="str">
            <v>1211121111311212211</v>
          </cell>
          <cell r="X68">
            <v>105109</v>
          </cell>
          <cell r="Y68">
            <v>0</v>
          </cell>
        </row>
        <row r="69">
          <cell r="C69">
            <v>105119</v>
          </cell>
          <cell r="D69">
            <v>1</v>
          </cell>
          <cell r="E69">
            <v>1</v>
          </cell>
          <cell r="F69">
            <v>0</v>
          </cell>
          <cell r="G69">
            <v>2</v>
          </cell>
          <cell r="H69">
            <v>1</v>
          </cell>
          <cell r="I69">
            <v>2</v>
          </cell>
          <cell r="J69">
            <v>1</v>
          </cell>
          <cell r="K69">
            <v>1</v>
          </cell>
          <cell r="L69">
            <v>1</v>
          </cell>
          <cell r="M69">
            <v>1</v>
          </cell>
          <cell r="N69">
            <v>3</v>
          </cell>
          <cell r="O69">
            <v>1</v>
          </cell>
          <cell r="P69">
            <v>1</v>
          </cell>
          <cell r="Q69">
            <v>2</v>
          </cell>
          <cell r="R69">
            <v>12</v>
          </cell>
          <cell r="S69">
            <v>1</v>
          </cell>
          <cell r="T69">
            <v>1</v>
          </cell>
          <cell r="U69">
            <v>1</v>
          </cell>
          <cell r="W69" t="str">
            <v>1102121111311212111</v>
          </cell>
          <cell r="X69">
            <v>105119</v>
          </cell>
          <cell r="Y69">
            <v>0</v>
          </cell>
        </row>
        <row r="70">
          <cell r="C70">
            <v>110100</v>
          </cell>
          <cell r="D70">
            <v>1</v>
          </cell>
          <cell r="E70">
            <v>2</v>
          </cell>
          <cell r="F70">
            <v>2</v>
          </cell>
          <cell r="G70">
            <v>1</v>
          </cell>
          <cell r="H70">
            <v>1</v>
          </cell>
          <cell r="I70">
            <v>2</v>
          </cell>
          <cell r="J70">
            <v>1</v>
          </cell>
          <cell r="K70">
            <v>2</v>
          </cell>
          <cell r="L70">
            <v>1</v>
          </cell>
          <cell r="M70">
            <v>1</v>
          </cell>
          <cell r="N70">
            <v>3</v>
          </cell>
          <cell r="O70">
            <v>1</v>
          </cell>
          <cell r="P70">
            <v>1</v>
          </cell>
          <cell r="Q70">
            <v>1</v>
          </cell>
          <cell r="R70">
            <v>1</v>
          </cell>
          <cell r="S70">
            <v>1</v>
          </cell>
          <cell r="T70">
            <v>1</v>
          </cell>
          <cell r="U70">
            <v>1</v>
          </cell>
          <cell r="W70" t="str">
            <v>122112121131111111</v>
          </cell>
          <cell r="X70">
            <v>110100</v>
          </cell>
          <cell r="Y70">
            <v>0</v>
          </cell>
        </row>
        <row r="71">
          <cell r="C71">
            <v>110104</v>
          </cell>
          <cell r="D71">
            <v>1</v>
          </cell>
          <cell r="E71">
            <v>2</v>
          </cell>
          <cell r="F71">
            <v>9</v>
          </cell>
          <cell r="G71">
            <v>1</v>
          </cell>
          <cell r="H71">
            <v>1</v>
          </cell>
          <cell r="I71">
            <v>6</v>
          </cell>
          <cell r="J71">
            <v>1</v>
          </cell>
          <cell r="K71">
            <v>2</v>
          </cell>
          <cell r="L71">
            <v>1</v>
          </cell>
          <cell r="M71">
            <v>1</v>
          </cell>
          <cell r="N71">
            <v>3</v>
          </cell>
          <cell r="O71">
            <v>1</v>
          </cell>
          <cell r="P71">
            <v>1</v>
          </cell>
          <cell r="Q71">
            <v>2</v>
          </cell>
          <cell r="R71">
            <v>1</v>
          </cell>
          <cell r="S71">
            <v>2</v>
          </cell>
          <cell r="T71">
            <v>1</v>
          </cell>
          <cell r="U71">
            <v>1</v>
          </cell>
          <cell r="W71" t="str">
            <v>129116121131121211</v>
          </cell>
          <cell r="X71">
            <v>110104</v>
          </cell>
          <cell r="Y71">
            <v>0</v>
          </cell>
        </row>
        <row r="72">
          <cell r="C72">
            <v>110160</v>
          </cell>
          <cell r="D72">
            <v>1</v>
          </cell>
          <cell r="E72">
            <v>2</v>
          </cell>
          <cell r="F72">
            <v>2</v>
          </cell>
          <cell r="G72">
            <v>1</v>
          </cell>
          <cell r="H72">
            <v>4</v>
          </cell>
          <cell r="I72">
            <v>2</v>
          </cell>
          <cell r="J72">
            <v>1</v>
          </cell>
          <cell r="K72">
            <v>2</v>
          </cell>
          <cell r="L72">
            <v>1</v>
          </cell>
          <cell r="M72">
            <v>1</v>
          </cell>
          <cell r="N72">
            <v>3</v>
          </cell>
          <cell r="O72">
            <v>1</v>
          </cell>
          <cell r="P72">
            <v>1</v>
          </cell>
          <cell r="Q72">
            <v>1</v>
          </cell>
          <cell r="R72">
            <v>1</v>
          </cell>
          <cell r="S72">
            <v>1</v>
          </cell>
          <cell r="T72">
            <v>1</v>
          </cell>
          <cell r="U72">
            <v>1</v>
          </cell>
          <cell r="W72" t="str">
            <v>122142121131111111</v>
          </cell>
          <cell r="X72">
            <v>110160</v>
          </cell>
          <cell r="Y72">
            <v>0</v>
          </cell>
        </row>
        <row r="73">
          <cell r="C73">
            <v>110180</v>
          </cell>
          <cell r="D73">
            <v>1</v>
          </cell>
          <cell r="E73">
            <v>2</v>
          </cell>
          <cell r="F73">
            <v>2</v>
          </cell>
          <cell r="G73">
            <v>1</v>
          </cell>
          <cell r="H73">
            <v>2</v>
          </cell>
          <cell r="I73">
            <v>2</v>
          </cell>
          <cell r="J73">
            <v>1</v>
          </cell>
          <cell r="K73">
            <v>2</v>
          </cell>
          <cell r="L73">
            <v>1</v>
          </cell>
          <cell r="M73">
            <v>1</v>
          </cell>
          <cell r="N73">
            <v>3</v>
          </cell>
          <cell r="O73">
            <v>2</v>
          </cell>
          <cell r="P73">
            <v>1</v>
          </cell>
          <cell r="Q73">
            <v>1</v>
          </cell>
          <cell r="R73">
            <v>1</v>
          </cell>
          <cell r="S73">
            <v>1</v>
          </cell>
          <cell r="T73">
            <v>1</v>
          </cell>
          <cell r="U73">
            <v>1</v>
          </cell>
          <cell r="W73" t="str">
            <v>122122121132111111</v>
          </cell>
          <cell r="X73">
            <v>110180</v>
          </cell>
          <cell r="Y73">
            <v>0</v>
          </cell>
        </row>
        <row r="74">
          <cell r="C74">
            <v>110300</v>
          </cell>
          <cell r="D74">
            <v>1</v>
          </cell>
          <cell r="E74">
            <v>2</v>
          </cell>
          <cell r="F74">
            <v>2</v>
          </cell>
          <cell r="G74">
            <v>1</v>
          </cell>
          <cell r="H74">
            <v>1</v>
          </cell>
          <cell r="I74">
            <v>2</v>
          </cell>
          <cell r="J74">
            <v>1</v>
          </cell>
          <cell r="K74">
            <v>2</v>
          </cell>
          <cell r="L74">
            <v>1</v>
          </cell>
          <cell r="M74">
            <v>1</v>
          </cell>
          <cell r="N74">
            <v>3</v>
          </cell>
          <cell r="O74">
            <v>1</v>
          </cell>
          <cell r="P74">
            <v>2</v>
          </cell>
          <cell r="Q74">
            <v>1</v>
          </cell>
          <cell r="R74">
            <v>1</v>
          </cell>
          <cell r="S74">
            <v>1</v>
          </cell>
          <cell r="T74">
            <v>1</v>
          </cell>
          <cell r="U74">
            <v>1</v>
          </cell>
          <cell r="W74" t="str">
            <v>122112121131211111</v>
          </cell>
          <cell r="X74">
            <v>110300</v>
          </cell>
          <cell r="Y74">
            <v>0</v>
          </cell>
        </row>
        <row r="75">
          <cell r="C75">
            <v>110360</v>
          </cell>
          <cell r="D75">
            <v>1</v>
          </cell>
          <cell r="E75">
            <v>2</v>
          </cell>
          <cell r="F75">
            <v>2</v>
          </cell>
          <cell r="G75">
            <v>1</v>
          </cell>
          <cell r="H75">
            <v>4</v>
          </cell>
          <cell r="I75">
            <v>2</v>
          </cell>
          <cell r="J75">
            <v>1</v>
          </cell>
          <cell r="K75">
            <v>2</v>
          </cell>
          <cell r="L75">
            <v>1</v>
          </cell>
          <cell r="M75">
            <v>1</v>
          </cell>
          <cell r="N75">
            <v>3</v>
          </cell>
          <cell r="O75">
            <v>1</v>
          </cell>
          <cell r="P75">
            <v>2</v>
          </cell>
          <cell r="Q75">
            <v>1</v>
          </cell>
          <cell r="R75">
            <v>1</v>
          </cell>
          <cell r="S75">
            <v>1</v>
          </cell>
          <cell r="T75">
            <v>1</v>
          </cell>
          <cell r="U75">
            <v>1</v>
          </cell>
          <cell r="W75" t="str">
            <v>122142121131211111</v>
          </cell>
          <cell r="X75">
            <v>110360</v>
          </cell>
          <cell r="Y75">
            <v>0</v>
          </cell>
        </row>
        <row r="76">
          <cell r="C76">
            <v>110380</v>
          </cell>
          <cell r="D76">
            <v>1</v>
          </cell>
          <cell r="E76">
            <v>2</v>
          </cell>
          <cell r="F76">
            <v>2</v>
          </cell>
          <cell r="G76">
            <v>1</v>
          </cell>
          <cell r="H76">
            <v>2</v>
          </cell>
          <cell r="I76">
            <v>2</v>
          </cell>
          <cell r="J76">
            <v>1</v>
          </cell>
          <cell r="K76">
            <v>2</v>
          </cell>
          <cell r="L76">
            <v>1</v>
          </cell>
          <cell r="M76">
            <v>1</v>
          </cell>
          <cell r="N76">
            <v>3</v>
          </cell>
          <cell r="O76">
            <v>2</v>
          </cell>
          <cell r="P76">
            <v>2</v>
          </cell>
          <cell r="Q76">
            <v>1</v>
          </cell>
          <cell r="R76">
            <v>1</v>
          </cell>
          <cell r="S76">
            <v>1</v>
          </cell>
          <cell r="T76">
            <v>1</v>
          </cell>
          <cell r="U76">
            <v>1</v>
          </cell>
          <cell r="W76" t="str">
            <v>122122121132211111</v>
          </cell>
          <cell r="X76">
            <v>110380</v>
          </cell>
          <cell r="Y76">
            <v>0</v>
          </cell>
        </row>
        <row r="77">
          <cell r="C77">
            <v>111190</v>
          </cell>
          <cell r="D77">
            <v>1</v>
          </cell>
          <cell r="E77">
            <v>2</v>
          </cell>
          <cell r="F77">
            <v>2</v>
          </cell>
          <cell r="G77">
            <v>1</v>
          </cell>
          <cell r="H77">
            <v>3</v>
          </cell>
          <cell r="I77">
            <v>2</v>
          </cell>
          <cell r="J77">
            <v>1</v>
          </cell>
          <cell r="K77">
            <v>2</v>
          </cell>
          <cell r="L77">
            <v>1</v>
          </cell>
          <cell r="M77">
            <v>1</v>
          </cell>
          <cell r="N77">
            <v>3</v>
          </cell>
          <cell r="O77">
            <v>2</v>
          </cell>
          <cell r="P77">
            <v>1</v>
          </cell>
          <cell r="Q77">
            <v>1</v>
          </cell>
          <cell r="R77">
            <v>1</v>
          </cell>
          <cell r="S77">
            <v>1</v>
          </cell>
          <cell r="T77">
            <v>1</v>
          </cell>
          <cell r="U77">
            <v>1</v>
          </cell>
          <cell r="W77" t="str">
            <v>122132121132111111</v>
          </cell>
          <cell r="X77">
            <v>111190</v>
          </cell>
          <cell r="Y77">
            <v>0</v>
          </cell>
        </row>
        <row r="78">
          <cell r="C78">
            <v>111390</v>
          </cell>
          <cell r="D78">
            <v>1</v>
          </cell>
          <cell r="E78">
            <v>2</v>
          </cell>
          <cell r="F78">
            <v>2</v>
          </cell>
          <cell r="G78">
            <v>1</v>
          </cell>
          <cell r="H78">
            <v>3</v>
          </cell>
          <cell r="I78">
            <v>2</v>
          </cell>
          <cell r="J78">
            <v>1</v>
          </cell>
          <cell r="K78">
            <v>2</v>
          </cell>
          <cell r="L78">
            <v>1</v>
          </cell>
          <cell r="M78">
            <v>1</v>
          </cell>
          <cell r="N78">
            <v>3</v>
          </cell>
          <cell r="O78">
            <v>2</v>
          </cell>
          <cell r="P78">
            <v>2</v>
          </cell>
          <cell r="Q78">
            <v>1</v>
          </cell>
          <cell r="R78">
            <v>1</v>
          </cell>
          <cell r="S78">
            <v>1</v>
          </cell>
          <cell r="T78">
            <v>1</v>
          </cell>
          <cell r="U78">
            <v>1</v>
          </cell>
          <cell r="W78" t="str">
            <v>122132121132211111</v>
          </cell>
          <cell r="X78">
            <v>111390</v>
          </cell>
          <cell r="Y78">
            <v>0</v>
          </cell>
        </row>
        <row r="79">
          <cell r="C79">
            <v>113100</v>
          </cell>
          <cell r="D79">
            <v>1</v>
          </cell>
          <cell r="E79">
            <v>2</v>
          </cell>
          <cell r="F79">
            <v>2</v>
          </cell>
          <cell r="G79">
            <v>1</v>
          </cell>
          <cell r="H79">
            <v>1</v>
          </cell>
          <cell r="I79">
            <v>2</v>
          </cell>
          <cell r="J79">
            <v>1</v>
          </cell>
          <cell r="K79">
            <v>2</v>
          </cell>
          <cell r="L79">
            <v>1</v>
          </cell>
          <cell r="M79">
            <v>1</v>
          </cell>
          <cell r="N79">
            <v>3</v>
          </cell>
          <cell r="O79">
            <v>1</v>
          </cell>
          <cell r="P79">
            <v>1</v>
          </cell>
          <cell r="Q79">
            <v>2</v>
          </cell>
          <cell r="R79">
            <v>1</v>
          </cell>
          <cell r="S79">
            <v>1</v>
          </cell>
          <cell r="T79">
            <v>1</v>
          </cell>
          <cell r="U79">
            <v>1</v>
          </cell>
          <cell r="W79" t="str">
            <v>122112121131121111</v>
          </cell>
          <cell r="X79">
            <v>113100</v>
          </cell>
          <cell r="Y79">
            <v>0</v>
          </cell>
        </row>
        <row r="80">
          <cell r="C80">
            <v>113300</v>
          </cell>
          <cell r="D80">
            <v>1</v>
          </cell>
          <cell r="E80">
            <v>2</v>
          </cell>
          <cell r="F80">
            <v>2</v>
          </cell>
          <cell r="G80">
            <v>1</v>
          </cell>
          <cell r="H80">
            <v>1</v>
          </cell>
          <cell r="I80">
            <v>2</v>
          </cell>
          <cell r="J80">
            <v>1</v>
          </cell>
          <cell r="K80">
            <v>2</v>
          </cell>
          <cell r="L80">
            <v>1</v>
          </cell>
          <cell r="M80">
            <v>1</v>
          </cell>
          <cell r="N80">
            <v>3</v>
          </cell>
          <cell r="O80">
            <v>1</v>
          </cell>
          <cell r="P80">
            <v>2</v>
          </cell>
          <cell r="Q80">
            <v>2</v>
          </cell>
          <cell r="R80">
            <v>1</v>
          </cell>
          <cell r="S80">
            <v>1</v>
          </cell>
          <cell r="T80">
            <v>1</v>
          </cell>
          <cell r="U80">
            <v>1</v>
          </cell>
          <cell r="W80" t="str">
            <v>122112121131221111</v>
          </cell>
          <cell r="X80">
            <v>113300</v>
          </cell>
          <cell r="Y80">
            <v>0</v>
          </cell>
        </row>
        <row r="81">
          <cell r="C81">
            <v>115109</v>
          </cell>
          <cell r="D81">
            <v>1</v>
          </cell>
          <cell r="E81">
            <v>2</v>
          </cell>
          <cell r="F81">
            <v>1</v>
          </cell>
          <cell r="G81">
            <v>1</v>
          </cell>
          <cell r="H81">
            <v>1</v>
          </cell>
          <cell r="I81">
            <v>2</v>
          </cell>
          <cell r="J81">
            <v>1</v>
          </cell>
          <cell r="K81">
            <v>2</v>
          </cell>
          <cell r="L81">
            <v>1</v>
          </cell>
          <cell r="M81">
            <v>1</v>
          </cell>
          <cell r="N81">
            <v>3</v>
          </cell>
          <cell r="O81">
            <v>1</v>
          </cell>
          <cell r="P81">
            <v>1</v>
          </cell>
          <cell r="Q81">
            <v>2</v>
          </cell>
          <cell r="R81">
            <v>12</v>
          </cell>
          <cell r="S81">
            <v>2</v>
          </cell>
          <cell r="T81">
            <v>1</v>
          </cell>
          <cell r="U81">
            <v>1</v>
          </cell>
          <cell r="W81" t="str">
            <v>1211121211311212211</v>
          </cell>
          <cell r="X81">
            <v>115109</v>
          </cell>
          <cell r="Y81">
            <v>0</v>
          </cell>
        </row>
        <row r="82">
          <cell r="C82">
            <v>123109</v>
          </cell>
          <cell r="D82">
            <v>1</v>
          </cell>
          <cell r="E82">
            <v>1</v>
          </cell>
          <cell r="F82">
            <v>1</v>
          </cell>
          <cell r="G82">
            <v>1</v>
          </cell>
          <cell r="H82">
            <v>1</v>
          </cell>
          <cell r="I82">
            <v>2</v>
          </cell>
          <cell r="J82">
            <v>1</v>
          </cell>
          <cell r="K82">
            <v>1</v>
          </cell>
          <cell r="L82">
            <v>1</v>
          </cell>
          <cell r="M82">
            <v>1</v>
          </cell>
          <cell r="N82">
            <v>3</v>
          </cell>
          <cell r="O82">
            <v>1</v>
          </cell>
          <cell r="P82">
            <v>1</v>
          </cell>
          <cell r="Q82">
            <v>2</v>
          </cell>
          <cell r="R82">
            <v>1</v>
          </cell>
          <cell r="S82">
            <v>1</v>
          </cell>
          <cell r="T82">
            <v>1</v>
          </cell>
          <cell r="U82">
            <v>1</v>
          </cell>
          <cell r="W82" t="str">
            <v>111112111131121111</v>
          </cell>
          <cell r="X82">
            <v>123109</v>
          </cell>
          <cell r="Y82">
            <v>0</v>
          </cell>
        </row>
        <row r="83">
          <cell r="C83">
            <v>124309</v>
          </cell>
          <cell r="D83">
            <v>1</v>
          </cell>
          <cell r="E83">
            <v>1</v>
          </cell>
          <cell r="F83">
            <v>1</v>
          </cell>
          <cell r="G83">
            <v>1</v>
          </cell>
          <cell r="H83">
            <v>1</v>
          </cell>
          <cell r="I83">
            <v>2</v>
          </cell>
          <cell r="J83">
            <v>1</v>
          </cell>
          <cell r="K83">
            <v>1</v>
          </cell>
          <cell r="L83">
            <v>1</v>
          </cell>
          <cell r="M83">
            <v>1</v>
          </cell>
          <cell r="N83">
            <v>3</v>
          </cell>
          <cell r="O83">
            <v>1</v>
          </cell>
          <cell r="P83">
            <v>2</v>
          </cell>
          <cell r="Q83">
            <v>2</v>
          </cell>
          <cell r="R83">
            <v>1</v>
          </cell>
          <cell r="S83">
            <v>1</v>
          </cell>
          <cell r="T83">
            <v>1</v>
          </cell>
          <cell r="U83">
            <v>1</v>
          </cell>
          <cell r="W83" t="str">
            <v>111112111131221111</v>
          </cell>
          <cell r="X83">
            <v>124309</v>
          </cell>
          <cell r="Y83">
            <v>0</v>
          </cell>
        </row>
        <row r="84">
          <cell r="C84">
            <v>124389</v>
          </cell>
          <cell r="D84">
            <v>1</v>
          </cell>
          <cell r="E84">
            <v>1</v>
          </cell>
          <cell r="F84">
            <v>1</v>
          </cell>
          <cell r="G84">
            <v>1</v>
          </cell>
          <cell r="H84">
            <v>2</v>
          </cell>
          <cell r="I84">
            <v>2</v>
          </cell>
          <cell r="J84">
            <v>1</v>
          </cell>
          <cell r="K84">
            <v>1</v>
          </cell>
          <cell r="L84">
            <v>1</v>
          </cell>
          <cell r="M84">
            <v>1</v>
          </cell>
          <cell r="N84">
            <v>3</v>
          </cell>
          <cell r="O84">
            <v>2</v>
          </cell>
          <cell r="P84">
            <v>2</v>
          </cell>
          <cell r="Q84">
            <v>2</v>
          </cell>
          <cell r="R84">
            <v>1</v>
          </cell>
          <cell r="S84">
            <v>1</v>
          </cell>
          <cell r="T84">
            <v>1</v>
          </cell>
          <cell r="U84">
            <v>1</v>
          </cell>
          <cell r="W84" t="str">
            <v>111122111132221111</v>
          </cell>
          <cell r="X84">
            <v>124389</v>
          </cell>
          <cell r="Y84">
            <v>0</v>
          </cell>
        </row>
        <row r="85">
          <cell r="C85">
            <v>130100</v>
          </cell>
          <cell r="D85">
            <v>1</v>
          </cell>
          <cell r="E85">
            <v>6</v>
          </cell>
          <cell r="F85">
            <v>2</v>
          </cell>
          <cell r="G85">
            <v>1</v>
          </cell>
          <cell r="H85">
            <v>1</v>
          </cell>
          <cell r="I85">
            <v>2</v>
          </cell>
          <cell r="J85">
            <v>1</v>
          </cell>
          <cell r="K85">
            <v>2</v>
          </cell>
          <cell r="L85">
            <v>1</v>
          </cell>
          <cell r="M85">
            <v>1</v>
          </cell>
          <cell r="N85">
            <v>3</v>
          </cell>
          <cell r="O85">
            <v>1</v>
          </cell>
          <cell r="P85">
            <v>1</v>
          </cell>
          <cell r="Q85">
            <v>1</v>
          </cell>
          <cell r="R85">
            <v>1</v>
          </cell>
          <cell r="S85">
            <v>1</v>
          </cell>
          <cell r="T85">
            <v>1</v>
          </cell>
          <cell r="U85">
            <v>1</v>
          </cell>
          <cell r="W85" t="str">
            <v>162112121131111111</v>
          </cell>
          <cell r="X85">
            <v>130100</v>
          </cell>
          <cell r="Y85">
            <v>0</v>
          </cell>
        </row>
        <row r="86">
          <cell r="C86">
            <v>130104</v>
          </cell>
          <cell r="D86">
            <v>1</v>
          </cell>
          <cell r="E86">
            <v>6</v>
          </cell>
          <cell r="F86">
            <v>9</v>
          </cell>
          <cell r="G86">
            <v>1</v>
          </cell>
          <cell r="H86">
            <v>1</v>
          </cell>
          <cell r="I86">
            <v>6</v>
          </cell>
          <cell r="J86">
            <v>1</v>
          </cell>
          <cell r="K86">
            <v>2</v>
          </cell>
          <cell r="L86">
            <v>1</v>
          </cell>
          <cell r="M86">
            <v>1</v>
          </cell>
          <cell r="N86">
            <v>3</v>
          </cell>
          <cell r="O86">
            <v>1</v>
          </cell>
          <cell r="P86">
            <v>1</v>
          </cell>
          <cell r="Q86">
            <v>2</v>
          </cell>
          <cell r="R86">
            <v>1</v>
          </cell>
          <cell r="S86">
            <v>2</v>
          </cell>
          <cell r="T86">
            <v>1</v>
          </cell>
          <cell r="U86">
            <v>1</v>
          </cell>
          <cell r="W86" t="str">
            <v>169116121131121211</v>
          </cell>
          <cell r="X86">
            <v>130104</v>
          </cell>
          <cell r="Y86">
            <v>0</v>
          </cell>
        </row>
        <row r="87">
          <cell r="C87">
            <v>130160</v>
          </cell>
          <cell r="D87">
            <v>1</v>
          </cell>
          <cell r="E87">
            <v>6</v>
          </cell>
          <cell r="F87">
            <v>2</v>
          </cell>
          <cell r="G87">
            <v>1</v>
          </cell>
          <cell r="H87">
            <v>4</v>
          </cell>
          <cell r="I87">
            <v>2</v>
          </cell>
          <cell r="J87">
            <v>1</v>
          </cell>
          <cell r="K87">
            <v>2</v>
          </cell>
          <cell r="L87">
            <v>1</v>
          </cell>
          <cell r="M87">
            <v>1</v>
          </cell>
          <cell r="N87">
            <v>3</v>
          </cell>
          <cell r="O87">
            <v>1</v>
          </cell>
          <cell r="P87">
            <v>1</v>
          </cell>
          <cell r="Q87">
            <v>1</v>
          </cell>
          <cell r="R87">
            <v>1</v>
          </cell>
          <cell r="S87">
            <v>1</v>
          </cell>
          <cell r="T87">
            <v>1</v>
          </cell>
          <cell r="U87">
            <v>1</v>
          </cell>
          <cell r="W87" t="str">
            <v>162142121131111111</v>
          </cell>
          <cell r="X87">
            <v>130160</v>
          </cell>
          <cell r="Y87">
            <v>0</v>
          </cell>
        </row>
        <row r="88">
          <cell r="C88">
            <v>130300</v>
          </cell>
          <cell r="D88">
            <v>1</v>
          </cell>
          <cell r="E88">
            <v>6</v>
          </cell>
          <cell r="F88">
            <v>2</v>
          </cell>
          <cell r="G88">
            <v>1</v>
          </cell>
          <cell r="H88">
            <v>1</v>
          </cell>
          <cell r="I88">
            <v>2</v>
          </cell>
          <cell r="J88">
            <v>1</v>
          </cell>
          <cell r="K88">
            <v>2</v>
          </cell>
          <cell r="L88">
            <v>1</v>
          </cell>
          <cell r="M88">
            <v>1</v>
          </cell>
          <cell r="N88">
            <v>3</v>
          </cell>
          <cell r="O88">
            <v>1</v>
          </cell>
          <cell r="P88">
            <v>2</v>
          </cell>
          <cell r="Q88">
            <v>1</v>
          </cell>
          <cell r="R88">
            <v>1</v>
          </cell>
          <cell r="S88">
            <v>1</v>
          </cell>
          <cell r="T88">
            <v>1</v>
          </cell>
          <cell r="U88">
            <v>1</v>
          </cell>
          <cell r="W88" t="str">
            <v>162112121131211111</v>
          </cell>
          <cell r="X88">
            <v>130300</v>
          </cell>
          <cell r="Y88">
            <v>0</v>
          </cell>
        </row>
        <row r="89">
          <cell r="C89">
            <v>130360</v>
          </cell>
          <cell r="D89">
            <v>1</v>
          </cell>
          <cell r="E89">
            <v>6</v>
          </cell>
          <cell r="F89">
            <v>2</v>
          </cell>
          <cell r="G89">
            <v>1</v>
          </cell>
          <cell r="H89">
            <v>4</v>
          </cell>
          <cell r="I89">
            <v>2</v>
          </cell>
          <cell r="J89">
            <v>1</v>
          </cell>
          <cell r="K89">
            <v>2</v>
          </cell>
          <cell r="L89">
            <v>1</v>
          </cell>
          <cell r="M89">
            <v>1</v>
          </cell>
          <cell r="N89">
            <v>3</v>
          </cell>
          <cell r="O89">
            <v>1</v>
          </cell>
          <cell r="P89">
            <v>2</v>
          </cell>
          <cell r="Q89">
            <v>1</v>
          </cell>
          <cell r="R89">
            <v>1</v>
          </cell>
          <cell r="S89">
            <v>1</v>
          </cell>
          <cell r="T89">
            <v>1</v>
          </cell>
          <cell r="U89">
            <v>1</v>
          </cell>
          <cell r="W89" t="str">
            <v>162142121131211111</v>
          </cell>
          <cell r="X89">
            <v>130360</v>
          </cell>
          <cell r="Y89">
            <v>0</v>
          </cell>
        </row>
        <row r="90">
          <cell r="C90">
            <v>131180</v>
          </cell>
          <cell r="D90">
            <v>1</v>
          </cell>
          <cell r="E90">
            <v>6</v>
          </cell>
          <cell r="F90">
            <v>2</v>
          </cell>
          <cell r="G90">
            <v>1</v>
          </cell>
          <cell r="H90">
            <v>2</v>
          </cell>
          <cell r="I90">
            <v>2</v>
          </cell>
          <cell r="J90">
            <v>1</v>
          </cell>
          <cell r="K90">
            <v>2</v>
          </cell>
          <cell r="L90">
            <v>1</v>
          </cell>
          <cell r="M90">
            <v>1</v>
          </cell>
          <cell r="N90">
            <v>3</v>
          </cell>
          <cell r="O90">
            <v>2</v>
          </cell>
          <cell r="P90">
            <v>1</v>
          </cell>
          <cell r="Q90">
            <v>1</v>
          </cell>
          <cell r="R90">
            <v>1</v>
          </cell>
          <cell r="S90">
            <v>1</v>
          </cell>
          <cell r="T90">
            <v>1</v>
          </cell>
          <cell r="U90">
            <v>1</v>
          </cell>
          <cell r="W90" t="str">
            <v>162122121132111111</v>
          </cell>
          <cell r="X90">
            <v>131180</v>
          </cell>
          <cell r="Y90">
            <v>0</v>
          </cell>
        </row>
        <row r="91">
          <cell r="C91">
            <v>131380</v>
          </cell>
          <cell r="D91">
            <v>1</v>
          </cell>
          <cell r="E91">
            <v>6</v>
          </cell>
          <cell r="F91">
            <v>2</v>
          </cell>
          <cell r="G91">
            <v>1</v>
          </cell>
          <cell r="H91">
            <v>2</v>
          </cell>
          <cell r="I91">
            <v>2</v>
          </cell>
          <cell r="J91">
            <v>1</v>
          </cell>
          <cell r="K91">
            <v>2</v>
          </cell>
          <cell r="L91">
            <v>1</v>
          </cell>
          <cell r="M91">
            <v>1</v>
          </cell>
          <cell r="N91">
            <v>3</v>
          </cell>
          <cell r="O91">
            <v>2</v>
          </cell>
          <cell r="P91">
            <v>2</v>
          </cell>
          <cell r="Q91">
            <v>1</v>
          </cell>
          <cell r="R91">
            <v>1</v>
          </cell>
          <cell r="S91">
            <v>1</v>
          </cell>
          <cell r="T91">
            <v>1</v>
          </cell>
          <cell r="U91">
            <v>1</v>
          </cell>
          <cell r="W91" t="str">
            <v>162122121132211111</v>
          </cell>
          <cell r="X91">
            <v>131380</v>
          </cell>
          <cell r="Y91">
            <v>0</v>
          </cell>
        </row>
        <row r="92">
          <cell r="C92">
            <v>133100</v>
          </cell>
          <cell r="D92">
            <v>1</v>
          </cell>
          <cell r="E92">
            <v>6</v>
          </cell>
          <cell r="F92">
            <v>2</v>
          </cell>
          <cell r="G92">
            <v>1</v>
          </cell>
          <cell r="H92">
            <v>1</v>
          </cell>
          <cell r="I92">
            <v>2</v>
          </cell>
          <cell r="J92">
            <v>1</v>
          </cell>
          <cell r="K92">
            <v>2</v>
          </cell>
          <cell r="L92">
            <v>1</v>
          </cell>
          <cell r="M92">
            <v>1</v>
          </cell>
          <cell r="N92">
            <v>3</v>
          </cell>
          <cell r="O92">
            <v>1</v>
          </cell>
          <cell r="P92">
            <v>1</v>
          </cell>
          <cell r="Q92">
            <v>2</v>
          </cell>
          <cell r="R92">
            <v>1</v>
          </cell>
          <cell r="S92">
            <v>1</v>
          </cell>
          <cell r="T92">
            <v>1</v>
          </cell>
          <cell r="U92">
            <v>1</v>
          </cell>
          <cell r="W92" t="str">
            <v>162112121131121111</v>
          </cell>
          <cell r="X92">
            <v>133100</v>
          </cell>
          <cell r="Y92">
            <v>0</v>
          </cell>
        </row>
        <row r="93">
          <cell r="C93">
            <v>133300</v>
          </cell>
          <cell r="D93">
            <v>1</v>
          </cell>
          <cell r="E93">
            <v>6</v>
          </cell>
          <cell r="F93">
            <v>2</v>
          </cell>
          <cell r="G93">
            <v>1</v>
          </cell>
          <cell r="H93">
            <v>1</v>
          </cell>
          <cell r="I93">
            <v>2</v>
          </cell>
          <cell r="J93">
            <v>1</v>
          </cell>
          <cell r="K93">
            <v>2</v>
          </cell>
          <cell r="L93">
            <v>1</v>
          </cell>
          <cell r="M93">
            <v>1</v>
          </cell>
          <cell r="N93">
            <v>3</v>
          </cell>
          <cell r="O93">
            <v>1</v>
          </cell>
          <cell r="P93">
            <v>2</v>
          </cell>
          <cell r="Q93">
            <v>2</v>
          </cell>
          <cell r="R93">
            <v>1</v>
          </cell>
          <cell r="S93">
            <v>1</v>
          </cell>
          <cell r="T93">
            <v>1</v>
          </cell>
          <cell r="U93">
            <v>1</v>
          </cell>
          <cell r="W93" t="str">
            <v>162112121131221111</v>
          </cell>
          <cell r="X93">
            <v>133300</v>
          </cell>
          <cell r="Y93">
            <v>0</v>
          </cell>
        </row>
        <row r="94">
          <cell r="C94">
            <v>135109</v>
          </cell>
          <cell r="D94">
            <v>1</v>
          </cell>
          <cell r="E94">
            <v>6</v>
          </cell>
          <cell r="F94">
            <v>1</v>
          </cell>
          <cell r="G94">
            <v>1</v>
          </cell>
          <cell r="H94">
            <v>1</v>
          </cell>
          <cell r="I94">
            <v>2</v>
          </cell>
          <cell r="J94">
            <v>1</v>
          </cell>
          <cell r="K94">
            <v>2</v>
          </cell>
          <cell r="L94">
            <v>1</v>
          </cell>
          <cell r="M94">
            <v>1</v>
          </cell>
          <cell r="N94">
            <v>3</v>
          </cell>
          <cell r="O94">
            <v>1</v>
          </cell>
          <cell r="P94">
            <v>1</v>
          </cell>
          <cell r="Q94">
            <v>2</v>
          </cell>
          <cell r="R94">
            <v>12</v>
          </cell>
          <cell r="S94">
            <v>2</v>
          </cell>
          <cell r="T94">
            <v>1</v>
          </cell>
          <cell r="U94">
            <v>1</v>
          </cell>
          <cell r="W94" t="str">
            <v>1611121211311212211</v>
          </cell>
          <cell r="X94">
            <v>135109</v>
          </cell>
          <cell r="Y94">
            <v>0</v>
          </cell>
        </row>
        <row r="95">
          <cell r="C95">
            <v>139100</v>
          </cell>
          <cell r="D95">
            <v>1</v>
          </cell>
          <cell r="E95">
            <v>7</v>
          </cell>
          <cell r="F95">
            <v>2</v>
          </cell>
          <cell r="G95">
            <v>1</v>
          </cell>
          <cell r="H95">
            <v>1</v>
          </cell>
          <cell r="I95">
            <v>2</v>
          </cell>
          <cell r="J95">
            <v>1</v>
          </cell>
          <cell r="K95">
            <v>2</v>
          </cell>
          <cell r="L95">
            <v>1</v>
          </cell>
          <cell r="M95">
            <v>1</v>
          </cell>
          <cell r="N95">
            <v>3</v>
          </cell>
          <cell r="O95">
            <v>1</v>
          </cell>
          <cell r="P95">
            <v>1</v>
          </cell>
          <cell r="Q95">
            <v>1</v>
          </cell>
          <cell r="R95">
            <v>1</v>
          </cell>
          <cell r="S95">
            <v>1</v>
          </cell>
          <cell r="T95">
            <v>1</v>
          </cell>
          <cell r="U95">
            <v>1</v>
          </cell>
          <cell r="W95" t="str">
            <v>172112121131111111</v>
          </cell>
          <cell r="X95">
            <v>139100</v>
          </cell>
          <cell r="Y95">
            <v>0</v>
          </cell>
        </row>
        <row r="96">
          <cell r="C96">
            <v>150104</v>
          </cell>
          <cell r="D96">
            <v>1</v>
          </cell>
          <cell r="E96">
            <v>6</v>
          </cell>
          <cell r="F96">
            <v>9</v>
          </cell>
          <cell r="G96">
            <v>1</v>
          </cell>
          <cell r="H96">
            <v>1</v>
          </cell>
          <cell r="I96">
            <v>6</v>
          </cell>
          <cell r="J96">
            <v>2</v>
          </cell>
          <cell r="K96">
            <v>2</v>
          </cell>
          <cell r="L96">
            <v>1</v>
          </cell>
          <cell r="M96">
            <v>1</v>
          </cell>
          <cell r="N96">
            <v>3</v>
          </cell>
          <cell r="O96">
            <v>1</v>
          </cell>
          <cell r="P96">
            <v>1</v>
          </cell>
          <cell r="Q96">
            <v>2</v>
          </cell>
          <cell r="R96">
            <v>1</v>
          </cell>
          <cell r="S96">
            <v>1</v>
          </cell>
          <cell r="T96">
            <v>1</v>
          </cell>
          <cell r="U96">
            <v>1</v>
          </cell>
          <cell r="W96" t="str">
            <v>169116221131121111</v>
          </cell>
          <cell r="X96">
            <v>150104</v>
          </cell>
          <cell r="Y96">
            <v>0</v>
          </cell>
        </row>
        <row r="97">
          <cell r="C97">
            <v>155109</v>
          </cell>
          <cell r="D97">
            <v>1</v>
          </cell>
          <cell r="E97">
            <v>6</v>
          </cell>
          <cell r="F97">
            <v>1</v>
          </cell>
          <cell r="G97">
            <v>1</v>
          </cell>
          <cell r="H97">
            <v>1</v>
          </cell>
          <cell r="I97">
            <v>2</v>
          </cell>
          <cell r="J97">
            <v>2</v>
          </cell>
          <cell r="K97">
            <v>2</v>
          </cell>
          <cell r="L97">
            <v>1</v>
          </cell>
          <cell r="M97">
            <v>1</v>
          </cell>
          <cell r="N97">
            <v>3</v>
          </cell>
          <cell r="O97">
            <v>1</v>
          </cell>
          <cell r="P97">
            <v>1</v>
          </cell>
          <cell r="Q97">
            <v>2</v>
          </cell>
          <cell r="R97">
            <v>12</v>
          </cell>
          <cell r="S97">
            <v>1</v>
          </cell>
          <cell r="T97">
            <v>1</v>
          </cell>
          <cell r="U97">
            <v>1</v>
          </cell>
          <cell r="W97" t="str">
            <v>1611122211311212111</v>
          </cell>
          <cell r="X97">
            <v>155109</v>
          </cell>
          <cell r="Y97">
            <v>0</v>
          </cell>
        </row>
        <row r="98">
          <cell r="C98">
            <v>160400</v>
          </cell>
          <cell r="D98">
            <v>1</v>
          </cell>
          <cell r="E98">
            <v>2</v>
          </cell>
          <cell r="F98">
            <v>2</v>
          </cell>
          <cell r="G98">
            <v>1</v>
          </cell>
          <cell r="H98">
            <v>1</v>
          </cell>
          <cell r="I98">
            <v>2</v>
          </cell>
          <cell r="J98">
            <v>5</v>
          </cell>
          <cell r="K98">
            <v>2</v>
          </cell>
          <cell r="L98">
            <v>1</v>
          </cell>
          <cell r="M98">
            <v>1</v>
          </cell>
          <cell r="N98">
            <v>3</v>
          </cell>
          <cell r="O98">
            <v>1</v>
          </cell>
          <cell r="P98">
            <v>2</v>
          </cell>
          <cell r="Q98">
            <v>1</v>
          </cell>
          <cell r="R98">
            <v>1</v>
          </cell>
          <cell r="S98">
            <v>1</v>
          </cell>
          <cell r="T98">
            <v>1</v>
          </cell>
          <cell r="U98">
            <v>1</v>
          </cell>
          <cell r="W98" t="str">
            <v>122112521131211111</v>
          </cell>
          <cell r="X98">
            <v>160400</v>
          </cell>
          <cell r="Y98">
            <v>0</v>
          </cell>
        </row>
        <row r="99">
          <cell r="C99">
            <v>160480</v>
          </cell>
          <cell r="D99">
            <v>1</v>
          </cell>
          <cell r="E99">
            <v>2</v>
          </cell>
          <cell r="F99">
            <v>2</v>
          </cell>
          <cell r="G99">
            <v>1</v>
          </cell>
          <cell r="H99">
            <v>2</v>
          </cell>
          <cell r="I99">
            <v>2</v>
          </cell>
          <cell r="J99">
            <v>5</v>
          </cell>
          <cell r="K99">
            <v>2</v>
          </cell>
          <cell r="L99">
            <v>1</v>
          </cell>
          <cell r="M99">
            <v>1</v>
          </cell>
          <cell r="N99">
            <v>3</v>
          </cell>
          <cell r="O99">
            <v>1</v>
          </cell>
          <cell r="P99">
            <v>2</v>
          </cell>
          <cell r="Q99">
            <v>1</v>
          </cell>
          <cell r="R99">
            <v>1</v>
          </cell>
          <cell r="S99">
            <v>1</v>
          </cell>
          <cell r="T99">
            <v>1</v>
          </cell>
          <cell r="U99">
            <v>1</v>
          </cell>
          <cell r="W99" t="str">
            <v>122122521131211111</v>
          </cell>
          <cell r="X99">
            <v>160480</v>
          </cell>
          <cell r="Y99">
            <v>0</v>
          </cell>
        </row>
        <row r="100">
          <cell r="C100">
            <v>161480</v>
          </cell>
          <cell r="D100">
            <v>1</v>
          </cell>
          <cell r="E100">
            <v>2</v>
          </cell>
          <cell r="F100">
            <v>2</v>
          </cell>
          <cell r="G100">
            <v>1</v>
          </cell>
          <cell r="H100">
            <v>2</v>
          </cell>
          <cell r="I100">
            <v>2</v>
          </cell>
          <cell r="J100">
            <v>5</v>
          </cell>
          <cell r="K100">
            <v>2</v>
          </cell>
          <cell r="L100">
            <v>1</v>
          </cell>
          <cell r="M100">
            <v>1</v>
          </cell>
          <cell r="N100">
            <v>3</v>
          </cell>
          <cell r="O100">
            <v>2</v>
          </cell>
          <cell r="P100">
            <v>2</v>
          </cell>
          <cell r="Q100">
            <v>1</v>
          </cell>
          <cell r="R100">
            <v>1</v>
          </cell>
          <cell r="S100">
            <v>1</v>
          </cell>
          <cell r="T100">
            <v>1</v>
          </cell>
          <cell r="U100">
            <v>1</v>
          </cell>
          <cell r="W100" t="str">
            <v>122122521132211111</v>
          </cell>
          <cell r="X100">
            <v>161480</v>
          </cell>
          <cell r="Y100">
            <v>0</v>
          </cell>
        </row>
        <row r="101">
          <cell r="C101">
            <v>163400</v>
          </cell>
          <cell r="D101">
            <v>1</v>
          </cell>
          <cell r="E101">
            <v>1</v>
          </cell>
          <cell r="F101">
            <v>1</v>
          </cell>
          <cell r="G101">
            <v>1</v>
          </cell>
          <cell r="H101">
            <v>1</v>
          </cell>
          <cell r="I101">
            <v>2</v>
          </cell>
          <cell r="J101">
            <v>5</v>
          </cell>
          <cell r="K101">
            <v>1</v>
          </cell>
          <cell r="L101">
            <v>1</v>
          </cell>
          <cell r="M101">
            <v>1</v>
          </cell>
          <cell r="N101">
            <v>3</v>
          </cell>
          <cell r="O101">
            <v>1</v>
          </cell>
          <cell r="P101">
            <v>2</v>
          </cell>
          <cell r="Q101">
            <v>2</v>
          </cell>
          <cell r="R101">
            <v>1</v>
          </cell>
          <cell r="S101">
            <v>1</v>
          </cell>
          <cell r="T101">
            <v>1</v>
          </cell>
          <cell r="U101">
            <v>1</v>
          </cell>
          <cell r="W101" t="str">
            <v>111112511131221111</v>
          </cell>
          <cell r="X101">
            <v>163400</v>
          </cell>
          <cell r="Y101">
            <v>0</v>
          </cell>
        </row>
        <row r="102">
          <cell r="C102">
            <v>170100</v>
          </cell>
          <cell r="D102">
            <v>1</v>
          </cell>
          <cell r="E102">
            <v>2</v>
          </cell>
          <cell r="F102">
            <v>2</v>
          </cell>
          <cell r="G102">
            <v>1</v>
          </cell>
          <cell r="H102">
            <v>1</v>
          </cell>
          <cell r="I102">
            <v>2</v>
          </cell>
          <cell r="J102">
            <v>2</v>
          </cell>
          <cell r="K102">
            <v>2</v>
          </cell>
          <cell r="L102">
            <v>1</v>
          </cell>
          <cell r="M102">
            <v>1</v>
          </cell>
          <cell r="N102">
            <v>3</v>
          </cell>
          <cell r="O102">
            <v>1</v>
          </cell>
          <cell r="P102">
            <v>1</v>
          </cell>
          <cell r="Q102">
            <v>1</v>
          </cell>
          <cell r="R102">
            <v>1</v>
          </cell>
          <cell r="S102">
            <v>1</v>
          </cell>
          <cell r="T102">
            <v>1</v>
          </cell>
          <cell r="U102">
            <v>1</v>
          </cell>
          <cell r="W102" t="str">
            <v>122112221131111111</v>
          </cell>
          <cell r="X102">
            <v>170100</v>
          </cell>
          <cell r="Y102">
            <v>0</v>
          </cell>
        </row>
        <row r="103">
          <cell r="C103">
            <v>170104</v>
          </cell>
          <cell r="D103">
            <v>1</v>
          </cell>
          <cell r="E103">
            <v>2</v>
          </cell>
          <cell r="F103">
            <v>9</v>
          </cell>
          <cell r="G103">
            <v>1</v>
          </cell>
          <cell r="H103">
            <v>1</v>
          </cell>
          <cell r="I103">
            <v>6</v>
          </cell>
          <cell r="J103">
            <v>2</v>
          </cell>
          <cell r="K103">
            <v>2</v>
          </cell>
          <cell r="L103">
            <v>1</v>
          </cell>
          <cell r="M103">
            <v>1</v>
          </cell>
          <cell r="N103">
            <v>3</v>
          </cell>
          <cell r="O103">
            <v>1</v>
          </cell>
          <cell r="P103">
            <v>1</v>
          </cell>
          <cell r="Q103">
            <v>2</v>
          </cell>
          <cell r="R103">
            <v>1</v>
          </cell>
          <cell r="S103">
            <v>1</v>
          </cell>
          <cell r="T103">
            <v>1</v>
          </cell>
          <cell r="U103">
            <v>1</v>
          </cell>
          <cell r="W103" t="str">
            <v>129116221131121111</v>
          </cell>
          <cell r="X103">
            <v>170104</v>
          </cell>
          <cell r="Y103">
            <v>0</v>
          </cell>
        </row>
        <row r="104">
          <cell r="C104">
            <v>170300</v>
          </cell>
          <cell r="D104">
            <v>1</v>
          </cell>
          <cell r="E104">
            <v>2</v>
          </cell>
          <cell r="F104">
            <v>2</v>
          </cell>
          <cell r="G104">
            <v>1</v>
          </cell>
          <cell r="H104">
            <v>1</v>
          </cell>
          <cell r="I104">
            <v>2</v>
          </cell>
          <cell r="J104">
            <v>3</v>
          </cell>
          <cell r="K104">
            <v>2</v>
          </cell>
          <cell r="L104">
            <v>1</v>
          </cell>
          <cell r="M104">
            <v>1</v>
          </cell>
          <cell r="N104">
            <v>3</v>
          </cell>
          <cell r="O104">
            <v>1</v>
          </cell>
          <cell r="P104">
            <v>2</v>
          </cell>
          <cell r="Q104">
            <v>1</v>
          </cell>
          <cell r="R104">
            <v>1</v>
          </cell>
          <cell r="S104">
            <v>1</v>
          </cell>
          <cell r="T104">
            <v>1</v>
          </cell>
          <cell r="U104">
            <v>1</v>
          </cell>
          <cell r="W104" t="str">
            <v>122112321131211111</v>
          </cell>
          <cell r="X104">
            <v>170300</v>
          </cell>
          <cell r="Y104">
            <v>0</v>
          </cell>
        </row>
        <row r="105">
          <cell r="C105">
            <v>171180</v>
          </cell>
          <cell r="D105">
            <v>1</v>
          </cell>
          <cell r="E105">
            <v>2</v>
          </cell>
          <cell r="F105">
            <v>2</v>
          </cell>
          <cell r="G105">
            <v>1</v>
          </cell>
          <cell r="H105">
            <v>2</v>
          </cell>
          <cell r="I105">
            <v>2</v>
          </cell>
          <cell r="J105">
            <v>3</v>
          </cell>
          <cell r="K105">
            <v>2</v>
          </cell>
          <cell r="L105">
            <v>1</v>
          </cell>
          <cell r="M105">
            <v>1</v>
          </cell>
          <cell r="N105">
            <v>3</v>
          </cell>
          <cell r="O105">
            <v>2</v>
          </cell>
          <cell r="P105">
            <v>1</v>
          </cell>
          <cell r="Q105">
            <v>1</v>
          </cell>
          <cell r="R105">
            <v>1</v>
          </cell>
          <cell r="S105">
            <v>1</v>
          </cell>
          <cell r="T105">
            <v>1</v>
          </cell>
          <cell r="U105">
            <v>1</v>
          </cell>
          <cell r="W105" t="str">
            <v>122122321132111111</v>
          </cell>
          <cell r="X105">
            <v>171180</v>
          </cell>
          <cell r="Y105">
            <v>0</v>
          </cell>
        </row>
        <row r="106">
          <cell r="C106">
            <v>171380</v>
          </cell>
          <cell r="D106">
            <v>1</v>
          </cell>
          <cell r="E106">
            <v>2</v>
          </cell>
          <cell r="F106">
            <v>2</v>
          </cell>
          <cell r="G106">
            <v>1</v>
          </cell>
          <cell r="H106">
            <v>2</v>
          </cell>
          <cell r="I106">
            <v>2</v>
          </cell>
          <cell r="J106">
            <v>3</v>
          </cell>
          <cell r="K106">
            <v>2</v>
          </cell>
          <cell r="L106">
            <v>1</v>
          </cell>
          <cell r="M106">
            <v>1</v>
          </cell>
          <cell r="N106">
            <v>3</v>
          </cell>
          <cell r="O106">
            <v>2</v>
          </cell>
          <cell r="P106">
            <v>2</v>
          </cell>
          <cell r="Q106">
            <v>1</v>
          </cell>
          <cell r="R106">
            <v>1</v>
          </cell>
          <cell r="S106">
            <v>1</v>
          </cell>
          <cell r="T106">
            <v>1</v>
          </cell>
          <cell r="U106">
            <v>1</v>
          </cell>
          <cell r="W106" t="str">
            <v>122122321132211111</v>
          </cell>
          <cell r="X106">
            <v>171380</v>
          </cell>
          <cell r="Y106">
            <v>0</v>
          </cell>
        </row>
        <row r="107">
          <cell r="C107">
            <v>175109</v>
          </cell>
          <cell r="D107">
            <v>1</v>
          </cell>
          <cell r="E107">
            <v>2</v>
          </cell>
          <cell r="F107">
            <v>1</v>
          </cell>
          <cell r="G107">
            <v>1</v>
          </cell>
          <cell r="H107">
            <v>1</v>
          </cell>
          <cell r="I107">
            <v>2</v>
          </cell>
          <cell r="J107">
            <v>2</v>
          </cell>
          <cell r="K107">
            <v>2</v>
          </cell>
          <cell r="L107">
            <v>1</v>
          </cell>
          <cell r="M107">
            <v>1</v>
          </cell>
          <cell r="N107">
            <v>3</v>
          </cell>
          <cell r="O107">
            <v>1</v>
          </cell>
          <cell r="P107">
            <v>1</v>
          </cell>
          <cell r="Q107">
            <v>2</v>
          </cell>
          <cell r="R107">
            <v>12</v>
          </cell>
          <cell r="S107">
            <v>1</v>
          </cell>
          <cell r="T107">
            <v>1</v>
          </cell>
          <cell r="U107">
            <v>1</v>
          </cell>
          <cell r="W107" t="str">
            <v>1211122211311212111</v>
          </cell>
          <cell r="X107">
            <v>175109</v>
          </cell>
          <cell r="Y107">
            <v>0</v>
          </cell>
        </row>
        <row r="108">
          <cell r="C108">
            <v>176030</v>
          </cell>
          <cell r="D108">
            <v>1</v>
          </cell>
          <cell r="E108">
            <v>12</v>
          </cell>
          <cell r="F108">
            <v>2</v>
          </cell>
          <cell r="G108">
            <v>2</v>
          </cell>
          <cell r="H108">
            <v>0</v>
          </cell>
          <cell r="I108">
            <v>2</v>
          </cell>
          <cell r="J108">
            <v>2</v>
          </cell>
          <cell r="K108">
            <v>5</v>
          </cell>
          <cell r="L108">
            <v>1</v>
          </cell>
          <cell r="M108">
            <v>1</v>
          </cell>
          <cell r="N108">
            <v>2</v>
          </cell>
          <cell r="O108">
            <v>1</v>
          </cell>
          <cell r="P108">
            <v>1</v>
          </cell>
          <cell r="Q108">
            <v>1</v>
          </cell>
          <cell r="R108">
            <v>13</v>
          </cell>
          <cell r="S108">
            <v>1</v>
          </cell>
          <cell r="T108">
            <v>1</v>
          </cell>
          <cell r="U108">
            <v>1</v>
          </cell>
          <cell r="W108" t="str">
            <v>11222022511211113111</v>
          </cell>
          <cell r="X108">
            <v>176030</v>
          </cell>
          <cell r="Y108">
            <v>0</v>
          </cell>
        </row>
        <row r="109">
          <cell r="C109">
            <v>180000</v>
          </cell>
          <cell r="D109">
            <v>1</v>
          </cell>
          <cell r="E109">
            <v>2</v>
          </cell>
          <cell r="F109">
            <v>2</v>
          </cell>
          <cell r="G109">
            <v>1</v>
          </cell>
          <cell r="H109">
            <v>1</v>
          </cell>
          <cell r="I109">
            <v>2</v>
          </cell>
          <cell r="J109">
            <v>2</v>
          </cell>
          <cell r="K109">
            <v>1</v>
          </cell>
          <cell r="L109">
            <v>1</v>
          </cell>
          <cell r="M109">
            <v>1</v>
          </cell>
          <cell r="N109">
            <v>2</v>
          </cell>
          <cell r="O109">
            <v>1</v>
          </cell>
          <cell r="P109">
            <v>1</v>
          </cell>
          <cell r="Q109">
            <v>1</v>
          </cell>
          <cell r="R109">
            <v>1</v>
          </cell>
          <cell r="S109">
            <v>1</v>
          </cell>
          <cell r="T109">
            <v>1</v>
          </cell>
          <cell r="U109">
            <v>1</v>
          </cell>
          <cell r="W109" t="str">
            <v>122112211121111111</v>
          </cell>
          <cell r="X109">
            <v>180000</v>
          </cell>
          <cell r="Y109">
            <v>0</v>
          </cell>
        </row>
        <row r="110">
          <cell r="C110">
            <v>180001</v>
          </cell>
          <cell r="D110">
            <v>1</v>
          </cell>
          <cell r="E110">
            <v>2</v>
          </cell>
          <cell r="F110">
            <v>3</v>
          </cell>
          <cell r="G110">
            <v>1</v>
          </cell>
          <cell r="H110">
            <v>1</v>
          </cell>
          <cell r="I110">
            <v>2</v>
          </cell>
          <cell r="J110">
            <v>2</v>
          </cell>
          <cell r="K110">
            <v>1</v>
          </cell>
          <cell r="L110">
            <v>1</v>
          </cell>
          <cell r="M110">
            <v>1</v>
          </cell>
          <cell r="N110">
            <v>2</v>
          </cell>
          <cell r="O110">
            <v>1</v>
          </cell>
          <cell r="P110">
            <v>1</v>
          </cell>
          <cell r="Q110">
            <v>1</v>
          </cell>
          <cell r="R110">
            <v>1</v>
          </cell>
          <cell r="S110">
            <v>1</v>
          </cell>
          <cell r="T110">
            <v>1</v>
          </cell>
          <cell r="U110">
            <v>1</v>
          </cell>
          <cell r="W110" t="str">
            <v>123112211121111111</v>
          </cell>
          <cell r="X110">
            <v>180001</v>
          </cell>
          <cell r="Y110">
            <v>0</v>
          </cell>
        </row>
        <row r="111">
          <cell r="C111">
            <v>180100</v>
          </cell>
          <cell r="D111">
            <v>1</v>
          </cell>
          <cell r="E111">
            <v>2</v>
          </cell>
          <cell r="F111">
            <v>2</v>
          </cell>
          <cell r="G111">
            <v>1</v>
          </cell>
          <cell r="H111">
            <v>1</v>
          </cell>
          <cell r="I111">
            <v>2</v>
          </cell>
          <cell r="J111">
            <v>2</v>
          </cell>
          <cell r="K111">
            <v>1</v>
          </cell>
          <cell r="L111">
            <v>1</v>
          </cell>
          <cell r="M111">
            <v>1</v>
          </cell>
          <cell r="N111">
            <v>3</v>
          </cell>
          <cell r="O111">
            <v>1</v>
          </cell>
          <cell r="P111">
            <v>1</v>
          </cell>
          <cell r="Q111">
            <v>1</v>
          </cell>
          <cell r="R111">
            <v>1</v>
          </cell>
          <cell r="S111">
            <v>1</v>
          </cell>
          <cell r="T111">
            <v>1</v>
          </cell>
          <cell r="U111">
            <v>1</v>
          </cell>
          <cell r="W111" t="str">
            <v>122112211131111111</v>
          </cell>
          <cell r="X111">
            <v>180100</v>
          </cell>
          <cell r="Y111">
            <v>0</v>
          </cell>
        </row>
        <row r="112">
          <cell r="C112">
            <v>180101</v>
          </cell>
          <cell r="D112">
            <v>1</v>
          </cell>
          <cell r="E112">
            <v>2</v>
          </cell>
          <cell r="F112">
            <v>3</v>
          </cell>
          <cell r="G112">
            <v>1</v>
          </cell>
          <cell r="H112">
            <v>1</v>
          </cell>
          <cell r="I112">
            <v>2</v>
          </cell>
          <cell r="J112">
            <v>2</v>
          </cell>
          <cell r="K112">
            <v>1</v>
          </cell>
          <cell r="L112">
            <v>1</v>
          </cell>
          <cell r="M112">
            <v>1</v>
          </cell>
          <cell r="N112">
            <v>3</v>
          </cell>
          <cell r="O112">
            <v>1</v>
          </cell>
          <cell r="P112">
            <v>1</v>
          </cell>
          <cell r="Q112">
            <v>1</v>
          </cell>
          <cell r="R112">
            <v>1</v>
          </cell>
          <cell r="S112">
            <v>1</v>
          </cell>
          <cell r="T112">
            <v>1</v>
          </cell>
          <cell r="U112">
            <v>1</v>
          </cell>
          <cell r="W112" t="str">
            <v>123112211131111111</v>
          </cell>
          <cell r="X112">
            <v>180101</v>
          </cell>
          <cell r="Y112">
            <v>0</v>
          </cell>
        </row>
        <row r="113">
          <cell r="C113">
            <v>180104</v>
          </cell>
          <cell r="D113">
            <v>1</v>
          </cell>
          <cell r="E113">
            <v>2</v>
          </cell>
          <cell r="F113">
            <v>9</v>
          </cell>
          <cell r="G113">
            <v>1</v>
          </cell>
          <cell r="H113">
            <v>1</v>
          </cell>
          <cell r="I113">
            <v>6</v>
          </cell>
          <cell r="J113">
            <v>2</v>
          </cell>
          <cell r="K113">
            <v>1</v>
          </cell>
          <cell r="L113">
            <v>1</v>
          </cell>
          <cell r="M113">
            <v>1</v>
          </cell>
          <cell r="N113">
            <v>3</v>
          </cell>
          <cell r="O113">
            <v>1</v>
          </cell>
          <cell r="P113">
            <v>1</v>
          </cell>
          <cell r="Q113">
            <v>2</v>
          </cell>
          <cell r="R113">
            <v>1</v>
          </cell>
          <cell r="S113">
            <v>1</v>
          </cell>
          <cell r="T113">
            <v>1</v>
          </cell>
          <cell r="U113">
            <v>1</v>
          </cell>
          <cell r="W113" t="str">
            <v>129116211131121111</v>
          </cell>
          <cell r="X113">
            <v>180104</v>
          </cell>
          <cell r="Y113">
            <v>0</v>
          </cell>
        </row>
        <row r="114">
          <cell r="C114">
            <v>180200</v>
          </cell>
          <cell r="D114">
            <v>1</v>
          </cell>
          <cell r="E114">
            <v>2</v>
          </cell>
          <cell r="F114">
            <v>2</v>
          </cell>
          <cell r="G114">
            <v>1</v>
          </cell>
          <cell r="H114">
            <v>1</v>
          </cell>
          <cell r="I114">
            <v>2</v>
          </cell>
          <cell r="J114">
            <v>2</v>
          </cell>
          <cell r="K114">
            <v>1</v>
          </cell>
          <cell r="L114">
            <v>1</v>
          </cell>
          <cell r="M114">
            <v>1</v>
          </cell>
          <cell r="N114">
            <v>2</v>
          </cell>
          <cell r="O114">
            <v>1</v>
          </cell>
          <cell r="P114">
            <v>2</v>
          </cell>
          <cell r="Q114">
            <v>1</v>
          </cell>
          <cell r="R114">
            <v>1</v>
          </cell>
          <cell r="S114">
            <v>1</v>
          </cell>
          <cell r="T114">
            <v>1</v>
          </cell>
          <cell r="U114">
            <v>1</v>
          </cell>
          <cell r="W114" t="str">
            <v>122112211121211111</v>
          </cell>
          <cell r="X114">
            <v>180200</v>
          </cell>
          <cell r="Y114">
            <v>0</v>
          </cell>
        </row>
        <row r="115">
          <cell r="C115">
            <v>180300</v>
          </cell>
          <cell r="D115">
            <v>1</v>
          </cell>
          <cell r="E115">
            <v>2</v>
          </cell>
          <cell r="F115">
            <v>2</v>
          </cell>
          <cell r="G115">
            <v>1</v>
          </cell>
          <cell r="H115">
            <v>1</v>
          </cell>
          <cell r="I115">
            <v>2</v>
          </cell>
          <cell r="J115">
            <v>2</v>
          </cell>
          <cell r="K115">
            <v>1</v>
          </cell>
          <cell r="L115">
            <v>1</v>
          </cell>
          <cell r="M115">
            <v>1</v>
          </cell>
          <cell r="N115">
            <v>3</v>
          </cell>
          <cell r="O115">
            <v>1</v>
          </cell>
          <cell r="P115">
            <v>2</v>
          </cell>
          <cell r="Q115">
            <v>1</v>
          </cell>
          <cell r="R115">
            <v>1</v>
          </cell>
          <cell r="S115">
            <v>1</v>
          </cell>
          <cell r="T115">
            <v>1</v>
          </cell>
          <cell r="U115">
            <v>1</v>
          </cell>
          <cell r="W115" t="str">
            <v>122112211131211111</v>
          </cell>
          <cell r="X115">
            <v>180300</v>
          </cell>
          <cell r="Y115">
            <v>0</v>
          </cell>
        </row>
        <row r="116">
          <cell r="C116">
            <v>180500</v>
          </cell>
          <cell r="D116">
            <v>1</v>
          </cell>
          <cell r="E116">
            <v>2</v>
          </cell>
          <cell r="F116">
            <v>2</v>
          </cell>
          <cell r="G116">
            <v>1</v>
          </cell>
          <cell r="H116">
            <v>1</v>
          </cell>
          <cell r="I116">
            <v>2</v>
          </cell>
          <cell r="J116">
            <v>2</v>
          </cell>
          <cell r="K116">
            <v>1</v>
          </cell>
          <cell r="L116">
            <v>1</v>
          </cell>
          <cell r="M116">
            <v>1</v>
          </cell>
          <cell r="N116">
            <v>1</v>
          </cell>
          <cell r="O116">
            <v>1</v>
          </cell>
          <cell r="P116">
            <v>1</v>
          </cell>
          <cell r="Q116">
            <v>1</v>
          </cell>
          <cell r="R116">
            <v>1</v>
          </cell>
          <cell r="S116">
            <v>1</v>
          </cell>
          <cell r="T116">
            <v>1</v>
          </cell>
          <cell r="U116">
            <v>1</v>
          </cell>
          <cell r="W116" t="str">
            <v>122112211111111111</v>
          </cell>
          <cell r="X116">
            <v>180500</v>
          </cell>
          <cell r="Y116">
            <v>0</v>
          </cell>
        </row>
        <row r="117">
          <cell r="C117">
            <v>180520</v>
          </cell>
          <cell r="D117">
            <v>1</v>
          </cell>
          <cell r="E117">
            <v>2</v>
          </cell>
          <cell r="F117">
            <v>2</v>
          </cell>
          <cell r="G117">
            <v>1</v>
          </cell>
          <cell r="H117">
            <v>3</v>
          </cell>
          <cell r="I117">
            <v>2</v>
          </cell>
          <cell r="J117">
            <v>2</v>
          </cell>
          <cell r="K117">
            <v>4</v>
          </cell>
          <cell r="L117">
            <v>1</v>
          </cell>
          <cell r="M117">
            <v>1</v>
          </cell>
          <cell r="N117">
            <v>1</v>
          </cell>
          <cell r="O117">
            <v>1</v>
          </cell>
          <cell r="P117">
            <v>1</v>
          </cell>
          <cell r="Q117">
            <v>1</v>
          </cell>
          <cell r="R117">
            <v>15</v>
          </cell>
          <cell r="S117">
            <v>1</v>
          </cell>
          <cell r="T117">
            <v>1</v>
          </cell>
          <cell r="U117">
            <v>1</v>
          </cell>
          <cell r="W117" t="str">
            <v>1221322411111115111</v>
          </cell>
          <cell r="X117">
            <v>180520</v>
          </cell>
          <cell r="Y117">
            <v>0</v>
          </cell>
        </row>
        <row r="118">
          <cell r="C118">
            <v>183013</v>
          </cell>
          <cell r="D118">
            <v>1</v>
          </cell>
          <cell r="E118">
            <v>2</v>
          </cell>
          <cell r="F118">
            <v>9</v>
          </cell>
          <cell r="G118">
            <v>2</v>
          </cell>
          <cell r="H118">
            <v>1</v>
          </cell>
          <cell r="I118">
            <v>7</v>
          </cell>
          <cell r="J118">
            <v>2</v>
          </cell>
          <cell r="K118">
            <v>1</v>
          </cell>
          <cell r="L118">
            <v>1</v>
          </cell>
          <cell r="M118">
            <v>1</v>
          </cell>
          <cell r="N118">
            <v>2</v>
          </cell>
          <cell r="O118">
            <v>1</v>
          </cell>
          <cell r="P118">
            <v>1</v>
          </cell>
          <cell r="Q118">
            <v>2</v>
          </cell>
          <cell r="R118">
            <v>1</v>
          </cell>
          <cell r="S118">
            <v>1</v>
          </cell>
          <cell r="T118">
            <v>1</v>
          </cell>
          <cell r="U118">
            <v>1</v>
          </cell>
          <cell r="W118" t="str">
            <v>129217211121121111</v>
          </cell>
          <cell r="X118">
            <v>183013</v>
          </cell>
          <cell r="Y118">
            <v>0</v>
          </cell>
        </row>
        <row r="119">
          <cell r="C119">
            <v>185109</v>
          </cell>
          <cell r="D119">
            <v>1</v>
          </cell>
          <cell r="E119">
            <v>2</v>
          </cell>
          <cell r="F119">
            <v>1</v>
          </cell>
          <cell r="G119">
            <v>1</v>
          </cell>
          <cell r="H119">
            <v>1</v>
          </cell>
          <cell r="I119">
            <v>2</v>
          </cell>
          <cell r="J119">
            <v>2</v>
          </cell>
          <cell r="K119">
            <v>1</v>
          </cell>
          <cell r="L119">
            <v>1</v>
          </cell>
          <cell r="M119">
            <v>1</v>
          </cell>
          <cell r="N119">
            <v>3</v>
          </cell>
          <cell r="O119">
            <v>1</v>
          </cell>
          <cell r="P119">
            <v>1</v>
          </cell>
          <cell r="Q119">
            <v>2</v>
          </cell>
          <cell r="R119">
            <v>12</v>
          </cell>
          <cell r="S119">
            <v>1</v>
          </cell>
          <cell r="T119">
            <v>1</v>
          </cell>
          <cell r="U119">
            <v>1</v>
          </cell>
          <cell r="W119" t="str">
            <v>1211122111311212111</v>
          </cell>
          <cell r="X119">
            <v>185109</v>
          </cell>
          <cell r="Y119">
            <v>0</v>
          </cell>
        </row>
        <row r="120">
          <cell r="C120">
            <v>185119</v>
          </cell>
          <cell r="D120">
            <v>1</v>
          </cell>
          <cell r="E120">
            <v>1</v>
          </cell>
          <cell r="F120">
            <v>0</v>
          </cell>
          <cell r="G120">
            <v>2</v>
          </cell>
          <cell r="H120">
            <v>1</v>
          </cell>
          <cell r="I120">
            <v>2</v>
          </cell>
          <cell r="J120">
            <v>2</v>
          </cell>
          <cell r="K120">
            <v>1</v>
          </cell>
          <cell r="L120">
            <v>1</v>
          </cell>
          <cell r="M120">
            <v>1</v>
          </cell>
          <cell r="N120">
            <v>3</v>
          </cell>
          <cell r="O120">
            <v>1</v>
          </cell>
          <cell r="P120">
            <v>1</v>
          </cell>
          <cell r="Q120">
            <v>2</v>
          </cell>
          <cell r="R120">
            <v>12</v>
          </cell>
          <cell r="S120">
            <v>1</v>
          </cell>
          <cell r="T120">
            <v>1</v>
          </cell>
          <cell r="U120">
            <v>1</v>
          </cell>
          <cell r="W120" t="str">
            <v>1102122111311212111</v>
          </cell>
          <cell r="X120">
            <v>185119</v>
          </cell>
          <cell r="Y120">
            <v>0</v>
          </cell>
        </row>
        <row r="121">
          <cell r="C121">
            <v>190100</v>
          </cell>
          <cell r="D121">
            <v>1</v>
          </cell>
          <cell r="E121">
            <v>2</v>
          </cell>
          <cell r="F121">
            <v>2</v>
          </cell>
          <cell r="G121">
            <v>1</v>
          </cell>
          <cell r="H121">
            <v>1</v>
          </cell>
          <cell r="I121">
            <v>2</v>
          </cell>
          <cell r="J121">
            <v>3</v>
          </cell>
          <cell r="K121">
            <v>1</v>
          </cell>
          <cell r="L121">
            <v>1</v>
          </cell>
          <cell r="M121">
            <v>1</v>
          </cell>
          <cell r="N121">
            <v>3</v>
          </cell>
          <cell r="O121">
            <v>1</v>
          </cell>
          <cell r="P121">
            <v>1</v>
          </cell>
          <cell r="Q121">
            <v>1</v>
          </cell>
          <cell r="R121">
            <v>1</v>
          </cell>
          <cell r="S121">
            <v>1</v>
          </cell>
          <cell r="T121">
            <v>1</v>
          </cell>
          <cell r="U121">
            <v>1</v>
          </cell>
          <cell r="W121" t="str">
            <v>122112311131111111</v>
          </cell>
          <cell r="X121">
            <v>190100</v>
          </cell>
          <cell r="Y121">
            <v>0</v>
          </cell>
        </row>
        <row r="122">
          <cell r="C122">
            <v>190300</v>
          </cell>
          <cell r="D122">
            <v>1</v>
          </cell>
          <cell r="E122">
            <v>2</v>
          </cell>
          <cell r="F122">
            <v>2</v>
          </cell>
          <cell r="G122">
            <v>1</v>
          </cell>
          <cell r="H122">
            <v>1</v>
          </cell>
          <cell r="I122">
            <v>2</v>
          </cell>
          <cell r="J122">
            <v>3</v>
          </cell>
          <cell r="K122">
            <v>1</v>
          </cell>
          <cell r="L122">
            <v>1</v>
          </cell>
          <cell r="M122">
            <v>1</v>
          </cell>
          <cell r="N122">
            <v>3</v>
          </cell>
          <cell r="O122">
            <v>1</v>
          </cell>
          <cell r="P122">
            <v>2</v>
          </cell>
          <cell r="Q122">
            <v>1</v>
          </cell>
          <cell r="R122">
            <v>1</v>
          </cell>
          <cell r="S122">
            <v>1</v>
          </cell>
          <cell r="T122">
            <v>1</v>
          </cell>
          <cell r="U122">
            <v>1</v>
          </cell>
          <cell r="W122" t="str">
            <v>122112311131211111</v>
          </cell>
          <cell r="X122">
            <v>190300</v>
          </cell>
          <cell r="Y122">
            <v>0</v>
          </cell>
        </row>
        <row r="123">
          <cell r="C123">
            <v>190400</v>
          </cell>
          <cell r="D123">
            <v>1</v>
          </cell>
          <cell r="E123">
            <v>2</v>
          </cell>
          <cell r="F123">
            <v>2</v>
          </cell>
          <cell r="G123">
            <v>1</v>
          </cell>
          <cell r="H123">
            <v>1</v>
          </cell>
          <cell r="I123">
            <v>2</v>
          </cell>
          <cell r="J123">
            <v>5</v>
          </cell>
          <cell r="K123">
            <v>1</v>
          </cell>
          <cell r="L123">
            <v>1</v>
          </cell>
          <cell r="M123">
            <v>1</v>
          </cell>
          <cell r="N123">
            <v>3</v>
          </cell>
          <cell r="O123">
            <v>1</v>
          </cell>
          <cell r="P123">
            <v>2</v>
          </cell>
          <cell r="Q123">
            <v>1</v>
          </cell>
          <cell r="R123">
            <v>1</v>
          </cell>
          <cell r="S123">
            <v>1</v>
          </cell>
          <cell r="T123">
            <v>1</v>
          </cell>
          <cell r="U123">
            <v>1</v>
          </cell>
          <cell r="W123" t="str">
            <v>122112511131211111</v>
          </cell>
          <cell r="X123">
            <v>190400</v>
          </cell>
          <cell r="Y123">
            <v>0</v>
          </cell>
        </row>
        <row r="124">
          <cell r="C124">
            <v>190480</v>
          </cell>
          <cell r="D124">
            <v>1</v>
          </cell>
          <cell r="E124">
            <v>2</v>
          </cell>
          <cell r="F124">
            <v>2</v>
          </cell>
          <cell r="G124">
            <v>1</v>
          </cell>
          <cell r="H124">
            <v>2</v>
          </cell>
          <cell r="I124">
            <v>2</v>
          </cell>
          <cell r="J124">
            <v>5</v>
          </cell>
          <cell r="K124">
            <v>1</v>
          </cell>
          <cell r="L124">
            <v>1</v>
          </cell>
          <cell r="M124">
            <v>1</v>
          </cell>
          <cell r="N124">
            <v>3</v>
          </cell>
          <cell r="O124">
            <v>2</v>
          </cell>
          <cell r="P124">
            <v>2</v>
          </cell>
          <cell r="Q124">
            <v>1</v>
          </cell>
          <cell r="R124">
            <v>1</v>
          </cell>
          <cell r="S124">
            <v>1</v>
          </cell>
          <cell r="T124">
            <v>1</v>
          </cell>
          <cell r="U124">
            <v>1</v>
          </cell>
          <cell r="W124" t="str">
            <v>122122511132211111</v>
          </cell>
          <cell r="X124">
            <v>190480</v>
          </cell>
          <cell r="Y124">
            <v>0</v>
          </cell>
        </row>
        <row r="125">
          <cell r="C125">
            <v>191180</v>
          </cell>
          <cell r="D125">
            <v>1</v>
          </cell>
          <cell r="E125">
            <v>2</v>
          </cell>
          <cell r="F125">
            <v>2</v>
          </cell>
          <cell r="G125">
            <v>1</v>
          </cell>
          <cell r="H125">
            <v>2</v>
          </cell>
          <cell r="I125">
            <v>2</v>
          </cell>
          <cell r="J125">
            <v>3</v>
          </cell>
          <cell r="K125">
            <v>1</v>
          </cell>
          <cell r="L125">
            <v>1</v>
          </cell>
          <cell r="M125">
            <v>1</v>
          </cell>
          <cell r="N125">
            <v>3</v>
          </cell>
          <cell r="O125">
            <v>2</v>
          </cell>
          <cell r="P125">
            <v>1</v>
          </cell>
          <cell r="Q125">
            <v>1</v>
          </cell>
          <cell r="R125">
            <v>1</v>
          </cell>
          <cell r="S125">
            <v>1</v>
          </cell>
          <cell r="T125">
            <v>1</v>
          </cell>
          <cell r="U125">
            <v>1</v>
          </cell>
          <cell r="W125" t="str">
            <v>122122311132111111</v>
          </cell>
          <cell r="X125">
            <v>191180</v>
          </cell>
          <cell r="Y125">
            <v>0</v>
          </cell>
        </row>
        <row r="126">
          <cell r="C126">
            <v>191380</v>
          </cell>
          <cell r="D126">
            <v>1</v>
          </cell>
          <cell r="E126">
            <v>2</v>
          </cell>
          <cell r="F126">
            <v>2</v>
          </cell>
          <cell r="G126">
            <v>1</v>
          </cell>
          <cell r="H126">
            <v>2</v>
          </cell>
          <cell r="I126">
            <v>2</v>
          </cell>
          <cell r="J126">
            <v>3</v>
          </cell>
          <cell r="K126">
            <v>1</v>
          </cell>
          <cell r="L126">
            <v>1</v>
          </cell>
          <cell r="M126">
            <v>1</v>
          </cell>
          <cell r="N126">
            <v>3</v>
          </cell>
          <cell r="O126">
            <v>2</v>
          </cell>
          <cell r="P126">
            <v>2</v>
          </cell>
          <cell r="Q126">
            <v>1</v>
          </cell>
          <cell r="R126">
            <v>1</v>
          </cell>
          <cell r="S126">
            <v>1</v>
          </cell>
          <cell r="T126">
            <v>1</v>
          </cell>
          <cell r="U126">
            <v>1</v>
          </cell>
          <cell r="W126" t="str">
            <v>122122311132211111</v>
          </cell>
          <cell r="X126">
            <v>191380</v>
          </cell>
          <cell r="Y126">
            <v>0</v>
          </cell>
        </row>
        <row r="127">
          <cell r="C127">
            <v>194109</v>
          </cell>
          <cell r="D127">
            <v>1</v>
          </cell>
          <cell r="E127">
            <v>1</v>
          </cell>
          <cell r="F127">
            <v>1</v>
          </cell>
          <cell r="G127">
            <v>1</v>
          </cell>
          <cell r="H127">
            <v>1</v>
          </cell>
          <cell r="I127">
            <v>2</v>
          </cell>
          <cell r="J127">
            <v>3</v>
          </cell>
          <cell r="K127">
            <v>1</v>
          </cell>
          <cell r="L127">
            <v>1</v>
          </cell>
          <cell r="M127">
            <v>1</v>
          </cell>
          <cell r="N127">
            <v>3</v>
          </cell>
          <cell r="O127">
            <v>1</v>
          </cell>
          <cell r="P127">
            <v>1</v>
          </cell>
          <cell r="Q127">
            <v>2</v>
          </cell>
          <cell r="R127">
            <v>1</v>
          </cell>
          <cell r="S127">
            <v>1</v>
          </cell>
          <cell r="T127">
            <v>1</v>
          </cell>
          <cell r="U127">
            <v>1</v>
          </cell>
          <cell r="W127" t="str">
            <v>111112311131121111</v>
          </cell>
          <cell r="X127">
            <v>194109</v>
          </cell>
          <cell r="Y127">
            <v>0</v>
          </cell>
        </row>
        <row r="128">
          <cell r="C128">
            <v>194189</v>
          </cell>
          <cell r="D128">
            <v>1</v>
          </cell>
          <cell r="E128">
            <v>1</v>
          </cell>
          <cell r="F128">
            <v>1</v>
          </cell>
          <cell r="G128">
            <v>1</v>
          </cell>
          <cell r="H128">
            <v>2</v>
          </cell>
          <cell r="I128">
            <v>2</v>
          </cell>
          <cell r="J128">
            <v>3</v>
          </cell>
          <cell r="K128">
            <v>1</v>
          </cell>
          <cell r="L128">
            <v>1</v>
          </cell>
          <cell r="M128">
            <v>1</v>
          </cell>
          <cell r="N128">
            <v>3</v>
          </cell>
          <cell r="O128">
            <v>2</v>
          </cell>
          <cell r="P128">
            <v>1</v>
          </cell>
          <cell r="Q128">
            <v>2</v>
          </cell>
          <cell r="R128">
            <v>1</v>
          </cell>
          <cell r="S128">
            <v>1</v>
          </cell>
          <cell r="T128">
            <v>1</v>
          </cell>
          <cell r="U128">
            <v>1</v>
          </cell>
          <cell r="W128" t="str">
            <v>111122311132121111</v>
          </cell>
          <cell r="X128">
            <v>194189</v>
          </cell>
          <cell r="Y128">
            <v>0</v>
          </cell>
        </row>
        <row r="129">
          <cell r="C129">
            <v>194309</v>
          </cell>
          <cell r="D129">
            <v>1</v>
          </cell>
          <cell r="E129">
            <v>1</v>
          </cell>
          <cell r="F129">
            <v>1</v>
          </cell>
          <cell r="G129">
            <v>1</v>
          </cell>
          <cell r="H129">
            <v>1</v>
          </cell>
          <cell r="I129">
            <v>2</v>
          </cell>
          <cell r="J129">
            <v>3</v>
          </cell>
          <cell r="K129">
            <v>1</v>
          </cell>
          <cell r="L129">
            <v>1</v>
          </cell>
          <cell r="M129">
            <v>1</v>
          </cell>
          <cell r="N129">
            <v>3</v>
          </cell>
          <cell r="O129">
            <v>1</v>
          </cell>
          <cell r="P129">
            <v>2</v>
          </cell>
          <cell r="Q129">
            <v>2</v>
          </cell>
          <cell r="R129">
            <v>1</v>
          </cell>
          <cell r="S129">
            <v>1</v>
          </cell>
          <cell r="T129">
            <v>1</v>
          </cell>
          <cell r="U129">
            <v>1</v>
          </cell>
          <cell r="W129" t="str">
            <v>111112311131221111</v>
          </cell>
          <cell r="X129">
            <v>194309</v>
          </cell>
          <cell r="Y129">
            <v>0</v>
          </cell>
        </row>
        <row r="130">
          <cell r="C130">
            <v>194389</v>
          </cell>
          <cell r="D130">
            <v>1</v>
          </cell>
          <cell r="E130">
            <v>1</v>
          </cell>
          <cell r="F130">
            <v>1</v>
          </cell>
          <cell r="G130">
            <v>1</v>
          </cell>
          <cell r="H130">
            <v>2</v>
          </cell>
          <cell r="I130">
            <v>2</v>
          </cell>
          <cell r="J130">
            <v>3</v>
          </cell>
          <cell r="K130">
            <v>1</v>
          </cell>
          <cell r="L130">
            <v>1</v>
          </cell>
          <cell r="M130">
            <v>1</v>
          </cell>
          <cell r="N130">
            <v>3</v>
          </cell>
          <cell r="O130">
            <v>2</v>
          </cell>
          <cell r="P130">
            <v>2</v>
          </cell>
          <cell r="Q130">
            <v>2</v>
          </cell>
          <cell r="R130">
            <v>1</v>
          </cell>
          <cell r="S130">
            <v>1</v>
          </cell>
          <cell r="T130">
            <v>1</v>
          </cell>
          <cell r="U130">
            <v>1</v>
          </cell>
          <cell r="W130" t="str">
            <v>111122311132221111</v>
          </cell>
          <cell r="X130">
            <v>194389</v>
          </cell>
          <cell r="Y130">
            <v>0</v>
          </cell>
        </row>
        <row r="131">
          <cell r="C131">
            <v>195119</v>
          </cell>
          <cell r="D131">
            <v>1</v>
          </cell>
          <cell r="E131">
            <v>1</v>
          </cell>
          <cell r="F131">
            <v>0</v>
          </cell>
          <cell r="G131">
            <v>2</v>
          </cell>
          <cell r="H131">
            <v>1</v>
          </cell>
          <cell r="I131">
            <v>2</v>
          </cell>
          <cell r="J131">
            <v>3</v>
          </cell>
          <cell r="K131">
            <v>1</v>
          </cell>
          <cell r="L131">
            <v>1</v>
          </cell>
          <cell r="M131">
            <v>1</v>
          </cell>
          <cell r="N131">
            <v>3</v>
          </cell>
          <cell r="O131">
            <v>1</v>
          </cell>
          <cell r="P131">
            <v>1</v>
          </cell>
          <cell r="Q131">
            <v>2</v>
          </cell>
          <cell r="R131">
            <v>12</v>
          </cell>
          <cell r="S131">
            <v>1</v>
          </cell>
          <cell r="T131">
            <v>1</v>
          </cell>
          <cell r="U131">
            <v>1</v>
          </cell>
          <cell r="W131" t="str">
            <v>1102123111311212111</v>
          </cell>
          <cell r="X131">
            <v>195119</v>
          </cell>
          <cell r="Y131">
            <v>0</v>
          </cell>
        </row>
        <row r="132">
          <cell r="C132">
            <v>199100</v>
          </cell>
          <cell r="D132">
            <v>1</v>
          </cell>
          <cell r="E132">
            <v>2</v>
          </cell>
          <cell r="F132">
            <v>2</v>
          </cell>
          <cell r="G132">
            <v>1</v>
          </cell>
          <cell r="H132">
            <v>1</v>
          </cell>
          <cell r="I132">
            <v>2</v>
          </cell>
          <cell r="J132">
            <v>3</v>
          </cell>
          <cell r="K132">
            <v>2</v>
          </cell>
          <cell r="L132">
            <v>1</v>
          </cell>
          <cell r="M132">
            <v>1</v>
          </cell>
          <cell r="N132">
            <v>3</v>
          </cell>
          <cell r="O132">
            <v>1</v>
          </cell>
          <cell r="P132">
            <v>1</v>
          </cell>
          <cell r="Q132">
            <v>1</v>
          </cell>
          <cell r="R132">
            <v>1</v>
          </cell>
          <cell r="S132">
            <v>1</v>
          </cell>
          <cell r="T132">
            <v>1</v>
          </cell>
          <cell r="U132">
            <v>1</v>
          </cell>
          <cell r="W132" t="str">
            <v>122112321131111111</v>
          </cell>
          <cell r="X132">
            <v>199100</v>
          </cell>
          <cell r="Y132">
            <v>0</v>
          </cell>
        </row>
        <row r="133">
          <cell r="C133">
            <v>200000</v>
          </cell>
          <cell r="D133">
            <v>2</v>
          </cell>
          <cell r="E133">
            <v>7</v>
          </cell>
          <cell r="F133">
            <v>1</v>
          </cell>
          <cell r="G133">
            <v>1</v>
          </cell>
          <cell r="H133">
            <v>1</v>
          </cell>
          <cell r="I133">
            <v>1</v>
          </cell>
          <cell r="J133">
            <v>1</v>
          </cell>
          <cell r="K133">
            <v>2</v>
          </cell>
          <cell r="L133">
            <v>1</v>
          </cell>
          <cell r="M133">
            <v>1</v>
          </cell>
          <cell r="N133">
            <v>1</v>
          </cell>
          <cell r="O133">
            <v>1</v>
          </cell>
          <cell r="P133">
            <v>1</v>
          </cell>
          <cell r="Q133">
            <v>1</v>
          </cell>
          <cell r="R133">
            <v>1</v>
          </cell>
          <cell r="S133">
            <v>1</v>
          </cell>
          <cell r="T133">
            <v>1</v>
          </cell>
          <cell r="U133">
            <v>1</v>
          </cell>
          <cell r="W133" t="str">
            <v>271111121111111111</v>
          </cell>
          <cell r="X133">
            <v>200000</v>
          </cell>
          <cell r="Y133">
            <v>0</v>
          </cell>
        </row>
        <row r="134">
          <cell r="C134">
            <v>200010</v>
          </cell>
          <cell r="D134">
            <v>2</v>
          </cell>
          <cell r="E134">
            <v>7</v>
          </cell>
          <cell r="F134">
            <v>1</v>
          </cell>
          <cell r="G134">
            <v>2</v>
          </cell>
          <cell r="H134">
            <v>1</v>
          </cell>
          <cell r="I134">
            <v>1</v>
          </cell>
          <cell r="J134">
            <v>1</v>
          </cell>
          <cell r="K134">
            <v>2</v>
          </cell>
          <cell r="L134">
            <v>1</v>
          </cell>
          <cell r="M134">
            <v>1</v>
          </cell>
          <cell r="N134">
            <v>1</v>
          </cell>
          <cell r="O134">
            <v>1</v>
          </cell>
          <cell r="P134">
            <v>1</v>
          </cell>
          <cell r="Q134">
            <v>1</v>
          </cell>
          <cell r="R134">
            <v>1</v>
          </cell>
          <cell r="S134">
            <v>1</v>
          </cell>
          <cell r="T134">
            <v>1</v>
          </cell>
          <cell r="U134">
            <v>1</v>
          </cell>
          <cell r="W134" t="str">
            <v>271211121111111111</v>
          </cell>
          <cell r="X134">
            <v>200010</v>
          </cell>
          <cell r="Y134">
            <v>0</v>
          </cell>
        </row>
        <row r="135">
          <cell r="C135">
            <v>200090</v>
          </cell>
          <cell r="D135">
            <v>2</v>
          </cell>
          <cell r="E135">
            <v>7</v>
          </cell>
          <cell r="F135">
            <v>1</v>
          </cell>
          <cell r="G135">
            <v>1</v>
          </cell>
          <cell r="H135">
            <v>3</v>
          </cell>
          <cell r="I135">
            <v>1</v>
          </cell>
          <cell r="J135">
            <v>1</v>
          </cell>
          <cell r="K135">
            <v>2</v>
          </cell>
          <cell r="L135">
            <v>1</v>
          </cell>
          <cell r="M135">
            <v>1</v>
          </cell>
          <cell r="N135">
            <v>1</v>
          </cell>
          <cell r="O135">
            <v>1</v>
          </cell>
          <cell r="P135">
            <v>1</v>
          </cell>
          <cell r="Q135">
            <v>1</v>
          </cell>
          <cell r="R135">
            <v>1</v>
          </cell>
          <cell r="S135">
            <v>1</v>
          </cell>
          <cell r="T135">
            <v>1</v>
          </cell>
          <cell r="U135">
            <v>1</v>
          </cell>
          <cell r="W135" t="str">
            <v>271131121111111111</v>
          </cell>
          <cell r="X135">
            <v>200090</v>
          </cell>
          <cell r="Y135">
            <v>0</v>
          </cell>
        </row>
        <row r="136">
          <cell r="C136">
            <v>200100</v>
          </cell>
          <cell r="D136">
            <v>2</v>
          </cell>
          <cell r="E136">
            <v>7</v>
          </cell>
          <cell r="F136">
            <v>1</v>
          </cell>
          <cell r="G136">
            <v>1</v>
          </cell>
          <cell r="H136">
            <v>1</v>
          </cell>
          <cell r="I136">
            <v>1</v>
          </cell>
          <cell r="J136">
            <v>1</v>
          </cell>
          <cell r="K136">
            <v>2</v>
          </cell>
          <cell r="L136">
            <v>1</v>
          </cell>
          <cell r="M136">
            <v>1</v>
          </cell>
          <cell r="N136">
            <v>3</v>
          </cell>
          <cell r="O136">
            <v>1</v>
          </cell>
          <cell r="P136">
            <v>1</v>
          </cell>
          <cell r="Q136">
            <v>1</v>
          </cell>
          <cell r="R136">
            <v>1</v>
          </cell>
          <cell r="S136">
            <v>1</v>
          </cell>
          <cell r="T136">
            <v>1</v>
          </cell>
          <cell r="U136">
            <v>1</v>
          </cell>
          <cell r="W136" t="str">
            <v>271111121131111111</v>
          </cell>
          <cell r="X136">
            <v>200100</v>
          </cell>
          <cell r="Y136">
            <v>0</v>
          </cell>
        </row>
        <row r="137">
          <cell r="C137">
            <v>200110</v>
          </cell>
          <cell r="D137">
            <v>2</v>
          </cell>
          <cell r="E137">
            <v>7</v>
          </cell>
          <cell r="F137">
            <v>1</v>
          </cell>
          <cell r="G137">
            <v>2</v>
          </cell>
          <cell r="H137">
            <v>1</v>
          </cell>
          <cell r="I137">
            <v>1</v>
          </cell>
          <cell r="J137">
            <v>1</v>
          </cell>
          <cell r="K137">
            <v>2</v>
          </cell>
          <cell r="L137">
            <v>1</v>
          </cell>
          <cell r="M137">
            <v>1</v>
          </cell>
          <cell r="N137">
            <v>3</v>
          </cell>
          <cell r="O137">
            <v>1</v>
          </cell>
          <cell r="P137">
            <v>1</v>
          </cell>
          <cell r="Q137">
            <v>1</v>
          </cell>
          <cell r="R137">
            <v>1</v>
          </cell>
          <cell r="S137">
            <v>1</v>
          </cell>
          <cell r="T137">
            <v>1</v>
          </cell>
          <cell r="U137">
            <v>1</v>
          </cell>
          <cell r="W137" t="str">
            <v>271211121131111111</v>
          </cell>
          <cell r="X137">
            <v>200110</v>
          </cell>
          <cell r="Y137">
            <v>0</v>
          </cell>
        </row>
        <row r="138">
          <cell r="C138">
            <v>200190</v>
          </cell>
          <cell r="D138">
            <v>2</v>
          </cell>
          <cell r="E138">
            <v>7</v>
          </cell>
          <cell r="F138">
            <v>1</v>
          </cell>
          <cell r="G138">
            <v>1</v>
          </cell>
          <cell r="H138">
            <v>3</v>
          </cell>
          <cell r="I138">
            <v>1</v>
          </cell>
          <cell r="J138">
            <v>1</v>
          </cell>
          <cell r="K138">
            <v>2</v>
          </cell>
          <cell r="L138">
            <v>1</v>
          </cell>
          <cell r="M138">
            <v>1</v>
          </cell>
          <cell r="N138">
            <v>3</v>
          </cell>
          <cell r="O138">
            <v>1</v>
          </cell>
          <cell r="P138">
            <v>1</v>
          </cell>
          <cell r="Q138">
            <v>1</v>
          </cell>
          <cell r="R138">
            <v>1</v>
          </cell>
          <cell r="S138">
            <v>1</v>
          </cell>
          <cell r="T138">
            <v>1</v>
          </cell>
          <cell r="U138">
            <v>1</v>
          </cell>
          <cell r="W138" t="str">
            <v>271131121131111111</v>
          </cell>
          <cell r="X138">
            <v>200190</v>
          </cell>
          <cell r="Y138">
            <v>0</v>
          </cell>
        </row>
        <row r="139">
          <cell r="C139">
            <v>200200</v>
          </cell>
          <cell r="D139">
            <v>2</v>
          </cell>
          <cell r="E139">
            <v>7</v>
          </cell>
          <cell r="F139">
            <v>1</v>
          </cell>
          <cell r="G139">
            <v>1</v>
          </cell>
          <cell r="H139">
            <v>1</v>
          </cell>
          <cell r="I139">
            <v>1</v>
          </cell>
          <cell r="J139">
            <v>1</v>
          </cell>
          <cell r="K139">
            <v>2</v>
          </cell>
          <cell r="L139">
            <v>1</v>
          </cell>
          <cell r="M139">
            <v>1</v>
          </cell>
          <cell r="N139">
            <v>1</v>
          </cell>
          <cell r="O139">
            <v>1</v>
          </cell>
          <cell r="P139">
            <v>2</v>
          </cell>
          <cell r="Q139">
            <v>1</v>
          </cell>
          <cell r="R139">
            <v>1</v>
          </cell>
          <cell r="S139">
            <v>1</v>
          </cell>
          <cell r="T139">
            <v>1</v>
          </cell>
          <cell r="U139">
            <v>1</v>
          </cell>
          <cell r="W139" t="str">
            <v>271111121111211111</v>
          </cell>
          <cell r="X139">
            <v>200200</v>
          </cell>
          <cell r="Y139">
            <v>0</v>
          </cell>
        </row>
        <row r="140">
          <cell r="C140">
            <v>200210</v>
          </cell>
          <cell r="D140">
            <v>2</v>
          </cell>
          <cell r="E140">
            <v>7</v>
          </cell>
          <cell r="F140">
            <v>1</v>
          </cell>
          <cell r="G140">
            <v>2</v>
          </cell>
          <cell r="H140">
            <v>1</v>
          </cell>
          <cell r="I140">
            <v>1</v>
          </cell>
          <cell r="J140">
            <v>1</v>
          </cell>
          <cell r="K140">
            <v>2</v>
          </cell>
          <cell r="L140">
            <v>1</v>
          </cell>
          <cell r="M140">
            <v>1</v>
          </cell>
          <cell r="N140">
            <v>1</v>
          </cell>
          <cell r="O140">
            <v>1</v>
          </cell>
          <cell r="P140">
            <v>2</v>
          </cell>
          <cell r="Q140">
            <v>1</v>
          </cell>
          <cell r="R140">
            <v>1</v>
          </cell>
          <cell r="S140">
            <v>1</v>
          </cell>
          <cell r="T140">
            <v>1</v>
          </cell>
          <cell r="U140">
            <v>1</v>
          </cell>
          <cell r="W140" t="str">
            <v>271211121111211111</v>
          </cell>
          <cell r="X140">
            <v>200210</v>
          </cell>
          <cell r="Y140">
            <v>0</v>
          </cell>
        </row>
        <row r="141">
          <cell r="C141">
            <v>200300</v>
          </cell>
          <cell r="D141">
            <v>2</v>
          </cell>
          <cell r="E141">
            <v>7</v>
          </cell>
          <cell r="F141">
            <v>1</v>
          </cell>
          <cell r="G141">
            <v>1</v>
          </cell>
          <cell r="H141">
            <v>1</v>
          </cell>
          <cell r="I141">
            <v>1</v>
          </cell>
          <cell r="J141">
            <v>1</v>
          </cell>
          <cell r="K141">
            <v>2</v>
          </cell>
          <cell r="L141">
            <v>1</v>
          </cell>
          <cell r="M141">
            <v>1</v>
          </cell>
          <cell r="N141">
            <v>3</v>
          </cell>
          <cell r="O141">
            <v>1</v>
          </cell>
          <cell r="P141">
            <v>2</v>
          </cell>
          <cell r="Q141">
            <v>1</v>
          </cell>
          <cell r="R141">
            <v>1</v>
          </cell>
          <cell r="S141">
            <v>1</v>
          </cell>
          <cell r="T141">
            <v>1</v>
          </cell>
          <cell r="U141">
            <v>1</v>
          </cell>
          <cell r="W141" t="str">
            <v>271111121131211111</v>
          </cell>
          <cell r="X141">
            <v>200300</v>
          </cell>
          <cell r="Y141">
            <v>0</v>
          </cell>
        </row>
        <row r="142">
          <cell r="C142">
            <v>200310</v>
          </cell>
          <cell r="D142">
            <v>2</v>
          </cell>
          <cell r="E142">
            <v>7</v>
          </cell>
          <cell r="F142">
            <v>1</v>
          </cell>
          <cell r="G142">
            <v>2</v>
          </cell>
          <cell r="H142">
            <v>1</v>
          </cell>
          <cell r="I142">
            <v>1</v>
          </cell>
          <cell r="J142">
            <v>1</v>
          </cell>
          <cell r="K142">
            <v>2</v>
          </cell>
          <cell r="L142">
            <v>1</v>
          </cell>
          <cell r="M142">
            <v>1</v>
          </cell>
          <cell r="N142">
            <v>3</v>
          </cell>
          <cell r="O142">
            <v>1</v>
          </cell>
          <cell r="P142">
            <v>2</v>
          </cell>
          <cell r="Q142">
            <v>1</v>
          </cell>
          <cell r="R142">
            <v>1</v>
          </cell>
          <cell r="S142">
            <v>1</v>
          </cell>
          <cell r="T142">
            <v>1</v>
          </cell>
          <cell r="U142">
            <v>1</v>
          </cell>
          <cell r="W142" t="str">
            <v>271211121131211111</v>
          </cell>
          <cell r="X142">
            <v>200310</v>
          </cell>
          <cell r="Y142">
            <v>0</v>
          </cell>
        </row>
        <row r="143">
          <cell r="C143">
            <v>201090</v>
          </cell>
          <cell r="D143">
            <v>2</v>
          </cell>
          <cell r="E143">
            <v>7</v>
          </cell>
          <cell r="F143">
            <v>1</v>
          </cell>
          <cell r="G143">
            <v>1</v>
          </cell>
          <cell r="H143">
            <v>3</v>
          </cell>
          <cell r="I143">
            <v>1</v>
          </cell>
          <cell r="J143">
            <v>1</v>
          </cell>
          <cell r="K143">
            <v>2</v>
          </cell>
          <cell r="L143">
            <v>1</v>
          </cell>
          <cell r="M143">
            <v>1</v>
          </cell>
          <cell r="N143">
            <v>1</v>
          </cell>
          <cell r="O143">
            <v>2</v>
          </cell>
          <cell r="P143">
            <v>1</v>
          </cell>
          <cell r="Q143">
            <v>1</v>
          </cell>
          <cell r="R143">
            <v>1</v>
          </cell>
          <cell r="S143">
            <v>1</v>
          </cell>
          <cell r="T143">
            <v>1</v>
          </cell>
          <cell r="U143">
            <v>1</v>
          </cell>
          <cell r="W143" t="str">
            <v>271131121112111111</v>
          </cell>
          <cell r="X143">
            <v>201090</v>
          </cell>
          <cell r="Y143">
            <v>0</v>
          </cell>
        </row>
        <row r="144">
          <cell r="C144">
            <v>201190</v>
          </cell>
          <cell r="D144">
            <v>2</v>
          </cell>
          <cell r="E144">
            <v>7</v>
          </cell>
          <cell r="F144">
            <v>1</v>
          </cell>
          <cell r="G144">
            <v>1</v>
          </cell>
          <cell r="H144">
            <v>3</v>
          </cell>
          <cell r="I144">
            <v>1</v>
          </cell>
          <cell r="J144">
            <v>1</v>
          </cell>
          <cell r="K144">
            <v>2</v>
          </cell>
          <cell r="L144">
            <v>1</v>
          </cell>
          <cell r="M144">
            <v>1</v>
          </cell>
          <cell r="N144">
            <v>3</v>
          </cell>
          <cell r="O144">
            <v>2</v>
          </cell>
          <cell r="P144">
            <v>1</v>
          </cell>
          <cell r="Q144">
            <v>1</v>
          </cell>
          <cell r="R144">
            <v>1</v>
          </cell>
          <cell r="S144">
            <v>1</v>
          </cell>
          <cell r="T144">
            <v>1</v>
          </cell>
          <cell r="U144">
            <v>1</v>
          </cell>
          <cell r="W144" t="str">
            <v>271131121132111111</v>
          </cell>
          <cell r="X144">
            <v>201190</v>
          </cell>
          <cell r="Y144">
            <v>0</v>
          </cell>
        </row>
        <row r="145">
          <cell r="C145">
            <v>201390</v>
          </cell>
          <cell r="D145">
            <v>2</v>
          </cell>
          <cell r="E145">
            <v>7</v>
          </cell>
          <cell r="F145">
            <v>1</v>
          </cell>
          <cell r="G145">
            <v>1</v>
          </cell>
          <cell r="H145">
            <v>3</v>
          </cell>
          <cell r="I145">
            <v>1</v>
          </cell>
          <cell r="J145">
            <v>1</v>
          </cell>
          <cell r="K145">
            <v>2</v>
          </cell>
          <cell r="L145">
            <v>1</v>
          </cell>
          <cell r="M145">
            <v>1</v>
          </cell>
          <cell r="N145">
            <v>3</v>
          </cell>
          <cell r="O145">
            <v>2</v>
          </cell>
          <cell r="P145">
            <v>2</v>
          </cell>
          <cell r="Q145">
            <v>1</v>
          </cell>
          <cell r="R145">
            <v>1</v>
          </cell>
          <cell r="S145">
            <v>1</v>
          </cell>
          <cell r="T145">
            <v>1</v>
          </cell>
          <cell r="U145">
            <v>1</v>
          </cell>
          <cell r="W145" t="str">
            <v>271131121132211111</v>
          </cell>
          <cell r="X145">
            <v>201390</v>
          </cell>
          <cell r="Y145">
            <v>0</v>
          </cell>
        </row>
        <row r="146">
          <cell r="C146">
            <v>202100</v>
          </cell>
          <cell r="D146">
            <v>2</v>
          </cell>
          <cell r="E146">
            <v>2</v>
          </cell>
          <cell r="F146">
            <v>0</v>
          </cell>
          <cell r="G146">
            <v>1</v>
          </cell>
          <cell r="H146">
            <v>1</v>
          </cell>
          <cell r="I146">
            <v>1</v>
          </cell>
          <cell r="J146">
            <v>1</v>
          </cell>
          <cell r="K146">
            <v>1</v>
          </cell>
          <cell r="L146">
            <v>1</v>
          </cell>
          <cell r="M146">
            <v>1</v>
          </cell>
          <cell r="N146">
            <v>3</v>
          </cell>
          <cell r="O146">
            <v>3</v>
          </cell>
          <cell r="P146">
            <v>1</v>
          </cell>
          <cell r="Q146">
            <v>1</v>
          </cell>
          <cell r="R146">
            <v>1</v>
          </cell>
          <cell r="S146">
            <v>1</v>
          </cell>
          <cell r="T146">
            <v>1</v>
          </cell>
          <cell r="U146">
            <v>1</v>
          </cell>
          <cell r="W146" t="str">
            <v>220111111133111111</v>
          </cell>
          <cell r="X146">
            <v>202100</v>
          </cell>
          <cell r="Y146">
            <v>0</v>
          </cell>
        </row>
        <row r="147">
          <cell r="C147">
            <v>202300</v>
          </cell>
          <cell r="D147">
            <v>2</v>
          </cell>
          <cell r="E147">
            <v>2</v>
          </cell>
          <cell r="F147">
            <v>0</v>
          </cell>
          <cell r="G147">
            <v>1</v>
          </cell>
          <cell r="H147">
            <v>1</v>
          </cell>
          <cell r="I147">
            <v>1</v>
          </cell>
          <cell r="J147">
            <v>1</v>
          </cell>
          <cell r="K147">
            <v>1</v>
          </cell>
          <cell r="L147">
            <v>1</v>
          </cell>
          <cell r="M147">
            <v>1</v>
          </cell>
          <cell r="N147">
            <v>3</v>
          </cell>
          <cell r="O147">
            <v>3</v>
          </cell>
          <cell r="P147">
            <v>2</v>
          </cell>
          <cell r="Q147">
            <v>1</v>
          </cell>
          <cell r="R147">
            <v>1</v>
          </cell>
          <cell r="S147">
            <v>1</v>
          </cell>
          <cell r="T147">
            <v>1</v>
          </cell>
          <cell r="U147">
            <v>1</v>
          </cell>
          <cell r="W147" t="str">
            <v>220111111133211111</v>
          </cell>
          <cell r="X147">
            <v>202300</v>
          </cell>
          <cell r="Y147">
            <v>0</v>
          </cell>
        </row>
        <row r="148">
          <cell r="C148">
            <v>203109</v>
          </cell>
          <cell r="D148">
            <v>2</v>
          </cell>
          <cell r="E148">
            <v>7</v>
          </cell>
          <cell r="F148">
            <v>1</v>
          </cell>
          <cell r="G148">
            <v>1</v>
          </cell>
          <cell r="H148">
            <v>3</v>
          </cell>
          <cell r="I148">
            <v>1</v>
          </cell>
          <cell r="J148">
            <v>1</v>
          </cell>
          <cell r="K148">
            <v>2</v>
          </cell>
          <cell r="L148">
            <v>1</v>
          </cell>
          <cell r="M148">
            <v>1</v>
          </cell>
          <cell r="N148">
            <v>3</v>
          </cell>
          <cell r="O148">
            <v>1</v>
          </cell>
          <cell r="P148">
            <v>1</v>
          </cell>
          <cell r="Q148">
            <v>2</v>
          </cell>
          <cell r="R148">
            <v>1</v>
          </cell>
          <cell r="S148">
            <v>1</v>
          </cell>
          <cell r="T148">
            <v>1</v>
          </cell>
          <cell r="U148">
            <v>1</v>
          </cell>
          <cell r="W148" t="str">
            <v>271131121131121111</v>
          </cell>
          <cell r="X148">
            <v>203109</v>
          </cell>
          <cell r="Y148">
            <v>0</v>
          </cell>
        </row>
        <row r="149">
          <cell r="C149">
            <v>203200</v>
          </cell>
          <cell r="D149">
            <v>2</v>
          </cell>
          <cell r="E149">
            <v>7</v>
          </cell>
          <cell r="F149">
            <v>1</v>
          </cell>
          <cell r="G149">
            <v>1</v>
          </cell>
          <cell r="H149">
            <v>1</v>
          </cell>
          <cell r="I149">
            <v>1</v>
          </cell>
          <cell r="J149">
            <v>1</v>
          </cell>
          <cell r="K149">
            <v>2</v>
          </cell>
          <cell r="L149">
            <v>1</v>
          </cell>
          <cell r="M149">
            <v>1</v>
          </cell>
          <cell r="N149">
            <v>3</v>
          </cell>
          <cell r="O149">
            <v>1</v>
          </cell>
          <cell r="P149">
            <v>1</v>
          </cell>
          <cell r="Q149">
            <v>2</v>
          </cell>
          <cell r="R149">
            <v>1</v>
          </cell>
          <cell r="S149">
            <v>1</v>
          </cell>
          <cell r="T149">
            <v>1</v>
          </cell>
          <cell r="U149">
            <v>1</v>
          </cell>
          <cell r="W149" t="str">
            <v>271111121131121111</v>
          </cell>
          <cell r="X149">
            <v>203200</v>
          </cell>
          <cell r="Y149">
            <v>0</v>
          </cell>
        </row>
        <row r="150">
          <cell r="C150">
            <v>203300</v>
          </cell>
          <cell r="D150">
            <v>2</v>
          </cell>
          <cell r="E150">
            <v>7</v>
          </cell>
          <cell r="F150">
            <v>1</v>
          </cell>
          <cell r="G150">
            <v>1</v>
          </cell>
          <cell r="H150">
            <v>1</v>
          </cell>
          <cell r="I150">
            <v>1</v>
          </cell>
          <cell r="J150">
            <v>1</v>
          </cell>
          <cell r="K150">
            <v>2</v>
          </cell>
          <cell r="L150">
            <v>1</v>
          </cell>
          <cell r="M150">
            <v>1</v>
          </cell>
          <cell r="N150">
            <v>3</v>
          </cell>
          <cell r="O150">
            <v>1</v>
          </cell>
          <cell r="P150">
            <v>2</v>
          </cell>
          <cell r="Q150">
            <v>2</v>
          </cell>
          <cell r="R150">
            <v>1</v>
          </cell>
          <cell r="S150">
            <v>1</v>
          </cell>
          <cell r="T150">
            <v>1</v>
          </cell>
          <cell r="U150">
            <v>1</v>
          </cell>
          <cell r="W150" t="str">
            <v>271111121131221111</v>
          </cell>
          <cell r="X150">
            <v>203300</v>
          </cell>
          <cell r="Y150">
            <v>0</v>
          </cell>
        </row>
        <row r="151">
          <cell r="C151">
            <v>203309</v>
          </cell>
          <cell r="D151">
            <v>2</v>
          </cell>
          <cell r="E151">
            <v>7</v>
          </cell>
          <cell r="F151">
            <v>1</v>
          </cell>
          <cell r="G151">
            <v>1</v>
          </cell>
          <cell r="H151">
            <v>3</v>
          </cell>
          <cell r="I151">
            <v>1</v>
          </cell>
          <cell r="J151">
            <v>1</v>
          </cell>
          <cell r="K151">
            <v>2</v>
          </cell>
          <cell r="L151">
            <v>1</v>
          </cell>
          <cell r="M151">
            <v>1</v>
          </cell>
          <cell r="N151">
            <v>3</v>
          </cell>
          <cell r="O151">
            <v>1</v>
          </cell>
          <cell r="P151">
            <v>2</v>
          </cell>
          <cell r="Q151">
            <v>2</v>
          </cell>
          <cell r="R151">
            <v>1</v>
          </cell>
          <cell r="S151">
            <v>1</v>
          </cell>
          <cell r="T151">
            <v>1</v>
          </cell>
          <cell r="U151">
            <v>1</v>
          </cell>
          <cell r="W151" t="str">
            <v>271131121131221111</v>
          </cell>
          <cell r="X151">
            <v>203309</v>
          </cell>
          <cell r="Y151">
            <v>0</v>
          </cell>
        </row>
        <row r="152">
          <cell r="C152">
            <v>203500</v>
          </cell>
          <cell r="D152">
            <v>2</v>
          </cell>
          <cell r="E152">
            <v>7</v>
          </cell>
          <cell r="F152">
            <v>1</v>
          </cell>
          <cell r="G152">
            <v>1</v>
          </cell>
          <cell r="H152">
            <v>1</v>
          </cell>
          <cell r="I152">
            <v>1</v>
          </cell>
          <cell r="J152">
            <v>1</v>
          </cell>
          <cell r="K152">
            <v>2</v>
          </cell>
          <cell r="L152">
            <v>1</v>
          </cell>
          <cell r="M152">
            <v>1</v>
          </cell>
          <cell r="N152">
            <v>1</v>
          </cell>
          <cell r="O152">
            <v>1</v>
          </cell>
          <cell r="P152">
            <v>1</v>
          </cell>
          <cell r="Q152">
            <v>2</v>
          </cell>
          <cell r="R152">
            <v>1</v>
          </cell>
          <cell r="S152">
            <v>1</v>
          </cell>
          <cell r="T152">
            <v>1</v>
          </cell>
          <cell r="U152">
            <v>1</v>
          </cell>
          <cell r="W152" t="str">
            <v>271111121111121111</v>
          </cell>
          <cell r="X152">
            <v>203500</v>
          </cell>
          <cell r="Y152">
            <v>0</v>
          </cell>
        </row>
        <row r="153">
          <cell r="C153">
            <v>203600</v>
          </cell>
          <cell r="D153">
            <v>2</v>
          </cell>
          <cell r="E153">
            <v>7</v>
          </cell>
          <cell r="F153">
            <v>1</v>
          </cell>
          <cell r="G153">
            <v>1</v>
          </cell>
          <cell r="H153">
            <v>1</v>
          </cell>
          <cell r="I153">
            <v>1</v>
          </cell>
          <cell r="J153">
            <v>1</v>
          </cell>
          <cell r="K153">
            <v>2</v>
          </cell>
          <cell r="L153">
            <v>1</v>
          </cell>
          <cell r="M153">
            <v>1</v>
          </cell>
          <cell r="N153">
            <v>1</v>
          </cell>
          <cell r="O153">
            <v>1</v>
          </cell>
          <cell r="P153">
            <v>2</v>
          </cell>
          <cell r="Q153">
            <v>2</v>
          </cell>
          <cell r="R153">
            <v>1</v>
          </cell>
          <cell r="S153">
            <v>1</v>
          </cell>
          <cell r="T153">
            <v>1</v>
          </cell>
          <cell r="U153">
            <v>1</v>
          </cell>
          <cell r="W153" t="str">
            <v>271111121111221111</v>
          </cell>
          <cell r="X153">
            <v>203600</v>
          </cell>
          <cell r="Y153">
            <v>0</v>
          </cell>
        </row>
        <row r="154">
          <cell r="C154">
            <v>204182</v>
          </cell>
          <cell r="D154">
            <v>2</v>
          </cell>
          <cell r="E154">
            <v>6</v>
          </cell>
          <cell r="F154">
            <v>13</v>
          </cell>
          <cell r="G154">
            <v>1</v>
          </cell>
          <cell r="H154">
            <v>2</v>
          </cell>
          <cell r="I154">
            <v>1</v>
          </cell>
          <cell r="J154">
            <v>1</v>
          </cell>
          <cell r="K154">
            <v>2</v>
          </cell>
          <cell r="L154">
            <v>1</v>
          </cell>
          <cell r="M154">
            <v>1</v>
          </cell>
          <cell r="N154">
            <v>3</v>
          </cell>
          <cell r="O154">
            <v>2</v>
          </cell>
          <cell r="P154">
            <v>1</v>
          </cell>
          <cell r="Q154">
            <v>2</v>
          </cell>
          <cell r="R154">
            <v>1</v>
          </cell>
          <cell r="S154">
            <v>1</v>
          </cell>
          <cell r="T154">
            <v>1</v>
          </cell>
          <cell r="U154">
            <v>1</v>
          </cell>
          <cell r="W154" t="str">
            <v>2613121121132121111</v>
          </cell>
          <cell r="X154">
            <v>204182</v>
          </cell>
          <cell r="Y154">
            <v>0</v>
          </cell>
        </row>
        <row r="155">
          <cell r="C155">
            <v>204192</v>
          </cell>
          <cell r="D155">
            <v>2</v>
          </cell>
          <cell r="E155">
            <v>6</v>
          </cell>
          <cell r="F155">
            <v>13</v>
          </cell>
          <cell r="G155">
            <v>1</v>
          </cell>
          <cell r="H155">
            <v>3</v>
          </cell>
          <cell r="I155">
            <v>1</v>
          </cell>
          <cell r="J155">
            <v>1</v>
          </cell>
          <cell r="K155">
            <v>2</v>
          </cell>
          <cell r="L155">
            <v>1</v>
          </cell>
          <cell r="M155">
            <v>1</v>
          </cell>
          <cell r="N155">
            <v>3</v>
          </cell>
          <cell r="O155">
            <v>2</v>
          </cell>
          <cell r="P155">
            <v>1</v>
          </cell>
          <cell r="Q155">
            <v>2</v>
          </cell>
          <cell r="R155">
            <v>1</v>
          </cell>
          <cell r="S155">
            <v>1</v>
          </cell>
          <cell r="T155">
            <v>1</v>
          </cell>
          <cell r="U155">
            <v>1</v>
          </cell>
          <cell r="W155" t="str">
            <v>2613131121132121111</v>
          </cell>
          <cell r="X155">
            <v>204192</v>
          </cell>
          <cell r="Y155">
            <v>0</v>
          </cell>
        </row>
        <row r="156">
          <cell r="C156">
            <v>204382</v>
          </cell>
          <cell r="D156">
            <v>2</v>
          </cell>
          <cell r="E156">
            <v>6</v>
          </cell>
          <cell r="F156">
            <v>13</v>
          </cell>
          <cell r="G156">
            <v>1</v>
          </cell>
          <cell r="H156">
            <v>2</v>
          </cell>
          <cell r="I156">
            <v>1</v>
          </cell>
          <cell r="J156">
            <v>1</v>
          </cell>
          <cell r="K156">
            <v>2</v>
          </cell>
          <cell r="L156">
            <v>1</v>
          </cell>
          <cell r="M156">
            <v>1</v>
          </cell>
          <cell r="N156">
            <v>3</v>
          </cell>
          <cell r="O156">
            <v>2</v>
          </cell>
          <cell r="P156">
            <v>2</v>
          </cell>
          <cell r="Q156">
            <v>2</v>
          </cell>
          <cell r="R156">
            <v>1</v>
          </cell>
          <cell r="S156">
            <v>1</v>
          </cell>
          <cell r="T156">
            <v>1</v>
          </cell>
          <cell r="U156">
            <v>1</v>
          </cell>
          <cell r="W156" t="str">
            <v>2613121121132221111</v>
          </cell>
          <cell r="X156">
            <v>204382</v>
          </cell>
          <cell r="Y156">
            <v>0</v>
          </cell>
        </row>
        <row r="157">
          <cell r="C157">
            <v>204392</v>
          </cell>
          <cell r="D157">
            <v>2</v>
          </cell>
          <cell r="E157">
            <v>6</v>
          </cell>
          <cell r="F157">
            <v>13</v>
          </cell>
          <cell r="G157">
            <v>1</v>
          </cell>
          <cell r="H157">
            <v>3</v>
          </cell>
          <cell r="I157">
            <v>1</v>
          </cell>
          <cell r="J157">
            <v>1</v>
          </cell>
          <cell r="K157">
            <v>2</v>
          </cell>
          <cell r="L157">
            <v>1</v>
          </cell>
          <cell r="M157">
            <v>1</v>
          </cell>
          <cell r="N157">
            <v>3</v>
          </cell>
          <cell r="O157">
            <v>2</v>
          </cell>
          <cell r="P157">
            <v>2</v>
          </cell>
          <cell r="Q157">
            <v>2</v>
          </cell>
          <cell r="R157">
            <v>1</v>
          </cell>
          <cell r="S157">
            <v>1</v>
          </cell>
          <cell r="T157">
            <v>1</v>
          </cell>
          <cell r="U157">
            <v>1</v>
          </cell>
          <cell r="W157" t="str">
            <v>2613131121132221111</v>
          </cell>
          <cell r="X157">
            <v>204392</v>
          </cell>
          <cell r="Y157">
            <v>0</v>
          </cell>
        </row>
        <row r="158">
          <cell r="C158">
            <v>207580</v>
          </cell>
          <cell r="D158">
            <v>2</v>
          </cell>
          <cell r="E158">
            <v>7</v>
          </cell>
          <cell r="F158">
            <v>1</v>
          </cell>
          <cell r="G158">
            <v>1</v>
          </cell>
          <cell r="H158">
            <v>2</v>
          </cell>
          <cell r="I158">
            <v>1</v>
          </cell>
          <cell r="J158">
            <v>1</v>
          </cell>
          <cell r="K158">
            <v>2</v>
          </cell>
          <cell r="L158">
            <v>1</v>
          </cell>
          <cell r="M158">
            <v>1</v>
          </cell>
          <cell r="N158">
            <v>3</v>
          </cell>
          <cell r="O158">
            <v>2</v>
          </cell>
          <cell r="P158">
            <v>1</v>
          </cell>
          <cell r="Q158">
            <v>1</v>
          </cell>
          <cell r="R158">
            <v>1</v>
          </cell>
          <cell r="S158">
            <v>1</v>
          </cell>
          <cell r="T158">
            <v>1</v>
          </cell>
          <cell r="U158">
            <v>1</v>
          </cell>
          <cell r="W158" t="str">
            <v>271121121132111111</v>
          </cell>
          <cell r="X158">
            <v>207580</v>
          </cell>
          <cell r="Y158">
            <v>0</v>
          </cell>
        </row>
        <row r="159">
          <cell r="C159">
            <v>207780</v>
          </cell>
          <cell r="D159">
            <v>2</v>
          </cell>
          <cell r="E159">
            <v>7</v>
          </cell>
          <cell r="F159">
            <v>1</v>
          </cell>
          <cell r="G159">
            <v>1</v>
          </cell>
          <cell r="H159">
            <v>2</v>
          </cell>
          <cell r="I159">
            <v>1</v>
          </cell>
          <cell r="J159">
            <v>1</v>
          </cell>
          <cell r="K159">
            <v>2</v>
          </cell>
          <cell r="L159">
            <v>1</v>
          </cell>
          <cell r="M159">
            <v>1</v>
          </cell>
          <cell r="N159">
            <v>3</v>
          </cell>
          <cell r="O159">
            <v>2</v>
          </cell>
          <cell r="P159">
            <v>2</v>
          </cell>
          <cell r="Q159">
            <v>1</v>
          </cell>
          <cell r="R159">
            <v>1</v>
          </cell>
          <cell r="S159">
            <v>1</v>
          </cell>
          <cell r="T159">
            <v>1</v>
          </cell>
          <cell r="U159">
            <v>1</v>
          </cell>
          <cell r="W159" t="str">
            <v>271121121132211111</v>
          </cell>
          <cell r="X159">
            <v>207780</v>
          </cell>
          <cell r="Y159">
            <v>0</v>
          </cell>
        </row>
        <row r="160">
          <cell r="C160">
            <v>210000</v>
          </cell>
          <cell r="D160">
            <v>2</v>
          </cell>
          <cell r="E160">
            <v>2</v>
          </cell>
          <cell r="F160">
            <v>1</v>
          </cell>
          <cell r="G160">
            <v>1</v>
          </cell>
          <cell r="H160">
            <v>1</v>
          </cell>
          <cell r="I160">
            <v>1</v>
          </cell>
          <cell r="J160">
            <v>1</v>
          </cell>
          <cell r="K160">
            <v>1</v>
          </cell>
          <cell r="L160">
            <v>1</v>
          </cell>
          <cell r="M160">
            <v>1</v>
          </cell>
          <cell r="N160">
            <v>1</v>
          </cell>
          <cell r="O160">
            <v>1</v>
          </cell>
          <cell r="P160">
            <v>1</v>
          </cell>
          <cell r="Q160">
            <v>1</v>
          </cell>
          <cell r="R160">
            <v>1</v>
          </cell>
          <cell r="S160">
            <v>1</v>
          </cell>
          <cell r="T160">
            <v>1</v>
          </cell>
          <cell r="U160">
            <v>1</v>
          </cell>
          <cell r="W160" t="str">
            <v>221111111111111111</v>
          </cell>
          <cell r="X160">
            <v>210000</v>
          </cell>
          <cell r="Y160">
            <v>0</v>
          </cell>
        </row>
        <row r="161">
          <cell r="C161">
            <v>210010</v>
          </cell>
          <cell r="D161">
            <v>2</v>
          </cell>
          <cell r="E161">
            <v>2</v>
          </cell>
          <cell r="F161">
            <v>1</v>
          </cell>
          <cell r="G161">
            <v>2</v>
          </cell>
          <cell r="H161">
            <v>1</v>
          </cell>
          <cell r="I161">
            <v>1</v>
          </cell>
          <cell r="J161">
            <v>1</v>
          </cell>
          <cell r="K161">
            <v>1</v>
          </cell>
          <cell r="L161">
            <v>1</v>
          </cell>
          <cell r="M161">
            <v>1</v>
          </cell>
          <cell r="N161">
            <v>1</v>
          </cell>
          <cell r="O161">
            <v>1</v>
          </cell>
          <cell r="P161">
            <v>1</v>
          </cell>
          <cell r="Q161">
            <v>1</v>
          </cell>
          <cell r="R161">
            <v>1</v>
          </cell>
          <cell r="S161">
            <v>1</v>
          </cell>
          <cell r="T161">
            <v>1</v>
          </cell>
          <cell r="U161">
            <v>1</v>
          </cell>
          <cell r="W161" t="str">
            <v>221211111111111111</v>
          </cell>
          <cell r="X161">
            <v>210010</v>
          </cell>
          <cell r="Y161">
            <v>0</v>
          </cell>
        </row>
        <row r="162">
          <cell r="C162">
            <v>210100</v>
          </cell>
          <cell r="D162">
            <v>2</v>
          </cell>
          <cell r="E162">
            <v>2</v>
          </cell>
          <cell r="F162">
            <v>1</v>
          </cell>
          <cell r="G162">
            <v>1</v>
          </cell>
          <cell r="H162">
            <v>1</v>
          </cell>
          <cell r="I162">
            <v>1</v>
          </cell>
          <cell r="J162">
            <v>1</v>
          </cell>
          <cell r="K162">
            <v>1</v>
          </cell>
          <cell r="L162">
            <v>1</v>
          </cell>
          <cell r="M162">
            <v>1</v>
          </cell>
          <cell r="N162">
            <v>3</v>
          </cell>
          <cell r="O162">
            <v>1</v>
          </cell>
          <cell r="P162">
            <v>1</v>
          </cell>
          <cell r="Q162">
            <v>1</v>
          </cell>
          <cell r="R162">
            <v>1</v>
          </cell>
          <cell r="S162">
            <v>1</v>
          </cell>
          <cell r="T162">
            <v>1</v>
          </cell>
          <cell r="U162">
            <v>1</v>
          </cell>
          <cell r="W162" t="str">
            <v>221111111131111111</v>
          </cell>
          <cell r="X162">
            <v>210100</v>
          </cell>
          <cell r="Y162">
            <v>0</v>
          </cell>
        </row>
        <row r="163">
          <cell r="C163">
            <v>210110</v>
          </cell>
          <cell r="D163">
            <v>2</v>
          </cell>
          <cell r="E163">
            <v>2</v>
          </cell>
          <cell r="F163">
            <v>1</v>
          </cell>
          <cell r="G163">
            <v>2</v>
          </cell>
          <cell r="H163">
            <v>1</v>
          </cell>
          <cell r="I163">
            <v>1</v>
          </cell>
          <cell r="J163">
            <v>1</v>
          </cell>
          <cell r="K163">
            <v>1</v>
          </cell>
          <cell r="L163">
            <v>1</v>
          </cell>
          <cell r="M163">
            <v>1</v>
          </cell>
          <cell r="N163">
            <v>3</v>
          </cell>
          <cell r="O163">
            <v>1</v>
          </cell>
          <cell r="P163">
            <v>1</v>
          </cell>
          <cell r="Q163">
            <v>1</v>
          </cell>
          <cell r="R163">
            <v>1</v>
          </cell>
          <cell r="S163">
            <v>1</v>
          </cell>
          <cell r="T163">
            <v>1</v>
          </cell>
          <cell r="U163">
            <v>1</v>
          </cell>
          <cell r="W163" t="str">
            <v>221211111131111111</v>
          </cell>
          <cell r="X163">
            <v>210110</v>
          </cell>
          <cell r="Y163">
            <v>0</v>
          </cell>
        </row>
        <row r="164">
          <cell r="C164">
            <v>210200</v>
          </cell>
          <cell r="D164">
            <v>2</v>
          </cell>
          <cell r="E164">
            <v>2</v>
          </cell>
          <cell r="F164">
            <v>1</v>
          </cell>
          <cell r="G164">
            <v>1</v>
          </cell>
          <cell r="H164">
            <v>1</v>
          </cell>
          <cell r="I164">
            <v>1</v>
          </cell>
          <cell r="J164">
            <v>1</v>
          </cell>
          <cell r="K164">
            <v>1</v>
          </cell>
          <cell r="L164">
            <v>1</v>
          </cell>
          <cell r="M164">
            <v>1</v>
          </cell>
          <cell r="N164">
            <v>1</v>
          </cell>
          <cell r="O164">
            <v>1</v>
          </cell>
          <cell r="P164">
            <v>2</v>
          </cell>
          <cell r="Q164">
            <v>1</v>
          </cell>
          <cell r="R164">
            <v>1</v>
          </cell>
          <cell r="S164">
            <v>1</v>
          </cell>
          <cell r="T164">
            <v>1</v>
          </cell>
          <cell r="U164">
            <v>1</v>
          </cell>
          <cell r="W164" t="str">
            <v>221111111111211111</v>
          </cell>
          <cell r="X164">
            <v>210200</v>
          </cell>
          <cell r="Y164">
            <v>0</v>
          </cell>
        </row>
        <row r="165">
          <cell r="C165">
            <v>210210</v>
          </cell>
          <cell r="D165">
            <v>2</v>
          </cell>
          <cell r="E165">
            <v>2</v>
          </cell>
          <cell r="F165">
            <v>1</v>
          </cell>
          <cell r="G165">
            <v>2</v>
          </cell>
          <cell r="H165">
            <v>1</v>
          </cell>
          <cell r="I165">
            <v>1</v>
          </cell>
          <cell r="J165">
            <v>1</v>
          </cell>
          <cell r="K165">
            <v>1</v>
          </cell>
          <cell r="L165">
            <v>1</v>
          </cell>
          <cell r="M165">
            <v>1</v>
          </cell>
          <cell r="N165">
            <v>1</v>
          </cell>
          <cell r="O165">
            <v>1</v>
          </cell>
          <cell r="P165">
            <v>2</v>
          </cell>
          <cell r="Q165">
            <v>1</v>
          </cell>
          <cell r="R165">
            <v>1</v>
          </cell>
          <cell r="S165">
            <v>1</v>
          </cell>
          <cell r="T165">
            <v>1</v>
          </cell>
          <cell r="U165">
            <v>1</v>
          </cell>
          <cell r="W165" t="str">
            <v>221211111111211111</v>
          </cell>
          <cell r="X165">
            <v>210210</v>
          </cell>
          <cell r="Y165">
            <v>0</v>
          </cell>
        </row>
        <row r="166">
          <cell r="C166">
            <v>210300</v>
          </cell>
          <cell r="D166">
            <v>2</v>
          </cell>
          <cell r="E166">
            <v>2</v>
          </cell>
          <cell r="F166">
            <v>1</v>
          </cell>
          <cell r="G166">
            <v>1</v>
          </cell>
          <cell r="H166">
            <v>1</v>
          </cell>
          <cell r="I166">
            <v>1</v>
          </cell>
          <cell r="J166">
            <v>1</v>
          </cell>
          <cell r="K166">
            <v>1</v>
          </cell>
          <cell r="L166">
            <v>1</v>
          </cell>
          <cell r="M166">
            <v>1</v>
          </cell>
          <cell r="N166">
            <v>3</v>
          </cell>
          <cell r="O166">
            <v>1</v>
          </cell>
          <cell r="P166">
            <v>2</v>
          </cell>
          <cell r="Q166">
            <v>1</v>
          </cell>
          <cell r="R166">
            <v>1</v>
          </cell>
          <cell r="S166">
            <v>1</v>
          </cell>
          <cell r="T166">
            <v>1</v>
          </cell>
          <cell r="U166">
            <v>1</v>
          </cell>
          <cell r="W166" t="str">
            <v>221111111131211111</v>
          </cell>
          <cell r="X166">
            <v>210300</v>
          </cell>
          <cell r="Y166">
            <v>0</v>
          </cell>
        </row>
        <row r="167">
          <cell r="C167">
            <v>210310</v>
          </cell>
          <cell r="D167">
            <v>2</v>
          </cell>
          <cell r="E167">
            <v>2</v>
          </cell>
          <cell r="F167">
            <v>1</v>
          </cell>
          <cell r="G167">
            <v>2</v>
          </cell>
          <cell r="H167">
            <v>1</v>
          </cell>
          <cell r="I167">
            <v>1</v>
          </cell>
          <cell r="J167">
            <v>1</v>
          </cell>
          <cell r="K167">
            <v>1</v>
          </cell>
          <cell r="L167">
            <v>1</v>
          </cell>
          <cell r="M167">
            <v>1</v>
          </cell>
          <cell r="N167">
            <v>3</v>
          </cell>
          <cell r="O167">
            <v>1</v>
          </cell>
          <cell r="P167">
            <v>2</v>
          </cell>
          <cell r="Q167">
            <v>1</v>
          </cell>
          <cell r="R167">
            <v>1</v>
          </cell>
          <cell r="S167">
            <v>1</v>
          </cell>
          <cell r="T167">
            <v>1</v>
          </cell>
          <cell r="U167">
            <v>1</v>
          </cell>
          <cell r="W167" t="str">
            <v>221211111131211111</v>
          </cell>
          <cell r="X167">
            <v>210310</v>
          </cell>
          <cell r="Y167">
            <v>0</v>
          </cell>
        </row>
        <row r="168">
          <cell r="C168">
            <v>212000</v>
          </cell>
          <cell r="D168">
            <v>2</v>
          </cell>
          <cell r="E168">
            <v>2</v>
          </cell>
          <cell r="F168">
            <v>1</v>
          </cell>
          <cell r="G168">
            <v>1</v>
          </cell>
          <cell r="H168">
            <v>1</v>
          </cell>
          <cell r="I168">
            <v>1</v>
          </cell>
          <cell r="J168">
            <v>1</v>
          </cell>
          <cell r="K168">
            <v>1</v>
          </cell>
          <cell r="L168">
            <v>1</v>
          </cell>
          <cell r="M168">
            <v>1</v>
          </cell>
          <cell r="N168">
            <v>1</v>
          </cell>
          <cell r="O168">
            <v>3</v>
          </cell>
          <cell r="P168">
            <v>1</v>
          </cell>
          <cell r="Q168">
            <v>1</v>
          </cell>
          <cell r="R168">
            <v>1</v>
          </cell>
          <cell r="S168">
            <v>1</v>
          </cell>
          <cell r="T168">
            <v>1</v>
          </cell>
          <cell r="U168">
            <v>1</v>
          </cell>
          <cell r="W168" t="str">
            <v>221111111113111111</v>
          </cell>
          <cell r="X168">
            <v>212000</v>
          </cell>
          <cell r="Y168">
            <v>0</v>
          </cell>
        </row>
        <row r="169">
          <cell r="C169">
            <v>212010</v>
          </cell>
          <cell r="D169">
            <v>2</v>
          </cell>
          <cell r="E169">
            <v>2</v>
          </cell>
          <cell r="F169">
            <v>1</v>
          </cell>
          <cell r="G169">
            <v>2</v>
          </cell>
          <cell r="H169">
            <v>1</v>
          </cell>
          <cell r="I169">
            <v>1</v>
          </cell>
          <cell r="J169">
            <v>1</v>
          </cell>
          <cell r="K169">
            <v>1</v>
          </cell>
          <cell r="L169">
            <v>1</v>
          </cell>
          <cell r="M169">
            <v>1</v>
          </cell>
          <cell r="N169">
            <v>1</v>
          </cell>
          <cell r="O169">
            <v>3</v>
          </cell>
          <cell r="P169">
            <v>1</v>
          </cell>
          <cell r="Q169">
            <v>1</v>
          </cell>
          <cell r="R169">
            <v>1</v>
          </cell>
          <cell r="S169">
            <v>1</v>
          </cell>
          <cell r="T169">
            <v>1</v>
          </cell>
          <cell r="U169">
            <v>1</v>
          </cell>
          <cell r="W169" t="str">
            <v>221211111113111111</v>
          </cell>
          <cell r="X169">
            <v>212010</v>
          </cell>
          <cell r="Y169">
            <v>0</v>
          </cell>
        </row>
        <row r="170">
          <cell r="C170">
            <v>212100</v>
          </cell>
          <cell r="D170">
            <v>2</v>
          </cell>
          <cell r="E170">
            <v>2</v>
          </cell>
          <cell r="F170">
            <v>1</v>
          </cell>
          <cell r="G170">
            <v>1</v>
          </cell>
          <cell r="H170">
            <v>1</v>
          </cell>
          <cell r="I170">
            <v>1</v>
          </cell>
          <cell r="J170">
            <v>1</v>
          </cell>
          <cell r="K170">
            <v>1</v>
          </cell>
          <cell r="L170">
            <v>1</v>
          </cell>
          <cell r="M170">
            <v>1</v>
          </cell>
          <cell r="N170">
            <v>3</v>
          </cell>
          <cell r="O170">
            <v>3</v>
          </cell>
          <cell r="P170">
            <v>1</v>
          </cell>
          <cell r="Q170">
            <v>1</v>
          </cell>
          <cell r="R170">
            <v>1</v>
          </cell>
          <cell r="S170">
            <v>1</v>
          </cell>
          <cell r="T170">
            <v>1</v>
          </cell>
          <cell r="U170">
            <v>1</v>
          </cell>
          <cell r="W170" t="str">
            <v>221111111133111111</v>
          </cell>
          <cell r="X170">
            <v>212100</v>
          </cell>
          <cell r="Y170">
            <v>0</v>
          </cell>
        </row>
        <row r="171">
          <cell r="C171">
            <v>212102</v>
          </cell>
          <cell r="D171">
            <v>2</v>
          </cell>
          <cell r="E171">
            <v>2</v>
          </cell>
          <cell r="F171">
            <v>13</v>
          </cell>
          <cell r="G171">
            <v>1</v>
          </cell>
          <cell r="H171">
            <v>1</v>
          </cell>
          <cell r="I171">
            <v>1</v>
          </cell>
          <cell r="J171">
            <v>1</v>
          </cell>
          <cell r="K171">
            <v>1</v>
          </cell>
          <cell r="L171">
            <v>1</v>
          </cell>
          <cell r="M171">
            <v>1</v>
          </cell>
          <cell r="N171">
            <v>3</v>
          </cell>
          <cell r="O171">
            <v>3</v>
          </cell>
          <cell r="P171">
            <v>1</v>
          </cell>
          <cell r="Q171">
            <v>1</v>
          </cell>
          <cell r="R171">
            <v>1</v>
          </cell>
          <cell r="S171">
            <v>1</v>
          </cell>
          <cell r="T171">
            <v>1</v>
          </cell>
          <cell r="U171">
            <v>1</v>
          </cell>
          <cell r="W171" t="str">
            <v>2213111111133111111</v>
          </cell>
          <cell r="X171">
            <v>212102</v>
          </cell>
          <cell r="Y171">
            <v>0</v>
          </cell>
        </row>
        <row r="172">
          <cell r="C172">
            <v>212110</v>
          </cell>
          <cell r="D172">
            <v>2</v>
          </cell>
          <cell r="E172">
            <v>2</v>
          </cell>
          <cell r="F172">
            <v>1</v>
          </cell>
          <cell r="G172">
            <v>2</v>
          </cell>
          <cell r="H172">
            <v>1</v>
          </cell>
          <cell r="I172">
            <v>1</v>
          </cell>
          <cell r="J172">
            <v>1</v>
          </cell>
          <cell r="K172">
            <v>1</v>
          </cell>
          <cell r="L172">
            <v>1</v>
          </cell>
          <cell r="M172">
            <v>1</v>
          </cell>
          <cell r="N172">
            <v>3</v>
          </cell>
          <cell r="O172">
            <v>3</v>
          </cell>
          <cell r="P172">
            <v>1</v>
          </cell>
          <cell r="Q172">
            <v>1</v>
          </cell>
          <cell r="R172">
            <v>1</v>
          </cell>
          <cell r="S172">
            <v>1</v>
          </cell>
          <cell r="T172">
            <v>1</v>
          </cell>
          <cell r="U172">
            <v>1</v>
          </cell>
          <cell r="W172" t="str">
            <v>221211111133111111</v>
          </cell>
          <cell r="X172">
            <v>212110</v>
          </cell>
          <cell r="Y172">
            <v>0</v>
          </cell>
        </row>
        <row r="173">
          <cell r="C173">
            <v>212162</v>
          </cell>
          <cell r="D173">
            <v>2</v>
          </cell>
          <cell r="E173">
            <v>2</v>
          </cell>
          <cell r="F173">
            <v>13</v>
          </cell>
          <cell r="G173">
            <v>1</v>
          </cell>
          <cell r="H173">
            <v>4</v>
          </cell>
          <cell r="I173">
            <v>1</v>
          </cell>
          <cell r="J173">
            <v>1</v>
          </cell>
          <cell r="K173">
            <v>1</v>
          </cell>
          <cell r="L173">
            <v>1</v>
          </cell>
          <cell r="M173">
            <v>1</v>
          </cell>
          <cell r="N173">
            <v>3</v>
          </cell>
          <cell r="O173">
            <v>3</v>
          </cell>
          <cell r="P173">
            <v>1</v>
          </cell>
          <cell r="Q173">
            <v>1</v>
          </cell>
          <cell r="R173">
            <v>1</v>
          </cell>
          <cell r="S173">
            <v>1</v>
          </cell>
          <cell r="T173">
            <v>1</v>
          </cell>
          <cell r="U173">
            <v>1</v>
          </cell>
          <cell r="W173" t="str">
            <v>2213141111133111111</v>
          </cell>
          <cell r="X173">
            <v>212162</v>
          </cell>
          <cell r="Y173">
            <v>0</v>
          </cell>
        </row>
        <row r="174">
          <cell r="C174">
            <v>212170</v>
          </cell>
          <cell r="D174">
            <v>2</v>
          </cell>
          <cell r="E174">
            <v>2</v>
          </cell>
          <cell r="F174">
            <v>1</v>
          </cell>
          <cell r="G174">
            <v>1</v>
          </cell>
          <cell r="H174">
            <v>1</v>
          </cell>
          <cell r="I174">
            <v>1</v>
          </cell>
          <cell r="J174">
            <v>1</v>
          </cell>
          <cell r="K174">
            <v>1</v>
          </cell>
          <cell r="L174">
            <v>1</v>
          </cell>
          <cell r="M174">
            <v>2</v>
          </cell>
          <cell r="N174">
            <v>3</v>
          </cell>
          <cell r="O174">
            <v>3</v>
          </cell>
          <cell r="P174">
            <v>1</v>
          </cell>
          <cell r="Q174">
            <v>1</v>
          </cell>
          <cell r="R174">
            <v>1</v>
          </cell>
          <cell r="S174">
            <v>1</v>
          </cell>
          <cell r="T174">
            <v>1</v>
          </cell>
          <cell r="U174">
            <v>1</v>
          </cell>
          <cell r="W174" t="str">
            <v>221111111233111111</v>
          </cell>
          <cell r="X174">
            <v>212170</v>
          </cell>
          <cell r="Y174">
            <v>0</v>
          </cell>
        </row>
        <row r="175">
          <cell r="C175">
            <v>212182</v>
          </cell>
          <cell r="D175">
            <v>2</v>
          </cell>
          <cell r="E175">
            <v>2</v>
          </cell>
          <cell r="F175">
            <v>13</v>
          </cell>
          <cell r="G175">
            <v>1</v>
          </cell>
          <cell r="H175">
            <v>2</v>
          </cell>
          <cell r="I175">
            <v>1</v>
          </cell>
          <cell r="J175">
            <v>1</v>
          </cell>
          <cell r="K175">
            <v>1</v>
          </cell>
          <cell r="L175">
            <v>1</v>
          </cell>
          <cell r="M175">
            <v>1</v>
          </cell>
          <cell r="N175">
            <v>3</v>
          </cell>
          <cell r="O175">
            <v>3</v>
          </cell>
          <cell r="P175">
            <v>1</v>
          </cell>
          <cell r="Q175">
            <v>1</v>
          </cell>
          <cell r="R175">
            <v>1</v>
          </cell>
          <cell r="S175">
            <v>1</v>
          </cell>
          <cell r="T175">
            <v>1</v>
          </cell>
          <cell r="U175">
            <v>1</v>
          </cell>
          <cell r="W175" t="str">
            <v>2213121111133111111</v>
          </cell>
          <cell r="X175">
            <v>212182</v>
          </cell>
          <cell r="Y175">
            <v>0</v>
          </cell>
        </row>
        <row r="176">
          <cell r="C176">
            <v>212200</v>
          </cell>
          <cell r="D176">
            <v>2</v>
          </cell>
          <cell r="E176">
            <v>2</v>
          </cell>
          <cell r="F176">
            <v>1</v>
          </cell>
          <cell r="G176">
            <v>1</v>
          </cell>
          <cell r="H176">
            <v>1</v>
          </cell>
          <cell r="I176">
            <v>1</v>
          </cell>
          <cell r="J176">
            <v>1</v>
          </cell>
          <cell r="K176">
            <v>1</v>
          </cell>
          <cell r="L176">
            <v>1</v>
          </cell>
          <cell r="M176">
            <v>1</v>
          </cell>
          <cell r="N176">
            <v>1</v>
          </cell>
          <cell r="O176">
            <v>3</v>
          </cell>
          <cell r="P176">
            <v>2</v>
          </cell>
          <cell r="Q176">
            <v>1</v>
          </cell>
          <cell r="R176">
            <v>1</v>
          </cell>
          <cell r="S176">
            <v>1</v>
          </cell>
          <cell r="T176">
            <v>1</v>
          </cell>
          <cell r="U176">
            <v>1</v>
          </cell>
          <cell r="W176" t="str">
            <v>221111111113211111</v>
          </cell>
          <cell r="X176">
            <v>212200</v>
          </cell>
          <cell r="Y176">
            <v>0</v>
          </cell>
        </row>
        <row r="177">
          <cell r="C177">
            <v>212210</v>
          </cell>
          <cell r="D177">
            <v>2</v>
          </cell>
          <cell r="E177">
            <v>2</v>
          </cell>
          <cell r="F177">
            <v>1</v>
          </cell>
          <cell r="G177">
            <v>2</v>
          </cell>
          <cell r="H177">
            <v>1</v>
          </cell>
          <cell r="I177">
            <v>1</v>
          </cell>
          <cell r="J177">
            <v>1</v>
          </cell>
          <cell r="K177">
            <v>1</v>
          </cell>
          <cell r="L177">
            <v>1</v>
          </cell>
          <cell r="M177">
            <v>1</v>
          </cell>
          <cell r="N177">
            <v>1</v>
          </cell>
          <cell r="O177">
            <v>3</v>
          </cell>
          <cell r="P177">
            <v>2</v>
          </cell>
          <cell r="Q177">
            <v>1</v>
          </cell>
          <cell r="R177">
            <v>1</v>
          </cell>
          <cell r="S177">
            <v>1</v>
          </cell>
          <cell r="T177">
            <v>1</v>
          </cell>
          <cell r="U177">
            <v>1</v>
          </cell>
          <cell r="W177" t="str">
            <v>221211111113211111</v>
          </cell>
          <cell r="X177">
            <v>212210</v>
          </cell>
          <cell r="Y177">
            <v>0</v>
          </cell>
        </row>
        <row r="178">
          <cell r="C178">
            <v>212300</v>
          </cell>
          <cell r="D178">
            <v>2</v>
          </cell>
          <cell r="E178">
            <v>2</v>
          </cell>
          <cell r="F178">
            <v>1</v>
          </cell>
          <cell r="G178">
            <v>1</v>
          </cell>
          <cell r="H178">
            <v>1</v>
          </cell>
          <cell r="I178">
            <v>1</v>
          </cell>
          <cell r="J178">
            <v>1</v>
          </cell>
          <cell r="K178">
            <v>1</v>
          </cell>
          <cell r="L178">
            <v>1</v>
          </cell>
          <cell r="M178">
            <v>1</v>
          </cell>
          <cell r="N178">
            <v>3</v>
          </cell>
          <cell r="O178">
            <v>3</v>
          </cell>
          <cell r="P178">
            <v>2</v>
          </cell>
          <cell r="Q178">
            <v>1</v>
          </cell>
          <cell r="R178">
            <v>1</v>
          </cell>
          <cell r="S178">
            <v>1</v>
          </cell>
          <cell r="T178">
            <v>1</v>
          </cell>
          <cell r="U178">
            <v>1</v>
          </cell>
          <cell r="W178" t="str">
            <v>221111111133211111</v>
          </cell>
          <cell r="X178">
            <v>212300</v>
          </cell>
          <cell r="Y178">
            <v>0</v>
          </cell>
        </row>
        <row r="179">
          <cell r="C179">
            <v>212302</v>
          </cell>
          <cell r="D179">
            <v>2</v>
          </cell>
          <cell r="E179">
            <v>2</v>
          </cell>
          <cell r="F179">
            <v>13</v>
          </cell>
          <cell r="G179">
            <v>1</v>
          </cell>
          <cell r="H179">
            <v>1</v>
          </cell>
          <cell r="I179">
            <v>1</v>
          </cell>
          <cell r="J179">
            <v>1</v>
          </cell>
          <cell r="K179">
            <v>1</v>
          </cell>
          <cell r="L179">
            <v>1</v>
          </cell>
          <cell r="M179">
            <v>1</v>
          </cell>
          <cell r="N179">
            <v>3</v>
          </cell>
          <cell r="O179">
            <v>3</v>
          </cell>
          <cell r="P179">
            <v>2</v>
          </cell>
          <cell r="Q179">
            <v>1</v>
          </cell>
          <cell r="R179">
            <v>1</v>
          </cell>
          <cell r="S179">
            <v>1</v>
          </cell>
          <cell r="T179">
            <v>1</v>
          </cell>
          <cell r="U179">
            <v>1</v>
          </cell>
          <cell r="W179" t="str">
            <v>2213111111133211111</v>
          </cell>
          <cell r="X179">
            <v>212302</v>
          </cell>
          <cell r="Y179">
            <v>0</v>
          </cell>
        </row>
        <row r="180">
          <cell r="C180">
            <v>212310</v>
          </cell>
          <cell r="D180">
            <v>2</v>
          </cell>
          <cell r="E180">
            <v>2</v>
          </cell>
          <cell r="F180">
            <v>1</v>
          </cell>
          <cell r="G180">
            <v>2</v>
          </cell>
          <cell r="H180">
            <v>1</v>
          </cell>
          <cell r="I180">
            <v>1</v>
          </cell>
          <cell r="J180">
            <v>1</v>
          </cell>
          <cell r="K180">
            <v>1</v>
          </cell>
          <cell r="L180">
            <v>1</v>
          </cell>
          <cell r="M180">
            <v>1</v>
          </cell>
          <cell r="N180">
            <v>3</v>
          </cell>
          <cell r="O180">
            <v>3</v>
          </cell>
          <cell r="P180">
            <v>2</v>
          </cell>
          <cell r="Q180">
            <v>1</v>
          </cell>
          <cell r="R180">
            <v>1</v>
          </cell>
          <cell r="S180">
            <v>1</v>
          </cell>
          <cell r="T180">
            <v>1</v>
          </cell>
          <cell r="U180">
            <v>1</v>
          </cell>
          <cell r="W180" t="str">
            <v>221211111133211111</v>
          </cell>
          <cell r="X180">
            <v>212310</v>
          </cell>
          <cell r="Y180">
            <v>0</v>
          </cell>
        </row>
        <row r="181">
          <cell r="C181">
            <v>212382</v>
          </cell>
          <cell r="D181">
            <v>2</v>
          </cell>
          <cell r="E181">
            <v>2</v>
          </cell>
          <cell r="F181">
            <v>13</v>
          </cell>
          <cell r="G181">
            <v>1</v>
          </cell>
          <cell r="H181">
            <v>2</v>
          </cell>
          <cell r="I181">
            <v>1</v>
          </cell>
          <cell r="J181">
            <v>1</v>
          </cell>
          <cell r="K181">
            <v>1</v>
          </cell>
          <cell r="L181">
            <v>1</v>
          </cell>
          <cell r="M181">
            <v>1</v>
          </cell>
          <cell r="N181">
            <v>3</v>
          </cell>
          <cell r="O181">
            <v>3</v>
          </cell>
          <cell r="P181">
            <v>2</v>
          </cell>
          <cell r="Q181">
            <v>1</v>
          </cell>
          <cell r="R181">
            <v>1</v>
          </cell>
          <cell r="S181">
            <v>1</v>
          </cell>
          <cell r="T181">
            <v>1</v>
          </cell>
          <cell r="U181">
            <v>1</v>
          </cell>
          <cell r="W181" t="str">
            <v>2213121111133211111</v>
          </cell>
          <cell r="X181">
            <v>212382</v>
          </cell>
          <cell r="Y181">
            <v>0</v>
          </cell>
        </row>
        <row r="182">
          <cell r="C182">
            <v>215100</v>
          </cell>
          <cell r="D182">
            <v>2</v>
          </cell>
          <cell r="E182">
            <v>2</v>
          </cell>
          <cell r="F182">
            <v>1</v>
          </cell>
          <cell r="G182">
            <v>1</v>
          </cell>
          <cell r="H182">
            <v>1</v>
          </cell>
          <cell r="I182">
            <v>1</v>
          </cell>
          <cell r="J182">
            <v>1</v>
          </cell>
          <cell r="K182">
            <v>1</v>
          </cell>
          <cell r="L182">
            <v>1</v>
          </cell>
          <cell r="M182">
            <v>1</v>
          </cell>
          <cell r="N182">
            <v>3</v>
          </cell>
          <cell r="O182">
            <v>3</v>
          </cell>
          <cell r="P182">
            <v>1</v>
          </cell>
          <cell r="Q182">
            <v>2</v>
          </cell>
          <cell r="R182">
            <v>1</v>
          </cell>
          <cell r="S182">
            <v>1</v>
          </cell>
          <cell r="T182">
            <v>1</v>
          </cell>
          <cell r="U182">
            <v>1</v>
          </cell>
          <cell r="W182" t="str">
            <v>221111111133121111</v>
          </cell>
          <cell r="X182">
            <v>215100</v>
          </cell>
          <cell r="Y182">
            <v>0</v>
          </cell>
        </row>
        <row r="183">
          <cell r="C183">
            <v>215192</v>
          </cell>
          <cell r="D183">
            <v>2</v>
          </cell>
          <cell r="E183">
            <v>2</v>
          </cell>
          <cell r="F183">
            <v>13</v>
          </cell>
          <cell r="G183">
            <v>1</v>
          </cell>
          <cell r="H183">
            <v>3</v>
          </cell>
          <cell r="I183">
            <v>1</v>
          </cell>
          <cell r="J183">
            <v>1</v>
          </cell>
          <cell r="K183">
            <v>1</v>
          </cell>
          <cell r="L183">
            <v>1</v>
          </cell>
          <cell r="M183">
            <v>1</v>
          </cell>
          <cell r="N183">
            <v>3</v>
          </cell>
          <cell r="O183">
            <v>3</v>
          </cell>
          <cell r="P183">
            <v>1</v>
          </cell>
          <cell r="Q183">
            <v>2</v>
          </cell>
          <cell r="R183">
            <v>1</v>
          </cell>
          <cell r="S183">
            <v>1</v>
          </cell>
          <cell r="T183">
            <v>1</v>
          </cell>
          <cell r="U183">
            <v>1</v>
          </cell>
          <cell r="W183" t="str">
            <v>2213131111133121111</v>
          </cell>
          <cell r="X183">
            <v>215192</v>
          </cell>
          <cell r="Y183">
            <v>0</v>
          </cell>
        </row>
        <row r="184">
          <cell r="C184">
            <v>215300</v>
          </cell>
          <cell r="D184">
            <v>2</v>
          </cell>
          <cell r="E184">
            <v>2</v>
          </cell>
          <cell r="F184">
            <v>1</v>
          </cell>
          <cell r="G184">
            <v>1</v>
          </cell>
          <cell r="H184">
            <v>1</v>
          </cell>
          <cell r="I184">
            <v>1</v>
          </cell>
          <cell r="J184">
            <v>1</v>
          </cell>
          <cell r="K184">
            <v>1</v>
          </cell>
          <cell r="L184">
            <v>1</v>
          </cell>
          <cell r="M184">
            <v>1</v>
          </cell>
          <cell r="N184">
            <v>3</v>
          </cell>
          <cell r="O184">
            <v>3</v>
          </cell>
          <cell r="P184">
            <v>2</v>
          </cell>
          <cell r="Q184">
            <v>2</v>
          </cell>
          <cell r="R184">
            <v>1</v>
          </cell>
          <cell r="S184">
            <v>1</v>
          </cell>
          <cell r="T184">
            <v>1</v>
          </cell>
          <cell r="U184">
            <v>1</v>
          </cell>
          <cell r="W184" t="str">
            <v>221111111133221111</v>
          </cell>
          <cell r="X184">
            <v>215300</v>
          </cell>
          <cell r="Y184">
            <v>0</v>
          </cell>
        </row>
        <row r="185">
          <cell r="C185">
            <v>215392</v>
          </cell>
          <cell r="D185">
            <v>2</v>
          </cell>
          <cell r="E185">
            <v>2</v>
          </cell>
          <cell r="F185">
            <v>13</v>
          </cell>
          <cell r="G185">
            <v>1</v>
          </cell>
          <cell r="H185">
            <v>3</v>
          </cell>
          <cell r="I185">
            <v>1</v>
          </cell>
          <cell r="J185">
            <v>1</v>
          </cell>
          <cell r="K185">
            <v>1</v>
          </cell>
          <cell r="L185">
            <v>1</v>
          </cell>
          <cell r="M185">
            <v>1</v>
          </cell>
          <cell r="N185">
            <v>3</v>
          </cell>
          <cell r="O185">
            <v>3</v>
          </cell>
          <cell r="P185">
            <v>2</v>
          </cell>
          <cell r="Q185">
            <v>2</v>
          </cell>
          <cell r="R185">
            <v>1</v>
          </cell>
          <cell r="S185">
            <v>1</v>
          </cell>
          <cell r="T185">
            <v>1</v>
          </cell>
          <cell r="U185">
            <v>1</v>
          </cell>
          <cell r="W185" t="str">
            <v>2213131111133221111</v>
          </cell>
          <cell r="X185">
            <v>215392</v>
          </cell>
          <cell r="Y185">
            <v>0</v>
          </cell>
        </row>
        <row r="186">
          <cell r="C186">
            <v>221180</v>
          </cell>
          <cell r="D186">
            <v>2</v>
          </cell>
          <cell r="E186">
            <v>2</v>
          </cell>
          <cell r="F186">
            <v>1</v>
          </cell>
          <cell r="G186">
            <v>1</v>
          </cell>
          <cell r="H186">
            <v>2</v>
          </cell>
          <cell r="I186">
            <v>1</v>
          </cell>
          <cell r="J186">
            <v>1</v>
          </cell>
          <cell r="K186">
            <v>2</v>
          </cell>
          <cell r="L186">
            <v>1</v>
          </cell>
          <cell r="M186">
            <v>1</v>
          </cell>
          <cell r="N186">
            <v>3</v>
          </cell>
          <cell r="O186">
            <v>2</v>
          </cell>
          <cell r="P186">
            <v>1</v>
          </cell>
          <cell r="Q186">
            <v>1</v>
          </cell>
          <cell r="R186">
            <v>1</v>
          </cell>
          <cell r="S186">
            <v>1</v>
          </cell>
          <cell r="T186">
            <v>1</v>
          </cell>
          <cell r="U186">
            <v>1</v>
          </cell>
          <cell r="W186" t="str">
            <v>221121121132111111</v>
          </cell>
          <cell r="X186">
            <v>221180</v>
          </cell>
          <cell r="Y186">
            <v>0</v>
          </cell>
        </row>
        <row r="187">
          <cell r="C187">
            <v>221380</v>
          </cell>
          <cell r="D187">
            <v>2</v>
          </cell>
          <cell r="E187">
            <v>2</v>
          </cell>
          <cell r="F187">
            <v>1</v>
          </cell>
          <cell r="G187">
            <v>1</v>
          </cell>
          <cell r="H187">
            <v>2</v>
          </cell>
          <cell r="I187">
            <v>1</v>
          </cell>
          <cell r="J187">
            <v>1</v>
          </cell>
          <cell r="K187">
            <v>2</v>
          </cell>
          <cell r="L187">
            <v>1</v>
          </cell>
          <cell r="M187">
            <v>1</v>
          </cell>
          <cell r="N187">
            <v>3</v>
          </cell>
          <cell r="O187">
            <v>2</v>
          </cell>
          <cell r="P187">
            <v>2</v>
          </cell>
          <cell r="Q187">
            <v>1</v>
          </cell>
          <cell r="R187">
            <v>1</v>
          </cell>
          <cell r="S187">
            <v>1</v>
          </cell>
          <cell r="T187">
            <v>1</v>
          </cell>
          <cell r="U187">
            <v>1</v>
          </cell>
          <cell r="W187" t="str">
            <v>221121121132211111</v>
          </cell>
          <cell r="X187">
            <v>221380</v>
          </cell>
          <cell r="Y187">
            <v>0</v>
          </cell>
        </row>
        <row r="188">
          <cell r="C188">
            <v>260100</v>
          </cell>
          <cell r="D188">
            <v>2</v>
          </cell>
          <cell r="E188">
            <v>7</v>
          </cell>
          <cell r="F188">
            <v>1</v>
          </cell>
          <cell r="G188">
            <v>1</v>
          </cell>
          <cell r="H188">
            <v>1</v>
          </cell>
          <cell r="I188">
            <v>1</v>
          </cell>
          <cell r="J188">
            <v>2</v>
          </cell>
          <cell r="K188">
            <v>2</v>
          </cell>
          <cell r="L188">
            <v>1</v>
          </cell>
          <cell r="M188">
            <v>1</v>
          </cell>
          <cell r="N188">
            <v>3</v>
          </cell>
          <cell r="O188">
            <v>1</v>
          </cell>
          <cell r="P188">
            <v>1</v>
          </cell>
          <cell r="Q188">
            <v>1</v>
          </cell>
          <cell r="R188">
            <v>1</v>
          </cell>
          <cell r="S188">
            <v>1</v>
          </cell>
          <cell r="T188">
            <v>1</v>
          </cell>
          <cell r="U188">
            <v>1</v>
          </cell>
          <cell r="W188" t="str">
            <v>271111221131111111</v>
          </cell>
          <cell r="X188">
            <v>260100</v>
          </cell>
          <cell r="Y188">
            <v>0</v>
          </cell>
        </row>
        <row r="189">
          <cell r="C189">
            <v>260120</v>
          </cell>
          <cell r="D189">
            <v>2</v>
          </cell>
          <cell r="E189">
            <v>7</v>
          </cell>
          <cell r="F189">
            <v>1</v>
          </cell>
          <cell r="G189">
            <v>1</v>
          </cell>
          <cell r="H189">
            <v>1</v>
          </cell>
          <cell r="I189">
            <v>1</v>
          </cell>
          <cell r="J189">
            <v>2</v>
          </cell>
          <cell r="K189">
            <v>2</v>
          </cell>
          <cell r="L189">
            <v>1</v>
          </cell>
          <cell r="M189">
            <v>4</v>
          </cell>
          <cell r="N189">
            <v>3</v>
          </cell>
          <cell r="O189">
            <v>1</v>
          </cell>
          <cell r="P189">
            <v>1</v>
          </cell>
          <cell r="Q189">
            <v>1</v>
          </cell>
          <cell r="R189">
            <v>1</v>
          </cell>
          <cell r="S189">
            <v>1</v>
          </cell>
          <cell r="T189">
            <v>1</v>
          </cell>
          <cell r="U189">
            <v>1</v>
          </cell>
          <cell r="W189" t="str">
            <v>271111221431111111</v>
          </cell>
          <cell r="X189">
            <v>260120</v>
          </cell>
          <cell r="Y189">
            <v>0</v>
          </cell>
        </row>
        <row r="190">
          <cell r="C190">
            <v>270300</v>
          </cell>
          <cell r="D190">
            <v>2</v>
          </cell>
          <cell r="E190">
            <v>7</v>
          </cell>
          <cell r="F190">
            <v>1</v>
          </cell>
          <cell r="G190">
            <v>1</v>
          </cell>
          <cell r="H190">
            <v>1</v>
          </cell>
          <cell r="I190">
            <v>1</v>
          </cell>
          <cell r="J190">
            <v>3</v>
          </cell>
          <cell r="K190">
            <v>2</v>
          </cell>
          <cell r="L190">
            <v>1</v>
          </cell>
          <cell r="M190">
            <v>1</v>
          </cell>
          <cell r="N190">
            <v>3</v>
          </cell>
          <cell r="O190">
            <v>1</v>
          </cell>
          <cell r="P190">
            <v>2</v>
          </cell>
          <cell r="Q190">
            <v>1</v>
          </cell>
          <cell r="R190">
            <v>1</v>
          </cell>
          <cell r="S190">
            <v>1</v>
          </cell>
          <cell r="T190">
            <v>1</v>
          </cell>
          <cell r="U190">
            <v>1</v>
          </cell>
          <cell r="W190" t="str">
            <v>271111321131211111</v>
          </cell>
          <cell r="X190">
            <v>270300</v>
          </cell>
          <cell r="Y190">
            <v>0</v>
          </cell>
        </row>
        <row r="191">
          <cell r="C191">
            <v>270400</v>
          </cell>
          <cell r="D191">
            <v>2</v>
          </cell>
          <cell r="E191">
            <v>7</v>
          </cell>
          <cell r="F191">
            <v>1</v>
          </cell>
          <cell r="G191">
            <v>1</v>
          </cell>
          <cell r="H191">
            <v>1</v>
          </cell>
          <cell r="I191">
            <v>1</v>
          </cell>
          <cell r="J191">
            <v>5</v>
          </cell>
          <cell r="K191">
            <v>2</v>
          </cell>
          <cell r="L191">
            <v>1</v>
          </cell>
          <cell r="M191">
            <v>1</v>
          </cell>
          <cell r="N191">
            <v>3</v>
          </cell>
          <cell r="O191">
            <v>1</v>
          </cell>
          <cell r="P191">
            <v>2</v>
          </cell>
          <cell r="Q191">
            <v>1</v>
          </cell>
          <cell r="R191">
            <v>1</v>
          </cell>
          <cell r="S191">
            <v>1</v>
          </cell>
          <cell r="T191">
            <v>1</v>
          </cell>
          <cell r="U191">
            <v>1</v>
          </cell>
          <cell r="W191" t="str">
            <v>271111521131211111</v>
          </cell>
          <cell r="X191">
            <v>270400</v>
          </cell>
          <cell r="Y191">
            <v>0</v>
          </cell>
        </row>
        <row r="192">
          <cell r="C192">
            <v>271190</v>
          </cell>
          <cell r="D192">
            <v>2</v>
          </cell>
          <cell r="E192">
            <v>7</v>
          </cell>
          <cell r="F192">
            <v>1</v>
          </cell>
          <cell r="G192">
            <v>1</v>
          </cell>
          <cell r="H192">
            <v>3</v>
          </cell>
          <cell r="I192">
            <v>1</v>
          </cell>
          <cell r="J192">
            <v>3</v>
          </cell>
          <cell r="K192">
            <v>2</v>
          </cell>
          <cell r="L192">
            <v>1</v>
          </cell>
          <cell r="M192">
            <v>1</v>
          </cell>
          <cell r="N192">
            <v>3</v>
          </cell>
          <cell r="O192">
            <v>2</v>
          </cell>
          <cell r="P192">
            <v>1</v>
          </cell>
          <cell r="Q192">
            <v>1</v>
          </cell>
          <cell r="R192">
            <v>1</v>
          </cell>
          <cell r="S192">
            <v>1</v>
          </cell>
          <cell r="T192">
            <v>1</v>
          </cell>
          <cell r="U192">
            <v>1</v>
          </cell>
          <cell r="W192" t="str">
            <v>271131321132111111</v>
          </cell>
          <cell r="X192">
            <v>271190</v>
          </cell>
          <cell r="Y192">
            <v>0</v>
          </cell>
        </row>
        <row r="193">
          <cell r="C193">
            <v>271390</v>
          </cell>
          <cell r="D193">
            <v>2</v>
          </cell>
          <cell r="E193">
            <v>7</v>
          </cell>
          <cell r="F193">
            <v>1</v>
          </cell>
          <cell r="G193">
            <v>1</v>
          </cell>
          <cell r="H193">
            <v>3</v>
          </cell>
          <cell r="I193">
            <v>1</v>
          </cell>
          <cell r="J193">
            <v>3</v>
          </cell>
          <cell r="K193">
            <v>2</v>
          </cell>
          <cell r="L193">
            <v>1</v>
          </cell>
          <cell r="M193">
            <v>1</v>
          </cell>
          <cell r="N193">
            <v>3</v>
          </cell>
          <cell r="O193">
            <v>2</v>
          </cell>
          <cell r="P193">
            <v>2</v>
          </cell>
          <cell r="Q193">
            <v>1</v>
          </cell>
          <cell r="R193">
            <v>1</v>
          </cell>
          <cell r="S193">
            <v>1</v>
          </cell>
          <cell r="T193">
            <v>1</v>
          </cell>
          <cell r="U193">
            <v>1</v>
          </cell>
          <cell r="W193" t="str">
            <v>271131321132211111</v>
          </cell>
          <cell r="X193">
            <v>271390</v>
          </cell>
          <cell r="Y193">
            <v>0</v>
          </cell>
        </row>
        <row r="194">
          <cell r="C194">
            <v>273100</v>
          </cell>
          <cell r="D194">
            <v>2</v>
          </cell>
          <cell r="E194">
            <v>7</v>
          </cell>
          <cell r="F194">
            <v>1</v>
          </cell>
          <cell r="G194">
            <v>1</v>
          </cell>
          <cell r="H194">
            <v>1</v>
          </cell>
          <cell r="I194">
            <v>1</v>
          </cell>
          <cell r="J194">
            <v>3</v>
          </cell>
          <cell r="K194">
            <v>2</v>
          </cell>
          <cell r="L194">
            <v>1</v>
          </cell>
          <cell r="M194">
            <v>1</v>
          </cell>
          <cell r="N194">
            <v>3</v>
          </cell>
          <cell r="O194">
            <v>1</v>
          </cell>
          <cell r="P194">
            <v>1</v>
          </cell>
          <cell r="Q194">
            <v>2</v>
          </cell>
          <cell r="R194">
            <v>1</v>
          </cell>
          <cell r="S194">
            <v>1</v>
          </cell>
          <cell r="T194">
            <v>1</v>
          </cell>
          <cell r="U194">
            <v>1</v>
          </cell>
          <cell r="W194" t="str">
            <v>271111321131121111</v>
          </cell>
          <cell r="X194">
            <v>273100</v>
          </cell>
          <cell r="Y194">
            <v>0</v>
          </cell>
        </row>
        <row r="195">
          <cell r="C195">
            <v>273300</v>
          </cell>
          <cell r="D195">
            <v>2</v>
          </cell>
          <cell r="E195">
            <v>7</v>
          </cell>
          <cell r="F195">
            <v>1</v>
          </cell>
          <cell r="G195">
            <v>1</v>
          </cell>
          <cell r="H195">
            <v>1</v>
          </cell>
          <cell r="I195">
            <v>1</v>
          </cell>
          <cell r="J195">
            <v>3</v>
          </cell>
          <cell r="K195">
            <v>2</v>
          </cell>
          <cell r="L195">
            <v>1</v>
          </cell>
          <cell r="M195">
            <v>1</v>
          </cell>
          <cell r="N195">
            <v>3</v>
          </cell>
          <cell r="O195">
            <v>1</v>
          </cell>
          <cell r="P195">
            <v>2</v>
          </cell>
          <cell r="Q195">
            <v>2</v>
          </cell>
          <cell r="R195">
            <v>1</v>
          </cell>
          <cell r="S195">
            <v>1</v>
          </cell>
          <cell r="T195">
            <v>1</v>
          </cell>
          <cell r="U195">
            <v>1</v>
          </cell>
          <cell r="W195" t="str">
            <v>271111321131221111</v>
          </cell>
          <cell r="X195">
            <v>273300</v>
          </cell>
          <cell r="Y195">
            <v>0</v>
          </cell>
        </row>
        <row r="196">
          <cell r="C196">
            <v>276190</v>
          </cell>
          <cell r="D196">
            <v>2</v>
          </cell>
          <cell r="E196">
            <v>7</v>
          </cell>
          <cell r="F196">
            <v>1</v>
          </cell>
          <cell r="G196">
            <v>1</v>
          </cell>
          <cell r="H196">
            <v>4</v>
          </cell>
          <cell r="I196">
            <v>1</v>
          </cell>
          <cell r="J196">
            <v>3</v>
          </cell>
          <cell r="K196">
            <v>2</v>
          </cell>
          <cell r="L196">
            <v>1</v>
          </cell>
          <cell r="M196">
            <v>1</v>
          </cell>
          <cell r="N196">
            <v>3</v>
          </cell>
          <cell r="O196">
            <v>1</v>
          </cell>
          <cell r="P196">
            <v>1</v>
          </cell>
          <cell r="Q196">
            <v>1</v>
          </cell>
          <cell r="R196">
            <v>1</v>
          </cell>
          <cell r="S196">
            <v>1</v>
          </cell>
          <cell r="T196">
            <v>1</v>
          </cell>
          <cell r="U196">
            <v>1</v>
          </cell>
          <cell r="W196" t="str">
            <v>271141321131111111</v>
          </cell>
          <cell r="X196">
            <v>276190</v>
          </cell>
          <cell r="Y196">
            <v>0</v>
          </cell>
        </row>
        <row r="197">
          <cell r="C197">
            <v>277190</v>
          </cell>
          <cell r="D197">
            <v>2</v>
          </cell>
          <cell r="E197">
            <v>7</v>
          </cell>
          <cell r="F197">
            <v>1</v>
          </cell>
          <cell r="G197">
            <v>1</v>
          </cell>
          <cell r="H197">
            <v>4</v>
          </cell>
          <cell r="I197">
            <v>1</v>
          </cell>
          <cell r="J197">
            <v>3</v>
          </cell>
          <cell r="K197">
            <v>2</v>
          </cell>
          <cell r="L197">
            <v>1</v>
          </cell>
          <cell r="M197">
            <v>1</v>
          </cell>
          <cell r="N197">
            <v>3</v>
          </cell>
          <cell r="O197">
            <v>2</v>
          </cell>
          <cell r="P197">
            <v>1</v>
          </cell>
          <cell r="Q197">
            <v>1</v>
          </cell>
          <cell r="R197">
            <v>1</v>
          </cell>
          <cell r="S197">
            <v>1</v>
          </cell>
          <cell r="T197">
            <v>1</v>
          </cell>
          <cell r="U197">
            <v>1</v>
          </cell>
          <cell r="W197" t="str">
            <v>271141321132111111</v>
          </cell>
          <cell r="X197">
            <v>277190</v>
          </cell>
          <cell r="Y197">
            <v>0</v>
          </cell>
        </row>
        <row r="198">
          <cell r="C198">
            <v>277390</v>
          </cell>
          <cell r="D198">
            <v>2</v>
          </cell>
          <cell r="E198">
            <v>7</v>
          </cell>
          <cell r="F198">
            <v>1</v>
          </cell>
          <cell r="G198">
            <v>1</v>
          </cell>
          <cell r="H198">
            <v>4</v>
          </cell>
          <cell r="I198">
            <v>1</v>
          </cell>
          <cell r="J198">
            <v>3</v>
          </cell>
          <cell r="K198">
            <v>2</v>
          </cell>
          <cell r="L198">
            <v>1</v>
          </cell>
          <cell r="M198">
            <v>1</v>
          </cell>
          <cell r="N198">
            <v>3</v>
          </cell>
          <cell r="O198">
            <v>2</v>
          </cell>
          <cell r="P198">
            <v>2</v>
          </cell>
          <cell r="Q198">
            <v>1</v>
          </cell>
          <cell r="R198">
            <v>1</v>
          </cell>
          <cell r="S198">
            <v>1</v>
          </cell>
          <cell r="T198">
            <v>1</v>
          </cell>
          <cell r="U198">
            <v>1</v>
          </cell>
          <cell r="W198" t="str">
            <v>271141321132211111</v>
          </cell>
          <cell r="X198">
            <v>277390</v>
          </cell>
          <cell r="Y198">
            <v>0</v>
          </cell>
        </row>
        <row r="199">
          <cell r="C199">
            <v>286031</v>
          </cell>
          <cell r="D199">
            <v>2</v>
          </cell>
          <cell r="E199">
            <v>2</v>
          </cell>
          <cell r="F199">
            <v>1</v>
          </cell>
          <cell r="G199">
            <v>1</v>
          </cell>
          <cell r="H199">
            <v>4</v>
          </cell>
          <cell r="I199">
            <v>1</v>
          </cell>
          <cell r="J199">
            <v>2</v>
          </cell>
          <cell r="K199">
            <v>1</v>
          </cell>
          <cell r="L199">
            <v>1</v>
          </cell>
          <cell r="M199">
            <v>4</v>
          </cell>
          <cell r="N199">
            <v>1</v>
          </cell>
          <cell r="O199">
            <v>1</v>
          </cell>
          <cell r="P199">
            <v>1</v>
          </cell>
          <cell r="Q199">
            <v>1</v>
          </cell>
          <cell r="R199">
            <v>1</v>
          </cell>
          <cell r="S199">
            <v>1</v>
          </cell>
          <cell r="T199">
            <v>1</v>
          </cell>
          <cell r="U199">
            <v>1</v>
          </cell>
          <cell r="W199" t="str">
            <v>221141211411111111</v>
          </cell>
          <cell r="X199">
            <v>286031</v>
          </cell>
          <cell r="Y199">
            <v>0</v>
          </cell>
        </row>
        <row r="200">
          <cell r="C200">
            <v>300118</v>
          </cell>
          <cell r="D200">
            <v>3</v>
          </cell>
          <cell r="E200">
            <v>6</v>
          </cell>
          <cell r="F200">
            <v>1</v>
          </cell>
          <cell r="G200">
            <v>1</v>
          </cell>
          <cell r="H200">
            <v>1</v>
          </cell>
          <cell r="I200">
            <v>1</v>
          </cell>
          <cell r="J200">
            <v>1</v>
          </cell>
          <cell r="K200">
            <v>2</v>
          </cell>
          <cell r="L200">
            <v>1</v>
          </cell>
          <cell r="M200">
            <v>6</v>
          </cell>
          <cell r="N200">
            <v>1</v>
          </cell>
          <cell r="O200">
            <v>1</v>
          </cell>
          <cell r="P200">
            <v>1</v>
          </cell>
          <cell r="Q200">
            <v>1</v>
          </cell>
          <cell r="R200">
            <v>4</v>
          </cell>
          <cell r="S200">
            <v>1</v>
          </cell>
          <cell r="T200">
            <v>1</v>
          </cell>
          <cell r="U200">
            <v>1</v>
          </cell>
          <cell r="W200" t="str">
            <v>361111121611114111</v>
          </cell>
          <cell r="X200">
            <v>300118</v>
          </cell>
          <cell r="Y200">
            <v>0</v>
          </cell>
        </row>
        <row r="201">
          <cell r="C201">
            <v>300202</v>
          </cell>
          <cell r="D201">
            <v>3</v>
          </cell>
          <cell r="E201">
            <v>10</v>
          </cell>
          <cell r="F201">
            <v>8</v>
          </cell>
          <cell r="G201">
            <v>1</v>
          </cell>
          <cell r="H201">
            <v>1</v>
          </cell>
          <cell r="I201">
            <v>1</v>
          </cell>
          <cell r="J201">
            <v>1</v>
          </cell>
          <cell r="K201">
            <v>2</v>
          </cell>
          <cell r="L201">
            <v>1</v>
          </cell>
          <cell r="M201">
            <v>1</v>
          </cell>
          <cell r="N201">
            <v>1</v>
          </cell>
          <cell r="O201">
            <v>1</v>
          </cell>
          <cell r="P201">
            <v>2</v>
          </cell>
          <cell r="Q201">
            <v>1</v>
          </cell>
          <cell r="R201">
            <v>2</v>
          </cell>
          <cell r="S201">
            <v>1</v>
          </cell>
          <cell r="T201">
            <v>1</v>
          </cell>
          <cell r="U201">
            <v>1</v>
          </cell>
          <cell r="W201" t="str">
            <v>3108111121111212111</v>
          </cell>
          <cell r="X201">
            <v>300202</v>
          </cell>
          <cell r="Y201">
            <v>0</v>
          </cell>
        </row>
        <row r="202">
          <cell r="C202">
            <v>300318</v>
          </cell>
          <cell r="D202">
            <v>3</v>
          </cell>
          <cell r="E202">
            <v>6</v>
          </cell>
          <cell r="F202">
            <v>1</v>
          </cell>
          <cell r="G202">
            <v>1</v>
          </cell>
          <cell r="H202">
            <v>1</v>
          </cell>
          <cell r="I202">
            <v>1</v>
          </cell>
          <cell r="J202">
            <v>1</v>
          </cell>
          <cell r="K202">
            <v>2</v>
          </cell>
          <cell r="L202">
            <v>1</v>
          </cell>
          <cell r="M202">
            <v>6</v>
          </cell>
          <cell r="N202">
            <v>1</v>
          </cell>
          <cell r="O202">
            <v>1</v>
          </cell>
          <cell r="P202">
            <v>1</v>
          </cell>
          <cell r="Q202">
            <v>1</v>
          </cell>
          <cell r="R202">
            <v>3</v>
          </cell>
          <cell r="S202">
            <v>1</v>
          </cell>
          <cell r="T202">
            <v>1</v>
          </cell>
          <cell r="U202">
            <v>1</v>
          </cell>
          <cell r="W202" t="str">
            <v>361111121611113111</v>
          </cell>
          <cell r="X202">
            <v>300318</v>
          </cell>
          <cell r="Y202">
            <v>0</v>
          </cell>
        </row>
        <row r="203">
          <cell r="C203">
            <v>350500</v>
          </cell>
          <cell r="D203">
            <v>3</v>
          </cell>
          <cell r="E203">
            <v>2</v>
          </cell>
          <cell r="F203">
            <v>0</v>
          </cell>
          <cell r="G203">
            <v>1</v>
          </cell>
          <cell r="H203">
            <v>1</v>
          </cell>
          <cell r="I203">
            <v>0</v>
          </cell>
          <cell r="J203">
            <v>1</v>
          </cell>
          <cell r="K203">
            <v>1</v>
          </cell>
          <cell r="L203">
            <v>1</v>
          </cell>
          <cell r="M203">
            <v>2</v>
          </cell>
          <cell r="N203">
            <v>1</v>
          </cell>
          <cell r="O203">
            <v>1</v>
          </cell>
          <cell r="P203">
            <v>1</v>
          </cell>
          <cell r="Q203">
            <v>1</v>
          </cell>
          <cell r="R203">
            <v>5</v>
          </cell>
          <cell r="S203">
            <v>1</v>
          </cell>
          <cell r="T203">
            <v>1</v>
          </cell>
          <cell r="U203">
            <v>1</v>
          </cell>
          <cell r="W203" t="str">
            <v>320110111211115111</v>
          </cell>
          <cell r="X203">
            <v>350500</v>
          </cell>
          <cell r="Y203">
            <v>0</v>
          </cell>
        </row>
        <row r="204">
          <cell r="C204">
            <v>350508</v>
          </cell>
          <cell r="D204">
            <v>3</v>
          </cell>
          <cell r="E204">
            <v>2</v>
          </cell>
          <cell r="F204">
            <v>1</v>
          </cell>
          <cell r="G204">
            <v>1</v>
          </cell>
          <cell r="H204">
            <v>1</v>
          </cell>
          <cell r="I204">
            <v>1</v>
          </cell>
          <cell r="J204">
            <v>1</v>
          </cell>
          <cell r="K204">
            <v>1</v>
          </cell>
          <cell r="L204">
            <v>1</v>
          </cell>
          <cell r="M204">
            <v>6</v>
          </cell>
          <cell r="N204">
            <v>1</v>
          </cell>
          <cell r="O204">
            <v>1</v>
          </cell>
          <cell r="P204">
            <v>1</v>
          </cell>
          <cell r="Q204">
            <v>1</v>
          </cell>
          <cell r="R204">
            <v>5</v>
          </cell>
          <cell r="S204">
            <v>1</v>
          </cell>
          <cell r="T204">
            <v>1</v>
          </cell>
          <cell r="U204">
            <v>1</v>
          </cell>
          <cell r="W204" t="str">
            <v>321111111611115111</v>
          </cell>
          <cell r="X204">
            <v>350508</v>
          </cell>
          <cell r="Y204">
            <v>0</v>
          </cell>
        </row>
        <row r="205">
          <cell r="C205">
            <v>350509</v>
          </cell>
          <cell r="D205">
            <v>3</v>
          </cell>
          <cell r="E205">
            <v>2</v>
          </cell>
          <cell r="F205">
            <v>1</v>
          </cell>
          <cell r="G205">
            <v>1</v>
          </cell>
          <cell r="H205">
            <v>1</v>
          </cell>
          <cell r="I205">
            <v>2</v>
          </cell>
          <cell r="J205">
            <v>1</v>
          </cell>
          <cell r="K205">
            <v>1</v>
          </cell>
          <cell r="L205">
            <v>1</v>
          </cell>
          <cell r="M205">
            <v>2</v>
          </cell>
          <cell r="N205">
            <v>1</v>
          </cell>
          <cell r="O205">
            <v>1</v>
          </cell>
          <cell r="P205">
            <v>1</v>
          </cell>
          <cell r="Q205">
            <v>1</v>
          </cell>
          <cell r="R205">
            <v>5</v>
          </cell>
          <cell r="S205">
            <v>1</v>
          </cell>
          <cell r="T205">
            <v>1</v>
          </cell>
          <cell r="U205">
            <v>1</v>
          </cell>
          <cell r="W205" t="str">
            <v>321112111211115111</v>
          </cell>
          <cell r="X205">
            <v>350509</v>
          </cell>
          <cell r="Y205">
            <v>0</v>
          </cell>
        </row>
        <row r="206">
          <cell r="C206">
            <v>352508</v>
          </cell>
          <cell r="D206">
            <v>3</v>
          </cell>
          <cell r="E206">
            <v>2</v>
          </cell>
          <cell r="F206">
            <v>1</v>
          </cell>
          <cell r="G206">
            <v>1</v>
          </cell>
          <cell r="H206">
            <v>1</v>
          </cell>
          <cell r="I206">
            <v>1</v>
          </cell>
          <cell r="J206">
            <v>1</v>
          </cell>
          <cell r="K206">
            <v>1</v>
          </cell>
          <cell r="L206">
            <v>1</v>
          </cell>
          <cell r="M206">
            <v>6</v>
          </cell>
          <cell r="N206">
            <v>1</v>
          </cell>
          <cell r="O206">
            <v>3</v>
          </cell>
          <cell r="P206">
            <v>1</v>
          </cell>
          <cell r="Q206">
            <v>1</v>
          </cell>
          <cell r="R206">
            <v>5</v>
          </cell>
          <cell r="S206">
            <v>1</v>
          </cell>
          <cell r="T206">
            <v>1</v>
          </cell>
          <cell r="U206">
            <v>1</v>
          </cell>
          <cell r="W206" t="str">
            <v>321111111613115111</v>
          </cell>
          <cell r="X206">
            <v>352508</v>
          </cell>
          <cell r="Y206">
            <v>0</v>
          </cell>
        </row>
        <row r="207">
          <cell r="C207">
            <v>370014</v>
          </cell>
          <cell r="D207">
            <v>3</v>
          </cell>
          <cell r="E207">
            <v>6</v>
          </cell>
          <cell r="F207">
            <v>12</v>
          </cell>
          <cell r="G207">
            <v>1</v>
          </cell>
          <cell r="H207">
            <v>1</v>
          </cell>
          <cell r="I207">
            <v>6</v>
          </cell>
          <cell r="J207">
            <v>5</v>
          </cell>
          <cell r="K207">
            <v>2</v>
          </cell>
          <cell r="L207">
            <v>1</v>
          </cell>
          <cell r="M207">
            <v>1</v>
          </cell>
          <cell r="N207">
            <v>1</v>
          </cell>
          <cell r="O207">
            <v>1</v>
          </cell>
          <cell r="P207">
            <v>1</v>
          </cell>
          <cell r="Q207">
            <v>1</v>
          </cell>
          <cell r="R207">
            <v>3</v>
          </cell>
          <cell r="S207">
            <v>1</v>
          </cell>
          <cell r="T207">
            <v>1</v>
          </cell>
          <cell r="U207">
            <v>1</v>
          </cell>
          <cell r="W207" t="str">
            <v>3612116521111113111</v>
          </cell>
          <cell r="X207">
            <v>370014</v>
          </cell>
          <cell r="Y207">
            <v>0</v>
          </cell>
        </row>
        <row r="208">
          <cell r="C208">
            <v>370018</v>
          </cell>
          <cell r="D208">
            <v>3</v>
          </cell>
          <cell r="E208">
            <v>6</v>
          </cell>
          <cell r="F208">
            <v>1</v>
          </cell>
          <cell r="G208">
            <v>1</v>
          </cell>
          <cell r="H208">
            <v>1</v>
          </cell>
          <cell r="I208">
            <v>1</v>
          </cell>
          <cell r="J208">
            <v>5</v>
          </cell>
          <cell r="K208">
            <v>2</v>
          </cell>
          <cell r="L208">
            <v>1</v>
          </cell>
          <cell r="M208">
            <v>1</v>
          </cell>
          <cell r="N208">
            <v>1</v>
          </cell>
          <cell r="O208">
            <v>1</v>
          </cell>
          <cell r="P208">
            <v>1</v>
          </cell>
          <cell r="Q208">
            <v>1</v>
          </cell>
          <cell r="R208">
            <v>3</v>
          </cell>
          <cell r="S208">
            <v>1</v>
          </cell>
          <cell r="T208">
            <v>1</v>
          </cell>
          <cell r="U208">
            <v>1</v>
          </cell>
          <cell r="W208" t="str">
            <v>361111521111113111</v>
          </cell>
          <cell r="X208">
            <v>370018</v>
          </cell>
          <cell r="Y208">
            <v>0</v>
          </cell>
        </row>
        <row r="209">
          <cell r="C209">
            <v>370118</v>
          </cell>
          <cell r="D209">
            <v>3</v>
          </cell>
          <cell r="E209">
            <v>6</v>
          </cell>
          <cell r="F209">
            <v>1</v>
          </cell>
          <cell r="G209">
            <v>1</v>
          </cell>
          <cell r="H209">
            <v>1</v>
          </cell>
          <cell r="I209">
            <v>1</v>
          </cell>
          <cell r="J209">
            <v>5</v>
          </cell>
          <cell r="K209">
            <v>2</v>
          </cell>
          <cell r="L209">
            <v>1</v>
          </cell>
          <cell r="M209">
            <v>6</v>
          </cell>
          <cell r="N209">
            <v>1</v>
          </cell>
          <cell r="O209">
            <v>1</v>
          </cell>
          <cell r="P209">
            <v>1</v>
          </cell>
          <cell r="Q209">
            <v>1</v>
          </cell>
          <cell r="R209">
            <v>4</v>
          </cell>
          <cell r="S209">
            <v>1</v>
          </cell>
          <cell r="T209">
            <v>1</v>
          </cell>
          <cell r="U209">
            <v>1</v>
          </cell>
          <cell r="W209" t="str">
            <v>361111521611114111</v>
          </cell>
          <cell r="X209">
            <v>370118</v>
          </cell>
          <cell r="Y209">
            <v>0</v>
          </cell>
        </row>
        <row r="210">
          <cell r="C210">
            <v>380014</v>
          </cell>
          <cell r="D210">
            <v>3</v>
          </cell>
          <cell r="E210">
            <v>6</v>
          </cell>
          <cell r="F210">
            <v>12</v>
          </cell>
          <cell r="G210">
            <v>1</v>
          </cell>
          <cell r="H210">
            <v>1</v>
          </cell>
          <cell r="I210">
            <v>6</v>
          </cell>
          <cell r="J210">
            <v>2</v>
          </cell>
          <cell r="K210">
            <v>2</v>
          </cell>
          <cell r="L210">
            <v>1</v>
          </cell>
          <cell r="M210">
            <v>1</v>
          </cell>
          <cell r="N210">
            <v>1</v>
          </cell>
          <cell r="O210">
            <v>1</v>
          </cell>
          <cell r="P210">
            <v>1</v>
          </cell>
          <cell r="Q210">
            <v>1</v>
          </cell>
          <cell r="R210">
            <v>3</v>
          </cell>
          <cell r="S210">
            <v>1</v>
          </cell>
          <cell r="T210">
            <v>1</v>
          </cell>
          <cell r="U210">
            <v>1</v>
          </cell>
          <cell r="W210" t="str">
            <v>3612116221111113111</v>
          </cell>
          <cell r="X210">
            <v>380014</v>
          </cell>
          <cell r="Y210">
            <v>0</v>
          </cell>
        </row>
        <row r="211">
          <cell r="C211">
            <v>380018</v>
          </cell>
          <cell r="D211">
            <v>3</v>
          </cell>
          <cell r="E211">
            <v>6</v>
          </cell>
          <cell r="F211">
            <v>1</v>
          </cell>
          <cell r="G211">
            <v>1</v>
          </cell>
          <cell r="H211">
            <v>1</v>
          </cell>
          <cell r="I211">
            <v>1</v>
          </cell>
          <cell r="J211">
            <v>2</v>
          </cell>
          <cell r="K211">
            <v>2</v>
          </cell>
          <cell r="L211">
            <v>1</v>
          </cell>
          <cell r="M211">
            <v>1</v>
          </cell>
          <cell r="N211">
            <v>1</v>
          </cell>
          <cell r="O211">
            <v>1</v>
          </cell>
          <cell r="P211">
            <v>1</v>
          </cell>
          <cell r="Q211">
            <v>1</v>
          </cell>
          <cell r="R211">
            <v>3</v>
          </cell>
          <cell r="S211">
            <v>1</v>
          </cell>
          <cell r="T211">
            <v>1</v>
          </cell>
          <cell r="U211">
            <v>1</v>
          </cell>
          <cell r="W211" t="str">
            <v>361111221111113111</v>
          </cell>
          <cell r="X211">
            <v>380018</v>
          </cell>
          <cell r="Y211">
            <v>0</v>
          </cell>
        </row>
        <row r="212">
          <cell r="C212">
            <v>380118</v>
          </cell>
          <cell r="D212">
            <v>3</v>
          </cell>
          <cell r="E212">
            <v>6</v>
          </cell>
          <cell r="F212">
            <v>1</v>
          </cell>
          <cell r="G212">
            <v>1</v>
          </cell>
          <cell r="H212">
            <v>1</v>
          </cell>
          <cell r="I212">
            <v>1</v>
          </cell>
          <cell r="J212">
            <v>2</v>
          </cell>
          <cell r="K212">
            <v>2</v>
          </cell>
          <cell r="L212">
            <v>1</v>
          </cell>
          <cell r="M212">
            <v>6</v>
          </cell>
          <cell r="N212">
            <v>1</v>
          </cell>
          <cell r="O212">
            <v>1</v>
          </cell>
          <cell r="P212">
            <v>1</v>
          </cell>
          <cell r="Q212">
            <v>1</v>
          </cell>
          <cell r="R212">
            <v>4</v>
          </cell>
          <cell r="S212">
            <v>1</v>
          </cell>
          <cell r="T212">
            <v>1</v>
          </cell>
          <cell r="U212">
            <v>1</v>
          </cell>
          <cell r="W212" t="str">
            <v>361111221611114111</v>
          </cell>
          <cell r="X212">
            <v>380118</v>
          </cell>
          <cell r="Y212">
            <v>0</v>
          </cell>
        </row>
        <row r="213">
          <cell r="C213">
            <v>380314</v>
          </cell>
          <cell r="D213">
            <v>3</v>
          </cell>
          <cell r="E213">
            <v>6</v>
          </cell>
          <cell r="F213">
            <v>12</v>
          </cell>
          <cell r="G213">
            <v>1</v>
          </cell>
          <cell r="H213">
            <v>1</v>
          </cell>
          <cell r="I213">
            <v>6</v>
          </cell>
          <cell r="J213">
            <v>2</v>
          </cell>
          <cell r="K213">
            <v>2</v>
          </cell>
          <cell r="L213">
            <v>1</v>
          </cell>
          <cell r="M213">
            <v>6</v>
          </cell>
          <cell r="N213">
            <v>1</v>
          </cell>
          <cell r="O213">
            <v>1</v>
          </cell>
          <cell r="P213">
            <v>1</v>
          </cell>
          <cell r="Q213">
            <v>1</v>
          </cell>
          <cell r="R213">
            <v>3</v>
          </cell>
          <cell r="S213">
            <v>1</v>
          </cell>
          <cell r="T213">
            <v>1</v>
          </cell>
          <cell r="U213">
            <v>1</v>
          </cell>
          <cell r="W213" t="str">
            <v>3612116221611113111</v>
          </cell>
          <cell r="X213">
            <v>380314</v>
          </cell>
          <cell r="Y213">
            <v>0</v>
          </cell>
        </row>
        <row r="214">
          <cell r="C214">
            <v>380318</v>
          </cell>
          <cell r="D214">
            <v>3</v>
          </cell>
          <cell r="E214">
            <v>6</v>
          </cell>
          <cell r="F214">
            <v>1</v>
          </cell>
          <cell r="G214">
            <v>1</v>
          </cell>
          <cell r="H214">
            <v>1</v>
          </cell>
          <cell r="I214">
            <v>1</v>
          </cell>
          <cell r="J214">
            <v>2</v>
          </cell>
          <cell r="K214">
            <v>2</v>
          </cell>
          <cell r="L214">
            <v>1</v>
          </cell>
          <cell r="M214">
            <v>6</v>
          </cell>
          <cell r="N214">
            <v>1</v>
          </cell>
          <cell r="O214">
            <v>1</v>
          </cell>
          <cell r="P214">
            <v>1</v>
          </cell>
          <cell r="Q214">
            <v>1</v>
          </cell>
          <cell r="R214">
            <v>3</v>
          </cell>
          <cell r="S214">
            <v>1</v>
          </cell>
          <cell r="T214">
            <v>1</v>
          </cell>
          <cell r="U214">
            <v>1</v>
          </cell>
          <cell r="W214" t="str">
            <v>361111221611113111</v>
          </cell>
          <cell r="X214">
            <v>380318</v>
          </cell>
          <cell r="Y214">
            <v>0</v>
          </cell>
        </row>
        <row r="215">
          <cell r="C215">
            <v>390000</v>
          </cell>
          <cell r="D215">
            <v>3</v>
          </cell>
          <cell r="E215">
            <v>6</v>
          </cell>
          <cell r="F215">
            <v>1</v>
          </cell>
          <cell r="G215">
            <v>1</v>
          </cell>
          <cell r="H215">
            <v>1</v>
          </cell>
          <cell r="I215">
            <v>2</v>
          </cell>
          <cell r="J215">
            <v>3</v>
          </cell>
          <cell r="K215">
            <v>2</v>
          </cell>
          <cell r="L215">
            <v>1</v>
          </cell>
          <cell r="M215">
            <v>1</v>
          </cell>
          <cell r="N215">
            <v>1</v>
          </cell>
          <cell r="O215">
            <v>1</v>
          </cell>
          <cell r="P215">
            <v>1</v>
          </cell>
          <cell r="Q215">
            <v>1</v>
          </cell>
          <cell r="R215">
            <v>3</v>
          </cell>
          <cell r="S215">
            <v>1</v>
          </cell>
          <cell r="T215">
            <v>1</v>
          </cell>
          <cell r="U215">
            <v>1</v>
          </cell>
          <cell r="W215" t="str">
            <v>361112321111113111</v>
          </cell>
          <cell r="X215">
            <v>390000</v>
          </cell>
          <cell r="Y215">
            <v>0</v>
          </cell>
        </row>
        <row r="216">
          <cell r="C216">
            <v>390014</v>
          </cell>
          <cell r="D216">
            <v>3</v>
          </cell>
          <cell r="E216">
            <v>6</v>
          </cell>
          <cell r="F216">
            <v>12</v>
          </cell>
          <cell r="G216">
            <v>1</v>
          </cell>
          <cell r="H216">
            <v>1</v>
          </cell>
          <cell r="I216">
            <v>6</v>
          </cell>
          <cell r="J216">
            <v>3</v>
          </cell>
          <cell r="K216">
            <v>2</v>
          </cell>
          <cell r="L216">
            <v>1</v>
          </cell>
          <cell r="M216">
            <v>1</v>
          </cell>
          <cell r="N216">
            <v>1</v>
          </cell>
          <cell r="O216">
            <v>1</v>
          </cell>
          <cell r="P216">
            <v>1</v>
          </cell>
          <cell r="Q216">
            <v>1</v>
          </cell>
          <cell r="R216">
            <v>3</v>
          </cell>
          <cell r="S216">
            <v>1</v>
          </cell>
          <cell r="T216">
            <v>1</v>
          </cell>
          <cell r="U216">
            <v>1</v>
          </cell>
          <cell r="W216" t="str">
            <v>3612116321111113111</v>
          </cell>
          <cell r="X216">
            <v>390014</v>
          </cell>
          <cell r="Y216">
            <v>0</v>
          </cell>
        </row>
        <row r="217">
          <cell r="C217">
            <v>390018</v>
          </cell>
          <cell r="D217">
            <v>3</v>
          </cell>
          <cell r="E217">
            <v>6</v>
          </cell>
          <cell r="F217">
            <v>1</v>
          </cell>
          <cell r="G217">
            <v>1</v>
          </cell>
          <cell r="H217">
            <v>1</v>
          </cell>
          <cell r="I217">
            <v>1</v>
          </cell>
          <cell r="J217">
            <v>3</v>
          </cell>
          <cell r="K217">
            <v>2</v>
          </cell>
          <cell r="L217">
            <v>1</v>
          </cell>
          <cell r="M217">
            <v>1</v>
          </cell>
          <cell r="N217">
            <v>1</v>
          </cell>
          <cell r="O217">
            <v>1</v>
          </cell>
          <cell r="P217">
            <v>1</v>
          </cell>
          <cell r="Q217">
            <v>1</v>
          </cell>
          <cell r="R217">
            <v>3</v>
          </cell>
          <cell r="S217">
            <v>1</v>
          </cell>
          <cell r="T217">
            <v>1</v>
          </cell>
          <cell r="U217">
            <v>1</v>
          </cell>
          <cell r="W217" t="str">
            <v>361111321111113111</v>
          </cell>
          <cell r="X217">
            <v>390018</v>
          </cell>
          <cell r="Y217">
            <v>0</v>
          </cell>
        </row>
        <row r="218">
          <cell r="C218">
            <v>390118</v>
          </cell>
          <cell r="D218">
            <v>3</v>
          </cell>
          <cell r="E218">
            <v>6</v>
          </cell>
          <cell r="F218">
            <v>1</v>
          </cell>
          <cell r="G218">
            <v>1</v>
          </cell>
          <cell r="H218">
            <v>1</v>
          </cell>
          <cell r="I218">
            <v>1</v>
          </cell>
          <cell r="J218">
            <v>3</v>
          </cell>
          <cell r="K218">
            <v>2</v>
          </cell>
          <cell r="L218">
            <v>1</v>
          </cell>
          <cell r="M218">
            <v>6</v>
          </cell>
          <cell r="N218">
            <v>1</v>
          </cell>
          <cell r="O218">
            <v>1</v>
          </cell>
          <cell r="P218">
            <v>1</v>
          </cell>
          <cell r="Q218">
            <v>1</v>
          </cell>
          <cell r="R218">
            <v>4</v>
          </cell>
          <cell r="S218">
            <v>1</v>
          </cell>
          <cell r="T218">
            <v>1</v>
          </cell>
          <cell r="U218">
            <v>1</v>
          </cell>
          <cell r="W218" t="str">
            <v>361111321611114111</v>
          </cell>
          <cell r="X218">
            <v>390118</v>
          </cell>
          <cell r="Y218">
            <v>0</v>
          </cell>
        </row>
        <row r="219">
          <cell r="C219">
            <v>390201</v>
          </cell>
          <cell r="D219">
            <v>3</v>
          </cell>
          <cell r="E219">
            <v>6</v>
          </cell>
          <cell r="F219">
            <v>8</v>
          </cell>
          <cell r="G219">
            <v>1</v>
          </cell>
          <cell r="H219">
            <v>1</v>
          </cell>
          <cell r="I219">
            <v>1</v>
          </cell>
          <cell r="J219">
            <v>3</v>
          </cell>
          <cell r="K219">
            <v>2</v>
          </cell>
          <cell r="L219">
            <v>1</v>
          </cell>
          <cell r="M219">
            <v>1</v>
          </cell>
          <cell r="N219">
            <v>1</v>
          </cell>
          <cell r="O219">
            <v>1</v>
          </cell>
          <cell r="P219">
            <v>2</v>
          </cell>
          <cell r="Q219">
            <v>1</v>
          </cell>
          <cell r="R219">
            <v>2</v>
          </cell>
          <cell r="S219">
            <v>1</v>
          </cell>
          <cell r="T219">
            <v>1</v>
          </cell>
          <cell r="U219">
            <v>1</v>
          </cell>
          <cell r="W219" t="str">
            <v>368111321111212111</v>
          </cell>
          <cell r="X219">
            <v>390201</v>
          </cell>
          <cell r="Y219">
            <v>0</v>
          </cell>
        </row>
        <row r="220">
          <cell r="C220">
            <v>390202</v>
          </cell>
          <cell r="D220">
            <v>3</v>
          </cell>
          <cell r="E220">
            <v>10</v>
          </cell>
          <cell r="F220">
            <v>8</v>
          </cell>
          <cell r="G220">
            <v>1</v>
          </cell>
          <cell r="H220">
            <v>1</v>
          </cell>
          <cell r="I220">
            <v>1</v>
          </cell>
          <cell r="J220">
            <v>3</v>
          </cell>
          <cell r="K220">
            <v>2</v>
          </cell>
          <cell r="L220">
            <v>1</v>
          </cell>
          <cell r="M220">
            <v>1</v>
          </cell>
          <cell r="N220">
            <v>1</v>
          </cell>
          <cell r="O220">
            <v>1</v>
          </cell>
          <cell r="P220">
            <v>2</v>
          </cell>
          <cell r="Q220">
            <v>1</v>
          </cell>
          <cell r="R220">
            <v>2</v>
          </cell>
          <cell r="S220">
            <v>1</v>
          </cell>
          <cell r="T220">
            <v>1</v>
          </cell>
          <cell r="U220">
            <v>1</v>
          </cell>
          <cell r="W220" t="str">
            <v>3108111321111212111</v>
          </cell>
          <cell r="X220">
            <v>390202</v>
          </cell>
          <cell r="Y220">
            <v>0</v>
          </cell>
        </row>
        <row r="221">
          <cell r="C221">
            <v>391093</v>
          </cell>
          <cell r="D221">
            <v>3</v>
          </cell>
          <cell r="E221">
            <v>6</v>
          </cell>
          <cell r="F221">
            <v>8</v>
          </cell>
          <cell r="G221">
            <v>1</v>
          </cell>
          <cell r="H221">
            <v>3</v>
          </cell>
          <cell r="I221">
            <v>6</v>
          </cell>
          <cell r="J221">
            <v>3</v>
          </cell>
          <cell r="K221">
            <v>2</v>
          </cell>
          <cell r="L221">
            <v>1</v>
          </cell>
          <cell r="M221">
            <v>1</v>
          </cell>
          <cell r="N221">
            <v>1</v>
          </cell>
          <cell r="O221">
            <v>1</v>
          </cell>
          <cell r="P221">
            <v>1</v>
          </cell>
          <cell r="Q221">
            <v>1</v>
          </cell>
          <cell r="R221">
            <v>3</v>
          </cell>
          <cell r="S221">
            <v>1</v>
          </cell>
          <cell r="T221">
            <v>1</v>
          </cell>
          <cell r="U221">
            <v>1</v>
          </cell>
          <cell r="W221" t="str">
            <v>368136321111113111</v>
          </cell>
          <cell r="X221">
            <v>391093</v>
          </cell>
          <cell r="Y221">
            <v>0</v>
          </cell>
        </row>
        <row r="222">
          <cell r="C222">
            <v>395093</v>
          </cell>
          <cell r="D222">
            <v>3</v>
          </cell>
          <cell r="E222">
            <v>6</v>
          </cell>
          <cell r="F222">
            <v>8</v>
          </cell>
          <cell r="G222">
            <v>1</v>
          </cell>
          <cell r="H222">
            <v>3</v>
          </cell>
          <cell r="I222">
            <v>6</v>
          </cell>
          <cell r="J222">
            <v>3</v>
          </cell>
          <cell r="K222">
            <v>2</v>
          </cell>
          <cell r="L222">
            <v>1</v>
          </cell>
          <cell r="M222">
            <v>1</v>
          </cell>
          <cell r="N222">
            <v>1</v>
          </cell>
          <cell r="O222">
            <v>2</v>
          </cell>
          <cell r="P222">
            <v>1</v>
          </cell>
          <cell r="Q222">
            <v>1</v>
          </cell>
          <cell r="R222">
            <v>3</v>
          </cell>
          <cell r="S222">
            <v>1</v>
          </cell>
          <cell r="T222">
            <v>1</v>
          </cell>
          <cell r="U222">
            <v>1</v>
          </cell>
          <cell r="W222" t="str">
            <v>368136321112113111</v>
          </cell>
          <cell r="X222">
            <v>395093</v>
          </cell>
          <cell r="Y222">
            <v>0</v>
          </cell>
        </row>
        <row r="223">
          <cell r="C223">
            <v>411613</v>
          </cell>
          <cell r="D223">
            <v>4</v>
          </cell>
          <cell r="E223">
            <v>0</v>
          </cell>
          <cell r="F223">
            <v>12</v>
          </cell>
          <cell r="G223">
            <v>2</v>
          </cell>
          <cell r="H223">
            <v>1</v>
          </cell>
          <cell r="I223">
            <v>6</v>
          </cell>
          <cell r="J223">
            <v>1</v>
          </cell>
          <cell r="K223">
            <v>3</v>
          </cell>
          <cell r="L223">
            <v>1</v>
          </cell>
          <cell r="M223">
            <v>1</v>
          </cell>
          <cell r="N223">
            <v>1</v>
          </cell>
          <cell r="O223">
            <v>1</v>
          </cell>
          <cell r="P223">
            <v>1</v>
          </cell>
          <cell r="Q223">
            <v>1</v>
          </cell>
          <cell r="R223">
            <v>7</v>
          </cell>
          <cell r="S223">
            <v>2</v>
          </cell>
          <cell r="T223">
            <v>1</v>
          </cell>
          <cell r="U223">
            <v>1</v>
          </cell>
          <cell r="W223" t="str">
            <v>4012216131111117211</v>
          </cell>
          <cell r="X223">
            <v>411613</v>
          </cell>
          <cell r="Y223">
            <v>0</v>
          </cell>
        </row>
        <row r="224">
          <cell r="C224">
            <v>411623</v>
          </cell>
          <cell r="D224">
            <v>4</v>
          </cell>
          <cell r="E224">
            <v>2</v>
          </cell>
          <cell r="F224">
            <v>11</v>
          </cell>
          <cell r="G224">
            <v>2</v>
          </cell>
          <cell r="H224">
            <v>1</v>
          </cell>
          <cell r="I224">
            <v>6</v>
          </cell>
          <cell r="J224">
            <v>1</v>
          </cell>
          <cell r="K224">
            <v>3</v>
          </cell>
          <cell r="L224">
            <v>1</v>
          </cell>
          <cell r="M224">
            <v>1</v>
          </cell>
          <cell r="N224">
            <v>1</v>
          </cell>
          <cell r="O224">
            <v>1</v>
          </cell>
          <cell r="P224">
            <v>1</v>
          </cell>
          <cell r="Q224">
            <v>1</v>
          </cell>
          <cell r="R224">
            <v>7</v>
          </cell>
          <cell r="S224">
            <v>1</v>
          </cell>
          <cell r="T224">
            <v>1</v>
          </cell>
          <cell r="U224">
            <v>1</v>
          </cell>
          <cell r="W224" t="str">
            <v>4211216131111117111</v>
          </cell>
          <cell r="X224">
            <v>411623</v>
          </cell>
          <cell r="Y224">
            <v>0</v>
          </cell>
        </row>
        <row r="225">
          <cell r="C225">
            <v>421623</v>
          </cell>
          <cell r="D225">
            <v>4</v>
          </cell>
          <cell r="E225">
            <v>2</v>
          </cell>
          <cell r="F225">
            <v>11</v>
          </cell>
          <cell r="G225">
            <v>2</v>
          </cell>
          <cell r="H225">
            <v>1</v>
          </cell>
          <cell r="I225">
            <v>6</v>
          </cell>
          <cell r="J225">
            <v>5</v>
          </cell>
          <cell r="K225">
            <v>3</v>
          </cell>
          <cell r="L225">
            <v>1</v>
          </cell>
          <cell r="M225">
            <v>1</v>
          </cell>
          <cell r="N225">
            <v>1</v>
          </cell>
          <cell r="O225">
            <v>1</v>
          </cell>
          <cell r="P225">
            <v>1</v>
          </cell>
          <cell r="Q225">
            <v>1</v>
          </cell>
          <cell r="R225">
            <v>7</v>
          </cell>
          <cell r="S225">
            <v>1</v>
          </cell>
          <cell r="T225">
            <v>1</v>
          </cell>
          <cell r="U225">
            <v>1</v>
          </cell>
          <cell r="W225" t="str">
            <v>4211216531111117111</v>
          </cell>
          <cell r="X225">
            <v>421623</v>
          </cell>
          <cell r="Y225">
            <v>0</v>
          </cell>
        </row>
        <row r="226">
          <cell r="C226">
            <v>441004</v>
          </cell>
          <cell r="D226">
            <v>4</v>
          </cell>
          <cell r="E226">
            <v>6</v>
          </cell>
          <cell r="F226">
            <v>1</v>
          </cell>
          <cell r="G226">
            <v>1</v>
          </cell>
          <cell r="H226">
            <v>1</v>
          </cell>
          <cell r="I226">
            <v>1</v>
          </cell>
          <cell r="J226">
            <v>3</v>
          </cell>
          <cell r="K226">
            <v>2</v>
          </cell>
          <cell r="L226">
            <v>1</v>
          </cell>
          <cell r="M226">
            <v>1</v>
          </cell>
          <cell r="N226">
            <v>1</v>
          </cell>
          <cell r="O226">
            <v>1</v>
          </cell>
          <cell r="P226">
            <v>1</v>
          </cell>
          <cell r="Q226">
            <v>1</v>
          </cell>
          <cell r="R226">
            <v>8</v>
          </cell>
          <cell r="S226">
            <v>1</v>
          </cell>
          <cell r="T226">
            <v>1</v>
          </cell>
          <cell r="U226">
            <v>1</v>
          </cell>
          <cell r="W226" t="str">
            <v>461111321111118111</v>
          </cell>
          <cell r="X226">
            <v>441004</v>
          </cell>
          <cell r="Y226">
            <v>0</v>
          </cell>
        </row>
        <row r="227">
          <cell r="C227">
            <v>441005</v>
          </cell>
          <cell r="D227">
            <v>4</v>
          </cell>
          <cell r="E227">
            <v>6</v>
          </cell>
          <cell r="F227">
            <v>12</v>
          </cell>
          <cell r="G227">
            <v>1</v>
          </cell>
          <cell r="H227">
            <v>1</v>
          </cell>
          <cell r="I227">
            <v>6</v>
          </cell>
          <cell r="J227">
            <v>3</v>
          </cell>
          <cell r="K227">
            <v>2</v>
          </cell>
          <cell r="L227">
            <v>1</v>
          </cell>
          <cell r="M227">
            <v>1</v>
          </cell>
          <cell r="N227">
            <v>1</v>
          </cell>
          <cell r="O227">
            <v>1</v>
          </cell>
          <cell r="P227">
            <v>1</v>
          </cell>
          <cell r="Q227">
            <v>1</v>
          </cell>
          <cell r="R227">
            <v>8</v>
          </cell>
          <cell r="S227">
            <v>1</v>
          </cell>
          <cell r="T227">
            <v>1</v>
          </cell>
          <cell r="U227">
            <v>1</v>
          </cell>
          <cell r="W227" t="str">
            <v>4612116321111118111</v>
          </cell>
          <cell r="X227">
            <v>441005</v>
          </cell>
          <cell r="Y227">
            <v>0</v>
          </cell>
        </row>
        <row r="228">
          <cell r="C228">
            <v>451004</v>
          </cell>
          <cell r="D228">
            <v>4</v>
          </cell>
          <cell r="E228">
            <v>6</v>
          </cell>
          <cell r="F228">
            <v>1</v>
          </cell>
          <cell r="G228">
            <v>1</v>
          </cell>
          <cell r="H228">
            <v>1</v>
          </cell>
          <cell r="I228">
            <v>1</v>
          </cell>
          <cell r="J228">
            <v>5</v>
          </cell>
          <cell r="K228">
            <v>2</v>
          </cell>
          <cell r="L228">
            <v>1</v>
          </cell>
          <cell r="M228">
            <v>1</v>
          </cell>
          <cell r="N228">
            <v>1</v>
          </cell>
          <cell r="O228">
            <v>1</v>
          </cell>
          <cell r="P228">
            <v>1</v>
          </cell>
          <cell r="Q228">
            <v>1</v>
          </cell>
          <cell r="R228">
            <v>8</v>
          </cell>
          <cell r="S228">
            <v>1</v>
          </cell>
          <cell r="T228">
            <v>1</v>
          </cell>
          <cell r="U228">
            <v>1</v>
          </cell>
          <cell r="W228" t="str">
            <v>461111521111118111</v>
          </cell>
          <cell r="X228">
            <v>451004</v>
          </cell>
          <cell r="Y228">
            <v>0</v>
          </cell>
        </row>
        <row r="229">
          <cell r="C229">
            <v>451005</v>
          </cell>
          <cell r="D229">
            <v>4</v>
          </cell>
          <cell r="E229">
            <v>6</v>
          </cell>
          <cell r="F229">
            <v>12</v>
          </cell>
          <cell r="G229">
            <v>1</v>
          </cell>
          <cell r="H229">
            <v>1</v>
          </cell>
          <cell r="I229">
            <v>6</v>
          </cell>
          <cell r="J229">
            <v>5</v>
          </cell>
          <cell r="K229">
            <v>2</v>
          </cell>
          <cell r="L229">
            <v>1</v>
          </cell>
          <cell r="M229">
            <v>1</v>
          </cell>
          <cell r="N229">
            <v>1</v>
          </cell>
          <cell r="O229">
            <v>1</v>
          </cell>
          <cell r="P229">
            <v>1</v>
          </cell>
          <cell r="Q229">
            <v>1</v>
          </cell>
          <cell r="R229">
            <v>8</v>
          </cell>
          <cell r="S229">
            <v>1</v>
          </cell>
          <cell r="T229">
            <v>1</v>
          </cell>
          <cell r="U229">
            <v>1</v>
          </cell>
          <cell r="W229" t="str">
            <v>4612116521111118111</v>
          </cell>
          <cell r="X229">
            <v>451005</v>
          </cell>
          <cell r="Y229">
            <v>0</v>
          </cell>
        </row>
        <row r="230">
          <cell r="C230">
            <v>460234</v>
          </cell>
          <cell r="D230">
            <v>4</v>
          </cell>
          <cell r="E230">
            <v>12</v>
          </cell>
          <cell r="F230">
            <v>12</v>
          </cell>
          <cell r="G230">
            <v>2</v>
          </cell>
          <cell r="H230">
            <v>0</v>
          </cell>
          <cell r="I230">
            <v>6</v>
          </cell>
          <cell r="J230">
            <v>2</v>
          </cell>
          <cell r="K230">
            <v>3</v>
          </cell>
          <cell r="L230">
            <v>1</v>
          </cell>
          <cell r="M230">
            <v>1</v>
          </cell>
          <cell r="N230">
            <v>1</v>
          </cell>
          <cell r="O230">
            <v>1</v>
          </cell>
          <cell r="P230">
            <v>1</v>
          </cell>
          <cell r="Q230">
            <v>1</v>
          </cell>
          <cell r="R230">
            <v>6</v>
          </cell>
          <cell r="S230">
            <v>1</v>
          </cell>
          <cell r="T230">
            <v>1</v>
          </cell>
          <cell r="U230">
            <v>1</v>
          </cell>
          <cell r="W230" t="str">
            <v>41212206231111116111</v>
          </cell>
          <cell r="X230">
            <v>460234</v>
          </cell>
          <cell r="Y230">
            <v>0</v>
          </cell>
        </row>
        <row r="231">
          <cell r="C231">
            <v>461005</v>
          </cell>
          <cell r="D231">
            <v>4</v>
          </cell>
          <cell r="E231">
            <v>6</v>
          </cell>
          <cell r="F231">
            <v>12</v>
          </cell>
          <cell r="G231">
            <v>1</v>
          </cell>
          <cell r="H231">
            <v>1</v>
          </cell>
          <cell r="I231">
            <v>6</v>
          </cell>
          <cell r="J231">
            <v>2</v>
          </cell>
          <cell r="K231">
            <v>2</v>
          </cell>
          <cell r="L231">
            <v>1</v>
          </cell>
          <cell r="M231">
            <v>1</v>
          </cell>
          <cell r="N231">
            <v>1</v>
          </cell>
          <cell r="O231">
            <v>1</v>
          </cell>
          <cell r="P231">
            <v>1</v>
          </cell>
          <cell r="Q231">
            <v>1</v>
          </cell>
          <cell r="R231">
            <v>8</v>
          </cell>
          <cell r="S231">
            <v>1</v>
          </cell>
          <cell r="T231">
            <v>1</v>
          </cell>
          <cell r="U231">
            <v>1</v>
          </cell>
          <cell r="W231" t="str">
            <v>4612116221111118111</v>
          </cell>
          <cell r="X231">
            <v>461005</v>
          </cell>
          <cell r="Y231">
            <v>0</v>
          </cell>
        </row>
        <row r="232">
          <cell r="C232">
            <v>462012</v>
          </cell>
          <cell r="D232">
            <v>4</v>
          </cell>
          <cell r="E232">
            <v>6</v>
          </cell>
          <cell r="F232">
            <v>12</v>
          </cell>
          <cell r="G232">
            <v>2</v>
          </cell>
          <cell r="H232">
            <v>3</v>
          </cell>
          <cell r="I232">
            <v>6</v>
          </cell>
          <cell r="J232">
            <v>2</v>
          </cell>
          <cell r="K232">
            <v>2</v>
          </cell>
          <cell r="L232">
            <v>1</v>
          </cell>
          <cell r="M232">
            <v>1</v>
          </cell>
          <cell r="N232">
            <v>1</v>
          </cell>
          <cell r="O232">
            <v>1</v>
          </cell>
          <cell r="P232">
            <v>1</v>
          </cell>
          <cell r="Q232">
            <v>1</v>
          </cell>
          <cell r="R232">
            <v>8</v>
          </cell>
          <cell r="S232">
            <v>1</v>
          </cell>
          <cell r="T232">
            <v>1</v>
          </cell>
          <cell r="U232">
            <v>1</v>
          </cell>
          <cell r="W232" t="str">
            <v>4612236221111118111</v>
          </cell>
          <cell r="X232">
            <v>462012</v>
          </cell>
          <cell r="Y232">
            <v>0</v>
          </cell>
        </row>
        <row r="233">
          <cell r="C233">
            <v>470234</v>
          </cell>
          <cell r="D233">
            <v>4</v>
          </cell>
          <cell r="E233">
            <v>12</v>
          </cell>
          <cell r="F233">
            <v>1</v>
          </cell>
          <cell r="G233">
            <v>2</v>
          </cell>
          <cell r="H233">
            <v>0</v>
          </cell>
          <cell r="I233">
            <v>1</v>
          </cell>
          <cell r="J233">
            <v>5</v>
          </cell>
          <cell r="K233">
            <v>5</v>
          </cell>
          <cell r="L233">
            <v>1</v>
          </cell>
          <cell r="M233">
            <v>1</v>
          </cell>
          <cell r="N233">
            <v>1</v>
          </cell>
          <cell r="O233">
            <v>1</v>
          </cell>
          <cell r="P233">
            <v>1</v>
          </cell>
          <cell r="Q233">
            <v>1</v>
          </cell>
          <cell r="R233">
            <v>6</v>
          </cell>
          <cell r="S233">
            <v>1</v>
          </cell>
          <cell r="T233">
            <v>1</v>
          </cell>
          <cell r="U233">
            <v>1</v>
          </cell>
          <cell r="W233" t="str">
            <v>4121201551111116111</v>
          </cell>
          <cell r="X233">
            <v>470234</v>
          </cell>
          <cell r="Y233">
            <v>0</v>
          </cell>
        </row>
        <row r="234">
          <cell r="C234">
            <v>470235</v>
          </cell>
          <cell r="D234">
            <v>4</v>
          </cell>
          <cell r="E234">
            <v>12</v>
          </cell>
          <cell r="F234">
            <v>12</v>
          </cell>
          <cell r="G234">
            <v>2</v>
          </cell>
          <cell r="H234">
            <v>0</v>
          </cell>
          <cell r="I234">
            <v>6</v>
          </cell>
          <cell r="J234">
            <v>5</v>
          </cell>
          <cell r="K234">
            <v>5</v>
          </cell>
          <cell r="L234">
            <v>1</v>
          </cell>
          <cell r="M234">
            <v>1</v>
          </cell>
          <cell r="N234">
            <v>1</v>
          </cell>
          <cell r="O234">
            <v>1</v>
          </cell>
          <cell r="P234">
            <v>1</v>
          </cell>
          <cell r="Q234">
            <v>1</v>
          </cell>
          <cell r="R234">
            <v>6</v>
          </cell>
          <cell r="S234">
            <v>1</v>
          </cell>
          <cell r="T234">
            <v>1</v>
          </cell>
          <cell r="U234">
            <v>1</v>
          </cell>
          <cell r="W234" t="str">
            <v>41212206551111116111</v>
          </cell>
          <cell r="X234">
            <v>470235</v>
          </cell>
          <cell r="Y234">
            <v>0</v>
          </cell>
        </row>
        <row r="235">
          <cell r="C235">
            <v>480235</v>
          </cell>
          <cell r="D235">
            <v>4</v>
          </cell>
          <cell r="E235">
            <v>12</v>
          </cell>
          <cell r="F235">
            <v>12</v>
          </cell>
          <cell r="G235">
            <v>2</v>
          </cell>
          <cell r="H235">
            <v>0</v>
          </cell>
          <cell r="I235">
            <v>6</v>
          </cell>
          <cell r="J235">
            <v>2</v>
          </cell>
          <cell r="K235">
            <v>5</v>
          </cell>
          <cell r="L235">
            <v>1</v>
          </cell>
          <cell r="M235">
            <v>1</v>
          </cell>
          <cell r="N235">
            <v>1</v>
          </cell>
          <cell r="O235">
            <v>1</v>
          </cell>
          <cell r="P235">
            <v>1</v>
          </cell>
          <cell r="Q235">
            <v>1</v>
          </cell>
          <cell r="R235">
            <v>6</v>
          </cell>
          <cell r="S235">
            <v>1</v>
          </cell>
          <cell r="T235">
            <v>1</v>
          </cell>
          <cell r="U235">
            <v>1</v>
          </cell>
          <cell r="W235" t="str">
            <v>41212206251111116111</v>
          </cell>
          <cell r="X235">
            <v>480235</v>
          </cell>
          <cell r="Y235">
            <v>0</v>
          </cell>
        </row>
        <row r="236">
          <cell r="C236">
            <v>490234</v>
          </cell>
          <cell r="D236">
            <v>4</v>
          </cell>
          <cell r="E236">
            <v>12</v>
          </cell>
          <cell r="F236">
            <v>1</v>
          </cell>
          <cell r="G236">
            <v>2</v>
          </cell>
          <cell r="H236">
            <v>0</v>
          </cell>
          <cell r="I236">
            <v>1</v>
          </cell>
          <cell r="J236">
            <v>3</v>
          </cell>
          <cell r="K236">
            <v>5</v>
          </cell>
          <cell r="L236">
            <v>1</v>
          </cell>
          <cell r="M236">
            <v>1</v>
          </cell>
          <cell r="N236">
            <v>1</v>
          </cell>
          <cell r="O236">
            <v>1</v>
          </cell>
          <cell r="P236">
            <v>1</v>
          </cell>
          <cell r="Q236">
            <v>1</v>
          </cell>
          <cell r="R236">
            <v>6</v>
          </cell>
          <cell r="S236">
            <v>1</v>
          </cell>
          <cell r="T236">
            <v>1</v>
          </cell>
          <cell r="U236">
            <v>1</v>
          </cell>
          <cell r="W236" t="str">
            <v>4121201351111116111</v>
          </cell>
          <cell r="X236">
            <v>490234</v>
          </cell>
          <cell r="Y236">
            <v>0</v>
          </cell>
        </row>
        <row r="237">
          <cell r="C237">
            <v>490235</v>
          </cell>
          <cell r="D237">
            <v>4</v>
          </cell>
          <cell r="E237">
            <v>12</v>
          </cell>
          <cell r="F237">
            <v>12</v>
          </cell>
          <cell r="G237">
            <v>2</v>
          </cell>
          <cell r="H237">
            <v>0</v>
          </cell>
          <cell r="I237">
            <v>6</v>
          </cell>
          <cell r="J237">
            <v>3</v>
          </cell>
          <cell r="K237">
            <v>5</v>
          </cell>
          <cell r="L237">
            <v>1</v>
          </cell>
          <cell r="M237">
            <v>1</v>
          </cell>
          <cell r="N237">
            <v>1</v>
          </cell>
          <cell r="O237">
            <v>1</v>
          </cell>
          <cell r="P237">
            <v>1</v>
          </cell>
          <cell r="Q237">
            <v>1</v>
          </cell>
          <cell r="R237">
            <v>6</v>
          </cell>
          <cell r="S237">
            <v>1</v>
          </cell>
          <cell r="T237">
            <v>1</v>
          </cell>
          <cell r="U237">
            <v>1</v>
          </cell>
          <cell r="W237" t="str">
            <v>41212206351111116111</v>
          </cell>
          <cell r="X237">
            <v>490235</v>
          </cell>
          <cell r="Y237">
            <v>0</v>
          </cell>
        </row>
        <row r="238">
          <cell r="C238">
            <v>500000</v>
          </cell>
          <cell r="D238">
            <v>5</v>
          </cell>
          <cell r="E238">
            <v>6</v>
          </cell>
          <cell r="F238">
            <v>1</v>
          </cell>
          <cell r="G238">
            <v>1</v>
          </cell>
          <cell r="H238">
            <v>1</v>
          </cell>
          <cell r="I238">
            <v>4</v>
          </cell>
          <cell r="J238">
            <v>1</v>
          </cell>
          <cell r="K238">
            <v>2</v>
          </cell>
          <cell r="L238">
            <v>2</v>
          </cell>
          <cell r="M238">
            <v>1</v>
          </cell>
          <cell r="N238">
            <v>1</v>
          </cell>
          <cell r="O238">
            <v>1</v>
          </cell>
          <cell r="P238">
            <v>1</v>
          </cell>
          <cell r="Q238">
            <v>1</v>
          </cell>
          <cell r="R238">
            <v>1</v>
          </cell>
          <cell r="S238">
            <v>2</v>
          </cell>
          <cell r="T238">
            <v>1</v>
          </cell>
          <cell r="U238">
            <v>1</v>
          </cell>
          <cell r="W238" t="str">
            <v>561114122111111211</v>
          </cell>
          <cell r="X238">
            <v>500000</v>
          </cell>
          <cell r="Y238">
            <v>0</v>
          </cell>
        </row>
        <row r="239">
          <cell r="C239">
            <v>500010</v>
          </cell>
          <cell r="D239">
            <v>5</v>
          </cell>
          <cell r="E239">
            <v>6</v>
          </cell>
          <cell r="F239">
            <v>1</v>
          </cell>
          <cell r="G239">
            <v>2</v>
          </cell>
          <cell r="H239">
            <v>1</v>
          </cell>
          <cell r="I239">
            <v>4</v>
          </cell>
          <cell r="J239">
            <v>1</v>
          </cell>
          <cell r="K239">
            <v>2</v>
          </cell>
          <cell r="L239">
            <v>2</v>
          </cell>
          <cell r="M239">
            <v>1</v>
          </cell>
          <cell r="N239">
            <v>1</v>
          </cell>
          <cell r="O239">
            <v>1</v>
          </cell>
          <cell r="P239">
            <v>1</v>
          </cell>
          <cell r="Q239">
            <v>1</v>
          </cell>
          <cell r="R239">
            <v>1</v>
          </cell>
          <cell r="S239">
            <v>2</v>
          </cell>
          <cell r="T239">
            <v>1</v>
          </cell>
          <cell r="U239">
            <v>1</v>
          </cell>
          <cell r="W239" t="str">
            <v>561214122111111211</v>
          </cell>
          <cell r="X239">
            <v>500010</v>
          </cell>
          <cell r="Y239">
            <v>0</v>
          </cell>
        </row>
        <row r="240">
          <cell r="C240">
            <v>500039</v>
          </cell>
          <cell r="D240">
            <v>5</v>
          </cell>
          <cell r="E240">
            <v>2</v>
          </cell>
          <cell r="F240">
            <v>1</v>
          </cell>
          <cell r="G240">
            <v>1</v>
          </cell>
          <cell r="H240">
            <v>1</v>
          </cell>
          <cell r="I240">
            <v>4</v>
          </cell>
          <cell r="J240">
            <v>1</v>
          </cell>
          <cell r="K240">
            <v>2</v>
          </cell>
          <cell r="L240">
            <v>8</v>
          </cell>
          <cell r="M240">
            <v>3</v>
          </cell>
          <cell r="N240">
            <v>1</v>
          </cell>
          <cell r="O240">
            <v>1</v>
          </cell>
          <cell r="P240">
            <v>1</v>
          </cell>
          <cell r="Q240">
            <v>1</v>
          </cell>
          <cell r="R240">
            <v>1</v>
          </cell>
          <cell r="S240">
            <v>1</v>
          </cell>
          <cell r="T240">
            <v>1</v>
          </cell>
          <cell r="U240">
            <v>1</v>
          </cell>
          <cell r="W240" t="str">
            <v>521114128311111111</v>
          </cell>
          <cell r="X240">
            <v>500039</v>
          </cell>
          <cell r="Y240">
            <v>0</v>
          </cell>
        </row>
        <row r="241">
          <cell r="C241">
            <v>500100</v>
          </cell>
          <cell r="D241">
            <v>5</v>
          </cell>
          <cell r="E241">
            <v>6</v>
          </cell>
          <cell r="F241">
            <v>1</v>
          </cell>
          <cell r="G241">
            <v>1</v>
          </cell>
          <cell r="H241">
            <v>1</v>
          </cell>
          <cell r="I241">
            <v>4</v>
          </cell>
          <cell r="J241">
            <v>1</v>
          </cell>
          <cell r="K241">
            <v>2</v>
          </cell>
          <cell r="L241">
            <v>2</v>
          </cell>
          <cell r="M241">
            <v>1</v>
          </cell>
          <cell r="N241">
            <v>3</v>
          </cell>
          <cell r="O241">
            <v>1</v>
          </cell>
          <cell r="P241">
            <v>1</v>
          </cell>
          <cell r="Q241">
            <v>1</v>
          </cell>
          <cell r="R241">
            <v>1</v>
          </cell>
          <cell r="S241">
            <v>2</v>
          </cell>
          <cell r="T241">
            <v>1</v>
          </cell>
          <cell r="U241">
            <v>1</v>
          </cell>
          <cell r="W241" t="str">
            <v>561114122131111211</v>
          </cell>
          <cell r="X241">
            <v>500100</v>
          </cell>
          <cell r="Y241">
            <v>0</v>
          </cell>
        </row>
        <row r="242">
          <cell r="C242">
            <v>500110</v>
          </cell>
          <cell r="D242">
            <v>5</v>
          </cell>
          <cell r="E242">
            <v>6</v>
          </cell>
          <cell r="F242">
            <v>1</v>
          </cell>
          <cell r="G242">
            <v>2</v>
          </cell>
          <cell r="H242">
            <v>1</v>
          </cell>
          <cell r="I242">
            <v>4</v>
          </cell>
          <cell r="J242">
            <v>1</v>
          </cell>
          <cell r="K242">
            <v>2</v>
          </cell>
          <cell r="L242">
            <v>2</v>
          </cell>
          <cell r="M242">
            <v>1</v>
          </cell>
          <cell r="N242">
            <v>3</v>
          </cell>
          <cell r="O242">
            <v>1</v>
          </cell>
          <cell r="P242">
            <v>1</v>
          </cell>
          <cell r="Q242">
            <v>1</v>
          </cell>
          <cell r="R242">
            <v>1</v>
          </cell>
          <cell r="S242">
            <v>2</v>
          </cell>
          <cell r="T242">
            <v>1</v>
          </cell>
          <cell r="U242">
            <v>1</v>
          </cell>
          <cell r="W242" t="str">
            <v>561214122131111211</v>
          </cell>
          <cell r="X242">
            <v>500110</v>
          </cell>
          <cell r="Y242">
            <v>0</v>
          </cell>
        </row>
        <row r="243">
          <cell r="C243">
            <v>500190</v>
          </cell>
          <cell r="D243">
            <v>5</v>
          </cell>
          <cell r="E243">
            <v>10</v>
          </cell>
          <cell r="F243">
            <v>1</v>
          </cell>
          <cell r="G243">
            <v>1</v>
          </cell>
          <cell r="H243">
            <v>1</v>
          </cell>
          <cell r="I243">
            <v>4</v>
          </cell>
          <cell r="J243">
            <v>1</v>
          </cell>
          <cell r="K243">
            <v>2</v>
          </cell>
          <cell r="L243">
            <v>1</v>
          </cell>
          <cell r="M243">
            <v>1</v>
          </cell>
          <cell r="N243">
            <v>1</v>
          </cell>
          <cell r="O243">
            <v>1</v>
          </cell>
          <cell r="P243">
            <v>1</v>
          </cell>
          <cell r="Q243">
            <v>1</v>
          </cell>
          <cell r="R243">
            <v>1</v>
          </cell>
          <cell r="S243">
            <v>2</v>
          </cell>
          <cell r="T243">
            <v>1</v>
          </cell>
          <cell r="U243">
            <v>1</v>
          </cell>
          <cell r="W243" t="str">
            <v>5101114121111111211</v>
          </cell>
          <cell r="X243">
            <v>500190</v>
          </cell>
          <cell r="Y243">
            <v>0</v>
          </cell>
        </row>
        <row r="244">
          <cell r="C244">
            <v>500200</v>
          </cell>
          <cell r="D244">
            <v>5</v>
          </cell>
          <cell r="E244">
            <v>6</v>
          </cell>
          <cell r="F244">
            <v>1</v>
          </cell>
          <cell r="G244">
            <v>1</v>
          </cell>
          <cell r="H244">
            <v>1</v>
          </cell>
          <cell r="I244">
            <v>4</v>
          </cell>
          <cell r="J244">
            <v>1</v>
          </cell>
          <cell r="K244">
            <v>2</v>
          </cell>
          <cell r="L244">
            <v>2</v>
          </cell>
          <cell r="M244">
            <v>1</v>
          </cell>
          <cell r="N244">
            <v>1</v>
          </cell>
          <cell r="O244">
            <v>1</v>
          </cell>
          <cell r="P244">
            <v>2</v>
          </cell>
          <cell r="Q244">
            <v>1</v>
          </cell>
          <cell r="R244">
            <v>1</v>
          </cell>
          <cell r="S244">
            <v>2</v>
          </cell>
          <cell r="T244">
            <v>1</v>
          </cell>
          <cell r="U244">
            <v>1</v>
          </cell>
          <cell r="W244" t="str">
            <v>561114122111211211</v>
          </cell>
          <cell r="X244">
            <v>500200</v>
          </cell>
          <cell r="Y244">
            <v>0</v>
          </cell>
        </row>
        <row r="245">
          <cell r="C245">
            <v>500500</v>
          </cell>
          <cell r="D245">
            <v>5</v>
          </cell>
          <cell r="E245">
            <v>6</v>
          </cell>
          <cell r="F245">
            <v>1</v>
          </cell>
          <cell r="G245">
            <v>1</v>
          </cell>
          <cell r="H245">
            <v>2</v>
          </cell>
          <cell r="I245">
            <v>4</v>
          </cell>
          <cell r="J245">
            <v>1</v>
          </cell>
          <cell r="K245">
            <v>2</v>
          </cell>
          <cell r="L245">
            <v>2</v>
          </cell>
          <cell r="M245">
            <v>1</v>
          </cell>
          <cell r="N245">
            <v>3</v>
          </cell>
          <cell r="O245">
            <v>1</v>
          </cell>
          <cell r="P245">
            <v>1</v>
          </cell>
          <cell r="Q245">
            <v>1</v>
          </cell>
          <cell r="R245">
            <v>1</v>
          </cell>
          <cell r="S245">
            <v>2</v>
          </cell>
          <cell r="T245">
            <v>1</v>
          </cell>
          <cell r="U245">
            <v>1</v>
          </cell>
          <cell r="W245" t="str">
            <v>561124122131111211</v>
          </cell>
          <cell r="X245">
            <v>500500</v>
          </cell>
          <cell r="Y245">
            <v>0</v>
          </cell>
        </row>
        <row r="246">
          <cell r="C246">
            <v>501009</v>
          </cell>
          <cell r="D246">
            <v>5</v>
          </cell>
          <cell r="E246">
            <v>6</v>
          </cell>
          <cell r="F246">
            <v>1</v>
          </cell>
          <cell r="G246">
            <v>1</v>
          </cell>
          <cell r="H246">
            <v>1</v>
          </cell>
          <cell r="I246">
            <v>4</v>
          </cell>
          <cell r="J246">
            <v>1</v>
          </cell>
          <cell r="K246">
            <v>2</v>
          </cell>
          <cell r="L246">
            <v>0</v>
          </cell>
          <cell r="M246">
            <v>1</v>
          </cell>
          <cell r="N246">
            <v>1</v>
          </cell>
          <cell r="O246">
            <v>1</v>
          </cell>
          <cell r="P246">
            <v>1</v>
          </cell>
          <cell r="Q246">
            <v>1</v>
          </cell>
          <cell r="R246">
            <v>11</v>
          </cell>
          <cell r="S246">
            <v>2</v>
          </cell>
          <cell r="T246">
            <v>1</v>
          </cell>
          <cell r="U246">
            <v>1</v>
          </cell>
          <cell r="W246" t="str">
            <v>5611141201111111211</v>
          </cell>
          <cell r="X246">
            <v>501009</v>
          </cell>
          <cell r="Y246">
            <v>0</v>
          </cell>
        </row>
        <row r="247">
          <cell r="C247">
            <v>504094</v>
          </cell>
          <cell r="D247">
            <v>5</v>
          </cell>
          <cell r="E247">
            <v>6</v>
          </cell>
          <cell r="F247">
            <v>1</v>
          </cell>
          <cell r="G247">
            <v>1</v>
          </cell>
          <cell r="H247">
            <v>3</v>
          </cell>
          <cell r="I247">
            <v>2</v>
          </cell>
          <cell r="J247">
            <v>1</v>
          </cell>
          <cell r="K247">
            <v>2</v>
          </cell>
          <cell r="L247">
            <v>0</v>
          </cell>
          <cell r="M247">
            <v>1</v>
          </cell>
          <cell r="N247">
            <v>1</v>
          </cell>
          <cell r="O247">
            <v>3</v>
          </cell>
          <cell r="P247">
            <v>1</v>
          </cell>
          <cell r="Q247">
            <v>1</v>
          </cell>
          <cell r="R247">
            <v>11</v>
          </cell>
          <cell r="S247">
            <v>2</v>
          </cell>
          <cell r="T247">
            <v>1</v>
          </cell>
          <cell r="U247">
            <v>1</v>
          </cell>
          <cell r="W247" t="str">
            <v>5611321201131111211</v>
          </cell>
          <cell r="X247">
            <v>504094</v>
          </cell>
          <cell r="Y247">
            <v>0</v>
          </cell>
        </row>
        <row r="248">
          <cell r="C248">
            <v>504190</v>
          </cell>
          <cell r="D248">
            <v>5</v>
          </cell>
          <cell r="E248">
            <v>10</v>
          </cell>
          <cell r="F248">
            <v>1</v>
          </cell>
          <cell r="G248">
            <v>1</v>
          </cell>
          <cell r="H248">
            <v>3</v>
          </cell>
          <cell r="I248">
            <v>4</v>
          </cell>
          <cell r="J248">
            <v>1</v>
          </cell>
          <cell r="K248">
            <v>2</v>
          </cell>
          <cell r="L248">
            <v>9</v>
          </cell>
          <cell r="M248">
            <v>1</v>
          </cell>
          <cell r="N248">
            <v>3</v>
          </cell>
          <cell r="O248">
            <v>1</v>
          </cell>
          <cell r="P248">
            <v>2</v>
          </cell>
          <cell r="Q248">
            <v>1</v>
          </cell>
          <cell r="R248">
            <v>1</v>
          </cell>
          <cell r="S248">
            <v>2</v>
          </cell>
          <cell r="T248">
            <v>1</v>
          </cell>
          <cell r="U248">
            <v>1</v>
          </cell>
          <cell r="W248" t="str">
            <v>5101134129131211211</v>
          </cell>
          <cell r="X248">
            <v>504190</v>
          </cell>
          <cell r="Y248">
            <v>0</v>
          </cell>
        </row>
        <row r="249">
          <cell r="C249">
            <v>505000</v>
          </cell>
          <cell r="D249">
            <v>5</v>
          </cell>
          <cell r="E249">
            <v>10</v>
          </cell>
          <cell r="F249">
            <v>1</v>
          </cell>
          <cell r="G249">
            <v>1</v>
          </cell>
          <cell r="H249">
            <v>1</v>
          </cell>
          <cell r="I249">
            <v>4</v>
          </cell>
          <cell r="J249">
            <v>1</v>
          </cell>
          <cell r="K249">
            <v>2</v>
          </cell>
          <cell r="L249">
            <v>2</v>
          </cell>
          <cell r="M249">
            <v>1</v>
          </cell>
          <cell r="N249">
            <v>1</v>
          </cell>
          <cell r="O249">
            <v>1</v>
          </cell>
          <cell r="P249">
            <v>1</v>
          </cell>
          <cell r="Q249">
            <v>1</v>
          </cell>
          <cell r="R249">
            <v>1</v>
          </cell>
          <cell r="S249">
            <v>2</v>
          </cell>
          <cell r="T249">
            <v>1</v>
          </cell>
          <cell r="U249">
            <v>1</v>
          </cell>
          <cell r="W249" t="str">
            <v>5101114122111111211</v>
          </cell>
          <cell r="X249">
            <v>505000</v>
          </cell>
          <cell r="Y249">
            <v>0</v>
          </cell>
        </row>
        <row r="250">
          <cell r="C250">
            <v>505010</v>
          </cell>
          <cell r="D250">
            <v>5</v>
          </cell>
          <cell r="E250">
            <v>10</v>
          </cell>
          <cell r="F250">
            <v>1</v>
          </cell>
          <cell r="G250">
            <v>2</v>
          </cell>
          <cell r="H250">
            <v>1</v>
          </cell>
          <cell r="I250">
            <v>4</v>
          </cell>
          <cell r="J250">
            <v>1</v>
          </cell>
          <cell r="K250">
            <v>2</v>
          </cell>
          <cell r="L250">
            <v>2</v>
          </cell>
          <cell r="M250">
            <v>1</v>
          </cell>
          <cell r="N250">
            <v>1</v>
          </cell>
          <cell r="O250">
            <v>1</v>
          </cell>
          <cell r="P250">
            <v>1</v>
          </cell>
          <cell r="Q250">
            <v>1</v>
          </cell>
          <cell r="R250">
            <v>1</v>
          </cell>
          <cell r="S250">
            <v>2</v>
          </cell>
          <cell r="T250">
            <v>1</v>
          </cell>
          <cell r="U250">
            <v>1</v>
          </cell>
          <cell r="W250" t="str">
            <v>5101214122111111211</v>
          </cell>
          <cell r="X250">
            <v>505010</v>
          </cell>
          <cell r="Y250">
            <v>0</v>
          </cell>
        </row>
        <row r="251">
          <cell r="C251">
            <v>505049</v>
          </cell>
          <cell r="D251">
            <v>5</v>
          </cell>
          <cell r="E251">
            <v>10</v>
          </cell>
          <cell r="F251">
            <v>1</v>
          </cell>
          <cell r="G251">
            <v>1</v>
          </cell>
          <cell r="H251">
            <v>1</v>
          </cell>
          <cell r="I251">
            <v>4</v>
          </cell>
          <cell r="J251">
            <v>1</v>
          </cell>
          <cell r="K251">
            <v>2</v>
          </cell>
          <cell r="L251">
            <v>2</v>
          </cell>
          <cell r="M251">
            <v>3</v>
          </cell>
          <cell r="N251">
            <v>1</v>
          </cell>
          <cell r="O251">
            <v>1</v>
          </cell>
          <cell r="P251">
            <v>1</v>
          </cell>
          <cell r="Q251">
            <v>1</v>
          </cell>
          <cell r="R251">
            <v>1</v>
          </cell>
          <cell r="S251">
            <v>1</v>
          </cell>
          <cell r="T251">
            <v>1</v>
          </cell>
          <cell r="U251">
            <v>1</v>
          </cell>
          <cell r="W251" t="str">
            <v>5101114122311111111</v>
          </cell>
          <cell r="X251">
            <v>505049</v>
          </cell>
          <cell r="Y251">
            <v>0</v>
          </cell>
        </row>
        <row r="252">
          <cell r="C252">
            <v>505100</v>
          </cell>
          <cell r="D252">
            <v>5</v>
          </cell>
          <cell r="E252">
            <v>10</v>
          </cell>
          <cell r="F252">
            <v>1</v>
          </cell>
          <cell r="G252">
            <v>1</v>
          </cell>
          <cell r="H252">
            <v>1</v>
          </cell>
          <cell r="I252">
            <v>4</v>
          </cell>
          <cell r="J252">
            <v>1</v>
          </cell>
          <cell r="K252">
            <v>2</v>
          </cell>
          <cell r="L252">
            <v>9</v>
          </cell>
          <cell r="M252">
            <v>1</v>
          </cell>
          <cell r="N252">
            <v>3</v>
          </cell>
          <cell r="O252">
            <v>1</v>
          </cell>
          <cell r="P252">
            <v>1</v>
          </cell>
          <cell r="Q252">
            <v>1</v>
          </cell>
          <cell r="R252">
            <v>1</v>
          </cell>
          <cell r="S252">
            <v>2</v>
          </cell>
          <cell r="T252">
            <v>1</v>
          </cell>
          <cell r="U252">
            <v>1</v>
          </cell>
          <cell r="W252" t="str">
            <v>5101114129131111211</v>
          </cell>
          <cell r="X252">
            <v>505100</v>
          </cell>
          <cell r="Y252">
            <v>0</v>
          </cell>
        </row>
        <row r="253">
          <cell r="C253">
            <v>505101</v>
          </cell>
          <cell r="D253">
            <v>5</v>
          </cell>
          <cell r="E253">
            <v>10</v>
          </cell>
          <cell r="F253">
            <v>1</v>
          </cell>
          <cell r="G253">
            <v>1</v>
          </cell>
          <cell r="H253">
            <v>1</v>
          </cell>
          <cell r="I253">
            <v>4</v>
          </cell>
          <cell r="J253">
            <v>1</v>
          </cell>
          <cell r="K253">
            <v>2</v>
          </cell>
          <cell r="L253">
            <v>3</v>
          </cell>
          <cell r="M253">
            <v>1</v>
          </cell>
          <cell r="N253">
            <v>3</v>
          </cell>
          <cell r="O253">
            <v>1</v>
          </cell>
          <cell r="P253">
            <v>1</v>
          </cell>
          <cell r="Q253">
            <v>1</v>
          </cell>
          <cell r="R253">
            <v>1</v>
          </cell>
          <cell r="S253">
            <v>2</v>
          </cell>
          <cell r="T253">
            <v>1</v>
          </cell>
          <cell r="U253">
            <v>1</v>
          </cell>
          <cell r="W253" t="str">
            <v>5101114123131111211</v>
          </cell>
          <cell r="X253">
            <v>505101</v>
          </cell>
          <cell r="Y253">
            <v>0</v>
          </cell>
        </row>
        <row r="254">
          <cell r="C254">
            <v>505110</v>
          </cell>
          <cell r="D254">
            <v>5</v>
          </cell>
          <cell r="E254">
            <v>10</v>
          </cell>
          <cell r="F254">
            <v>1</v>
          </cell>
          <cell r="G254">
            <v>2</v>
          </cell>
          <cell r="H254">
            <v>1</v>
          </cell>
          <cell r="I254">
            <v>4</v>
          </cell>
          <cell r="J254">
            <v>1</v>
          </cell>
          <cell r="K254">
            <v>2</v>
          </cell>
          <cell r="L254">
            <v>9</v>
          </cell>
          <cell r="M254">
            <v>1</v>
          </cell>
          <cell r="N254">
            <v>3</v>
          </cell>
          <cell r="O254">
            <v>1</v>
          </cell>
          <cell r="P254">
            <v>1</v>
          </cell>
          <cell r="Q254">
            <v>1</v>
          </cell>
          <cell r="R254">
            <v>1</v>
          </cell>
          <cell r="S254">
            <v>2</v>
          </cell>
          <cell r="T254">
            <v>1</v>
          </cell>
          <cell r="U254">
            <v>1</v>
          </cell>
          <cell r="W254" t="str">
            <v>5101214129131111211</v>
          </cell>
          <cell r="X254">
            <v>505110</v>
          </cell>
          <cell r="Y254">
            <v>0</v>
          </cell>
        </row>
        <row r="255">
          <cell r="C255">
            <v>505190</v>
          </cell>
          <cell r="D255">
            <v>5</v>
          </cell>
          <cell r="E255">
            <v>10</v>
          </cell>
          <cell r="F255">
            <v>1</v>
          </cell>
          <cell r="G255">
            <v>1</v>
          </cell>
          <cell r="H255">
            <v>3</v>
          </cell>
          <cell r="I255">
            <v>4</v>
          </cell>
          <cell r="J255">
            <v>1</v>
          </cell>
          <cell r="K255">
            <v>2</v>
          </cell>
          <cell r="L255">
            <v>9</v>
          </cell>
          <cell r="M255">
            <v>1</v>
          </cell>
          <cell r="N255">
            <v>3</v>
          </cell>
          <cell r="O255">
            <v>1</v>
          </cell>
          <cell r="P255">
            <v>1</v>
          </cell>
          <cell r="Q255">
            <v>1</v>
          </cell>
          <cell r="R255">
            <v>1</v>
          </cell>
          <cell r="S255">
            <v>2</v>
          </cell>
          <cell r="T255">
            <v>1</v>
          </cell>
          <cell r="U255">
            <v>1</v>
          </cell>
          <cell r="W255" t="str">
            <v>5101134129131111211</v>
          </cell>
          <cell r="X255">
            <v>505190</v>
          </cell>
          <cell r="Y255">
            <v>0</v>
          </cell>
        </row>
        <row r="256">
          <cell r="C256">
            <v>505300</v>
          </cell>
          <cell r="D256">
            <v>5</v>
          </cell>
          <cell r="E256">
            <v>10</v>
          </cell>
          <cell r="F256">
            <v>1</v>
          </cell>
          <cell r="G256">
            <v>1</v>
          </cell>
          <cell r="H256">
            <v>1</v>
          </cell>
          <cell r="I256">
            <v>4</v>
          </cell>
          <cell r="J256">
            <v>1</v>
          </cell>
          <cell r="K256">
            <v>2</v>
          </cell>
          <cell r="L256">
            <v>9</v>
          </cell>
          <cell r="M256">
            <v>1</v>
          </cell>
          <cell r="N256">
            <v>3</v>
          </cell>
          <cell r="O256">
            <v>1</v>
          </cell>
          <cell r="P256">
            <v>2</v>
          </cell>
          <cell r="Q256">
            <v>1</v>
          </cell>
          <cell r="R256">
            <v>1</v>
          </cell>
          <cell r="S256">
            <v>2</v>
          </cell>
          <cell r="T256">
            <v>1</v>
          </cell>
          <cell r="U256">
            <v>1</v>
          </cell>
          <cell r="W256" t="str">
            <v>5101114129131211211</v>
          </cell>
          <cell r="X256">
            <v>505300</v>
          </cell>
          <cell r="Y256">
            <v>0</v>
          </cell>
        </row>
        <row r="257">
          <cell r="C257">
            <v>505301</v>
          </cell>
          <cell r="D257">
            <v>5</v>
          </cell>
          <cell r="E257">
            <v>10</v>
          </cell>
          <cell r="F257">
            <v>1</v>
          </cell>
          <cell r="G257">
            <v>1</v>
          </cell>
          <cell r="H257">
            <v>1</v>
          </cell>
          <cell r="I257">
            <v>4</v>
          </cell>
          <cell r="J257">
            <v>1</v>
          </cell>
          <cell r="K257">
            <v>2</v>
          </cell>
          <cell r="L257">
            <v>3</v>
          </cell>
          <cell r="M257">
            <v>1</v>
          </cell>
          <cell r="N257">
            <v>3</v>
          </cell>
          <cell r="O257">
            <v>1</v>
          </cell>
          <cell r="P257">
            <v>2</v>
          </cell>
          <cell r="Q257">
            <v>1</v>
          </cell>
          <cell r="R257">
            <v>1</v>
          </cell>
          <cell r="S257">
            <v>2</v>
          </cell>
          <cell r="T257">
            <v>1</v>
          </cell>
          <cell r="U257">
            <v>1</v>
          </cell>
          <cell r="W257" t="str">
            <v>5101114123131211211</v>
          </cell>
          <cell r="X257">
            <v>505301</v>
          </cell>
          <cell r="Y257">
            <v>0</v>
          </cell>
        </row>
        <row r="258">
          <cell r="C258">
            <v>505500</v>
          </cell>
          <cell r="D258">
            <v>5</v>
          </cell>
          <cell r="E258">
            <v>10</v>
          </cell>
          <cell r="F258">
            <v>1</v>
          </cell>
          <cell r="G258">
            <v>1</v>
          </cell>
          <cell r="H258">
            <v>2</v>
          </cell>
          <cell r="I258">
            <v>4</v>
          </cell>
          <cell r="J258">
            <v>1</v>
          </cell>
          <cell r="K258">
            <v>2</v>
          </cell>
          <cell r="L258">
            <v>9</v>
          </cell>
          <cell r="M258">
            <v>1</v>
          </cell>
          <cell r="N258">
            <v>3</v>
          </cell>
          <cell r="O258">
            <v>1</v>
          </cell>
          <cell r="P258">
            <v>1</v>
          </cell>
          <cell r="Q258">
            <v>1</v>
          </cell>
          <cell r="R258">
            <v>1</v>
          </cell>
          <cell r="S258">
            <v>2</v>
          </cell>
          <cell r="T258">
            <v>1</v>
          </cell>
          <cell r="U258">
            <v>1</v>
          </cell>
          <cell r="W258" t="str">
            <v>5101124129131111211</v>
          </cell>
          <cell r="X258">
            <v>505500</v>
          </cell>
          <cell r="Y258">
            <v>0</v>
          </cell>
        </row>
        <row r="259">
          <cell r="C259">
            <v>505701</v>
          </cell>
          <cell r="D259">
            <v>5</v>
          </cell>
          <cell r="E259">
            <v>10</v>
          </cell>
          <cell r="F259">
            <v>1</v>
          </cell>
          <cell r="G259">
            <v>1</v>
          </cell>
          <cell r="H259">
            <v>2</v>
          </cell>
          <cell r="I259">
            <v>4</v>
          </cell>
          <cell r="J259">
            <v>1</v>
          </cell>
          <cell r="K259">
            <v>2</v>
          </cell>
          <cell r="L259">
            <v>3</v>
          </cell>
          <cell r="M259">
            <v>1</v>
          </cell>
          <cell r="N259">
            <v>3</v>
          </cell>
          <cell r="O259">
            <v>2</v>
          </cell>
          <cell r="P259">
            <v>2</v>
          </cell>
          <cell r="Q259">
            <v>1</v>
          </cell>
          <cell r="R259">
            <v>1</v>
          </cell>
          <cell r="S259">
            <v>2</v>
          </cell>
          <cell r="T259">
            <v>1</v>
          </cell>
          <cell r="U259">
            <v>1</v>
          </cell>
          <cell r="W259" t="str">
            <v>5101124123132211211</v>
          </cell>
          <cell r="X259">
            <v>505701</v>
          </cell>
          <cell r="Y259">
            <v>0</v>
          </cell>
        </row>
        <row r="260">
          <cell r="C260">
            <v>506000</v>
          </cell>
          <cell r="D260">
            <v>5</v>
          </cell>
          <cell r="E260">
            <v>2</v>
          </cell>
          <cell r="F260">
            <v>1</v>
          </cell>
          <cell r="G260">
            <v>1</v>
          </cell>
          <cell r="H260">
            <v>1</v>
          </cell>
          <cell r="I260">
            <v>4</v>
          </cell>
          <cell r="J260">
            <v>1</v>
          </cell>
          <cell r="K260">
            <v>2</v>
          </cell>
          <cell r="L260">
            <v>2</v>
          </cell>
          <cell r="M260">
            <v>1</v>
          </cell>
          <cell r="N260">
            <v>1</v>
          </cell>
          <cell r="O260">
            <v>1</v>
          </cell>
          <cell r="P260">
            <v>1</v>
          </cell>
          <cell r="Q260">
            <v>1</v>
          </cell>
          <cell r="R260">
            <v>1</v>
          </cell>
          <cell r="S260">
            <v>2</v>
          </cell>
          <cell r="T260">
            <v>1</v>
          </cell>
          <cell r="U260">
            <v>1</v>
          </cell>
          <cell r="W260" t="str">
            <v>521114122111111211</v>
          </cell>
          <cell r="X260">
            <v>506000</v>
          </cell>
          <cell r="Y260">
            <v>0</v>
          </cell>
        </row>
        <row r="261">
          <cell r="C261">
            <v>506100</v>
          </cell>
          <cell r="D261">
            <v>5</v>
          </cell>
          <cell r="E261">
            <v>2</v>
          </cell>
          <cell r="F261">
            <v>1</v>
          </cell>
          <cell r="G261">
            <v>1</v>
          </cell>
          <cell r="H261">
            <v>1</v>
          </cell>
          <cell r="I261">
            <v>4</v>
          </cell>
          <cell r="J261">
            <v>1</v>
          </cell>
          <cell r="K261">
            <v>2</v>
          </cell>
          <cell r="L261">
            <v>2</v>
          </cell>
          <cell r="M261">
            <v>1</v>
          </cell>
          <cell r="N261">
            <v>3</v>
          </cell>
          <cell r="O261">
            <v>1</v>
          </cell>
          <cell r="P261">
            <v>1</v>
          </cell>
          <cell r="Q261">
            <v>1</v>
          </cell>
          <cell r="R261">
            <v>1</v>
          </cell>
          <cell r="S261">
            <v>2</v>
          </cell>
          <cell r="T261">
            <v>1</v>
          </cell>
          <cell r="U261">
            <v>1</v>
          </cell>
          <cell r="W261" t="str">
            <v>521114122131111211</v>
          </cell>
          <cell r="X261">
            <v>506100</v>
          </cell>
          <cell r="Y261">
            <v>0</v>
          </cell>
        </row>
        <row r="262">
          <cell r="C262">
            <v>506102</v>
          </cell>
          <cell r="D262">
            <v>5</v>
          </cell>
          <cell r="E262">
            <v>2</v>
          </cell>
          <cell r="F262">
            <v>1</v>
          </cell>
          <cell r="G262">
            <v>1</v>
          </cell>
          <cell r="H262">
            <v>1</v>
          </cell>
          <cell r="I262">
            <v>4</v>
          </cell>
          <cell r="J262">
            <v>1</v>
          </cell>
          <cell r="K262">
            <v>2</v>
          </cell>
          <cell r="L262">
            <v>5</v>
          </cell>
          <cell r="M262">
            <v>1</v>
          </cell>
          <cell r="N262">
            <v>3</v>
          </cell>
          <cell r="O262">
            <v>1</v>
          </cell>
          <cell r="P262">
            <v>1</v>
          </cell>
          <cell r="Q262">
            <v>1</v>
          </cell>
          <cell r="R262">
            <v>1</v>
          </cell>
          <cell r="S262">
            <v>2</v>
          </cell>
          <cell r="T262">
            <v>1</v>
          </cell>
          <cell r="U262">
            <v>1</v>
          </cell>
          <cell r="W262" t="str">
            <v>521114125131111211</v>
          </cell>
          <cell r="X262">
            <v>506102</v>
          </cell>
          <cell r="Y262">
            <v>0</v>
          </cell>
        </row>
        <row r="263">
          <cell r="C263">
            <v>506129</v>
          </cell>
          <cell r="D263">
            <v>5</v>
          </cell>
          <cell r="E263">
            <v>2</v>
          </cell>
          <cell r="F263">
            <v>1</v>
          </cell>
          <cell r="G263">
            <v>1</v>
          </cell>
          <cell r="H263">
            <v>1</v>
          </cell>
          <cell r="I263">
            <v>4</v>
          </cell>
          <cell r="J263">
            <v>1</v>
          </cell>
          <cell r="K263">
            <v>2</v>
          </cell>
          <cell r="L263">
            <v>2</v>
          </cell>
          <cell r="M263">
            <v>3</v>
          </cell>
          <cell r="N263">
            <v>3</v>
          </cell>
          <cell r="O263">
            <v>1</v>
          </cell>
          <cell r="P263">
            <v>1</v>
          </cell>
          <cell r="Q263">
            <v>1</v>
          </cell>
          <cell r="R263">
            <v>1</v>
          </cell>
          <cell r="S263">
            <v>1</v>
          </cell>
          <cell r="T263">
            <v>1</v>
          </cell>
          <cell r="U263">
            <v>1</v>
          </cell>
          <cell r="W263" t="str">
            <v>521114122331111111</v>
          </cell>
          <cell r="X263">
            <v>506129</v>
          </cell>
          <cell r="Y263">
            <v>0</v>
          </cell>
        </row>
        <row r="264">
          <cell r="C264">
            <v>506190</v>
          </cell>
          <cell r="D264">
            <v>5</v>
          </cell>
          <cell r="E264">
            <v>2</v>
          </cell>
          <cell r="F264">
            <v>1</v>
          </cell>
          <cell r="G264">
            <v>1</v>
          </cell>
          <cell r="H264">
            <v>3</v>
          </cell>
          <cell r="I264">
            <v>4</v>
          </cell>
          <cell r="J264">
            <v>1</v>
          </cell>
          <cell r="K264">
            <v>2</v>
          </cell>
          <cell r="L264">
            <v>9</v>
          </cell>
          <cell r="M264">
            <v>1</v>
          </cell>
          <cell r="N264">
            <v>3</v>
          </cell>
          <cell r="O264">
            <v>1</v>
          </cell>
          <cell r="P264">
            <v>1</v>
          </cell>
          <cell r="Q264">
            <v>1</v>
          </cell>
          <cell r="R264">
            <v>1</v>
          </cell>
          <cell r="S264">
            <v>2</v>
          </cell>
          <cell r="T264">
            <v>1</v>
          </cell>
          <cell r="U264">
            <v>1</v>
          </cell>
          <cell r="W264" t="str">
            <v>521134129131111211</v>
          </cell>
          <cell r="X264">
            <v>506190</v>
          </cell>
          <cell r="Y264">
            <v>0</v>
          </cell>
        </row>
        <row r="265">
          <cell r="C265">
            <v>506200</v>
          </cell>
          <cell r="D265">
            <v>5</v>
          </cell>
          <cell r="E265">
            <v>2</v>
          </cell>
          <cell r="F265">
            <v>1</v>
          </cell>
          <cell r="G265">
            <v>1</v>
          </cell>
          <cell r="H265">
            <v>1</v>
          </cell>
          <cell r="I265">
            <v>4</v>
          </cell>
          <cell r="J265">
            <v>1</v>
          </cell>
          <cell r="K265">
            <v>2</v>
          </cell>
          <cell r="L265">
            <v>2</v>
          </cell>
          <cell r="M265">
            <v>1</v>
          </cell>
          <cell r="N265">
            <v>1</v>
          </cell>
          <cell r="O265">
            <v>1</v>
          </cell>
          <cell r="P265">
            <v>2</v>
          </cell>
          <cell r="Q265">
            <v>1</v>
          </cell>
          <cell r="R265">
            <v>1</v>
          </cell>
          <cell r="S265">
            <v>2</v>
          </cell>
          <cell r="T265">
            <v>1</v>
          </cell>
          <cell r="U265">
            <v>1</v>
          </cell>
          <cell r="W265" t="str">
            <v>521114122111211211</v>
          </cell>
          <cell r="X265">
            <v>506200</v>
          </cell>
          <cell r="Y265">
            <v>0</v>
          </cell>
        </row>
        <row r="266">
          <cell r="C266">
            <v>506300</v>
          </cell>
          <cell r="D266">
            <v>5</v>
          </cell>
          <cell r="E266">
            <v>2</v>
          </cell>
          <cell r="F266">
            <v>1</v>
          </cell>
          <cell r="G266">
            <v>1</v>
          </cell>
          <cell r="H266">
            <v>1</v>
          </cell>
          <cell r="I266">
            <v>4</v>
          </cell>
          <cell r="J266">
            <v>1</v>
          </cell>
          <cell r="K266">
            <v>2</v>
          </cell>
          <cell r="L266">
            <v>9</v>
          </cell>
          <cell r="M266">
            <v>1</v>
          </cell>
          <cell r="N266">
            <v>3</v>
          </cell>
          <cell r="O266">
            <v>1</v>
          </cell>
          <cell r="P266">
            <v>2</v>
          </cell>
          <cell r="Q266">
            <v>1</v>
          </cell>
          <cell r="R266">
            <v>1</v>
          </cell>
          <cell r="S266">
            <v>2</v>
          </cell>
          <cell r="T266">
            <v>1</v>
          </cell>
          <cell r="U266">
            <v>1</v>
          </cell>
          <cell r="W266" t="str">
            <v>521114129131211211</v>
          </cell>
          <cell r="X266">
            <v>506300</v>
          </cell>
          <cell r="Y266">
            <v>0</v>
          </cell>
        </row>
        <row r="267">
          <cell r="C267">
            <v>506390</v>
          </cell>
          <cell r="D267">
            <v>5</v>
          </cell>
          <cell r="E267">
            <v>2</v>
          </cell>
          <cell r="F267">
            <v>1</v>
          </cell>
          <cell r="G267">
            <v>1</v>
          </cell>
          <cell r="H267">
            <v>3</v>
          </cell>
          <cell r="I267">
            <v>4</v>
          </cell>
          <cell r="J267">
            <v>1</v>
          </cell>
          <cell r="K267">
            <v>2</v>
          </cell>
          <cell r="L267">
            <v>9</v>
          </cell>
          <cell r="M267">
            <v>1</v>
          </cell>
          <cell r="N267">
            <v>3</v>
          </cell>
          <cell r="O267">
            <v>1</v>
          </cell>
          <cell r="P267">
            <v>2</v>
          </cell>
          <cell r="Q267">
            <v>1</v>
          </cell>
          <cell r="R267">
            <v>1</v>
          </cell>
          <cell r="S267">
            <v>2</v>
          </cell>
          <cell r="T267">
            <v>1</v>
          </cell>
          <cell r="U267">
            <v>1</v>
          </cell>
          <cell r="W267" t="str">
            <v>521134129131211211</v>
          </cell>
          <cell r="X267">
            <v>506390</v>
          </cell>
          <cell r="Y267">
            <v>0</v>
          </cell>
        </row>
        <row r="268">
          <cell r="C268">
            <v>506500</v>
          </cell>
          <cell r="D268">
            <v>5</v>
          </cell>
          <cell r="E268">
            <v>2</v>
          </cell>
          <cell r="F268">
            <v>1</v>
          </cell>
          <cell r="G268">
            <v>1</v>
          </cell>
          <cell r="H268">
            <v>2</v>
          </cell>
          <cell r="I268">
            <v>4</v>
          </cell>
          <cell r="J268">
            <v>1</v>
          </cell>
          <cell r="K268">
            <v>2</v>
          </cell>
          <cell r="L268">
            <v>9</v>
          </cell>
          <cell r="M268">
            <v>1</v>
          </cell>
          <cell r="N268">
            <v>3</v>
          </cell>
          <cell r="O268">
            <v>1</v>
          </cell>
          <cell r="P268">
            <v>1</v>
          </cell>
          <cell r="Q268">
            <v>1</v>
          </cell>
          <cell r="R268">
            <v>1</v>
          </cell>
          <cell r="S268">
            <v>2</v>
          </cell>
          <cell r="T268">
            <v>1</v>
          </cell>
          <cell r="U268">
            <v>1</v>
          </cell>
          <cell r="W268" t="str">
            <v>521124129131111211</v>
          </cell>
          <cell r="X268">
            <v>506500</v>
          </cell>
          <cell r="Y268">
            <v>0</v>
          </cell>
        </row>
        <row r="269">
          <cell r="C269">
            <v>507049</v>
          </cell>
          <cell r="D269">
            <v>5</v>
          </cell>
          <cell r="E269">
            <v>7</v>
          </cell>
          <cell r="F269">
            <v>1</v>
          </cell>
          <cell r="G269">
            <v>1</v>
          </cell>
          <cell r="H269">
            <v>1</v>
          </cell>
          <cell r="I269">
            <v>4</v>
          </cell>
          <cell r="J269">
            <v>1</v>
          </cell>
          <cell r="K269">
            <v>2</v>
          </cell>
          <cell r="L269">
            <v>2</v>
          </cell>
          <cell r="M269">
            <v>3</v>
          </cell>
          <cell r="N269">
            <v>1</v>
          </cell>
          <cell r="O269">
            <v>1</v>
          </cell>
          <cell r="P269">
            <v>1</v>
          </cell>
          <cell r="Q269">
            <v>1</v>
          </cell>
          <cell r="R269">
            <v>1</v>
          </cell>
          <cell r="S269">
            <v>1</v>
          </cell>
          <cell r="T269">
            <v>1</v>
          </cell>
          <cell r="U269">
            <v>1</v>
          </cell>
          <cell r="W269" t="str">
            <v>571114122311111111</v>
          </cell>
          <cell r="X269">
            <v>507049</v>
          </cell>
          <cell r="Y269">
            <v>0</v>
          </cell>
        </row>
        <row r="270">
          <cell r="C270">
            <v>510000</v>
          </cell>
          <cell r="D270">
            <v>5</v>
          </cell>
          <cell r="E270">
            <v>2</v>
          </cell>
          <cell r="F270">
            <v>1</v>
          </cell>
          <cell r="G270">
            <v>1</v>
          </cell>
          <cell r="H270">
            <v>1</v>
          </cell>
          <cell r="I270">
            <v>4</v>
          </cell>
          <cell r="J270">
            <v>1</v>
          </cell>
          <cell r="K270">
            <v>1</v>
          </cell>
          <cell r="L270">
            <v>2</v>
          </cell>
          <cell r="M270">
            <v>1</v>
          </cell>
          <cell r="N270">
            <v>1</v>
          </cell>
          <cell r="O270">
            <v>1</v>
          </cell>
          <cell r="P270">
            <v>1</v>
          </cell>
          <cell r="Q270">
            <v>1</v>
          </cell>
          <cell r="R270">
            <v>1</v>
          </cell>
          <cell r="S270">
            <v>2</v>
          </cell>
          <cell r="T270">
            <v>1</v>
          </cell>
          <cell r="U270">
            <v>1</v>
          </cell>
          <cell r="W270" t="str">
            <v>521114112111111211</v>
          </cell>
          <cell r="X270">
            <v>510000</v>
          </cell>
          <cell r="Y270">
            <v>0</v>
          </cell>
        </row>
        <row r="271">
          <cell r="C271">
            <v>510001</v>
          </cell>
          <cell r="D271">
            <v>5</v>
          </cell>
          <cell r="E271">
            <v>2</v>
          </cell>
          <cell r="F271">
            <v>1</v>
          </cell>
          <cell r="G271">
            <v>1</v>
          </cell>
          <cell r="H271">
            <v>1</v>
          </cell>
          <cell r="I271">
            <v>4</v>
          </cell>
          <cell r="J271">
            <v>1</v>
          </cell>
          <cell r="K271">
            <v>1</v>
          </cell>
          <cell r="L271">
            <v>3</v>
          </cell>
          <cell r="M271">
            <v>1</v>
          </cell>
          <cell r="N271">
            <v>1</v>
          </cell>
          <cell r="O271">
            <v>1</v>
          </cell>
          <cell r="P271">
            <v>1</v>
          </cell>
          <cell r="Q271">
            <v>1</v>
          </cell>
          <cell r="R271">
            <v>1</v>
          </cell>
          <cell r="S271">
            <v>2</v>
          </cell>
          <cell r="T271">
            <v>1</v>
          </cell>
          <cell r="U271">
            <v>1</v>
          </cell>
          <cell r="W271" t="str">
            <v>521114113111111211</v>
          </cell>
          <cell r="X271">
            <v>510001</v>
          </cell>
          <cell r="Y271">
            <v>0</v>
          </cell>
        </row>
        <row r="272">
          <cell r="C272">
            <v>510002</v>
          </cell>
          <cell r="D272">
            <v>5</v>
          </cell>
          <cell r="E272">
            <v>2</v>
          </cell>
          <cell r="F272">
            <v>1</v>
          </cell>
          <cell r="G272">
            <v>1</v>
          </cell>
          <cell r="H272">
            <v>1</v>
          </cell>
          <cell r="I272">
            <v>4</v>
          </cell>
          <cell r="J272">
            <v>1</v>
          </cell>
          <cell r="K272">
            <v>1</v>
          </cell>
          <cell r="L272">
            <v>4</v>
          </cell>
          <cell r="M272">
            <v>1</v>
          </cell>
          <cell r="N272">
            <v>1</v>
          </cell>
          <cell r="O272">
            <v>1</v>
          </cell>
          <cell r="P272">
            <v>1</v>
          </cell>
          <cell r="Q272">
            <v>1</v>
          </cell>
          <cell r="R272">
            <v>1</v>
          </cell>
          <cell r="S272">
            <v>2</v>
          </cell>
          <cell r="T272">
            <v>1</v>
          </cell>
          <cell r="U272">
            <v>1</v>
          </cell>
          <cell r="W272" t="str">
            <v>521114114111111211</v>
          </cell>
          <cell r="X272">
            <v>510002</v>
          </cell>
          <cell r="Y272">
            <v>0</v>
          </cell>
        </row>
        <row r="273">
          <cell r="C273">
            <v>510003</v>
          </cell>
          <cell r="D273">
            <v>5</v>
          </cell>
          <cell r="E273">
            <v>2</v>
          </cell>
          <cell r="F273">
            <v>1</v>
          </cell>
          <cell r="G273">
            <v>1</v>
          </cell>
          <cell r="H273">
            <v>1</v>
          </cell>
          <cell r="I273">
            <v>4</v>
          </cell>
          <cell r="J273">
            <v>1</v>
          </cell>
          <cell r="K273">
            <v>1</v>
          </cell>
          <cell r="L273">
            <v>2</v>
          </cell>
          <cell r="M273">
            <v>1</v>
          </cell>
          <cell r="N273">
            <v>1</v>
          </cell>
          <cell r="O273">
            <v>1</v>
          </cell>
          <cell r="P273">
            <v>1</v>
          </cell>
          <cell r="Q273">
            <v>1</v>
          </cell>
          <cell r="R273">
            <v>1</v>
          </cell>
          <cell r="S273">
            <v>1</v>
          </cell>
          <cell r="T273">
            <v>1</v>
          </cell>
          <cell r="U273">
            <v>3</v>
          </cell>
          <cell r="W273" t="str">
            <v>521114112111111113</v>
          </cell>
          <cell r="X273">
            <v>510003</v>
          </cell>
          <cell r="Y273">
            <v>0</v>
          </cell>
        </row>
        <row r="274">
          <cell r="C274">
            <v>510004</v>
          </cell>
          <cell r="D274">
            <v>5</v>
          </cell>
          <cell r="E274">
            <v>2</v>
          </cell>
          <cell r="F274">
            <v>1</v>
          </cell>
          <cell r="G274">
            <v>1</v>
          </cell>
          <cell r="H274">
            <v>1</v>
          </cell>
          <cell r="I274">
            <v>4</v>
          </cell>
          <cell r="J274">
            <v>1</v>
          </cell>
          <cell r="K274">
            <v>1</v>
          </cell>
          <cell r="L274">
            <v>3</v>
          </cell>
          <cell r="M274">
            <v>1</v>
          </cell>
          <cell r="N274">
            <v>1</v>
          </cell>
          <cell r="O274">
            <v>1</v>
          </cell>
          <cell r="P274">
            <v>1</v>
          </cell>
          <cell r="Q274">
            <v>1</v>
          </cell>
          <cell r="R274">
            <v>1</v>
          </cell>
          <cell r="S274">
            <v>1</v>
          </cell>
          <cell r="T274">
            <v>1</v>
          </cell>
          <cell r="U274">
            <v>3</v>
          </cell>
          <cell r="W274" t="str">
            <v>521114113111111113</v>
          </cell>
          <cell r="X274">
            <v>510004</v>
          </cell>
          <cell r="Y274">
            <v>0</v>
          </cell>
        </row>
        <row r="275">
          <cell r="C275">
            <v>510005</v>
          </cell>
          <cell r="D275">
            <v>5</v>
          </cell>
          <cell r="E275">
            <v>2</v>
          </cell>
          <cell r="F275">
            <v>1</v>
          </cell>
          <cell r="G275">
            <v>1</v>
          </cell>
          <cell r="H275">
            <v>1</v>
          </cell>
          <cell r="I275">
            <v>4</v>
          </cell>
          <cell r="J275">
            <v>1</v>
          </cell>
          <cell r="K275">
            <v>1</v>
          </cell>
          <cell r="L275">
            <v>4</v>
          </cell>
          <cell r="M275">
            <v>1</v>
          </cell>
          <cell r="N275">
            <v>1</v>
          </cell>
          <cell r="O275">
            <v>1</v>
          </cell>
          <cell r="P275">
            <v>1</v>
          </cell>
          <cell r="Q275">
            <v>1</v>
          </cell>
          <cell r="R275">
            <v>1</v>
          </cell>
          <cell r="S275">
            <v>1</v>
          </cell>
          <cell r="T275">
            <v>1</v>
          </cell>
          <cell r="U275">
            <v>3</v>
          </cell>
          <cell r="W275" t="str">
            <v>521114114111111113</v>
          </cell>
          <cell r="X275">
            <v>510005</v>
          </cell>
          <cell r="Y275">
            <v>0</v>
          </cell>
        </row>
        <row r="276">
          <cell r="C276">
            <v>510006</v>
          </cell>
          <cell r="D276">
            <v>5</v>
          </cell>
          <cell r="E276">
            <v>2</v>
          </cell>
          <cell r="F276">
            <v>1</v>
          </cell>
          <cell r="G276">
            <v>1</v>
          </cell>
          <cell r="H276">
            <v>1</v>
          </cell>
          <cell r="I276">
            <v>4</v>
          </cell>
          <cell r="J276">
            <v>1</v>
          </cell>
          <cell r="K276">
            <v>1</v>
          </cell>
          <cell r="L276">
            <v>2</v>
          </cell>
          <cell r="M276">
            <v>1</v>
          </cell>
          <cell r="N276">
            <v>1</v>
          </cell>
          <cell r="O276">
            <v>3</v>
          </cell>
          <cell r="P276">
            <v>1</v>
          </cell>
          <cell r="Q276">
            <v>1</v>
          </cell>
          <cell r="R276">
            <v>1</v>
          </cell>
          <cell r="S276">
            <v>1</v>
          </cell>
          <cell r="T276">
            <v>1</v>
          </cell>
          <cell r="U276">
            <v>2</v>
          </cell>
          <cell r="W276" t="str">
            <v>521114112113111112</v>
          </cell>
          <cell r="X276">
            <v>510006</v>
          </cell>
          <cell r="Y276">
            <v>0</v>
          </cell>
        </row>
        <row r="277">
          <cell r="C277">
            <v>510007</v>
          </cell>
          <cell r="D277">
            <v>5</v>
          </cell>
          <cell r="E277">
            <v>2</v>
          </cell>
          <cell r="F277">
            <v>1</v>
          </cell>
          <cell r="G277">
            <v>1</v>
          </cell>
          <cell r="H277">
            <v>1</v>
          </cell>
          <cell r="I277">
            <v>4</v>
          </cell>
          <cell r="J277">
            <v>1</v>
          </cell>
          <cell r="K277">
            <v>1</v>
          </cell>
          <cell r="L277">
            <v>3</v>
          </cell>
          <cell r="M277">
            <v>1</v>
          </cell>
          <cell r="N277">
            <v>1</v>
          </cell>
          <cell r="O277">
            <v>3</v>
          </cell>
          <cell r="P277">
            <v>1</v>
          </cell>
          <cell r="Q277">
            <v>1</v>
          </cell>
          <cell r="R277">
            <v>1</v>
          </cell>
          <cell r="S277">
            <v>1</v>
          </cell>
          <cell r="T277">
            <v>1</v>
          </cell>
          <cell r="U277">
            <v>2</v>
          </cell>
          <cell r="W277" t="str">
            <v>521114113113111112</v>
          </cell>
          <cell r="X277">
            <v>510007</v>
          </cell>
          <cell r="Y277">
            <v>0</v>
          </cell>
        </row>
        <row r="278">
          <cell r="C278">
            <v>510008</v>
          </cell>
          <cell r="D278">
            <v>5</v>
          </cell>
          <cell r="E278">
            <v>2</v>
          </cell>
          <cell r="F278">
            <v>1</v>
          </cell>
          <cell r="G278">
            <v>1</v>
          </cell>
          <cell r="H278">
            <v>1</v>
          </cell>
          <cell r="I278">
            <v>4</v>
          </cell>
          <cell r="J278">
            <v>1</v>
          </cell>
          <cell r="K278">
            <v>1</v>
          </cell>
          <cell r="L278">
            <v>4</v>
          </cell>
          <cell r="M278">
            <v>1</v>
          </cell>
          <cell r="N278">
            <v>1</v>
          </cell>
          <cell r="O278">
            <v>3</v>
          </cell>
          <cell r="P278">
            <v>1</v>
          </cell>
          <cell r="Q278">
            <v>1</v>
          </cell>
          <cell r="R278">
            <v>1</v>
          </cell>
          <cell r="S278">
            <v>1</v>
          </cell>
          <cell r="T278">
            <v>1</v>
          </cell>
          <cell r="U278">
            <v>2</v>
          </cell>
          <cell r="W278" t="str">
            <v>521114114113111112</v>
          </cell>
          <cell r="X278">
            <v>510008</v>
          </cell>
          <cell r="Y278">
            <v>0</v>
          </cell>
        </row>
        <row r="279">
          <cell r="C279">
            <v>510039</v>
          </cell>
          <cell r="D279">
            <v>5</v>
          </cell>
          <cell r="E279">
            <v>2</v>
          </cell>
          <cell r="F279">
            <v>1</v>
          </cell>
          <cell r="G279">
            <v>1</v>
          </cell>
          <cell r="H279">
            <v>1</v>
          </cell>
          <cell r="I279">
            <v>4</v>
          </cell>
          <cell r="J279">
            <v>1</v>
          </cell>
          <cell r="K279">
            <v>1</v>
          </cell>
          <cell r="L279">
            <v>8</v>
          </cell>
          <cell r="M279">
            <v>3</v>
          </cell>
          <cell r="N279">
            <v>1</v>
          </cell>
          <cell r="O279">
            <v>1</v>
          </cell>
          <cell r="P279">
            <v>1</v>
          </cell>
          <cell r="Q279">
            <v>1</v>
          </cell>
          <cell r="R279">
            <v>1</v>
          </cell>
          <cell r="S279">
            <v>1</v>
          </cell>
          <cell r="T279">
            <v>1</v>
          </cell>
          <cell r="U279">
            <v>1</v>
          </cell>
          <cell r="W279" t="str">
            <v>521114118311111111</v>
          </cell>
          <cell r="X279">
            <v>510039</v>
          </cell>
          <cell r="Y279">
            <v>0</v>
          </cell>
        </row>
        <row r="280">
          <cell r="C280">
            <v>510049</v>
          </cell>
          <cell r="D280">
            <v>5</v>
          </cell>
          <cell r="E280">
            <v>2</v>
          </cell>
          <cell r="F280">
            <v>1</v>
          </cell>
          <cell r="G280">
            <v>1</v>
          </cell>
          <cell r="H280">
            <v>1</v>
          </cell>
          <cell r="I280">
            <v>4</v>
          </cell>
          <cell r="J280">
            <v>1</v>
          </cell>
          <cell r="K280">
            <v>1</v>
          </cell>
          <cell r="L280">
            <v>2</v>
          </cell>
          <cell r="M280">
            <v>3</v>
          </cell>
          <cell r="N280">
            <v>1</v>
          </cell>
          <cell r="O280">
            <v>1</v>
          </cell>
          <cell r="P280">
            <v>1</v>
          </cell>
          <cell r="Q280">
            <v>1</v>
          </cell>
          <cell r="R280">
            <v>1</v>
          </cell>
          <cell r="S280">
            <v>1</v>
          </cell>
          <cell r="T280">
            <v>1</v>
          </cell>
          <cell r="U280">
            <v>1</v>
          </cell>
          <cell r="W280" t="str">
            <v>521114112311111111</v>
          </cell>
          <cell r="X280">
            <v>510049</v>
          </cell>
          <cell r="Y280">
            <v>0</v>
          </cell>
        </row>
        <row r="281">
          <cell r="C281">
            <v>510059</v>
          </cell>
          <cell r="D281">
            <v>5</v>
          </cell>
          <cell r="E281">
            <v>2</v>
          </cell>
          <cell r="F281">
            <v>1</v>
          </cell>
          <cell r="G281">
            <v>1</v>
          </cell>
          <cell r="H281">
            <v>1</v>
          </cell>
          <cell r="I281">
            <v>4</v>
          </cell>
          <cell r="J281">
            <v>1</v>
          </cell>
          <cell r="K281">
            <v>1</v>
          </cell>
          <cell r="L281">
            <v>3</v>
          </cell>
          <cell r="M281">
            <v>3</v>
          </cell>
          <cell r="N281">
            <v>1</v>
          </cell>
          <cell r="O281">
            <v>1</v>
          </cell>
          <cell r="P281">
            <v>1</v>
          </cell>
          <cell r="Q281">
            <v>1</v>
          </cell>
          <cell r="R281">
            <v>1</v>
          </cell>
          <cell r="S281">
            <v>1</v>
          </cell>
          <cell r="T281">
            <v>1</v>
          </cell>
          <cell r="U281">
            <v>1</v>
          </cell>
          <cell r="W281" t="str">
            <v>521114113311111111</v>
          </cell>
          <cell r="X281">
            <v>510059</v>
          </cell>
          <cell r="Y281">
            <v>0</v>
          </cell>
        </row>
        <row r="282">
          <cell r="C282">
            <v>510069</v>
          </cell>
          <cell r="D282">
            <v>5</v>
          </cell>
          <cell r="E282">
            <v>2</v>
          </cell>
          <cell r="F282">
            <v>1</v>
          </cell>
          <cell r="G282">
            <v>1</v>
          </cell>
          <cell r="H282">
            <v>1</v>
          </cell>
          <cell r="I282">
            <v>4</v>
          </cell>
          <cell r="J282">
            <v>1</v>
          </cell>
          <cell r="K282">
            <v>1</v>
          </cell>
          <cell r="L282">
            <v>4</v>
          </cell>
          <cell r="M282">
            <v>3</v>
          </cell>
          <cell r="N282">
            <v>1</v>
          </cell>
          <cell r="O282">
            <v>1</v>
          </cell>
          <cell r="P282">
            <v>1</v>
          </cell>
          <cell r="Q282">
            <v>1</v>
          </cell>
          <cell r="R282">
            <v>1</v>
          </cell>
          <cell r="S282">
            <v>1</v>
          </cell>
          <cell r="T282">
            <v>1</v>
          </cell>
          <cell r="U282">
            <v>1</v>
          </cell>
          <cell r="W282" t="str">
            <v>521114114311111111</v>
          </cell>
          <cell r="X282">
            <v>510069</v>
          </cell>
          <cell r="Y282">
            <v>0</v>
          </cell>
        </row>
        <row r="283">
          <cell r="C283">
            <v>510079</v>
          </cell>
          <cell r="D283">
            <v>5</v>
          </cell>
          <cell r="E283">
            <v>2</v>
          </cell>
          <cell r="F283">
            <v>1</v>
          </cell>
          <cell r="G283">
            <v>1</v>
          </cell>
          <cell r="H283">
            <v>1</v>
          </cell>
          <cell r="I283">
            <v>4</v>
          </cell>
          <cell r="J283">
            <v>1</v>
          </cell>
          <cell r="K283">
            <v>1</v>
          </cell>
          <cell r="L283">
            <v>2</v>
          </cell>
          <cell r="M283">
            <v>2</v>
          </cell>
          <cell r="N283">
            <v>1</v>
          </cell>
          <cell r="O283">
            <v>1</v>
          </cell>
          <cell r="P283">
            <v>1</v>
          </cell>
          <cell r="Q283">
            <v>1</v>
          </cell>
          <cell r="R283">
            <v>1</v>
          </cell>
          <cell r="S283">
            <v>1</v>
          </cell>
          <cell r="T283">
            <v>1</v>
          </cell>
          <cell r="U283">
            <v>1</v>
          </cell>
          <cell r="W283" t="str">
            <v>521114112211111111</v>
          </cell>
          <cell r="X283">
            <v>510079</v>
          </cell>
          <cell r="Y283">
            <v>0</v>
          </cell>
        </row>
        <row r="284">
          <cell r="C284">
            <v>510089</v>
          </cell>
          <cell r="D284">
            <v>5</v>
          </cell>
          <cell r="E284">
            <v>2</v>
          </cell>
          <cell r="F284">
            <v>1</v>
          </cell>
          <cell r="G284">
            <v>1</v>
          </cell>
          <cell r="H284">
            <v>1</v>
          </cell>
          <cell r="I284">
            <v>4</v>
          </cell>
          <cell r="J284">
            <v>1</v>
          </cell>
          <cell r="K284">
            <v>1</v>
          </cell>
          <cell r="L284">
            <v>5</v>
          </cell>
          <cell r="M284">
            <v>3</v>
          </cell>
          <cell r="N284">
            <v>1</v>
          </cell>
          <cell r="O284">
            <v>1</v>
          </cell>
          <cell r="P284">
            <v>1</v>
          </cell>
          <cell r="Q284">
            <v>1</v>
          </cell>
          <cell r="R284">
            <v>1</v>
          </cell>
          <cell r="S284">
            <v>1</v>
          </cell>
          <cell r="T284">
            <v>1</v>
          </cell>
          <cell r="U284">
            <v>1</v>
          </cell>
          <cell r="W284" t="str">
            <v>521114115311111111</v>
          </cell>
          <cell r="X284">
            <v>510089</v>
          </cell>
          <cell r="Y284">
            <v>0</v>
          </cell>
        </row>
        <row r="285">
          <cell r="C285">
            <v>510099</v>
          </cell>
          <cell r="D285">
            <v>5</v>
          </cell>
          <cell r="E285">
            <v>2</v>
          </cell>
          <cell r="F285">
            <v>1</v>
          </cell>
          <cell r="G285">
            <v>1</v>
          </cell>
          <cell r="H285">
            <v>1</v>
          </cell>
          <cell r="I285">
            <v>4</v>
          </cell>
          <cell r="J285">
            <v>1</v>
          </cell>
          <cell r="K285">
            <v>1</v>
          </cell>
          <cell r="L285">
            <v>4</v>
          </cell>
          <cell r="M285">
            <v>2</v>
          </cell>
          <cell r="N285">
            <v>1</v>
          </cell>
          <cell r="O285">
            <v>1</v>
          </cell>
          <cell r="P285">
            <v>1</v>
          </cell>
          <cell r="Q285">
            <v>1</v>
          </cell>
          <cell r="R285">
            <v>1</v>
          </cell>
          <cell r="S285">
            <v>1</v>
          </cell>
          <cell r="T285">
            <v>1</v>
          </cell>
          <cell r="U285">
            <v>1</v>
          </cell>
          <cell r="W285" t="str">
            <v>521114114211111111</v>
          </cell>
          <cell r="X285">
            <v>510099</v>
          </cell>
          <cell r="Y285">
            <v>0</v>
          </cell>
        </row>
        <row r="286">
          <cell r="C286">
            <v>510100</v>
          </cell>
          <cell r="D286">
            <v>5</v>
          </cell>
          <cell r="E286">
            <v>2</v>
          </cell>
          <cell r="F286">
            <v>1</v>
          </cell>
          <cell r="G286">
            <v>1</v>
          </cell>
          <cell r="H286">
            <v>1</v>
          </cell>
          <cell r="I286">
            <v>4</v>
          </cell>
          <cell r="J286">
            <v>1</v>
          </cell>
          <cell r="K286">
            <v>1</v>
          </cell>
          <cell r="L286">
            <v>2</v>
          </cell>
          <cell r="M286">
            <v>1</v>
          </cell>
          <cell r="N286">
            <v>3</v>
          </cell>
          <cell r="O286">
            <v>1</v>
          </cell>
          <cell r="P286">
            <v>1</v>
          </cell>
          <cell r="Q286">
            <v>1</v>
          </cell>
          <cell r="R286">
            <v>1</v>
          </cell>
          <cell r="S286">
            <v>2</v>
          </cell>
          <cell r="T286">
            <v>1</v>
          </cell>
          <cell r="U286">
            <v>1</v>
          </cell>
          <cell r="W286" t="str">
            <v>521114112131111211</v>
          </cell>
          <cell r="X286">
            <v>510100</v>
          </cell>
          <cell r="Y286">
            <v>0</v>
          </cell>
        </row>
        <row r="287">
          <cell r="C287">
            <v>510101</v>
          </cell>
          <cell r="D287">
            <v>5</v>
          </cell>
          <cell r="E287">
            <v>2</v>
          </cell>
          <cell r="F287">
            <v>1</v>
          </cell>
          <cell r="G287">
            <v>1</v>
          </cell>
          <cell r="H287">
            <v>1</v>
          </cell>
          <cell r="I287">
            <v>4</v>
          </cell>
          <cell r="J287">
            <v>1</v>
          </cell>
          <cell r="K287">
            <v>1</v>
          </cell>
          <cell r="L287">
            <v>3</v>
          </cell>
          <cell r="M287">
            <v>1</v>
          </cell>
          <cell r="N287">
            <v>3</v>
          </cell>
          <cell r="O287">
            <v>1</v>
          </cell>
          <cell r="P287">
            <v>1</v>
          </cell>
          <cell r="Q287">
            <v>1</v>
          </cell>
          <cell r="R287">
            <v>1</v>
          </cell>
          <cell r="S287">
            <v>2</v>
          </cell>
          <cell r="T287">
            <v>1</v>
          </cell>
          <cell r="U287">
            <v>1</v>
          </cell>
          <cell r="W287" t="str">
            <v>521114113131111211</v>
          </cell>
          <cell r="X287">
            <v>510101</v>
          </cell>
          <cell r="Y287">
            <v>0</v>
          </cell>
        </row>
        <row r="288">
          <cell r="C288">
            <v>510102</v>
          </cell>
          <cell r="D288">
            <v>5</v>
          </cell>
          <cell r="E288">
            <v>2</v>
          </cell>
          <cell r="F288">
            <v>1</v>
          </cell>
          <cell r="G288">
            <v>1</v>
          </cell>
          <cell r="H288">
            <v>1</v>
          </cell>
          <cell r="I288">
            <v>4</v>
          </cell>
          <cell r="J288">
            <v>1</v>
          </cell>
          <cell r="K288">
            <v>1</v>
          </cell>
          <cell r="L288">
            <v>4</v>
          </cell>
          <cell r="M288">
            <v>1</v>
          </cell>
          <cell r="N288">
            <v>3</v>
          </cell>
          <cell r="O288">
            <v>1</v>
          </cell>
          <cell r="P288">
            <v>1</v>
          </cell>
          <cell r="Q288">
            <v>1</v>
          </cell>
          <cell r="R288">
            <v>1</v>
          </cell>
          <cell r="S288">
            <v>2</v>
          </cell>
          <cell r="T288">
            <v>1</v>
          </cell>
          <cell r="U288">
            <v>1</v>
          </cell>
          <cell r="W288" t="str">
            <v>521114114131111211</v>
          </cell>
          <cell r="X288">
            <v>510102</v>
          </cell>
          <cell r="Y288">
            <v>0</v>
          </cell>
        </row>
        <row r="289">
          <cell r="C289">
            <v>510103</v>
          </cell>
          <cell r="D289">
            <v>5</v>
          </cell>
          <cell r="E289">
            <v>2</v>
          </cell>
          <cell r="F289">
            <v>1</v>
          </cell>
          <cell r="G289">
            <v>1</v>
          </cell>
          <cell r="H289">
            <v>1</v>
          </cell>
          <cell r="I289">
            <v>4</v>
          </cell>
          <cell r="J289">
            <v>1</v>
          </cell>
          <cell r="K289">
            <v>1</v>
          </cell>
          <cell r="L289">
            <v>2</v>
          </cell>
          <cell r="M289">
            <v>1</v>
          </cell>
          <cell r="N289">
            <v>3</v>
          </cell>
          <cell r="O289">
            <v>1</v>
          </cell>
          <cell r="P289">
            <v>1</v>
          </cell>
          <cell r="Q289">
            <v>1</v>
          </cell>
          <cell r="R289">
            <v>1</v>
          </cell>
          <cell r="S289">
            <v>1</v>
          </cell>
          <cell r="T289">
            <v>1</v>
          </cell>
          <cell r="U289">
            <v>3</v>
          </cell>
          <cell r="W289" t="str">
            <v>521114112131111113</v>
          </cell>
          <cell r="X289">
            <v>510103</v>
          </cell>
          <cell r="Y289">
            <v>0</v>
          </cell>
        </row>
        <row r="290">
          <cell r="C290">
            <v>510104</v>
          </cell>
          <cell r="D290">
            <v>5</v>
          </cell>
          <cell r="E290">
            <v>2</v>
          </cell>
          <cell r="F290">
            <v>1</v>
          </cell>
          <cell r="G290">
            <v>1</v>
          </cell>
          <cell r="H290">
            <v>1</v>
          </cell>
          <cell r="I290">
            <v>4</v>
          </cell>
          <cell r="J290">
            <v>1</v>
          </cell>
          <cell r="K290">
            <v>1</v>
          </cell>
          <cell r="L290">
            <v>3</v>
          </cell>
          <cell r="M290">
            <v>1</v>
          </cell>
          <cell r="N290">
            <v>3</v>
          </cell>
          <cell r="O290">
            <v>1</v>
          </cell>
          <cell r="P290">
            <v>1</v>
          </cell>
          <cell r="Q290">
            <v>1</v>
          </cell>
          <cell r="R290">
            <v>1</v>
          </cell>
          <cell r="S290">
            <v>1</v>
          </cell>
          <cell r="T290">
            <v>1</v>
          </cell>
          <cell r="U290">
            <v>3</v>
          </cell>
          <cell r="W290" t="str">
            <v>521114113131111113</v>
          </cell>
          <cell r="X290">
            <v>510104</v>
          </cell>
          <cell r="Y290">
            <v>0</v>
          </cell>
        </row>
        <row r="291">
          <cell r="C291">
            <v>510105</v>
          </cell>
          <cell r="D291">
            <v>5</v>
          </cell>
          <cell r="E291">
            <v>2</v>
          </cell>
          <cell r="F291">
            <v>1</v>
          </cell>
          <cell r="G291">
            <v>1</v>
          </cell>
          <cell r="H291">
            <v>1</v>
          </cell>
          <cell r="I291">
            <v>4</v>
          </cell>
          <cell r="J291">
            <v>1</v>
          </cell>
          <cell r="K291">
            <v>1</v>
          </cell>
          <cell r="L291">
            <v>4</v>
          </cell>
          <cell r="M291">
            <v>1</v>
          </cell>
          <cell r="N291">
            <v>3</v>
          </cell>
          <cell r="O291">
            <v>1</v>
          </cell>
          <cell r="P291">
            <v>1</v>
          </cell>
          <cell r="Q291">
            <v>1</v>
          </cell>
          <cell r="R291">
            <v>1</v>
          </cell>
          <cell r="S291">
            <v>1</v>
          </cell>
          <cell r="T291">
            <v>1</v>
          </cell>
          <cell r="U291">
            <v>3</v>
          </cell>
          <cell r="W291" t="str">
            <v>521114114131111113</v>
          </cell>
          <cell r="X291">
            <v>510105</v>
          </cell>
          <cell r="Y291">
            <v>0</v>
          </cell>
        </row>
        <row r="292">
          <cell r="C292">
            <v>510129</v>
          </cell>
          <cell r="D292">
            <v>5</v>
          </cell>
          <cell r="E292">
            <v>2</v>
          </cell>
          <cell r="F292">
            <v>1</v>
          </cell>
          <cell r="G292">
            <v>1</v>
          </cell>
          <cell r="H292">
            <v>1</v>
          </cell>
          <cell r="I292">
            <v>4</v>
          </cell>
          <cell r="J292">
            <v>1</v>
          </cell>
          <cell r="K292">
            <v>1</v>
          </cell>
          <cell r="L292">
            <v>9</v>
          </cell>
          <cell r="M292">
            <v>3</v>
          </cell>
          <cell r="N292">
            <v>3</v>
          </cell>
          <cell r="O292">
            <v>1</v>
          </cell>
          <cell r="P292">
            <v>1</v>
          </cell>
          <cell r="Q292">
            <v>1</v>
          </cell>
          <cell r="R292">
            <v>1</v>
          </cell>
          <cell r="S292">
            <v>1</v>
          </cell>
          <cell r="T292">
            <v>1</v>
          </cell>
          <cell r="U292">
            <v>1</v>
          </cell>
          <cell r="W292" t="str">
            <v>521114119331111111</v>
          </cell>
          <cell r="X292">
            <v>510129</v>
          </cell>
          <cell r="Y292">
            <v>0</v>
          </cell>
        </row>
        <row r="293">
          <cell r="C293">
            <v>510139</v>
          </cell>
          <cell r="D293">
            <v>5</v>
          </cell>
          <cell r="E293">
            <v>2</v>
          </cell>
          <cell r="F293">
            <v>1</v>
          </cell>
          <cell r="G293">
            <v>1</v>
          </cell>
          <cell r="H293">
            <v>1</v>
          </cell>
          <cell r="I293">
            <v>4</v>
          </cell>
          <cell r="J293">
            <v>1</v>
          </cell>
          <cell r="K293">
            <v>1</v>
          </cell>
          <cell r="L293">
            <v>8</v>
          </cell>
          <cell r="M293">
            <v>3</v>
          </cell>
          <cell r="N293">
            <v>3</v>
          </cell>
          <cell r="O293">
            <v>1</v>
          </cell>
          <cell r="P293">
            <v>1</v>
          </cell>
          <cell r="Q293">
            <v>1</v>
          </cell>
          <cell r="R293">
            <v>1</v>
          </cell>
          <cell r="S293">
            <v>1</v>
          </cell>
          <cell r="T293">
            <v>1</v>
          </cell>
          <cell r="U293">
            <v>1</v>
          </cell>
          <cell r="W293" t="str">
            <v>521114118331111111</v>
          </cell>
          <cell r="X293">
            <v>510139</v>
          </cell>
          <cell r="Y293">
            <v>0</v>
          </cell>
        </row>
        <row r="294">
          <cell r="C294">
            <v>510159</v>
          </cell>
          <cell r="D294">
            <v>5</v>
          </cell>
          <cell r="E294">
            <v>2</v>
          </cell>
          <cell r="F294">
            <v>1</v>
          </cell>
          <cell r="G294">
            <v>1</v>
          </cell>
          <cell r="H294">
            <v>1</v>
          </cell>
          <cell r="I294">
            <v>4</v>
          </cell>
          <cell r="J294">
            <v>1</v>
          </cell>
          <cell r="K294">
            <v>1</v>
          </cell>
          <cell r="L294">
            <v>3</v>
          </cell>
          <cell r="M294">
            <v>3</v>
          </cell>
          <cell r="N294">
            <v>3</v>
          </cell>
          <cell r="O294">
            <v>1</v>
          </cell>
          <cell r="P294">
            <v>1</v>
          </cell>
          <cell r="Q294">
            <v>1</v>
          </cell>
          <cell r="R294">
            <v>1</v>
          </cell>
          <cell r="S294">
            <v>1</v>
          </cell>
          <cell r="T294">
            <v>1</v>
          </cell>
          <cell r="U294">
            <v>1</v>
          </cell>
          <cell r="W294" t="str">
            <v>521114113331111111</v>
          </cell>
          <cell r="X294">
            <v>510159</v>
          </cell>
          <cell r="Y294">
            <v>0</v>
          </cell>
        </row>
        <row r="295">
          <cell r="C295">
            <v>510169</v>
          </cell>
          <cell r="D295">
            <v>5</v>
          </cell>
          <cell r="E295">
            <v>2</v>
          </cell>
          <cell r="F295">
            <v>1</v>
          </cell>
          <cell r="G295">
            <v>1</v>
          </cell>
          <cell r="H295">
            <v>1</v>
          </cell>
          <cell r="I295">
            <v>4</v>
          </cell>
          <cell r="J295">
            <v>1</v>
          </cell>
          <cell r="K295">
            <v>1</v>
          </cell>
          <cell r="L295">
            <v>4</v>
          </cell>
          <cell r="M295">
            <v>3</v>
          </cell>
          <cell r="N295">
            <v>3</v>
          </cell>
          <cell r="O295">
            <v>1</v>
          </cell>
          <cell r="P295">
            <v>1</v>
          </cell>
          <cell r="Q295">
            <v>1</v>
          </cell>
          <cell r="R295">
            <v>1</v>
          </cell>
          <cell r="S295">
            <v>1</v>
          </cell>
          <cell r="T295">
            <v>1</v>
          </cell>
          <cell r="U295">
            <v>1</v>
          </cell>
          <cell r="W295" t="str">
            <v>521114114331111111</v>
          </cell>
          <cell r="X295">
            <v>510169</v>
          </cell>
          <cell r="Y295">
            <v>0</v>
          </cell>
        </row>
        <row r="296">
          <cell r="C296">
            <v>510199</v>
          </cell>
          <cell r="D296">
            <v>5</v>
          </cell>
          <cell r="E296">
            <v>2</v>
          </cell>
          <cell r="F296">
            <v>1</v>
          </cell>
          <cell r="G296">
            <v>1</v>
          </cell>
          <cell r="H296">
            <v>1</v>
          </cell>
          <cell r="I296">
            <v>4</v>
          </cell>
          <cell r="J296">
            <v>1</v>
          </cell>
          <cell r="K296">
            <v>1</v>
          </cell>
          <cell r="L296">
            <v>3</v>
          </cell>
          <cell r="M296">
            <v>2</v>
          </cell>
          <cell r="N296">
            <v>3</v>
          </cell>
          <cell r="O296">
            <v>1</v>
          </cell>
          <cell r="P296">
            <v>1</v>
          </cell>
          <cell r="Q296">
            <v>1</v>
          </cell>
          <cell r="R296">
            <v>1</v>
          </cell>
          <cell r="S296">
            <v>1</v>
          </cell>
          <cell r="T296">
            <v>1</v>
          </cell>
          <cell r="U296">
            <v>1</v>
          </cell>
          <cell r="W296" t="str">
            <v>521114113231111111</v>
          </cell>
          <cell r="X296">
            <v>510199</v>
          </cell>
          <cell r="Y296">
            <v>0</v>
          </cell>
        </row>
        <row r="297">
          <cell r="C297">
            <v>510200</v>
          </cell>
          <cell r="D297">
            <v>5</v>
          </cell>
          <cell r="E297">
            <v>2</v>
          </cell>
          <cell r="F297">
            <v>1</v>
          </cell>
          <cell r="G297">
            <v>1</v>
          </cell>
          <cell r="H297">
            <v>1</v>
          </cell>
          <cell r="I297">
            <v>4</v>
          </cell>
          <cell r="J297">
            <v>1</v>
          </cell>
          <cell r="K297">
            <v>1</v>
          </cell>
          <cell r="L297">
            <v>2</v>
          </cell>
          <cell r="M297">
            <v>1</v>
          </cell>
          <cell r="N297">
            <v>1</v>
          </cell>
          <cell r="O297">
            <v>1</v>
          </cell>
          <cell r="P297">
            <v>2</v>
          </cell>
          <cell r="Q297">
            <v>1</v>
          </cell>
          <cell r="R297">
            <v>1</v>
          </cell>
          <cell r="S297">
            <v>2</v>
          </cell>
          <cell r="T297">
            <v>1</v>
          </cell>
          <cell r="U297">
            <v>1</v>
          </cell>
          <cell r="W297" t="str">
            <v>521114112111211211</v>
          </cell>
          <cell r="X297">
            <v>510200</v>
          </cell>
          <cell r="Y297">
            <v>0</v>
          </cell>
        </row>
        <row r="298">
          <cell r="C298">
            <v>510201</v>
          </cell>
          <cell r="D298">
            <v>5</v>
          </cell>
          <cell r="E298">
            <v>2</v>
          </cell>
          <cell r="F298">
            <v>1</v>
          </cell>
          <cell r="G298">
            <v>1</v>
          </cell>
          <cell r="H298">
            <v>2</v>
          </cell>
          <cell r="I298">
            <v>4</v>
          </cell>
          <cell r="J298">
            <v>1</v>
          </cell>
          <cell r="K298">
            <v>1</v>
          </cell>
          <cell r="L298">
            <v>3</v>
          </cell>
          <cell r="M298">
            <v>1</v>
          </cell>
          <cell r="N298">
            <v>1</v>
          </cell>
          <cell r="O298">
            <v>2</v>
          </cell>
          <cell r="P298">
            <v>2</v>
          </cell>
          <cell r="Q298">
            <v>1</v>
          </cell>
          <cell r="R298">
            <v>1</v>
          </cell>
          <cell r="S298">
            <v>2</v>
          </cell>
          <cell r="T298">
            <v>1</v>
          </cell>
          <cell r="U298">
            <v>1</v>
          </cell>
          <cell r="W298" t="str">
            <v>521124113112211211</v>
          </cell>
          <cell r="X298">
            <v>510201</v>
          </cell>
          <cell r="Y298">
            <v>0</v>
          </cell>
        </row>
        <row r="299">
          <cell r="C299">
            <v>510300</v>
          </cell>
          <cell r="D299">
            <v>5</v>
          </cell>
          <cell r="E299">
            <v>2</v>
          </cell>
          <cell r="F299">
            <v>1</v>
          </cell>
          <cell r="G299">
            <v>1</v>
          </cell>
          <cell r="H299">
            <v>1</v>
          </cell>
          <cell r="I299">
            <v>4</v>
          </cell>
          <cell r="J299">
            <v>1</v>
          </cell>
          <cell r="K299">
            <v>1</v>
          </cell>
          <cell r="L299">
            <v>2</v>
          </cell>
          <cell r="M299">
            <v>1</v>
          </cell>
          <cell r="N299">
            <v>3</v>
          </cell>
          <cell r="O299">
            <v>1</v>
          </cell>
          <cell r="P299">
            <v>2</v>
          </cell>
          <cell r="Q299">
            <v>1</v>
          </cell>
          <cell r="R299">
            <v>1</v>
          </cell>
          <cell r="S299">
            <v>2</v>
          </cell>
          <cell r="T299">
            <v>1</v>
          </cell>
          <cell r="U299">
            <v>1</v>
          </cell>
          <cell r="W299" t="str">
            <v>521114112131211211</v>
          </cell>
          <cell r="X299">
            <v>510300</v>
          </cell>
          <cell r="Y299">
            <v>0</v>
          </cell>
        </row>
        <row r="300">
          <cell r="C300">
            <v>510304</v>
          </cell>
          <cell r="D300">
            <v>5</v>
          </cell>
          <cell r="E300">
            <v>2</v>
          </cell>
          <cell r="F300">
            <v>1</v>
          </cell>
          <cell r="G300">
            <v>1</v>
          </cell>
          <cell r="H300">
            <v>1</v>
          </cell>
          <cell r="I300">
            <v>4</v>
          </cell>
          <cell r="J300">
            <v>1</v>
          </cell>
          <cell r="K300">
            <v>1</v>
          </cell>
          <cell r="L300">
            <v>5</v>
          </cell>
          <cell r="M300">
            <v>1</v>
          </cell>
          <cell r="N300">
            <v>3</v>
          </cell>
          <cell r="O300">
            <v>1</v>
          </cell>
          <cell r="P300">
            <v>2</v>
          </cell>
          <cell r="Q300">
            <v>1</v>
          </cell>
          <cell r="R300">
            <v>1</v>
          </cell>
          <cell r="S300">
            <v>2</v>
          </cell>
          <cell r="T300">
            <v>1</v>
          </cell>
          <cell r="U300">
            <v>1</v>
          </cell>
          <cell r="W300" t="str">
            <v>521114115131211211</v>
          </cell>
          <cell r="X300">
            <v>510304</v>
          </cell>
          <cell r="Y300">
            <v>0</v>
          </cell>
        </row>
        <row r="301">
          <cell r="C301">
            <v>510400</v>
          </cell>
          <cell r="D301">
            <v>5</v>
          </cell>
          <cell r="E301">
            <v>2</v>
          </cell>
          <cell r="F301">
            <v>1</v>
          </cell>
          <cell r="G301">
            <v>1</v>
          </cell>
          <cell r="H301">
            <v>2</v>
          </cell>
          <cell r="I301">
            <v>4</v>
          </cell>
          <cell r="J301">
            <v>1</v>
          </cell>
          <cell r="K301">
            <v>1</v>
          </cell>
          <cell r="L301">
            <v>2</v>
          </cell>
          <cell r="M301">
            <v>1</v>
          </cell>
          <cell r="N301">
            <v>1</v>
          </cell>
          <cell r="O301">
            <v>1</v>
          </cell>
          <cell r="P301">
            <v>1</v>
          </cell>
          <cell r="Q301">
            <v>1</v>
          </cell>
          <cell r="R301">
            <v>1</v>
          </cell>
          <cell r="S301">
            <v>2</v>
          </cell>
          <cell r="T301">
            <v>1</v>
          </cell>
          <cell r="U301">
            <v>1</v>
          </cell>
          <cell r="W301" t="str">
            <v>521124112111111211</v>
          </cell>
          <cell r="X301">
            <v>510400</v>
          </cell>
          <cell r="Y301">
            <v>0</v>
          </cell>
        </row>
        <row r="302">
          <cell r="C302">
            <v>510502</v>
          </cell>
          <cell r="D302">
            <v>5</v>
          </cell>
          <cell r="E302">
            <v>2</v>
          </cell>
          <cell r="F302">
            <v>1</v>
          </cell>
          <cell r="G302">
            <v>1</v>
          </cell>
          <cell r="H302">
            <v>1</v>
          </cell>
          <cell r="I302">
            <v>4</v>
          </cell>
          <cell r="J302">
            <v>1</v>
          </cell>
          <cell r="K302">
            <v>1</v>
          </cell>
          <cell r="L302">
            <v>5</v>
          </cell>
          <cell r="M302">
            <v>1</v>
          </cell>
          <cell r="N302">
            <v>3</v>
          </cell>
          <cell r="O302">
            <v>1</v>
          </cell>
          <cell r="P302">
            <v>1</v>
          </cell>
          <cell r="Q302">
            <v>1</v>
          </cell>
          <cell r="R302">
            <v>1</v>
          </cell>
          <cell r="S302">
            <v>2</v>
          </cell>
          <cell r="T302">
            <v>1</v>
          </cell>
          <cell r="U302">
            <v>1</v>
          </cell>
          <cell r="W302" t="str">
            <v>521114115131111211</v>
          </cell>
          <cell r="X302">
            <v>510502</v>
          </cell>
          <cell r="Y302">
            <v>0</v>
          </cell>
        </row>
        <row r="303">
          <cell r="C303">
            <v>510504</v>
          </cell>
          <cell r="D303">
            <v>5</v>
          </cell>
          <cell r="E303">
            <v>2</v>
          </cell>
          <cell r="F303">
            <v>1</v>
          </cell>
          <cell r="G303">
            <v>1</v>
          </cell>
          <cell r="H303">
            <v>2</v>
          </cell>
          <cell r="I303">
            <v>4</v>
          </cell>
          <cell r="J303">
            <v>1</v>
          </cell>
          <cell r="K303">
            <v>1</v>
          </cell>
          <cell r="L303">
            <v>5</v>
          </cell>
          <cell r="M303">
            <v>1</v>
          </cell>
          <cell r="N303">
            <v>3</v>
          </cell>
          <cell r="O303">
            <v>1</v>
          </cell>
          <cell r="P303">
            <v>1</v>
          </cell>
          <cell r="Q303">
            <v>1</v>
          </cell>
          <cell r="R303">
            <v>1</v>
          </cell>
          <cell r="S303">
            <v>2</v>
          </cell>
          <cell r="T303">
            <v>1</v>
          </cell>
          <cell r="U303">
            <v>1</v>
          </cell>
          <cell r="W303" t="str">
            <v>521124115131111211</v>
          </cell>
          <cell r="X303">
            <v>510504</v>
          </cell>
          <cell r="Y303">
            <v>0</v>
          </cell>
        </row>
        <row r="304">
          <cell r="C304">
            <v>510701</v>
          </cell>
          <cell r="D304">
            <v>5</v>
          </cell>
          <cell r="E304">
            <v>2</v>
          </cell>
          <cell r="F304">
            <v>1</v>
          </cell>
          <cell r="G304">
            <v>1</v>
          </cell>
          <cell r="H304">
            <v>1</v>
          </cell>
          <cell r="I304">
            <v>4</v>
          </cell>
          <cell r="J304">
            <v>1</v>
          </cell>
          <cell r="K304">
            <v>1</v>
          </cell>
          <cell r="L304">
            <v>3</v>
          </cell>
          <cell r="M304">
            <v>1</v>
          </cell>
          <cell r="N304">
            <v>1</v>
          </cell>
          <cell r="O304">
            <v>1</v>
          </cell>
          <cell r="P304">
            <v>2</v>
          </cell>
          <cell r="Q304">
            <v>1</v>
          </cell>
          <cell r="R304">
            <v>1</v>
          </cell>
          <cell r="S304">
            <v>2</v>
          </cell>
          <cell r="T304">
            <v>1</v>
          </cell>
          <cell r="U304">
            <v>1</v>
          </cell>
          <cell r="W304" t="str">
            <v>521114113111211211</v>
          </cell>
          <cell r="X304">
            <v>510701</v>
          </cell>
          <cell r="Y304">
            <v>0</v>
          </cell>
        </row>
        <row r="305">
          <cell r="C305">
            <v>510804</v>
          </cell>
          <cell r="D305">
            <v>5</v>
          </cell>
          <cell r="E305">
            <v>2</v>
          </cell>
          <cell r="F305">
            <v>1</v>
          </cell>
          <cell r="G305">
            <v>1</v>
          </cell>
          <cell r="H305">
            <v>2</v>
          </cell>
          <cell r="I305">
            <v>4</v>
          </cell>
          <cell r="J305">
            <v>1</v>
          </cell>
          <cell r="K305">
            <v>1</v>
          </cell>
          <cell r="L305">
            <v>5</v>
          </cell>
          <cell r="M305">
            <v>1</v>
          </cell>
          <cell r="N305">
            <v>3</v>
          </cell>
          <cell r="O305">
            <v>1</v>
          </cell>
          <cell r="P305">
            <v>2</v>
          </cell>
          <cell r="Q305">
            <v>1</v>
          </cell>
          <cell r="R305">
            <v>1</v>
          </cell>
          <cell r="S305">
            <v>2</v>
          </cell>
          <cell r="T305">
            <v>1</v>
          </cell>
          <cell r="U305">
            <v>1</v>
          </cell>
          <cell r="W305" t="str">
            <v>521124115131211211</v>
          </cell>
          <cell r="X305">
            <v>510804</v>
          </cell>
          <cell r="Y305">
            <v>0</v>
          </cell>
        </row>
        <row r="306">
          <cell r="C306">
            <v>512106</v>
          </cell>
          <cell r="D306">
            <v>5</v>
          </cell>
          <cell r="E306">
            <v>2</v>
          </cell>
          <cell r="F306">
            <v>1</v>
          </cell>
          <cell r="G306">
            <v>3</v>
          </cell>
          <cell r="H306">
            <v>1</v>
          </cell>
          <cell r="I306">
            <v>4</v>
          </cell>
          <cell r="J306">
            <v>1</v>
          </cell>
          <cell r="K306">
            <v>1</v>
          </cell>
          <cell r="L306">
            <v>9</v>
          </cell>
          <cell r="M306">
            <v>1</v>
          </cell>
          <cell r="N306">
            <v>3</v>
          </cell>
          <cell r="O306">
            <v>3</v>
          </cell>
          <cell r="P306">
            <v>1</v>
          </cell>
          <cell r="Q306">
            <v>1</v>
          </cell>
          <cell r="R306">
            <v>1</v>
          </cell>
          <cell r="S306">
            <v>1</v>
          </cell>
          <cell r="T306">
            <v>1</v>
          </cell>
          <cell r="U306">
            <v>2</v>
          </cell>
          <cell r="W306" t="str">
            <v>521314119133111112</v>
          </cell>
          <cell r="X306">
            <v>512106</v>
          </cell>
          <cell r="Y306">
            <v>0</v>
          </cell>
        </row>
        <row r="307">
          <cell r="C307">
            <v>513106</v>
          </cell>
          <cell r="D307">
            <v>5</v>
          </cell>
          <cell r="E307">
            <v>2</v>
          </cell>
          <cell r="F307">
            <v>1</v>
          </cell>
          <cell r="G307">
            <v>3</v>
          </cell>
          <cell r="H307">
            <v>1</v>
          </cell>
          <cell r="I307">
            <v>2</v>
          </cell>
          <cell r="J307">
            <v>1</v>
          </cell>
          <cell r="K307">
            <v>1</v>
          </cell>
          <cell r="L307">
            <v>9</v>
          </cell>
          <cell r="M307">
            <v>1</v>
          </cell>
          <cell r="N307">
            <v>3</v>
          </cell>
          <cell r="O307">
            <v>3</v>
          </cell>
          <cell r="P307">
            <v>1</v>
          </cell>
          <cell r="Q307">
            <v>1</v>
          </cell>
          <cell r="R307">
            <v>10</v>
          </cell>
          <cell r="S307">
            <v>1</v>
          </cell>
          <cell r="T307">
            <v>1</v>
          </cell>
          <cell r="U307">
            <v>2</v>
          </cell>
          <cell r="W307" t="str">
            <v>5213121191331110112</v>
          </cell>
          <cell r="X307">
            <v>513106</v>
          </cell>
          <cell r="Y307">
            <v>0</v>
          </cell>
        </row>
        <row r="308">
          <cell r="C308">
            <v>514194</v>
          </cell>
          <cell r="D308">
            <v>5</v>
          </cell>
          <cell r="E308">
            <v>2</v>
          </cell>
          <cell r="F308">
            <v>1</v>
          </cell>
          <cell r="G308">
            <v>1</v>
          </cell>
          <cell r="H308">
            <v>3</v>
          </cell>
          <cell r="I308">
            <v>2</v>
          </cell>
          <cell r="J308">
            <v>1</v>
          </cell>
          <cell r="K308">
            <v>1</v>
          </cell>
          <cell r="L308">
            <v>0</v>
          </cell>
          <cell r="M308">
            <v>1</v>
          </cell>
          <cell r="N308">
            <v>3</v>
          </cell>
          <cell r="O308">
            <v>3</v>
          </cell>
          <cell r="P308">
            <v>1</v>
          </cell>
          <cell r="Q308">
            <v>1</v>
          </cell>
          <cell r="R308">
            <v>11</v>
          </cell>
          <cell r="S308">
            <v>2</v>
          </cell>
          <cell r="T308">
            <v>1</v>
          </cell>
          <cell r="U308">
            <v>1</v>
          </cell>
          <cell r="W308" t="str">
            <v>5211321101331111211</v>
          </cell>
          <cell r="X308">
            <v>514194</v>
          </cell>
          <cell r="Y308">
            <v>0</v>
          </cell>
        </row>
        <row r="309">
          <cell r="C309">
            <v>519104</v>
          </cell>
          <cell r="D309">
            <v>5</v>
          </cell>
          <cell r="E309">
            <v>2</v>
          </cell>
          <cell r="F309">
            <v>1</v>
          </cell>
          <cell r="G309">
            <v>1</v>
          </cell>
          <cell r="H309">
            <v>1</v>
          </cell>
          <cell r="I309">
            <v>4</v>
          </cell>
          <cell r="J309">
            <v>1</v>
          </cell>
          <cell r="K309">
            <v>1</v>
          </cell>
          <cell r="L309">
            <v>0</v>
          </cell>
          <cell r="M309">
            <v>1</v>
          </cell>
          <cell r="N309">
            <v>3</v>
          </cell>
          <cell r="O309">
            <v>1</v>
          </cell>
          <cell r="P309">
            <v>1</v>
          </cell>
          <cell r="Q309">
            <v>1</v>
          </cell>
          <cell r="R309">
            <v>11</v>
          </cell>
          <cell r="S309">
            <v>2</v>
          </cell>
          <cell r="T309">
            <v>1</v>
          </cell>
          <cell r="U309">
            <v>1</v>
          </cell>
          <cell r="W309" t="str">
            <v>5211141101311111211</v>
          </cell>
          <cell r="X309">
            <v>519104</v>
          </cell>
          <cell r="Y309">
            <v>0</v>
          </cell>
        </row>
        <row r="310">
          <cell r="C310">
            <v>525049</v>
          </cell>
          <cell r="D310">
            <v>5</v>
          </cell>
          <cell r="E310">
            <v>10</v>
          </cell>
          <cell r="F310">
            <v>1</v>
          </cell>
          <cell r="G310">
            <v>2</v>
          </cell>
          <cell r="H310">
            <v>1</v>
          </cell>
          <cell r="I310">
            <v>4</v>
          </cell>
          <cell r="J310">
            <v>1</v>
          </cell>
          <cell r="K310">
            <v>2</v>
          </cell>
          <cell r="L310">
            <v>2</v>
          </cell>
          <cell r="M310">
            <v>3</v>
          </cell>
          <cell r="N310">
            <v>1</v>
          </cell>
          <cell r="O310">
            <v>1</v>
          </cell>
          <cell r="P310">
            <v>1</v>
          </cell>
          <cell r="Q310">
            <v>1</v>
          </cell>
          <cell r="R310">
            <v>1</v>
          </cell>
          <cell r="S310">
            <v>1</v>
          </cell>
          <cell r="T310">
            <v>1</v>
          </cell>
          <cell r="U310">
            <v>1</v>
          </cell>
          <cell r="W310" t="str">
            <v>5101214122311111111</v>
          </cell>
          <cell r="X310">
            <v>525049</v>
          </cell>
          <cell r="Y310">
            <v>0</v>
          </cell>
        </row>
        <row r="311">
          <cell r="C311">
            <v>525069</v>
          </cell>
          <cell r="D311">
            <v>5</v>
          </cell>
          <cell r="E311">
            <v>10</v>
          </cell>
          <cell r="F311">
            <v>1</v>
          </cell>
          <cell r="G311">
            <v>1</v>
          </cell>
          <cell r="H311">
            <v>0</v>
          </cell>
          <cell r="I311">
            <v>4</v>
          </cell>
          <cell r="J311">
            <v>1</v>
          </cell>
          <cell r="K311">
            <v>2</v>
          </cell>
          <cell r="L311">
            <v>5</v>
          </cell>
          <cell r="M311">
            <v>3</v>
          </cell>
          <cell r="N311">
            <v>3</v>
          </cell>
          <cell r="O311">
            <v>1</v>
          </cell>
          <cell r="P311">
            <v>1</v>
          </cell>
          <cell r="Q311">
            <v>1</v>
          </cell>
          <cell r="R311">
            <v>1</v>
          </cell>
          <cell r="S311">
            <v>1</v>
          </cell>
          <cell r="T311">
            <v>1</v>
          </cell>
          <cell r="U311">
            <v>1</v>
          </cell>
          <cell r="W311" t="str">
            <v>5101104125331111111</v>
          </cell>
          <cell r="X311">
            <v>525069</v>
          </cell>
          <cell r="Y311">
            <v>0</v>
          </cell>
        </row>
        <row r="312">
          <cell r="C312">
            <v>525179</v>
          </cell>
          <cell r="D312">
            <v>5</v>
          </cell>
          <cell r="E312">
            <v>10</v>
          </cell>
          <cell r="F312">
            <v>1</v>
          </cell>
          <cell r="G312">
            <v>1</v>
          </cell>
          <cell r="H312">
            <v>1</v>
          </cell>
          <cell r="I312">
            <v>4</v>
          </cell>
          <cell r="J312">
            <v>1</v>
          </cell>
          <cell r="K312">
            <v>2</v>
          </cell>
          <cell r="L312">
            <v>2</v>
          </cell>
          <cell r="M312">
            <v>6</v>
          </cell>
          <cell r="N312">
            <v>3</v>
          </cell>
          <cell r="O312">
            <v>1</v>
          </cell>
          <cell r="P312">
            <v>1</v>
          </cell>
          <cell r="Q312">
            <v>1</v>
          </cell>
          <cell r="R312">
            <v>1</v>
          </cell>
          <cell r="S312">
            <v>1</v>
          </cell>
          <cell r="T312">
            <v>1</v>
          </cell>
          <cell r="U312">
            <v>1</v>
          </cell>
          <cell r="W312" t="str">
            <v>5101114122631111111</v>
          </cell>
          <cell r="X312">
            <v>525179</v>
          </cell>
          <cell r="Y312">
            <v>0</v>
          </cell>
        </row>
        <row r="313">
          <cell r="C313">
            <v>526069</v>
          </cell>
          <cell r="D313">
            <v>5</v>
          </cell>
          <cell r="E313">
            <v>2</v>
          </cell>
          <cell r="F313">
            <v>1</v>
          </cell>
          <cell r="G313">
            <v>1</v>
          </cell>
          <cell r="H313">
            <v>0</v>
          </cell>
          <cell r="I313">
            <v>4</v>
          </cell>
          <cell r="J313">
            <v>1</v>
          </cell>
          <cell r="K313">
            <v>2</v>
          </cell>
          <cell r="L313">
            <v>5</v>
          </cell>
          <cell r="M313">
            <v>3</v>
          </cell>
          <cell r="N313">
            <v>3</v>
          </cell>
          <cell r="O313">
            <v>1</v>
          </cell>
          <cell r="P313">
            <v>1</v>
          </cell>
          <cell r="Q313">
            <v>1</v>
          </cell>
          <cell r="R313">
            <v>1</v>
          </cell>
          <cell r="S313">
            <v>1</v>
          </cell>
          <cell r="T313">
            <v>1</v>
          </cell>
          <cell r="U313">
            <v>1</v>
          </cell>
          <cell r="W313" t="str">
            <v>521104125331111111</v>
          </cell>
          <cell r="X313">
            <v>526069</v>
          </cell>
          <cell r="Y313">
            <v>0</v>
          </cell>
        </row>
        <row r="314">
          <cell r="C314">
            <v>527069</v>
          </cell>
          <cell r="D314">
            <v>5</v>
          </cell>
          <cell r="E314">
            <v>6</v>
          </cell>
          <cell r="F314">
            <v>1</v>
          </cell>
          <cell r="G314">
            <v>1</v>
          </cell>
          <cell r="H314">
            <v>0</v>
          </cell>
          <cell r="I314">
            <v>4</v>
          </cell>
          <cell r="J314">
            <v>1</v>
          </cell>
          <cell r="K314">
            <v>2</v>
          </cell>
          <cell r="L314">
            <v>5</v>
          </cell>
          <cell r="M314">
            <v>3</v>
          </cell>
          <cell r="N314">
            <v>3</v>
          </cell>
          <cell r="O314">
            <v>1</v>
          </cell>
          <cell r="P314">
            <v>1</v>
          </cell>
          <cell r="Q314">
            <v>1</v>
          </cell>
          <cell r="R314">
            <v>1</v>
          </cell>
          <cell r="S314">
            <v>1</v>
          </cell>
          <cell r="T314">
            <v>1</v>
          </cell>
          <cell r="U314">
            <v>1</v>
          </cell>
          <cell r="W314" t="str">
            <v>561104125331111111</v>
          </cell>
          <cell r="X314">
            <v>527069</v>
          </cell>
          <cell r="Y314">
            <v>0</v>
          </cell>
        </row>
        <row r="315">
          <cell r="C315">
            <v>530169</v>
          </cell>
          <cell r="D315">
            <v>5</v>
          </cell>
          <cell r="E315">
            <v>0</v>
          </cell>
          <cell r="F315">
            <v>1</v>
          </cell>
          <cell r="G315">
            <v>1</v>
          </cell>
          <cell r="H315">
            <v>1</v>
          </cell>
          <cell r="I315">
            <v>3</v>
          </cell>
          <cell r="J315">
            <v>1</v>
          </cell>
          <cell r="K315">
            <v>1</v>
          </cell>
          <cell r="L315">
            <v>5</v>
          </cell>
          <cell r="M315">
            <v>3</v>
          </cell>
          <cell r="N315">
            <v>3</v>
          </cell>
          <cell r="O315">
            <v>1</v>
          </cell>
          <cell r="P315">
            <v>1</v>
          </cell>
          <cell r="Q315">
            <v>1</v>
          </cell>
          <cell r="R315">
            <v>1</v>
          </cell>
          <cell r="S315">
            <v>1</v>
          </cell>
          <cell r="T315">
            <v>1</v>
          </cell>
          <cell r="U315">
            <v>1</v>
          </cell>
          <cell r="W315" t="str">
            <v>501113115331111111</v>
          </cell>
          <cell r="X315">
            <v>530169</v>
          </cell>
          <cell r="Y315">
            <v>0</v>
          </cell>
        </row>
        <row r="316">
          <cell r="C316">
            <v>536069</v>
          </cell>
          <cell r="D316">
            <v>5</v>
          </cell>
          <cell r="E316">
            <v>2</v>
          </cell>
          <cell r="F316">
            <v>1</v>
          </cell>
          <cell r="G316">
            <v>1</v>
          </cell>
          <cell r="H316">
            <v>1</v>
          </cell>
          <cell r="I316">
            <v>4</v>
          </cell>
          <cell r="J316">
            <v>1</v>
          </cell>
          <cell r="K316">
            <v>1</v>
          </cell>
          <cell r="L316">
            <v>5</v>
          </cell>
          <cell r="M316">
            <v>3</v>
          </cell>
          <cell r="N316">
            <v>3</v>
          </cell>
          <cell r="O316">
            <v>1</v>
          </cell>
          <cell r="P316">
            <v>1</v>
          </cell>
          <cell r="Q316">
            <v>1</v>
          </cell>
          <cell r="R316">
            <v>1</v>
          </cell>
          <cell r="S316">
            <v>1</v>
          </cell>
          <cell r="T316">
            <v>1</v>
          </cell>
          <cell r="U316">
            <v>1</v>
          </cell>
          <cell r="W316" t="str">
            <v>521114115331111111</v>
          </cell>
          <cell r="X316">
            <v>536069</v>
          </cell>
          <cell r="Y316">
            <v>0</v>
          </cell>
        </row>
        <row r="317">
          <cell r="C317">
            <v>560000</v>
          </cell>
          <cell r="D317">
            <v>5</v>
          </cell>
          <cell r="E317">
            <v>6</v>
          </cell>
          <cell r="F317">
            <v>1</v>
          </cell>
          <cell r="G317">
            <v>1</v>
          </cell>
          <cell r="H317">
            <v>1</v>
          </cell>
          <cell r="I317">
            <v>4</v>
          </cell>
          <cell r="J317">
            <v>2</v>
          </cell>
          <cell r="K317">
            <v>2</v>
          </cell>
          <cell r="L317">
            <v>2</v>
          </cell>
          <cell r="M317">
            <v>1</v>
          </cell>
          <cell r="N317">
            <v>1</v>
          </cell>
          <cell r="O317">
            <v>1</v>
          </cell>
          <cell r="P317">
            <v>1</v>
          </cell>
          <cell r="Q317">
            <v>1</v>
          </cell>
          <cell r="R317">
            <v>1</v>
          </cell>
          <cell r="S317">
            <v>1</v>
          </cell>
          <cell r="T317">
            <v>1</v>
          </cell>
          <cell r="U317">
            <v>1</v>
          </cell>
          <cell r="W317" t="str">
            <v>561114222111111111</v>
          </cell>
          <cell r="X317">
            <v>560000</v>
          </cell>
          <cell r="Y317">
            <v>0</v>
          </cell>
        </row>
        <row r="318">
          <cell r="C318">
            <v>560010</v>
          </cell>
          <cell r="D318">
            <v>5</v>
          </cell>
          <cell r="E318">
            <v>6</v>
          </cell>
          <cell r="F318">
            <v>1</v>
          </cell>
          <cell r="G318">
            <v>2</v>
          </cell>
          <cell r="H318">
            <v>1</v>
          </cell>
          <cell r="I318">
            <v>4</v>
          </cell>
          <cell r="J318">
            <v>2</v>
          </cell>
          <cell r="K318">
            <v>2</v>
          </cell>
          <cell r="L318">
            <v>2</v>
          </cell>
          <cell r="M318">
            <v>1</v>
          </cell>
          <cell r="N318">
            <v>1</v>
          </cell>
          <cell r="O318">
            <v>1</v>
          </cell>
          <cell r="P318">
            <v>1</v>
          </cell>
          <cell r="Q318">
            <v>1</v>
          </cell>
          <cell r="R318">
            <v>1</v>
          </cell>
          <cell r="S318">
            <v>1</v>
          </cell>
          <cell r="T318">
            <v>1</v>
          </cell>
          <cell r="U318">
            <v>1</v>
          </cell>
          <cell r="W318" t="str">
            <v>561214222111111111</v>
          </cell>
          <cell r="X318">
            <v>560010</v>
          </cell>
          <cell r="Y318">
            <v>0</v>
          </cell>
        </row>
        <row r="319">
          <cell r="C319">
            <v>560100</v>
          </cell>
          <cell r="D319">
            <v>5</v>
          </cell>
          <cell r="E319">
            <v>6</v>
          </cell>
          <cell r="F319">
            <v>1</v>
          </cell>
          <cell r="G319">
            <v>1</v>
          </cell>
          <cell r="H319">
            <v>1</v>
          </cell>
          <cell r="I319">
            <v>4</v>
          </cell>
          <cell r="J319">
            <v>2</v>
          </cell>
          <cell r="K319">
            <v>2</v>
          </cell>
          <cell r="L319">
            <v>2</v>
          </cell>
          <cell r="M319">
            <v>1</v>
          </cell>
          <cell r="N319">
            <v>3</v>
          </cell>
          <cell r="O319">
            <v>1</v>
          </cell>
          <cell r="P319">
            <v>1</v>
          </cell>
          <cell r="Q319">
            <v>1</v>
          </cell>
          <cell r="R319">
            <v>1</v>
          </cell>
          <cell r="S319">
            <v>1</v>
          </cell>
          <cell r="T319">
            <v>1</v>
          </cell>
          <cell r="U319">
            <v>1</v>
          </cell>
          <cell r="W319" t="str">
            <v>561114222131111111</v>
          </cell>
          <cell r="X319">
            <v>560100</v>
          </cell>
          <cell r="Y319">
            <v>0</v>
          </cell>
        </row>
        <row r="320">
          <cell r="C320">
            <v>560110</v>
          </cell>
          <cell r="D320">
            <v>5</v>
          </cell>
          <cell r="E320">
            <v>6</v>
          </cell>
          <cell r="F320">
            <v>1</v>
          </cell>
          <cell r="G320">
            <v>2</v>
          </cell>
          <cell r="H320">
            <v>1</v>
          </cell>
          <cell r="I320">
            <v>4</v>
          </cell>
          <cell r="J320">
            <v>2</v>
          </cell>
          <cell r="K320">
            <v>2</v>
          </cell>
          <cell r="L320">
            <v>2</v>
          </cell>
          <cell r="M320">
            <v>1</v>
          </cell>
          <cell r="N320">
            <v>3</v>
          </cell>
          <cell r="O320">
            <v>1</v>
          </cell>
          <cell r="P320">
            <v>1</v>
          </cell>
          <cell r="Q320">
            <v>1</v>
          </cell>
          <cell r="R320">
            <v>1</v>
          </cell>
          <cell r="S320">
            <v>1</v>
          </cell>
          <cell r="T320">
            <v>1</v>
          </cell>
          <cell r="U320">
            <v>1</v>
          </cell>
          <cell r="W320" t="str">
            <v>561214222131111111</v>
          </cell>
          <cell r="X320">
            <v>560110</v>
          </cell>
          <cell r="Y320">
            <v>0</v>
          </cell>
        </row>
        <row r="321">
          <cell r="C321">
            <v>566109</v>
          </cell>
          <cell r="D321">
            <v>5</v>
          </cell>
          <cell r="E321">
            <v>2</v>
          </cell>
          <cell r="F321">
            <v>1</v>
          </cell>
          <cell r="G321">
            <v>1</v>
          </cell>
          <cell r="H321">
            <v>1</v>
          </cell>
          <cell r="I321">
            <v>4</v>
          </cell>
          <cell r="J321">
            <v>2</v>
          </cell>
          <cell r="K321">
            <v>2</v>
          </cell>
          <cell r="L321">
            <v>5</v>
          </cell>
          <cell r="M321">
            <v>1</v>
          </cell>
          <cell r="N321">
            <v>3</v>
          </cell>
          <cell r="O321">
            <v>1</v>
          </cell>
          <cell r="P321">
            <v>1</v>
          </cell>
          <cell r="Q321">
            <v>1</v>
          </cell>
          <cell r="R321">
            <v>1</v>
          </cell>
          <cell r="S321">
            <v>1</v>
          </cell>
          <cell r="T321">
            <v>1</v>
          </cell>
          <cell r="U321">
            <v>1</v>
          </cell>
          <cell r="W321" t="str">
            <v>521114225131111111</v>
          </cell>
          <cell r="X321">
            <v>566109</v>
          </cell>
          <cell r="Y321">
            <v>0</v>
          </cell>
        </row>
        <row r="322">
          <cell r="C322">
            <v>580000</v>
          </cell>
          <cell r="D322">
            <v>5</v>
          </cell>
          <cell r="E322">
            <v>2</v>
          </cell>
          <cell r="F322">
            <v>1</v>
          </cell>
          <cell r="G322">
            <v>1</v>
          </cell>
          <cell r="H322">
            <v>1</v>
          </cell>
          <cell r="I322">
            <v>4</v>
          </cell>
          <cell r="J322">
            <v>2</v>
          </cell>
          <cell r="K322">
            <v>1</v>
          </cell>
          <cell r="L322">
            <v>2</v>
          </cell>
          <cell r="M322">
            <v>1</v>
          </cell>
          <cell r="N322">
            <v>1</v>
          </cell>
          <cell r="O322">
            <v>1</v>
          </cell>
          <cell r="P322">
            <v>1</v>
          </cell>
          <cell r="Q322">
            <v>1</v>
          </cell>
          <cell r="R322">
            <v>1</v>
          </cell>
          <cell r="S322">
            <v>1</v>
          </cell>
          <cell r="T322">
            <v>1</v>
          </cell>
          <cell r="U322">
            <v>1</v>
          </cell>
          <cell r="W322" t="str">
            <v>521114212111111111</v>
          </cell>
          <cell r="X322">
            <v>580000</v>
          </cell>
          <cell r="Y322">
            <v>0</v>
          </cell>
        </row>
        <row r="323">
          <cell r="C323">
            <v>580001</v>
          </cell>
          <cell r="D323">
            <v>5</v>
          </cell>
          <cell r="E323">
            <v>2</v>
          </cell>
          <cell r="F323">
            <v>1</v>
          </cell>
          <cell r="G323">
            <v>1</v>
          </cell>
          <cell r="H323">
            <v>1</v>
          </cell>
          <cell r="I323">
            <v>4</v>
          </cell>
          <cell r="J323">
            <v>2</v>
          </cell>
          <cell r="K323">
            <v>1</v>
          </cell>
          <cell r="L323">
            <v>3</v>
          </cell>
          <cell r="M323">
            <v>1</v>
          </cell>
          <cell r="N323">
            <v>1</v>
          </cell>
          <cell r="O323">
            <v>1</v>
          </cell>
          <cell r="P323">
            <v>1</v>
          </cell>
          <cell r="Q323">
            <v>1</v>
          </cell>
          <cell r="R323">
            <v>1</v>
          </cell>
          <cell r="S323">
            <v>1</v>
          </cell>
          <cell r="T323">
            <v>1</v>
          </cell>
          <cell r="U323">
            <v>1</v>
          </cell>
          <cell r="W323" t="str">
            <v>521114213111111111</v>
          </cell>
          <cell r="X323">
            <v>580001</v>
          </cell>
          <cell r="Y323">
            <v>0</v>
          </cell>
        </row>
        <row r="324">
          <cell r="C324">
            <v>580100</v>
          </cell>
          <cell r="D324">
            <v>5</v>
          </cell>
          <cell r="E324">
            <v>2</v>
          </cell>
          <cell r="F324">
            <v>1</v>
          </cell>
          <cell r="G324">
            <v>1</v>
          </cell>
          <cell r="H324">
            <v>1</v>
          </cell>
          <cell r="I324">
            <v>4</v>
          </cell>
          <cell r="J324">
            <v>2</v>
          </cell>
          <cell r="K324">
            <v>1</v>
          </cell>
          <cell r="L324">
            <v>2</v>
          </cell>
          <cell r="M324">
            <v>1</v>
          </cell>
          <cell r="N324">
            <v>3</v>
          </cell>
          <cell r="O324">
            <v>1</v>
          </cell>
          <cell r="P324">
            <v>1</v>
          </cell>
          <cell r="Q324">
            <v>1</v>
          </cell>
          <cell r="R324">
            <v>1</v>
          </cell>
          <cell r="S324">
            <v>1</v>
          </cell>
          <cell r="T324">
            <v>1</v>
          </cell>
          <cell r="U324">
            <v>1</v>
          </cell>
          <cell r="W324" t="str">
            <v>521114212131111111</v>
          </cell>
          <cell r="X324">
            <v>580100</v>
          </cell>
          <cell r="Y324">
            <v>0</v>
          </cell>
        </row>
        <row r="325">
          <cell r="C325">
            <v>580101</v>
          </cell>
          <cell r="D325">
            <v>5</v>
          </cell>
          <cell r="E325">
            <v>2</v>
          </cell>
          <cell r="F325">
            <v>1</v>
          </cell>
          <cell r="G325">
            <v>1</v>
          </cell>
          <cell r="H325">
            <v>1</v>
          </cell>
          <cell r="I325">
            <v>4</v>
          </cell>
          <cell r="J325">
            <v>2</v>
          </cell>
          <cell r="K325">
            <v>1</v>
          </cell>
          <cell r="L325">
            <v>3</v>
          </cell>
          <cell r="M325">
            <v>1</v>
          </cell>
          <cell r="N325">
            <v>3</v>
          </cell>
          <cell r="O325">
            <v>1</v>
          </cell>
          <cell r="P325">
            <v>1</v>
          </cell>
          <cell r="Q325">
            <v>1</v>
          </cell>
          <cell r="R325">
            <v>1</v>
          </cell>
          <cell r="S325">
            <v>1</v>
          </cell>
          <cell r="T325">
            <v>1</v>
          </cell>
          <cell r="U325">
            <v>1</v>
          </cell>
          <cell r="W325" t="str">
            <v>521114213131111111</v>
          </cell>
          <cell r="X325">
            <v>580101</v>
          </cell>
          <cell r="Y325">
            <v>0</v>
          </cell>
        </row>
        <row r="326">
          <cell r="C326">
            <v>600009</v>
          </cell>
          <cell r="D326">
            <v>6</v>
          </cell>
          <cell r="E326">
            <v>1</v>
          </cell>
          <cell r="F326">
            <v>1</v>
          </cell>
          <cell r="G326">
            <v>1</v>
          </cell>
          <cell r="H326">
            <v>1</v>
          </cell>
          <cell r="I326">
            <v>2</v>
          </cell>
          <cell r="J326">
            <v>1</v>
          </cell>
          <cell r="K326">
            <v>1</v>
          </cell>
          <cell r="L326">
            <v>1</v>
          </cell>
          <cell r="M326">
            <v>2</v>
          </cell>
          <cell r="N326">
            <v>0</v>
          </cell>
          <cell r="O326">
            <v>1</v>
          </cell>
          <cell r="P326">
            <v>1</v>
          </cell>
          <cell r="Q326">
            <v>1</v>
          </cell>
          <cell r="R326">
            <v>9</v>
          </cell>
          <cell r="S326">
            <v>1</v>
          </cell>
          <cell r="T326">
            <v>1</v>
          </cell>
          <cell r="U326">
            <v>1</v>
          </cell>
          <cell r="W326" t="str">
            <v>611112111201119111</v>
          </cell>
          <cell r="X326">
            <v>600009</v>
          </cell>
          <cell r="Y326">
            <v>0</v>
          </cell>
        </row>
        <row r="327">
          <cell r="C327">
            <v>622000</v>
          </cell>
          <cell r="D327">
            <v>6</v>
          </cell>
          <cell r="E327">
            <v>14</v>
          </cell>
          <cell r="F327">
            <v>1</v>
          </cell>
          <cell r="G327">
            <v>1</v>
          </cell>
          <cell r="H327">
            <v>1</v>
          </cell>
          <cell r="I327">
            <v>3</v>
          </cell>
          <cell r="J327">
            <v>1</v>
          </cell>
          <cell r="K327">
            <v>1</v>
          </cell>
          <cell r="L327">
            <v>1</v>
          </cell>
          <cell r="M327">
            <v>2</v>
          </cell>
          <cell r="N327">
            <v>1</v>
          </cell>
          <cell r="O327">
            <v>1</v>
          </cell>
          <cell r="P327">
            <v>1</v>
          </cell>
          <cell r="Q327">
            <v>1</v>
          </cell>
          <cell r="R327">
            <v>14</v>
          </cell>
          <cell r="S327">
            <v>1</v>
          </cell>
          <cell r="T327">
            <v>1</v>
          </cell>
          <cell r="U327">
            <v>1</v>
          </cell>
          <cell r="W327" t="str">
            <v>61411131112111114111</v>
          </cell>
          <cell r="X327">
            <v>622000</v>
          </cell>
          <cell r="Y327">
            <v>0</v>
          </cell>
        </row>
        <row r="328">
          <cell r="C328">
            <v>680019</v>
          </cell>
          <cell r="D328">
            <v>6</v>
          </cell>
          <cell r="E328">
            <v>1</v>
          </cell>
          <cell r="F328">
            <v>1</v>
          </cell>
          <cell r="G328">
            <v>1</v>
          </cell>
          <cell r="H328">
            <v>1</v>
          </cell>
          <cell r="I328">
            <v>2</v>
          </cell>
          <cell r="J328">
            <v>2</v>
          </cell>
          <cell r="K328">
            <v>1</v>
          </cell>
          <cell r="L328">
            <v>1</v>
          </cell>
          <cell r="M328">
            <v>6</v>
          </cell>
          <cell r="N328">
            <v>0</v>
          </cell>
          <cell r="O328">
            <v>1</v>
          </cell>
          <cell r="P328">
            <v>1</v>
          </cell>
          <cell r="Q328">
            <v>1</v>
          </cell>
          <cell r="R328">
            <v>9</v>
          </cell>
          <cell r="S328">
            <v>1</v>
          </cell>
          <cell r="T328">
            <v>1</v>
          </cell>
          <cell r="U328">
            <v>1</v>
          </cell>
          <cell r="W328" t="str">
            <v>611112211601119111</v>
          </cell>
          <cell r="X328">
            <v>680019</v>
          </cell>
          <cell r="Y328">
            <v>0</v>
          </cell>
        </row>
        <row r="329">
          <cell r="C329">
            <v>0</v>
          </cell>
          <cell r="D329">
            <v>0</v>
          </cell>
          <cell r="E329">
            <v>0</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W329">
            <v>0</v>
          </cell>
          <cell r="X329">
            <v>0</v>
          </cell>
          <cell r="Y329">
            <v>0</v>
          </cell>
        </row>
        <row r="330">
          <cell r="C330">
            <v>0</v>
          </cell>
          <cell r="D330">
            <v>0</v>
          </cell>
          <cell r="E330">
            <v>0</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W330">
            <v>0</v>
          </cell>
          <cell r="X330">
            <v>0</v>
          </cell>
          <cell r="Y330">
            <v>0</v>
          </cell>
        </row>
        <row r="331">
          <cell r="C331">
            <v>0</v>
          </cell>
          <cell r="D331">
            <v>0</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W331">
            <v>0</v>
          </cell>
          <cell r="X331">
            <v>0</v>
          </cell>
          <cell r="Y331">
            <v>0</v>
          </cell>
        </row>
        <row r="332">
          <cell r="C332">
            <v>0</v>
          </cell>
          <cell r="D332">
            <v>0</v>
          </cell>
          <cell r="E332">
            <v>0</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W332">
            <v>0</v>
          </cell>
          <cell r="X332">
            <v>0</v>
          </cell>
          <cell r="Y332">
            <v>0</v>
          </cell>
        </row>
        <row r="333">
          <cell r="C333">
            <v>0</v>
          </cell>
          <cell r="D333">
            <v>0</v>
          </cell>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W333">
            <v>0</v>
          </cell>
          <cell r="X333">
            <v>0</v>
          </cell>
          <cell r="Y333">
            <v>0</v>
          </cell>
        </row>
        <row r="334">
          <cell r="C334">
            <v>0</v>
          </cell>
          <cell r="D334">
            <v>0</v>
          </cell>
          <cell r="E334">
            <v>0</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W334">
            <v>0</v>
          </cell>
          <cell r="X334">
            <v>0</v>
          </cell>
          <cell r="Y334">
            <v>0</v>
          </cell>
        </row>
        <row r="335">
          <cell r="C335">
            <v>0</v>
          </cell>
          <cell r="D335">
            <v>0</v>
          </cell>
          <cell r="E335">
            <v>0</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W335">
            <v>0</v>
          </cell>
          <cell r="X335">
            <v>0</v>
          </cell>
          <cell r="Y335">
            <v>0</v>
          </cell>
        </row>
        <row r="336">
          <cell r="C336">
            <v>0</v>
          </cell>
          <cell r="D336">
            <v>0</v>
          </cell>
          <cell r="E336">
            <v>0</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W336">
            <v>0</v>
          </cell>
          <cell r="X336">
            <v>0</v>
          </cell>
          <cell r="Y336">
            <v>0</v>
          </cell>
        </row>
        <row r="337">
          <cell r="C337">
            <v>0</v>
          </cell>
          <cell r="D337">
            <v>0</v>
          </cell>
          <cell r="E337">
            <v>0</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W337">
            <v>0</v>
          </cell>
          <cell r="X337">
            <v>0</v>
          </cell>
          <cell r="Y337">
            <v>0</v>
          </cell>
        </row>
        <row r="338">
          <cell r="C338">
            <v>0</v>
          </cell>
          <cell r="D338">
            <v>0</v>
          </cell>
          <cell r="E338">
            <v>0</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W338">
            <v>0</v>
          </cell>
          <cell r="X338">
            <v>0</v>
          </cell>
          <cell r="Y338">
            <v>0</v>
          </cell>
        </row>
        <row r="339">
          <cell r="C339">
            <v>0</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W339">
            <v>0</v>
          </cell>
          <cell r="X339">
            <v>0</v>
          </cell>
          <cell r="Y339">
            <v>0</v>
          </cell>
        </row>
        <row r="340">
          <cell r="C340">
            <v>0</v>
          </cell>
          <cell r="D340">
            <v>0</v>
          </cell>
          <cell r="E340">
            <v>0</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W340">
            <v>0</v>
          </cell>
          <cell r="X340">
            <v>0</v>
          </cell>
          <cell r="Y340">
            <v>0</v>
          </cell>
        </row>
        <row r="341">
          <cell r="C341">
            <v>0</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W341">
            <v>0</v>
          </cell>
          <cell r="X341">
            <v>0</v>
          </cell>
          <cell r="Y341">
            <v>0</v>
          </cell>
        </row>
        <row r="342">
          <cell r="C342">
            <v>0</v>
          </cell>
          <cell r="D342">
            <v>0</v>
          </cell>
          <cell r="E342">
            <v>0</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W342">
            <v>0</v>
          </cell>
          <cell r="X342">
            <v>0</v>
          </cell>
          <cell r="Y342">
            <v>0</v>
          </cell>
        </row>
        <row r="343">
          <cell r="C343">
            <v>0</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W343">
            <v>0</v>
          </cell>
          <cell r="X343">
            <v>0</v>
          </cell>
          <cell r="Y343">
            <v>0</v>
          </cell>
        </row>
        <row r="344">
          <cell r="C344">
            <v>0</v>
          </cell>
          <cell r="D344">
            <v>0</v>
          </cell>
          <cell r="E344">
            <v>0</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W344">
            <v>0</v>
          </cell>
          <cell r="X344">
            <v>0</v>
          </cell>
          <cell r="Y344">
            <v>0</v>
          </cell>
        </row>
        <row r="345">
          <cell r="C345">
            <v>0</v>
          </cell>
          <cell r="D345">
            <v>0</v>
          </cell>
          <cell r="E345">
            <v>0</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W345">
            <v>0</v>
          </cell>
          <cell r="X345">
            <v>0</v>
          </cell>
          <cell r="Y345">
            <v>0</v>
          </cell>
        </row>
        <row r="346">
          <cell r="C346">
            <v>0</v>
          </cell>
          <cell r="D346">
            <v>0</v>
          </cell>
          <cell r="E346">
            <v>0</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W346">
            <v>0</v>
          </cell>
          <cell r="X346">
            <v>0</v>
          </cell>
          <cell r="Y346">
            <v>0</v>
          </cell>
        </row>
        <row r="347">
          <cell r="C347">
            <v>0</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W347">
            <v>0</v>
          </cell>
          <cell r="X347">
            <v>0</v>
          </cell>
          <cell r="Y347">
            <v>0</v>
          </cell>
        </row>
        <row r="348">
          <cell r="C348">
            <v>0</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W348">
            <v>0</v>
          </cell>
          <cell r="X348">
            <v>0</v>
          </cell>
          <cell r="Y348">
            <v>0</v>
          </cell>
        </row>
        <row r="349">
          <cell r="C349">
            <v>0</v>
          </cell>
          <cell r="D349">
            <v>0</v>
          </cell>
          <cell r="E349">
            <v>0</v>
          </cell>
          <cell r="F349">
            <v>0</v>
          </cell>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W349">
            <v>0</v>
          </cell>
          <cell r="X349">
            <v>0</v>
          </cell>
          <cell r="Y349">
            <v>0</v>
          </cell>
        </row>
        <row r="350">
          <cell r="C350">
            <v>0</v>
          </cell>
          <cell r="D350">
            <v>0</v>
          </cell>
          <cell r="E350">
            <v>0</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W350">
            <v>0</v>
          </cell>
          <cell r="X350">
            <v>0</v>
          </cell>
          <cell r="Y350">
            <v>0</v>
          </cell>
        </row>
        <row r="351">
          <cell r="C351">
            <v>0</v>
          </cell>
          <cell r="D351">
            <v>0</v>
          </cell>
          <cell r="E351">
            <v>0</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W351">
            <v>0</v>
          </cell>
          <cell r="X351">
            <v>0</v>
          </cell>
          <cell r="Y351">
            <v>0</v>
          </cell>
        </row>
        <row r="352">
          <cell r="C352">
            <v>0</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W352">
            <v>0</v>
          </cell>
          <cell r="X352">
            <v>0</v>
          </cell>
          <cell r="Y352">
            <v>0</v>
          </cell>
        </row>
        <row r="353">
          <cell r="C353">
            <v>0</v>
          </cell>
          <cell r="D353">
            <v>0</v>
          </cell>
          <cell r="E353">
            <v>0</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W353">
            <v>0</v>
          </cell>
          <cell r="X353">
            <v>0</v>
          </cell>
          <cell r="Y353">
            <v>0</v>
          </cell>
        </row>
        <row r="354">
          <cell r="C354">
            <v>0</v>
          </cell>
          <cell r="D354">
            <v>0</v>
          </cell>
          <cell r="E354">
            <v>0</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W354">
            <v>0</v>
          </cell>
          <cell r="X354">
            <v>0</v>
          </cell>
          <cell r="Y354">
            <v>0</v>
          </cell>
        </row>
        <row r="355">
          <cell r="C355">
            <v>0</v>
          </cell>
          <cell r="D355">
            <v>0</v>
          </cell>
          <cell r="E355">
            <v>0</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W355">
            <v>0</v>
          </cell>
          <cell r="X355">
            <v>0</v>
          </cell>
          <cell r="Y355">
            <v>0</v>
          </cell>
        </row>
        <row r="356">
          <cell r="C356">
            <v>0</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W356">
            <v>0</v>
          </cell>
          <cell r="X356">
            <v>0</v>
          </cell>
          <cell r="Y356">
            <v>0</v>
          </cell>
        </row>
        <row r="357">
          <cell r="C357">
            <v>0</v>
          </cell>
          <cell r="D357">
            <v>0</v>
          </cell>
          <cell r="E357">
            <v>0</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W357">
            <v>0</v>
          </cell>
          <cell r="X357">
            <v>0</v>
          </cell>
          <cell r="Y357">
            <v>0</v>
          </cell>
        </row>
        <row r="358">
          <cell r="C358">
            <v>0</v>
          </cell>
          <cell r="D358">
            <v>0</v>
          </cell>
          <cell r="E358">
            <v>0</v>
          </cell>
          <cell r="F358">
            <v>0</v>
          </cell>
          <cell r="G358">
            <v>0</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W358">
            <v>0</v>
          </cell>
          <cell r="X358">
            <v>0</v>
          </cell>
          <cell r="Y358">
            <v>0</v>
          </cell>
        </row>
        <row r="359">
          <cell r="C359">
            <v>0</v>
          </cell>
          <cell r="D359">
            <v>0</v>
          </cell>
          <cell r="E359">
            <v>0</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W359">
            <v>0</v>
          </cell>
          <cell r="X359">
            <v>0</v>
          </cell>
          <cell r="Y359">
            <v>0</v>
          </cell>
        </row>
        <row r="360">
          <cell r="C360">
            <v>0</v>
          </cell>
          <cell r="D360">
            <v>0</v>
          </cell>
          <cell r="E360">
            <v>0</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W360">
            <v>0</v>
          </cell>
          <cell r="X360">
            <v>0</v>
          </cell>
          <cell r="Y360">
            <v>0</v>
          </cell>
        </row>
        <row r="361">
          <cell r="C361">
            <v>0</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W361">
            <v>0</v>
          </cell>
          <cell r="X361">
            <v>0</v>
          </cell>
          <cell r="Y361">
            <v>0</v>
          </cell>
        </row>
        <row r="362">
          <cell r="C362">
            <v>0</v>
          </cell>
          <cell r="D362">
            <v>0</v>
          </cell>
          <cell r="E362">
            <v>0</v>
          </cell>
          <cell r="F362">
            <v>0</v>
          </cell>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W362">
            <v>0</v>
          </cell>
          <cell r="X362">
            <v>0</v>
          </cell>
          <cell r="Y362">
            <v>0</v>
          </cell>
        </row>
        <row r="363">
          <cell r="C363">
            <v>0</v>
          </cell>
          <cell r="D363">
            <v>0</v>
          </cell>
          <cell r="E363">
            <v>0</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W363">
            <v>0</v>
          </cell>
          <cell r="X363">
            <v>0</v>
          </cell>
          <cell r="Y363">
            <v>0</v>
          </cell>
        </row>
        <row r="364">
          <cell r="C364">
            <v>0</v>
          </cell>
          <cell r="D364">
            <v>0</v>
          </cell>
          <cell r="E364">
            <v>0</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W364">
            <v>0</v>
          </cell>
          <cell r="X364">
            <v>0</v>
          </cell>
          <cell r="Y364">
            <v>0</v>
          </cell>
        </row>
        <row r="365">
          <cell r="C365">
            <v>0</v>
          </cell>
          <cell r="D365">
            <v>0</v>
          </cell>
          <cell r="E365">
            <v>0</v>
          </cell>
          <cell r="F365">
            <v>0</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W365">
            <v>0</v>
          </cell>
          <cell r="X365">
            <v>0</v>
          </cell>
          <cell r="Y365">
            <v>0</v>
          </cell>
        </row>
        <row r="366">
          <cell r="C366">
            <v>0</v>
          </cell>
          <cell r="D366">
            <v>0</v>
          </cell>
          <cell r="E366">
            <v>0</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W366">
            <v>0</v>
          </cell>
          <cell r="X366">
            <v>0</v>
          </cell>
          <cell r="Y366">
            <v>0</v>
          </cell>
        </row>
        <row r="367">
          <cell r="C367">
            <v>0</v>
          </cell>
          <cell r="D367">
            <v>0</v>
          </cell>
          <cell r="E367">
            <v>0</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W367">
            <v>0</v>
          </cell>
          <cell r="X367">
            <v>0</v>
          </cell>
          <cell r="Y367">
            <v>0</v>
          </cell>
        </row>
        <row r="368">
          <cell r="C368">
            <v>0</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W368">
            <v>0</v>
          </cell>
          <cell r="X368">
            <v>0</v>
          </cell>
          <cell r="Y368">
            <v>0</v>
          </cell>
        </row>
        <row r="369">
          <cell r="C369">
            <v>0</v>
          </cell>
          <cell r="D369">
            <v>0</v>
          </cell>
          <cell r="E369">
            <v>0</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W369">
            <v>0</v>
          </cell>
          <cell r="X369">
            <v>0</v>
          </cell>
          <cell r="Y369">
            <v>0</v>
          </cell>
        </row>
        <row r="370">
          <cell r="C370">
            <v>0</v>
          </cell>
          <cell r="D370">
            <v>0</v>
          </cell>
          <cell r="E370">
            <v>0</v>
          </cell>
          <cell r="F370">
            <v>0</v>
          </cell>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W370">
            <v>0</v>
          </cell>
          <cell r="X370">
            <v>0</v>
          </cell>
          <cell r="Y370">
            <v>0</v>
          </cell>
        </row>
        <row r="371">
          <cell r="C371">
            <v>0</v>
          </cell>
          <cell r="D371">
            <v>0</v>
          </cell>
          <cell r="E371">
            <v>0</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W371">
            <v>0</v>
          </cell>
          <cell r="X371">
            <v>0</v>
          </cell>
          <cell r="Y371">
            <v>0</v>
          </cell>
        </row>
        <row r="372">
          <cell r="C372">
            <v>0</v>
          </cell>
          <cell r="D372">
            <v>0</v>
          </cell>
          <cell r="E372">
            <v>0</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W372">
            <v>0</v>
          </cell>
          <cell r="X372">
            <v>0</v>
          </cell>
          <cell r="Y372">
            <v>0</v>
          </cell>
        </row>
        <row r="373">
          <cell r="C373">
            <v>0</v>
          </cell>
          <cell r="D373">
            <v>0</v>
          </cell>
          <cell r="E373">
            <v>0</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W373">
            <v>0</v>
          </cell>
          <cell r="X373">
            <v>0</v>
          </cell>
          <cell r="Y373">
            <v>0</v>
          </cell>
        </row>
        <row r="374">
          <cell r="C374">
            <v>0</v>
          </cell>
          <cell r="D374">
            <v>0</v>
          </cell>
          <cell r="E374">
            <v>0</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W374">
            <v>0</v>
          </cell>
          <cell r="X374">
            <v>0</v>
          </cell>
          <cell r="Y374">
            <v>0</v>
          </cell>
        </row>
        <row r="375">
          <cell r="C375">
            <v>0</v>
          </cell>
          <cell r="D375">
            <v>0</v>
          </cell>
          <cell r="E375">
            <v>0</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W375">
            <v>0</v>
          </cell>
          <cell r="X375">
            <v>0</v>
          </cell>
          <cell r="Y375">
            <v>0</v>
          </cell>
        </row>
        <row r="376">
          <cell r="C376">
            <v>0</v>
          </cell>
          <cell r="D376">
            <v>0</v>
          </cell>
          <cell r="E376">
            <v>0</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W376">
            <v>0</v>
          </cell>
          <cell r="X376">
            <v>0</v>
          </cell>
          <cell r="Y376">
            <v>0</v>
          </cell>
        </row>
        <row r="377">
          <cell r="C377">
            <v>0</v>
          </cell>
          <cell r="D377">
            <v>0</v>
          </cell>
          <cell r="E377">
            <v>0</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W377">
            <v>0</v>
          </cell>
          <cell r="X377">
            <v>0</v>
          </cell>
          <cell r="Y377">
            <v>0</v>
          </cell>
        </row>
        <row r="378">
          <cell r="C378">
            <v>0</v>
          </cell>
          <cell r="D378">
            <v>0</v>
          </cell>
          <cell r="E378">
            <v>0</v>
          </cell>
          <cell r="F378">
            <v>0</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W378">
            <v>0</v>
          </cell>
          <cell r="X378">
            <v>0</v>
          </cell>
          <cell r="Y378">
            <v>0</v>
          </cell>
        </row>
        <row r="379">
          <cell r="C379">
            <v>0</v>
          </cell>
          <cell r="D379">
            <v>0</v>
          </cell>
          <cell r="E379">
            <v>0</v>
          </cell>
          <cell r="F379">
            <v>0</v>
          </cell>
          <cell r="G379">
            <v>0</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W379">
            <v>0</v>
          </cell>
          <cell r="X379">
            <v>0</v>
          </cell>
          <cell r="Y379">
            <v>0</v>
          </cell>
        </row>
        <row r="380">
          <cell r="C380">
            <v>0</v>
          </cell>
          <cell r="D380">
            <v>0</v>
          </cell>
          <cell r="E380">
            <v>0</v>
          </cell>
          <cell r="F380">
            <v>0</v>
          </cell>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W380">
            <v>0</v>
          </cell>
          <cell r="X380">
            <v>0</v>
          </cell>
          <cell r="Y380">
            <v>0</v>
          </cell>
        </row>
        <row r="381">
          <cell r="C381">
            <v>0</v>
          </cell>
          <cell r="D381">
            <v>0</v>
          </cell>
          <cell r="E381">
            <v>0</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W381">
            <v>0</v>
          </cell>
          <cell r="X381">
            <v>0</v>
          </cell>
          <cell r="Y381">
            <v>0</v>
          </cell>
        </row>
        <row r="382">
          <cell r="C382">
            <v>0</v>
          </cell>
          <cell r="D382">
            <v>0</v>
          </cell>
          <cell r="E382">
            <v>0</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W382">
            <v>0</v>
          </cell>
          <cell r="X382">
            <v>0</v>
          </cell>
          <cell r="Y382">
            <v>0</v>
          </cell>
        </row>
        <row r="383">
          <cell r="C383">
            <v>0</v>
          </cell>
          <cell r="D383">
            <v>0</v>
          </cell>
          <cell r="E383">
            <v>0</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W383">
            <v>0</v>
          </cell>
          <cell r="X383">
            <v>0</v>
          </cell>
          <cell r="Y383">
            <v>0</v>
          </cell>
        </row>
        <row r="384">
          <cell r="C384">
            <v>0</v>
          </cell>
          <cell r="D384">
            <v>0</v>
          </cell>
          <cell r="E384">
            <v>0</v>
          </cell>
          <cell r="F384">
            <v>0</v>
          </cell>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W384">
            <v>0</v>
          </cell>
          <cell r="X384">
            <v>0</v>
          </cell>
          <cell r="Y384">
            <v>0</v>
          </cell>
        </row>
        <row r="385">
          <cell r="C385">
            <v>0</v>
          </cell>
          <cell r="D385">
            <v>0</v>
          </cell>
          <cell r="E385">
            <v>0</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W385">
            <v>0</v>
          </cell>
          <cell r="X385">
            <v>0</v>
          </cell>
          <cell r="Y385">
            <v>0</v>
          </cell>
        </row>
        <row r="386">
          <cell r="C386">
            <v>0</v>
          </cell>
          <cell r="D386">
            <v>0</v>
          </cell>
          <cell r="E386">
            <v>0</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W386">
            <v>0</v>
          </cell>
          <cell r="X386">
            <v>0</v>
          </cell>
          <cell r="Y386">
            <v>0</v>
          </cell>
        </row>
        <row r="387">
          <cell r="C387">
            <v>0</v>
          </cell>
          <cell r="D387">
            <v>0</v>
          </cell>
          <cell r="E387">
            <v>0</v>
          </cell>
          <cell r="F387">
            <v>0</v>
          </cell>
          <cell r="G387">
            <v>0</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W387">
            <v>0</v>
          </cell>
          <cell r="X387">
            <v>0</v>
          </cell>
          <cell r="Y387">
            <v>0</v>
          </cell>
        </row>
        <row r="388">
          <cell r="C388">
            <v>0</v>
          </cell>
          <cell r="D388">
            <v>0</v>
          </cell>
          <cell r="E388">
            <v>0</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W388">
            <v>0</v>
          </cell>
          <cell r="X388">
            <v>0</v>
          </cell>
          <cell r="Y388">
            <v>0</v>
          </cell>
        </row>
        <row r="389">
          <cell r="C389">
            <v>0</v>
          </cell>
          <cell r="D389">
            <v>0</v>
          </cell>
          <cell r="E389">
            <v>0</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W389">
            <v>0</v>
          </cell>
          <cell r="X389">
            <v>0</v>
          </cell>
          <cell r="Y389">
            <v>0</v>
          </cell>
        </row>
        <row r="390">
          <cell r="C390">
            <v>0</v>
          </cell>
          <cell r="D390">
            <v>0</v>
          </cell>
          <cell r="E390">
            <v>0</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W390">
            <v>0</v>
          </cell>
          <cell r="X390">
            <v>0</v>
          </cell>
          <cell r="Y390">
            <v>0</v>
          </cell>
        </row>
        <row r="391">
          <cell r="C391">
            <v>0</v>
          </cell>
          <cell r="D391">
            <v>0</v>
          </cell>
          <cell r="E391">
            <v>0</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W391">
            <v>0</v>
          </cell>
          <cell r="X391">
            <v>0</v>
          </cell>
          <cell r="Y391">
            <v>0</v>
          </cell>
        </row>
        <row r="392">
          <cell r="C392">
            <v>0</v>
          </cell>
          <cell r="D392">
            <v>0</v>
          </cell>
          <cell r="E392">
            <v>0</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W392">
            <v>0</v>
          </cell>
          <cell r="X392">
            <v>0</v>
          </cell>
          <cell r="Y392">
            <v>0</v>
          </cell>
        </row>
        <row r="393">
          <cell r="C393">
            <v>0</v>
          </cell>
          <cell r="D393">
            <v>0</v>
          </cell>
          <cell r="E393">
            <v>0</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W393">
            <v>0</v>
          </cell>
          <cell r="X393">
            <v>0</v>
          </cell>
          <cell r="Y393">
            <v>0</v>
          </cell>
        </row>
        <row r="394">
          <cell r="C394">
            <v>0</v>
          </cell>
          <cell r="D394">
            <v>0</v>
          </cell>
          <cell r="E394">
            <v>0</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W394">
            <v>0</v>
          </cell>
          <cell r="X394">
            <v>0</v>
          </cell>
          <cell r="Y394">
            <v>0</v>
          </cell>
        </row>
        <row r="395">
          <cell r="C395">
            <v>0</v>
          </cell>
          <cell r="D395">
            <v>0</v>
          </cell>
          <cell r="E395">
            <v>0</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W395">
            <v>0</v>
          </cell>
          <cell r="X395">
            <v>0</v>
          </cell>
          <cell r="Y395">
            <v>0</v>
          </cell>
        </row>
        <row r="396">
          <cell r="C396">
            <v>0</v>
          </cell>
          <cell r="D396">
            <v>0</v>
          </cell>
          <cell r="E396">
            <v>0</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W396">
            <v>0</v>
          </cell>
          <cell r="X396">
            <v>0</v>
          </cell>
          <cell r="Y396">
            <v>0</v>
          </cell>
        </row>
        <row r="397">
          <cell r="C397">
            <v>0</v>
          </cell>
          <cell r="D397">
            <v>0</v>
          </cell>
          <cell r="E397">
            <v>0</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W397">
            <v>0</v>
          </cell>
          <cell r="X397">
            <v>0</v>
          </cell>
          <cell r="Y397">
            <v>0</v>
          </cell>
        </row>
        <row r="398">
          <cell r="C398">
            <v>0</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W398">
            <v>0</v>
          </cell>
          <cell r="X398">
            <v>0</v>
          </cell>
          <cell r="Y398">
            <v>0</v>
          </cell>
        </row>
        <row r="399">
          <cell r="C399">
            <v>0</v>
          </cell>
          <cell r="D399">
            <v>0</v>
          </cell>
          <cell r="E399">
            <v>0</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W399">
            <v>0</v>
          </cell>
          <cell r="X399">
            <v>0</v>
          </cell>
          <cell r="Y399">
            <v>0</v>
          </cell>
        </row>
        <row r="400">
          <cell r="C400">
            <v>0</v>
          </cell>
          <cell r="D400">
            <v>0</v>
          </cell>
          <cell r="E400">
            <v>0</v>
          </cell>
          <cell r="F400">
            <v>0</v>
          </cell>
          <cell r="G400">
            <v>0</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W400">
            <v>0</v>
          </cell>
          <cell r="X400">
            <v>0</v>
          </cell>
          <cell r="Y400">
            <v>0</v>
          </cell>
        </row>
        <row r="401">
          <cell r="C401">
            <v>0</v>
          </cell>
          <cell r="D401">
            <v>0</v>
          </cell>
          <cell r="E401">
            <v>0</v>
          </cell>
          <cell r="F401">
            <v>0</v>
          </cell>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W401">
            <v>0</v>
          </cell>
          <cell r="X401">
            <v>0</v>
          </cell>
          <cell r="Y401">
            <v>0</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rläuterungen"/>
      <sheetName val="neue Codes"/>
      <sheetName val="neue Codes sort n PC"/>
      <sheetName val="eingetragene Codes 05-02-09"/>
    </sheetNames>
    <sheetDataSet>
      <sheetData sheetId="0"/>
      <sheetData sheetId="1">
        <row r="4">
          <cell r="AA4">
            <v>100160</v>
          </cell>
          <cell r="AB4" t="e">
            <v>#N/A</v>
          </cell>
          <cell r="AC4" t="str">
            <v>1</v>
          </cell>
          <cell r="AD4" t="str">
            <v>0</v>
          </cell>
          <cell r="AE4" t="str">
            <v>0</v>
          </cell>
          <cell r="AF4" t="str">
            <v>1</v>
          </cell>
          <cell r="AG4" t="str">
            <v>6</v>
          </cell>
          <cell r="AH4" t="str">
            <v>0</v>
          </cell>
          <cell r="AI4">
            <v>0</v>
          </cell>
          <cell r="AJ4" t="str">
            <v>122142111131111111</v>
          </cell>
          <cell r="AK4">
            <v>0</v>
          </cell>
          <cell r="AL4" t="e">
            <v>#N/A</v>
          </cell>
          <cell r="AM4">
            <v>1</v>
          </cell>
          <cell r="AN4">
            <v>100160</v>
          </cell>
        </row>
        <row r="5">
          <cell r="AA5">
            <v>100360</v>
          </cell>
          <cell r="AB5" t="e">
            <v>#N/A</v>
          </cell>
          <cell r="AC5" t="str">
            <v>1</v>
          </cell>
          <cell r="AD5" t="str">
            <v>0</v>
          </cell>
          <cell r="AE5" t="str">
            <v>0</v>
          </cell>
          <cell r="AF5" t="str">
            <v>3</v>
          </cell>
          <cell r="AG5" t="str">
            <v>6</v>
          </cell>
          <cell r="AH5" t="str">
            <v>0</v>
          </cell>
          <cell r="AI5">
            <v>0</v>
          </cell>
          <cell r="AJ5" t="str">
            <v>122142111131211111</v>
          </cell>
          <cell r="AK5">
            <v>0</v>
          </cell>
          <cell r="AL5" t="e">
            <v>#N/A</v>
          </cell>
          <cell r="AM5">
            <v>2</v>
          </cell>
          <cell r="AN5">
            <v>100360</v>
          </cell>
        </row>
        <row r="6">
          <cell r="AA6">
            <v>526169</v>
          </cell>
          <cell r="AB6" t="e">
            <v>#N/A</v>
          </cell>
          <cell r="AC6" t="str">
            <v>5</v>
          </cell>
          <cell r="AD6" t="str">
            <v>2</v>
          </cell>
          <cell r="AE6" t="str">
            <v>6</v>
          </cell>
          <cell r="AF6" t="str">
            <v>1</v>
          </cell>
          <cell r="AG6" t="str">
            <v>6</v>
          </cell>
          <cell r="AH6" t="str">
            <v>9</v>
          </cell>
          <cell r="AI6">
            <v>0</v>
          </cell>
          <cell r="AJ6" t="str">
            <v>521114124331111111</v>
          </cell>
          <cell r="AK6">
            <v>0</v>
          </cell>
          <cell r="AL6" t="e">
            <v>#N/A</v>
          </cell>
          <cell r="AM6">
            <v>3</v>
          </cell>
          <cell r="AN6">
            <v>526169</v>
          </cell>
        </row>
        <row r="7">
          <cell r="AA7">
            <v>524169</v>
          </cell>
          <cell r="AB7" t="e">
            <v>#N/A</v>
          </cell>
          <cell r="AC7" t="str">
            <v>5</v>
          </cell>
          <cell r="AD7" t="str">
            <v>2</v>
          </cell>
          <cell r="AE7" t="str">
            <v>4</v>
          </cell>
          <cell r="AF7" t="str">
            <v>1</v>
          </cell>
          <cell r="AG7" t="str">
            <v>6</v>
          </cell>
          <cell r="AH7" t="str">
            <v>9</v>
          </cell>
          <cell r="AI7">
            <v>0</v>
          </cell>
          <cell r="AJ7" t="str">
            <v>561114124331111111</v>
          </cell>
          <cell r="AK7">
            <v>0</v>
          </cell>
          <cell r="AL7" t="e">
            <v>#N/A</v>
          </cell>
          <cell r="AM7">
            <v>4</v>
          </cell>
          <cell r="AN7">
            <v>524169</v>
          </cell>
        </row>
        <row r="8">
          <cell r="AA8">
            <v>525169</v>
          </cell>
          <cell r="AB8" t="e">
            <v>#N/A</v>
          </cell>
          <cell r="AC8" t="str">
            <v>5</v>
          </cell>
          <cell r="AD8" t="str">
            <v>2</v>
          </cell>
          <cell r="AE8" t="str">
            <v>5</v>
          </cell>
          <cell r="AF8" t="str">
            <v>1</v>
          </cell>
          <cell r="AG8" t="str">
            <v>6</v>
          </cell>
          <cell r="AH8" t="str">
            <v>9</v>
          </cell>
          <cell r="AI8">
            <v>0</v>
          </cell>
          <cell r="AJ8" t="str">
            <v>5101114124331111111</v>
          </cell>
          <cell r="AK8">
            <v>0</v>
          </cell>
          <cell r="AL8" t="e">
            <v>#N/A</v>
          </cell>
          <cell r="AM8">
            <v>5</v>
          </cell>
          <cell r="AN8">
            <v>525169</v>
          </cell>
        </row>
        <row r="9">
          <cell r="AA9">
            <v>565101</v>
          </cell>
          <cell r="AB9" t="e">
            <v>#N/A</v>
          </cell>
          <cell r="AC9" t="str">
            <v>5</v>
          </cell>
          <cell r="AD9" t="str">
            <v>6</v>
          </cell>
          <cell r="AE9" t="str">
            <v>5</v>
          </cell>
          <cell r="AF9" t="str">
            <v>1</v>
          </cell>
          <cell r="AG9" t="str">
            <v>0</v>
          </cell>
          <cell r="AH9" t="str">
            <v>1</v>
          </cell>
          <cell r="AI9">
            <v>0</v>
          </cell>
          <cell r="AJ9" t="str">
            <v>5101114223131111111</v>
          </cell>
          <cell r="AK9">
            <v>0</v>
          </cell>
          <cell r="AL9" t="e">
            <v>#N/A</v>
          </cell>
          <cell r="AM9">
            <v>6</v>
          </cell>
          <cell r="AN9">
            <v>565101</v>
          </cell>
        </row>
        <row r="10">
          <cell r="AA10">
            <v>96303</v>
          </cell>
          <cell r="AB10" t="e">
            <v>#N/A</v>
          </cell>
          <cell r="AC10" t="str">
            <v>0</v>
          </cell>
          <cell r="AD10" t="str">
            <v>9</v>
          </cell>
          <cell r="AE10" t="str">
            <v>6</v>
          </cell>
          <cell r="AF10" t="str">
            <v>3</v>
          </cell>
          <cell r="AG10" t="str">
            <v>0</v>
          </cell>
          <cell r="AH10" t="str">
            <v>3</v>
          </cell>
          <cell r="AI10">
            <v>0</v>
          </cell>
          <cell r="AJ10" t="str">
            <v>022112331134211111</v>
          </cell>
          <cell r="AK10">
            <v>0</v>
          </cell>
          <cell r="AL10" t="e">
            <v>#N/A</v>
          </cell>
          <cell r="AM10">
            <v>7</v>
          </cell>
          <cell r="AN10">
            <v>96303</v>
          </cell>
        </row>
        <row r="11">
          <cell r="AA11">
            <v>96302</v>
          </cell>
          <cell r="AB11" t="e">
            <v>#N/A</v>
          </cell>
          <cell r="AC11" t="str">
            <v>0</v>
          </cell>
          <cell r="AD11" t="str">
            <v>9</v>
          </cell>
          <cell r="AE11" t="str">
            <v>6</v>
          </cell>
          <cell r="AF11" t="str">
            <v>3</v>
          </cell>
          <cell r="AG11" t="str">
            <v>0</v>
          </cell>
          <cell r="AH11" t="str">
            <v>2</v>
          </cell>
          <cell r="AI11">
            <v>0</v>
          </cell>
          <cell r="AJ11" t="str">
            <v>062112331134211111</v>
          </cell>
          <cell r="AK11">
            <v>0</v>
          </cell>
          <cell r="AL11" t="e">
            <v>#N/A</v>
          </cell>
          <cell r="AM11">
            <v>8</v>
          </cell>
          <cell r="AN11">
            <v>96302</v>
          </cell>
        </row>
        <row r="12">
          <cell r="AA12">
            <v>80104</v>
          </cell>
          <cell r="AB12" t="e">
            <v>#N/A</v>
          </cell>
          <cell r="AC12" t="str">
            <v>0</v>
          </cell>
          <cell r="AD12" t="str">
            <v>8</v>
          </cell>
          <cell r="AE12" t="str">
            <v>0</v>
          </cell>
          <cell r="AF12" t="str">
            <v>1</v>
          </cell>
          <cell r="AG12" t="str">
            <v>0</v>
          </cell>
          <cell r="AH12" t="str">
            <v>4</v>
          </cell>
          <cell r="AI12">
            <v>0</v>
          </cell>
          <cell r="AJ12" t="str">
            <v>031112211131111111</v>
          </cell>
          <cell r="AK12">
            <v>0</v>
          </cell>
          <cell r="AL12" t="e">
            <v>#N/A</v>
          </cell>
          <cell r="AM12">
            <v>9</v>
          </cell>
          <cell r="AN12">
            <v>80104</v>
          </cell>
        </row>
        <row r="13">
          <cell r="AA13">
            <v>215103</v>
          </cell>
          <cell r="AB13" t="e">
            <v>#N/A</v>
          </cell>
          <cell r="AC13" t="str">
            <v>2</v>
          </cell>
          <cell r="AD13" t="str">
            <v>1</v>
          </cell>
          <cell r="AE13" t="str">
            <v>5</v>
          </cell>
          <cell r="AF13" t="str">
            <v>1</v>
          </cell>
          <cell r="AG13" t="str">
            <v>0</v>
          </cell>
          <cell r="AH13" t="str">
            <v>3</v>
          </cell>
          <cell r="AI13">
            <v>0</v>
          </cell>
          <cell r="AJ13" t="str">
            <v>2214111111133121111</v>
          </cell>
          <cell r="AK13">
            <v>0</v>
          </cell>
          <cell r="AL13" t="e">
            <v>#N/A</v>
          </cell>
          <cell r="AM13">
            <v>10</v>
          </cell>
          <cell r="AN13">
            <v>215103</v>
          </cell>
        </row>
        <row r="14">
          <cell r="AA14">
            <v>511159</v>
          </cell>
          <cell r="AB14" t="e">
            <v>#N/A</v>
          </cell>
          <cell r="AC14" t="str">
            <v>5</v>
          </cell>
          <cell r="AD14" t="str">
            <v>1</v>
          </cell>
          <cell r="AE14" t="str">
            <v>1</v>
          </cell>
          <cell r="AF14" t="str">
            <v>1</v>
          </cell>
          <cell r="AG14" t="str">
            <v>5</v>
          </cell>
          <cell r="AH14" t="str">
            <v>9</v>
          </cell>
          <cell r="AI14">
            <v>0</v>
          </cell>
          <cell r="AJ14" t="str">
            <v>521114113131111115</v>
          </cell>
          <cell r="AK14">
            <v>0</v>
          </cell>
          <cell r="AL14" t="e">
            <v>#N/A</v>
          </cell>
          <cell r="AM14">
            <v>11</v>
          </cell>
          <cell r="AN14">
            <v>511159</v>
          </cell>
        </row>
        <row r="15">
          <cell r="AA15">
            <v>159000</v>
          </cell>
          <cell r="AB15" t="e">
            <v>#N/A</v>
          </cell>
          <cell r="AC15" t="str">
            <v>1</v>
          </cell>
          <cell r="AD15" t="str">
            <v>5</v>
          </cell>
          <cell r="AE15" t="str">
            <v>9</v>
          </cell>
          <cell r="AF15" t="str">
            <v>0</v>
          </cell>
          <cell r="AG15" t="str">
            <v>0</v>
          </cell>
          <cell r="AH15" t="str">
            <v>0</v>
          </cell>
          <cell r="AI15">
            <v>0</v>
          </cell>
          <cell r="AJ15" t="str">
            <v>122112221121111111</v>
          </cell>
          <cell r="AK15">
            <v>0</v>
          </cell>
          <cell r="AL15" t="e">
            <v>#N/A</v>
          </cell>
          <cell r="AM15">
            <v>12</v>
          </cell>
          <cell r="AN15">
            <v>159000</v>
          </cell>
        </row>
        <row r="16">
          <cell r="AA16">
            <v>505510</v>
          </cell>
          <cell r="AB16" t="e">
            <v>#N/A</v>
          </cell>
          <cell r="AC16" t="str">
            <v>5</v>
          </cell>
          <cell r="AD16" t="str">
            <v>0</v>
          </cell>
          <cell r="AE16" t="str">
            <v>5</v>
          </cell>
          <cell r="AF16" t="str">
            <v>5</v>
          </cell>
          <cell r="AG16" t="str">
            <v>1</v>
          </cell>
          <cell r="AH16" t="str">
            <v>0</v>
          </cell>
          <cell r="AI16">
            <v>0</v>
          </cell>
          <cell r="AJ16" t="str">
            <v>5101224122111111211</v>
          </cell>
          <cell r="AK16">
            <v>0</v>
          </cell>
          <cell r="AL16" t="e">
            <v>#N/A</v>
          </cell>
          <cell r="AM16">
            <v>13</v>
          </cell>
          <cell r="AN16">
            <v>505510</v>
          </cell>
        </row>
        <row r="17">
          <cell r="AA17">
            <v>9</v>
          </cell>
          <cell r="AB17" t="e">
            <v>#N/A</v>
          </cell>
          <cell r="AC17" t="str">
            <v>0</v>
          </cell>
          <cell r="AD17" t="str">
            <v>0</v>
          </cell>
          <cell r="AE17" t="str">
            <v>0</v>
          </cell>
          <cell r="AF17" t="str">
            <v>0</v>
          </cell>
          <cell r="AG17" t="str">
            <v>0</v>
          </cell>
          <cell r="AH17" t="str">
            <v>9</v>
          </cell>
          <cell r="AI17">
            <v>0</v>
          </cell>
          <cell r="AJ17" t="str">
            <v>021112111211111111</v>
          </cell>
          <cell r="AK17">
            <v>0</v>
          </cell>
          <cell r="AL17" t="e">
            <v>#N/A</v>
          </cell>
          <cell r="AM17">
            <v>14</v>
          </cell>
          <cell r="AN17">
            <v>9</v>
          </cell>
        </row>
        <row r="18">
          <cell r="AA18">
            <v>603002</v>
          </cell>
          <cell r="AB18" t="e">
            <v>#N/A</v>
          </cell>
          <cell r="AC18" t="str">
            <v>6</v>
          </cell>
          <cell r="AD18" t="str">
            <v>0</v>
          </cell>
          <cell r="AE18" t="str">
            <v>3</v>
          </cell>
          <cell r="AF18" t="str">
            <v>0</v>
          </cell>
          <cell r="AG18" t="str">
            <v>0</v>
          </cell>
          <cell r="AH18" t="str">
            <v>2</v>
          </cell>
          <cell r="AI18">
            <v>0</v>
          </cell>
          <cell r="AJ18" t="str">
            <v>611112111201119211</v>
          </cell>
          <cell r="AK18">
            <v>0</v>
          </cell>
          <cell r="AL18" t="e">
            <v>#N/A</v>
          </cell>
          <cell r="AM18">
            <v>15</v>
          </cell>
          <cell r="AN18">
            <v>603002</v>
          </cell>
        </row>
        <row r="19">
          <cell r="AA19">
            <v>603802</v>
          </cell>
          <cell r="AB19" t="e">
            <v>#N/A</v>
          </cell>
          <cell r="AC19" t="str">
            <v>6</v>
          </cell>
          <cell r="AD19" t="str">
            <v>0</v>
          </cell>
          <cell r="AE19" t="str">
            <v>3</v>
          </cell>
          <cell r="AF19" t="str">
            <v>8</v>
          </cell>
          <cell r="AG19" t="str">
            <v>0</v>
          </cell>
          <cell r="AH19" t="str">
            <v>2</v>
          </cell>
          <cell r="AI19">
            <v>0</v>
          </cell>
          <cell r="AJ19" t="str">
            <v>611112111203119211</v>
          </cell>
          <cell r="AK19">
            <v>0</v>
          </cell>
          <cell r="AL19" t="e">
            <v>#N/A</v>
          </cell>
          <cell r="AM19">
            <v>16</v>
          </cell>
          <cell r="AN19">
            <v>603802</v>
          </cell>
        </row>
        <row r="20">
          <cell r="AA20">
            <v>200390</v>
          </cell>
          <cell r="AB20" t="e">
            <v>#N/A</v>
          </cell>
          <cell r="AC20" t="str">
            <v>2</v>
          </cell>
          <cell r="AD20" t="str">
            <v>0</v>
          </cell>
          <cell r="AE20" t="str">
            <v>0</v>
          </cell>
          <cell r="AF20" t="str">
            <v>3</v>
          </cell>
          <cell r="AG20" t="str">
            <v>9</v>
          </cell>
          <cell r="AH20" t="str">
            <v>0</v>
          </cell>
          <cell r="AI20">
            <v>0</v>
          </cell>
          <cell r="AJ20" t="str">
            <v>271131122131211111</v>
          </cell>
          <cell r="AK20">
            <v>0</v>
          </cell>
          <cell r="AL20" t="e">
            <v>#N/A</v>
          </cell>
          <cell r="AM20">
            <v>17</v>
          </cell>
          <cell r="AN20">
            <v>200390</v>
          </cell>
        </row>
        <row r="21">
          <cell r="AA21">
            <v>212192</v>
          </cell>
          <cell r="AB21" t="e">
            <v>#N/A</v>
          </cell>
          <cell r="AC21" t="str">
            <v>2</v>
          </cell>
          <cell r="AD21" t="str">
            <v>1</v>
          </cell>
          <cell r="AE21" t="str">
            <v>2</v>
          </cell>
          <cell r="AF21" t="str">
            <v>1</v>
          </cell>
          <cell r="AG21" t="str">
            <v>9</v>
          </cell>
          <cell r="AH21" t="str">
            <v>2</v>
          </cell>
          <cell r="AI21">
            <v>0</v>
          </cell>
          <cell r="AJ21" t="str">
            <v>2213131122133111111</v>
          </cell>
          <cell r="AK21">
            <v>0</v>
          </cell>
          <cell r="AL21" t="e">
            <v>#N/A</v>
          </cell>
          <cell r="AM21">
            <v>18</v>
          </cell>
          <cell r="AN21">
            <v>212192</v>
          </cell>
        </row>
        <row r="22">
          <cell r="AA22">
            <v>212392</v>
          </cell>
          <cell r="AB22" t="e">
            <v>#N/A</v>
          </cell>
          <cell r="AC22" t="str">
            <v>2</v>
          </cell>
          <cell r="AD22" t="str">
            <v>1</v>
          </cell>
          <cell r="AE22" t="str">
            <v>2</v>
          </cell>
          <cell r="AF22" t="str">
            <v>3</v>
          </cell>
          <cell r="AG22" t="str">
            <v>9</v>
          </cell>
          <cell r="AH22" t="str">
            <v>2</v>
          </cell>
          <cell r="AI22">
            <v>0</v>
          </cell>
          <cell r="AJ22" t="str">
            <v>2213131122133211111</v>
          </cell>
          <cell r="AK22">
            <v>0</v>
          </cell>
          <cell r="AL22" t="e">
            <v>#N/A</v>
          </cell>
          <cell r="AM22">
            <v>19</v>
          </cell>
          <cell r="AN22">
            <v>212392</v>
          </cell>
        </row>
        <row r="23">
          <cell r="AA23">
            <v>268110</v>
          </cell>
          <cell r="AB23" t="e">
            <v>#N/A</v>
          </cell>
          <cell r="AC23" t="str">
            <v>2</v>
          </cell>
          <cell r="AD23" t="str">
            <v>6</v>
          </cell>
          <cell r="AE23" t="str">
            <v>8</v>
          </cell>
          <cell r="AF23" t="str">
            <v>1</v>
          </cell>
          <cell r="AG23" t="str">
            <v>1</v>
          </cell>
          <cell r="AH23" t="str">
            <v>0</v>
          </cell>
          <cell r="AI23">
            <v>0</v>
          </cell>
          <cell r="AJ23" t="str">
            <v>2712112211311212111</v>
          </cell>
          <cell r="AK23">
            <v>0</v>
          </cell>
          <cell r="AL23" t="e">
            <v>#N/A</v>
          </cell>
          <cell r="AM23">
            <v>20</v>
          </cell>
          <cell r="AN23">
            <v>268110</v>
          </cell>
        </row>
        <row r="24">
          <cell r="AA24">
            <v>296030</v>
          </cell>
          <cell r="AB24" t="e">
            <v>#N/A</v>
          </cell>
          <cell r="AC24" t="str">
            <v>2</v>
          </cell>
          <cell r="AD24" t="str">
            <v>9</v>
          </cell>
          <cell r="AE24" t="str">
            <v>6</v>
          </cell>
          <cell r="AF24" t="str">
            <v>0</v>
          </cell>
          <cell r="AG24" t="str">
            <v>3</v>
          </cell>
          <cell r="AH24" t="str">
            <v>0</v>
          </cell>
          <cell r="AI24">
            <v>0</v>
          </cell>
          <cell r="AJ24" t="str">
            <v>221141311411111111</v>
          </cell>
          <cell r="AK24">
            <v>0</v>
          </cell>
          <cell r="AL24" t="e">
            <v>#N/A</v>
          </cell>
          <cell r="AM24">
            <v>21</v>
          </cell>
          <cell r="AN24">
            <v>296030</v>
          </cell>
        </row>
        <row r="25">
          <cell r="AA25">
            <v>210172</v>
          </cell>
          <cell r="AB25" t="e">
            <v>#N/A</v>
          </cell>
          <cell r="AC25" t="str">
            <v>2</v>
          </cell>
          <cell r="AD25" t="str">
            <v>1</v>
          </cell>
          <cell r="AE25" t="str">
            <v>0</v>
          </cell>
          <cell r="AF25" t="str">
            <v>1</v>
          </cell>
          <cell r="AG25" t="str">
            <v>7</v>
          </cell>
          <cell r="AH25" t="str">
            <v>2</v>
          </cell>
          <cell r="AI25">
            <v>0</v>
          </cell>
          <cell r="AJ25" t="str">
            <v>2213111111233111111</v>
          </cell>
          <cell r="AK25">
            <v>0</v>
          </cell>
          <cell r="AL25" t="e">
            <v>#N/A</v>
          </cell>
          <cell r="AM25">
            <v>22</v>
          </cell>
          <cell r="AN25">
            <v>210172</v>
          </cell>
        </row>
        <row r="26">
          <cell r="AA26">
            <v>263100</v>
          </cell>
          <cell r="AB26" t="e">
            <v>#N/A</v>
          </cell>
          <cell r="AC26" t="str">
            <v>2</v>
          </cell>
          <cell r="AD26" t="str">
            <v>6</v>
          </cell>
          <cell r="AE26" t="str">
            <v>3</v>
          </cell>
          <cell r="AF26" t="str">
            <v>1</v>
          </cell>
          <cell r="AG26" t="str">
            <v>0</v>
          </cell>
          <cell r="AH26" t="str">
            <v>0</v>
          </cell>
          <cell r="AI26">
            <v>0</v>
          </cell>
          <cell r="AJ26" t="str">
            <v>271111221131121111</v>
          </cell>
          <cell r="AK26">
            <v>0</v>
          </cell>
          <cell r="AL26" t="e">
            <v>#N/A</v>
          </cell>
          <cell r="AM26">
            <v>23</v>
          </cell>
          <cell r="AN26">
            <v>263100</v>
          </cell>
        </row>
        <row r="27">
          <cell r="AA27">
            <v>413623</v>
          </cell>
          <cell r="AB27" t="e">
            <v>#N/A</v>
          </cell>
          <cell r="AC27" t="str">
            <v>4</v>
          </cell>
          <cell r="AD27" t="str">
            <v>1</v>
          </cell>
          <cell r="AE27" t="str">
            <v>3</v>
          </cell>
          <cell r="AF27" t="str">
            <v>6</v>
          </cell>
          <cell r="AG27" t="str">
            <v>2</v>
          </cell>
          <cell r="AH27" t="str">
            <v>3</v>
          </cell>
          <cell r="AI27">
            <v>0</v>
          </cell>
          <cell r="AJ27" t="str">
            <v>4211246141111117111</v>
          </cell>
          <cell r="AK27">
            <v>0</v>
          </cell>
          <cell r="AL27" t="e">
            <v>#N/A</v>
          </cell>
          <cell r="AM27">
            <v>24</v>
          </cell>
          <cell r="AN27">
            <v>413623</v>
          </cell>
        </row>
        <row r="28">
          <cell r="AA28">
            <v>100700</v>
          </cell>
          <cell r="AB28" t="e">
            <v>#N/A</v>
          </cell>
          <cell r="AC28" t="str">
            <v>1</v>
          </cell>
          <cell r="AD28" t="str">
            <v>0</v>
          </cell>
          <cell r="AE28" t="str">
            <v>0</v>
          </cell>
          <cell r="AF28" t="str">
            <v>7</v>
          </cell>
          <cell r="AG28" t="str">
            <v>0</v>
          </cell>
          <cell r="AH28" t="str">
            <v>0</v>
          </cell>
          <cell r="AI28">
            <v>0</v>
          </cell>
          <cell r="AJ28" t="str">
            <v>122112111141111111</v>
          </cell>
          <cell r="AK28">
            <v>0</v>
          </cell>
          <cell r="AL28" t="e">
            <v>#N/A</v>
          </cell>
          <cell r="AM28">
            <v>25</v>
          </cell>
          <cell r="AN28">
            <v>100700</v>
          </cell>
        </row>
        <row r="29">
          <cell r="AA29">
            <v>190700</v>
          </cell>
          <cell r="AB29" t="e">
            <v>#N/A</v>
          </cell>
          <cell r="AC29" t="str">
            <v>1</v>
          </cell>
          <cell r="AD29" t="str">
            <v>9</v>
          </cell>
          <cell r="AE29" t="str">
            <v>0</v>
          </cell>
          <cell r="AF29" t="str">
            <v>7</v>
          </cell>
          <cell r="AG29" t="str">
            <v>0</v>
          </cell>
          <cell r="AH29" t="str">
            <v>0</v>
          </cell>
          <cell r="AI29">
            <v>0</v>
          </cell>
          <cell r="AJ29" t="str">
            <v>122112311141111111</v>
          </cell>
          <cell r="AK29">
            <v>0</v>
          </cell>
          <cell r="AL29" t="e">
            <v>#N/A</v>
          </cell>
          <cell r="AM29">
            <v>26</v>
          </cell>
          <cell r="AN29">
            <v>190700</v>
          </cell>
        </row>
        <row r="30">
          <cell r="AA30">
            <v>180700</v>
          </cell>
          <cell r="AB30" t="e">
            <v>#N/A</v>
          </cell>
          <cell r="AC30" t="str">
            <v>1</v>
          </cell>
          <cell r="AD30" t="str">
            <v>8</v>
          </cell>
          <cell r="AE30" t="str">
            <v>0</v>
          </cell>
          <cell r="AF30" t="str">
            <v>7</v>
          </cell>
          <cell r="AG30" t="str">
            <v>0</v>
          </cell>
          <cell r="AH30" t="str">
            <v>0</v>
          </cell>
          <cell r="AI30">
            <v>0</v>
          </cell>
          <cell r="AJ30" t="str">
            <v>122112211141111111</v>
          </cell>
          <cell r="AK30">
            <v>0</v>
          </cell>
          <cell r="AL30" t="e">
            <v>#N/A</v>
          </cell>
          <cell r="AM30">
            <v>27</v>
          </cell>
          <cell r="AN30">
            <v>180700</v>
          </cell>
        </row>
        <row r="31">
          <cell r="AA31">
            <v>101700</v>
          </cell>
          <cell r="AB31" t="e">
            <v>#N/A</v>
          </cell>
          <cell r="AC31" t="str">
            <v>1</v>
          </cell>
          <cell r="AD31" t="str">
            <v>0</v>
          </cell>
          <cell r="AE31" t="str">
            <v>1</v>
          </cell>
          <cell r="AF31" t="str">
            <v>7</v>
          </cell>
          <cell r="AG31" t="str">
            <v>0</v>
          </cell>
          <cell r="AH31" t="str">
            <v>0</v>
          </cell>
          <cell r="AI31">
            <v>0</v>
          </cell>
          <cell r="AJ31" t="str">
            <v>122122111142111111</v>
          </cell>
          <cell r="AK31">
            <v>0</v>
          </cell>
          <cell r="AL31" t="e">
            <v>#N/A</v>
          </cell>
          <cell r="AM31">
            <v>28</v>
          </cell>
          <cell r="AN31">
            <v>101700</v>
          </cell>
        </row>
        <row r="32">
          <cell r="AA32">
            <v>100800</v>
          </cell>
          <cell r="AB32" t="e">
            <v>#N/A</v>
          </cell>
          <cell r="AC32" t="str">
            <v>1</v>
          </cell>
          <cell r="AD32" t="str">
            <v>0</v>
          </cell>
          <cell r="AE32" t="str">
            <v>0</v>
          </cell>
          <cell r="AF32" t="str">
            <v>8</v>
          </cell>
          <cell r="AG32" t="str">
            <v>0</v>
          </cell>
          <cell r="AH32" t="str">
            <v>0</v>
          </cell>
          <cell r="AI32">
            <v>0</v>
          </cell>
          <cell r="AJ32" t="str">
            <v>122112111141211111</v>
          </cell>
          <cell r="AK32">
            <v>0</v>
          </cell>
          <cell r="AL32" t="e">
            <v>#N/A</v>
          </cell>
          <cell r="AM32">
            <v>29</v>
          </cell>
          <cell r="AN32">
            <v>100800</v>
          </cell>
        </row>
        <row r="33">
          <cell r="AA33">
            <v>100800</v>
          </cell>
          <cell r="AB33" t="e">
            <v>#N/A</v>
          </cell>
          <cell r="AC33" t="str">
            <v>1</v>
          </cell>
          <cell r="AD33" t="str">
            <v>0</v>
          </cell>
          <cell r="AE33" t="str">
            <v>0</v>
          </cell>
          <cell r="AF33" t="str">
            <v>8</v>
          </cell>
          <cell r="AG33" t="str">
            <v>0</v>
          </cell>
          <cell r="AH33" t="str">
            <v>0</v>
          </cell>
          <cell r="AI33">
            <v>0</v>
          </cell>
          <cell r="AJ33" t="str">
            <v>122112111141211111</v>
          </cell>
          <cell r="AK33">
            <v>0</v>
          </cell>
          <cell r="AL33" t="e">
            <v>#N/A</v>
          </cell>
          <cell r="AM33">
            <v>30</v>
          </cell>
          <cell r="AN33">
            <v>100800</v>
          </cell>
        </row>
        <row r="34">
          <cell r="AA34">
            <v>190800</v>
          </cell>
          <cell r="AB34" t="e">
            <v>#N/A</v>
          </cell>
          <cell r="AC34" t="str">
            <v>1</v>
          </cell>
          <cell r="AD34" t="str">
            <v>9</v>
          </cell>
          <cell r="AE34" t="str">
            <v>0</v>
          </cell>
          <cell r="AF34" t="str">
            <v>8</v>
          </cell>
          <cell r="AG34" t="str">
            <v>0</v>
          </cell>
          <cell r="AH34" t="str">
            <v>0</v>
          </cell>
          <cell r="AI34">
            <v>0</v>
          </cell>
          <cell r="AJ34" t="str">
            <v>122112311141211111</v>
          </cell>
          <cell r="AK34">
            <v>0</v>
          </cell>
          <cell r="AL34" t="e">
            <v>#N/A</v>
          </cell>
          <cell r="AM34">
            <v>31</v>
          </cell>
          <cell r="AN34">
            <v>190800</v>
          </cell>
        </row>
        <row r="35">
          <cell r="AA35">
            <v>101800</v>
          </cell>
          <cell r="AB35" t="e">
            <v>#N/A</v>
          </cell>
          <cell r="AC35" t="str">
            <v>1</v>
          </cell>
          <cell r="AD35" t="str">
            <v>0</v>
          </cell>
          <cell r="AE35" t="str">
            <v>1</v>
          </cell>
          <cell r="AF35" t="str">
            <v>8</v>
          </cell>
          <cell r="AG35" t="str">
            <v>0</v>
          </cell>
          <cell r="AH35" t="str">
            <v>0</v>
          </cell>
          <cell r="AI35">
            <v>0</v>
          </cell>
          <cell r="AJ35" t="str">
            <v>122122111142211111</v>
          </cell>
          <cell r="AK35">
            <v>0</v>
          </cell>
          <cell r="AL35" t="e">
            <v>#N/A</v>
          </cell>
          <cell r="AM35">
            <v>32</v>
          </cell>
          <cell r="AN35">
            <v>101800</v>
          </cell>
        </row>
        <row r="36">
          <cell r="AA36">
            <v>101800</v>
          </cell>
          <cell r="AB36" t="e">
            <v>#N/A</v>
          </cell>
          <cell r="AC36" t="str">
            <v>1</v>
          </cell>
          <cell r="AD36" t="str">
            <v>0</v>
          </cell>
          <cell r="AE36" t="str">
            <v>1</v>
          </cell>
          <cell r="AF36" t="str">
            <v>8</v>
          </cell>
          <cell r="AG36" t="str">
            <v>0</v>
          </cell>
          <cell r="AH36" t="str">
            <v>0</v>
          </cell>
          <cell r="AI36">
            <v>0</v>
          </cell>
          <cell r="AJ36" t="str">
            <v>122122111142211111</v>
          </cell>
          <cell r="AK36">
            <v>0</v>
          </cell>
          <cell r="AL36" t="e">
            <v>#N/A</v>
          </cell>
          <cell r="AM36">
            <v>33</v>
          </cell>
          <cell r="AN36">
            <v>101800</v>
          </cell>
        </row>
        <row r="37">
          <cell r="AA37">
            <v>191150</v>
          </cell>
          <cell r="AB37" t="e">
            <v>#N/A</v>
          </cell>
          <cell r="AC37" t="str">
            <v>1</v>
          </cell>
          <cell r="AD37" t="str">
            <v>9</v>
          </cell>
          <cell r="AE37" t="str">
            <v>1</v>
          </cell>
          <cell r="AF37" t="str">
            <v>1</v>
          </cell>
          <cell r="AG37" t="str">
            <v>5</v>
          </cell>
          <cell r="AH37" t="str">
            <v>0</v>
          </cell>
          <cell r="AI37">
            <v>0</v>
          </cell>
          <cell r="AJ37" t="str">
            <v>122122311732111111</v>
          </cell>
          <cell r="AK37">
            <v>0</v>
          </cell>
          <cell r="AL37" t="e">
            <v>#N/A</v>
          </cell>
          <cell r="AM37">
            <v>34</v>
          </cell>
          <cell r="AN37">
            <v>191150</v>
          </cell>
        </row>
        <row r="38">
          <cell r="AA38">
            <v>191350</v>
          </cell>
          <cell r="AB38" t="e">
            <v>#N/A</v>
          </cell>
          <cell r="AC38" t="str">
            <v>1</v>
          </cell>
          <cell r="AD38" t="str">
            <v>9</v>
          </cell>
          <cell r="AE38" t="str">
            <v>1</v>
          </cell>
          <cell r="AF38" t="str">
            <v>3</v>
          </cell>
          <cell r="AG38" t="str">
            <v>5</v>
          </cell>
          <cell r="AH38" t="str">
            <v>0</v>
          </cell>
          <cell r="AI38">
            <v>0</v>
          </cell>
          <cell r="AJ38" t="str">
            <v>122122311732211111</v>
          </cell>
          <cell r="AK38">
            <v>0</v>
          </cell>
          <cell r="AL38" t="e">
            <v>#N/A</v>
          </cell>
          <cell r="AM38">
            <v>35</v>
          </cell>
          <cell r="AN38">
            <v>191350</v>
          </cell>
        </row>
        <row r="39">
          <cell r="AA39">
            <v>198350</v>
          </cell>
          <cell r="AB39" t="e">
            <v>#N/A</v>
          </cell>
          <cell r="AC39" t="str">
            <v>1</v>
          </cell>
          <cell r="AD39" t="str">
            <v>9</v>
          </cell>
          <cell r="AE39" t="str">
            <v>8</v>
          </cell>
          <cell r="AF39" t="str">
            <v>3</v>
          </cell>
          <cell r="AG39" t="str">
            <v>5</v>
          </cell>
          <cell r="AH39" t="str">
            <v>0</v>
          </cell>
          <cell r="AI39">
            <v>0</v>
          </cell>
          <cell r="AJ39" t="str">
            <v>162122321732211111</v>
          </cell>
          <cell r="AK39">
            <v>0</v>
          </cell>
          <cell r="AL39" t="e">
            <v>#N/A</v>
          </cell>
          <cell r="AM39">
            <v>36</v>
          </cell>
          <cell r="AN39">
            <v>198350</v>
          </cell>
        </row>
        <row r="40">
          <cell r="AA40">
            <v>191850</v>
          </cell>
          <cell r="AB40" t="e">
            <v>#N/A</v>
          </cell>
          <cell r="AC40" t="str">
            <v>1</v>
          </cell>
          <cell r="AD40" t="str">
            <v>9</v>
          </cell>
          <cell r="AE40" t="str">
            <v>1</v>
          </cell>
          <cell r="AF40" t="str">
            <v>8</v>
          </cell>
          <cell r="AG40" t="str">
            <v>5</v>
          </cell>
          <cell r="AH40" t="str">
            <v>0</v>
          </cell>
          <cell r="AI40">
            <v>0</v>
          </cell>
          <cell r="AJ40" t="str">
            <v>122122311742211111</v>
          </cell>
          <cell r="AK40">
            <v>0</v>
          </cell>
          <cell r="AL40" t="e">
            <v>#N/A</v>
          </cell>
          <cell r="AM40">
            <v>37</v>
          </cell>
          <cell r="AN40">
            <v>191850</v>
          </cell>
        </row>
        <row r="41">
          <cell r="AA41">
            <v>462043</v>
          </cell>
          <cell r="AB41" t="e">
            <v>#N/A</v>
          </cell>
          <cell r="AC41" t="str">
            <v>4</v>
          </cell>
          <cell r="AD41" t="str">
            <v>6</v>
          </cell>
          <cell r="AE41" t="str">
            <v>2</v>
          </cell>
          <cell r="AF41" t="str">
            <v>0</v>
          </cell>
          <cell r="AG41" t="str">
            <v>4</v>
          </cell>
          <cell r="AH41" t="str">
            <v>3</v>
          </cell>
          <cell r="AI41">
            <v>0</v>
          </cell>
          <cell r="AJ41" t="str">
            <v>4611436221110118111</v>
          </cell>
          <cell r="AK41">
            <v>0</v>
          </cell>
          <cell r="AL41" t="e">
            <v>#N/A</v>
          </cell>
          <cell r="AM41">
            <v>38</v>
          </cell>
          <cell r="AN41">
            <v>462043</v>
          </cell>
        </row>
        <row r="42">
          <cell r="AA42">
            <v>442004</v>
          </cell>
          <cell r="AB42" t="e">
            <v>#N/A</v>
          </cell>
          <cell r="AC42" t="str">
            <v>4</v>
          </cell>
          <cell r="AD42" t="str">
            <v>4</v>
          </cell>
          <cell r="AE42" t="str">
            <v>2</v>
          </cell>
          <cell r="AF42" t="str">
            <v>0</v>
          </cell>
          <cell r="AG42" t="str">
            <v>0</v>
          </cell>
          <cell r="AH42" t="str">
            <v>4</v>
          </cell>
          <cell r="AI42">
            <v>0</v>
          </cell>
          <cell r="AJ42" t="str">
            <v>461132321110118111</v>
          </cell>
          <cell r="AK42">
            <v>0</v>
          </cell>
          <cell r="AL42" t="e">
            <v>#N/A</v>
          </cell>
          <cell r="AM42">
            <v>39</v>
          </cell>
          <cell r="AN42">
            <v>442004</v>
          </cell>
        </row>
        <row r="43">
          <cell r="AA43">
            <v>442043</v>
          </cell>
          <cell r="AB43" t="e">
            <v>#N/A</v>
          </cell>
          <cell r="AC43" t="str">
            <v>4</v>
          </cell>
          <cell r="AD43" t="str">
            <v>4</v>
          </cell>
          <cell r="AE43" t="str">
            <v>2</v>
          </cell>
          <cell r="AF43" t="str">
            <v>0</v>
          </cell>
          <cell r="AG43" t="str">
            <v>4</v>
          </cell>
          <cell r="AH43" t="str">
            <v>3</v>
          </cell>
          <cell r="AI43">
            <v>0</v>
          </cell>
          <cell r="AJ43" t="str">
            <v>4611436321110118111</v>
          </cell>
          <cell r="AK43">
            <v>0</v>
          </cell>
          <cell r="AL43" t="e">
            <v>#N/A</v>
          </cell>
          <cell r="AM43">
            <v>40</v>
          </cell>
          <cell r="AN43">
            <v>442043</v>
          </cell>
        </row>
        <row r="44">
          <cell r="AA44">
            <v>531169</v>
          </cell>
          <cell r="AB44" t="e">
            <v>#N/A</v>
          </cell>
          <cell r="AC44" t="str">
            <v>5</v>
          </cell>
          <cell r="AD44" t="str">
            <v>3</v>
          </cell>
          <cell r="AE44" t="str">
            <v>1</v>
          </cell>
          <cell r="AF44" t="str">
            <v>1</v>
          </cell>
          <cell r="AG44" t="str">
            <v>6</v>
          </cell>
          <cell r="AH44" t="str">
            <v>9</v>
          </cell>
          <cell r="AI44">
            <v>0</v>
          </cell>
          <cell r="AJ44" t="str">
            <v>521112115331111111</v>
          </cell>
          <cell r="AK44">
            <v>0</v>
          </cell>
          <cell r="AL44" t="e">
            <v>#N/A</v>
          </cell>
          <cell r="AM44">
            <v>41</v>
          </cell>
          <cell r="AN44">
            <v>0</v>
          </cell>
        </row>
        <row r="45">
          <cell r="AA45">
            <v>531069</v>
          </cell>
          <cell r="AB45" t="e">
            <v>#N/A</v>
          </cell>
          <cell r="AC45" t="str">
            <v>5</v>
          </cell>
          <cell r="AD45" t="str">
            <v>3</v>
          </cell>
          <cell r="AE45" t="str">
            <v>1</v>
          </cell>
          <cell r="AF45" t="str">
            <v>0</v>
          </cell>
          <cell r="AG45" t="str">
            <v>6</v>
          </cell>
          <cell r="AH45" t="str">
            <v>9</v>
          </cell>
          <cell r="AI45">
            <v>0</v>
          </cell>
          <cell r="AJ45" t="str">
            <v>521112115311111111</v>
          </cell>
          <cell r="AK45">
            <v>0</v>
          </cell>
          <cell r="AL45" t="e">
            <v>#N/A</v>
          </cell>
          <cell r="AM45">
            <v>42</v>
          </cell>
          <cell r="AN45">
            <v>0</v>
          </cell>
        </row>
        <row r="46">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row>
        <row r="47">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row>
        <row r="48">
          <cell r="AI48">
            <v>0</v>
          </cell>
        </row>
        <row r="49">
          <cell r="AI49">
            <v>0</v>
          </cell>
        </row>
        <row r="50">
          <cell r="AI50">
            <v>0</v>
          </cell>
        </row>
        <row r="51">
          <cell r="AI51">
            <v>0</v>
          </cell>
        </row>
        <row r="52">
          <cell r="AI52">
            <v>0</v>
          </cell>
        </row>
        <row r="53">
          <cell r="AI53">
            <v>0</v>
          </cell>
        </row>
        <row r="54">
          <cell r="AI54">
            <v>0</v>
          </cell>
        </row>
        <row r="55">
          <cell r="AI55">
            <v>0</v>
          </cell>
        </row>
        <row r="56">
          <cell r="AI56">
            <v>0</v>
          </cell>
        </row>
        <row r="57">
          <cell r="AI57">
            <v>0</v>
          </cell>
        </row>
        <row r="58">
          <cell r="AI58">
            <v>0</v>
          </cell>
        </row>
      </sheetData>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C.V1.0"/>
      <sheetName val="PC.V1.1"/>
      <sheetName val="PC.V1.2"/>
      <sheetName val="PC.V1.3"/>
      <sheetName val="PC.V1.4"/>
      <sheetName val="PC.V1.5"/>
      <sheetName val="PC.V1.8"/>
      <sheetName val="PC.V1.5 Korrekturen v. 03-09-18"/>
      <sheetName val="Tabelle6"/>
      <sheetName val="Tabelle7"/>
      <sheetName val="Tabelle8"/>
      <sheetName val="Tabelle9"/>
      <sheetName val="Tabelle10"/>
    </sheetNames>
    <sheetDataSet>
      <sheetData sheetId="0"/>
      <sheetData sheetId="1"/>
      <sheetData sheetId="2"/>
      <sheetData sheetId="3"/>
      <sheetData sheetId="4"/>
      <sheetData sheetId="5"/>
      <sheetData sheetId="6">
        <row r="2">
          <cell r="B2" t="str">
            <v>Bezeichnung</v>
          </cell>
          <cell r="C2" t="str">
            <v>HH</v>
          </cell>
          <cell r="D2" t="str">
            <v>TTT</v>
          </cell>
          <cell r="E2" t="str">
            <v>JJ</v>
          </cell>
          <cell r="F2" t="str">
            <v>GR</v>
          </cell>
          <cell r="G2" t="str">
            <v>A</v>
          </cell>
          <cell r="H2" t="str">
            <v>B</v>
          </cell>
          <cell r="I2" t="str">
            <v>C</v>
          </cell>
          <cell r="J2" t="str">
            <v>D</v>
          </cell>
          <cell r="K2" t="str">
            <v>E</v>
          </cell>
          <cell r="L2" t="str">
            <v>G</v>
          </cell>
          <cell r="M2" t="str">
            <v>H</v>
          </cell>
          <cell r="N2" t="str">
            <v>I</v>
          </cell>
          <cell r="O2" t="str">
            <v>K</v>
          </cell>
          <cell r="P2" t="str">
            <v>L</v>
          </cell>
          <cell r="Q2" t="str">
            <v>M</v>
          </cell>
          <cell r="R2" t="str">
            <v>N</v>
          </cell>
          <cell r="S2" t="str">
            <v>O</v>
          </cell>
          <cell r="T2" t="str">
            <v>P</v>
          </cell>
          <cell r="U2" t="str">
            <v>Q</v>
          </cell>
          <cell r="V2" t="str">
            <v>T</v>
          </cell>
          <cell r="W2" t="str">
            <v>V</v>
          </cell>
          <cell r="X2" t="str">
            <v>Euro-Prodcode</v>
          </cell>
          <cell r="Y2" t="str">
            <v>Kommentar</v>
          </cell>
        </row>
        <row r="3">
          <cell r="B3" t="str">
            <v xml:space="preserve">Blutkonserve CPD     </v>
          </cell>
          <cell r="C3">
            <v>0</v>
          </cell>
          <cell r="D3">
            <v>21</v>
          </cell>
          <cell r="E3">
            <v>0</v>
          </cell>
          <cell r="F3">
            <v>0</v>
          </cell>
          <cell r="G3">
            <v>2</v>
          </cell>
          <cell r="H3">
            <v>1</v>
          </cell>
          <cell r="I3">
            <v>1</v>
          </cell>
          <cell r="J3">
            <v>1</v>
          </cell>
          <cell r="K3">
            <v>2</v>
          </cell>
          <cell r="L3">
            <v>1</v>
          </cell>
          <cell r="M3">
            <v>1</v>
          </cell>
          <cell r="N3">
            <v>1</v>
          </cell>
          <cell r="O3">
            <v>1</v>
          </cell>
          <cell r="P3">
            <v>3</v>
          </cell>
          <cell r="Q3">
            <v>1</v>
          </cell>
          <cell r="R3">
            <v>1</v>
          </cell>
          <cell r="S3">
            <v>1</v>
          </cell>
          <cell r="T3">
            <v>1</v>
          </cell>
          <cell r="U3">
            <v>1</v>
          </cell>
          <cell r="V3">
            <v>1</v>
          </cell>
          <cell r="W3">
            <v>1</v>
          </cell>
          <cell r="X3" t="str">
            <v>000100</v>
          </cell>
        </row>
        <row r="4">
          <cell r="B4" t="str">
            <v xml:space="preserve">Blutkonserve CPD Eigenblut </v>
          </cell>
          <cell r="C4">
            <v>0</v>
          </cell>
          <cell r="D4">
            <v>21</v>
          </cell>
          <cell r="E4">
            <v>0</v>
          </cell>
          <cell r="F4">
            <v>0</v>
          </cell>
          <cell r="G4">
            <v>2</v>
          </cell>
          <cell r="H4">
            <v>1</v>
          </cell>
          <cell r="I4">
            <v>1</v>
          </cell>
          <cell r="J4">
            <v>1</v>
          </cell>
          <cell r="K4">
            <v>2</v>
          </cell>
          <cell r="L4">
            <v>2</v>
          </cell>
          <cell r="M4">
            <v>1</v>
          </cell>
          <cell r="N4">
            <v>1</v>
          </cell>
          <cell r="O4">
            <v>1</v>
          </cell>
          <cell r="P4">
            <v>3</v>
          </cell>
          <cell r="Q4">
            <v>1</v>
          </cell>
          <cell r="R4">
            <v>1</v>
          </cell>
          <cell r="S4">
            <v>1</v>
          </cell>
          <cell r="T4">
            <v>1</v>
          </cell>
          <cell r="U4">
            <v>1</v>
          </cell>
          <cell r="V4">
            <v>1</v>
          </cell>
          <cell r="W4">
            <v>1</v>
          </cell>
          <cell r="X4" t="str">
            <v>080100</v>
          </cell>
          <cell r="Y4" t="str">
            <v xml:space="preserve"> </v>
          </cell>
        </row>
        <row r="5">
          <cell r="B5" t="str">
            <v xml:space="preserve">Blutkonserve CPD gerichtet, unverwandt    </v>
          </cell>
          <cell r="C5">
            <v>0</v>
          </cell>
          <cell r="D5">
            <v>21</v>
          </cell>
          <cell r="E5">
            <v>0</v>
          </cell>
          <cell r="F5">
            <v>0</v>
          </cell>
          <cell r="G5">
            <v>2</v>
          </cell>
          <cell r="H5">
            <v>1</v>
          </cell>
          <cell r="I5">
            <v>1</v>
          </cell>
          <cell r="J5">
            <v>1</v>
          </cell>
          <cell r="K5">
            <v>2</v>
          </cell>
          <cell r="L5">
            <v>3</v>
          </cell>
          <cell r="M5">
            <v>1</v>
          </cell>
          <cell r="N5">
            <v>1</v>
          </cell>
          <cell r="O5">
            <v>1</v>
          </cell>
          <cell r="P5">
            <v>3</v>
          </cell>
          <cell r="Q5">
            <v>1</v>
          </cell>
          <cell r="R5">
            <v>1</v>
          </cell>
          <cell r="S5">
            <v>1</v>
          </cell>
          <cell r="T5">
            <v>1</v>
          </cell>
          <cell r="U5">
            <v>1</v>
          </cell>
          <cell r="V5">
            <v>1</v>
          </cell>
          <cell r="W5">
            <v>1</v>
          </cell>
          <cell r="X5" t="str">
            <v>090100</v>
          </cell>
        </row>
        <row r="6">
          <cell r="B6" t="str">
            <v>Blutkonserve CPD Bestr. gerichtet, verwandt</v>
          </cell>
          <cell r="C6">
            <v>0</v>
          </cell>
          <cell r="D6">
            <v>21</v>
          </cell>
          <cell r="E6">
            <v>0</v>
          </cell>
          <cell r="F6">
            <v>0</v>
          </cell>
          <cell r="G6">
            <v>2</v>
          </cell>
          <cell r="H6">
            <v>1</v>
          </cell>
          <cell r="I6">
            <v>1</v>
          </cell>
          <cell r="J6">
            <v>1</v>
          </cell>
          <cell r="K6">
            <v>2</v>
          </cell>
          <cell r="L6">
            <v>5</v>
          </cell>
          <cell r="M6">
            <v>1</v>
          </cell>
          <cell r="N6">
            <v>1</v>
          </cell>
          <cell r="O6">
            <v>1</v>
          </cell>
          <cell r="P6">
            <v>3</v>
          </cell>
          <cell r="Q6">
            <v>1</v>
          </cell>
          <cell r="R6">
            <v>2</v>
          </cell>
          <cell r="S6">
            <v>1</v>
          </cell>
          <cell r="T6">
            <v>1</v>
          </cell>
          <cell r="U6">
            <v>1</v>
          </cell>
          <cell r="V6">
            <v>1</v>
          </cell>
          <cell r="W6">
            <v>1</v>
          </cell>
          <cell r="X6" t="str">
            <v>060300</v>
          </cell>
        </row>
        <row r="7">
          <cell r="B7" t="str">
            <v xml:space="preserve">Gewasch. Erykonz     </v>
          </cell>
          <cell r="C7">
            <v>24</v>
          </cell>
          <cell r="D7">
            <v>0</v>
          </cell>
          <cell r="E7">
            <v>0</v>
          </cell>
          <cell r="F7">
            <v>1</v>
          </cell>
          <cell r="G7">
            <v>1</v>
          </cell>
          <cell r="H7">
            <v>1</v>
          </cell>
          <cell r="I7">
            <v>1</v>
          </cell>
          <cell r="J7">
            <v>1</v>
          </cell>
          <cell r="K7">
            <v>2</v>
          </cell>
          <cell r="L7">
            <v>1</v>
          </cell>
          <cell r="M7">
            <v>1</v>
          </cell>
          <cell r="N7">
            <v>1</v>
          </cell>
          <cell r="O7">
            <v>1</v>
          </cell>
          <cell r="P7">
            <v>3</v>
          </cell>
          <cell r="Q7">
            <v>1</v>
          </cell>
          <cell r="R7">
            <v>1</v>
          </cell>
          <cell r="S7">
            <v>2</v>
          </cell>
          <cell r="T7">
            <v>1</v>
          </cell>
          <cell r="U7">
            <v>1</v>
          </cell>
          <cell r="V7">
            <v>1</v>
          </cell>
          <cell r="W7">
            <v>1</v>
          </cell>
          <cell r="X7">
            <v>123109</v>
          </cell>
          <cell r="Y7" t="str">
            <v>neue Nr vergeben</v>
          </cell>
        </row>
        <row r="8">
          <cell r="B8" t="str">
            <v xml:space="preserve">Langzeitkonz. Ery     </v>
          </cell>
          <cell r="C8">
            <v>18</v>
          </cell>
          <cell r="D8">
            <v>0</v>
          </cell>
          <cell r="E8">
            <v>0</v>
          </cell>
          <cell r="F8">
            <v>1</v>
          </cell>
          <cell r="G8">
            <v>1</v>
          </cell>
          <cell r="H8">
            <v>0</v>
          </cell>
          <cell r="I8">
            <v>2</v>
          </cell>
          <cell r="J8">
            <v>1</v>
          </cell>
          <cell r="K8">
            <v>2</v>
          </cell>
          <cell r="L8">
            <v>1</v>
          </cell>
          <cell r="M8">
            <v>1</v>
          </cell>
          <cell r="N8">
            <v>1</v>
          </cell>
          <cell r="O8">
            <v>1</v>
          </cell>
          <cell r="P8">
            <v>3</v>
          </cell>
          <cell r="Q8">
            <v>4</v>
          </cell>
          <cell r="R8">
            <v>1</v>
          </cell>
          <cell r="S8">
            <v>2</v>
          </cell>
          <cell r="T8">
            <v>12</v>
          </cell>
          <cell r="U8">
            <v>1</v>
          </cell>
          <cell r="V8">
            <v>1</v>
          </cell>
          <cell r="W8">
            <v>1</v>
          </cell>
          <cell r="X8">
            <v>105119</v>
          </cell>
          <cell r="Y8" t="str">
            <v>tiefgefroren - aufgetaut ?</v>
          </cell>
        </row>
        <row r="9">
          <cell r="B9" t="str">
            <v xml:space="preserve">Langzeitkonz. Ery, Eigenblut      </v>
          </cell>
          <cell r="C9">
            <v>18</v>
          </cell>
          <cell r="D9">
            <v>0</v>
          </cell>
          <cell r="E9">
            <v>0</v>
          </cell>
          <cell r="F9">
            <v>1</v>
          </cell>
          <cell r="G9">
            <v>1</v>
          </cell>
          <cell r="H9">
            <v>0</v>
          </cell>
          <cell r="I9">
            <v>2</v>
          </cell>
          <cell r="J9">
            <v>1</v>
          </cell>
          <cell r="K9">
            <v>2</v>
          </cell>
          <cell r="L9">
            <v>2</v>
          </cell>
          <cell r="M9">
            <v>1</v>
          </cell>
          <cell r="N9">
            <v>1</v>
          </cell>
          <cell r="O9">
            <v>1</v>
          </cell>
          <cell r="P9">
            <v>3</v>
          </cell>
          <cell r="Q9">
            <v>4</v>
          </cell>
          <cell r="R9">
            <v>1</v>
          </cell>
          <cell r="S9">
            <v>2</v>
          </cell>
          <cell r="T9">
            <v>12</v>
          </cell>
          <cell r="U9">
            <v>1</v>
          </cell>
          <cell r="V9">
            <v>1</v>
          </cell>
          <cell r="W9">
            <v>1</v>
          </cell>
          <cell r="X9">
            <v>185119</v>
          </cell>
          <cell r="Y9" t="str">
            <v>tiefgefroren - aufgetaut ?</v>
          </cell>
        </row>
        <row r="10">
          <cell r="B10" t="str">
            <v>Langzeitkonz. Ery, gerichtet, unverwandt</v>
          </cell>
          <cell r="C10">
            <v>18</v>
          </cell>
          <cell r="D10">
            <v>0</v>
          </cell>
          <cell r="E10">
            <v>0</v>
          </cell>
          <cell r="F10">
            <v>1</v>
          </cell>
          <cell r="G10">
            <v>1</v>
          </cell>
          <cell r="H10">
            <v>0</v>
          </cell>
          <cell r="I10">
            <v>2</v>
          </cell>
          <cell r="J10">
            <v>1</v>
          </cell>
          <cell r="K10">
            <v>2</v>
          </cell>
          <cell r="L10">
            <v>3</v>
          </cell>
          <cell r="M10">
            <v>1</v>
          </cell>
          <cell r="N10">
            <v>1</v>
          </cell>
          <cell r="O10">
            <v>1</v>
          </cell>
          <cell r="P10">
            <v>3</v>
          </cell>
          <cell r="Q10">
            <v>4</v>
          </cell>
          <cell r="R10">
            <v>1</v>
          </cell>
          <cell r="S10">
            <v>2</v>
          </cell>
          <cell r="T10">
            <v>12</v>
          </cell>
          <cell r="U10">
            <v>1</v>
          </cell>
          <cell r="V10">
            <v>1</v>
          </cell>
          <cell r="W10">
            <v>1</v>
          </cell>
          <cell r="X10">
            <v>195119</v>
          </cell>
          <cell r="Y10" t="str">
            <v>tiefgefroren - aufgetaut ?</v>
          </cell>
        </row>
        <row r="11">
          <cell r="B11" t="str">
            <v xml:space="preserve">Langzeitkonz. Ery, gerichtet, verwandt    </v>
          </cell>
          <cell r="C11">
            <v>18</v>
          </cell>
          <cell r="D11">
            <v>0</v>
          </cell>
          <cell r="E11">
            <v>0</v>
          </cell>
          <cell r="F11">
            <v>1</v>
          </cell>
          <cell r="G11">
            <v>1</v>
          </cell>
          <cell r="H11">
            <v>0</v>
          </cell>
          <cell r="I11">
            <v>2</v>
          </cell>
          <cell r="J11">
            <v>1</v>
          </cell>
          <cell r="K11">
            <v>2</v>
          </cell>
          <cell r="L11">
            <v>5</v>
          </cell>
          <cell r="M11">
            <v>2</v>
          </cell>
          <cell r="N11">
            <v>1</v>
          </cell>
          <cell r="O11">
            <v>1</v>
          </cell>
          <cell r="P11">
            <v>3</v>
          </cell>
          <cell r="Q11">
            <v>4</v>
          </cell>
          <cell r="R11">
            <v>1</v>
          </cell>
          <cell r="S11">
            <v>2</v>
          </cell>
          <cell r="T11">
            <v>12</v>
          </cell>
          <cell r="U11">
            <v>1</v>
          </cell>
          <cell r="V11">
            <v>1</v>
          </cell>
          <cell r="W11">
            <v>1</v>
          </cell>
        </row>
        <row r="12">
          <cell r="B12" t="str">
            <v xml:space="preserve">Ery.CPD-SAGM-L        </v>
          </cell>
          <cell r="C12">
            <v>0</v>
          </cell>
          <cell r="D12">
            <v>42</v>
          </cell>
          <cell r="E12">
            <v>0</v>
          </cell>
          <cell r="F12">
            <v>1</v>
          </cell>
          <cell r="G12">
            <v>2</v>
          </cell>
          <cell r="H12">
            <v>2</v>
          </cell>
          <cell r="I12">
            <v>1</v>
          </cell>
          <cell r="J12">
            <v>1</v>
          </cell>
          <cell r="K12">
            <v>2</v>
          </cell>
          <cell r="L12">
            <v>1</v>
          </cell>
          <cell r="M12">
            <v>1</v>
          </cell>
          <cell r="N12">
            <v>1</v>
          </cell>
          <cell r="O12">
            <v>1</v>
          </cell>
          <cell r="P12">
            <v>3</v>
          </cell>
          <cell r="Q12">
            <v>1</v>
          </cell>
          <cell r="R12">
            <v>1</v>
          </cell>
          <cell r="S12">
            <v>1</v>
          </cell>
          <cell r="T12">
            <v>1</v>
          </cell>
          <cell r="U12">
            <v>1</v>
          </cell>
          <cell r="V12">
            <v>1</v>
          </cell>
          <cell r="W12">
            <v>1</v>
          </cell>
          <cell r="X12" t="str">
            <v>100100</v>
          </cell>
          <cell r="Y12" t="str">
            <v>Inline-Vollblut</v>
          </cell>
        </row>
        <row r="13">
          <cell r="B13" t="str">
            <v xml:space="preserve">Ery.CPD-SAGM-L Eigenblut       </v>
          </cell>
          <cell r="C13">
            <v>0</v>
          </cell>
          <cell r="D13">
            <v>42</v>
          </cell>
          <cell r="E13">
            <v>0</v>
          </cell>
          <cell r="F13">
            <v>1</v>
          </cell>
          <cell r="G13">
            <v>2</v>
          </cell>
          <cell r="H13">
            <v>2</v>
          </cell>
          <cell r="I13">
            <v>1</v>
          </cell>
          <cell r="J13">
            <v>1</v>
          </cell>
          <cell r="K13">
            <v>2</v>
          </cell>
          <cell r="L13">
            <v>2</v>
          </cell>
          <cell r="M13">
            <v>1</v>
          </cell>
          <cell r="N13">
            <v>1</v>
          </cell>
          <cell r="O13">
            <v>1</v>
          </cell>
          <cell r="P13">
            <v>3</v>
          </cell>
          <cell r="Q13">
            <v>1</v>
          </cell>
          <cell r="R13">
            <v>1</v>
          </cell>
          <cell r="S13">
            <v>1</v>
          </cell>
          <cell r="T13">
            <v>1</v>
          </cell>
          <cell r="U13">
            <v>1</v>
          </cell>
          <cell r="V13">
            <v>1</v>
          </cell>
          <cell r="W13">
            <v>1</v>
          </cell>
          <cell r="X13" t="str">
            <v>180100</v>
          </cell>
        </row>
        <row r="14">
          <cell r="B14" t="str">
            <v xml:space="preserve">Ery.CPD-SAGM-L 4-fach, pädiatrisch     </v>
          </cell>
          <cell r="C14">
            <v>0</v>
          </cell>
          <cell r="D14">
            <v>42</v>
          </cell>
          <cell r="E14">
            <v>0</v>
          </cell>
          <cell r="F14">
            <v>1</v>
          </cell>
          <cell r="G14">
            <v>2</v>
          </cell>
          <cell r="H14">
            <v>2</v>
          </cell>
          <cell r="I14">
            <v>1</v>
          </cell>
          <cell r="J14">
            <v>2</v>
          </cell>
          <cell r="K14">
            <v>2</v>
          </cell>
          <cell r="L14">
            <v>1</v>
          </cell>
          <cell r="M14">
            <v>1</v>
          </cell>
          <cell r="N14">
            <v>1</v>
          </cell>
          <cell r="O14">
            <v>1</v>
          </cell>
          <cell r="P14">
            <v>3</v>
          </cell>
          <cell r="Q14">
            <v>2</v>
          </cell>
          <cell r="R14">
            <v>1</v>
          </cell>
          <cell r="S14">
            <v>1</v>
          </cell>
          <cell r="T14">
            <v>1</v>
          </cell>
          <cell r="U14">
            <v>1</v>
          </cell>
          <cell r="V14">
            <v>1</v>
          </cell>
          <cell r="W14">
            <v>1</v>
          </cell>
          <cell r="X14">
            <v>101100</v>
          </cell>
        </row>
        <row r="15">
          <cell r="B15" t="str">
            <v xml:space="preserve">Ery.CPD-SAGM-L 6-fach, pädiatrisch         </v>
          </cell>
          <cell r="C15">
            <v>0</v>
          </cell>
          <cell r="D15">
            <v>42</v>
          </cell>
          <cell r="E15">
            <v>0</v>
          </cell>
          <cell r="F15">
            <v>1</v>
          </cell>
          <cell r="G15">
            <v>2</v>
          </cell>
          <cell r="H15">
            <v>2</v>
          </cell>
          <cell r="I15">
            <v>1</v>
          </cell>
          <cell r="J15">
            <v>2</v>
          </cell>
          <cell r="K15">
            <v>2</v>
          </cell>
          <cell r="L15">
            <v>1</v>
          </cell>
          <cell r="M15">
            <v>1</v>
          </cell>
          <cell r="N15">
            <v>1</v>
          </cell>
          <cell r="O15">
            <v>1</v>
          </cell>
          <cell r="P15">
            <v>3</v>
          </cell>
          <cell r="Q15">
            <v>2</v>
          </cell>
          <cell r="R15">
            <v>1</v>
          </cell>
          <cell r="S15">
            <v>1</v>
          </cell>
          <cell r="T15">
            <v>1</v>
          </cell>
          <cell r="U15">
            <v>1</v>
          </cell>
          <cell r="V15">
            <v>1</v>
          </cell>
          <cell r="W15">
            <v>1</v>
          </cell>
          <cell r="X15">
            <v>101100</v>
          </cell>
          <cell r="Y15" t="str">
            <v>ident lfd Nr 13</v>
          </cell>
        </row>
        <row r="16">
          <cell r="B16" t="str">
            <v xml:space="preserve">Ery.CPD-SAGM-EL        </v>
          </cell>
          <cell r="C16">
            <v>0</v>
          </cell>
          <cell r="D16">
            <v>42</v>
          </cell>
          <cell r="E16">
            <v>0</v>
          </cell>
          <cell r="F16">
            <v>1</v>
          </cell>
          <cell r="G16">
            <v>2</v>
          </cell>
          <cell r="H16">
            <v>2</v>
          </cell>
          <cell r="I16">
            <v>1</v>
          </cell>
          <cell r="J16">
            <v>1</v>
          </cell>
          <cell r="K16">
            <v>2</v>
          </cell>
          <cell r="L16">
            <v>1</v>
          </cell>
          <cell r="M16">
            <v>1</v>
          </cell>
          <cell r="N16">
            <v>1</v>
          </cell>
          <cell r="O16">
            <v>1</v>
          </cell>
          <cell r="P16">
            <v>3</v>
          </cell>
          <cell r="Q16">
            <v>1</v>
          </cell>
          <cell r="R16">
            <v>1</v>
          </cell>
          <cell r="S16">
            <v>1</v>
          </cell>
          <cell r="T16">
            <v>1</v>
          </cell>
          <cell r="U16">
            <v>1</v>
          </cell>
          <cell r="V16">
            <v>1</v>
          </cell>
          <cell r="W16">
            <v>1</v>
          </cell>
          <cell r="X16">
            <v>100100</v>
          </cell>
          <cell r="Y16" t="str">
            <v>ident lfd Nr 10</v>
          </cell>
        </row>
        <row r="17">
          <cell r="B17" t="str">
            <v xml:space="preserve">Ery.CPD-SAGM-EL Eigenblut        </v>
          </cell>
          <cell r="C17">
            <v>0</v>
          </cell>
          <cell r="D17">
            <v>42</v>
          </cell>
          <cell r="E17">
            <v>0</v>
          </cell>
          <cell r="F17">
            <v>1</v>
          </cell>
          <cell r="G17">
            <v>2</v>
          </cell>
          <cell r="H17">
            <v>2</v>
          </cell>
          <cell r="I17">
            <v>1</v>
          </cell>
          <cell r="J17">
            <v>1</v>
          </cell>
          <cell r="K17">
            <v>2</v>
          </cell>
          <cell r="L17">
            <v>2</v>
          </cell>
          <cell r="M17">
            <v>1</v>
          </cell>
          <cell r="N17">
            <v>1</v>
          </cell>
          <cell r="O17">
            <v>1</v>
          </cell>
          <cell r="P17">
            <v>3</v>
          </cell>
          <cell r="Q17">
            <v>1</v>
          </cell>
          <cell r="R17">
            <v>1</v>
          </cell>
          <cell r="S17">
            <v>1</v>
          </cell>
          <cell r="T17">
            <v>1</v>
          </cell>
          <cell r="U17">
            <v>1</v>
          </cell>
          <cell r="V17">
            <v>1</v>
          </cell>
          <cell r="W17">
            <v>1</v>
          </cell>
          <cell r="X17">
            <v>180100</v>
          </cell>
          <cell r="Y17" t="str">
            <v>ident lfd Nr 11</v>
          </cell>
        </row>
        <row r="18">
          <cell r="B18" t="str">
            <v xml:space="preserve">Ery.CPD-SAGM-EL 4-fach, pädiatrisch         </v>
          </cell>
          <cell r="C18">
            <v>0</v>
          </cell>
          <cell r="D18">
            <v>42</v>
          </cell>
          <cell r="E18">
            <v>0</v>
          </cell>
          <cell r="F18">
            <v>1</v>
          </cell>
          <cell r="G18">
            <v>2</v>
          </cell>
          <cell r="H18">
            <v>2</v>
          </cell>
          <cell r="I18">
            <v>1</v>
          </cell>
          <cell r="J18">
            <v>2</v>
          </cell>
          <cell r="K18">
            <v>2</v>
          </cell>
          <cell r="L18">
            <v>1</v>
          </cell>
          <cell r="M18">
            <v>1</v>
          </cell>
          <cell r="N18">
            <v>1</v>
          </cell>
          <cell r="O18">
            <v>1</v>
          </cell>
          <cell r="P18">
            <v>3</v>
          </cell>
          <cell r="Q18">
            <v>2</v>
          </cell>
          <cell r="R18">
            <v>1</v>
          </cell>
          <cell r="S18">
            <v>1</v>
          </cell>
          <cell r="T18">
            <v>1</v>
          </cell>
          <cell r="U18">
            <v>1</v>
          </cell>
          <cell r="V18">
            <v>1</v>
          </cell>
          <cell r="W18">
            <v>1</v>
          </cell>
          <cell r="X18">
            <v>101100</v>
          </cell>
          <cell r="Y18" t="str">
            <v>ident lfd Nr 13</v>
          </cell>
        </row>
        <row r="19">
          <cell r="B19" t="str">
            <v xml:space="preserve">Ery. CPD-SAGM-EL 6-fach, pädiatrisch         </v>
          </cell>
          <cell r="C19">
            <v>0</v>
          </cell>
          <cell r="D19">
            <v>42</v>
          </cell>
          <cell r="E19">
            <v>0</v>
          </cell>
          <cell r="F19">
            <v>1</v>
          </cell>
          <cell r="G19">
            <v>2</v>
          </cell>
          <cell r="H19">
            <v>2</v>
          </cell>
          <cell r="I19">
            <v>1</v>
          </cell>
          <cell r="J19">
            <v>2</v>
          </cell>
          <cell r="K19">
            <v>2</v>
          </cell>
          <cell r="L19">
            <v>1</v>
          </cell>
          <cell r="M19">
            <v>1</v>
          </cell>
          <cell r="N19">
            <v>1</v>
          </cell>
          <cell r="O19">
            <v>1</v>
          </cell>
          <cell r="P19">
            <v>3</v>
          </cell>
          <cell r="Q19">
            <v>2</v>
          </cell>
          <cell r="R19">
            <v>1</v>
          </cell>
          <cell r="S19">
            <v>1</v>
          </cell>
          <cell r="T19">
            <v>1</v>
          </cell>
          <cell r="U19">
            <v>1</v>
          </cell>
          <cell r="V19">
            <v>1</v>
          </cell>
          <cell r="W19">
            <v>1</v>
          </cell>
          <cell r="X19">
            <v>101100</v>
          </cell>
          <cell r="Y19" t="str">
            <v>ident lfd Nr 16</v>
          </cell>
        </row>
        <row r="20">
          <cell r="B20" t="str">
            <v xml:space="preserve">Ery.CPD-SAGM-AL     </v>
          </cell>
          <cell r="C20">
            <v>0</v>
          </cell>
          <cell r="D20">
            <v>42</v>
          </cell>
          <cell r="E20">
            <v>0</v>
          </cell>
          <cell r="F20">
            <v>1</v>
          </cell>
          <cell r="G20">
            <v>2</v>
          </cell>
          <cell r="H20">
            <v>2</v>
          </cell>
          <cell r="I20">
            <v>1</v>
          </cell>
          <cell r="J20">
            <v>1</v>
          </cell>
          <cell r="K20">
            <v>2</v>
          </cell>
          <cell r="L20">
            <v>1</v>
          </cell>
          <cell r="M20">
            <v>2</v>
          </cell>
          <cell r="N20">
            <v>1</v>
          </cell>
          <cell r="O20">
            <v>1</v>
          </cell>
          <cell r="P20">
            <v>3</v>
          </cell>
          <cell r="Q20">
            <v>1</v>
          </cell>
          <cell r="R20">
            <v>1</v>
          </cell>
          <cell r="S20">
            <v>1</v>
          </cell>
          <cell r="T20">
            <v>1</v>
          </cell>
          <cell r="U20">
            <v>1</v>
          </cell>
          <cell r="V20">
            <v>1</v>
          </cell>
          <cell r="W20">
            <v>1</v>
          </cell>
          <cell r="X20">
            <v>110100</v>
          </cell>
          <cell r="Y20" t="str">
            <v>Apherese</v>
          </cell>
        </row>
        <row r="21">
          <cell r="B21" t="str">
            <v xml:space="preserve">Ery.CPD-SAGM-AL Eigenblut        </v>
          </cell>
          <cell r="C21">
            <v>0</v>
          </cell>
          <cell r="D21">
            <v>42</v>
          </cell>
          <cell r="E21">
            <v>0</v>
          </cell>
          <cell r="F21">
            <v>1</v>
          </cell>
          <cell r="G21">
            <v>2</v>
          </cell>
          <cell r="H21">
            <v>2</v>
          </cell>
          <cell r="I21">
            <v>1</v>
          </cell>
          <cell r="J21">
            <v>1</v>
          </cell>
          <cell r="K21">
            <v>2</v>
          </cell>
          <cell r="L21">
            <v>2</v>
          </cell>
          <cell r="M21">
            <v>2</v>
          </cell>
          <cell r="N21">
            <v>1</v>
          </cell>
          <cell r="O21">
            <v>1</v>
          </cell>
          <cell r="P21">
            <v>3</v>
          </cell>
          <cell r="Q21">
            <v>1</v>
          </cell>
          <cell r="R21">
            <v>1</v>
          </cell>
          <cell r="S21">
            <v>1</v>
          </cell>
          <cell r="T21">
            <v>1</v>
          </cell>
          <cell r="U21">
            <v>1</v>
          </cell>
          <cell r="V21">
            <v>1</v>
          </cell>
          <cell r="W21">
            <v>1</v>
          </cell>
          <cell r="X21">
            <v>170100</v>
          </cell>
        </row>
        <row r="22">
          <cell r="B22" t="str">
            <v xml:space="preserve">Ery.CPD-SAGM-AL 4-fach, pädiatrisch   </v>
          </cell>
          <cell r="C22">
            <v>0</v>
          </cell>
          <cell r="D22">
            <v>42</v>
          </cell>
          <cell r="E22">
            <v>0</v>
          </cell>
          <cell r="F22">
            <v>1</v>
          </cell>
          <cell r="G22">
            <v>2</v>
          </cell>
          <cell r="H22">
            <v>2</v>
          </cell>
          <cell r="I22">
            <v>1</v>
          </cell>
          <cell r="J22">
            <v>2</v>
          </cell>
          <cell r="K22">
            <v>2</v>
          </cell>
          <cell r="L22">
            <v>1</v>
          </cell>
          <cell r="M22">
            <v>2</v>
          </cell>
          <cell r="N22">
            <v>1</v>
          </cell>
          <cell r="O22">
            <v>1</v>
          </cell>
          <cell r="P22">
            <v>3</v>
          </cell>
          <cell r="Q22">
            <v>2</v>
          </cell>
          <cell r="R22">
            <v>1</v>
          </cell>
          <cell r="S22">
            <v>1</v>
          </cell>
          <cell r="T22">
            <v>1</v>
          </cell>
          <cell r="U22">
            <v>1</v>
          </cell>
          <cell r="V22">
            <v>1</v>
          </cell>
          <cell r="W22">
            <v>1</v>
          </cell>
          <cell r="X22">
            <v>110180</v>
          </cell>
        </row>
        <row r="23">
          <cell r="B23" t="str">
            <v xml:space="preserve">Ery.CPD-SAGM-AL 6-fach, pädiatrisch       </v>
          </cell>
          <cell r="C23">
            <v>0</v>
          </cell>
          <cell r="D23">
            <v>42</v>
          </cell>
          <cell r="E23">
            <v>0</v>
          </cell>
          <cell r="F23">
            <v>1</v>
          </cell>
          <cell r="G23">
            <v>2</v>
          </cell>
          <cell r="H23">
            <v>2</v>
          </cell>
          <cell r="I23">
            <v>1</v>
          </cell>
          <cell r="J23">
            <v>2</v>
          </cell>
          <cell r="K23">
            <v>2</v>
          </cell>
          <cell r="L23">
            <v>1</v>
          </cell>
          <cell r="M23">
            <v>2</v>
          </cell>
          <cell r="N23">
            <v>1</v>
          </cell>
          <cell r="O23">
            <v>1</v>
          </cell>
          <cell r="P23">
            <v>3</v>
          </cell>
          <cell r="Q23">
            <v>2</v>
          </cell>
          <cell r="R23">
            <v>1</v>
          </cell>
          <cell r="S23">
            <v>1</v>
          </cell>
          <cell r="T23">
            <v>1</v>
          </cell>
          <cell r="U23">
            <v>1</v>
          </cell>
          <cell r="V23">
            <v>1</v>
          </cell>
          <cell r="W23">
            <v>1</v>
          </cell>
          <cell r="X23">
            <v>110180</v>
          </cell>
          <cell r="Y23" t="str">
            <v xml:space="preserve">ident lfd Nr 31       </v>
          </cell>
        </row>
        <row r="24">
          <cell r="B24" t="str">
            <v xml:space="preserve">Ery.CPD-SAGM-L Bestr.       </v>
          </cell>
          <cell r="C24">
            <v>0</v>
          </cell>
          <cell r="D24">
            <v>28</v>
          </cell>
          <cell r="E24">
            <v>0</v>
          </cell>
          <cell r="F24">
            <v>1</v>
          </cell>
          <cell r="G24">
            <v>2</v>
          </cell>
          <cell r="H24">
            <v>2</v>
          </cell>
          <cell r="I24">
            <v>1</v>
          </cell>
          <cell r="J24">
            <v>1</v>
          </cell>
          <cell r="K24">
            <v>2</v>
          </cell>
          <cell r="L24">
            <v>1</v>
          </cell>
          <cell r="M24">
            <v>1</v>
          </cell>
          <cell r="N24">
            <v>1</v>
          </cell>
          <cell r="O24">
            <v>1</v>
          </cell>
          <cell r="P24">
            <v>3</v>
          </cell>
          <cell r="Q24">
            <v>1</v>
          </cell>
          <cell r="R24">
            <v>2</v>
          </cell>
          <cell r="S24">
            <v>1</v>
          </cell>
          <cell r="T24">
            <v>1</v>
          </cell>
          <cell r="U24">
            <v>1</v>
          </cell>
          <cell r="V24">
            <v>1</v>
          </cell>
          <cell r="W24">
            <v>1</v>
          </cell>
          <cell r="X24" t="str">
            <v>100300</v>
          </cell>
        </row>
        <row r="25">
          <cell r="B25" t="str">
            <v>Ery.CPD-SAGM-L Bestr.,perinatal</v>
          </cell>
          <cell r="C25">
            <v>48</v>
          </cell>
          <cell r="D25">
            <v>0</v>
          </cell>
          <cell r="E25">
            <v>0</v>
          </cell>
          <cell r="F25">
            <v>1</v>
          </cell>
          <cell r="G25">
            <v>2</v>
          </cell>
          <cell r="H25">
            <v>2</v>
          </cell>
          <cell r="I25">
            <v>1</v>
          </cell>
          <cell r="J25">
            <v>1</v>
          </cell>
          <cell r="K25">
            <v>2</v>
          </cell>
          <cell r="L25">
            <v>1</v>
          </cell>
          <cell r="M25">
            <v>1</v>
          </cell>
          <cell r="N25">
            <v>1</v>
          </cell>
          <cell r="O25">
            <v>1</v>
          </cell>
          <cell r="P25">
            <v>3</v>
          </cell>
          <cell r="Q25">
            <v>1</v>
          </cell>
          <cell r="R25">
            <v>2</v>
          </cell>
          <cell r="S25">
            <v>1</v>
          </cell>
          <cell r="T25">
            <v>1</v>
          </cell>
          <cell r="U25">
            <v>1</v>
          </cell>
          <cell r="V25">
            <v>1</v>
          </cell>
          <cell r="W25">
            <v>1</v>
          </cell>
          <cell r="X25" t="str">
            <v>100300</v>
          </cell>
        </row>
        <row r="26">
          <cell r="B26" t="str">
            <v xml:space="preserve">Ery.CPD-SAGM-L Bestr., gerichtet, verwandt     </v>
          </cell>
          <cell r="C26">
            <v>0</v>
          </cell>
          <cell r="D26">
            <v>28</v>
          </cell>
          <cell r="E26">
            <v>0</v>
          </cell>
          <cell r="F26">
            <v>1</v>
          </cell>
          <cell r="G26">
            <v>2</v>
          </cell>
          <cell r="H26">
            <v>2</v>
          </cell>
          <cell r="I26">
            <v>1</v>
          </cell>
          <cell r="J26">
            <v>1</v>
          </cell>
          <cell r="K26">
            <v>2</v>
          </cell>
          <cell r="L26">
            <v>5</v>
          </cell>
          <cell r="M26">
            <v>1</v>
          </cell>
          <cell r="N26">
            <v>1</v>
          </cell>
          <cell r="O26">
            <v>1</v>
          </cell>
          <cell r="P26">
            <v>3</v>
          </cell>
          <cell r="Q26">
            <v>1</v>
          </cell>
          <cell r="R26">
            <v>2</v>
          </cell>
          <cell r="S26">
            <v>1</v>
          </cell>
          <cell r="T26">
            <v>1</v>
          </cell>
          <cell r="U26">
            <v>1</v>
          </cell>
          <cell r="V26">
            <v>1</v>
          </cell>
          <cell r="W26">
            <v>1</v>
          </cell>
          <cell r="X26">
            <v>190400</v>
          </cell>
        </row>
        <row r="27">
          <cell r="B27" t="str">
            <v xml:space="preserve">Ery.CPD-SAGM-L Bestr.,4-fach, pädiatrisch          </v>
          </cell>
          <cell r="C27">
            <v>0</v>
          </cell>
          <cell r="D27">
            <v>28</v>
          </cell>
          <cell r="E27">
            <v>0</v>
          </cell>
          <cell r="F27">
            <v>1</v>
          </cell>
          <cell r="G27">
            <v>2</v>
          </cell>
          <cell r="H27">
            <v>2</v>
          </cell>
          <cell r="I27">
            <v>1</v>
          </cell>
          <cell r="J27">
            <v>2</v>
          </cell>
          <cell r="K27">
            <v>2</v>
          </cell>
          <cell r="L27">
            <v>1</v>
          </cell>
          <cell r="M27">
            <v>1</v>
          </cell>
          <cell r="N27">
            <v>1</v>
          </cell>
          <cell r="O27">
            <v>1</v>
          </cell>
          <cell r="P27">
            <v>3</v>
          </cell>
          <cell r="Q27">
            <v>2</v>
          </cell>
          <cell r="R27">
            <v>2</v>
          </cell>
          <cell r="S27">
            <v>1</v>
          </cell>
          <cell r="T27">
            <v>1</v>
          </cell>
          <cell r="U27">
            <v>1</v>
          </cell>
          <cell r="V27">
            <v>1</v>
          </cell>
          <cell r="W27">
            <v>1</v>
          </cell>
          <cell r="X27" t="str">
            <v>101300</v>
          </cell>
        </row>
        <row r="28">
          <cell r="B28" t="str">
            <v xml:space="preserve">Ery.CPD-SAGM-L Bestr..4-fach,perinatal    </v>
          </cell>
          <cell r="C28">
            <v>48</v>
          </cell>
          <cell r="D28">
            <v>0</v>
          </cell>
          <cell r="E28">
            <v>0</v>
          </cell>
          <cell r="F28">
            <v>1</v>
          </cell>
          <cell r="G28">
            <v>2</v>
          </cell>
          <cell r="H28">
            <v>2</v>
          </cell>
          <cell r="I28">
            <v>1</v>
          </cell>
          <cell r="J28">
            <v>2</v>
          </cell>
          <cell r="K28">
            <v>2</v>
          </cell>
          <cell r="L28">
            <v>1</v>
          </cell>
          <cell r="M28">
            <v>1</v>
          </cell>
          <cell r="N28">
            <v>1</v>
          </cell>
          <cell r="O28">
            <v>1</v>
          </cell>
          <cell r="P28">
            <v>3</v>
          </cell>
          <cell r="Q28">
            <v>2</v>
          </cell>
          <cell r="R28">
            <v>2</v>
          </cell>
          <cell r="S28">
            <v>1</v>
          </cell>
          <cell r="T28">
            <v>1</v>
          </cell>
          <cell r="U28">
            <v>1</v>
          </cell>
          <cell r="V28">
            <v>1</v>
          </cell>
          <cell r="W28">
            <v>1</v>
          </cell>
          <cell r="X28" t="str">
            <v>101300</v>
          </cell>
          <cell r="Y28" t="str">
            <v>Laufzeit, Neugeborene!</v>
          </cell>
        </row>
        <row r="29">
          <cell r="B29" t="str">
            <v xml:space="preserve">Ery.CPD-SAGM-L Bestr.,4-fach ,gerichtet,verwandt       </v>
          </cell>
          <cell r="C29">
            <v>0</v>
          </cell>
          <cell r="D29">
            <v>28</v>
          </cell>
          <cell r="E29">
            <v>0</v>
          </cell>
          <cell r="F29">
            <v>1</v>
          </cell>
          <cell r="G29">
            <v>2</v>
          </cell>
          <cell r="H29">
            <v>2</v>
          </cell>
          <cell r="I29">
            <v>1</v>
          </cell>
          <cell r="J29">
            <v>2</v>
          </cell>
          <cell r="K29">
            <v>2</v>
          </cell>
          <cell r="L29">
            <v>5</v>
          </cell>
          <cell r="M29">
            <v>1</v>
          </cell>
          <cell r="N29">
            <v>1</v>
          </cell>
          <cell r="O29">
            <v>1</v>
          </cell>
          <cell r="P29">
            <v>3</v>
          </cell>
          <cell r="Q29">
            <v>2</v>
          </cell>
          <cell r="R29">
            <v>2</v>
          </cell>
          <cell r="S29">
            <v>1</v>
          </cell>
          <cell r="T29">
            <v>1</v>
          </cell>
          <cell r="U29">
            <v>1</v>
          </cell>
          <cell r="V29">
            <v>1</v>
          </cell>
          <cell r="W29">
            <v>1</v>
          </cell>
          <cell r="X29">
            <v>190480</v>
          </cell>
          <cell r="Y29" t="str">
            <v>Verwandt (betrahlt)</v>
          </cell>
        </row>
        <row r="30">
          <cell r="B30" t="str">
            <v xml:space="preserve">Ery.CPD-SAGM-L Bestr.,6-fach, pädiatrisch         </v>
          </cell>
          <cell r="C30">
            <v>0</v>
          </cell>
          <cell r="D30">
            <v>28</v>
          </cell>
          <cell r="E30">
            <v>0</v>
          </cell>
          <cell r="F30">
            <v>1</v>
          </cell>
          <cell r="G30">
            <v>2</v>
          </cell>
          <cell r="H30">
            <v>2</v>
          </cell>
          <cell r="I30">
            <v>1</v>
          </cell>
          <cell r="J30">
            <v>2</v>
          </cell>
          <cell r="K30">
            <v>2</v>
          </cell>
          <cell r="L30">
            <v>1</v>
          </cell>
          <cell r="M30">
            <v>2</v>
          </cell>
          <cell r="N30">
            <v>1</v>
          </cell>
          <cell r="O30">
            <v>1</v>
          </cell>
          <cell r="P30">
            <v>3</v>
          </cell>
          <cell r="Q30">
            <v>2</v>
          </cell>
          <cell r="R30">
            <v>2</v>
          </cell>
          <cell r="S30">
            <v>1</v>
          </cell>
          <cell r="T30">
            <v>1</v>
          </cell>
          <cell r="U30">
            <v>1</v>
          </cell>
          <cell r="V30">
            <v>1</v>
          </cell>
          <cell r="W30">
            <v>1</v>
          </cell>
          <cell r="X30">
            <v>101300</v>
          </cell>
          <cell r="Y30" t="str">
            <v xml:space="preserve">ident lfd Nr 40     </v>
          </cell>
        </row>
        <row r="31">
          <cell r="B31" t="str">
            <v xml:space="preserve">Ery.CPD-SAGM-L Bestr.,6-fach,perinatal      </v>
          </cell>
          <cell r="C31">
            <v>48</v>
          </cell>
          <cell r="D31">
            <v>0</v>
          </cell>
          <cell r="E31">
            <v>0</v>
          </cell>
          <cell r="F31">
            <v>1</v>
          </cell>
          <cell r="G31">
            <v>2</v>
          </cell>
          <cell r="H31">
            <v>2</v>
          </cell>
          <cell r="I31">
            <v>1</v>
          </cell>
          <cell r="J31">
            <v>2</v>
          </cell>
          <cell r="K31">
            <v>2</v>
          </cell>
          <cell r="L31">
            <v>1</v>
          </cell>
          <cell r="M31">
            <v>1</v>
          </cell>
          <cell r="N31">
            <v>1</v>
          </cell>
          <cell r="O31">
            <v>1</v>
          </cell>
          <cell r="P31">
            <v>3</v>
          </cell>
          <cell r="Q31">
            <v>2</v>
          </cell>
          <cell r="R31">
            <v>2</v>
          </cell>
          <cell r="S31">
            <v>1</v>
          </cell>
          <cell r="T31">
            <v>1</v>
          </cell>
          <cell r="U31">
            <v>1</v>
          </cell>
          <cell r="V31">
            <v>1</v>
          </cell>
          <cell r="W31">
            <v>1</v>
          </cell>
          <cell r="X31">
            <v>101300</v>
          </cell>
          <cell r="Y31" t="str">
            <v xml:space="preserve">ident lfd Nr 41      </v>
          </cell>
        </row>
        <row r="32">
          <cell r="B32" t="str">
            <v xml:space="preserve">Ery.CPD-SAGM-L Bestr.,6-fach,gerichtet,verwandt        </v>
          </cell>
          <cell r="C32">
            <v>0</v>
          </cell>
          <cell r="D32">
            <v>28</v>
          </cell>
          <cell r="E32">
            <v>0</v>
          </cell>
          <cell r="F32">
            <v>1</v>
          </cell>
          <cell r="G32">
            <v>2</v>
          </cell>
          <cell r="H32">
            <v>2</v>
          </cell>
          <cell r="I32">
            <v>1</v>
          </cell>
          <cell r="J32">
            <v>2</v>
          </cell>
          <cell r="K32">
            <v>2</v>
          </cell>
          <cell r="L32">
            <v>5</v>
          </cell>
          <cell r="M32">
            <v>2</v>
          </cell>
          <cell r="N32">
            <v>1</v>
          </cell>
          <cell r="O32">
            <v>1</v>
          </cell>
          <cell r="P32">
            <v>3</v>
          </cell>
          <cell r="Q32">
            <v>2</v>
          </cell>
          <cell r="R32">
            <v>2</v>
          </cell>
          <cell r="S32">
            <v>1</v>
          </cell>
          <cell r="T32">
            <v>1</v>
          </cell>
          <cell r="U32">
            <v>1</v>
          </cell>
          <cell r="V32">
            <v>1</v>
          </cell>
          <cell r="W32">
            <v>1</v>
          </cell>
          <cell r="X32">
            <v>190480</v>
          </cell>
          <cell r="Y32" t="str">
            <v xml:space="preserve">ident lfd Nr 42      </v>
          </cell>
        </row>
        <row r="33">
          <cell r="B33" t="str">
            <v xml:space="preserve">Ery.CPD-SAGM-EL Bestr.       </v>
          </cell>
          <cell r="C33">
            <v>0</v>
          </cell>
          <cell r="D33">
            <v>28</v>
          </cell>
          <cell r="E33">
            <v>0</v>
          </cell>
          <cell r="F33">
            <v>1</v>
          </cell>
          <cell r="G33">
            <v>2</v>
          </cell>
          <cell r="H33">
            <v>2</v>
          </cell>
          <cell r="I33">
            <v>1</v>
          </cell>
          <cell r="J33">
            <v>1</v>
          </cell>
          <cell r="K33">
            <v>2</v>
          </cell>
          <cell r="L33">
            <v>1</v>
          </cell>
          <cell r="M33">
            <v>1</v>
          </cell>
          <cell r="N33">
            <v>1</v>
          </cell>
          <cell r="O33">
            <v>1</v>
          </cell>
          <cell r="P33">
            <v>3</v>
          </cell>
          <cell r="Q33">
            <v>1</v>
          </cell>
          <cell r="R33">
            <v>2</v>
          </cell>
          <cell r="S33">
            <v>1</v>
          </cell>
          <cell r="T33">
            <v>1</v>
          </cell>
          <cell r="U33">
            <v>1</v>
          </cell>
          <cell r="V33">
            <v>1</v>
          </cell>
          <cell r="W33">
            <v>1</v>
          </cell>
          <cell r="X33" t="str">
            <v>100300</v>
          </cell>
          <cell r="Y33" t="str">
            <v>ident lfd Nr 37</v>
          </cell>
        </row>
        <row r="34">
          <cell r="B34" t="str">
            <v>Ery.CPD-SAGM-EL Bestr.,perinatal</v>
          </cell>
          <cell r="C34">
            <v>48</v>
          </cell>
          <cell r="D34">
            <v>0</v>
          </cell>
          <cell r="E34">
            <v>0</v>
          </cell>
          <cell r="F34">
            <v>1</v>
          </cell>
          <cell r="G34">
            <v>2</v>
          </cell>
          <cell r="H34">
            <v>2</v>
          </cell>
          <cell r="I34">
            <v>1</v>
          </cell>
          <cell r="J34">
            <v>1</v>
          </cell>
          <cell r="K34">
            <v>2</v>
          </cell>
          <cell r="L34">
            <v>1</v>
          </cell>
          <cell r="M34">
            <v>1</v>
          </cell>
          <cell r="N34">
            <v>1</v>
          </cell>
          <cell r="O34">
            <v>1</v>
          </cell>
          <cell r="P34">
            <v>3</v>
          </cell>
          <cell r="Q34">
            <v>1</v>
          </cell>
          <cell r="R34">
            <v>2</v>
          </cell>
          <cell r="S34">
            <v>1</v>
          </cell>
          <cell r="T34">
            <v>1</v>
          </cell>
          <cell r="U34">
            <v>1</v>
          </cell>
          <cell r="V34">
            <v>1</v>
          </cell>
          <cell r="W34">
            <v>1</v>
          </cell>
          <cell r="X34" t="str">
            <v>100300</v>
          </cell>
          <cell r="Y34" t="str">
            <v>ident lfd Nr 38</v>
          </cell>
        </row>
        <row r="35">
          <cell r="B35" t="str">
            <v xml:space="preserve">Ery.CPD-SAGM-EL Bestr., gerichtet, verwandt     </v>
          </cell>
          <cell r="C35">
            <v>0</v>
          </cell>
          <cell r="D35">
            <v>28</v>
          </cell>
          <cell r="E35">
            <v>0</v>
          </cell>
          <cell r="F35">
            <v>1</v>
          </cell>
          <cell r="G35">
            <v>2</v>
          </cell>
          <cell r="H35">
            <v>2</v>
          </cell>
          <cell r="I35">
            <v>1</v>
          </cell>
          <cell r="J35">
            <v>1</v>
          </cell>
          <cell r="K35">
            <v>2</v>
          </cell>
          <cell r="L35">
            <v>5</v>
          </cell>
          <cell r="M35">
            <v>1</v>
          </cell>
          <cell r="N35">
            <v>1</v>
          </cell>
          <cell r="O35">
            <v>1</v>
          </cell>
          <cell r="P35">
            <v>3</v>
          </cell>
          <cell r="Q35">
            <v>1</v>
          </cell>
          <cell r="R35">
            <v>2</v>
          </cell>
          <cell r="S35">
            <v>1</v>
          </cell>
          <cell r="T35">
            <v>1</v>
          </cell>
          <cell r="U35">
            <v>1</v>
          </cell>
          <cell r="V35">
            <v>1</v>
          </cell>
          <cell r="W35">
            <v>1</v>
          </cell>
          <cell r="X35">
            <v>190400</v>
          </cell>
          <cell r="Y35" t="str">
            <v>ident lfd Nr 39</v>
          </cell>
        </row>
        <row r="36">
          <cell r="B36" t="str">
            <v xml:space="preserve">Ery.CPD-SAGM-EL Bestr.,4-fach, pädiatrisch          </v>
          </cell>
          <cell r="C36">
            <v>0</v>
          </cell>
          <cell r="D36">
            <v>28</v>
          </cell>
          <cell r="E36">
            <v>0</v>
          </cell>
          <cell r="F36">
            <v>1</v>
          </cell>
          <cell r="G36">
            <v>2</v>
          </cell>
          <cell r="H36">
            <v>2</v>
          </cell>
          <cell r="I36">
            <v>1</v>
          </cell>
          <cell r="J36">
            <v>1</v>
          </cell>
          <cell r="K36">
            <v>2</v>
          </cell>
          <cell r="L36">
            <v>1</v>
          </cell>
          <cell r="M36">
            <v>1</v>
          </cell>
          <cell r="N36">
            <v>1</v>
          </cell>
          <cell r="O36">
            <v>1</v>
          </cell>
          <cell r="P36">
            <v>3</v>
          </cell>
          <cell r="Q36">
            <v>2</v>
          </cell>
          <cell r="R36">
            <v>2</v>
          </cell>
          <cell r="S36">
            <v>1</v>
          </cell>
          <cell r="T36">
            <v>1</v>
          </cell>
          <cell r="U36">
            <v>1</v>
          </cell>
          <cell r="V36">
            <v>1</v>
          </cell>
          <cell r="W36">
            <v>1</v>
          </cell>
          <cell r="X36">
            <v>101300</v>
          </cell>
          <cell r="Y36" t="str">
            <v>ident lfd Nr 40</v>
          </cell>
        </row>
        <row r="37">
          <cell r="B37" t="str">
            <v xml:space="preserve">Ery.CPD-SAGM-EL Bestr..4-fach,perinatal    </v>
          </cell>
          <cell r="C37">
            <v>48</v>
          </cell>
          <cell r="D37">
            <v>0</v>
          </cell>
          <cell r="E37">
            <v>0</v>
          </cell>
          <cell r="F37">
            <v>1</v>
          </cell>
          <cell r="G37">
            <v>2</v>
          </cell>
          <cell r="H37">
            <v>2</v>
          </cell>
          <cell r="I37">
            <v>1</v>
          </cell>
          <cell r="J37">
            <v>2</v>
          </cell>
          <cell r="K37">
            <v>2</v>
          </cell>
          <cell r="L37">
            <v>1</v>
          </cell>
          <cell r="M37">
            <v>1</v>
          </cell>
          <cell r="N37">
            <v>1</v>
          </cell>
          <cell r="O37">
            <v>1</v>
          </cell>
          <cell r="P37">
            <v>3</v>
          </cell>
          <cell r="Q37">
            <v>2</v>
          </cell>
          <cell r="R37">
            <v>2</v>
          </cell>
          <cell r="S37">
            <v>1</v>
          </cell>
          <cell r="T37">
            <v>1</v>
          </cell>
          <cell r="U37">
            <v>1</v>
          </cell>
          <cell r="V37">
            <v>1</v>
          </cell>
          <cell r="W37">
            <v>1</v>
          </cell>
          <cell r="X37">
            <v>101300</v>
          </cell>
          <cell r="Y37" t="str">
            <v>ident lfd Nr 41</v>
          </cell>
        </row>
        <row r="38">
          <cell r="B38" t="str">
            <v xml:space="preserve">Ery.CPD-SAGM-EL Bestr.,4-fach ,gerichtet,verwandt       </v>
          </cell>
          <cell r="C38">
            <v>0</v>
          </cell>
          <cell r="D38">
            <v>28</v>
          </cell>
          <cell r="E38">
            <v>0</v>
          </cell>
          <cell r="F38">
            <v>1</v>
          </cell>
          <cell r="G38">
            <v>2</v>
          </cell>
          <cell r="H38">
            <v>2</v>
          </cell>
          <cell r="I38">
            <v>1</v>
          </cell>
          <cell r="J38">
            <v>2</v>
          </cell>
          <cell r="K38">
            <v>2</v>
          </cell>
          <cell r="L38">
            <v>5</v>
          </cell>
          <cell r="M38">
            <v>1</v>
          </cell>
          <cell r="N38">
            <v>1</v>
          </cell>
          <cell r="O38">
            <v>1</v>
          </cell>
          <cell r="P38">
            <v>3</v>
          </cell>
          <cell r="Q38">
            <v>2</v>
          </cell>
          <cell r="R38">
            <v>2</v>
          </cell>
          <cell r="S38">
            <v>1</v>
          </cell>
          <cell r="T38">
            <v>1</v>
          </cell>
          <cell r="U38">
            <v>1</v>
          </cell>
          <cell r="V38">
            <v>1</v>
          </cell>
          <cell r="W38">
            <v>1</v>
          </cell>
          <cell r="X38">
            <v>190480</v>
          </cell>
          <cell r="Y38" t="str">
            <v>ident lfd Nr 42</v>
          </cell>
        </row>
        <row r="39">
          <cell r="B39" t="str">
            <v xml:space="preserve">Ery.CPD-SAGM-EL Bestr.,6-fach, pädiatrisch         </v>
          </cell>
          <cell r="C39">
            <v>0</v>
          </cell>
          <cell r="D39">
            <v>28</v>
          </cell>
          <cell r="E39">
            <v>0</v>
          </cell>
          <cell r="F39">
            <v>1</v>
          </cell>
          <cell r="G39">
            <v>2</v>
          </cell>
          <cell r="H39">
            <v>2</v>
          </cell>
          <cell r="I39">
            <v>1</v>
          </cell>
          <cell r="J39">
            <v>2</v>
          </cell>
          <cell r="K39">
            <v>2</v>
          </cell>
          <cell r="L39">
            <v>1</v>
          </cell>
          <cell r="M39">
            <v>2</v>
          </cell>
          <cell r="N39">
            <v>1</v>
          </cell>
          <cell r="O39">
            <v>1</v>
          </cell>
          <cell r="P39">
            <v>3</v>
          </cell>
          <cell r="Q39">
            <v>2</v>
          </cell>
          <cell r="R39">
            <v>2</v>
          </cell>
          <cell r="S39">
            <v>1</v>
          </cell>
          <cell r="T39">
            <v>1</v>
          </cell>
          <cell r="U39">
            <v>1</v>
          </cell>
          <cell r="V39">
            <v>1</v>
          </cell>
          <cell r="W39">
            <v>1</v>
          </cell>
          <cell r="X39">
            <v>101300</v>
          </cell>
          <cell r="Y39" t="str">
            <v>ident lfd Nr 43</v>
          </cell>
        </row>
        <row r="40">
          <cell r="B40" t="str">
            <v xml:space="preserve">Ery.CPD-SAGM-EL Bestr.,6-fach,perinatal      </v>
          </cell>
          <cell r="C40">
            <v>48</v>
          </cell>
          <cell r="D40">
            <v>0</v>
          </cell>
          <cell r="E40">
            <v>0</v>
          </cell>
          <cell r="F40">
            <v>1</v>
          </cell>
          <cell r="G40">
            <v>2</v>
          </cell>
          <cell r="H40">
            <v>2</v>
          </cell>
          <cell r="I40">
            <v>1</v>
          </cell>
          <cell r="J40">
            <v>2</v>
          </cell>
          <cell r="K40">
            <v>2</v>
          </cell>
          <cell r="L40">
            <v>1</v>
          </cell>
          <cell r="M40">
            <v>1</v>
          </cell>
          <cell r="N40">
            <v>1</v>
          </cell>
          <cell r="O40">
            <v>1</v>
          </cell>
          <cell r="P40">
            <v>3</v>
          </cell>
          <cell r="Q40">
            <v>2</v>
          </cell>
          <cell r="R40">
            <v>2</v>
          </cell>
          <cell r="S40">
            <v>1</v>
          </cell>
          <cell r="T40">
            <v>1</v>
          </cell>
          <cell r="U40">
            <v>1</v>
          </cell>
          <cell r="V40">
            <v>1</v>
          </cell>
          <cell r="W40">
            <v>1</v>
          </cell>
          <cell r="X40">
            <v>101300</v>
          </cell>
          <cell r="Y40" t="str">
            <v>ident lfd Nr 44</v>
          </cell>
        </row>
        <row r="41">
          <cell r="B41" t="str">
            <v xml:space="preserve">Ery.CPD-SAGM-EL Bestr.,6-fach,gerichtet,verwandt        </v>
          </cell>
          <cell r="C41">
            <v>0</v>
          </cell>
          <cell r="D41">
            <v>28</v>
          </cell>
          <cell r="E41">
            <v>0</v>
          </cell>
          <cell r="F41">
            <v>1</v>
          </cell>
          <cell r="G41">
            <v>2</v>
          </cell>
          <cell r="H41">
            <v>2</v>
          </cell>
          <cell r="I41">
            <v>1</v>
          </cell>
          <cell r="J41">
            <v>2</v>
          </cell>
          <cell r="K41">
            <v>2</v>
          </cell>
          <cell r="L41">
            <v>5</v>
          </cell>
          <cell r="M41">
            <v>2</v>
          </cell>
          <cell r="N41">
            <v>1</v>
          </cell>
          <cell r="O41">
            <v>1</v>
          </cell>
          <cell r="P41">
            <v>3</v>
          </cell>
          <cell r="Q41">
            <v>2</v>
          </cell>
          <cell r="R41">
            <v>2</v>
          </cell>
          <cell r="S41">
            <v>1</v>
          </cell>
          <cell r="T41">
            <v>1</v>
          </cell>
          <cell r="U41">
            <v>1</v>
          </cell>
          <cell r="V41">
            <v>1</v>
          </cell>
          <cell r="W41">
            <v>1</v>
          </cell>
          <cell r="X41">
            <v>190480</v>
          </cell>
          <cell r="Y41" t="str">
            <v>ident lfd Nr 45</v>
          </cell>
        </row>
        <row r="42">
          <cell r="B42" t="str">
            <v xml:space="preserve">Ery.CPD-SAGM-AL Bestr.       </v>
          </cell>
          <cell r="C42">
            <v>0</v>
          </cell>
          <cell r="D42">
            <v>28</v>
          </cell>
          <cell r="E42">
            <v>0</v>
          </cell>
          <cell r="F42">
            <v>1</v>
          </cell>
          <cell r="G42">
            <v>2</v>
          </cell>
          <cell r="H42">
            <v>2</v>
          </cell>
          <cell r="I42">
            <v>1</v>
          </cell>
          <cell r="J42">
            <v>1</v>
          </cell>
          <cell r="K42">
            <v>2</v>
          </cell>
          <cell r="L42">
            <v>1</v>
          </cell>
          <cell r="M42">
            <v>2</v>
          </cell>
          <cell r="N42">
            <v>1</v>
          </cell>
          <cell r="O42">
            <v>1</v>
          </cell>
          <cell r="P42">
            <v>3</v>
          </cell>
          <cell r="Q42">
            <v>1</v>
          </cell>
          <cell r="R42">
            <v>2</v>
          </cell>
          <cell r="S42">
            <v>1</v>
          </cell>
          <cell r="T42">
            <v>1</v>
          </cell>
          <cell r="U42">
            <v>1</v>
          </cell>
          <cell r="V42">
            <v>1</v>
          </cell>
          <cell r="W42">
            <v>1</v>
          </cell>
          <cell r="X42">
            <v>110300</v>
          </cell>
        </row>
        <row r="43">
          <cell r="B43" t="str">
            <v>Ery.CPD-SAGM-AL Bestr.,perinatal</v>
          </cell>
          <cell r="C43">
            <v>48</v>
          </cell>
          <cell r="D43">
            <v>0</v>
          </cell>
          <cell r="E43">
            <v>0</v>
          </cell>
          <cell r="F43">
            <v>1</v>
          </cell>
          <cell r="G43">
            <v>2</v>
          </cell>
          <cell r="H43">
            <v>2</v>
          </cell>
          <cell r="I43">
            <v>1</v>
          </cell>
          <cell r="J43">
            <v>1</v>
          </cell>
          <cell r="K43">
            <v>2</v>
          </cell>
          <cell r="L43">
            <v>1</v>
          </cell>
          <cell r="M43">
            <v>2</v>
          </cell>
          <cell r="N43">
            <v>1</v>
          </cell>
          <cell r="O43">
            <v>1</v>
          </cell>
          <cell r="P43">
            <v>3</v>
          </cell>
          <cell r="Q43">
            <v>1</v>
          </cell>
          <cell r="R43">
            <v>2</v>
          </cell>
          <cell r="S43">
            <v>1</v>
          </cell>
          <cell r="T43">
            <v>1</v>
          </cell>
          <cell r="U43">
            <v>1</v>
          </cell>
          <cell r="V43">
            <v>1</v>
          </cell>
          <cell r="W43">
            <v>1</v>
          </cell>
          <cell r="X43">
            <v>110300</v>
          </cell>
          <cell r="Y43" t="str">
            <v xml:space="preserve">ident lfd Nr 55, Laufzeit !        </v>
          </cell>
        </row>
        <row r="44">
          <cell r="B44" t="str">
            <v xml:space="preserve">Ery.CPD-SAGM-AL Bestr., gerichtet, verwandt     </v>
          </cell>
          <cell r="C44">
            <v>0</v>
          </cell>
          <cell r="D44">
            <v>28</v>
          </cell>
          <cell r="E44">
            <v>0</v>
          </cell>
          <cell r="F44">
            <v>1</v>
          </cell>
          <cell r="G44">
            <v>2</v>
          </cell>
          <cell r="H44">
            <v>2</v>
          </cell>
          <cell r="I44">
            <v>1</v>
          </cell>
          <cell r="J44">
            <v>1</v>
          </cell>
          <cell r="K44">
            <v>2</v>
          </cell>
          <cell r="L44">
            <v>5</v>
          </cell>
          <cell r="M44">
            <v>2</v>
          </cell>
          <cell r="N44">
            <v>1</v>
          </cell>
          <cell r="O44">
            <v>1</v>
          </cell>
          <cell r="P44">
            <v>3</v>
          </cell>
          <cell r="Q44">
            <v>1</v>
          </cell>
          <cell r="R44">
            <v>2</v>
          </cell>
          <cell r="S44">
            <v>1</v>
          </cell>
          <cell r="T44">
            <v>1</v>
          </cell>
          <cell r="U44">
            <v>1</v>
          </cell>
          <cell r="V44">
            <v>1</v>
          </cell>
          <cell r="W44">
            <v>1</v>
          </cell>
          <cell r="X44">
            <v>160400</v>
          </cell>
        </row>
        <row r="45">
          <cell r="B45" t="str">
            <v xml:space="preserve">Ery.CPD-SAGM-AL Bestr.,4-fach, pädiatrisch          </v>
          </cell>
          <cell r="C45">
            <v>0</v>
          </cell>
          <cell r="D45">
            <v>28</v>
          </cell>
          <cell r="E45">
            <v>0</v>
          </cell>
          <cell r="F45">
            <v>1</v>
          </cell>
          <cell r="G45">
            <v>2</v>
          </cell>
          <cell r="H45">
            <v>2</v>
          </cell>
          <cell r="I45">
            <v>1</v>
          </cell>
          <cell r="J45">
            <v>2</v>
          </cell>
          <cell r="K45">
            <v>2</v>
          </cell>
          <cell r="L45">
            <v>1</v>
          </cell>
          <cell r="M45">
            <v>2</v>
          </cell>
          <cell r="N45">
            <v>1</v>
          </cell>
          <cell r="O45">
            <v>1</v>
          </cell>
          <cell r="P45">
            <v>3</v>
          </cell>
          <cell r="Q45">
            <v>2</v>
          </cell>
          <cell r="R45">
            <v>2</v>
          </cell>
          <cell r="S45">
            <v>1</v>
          </cell>
          <cell r="T45">
            <v>1</v>
          </cell>
          <cell r="U45">
            <v>1</v>
          </cell>
          <cell r="V45">
            <v>1</v>
          </cell>
          <cell r="W45">
            <v>1</v>
          </cell>
          <cell r="X45">
            <v>110380</v>
          </cell>
        </row>
        <row r="46">
          <cell r="B46" t="str">
            <v xml:space="preserve">Ery.CPD-SAGM-AL Bestr..4-fach,perinatal    </v>
          </cell>
          <cell r="C46">
            <v>48</v>
          </cell>
          <cell r="D46">
            <v>0</v>
          </cell>
          <cell r="E46">
            <v>0</v>
          </cell>
          <cell r="F46">
            <v>1</v>
          </cell>
          <cell r="G46">
            <v>2</v>
          </cell>
          <cell r="H46">
            <v>2</v>
          </cell>
          <cell r="I46">
            <v>1</v>
          </cell>
          <cell r="J46">
            <v>2</v>
          </cell>
          <cell r="K46">
            <v>2</v>
          </cell>
          <cell r="L46">
            <v>1</v>
          </cell>
          <cell r="M46">
            <v>2</v>
          </cell>
          <cell r="N46">
            <v>1</v>
          </cell>
          <cell r="O46">
            <v>1</v>
          </cell>
          <cell r="P46">
            <v>3</v>
          </cell>
          <cell r="Q46">
            <v>2</v>
          </cell>
          <cell r="R46">
            <v>2</v>
          </cell>
          <cell r="S46">
            <v>1</v>
          </cell>
          <cell r="T46">
            <v>1</v>
          </cell>
          <cell r="U46">
            <v>1</v>
          </cell>
          <cell r="V46">
            <v>1</v>
          </cell>
          <cell r="W46">
            <v>1</v>
          </cell>
          <cell r="X46">
            <v>110380</v>
          </cell>
          <cell r="Y46" t="str">
            <v xml:space="preserve">ident lfd Nr 58, Laufzeit !        </v>
          </cell>
        </row>
        <row r="47">
          <cell r="B47" t="str">
            <v xml:space="preserve">Ery.CPD-SAGM-AL Bestr.,4-fach ,gerichtet,verwandt       </v>
          </cell>
          <cell r="C47">
            <v>0</v>
          </cell>
          <cell r="D47">
            <v>28</v>
          </cell>
          <cell r="E47">
            <v>0</v>
          </cell>
          <cell r="F47">
            <v>1</v>
          </cell>
          <cell r="G47">
            <v>2</v>
          </cell>
          <cell r="H47">
            <v>2</v>
          </cell>
          <cell r="I47">
            <v>1</v>
          </cell>
          <cell r="J47">
            <v>1</v>
          </cell>
          <cell r="K47">
            <v>2</v>
          </cell>
          <cell r="L47">
            <v>5</v>
          </cell>
          <cell r="M47">
            <v>2</v>
          </cell>
          <cell r="N47">
            <v>1</v>
          </cell>
          <cell r="O47">
            <v>1</v>
          </cell>
          <cell r="P47">
            <v>3</v>
          </cell>
          <cell r="Q47">
            <v>1</v>
          </cell>
          <cell r="R47">
            <v>2</v>
          </cell>
          <cell r="S47">
            <v>1</v>
          </cell>
          <cell r="T47">
            <v>1</v>
          </cell>
          <cell r="U47">
            <v>1</v>
          </cell>
          <cell r="V47">
            <v>1</v>
          </cell>
          <cell r="W47">
            <v>1</v>
          </cell>
          <cell r="X47">
            <v>160480</v>
          </cell>
        </row>
        <row r="48">
          <cell r="B48" t="str">
            <v xml:space="preserve">Ery.CPD-SAGM-AL Bestr.,6-fach, pädiatrisch         </v>
          </cell>
          <cell r="C48">
            <v>0</v>
          </cell>
          <cell r="D48">
            <v>28</v>
          </cell>
          <cell r="E48">
            <v>0</v>
          </cell>
          <cell r="F48">
            <v>1</v>
          </cell>
          <cell r="G48">
            <v>2</v>
          </cell>
          <cell r="H48">
            <v>2</v>
          </cell>
          <cell r="I48">
            <v>1</v>
          </cell>
          <cell r="J48">
            <v>2</v>
          </cell>
          <cell r="K48">
            <v>2</v>
          </cell>
          <cell r="L48">
            <v>1</v>
          </cell>
          <cell r="M48">
            <v>2</v>
          </cell>
          <cell r="N48">
            <v>1</v>
          </cell>
          <cell r="O48">
            <v>1</v>
          </cell>
          <cell r="P48">
            <v>3</v>
          </cell>
          <cell r="Q48">
            <v>2</v>
          </cell>
          <cell r="R48">
            <v>2</v>
          </cell>
          <cell r="S48">
            <v>1</v>
          </cell>
          <cell r="T48">
            <v>1</v>
          </cell>
          <cell r="U48">
            <v>1</v>
          </cell>
          <cell r="V48">
            <v>1</v>
          </cell>
          <cell r="W48">
            <v>1</v>
          </cell>
          <cell r="X48">
            <v>110380</v>
          </cell>
          <cell r="Y48" t="str">
            <v>ident lfd Nr 58</v>
          </cell>
        </row>
        <row r="49">
          <cell r="B49" t="str">
            <v xml:space="preserve">Ery.CPD-SAGM-AL Bestr.,6-fach,perinatal      </v>
          </cell>
          <cell r="C49">
            <v>48</v>
          </cell>
          <cell r="D49">
            <v>0</v>
          </cell>
          <cell r="E49">
            <v>0</v>
          </cell>
          <cell r="F49">
            <v>1</v>
          </cell>
          <cell r="G49">
            <v>2</v>
          </cell>
          <cell r="H49">
            <v>2</v>
          </cell>
          <cell r="I49">
            <v>1</v>
          </cell>
          <cell r="J49">
            <v>2</v>
          </cell>
          <cell r="K49">
            <v>2</v>
          </cell>
          <cell r="L49">
            <v>1</v>
          </cell>
          <cell r="M49">
            <v>2</v>
          </cell>
          <cell r="N49">
            <v>1</v>
          </cell>
          <cell r="O49">
            <v>1</v>
          </cell>
          <cell r="P49">
            <v>3</v>
          </cell>
          <cell r="Q49">
            <v>2</v>
          </cell>
          <cell r="R49">
            <v>2</v>
          </cell>
          <cell r="S49">
            <v>1</v>
          </cell>
          <cell r="T49">
            <v>1</v>
          </cell>
          <cell r="U49">
            <v>1</v>
          </cell>
          <cell r="V49">
            <v>1</v>
          </cell>
          <cell r="W49">
            <v>1</v>
          </cell>
          <cell r="X49">
            <v>110380</v>
          </cell>
          <cell r="Y49" t="str">
            <v xml:space="preserve">ident lfd Nr 59, Laufzeit !        </v>
          </cell>
        </row>
        <row r="50">
          <cell r="B50" t="str">
            <v xml:space="preserve">Ery.CPD-SAGM-AL Bestr.,6-fach,gerichtet,verwandt        </v>
          </cell>
          <cell r="C50">
            <v>0</v>
          </cell>
          <cell r="D50">
            <v>28</v>
          </cell>
          <cell r="E50">
            <v>0</v>
          </cell>
          <cell r="F50">
            <v>1</v>
          </cell>
          <cell r="G50">
            <v>2</v>
          </cell>
          <cell r="H50">
            <v>2</v>
          </cell>
          <cell r="I50">
            <v>1</v>
          </cell>
          <cell r="J50">
            <v>1</v>
          </cell>
          <cell r="K50">
            <v>2</v>
          </cell>
          <cell r="L50">
            <v>5</v>
          </cell>
          <cell r="M50">
            <v>2</v>
          </cell>
          <cell r="N50">
            <v>1</v>
          </cell>
          <cell r="O50">
            <v>1</v>
          </cell>
          <cell r="P50">
            <v>3</v>
          </cell>
          <cell r="Q50">
            <v>1</v>
          </cell>
          <cell r="R50">
            <v>2</v>
          </cell>
          <cell r="S50">
            <v>1</v>
          </cell>
          <cell r="T50">
            <v>1</v>
          </cell>
          <cell r="U50">
            <v>1</v>
          </cell>
          <cell r="V50">
            <v>1</v>
          </cell>
          <cell r="W50">
            <v>1</v>
          </cell>
          <cell r="X50">
            <v>160480</v>
          </cell>
          <cell r="Y50" t="str">
            <v>ident lfd Nr 60</v>
          </cell>
        </row>
        <row r="51">
          <cell r="B51" t="str">
            <v xml:space="preserve">Gewasch.Ery.Bestr.        </v>
          </cell>
          <cell r="C51">
            <v>24</v>
          </cell>
          <cell r="D51">
            <v>0</v>
          </cell>
          <cell r="E51">
            <v>0</v>
          </cell>
          <cell r="F51">
            <v>1</v>
          </cell>
          <cell r="G51">
            <v>1</v>
          </cell>
          <cell r="H51">
            <v>1</v>
          </cell>
          <cell r="I51">
            <v>1</v>
          </cell>
          <cell r="J51">
            <v>1</v>
          </cell>
          <cell r="K51">
            <v>2</v>
          </cell>
          <cell r="L51">
            <v>1</v>
          </cell>
          <cell r="M51">
            <v>1</v>
          </cell>
          <cell r="N51">
            <v>1</v>
          </cell>
          <cell r="O51">
            <v>1</v>
          </cell>
          <cell r="P51">
            <v>3</v>
          </cell>
          <cell r="Q51">
            <v>1</v>
          </cell>
          <cell r="R51">
            <v>2</v>
          </cell>
          <cell r="S51">
            <v>2</v>
          </cell>
          <cell r="T51">
            <v>1</v>
          </cell>
          <cell r="U51">
            <v>1</v>
          </cell>
          <cell r="V51">
            <v>1</v>
          </cell>
          <cell r="W51">
            <v>1</v>
          </cell>
          <cell r="X51">
            <v>124309</v>
          </cell>
          <cell r="Y51">
            <v>103309</v>
          </cell>
        </row>
        <row r="52">
          <cell r="B52" t="str">
            <v>Gewasch.Ery.Bestr.,4/6-fach</v>
          </cell>
          <cell r="C52">
            <v>24</v>
          </cell>
          <cell r="D52">
            <v>0</v>
          </cell>
          <cell r="E52">
            <v>0</v>
          </cell>
          <cell r="F52">
            <v>1</v>
          </cell>
          <cell r="G52">
            <v>1</v>
          </cell>
          <cell r="H52">
            <v>1</v>
          </cell>
          <cell r="I52">
            <v>1</v>
          </cell>
          <cell r="J52">
            <v>1</v>
          </cell>
          <cell r="K52">
            <v>2</v>
          </cell>
          <cell r="L52">
            <v>1</v>
          </cell>
          <cell r="M52">
            <v>1</v>
          </cell>
          <cell r="N52">
            <v>1</v>
          </cell>
          <cell r="O52">
            <v>1</v>
          </cell>
          <cell r="P52">
            <v>3</v>
          </cell>
          <cell r="Q52">
            <v>1</v>
          </cell>
          <cell r="R52">
            <v>2</v>
          </cell>
          <cell r="S52">
            <v>2</v>
          </cell>
          <cell r="T52">
            <v>1</v>
          </cell>
          <cell r="U52">
            <v>1</v>
          </cell>
          <cell r="V52">
            <v>1</v>
          </cell>
          <cell r="W52">
            <v>1</v>
          </cell>
          <cell r="X52">
            <v>124389</v>
          </cell>
          <cell r="Y52">
            <v>103309</v>
          </cell>
        </row>
        <row r="53">
          <cell r="B53" t="str">
            <v xml:space="preserve">Gewasch.Ery. Bestr.,gerichtet verwandt       </v>
          </cell>
          <cell r="C53">
            <v>24</v>
          </cell>
          <cell r="D53">
            <v>0</v>
          </cell>
          <cell r="E53">
            <v>0</v>
          </cell>
          <cell r="F53">
            <v>1</v>
          </cell>
          <cell r="G53">
            <v>1</v>
          </cell>
          <cell r="H53">
            <v>1</v>
          </cell>
          <cell r="I53">
            <v>1</v>
          </cell>
          <cell r="J53">
            <v>1</v>
          </cell>
          <cell r="K53">
            <v>2</v>
          </cell>
          <cell r="L53">
            <v>5</v>
          </cell>
          <cell r="M53">
            <v>1</v>
          </cell>
          <cell r="N53">
            <v>1</v>
          </cell>
          <cell r="O53">
            <v>1</v>
          </cell>
          <cell r="P53">
            <v>3</v>
          </cell>
          <cell r="Q53">
            <v>1</v>
          </cell>
          <cell r="R53">
            <v>2</v>
          </cell>
          <cell r="S53">
            <v>2</v>
          </cell>
          <cell r="T53">
            <v>1</v>
          </cell>
          <cell r="U53">
            <v>1</v>
          </cell>
          <cell r="V53">
            <v>1</v>
          </cell>
          <cell r="W53">
            <v>1</v>
          </cell>
          <cell r="X53">
            <v>163400</v>
          </cell>
          <cell r="Y53" t="str">
            <v>Verwandtenblut</v>
          </cell>
        </row>
        <row r="54">
          <cell r="B54" t="str">
            <v xml:space="preserve">Thrombapheresekonz.-L    </v>
          </cell>
          <cell r="C54">
            <v>0</v>
          </cell>
          <cell r="D54">
            <v>6</v>
          </cell>
          <cell r="E54">
            <v>0</v>
          </cell>
          <cell r="F54">
            <v>2</v>
          </cell>
          <cell r="G54">
            <v>7</v>
          </cell>
          <cell r="H54">
            <v>1</v>
          </cell>
          <cell r="I54">
            <v>1</v>
          </cell>
          <cell r="J54">
            <v>1</v>
          </cell>
          <cell r="K54">
            <v>1</v>
          </cell>
          <cell r="L54">
            <v>1</v>
          </cell>
          <cell r="M54">
            <v>2</v>
          </cell>
          <cell r="N54">
            <v>1</v>
          </cell>
          <cell r="O54">
            <v>1</v>
          </cell>
          <cell r="P54">
            <v>3</v>
          </cell>
          <cell r="Q54">
            <v>1</v>
          </cell>
          <cell r="R54">
            <v>1</v>
          </cell>
          <cell r="S54">
            <v>1</v>
          </cell>
          <cell r="T54">
            <v>1</v>
          </cell>
          <cell r="U54">
            <v>1</v>
          </cell>
          <cell r="V54">
            <v>1</v>
          </cell>
          <cell r="W54">
            <v>1</v>
          </cell>
          <cell r="X54" t="str">
            <v>200100</v>
          </cell>
        </row>
        <row r="55">
          <cell r="B55" t="str">
            <v xml:space="preserve">Thrombapheresekonz.-L, Eigenblut (Aph)      </v>
          </cell>
          <cell r="C55">
            <v>0</v>
          </cell>
          <cell r="D55">
            <v>6</v>
          </cell>
          <cell r="E55">
            <v>0</v>
          </cell>
          <cell r="F55">
            <v>2</v>
          </cell>
          <cell r="G55">
            <v>7</v>
          </cell>
          <cell r="H55">
            <v>1</v>
          </cell>
          <cell r="I55">
            <v>1</v>
          </cell>
          <cell r="J55">
            <v>1</v>
          </cell>
          <cell r="K55">
            <v>1</v>
          </cell>
          <cell r="L55">
            <v>2</v>
          </cell>
          <cell r="M55">
            <v>2</v>
          </cell>
          <cell r="N55">
            <v>1</v>
          </cell>
          <cell r="O55">
            <v>4</v>
          </cell>
          <cell r="P55">
            <v>3</v>
          </cell>
          <cell r="Q55">
            <v>1</v>
          </cell>
          <cell r="R55">
            <v>1</v>
          </cell>
          <cell r="S55">
            <v>1</v>
          </cell>
          <cell r="T55">
            <v>1</v>
          </cell>
          <cell r="U55">
            <v>1</v>
          </cell>
          <cell r="V55">
            <v>1</v>
          </cell>
          <cell r="W55">
            <v>1</v>
          </cell>
          <cell r="X55">
            <v>260120</v>
          </cell>
          <cell r="Y55" t="str">
            <v>Thrombopaste b.Zahnbehandlung</v>
          </cell>
        </row>
        <row r="56">
          <cell r="B56" t="str">
            <v xml:space="preserve">Thrombapheresekonz.-L, Bestr.       </v>
          </cell>
          <cell r="C56">
            <v>0</v>
          </cell>
          <cell r="D56">
            <v>6</v>
          </cell>
          <cell r="E56">
            <v>0</v>
          </cell>
          <cell r="F56">
            <v>2</v>
          </cell>
          <cell r="G56">
            <v>7</v>
          </cell>
          <cell r="H56">
            <v>1</v>
          </cell>
          <cell r="I56">
            <v>1</v>
          </cell>
          <cell r="J56">
            <v>1</v>
          </cell>
          <cell r="K56">
            <v>1</v>
          </cell>
          <cell r="L56">
            <v>1</v>
          </cell>
          <cell r="M56">
            <v>2</v>
          </cell>
          <cell r="N56">
            <v>1</v>
          </cell>
          <cell r="O56">
            <v>1</v>
          </cell>
          <cell r="P56">
            <v>3</v>
          </cell>
          <cell r="Q56">
            <v>1</v>
          </cell>
          <cell r="R56">
            <v>2</v>
          </cell>
          <cell r="S56">
            <v>1</v>
          </cell>
          <cell r="T56">
            <v>1</v>
          </cell>
          <cell r="U56">
            <v>1</v>
          </cell>
          <cell r="V56">
            <v>1</v>
          </cell>
          <cell r="W56">
            <v>1</v>
          </cell>
          <cell r="X56" t="str">
            <v>200310</v>
          </cell>
        </row>
        <row r="57">
          <cell r="B57" t="str">
            <v xml:space="preserve">Thrombapheresekonz.-L,Bestr.,gerichtet, verwandt       </v>
          </cell>
          <cell r="C57">
            <v>0</v>
          </cell>
          <cell r="D57">
            <v>6</v>
          </cell>
          <cell r="E57">
            <v>0</v>
          </cell>
          <cell r="F57">
            <v>2</v>
          </cell>
          <cell r="G57">
            <v>7</v>
          </cell>
          <cell r="H57">
            <v>1</v>
          </cell>
          <cell r="I57">
            <v>1</v>
          </cell>
          <cell r="J57">
            <v>1</v>
          </cell>
          <cell r="K57">
            <v>1</v>
          </cell>
          <cell r="L57">
            <v>5</v>
          </cell>
          <cell r="M57">
            <v>2</v>
          </cell>
          <cell r="N57">
            <v>1</v>
          </cell>
          <cell r="O57">
            <v>1</v>
          </cell>
          <cell r="P57">
            <v>3</v>
          </cell>
          <cell r="Q57">
            <v>1</v>
          </cell>
          <cell r="R57">
            <v>2</v>
          </cell>
          <cell r="S57">
            <v>1</v>
          </cell>
          <cell r="T57">
            <v>1</v>
          </cell>
          <cell r="U57">
            <v>1</v>
          </cell>
          <cell r="V57">
            <v>1</v>
          </cell>
          <cell r="W57">
            <v>1</v>
          </cell>
          <cell r="X57">
            <v>270400</v>
          </cell>
        </row>
        <row r="58">
          <cell r="B58" t="str">
            <v>Buffy-Coat</v>
          </cell>
          <cell r="C58">
            <v>0</v>
          </cell>
          <cell r="D58">
            <v>5</v>
          </cell>
          <cell r="E58">
            <v>0</v>
          </cell>
          <cell r="F58">
            <v>3</v>
          </cell>
          <cell r="G58">
            <v>2</v>
          </cell>
          <cell r="H58">
            <v>0</v>
          </cell>
          <cell r="I58">
            <v>1</v>
          </cell>
          <cell r="J58">
            <v>1</v>
          </cell>
          <cell r="K58">
            <v>0</v>
          </cell>
          <cell r="L58">
            <v>1</v>
          </cell>
          <cell r="M58">
            <v>1</v>
          </cell>
          <cell r="N58">
            <v>1</v>
          </cell>
          <cell r="O58">
            <v>2</v>
          </cell>
          <cell r="P58">
            <v>1</v>
          </cell>
          <cell r="Q58">
            <v>1</v>
          </cell>
          <cell r="R58">
            <v>1</v>
          </cell>
          <cell r="S58">
            <v>1</v>
          </cell>
          <cell r="T58">
            <v>5</v>
          </cell>
          <cell r="U58">
            <v>1</v>
          </cell>
          <cell r="V58">
            <v>1</v>
          </cell>
          <cell r="W58">
            <v>1</v>
          </cell>
          <cell r="X58">
            <v>350500</v>
          </cell>
          <cell r="Y58" t="str">
            <v>ohne Lagertempangabe</v>
          </cell>
        </row>
        <row r="59">
          <cell r="B59" t="str">
            <v xml:space="preserve">Gefr.Frischpl.CPD Eigenblut    </v>
          </cell>
          <cell r="C59">
            <v>0</v>
          </cell>
          <cell r="D59">
            <v>0</v>
          </cell>
          <cell r="E59">
            <v>1</v>
          </cell>
          <cell r="F59">
            <v>5</v>
          </cell>
          <cell r="G59">
            <v>2</v>
          </cell>
          <cell r="H59">
            <v>1</v>
          </cell>
          <cell r="I59">
            <v>1</v>
          </cell>
          <cell r="J59">
            <v>1</v>
          </cell>
          <cell r="K59">
            <v>4</v>
          </cell>
          <cell r="L59">
            <v>2</v>
          </cell>
          <cell r="M59">
            <v>1</v>
          </cell>
          <cell r="N59">
            <v>2</v>
          </cell>
          <cell r="O59">
            <v>1</v>
          </cell>
          <cell r="P59">
            <v>1</v>
          </cell>
          <cell r="Q59">
            <v>1</v>
          </cell>
          <cell r="R59">
            <v>1</v>
          </cell>
          <cell r="S59">
            <v>1</v>
          </cell>
          <cell r="T59">
            <v>1</v>
          </cell>
          <cell r="U59">
            <v>1</v>
          </cell>
          <cell r="V59">
            <v>1</v>
          </cell>
          <cell r="W59">
            <v>1</v>
          </cell>
          <cell r="X59" t="str">
            <v>580000</v>
          </cell>
        </row>
        <row r="60">
          <cell r="B60" t="str">
            <v xml:space="preserve">Gefr.Frischpl.CPD-AL </v>
          </cell>
          <cell r="C60">
            <v>0</v>
          </cell>
          <cell r="D60">
            <v>0</v>
          </cell>
          <cell r="E60">
            <v>2</v>
          </cell>
          <cell r="F60">
            <v>5</v>
          </cell>
          <cell r="G60">
            <v>2</v>
          </cell>
          <cell r="H60">
            <v>1</v>
          </cell>
          <cell r="I60">
            <v>1</v>
          </cell>
          <cell r="J60">
            <v>1</v>
          </cell>
          <cell r="K60">
            <v>4</v>
          </cell>
          <cell r="L60">
            <v>1</v>
          </cell>
          <cell r="M60">
            <v>2</v>
          </cell>
          <cell r="N60">
            <v>5</v>
          </cell>
          <cell r="O60">
            <v>1</v>
          </cell>
          <cell r="P60">
            <v>3</v>
          </cell>
          <cell r="Q60">
            <v>1</v>
          </cell>
          <cell r="R60">
            <v>1</v>
          </cell>
          <cell r="S60">
            <v>1</v>
          </cell>
          <cell r="T60">
            <v>1</v>
          </cell>
          <cell r="U60">
            <v>2</v>
          </cell>
          <cell r="V60">
            <v>1</v>
          </cell>
          <cell r="W60">
            <v>1</v>
          </cell>
          <cell r="X60">
            <v>506102</v>
          </cell>
          <cell r="Y60" t="str">
            <v>Plasmapherese</v>
          </cell>
        </row>
        <row r="61">
          <cell r="B61" t="str">
            <v xml:space="preserve">Gefr.Frischpl.CPD-AL, Eigenblut      </v>
          </cell>
          <cell r="C61">
            <v>0</v>
          </cell>
          <cell r="D61">
            <v>0</v>
          </cell>
          <cell r="E61">
            <v>2</v>
          </cell>
          <cell r="F61">
            <v>5</v>
          </cell>
          <cell r="G61">
            <v>2</v>
          </cell>
          <cell r="H61">
            <v>1</v>
          </cell>
          <cell r="I61">
            <v>1</v>
          </cell>
          <cell r="J61">
            <v>1</v>
          </cell>
          <cell r="K61">
            <v>4</v>
          </cell>
          <cell r="L61">
            <v>2</v>
          </cell>
          <cell r="M61">
            <v>2</v>
          </cell>
          <cell r="N61">
            <v>5</v>
          </cell>
          <cell r="O61">
            <v>1</v>
          </cell>
          <cell r="P61">
            <v>3</v>
          </cell>
          <cell r="Q61">
            <v>1</v>
          </cell>
          <cell r="R61">
            <v>1</v>
          </cell>
          <cell r="S61">
            <v>1</v>
          </cell>
          <cell r="T61">
            <v>1</v>
          </cell>
          <cell r="U61">
            <v>1</v>
          </cell>
          <cell r="V61">
            <v>1</v>
          </cell>
          <cell r="W61">
            <v>1</v>
          </cell>
          <cell r="X61">
            <v>566109</v>
          </cell>
          <cell r="Y61" t="str">
            <v>Plasmapherese</v>
          </cell>
        </row>
        <row r="62">
          <cell r="B62" t="str">
            <v xml:space="preserve">Gefr.Frischpl.CPD-L       </v>
          </cell>
          <cell r="C62">
            <v>0</v>
          </cell>
          <cell r="D62">
            <v>0</v>
          </cell>
          <cell r="E62">
            <v>2</v>
          </cell>
          <cell r="F62">
            <v>5</v>
          </cell>
          <cell r="G62">
            <v>2</v>
          </cell>
          <cell r="H62">
            <v>1</v>
          </cell>
          <cell r="I62">
            <v>1</v>
          </cell>
          <cell r="J62">
            <v>1</v>
          </cell>
          <cell r="K62">
            <v>4</v>
          </cell>
          <cell r="L62">
            <v>1</v>
          </cell>
          <cell r="M62">
            <v>1</v>
          </cell>
          <cell r="N62">
            <v>5</v>
          </cell>
          <cell r="O62">
            <v>1</v>
          </cell>
          <cell r="P62">
            <v>3</v>
          </cell>
          <cell r="Q62">
            <v>1</v>
          </cell>
          <cell r="R62">
            <v>1</v>
          </cell>
          <cell r="S62">
            <v>1</v>
          </cell>
          <cell r="T62">
            <v>1</v>
          </cell>
          <cell r="U62">
            <v>2</v>
          </cell>
          <cell r="V62">
            <v>1</v>
          </cell>
          <cell r="W62">
            <v>1</v>
          </cell>
          <cell r="X62">
            <v>510502</v>
          </cell>
          <cell r="Y62" t="str">
            <v>wie 510504 nur Std Vol fehlt</v>
          </cell>
        </row>
        <row r="63">
          <cell r="B63" t="str">
            <v xml:space="preserve">Gefr.Frischpl.CPD-L, Eigenblut     </v>
          </cell>
          <cell r="C63">
            <v>0</v>
          </cell>
          <cell r="D63">
            <v>0</v>
          </cell>
          <cell r="E63">
            <v>1</v>
          </cell>
          <cell r="F63">
            <v>5</v>
          </cell>
          <cell r="G63">
            <v>2</v>
          </cell>
          <cell r="H63">
            <v>1</v>
          </cell>
          <cell r="I63">
            <v>1</v>
          </cell>
          <cell r="J63">
            <v>1</v>
          </cell>
          <cell r="K63">
            <v>4</v>
          </cell>
          <cell r="L63">
            <v>2</v>
          </cell>
          <cell r="M63">
            <v>1</v>
          </cell>
          <cell r="N63">
            <v>2</v>
          </cell>
          <cell r="O63">
            <v>1</v>
          </cell>
          <cell r="P63">
            <v>3</v>
          </cell>
          <cell r="Q63">
            <v>1</v>
          </cell>
          <cell r="R63">
            <v>1</v>
          </cell>
          <cell r="S63">
            <v>1</v>
          </cell>
          <cell r="T63">
            <v>1</v>
          </cell>
          <cell r="U63">
            <v>1</v>
          </cell>
          <cell r="V63">
            <v>1</v>
          </cell>
          <cell r="W63">
            <v>1</v>
          </cell>
          <cell r="X63" t="str">
            <v>580100</v>
          </cell>
        </row>
        <row r="64">
          <cell r="B64" t="str">
            <v>Gefr.C-Plasma CPD-L</v>
          </cell>
          <cell r="C64">
            <v>0</v>
          </cell>
          <cell r="D64">
            <v>0</v>
          </cell>
          <cell r="E64">
            <v>3</v>
          </cell>
          <cell r="F64">
            <v>5</v>
          </cell>
          <cell r="G64">
            <v>0</v>
          </cell>
          <cell r="H64">
            <v>1</v>
          </cell>
          <cell r="I64">
            <v>1</v>
          </cell>
          <cell r="J64">
            <v>1</v>
          </cell>
          <cell r="K64">
            <v>3</v>
          </cell>
          <cell r="L64">
            <v>1</v>
          </cell>
          <cell r="M64">
            <v>1</v>
          </cell>
          <cell r="N64">
            <v>5</v>
          </cell>
          <cell r="O64">
            <v>3</v>
          </cell>
          <cell r="P64">
            <v>3</v>
          </cell>
          <cell r="Q64">
            <v>1</v>
          </cell>
          <cell r="R64">
            <v>1</v>
          </cell>
          <cell r="S64">
            <v>1</v>
          </cell>
          <cell r="T64">
            <v>1</v>
          </cell>
          <cell r="U64">
            <v>1</v>
          </cell>
          <cell r="V64">
            <v>1</v>
          </cell>
          <cell r="W64">
            <v>1</v>
          </cell>
          <cell r="X64" t="str">
            <v>530169(530069)</v>
          </cell>
          <cell r="Y64" t="str">
            <v>Frakt.-Plasma aus Vollblut</v>
          </cell>
        </row>
        <row r="65">
          <cell r="B65" t="str">
            <v>Gefr. Human-C-Plasma aus GFP-A  CPD</v>
          </cell>
          <cell r="C65">
            <v>0</v>
          </cell>
          <cell r="D65">
            <v>0</v>
          </cell>
          <cell r="E65">
            <v>3</v>
          </cell>
          <cell r="F65">
            <v>5</v>
          </cell>
          <cell r="G65">
            <v>2</v>
          </cell>
          <cell r="H65">
            <v>1</v>
          </cell>
          <cell r="I65">
            <v>1</v>
          </cell>
          <cell r="J65">
            <v>0</v>
          </cell>
          <cell r="K65">
            <v>4</v>
          </cell>
          <cell r="L65">
            <v>1</v>
          </cell>
          <cell r="M65">
            <v>2</v>
          </cell>
          <cell r="N65">
            <v>5</v>
          </cell>
          <cell r="O65">
            <v>3</v>
          </cell>
          <cell r="P65">
            <v>3</v>
          </cell>
          <cell r="Q65">
            <v>1</v>
          </cell>
          <cell r="R65">
            <v>1</v>
          </cell>
          <cell r="S65">
            <v>1</v>
          </cell>
          <cell r="T65">
            <v>1</v>
          </cell>
          <cell r="U65">
            <v>1</v>
          </cell>
          <cell r="V65">
            <v>1</v>
          </cell>
          <cell r="W65">
            <v>1</v>
          </cell>
          <cell r="X65">
            <v>526069</v>
          </cell>
          <cell r="Y65" t="str">
            <v>Frakt.-Plasma aus Plasmapherese</v>
          </cell>
        </row>
        <row r="66">
          <cell r="B66" t="str">
            <v>Gefr. Human-C-Plasma aus GFP-A  ACD</v>
          </cell>
          <cell r="C66">
            <v>0</v>
          </cell>
          <cell r="D66">
            <v>0</v>
          </cell>
          <cell r="E66">
            <v>3</v>
          </cell>
          <cell r="F66">
            <v>5</v>
          </cell>
          <cell r="G66">
            <v>6</v>
          </cell>
          <cell r="H66">
            <v>1</v>
          </cell>
          <cell r="I66">
            <v>1</v>
          </cell>
          <cell r="J66">
            <v>0</v>
          </cell>
          <cell r="K66">
            <v>4</v>
          </cell>
          <cell r="L66">
            <v>1</v>
          </cell>
          <cell r="M66">
            <v>2</v>
          </cell>
          <cell r="N66">
            <v>5</v>
          </cell>
          <cell r="O66">
            <v>3</v>
          </cell>
          <cell r="P66">
            <v>3</v>
          </cell>
          <cell r="Q66">
            <v>1</v>
          </cell>
          <cell r="R66">
            <v>1</v>
          </cell>
          <cell r="S66">
            <v>1</v>
          </cell>
          <cell r="T66">
            <v>1</v>
          </cell>
          <cell r="U66">
            <v>1</v>
          </cell>
          <cell r="V66">
            <v>1</v>
          </cell>
          <cell r="W66">
            <v>1</v>
          </cell>
          <cell r="X66">
            <v>527069</v>
          </cell>
          <cell r="Y66" t="str">
            <v>Frakt.-Plasma aus Plasmapherese</v>
          </cell>
        </row>
        <row r="67">
          <cell r="B67" t="str">
            <v>Gefr. Human-C-Plasma aus GFP-A  Na-Citrate</v>
          </cell>
          <cell r="C67">
            <v>0</v>
          </cell>
          <cell r="D67">
            <v>0</v>
          </cell>
          <cell r="E67">
            <v>3</v>
          </cell>
          <cell r="F67">
            <v>5</v>
          </cell>
          <cell r="G67">
            <v>10</v>
          </cell>
          <cell r="H67">
            <v>1</v>
          </cell>
          <cell r="I67">
            <v>1</v>
          </cell>
          <cell r="J67">
            <v>0</v>
          </cell>
          <cell r="K67">
            <v>4</v>
          </cell>
          <cell r="L67">
            <v>1</v>
          </cell>
          <cell r="M67">
            <v>2</v>
          </cell>
          <cell r="N67">
            <v>5</v>
          </cell>
          <cell r="O67">
            <v>3</v>
          </cell>
          <cell r="P67">
            <v>3</v>
          </cell>
          <cell r="Q67">
            <v>1</v>
          </cell>
          <cell r="R67">
            <v>1</v>
          </cell>
          <cell r="S67">
            <v>1</v>
          </cell>
          <cell r="T67">
            <v>1</v>
          </cell>
          <cell r="U67">
            <v>1</v>
          </cell>
          <cell r="V67">
            <v>1</v>
          </cell>
          <cell r="W67">
            <v>1</v>
          </cell>
          <cell r="X67">
            <v>525069</v>
          </cell>
          <cell r="Y67" t="str">
            <v>Frakt.-Plasma aus Plasmapherese</v>
          </cell>
        </row>
        <row r="68">
          <cell r="B68" t="str">
            <v xml:space="preserve">Gefr. Human-C-Plasma aus GFP-B </v>
          </cell>
          <cell r="C68">
            <v>0</v>
          </cell>
          <cell r="D68">
            <v>0</v>
          </cell>
          <cell r="E68">
            <v>3</v>
          </cell>
          <cell r="F68">
            <v>5</v>
          </cell>
          <cell r="G68">
            <v>2</v>
          </cell>
          <cell r="H68">
            <v>1</v>
          </cell>
          <cell r="I68">
            <v>1</v>
          </cell>
          <cell r="J68">
            <v>1</v>
          </cell>
          <cell r="K68">
            <v>4</v>
          </cell>
          <cell r="L68">
            <v>1</v>
          </cell>
          <cell r="M68">
            <v>1</v>
          </cell>
          <cell r="N68">
            <v>5</v>
          </cell>
          <cell r="O68">
            <v>3</v>
          </cell>
          <cell r="P68">
            <v>3</v>
          </cell>
          <cell r="Q68">
            <v>1</v>
          </cell>
          <cell r="R68">
            <v>1</v>
          </cell>
          <cell r="S68">
            <v>1</v>
          </cell>
          <cell r="T68">
            <v>1</v>
          </cell>
          <cell r="U68">
            <v>1</v>
          </cell>
          <cell r="V68">
            <v>1</v>
          </cell>
          <cell r="W68">
            <v>1</v>
          </cell>
          <cell r="X68">
            <v>536069</v>
          </cell>
          <cell r="Y68" t="str">
            <v>Frakt.-Plasma aus Vollblut</v>
          </cell>
        </row>
        <row r="69">
          <cell r="B69" t="str">
            <v>Serum für Testzwecke</v>
          </cell>
          <cell r="F69">
            <v>6</v>
          </cell>
          <cell r="G69">
            <v>1</v>
          </cell>
          <cell r="H69">
            <v>1</v>
          </cell>
          <cell r="I69">
            <v>1</v>
          </cell>
          <cell r="J69">
            <v>1</v>
          </cell>
          <cell r="K69">
            <v>2</v>
          </cell>
          <cell r="L69">
            <v>1</v>
          </cell>
          <cell r="M69">
            <v>1</v>
          </cell>
          <cell r="N69">
            <v>1</v>
          </cell>
          <cell r="O69">
            <v>2</v>
          </cell>
          <cell r="P69">
            <v>0</v>
          </cell>
          <cell r="Q69">
            <v>1</v>
          </cell>
          <cell r="R69">
            <v>1</v>
          </cell>
          <cell r="S69">
            <v>1</v>
          </cell>
          <cell r="T69">
            <v>9</v>
          </cell>
          <cell r="U69">
            <v>1</v>
          </cell>
          <cell r="V69">
            <v>1</v>
          </cell>
          <cell r="W69">
            <v>1</v>
          </cell>
          <cell r="X69">
            <v>600009</v>
          </cell>
          <cell r="Y69" t="str">
            <v>prüfen, ob schon Serum vorhanden</v>
          </cell>
        </row>
        <row r="70">
          <cell r="B70" t="str">
            <v>Produkt-Tabelle BSD/BRK v.28.04.2003 Stand 14.08.2003, ergänzt d.Dr.Roos,22.08.2003 bereinigt Illert/Schwind krorrigiert und ergänzt nach Rücksprache Roos / Kardoeus in Innsbruck (DGTI-Kongress) 18.Sept. 03</v>
          </cell>
        </row>
        <row r="71">
          <cell r="B71" t="str">
            <v>Gerichtete Spezialpaeparate Stand v.13.01.2004</v>
          </cell>
        </row>
        <row r="72">
          <cell r="B72" t="str">
            <v xml:space="preserve">Granulozytenpraeparat,Apherese </v>
          </cell>
          <cell r="L72">
            <v>3</v>
          </cell>
          <cell r="X72">
            <v>390202</v>
          </cell>
          <cell r="Y72" t="str">
            <v>(ohne lfd Nr., war schon vorhanden)</v>
          </cell>
        </row>
        <row r="73">
          <cell r="B73" t="str">
            <v>Blutkonserve CPD Bestr., gerichtet</v>
          </cell>
          <cell r="C73">
            <v>0</v>
          </cell>
          <cell r="D73">
            <v>21</v>
          </cell>
          <cell r="E73">
            <v>0</v>
          </cell>
          <cell r="F73">
            <v>0</v>
          </cell>
          <cell r="G73">
            <v>2</v>
          </cell>
          <cell r="H73">
            <v>1</v>
          </cell>
          <cell r="I73">
            <v>1</v>
          </cell>
          <cell r="J73">
            <v>1</v>
          </cell>
          <cell r="K73">
            <v>2</v>
          </cell>
          <cell r="L73">
            <v>3</v>
          </cell>
          <cell r="M73">
            <v>1</v>
          </cell>
          <cell r="N73">
            <v>1</v>
          </cell>
          <cell r="O73">
            <v>1</v>
          </cell>
          <cell r="P73">
            <v>3</v>
          </cell>
          <cell r="Q73">
            <v>1</v>
          </cell>
          <cell r="R73">
            <v>2</v>
          </cell>
          <cell r="S73">
            <v>1</v>
          </cell>
          <cell r="T73">
            <v>1</v>
          </cell>
          <cell r="U73">
            <v>1</v>
          </cell>
          <cell r="V73">
            <v>1</v>
          </cell>
          <cell r="W73">
            <v>1</v>
          </cell>
          <cell r="X73" t="str">
            <v>090300</v>
          </cell>
          <cell r="Y73" t="str">
            <v>060300</v>
          </cell>
        </row>
        <row r="74">
          <cell r="B74" t="str">
            <v xml:space="preserve">Gewasch. Erykonz,gerichtet </v>
          </cell>
          <cell r="C74">
            <v>24</v>
          </cell>
          <cell r="D74">
            <v>0</v>
          </cell>
          <cell r="E74">
            <v>0</v>
          </cell>
          <cell r="F74">
            <v>1</v>
          </cell>
          <cell r="G74">
            <v>1</v>
          </cell>
          <cell r="H74">
            <v>1</v>
          </cell>
          <cell r="I74">
            <v>1</v>
          </cell>
          <cell r="J74">
            <v>1</v>
          </cell>
          <cell r="K74">
            <v>2</v>
          </cell>
          <cell r="L74">
            <v>3</v>
          </cell>
          <cell r="M74">
            <v>1</v>
          </cell>
          <cell r="N74">
            <v>1</v>
          </cell>
          <cell r="O74">
            <v>1</v>
          </cell>
          <cell r="P74">
            <v>3</v>
          </cell>
          <cell r="Q74">
            <v>1</v>
          </cell>
          <cell r="R74">
            <v>1</v>
          </cell>
          <cell r="S74">
            <v>2</v>
          </cell>
          <cell r="T74">
            <v>1</v>
          </cell>
          <cell r="U74">
            <v>1</v>
          </cell>
          <cell r="V74">
            <v>1</v>
          </cell>
          <cell r="W74">
            <v>1</v>
          </cell>
          <cell r="X74">
            <v>194109</v>
          </cell>
          <cell r="Y74">
            <v>123109</v>
          </cell>
        </row>
        <row r="75">
          <cell r="B75" t="str">
            <v xml:space="preserve">Gewasch. Erykonz,gerichtet (laut Spezifikation pädiatrisch)    </v>
          </cell>
          <cell r="C75">
            <v>24</v>
          </cell>
          <cell r="D75">
            <v>0</v>
          </cell>
          <cell r="E75">
            <v>0</v>
          </cell>
          <cell r="F75">
            <v>1</v>
          </cell>
          <cell r="G75">
            <v>1</v>
          </cell>
          <cell r="H75">
            <v>1</v>
          </cell>
          <cell r="I75">
            <v>1</v>
          </cell>
          <cell r="J75">
            <v>2</v>
          </cell>
          <cell r="K75">
            <v>2</v>
          </cell>
          <cell r="L75">
            <v>3</v>
          </cell>
          <cell r="M75">
            <v>1</v>
          </cell>
          <cell r="N75">
            <v>1</v>
          </cell>
          <cell r="O75">
            <v>1</v>
          </cell>
          <cell r="P75">
            <v>3</v>
          </cell>
          <cell r="Q75">
            <v>2</v>
          </cell>
          <cell r="R75">
            <v>1</v>
          </cell>
          <cell r="S75">
            <v>2</v>
          </cell>
          <cell r="T75">
            <v>1</v>
          </cell>
          <cell r="U75">
            <v>1</v>
          </cell>
          <cell r="V75">
            <v>1</v>
          </cell>
          <cell r="W75">
            <v>1</v>
          </cell>
          <cell r="X75">
            <v>194189</v>
          </cell>
          <cell r="Y75">
            <v>123109</v>
          </cell>
        </row>
        <row r="76">
          <cell r="B76" t="str">
            <v xml:space="preserve">Gewasch.Erykonz.,Bestr.,gerichtet        </v>
          </cell>
          <cell r="C76">
            <v>24</v>
          </cell>
          <cell r="D76">
            <v>0</v>
          </cell>
          <cell r="E76">
            <v>0</v>
          </cell>
          <cell r="F76">
            <v>1</v>
          </cell>
          <cell r="G76">
            <v>1</v>
          </cell>
          <cell r="H76">
            <v>1</v>
          </cell>
          <cell r="I76">
            <v>1</v>
          </cell>
          <cell r="J76">
            <v>1</v>
          </cell>
          <cell r="K76">
            <v>2</v>
          </cell>
          <cell r="L76">
            <v>3</v>
          </cell>
          <cell r="M76">
            <v>1</v>
          </cell>
          <cell r="N76">
            <v>1</v>
          </cell>
          <cell r="O76">
            <v>1</v>
          </cell>
          <cell r="P76">
            <v>3</v>
          </cell>
          <cell r="Q76">
            <v>1</v>
          </cell>
          <cell r="R76">
            <v>2</v>
          </cell>
          <cell r="S76">
            <v>2</v>
          </cell>
          <cell r="T76">
            <v>1</v>
          </cell>
          <cell r="U76">
            <v>1</v>
          </cell>
          <cell r="V76">
            <v>1</v>
          </cell>
          <cell r="W76">
            <v>1</v>
          </cell>
          <cell r="X76">
            <v>194309</v>
          </cell>
          <cell r="Y76">
            <v>124309</v>
          </cell>
        </row>
        <row r="77">
          <cell r="B77" t="str">
            <v>Gewasch.Erykonz.,.Bestr.,4/6-fach,pädiatrisch,gerichtet</v>
          </cell>
          <cell r="C77">
            <v>24</v>
          </cell>
          <cell r="D77">
            <v>0</v>
          </cell>
          <cell r="E77">
            <v>0</v>
          </cell>
          <cell r="F77">
            <v>1</v>
          </cell>
          <cell r="G77">
            <v>1</v>
          </cell>
          <cell r="H77">
            <v>1</v>
          </cell>
          <cell r="I77">
            <v>1</v>
          </cell>
          <cell r="J77">
            <v>2</v>
          </cell>
          <cell r="K77">
            <v>2</v>
          </cell>
          <cell r="L77">
            <v>3</v>
          </cell>
          <cell r="M77">
            <v>1</v>
          </cell>
          <cell r="N77">
            <v>1</v>
          </cell>
          <cell r="O77">
            <v>1</v>
          </cell>
          <cell r="P77">
            <v>3</v>
          </cell>
          <cell r="Q77">
            <v>2</v>
          </cell>
          <cell r="R77">
            <v>2</v>
          </cell>
          <cell r="S77">
            <v>2</v>
          </cell>
          <cell r="T77">
            <v>1</v>
          </cell>
          <cell r="U77">
            <v>1</v>
          </cell>
          <cell r="V77">
            <v>1</v>
          </cell>
          <cell r="W77">
            <v>1</v>
          </cell>
          <cell r="X77">
            <v>194389</v>
          </cell>
          <cell r="Y77">
            <v>124389</v>
          </cell>
        </row>
        <row r="78">
          <cell r="B78" t="str">
            <v xml:space="preserve">Ery.CPD-SAGM-L ,gerichtet       </v>
          </cell>
          <cell r="C78">
            <v>0</v>
          </cell>
          <cell r="D78">
            <v>42</v>
          </cell>
          <cell r="E78">
            <v>0</v>
          </cell>
          <cell r="F78">
            <v>1</v>
          </cell>
          <cell r="G78">
            <v>2</v>
          </cell>
          <cell r="H78">
            <v>2</v>
          </cell>
          <cell r="I78">
            <v>1</v>
          </cell>
          <cell r="J78">
            <v>1</v>
          </cell>
          <cell r="K78">
            <v>2</v>
          </cell>
          <cell r="L78">
            <v>3</v>
          </cell>
          <cell r="M78">
            <v>1</v>
          </cell>
          <cell r="N78">
            <v>1</v>
          </cell>
          <cell r="O78">
            <v>1</v>
          </cell>
          <cell r="P78">
            <v>3</v>
          </cell>
          <cell r="Q78">
            <v>1</v>
          </cell>
          <cell r="R78">
            <v>1</v>
          </cell>
          <cell r="S78">
            <v>1</v>
          </cell>
          <cell r="T78">
            <v>1</v>
          </cell>
          <cell r="U78">
            <v>1</v>
          </cell>
          <cell r="V78">
            <v>1</v>
          </cell>
          <cell r="W78">
            <v>1</v>
          </cell>
          <cell r="X78">
            <v>190100</v>
          </cell>
          <cell r="Y78" t="str">
            <v>1 00100     Inline-Vollblut</v>
          </cell>
        </row>
        <row r="79">
          <cell r="B79" t="str">
            <v xml:space="preserve">Ery.CPD-SAGM-L ,Bestr.,gerichtet       </v>
          </cell>
          <cell r="C79">
            <v>0</v>
          </cell>
          <cell r="D79">
            <v>42</v>
          </cell>
          <cell r="E79">
            <v>0</v>
          </cell>
          <cell r="F79">
            <v>1</v>
          </cell>
          <cell r="G79">
            <v>2</v>
          </cell>
          <cell r="H79">
            <v>2</v>
          </cell>
          <cell r="I79">
            <v>1</v>
          </cell>
          <cell r="J79">
            <v>1</v>
          </cell>
          <cell r="K79">
            <v>2</v>
          </cell>
          <cell r="L79">
            <v>3</v>
          </cell>
          <cell r="M79">
            <v>1</v>
          </cell>
          <cell r="N79">
            <v>1</v>
          </cell>
          <cell r="O79">
            <v>1</v>
          </cell>
          <cell r="P79">
            <v>3</v>
          </cell>
          <cell r="Q79">
            <v>1</v>
          </cell>
          <cell r="R79">
            <v>2</v>
          </cell>
          <cell r="S79">
            <v>1</v>
          </cell>
          <cell r="T79">
            <v>1</v>
          </cell>
          <cell r="U79">
            <v>1</v>
          </cell>
          <cell r="V79">
            <v>1</v>
          </cell>
          <cell r="W79">
            <v>1</v>
          </cell>
          <cell r="X79">
            <v>190300</v>
          </cell>
          <cell r="Y79" t="str">
            <v>1 00100     Inline-Vollblut</v>
          </cell>
        </row>
        <row r="80">
          <cell r="B80" t="str">
            <v xml:space="preserve">Ery.CPD-SAGM-L Bestr.,4/6-fach, pädiatrisch, gerichtet      </v>
          </cell>
          <cell r="C80">
            <v>0</v>
          </cell>
          <cell r="D80">
            <v>28</v>
          </cell>
          <cell r="E80">
            <v>0</v>
          </cell>
          <cell r="F80">
            <v>1</v>
          </cell>
          <cell r="G80">
            <v>2</v>
          </cell>
          <cell r="H80">
            <v>2</v>
          </cell>
          <cell r="I80">
            <v>1</v>
          </cell>
          <cell r="J80">
            <v>2</v>
          </cell>
          <cell r="K80">
            <v>2</v>
          </cell>
          <cell r="L80">
            <v>3</v>
          </cell>
          <cell r="M80">
            <v>1</v>
          </cell>
          <cell r="N80">
            <v>1</v>
          </cell>
          <cell r="O80">
            <v>1</v>
          </cell>
          <cell r="P80">
            <v>3</v>
          </cell>
          <cell r="Q80">
            <v>2</v>
          </cell>
          <cell r="R80">
            <v>2</v>
          </cell>
          <cell r="S80">
            <v>1</v>
          </cell>
          <cell r="T80">
            <v>1</v>
          </cell>
          <cell r="U80">
            <v>1</v>
          </cell>
          <cell r="V80">
            <v>1</v>
          </cell>
          <cell r="W80">
            <v>1</v>
          </cell>
          <cell r="X80">
            <v>191380</v>
          </cell>
          <cell r="Y80" t="str">
            <v>101300</v>
          </cell>
        </row>
        <row r="81">
          <cell r="B81" t="str">
            <v xml:space="preserve">Ery.CPD-SAGM-L 4-/6-fach, pädiatrisch,gerichtet     </v>
          </cell>
          <cell r="C81">
            <v>0</v>
          </cell>
          <cell r="D81">
            <v>42</v>
          </cell>
          <cell r="E81">
            <v>0</v>
          </cell>
          <cell r="F81">
            <v>1</v>
          </cell>
          <cell r="G81">
            <v>2</v>
          </cell>
          <cell r="H81">
            <v>2</v>
          </cell>
          <cell r="I81">
            <v>1</v>
          </cell>
          <cell r="J81">
            <v>2</v>
          </cell>
          <cell r="K81">
            <v>2</v>
          </cell>
          <cell r="L81">
            <v>3</v>
          </cell>
          <cell r="M81">
            <v>1</v>
          </cell>
          <cell r="N81">
            <v>1</v>
          </cell>
          <cell r="O81">
            <v>1</v>
          </cell>
          <cell r="P81">
            <v>3</v>
          </cell>
          <cell r="Q81">
            <v>2</v>
          </cell>
          <cell r="R81">
            <v>1</v>
          </cell>
          <cell r="S81">
            <v>1</v>
          </cell>
          <cell r="T81">
            <v>1</v>
          </cell>
          <cell r="U81">
            <v>1</v>
          </cell>
          <cell r="V81">
            <v>1</v>
          </cell>
          <cell r="W81">
            <v>1</v>
          </cell>
          <cell r="X81">
            <v>191180</v>
          </cell>
          <cell r="Y81">
            <v>101100</v>
          </cell>
        </row>
        <row r="82">
          <cell r="B82" t="str">
            <v xml:space="preserve">Ery.CPD-SAGM-AL,gerichtet     </v>
          </cell>
          <cell r="C82">
            <v>0</v>
          </cell>
          <cell r="D82">
            <v>42</v>
          </cell>
          <cell r="E82">
            <v>0</v>
          </cell>
          <cell r="F82">
            <v>1</v>
          </cell>
          <cell r="G82">
            <v>2</v>
          </cell>
          <cell r="H82">
            <v>2</v>
          </cell>
          <cell r="I82">
            <v>1</v>
          </cell>
          <cell r="J82">
            <v>1</v>
          </cell>
          <cell r="K82">
            <v>2</v>
          </cell>
          <cell r="L82">
            <v>3</v>
          </cell>
          <cell r="M82">
            <v>2</v>
          </cell>
          <cell r="N82">
            <v>1</v>
          </cell>
          <cell r="O82">
            <v>1</v>
          </cell>
          <cell r="P82">
            <v>3</v>
          </cell>
          <cell r="Q82">
            <v>1</v>
          </cell>
          <cell r="R82">
            <v>1</v>
          </cell>
          <cell r="S82">
            <v>1</v>
          </cell>
          <cell r="T82">
            <v>1</v>
          </cell>
          <cell r="U82">
            <v>1</v>
          </cell>
          <cell r="V82">
            <v>1</v>
          </cell>
          <cell r="W82">
            <v>1</v>
          </cell>
          <cell r="X82">
            <v>170100</v>
          </cell>
          <cell r="Y82" t="str">
            <v>110100    Apherese</v>
          </cell>
        </row>
        <row r="83">
          <cell r="B83" t="str">
            <v xml:space="preserve">Ery.CPD-SAGM-AL Bestr.,gerichtet       </v>
          </cell>
          <cell r="C83">
            <v>0</v>
          </cell>
          <cell r="D83">
            <v>28</v>
          </cell>
          <cell r="E83">
            <v>0</v>
          </cell>
          <cell r="F83">
            <v>1</v>
          </cell>
          <cell r="G83">
            <v>2</v>
          </cell>
          <cell r="H83">
            <v>2</v>
          </cell>
          <cell r="I83">
            <v>1</v>
          </cell>
          <cell r="J83">
            <v>1</v>
          </cell>
          <cell r="K83">
            <v>2</v>
          </cell>
          <cell r="L83">
            <v>3</v>
          </cell>
          <cell r="M83">
            <v>2</v>
          </cell>
          <cell r="N83">
            <v>1</v>
          </cell>
          <cell r="O83">
            <v>1</v>
          </cell>
          <cell r="P83">
            <v>3</v>
          </cell>
          <cell r="Q83">
            <v>1</v>
          </cell>
          <cell r="R83">
            <v>2</v>
          </cell>
          <cell r="S83">
            <v>1</v>
          </cell>
          <cell r="T83">
            <v>1</v>
          </cell>
          <cell r="U83">
            <v>1</v>
          </cell>
          <cell r="V83">
            <v>1</v>
          </cell>
          <cell r="W83">
            <v>1</v>
          </cell>
          <cell r="X83">
            <v>170300</v>
          </cell>
          <cell r="Y83">
            <v>110300</v>
          </cell>
        </row>
        <row r="84">
          <cell r="B84" t="str">
            <v xml:space="preserve">Ery.CPD-SAGM-AL 4-/6-fach, pädiatrisch,gerichtet   </v>
          </cell>
          <cell r="C84">
            <v>0</v>
          </cell>
          <cell r="D84">
            <v>42</v>
          </cell>
          <cell r="E84">
            <v>0</v>
          </cell>
          <cell r="F84">
            <v>1</v>
          </cell>
          <cell r="G84">
            <v>2</v>
          </cell>
          <cell r="H84">
            <v>2</v>
          </cell>
          <cell r="I84">
            <v>1</v>
          </cell>
          <cell r="J84">
            <v>2</v>
          </cell>
          <cell r="K84">
            <v>2</v>
          </cell>
          <cell r="L84">
            <v>3</v>
          </cell>
          <cell r="M84">
            <v>2</v>
          </cell>
          <cell r="N84">
            <v>1</v>
          </cell>
          <cell r="O84">
            <v>1</v>
          </cell>
          <cell r="P84">
            <v>3</v>
          </cell>
          <cell r="Q84">
            <v>2</v>
          </cell>
          <cell r="R84">
            <v>1</v>
          </cell>
          <cell r="S84">
            <v>1</v>
          </cell>
          <cell r="T84">
            <v>1</v>
          </cell>
          <cell r="U84">
            <v>1</v>
          </cell>
          <cell r="V84">
            <v>1</v>
          </cell>
          <cell r="W84">
            <v>1</v>
          </cell>
          <cell r="X84">
            <v>171180</v>
          </cell>
          <cell r="Y84">
            <v>110180</v>
          </cell>
        </row>
        <row r="85">
          <cell r="B85" t="str">
            <v xml:space="preserve">Ery.CPD-SAGM-AL Bestr.,4/6-fach, pädiatrisch,gerichtet          </v>
          </cell>
          <cell r="C85">
            <v>0</v>
          </cell>
          <cell r="D85">
            <v>28</v>
          </cell>
          <cell r="E85">
            <v>0</v>
          </cell>
          <cell r="F85">
            <v>1</v>
          </cell>
          <cell r="G85">
            <v>2</v>
          </cell>
          <cell r="H85">
            <v>2</v>
          </cell>
          <cell r="I85">
            <v>1</v>
          </cell>
          <cell r="J85">
            <v>2</v>
          </cell>
          <cell r="K85">
            <v>2</v>
          </cell>
          <cell r="L85">
            <v>3</v>
          </cell>
          <cell r="M85">
            <v>2</v>
          </cell>
          <cell r="N85">
            <v>1</v>
          </cell>
          <cell r="O85">
            <v>1</v>
          </cell>
          <cell r="P85">
            <v>3</v>
          </cell>
          <cell r="Q85">
            <v>2</v>
          </cell>
          <cell r="R85">
            <v>2</v>
          </cell>
          <cell r="S85">
            <v>1</v>
          </cell>
          <cell r="T85">
            <v>1</v>
          </cell>
          <cell r="U85">
            <v>1</v>
          </cell>
          <cell r="V85">
            <v>1</v>
          </cell>
          <cell r="W85">
            <v>1</v>
          </cell>
          <cell r="X85">
            <v>171380</v>
          </cell>
          <cell r="Y85">
            <v>110380</v>
          </cell>
        </row>
        <row r="86">
          <cell r="B86" t="str">
            <v>Mischblutkonserve CPD gerichtet</v>
          </cell>
          <cell r="C86">
            <v>0</v>
          </cell>
          <cell r="D86">
            <v>21</v>
          </cell>
          <cell r="E86">
            <v>0</v>
          </cell>
          <cell r="F86">
            <v>0</v>
          </cell>
          <cell r="G86">
            <v>2</v>
          </cell>
          <cell r="H86">
            <v>1</v>
          </cell>
          <cell r="I86">
            <v>1</v>
          </cell>
          <cell r="J86">
            <v>1</v>
          </cell>
          <cell r="K86">
            <v>2</v>
          </cell>
          <cell r="L86">
            <v>3</v>
          </cell>
          <cell r="M86">
            <v>1</v>
          </cell>
          <cell r="N86">
            <v>1</v>
          </cell>
          <cell r="O86">
            <v>1</v>
          </cell>
          <cell r="P86">
            <v>3</v>
          </cell>
          <cell r="Q86">
            <v>4</v>
          </cell>
          <cell r="R86">
            <v>1</v>
          </cell>
          <cell r="S86">
            <v>1</v>
          </cell>
          <cell r="T86">
            <v>1</v>
          </cell>
          <cell r="U86">
            <v>1</v>
          </cell>
          <cell r="V86">
            <v>1</v>
          </cell>
          <cell r="W86">
            <v>1</v>
          </cell>
          <cell r="X86" t="str">
            <v>094100</v>
          </cell>
          <cell r="Y86" t="str">
            <v>090100</v>
          </cell>
        </row>
        <row r="87">
          <cell r="B87" t="str">
            <v>Mischblutkonserve CPD,Bestr., gerichtet</v>
          </cell>
          <cell r="C87">
            <v>0</v>
          </cell>
          <cell r="D87">
            <v>21</v>
          </cell>
          <cell r="E87">
            <v>0</v>
          </cell>
          <cell r="F87">
            <v>0</v>
          </cell>
          <cell r="G87">
            <v>2</v>
          </cell>
          <cell r="H87">
            <v>1</v>
          </cell>
          <cell r="I87">
            <v>1</v>
          </cell>
          <cell r="J87">
            <v>1</v>
          </cell>
          <cell r="K87">
            <v>2</v>
          </cell>
          <cell r="L87">
            <v>3</v>
          </cell>
          <cell r="M87">
            <v>1</v>
          </cell>
          <cell r="N87">
            <v>1</v>
          </cell>
          <cell r="O87">
            <v>1</v>
          </cell>
          <cell r="P87">
            <v>3</v>
          </cell>
          <cell r="Q87">
            <v>4</v>
          </cell>
          <cell r="R87">
            <v>2</v>
          </cell>
          <cell r="S87">
            <v>1</v>
          </cell>
          <cell r="T87">
            <v>1</v>
          </cell>
          <cell r="U87">
            <v>1</v>
          </cell>
          <cell r="V87">
            <v>1</v>
          </cell>
          <cell r="W87">
            <v>1</v>
          </cell>
          <cell r="X87" t="str">
            <v>094300</v>
          </cell>
          <cell r="Y87" t="str">
            <v>090100</v>
          </cell>
        </row>
        <row r="88">
          <cell r="B88" t="str">
            <v xml:space="preserve">Thrombapheresekonz.-L ,halbiert,gerichtet   </v>
          </cell>
          <cell r="C88">
            <v>0</v>
          </cell>
          <cell r="D88">
            <v>6</v>
          </cell>
          <cell r="E88">
            <v>0</v>
          </cell>
          <cell r="F88">
            <v>2</v>
          </cell>
          <cell r="G88">
            <v>7</v>
          </cell>
          <cell r="H88">
            <v>1</v>
          </cell>
          <cell r="I88">
            <v>1</v>
          </cell>
          <cell r="J88">
            <v>3</v>
          </cell>
          <cell r="K88">
            <v>1</v>
          </cell>
          <cell r="L88">
            <v>3</v>
          </cell>
          <cell r="M88">
            <v>2</v>
          </cell>
          <cell r="N88">
            <v>1</v>
          </cell>
          <cell r="O88">
            <v>1</v>
          </cell>
          <cell r="P88">
            <v>3</v>
          </cell>
          <cell r="Q88">
            <v>2</v>
          </cell>
          <cell r="R88">
            <v>1</v>
          </cell>
          <cell r="S88">
            <v>1</v>
          </cell>
          <cell r="T88">
            <v>1</v>
          </cell>
          <cell r="U88">
            <v>1</v>
          </cell>
          <cell r="V88">
            <v>1</v>
          </cell>
          <cell r="W88">
            <v>1</v>
          </cell>
          <cell r="X88">
            <v>271190</v>
          </cell>
          <cell r="Y88" t="str">
            <v>200100</v>
          </cell>
        </row>
        <row r="89">
          <cell r="B89" t="str">
            <v xml:space="preserve">Thrombapheresekonz.-L ,eingeengt,gerichtet   </v>
          </cell>
          <cell r="C89">
            <v>0</v>
          </cell>
          <cell r="D89">
            <v>6</v>
          </cell>
          <cell r="E89">
            <v>0</v>
          </cell>
          <cell r="F89">
            <v>2</v>
          </cell>
          <cell r="G89">
            <v>7</v>
          </cell>
          <cell r="H89">
            <v>1</v>
          </cell>
          <cell r="I89">
            <v>1</v>
          </cell>
          <cell r="J89">
            <v>4</v>
          </cell>
          <cell r="K89">
            <v>1</v>
          </cell>
          <cell r="L89">
            <v>3</v>
          </cell>
          <cell r="M89">
            <v>2</v>
          </cell>
          <cell r="N89">
            <v>1</v>
          </cell>
          <cell r="O89">
            <v>1</v>
          </cell>
          <cell r="P89">
            <v>3</v>
          </cell>
          <cell r="Q89">
            <v>1</v>
          </cell>
          <cell r="R89">
            <v>1</v>
          </cell>
          <cell r="S89">
            <v>1</v>
          </cell>
          <cell r="T89">
            <v>1</v>
          </cell>
          <cell r="U89">
            <v>1</v>
          </cell>
          <cell r="V89">
            <v>1</v>
          </cell>
          <cell r="W89">
            <v>1</v>
          </cell>
          <cell r="X89">
            <v>276190</v>
          </cell>
          <cell r="Y89" t="str">
            <v>200100</v>
          </cell>
        </row>
        <row r="90">
          <cell r="B90" t="str">
            <v xml:space="preserve">Thrombapheresekonz.-L ,halbiert,eingeengt,gerichtet   </v>
          </cell>
          <cell r="C90">
            <v>0</v>
          </cell>
          <cell r="D90">
            <v>6</v>
          </cell>
          <cell r="E90">
            <v>0</v>
          </cell>
          <cell r="F90">
            <v>2</v>
          </cell>
          <cell r="G90">
            <v>7</v>
          </cell>
          <cell r="H90">
            <v>1</v>
          </cell>
          <cell r="I90">
            <v>1</v>
          </cell>
          <cell r="J90">
            <v>4</v>
          </cell>
          <cell r="K90">
            <v>1</v>
          </cell>
          <cell r="L90">
            <v>3</v>
          </cell>
          <cell r="M90">
            <v>2</v>
          </cell>
          <cell r="N90">
            <v>1</v>
          </cell>
          <cell r="O90">
            <v>1</v>
          </cell>
          <cell r="P90">
            <v>3</v>
          </cell>
          <cell r="Q90">
            <v>2</v>
          </cell>
          <cell r="R90">
            <v>1</v>
          </cell>
          <cell r="S90">
            <v>1</v>
          </cell>
          <cell r="T90">
            <v>1</v>
          </cell>
          <cell r="U90">
            <v>1</v>
          </cell>
          <cell r="V90">
            <v>1</v>
          </cell>
          <cell r="W90">
            <v>1</v>
          </cell>
          <cell r="X90">
            <v>277190</v>
          </cell>
          <cell r="Y90" t="str">
            <v>200100</v>
          </cell>
        </row>
        <row r="91">
          <cell r="B91" t="str">
            <v xml:space="preserve">Thrombapheresekonz.-L ,gewaschen, gerichtet   </v>
          </cell>
          <cell r="C91">
            <v>0</v>
          </cell>
          <cell r="D91">
            <v>6</v>
          </cell>
          <cell r="E91">
            <v>0</v>
          </cell>
          <cell r="F91">
            <v>2</v>
          </cell>
          <cell r="G91">
            <v>7</v>
          </cell>
          <cell r="H91">
            <v>1</v>
          </cell>
          <cell r="I91">
            <v>1</v>
          </cell>
          <cell r="J91">
            <v>1</v>
          </cell>
          <cell r="K91">
            <v>1</v>
          </cell>
          <cell r="L91">
            <v>3</v>
          </cell>
          <cell r="M91">
            <v>2</v>
          </cell>
          <cell r="N91">
            <v>1</v>
          </cell>
          <cell r="O91">
            <v>1</v>
          </cell>
          <cell r="P91">
            <v>3</v>
          </cell>
          <cell r="Q91">
            <v>1</v>
          </cell>
          <cell r="R91">
            <v>1</v>
          </cell>
          <cell r="S91">
            <v>2</v>
          </cell>
          <cell r="T91">
            <v>1</v>
          </cell>
          <cell r="U91">
            <v>1</v>
          </cell>
          <cell r="V91">
            <v>1</v>
          </cell>
          <cell r="W91">
            <v>1</v>
          </cell>
          <cell r="X91">
            <v>273100</v>
          </cell>
          <cell r="Y91">
            <v>203200</v>
          </cell>
        </row>
        <row r="92">
          <cell r="B92" t="str">
            <v xml:space="preserve">Thrombapheresekonz.-L ,Bestr., gerichtet   </v>
          </cell>
          <cell r="C92">
            <v>0</v>
          </cell>
          <cell r="D92">
            <v>6</v>
          </cell>
          <cell r="E92">
            <v>0</v>
          </cell>
          <cell r="F92">
            <v>2</v>
          </cell>
          <cell r="G92">
            <v>7</v>
          </cell>
          <cell r="H92">
            <v>1</v>
          </cell>
          <cell r="I92">
            <v>1</v>
          </cell>
          <cell r="J92">
            <v>1</v>
          </cell>
          <cell r="K92">
            <v>1</v>
          </cell>
          <cell r="L92">
            <v>3</v>
          </cell>
          <cell r="M92">
            <v>2</v>
          </cell>
          <cell r="N92">
            <v>1</v>
          </cell>
          <cell r="O92">
            <v>1</v>
          </cell>
          <cell r="P92">
            <v>3</v>
          </cell>
          <cell r="Q92">
            <v>1</v>
          </cell>
          <cell r="R92">
            <v>2</v>
          </cell>
          <cell r="S92">
            <v>1</v>
          </cell>
          <cell r="T92">
            <v>1</v>
          </cell>
          <cell r="U92">
            <v>1</v>
          </cell>
          <cell r="V92">
            <v>1</v>
          </cell>
          <cell r="W92">
            <v>1</v>
          </cell>
          <cell r="X92">
            <v>270300</v>
          </cell>
          <cell r="Y92">
            <v>200300</v>
          </cell>
        </row>
        <row r="93">
          <cell r="B93" t="str">
            <v xml:space="preserve">Thrombapheresekonz.-L ,Bestr.,gewaschen, gerichtet   </v>
          </cell>
          <cell r="C93">
            <v>0</v>
          </cell>
          <cell r="D93">
            <v>6</v>
          </cell>
          <cell r="E93">
            <v>0</v>
          </cell>
          <cell r="F93">
            <v>2</v>
          </cell>
          <cell r="G93">
            <v>7</v>
          </cell>
          <cell r="H93">
            <v>1</v>
          </cell>
          <cell r="I93">
            <v>1</v>
          </cell>
          <cell r="J93">
            <v>1</v>
          </cell>
          <cell r="K93">
            <v>1</v>
          </cell>
          <cell r="L93">
            <v>3</v>
          </cell>
          <cell r="M93">
            <v>2</v>
          </cell>
          <cell r="N93">
            <v>1</v>
          </cell>
          <cell r="O93">
            <v>1</v>
          </cell>
          <cell r="P93">
            <v>3</v>
          </cell>
          <cell r="Q93">
            <v>1</v>
          </cell>
          <cell r="R93">
            <v>2</v>
          </cell>
          <cell r="S93">
            <v>2</v>
          </cell>
          <cell r="T93">
            <v>1</v>
          </cell>
          <cell r="U93">
            <v>1</v>
          </cell>
          <cell r="V93">
            <v>1</v>
          </cell>
          <cell r="W93">
            <v>1</v>
          </cell>
          <cell r="X93">
            <v>273300</v>
          </cell>
          <cell r="Y93">
            <v>200300</v>
          </cell>
        </row>
      </sheetData>
      <sheetData sheetId="7"/>
      <sheetData sheetId="8"/>
      <sheetData sheetId="9"/>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intragsformular"/>
      <sheetName val="Erläuterungen"/>
      <sheetName val="Qualifier-Zählung"/>
      <sheetName val="neue Codes sort n.Eintragsdatum"/>
      <sheetName val=" eingetragene Codes (Homepage)"/>
      <sheetName val="Spezifier"/>
      <sheetName val="Spez.-Häufigkeit neuer Codes"/>
      <sheetName val="Spez.-Häufigkeit eingetr.Codes"/>
      <sheetName val="EUTC"/>
      <sheetName val="unplausible codes"/>
      <sheetName val="2019-02-13 Produktcodeanfoderun"/>
    </sheetNames>
    <definedNames>
      <definedName name="EUTC_Product_nr." refersTo="='EUTC'!$B$1:$D$78"/>
      <definedName name="SpezEingetr" refersTo="=' eingetragene Codes (Homepage)'!$Y$6:$Z$601" sheetId="4"/>
    </definedNames>
    <sheetDataSet>
      <sheetData sheetId="0" refreshError="1"/>
      <sheetData sheetId="1" refreshError="1"/>
      <sheetData sheetId="2" refreshError="1"/>
      <sheetData sheetId="3" refreshError="1"/>
      <sheetData sheetId="4" refreshError="1">
        <row r="1">
          <cell r="B1" t="str">
            <v>eingetragene Codes</v>
          </cell>
        </row>
        <row r="2">
          <cell r="B2" t="str">
            <v>selektiert: 694</v>
          </cell>
          <cell r="D2" t="str">
            <v>EC-Prod-Code</v>
          </cell>
        </row>
        <row r="3">
          <cell r="B3" t="str">
            <v>Die Tabelle enthält die eingetragenen Produktcodes Release       2018-12-18</v>
          </cell>
        </row>
        <row r="4">
          <cell r="B4" t="str">
            <v xml:space="preserve">legend:
</v>
          </cell>
        </row>
        <row r="5">
          <cell r="B5" t="str">
            <v>lfd. Nr.</v>
          </cell>
          <cell r="C5" t="str">
            <v>Zeilen-Nr
(Quell-Datei)</v>
          </cell>
          <cell r="D5" t="str">
            <v>Prod-Code</v>
          </cell>
        </row>
        <row r="6">
          <cell r="B6">
            <v>1</v>
          </cell>
          <cell r="C6">
            <v>1</v>
          </cell>
          <cell r="D6" t="str">
            <v>000001</v>
          </cell>
          <cell r="Y6" t="str">
            <v>0-2-1-1-1-2-0-1-1-1-1-1-1-1-1-1-1-1-1</v>
          </cell>
          <cell r="Z6" t="str">
            <v>000001</v>
          </cell>
        </row>
        <row r="7">
          <cell r="B7">
            <v>2</v>
          </cell>
          <cell r="C7">
            <v>2</v>
          </cell>
          <cell r="D7" t="str">
            <v>000009</v>
          </cell>
          <cell r="Y7" t="str">
            <v>0-2-1-1-1-2-0-1-1-1-2-1-1-1-1-1-1-1-1</v>
          </cell>
          <cell r="Z7" t="str">
            <v>000009</v>
          </cell>
        </row>
        <row r="8">
          <cell r="B8">
            <v>3</v>
          </cell>
          <cell r="C8">
            <v>3</v>
          </cell>
          <cell r="D8" t="str">
            <v>000071</v>
          </cell>
          <cell r="Y8" t="str">
            <v>0-2-1-1-1-1-0-1-1-1-3-1-1-1-1-1-1-1-1</v>
          </cell>
          <cell r="Z8" t="str">
            <v>000071</v>
          </cell>
        </row>
        <row r="9">
          <cell r="B9">
            <v>4</v>
          </cell>
          <cell r="C9">
            <v>4</v>
          </cell>
          <cell r="D9" t="str">
            <v>000100</v>
          </cell>
          <cell r="Y9" t="str">
            <v>0-2-1-1-1-2-0-1-1-1-1-3-1-1-1-1-1-1-1</v>
          </cell>
          <cell r="Z9" t="str">
            <v>000100</v>
          </cell>
        </row>
        <row r="10">
          <cell r="B10">
            <v>5</v>
          </cell>
          <cell r="C10" t="str">
            <v>ungültig</v>
          </cell>
          <cell r="D10" t="str">
            <v>002190</v>
          </cell>
          <cell r="Y10" t="str">
            <v>0-2-1-1-3-2-0-1-1-1-1-3-3-1-1-1-1-1-1</v>
          </cell>
          <cell r="Z10" t="str">
            <v>002190</v>
          </cell>
        </row>
        <row r="11">
          <cell r="B11">
            <v>6</v>
          </cell>
          <cell r="C11" t="str">
            <v>ungültig</v>
          </cell>
          <cell r="D11" t="str">
            <v>002390</v>
          </cell>
          <cell r="Y11" t="str">
            <v>0-2-1-1-3-2-0-1-1-1-1-3-3-2-1-1-1-1-1</v>
          </cell>
          <cell r="Z11" t="str">
            <v>002390</v>
          </cell>
        </row>
        <row r="12">
          <cell r="B12">
            <v>7</v>
          </cell>
          <cell r="C12">
            <v>7</v>
          </cell>
          <cell r="D12" t="str">
            <v>004100</v>
          </cell>
          <cell r="Y12" t="str">
            <v>0-2-1-1-1-2-0-1-1-1-1-3-4-1-1-1-1-1-1</v>
          </cell>
          <cell r="Z12" t="str">
            <v>004100</v>
          </cell>
        </row>
        <row r="13">
          <cell r="B13">
            <v>8</v>
          </cell>
          <cell r="C13">
            <v>8</v>
          </cell>
          <cell r="D13" t="str">
            <v>004300</v>
          </cell>
          <cell r="Y13" t="str">
            <v>0-2-1-1-1-2-0-1-1-1-1-3-4-2-1-1-1-1-1</v>
          </cell>
          <cell r="Z13" t="str">
            <v>004300</v>
          </cell>
        </row>
        <row r="14">
          <cell r="B14">
            <v>9</v>
          </cell>
          <cell r="C14">
            <v>9</v>
          </cell>
          <cell r="D14" t="str">
            <v>010009</v>
          </cell>
          <cell r="Y14" t="str">
            <v>0-3-1-1-1-2-0-1-1-1-2-1-1-1-1-1-1-1-1</v>
          </cell>
          <cell r="Z14" t="str">
            <v>010009</v>
          </cell>
        </row>
        <row r="15">
          <cell r="B15">
            <v>10</v>
          </cell>
          <cell r="C15">
            <v>10</v>
          </cell>
          <cell r="D15" t="str">
            <v>030009</v>
          </cell>
          <cell r="Y15" t="str">
            <v>0-10-1-1-1-1-0-1-1-1-3-1-1-1-1-1-1-1-1</v>
          </cell>
          <cell r="Z15" t="str">
            <v>030009</v>
          </cell>
        </row>
        <row r="16">
          <cell r="B16">
            <v>11</v>
          </cell>
          <cell r="C16">
            <v>11</v>
          </cell>
          <cell r="D16" t="str">
            <v>060300</v>
          </cell>
          <cell r="Y16" t="str">
            <v>0-2-1-1-1-2-0-5-1-1-1-3-1-2-1-1-1-1-1</v>
          </cell>
          <cell r="Z16" t="str">
            <v>060300</v>
          </cell>
        </row>
        <row r="17">
          <cell r="B17">
            <v>12</v>
          </cell>
          <cell r="C17">
            <v>12</v>
          </cell>
          <cell r="D17" t="str">
            <v>080000</v>
          </cell>
          <cell r="Y17" t="str">
            <v>0-2-1-1-1-2-0-2-1-1-1-1-1-1-1-1-1-1-1</v>
          </cell>
          <cell r="Z17" t="str">
            <v>080000</v>
          </cell>
        </row>
        <row r="18">
          <cell r="B18">
            <v>13</v>
          </cell>
          <cell r="C18">
            <v>13</v>
          </cell>
          <cell r="D18" t="str">
            <v>080100</v>
          </cell>
          <cell r="Y18" t="str">
            <v>0-2-1-1-1-2-0-2-1-1-1-3-1-1-1-1-1-1-1</v>
          </cell>
          <cell r="Z18" t="str">
            <v>080100</v>
          </cell>
        </row>
        <row r="19">
          <cell r="B19">
            <v>14</v>
          </cell>
          <cell r="C19">
            <v>14</v>
          </cell>
          <cell r="D19" t="str">
            <v>080104</v>
          </cell>
          <cell r="Y19" t="str">
            <v>0-3-1-1-1-2-0-2-1-1-1-3-1-1-1-1-1-1-1</v>
          </cell>
          <cell r="Z19" t="str">
            <v>080104</v>
          </cell>
        </row>
        <row r="20">
          <cell r="B20">
            <v>15</v>
          </cell>
          <cell r="C20">
            <v>15</v>
          </cell>
          <cell r="D20" t="str">
            <v>090000</v>
          </cell>
          <cell r="Y20" t="str">
            <v>0-2-1-1-1-2-0-3-1-1-1-1-1-1-1-1-1-1-1</v>
          </cell>
          <cell r="Z20" t="str">
            <v>090000</v>
          </cell>
        </row>
        <row r="21">
          <cell r="B21">
            <v>16</v>
          </cell>
          <cell r="C21">
            <v>16</v>
          </cell>
          <cell r="D21" t="str">
            <v>090100</v>
          </cell>
          <cell r="Y21" t="str">
            <v>0-2-1-1-1-2-0-3-1-1-1-3-1-1-1-1-1-1-1</v>
          </cell>
          <cell r="Z21" t="str">
            <v>090100</v>
          </cell>
        </row>
        <row r="22">
          <cell r="B22">
            <v>17</v>
          </cell>
          <cell r="C22">
            <v>17</v>
          </cell>
          <cell r="D22" t="str">
            <v>090300</v>
          </cell>
          <cell r="Y22" t="str">
            <v>0-2-1-1-1-2-0-3-1-1-1-3-1-2-1-1-1-1-1</v>
          </cell>
          <cell r="Z22" t="str">
            <v>090300</v>
          </cell>
        </row>
        <row r="23">
          <cell r="B23">
            <v>18</v>
          </cell>
          <cell r="C23">
            <v>18</v>
          </cell>
          <cell r="D23" t="str">
            <v>094100</v>
          </cell>
          <cell r="Y23" t="str">
            <v>0-2-1-1-1-2-0-3-1-1-1-3-4-1-1-1-1-1-1</v>
          </cell>
          <cell r="Z23" t="str">
            <v>094100</v>
          </cell>
        </row>
        <row r="24">
          <cell r="B24">
            <v>19</v>
          </cell>
          <cell r="C24">
            <v>19</v>
          </cell>
          <cell r="D24" t="str">
            <v>094190</v>
          </cell>
          <cell r="Y24" t="str">
            <v>0-2-1-1-3-2-0-3-1-1-1-3-4-1-1-1-1-1-1</v>
          </cell>
          <cell r="Z24" t="str">
            <v>094190</v>
          </cell>
        </row>
        <row r="25">
          <cell r="B25">
            <v>20</v>
          </cell>
          <cell r="C25">
            <v>20</v>
          </cell>
          <cell r="D25" t="str">
            <v>094300</v>
          </cell>
          <cell r="Y25" t="str">
            <v>0-2-1-1-1-2-0-3-1-1-1-3-4-2-1-1-1-1-1</v>
          </cell>
          <cell r="Z25" t="str">
            <v>094300</v>
          </cell>
        </row>
        <row r="26">
          <cell r="B26">
            <v>21</v>
          </cell>
          <cell r="C26">
            <v>21</v>
          </cell>
          <cell r="D26" t="str">
            <v>094304</v>
          </cell>
          <cell r="Y26" t="str">
            <v>0-2-2-1-1-2-0-3-1-1-1-3-4-2-1-1-1-1-1</v>
          </cell>
          <cell r="Z26" t="str">
            <v>094304</v>
          </cell>
        </row>
        <row r="27">
          <cell r="B27">
            <v>22</v>
          </cell>
          <cell r="C27">
            <v>22</v>
          </cell>
          <cell r="D27" t="str">
            <v>094380</v>
          </cell>
          <cell r="Y27" t="str">
            <v>0-2-1-1-2-2-0-3-1-1-1-3-4-2-1-1-1-1-1</v>
          </cell>
          <cell r="Z27" t="str">
            <v>094380</v>
          </cell>
        </row>
        <row r="28">
          <cell r="B28">
            <v>23</v>
          </cell>
          <cell r="C28">
            <v>23</v>
          </cell>
          <cell r="D28" t="str">
            <v>094390</v>
          </cell>
          <cell r="Y28" t="str">
            <v>0-2-1-1-3-2-0-3-1-1-1-3-4-2-1-1-1-1-1</v>
          </cell>
          <cell r="Z28" t="str">
            <v>094390</v>
          </cell>
        </row>
        <row r="29">
          <cell r="B29">
            <v>24</v>
          </cell>
          <cell r="C29">
            <v>24</v>
          </cell>
          <cell r="D29" t="str">
            <v>096302</v>
          </cell>
          <cell r="Y29" t="str">
            <v>0-6-2-1-1-2-0-3-3-1-1-3-4-2-1-1-1-1-1</v>
          </cell>
          <cell r="Z29" t="str">
            <v>096302</v>
          </cell>
        </row>
        <row r="30">
          <cell r="B30">
            <v>25</v>
          </cell>
          <cell r="C30">
            <v>25</v>
          </cell>
          <cell r="D30" t="str">
            <v>096303</v>
          </cell>
          <cell r="Y30" t="str">
            <v>0-2-2-1-1-2-0-3-3-1-1-3-4-2-1-1-1-1-1</v>
          </cell>
          <cell r="Z30" t="str">
            <v>096303</v>
          </cell>
        </row>
        <row r="31">
          <cell r="B31">
            <v>26</v>
          </cell>
          <cell r="C31">
            <v>26</v>
          </cell>
          <cell r="D31" t="str">
            <v>100000</v>
          </cell>
          <cell r="Y31" t="str">
            <v>1-2-2-1-1-2-0-1-1-1-1-2-1-1-1-1-1-1-1</v>
          </cell>
          <cell r="Z31" t="str">
            <v>100000</v>
          </cell>
        </row>
        <row r="32">
          <cell r="B32">
            <v>27</v>
          </cell>
          <cell r="C32">
            <v>27</v>
          </cell>
          <cell r="D32" t="str">
            <v>100001</v>
          </cell>
          <cell r="Y32" t="str">
            <v>1-2-3-1-1-2-0-1-1-1-1-2-1-1-1-1-1-1-1</v>
          </cell>
          <cell r="Z32" t="str">
            <v>100001</v>
          </cell>
        </row>
        <row r="33">
          <cell r="B33">
            <v>28</v>
          </cell>
          <cell r="C33">
            <v>28</v>
          </cell>
          <cell r="D33" t="str">
            <v>100002</v>
          </cell>
          <cell r="Y33" t="str">
            <v>1-2-7-1-1-2-0-1-1-1-1-2-1-1-1-1-1-1-1</v>
          </cell>
          <cell r="Z33" t="str">
            <v>100002</v>
          </cell>
        </row>
        <row r="34">
          <cell r="B34">
            <v>29</v>
          </cell>
          <cell r="C34">
            <v>29</v>
          </cell>
          <cell r="D34" t="str">
            <v>100100</v>
          </cell>
          <cell r="Y34" t="str">
            <v>1-2-2-1-1-2-0-1-1-1-1-3-1-1-1-1-1-1-1</v>
          </cell>
          <cell r="Z34" t="str">
            <v>100100</v>
          </cell>
        </row>
        <row r="35">
          <cell r="B35">
            <v>30</v>
          </cell>
          <cell r="C35">
            <v>30</v>
          </cell>
          <cell r="D35" t="str">
            <v>100101</v>
          </cell>
          <cell r="Y35" t="str">
            <v>1-2-3-1-1-2-0-1-1-1-1-3-1-1-1-1-1-1-1</v>
          </cell>
          <cell r="Z35" t="str">
            <v>100101</v>
          </cell>
        </row>
        <row r="36">
          <cell r="B36">
            <v>31</v>
          </cell>
          <cell r="C36">
            <v>31</v>
          </cell>
          <cell r="D36" t="str">
            <v>100102</v>
          </cell>
          <cell r="Y36" t="str">
            <v>1-2-7-1-1-2-0-1-1-1-1-3-1-1-1-1-1-1-1</v>
          </cell>
          <cell r="Z36" t="str">
            <v>100102</v>
          </cell>
        </row>
        <row r="37">
          <cell r="B37">
            <v>32</v>
          </cell>
          <cell r="C37">
            <v>32</v>
          </cell>
          <cell r="D37" t="str">
            <v>100104</v>
          </cell>
          <cell r="Y37" t="str">
            <v>1-2-9-1-1-6-0-1-1-1-1-3-1-1-2-1-2-1-1</v>
          </cell>
          <cell r="Z37" t="str">
            <v>100104</v>
          </cell>
        </row>
        <row r="38">
          <cell r="B38">
            <v>33</v>
          </cell>
          <cell r="C38">
            <v>33</v>
          </cell>
          <cell r="D38" t="str">
            <v>100109</v>
          </cell>
          <cell r="Y38" t="str">
            <v>1-2-1-1-1-2-0-1-1-1-1-3-1-1-1-1-1-1-1</v>
          </cell>
          <cell r="Z38" t="str">
            <v>100109</v>
          </cell>
        </row>
        <row r="39">
          <cell r="B39">
            <v>34</v>
          </cell>
          <cell r="C39">
            <v>34</v>
          </cell>
          <cell r="D39" t="str">
            <v>100160</v>
          </cell>
          <cell r="Y39" t="str">
            <v>1-2-2-1-4-2-0-1-1-1-1-3-1-1-1-1-1-1-1</v>
          </cell>
          <cell r="Z39" t="str">
            <v>100160</v>
          </cell>
        </row>
        <row r="40">
          <cell r="B40">
            <v>35</v>
          </cell>
          <cell r="C40">
            <v>35</v>
          </cell>
          <cell r="D40" t="str">
            <v>100169</v>
          </cell>
          <cell r="Y40" t="str">
            <v>1-2-1-1-4-2-0-1-1-1-1-3-1-1-1-1-1-1-1</v>
          </cell>
          <cell r="Z40" t="str">
            <v>100169</v>
          </cell>
        </row>
        <row r="41">
          <cell r="B41">
            <v>36</v>
          </cell>
          <cell r="C41">
            <v>36</v>
          </cell>
          <cell r="D41" t="str">
            <v>100170</v>
          </cell>
          <cell r="Y41" t="str">
            <v>1-2-2-1-1-2-0-1-1-1-2-3-1-1-1-1-1-1-1</v>
          </cell>
          <cell r="Z41" t="str">
            <v>100170</v>
          </cell>
        </row>
        <row r="42">
          <cell r="B42">
            <v>37</v>
          </cell>
          <cell r="C42">
            <v>37</v>
          </cell>
          <cell r="D42" t="str">
            <v>100189</v>
          </cell>
          <cell r="Y42" t="str">
            <v>1-2-1-1-2-2-0-1-1-1-1-3-1-1-1-1-1-1-1</v>
          </cell>
          <cell r="Z42" t="str">
            <v>100189</v>
          </cell>
        </row>
        <row r="43">
          <cell r="B43">
            <v>38</v>
          </cell>
          <cell r="C43">
            <v>38</v>
          </cell>
          <cell r="D43" t="str">
            <v>100192</v>
          </cell>
          <cell r="Y43" t="str">
            <v>1-2-7-1-2-2-0-1-1-1-1-3-2-1-1-1-1-1-1</v>
          </cell>
          <cell r="Z43" t="str">
            <v>100192</v>
          </cell>
        </row>
        <row r="44">
          <cell r="B44">
            <v>39</v>
          </cell>
          <cell r="C44">
            <v>39</v>
          </cell>
          <cell r="D44" t="str">
            <v>100199</v>
          </cell>
          <cell r="Y44" t="str">
            <v>1-2-1-1-3-2-0-1-1-1-1-3-1-1-1-1-1-1-1</v>
          </cell>
          <cell r="Z44" t="str">
            <v>100199</v>
          </cell>
        </row>
        <row r="45">
          <cell r="B45">
            <v>40</v>
          </cell>
          <cell r="C45">
            <v>40</v>
          </cell>
          <cell r="D45" t="str">
            <v>100200</v>
          </cell>
          <cell r="Y45" t="str">
            <v>1-2-2-1-1-2-0-1-1-1-1-2-1-2-1-1-1-1-1</v>
          </cell>
          <cell r="Z45" t="str">
            <v>100200</v>
          </cell>
        </row>
        <row r="46">
          <cell r="B46">
            <v>41</v>
          </cell>
          <cell r="C46">
            <v>41</v>
          </cell>
          <cell r="D46" t="str">
            <v>100201</v>
          </cell>
          <cell r="Y46" t="str">
            <v>1-2-3-1-1-2-0-1-1-1-1-2-1-2-1-1-1-1-1</v>
          </cell>
          <cell r="Z46" t="str">
            <v>100201</v>
          </cell>
        </row>
        <row r="47">
          <cell r="B47">
            <v>42</v>
          </cell>
          <cell r="C47">
            <v>42</v>
          </cell>
          <cell r="D47" t="str">
            <v>100300</v>
          </cell>
          <cell r="Y47" t="str">
            <v>1-2-2-1-1-2-0-1-1-1-1-3-1-2-1-1-1-1-1</v>
          </cell>
          <cell r="Z47" t="str">
            <v>100300</v>
          </cell>
        </row>
        <row r="48">
          <cell r="B48">
            <v>43</v>
          </cell>
          <cell r="C48">
            <v>43</v>
          </cell>
          <cell r="D48" t="str">
            <v>100301</v>
          </cell>
          <cell r="Y48" t="str">
            <v>1-2-3-1-1-2-0-1-1-1-1-3-1-2-1-1-1-1-1</v>
          </cell>
          <cell r="Z48" t="str">
            <v>100301</v>
          </cell>
        </row>
        <row r="49">
          <cell r="B49">
            <v>44</v>
          </cell>
          <cell r="C49">
            <v>44</v>
          </cell>
          <cell r="D49" t="str">
            <v>100302</v>
          </cell>
          <cell r="Y49" t="str">
            <v>1-2-7-1-1-2-0-1-1-1-1-3-1-2-1-1-1-1-1</v>
          </cell>
          <cell r="Z49" t="str">
            <v>100302</v>
          </cell>
        </row>
        <row r="50">
          <cell r="B50">
            <v>45</v>
          </cell>
          <cell r="C50">
            <v>45</v>
          </cell>
          <cell r="D50" t="str">
            <v>100360</v>
          </cell>
          <cell r="Y50" t="str">
            <v>1-2-2-1-4-2-0-1-1-1-1-3-1-2-1-1-1-1-1</v>
          </cell>
          <cell r="Z50" t="str">
            <v>100360</v>
          </cell>
        </row>
        <row r="51">
          <cell r="B51">
            <v>46</v>
          </cell>
          <cell r="C51">
            <v>46</v>
          </cell>
          <cell r="D51" t="str">
            <v>100361</v>
          </cell>
          <cell r="Y51" t="str">
            <v>1-2-3-1-4-2-0-1-1-1-1-3-1-2-1-1-1-1-1</v>
          </cell>
          <cell r="Z51" t="str">
            <v>100361</v>
          </cell>
        </row>
        <row r="52">
          <cell r="B52">
            <v>47</v>
          </cell>
          <cell r="C52">
            <v>47</v>
          </cell>
          <cell r="D52" t="str">
            <v>100369</v>
          </cell>
          <cell r="Y52" t="str">
            <v>1-2-1-1-4-2-0-1-1-1-1-3-1-2-1-1-1-1-1</v>
          </cell>
          <cell r="Z52" t="str">
            <v>100369</v>
          </cell>
        </row>
        <row r="53">
          <cell r="B53">
            <v>48</v>
          </cell>
          <cell r="C53">
            <v>48</v>
          </cell>
          <cell r="D53" t="str">
            <v>100389</v>
          </cell>
          <cell r="Y53" t="str">
            <v>1-2-1-1-2-2-0-1-1-1-1-3-1-2-1-1-1-1-1</v>
          </cell>
          <cell r="Z53" t="str">
            <v>100389</v>
          </cell>
        </row>
        <row r="54">
          <cell r="B54">
            <v>49</v>
          </cell>
          <cell r="C54">
            <v>49</v>
          </cell>
          <cell r="D54" t="str">
            <v>100399</v>
          </cell>
          <cell r="Y54" t="str">
            <v>1-2-1-1-3-2-0-1-1-1-1-3-1-2-1-1-1-1-1</v>
          </cell>
          <cell r="Z54" t="str">
            <v>100399</v>
          </cell>
        </row>
        <row r="55">
          <cell r="B55">
            <v>50</v>
          </cell>
          <cell r="C55">
            <v>50</v>
          </cell>
          <cell r="D55" t="str">
            <v>100500</v>
          </cell>
          <cell r="Y55" t="str">
            <v>1-2-2-1-1-2-0-1-1-1-1-1-1-1-1-1-1-1-1</v>
          </cell>
          <cell r="Z55" t="str">
            <v>100500</v>
          </cell>
        </row>
        <row r="56">
          <cell r="B56">
            <v>51</v>
          </cell>
          <cell r="C56">
            <v>51</v>
          </cell>
          <cell r="D56" t="str">
            <v>100501</v>
          </cell>
          <cell r="Y56" t="str">
            <v>1-2-3-1-1-2-0-1-1-1-2-1-1-1-1-1-1-1-1</v>
          </cell>
          <cell r="Z56" t="str">
            <v>100501</v>
          </cell>
        </row>
        <row r="57">
          <cell r="B57">
            <v>52</v>
          </cell>
          <cell r="C57">
            <v>52</v>
          </cell>
          <cell r="D57" t="str">
            <v>100509</v>
          </cell>
          <cell r="Y57" t="str">
            <v>1-2-1-1-1-2-0-1-1-1-1-1-1-1-1-1-1-1-1</v>
          </cell>
          <cell r="Z57" t="str">
            <v>100509</v>
          </cell>
        </row>
        <row r="58">
          <cell r="B58">
            <v>53</v>
          </cell>
          <cell r="C58">
            <v>53</v>
          </cell>
          <cell r="D58" t="str">
            <v>100700</v>
          </cell>
          <cell r="Y58" t="str">
            <v>1-2-2-1-1-2-0-1-1-1-1-4-1-1-1-1-1-1-1</v>
          </cell>
          <cell r="Z58" t="str">
            <v>100700</v>
          </cell>
        </row>
        <row r="59">
          <cell r="B59">
            <v>54</v>
          </cell>
          <cell r="C59">
            <v>54</v>
          </cell>
          <cell r="D59" t="str">
            <v>100701</v>
          </cell>
          <cell r="Y59" t="str">
            <v>1-2-3-1-1-2-0-1-1-1-1-4-1-1-1-1-1-1-1</v>
          </cell>
          <cell r="Z59" t="str">
            <v>100701</v>
          </cell>
        </row>
        <row r="60">
          <cell r="B60">
            <v>55</v>
          </cell>
          <cell r="C60">
            <v>55</v>
          </cell>
          <cell r="D60" t="str">
            <v>100800</v>
          </cell>
          <cell r="Y60" t="str">
            <v>1-2-2-1-1-2-0-1-1-1-1-4-1-2-1-1-1-1-1</v>
          </cell>
          <cell r="Z60" t="str">
            <v>100800</v>
          </cell>
        </row>
        <row r="61">
          <cell r="B61">
            <v>56</v>
          </cell>
          <cell r="C61">
            <v>56</v>
          </cell>
          <cell r="D61" t="str">
            <v>100801</v>
          </cell>
          <cell r="Y61" t="str">
            <v>1-2-3-1-1-2-0-1-1-1-1-4-1-2-1-1-1-1-1</v>
          </cell>
          <cell r="Z61" t="str">
            <v>100801</v>
          </cell>
        </row>
        <row r="62">
          <cell r="B62">
            <v>57</v>
          </cell>
          <cell r="C62">
            <v>57</v>
          </cell>
          <cell r="D62" t="str">
            <v>101000</v>
          </cell>
          <cell r="Y62" t="str">
            <v>1-2-2-1-2-2-0-1-1-1-1-2-2-1-1-1-1-1-1</v>
          </cell>
          <cell r="Z62" t="str">
            <v>101000</v>
          </cell>
        </row>
        <row r="63">
          <cell r="B63">
            <v>58</v>
          </cell>
          <cell r="C63">
            <v>58</v>
          </cell>
          <cell r="D63" t="str">
            <v>101100</v>
          </cell>
          <cell r="Y63" t="str">
            <v>1-2-2-1-2-2-0-1-1-1-1-3-2-1-1-1-1-1-1</v>
          </cell>
          <cell r="Z63" t="str">
            <v>101100</v>
          </cell>
        </row>
        <row r="64">
          <cell r="B64">
            <v>59</v>
          </cell>
          <cell r="C64">
            <v>59</v>
          </cell>
          <cell r="D64" t="str">
            <v>101101</v>
          </cell>
          <cell r="Y64" t="str">
            <v>1-2-3-1-2-2-0-1-1-1-1-3-2-1-1-1-1-1-1</v>
          </cell>
          <cell r="Z64" t="str">
            <v>101101</v>
          </cell>
        </row>
        <row r="65">
          <cell r="B65">
            <v>60</v>
          </cell>
          <cell r="C65">
            <v>60</v>
          </cell>
          <cell r="D65" t="str">
            <v>101189</v>
          </cell>
          <cell r="Y65" t="str">
            <v>1-2-1-1-2-2-0-1-1-1-1-3-2-1-1-1-1-1-1</v>
          </cell>
          <cell r="Z65" t="str">
            <v>101189</v>
          </cell>
        </row>
        <row r="66">
          <cell r="B66">
            <v>61</v>
          </cell>
          <cell r="C66">
            <v>61</v>
          </cell>
          <cell r="D66" t="str">
            <v>101190</v>
          </cell>
          <cell r="Y66" t="str">
            <v>1-2-2-1-3-2-0-1-1-1-1-3-2-1-1-1-1-1-1</v>
          </cell>
          <cell r="Z66" t="str">
            <v>101190</v>
          </cell>
        </row>
        <row r="67">
          <cell r="B67">
            <v>62</v>
          </cell>
          <cell r="C67">
            <v>62</v>
          </cell>
          <cell r="D67" t="str">
            <v>101200</v>
          </cell>
          <cell r="Y67" t="str">
            <v>1-2-2-1-2-2-0-1-1-1-1-2-2-2-1-1-1-1-1</v>
          </cell>
          <cell r="Z67" t="str">
            <v>101200</v>
          </cell>
        </row>
        <row r="68">
          <cell r="B68">
            <v>63</v>
          </cell>
          <cell r="C68">
            <v>63</v>
          </cell>
          <cell r="D68" t="str">
            <v>101300</v>
          </cell>
          <cell r="Y68" t="str">
            <v>1-2-2-1-2-2-0-1-1-1-1-3-2-2-1-1-1-1-1</v>
          </cell>
          <cell r="Z68" t="str">
            <v>101300</v>
          </cell>
        </row>
        <row r="69">
          <cell r="B69">
            <v>64</v>
          </cell>
          <cell r="C69">
            <v>64</v>
          </cell>
          <cell r="D69" t="str">
            <v>101301</v>
          </cell>
          <cell r="Y69" t="str">
            <v>1-2-3-1-2-2-0-1-1-1-1-3-2-2-1-1-1-1-1</v>
          </cell>
          <cell r="Z69" t="str">
            <v>101301</v>
          </cell>
        </row>
        <row r="70">
          <cell r="B70">
            <v>65</v>
          </cell>
          <cell r="C70">
            <v>65</v>
          </cell>
          <cell r="D70" t="str">
            <v>101382</v>
          </cell>
          <cell r="Y70" t="str">
            <v>1-2-7-1-2-2-0-1-1-1-1-3-2-2-1-1-1-1-1</v>
          </cell>
          <cell r="Z70" t="str">
            <v>101382</v>
          </cell>
        </row>
        <row r="71">
          <cell r="B71">
            <v>66</v>
          </cell>
          <cell r="C71">
            <v>66</v>
          </cell>
          <cell r="D71" t="str">
            <v>101390</v>
          </cell>
          <cell r="Y71" t="str">
            <v>1-2-2-1-3-2-0-1-1-1-1-3-2-2-1-1-1-1-1</v>
          </cell>
          <cell r="Z71" t="str">
            <v>101390</v>
          </cell>
        </row>
        <row r="72">
          <cell r="B72">
            <v>67</v>
          </cell>
          <cell r="C72">
            <v>67</v>
          </cell>
          <cell r="D72" t="str">
            <v>101700</v>
          </cell>
          <cell r="Y72" t="str">
            <v>1-2-2-1-2-2-0-1-1-1-1-4-2-1-1-1-1-1-1</v>
          </cell>
          <cell r="Z72" t="str">
            <v>101700</v>
          </cell>
        </row>
        <row r="73">
          <cell r="B73">
            <v>68</v>
          </cell>
          <cell r="C73">
            <v>68</v>
          </cell>
          <cell r="D73" t="str">
            <v>101701</v>
          </cell>
          <cell r="Y73" t="str">
            <v>1-2-3-1-2-2-0-1-1-1-1-4-2-1-1-1-1-1-1</v>
          </cell>
          <cell r="Z73" t="str">
            <v>101701</v>
          </cell>
        </row>
        <row r="74">
          <cell r="B74">
            <v>69</v>
          </cell>
          <cell r="C74">
            <v>69</v>
          </cell>
          <cell r="D74" t="str">
            <v>101800</v>
          </cell>
          <cell r="Y74" t="str">
            <v>1-2-2-1-2-2-0-1-1-1-1-4-2-2-1-1-1-1-1</v>
          </cell>
          <cell r="Z74" t="str">
            <v>101800</v>
          </cell>
        </row>
        <row r="75">
          <cell r="B75">
            <v>70</v>
          </cell>
          <cell r="C75">
            <v>70</v>
          </cell>
          <cell r="D75" t="str">
            <v>101801</v>
          </cell>
          <cell r="Y75" t="str">
            <v>1-2-3-1-2-2-0-1-1-1-1-4-2-2-1-1-1-1-1</v>
          </cell>
          <cell r="Z75" t="str">
            <v>101801</v>
          </cell>
        </row>
        <row r="76">
          <cell r="B76">
            <v>71</v>
          </cell>
          <cell r="C76">
            <v>71</v>
          </cell>
          <cell r="D76" t="str">
            <v>102189</v>
          </cell>
          <cell r="Y76" t="str">
            <v>1-2-1-1-2-2-0-1-1-1-1-3-3-1-1-1-1-1-1</v>
          </cell>
          <cell r="Z76" t="str">
            <v>102189</v>
          </cell>
        </row>
        <row r="77">
          <cell r="B77">
            <v>72</v>
          </cell>
          <cell r="C77">
            <v>72</v>
          </cell>
          <cell r="D77" t="str">
            <v>102199</v>
          </cell>
          <cell r="Y77" t="str">
            <v>1-2-1-1-3-2-0-1-1-1-1-3-3-1-1-1-1-1-1</v>
          </cell>
          <cell r="Z77" t="str">
            <v>102199</v>
          </cell>
        </row>
        <row r="78">
          <cell r="B78">
            <v>73</v>
          </cell>
          <cell r="C78" t="str">
            <v>ungültig</v>
          </cell>
          <cell r="D78" t="str">
            <v>102399</v>
          </cell>
          <cell r="Y78" t="str">
            <v>1-2-1-1-3-2-0-1-1-1-1-3-3-2-1-1-1-1-1</v>
          </cell>
          <cell r="Z78" t="str">
            <v>102399</v>
          </cell>
        </row>
        <row r="79">
          <cell r="Y79" t="str">
            <v>1-2-3-1-1-2-0-1-1-1-1-2-1-1-2-1-1-1-1</v>
          </cell>
          <cell r="Z79" t="str">
            <v>103001</v>
          </cell>
        </row>
        <row r="80">
          <cell r="Y80" t="str">
            <v>1-2-1-1-1-2-0-1-1-1-1-2-1-1-2-1-1-1-1</v>
          </cell>
          <cell r="Z80" t="str">
            <v>103009</v>
          </cell>
        </row>
        <row r="81">
          <cell r="Y81" t="str">
            <v>1-2-9-2-1-7-0-1-1-1-1-2-1-1-2-1-1-1-1</v>
          </cell>
          <cell r="Z81" t="str">
            <v>103013</v>
          </cell>
        </row>
        <row r="82">
          <cell r="Y82" t="str">
            <v>1-2-2-1-1-2-0-1-1-1-1-3-1-1-2-1-1-1-1</v>
          </cell>
          <cell r="Z82" t="str">
            <v>103100</v>
          </cell>
        </row>
        <row r="83">
          <cell r="Y83" t="str">
            <v>1-2-3-1-1-2-0-1-1-1-1-3-1-1-2-1-1-1-1</v>
          </cell>
          <cell r="Z83" t="str">
            <v>103101</v>
          </cell>
        </row>
        <row r="84">
          <cell r="Y84" t="str">
            <v>1-2-1-1-1-2-0-1-1-1-1-3-1-1-2-1-1-1-1</v>
          </cell>
          <cell r="Z84" t="str">
            <v>103109</v>
          </cell>
        </row>
        <row r="85">
          <cell r="Y85" t="str">
            <v>1-2-9-2-1-7-0-1-1-1-1-3-1-1-2-1-1-1-1</v>
          </cell>
          <cell r="Z85" t="str">
            <v>103113</v>
          </cell>
        </row>
        <row r="86">
          <cell r="Y86" t="str">
            <v>1-2-1-2-1-2-0-1-1-1-1-3-1-1-2-1-1-1-1</v>
          </cell>
          <cell r="Z86" t="str">
            <v>103119</v>
          </cell>
        </row>
        <row r="87">
          <cell r="Y87" t="str">
            <v>1-2-1-1-4-2-0-1-1-1-1-3-1-1-2-1-1-1-1</v>
          </cell>
          <cell r="Z87" t="str">
            <v>103169</v>
          </cell>
        </row>
        <row r="88">
          <cell r="Y88" t="str">
            <v>1-2-1-1-2-2-0-1-1-1-1-3-2-1-2-1-1-1-1</v>
          </cell>
          <cell r="Z88" t="str">
            <v>103199</v>
          </cell>
        </row>
        <row r="89">
          <cell r="Y89" t="str">
            <v>1-2-3-1-1-2-0-1-1-1-1-2-1-2-2-1-1-1-1</v>
          </cell>
          <cell r="Z89" t="str">
            <v>103201</v>
          </cell>
        </row>
        <row r="90">
          <cell r="Y90" t="str">
            <v>1-2-9-2-1-7-0-1-1-1-1-2-1-2-2-1-1-1-1</v>
          </cell>
          <cell r="Z90" t="str">
            <v>103213</v>
          </cell>
        </row>
        <row r="91">
          <cell r="Y91" t="str">
            <v>1-2-2-1-1-2-0-1-1-1-1-3-1-2-2-1-1-1-1</v>
          </cell>
          <cell r="Z91" t="str">
            <v>103300</v>
          </cell>
        </row>
        <row r="92">
          <cell r="Y92" t="str">
            <v>1-2-3-1-1-2-0-1-1-1-1-3-1-2-2-1-1-1-1</v>
          </cell>
          <cell r="Z92" t="str">
            <v>103301</v>
          </cell>
        </row>
        <row r="93">
          <cell r="Y93" t="str">
            <v>1-2-1-1-1-2-0-1-1-1-1-3-1-2-2-1-1-1-1</v>
          </cell>
          <cell r="Z93" t="str">
            <v>103309</v>
          </cell>
        </row>
        <row r="94">
          <cell r="Y94" t="str">
            <v>1-2-9-2-1-7-0-1-1-1-1-3-1-2-2-1-1-1-1</v>
          </cell>
          <cell r="Z94" t="str">
            <v>103313</v>
          </cell>
        </row>
        <row r="95">
          <cell r="Y95" t="str">
            <v>1-2-1-2-1-2-0-1-1-1-1-3-1-2-2-1-1-1-1</v>
          </cell>
          <cell r="Z95" t="str">
            <v>103319</v>
          </cell>
        </row>
        <row r="96">
          <cell r="Y96" t="str">
            <v>1-2-2-1-4-2-0-1-1-1-1-3-1-2-2-1-1-1-1</v>
          </cell>
          <cell r="Z96" t="str">
            <v>103360</v>
          </cell>
        </row>
        <row r="97">
          <cell r="Y97" t="str">
            <v>1-2-1-1-4-2-0-1-1-1-1-3-1-2-2-1-1-1-1</v>
          </cell>
          <cell r="Z97" t="str">
            <v>103369</v>
          </cell>
        </row>
        <row r="98">
          <cell r="Y98" t="str">
            <v>1-2-1-1-2-2-0-1-1-1-1-3-2-2-2-1-1-1-1</v>
          </cell>
          <cell r="Z98" t="str">
            <v>103399</v>
          </cell>
        </row>
        <row r="99">
          <cell r="Y99" t="str">
            <v>1-2-2-1-2-2-0-1-1-1-1-3-2-1-2-1-1-1-1</v>
          </cell>
          <cell r="Z99" t="str">
            <v>104180</v>
          </cell>
        </row>
        <row r="100">
          <cell r="Y100" t="str">
            <v>1-2-2-1-2-2-0-1-1-1-1-3-2-2-2-1-1-1-1</v>
          </cell>
          <cell r="Z100" t="str">
            <v>104380</v>
          </cell>
        </row>
        <row r="101">
          <cell r="Y101" t="str">
            <v>1-2-1-1-1-2-0-1-1-1-1-3-1-1-2-12-2-1-1</v>
          </cell>
          <cell r="Z101" t="str">
            <v>105109</v>
          </cell>
        </row>
        <row r="102">
          <cell r="Y102" t="str">
            <v>1-1-0-2-1-2-0-1-1-1-1-3-1-1-2-12-1-1-1</v>
          </cell>
          <cell r="Z102" t="str">
            <v>105119</v>
          </cell>
        </row>
        <row r="103">
          <cell r="Y103" t="str">
            <v>1-2-2-1-1-2-0-1-2-1-1-3-1-1-1-1-1-1-1</v>
          </cell>
          <cell r="Z103" t="str">
            <v>110100</v>
          </cell>
        </row>
        <row r="104">
          <cell r="Y104" t="str">
            <v>1-2-3-1-1-2-0-1-2-1-1-3-1-1-1-1-1-1-1</v>
          </cell>
          <cell r="Z104" t="str">
            <v>110101</v>
          </cell>
        </row>
        <row r="105">
          <cell r="Y105" t="str">
            <v>1-2-9-1-1-6-0-1-2-1-1-3-1-1-2-1-2-1-1</v>
          </cell>
          <cell r="Z105" t="str">
            <v>110104</v>
          </cell>
        </row>
        <row r="106">
          <cell r="Y106" t="str">
            <v>1-2-2-1-4-2-0-1-2-1-1-3-1-1-1-1-1-1-1</v>
          </cell>
          <cell r="Z106" t="str">
            <v>110160</v>
          </cell>
        </row>
        <row r="107">
          <cell r="Y107" t="str">
            <v>1-2-2-1-2-2-0-1-2-1-1-3-2-1-1-1-1-1-1</v>
          </cell>
          <cell r="Z107" t="str">
            <v>110180</v>
          </cell>
        </row>
        <row r="108">
          <cell r="Y108" t="str">
            <v>1-2-3-1-2-2-0-1-2-1-1-3-2-1-1-1-1-1-1</v>
          </cell>
          <cell r="Z108" t="str">
            <v>110191</v>
          </cell>
        </row>
        <row r="109">
          <cell r="Y109" t="str">
            <v>1-2-2-1-1-2-0-1-2-1-1-3-1-2-1-1-1-1-1</v>
          </cell>
          <cell r="Z109" t="str">
            <v>110300</v>
          </cell>
        </row>
        <row r="110">
          <cell r="Y110" t="str">
            <v>1-2-3-1-1-2-0-1-2-1-1-3-1-2-1-1-1-1-1</v>
          </cell>
          <cell r="Z110" t="str">
            <v>110301</v>
          </cell>
        </row>
        <row r="111">
          <cell r="Y111" t="str">
            <v>1-2-2-1-4-2-0-1-2-1-1-3-1-2-1-1-1-1-1</v>
          </cell>
          <cell r="Z111" t="str">
            <v>110360</v>
          </cell>
        </row>
        <row r="112">
          <cell r="Y112" t="str">
            <v>1-2-2-1-2-2-0-1-2-1-1-3-2-2-1-1-1-1-1</v>
          </cell>
          <cell r="Z112" t="str">
            <v>110380</v>
          </cell>
        </row>
        <row r="113">
          <cell r="Y113" t="str">
            <v>1-2-3-1-2-2-0-1-2-1-1-3-2-2-1-1-1-1-1</v>
          </cell>
          <cell r="Z113" t="str">
            <v>110391</v>
          </cell>
        </row>
        <row r="114">
          <cell r="Y114" t="str">
            <v>1-2-2-1-3-2-0-1-2-1-1-3-2-1-1-1-1-1-1</v>
          </cell>
          <cell r="Z114" t="str">
            <v>111190</v>
          </cell>
        </row>
        <row r="115">
          <cell r="Y115" t="str">
            <v>1-2-2-1-3-2-0-1-2-1-1-3-2-2-1-1-1-1-1</v>
          </cell>
          <cell r="Z115" t="str">
            <v>111390</v>
          </cell>
        </row>
        <row r="116">
          <cell r="Y116" t="str">
            <v>1-2-2-1-1-2-0-1-2-1-1-3-1-1-2-1-1-1-1</v>
          </cell>
          <cell r="Z116" t="str">
            <v>113100</v>
          </cell>
        </row>
        <row r="117">
          <cell r="Y117" t="str">
            <v>1-2-1-1-1-2-0-1-2-1-1-3-1-1-2-1-1-1-1</v>
          </cell>
          <cell r="Z117" t="str">
            <v>113109</v>
          </cell>
        </row>
        <row r="118">
          <cell r="Y118" t="str">
            <v>1-2-2-1-1-2-0-1-2-1-1-3-1-2-2-1-1-1-1</v>
          </cell>
          <cell r="Z118" t="str">
            <v>113300</v>
          </cell>
        </row>
        <row r="119">
          <cell r="Y119" t="str">
            <v>1-2-1-1-1-2-0-1-2-1-1-3-1-1-2-12-2-1-1</v>
          </cell>
          <cell r="Z119" t="str">
            <v>115109</v>
          </cell>
        </row>
        <row r="120">
          <cell r="Y120" t="str">
            <v>1-1-1-1-1-2-0-1-1-1-1-3-1-1-2-1-1-1-1</v>
          </cell>
          <cell r="Z120" t="str">
            <v>123109</v>
          </cell>
        </row>
        <row r="121">
          <cell r="Y121" t="str">
            <v>1-1-1-1-2-2-0-1-1-1-1-3-2-1-2-1-1-1-1</v>
          </cell>
          <cell r="Z121" t="str">
            <v>124189</v>
          </cell>
        </row>
        <row r="122">
          <cell r="Y122" t="str">
            <v>1-1-1-1-1-2-0-1-1-1-1-3-1-2-2-1-1-1-1</v>
          </cell>
          <cell r="Z122" t="str">
            <v>124309</v>
          </cell>
        </row>
        <row r="123">
          <cell r="Y123" t="str">
            <v>1-1-1-1-2-2-0-1-1-1-1-3-2-2-2-1-1-1-1</v>
          </cell>
          <cell r="Z123" t="str">
            <v>124389</v>
          </cell>
        </row>
        <row r="124">
          <cell r="Y124" t="str">
            <v>1-6-2-1-1-2-0-1-2-1-1-3-1-1-1-1-1-1-1</v>
          </cell>
          <cell r="Z124" t="str">
            <v>130100</v>
          </cell>
        </row>
        <row r="125">
          <cell r="Y125" t="str">
            <v>1-6-9-1-1-6-0-1-2-1-1-3-1-1-2-1-2-1-1</v>
          </cell>
          <cell r="Z125" t="str">
            <v>130104</v>
          </cell>
        </row>
        <row r="126">
          <cell r="Y126" t="str">
            <v>1-6-7-1-1-2-0-1-2-1-1-3-1-1-1-1-1-1-1</v>
          </cell>
          <cell r="Z126" t="str">
            <v>130105</v>
          </cell>
        </row>
        <row r="127">
          <cell r="Y127" t="str">
            <v>1-6-2-1-4-2-0-1-2-1-1-3-1-1-1-1-1-1-1</v>
          </cell>
          <cell r="Z127" t="str">
            <v>130160</v>
          </cell>
        </row>
        <row r="128">
          <cell r="Y128" t="str">
            <v>1-6-2-1-1-2-0-1-2-1-1-3-1-2-1-1-1-1-1</v>
          </cell>
          <cell r="Z128" t="str">
            <v>130300</v>
          </cell>
        </row>
        <row r="129">
          <cell r="Y129" t="str">
            <v>1-6-2-1-4-2-0-1-2-1-1-3-1-2-1-1-1-1-1</v>
          </cell>
          <cell r="Z129" t="str">
            <v>130360</v>
          </cell>
        </row>
        <row r="130">
          <cell r="Y130" t="str">
            <v>1-6-2-1-2-2-0-1-2-1-1-3-2-1-1-1-1-1-1</v>
          </cell>
          <cell r="Z130" t="str">
            <v>131180</v>
          </cell>
        </row>
        <row r="131">
          <cell r="Y131" t="str">
            <v>1-6-2-1-2-2-0-1-2-1-1-3-2-2-1-1-1-1-1</v>
          </cell>
          <cell r="Z131" t="str">
            <v>131380</v>
          </cell>
        </row>
        <row r="132">
          <cell r="Y132" t="str">
            <v>1-6-2-1-1-2-0-1-2-1-1-3-1-1-2-1-1-1-1</v>
          </cell>
          <cell r="Z132" t="str">
            <v>133100</v>
          </cell>
        </row>
        <row r="133">
          <cell r="Y133" t="str">
            <v>1-6-2-1-1-2-0-1-2-1-1-3-1-2-2-1-1-1-1</v>
          </cell>
          <cell r="Z133" t="str">
            <v>133300</v>
          </cell>
        </row>
        <row r="134">
          <cell r="Y134" t="str">
            <v>1-6-1-1-1-2-0-1-2-1-1-3-1-1-2-12-2-1-1</v>
          </cell>
          <cell r="Z134" t="str">
            <v>135109</v>
          </cell>
        </row>
        <row r="135">
          <cell r="Y135" t="str">
            <v>1-7-2-1-1-2-0-1-2-1-1-3-1-1-1-1-1-1-1</v>
          </cell>
          <cell r="Z135" t="str">
            <v>139100</v>
          </cell>
        </row>
        <row r="136">
          <cell r="Y136" t="str">
            <v>1-6-2-1-1-2-0-2-2-1-1-3-1-1-1-1-1-1-1</v>
          </cell>
          <cell r="Z136" t="str">
            <v>150100</v>
          </cell>
        </row>
        <row r="137">
          <cell r="Y137" t="str">
            <v>1-6-9-1-1-6-0-2-2-1-1-3-1-1-2-1-1-1-1</v>
          </cell>
          <cell r="Z137" t="str">
            <v>150104</v>
          </cell>
        </row>
        <row r="138">
          <cell r="Y138" t="str">
            <v>1-6-1-1-1-2-0-2-2-1-1-3-1-1-2-12-1-1-1</v>
          </cell>
          <cell r="Z138" t="str">
            <v>155109</v>
          </cell>
        </row>
        <row r="139">
          <cell r="Y139" t="str">
            <v>1-2-2-1-1-2-0-2-2-1-1-2-1-1-1-1-1-1-1</v>
          </cell>
          <cell r="Z139" t="str">
            <v>159000</v>
          </cell>
        </row>
        <row r="140">
          <cell r="Y140" t="str">
            <v>1-2-2-1-1-2-0-5-2-1-1-3-1-2-1-1-1-1-1</v>
          </cell>
          <cell r="Z140" t="str">
            <v>160400</v>
          </cell>
        </row>
        <row r="141">
          <cell r="Y141" t="str">
            <v>1-2-2-1-2-2-0-5-2-1-1-3-1-2-1-1-1-1-1</v>
          </cell>
          <cell r="Z141" t="str">
            <v>160480</v>
          </cell>
        </row>
        <row r="142">
          <cell r="Y142" t="str">
            <v>1-2-2-1-2-2-0-5-2-1-1-3-2-2-1-1-1-1-1</v>
          </cell>
          <cell r="Z142" t="str">
            <v>161480</v>
          </cell>
        </row>
        <row r="143">
          <cell r="Y143" t="str">
            <v>1-1-1-1-1-2-0-5-1-1-1-3-1-2-2-1-1-1-1</v>
          </cell>
          <cell r="Z143" t="str">
            <v>163400</v>
          </cell>
        </row>
        <row r="144">
          <cell r="Y144" t="str">
            <v>1-2-2-1-1-2-0-2-2-1-1-3-1-1-1-1-1-1-1</v>
          </cell>
          <cell r="Z144" t="str">
            <v>170100</v>
          </cell>
        </row>
        <row r="145">
          <cell r="Y145" t="str">
            <v>1-2-3-1-1-2-0-2-2-1-1-3-1-1-1-1-1-1-1</v>
          </cell>
          <cell r="Z145" t="str">
            <v>170101</v>
          </cell>
        </row>
        <row r="146">
          <cell r="Y146" t="str">
            <v>1-2-9-1-1-6-0-2-2-1-1-3-1-1-2-1-1-1-1</v>
          </cell>
          <cell r="Z146" t="str">
            <v>170104</v>
          </cell>
        </row>
        <row r="147">
          <cell r="Y147" t="str">
            <v>1-2-2-1-1-2-0-3-2-1-1-3-1-2-1-1-1-1-1</v>
          </cell>
          <cell r="Z147" t="str">
            <v>170300</v>
          </cell>
        </row>
        <row r="148">
          <cell r="Y148" t="str">
            <v>1-2-2-1-2-2-0-3-2-1-1-3-2-1-1-1-1-1-1</v>
          </cell>
          <cell r="Z148" t="str">
            <v>171180</v>
          </cell>
        </row>
        <row r="149">
          <cell r="Y149" t="str">
            <v>1-2-2-1-2-2-0-3-2-1-1-3-2-2-1-1-1-1-1</v>
          </cell>
          <cell r="Z149" t="str">
            <v>171380</v>
          </cell>
        </row>
        <row r="150">
          <cell r="Y150" t="str">
            <v>1-2-1-1-1-2-0-2-2-1-1-3-1-1-2-12-1-1-1</v>
          </cell>
          <cell r="Z150" t="str">
            <v>175109</v>
          </cell>
        </row>
        <row r="151">
          <cell r="Y151" t="str">
            <v>1-12-2-2-0-2-0-2-5-1-1-2-1-1-1-13-1-1-1</v>
          </cell>
          <cell r="Z151" t="str">
            <v>176030</v>
          </cell>
        </row>
        <row r="152">
          <cell r="Y152" t="str">
            <v>1-2-2-1-1-2-0-2-1-1-1-2-1-1-1-1-1-1-1</v>
          </cell>
          <cell r="Z152" t="str">
            <v>180000</v>
          </cell>
        </row>
        <row r="153">
          <cell r="Y153" t="str">
            <v>1-2-3-1-1-2-0-2-1-1-1-2-1-1-1-1-1-1-1</v>
          </cell>
          <cell r="Z153" t="str">
            <v>180001</v>
          </cell>
        </row>
        <row r="154">
          <cell r="Y154" t="str">
            <v>1-2-2-1-1-2-0-2-1-1-1-3-1-1-1-1-1-1-1</v>
          </cell>
          <cell r="Z154" t="str">
            <v>180100</v>
          </cell>
        </row>
        <row r="155">
          <cell r="Y155" t="str">
            <v>1-2-3-1-1-2-0-2-1-1-1-3-1-1-1-1-1-1-1</v>
          </cell>
          <cell r="Z155" t="str">
            <v>180101</v>
          </cell>
        </row>
        <row r="156">
          <cell r="Y156" t="str">
            <v>1-2-9-1-1-6-0-2-1-1-1-3-1-1-2-1-1-1-1</v>
          </cell>
          <cell r="Z156" t="str">
            <v>180104</v>
          </cell>
        </row>
        <row r="157">
          <cell r="Y157" t="str">
            <v>1-2-2-1-1-2-0-2-1-1-1-2-1-2-1-1-1-1-1</v>
          </cell>
          <cell r="Z157" t="str">
            <v>180200</v>
          </cell>
        </row>
        <row r="158">
          <cell r="Y158" t="str">
            <v>1-2-2-1-1-2-0-2-1-1-1-3-1-2-1-1-1-1-1</v>
          </cell>
          <cell r="Z158" t="str">
            <v>180300</v>
          </cell>
        </row>
        <row r="159">
          <cell r="Y159" t="str">
            <v>1-2-2-1-1-2-0-2-1-1-1-1-1-1-1-1-1-1-1</v>
          </cell>
          <cell r="Z159" t="str">
            <v>180500</v>
          </cell>
        </row>
        <row r="160">
          <cell r="Y160" t="str">
            <v>1-2-3-1-1-2-0-2-1-1-2-1-1-1-1-1-1-1-1</v>
          </cell>
          <cell r="Z160" t="str">
            <v>180501</v>
          </cell>
        </row>
        <row r="161">
          <cell r="Y161" t="str">
            <v>1-2-2-1-3-2-0-2-4-1-1-1-1-1-1-15-1-1-1</v>
          </cell>
          <cell r="Z161" t="str">
            <v>180520</v>
          </cell>
        </row>
        <row r="162">
          <cell r="Y162" t="str">
            <v>1-2-2-1-1-2-0-2-1-1-1-4-1-1-1-1-1-1-1</v>
          </cell>
          <cell r="Z162" t="str">
            <v>180700</v>
          </cell>
        </row>
        <row r="163">
          <cell r="Y163" t="str">
            <v>1-2-9-2-1-7-0-2-1-1-1-2-1-1-2-1-1-1-1</v>
          </cell>
          <cell r="Z163" t="str">
            <v>183013</v>
          </cell>
        </row>
        <row r="164">
          <cell r="Y164" t="str">
            <v>1-2-1-1-1-2-0-2-1-1-1-3-1-1-2-12-1-1-1</v>
          </cell>
          <cell r="Z164" t="str">
            <v>185109</v>
          </cell>
        </row>
        <row r="165">
          <cell r="Y165" t="str">
            <v>1-1-0-2-1-2-0-2-1-1-1-3-1-1-2-12-1-1-1</v>
          </cell>
          <cell r="Z165" t="str">
            <v>185119</v>
          </cell>
        </row>
        <row r="166">
          <cell r="Y166" t="str">
            <v>1-2-2-1-1-2-0-3-1-1-1-3-1-1-1-1-1-1-1</v>
          </cell>
          <cell r="Z166" t="str">
            <v>190100</v>
          </cell>
        </row>
        <row r="167">
          <cell r="Y167" t="str">
            <v>1-2-2-1-1-2-0-3-1-1-1-3-1-2-1-1-1-1-1</v>
          </cell>
          <cell r="Z167" t="str">
            <v>190300</v>
          </cell>
        </row>
        <row r="168">
          <cell r="Y168" t="str">
            <v>1-2-2-1-2-2-0-3-1-1-7-3-1-2-1-1-1-1-1</v>
          </cell>
          <cell r="Z168" t="str">
            <v>190350</v>
          </cell>
        </row>
        <row r="169">
          <cell r="Y169" t="str">
            <v>1-2-2-1-4-2-0-3-1-1-1-3-1-2-1-1-1-1-1</v>
          </cell>
          <cell r="Z169" t="str">
            <v>190360</v>
          </cell>
        </row>
        <row r="170">
          <cell r="Y170" t="str">
            <v>1-2-2-1-1-2-0-5-1-1-1-3-1-2-1-1-1-1-1</v>
          </cell>
          <cell r="Z170" t="str">
            <v>190400</v>
          </cell>
        </row>
        <row r="171">
          <cell r="Y171" t="str">
            <v>1-2-2-1-2-2-0-5-1-1-1-3-2-2-1-1-1-1-1</v>
          </cell>
          <cell r="Z171" t="str">
            <v>190480</v>
          </cell>
        </row>
        <row r="172">
          <cell r="Y172" t="str">
            <v>1-2-2-1-1-2-0-3-1-1-1-4-1-1-1-1-1-1-1</v>
          </cell>
          <cell r="Z172" t="str">
            <v>190700</v>
          </cell>
        </row>
        <row r="173">
          <cell r="Y173" t="str">
            <v>1-2-2-1-1-2-0-3-1-1-1-4-1-2-1-1-1-1-1</v>
          </cell>
          <cell r="Z173" t="str">
            <v>190800</v>
          </cell>
        </row>
        <row r="174">
          <cell r="Y174" t="str">
            <v>1-2-2-1-2-2-0-3-1-1-7-4-1-2-1-1-1-1-1</v>
          </cell>
          <cell r="Z174" t="str">
            <v>190850</v>
          </cell>
        </row>
        <row r="175">
          <cell r="Y175" t="str">
            <v>1-2-2-1-2-2-0-3-1-1-7-3-2-1-1-1-1-1-1</v>
          </cell>
          <cell r="Z175" t="str">
            <v>191150</v>
          </cell>
        </row>
        <row r="176">
          <cell r="Y176" t="str">
            <v>1-2-2-1-2-2-0-3-1-1-1-3-2-1-1-1-1-1-1</v>
          </cell>
          <cell r="Z176" t="str">
            <v>191180</v>
          </cell>
        </row>
        <row r="177">
          <cell r="Y177" t="str">
            <v>1-2-2-1-2-2-0-3-1-1-7-3-2-2-1-1-1-1-1</v>
          </cell>
          <cell r="Z177" t="str">
            <v>191350</v>
          </cell>
        </row>
        <row r="178">
          <cell r="Y178" t="str">
            <v>1-2-2-1-2-2-0-3-1-1-1-3-2-2-1-1-1-1-1</v>
          </cell>
          <cell r="Z178" t="str">
            <v>191380</v>
          </cell>
        </row>
        <row r="179">
          <cell r="Y179" t="str">
            <v>1-2-2-1-2-2-0-3-1-1-7-4-2-2-1-1-1-1-1</v>
          </cell>
          <cell r="Z179" t="str">
            <v>191850</v>
          </cell>
        </row>
        <row r="180">
          <cell r="Y180" t="str">
            <v>1-2-2-1-1-2-0-3-1-1-1-3-1-1-2-1-1-1-1</v>
          </cell>
          <cell r="Z180" t="str">
            <v>193100</v>
          </cell>
        </row>
        <row r="181">
          <cell r="Y181" t="str">
            <v>1-1-1-1-1-2-0-3-1-1-1-3-1-1-2-1-1-1-1</v>
          </cell>
          <cell r="Z181" t="str">
            <v>194109</v>
          </cell>
        </row>
        <row r="182">
          <cell r="Y182" t="str">
            <v>1-1-1-1-2-2-0-3-1-1-1-3-2-1-2-1-1-1-1</v>
          </cell>
          <cell r="Z182" t="str">
            <v>194189</v>
          </cell>
        </row>
        <row r="183">
          <cell r="Y183" t="str">
            <v>1-1-1-1-1-2-0-3-1-1-1-3-1-2-2-1-1-1-1</v>
          </cell>
          <cell r="Z183" t="str">
            <v>194309</v>
          </cell>
        </row>
        <row r="184">
          <cell r="Y184" t="str">
            <v>1-1-1-1-2-2-0-3-1-1-1-3-2-2-2-1-1-1-1</v>
          </cell>
          <cell r="Z184" t="str">
            <v>194389</v>
          </cell>
        </row>
        <row r="185">
          <cell r="Y185" t="str">
            <v>1-1-0-2-1-2-0-3-1-1-1-3-1-1-2-12-1-1-1</v>
          </cell>
          <cell r="Z185" t="str">
            <v>195119</v>
          </cell>
        </row>
        <row r="186">
          <cell r="Y186" t="str">
            <v>1-2-3-1-1-2-0-3-1-1-1-3-4-2-1-1-1-1-1</v>
          </cell>
          <cell r="Z186" t="str">
            <v>195301</v>
          </cell>
        </row>
        <row r="187">
          <cell r="Y187" t="str">
            <v>1-6-2-1-2-2-0-3-2-1-7-3-2-2-1-1-1-1-1</v>
          </cell>
          <cell r="Z187" t="str">
            <v>198350</v>
          </cell>
        </row>
        <row r="188">
          <cell r="Y188" t="str">
            <v>1-2-2-1-1-2-0-3-2-1-1-3-1-1-1-1-1-1-1</v>
          </cell>
          <cell r="Z188" t="str">
            <v>199100</v>
          </cell>
        </row>
        <row r="189">
          <cell r="Y189" t="str">
            <v>1-6-2-1-2-2-0-3-2-1-7-3-1-2-1-1-1-1-1</v>
          </cell>
          <cell r="Z189" t="str">
            <v>199350</v>
          </cell>
        </row>
        <row r="190">
          <cell r="Y190" t="str">
            <v>2-7-1-1-1-1-0-1-2-1-1-1-1-1-1-1-1-1-1</v>
          </cell>
          <cell r="Z190" t="str">
            <v>200000</v>
          </cell>
        </row>
        <row r="191">
          <cell r="Y191" t="str">
            <v>2-7-1-2-1-1-0-1-2-1-1-1-1-1-1-1-1-1-1</v>
          </cell>
          <cell r="Z191" t="str">
            <v>200010</v>
          </cell>
        </row>
        <row r="192">
          <cell r="Y192" t="str">
            <v>2-7-1-1-3-1-0-1-2-1-1-1-1-1-1-1-1-1-1</v>
          </cell>
          <cell r="Z192" t="str">
            <v>200090</v>
          </cell>
        </row>
        <row r="193">
          <cell r="Y193" t="str">
            <v>2-7-1-1-1-1-0-1-2-1-1-3-1-1-1-1-1-1-1</v>
          </cell>
          <cell r="Z193" t="str">
            <v>200100</v>
          </cell>
        </row>
        <row r="194">
          <cell r="Y194" t="str">
            <v>2-7-15-1-1-1-0-1-2-1-1-3-1-1-1-1-1-1-1</v>
          </cell>
          <cell r="Z194" t="str">
            <v>200104</v>
          </cell>
        </row>
        <row r="195">
          <cell r="Y195" t="str">
            <v>2-7-15-1-1-1-0-1-2-1-1-3-1-1-1-1-1-1-3</v>
          </cell>
          <cell r="Z195" t="str">
            <v>200105</v>
          </cell>
        </row>
        <row r="196">
          <cell r="Y196" t="str">
            <v>2-7-16-1-1-1-0-1-2-1-1-3-1-1-1-1-1-1-1</v>
          </cell>
          <cell r="Z196" t="str">
            <v>200106</v>
          </cell>
        </row>
        <row r="197">
          <cell r="Y197" t="str">
            <v>2-7-1-2-1-1-0-1-2-1-1-3-1-1-1-1-1-1-1</v>
          </cell>
          <cell r="Z197" t="str">
            <v>200110</v>
          </cell>
        </row>
        <row r="198">
          <cell r="Y198" t="str">
            <v>2-7-16-1-1-1-0-1-2-1-1-3-1-1-1-1-1-1-3</v>
          </cell>
          <cell r="Z198" t="str">
            <v>200156</v>
          </cell>
        </row>
        <row r="199">
          <cell r="Y199" t="str">
            <v>2-7-1-1-4-1-0-1-2-1-1-3-1-1-1-1-1-1-1</v>
          </cell>
          <cell r="Z199" t="str">
            <v>200160</v>
          </cell>
        </row>
        <row r="200">
          <cell r="Y200" t="str">
            <v>2-7-1-1-1-1-0-1-2-1-2-3-1-1-1-1-1-1-1</v>
          </cell>
          <cell r="Z200" t="str">
            <v>200170</v>
          </cell>
        </row>
        <row r="201">
          <cell r="Y201" t="str">
            <v>2-7-16-1-2-1-0-1-2-1-2-3-2-1-1-1-1-1-1</v>
          </cell>
          <cell r="Z201" t="str">
            <v>200186</v>
          </cell>
        </row>
        <row r="202">
          <cell r="Y202" t="str">
            <v>2-7-1-1-3-1-0-1-2-1-1-3-1-1-1-1-1-1-1</v>
          </cell>
          <cell r="Z202" t="str">
            <v>200190</v>
          </cell>
        </row>
        <row r="203">
          <cell r="Y203" t="str">
            <v>2-7-1-1-1-1-0-1-2-1-1-1-1-2-1-1-1-1-1</v>
          </cell>
          <cell r="Z203" t="str">
            <v>200200</v>
          </cell>
        </row>
        <row r="204">
          <cell r="Y204" t="str">
            <v>2-7-15-1-1-1-0-1-2-1-1-3-1-2-1-1-1-1-1</v>
          </cell>
          <cell r="Z204" t="str">
            <v>200204</v>
          </cell>
        </row>
        <row r="205">
          <cell r="Y205" t="str">
            <v>2-7-1-2-1-1-0-1-2-1-1-1-1-2-1-1-1-1-1</v>
          </cell>
          <cell r="Z205" t="str">
            <v>200210</v>
          </cell>
        </row>
        <row r="206">
          <cell r="Y206" t="str">
            <v>2-7-1-1-1-1-0-1-2-1-1-3-1-2-1-1-1-1-1</v>
          </cell>
          <cell r="Z206" t="str">
            <v>200300</v>
          </cell>
        </row>
        <row r="207">
          <cell r="Y207" t="str">
            <v>2-7-16-1-1-1-0-1-2-1-1-3-1-2-1-1-1-1-1</v>
          </cell>
          <cell r="Z207" t="str">
            <v>200306</v>
          </cell>
        </row>
        <row r="208">
          <cell r="Y208" t="str">
            <v>2-7-1-2-1-1-0-1-2-1-1-3-1-2-1-1-1-1-1</v>
          </cell>
          <cell r="Z208" t="str">
            <v>200310</v>
          </cell>
        </row>
        <row r="209">
          <cell r="Y209" t="str">
            <v>2-7-1-1-4-1-0-1-2-1-1-3-1-2-1-1-1-1-1</v>
          </cell>
          <cell r="Z209" t="str">
            <v>200360</v>
          </cell>
        </row>
        <row r="210">
          <cell r="Y210" t="str">
            <v>2-7-1-1-1-1-0-1-2-1-2-3-1-2-1-1-1-1-1</v>
          </cell>
          <cell r="Z210" t="str">
            <v>200370</v>
          </cell>
        </row>
        <row r="211">
          <cell r="Y211" t="str">
            <v>2-7-16-1-2-1-0-1-2-1-2-3-2-2-1-1-1-1-1</v>
          </cell>
          <cell r="Z211" t="str">
            <v>200386</v>
          </cell>
        </row>
        <row r="212">
          <cell r="Y212" t="str">
            <v>2-7-1-1-3-1-0-1-2-2-1-3-1-2-1-1-1-1-1</v>
          </cell>
          <cell r="Z212" t="str">
            <v>200390</v>
          </cell>
        </row>
        <row r="213">
          <cell r="Y213" t="str">
            <v>2-7-1-1-3-1-0-1-2-1-1-1-2-1-1-1-1-1-1</v>
          </cell>
          <cell r="Z213" t="str">
            <v>201090</v>
          </cell>
        </row>
        <row r="214">
          <cell r="Y214" t="str">
            <v>2-7-15-1-3-1-0-1-2-1-1-3-2-1-1-1-1-1-3</v>
          </cell>
          <cell r="Z214" t="str">
            <v>201109</v>
          </cell>
        </row>
        <row r="215">
          <cell r="Y215" t="str">
            <v>2-7-1-1-4-1-0-1-2-1-1-3-2-1-1-1-1-1-1</v>
          </cell>
          <cell r="Z215" t="str">
            <v>201160</v>
          </cell>
        </row>
        <row r="216">
          <cell r="Y216" t="str">
            <v>2-7-15-1-2-1-0-1-2-1-1-3-2-1-1-1-1-1-1</v>
          </cell>
          <cell r="Z216" t="str">
            <v>201184</v>
          </cell>
        </row>
        <row r="217">
          <cell r="Y217" t="str">
            <v>2-7-16-1-2-1-0-1-2-1-1-1-2-1-1-1-1-1-1</v>
          </cell>
          <cell r="Z217" t="str">
            <v>201186</v>
          </cell>
        </row>
        <row r="218">
          <cell r="Y218" t="str">
            <v>2-7-1-1-3-1-0-1-2-1-1-3-2-1-1-1-1-1-1</v>
          </cell>
          <cell r="Z218" t="str">
            <v>201190</v>
          </cell>
        </row>
        <row r="219">
          <cell r="Y219" t="str">
            <v>2-7-15-1-3-1-0-1-2-1-1-3-2-1-1-1-1-1-1</v>
          </cell>
          <cell r="Z219" t="str">
            <v>201194</v>
          </cell>
        </row>
        <row r="220">
          <cell r="Y220" t="str">
            <v>2-7-1-1-4-1-0-1-2-1-1-3-2-2-1-1-1-1-1</v>
          </cell>
          <cell r="Z220" t="str">
            <v>201360</v>
          </cell>
        </row>
        <row r="221">
          <cell r="Y221" t="str">
            <v>2-7-15-1-2-1-0-1-2-1-1-3-2-2-1-1-1-1-1</v>
          </cell>
          <cell r="Z221" t="str">
            <v>201384</v>
          </cell>
        </row>
        <row r="222">
          <cell r="Y222" t="str">
            <v>2-7-16-1-2-1-0-1-2-1-1-1-2-2-1-1-1-1-1</v>
          </cell>
          <cell r="Z222" t="str">
            <v>201386</v>
          </cell>
        </row>
        <row r="223">
          <cell r="Y223" t="str">
            <v>2-7-1-1-3-1-0-1-2-1-1-3-2-2-1-1-1-1-1</v>
          </cell>
          <cell r="Z223" t="str">
            <v>201390</v>
          </cell>
        </row>
        <row r="224">
          <cell r="Y224" t="str">
            <v>2-7-15-1-3-1-0-1-2-1-1-3-2-2-1-1-1-1-1</v>
          </cell>
          <cell r="Z224" t="str">
            <v>201394</v>
          </cell>
        </row>
        <row r="225">
          <cell r="Y225" t="str">
            <v>2-2-0-1-1-1-0-1-1-1-1-3-3-1-1-1-1-1-1</v>
          </cell>
          <cell r="Z225" t="str">
            <v>202100</v>
          </cell>
        </row>
        <row r="226">
          <cell r="Y226" t="str">
            <v>2-2-0-1-1-1-0-1-1-1-1-3-3-2-1-1-1-1-1</v>
          </cell>
          <cell r="Z226" t="str">
            <v>202300</v>
          </cell>
        </row>
        <row r="227">
          <cell r="Y227" t="str">
            <v>2-7-1-1-3-1-0-1-2-1-1-3-1-1-2-1-1-1-1</v>
          </cell>
          <cell r="Z227" t="str">
            <v>203109</v>
          </cell>
        </row>
        <row r="228">
          <cell r="Y228" t="str">
            <v>2-7-1-1-1-1-0-1-2-1-1-3-1-1-2-1-1-1-1</v>
          </cell>
          <cell r="Z228" t="str">
            <v>203200</v>
          </cell>
        </row>
        <row r="229">
          <cell r="Y229" t="str">
            <v>2-7-1-1-1-1-0-1-2-1-1-3-1-2-2-1-1-1-1</v>
          </cell>
          <cell r="Z229" t="str">
            <v>203300</v>
          </cell>
        </row>
        <row r="230">
          <cell r="Y230" t="str">
            <v>2-7-1-1-3-1-0-1-2-1-1-3-1-2-2-1-1-1-1</v>
          </cell>
          <cell r="Z230" t="str">
            <v>203309</v>
          </cell>
        </row>
        <row r="231">
          <cell r="Y231" t="str">
            <v>2-7-1-1-1-1-0-1-2-1-1-1-1-1-2-1-1-1-1</v>
          </cell>
          <cell r="Z231" t="str">
            <v>203500</v>
          </cell>
        </row>
        <row r="232">
          <cell r="Y232" t="str">
            <v>2-7-1-1-1-1-0-1-2-1-1-1-1-2-2-1-1-1-1</v>
          </cell>
          <cell r="Z232" t="str">
            <v>203600</v>
          </cell>
        </row>
        <row r="233">
          <cell r="Y233" t="str">
            <v>2-6-13-1-2-1-0-1-2-1-1-3-2-1-2-1-1-1-1</v>
          </cell>
          <cell r="Z233" t="str">
            <v>204182</v>
          </cell>
        </row>
        <row r="234">
          <cell r="Y234" t="str">
            <v>2-7-11-4-4-5-0-1-2-5-1-3-1-1-1-19-1-1-1</v>
          </cell>
          <cell r="Z234" t="str">
            <v>204188</v>
          </cell>
        </row>
        <row r="235">
          <cell r="Y235" t="str">
            <v>2-6-13-1-3-1-0-1-2-1-1-3-2-1-2-1-1-1-1</v>
          </cell>
          <cell r="Z235" t="str">
            <v>204192</v>
          </cell>
        </row>
        <row r="236">
          <cell r="Y236" t="str">
            <v>2-6-13-1-2-1-0-1-2-1-1-3-2-2-2-1-1-1-1</v>
          </cell>
          <cell r="Z236" t="str">
            <v>204382</v>
          </cell>
        </row>
        <row r="237">
          <cell r="Y237" t="str">
            <v>2-6-13-1-3-1-0-1-2-1-1-3-2-2-2-1-1-1-1</v>
          </cell>
          <cell r="Z237" t="str">
            <v>204392</v>
          </cell>
        </row>
        <row r="238">
          <cell r="Y238" t="str">
            <v>2-7-16-1-4-1-0-1-2-1-1-3-1-1-1-1-1-1-1</v>
          </cell>
          <cell r="Z238" t="str">
            <v>206166</v>
          </cell>
        </row>
        <row r="239">
          <cell r="Y239" t="str">
            <v>2-7-16-1-4-1-0-1-2-1-1-3-1-2-1-1-1-1-1</v>
          </cell>
          <cell r="Z239" t="str">
            <v>206366</v>
          </cell>
        </row>
        <row r="240">
          <cell r="Y240" t="str">
            <v>2-7-16-1-4-1-0-1-2-1-1-3-2-2-1-1-1-1-1</v>
          </cell>
          <cell r="Z240" t="str">
            <v>206386</v>
          </cell>
        </row>
        <row r="241">
          <cell r="Y241" t="str">
            <v>2-7-1-1-2-1-0-1-2-1-1-3-2-1-1-1-1-1-1</v>
          </cell>
          <cell r="Z241" t="str">
            <v>207580</v>
          </cell>
        </row>
        <row r="242">
          <cell r="Y242" t="str">
            <v>2-7-1-1-2-1-0-1-2-1-1-3-2-2-1-1-1-1-1</v>
          </cell>
          <cell r="Z242" t="str">
            <v>207780</v>
          </cell>
        </row>
        <row r="243">
          <cell r="Y243" t="str">
            <v>2-2-1-1-1-1-0-1-1-1-1-1-1-1-1-1-1-1-1</v>
          </cell>
          <cell r="Z243" t="str">
            <v>210000</v>
          </cell>
        </row>
        <row r="244">
          <cell r="Y244" t="str">
            <v>2-2-1-2-1-1-0-1-1-1-1-1-1-1-1-1-1-1-1</v>
          </cell>
          <cell r="Z244" t="str">
            <v>210010</v>
          </cell>
        </row>
        <row r="245">
          <cell r="Y245" t="str">
            <v>2-2-1-1-1-1-0-1-1-1-1-3-1-1-1-1-1-1-1</v>
          </cell>
          <cell r="Z245" t="str">
            <v>210100</v>
          </cell>
        </row>
        <row r="246">
          <cell r="Y246" t="str">
            <v>2-2-1-2-1-1-0-1-1-1-1-3-1-1-1-1-1-1-1</v>
          </cell>
          <cell r="Z246" t="str">
            <v>210110</v>
          </cell>
        </row>
        <row r="247">
          <cell r="Y247" t="str">
            <v>2-2-13-1-1-1-0-1-1-1-2-3-3-1-1-1-1-1-1</v>
          </cell>
          <cell r="Z247" t="str">
            <v>210172</v>
          </cell>
        </row>
        <row r="248">
          <cell r="Y248" t="str">
            <v>2-2-1-1-1-1-0-1-1-1-1-1-1-2-1-1-1-1-1</v>
          </cell>
          <cell r="Z248" t="str">
            <v>210200</v>
          </cell>
        </row>
        <row r="249">
          <cell r="Y249" t="str">
            <v>2-2-1-2-1-1-0-1-1-1-1-1-1-2-1-1-1-1-1</v>
          </cell>
          <cell r="Z249" t="str">
            <v>210210</v>
          </cell>
        </row>
        <row r="250">
          <cell r="Y250" t="str">
            <v>2-2-1-1-1-1-0-1-1-1-1-3-1-2-1-1-1-1-1</v>
          </cell>
          <cell r="Z250" t="str">
            <v>210300</v>
          </cell>
        </row>
        <row r="251">
          <cell r="Y251" t="str">
            <v>2-2-1-2-1-1-0-1-1-1-1-3-1-2-1-1-1-1-1</v>
          </cell>
          <cell r="Z251" t="str">
            <v>210310</v>
          </cell>
        </row>
        <row r="252">
          <cell r="Y252" t="str">
            <v>2-2-1-1-1-1-0-1-1-1-1-1-3-1-1-1-1-1-1</v>
          </cell>
          <cell r="Z252" t="str">
            <v>212000</v>
          </cell>
        </row>
        <row r="253">
          <cell r="Y253" t="str">
            <v>2-2-1-2-1-1-0-1-1-1-1-1-3-1-1-1-1-1-1</v>
          </cell>
          <cell r="Z253" t="str">
            <v>212010</v>
          </cell>
        </row>
        <row r="254">
          <cell r="Y254" t="str">
            <v>2-2-1-1-1-1-0-1-1-1-1-3-3-1-1-1-1-1-1</v>
          </cell>
          <cell r="Z254" t="str">
            <v>212100</v>
          </cell>
        </row>
        <row r="255">
          <cell r="Y255" t="str">
            <v>2-2-13-1-1-1-0-1-1-1-1-3-3-1-1-1-1-1-1</v>
          </cell>
          <cell r="Z255" t="str">
            <v>212102</v>
          </cell>
        </row>
        <row r="256">
          <cell r="Y256" t="str">
            <v>2-2-14-1-1-1-0-1-1-1-1-3-3-1-1-1-1-1-1</v>
          </cell>
          <cell r="Z256" t="str">
            <v>212103</v>
          </cell>
        </row>
        <row r="257">
          <cell r="Y257" t="str">
            <v>2-2-15-1-1-1-0-1-1-5-1-3-3-1-1-1-1-1-1</v>
          </cell>
          <cell r="Z257" t="str">
            <v>212104</v>
          </cell>
        </row>
        <row r="258">
          <cell r="Y258" t="str">
            <v>2-2-15-1-1-1-0-1-1-1-1-3-3-1-1-1-1-1-3</v>
          </cell>
          <cell r="Z258" t="str">
            <v>212105</v>
          </cell>
        </row>
        <row r="259">
          <cell r="Y259" t="str">
            <v>2-2-16-1-1-1-0-1-1-1-1-3-3-1-1-1-1-1-3</v>
          </cell>
          <cell r="Z259" t="str">
            <v>212106</v>
          </cell>
        </row>
        <row r="260">
          <cell r="Y260" t="str">
            <v>2-2-1-2-1-1-0-1-1-1-1-3-3-1-1-1-1-1-1</v>
          </cell>
          <cell r="Z260" t="str">
            <v>212110</v>
          </cell>
        </row>
        <row r="261">
          <cell r="Y261" t="str">
            <v>2-2-16-1-1-1-0-1-1-1-1-3-3-1-1-1-1-1-1</v>
          </cell>
          <cell r="Z261" t="str">
            <v>212156</v>
          </cell>
        </row>
        <row r="262">
          <cell r="Y262" t="str">
            <v>2-2-13-1-4-1-0-1-1-1-1-3-3-1-1-1-1-1-1</v>
          </cell>
          <cell r="Z262" t="str">
            <v>212162</v>
          </cell>
        </row>
        <row r="263">
          <cell r="Y263" t="str">
            <v>2-2-16-1-4-1-0-1-1-1-1-3-3-1-1-1-1-1-1</v>
          </cell>
          <cell r="Z263" t="str">
            <v>212166</v>
          </cell>
        </row>
        <row r="264">
          <cell r="Y264" t="str">
            <v>2-2-1-1-1-1-0-1-1-1-2-3-3-1-1-1-1-1-1</v>
          </cell>
          <cell r="Z264" t="str">
            <v>212170</v>
          </cell>
        </row>
        <row r="265">
          <cell r="Y265" t="str">
            <v>2-2-13-1-2-1-0-1-1-1-1-3-3-1-1-1-1-1-1</v>
          </cell>
          <cell r="Z265" t="str">
            <v>212182</v>
          </cell>
        </row>
        <row r="266">
          <cell r="Y266" t="str">
            <v>2-2-16-1-2-1-0-1-1-1-1-3-5-1-1-1-1-1-1</v>
          </cell>
          <cell r="Z266" t="str">
            <v>212186</v>
          </cell>
        </row>
        <row r="267">
          <cell r="Y267" t="str">
            <v>2-2-13-1-3-1-0-1-2-2-1-3-3-1-1-1-1-1-1</v>
          </cell>
          <cell r="Z267" t="str">
            <v>212192</v>
          </cell>
        </row>
        <row r="268">
          <cell r="Y268" t="str">
            <v>2-2-1-1-1-1-0-1-1-1-1-1-3-2-1-1-1-1-1</v>
          </cell>
          <cell r="Z268" t="str">
            <v>212200</v>
          </cell>
        </row>
        <row r="269">
          <cell r="Y269" t="str">
            <v>2-2-1-2-1-1-0-1-1-1-1-1-3-2-1-1-1-1-1</v>
          </cell>
          <cell r="Z269" t="str">
            <v>212210</v>
          </cell>
        </row>
        <row r="270">
          <cell r="Y270" t="str">
            <v>2-2-1-1-1-1-0-1-1-1-1-3-3-2-1-1-1-1-1</v>
          </cell>
          <cell r="Z270" t="str">
            <v>212300</v>
          </cell>
        </row>
        <row r="271">
          <cell r="Y271" t="str">
            <v>2-2-13-1-1-1-0-1-1-1-1-3-3-2-1-1-1-1-1</v>
          </cell>
          <cell r="Z271" t="str">
            <v>212302</v>
          </cell>
        </row>
        <row r="272">
          <cell r="Y272" t="str">
            <v>2-2-15-1-1-1-0-1-1-5-1-3-3-2-1-1-1-1-1</v>
          </cell>
          <cell r="Z272" t="str">
            <v>212304</v>
          </cell>
        </row>
        <row r="273">
          <cell r="Y273" t="str">
            <v>2-2-16-1-1-1-0-1-1-1-1-3-3-2-1-1-1-1-1</v>
          </cell>
          <cell r="Z273" t="str">
            <v>212306</v>
          </cell>
        </row>
        <row r="274">
          <cell r="Y274" t="str">
            <v>2-2-1-2-1-1-0-1-1-1-1-3-3-2-1-1-1-1-1</v>
          </cell>
          <cell r="Z274" t="str">
            <v>212310</v>
          </cell>
        </row>
        <row r="275">
          <cell r="Y275" t="str">
            <v>2-2-13-1-4-1-0-1-1-1-1-3-3-2-1-1-1-1-1</v>
          </cell>
          <cell r="Z275" t="str">
            <v>212362</v>
          </cell>
        </row>
        <row r="276">
          <cell r="Y276" t="str">
            <v>2-2-13-1-2-1-0-1-1-1-1-3-3-2-1-1-1-1-1</v>
          </cell>
          <cell r="Z276" t="str">
            <v>212382</v>
          </cell>
        </row>
        <row r="277">
          <cell r="Y277" t="str">
            <v>2-2-16-1-2-1-0-1-1-1-1-3-5-2-1-1-1-1-1</v>
          </cell>
          <cell r="Z277" t="str">
            <v>212386</v>
          </cell>
        </row>
        <row r="278">
          <cell r="Y278" t="str">
            <v>2-2-13-1-3-1-0-1-2-2-1-3-3-2-1-1-1-1-1</v>
          </cell>
          <cell r="Z278" t="str">
            <v>212392</v>
          </cell>
        </row>
        <row r="279">
          <cell r="Y279" t="str">
            <v>2-2-1-1-1-1-0-1-1-1-1-3-3-1-2-1-1-1-1</v>
          </cell>
          <cell r="Z279" t="str">
            <v>215100</v>
          </cell>
        </row>
        <row r="280">
          <cell r="Y280" t="str">
            <v>2-2-13-1-1-1-0-1-1-1-1-3-3-1-2-1-1-1-1</v>
          </cell>
          <cell r="Z280" t="str">
            <v>215102</v>
          </cell>
        </row>
        <row r="281">
          <cell r="Y281" t="str">
            <v>2-2-14-1-1-1-0-1-1-1-1-3-3-1-2-1-1-1-1</v>
          </cell>
          <cell r="Z281" t="str">
            <v>215103</v>
          </cell>
        </row>
        <row r="282">
          <cell r="Y282" t="str">
            <v>2-2-15-1-1-1-0-1-1-1-1-3-3-1-1-1-1-1-1</v>
          </cell>
          <cell r="Z282" t="str">
            <v>215104</v>
          </cell>
        </row>
        <row r="283">
          <cell r="Y283" t="str">
            <v>2-2-16-1-1-1-0-1-1-1-1-3-3-1-2-1-1-1-1</v>
          </cell>
          <cell r="Z283" t="str">
            <v>215106</v>
          </cell>
        </row>
        <row r="284">
          <cell r="Y284" t="str">
            <v>2-2-16-1-4-1-0-1-1-1-1-3-3-2-1-1-1-1-1</v>
          </cell>
          <cell r="Z284" t="str">
            <v>215166</v>
          </cell>
        </row>
        <row r="285">
          <cell r="Y285" t="str">
            <v>2-2-13-1-3-1-0-1-1-1-1-3-3-1-2-1-1-1-1</v>
          </cell>
          <cell r="Z285" t="str">
            <v>215192</v>
          </cell>
        </row>
        <row r="286">
          <cell r="Y286" t="str">
            <v>2-2-1-1-1-1-0-1-1-1-1-3-3-2-2-1-1-1-1</v>
          </cell>
          <cell r="Z286" t="str">
            <v>215300</v>
          </cell>
        </row>
        <row r="287">
          <cell r="Y287" t="str">
            <v>2-2-13-1-1-1-0-1-1-1-1-3-3-2-2-1-1-1-1</v>
          </cell>
          <cell r="Z287" t="str">
            <v>215302</v>
          </cell>
        </row>
        <row r="288">
          <cell r="Y288" t="str">
            <v>2-2-14-1-1-1-0-1-1-1-1-3-3-2-2-1-1-1-1</v>
          </cell>
          <cell r="Z288" t="str">
            <v>215303</v>
          </cell>
        </row>
        <row r="289">
          <cell r="Y289" t="str">
            <v>2-2-15-1-1-1-0-1-1-1-1-3-3-2-1-1-1-1-1</v>
          </cell>
          <cell r="Z289" t="str">
            <v>215304</v>
          </cell>
        </row>
        <row r="290">
          <cell r="Y290" t="str">
            <v>2-2-16-1-1-1-0-1-1-1-1-3-3-2-2-1-1-1-1</v>
          </cell>
          <cell r="Z290" t="str">
            <v>215306</v>
          </cell>
        </row>
        <row r="291">
          <cell r="Y291" t="str">
            <v>2-2-13-1-3-1-0-1-1-1-1-3-3-2-2-1-1-1-1</v>
          </cell>
          <cell r="Z291" t="str">
            <v>215392</v>
          </cell>
        </row>
        <row r="292">
          <cell r="Y292" t="str">
            <v>2-2-1-1-2-1-0-1-2-1-1-3-2-1-1-1-1-1-1</v>
          </cell>
          <cell r="Z292" t="str">
            <v>221180</v>
          </cell>
        </row>
        <row r="293">
          <cell r="Y293" t="str">
            <v>2-2-1-1-2-1-0-1-2-1-1-3-2-2-1-1-1-1-1</v>
          </cell>
          <cell r="Z293" t="str">
            <v>221380</v>
          </cell>
        </row>
        <row r="294">
          <cell r="Y294" t="str">
            <v>2-2-14-1-1-1-0-1-2-1-1-3-1-1-2-1-1-1-1</v>
          </cell>
          <cell r="Z294" t="str">
            <v>223103</v>
          </cell>
        </row>
        <row r="295">
          <cell r="Y295" t="str">
            <v>2-7-1-1-1-1-0-3-2-1-1-3-1-1-1-1-1-1-1</v>
          </cell>
          <cell r="Z295" t="str">
            <v>230100</v>
          </cell>
        </row>
        <row r="296">
          <cell r="Y296" t="str">
            <v>2-7-15-1-4-1-0-3-2-1-1-3-1-1-1-1-1-1-1</v>
          </cell>
          <cell r="Z296" t="str">
            <v>230164</v>
          </cell>
        </row>
        <row r="297">
          <cell r="Y297" t="str">
            <v>2-7-15-1-4-1-0-3-2-1-1-3-1-2-1-1-1-1-1</v>
          </cell>
          <cell r="Z297" t="str">
            <v>230364</v>
          </cell>
        </row>
        <row r="298">
          <cell r="Y298" t="str">
            <v>2-7-15-1-2-1-0-3-2-1-1-3-2-1-1-1-1-1-1</v>
          </cell>
          <cell r="Z298" t="str">
            <v>231184</v>
          </cell>
        </row>
        <row r="299">
          <cell r="Y299" t="str">
            <v>2-7-15-1-3-1-0-3-2-1-1-3-2-1-1-1-1-1-1</v>
          </cell>
          <cell r="Z299" t="str">
            <v>231194</v>
          </cell>
        </row>
        <row r="300">
          <cell r="Y300" t="str">
            <v>2-7-15-1-2-1-0-3-2-1-1-3-2-2-1-1-1-1-1</v>
          </cell>
          <cell r="Z300" t="str">
            <v>231384</v>
          </cell>
        </row>
        <row r="301">
          <cell r="Y301" t="str">
            <v>2-7-15-1-3-1-0-3-2-1-1-3-2-2-1-1-1-1-1</v>
          </cell>
          <cell r="Z301" t="str">
            <v>231394</v>
          </cell>
        </row>
        <row r="302">
          <cell r="Y302" t="str">
            <v>2-7-15-1-1-1-0-3-2-1-1-3-1-1-2-1-1-1-1</v>
          </cell>
          <cell r="Z302" t="str">
            <v>233104</v>
          </cell>
        </row>
        <row r="303">
          <cell r="Y303" t="str">
            <v>2-7-16-1-1-1-0-3-2-1-1-3-1-1-2-1-1-1-1</v>
          </cell>
          <cell r="Z303" t="str">
            <v>233106</v>
          </cell>
        </row>
        <row r="304">
          <cell r="Y304" t="str">
            <v>2-7-15-1-1-1-0-3-2-1-1-3-1-2-2-1-1-1-1</v>
          </cell>
          <cell r="Z304" t="str">
            <v>233304</v>
          </cell>
        </row>
        <row r="305">
          <cell r="Y305" t="str">
            <v>2-7-11-4-4-1-0-3-2-5-1-3-1-1-1-12-1-1-1</v>
          </cell>
          <cell r="Z305" t="str">
            <v>238118</v>
          </cell>
        </row>
        <row r="306">
          <cell r="Y306" t="str">
            <v>2-2-1-1-1-1-0-1-1-1-1-3-5-1-1-1-1-1-1</v>
          </cell>
          <cell r="Z306" t="str">
            <v>241100</v>
          </cell>
        </row>
        <row r="307">
          <cell r="Y307" t="str">
            <v>2-2-1-1-1-1-0-1-1-1-1-3-5-2-1-1-1-1-1</v>
          </cell>
          <cell r="Z307" t="str">
            <v>241300</v>
          </cell>
        </row>
        <row r="308">
          <cell r="Y308" t="str">
            <v>2-2-16-1-4-1-0-3-1-1-1-3-3-1-1-1-1-1-1</v>
          </cell>
          <cell r="Z308" t="str">
            <v>242166</v>
          </cell>
        </row>
        <row r="309">
          <cell r="Y309" t="str">
            <v>2-2-11-4-4-5-0-1-1-5-1-3-3-1-1-19-1-1-1</v>
          </cell>
          <cell r="Z309" t="str">
            <v>244188</v>
          </cell>
        </row>
        <row r="310">
          <cell r="Y310" t="str">
            <v>2-2-16-1-4-1-0-3-1-1-1-3-3-2-1-1-1-1-1</v>
          </cell>
          <cell r="Z310" t="str">
            <v>245166</v>
          </cell>
        </row>
        <row r="311">
          <cell r="Y311" t="str">
            <v>2-2-1-1-4-1-0-1-1-1-1-3-3-1-1-1-1-1-1</v>
          </cell>
          <cell r="Z311" t="str">
            <v>246100</v>
          </cell>
        </row>
        <row r="312">
          <cell r="Y312" t="str">
            <v>2-2-1-1-4-1-0-1-1-1-1-3-3-2-1-1-1-1-1</v>
          </cell>
          <cell r="Z312" t="str">
            <v>246300</v>
          </cell>
        </row>
        <row r="313">
          <cell r="Y313" t="str">
            <v>2-2-1-1-4-1-0-1-1-1-1-3-5-1-1-1-1-1-1</v>
          </cell>
          <cell r="Z313" t="str">
            <v>249100</v>
          </cell>
        </row>
        <row r="314">
          <cell r="Y314" t="str">
            <v>2-2-1-1-4-1-0-1-1-1-1-3-5-2-1-1-1-1-1</v>
          </cell>
          <cell r="Z314" t="str">
            <v>249300</v>
          </cell>
        </row>
        <row r="315">
          <cell r="Y315" t="str">
            <v>2-7-1-1-1-1-0-2-2-1-1-3-1-1-1-1-1-1-1</v>
          </cell>
          <cell r="Z315" t="str">
            <v>260100</v>
          </cell>
        </row>
        <row r="316">
          <cell r="Y316" t="str">
            <v>2-7-1-1-1-1-0-2-2-1-4-3-1-1-1-1-1-1-1</v>
          </cell>
          <cell r="Z316" t="str">
            <v>260120</v>
          </cell>
        </row>
        <row r="317">
          <cell r="Y317" t="str">
            <v>2-7-1-1-1-1-0-2-2-1-1-3-1-1-2-1-1-1-1</v>
          </cell>
          <cell r="Z317" t="str">
            <v>263100</v>
          </cell>
        </row>
        <row r="318">
          <cell r="Y318" t="str">
            <v>2-7-1-2-1-1-0-2-2-1-1-3-1-1-2-12-1-1-1</v>
          </cell>
          <cell r="Z318" t="str">
            <v>268110</v>
          </cell>
        </row>
        <row r="319">
          <cell r="Y319" t="str">
            <v>2-7-1-4-1-1-0-2-2-1-1-3-4-2-2-12-1-1-1</v>
          </cell>
          <cell r="Z319" t="str">
            <v>268340</v>
          </cell>
        </row>
        <row r="320">
          <cell r="Y320" t="str">
            <v>2-7-11-4-1-6-0-2-2-1-1-3-1-2-1-19-1-1-1</v>
          </cell>
          <cell r="Z320" t="str">
            <v>268948</v>
          </cell>
        </row>
        <row r="321">
          <cell r="Y321" t="str">
            <v>2-7-1-1-1-1-0-3-2-1-1-3-1-2-1-1-1-1-1</v>
          </cell>
          <cell r="Z321" t="str">
            <v>270300</v>
          </cell>
        </row>
        <row r="322">
          <cell r="Y322" t="str">
            <v>2-7-1-1-1-1-0-5-2-1-1-3-1-2-1-1-1-1-1</v>
          </cell>
          <cell r="Z322" t="str">
            <v>270400</v>
          </cell>
        </row>
        <row r="323">
          <cell r="Y323" t="str">
            <v>2-7-1-1-3-1-0-3-2-1-1-3-2-1-1-1-1-1-1</v>
          </cell>
          <cell r="Z323" t="str">
            <v>271190</v>
          </cell>
        </row>
        <row r="324">
          <cell r="Y324" t="str">
            <v>2-7-1-1-3-1-0-3-2-1-1-3-2-2-1-1-1-1-1</v>
          </cell>
          <cell r="Z324" t="str">
            <v>271390</v>
          </cell>
        </row>
        <row r="325">
          <cell r="Y325" t="str">
            <v>2-7-1-1-1-1-0-3-2-1-1-3-1-1-2-1-1-1-1</v>
          </cell>
          <cell r="Z325" t="str">
            <v>273100</v>
          </cell>
        </row>
        <row r="326">
          <cell r="Y326" t="str">
            <v>2-7-1-1-1-1-0-3-2-1-1-3-1-2-2-1-1-1-1</v>
          </cell>
          <cell r="Z326" t="str">
            <v>273300</v>
          </cell>
        </row>
        <row r="327">
          <cell r="Y327" t="str">
            <v>2-7-1-1-4-1-0-3-2-1-1-3-1-1-1-1-1-1-1</v>
          </cell>
          <cell r="Z327" t="str">
            <v>276190</v>
          </cell>
        </row>
        <row r="328">
          <cell r="Y328" t="str">
            <v>2-7-1-1-4-1-0-3-2-1-1-3-2-1-1-1-1-1-1</v>
          </cell>
          <cell r="Z328" t="str">
            <v>277190</v>
          </cell>
        </row>
        <row r="329">
          <cell r="Y329" t="str">
            <v>2-7-1-1-4-1-0-3-2-1-1-3-2-2-1-1-1-1-1</v>
          </cell>
          <cell r="Z329" t="str">
            <v>277390</v>
          </cell>
        </row>
        <row r="330">
          <cell r="Y330" t="str">
            <v>2-7-16-1-1-1-0-2-2-1-1-3-1-1-1-1-1-1-1</v>
          </cell>
          <cell r="Z330" t="str">
            <v>280106</v>
          </cell>
        </row>
        <row r="331">
          <cell r="Y331" t="str">
            <v>2-2-1-1-4-1-0-2-1-1-4-1-1-1-1-1-1-1-1</v>
          </cell>
          <cell r="Z331" t="str">
            <v>286031</v>
          </cell>
        </row>
        <row r="332">
          <cell r="Y332" t="str">
            <v>2-2-16-1-2-1-0-3-1-1-1-3-3-1-1-1-1-1-1</v>
          </cell>
          <cell r="Z332" t="str">
            <v>293186</v>
          </cell>
        </row>
        <row r="333">
          <cell r="Y333" t="str">
            <v>2-2-16-1-2-1-0-3-1-1-1-3-3-2-1-1-1-1-1</v>
          </cell>
          <cell r="Z333" t="str">
            <v>293386</v>
          </cell>
        </row>
        <row r="334">
          <cell r="Y334" t="str">
            <v>2-2-15-1-1-1-0-3-1-1-1-3-3-2-1-1-1-1-1</v>
          </cell>
          <cell r="Z334" t="str">
            <v>295304</v>
          </cell>
        </row>
        <row r="335">
          <cell r="Y335" t="str">
            <v>2-2-16-1-1-1-0-3-1-1-1-3-3-2-2-1-1-1-1</v>
          </cell>
          <cell r="Z335" t="str">
            <v>295306</v>
          </cell>
        </row>
        <row r="336">
          <cell r="Y336" t="str">
            <v>2-2-1-1-4-1-0-3-1-1-4-1-1-1-1-1-1-1-1</v>
          </cell>
          <cell r="Z336" t="str">
            <v>296030</v>
          </cell>
        </row>
        <row r="337">
          <cell r="Y337" t="str">
            <v>2-2-11-4-4-1-0-3-1-5-1-3-3-1-1-12-1-1-1</v>
          </cell>
          <cell r="Z337" t="str">
            <v>298118</v>
          </cell>
        </row>
        <row r="338">
          <cell r="Y338" t="str">
            <v>3-6-1-1-1-1-0-1-2-1-6-1-1-1-1-4-1-1-1</v>
          </cell>
          <cell r="Z338" t="str">
            <v>300118</v>
          </cell>
        </row>
        <row r="339">
          <cell r="Y339" t="str">
            <v>3-10-8-1-1-1-0-1-2-1-1-1-1-2-1-2-1-1-1</v>
          </cell>
          <cell r="Z339" t="str">
            <v>300202</v>
          </cell>
        </row>
        <row r="340">
          <cell r="Y340" t="str">
            <v>3-6-1-1-1-1-0-1-2-1-6-1-1-1-1-3-1-1-1</v>
          </cell>
          <cell r="Z340" t="str">
            <v>300318</v>
          </cell>
        </row>
        <row r="341">
          <cell r="Y341" t="str">
            <v>3-6-1-1-1-1-0-1-2-1-2-1-1-1-1-3-1-1-1</v>
          </cell>
          <cell r="Z341" t="str">
            <v>300918</v>
          </cell>
        </row>
        <row r="342">
          <cell r="Y342" t="str">
            <v>3-6-1-4-3-2-0-3-2-1-6-1-1-1-1-4-1-1-1</v>
          </cell>
          <cell r="Z342" t="str">
            <v>340320</v>
          </cell>
        </row>
        <row r="343">
          <cell r="Y343" t="str">
            <v>3-6-11-1-1-6-0-3-2-1-1-1-1-1-1-3-1-1-1</v>
          </cell>
          <cell r="Z343" t="str">
            <v>340715</v>
          </cell>
        </row>
        <row r="344">
          <cell r="Y344" t="str">
            <v>3-6-11-4-3-6-0-3-2-1-6-1-1-1-1-4-1-1-1</v>
          </cell>
          <cell r="Z344" t="str">
            <v>341345</v>
          </cell>
        </row>
        <row r="345">
          <cell r="Y345" t="str">
            <v>3-6-11-4-3-6-0-3-2-1-1-1-1-1-1-3-1-1-1</v>
          </cell>
          <cell r="Z345" t="str">
            <v>342035</v>
          </cell>
        </row>
        <row r="346">
          <cell r="Y346" t="str">
            <v>3-6-1-4-3-2-0-3-2-1-1-22-1-1-1-3-1-1-1</v>
          </cell>
          <cell r="Z346" t="str">
            <v>346035</v>
          </cell>
        </row>
        <row r="347">
          <cell r="Y347" t="str">
            <v>3-6-11-4-3-6-0-3-2-1-1-22-1-1-1-3-1-1-1</v>
          </cell>
          <cell r="Z347" t="str">
            <v>347035</v>
          </cell>
        </row>
        <row r="348">
          <cell r="Y348" t="str">
            <v>3-12-11-4-3-6-0-3-2-1-1-27-2-1-1-3-1-1-1</v>
          </cell>
          <cell r="Z348" t="str">
            <v>347055</v>
          </cell>
        </row>
        <row r="349">
          <cell r="Y349" t="str">
            <v>3-6-1-1-3-2-0-3-2-1-1-1-1-1-1-3-1-1-1</v>
          </cell>
          <cell r="Z349" t="str">
            <v>349020</v>
          </cell>
        </row>
        <row r="350">
          <cell r="Y350" t="str">
            <v>3-2-0-1-1-0-0-1-1-1-2-1-1-1-1-5-1-1-1</v>
          </cell>
          <cell r="Z350" t="str">
            <v>350500</v>
          </cell>
        </row>
        <row r="351">
          <cell r="Y351" t="str">
            <v>3-2-1-1-1-1-0-1-1-1-6-1-1-1-1-5-1-1-1</v>
          </cell>
          <cell r="Z351" t="str">
            <v>350508</v>
          </cell>
        </row>
        <row r="352">
          <cell r="Y352" t="str">
            <v>3-2-1-1-1-2-0-1-1-1-2-1-1-1-1-5-1-1-1</v>
          </cell>
          <cell r="Z352" t="str">
            <v>350509</v>
          </cell>
        </row>
        <row r="353">
          <cell r="Y353" t="str">
            <v>3-2-1-1-1-1-0-1-1-1-2-1-1-1-1-5-1-1-1</v>
          </cell>
          <cell r="Z353" t="str">
            <v>350608</v>
          </cell>
        </row>
        <row r="354">
          <cell r="Y354" t="str">
            <v>3-2-1-1-1-1-0-1-1-1-6-1-3-1-1-5-1-1-1</v>
          </cell>
          <cell r="Z354" t="str">
            <v>352508</v>
          </cell>
        </row>
        <row r="355">
          <cell r="Y355" t="str">
            <v>3-6-1-1-3-2-0-5-2-1-1-1-1-1-1-3-1-1-1</v>
          </cell>
          <cell r="Z355" t="str">
            <v>359020</v>
          </cell>
        </row>
        <row r="356">
          <cell r="Y356" t="str">
            <v>3-6-12-1-1-6-0-5-2-1-1-1-1-1-1-3-1-1-1</v>
          </cell>
          <cell r="Z356" t="str">
            <v>370014</v>
          </cell>
        </row>
        <row r="357">
          <cell r="Y357" t="str">
            <v>3-6-1-1-1-1-0-5-2-1-1-1-1-1-1-3-1-1-1</v>
          </cell>
          <cell r="Z357" t="str">
            <v>370018</v>
          </cell>
        </row>
        <row r="358">
          <cell r="Y358" t="str">
            <v>3-6-1-1-1-2-0-5-2-1-1-1-1-1-1-3-1-1-1</v>
          </cell>
          <cell r="Z358" t="str">
            <v>370019</v>
          </cell>
        </row>
        <row r="359">
          <cell r="Y359" t="str">
            <v>3-6-11-4-1-6-0-5-2-1-1-1-0-1-1-3-1-1-1</v>
          </cell>
          <cell r="Z359" t="str">
            <v>370035</v>
          </cell>
        </row>
        <row r="360">
          <cell r="Y360" t="str">
            <v>3-6-11-4-3-16-0-5-2-1-1-1-1-1-1-3-1-1-1</v>
          </cell>
          <cell r="Z360" t="str">
            <v>370048</v>
          </cell>
        </row>
        <row r="361">
          <cell r="Y361" t="str">
            <v>3-6-1-1-1-1-0-5-2-1-6-1-1-1-1-4-1-1-1</v>
          </cell>
          <cell r="Z361" t="str">
            <v>370118</v>
          </cell>
        </row>
        <row r="362">
          <cell r="Y362" t="str">
            <v>3-10-8-1-1-1-0-5-2-1-1-1-1-2-1-2-1-1-1</v>
          </cell>
          <cell r="Z362" t="str">
            <v>370202</v>
          </cell>
        </row>
        <row r="363">
          <cell r="Y363" t="str">
            <v>3-6-11-1-1-6-0-5-2-1-1-1-1-1-1-3-1-1-1</v>
          </cell>
          <cell r="Z363" t="str">
            <v>370715</v>
          </cell>
        </row>
        <row r="364">
          <cell r="Y364" t="str">
            <v>3-12-11-4-3-6-0-5-2-1-1-27-2-1-1-3-1-1-1</v>
          </cell>
          <cell r="Z364" t="str">
            <v>377055</v>
          </cell>
        </row>
        <row r="365">
          <cell r="Y365" t="str">
            <v>3-6-11-4-3-6-0-5-2-1-1-1-2-1-1-3-1-1-1</v>
          </cell>
          <cell r="Z365" t="str">
            <v>379035</v>
          </cell>
        </row>
        <row r="366">
          <cell r="Y366" t="str">
            <v>3-6-12-1-1-6-0-2-2-1-1-1-1-1-1-3-1-1-1</v>
          </cell>
          <cell r="Z366" t="str">
            <v>380014</v>
          </cell>
        </row>
        <row r="367">
          <cell r="Y367" t="str">
            <v>3-6-1-1-1-1-0-2-2-1-1-1-1-1-1-3-1-1-1</v>
          </cell>
          <cell r="Z367" t="str">
            <v>380018</v>
          </cell>
        </row>
        <row r="368">
          <cell r="Y368" t="str">
            <v>3-6-1-1-1-1-0-2-2-1-6-1-1-1-1-4-1-1-1</v>
          </cell>
          <cell r="Z368" t="str">
            <v>380118</v>
          </cell>
        </row>
        <row r="369">
          <cell r="Y369" t="str">
            <v>3-6-1-1-1-2-0-2-2-1-6-1-1-1-1-3-1-1-1</v>
          </cell>
          <cell r="Z369" t="str">
            <v>380310</v>
          </cell>
        </row>
        <row r="370">
          <cell r="Y370" t="str">
            <v>3-6-12-1-1-6-0-2-2-1-6-1-1-1-1-3-1-1-1</v>
          </cell>
          <cell r="Z370" t="str">
            <v>380314</v>
          </cell>
        </row>
        <row r="371">
          <cell r="Y371" t="str">
            <v>3-6-1-1-1-1-0-2-2-1-6-1-1-1-1-3-1-1-1</v>
          </cell>
          <cell r="Z371" t="str">
            <v>380318</v>
          </cell>
        </row>
        <row r="372">
          <cell r="Y372" t="str">
            <v>3-6-1-4-3-2-0-2-2-1-6-1-1-1-1-4-1-1-1</v>
          </cell>
          <cell r="Z372" t="str">
            <v>380320</v>
          </cell>
        </row>
        <row r="373">
          <cell r="Y373" t="str">
            <v>3-6-11-4-3-6-0-2-2-1-6-1-1-1-1-4-1-1-1</v>
          </cell>
          <cell r="Z373" t="str">
            <v>381345</v>
          </cell>
        </row>
        <row r="374">
          <cell r="Y374" t="str">
            <v>3-6-11-4-3-6-0-2-2-1-6-1-2-1-1-3-1-1-1</v>
          </cell>
          <cell r="Z374" t="str">
            <v>385385</v>
          </cell>
        </row>
        <row r="375">
          <cell r="Y375" t="str">
            <v>3-6-1-1-1-2-0-3-2-1-1-1-1-1-1-3-1-1-1</v>
          </cell>
          <cell r="Z375" t="str">
            <v>390000</v>
          </cell>
        </row>
        <row r="376">
          <cell r="Y376" t="str">
            <v>3-6-12-1-1-6-0-3-2-1-1-1-1-1-1-3-1-1-1</v>
          </cell>
          <cell r="Z376" t="str">
            <v>390014</v>
          </cell>
        </row>
        <row r="377">
          <cell r="Y377" t="str">
            <v>3-6-1-1-1-1-0-3-2-1-1-1-1-1-1-3-1-1-1</v>
          </cell>
          <cell r="Z377" t="str">
            <v>390018</v>
          </cell>
        </row>
        <row r="378">
          <cell r="Y378" t="str">
            <v>3-6-11-4-1-6-0-3-2-1-1-1-0-1-1-3-1-1-1</v>
          </cell>
          <cell r="Z378" t="str">
            <v>390035</v>
          </cell>
        </row>
        <row r="379">
          <cell r="Y379" t="str">
            <v>3-6-11-4-3-16-0-3-2-1-1-1-1-1-1-3-1-1-1</v>
          </cell>
          <cell r="Z379" t="str">
            <v>390048</v>
          </cell>
        </row>
        <row r="380">
          <cell r="Y380" t="str">
            <v>3-6-1-1-1-1-0-3-2-1-6-1-1-1-1-4-1-1-1</v>
          </cell>
          <cell r="Z380" t="str">
            <v>390118</v>
          </cell>
        </row>
        <row r="381">
          <cell r="Y381" t="str">
            <v>3-6-8-1-1-1-0-3-2-1-1-1-1-2-1-2-1-1-1</v>
          </cell>
          <cell r="Z381" t="str">
            <v>390201</v>
          </cell>
        </row>
        <row r="382">
          <cell r="Y382" t="str">
            <v>3-10-8-1-1-1-0-3-2-1-1-1-1-2-1-2-1-1-1</v>
          </cell>
          <cell r="Z382" t="str">
            <v>390202</v>
          </cell>
        </row>
        <row r="383">
          <cell r="Y383" t="str">
            <v>3-6-1-1-1-1-0-1-2-1-1-1-1-1-1-3-1-1-1</v>
          </cell>
          <cell r="Z383" t="str">
            <v>390718</v>
          </cell>
        </row>
        <row r="384">
          <cell r="Y384" t="str">
            <v>3-6-8-1-3-6-0-3-2-1-1-1-1-1-1-3-1-1-1</v>
          </cell>
          <cell r="Z384" t="str">
            <v>391093</v>
          </cell>
        </row>
        <row r="385">
          <cell r="Y385" t="str">
            <v>3-6-8-1-3-6-0-3-2-1-1-1-2-1-1-3-1-1-1</v>
          </cell>
          <cell r="Z385" t="str">
            <v>395093</v>
          </cell>
        </row>
        <row r="386">
          <cell r="Y386" t="str">
            <v>3-6-1-1-1-1-0-3-2-1-1-1-1-1-2-3-1-1-1</v>
          </cell>
          <cell r="Z386" t="str">
            <v>398018</v>
          </cell>
        </row>
        <row r="387">
          <cell r="Y387" t="str">
            <v>3-6-1-1-1-1-0-3-2-1-6-1-1-1-2-4-1-1-1</v>
          </cell>
          <cell r="Z387" t="str">
            <v>398118</v>
          </cell>
        </row>
        <row r="388">
          <cell r="Y388" t="str">
            <v>3-6-8-1-1-1-0-3-2-1-1-1-1-2-2-2-1-1-1</v>
          </cell>
          <cell r="Z388" t="str">
            <v>398201</v>
          </cell>
        </row>
        <row r="389">
          <cell r="Y389" t="str">
            <v>3-6-1-1-1-1-0-1-2-1-1-1-1-1-2-3-1-1-1</v>
          </cell>
          <cell r="Z389" t="str">
            <v>398718</v>
          </cell>
        </row>
        <row r="390">
          <cell r="Y390" t="str">
            <v>3-6-11-4-3-6-0-3-2-1-1-1-2-1-1-3-1-1-1</v>
          </cell>
          <cell r="Z390" t="str">
            <v>399035</v>
          </cell>
        </row>
        <row r="391">
          <cell r="Y391" t="str">
            <v>4-0-12-2-1-6-0-1-3-1-1-1-1-1-1-7-2-1-1</v>
          </cell>
          <cell r="Z391" t="str">
            <v>411613</v>
          </cell>
        </row>
        <row r="392">
          <cell r="Y392" t="str">
            <v>4-2-11-2-1-6-0-1-3-6-1-1-1-1-1-7-1-1-1</v>
          </cell>
          <cell r="Z392" t="str">
            <v>411623</v>
          </cell>
        </row>
        <row r="393">
          <cell r="Y393" t="str">
            <v>4-2-11-2-4-6-0-1-4-1-1-1-1-1-1-7-1-1-1</v>
          </cell>
          <cell r="Z393" t="str">
            <v>413623</v>
          </cell>
        </row>
        <row r="394">
          <cell r="Y394" t="str">
            <v>4-6-1-4-1-2-0-3-2-1-1-40-1-1-1-8-1-1-1</v>
          </cell>
          <cell r="Z394" t="str">
            <v>421546</v>
          </cell>
        </row>
        <row r="395">
          <cell r="Y395" t="str">
            <v>4-2-11-2-1-6-0-5-3-6-1-1-1-1-1-7-1-1-1</v>
          </cell>
          <cell r="Z395" t="str">
            <v>421623</v>
          </cell>
        </row>
        <row r="396">
          <cell r="Y396" t="str">
            <v>4-6-1-1-1-1-0-3-2-1-1-1-1-1-1-8-1-1-1</v>
          </cell>
          <cell r="Z396" t="str">
            <v>441004</v>
          </cell>
        </row>
        <row r="397">
          <cell r="Y397" t="str">
            <v>4-6-12-1-1-6-0-3-2-1-1-1-1-1-1-8-1-1-1</v>
          </cell>
          <cell r="Z397" t="str">
            <v>441005</v>
          </cell>
        </row>
        <row r="398">
          <cell r="Y398" t="str">
            <v>4-6-1-1-1-2-0-3-2-1-1-1-1-1-1-8-1-1-1</v>
          </cell>
          <cell r="Z398" t="str">
            <v>441006</v>
          </cell>
        </row>
        <row r="399">
          <cell r="Y399" t="str">
            <v>4-12-1-1-1-2-0-3-2-1-1-1-1-1-1-8-1-1-1</v>
          </cell>
          <cell r="Z399" t="str">
            <v>441007</v>
          </cell>
        </row>
        <row r="400">
          <cell r="Y400" t="str">
            <v>4-6-1-1-3-2-0-3-2-1-1-1-0-1-1-8-1-1-1</v>
          </cell>
          <cell r="Z400" t="str">
            <v>442004</v>
          </cell>
        </row>
        <row r="401">
          <cell r="Y401" t="str">
            <v>4-6-11-4-3-6-0-3-2-1-1-1-0-1-1-8-1-1-1</v>
          </cell>
          <cell r="Z401" t="str">
            <v>442043</v>
          </cell>
        </row>
        <row r="402">
          <cell r="Y402" t="str">
            <v>4-6-1-4-3-1-0-3-2-1-1-21-1-1-1-8-1-1-1</v>
          </cell>
          <cell r="Z402" t="str">
            <v>442144</v>
          </cell>
        </row>
        <row r="403">
          <cell r="Y403" t="str">
            <v>4-6-1-4-3-2-0-3-2-1-1-21-1-1-1-8-1-1-1</v>
          </cell>
          <cell r="Z403" t="str">
            <v>442146</v>
          </cell>
        </row>
        <row r="404">
          <cell r="Y404" t="str">
            <v>4-6-1-1-3-2-0-3-2-1-1-21-1-1-1-8-1-1-1</v>
          </cell>
          <cell r="Z404" t="str">
            <v>442506</v>
          </cell>
        </row>
        <row r="405">
          <cell r="Y405" t="str">
            <v>4-6-11-4-3-6-0-3-2-1-1-21-1-1-1-8-1-1-1</v>
          </cell>
          <cell r="Z405" t="str">
            <v>442543</v>
          </cell>
        </row>
        <row r="406">
          <cell r="Y406" t="str">
            <v>4-6-1-1-3-2-0-3-2-1-1-42-1-1-1-8-1-1-1</v>
          </cell>
          <cell r="Z406" t="str">
            <v>442706</v>
          </cell>
        </row>
        <row r="407">
          <cell r="Y407" t="str">
            <v>4-6-11-4-3-6-0-3-2-1-1-42-1-1-1-8-1-1-1</v>
          </cell>
          <cell r="Z407" t="str">
            <v>442743</v>
          </cell>
        </row>
        <row r="408">
          <cell r="Y408" t="str">
            <v>4-6-1-4-3-2-0-3-2-1-1-42-1-1-1-8-1-1-1</v>
          </cell>
          <cell r="Z408" t="str">
            <v>442746</v>
          </cell>
        </row>
        <row r="409">
          <cell r="Y409" t="str">
            <v>4-12-11-4-3-6-0-5-2-1-1-43-1-1-1-8-1-1-1</v>
          </cell>
          <cell r="Z409" t="str">
            <v>442843</v>
          </cell>
        </row>
        <row r="410">
          <cell r="Y410" t="str">
            <v>4-6-1-1-3-2-0-3-2-1-1-1-1-1-1-8-1-1-1</v>
          </cell>
          <cell r="Z410" t="str">
            <v>442906</v>
          </cell>
        </row>
        <row r="411">
          <cell r="Y411" t="str">
            <v>4-6-11-4-3-6-0-3-2-1-1-1-1-1-1-8-1-1-1</v>
          </cell>
          <cell r="Z411" t="str">
            <v>442943</v>
          </cell>
        </row>
        <row r="412">
          <cell r="Y412" t="str">
            <v>4-1-1-4-3-2-0-3-2-1-1-43-1-1-2-8-1-1-1</v>
          </cell>
          <cell r="Z412" t="str">
            <v>448840</v>
          </cell>
        </row>
        <row r="413">
          <cell r="Y413" t="str">
            <v>4-1-11-4-3-6-0-3-2-1-1-43-1-1-2-8-1-1-1</v>
          </cell>
          <cell r="Z413" t="str">
            <v>448842</v>
          </cell>
        </row>
        <row r="414">
          <cell r="Y414" t="str">
            <v>4-6-1-1-1-1-0-5-2-1-1-1-1-1-1-8-1-1-1</v>
          </cell>
          <cell r="Z414" t="str">
            <v>451004</v>
          </cell>
        </row>
        <row r="415">
          <cell r="Y415" t="str">
            <v>4-6-12-1-1-6-0-5-2-1-1-1-1-1-1-8-1-1-1</v>
          </cell>
          <cell r="Z415" t="str">
            <v>451005</v>
          </cell>
        </row>
        <row r="416">
          <cell r="Y416" t="str">
            <v>4-6-1-1-1-2-0-5-2-1-1-1-1-1-1-8-1-1-1</v>
          </cell>
          <cell r="Z416" t="str">
            <v>451006</v>
          </cell>
        </row>
        <row r="417">
          <cell r="Y417" t="str">
            <v>4-12-1-1-1-2-0-5-2-1-1-1-1-1-1-8-1-1-1</v>
          </cell>
          <cell r="Z417" t="str">
            <v>451007</v>
          </cell>
        </row>
        <row r="418">
          <cell r="Y418" t="str">
            <v>4-6-12-4-1-6-5-5-2-1-1-1-1-1-1-8-1-1-1</v>
          </cell>
          <cell r="Z418" t="str">
            <v>451045</v>
          </cell>
        </row>
        <row r="419">
          <cell r="Y419" t="str">
            <v>4-6-1-4-1-2-0-5-2-1-1-40-1-1-1-8-1-1-1</v>
          </cell>
          <cell r="Z419" t="str">
            <v>451546</v>
          </cell>
        </row>
        <row r="420">
          <cell r="Y420" t="str">
            <v>4-6-1-4-3-1-0-5-2-1-1-21-1-1-1-8-1-1-1</v>
          </cell>
          <cell r="Z420" t="str">
            <v>452144</v>
          </cell>
        </row>
        <row r="421">
          <cell r="Y421" t="str">
            <v>4-6-1-4-3-2-0-5-2-1-1-21-1-1-1-8-1-1-1</v>
          </cell>
          <cell r="Z421" t="str">
            <v>452146</v>
          </cell>
        </row>
        <row r="422">
          <cell r="Y422" t="str">
            <v>4-6-11-4-3-6-0-5-2-1-1-42-1-1-1-8-1-1-1</v>
          </cell>
          <cell r="Z422" t="str">
            <v>452742</v>
          </cell>
        </row>
        <row r="423">
          <cell r="Y423" t="str">
            <v>4-6-11-4-3-6-0-5-2-1-1-21-1-1-1-8-1-1-1</v>
          </cell>
          <cell r="Z423" t="str">
            <v>452743</v>
          </cell>
        </row>
        <row r="424">
          <cell r="Y424" t="str">
            <v>4-6-1-4-3-2-0-5-2-1-1-42-1-1-1-8-1-1-1</v>
          </cell>
          <cell r="Z424" t="str">
            <v>452746</v>
          </cell>
        </row>
        <row r="425">
          <cell r="Y425" t="str">
            <v>4-6-1-1-3-2-0-5-2-1-1-1-1-1-1-8-1-1-1</v>
          </cell>
          <cell r="Z425" t="str">
            <v>452906</v>
          </cell>
        </row>
        <row r="426">
          <cell r="Y426" t="str">
            <v>4-6-11-4-3-6-0-5-2-1-1-1-0-1-1-8-1-1-1</v>
          </cell>
          <cell r="Z426" t="str">
            <v>454042</v>
          </cell>
        </row>
        <row r="427">
          <cell r="Y427" t="str">
            <v>4-6-11-4-3-6-0-5-2-1-1-43-1-1-1-8-1-1-1</v>
          </cell>
          <cell r="Z427" t="str">
            <v>455742</v>
          </cell>
        </row>
        <row r="428">
          <cell r="Y428" t="str">
            <v>4-6-1-4-3-2-0-5-2-1-1-43-1-1-1-8-1-1-1</v>
          </cell>
          <cell r="Z428" t="str">
            <v>455746</v>
          </cell>
        </row>
        <row r="429">
          <cell r="Y429" t="str">
            <v>4-1-1-4-3-2-0-5-2-1-1-43-1-1-2-8-1-1-1</v>
          </cell>
          <cell r="Z429" t="str">
            <v>458840</v>
          </cell>
        </row>
        <row r="430">
          <cell r="Y430" t="str">
            <v>4-1-11-4-3-6-0-5-2-1-1-43-1-1-2-8-1-1-1</v>
          </cell>
          <cell r="Z430" t="str">
            <v>458842</v>
          </cell>
        </row>
        <row r="431">
          <cell r="Y431" t="str">
            <v>4-12-12-2-0-6-0-2-3-1-1-1-1-1-1-6-1-1-1</v>
          </cell>
          <cell r="Z431" t="str">
            <v>460234</v>
          </cell>
        </row>
        <row r="432">
          <cell r="Y432" t="str">
            <v>4-6-11-1-1-6-0-2-2-1-1-1-1-1-1-8-1-1-1</v>
          </cell>
          <cell r="Z432" t="str">
            <v>460903</v>
          </cell>
        </row>
        <row r="433">
          <cell r="Y433" t="str">
            <v>4-6-1-1-1-2-0-2-2-1-1-1-1-1-1-8-1-1-1</v>
          </cell>
          <cell r="Z433" t="str">
            <v>460906</v>
          </cell>
        </row>
        <row r="434">
          <cell r="Y434" t="str">
            <v>4-6-12-1-1-6-0-2-2-1-1-1-1-1-1-8-1-1-1</v>
          </cell>
          <cell r="Z434" t="str">
            <v>461005</v>
          </cell>
        </row>
        <row r="435">
          <cell r="Y435" t="str">
            <v>4-6-12-4-1-6-5-2-2-1-1-1-1-1-1-8-1-1-1</v>
          </cell>
          <cell r="Z435" t="str">
            <v>461045</v>
          </cell>
        </row>
        <row r="436">
          <cell r="Y436" t="str">
            <v>4-6-12-2-3-6-0-2-2-1-1-1-1-1-1-8-1-1-1</v>
          </cell>
          <cell r="Z436" t="str">
            <v>462012</v>
          </cell>
        </row>
        <row r="437">
          <cell r="Y437" t="str">
            <v>4-6-11-4-3-6-0-2-2-1-1-1-0-1-1-8-1-1-1</v>
          </cell>
          <cell r="Z437" t="str">
            <v>462043</v>
          </cell>
        </row>
        <row r="438">
          <cell r="Y438" t="str">
            <v>4-6-11-4-3-6-0-2-2-1-1-21-1-1-1-8-1-1-1</v>
          </cell>
          <cell r="Z438" t="str">
            <v>462543</v>
          </cell>
        </row>
        <row r="439">
          <cell r="Y439" t="str">
            <v>4-6-1-1-3-2-0-2-2-1-1-1-1-1-1-8-1-1-1</v>
          </cell>
          <cell r="Z439" t="str">
            <v>462906</v>
          </cell>
        </row>
        <row r="440">
          <cell r="Y440" t="str">
            <v>4-6-11-4-3-6-0-2-2-1-1-1-1-1-1-8-1-1-1</v>
          </cell>
          <cell r="Z440" t="str">
            <v>462943</v>
          </cell>
        </row>
        <row r="441">
          <cell r="Y441" t="str">
            <v>4-6-1-1-3-1-0-2-2-1-6-1-1-1-1-8-1-1-1</v>
          </cell>
          <cell r="Z441" t="str">
            <v>462951</v>
          </cell>
        </row>
        <row r="442">
          <cell r="Y442" t="str">
            <v>4-6-11-4-4-6-0-2-2-1-1-1-1-1-1-8-1-1-1</v>
          </cell>
          <cell r="Z442" t="str">
            <v>463943</v>
          </cell>
        </row>
        <row r="443">
          <cell r="Y443" t="str">
            <v>4-12-1-2-0-1-0-5-5-1-1-1-1-1-1-6-1-1-1</v>
          </cell>
          <cell r="Z443" t="str">
            <v>470234</v>
          </cell>
        </row>
        <row r="444">
          <cell r="Y444" t="str">
            <v>4-12-12-2-0-6-0-5-5-1-1-1-1-1-1-6-1-1-1</v>
          </cell>
          <cell r="Z444" t="str">
            <v>470235</v>
          </cell>
        </row>
        <row r="445">
          <cell r="Y445" t="str">
            <v>4-6-1-2-0-1-0-5-5-1-1-1-1-1-1-6-1-1-1</v>
          </cell>
          <cell r="Z445" t="str">
            <v>470238</v>
          </cell>
        </row>
        <row r="446">
          <cell r="Y446" t="str">
            <v>4-9-1-2-0-1-0-5-5-1-1-1-1-1-1-6-1-1-1</v>
          </cell>
          <cell r="Z446" t="str">
            <v>470239</v>
          </cell>
        </row>
        <row r="447">
          <cell r="Y447" t="str">
            <v>4-12-1-2-3-1-0-5-5-1-1-21-1-1-1-6-1-1-1</v>
          </cell>
          <cell r="Z447" t="str">
            <v>472131</v>
          </cell>
        </row>
        <row r="448">
          <cell r="Y448" t="str">
            <v>4-12-11-2-3-6-0-5-5-1-1-21-1-1-1-6-1-1-1</v>
          </cell>
          <cell r="Z448" t="str">
            <v>472133</v>
          </cell>
        </row>
        <row r="449">
          <cell r="Y449" t="str">
            <v>4-12-1-2-3-2-0-5-5-1-1-1-1-1-1-6-1-1-1</v>
          </cell>
          <cell r="Z449" t="str">
            <v>472236</v>
          </cell>
        </row>
        <row r="450">
          <cell r="Y450" t="str">
            <v>4-12-11-2-3-6-0-5-5-1-1-42-1-1-1-6-1-1-1</v>
          </cell>
          <cell r="Z450" t="str">
            <v>472433</v>
          </cell>
        </row>
        <row r="451">
          <cell r="Y451" t="str">
            <v>4-12-1-2-3-2-0-5-5-1-1-42-1-1-1-6-1-1-1</v>
          </cell>
          <cell r="Z451" t="str">
            <v>472436</v>
          </cell>
        </row>
        <row r="452">
          <cell r="Y452" t="str">
            <v>4-12-1-2-3-13-0-5-5-1-1-10-1-1-1-6-1-1-1</v>
          </cell>
          <cell r="Z452" t="str">
            <v>472831</v>
          </cell>
        </row>
        <row r="453">
          <cell r="Y453" t="str">
            <v>4-12-11-2-3-6-0-5-5-1-1-10-1-1-1-6-1-1-1</v>
          </cell>
          <cell r="Z453" t="str">
            <v>472833</v>
          </cell>
        </row>
        <row r="454">
          <cell r="Y454" t="str">
            <v>4-12-1-2-3-2-0-5-5-1-1-10-1-1-1-6-1-1-1</v>
          </cell>
          <cell r="Z454" t="str">
            <v>472836</v>
          </cell>
        </row>
        <row r="455">
          <cell r="Y455" t="str">
            <v>4-12-12-2-0-6-0-2-5-1-1-1-1-1-1-6-1-1-1</v>
          </cell>
          <cell r="Z455" t="str">
            <v>480235</v>
          </cell>
        </row>
        <row r="456">
          <cell r="Y456" t="str">
            <v>4-12-11-2-3-6-0-2-5-1-1-21-1-1-1-6-1-1-1</v>
          </cell>
          <cell r="Z456" t="str">
            <v>482133</v>
          </cell>
        </row>
        <row r="457">
          <cell r="Y457" t="str">
            <v>4-12-1-2-3-1-0-2-5-1-6-1-1-1-1-6-1-1-1</v>
          </cell>
          <cell r="Z457" t="str">
            <v>482251</v>
          </cell>
        </row>
        <row r="458">
          <cell r="Y458" t="str">
            <v>4-12-11-2-3-6-0-2-5-1-1-10-1-1-1-6-1-1-1</v>
          </cell>
          <cell r="Z458" t="str">
            <v>482833</v>
          </cell>
        </row>
        <row r="459">
          <cell r="Y459" t="str">
            <v>4-12-1-2-0-1-0-3-5-1-1-1-1-1-1-6-1-1-1</v>
          </cell>
          <cell r="Z459" t="str">
            <v>490234</v>
          </cell>
        </row>
        <row r="460">
          <cell r="Y460" t="str">
            <v>4-12-12-2-0-6-0-3-5-1-1-1-1-1-1-6-1-1-1</v>
          </cell>
          <cell r="Z460" t="str">
            <v>490235</v>
          </cell>
        </row>
        <row r="461">
          <cell r="Y461" t="str">
            <v>4-6-1-2-0-1-0-3-5-1-1-1-1-1-1-6-1-1-1</v>
          </cell>
          <cell r="Z461" t="str">
            <v>490238</v>
          </cell>
        </row>
        <row r="462">
          <cell r="Y462" t="str">
            <v>4-9-1-2-0-1-0-3-5-1-1-1-1-1-1-6-1-1-1</v>
          </cell>
          <cell r="Z462" t="str">
            <v>490239</v>
          </cell>
        </row>
        <row r="463">
          <cell r="Y463" t="str">
            <v>4-12-11-2-3-6-0-3-5-1-1-21-1-1-1-6-1-1-1</v>
          </cell>
          <cell r="Z463" t="str">
            <v>492123</v>
          </cell>
        </row>
        <row r="464">
          <cell r="Y464" t="str">
            <v>4-12-1-2-3-1-0-3-5-1-1-21-1-1-1-6-1-1-1</v>
          </cell>
          <cell r="Z464" t="str">
            <v>492131</v>
          </cell>
        </row>
        <row r="465">
          <cell r="Y465" t="str">
            <v>4-12-1-2-3-2-0-3-5-1-1-1-1-1-1-6-1-1-1</v>
          </cell>
          <cell r="Z465" t="str">
            <v>492236</v>
          </cell>
        </row>
        <row r="466">
          <cell r="Y466" t="str">
            <v>4-12-11-2-3-6-0-3-5-1-1-10-1-1-1-6-1-1-1</v>
          </cell>
          <cell r="Z466" t="str">
            <v>492323</v>
          </cell>
        </row>
        <row r="467">
          <cell r="Y467" t="str">
            <v>4-12-11-2-3-6-0-3-5-1-1-42-1-1-1-6-1-1-1</v>
          </cell>
          <cell r="Z467" t="str">
            <v>492733</v>
          </cell>
        </row>
        <row r="468">
          <cell r="Y468" t="str">
            <v>4-12-1-2-3-2-0-3-5-1-1-42-1-1-1-6-1-1-1</v>
          </cell>
          <cell r="Z468" t="str">
            <v>492736</v>
          </cell>
        </row>
        <row r="469">
          <cell r="Y469" t="str">
            <v>4-12-1-2-3-2-0-3-5-1-1-10-1-1-1-6-1-1-1</v>
          </cell>
          <cell r="Z469" t="str">
            <v>492836</v>
          </cell>
        </row>
        <row r="470">
          <cell r="Y470" t="str">
            <v>4-12-1-2-3-1-0-3-5-1-1-10-1-1-1-6-1-1-1</v>
          </cell>
          <cell r="Z470" t="str">
            <v>498831</v>
          </cell>
        </row>
        <row r="471">
          <cell r="Y471" t="str">
            <v>5-6-1-1-1-4-0-1-2-2-1-1-1-1-1-1-2-1-1</v>
          </cell>
          <cell r="Z471" t="str">
            <v>500000</v>
          </cell>
        </row>
        <row r="472">
          <cell r="Y472" t="str">
            <v>5-6-1-2-1-4-0-1-2-2-1-1-1-1-1-1-2-1-1</v>
          </cell>
          <cell r="Z472" t="str">
            <v>500010</v>
          </cell>
        </row>
        <row r="473">
          <cell r="Y473" t="str">
            <v>5-2-1-1-1-4-0-1-2-8-3-1-1-1-1-1-1-1-1</v>
          </cell>
          <cell r="Z473" t="str">
            <v>500039</v>
          </cell>
        </row>
        <row r="474">
          <cell r="Y474" t="str">
            <v>5-6-1-1-1-4-0-1-2-2-1-3-1-1-1-1-2-1-1</v>
          </cell>
          <cell r="Z474" t="str">
            <v>500100</v>
          </cell>
        </row>
        <row r="475">
          <cell r="Y475" t="str">
            <v>5-6-1-2-1-4-0-1-2-2-1-3-1-1-1-1-2-1-1</v>
          </cell>
          <cell r="Z475" t="str">
            <v>500110</v>
          </cell>
        </row>
        <row r="476">
          <cell r="Y476" t="str">
            <v>5-10-1-1-1-4-0-1-2-1-1-1-1-1-1-1-2-1-1</v>
          </cell>
          <cell r="Z476" t="str">
            <v>500190</v>
          </cell>
        </row>
        <row r="477">
          <cell r="Y477" t="str">
            <v>5-6-1-1-1-4-0-1-2-2-1-1-1-2-1-1-2-1-1</v>
          </cell>
          <cell r="Z477" t="str">
            <v>500200</v>
          </cell>
        </row>
        <row r="478">
          <cell r="Y478" t="str">
            <v>5-6-1-1-2-4-0-1-2-2-1-3-1-1-1-1-2-1-1</v>
          </cell>
          <cell r="Z478" t="str">
            <v>500500</v>
          </cell>
        </row>
        <row r="479">
          <cell r="Y479" t="str">
            <v>5-6-1-1-1-4-0-1-2-0-1-1-1-1-1-11-2-1-1</v>
          </cell>
          <cell r="Z479" t="str">
            <v>501009</v>
          </cell>
        </row>
        <row r="480">
          <cell r="Y480" t="str">
            <v>5-6-1-1-1-4-0-1-2-5-1-3-1-1-1-1-2-1-1</v>
          </cell>
          <cell r="Z480" t="str">
            <v>501100</v>
          </cell>
        </row>
        <row r="481">
          <cell r="Y481" t="str">
            <v>5-6-1-1-1-4-0-1-2-5-3-3-1-1-1-1-1-1-1</v>
          </cell>
          <cell r="Z481" t="str">
            <v>501139</v>
          </cell>
        </row>
        <row r="482">
          <cell r="Y482" t="str">
            <v>5-10-1-1-1-4-0-1-2-9-1-3-1-1-1-1-1-1-3</v>
          </cell>
          <cell r="Z482" t="str">
            <v>501405</v>
          </cell>
        </row>
        <row r="483">
          <cell r="Y483" t="str">
            <v>5-10-1-2-1-4-0-1-2-9-1-3-1-1-1-1-1-1-3</v>
          </cell>
          <cell r="Z483" t="str">
            <v>501415</v>
          </cell>
        </row>
        <row r="484">
          <cell r="Y484" t="str">
            <v>5-6-1-1-3-2-0-1-2-0-1-1-3-1-1-11-2-1-1</v>
          </cell>
          <cell r="Z484" t="str">
            <v>504094</v>
          </cell>
        </row>
        <row r="485">
          <cell r="Y485" t="str">
            <v>5-10-1-1-3-4-0-1-2-9-1-3-1-2-1-1-2-1-1</v>
          </cell>
          <cell r="Z485" t="str">
            <v>504190</v>
          </cell>
        </row>
        <row r="486">
          <cell r="Y486" t="str">
            <v>5-10-1-1-1-4-0-1-2-2-1-1-1-1-1-1-2-1-1</v>
          </cell>
          <cell r="Z486" t="str">
            <v>505000</v>
          </cell>
        </row>
        <row r="487">
          <cell r="Y487" t="str">
            <v>5-10-1-2-1-4-0-1-2-2-1-1-1-1-1-1-2-1-1</v>
          </cell>
          <cell r="Z487" t="str">
            <v>505010</v>
          </cell>
        </row>
        <row r="488">
          <cell r="Y488" t="str">
            <v>5-10-1-1-1-4-0-1-2-2-3-1-1-1-1-1-1-1-1</v>
          </cell>
          <cell r="Z488" t="str">
            <v>505049</v>
          </cell>
        </row>
        <row r="489">
          <cell r="Y489" t="str">
            <v>5-10-1-1-1-4-0-1-2-5-3-1-1-1-1-1-1-1-1</v>
          </cell>
          <cell r="Z489" t="str">
            <v>505059</v>
          </cell>
        </row>
        <row r="490">
          <cell r="Y490" t="str">
            <v>5-10-1-1-2-4-0-1-2-2-1-1-1-1-1-1-2-1-1</v>
          </cell>
          <cell r="Z490" t="str">
            <v>505080</v>
          </cell>
        </row>
        <row r="491">
          <cell r="Y491" t="str">
            <v>5-10-1-1-1-4-0-1-2-9-1-3-1-1-1-1-2-1-1</v>
          </cell>
          <cell r="Z491" t="str">
            <v>505100</v>
          </cell>
        </row>
        <row r="492">
          <cell r="Y492" t="str">
            <v>5-10-1-1-1-4-0-1-2-3-1-3-1-1-1-1-2-1-1</v>
          </cell>
          <cell r="Z492" t="str">
            <v>505101</v>
          </cell>
        </row>
        <row r="493">
          <cell r="Y493" t="str">
            <v>5-10-1-1-1-4-0-1-2-3-1-3-1-1-1-1-1-1-3</v>
          </cell>
          <cell r="Z493" t="str">
            <v>505104</v>
          </cell>
        </row>
        <row r="494">
          <cell r="Y494" t="str">
            <v>5-10-1-2-1-4-0-1-2-9-1-3-1-1-1-1-2-1-1</v>
          </cell>
          <cell r="Z494" t="str">
            <v>505110</v>
          </cell>
        </row>
        <row r="495">
          <cell r="Y495" t="str">
            <v>5-10-1-1-3-4-0-1-2-9-1-3-1-1-1-1-2-1-1</v>
          </cell>
          <cell r="Z495" t="str">
            <v>505190</v>
          </cell>
        </row>
        <row r="496">
          <cell r="Y496" t="str">
            <v>5-10-1-1-1-4-0-1-2-9-1-3-1-2-1-1-2-1-1</v>
          </cell>
          <cell r="Z496" t="str">
            <v>505300</v>
          </cell>
        </row>
        <row r="497">
          <cell r="Y497" t="str">
            <v>5-10-1-1-1-4-0-1-2-3-1-3-1-2-1-1-2-1-1</v>
          </cell>
          <cell r="Z497" t="str">
            <v>505301</v>
          </cell>
        </row>
        <row r="498">
          <cell r="Y498" t="str">
            <v>5-10-1-1-2-4-0-1-2-9-1-3-1-1-1-1-2-1-1</v>
          </cell>
          <cell r="Z498" t="str">
            <v>505500</v>
          </cell>
        </row>
        <row r="499">
          <cell r="Y499" t="str">
            <v>5-10-1-2-2-4-0-1-2-2-1-3-1-1-1-1-2-1-1</v>
          </cell>
          <cell r="Z499" t="str">
            <v>505510</v>
          </cell>
        </row>
        <row r="500">
          <cell r="Y500" t="str">
            <v>5-10-1-1-2-4-0-1-2-3-1-3-2-2-1-1-2-1-1</v>
          </cell>
          <cell r="Z500" t="str">
            <v>505701</v>
          </cell>
        </row>
        <row r="501">
          <cell r="Y501" t="str">
            <v>5-2-1-1-1-4-0-1-2-2-1-1-1-1-1-1-2-1-1</v>
          </cell>
          <cell r="Z501" t="str">
            <v>506000</v>
          </cell>
        </row>
        <row r="502">
          <cell r="Y502" t="str">
            <v>5-2-1-1-1-4-0-1-2-2-1-3-1-1-1-1-2-1-1</v>
          </cell>
          <cell r="Z502" t="str">
            <v>506100</v>
          </cell>
        </row>
        <row r="503">
          <cell r="Y503" t="str">
            <v>5-2-1-1-1-4-0-1-2-5-1-3-1-1-1-1-2-1-1</v>
          </cell>
          <cell r="Z503" t="str">
            <v>506102</v>
          </cell>
        </row>
        <row r="504">
          <cell r="Y504" t="str">
            <v>5-2-1-1-1-4-0-1-2-2-3-3-1-1-1-1-1-1-1</v>
          </cell>
          <cell r="Z504" t="str">
            <v>506129</v>
          </cell>
        </row>
        <row r="505">
          <cell r="Y505" t="str">
            <v>5-2-1-1-3-4-0-1-2-9-1-3-1-1-1-1-2-1-1</v>
          </cell>
          <cell r="Z505" t="str">
            <v>506190</v>
          </cell>
        </row>
        <row r="506">
          <cell r="Y506" t="str">
            <v>5-2-1-1-1-4-0-1-2-2-1-1-1-2-1-1-2-1-1</v>
          </cell>
          <cell r="Z506" t="str">
            <v>506200</v>
          </cell>
        </row>
        <row r="507">
          <cell r="Y507" t="str">
            <v>5-2-1-1-1-4-0-1-2-9-1-3-1-2-1-1-2-1-1</v>
          </cell>
          <cell r="Z507" t="str">
            <v>506300</v>
          </cell>
        </row>
        <row r="508">
          <cell r="Y508" t="str">
            <v>5-2-1-1-3-4-0-1-2-9-1-3-1-2-1-1-2-1-1</v>
          </cell>
          <cell r="Z508" t="str">
            <v>506390</v>
          </cell>
        </row>
        <row r="509">
          <cell r="Y509" t="str">
            <v>5-2-1-1-2-4-0-1-2-9-1-3-1-1-1-1-2-1-1</v>
          </cell>
          <cell r="Z509" t="str">
            <v>506500</v>
          </cell>
        </row>
        <row r="510">
          <cell r="Y510" t="str">
            <v>5-7-1-1-1-4-0-1-2-2-3-1-1-1-1-1-1-1-1</v>
          </cell>
          <cell r="Z510" t="str">
            <v>507049</v>
          </cell>
        </row>
        <row r="511">
          <cell r="Y511" t="str">
            <v>5-10-1-1-1-4-0-1-2-0-1-1-1-1-1-11-2-1-1</v>
          </cell>
          <cell r="Z511" t="str">
            <v>508000</v>
          </cell>
        </row>
        <row r="512">
          <cell r="Y512" t="str">
            <v>5-2-1-1-1-4-0-1-1-2-1-1-1-1-1-1-2-1-1</v>
          </cell>
          <cell r="Z512" t="str">
            <v>510000</v>
          </cell>
        </row>
        <row r="513">
          <cell r="Y513" t="str">
            <v>5-2-1-1-1-4-0-1-1-3-1-1-1-1-1-1-2-1-1</v>
          </cell>
          <cell r="Z513" t="str">
            <v>510001</v>
          </cell>
        </row>
        <row r="514">
          <cell r="Y514" t="str">
            <v>5-2-1-1-1-4-0-1-1-4-1-1-1-1-1-1-2-1-1</v>
          </cell>
          <cell r="Z514" t="str">
            <v>510002</v>
          </cell>
        </row>
        <row r="515">
          <cell r="Y515" t="str">
            <v>5-2-1-1-1-4-0-1-1-2-1-1-1-1-1-1-1-1-5</v>
          </cell>
          <cell r="Z515" t="str">
            <v>510003</v>
          </cell>
        </row>
        <row r="516">
          <cell r="Y516" t="str">
            <v>5-2-1-1-1-4-0-1-1-3-1-1-1-1-1-1-1-1-5</v>
          </cell>
          <cell r="Z516" t="str">
            <v>510004</v>
          </cell>
        </row>
        <row r="517">
          <cell r="Y517" t="str">
            <v>5-2-1-1-1-4-0-1-1-4-1-1-1-1-1-1-1-1-5</v>
          </cell>
          <cell r="Z517" t="str">
            <v>510005</v>
          </cell>
        </row>
        <row r="518">
          <cell r="Y518" t="str">
            <v>5-2-1-1-1-4-0-1-1-2-1-1-3-1-1-1-1-1-2</v>
          </cell>
          <cell r="Z518" t="str">
            <v>510006</v>
          </cell>
        </row>
        <row r="519">
          <cell r="Y519" t="str">
            <v>5-2-1-1-1-4-0-1-1-3-1-1-3-1-1-1-1-1-2</v>
          </cell>
          <cell r="Z519" t="str">
            <v>510007</v>
          </cell>
        </row>
        <row r="520">
          <cell r="Y520" t="str">
            <v>5-2-1-1-1-4-0-1-1-4-1-1-3-1-1-1-1-1-2</v>
          </cell>
          <cell r="Z520" t="str">
            <v>510008</v>
          </cell>
        </row>
        <row r="521">
          <cell r="Y521" t="str">
            <v>5-2-1-1-1-4-0-1-1-9-3-1-1-1-1-1-1-1-1</v>
          </cell>
          <cell r="Z521" t="str">
            <v>510029</v>
          </cell>
        </row>
        <row r="522">
          <cell r="Y522" t="str">
            <v>5-2-1-1-1-4-0-1-1-8-3-1-1-1-1-1-1-1-1</v>
          </cell>
          <cell r="Z522" t="str">
            <v>510039</v>
          </cell>
        </row>
        <row r="523">
          <cell r="Y523" t="str">
            <v>5-2-1-1-1-4-0-1-1-2-3-1-1-1-1-1-1-1-1</v>
          </cell>
          <cell r="Z523" t="str">
            <v>510049</v>
          </cell>
        </row>
        <row r="524">
          <cell r="Y524" t="str">
            <v>5-2-1-1-1-4-0-1-1-3-3-1-1-1-1-1-1-1-1</v>
          </cell>
          <cell r="Z524" t="str">
            <v>510059</v>
          </cell>
        </row>
        <row r="525">
          <cell r="Y525" t="str">
            <v>5-2-1-1-1-4-0-1-1-4-3-1-1-1-1-1-1-1-1</v>
          </cell>
          <cell r="Z525" t="str">
            <v>510069</v>
          </cell>
        </row>
        <row r="526">
          <cell r="Y526" t="str">
            <v>5-2-1-1-1-4-0-1-1-2-2-1-1-1-1-1-1-1-1</v>
          </cell>
          <cell r="Z526" t="str">
            <v>510079</v>
          </cell>
        </row>
        <row r="527">
          <cell r="Y527" t="str">
            <v>5-2-1-1-1-4-0-1-1-5-3-1-1-1-1-1-1-1-1</v>
          </cell>
          <cell r="Z527" t="str">
            <v>510089</v>
          </cell>
        </row>
        <row r="528">
          <cell r="Y528" t="str">
            <v>5-2-1-1-1-4-0-1-1-4-2-1-1-1-1-1-1-1-1</v>
          </cell>
          <cell r="Z528" t="str">
            <v>510099</v>
          </cell>
        </row>
        <row r="529">
          <cell r="Y529" t="str">
            <v>5-2-1-1-1-4-0-1-1-2-1-3-1-1-1-1-2-1-1</v>
          </cell>
          <cell r="Z529" t="str">
            <v>510100</v>
          </cell>
        </row>
        <row r="530">
          <cell r="Y530" t="str">
            <v>5-2-1-1-1-4-0-1-1-3-1-3-1-1-1-1-2-1-1</v>
          </cell>
          <cell r="Z530" t="str">
            <v>510101</v>
          </cell>
        </row>
        <row r="531">
          <cell r="Y531" t="str">
            <v>5-2-1-1-1-4-0-1-1-4-1-3-1-1-1-1-2-1-1</v>
          </cell>
          <cell r="Z531" t="str">
            <v>510102</v>
          </cell>
        </row>
        <row r="532">
          <cell r="Y532" t="str">
            <v>5-2-1-1-1-4-0-1-1-2-1-3-1-1-1-1-1-1-5</v>
          </cell>
          <cell r="Z532" t="str">
            <v>510103</v>
          </cell>
        </row>
        <row r="533">
          <cell r="Y533" t="str">
            <v>5-2-1-1-1-4-0-1-1-3-1-3-1-1-1-1-1-1-5</v>
          </cell>
          <cell r="Z533" t="str">
            <v>510104</v>
          </cell>
        </row>
        <row r="534">
          <cell r="Y534" t="str">
            <v>5-2-1-1-1-4-0-1-1-4-1-3-1-1-1-1-1-1-5</v>
          </cell>
          <cell r="Z534" t="str">
            <v>510105</v>
          </cell>
        </row>
        <row r="535">
          <cell r="Y535" t="str">
            <v>5-2-1-1-1-4-0-1-1-9-3-3-1-1-1-1-1-1-1</v>
          </cell>
          <cell r="Z535" t="str">
            <v>510129</v>
          </cell>
        </row>
        <row r="536">
          <cell r="Y536" t="str">
            <v>5-2-1-1-1-4-0-1-1-8-3-3-1-1-1-1-1-1-1</v>
          </cell>
          <cell r="Z536" t="str">
            <v>510139</v>
          </cell>
        </row>
        <row r="537">
          <cell r="Y537" t="str">
            <v>5-2-1-1-1-4-0-1-1-3-3-3-1-1-1-1-1-1-1</v>
          </cell>
          <cell r="Z537" t="str">
            <v>510159</v>
          </cell>
        </row>
        <row r="538">
          <cell r="Y538" t="str">
            <v>5-2-1-1-1-4-0-1-1-4-3-3-1-1-1-1-1-1-1</v>
          </cell>
          <cell r="Z538" t="str">
            <v>510169</v>
          </cell>
        </row>
        <row r="539">
          <cell r="Y539" t="str">
            <v>5-2-1-1-1-4-0-1-1-3-2-3-1-1-1-1-1-1-1</v>
          </cell>
          <cell r="Z539" t="str">
            <v>510199</v>
          </cell>
        </row>
        <row r="540">
          <cell r="Y540" t="str">
            <v>5-2-1-1-1-4-0-1-1-2-1-1-1-2-1-1-2-1-1</v>
          </cell>
          <cell r="Z540" t="str">
            <v>510200</v>
          </cell>
        </row>
        <row r="541">
          <cell r="Y541" t="str">
            <v>5-2-1-1-2-4-0-1-1-3-1-1-2-2-1-1-2-1-1</v>
          </cell>
          <cell r="Z541" t="str">
            <v>510201</v>
          </cell>
        </row>
        <row r="542">
          <cell r="Y542" t="str">
            <v>5-2-1-1-1-4-0-1-1-2-1-3-1-2-1-1-2-1-1</v>
          </cell>
          <cell r="Z542" t="str">
            <v>510300</v>
          </cell>
        </row>
        <row r="543">
          <cell r="Y543" t="str">
            <v>5-2-1-1-1-4-0-1-1-5-1-3-1-2-1-1-2-1-1</v>
          </cell>
          <cell r="Z543" t="str">
            <v>510304</v>
          </cell>
        </row>
        <row r="544">
          <cell r="Y544" t="str">
            <v>5-2-1-1-2-4-0-1-1-2-1-1-1-1-1-1-2-1-1</v>
          </cell>
          <cell r="Z544" t="str">
            <v>510400</v>
          </cell>
        </row>
        <row r="545">
          <cell r="Y545" t="str">
            <v>5-2-1-1-1-4-0-1-1-5-1-3-1-1-1-1-2-1-1</v>
          </cell>
          <cell r="Z545" t="str">
            <v>510502</v>
          </cell>
        </row>
        <row r="546">
          <cell r="Y546" t="str">
            <v>5-2-1-1-2-4-0-1-1-5-1-3-1-1-1-1-2-1-1</v>
          </cell>
          <cell r="Z546" t="str">
            <v>510504</v>
          </cell>
        </row>
        <row r="547">
          <cell r="Y547" t="str">
            <v>5-2-1-1-1-4-0-1-1-3-1-4-1-1-1-1-2-1-1</v>
          </cell>
          <cell r="Z547" t="str">
            <v>510600</v>
          </cell>
        </row>
        <row r="548">
          <cell r="Y548" t="str">
            <v>5-2-1-1-1-4-0-1-1-3-1-1-1-2-1-1-2-1-1</v>
          </cell>
          <cell r="Z548" t="str">
            <v>510701</v>
          </cell>
        </row>
        <row r="549">
          <cell r="Y549" t="str">
            <v>5-2-1-1-2-4-0-1-1-5-1-3-1-2-1-1-2-1-1</v>
          </cell>
          <cell r="Z549" t="str">
            <v>510804</v>
          </cell>
        </row>
        <row r="550">
          <cell r="Y550" t="str">
            <v>5-2-1-1-1-4-0-1-1-3-1-3-1-1-1-1-1-1-5</v>
          </cell>
          <cell r="Z550" t="str">
            <v>511159</v>
          </cell>
        </row>
        <row r="551">
          <cell r="Y551" t="str">
            <v>5-2-1-3-1-4-0-1-1-9-1-3-3-1-1-1-1-1-2</v>
          </cell>
          <cell r="Z551" t="str">
            <v>512106</v>
          </cell>
        </row>
        <row r="552">
          <cell r="Y552" t="str">
            <v>5-2-1-1-1-8-0-1-1-5-1-3-1-1-1-10-2-1-1</v>
          </cell>
          <cell r="Z552" t="str">
            <v>513001</v>
          </cell>
        </row>
        <row r="553">
          <cell r="Y553" t="str">
            <v>5-2-1-1-1-8-0-1-1-3-1-1-3-1-1-10-2-1-1</v>
          </cell>
          <cell r="Z553" t="str">
            <v>513081</v>
          </cell>
        </row>
        <row r="554">
          <cell r="Y554" t="str">
            <v>5-2-1-1-1-8-0-1-1-5-1-3-1-1-1-10-2-1-1</v>
          </cell>
          <cell r="Z554" t="str">
            <v>513101</v>
          </cell>
        </row>
        <row r="555">
          <cell r="Y555" t="str">
            <v>5-2-1-3-1-2-0-1-1-9-1-3-3-1-1-10-1-1-2</v>
          </cell>
          <cell r="Z555" t="str">
            <v>513106</v>
          </cell>
        </row>
        <row r="556">
          <cell r="Y556" t="str">
            <v>5-2-1-1-1-8-0-1-1-5-7-3-1-1-1-17-2-1-1</v>
          </cell>
          <cell r="Z556" t="str">
            <v>513901</v>
          </cell>
        </row>
        <row r="557">
          <cell r="Y557" t="str">
            <v>5-2-1-1-1-8-0-1-1-3-7-1-3-1-1-17-2-1-1</v>
          </cell>
          <cell r="Z557" t="str">
            <v>513981</v>
          </cell>
        </row>
        <row r="558">
          <cell r="Y558" t="str">
            <v>5-2-1-1-3-2-0-1-1-0-1-3-3-1-1-11-2-1-1</v>
          </cell>
          <cell r="Z558" t="str">
            <v>514194</v>
          </cell>
        </row>
        <row r="559">
          <cell r="Y559" t="str">
            <v>5-2-1-1-1-4-0-1-1-0-1-3-1-1-1-11-2-1-1</v>
          </cell>
          <cell r="Z559" t="str">
            <v>519104</v>
          </cell>
        </row>
        <row r="560">
          <cell r="Y560" t="str">
            <v>5-6-1-1-1-4-0-1-2-4-3-3-1-1-1-1-1-1-1</v>
          </cell>
          <cell r="Z560" t="str">
            <v>524169</v>
          </cell>
        </row>
        <row r="561">
          <cell r="Y561" t="str">
            <v>5-10-1-2-1-4-0-1-2-2-3-1-1-1-1-1-1-1-1</v>
          </cell>
          <cell r="Z561" t="str">
            <v>525049</v>
          </cell>
        </row>
        <row r="562">
          <cell r="Y562" t="str">
            <v>5-10-1-1-0-4-0-1-2-5-3-3-1-1-1-1-1-1-1</v>
          </cell>
          <cell r="Z562" t="str">
            <v>525069</v>
          </cell>
        </row>
        <row r="563">
          <cell r="Y563" t="str">
            <v>5-10-1-2-1-4-0-1-2-9-3-3-1-1-1-1-2-1-1</v>
          </cell>
          <cell r="Z563" t="str">
            <v>525110</v>
          </cell>
        </row>
        <row r="564">
          <cell r="Y564" t="str">
            <v>5-10-1-2-1-4-0-1-2-9-3-3-1-1-1-1-1-1-1</v>
          </cell>
          <cell r="Z564" t="str">
            <v>525119</v>
          </cell>
        </row>
        <row r="565">
          <cell r="Y565" t="str">
            <v>5-10-1-1-1-4-0-1-2-4-3-3-1-1-1-1-1-1-1</v>
          </cell>
          <cell r="Z565" t="str">
            <v>525169</v>
          </cell>
        </row>
        <row r="566">
          <cell r="Y566" t="str">
            <v>5-10-1-1-1-4-0-1-2-2-6-3-1-1-1-1-1-1-1</v>
          </cell>
          <cell r="Z566" t="str">
            <v>525179</v>
          </cell>
        </row>
        <row r="567">
          <cell r="Y567" t="str">
            <v>5-2-1-1-0-4-0-1-2-5-3-3-1-1-1-1-1-1-1</v>
          </cell>
          <cell r="Z567" t="str">
            <v>526069</v>
          </cell>
        </row>
        <row r="568">
          <cell r="Y568" t="str">
            <v>5-2-1-1-1-4-0-1-2-4-3-3-1-1-1-1-1-1-1</v>
          </cell>
          <cell r="Z568" t="str">
            <v>526169</v>
          </cell>
        </row>
        <row r="569">
          <cell r="Y569" t="str">
            <v>5-6-1-1-0-4-0-1-2-5-3-3-1-1-1-1-1-1-1</v>
          </cell>
          <cell r="Z569" t="str">
            <v>527069</v>
          </cell>
        </row>
        <row r="570">
          <cell r="Y570" t="str">
            <v>5-0-1-1-1-3-0-1-1-5-3-3-1-1-1-1-1-1-1</v>
          </cell>
          <cell r="Z570" t="str">
            <v>530169</v>
          </cell>
        </row>
        <row r="571">
          <cell r="Y571" t="str">
            <v>5-2-1-1-1-2-0-1-1-5-3-1-1-1-1-1-1-1-1</v>
          </cell>
          <cell r="Z571" t="str">
            <v>531069</v>
          </cell>
        </row>
        <row r="572">
          <cell r="Y572" t="str">
            <v>5-2-1-1-1-2-0-1-1-5-3-3-1-1-1-1-1-1-1</v>
          </cell>
          <cell r="Z572" t="str">
            <v>531169</v>
          </cell>
        </row>
        <row r="573">
          <cell r="Y573" t="str">
            <v>5-2-1-1-1-4-0-1-1-5-3-3-1-1-1-1-1-1-1</v>
          </cell>
          <cell r="Z573" t="str">
            <v>536069</v>
          </cell>
        </row>
        <row r="574">
          <cell r="Y574" t="str">
            <v>5-2-1-1-1-4-0-1-1-3-3-4-1-1-1-1-1-1-1</v>
          </cell>
          <cell r="Z574" t="str">
            <v>540659</v>
          </cell>
        </row>
        <row r="575">
          <cell r="Y575" t="str">
            <v>5-2-1-1-1-4-0-1-1-3-2-1-1-1-1-1-2-1-1</v>
          </cell>
          <cell r="Z575" t="str">
            <v>546001</v>
          </cell>
        </row>
        <row r="576">
          <cell r="Y576" t="str">
            <v>5-2-1-1-1-4-0-1-1-3-2-1-1-1-1-1-1-1-1</v>
          </cell>
          <cell r="Z576" t="str">
            <v>546009</v>
          </cell>
        </row>
        <row r="577">
          <cell r="Y577" t="str">
            <v>5-0-1-3-1-4-0-1-6-0-1-5-6-1-1-1-1-1-2</v>
          </cell>
          <cell r="Z577" t="str">
            <v>551278</v>
          </cell>
        </row>
        <row r="578">
          <cell r="Y578" t="str">
            <v>5-0-1-3-1-3-0-1-6-0-1-5-6-1-1-1-1-1-2</v>
          </cell>
          <cell r="Z578" t="str">
            <v>551378</v>
          </cell>
        </row>
        <row r="579">
          <cell r="Y579" t="str">
            <v>5-6-1-1-1-4-0-2-2-2-1-1-1-1-1-1-1-1-1</v>
          </cell>
          <cell r="Z579" t="str">
            <v>560000</v>
          </cell>
        </row>
        <row r="580">
          <cell r="Y580" t="str">
            <v>5-6-1-2-1-4-0-2-2-2-1-1-1-1-1-1-1-1-1</v>
          </cell>
          <cell r="Z580" t="str">
            <v>560010</v>
          </cell>
        </row>
        <row r="581">
          <cell r="Y581" t="str">
            <v>5-6-1-1-1-4-0-2-2-2-1-3-1-1-1-1-1-1-1</v>
          </cell>
          <cell r="Z581" t="str">
            <v>560100</v>
          </cell>
        </row>
        <row r="582">
          <cell r="Y582" t="str">
            <v>5-6-1-2-1-4-0-2-2-2-1-3-1-1-1-1-1-1-1</v>
          </cell>
          <cell r="Z582" t="str">
            <v>560110</v>
          </cell>
        </row>
        <row r="583">
          <cell r="Y583" t="str">
            <v>5-6-1-1-3-2-0-2-2-1-6-1-1-1-1-1-1-1-1</v>
          </cell>
          <cell r="Z583" t="str">
            <v>560979</v>
          </cell>
        </row>
        <row r="584">
          <cell r="Y584" t="str">
            <v>5-10-1-1-1-4-0-2-2-3-1-3-1-1-1-1-1-1-1</v>
          </cell>
          <cell r="Z584" t="str">
            <v>565101</v>
          </cell>
        </row>
        <row r="585">
          <cell r="Y585" t="str">
            <v>5-2-1-1-1-4-0-2-2-5-1-3-1-1-1-1-1-1-1</v>
          </cell>
          <cell r="Z585" t="str">
            <v>566109</v>
          </cell>
        </row>
        <row r="586">
          <cell r="Y586" t="str">
            <v>5-6-1-1-3-2-0-3-2-1-6-1-1-1-1-1-1-1-1</v>
          </cell>
          <cell r="Z586" t="str">
            <v>570979</v>
          </cell>
        </row>
        <row r="587">
          <cell r="Y587" t="str">
            <v>5-6-1-1-3-2-0-5-2-1-6-1-1-1-1-1-1-1-1</v>
          </cell>
          <cell r="Z587" t="str">
            <v>570989</v>
          </cell>
        </row>
        <row r="588">
          <cell r="Y588" t="str">
            <v>5-6-1-1-3-4-0-3-2-1-6-1-1-1-1-1-1-1-1</v>
          </cell>
          <cell r="Z588" t="str">
            <v>572979</v>
          </cell>
        </row>
        <row r="589">
          <cell r="Y589" t="str">
            <v>5-6-1-1-3-4-0-5-2-1-6-1-1-1-1-1-1-1-1</v>
          </cell>
          <cell r="Z589" t="str">
            <v>572989</v>
          </cell>
        </row>
        <row r="590">
          <cell r="Y590" t="str">
            <v>5-2-1-1-1-4-0-2-1-2-1-1-1-1-1-1-1-1-1</v>
          </cell>
          <cell r="Z590" t="str">
            <v>580000</v>
          </cell>
        </row>
        <row r="591">
          <cell r="Y591" t="str">
            <v>5-2-1-1-1-4-0-2-1-3-1-1-1-1-1-1-1-1-1</v>
          </cell>
          <cell r="Z591" t="str">
            <v>580001</v>
          </cell>
        </row>
        <row r="592">
          <cell r="Y592" t="str">
            <v>5-2-1-1-1-4-0-2-1-2-1-3-1-1-1-1-1-1-1</v>
          </cell>
          <cell r="Z592" t="str">
            <v>580100</v>
          </cell>
        </row>
        <row r="593">
          <cell r="Y593" t="str">
            <v>5-2-1-1-1-4-0-2-1-3-1-3-1-1-1-1-1-1-1</v>
          </cell>
          <cell r="Z593" t="str">
            <v>580101</v>
          </cell>
        </row>
        <row r="594">
          <cell r="Y594" t="str">
            <v>6-1-1-1-3-2-0-1-1-1-2-0-2-1-1-9-1-1-1</v>
          </cell>
          <cell r="Z594" t="str">
            <v>600007</v>
          </cell>
        </row>
        <row r="595">
          <cell r="Y595" t="str">
            <v>6-1-1-1-1-2-0-1-1-1-2-0-1-1-1-9-1-1-1</v>
          </cell>
          <cell r="Z595" t="str">
            <v>600009</v>
          </cell>
        </row>
        <row r="596">
          <cell r="Y596" t="str">
            <v>6-1-1-3-1-3-0-1-1-5-2-3-5-1-1-9-1-1-1</v>
          </cell>
          <cell r="Z596" t="str">
            <v>602600</v>
          </cell>
        </row>
        <row r="597">
          <cell r="Y597" t="str">
            <v>6-1-1-3-1-3-0-1-1-5-5-3-5-2-1-9-2-1-1</v>
          </cell>
          <cell r="Z597" t="str">
            <v>602622</v>
          </cell>
        </row>
        <row r="598">
          <cell r="Y598" t="str">
            <v>6-1-1-1-1-2-0-1-1-1-2-0-1-1-1-16-2-1-1</v>
          </cell>
          <cell r="Z598" t="str">
            <v>603002</v>
          </cell>
        </row>
        <row r="599">
          <cell r="Y599" t="str">
            <v>6-1-1-1-1-2-0-1-1-1-2-0-3-1-1-16-2-1-1</v>
          </cell>
          <cell r="Z599" t="str">
            <v>603802</v>
          </cell>
        </row>
        <row r="600">
          <cell r="Y600" t="str">
            <v>6-1-1-1-1-4-0-1-1-1-5-0-1-1-1-9-1-1-1</v>
          </cell>
          <cell r="Z600" t="str">
            <v>604010</v>
          </cell>
        </row>
        <row r="601">
          <cell r="Y601" t="str">
            <v>6-1-1-1-1-4-0-1-1-1-5-0-1-1-1-9-2-1-1</v>
          </cell>
          <cell r="Z601" t="str">
            <v>604012</v>
          </cell>
        </row>
        <row r="602">
          <cell r="Z602" t="str">
            <v>612400</v>
          </cell>
        </row>
        <row r="603">
          <cell r="Z603" t="str">
            <v>612513</v>
          </cell>
        </row>
        <row r="604">
          <cell r="Z604" t="str">
            <v>622000</v>
          </cell>
        </row>
        <row r="605">
          <cell r="Z605" t="str">
            <v>624324</v>
          </cell>
        </row>
        <row r="606">
          <cell r="Z606" t="str">
            <v>624328</v>
          </cell>
        </row>
        <row r="607">
          <cell r="Z607" t="str">
            <v>632123</v>
          </cell>
        </row>
        <row r="608">
          <cell r="Z608" t="str">
            <v>632128</v>
          </cell>
        </row>
        <row r="609">
          <cell r="Z609" t="str">
            <v>680019</v>
          </cell>
        </row>
        <row r="610">
          <cell r="Z610" t="str">
            <v>682037</v>
          </cell>
        </row>
        <row r="611">
          <cell r="Z611" t="str">
            <v>702001</v>
          </cell>
        </row>
        <row r="612">
          <cell r="Z612" t="str">
            <v>702002</v>
          </cell>
        </row>
        <row r="613">
          <cell r="Z613" t="str">
            <v>702003</v>
          </cell>
        </row>
        <row r="614">
          <cell r="Z614" t="str">
            <v>702004</v>
          </cell>
        </row>
        <row r="615">
          <cell r="Z615" t="str">
            <v>702005</v>
          </cell>
        </row>
        <row r="616">
          <cell r="Z616" t="str">
            <v>702006</v>
          </cell>
        </row>
        <row r="617">
          <cell r="Z617" t="str">
            <v>710001</v>
          </cell>
        </row>
        <row r="618">
          <cell r="Z618" t="str">
            <v>711001</v>
          </cell>
        </row>
        <row r="619">
          <cell r="Z619" t="str">
            <v>711002</v>
          </cell>
        </row>
        <row r="620">
          <cell r="Z620" t="str">
            <v>711003</v>
          </cell>
        </row>
        <row r="621">
          <cell r="Z621" t="str">
            <v>711004</v>
          </cell>
        </row>
        <row r="622">
          <cell r="Z622" t="str">
            <v>711005</v>
          </cell>
        </row>
        <row r="623">
          <cell r="Z623" t="str">
            <v>711006</v>
          </cell>
        </row>
        <row r="624">
          <cell r="Z624" t="str">
            <v>711007</v>
          </cell>
        </row>
        <row r="625">
          <cell r="Z625" t="str">
            <v>711008</v>
          </cell>
        </row>
        <row r="626">
          <cell r="Z626" t="str">
            <v>712001</v>
          </cell>
        </row>
        <row r="627">
          <cell r="Z627" t="str">
            <v>713001</v>
          </cell>
        </row>
        <row r="628">
          <cell r="Z628" t="str">
            <v>713002</v>
          </cell>
        </row>
        <row r="629">
          <cell r="Z629" t="str">
            <v>713003</v>
          </cell>
        </row>
        <row r="630">
          <cell r="Z630" t="str">
            <v>713004</v>
          </cell>
        </row>
        <row r="631">
          <cell r="Z631" t="str">
            <v>713005</v>
          </cell>
        </row>
        <row r="632">
          <cell r="Z632" t="str">
            <v>714001</v>
          </cell>
        </row>
        <row r="633">
          <cell r="Z633" t="str">
            <v>714002</v>
          </cell>
        </row>
        <row r="634">
          <cell r="Z634" t="str">
            <v>714003</v>
          </cell>
        </row>
        <row r="635">
          <cell r="Z635" t="str">
            <v>714004</v>
          </cell>
        </row>
        <row r="636">
          <cell r="Z636" t="str">
            <v>714005</v>
          </cell>
        </row>
        <row r="637">
          <cell r="Z637" t="str">
            <v>716001</v>
          </cell>
        </row>
        <row r="638">
          <cell r="Z638" t="str">
            <v>717001</v>
          </cell>
        </row>
        <row r="639">
          <cell r="Z639" t="str">
            <v>717002</v>
          </cell>
        </row>
        <row r="640">
          <cell r="Z640" t="str">
            <v>717003</v>
          </cell>
        </row>
        <row r="641">
          <cell r="Z641" t="str">
            <v>717004</v>
          </cell>
        </row>
        <row r="642">
          <cell r="Z642" t="str">
            <v>717005</v>
          </cell>
        </row>
        <row r="643">
          <cell r="Z643" t="str">
            <v>717006</v>
          </cell>
        </row>
        <row r="644">
          <cell r="Z644" t="str">
            <v>717007</v>
          </cell>
        </row>
        <row r="645">
          <cell r="Z645" t="str">
            <v>717008</v>
          </cell>
        </row>
        <row r="646">
          <cell r="Z646" t="str">
            <v>719001</v>
          </cell>
        </row>
        <row r="647">
          <cell r="Z647" t="str">
            <v>719002</v>
          </cell>
        </row>
        <row r="648">
          <cell r="Z648" t="str">
            <v>719003</v>
          </cell>
        </row>
        <row r="649">
          <cell r="Z649" t="str">
            <v>719004</v>
          </cell>
        </row>
        <row r="650">
          <cell r="Z650" t="str">
            <v>719005</v>
          </cell>
        </row>
        <row r="651">
          <cell r="Z651" t="str">
            <v>719006</v>
          </cell>
        </row>
        <row r="652">
          <cell r="Z652" t="str">
            <v>719007</v>
          </cell>
        </row>
        <row r="653">
          <cell r="Z653" t="str">
            <v>719008</v>
          </cell>
        </row>
        <row r="654">
          <cell r="Z654" t="str">
            <v>721001</v>
          </cell>
        </row>
        <row r="655">
          <cell r="Z655" t="str">
            <v>721002</v>
          </cell>
        </row>
        <row r="656">
          <cell r="Z656" t="str">
            <v>722001</v>
          </cell>
        </row>
        <row r="657">
          <cell r="Z657" t="str">
            <v>726007</v>
          </cell>
        </row>
        <row r="658">
          <cell r="Z658" t="str">
            <v>728001</v>
          </cell>
        </row>
        <row r="659">
          <cell r="Z659" t="str">
            <v>729001</v>
          </cell>
        </row>
        <row r="660">
          <cell r="Z660" t="str">
            <v>729002</v>
          </cell>
        </row>
        <row r="661">
          <cell r="Z661" t="str">
            <v>730001</v>
          </cell>
        </row>
        <row r="662">
          <cell r="Z662" t="str">
            <v>730002</v>
          </cell>
        </row>
        <row r="663">
          <cell r="Z663" t="str">
            <v>730003</v>
          </cell>
        </row>
        <row r="664">
          <cell r="Z664" t="str">
            <v>730004</v>
          </cell>
        </row>
        <row r="665">
          <cell r="Z665" t="str">
            <v>730005</v>
          </cell>
        </row>
        <row r="666">
          <cell r="Z666" t="str">
            <v>730006</v>
          </cell>
        </row>
        <row r="667">
          <cell r="Z667" t="str">
            <v>731001</v>
          </cell>
        </row>
        <row r="668">
          <cell r="Z668" t="str">
            <v>731002</v>
          </cell>
        </row>
        <row r="669">
          <cell r="Z669" t="str">
            <v>731003</v>
          </cell>
        </row>
        <row r="670">
          <cell r="Z670" t="str">
            <v>732001</v>
          </cell>
        </row>
        <row r="671">
          <cell r="Z671" t="str">
            <v>733001</v>
          </cell>
        </row>
        <row r="672">
          <cell r="Z672" t="str">
            <v>733002</v>
          </cell>
        </row>
        <row r="673">
          <cell r="Z673" t="str">
            <v>733003</v>
          </cell>
        </row>
        <row r="674">
          <cell r="Z674" t="str">
            <v>733004</v>
          </cell>
        </row>
        <row r="675">
          <cell r="Z675" t="str">
            <v>735001</v>
          </cell>
        </row>
        <row r="676">
          <cell r="Z676" t="str">
            <v>735002</v>
          </cell>
        </row>
        <row r="677">
          <cell r="Z677" t="str">
            <v>736001</v>
          </cell>
        </row>
        <row r="678">
          <cell r="Z678" t="str">
            <v>736002</v>
          </cell>
        </row>
        <row r="679">
          <cell r="Z679" t="str">
            <v>736003</v>
          </cell>
        </row>
        <row r="680">
          <cell r="Z680" t="str">
            <v>736004</v>
          </cell>
        </row>
        <row r="681">
          <cell r="Z681" t="str">
            <v>736005</v>
          </cell>
        </row>
        <row r="682">
          <cell r="Z682" t="str">
            <v>736006</v>
          </cell>
        </row>
        <row r="683">
          <cell r="Z683" t="str">
            <v>737001</v>
          </cell>
        </row>
        <row r="684">
          <cell r="Z684" t="str">
            <v>737002</v>
          </cell>
        </row>
        <row r="685">
          <cell r="Z685" t="str">
            <v>738001</v>
          </cell>
        </row>
        <row r="686">
          <cell r="Z686" t="str">
            <v>738002</v>
          </cell>
        </row>
        <row r="687">
          <cell r="Z687" t="str">
            <v>739001</v>
          </cell>
        </row>
        <row r="688">
          <cell r="Z688" t="str">
            <v>739002</v>
          </cell>
        </row>
        <row r="689">
          <cell r="Z689" t="str">
            <v>740001</v>
          </cell>
        </row>
        <row r="690">
          <cell r="Z690" t="str">
            <v>741001</v>
          </cell>
        </row>
        <row r="691">
          <cell r="Z691" t="str">
            <v>741002</v>
          </cell>
        </row>
        <row r="692">
          <cell r="Z692" t="str">
            <v>741003</v>
          </cell>
        </row>
        <row r="693">
          <cell r="Z693" t="str">
            <v>742001</v>
          </cell>
        </row>
        <row r="694">
          <cell r="Z694" t="str">
            <v>742002</v>
          </cell>
        </row>
        <row r="695">
          <cell r="Z695" t="str">
            <v>742003</v>
          </cell>
        </row>
        <row r="696">
          <cell r="Z696" t="str">
            <v>750001</v>
          </cell>
        </row>
        <row r="697">
          <cell r="Z697" t="str">
            <v>750002</v>
          </cell>
        </row>
        <row r="698">
          <cell r="Z698" t="str">
            <v>751001</v>
          </cell>
        </row>
        <row r="699">
          <cell r="Z699" t="str">
            <v>751002</v>
          </cell>
        </row>
        <row r="700">
          <cell r="Z700" t="str">
            <v/>
          </cell>
        </row>
        <row r="701">
          <cell r="Z701" t="str">
            <v/>
          </cell>
        </row>
        <row r="702">
          <cell r="Z702" t="str">
            <v/>
          </cell>
        </row>
        <row r="703">
          <cell r="Z703" t="str">
            <v/>
          </cell>
        </row>
        <row r="704">
          <cell r="Z704" t="str">
            <v/>
          </cell>
        </row>
        <row r="705">
          <cell r="Z705" t="str">
            <v/>
          </cell>
        </row>
        <row r="706">
          <cell r="Z706" t="str">
            <v/>
          </cell>
        </row>
        <row r="707">
          <cell r="Z707" t="str">
            <v/>
          </cell>
        </row>
        <row r="708">
          <cell r="Z708" t="str">
            <v/>
          </cell>
        </row>
        <row r="709">
          <cell r="Z709" t="str">
            <v/>
          </cell>
        </row>
        <row r="710">
          <cell r="Z710" t="str">
            <v/>
          </cell>
        </row>
        <row r="711">
          <cell r="Z711" t="str">
            <v/>
          </cell>
        </row>
        <row r="712">
          <cell r="Z712" t="str">
            <v/>
          </cell>
        </row>
        <row r="713">
          <cell r="Z713" t="str">
            <v/>
          </cell>
        </row>
        <row r="714">
          <cell r="Z714" t="str">
            <v/>
          </cell>
        </row>
        <row r="715">
          <cell r="Z715" t="str">
            <v/>
          </cell>
        </row>
        <row r="716">
          <cell r="Z716" t="str">
            <v/>
          </cell>
        </row>
        <row r="717">
          <cell r="Z717" t="str">
            <v/>
          </cell>
        </row>
        <row r="718">
          <cell r="Z718" t="str">
            <v/>
          </cell>
        </row>
        <row r="719">
          <cell r="Z719" t="str">
            <v/>
          </cell>
        </row>
        <row r="720">
          <cell r="Z720" t="str">
            <v/>
          </cell>
        </row>
        <row r="721">
          <cell r="Z721" t="str">
            <v/>
          </cell>
        </row>
        <row r="722">
          <cell r="Z722" t="str">
            <v/>
          </cell>
        </row>
        <row r="723">
          <cell r="Z723" t="str">
            <v/>
          </cell>
        </row>
        <row r="724">
          <cell r="Z724" t="str">
            <v/>
          </cell>
        </row>
        <row r="725">
          <cell r="Z725" t="str">
            <v/>
          </cell>
        </row>
        <row r="726">
          <cell r="Z726" t="str">
            <v/>
          </cell>
        </row>
        <row r="727">
          <cell r="Z727" t="str">
            <v/>
          </cell>
        </row>
        <row r="728">
          <cell r="Z728" t="str">
            <v/>
          </cell>
        </row>
        <row r="729">
          <cell r="Z729" t="str">
            <v/>
          </cell>
        </row>
        <row r="730">
          <cell r="Z730" t="str">
            <v/>
          </cell>
        </row>
        <row r="731">
          <cell r="Z731" t="str">
            <v/>
          </cell>
        </row>
        <row r="732">
          <cell r="Z732" t="str">
            <v/>
          </cell>
        </row>
        <row r="733">
          <cell r="Z733" t="str">
            <v/>
          </cell>
        </row>
        <row r="734">
          <cell r="Z734" t="str">
            <v/>
          </cell>
        </row>
        <row r="735">
          <cell r="Z735" t="str">
            <v/>
          </cell>
        </row>
        <row r="736">
          <cell r="Z736" t="str">
            <v/>
          </cell>
        </row>
        <row r="737">
          <cell r="Z737" t="str">
            <v/>
          </cell>
        </row>
        <row r="738">
          <cell r="Z738" t="str">
            <v/>
          </cell>
        </row>
        <row r="739">
          <cell r="Z739" t="str">
            <v/>
          </cell>
        </row>
        <row r="740">
          <cell r="Z740" t="str">
            <v/>
          </cell>
        </row>
        <row r="741">
          <cell r="Z741" t="str">
            <v/>
          </cell>
        </row>
        <row r="742">
          <cell r="Z742" t="str">
            <v/>
          </cell>
        </row>
        <row r="743">
          <cell r="Z743" t="str">
            <v/>
          </cell>
        </row>
        <row r="744">
          <cell r="Z744" t="str">
            <v/>
          </cell>
        </row>
        <row r="745">
          <cell r="Z745" t="str">
            <v/>
          </cell>
        </row>
        <row r="746">
          <cell r="Z746" t="str">
            <v/>
          </cell>
        </row>
        <row r="747">
          <cell r="Z747" t="str">
            <v/>
          </cell>
        </row>
        <row r="748">
          <cell r="Z748" t="str">
            <v/>
          </cell>
        </row>
        <row r="749">
          <cell r="Z749" t="str">
            <v/>
          </cell>
        </row>
        <row r="750">
          <cell r="Z750" t="str">
            <v/>
          </cell>
        </row>
        <row r="751">
          <cell r="Z751" t="str">
            <v/>
          </cell>
        </row>
        <row r="752">
          <cell r="Z752" t="str">
            <v/>
          </cell>
        </row>
        <row r="753">
          <cell r="Z753" t="str">
            <v/>
          </cell>
        </row>
        <row r="754">
          <cell r="Z754" t="str">
            <v/>
          </cell>
        </row>
        <row r="755">
          <cell r="Z755" t="str">
            <v/>
          </cell>
        </row>
        <row r="756">
          <cell r="Z756" t="str">
            <v/>
          </cell>
        </row>
        <row r="757">
          <cell r="Z757" t="str">
            <v/>
          </cell>
        </row>
        <row r="758">
          <cell r="Z758" t="str">
            <v/>
          </cell>
        </row>
        <row r="759">
          <cell r="Z759" t="str">
            <v/>
          </cell>
        </row>
        <row r="760">
          <cell r="Z760" t="str">
            <v/>
          </cell>
        </row>
        <row r="761">
          <cell r="Z761" t="str">
            <v/>
          </cell>
        </row>
        <row r="762">
          <cell r="Z762" t="str">
            <v/>
          </cell>
        </row>
        <row r="763">
          <cell r="Z763" t="str">
            <v/>
          </cell>
        </row>
        <row r="764">
          <cell r="Z764" t="str">
            <v/>
          </cell>
        </row>
        <row r="765">
          <cell r="Z765" t="str">
            <v/>
          </cell>
        </row>
        <row r="766">
          <cell r="Z766" t="str">
            <v/>
          </cell>
        </row>
        <row r="767">
          <cell r="Z767" t="str">
            <v/>
          </cell>
        </row>
        <row r="768">
          <cell r="Z768" t="str">
            <v/>
          </cell>
        </row>
        <row r="769">
          <cell r="Z769" t="str">
            <v/>
          </cell>
        </row>
        <row r="770">
          <cell r="Z770" t="str">
            <v/>
          </cell>
        </row>
        <row r="771">
          <cell r="Z771" t="str">
            <v/>
          </cell>
        </row>
        <row r="772">
          <cell r="Z772" t="str">
            <v/>
          </cell>
        </row>
        <row r="773">
          <cell r="Z773" t="str">
            <v/>
          </cell>
        </row>
        <row r="774">
          <cell r="Z774" t="str">
            <v/>
          </cell>
        </row>
        <row r="775">
          <cell r="Z775" t="str">
            <v/>
          </cell>
        </row>
        <row r="776">
          <cell r="Z776" t="str">
            <v/>
          </cell>
        </row>
        <row r="777">
          <cell r="Z777" t="str">
            <v/>
          </cell>
        </row>
        <row r="778">
          <cell r="Z778" t="str">
            <v/>
          </cell>
        </row>
        <row r="779">
          <cell r="Z779" t="str">
            <v/>
          </cell>
        </row>
        <row r="780">
          <cell r="Z780" t="str">
            <v/>
          </cell>
        </row>
        <row r="781">
          <cell r="Z781" t="str">
            <v/>
          </cell>
        </row>
        <row r="782">
          <cell r="Z782" t="str">
            <v/>
          </cell>
        </row>
        <row r="783">
          <cell r="Z783" t="str">
            <v/>
          </cell>
        </row>
        <row r="784">
          <cell r="Z784" t="str">
            <v/>
          </cell>
        </row>
        <row r="785">
          <cell r="Z785" t="str">
            <v/>
          </cell>
        </row>
        <row r="786">
          <cell r="Z786" t="str">
            <v/>
          </cell>
        </row>
        <row r="787">
          <cell r="Z787" t="str">
            <v/>
          </cell>
        </row>
        <row r="788">
          <cell r="Z788" t="str">
            <v/>
          </cell>
        </row>
        <row r="789">
          <cell r="Z789" t="str">
            <v/>
          </cell>
        </row>
        <row r="790">
          <cell r="Z790" t="str">
            <v/>
          </cell>
        </row>
        <row r="791">
          <cell r="Z791" t="str">
            <v/>
          </cell>
        </row>
        <row r="792">
          <cell r="Z792" t="str">
            <v/>
          </cell>
        </row>
        <row r="793">
          <cell r="Z793" t="str">
            <v/>
          </cell>
        </row>
        <row r="794">
          <cell r="Z794" t="str">
            <v/>
          </cell>
        </row>
        <row r="795">
          <cell r="Z795" t="str">
            <v/>
          </cell>
        </row>
        <row r="796">
          <cell r="Z796" t="str">
            <v/>
          </cell>
        </row>
        <row r="797">
          <cell r="Z797" t="str">
            <v/>
          </cell>
        </row>
        <row r="798">
          <cell r="Z798" t="str">
            <v/>
          </cell>
        </row>
        <row r="799">
          <cell r="Z799" t="str">
            <v/>
          </cell>
        </row>
        <row r="800">
          <cell r="Z800" t="str">
            <v/>
          </cell>
        </row>
        <row r="801">
          <cell r="Z801" t="str">
            <v/>
          </cell>
        </row>
        <row r="802">
          <cell r="Z802" t="str">
            <v/>
          </cell>
        </row>
        <row r="803">
          <cell r="Z803" t="str">
            <v/>
          </cell>
        </row>
        <row r="804">
          <cell r="Z804" t="str">
            <v/>
          </cell>
        </row>
        <row r="805">
          <cell r="Z805" t="str">
            <v/>
          </cell>
        </row>
      </sheetData>
      <sheetData sheetId="5" refreshError="1"/>
      <sheetData sheetId="6" refreshError="1"/>
      <sheetData sheetId="7" refreshError="1"/>
      <sheetData sheetId="8" refreshError="1">
        <row r="1">
          <cell r="B1" t="str">
            <v>EUTC Product nr.</v>
          </cell>
          <cell r="C1" t="str">
            <v>Tissues and cells for which the EUTC name should be used</v>
          </cell>
          <cell r="D1" t="str">
            <v>EUTC Name</v>
          </cell>
        </row>
        <row r="2">
          <cell r="B2">
            <v>1</v>
          </cell>
          <cell r="C2" t="str">
            <v>This name should be used for preparations from pericardium (e.g. entire pericardium, pericardial patches).</v>
          </cell>
          <cell r="D2" t="str">
            <v>MEMBRANE, PERICARDIUM</v>
          </cell>
        </row>
        <row r="3">
          <cell r="B3">
            <v>2</v>
          </cell>
          <cell r="C3" t="str">
            <v>This name should be used for all aortic valve preparations.</v>
          </cell>
          <cell r="D3" t="str">
            <v>CARDIOVASCULAR, VALVE, AORTIC</v>
          </cell>
        </row>
        <row r="4">
          <cell r="B4">
            <v>3</v>
          </cell>
          <cell r="C4" t="str">
            <v>This name should be used for all mitral valve preparations, including entire or partial  mitral leaflet and patches.</v>
          </cell>
          <cell r="D4" t="str">
            <v>CARDIOVASCULAR, VALVE, MITRAL</v>
          </cell>
        </row>
        <row r="5">
          <cell r="B5">
            <v>4</v>
          </cell>
          <cell r="C5" t="str">
            <v xml:space="preserve">This name should be used for all pulmonary preparations (e.g. main pulmonary artery, right or left pulmonary artery, patches prepared from pulmonary artery) </v>
          </cell>
          <cell r="D5" t="str">
            <v>CARDIOVASCULAR, VALVE, PULMONARY</v>
          </cell>
        </row>
        <row r="6">
          <cell r="B6">
            <v>5</v>
          </cell>
          <cell r="C6" t="str">
            <v xml:space="preserve">This name should be used for all aortic preparations (e.g. aortic arch, ascending or descending aortic segments) </v>
          </cell>
          <cell r="D6" t="str">
            <v>CARDIOVASCULAR, VESSEL, AORTIC</v>
          </cell>
        </row>
        <row r="7">
          <cell r="B7">
            <v>6</v>
          </cell>
          <cell r="C7" t="str">
            <v xml:space="preserve">This name should be used for all arterial preparations (e.g. brachial, radial, ulnar,  internal throracic, common iliac, femoral) </v>
          </cell>
          <cell r="D7" t="str">
            <v>CARDIOVASCULAR, VESSEL, ARTERY</v>
          </cell>
        </row>
        <row r="8">
          <cell r="B8">
            <v>7</v>
          </cell>
          <cell r="C8" t="str">
            <v xml:space="preserve">This name should be used for all vessel preparations not fitting in the other CARDIOVASCULAR, VESSEL categories </v>
          </cell>
          <cell r="D8" t="str">
            <v>CARDIOVASCULAR, VESSEL, OTHER</v>
          </cell>
        </row>
        <row r="9">
          <cell r="B9">
            <v>8</v>
          </cell>
          <cell r="C9" t="str">
            <v xml:space="preserve">This name should be used for all venous preparations (e.g. inferiour vena cava, femoral, great saphenous, small saphenous) </v>
          </cell>
          <cell r="D9" t="str">
            <v>CARDIOVASCULAR, VESSEL, VEIN</v>
          </cell>
        </row>
        <row r="10">
          <cell r="B10">
            <v>9</v>
          </cell>
          <cell r="C10" t="str">
            <v>Refers to preparations from amniotic membrane irrespective of their size  (e.g. small pieces for ocular surgery or larger pieces for burns treatment)</v>
          </cell>
          <cell r="D10" t="str">
            <v>MEMBRANE, AMNIOTIC</v>
          </cell>
        </row>
        <row r="11">
          <cell r="B11">
            <v>10</v>
          </cell>
          <cell r="C11" t="str">
            <v>Refers to preparations from dura mater irrespective of their size</v>
          </cell>
          <cell r="D11" t="str">
            <v>MEMBRANE, DURA MATER</v>
          </cell>
        </row>
        <row r="12">
          <cell r="B12">
            <v>11</v>
          </cell>
          <cell r="C12" t="str">
            <v>Refers to preparations from fascia lata irrespective of their size</v>
          </cell>
          <cell r="D12" t="str">
            <v>MEMBRANE, FASCIA LATA</v>
          </cell>
        </row>
        <row r="13">
          <cell r="B13">
            <v>12</v>
          </cell>
          <cell r="C13" t="str">
            <v xml:space="preserve">This name should be used for auditory ossicles preparations. </v>
          </cell>
          <cell r="D13" t="str">
            <v>MUSCULOSKELETAL, BONE, AUDITORY OSSICLE</v>
          </cell>
        </row>
        <row r="14">
          <cell r="B14">
            <v>13</v>
          </cell>
          <cell r="C14" t="str">
            <v xml:space="preserve">This name should be used for  any sections of bone from the calcaneus that have not been processed to small shaped or ground products. </v>
          </cell>
          <cell r="D14" t="str">
            <v>MUSCULOSKELETAL, BONE, CALCANEUS</v>
          </cell>
        </row>
        <row r="15">
          <cell r="B15">
            <v>14</v>
          </cell>
          <cell r="C15" t="str">
            <v xml:space="preserve">This name should be used for  any sections of bone from the clavicle that have not been processed to small shaped or ground products. </v>
          </cell>
          <cell r="D15" t="str">
            <v>MUSCULOSKELETAL, BONE, CLAVICLE</v>
          </cell>
        </row>
        <row r="16">
          <cell r="B16">
            <v>15</v>
          </cell>
          <cell r="C16" t="str">
            <v>This name should be used for  small pieces of cranium stored for autologous use</v>
          </cell>
          <cell r="D16" t="str">
            <v>MUSCULOSKELETAL, BONE, CRANIAL PLATE</v>
          </cell>
        </row>
        <row r="17">
          <cell r="B17">
            <v>16</v>
          </cell>
          <cell r="C17" t="str">
            <v>This name should be used for  femoral heads and any other sections of the femur that have not been processed to small shaped or ground products. ‘Massive allografts’ for ‘fresh’ transplant or with cryopreserved cartilage (osteochondral allografts) should also be considered here.</v>
          </cell>
          <cell r="D17" t="str">
            <v>MUSCULOSKELETAL, BONE, FEMORAL</v>
          </cell>
        </row>
        <row r="18">
          <cell r="B18">
            <v>17</v>
          </cell>
          <cell r="C18" t="str">
            <v>This name should be used for  any sections of the fibula that have not been processed to small shaped or ground products. Massive allografts for ‘fresh’ transplant or with cryopreserved cartilage (osteochondral allografts) should also be considered here.</v>
          </cell>
          <cell r="D18" t="str">
            <v>MUSCULOSKELETAL, BONE, FIBULAR</v>
          </cell>
        </row>
        <row r="19">
          <cell r="B19">
            <v>18</v>
          </cell>
          <cell r="C19" t="str">
            <v xml:space="preserve">This name should be used for any sections of bone from the foot that have not been processed to small shaped or ground products. </v>
          </cell>
          <cell r="D19" t="str">
            <v>MUSCULOSKELETAL, BONE, FOOT</v>
          </cell>
        </row>
        <row r="20">
          <cell r="B20">
            <v>19</v>
          </cell>
          <cell r="C20" t="str">
            <v>This name should be used for  ground bone,  bone chips, bone powder, whether demineralised or not and from any anatomical source</v>
          </cell>
          <cell r="D20" t="str">
            <v>MUSCULOSKELETAL, BONE, FRAGMENTS</v>
          </cell>
        </row>
        <row r="21">
          <cell r="B21">
            <v>20</v>
          </cell>
          <cell r="C21" t="str">
            <v xml:space="preserve">This name should be used for  any sections of bone from the  hand that have not been processed to small shaped or ground products. </v>
          </cell>
          <cell r="D21" t="str">
            <v>MUSCULOSKELETAL, BONE, HAND</v>
          </cell>
        </row>
        <row r="22">
          <cell r="B22">
            <v>21</v>
          </cell>
          <cell r="C22" t="str">
            <v>This name should be used for  any sections of the humerus that have not been processed to small shaped or ground products. ‘Massive allografts’ for ‘fresh’ transplant or with cryopreserved cartilage (osteochondral allografts) should also be considered here.</v>
          </cell>
          <cell r="D22" t="str">
            <v>MUSCULOSKELETAL, BONE, HUMERAL</v>
          </cell>
        </row>
        <row r="23">
          <cell r="B23">
            <v>22</v>
          </cell>
          <cell r="C23" t="str">
            <v>This name should be used for  any sections of the ilium that have not been processed to small shaped or ground products</v>
          </cell>
          <cell r="D23" t="str">
            <v>MUSCULOSKELETAL, BONE, ILIAC</v>
          </cell>
        </row>
        <row r="24">
          <cell r="B24">
            <v>23</v>
          </cell>
          <cell r="C24" t="str">
            <v>This name should be used for  any sections of a joint (with at least two bone types considered) that have not been processed to small shaped or ground products. ‘Massive allografts’ for ‘fresh’ transplant or with cryopreserved cartilage (osteochondral allografts) should also be considered here.</v>
          </cell>
          <cell r="D24" t="str">
            <v>MUSCULOSKELETAL, BONE, JOINT</v>
          </cell>
        </row>
        <row r="25">
          <cell r="B25">
            <v>24</v>
          </cell>
          <cell r="C25" t="str">
            <v>This name should be used for  products not fitting in the other MUSCULOSKELETAL, BONE categories (TO BE FURTHER DEFINED)</v>
          </cell>
          <cell r="D25" t="str">
            <v>MUSCULOSKELETAL, BONE, OTHER</v>
          </cell>
        </row>
        <row r="26">
          <cell r="B26">
            <v>25</v>
          </cell>
          <cell r="C26" t="str">
            <v>This name should be used for  any sections of the pelvis that have not been processed to small shaped or ground products</v>
          </cell>
          <cell r="D26" t="str">
            <v>MUSCULOSKELETAL, BONE, PELVIC</v>
          </cell>
        </row>
        <row r="27">
          <cell r="B27">
            <v>26</v>
          </cell>
          <cell r="C27" t="str">
            <v>This name should be used for  any bone products, demineralised or not and from any anatomical source, that are delivered in a putty or paste</v>
          </cell>
          <cell r="D27" t="str">
            <v>MUSCULOSKELETAL, BONE, PUTTY/PASTE</v>
          </cell>
        </row>
        <row r="28">
          <cell r="B28">
            <v>27</v>
          </cell>
          <cell r="C28" t="str">
            <v>This name should be used for  any sections of the radius that have not been processed to small shaped or ground products</v>
          </cell>
          <cell r="D28" t="str">
            <v>MUSCULOSKELETAL, BONE, RADIAL</v>
          </cell>
        </row>
        <row r="29">
          <cell r="B29">
            <v>28</v>
          </cell>
          <cell r="C29" t="str">
            <v>This name should be used for  any sections of rib bone that have not been processed to small shaped or ground products (note that costal cartilage is listed separately)</v>
          </cell>
          <cell r="D29" t="str">
            <v>MUSCULOSKELETAL, BONE, RIB</v>
          </cell>
        </row>
        <row r="30">
          <cell r="B30">
            <v>29</v>
          </cell>
          <cell r="C30" t="str">
            <v>This name should be used for  any sections of the scapula that have not been processed to small shaped or ground products</v>
          </cell>
          <cell r="D30" t="str">
            <v>MUSCULOSKELETAL, BONE, SCAPULAR</v>
          </cell>
        </row>
        <row r="31">
          <cell r="B31">
            <v>30</v>
          </cell>
          <cell r="C31" t="str">
            <v>This name should be used for  bone cube, ring, dowel, strut, wedge, peg or any other bone products, whether demineralised or not and from any anatomical source, that are shaped for a particular surgery</v>
          </cell>
          <cell r="D31" t="str">
            <v>MUSCULOSKELETAL, BONE, SHAPED GRAFT</v>
          </cell>
        </row>
        <row r="32">
          <cell r="B32">
            <v>31</v>
          </cell>
          <cell r="C32" t="str">
            <v>This name should be used for  any sections of the sternum that have not been processed to small shaped or ground products</v>
          </cell>
          <cell r="D32" t="str">
            <v>MUSCULOSKELETAL, BONE, STERNAL</v>
          </cell>
        </row>
        <row r="33">
          <cell r="B33">
            <v>32</v>
          </cell>
          <cell r="C33" t="str">
            <v>This name should be used for  any sections of the tibia that have not been processed to small shaped or ground products</v>
          </cell>
          <cell r="D33" t="str">
            <v>MUSCULOSKELETAL, BONE, TIBIAL</v>
          </cell>
        </row>
        <row r="34">
          <cell r="B34">
            <v>33</v>
          </cell>
          <cell r="C34" t="str">
            <v>This name should be used for  any sections of the ulnus that have not been processed to small shaped or ground products</v>
          </cell>
          <cell r="D34" t="str">
            <v>MUSCULOSKELETAL, BONE, ULNAR</v>
          </cell>
        </row>
        <row r="35">
          <cell r="B35">
            <v>34</v>
          </cell>
          <cell r="C35" t="str">
            <v>This name should be used for  whole vertebrae or any section of a vertebra that have not been processed to small shaped or ground products</v>
          </cell>
          <cell r="D35" t="str">
            <v>MUSCULOSKELETAL, BONE, VERTEBRAL</v>
          </cell>
        </row>
        <row r="36">
          <cell r="B36">
            <v>35</v>
          </cell>
          <cell r="C36" t="str">
            <v>This name should be used for auricular cartilage grafts/preparations</v>
          </cell>
          <cell r="D36" t="str">
            <v>MUSCULOSKELETAL, CARTILAGE, AURICULAR</v>
          </cell>
        </row>
        <row r="37">
          <cell r="B37">
            <v>36</v>
          </cell>
          <cell r="C37" t="str">
            <v>This name should be used for costal cartilage grafts/preparations</v>
          </cell>
          <cell r="D37" t="str">
            <v>MUSCULOSKELETAL, CARTILAGE, COSTAL</v>
          </cell>
        </row>
        <row r="38">
          <cell r="B38">
            <v>37</v>
          </cell>
          <cell r="C38" t="str">
            <v>This name should be used for meniscal grafts/preparations</v>
          </cell>
          <cell r="D38" t="str">
            <v>MUSCULOSKELETAL, CARTILAGE, MENISCAL</v>
          </cell>
        </row>
        <row r="39">
          <cell r="B39">
            <v>38</v>
          </cell>
          <cell r="C39" t="str">
            <v>This name should be used for nasal cartilage grafts/preparations</v>
          </cell>
          <cell r="D39" t="str">
            <v>MUSCULOSKELETAL, CARTILAGE, NASAL</v>
          </cell>
        </row>
        <row r="40">
          <cell r="B40">
            <v>39</v>
          </cell>
          <cell r="C40" t="str">
            <v>This name should be used for  products not fitting in the other MUSCULOSKELETAL, CARTILAGE categories (TO BE FURTHER DEFINED)</v>
          </cell>
          <cell r="D40" t="str">
            <v>MUSCULOSKELETAL, CARTILAGE, OTHER</v>
          </cell>
        </row>
        <row r="41">
          <cell r="B41">
            <v>40</v>
          </cell>
          <cell r="C41" t="str">
            <v>This name should be used for  products not fitting in the other MUSCULOSKELETAL, LIGAMENT categories (TO BE FURTHER DEFINED)</v>
          </cell>
          <cell r="D41" t="str">
            <v>MUSCULOSKELETAL, LIGAMENT, OTHER</v>
          </cell>
        </row>
        <row r="42">
          <cell r="B42">
            <v>41</v>
          </cell>
          <cell r="C42" t="str">
            <v>This name should be used for Achilles tendon preparations (whole and divided tendons).</v>
          </cell>
          <cell r="D42" t="str">
            <v>MUSCULOSKELETAL, TENDON, ACHILLES</v>
          </cell>
        </row>
        <row r="43">
          <cell r="B43">
            <v>42</v>
          </cell>
          <cell r="C43" t="str">
            <v>This name should be used for gracilis tendon preparations.</v>
          </cell>
          <cell r="D43" t="str">
            <v>MUSCULOSKELETAL, TENDON, GRACILIS</v>
          </cell>
        </row>
        <row r="44">
          <cell r="B44">
            <v>43</v>
          </cell>
          <cell r="C44" t="str">
            <v>This name should be used for  preparations of hallux tendons.</v>
          </cell>
          <cell r="D44" t="str">
            <v>MUSCULOSKELETAL, TENDON, HALLUX</v>
          </cell>
        </row>
        <row r="45">
          <cell r="B45">
            <v>44</v>
          </cell>
          <cell r="C45" t="str">
            <v>This name should be used for  hamstring preparations.</v>
          </cell>
          <cell r="D45" t="str">
            <v>MUSCULOSKELETAL, TENDON, HAMSTRING</v>
          </cell>
        </row>
        <row r="46">
          <cell r="B46">
            <v>45</v>
          </cell>
          <cell r="C46" t="str">
            <v>This name should be used for  products not fitting in the other MUSCULOSKELETAL TENDON categories (TO BE FURTHER DEFINED)</v>
          </cell>
          <cell r="D46" t="str">
            <v>MUSCULOSKELETAL, TENDON, OTHER</v>
          </cell>
        </row>
        <row r="47">
          <cell r="B47">
            <v>46</v>
          </cell>
          <cell r="C47" t="str">
            <v>This name should be used for  patella tendon with or without attached bone blocks. This name should be used for  whole and divided tendons.</v>
          </cell>
          <cell r="D47" t="str">
            <v>MUSCULOSKELETAL, TENDON, PATELLA</v>
          </cell>
        </row>
        <row r="48">
          <cell r="B48">
            <v>47</v>
          </cell>
          <cell r="C48" t="str">
            <v>This name should be used for  preparations of peroneal tendon.</v>
          </cell>
          <cell r="D48" t="str">
            <v>MUSCULOSKELETAL, TENDON, PERONEAL</v>
          </cell>
        </row>
        <row r="49">
          <cell r="B49">
            <v>48</v>
          </cell>
          <cell r="C49" t="str">
            <v>This name should be used for  preparations of plantaris tendon.</v>
          </cell>
          <cell r="D49" t="str">
            <v>MUSCULOSKELETAL, TENDON, PLANTARIS</v>
          </cell>
        </row>
        <row r="50">
          <cell r="B50">
            <v>49</v>
          </cell>
          <cell r="C50" t="str">
            <v>This name should be used for  preparations of quadriceps tendon.</v>
          </cell>
          <cell r="D50" t="str">
            <v>MUSCULOSKELETAL, TENDON, QUADRICEPS</v>
          </cell>
        </row>
        <row r="51">
          <cell r="B51">
            <v>50</v>
          </cell>
          <cell r="C51" t="str">
            <v>This name should be used for  preparations of semitendinosus tendon.</v>
          </cell>
          <cell r="D51" t="str">
            <v>MUSCULOSKELETAL, TENDON, SEMITENDINOSIS</v>
          </cell>
        </row>
        <row r="52">
          <cell r="B52">
            <v>51</v>
          </cell>
          <cell r="C52" t="str">
            <v>This name should be used for  preparations of tibialis tendon.</v>
          </cell>
          <cell r="D52" t="str">
            <v>MUSCULOSKELETAL, TENDON, TIBIALIS</v>
          </cell>
        </row>
        <row r="53">
          <cell r="B53">
            <v>52</v>
          </cell>
          <cell r="C53" t="str">
            <v>This name should be used for preparations including only the conjunctiva</v>
          </cell>
          <cell r="D53" t="str">
            <v>OCULAR, CONJUNCTIVAL</v>
          </cell>
        </row>
        <row r="54">
          <cell r="B54">
            <v>53</v>
          </cell>
          <cell r="C54" t="str">
            <v>This name should be used for preparations including only the cornea</v>
          </cell>
          <cell r="D54" t="str">
            <v>OCULAR, CORNEAL</v>
          </cell>
        </row>
        <row r="55">
          <cell r="B55">
            <v>55</v>
          </cell>
          <cell r="C55" t="str">
            <v>This name should be used for preparations including only the sclera</v>
          </cell>
          <cell r="D55" t="str">
            <v>OCULAR, SCLERAL</v>
          </cell>
        </row>
        <row r="56">
          <cell r="B56">
            <v>56</v>
          </cell>
          <cell r="C56" t="str">
            <v>Refers to embryo preparations (non-partner donations)</v>
          </cell>
          <cell r="D56" t="str">
            <v>REPRODUCTIVE, EMBRYO</v>
          </cell>
        </row>
        <row r="57">
          <cell r="B57">
            <v>57</v>
          </cell>
          <cell r="C57" t="str">
            <v>Refers to oocytes</v>
          </cell>
          <cell r="D57" t="str">
            <v>REPRODUCTIVE, OOCYTE</v>
          </cell>
        </row>
        <row r="58">
          <cell r="B58">
            <v>58</v>
          </cell>
          <cell r="C58" t="str">
            <v>Refers to fragments of ovarian tissue</v>
          </cell>
          <cell r="D58" t="str">
            <v>REPRODUCTIVE, OVARIAN</v>
          </cell>
        </row>
        <row r="59">
          <cell r="B59">
            <v>59</v>
          </cell>
          <cell r="C59" t="str">
            <v>Refers to sperm cells</v>
          </cell>
          <cell r="D59" t="str">
            <v>REPRODUCTIVE, SPERM</v>
          </cell>
        </row>
        <row r="60">
          <cell r="B60">
            <v>60</v>
          </cell>
          <cell r="C60" t="str">
            <v>Refers to fragments of testicular tissue</v>
          </cell>
          <cell r="D60" t="str">
            <v>REPRODUCTIVE, TESTICULAR</v>
          </cell>
        </row>
        <row r="61">
          <cell r="B61">
            <v>61</v>
          </cell>
          <cell r="C61" t="str">
            <v>Refers to skin products where the epidermis has been removed</v>
          </cell>
          <cell r="D61" t="str">
            <v>SKIN, DERMIS</v>
          </cell>
        </row>
        <row r="62">
          <cell r="B62">
            <v>62</v>
          </cell>
          <cell r="C62" t="str">
            <v>Refers to skin with edipermis and dermis</v>
          </cell>
          <cell r="D62" t="str">
            <v>SKIN, FULL</v>
          </cell>
        </row>
        <row r="63">
          <cell r="B63">
            <v>63</v>
          </cell>
          <cell r="C63" t="str">
            <v>Refers to skin with edipermis, dermis and some hypodermis</v>
          </cell>
          <cell r="D63" t="str">
            <v>SKIN, FULL WITH HYPODERMIS</v>
          </cell>
        </row>
        <row r="64">
          <cell r="B64">
            <v>64</v>
          </cell>
          <cell r="C64" t="str">
            <v>This name should be used for  products not fitting in the other SKIN categories (TO BE FURTHER DEFINED)</v>
          </cell>
          <cell r="D64" t="str">
            <v>SKIN, OTHER</v>
          </cell>
        </row>
        <row r="65">
          <cell r="B65">
            <v>65</v>
          </cell>
          <cell r="C65" t="str">
            <v>Refers to skin with epidermis and a portion of the dermis</v>
          </cell>
          <cell r="D65" t="str">
            <v>SKIN, SPLIT</v>
          </cell>
        </row>
        <row r="66">
          <cell r="B66">
            <v>72</v>
          </cell>
          <cell r="C66" t="str">
            <v>Refers to hepatocytes isolated from liver.  Hepatocytes expanded through culturing should not be considered.</v>
          </cell>
          <cell r="D66" t="str">
            <v>MATURE CELLS, HEPATOCYTES</v>
          </cell>
        </row>
        <row r="67">
          <cell r="B67">
            <v>74</v>
          </cell>
          <cell r="C67" t="str">
            <v>Refers to PANCREATIC ISLET CELLS isolated from the pancreatic islets. Cells expanded through culturing should not be considered.</v>
          </cell>
          <cell r="D67" t="str">
            <v>MATURE CELLS, PANCREATIC ISLET CELLS</v>
          </cell>
        </row>
        <row r="68">
          <cell r="B68">
            <v>76</v>
          </cell>
          <cell r="C68" t="str">
            <v>Refers to the  T CELLS isolated though cell selection procedures. Expanded T CELLS should not be considered.</v>
          </cell>
          <cell r="D68" t="str">
            <v>MATURE CELLS, T CELLS (DLI)</v>
          </cell>
        </row>
        <row r="69">
          <cell r="B69">
            <v>78</v>
          </cell>
          <cell r="C69" t="str">
            <v>Refers to the BONE MARROW HPC for both autologous and allogeneic transplantation</v>
          </cell>
          <cell r="D69" t="str">
            <v>PROGENITOR CELLS, HEMATOPOIETIC, BONE MARROW</v>
          </cell>
        </row>
        <row r="70">
          <cell r="B70">
            <v>79</v>
          </cell>
          <cell r="C70" t="str">
            <v>Refers to the CORD BLOOD HPC for both autologous and allogeneic transplantation</v>
          </cell>
          <cell r="D70" t="str">
            <v>PROGENITOR CELLS, HEMATOPOIETIC, CORD BLOOD</v>
          </cell>
        </row>
        <row r="71">
          <cell r="B71">
            <v>80</v>
          </cell>
          <cell r="C71" t="str">
            <v>Refers to the blood peripheral HPC (collected through apheresis) for both autologous and allogeneic transplantation</v>
          </cell>
          <cell r="D71" t="str">
            <v>PROGENITOR CELLS, HEMATOPOIETIC, PERIPHERAL BLOOD</v>
          </cell>
        </row>
        <row r="72">
          <cell r="B72">
            <v>81</v>
          </cell>
          <cell r="C72" t="str">
            <v xml:space="preserve">This name should be used for all preparations not fitting in the other PROGENITOR CELLS, HEMATOPOIETIC categories </v>
          </cell>
          <cell r="D72" t="str">
            <v>PROGENITOR CELLS, HEMATOPOIETIC, UNSPECIFIED</v>
          </cell>
        </row>
        <row r="73">
          <cell r="B73">
            <v>89</v>
          </cell>
          <cell r="C73" t="str">
            <v xml:space="preserve">This name should be used for all valve preparations not fitting in the other CARDIOVASCULAR, VALVE categories </v>
          </cell>
          <cell r="D73" t="str">
            <v>CARDIOVASCULAR, VALVE, OTHER</v>
          </cell>
        </row>
        <row r="74">
          <cell r="B74">
            <v>92</v>
          </cell>
          <cell r="C74" t="str">
            <v>Refers to the keratinocytes isolated from skin.  Keratinocytes expanded through culturing should not be considered.</v>
          </cell>
          <cell r="D74" t="str">
            <v>MATURE CELLS, KERATINOCYTES</v>
          </cell>
        </row>
        <row r="75">
          <cell r="B75">
            <v>94</v>
          </cell>
          <cell r="C75" t="str">
            <v>It should be used fro parathyroid preprations</v>
          </cell>
          <cell r="D75" t="str">
            <v>PARATHYROID</v>
          </cell>
        </row>
        <row r="76">
          <cell r="B76">
            <v>97</v>
          </cell>
          <cell r="C76" t="str">
            <v xml:space="preserve">Refers to isolated ADIPOSE TISSUE. </v>
          </cell>
          <cell r="D76" t="str">
            <v>ADIPOSE TISSUE</v>
          </cell>
        </row>
        <row r="77">
          <cell r="B77">
            <v>98</v>
          </cell>
          <cell r="C77" t="str">
            <v>Refers to isolated ADIPOSE CELLS. Cells expanded through culturing should not be considered.</v>
          </cell>
          <cell r="D77" t="str">
            <v>ADIPOSE CELLS</v>
          </cell>
        </row>
        <row r="78">
          <cell r="B78">
            <v>99</v>
          </cell>
          <cell r="C78" t="str">
            <v xml:space="preserve">This name should be used for all T&amp;C not fitting in the other categories. </v>
          </cell>
          <cell r="D78" t="str">
            <v>OTHER</v>
          </cell>
        </row>
      </sheetData>
      <sheetData sheetId="9" refreshError="1"/>
      <sheetData sheetId="10" refreshError="1"/>
    </sheetDataSet>
  </externalBook>
</externalLink>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txDef>
      <a:spPr bwMode="auto">
        <a:noFill/>
        <a:ln w="19050">
          <a:solidFill>
            <a:srgbClr val="FF0000"/>
          </a:solidFill>
          <a:miter lim="800000"/>
          <a:headEnd/>
          <a:tailEnd/>
        </a:ln>
      </a:spPr>
      <a:bodyPr vertOverflow="clip" wrap="square" lIns="36576" tIns="27432" rIns="36576" bIns="27432" anchor="ctr" upright="1"/>
      <a:lstStyle>
        <a:defPPr algn="ctr" rtl="0">
          <a:defRPr sz="800" b="1" i="0" strike="noStrike">
            <a:solidFill>
              <a:srgbClr val="000000"/>
            </a:solidFill>
            <a:latin typeface="Arial"/>
            <a:cs typeface="Arial"/>
          </a:defRPr>
        </a:defPPr>
      </a:lstStyle>
    </a:tx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T.html" TargetMode="External"/><Relationship Id="rId13" Type="http://schemas.openxmlformats.org/officeDocument/2006/relationships/hyperlink" Target="E.html" TargetMode="External"/><Relationship Id="rId18" Type="http://schemas.openxmlformats.org/officeDocument/2006/relationships/hyperlink" Target="N.html" TargetMode="External"/><Relationship Id="rId26" Type="http://schemas.openxmlformats.org/officeDocument/2006/relationships/printerSettings" Target="../printerSettings/printerSettings2.bin"/><Relationship Id="rId3" Type="http://schemas.openxmlformats.org/officeDocument/2006/relationships/hyperlink" Target="D.html" TargetMode="External"/><Relationship Id="rId21" Type="http://schemas.openxmlformats.org/officeDocument/2006/relationships/hyperlink" Target="file:///C:\Dokumente%20und%20Einstellungen\D.Roos\Eigene%20Dateien\Waibel-D%20auf%20DRDell\G9000\Eurocode-Homepage\tables\qualif\D.html" TargetMode="External"/><Relationship Id="rId7" Type="http://schemas.openxmlformats.org/officeDocument/2006/relationships/hyperlink" Target="P.html" TargetMode="External"/><Relationship Id="rId12" Type="http://schemas.openxmlformats.org/officeDocument/2006/relationships/hyperlink" Target="C.html" TargetMode="External"/><Relationship Id="rId17" Type="http://schemas.openxmlformats.org/officeDocument/2006/relationships/hyperlink" Target="O.html" TargetMode="External"/><Relationship Id="rId25" Type="http://schemas.openxmlformats.org/officeDocument/2006/relationships/hyperlink" Target="Q.html" TargetMode="External"/><Relationship Id="rId2" Type="http://schemas.openxmlformats.org/officeDocument/2006/relationships/hyperlink" Target="..\products\catalog\index.html" TargetMode="External"/><Relationship Id="rId16" Type="http://schemas.openxmlformats.org/officeDocument/2006/relationships/hyperlink" Target="K.html" TargetMode="External"/><Relationship Id="rId20" Type="http://schemas.openxmlformats.org/officeDocument/2006/relationships/hyperlink" Target="file:///C:\Dokumente%20und%20Einstellungen\D.Roos\Eigene%20Dateien\Waibel-D%20auf%20DRDell\G9000\Eurocode-Homepage\tables\qualif\D.html" TargetMode="External"/><Relationship Id="rId1" Type="http://schemas.openxmlformats.org/officeDocument/2006/relationships/printerSettings" Target="../printerSettings/printerSettings1.bin"/><Relationship Id="rId6" Type="http://schemas.openxmlformats.org/officeDocument/2006/relationships/hyperlink" Target="M.html" TargetMode="External"/><Relationship Id="rId11" Type="http://schemas.openxmlformats.org/officeDocument/2006/relationships/hyperlink" Target="B.html" TargetMode="External"/><Relationship Id="rId24" Type="http://schemas.openxmlformats.org/officeDocument/2006/relationships/hyperlink" Target="http://www.eurocode.org/tables/qualif/F.html" TargetMode="External"/><Relationship Id="rId5" Type="http://schemas.openxmlformats.org/officeDocument/2006/relationships/hyperlink" Target="L.html" TargetMode="External"/><Relationship Id="rId15" Type="http://schemas.openxmlformats.org/officeDocument/2006/relationships/hyperlink" Target="H.html" TargetMode="External"/><Relationship Id="rId23" Type="http://schemas.openxmlformats.org/officeDocument/2006/relationships/hyperlink" Target="http://www.eurocode.org/tables/qualif/E.html" TargetMode="External"/><Relationship Id="rId10" Type="http://schemas.openxmlformats.org/officeDocument/2006/relationships/hyperlink" Target="A.html" TargetMode="External"/><Relationship Id="rId19" Type="http://schemas.openxmlformats.org/officeDocument/2006/relationships/hyperlink" Target="ProductGroup.html" TargetMode="External"/><Relationship Id="rId4" Type="http://schemas.openxmlformats.org/officeDocument/2006/relationships/hyperlink" Target="I.html" TargetMode="External"/><Relationship Id="rId9" Type="http://schemas.openxmlformats.org/officeDocument/2006/relationships/hyperlink" Target="V.html" TargetMode="External"/><Relationship Id="rId14" Type="http://schemas.openxmlformats.org/officeDocument/2006/relationships/hyperlink" Target="G.html" TargetMode="External"/><Relationship Id="rId22" Type="http://schemas.openxmlformats.org/officeDocument/2006/relationships/hyperlink" Target="file:///C:\Dokumente%20und%20Einstellungen\D.Roos\Eigene%20Dateien\Waibel-D%20auf%20DRDell\G9000\Eurocode-Homepage\tables\qualif\C.html" TargetMode="External"/><Relationship Id="rId27"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8" Type="http://schemas.openxmlformats.org/officeDocument/2006/relationships/hyperlink" Target="A.html" TargetMode="External"/><Relationship Id="rId13" Type="http://schemas.openxmlformats.org/officeDocument/2006/relationships/hyperlink" Target="H.html" TargetMode="External"/><Relationship Id="rId18" Type="http://schemas.openxmlformats.org/officeDocument/2006/relationships/hyperlink" Target="N.html" TargetMode="External"/><Relationship Id="rId3" Type="http://schemas.openxmlformats.org/officeDocument/2006/relationships/hyperlink" Target="L.html" TargetMode="External"/><Relationship Id="rId21" Type="http://schemas.openxmlformats.org/officeDocument/2006/relationships/printerSettings" Target="../printerSettings/printerSettings12.bin"/><Relationship Id="rId7" Type="http://schemas.openxmlformats.org/officeDocument/2006/relationships/hyperlink" Target="V.html" TargetMode="External"/><Relationship Id="rId12" Type="http://schemas.openxmlformats.org/officeDocument/2006/relationships/hyperlink" Target="G.html" TargetMode="External"/><Relationship Id="rId17" Type="http://schemas.openxmlformats.org/officeDocument/2006/relationships/hyperlink" Target="ProductGroup.html" TargetMode="External"/><Relationship Id="rId2" Type="http://schemas.openxmlformats.org/officeDocument/2006/relationships/hyperlink" Target="I.html" TargetMode="External"/><Relationship Id="rId16" Type="http://schemas.openxmlformats.org/officeDocument/2006/relationships/hyperlink" Target="Q.html" TargetMode="External"/><Relationship Id="rId20" Type="http://schemas.openxmlformats.org/officeDocument/2006/relationships/hyperlink" Target="..\products\catalog\pc_1_0.html" TargetMode="External"/><Relationship Id="rId1" Type="http://schemas.openxmlformats.org/officeDocument/2006/relationships/hyperlink" Target="D.html" TargetMode="External"/><Relationship Id="rId6" Type="http://schemas.openxmlformats.org/officeDocument/2006/relationships/hyperlink" Target="T.html" TargetMode="External"/><Relationship Id="rId11" Type="http://schemas.openxmlformats.org/officeDocument/2006/relationships/hyperlink" Target="E.html" TargetMode="External"/><Relationship Id="rId5" Type="http://schemas.openxmlformats.org/officeDocument/2006/relationships/hyperlink" Target="P.html" TargetMode="External"/><Relationship Id="rId15" Type="http://schemas.openxmlformats.org/officeDocument/2006/relationships/hyperlink" Target="O.html" TargetMode="External"/><Relationship Id="rId10" Type="http://schemas.openxmlformats.org/officeDocument/2006/relationships/hyperlink" Target="C.html" TargetMode="External"/><Relationship Id="rId19" Type="http://schemas.openxmlformats.org/officeDocument/2006/relationships/hyperlink" Target="..\products\catalog\pc_1_0.html" TargetMode="External"/><Relationship Id="rId4" Type="http://schemas.openxmlformats.org/officeDocument/2006/relationships/hyperlink" Target="M.html" TargetMode="External"/><Relationship Id="rId9" Type="http://schemas.openxmlformats.org/officeDocument/2006/relationships/hyperlink" Target="B.html" TargetMode="External"/><Relationship Id="rId14" Type="http://schemas.openxmlformats.org/officeDocument/2006/relationships/hyperlink" Target="K.html" TargetMode="External"/><Relationship Id="rId22"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8" Type="http://schemas.openxmlformats.org/officeDocument/2006/relationships/hyperlink" Target="A.html" TargetMode="External"/><Relationship Id="rId13" Type="http://schemas.openxmlformats.org/officeDocument/2006/relationships/hyperlink" Target="H.html" TargetMode="External"/><Relationship Id="rId18" Type="http://schemas.openxmlformats.org/officeDocument/2006/relationships/hyperlink" Target="N.html" TargetMode="External"/><Relationship Id="rId3" Type="http://schemas.openxmlformats.org/officeDocument/2006/relationships/hyperlink" Target="L.html" TargetMode="External"/><Relationship Id="rId21" Type="http://schemas.openxmlformats.org/officeDocument/2006/relationships/printerSettings" Target="../printerSettings/printerSettings3.bin"/><Relationship Id="rId7" Type="http://schemas.openxmlformats.org/officeDocument/2006/relationships/hyperlink" Target="V.html" TargetMode="External"/><Relationship Id="rId12" Type="http://schemas.openxmlformats.org/officeDocument/2006/relationships/hyperlink" Target="G.html" TargetMode="External"/><Relationship Id="rId17" Type="http://schemas.openxmlformats.org/officeDocument/2006/relationships/hyperlink" Target="ProductGroup.html" TargetMode="External"/><Relationship Id="rId2" Type="http://schemas.openxmlformats.org/officeDocument/2006/relationships/hyperlink" Target="I.html" TargetMode="External"/><Relationship Id="rId16" Type="http://schemas.openxmlformats.org/officeDocument/2006/relationships/hyperlink" Target="Q.html" TargetMode="External"/><Relationship Id="rId20" Type="http://schemas.openxmlformats.org/officeDocument/2006/relationships/hyperlink" Target="../products/catalog/pc_1_0.html" TargetMode="External"/><Relationship Id="rId1" Type="http://schemas.openxmlformats.org/officeDocument/2006/relationships/hyperlink" Target="D.html" TargetMode="External"/><Relationship Id="rId6" Type="http://schemas.openxmlformats.org/officeDocument/2006/relationships/hyperlink" Target="T.html" TargetMode="External"/><Relationship Id="rId11" Type="http://schemas.openxmlformats.org/officeDocument/2006/relationships/hyperlink" Target="E.html" TargetMode="External"/><Relationship Id="rId5" Type="http://schemas.openxmlformats.org/officeDocument/2006/relationships/hyperlink" Target="P.html" TargetMode="External"/><Relationship Id="rId15" Type="http://schemas.openxmlformats.org/officeDocument/2006/relationships/hyperlink" Target="O.html" TargetMode="External"/><Relationship Id="rId10" Type="http://schemas.openxmlformats.org/officeDocument/2006/relationships/hyperlink" Target="C.html" TargetMode="External"/><Relationship Id="rId19" Type="http://schemas.openxmlformats.org/officeDocument/2006/relationships/hyperlink" Target="../products/catalog/pc_1_0.html" TargetMode="External"/><Relationship Id="rId4" Type="http://schemas.openxmlformats.org/officeDocument/2006/relationships/hyperlink" Target="M.html" TargetMode="External"/><Relationship Id="rId9" Type="http://schemas.openxmlformats.org/officeDocument/2006/relationships/hyperlink" Target="B.html" TargetMode="External"/><Relationship Id="rId14" Type="http://schemas.openxmlformats.org/officeDocument/2006/relationships/hyperlink" Target="K.html" TargetMode="External"/><Relationship Id="rId2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hyperlink" Target="O.html" TargetMode="External"/><Relationship Id="rId13" Type="http://schemas.openxmlformats.org/officeDocument/2006/relationships/hyperlink" Target="C.html" TargetMode="External"/><Relationship Id="rId18" Type="http://schemas.openxmlformats.org/officeDocument/2006/relationships/hyperlink" Target="I.html" TargetMode="External"/><Relationship Id="rId3" Type="http://schemas.openxmlformats.org/officeDocument/2006/relationships/hyperlink" Target="http://www.eurocode.org/tables/qualif/F.html" TargetMode="External"/><Relationship Id="rId21" Type="http://schemas.openxmlformats.org/officeDocument/2006/relationships/hyperlink" Target="T.html" TargetMode="External"/><Relationship Id="rId7" Type="http://schemas.openxmlformats.org/officeDocument/2006/relationships/hyperlink" Target="Q.html" TargetMode="External"/><Relationship Id="rId12" Type="http://schemas.openxmlformats.org/officeDocument/2006/relationships/hyperlink" Target="E.html" TargetMode="External"/><Relationship Id="rId17" Type="http://schemas.openxmlformats.org/officeDocument/2006/relationships/hyperlink" Target="L.html" TargetMode="External"/><Relationship Id="rId25" Type="http://schemas.openxmlformats.org/officeDocument/2006/relationships/ctrlProp" Target="../ctrlProps/ctrlProp1.xml"/><Relationship Id="rId2" Type="http://schemas.openxmlformats.org/officeDocument/2006/relationships/hyperlink" Target="..\products\catalog\index.html" TargetMode="External"/><Relationship Id="rId16" Type="http://schemas.openxmlformats.org/officeDocument/2006/relationships/hyperlink" Target="M.html" TargetMode="External"/><Relationship Id="rId20" Type="http://schemas.openxmlformats.org/officeDocument/2006/relationships/hyperlink" Target="B.html" TargetMode="External"/><Relationship Id="rId1" Type="http://schemas.openxmlformats.org/officeDocument/2006/relationships/printerSettings" Target="../printerSettings/printerSettings4.bin"/><Relationship Id="rId6" Type="http://schemas.openxmlformats.org/officeDocument/2006/relationships/hyperlink" Target="N.html" TargetMode="External"/><Relationship Id="rId11" Type="http://schemas.openxmlformats.org/officeDocument/2006/relationships/hyperlink" Target="G.html" TargetMode="External"/><Relationship Id="rId24" Type="http://schemas.openxmlformats.org/officeDocument/2006/relationships/vmlDrawing" Target="../drawings/vmlDrawing1.vml"/><Relationship Id="rId5" Type="http://schemas.openxmlformats.org/officeDocument/2006/relationships/hyperlink" Target="ProductGroup.html" TargetMode="External"/><Relationship Id="rId15" Type="http://schemas.openxmlformats.org/officeDocument/2006/relationships/hyperlink" Target="P.html" TargetMode="External"/><Relationship Id="rId23" Type="http://schemas.openxmlformats.org/officeDocument/2006/relationships/drawing" Target="../drawings/drawing3.xml"/><Relationship Id="rId10" Type="http://schemas.openxmlformats.org/officeDocument/2006/relationships/hyperlink" Target="H.html" TargetMode="External"/><Relationship Id="rId19" Type="http://schemas.openxmlformats.org/officeDocument/2006/relationships/hyperlink" Target="D.html" TargetMode="External"/><Relationship Id="rId4" Type="http://schemas.openxmlformats.org/officeDocument/2006/relationships/hyperlink" Target="http://www.eurocode.org/tables/qualif/E.html" TargetMode="External"/><Relationship Id="rId9" Type="http://schemas.openxmlformats.org/officeDocument/2006/relationships/hyperlink" Target="K.html" TargetMode="External"/><Relationship Id="rId14" Type="http://schemas.openxmlformats.org/officeDocument/2006/relationships/hyperlink" Target="A.html" TargetMode="External"/><Relationship Id="rId22"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hyperlink" Target="V.html" TargetMode="External"/><Relationship Id="rId13" Type="http://schemas.openxmlformats.org/officeDocument/2006/relationships/hyperlink" Target="G.html" TargetMode="External"/><Relationship Id="rId18" Type="http://schemas.openxmlformats.org/officeDocument/2006/relationships/hyperlink" Target="N.html" TargetMode="External"/><Relationship Id="rId3" Type="http://schemas.openxmlformats.org/officeDocument/2006/relationships/hyperlink" Target="I.html" TargetMode="External"/><Relationship Id="rId21" Type="http://schemas.openxmlformats.org/officeDocument/2006/relationships/hyperlink" Target="http://www.eurocode.org/tables/qualif/F.html" TargetMode="External"/><Relationship Id="rId7" Type="http://schemas.openxmlformats.org/officeDocument/2006/relationships/hyperlink" Target="T.html" TargetMode="External"/><Relationship Id="rId12" Type="http://schemas.openxmlformats.org/officeDocument/2006/relationships/hyperlink" Target="E.html" TargetMode="External"/><Relationship Id="rId17" Type="http://schemas.openxmlformats.org/officeDocument/2006/relationships/hyperlink" Target="Q.html" TargetMode="External"/><Relationship Id="rId2" Type="http://schemas.openxmlformats.org/officeDocument/2006/relationships/hyperlink" Target="D.html" TargetMode="External"/><Relationship Id="rId16" Type="http://schemas.openxmlformats.org/officeDocument/2006/relationships/hyperlink" Target="O.html" TargetMode="External"/><Relationship Id="rId20" Type="http://schemas.openxmlformats.org/officeDocument/2006/relationships/hyperlink" Target="http://www.eurocode.org/tables/qualif/E.html" TargetMode="External"/><Relationship Id="rId1" Type="http://schemas.openxmlformats.org/officeDocument/2006/relationships/hyperlink" Target="..\products\catalog\pc_1_0.html" TargetMode="External"/><Relationship Id="rId6" Type="http://schemas.openxmlformats.org/officeDocument/2006/relationships/hyperlink" Target="P.html" TargetMode="External"/><Relationship Id="rId11" Type="http://schemas.openxmlformats.org/officeDocument/2006/relationships/hyperlink" Target="C.html" TargetMode="External"/><Relationship Id="rId5" Type="http://schemas.openxmlformats.org/officeDocument/2006/relationships/hyperlink" Target="M.html" TargetMode="External"/><Relationship Id="rId15" Type="http://schemas.openxmlformats.org/officeDocument/2006/relationships/hyperlink" Target="K.html" TargetMode="External"/><Relationship Id="rId23" Type="http://schemas.openxmlformats.org/officeDocument/2006/relationships/drawing" Target="../drawings/drawing4.xml"/><Relationship Id="rId10" Type="http://schemas.openxmlformats.org/officeDocument/2006/relationships/hyperlink" Target="B.html" TargetMode="External"/><Relationship Id="rId19" Type="http://schemas.openxmlformats.org/officeDocument/2006/relationships/hyperlink" Target="ProductGroup.html" TargetMode="External"/><Relationship Id="rId4" Type="http://schemas.openxmlformats.org/officeDocument/2006/relationships/hyperlink" Target="L.html" TargetMode="External"/><Relationship Id="rId9" Type="http://schemas.openxmlformats.org/officeDocument/2006/relationships/hyperlink" Target="A.html" TargetMode="External"/><Relationship Id="rId14" Type="http://schemas.openxmlformats.org/officeDocument/2006/relationships/hyperlink" Target="H.html" TargetMode="External"/><Relationship Id="rId22"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8" Type="http://schemas.openxmlformats.org/officeDocument/2006/relationships/hyperlink" Target="E.html" TargetMode="External"/><Relationship Id="rId13" Type="http://schemas.openxmlformats.org/officeDocument/2006/relationships/hyperlink" Target="T.html" TargetMode="External"/><Relationship Id="rId18" Type="http://schemas.openxmlformats.org/officeDocument/2006/relationships/hyperlink" Target="D.html" TargetMode="External"/><Relationship Id="rId3" Type="http://schemas.openxmlformats.org/officeDocument/2006/relationships/hyperlink" Target="Q.html" TargetMode="External"/><Relationship Id="rId7" Type="http://schemas.openxmlformats.org/officeDocument/2006/relationships/hyperlink" Target="G.html" TargetMode="External"/><Relationship Id="rId12" Type="http://schemas.openxmlformats.org/officeDocument/2006/relationships/hyperlink" Target="V.html" TargetMode="External"/><Relationship Id="rId17" Type="http://schemas.openxmlformats.org/officeDocument/2006/relationships/hyperlink" Target="I.html" TargetMode="External"/><Relationship Id="rId2" Type="http://schemas.openxmlformats.org/officeDocument/2006/relationships/hyperlink" Target="N.html" TargetMode="External"/><Relationship Id="rId16" Type="http://schemas.openxmlformats.org/officeDocument/2006/relationships/hyperlink" Target="L.html" TargetMode="External"/><Relationship Id="rId1" Type="http://schemas.openxmlformats.org/officeDocument/2006/relationships/hyperlink" Target="ProductGroup.html" TargetMode="External"/><Relationship Id="rId6" Type="http://schemas.openxmlformats.org/officeDocument/2006/relationships/hyperlink" Target="H.html" TargetMode="External"/><Relationship Id="rId11" Type="http://schemas.openxmlformats.org/officeDocument/2006/relationships/hyperlink" Target="A.html" TargetMode="External"/><Relationship Id="rId5" Type="http://schemas.openxmlformats.org/officeDocument/2006/relationships/hyperlink" Target="K.html" TargetMode="External"/><Relationship Id="rId15" Type="http://schemas.openxmlformats.org/officeDocument/2006/relationships/hyperlink" Target="M.html" TargetMode="External"/><Relationship Id="rId10" Type="http://schemas.openxmlformats.org/officeDocument/2006/relationships/hyperlink" Target="B.html" TargetMode="External"/><Relationship Id="rId19" Type="http://schemas.openxmlformats.org/officeDocument/2006/relationships/printerSettings" Target="../printerSettings/printerSettings9.bin"/><Relationship Id="rId4" Type="http://schemas.openxmlformats.org/officeDocument/2006/relationships/hyperlink" Target="O.html" TargetMode="External"/><Relationship Id="rId9" Type="http://schemas.openxmlformats.org/officeDocument/2006/relationships/hyperlink" Target="C.html" TargetMode="External"/><Relationship Id="rId14" Type="http://schemas.openxmlformats.org/officeDocument/2006/relationships/hyperlink" Target="P.html"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E.html" TargetMode="External"/><Relationship Id="rId13" Type="http://schemas.openxmlformats.org/officeDocument/2006/relationships/hyperlink" Target="T.html" TargetMode="External"/><Relationship Id="rId18" Type="http://schemas.openxmlformats.org/officeDocument/2006/relationships/hyperlink" Target="D.html" TargetMode="External"/><Relationship Id="rId3" Type="http://schemas.openxmlformats.org/officeDocument/2006/relationships/hyperlink" Target="Q.html" TargetMode="External"/><Relationship Id="rId7" Type="http://schemas.openxmlformats.org/officeDocument/2006/relationships/hyperlink" Target="G.html" TargetMode="External"/><Relationship Id="rId12" Type="http://schemas.openxmlformats.org/officeDocument/2006/relationships/hyperlink" Target="V.html" TargetMode="External"/><Relationship Id="rId17" Type="http://schemas.openxmlformats.org/officeDocument/2006/relationships/hyperlink" Target="I.html" TargetMode="External"/><Relationship Id="rId2" Type="http://schemas.openxmlformats.org/officeDocument/2006/relationships/hyperlink" Target="N.html" TargetMode="External"/><Relationship Id="rId16" Type="http://schemas.openxmlformats.org/officeDocument/2006/relationships/hyperlink" Target="L.html" TargetMode="External"/><Relationship Id="rId1" Type="http://schemas.openxmlformats.org/officeDocument/2006/relationships/hyperlink" Target="ProductGroup.html" TargetMode="External"/><Relationship Id="rId6" Type="http://schemas.openxmlformats.org/officeDocument/2006/relationships/hyperlink" Target="H.html" TargetMode="External"/><Relationship Id="rId11" Type="http://schemas.openxmlformats.org/officeDocument/2006/relationships/hyperlink" Target="A.html" TargetMode="External"/><Relationship Id="rId5" Type="http://schemas.openxmlformats.org/officeDocument/2006/relationships/hyperlink" Target="K.html" TargetMode="External"/><Relationship Id="rId15" Type="http://schemas.openxmlformats.org/officeDocument/2006/relationships/hyperlink" Target="M.html" TargetMode="External"/><Relationship Id="rId10" Type="http://schemas.openxmlformats.org/officeDocument/2006/relationships/hyperlink" Target="B.html" TargetMode="External"/><Relationship Id="rId19" Type="http://schemas.openxmlformats.org/officeDocument/2006/relationships/printerSettings" Target="../printerSettings/printerSettings10.bin"/><Relationship Id="rId4" Type="http://schemas.openxmlformats.org/officeDocument/2006/relationships/hyperlink" Target="O.html" TargetMode="External"/><Relationship Id="rId9" Type="http://schemas.openxmlformats.org/officeDocument/2006/relationships/hyperlink" Target="C.html" TargetMode="External"/><Relationship Id="rId14" Type="http://schemas.openxmlformats.org/officeDocument/2006/relationships/hyperlink" Target="P.html"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indexed="13"/>
  </sheetPr>
  <dimension ref="A1:BO163"/>
  <sheetViews>
    <sheetView topLeftCell="E5" zoomScale="96" zoomScaleNormal="96" workbookViewId="0">
      <selection activeCell="Y4" sqref="Y4"/>
    </sheetView>
  </sheetViews>
  <sheetFormatPr baseColWidth="10" defaultColWidth="10.86328125" defaultRowHeight="10.15" outlineLevelCol="1" x14ac:dyDescent="0.3"/>
  <cols>
    <col min="1" max="1" width="10.33203125" style="71" customWidth="1"/>
    <col min="2" max="2" width="41" style="1" customWidth="1"/>
    <col min="3" max="3" width="4" style="7" customWidth="1"/>
    <col min="4" max="21" width="4" style="29" customWidth="1"/>
    <col min="22" max="22" width="8.53125" style="200" customWidth="1"/>
    <col min="23" max="23" width="14.86328125" style="4" customWidth="1"/>
    <col min="24" max="24" width="11.33203125" style="19" customWidth="1"/>
    <col min="25" max="25" width="17.86328125" style="25" customWidth="1"/>
    <col min="26" max="26" width="6.86328125" style="17" hidden="1" customWidth="1" outlineLevel="1"/>
    <col min="27" max="27" width="13.33203125" style="18" hidden="1" customWidth="1" outlineLevel="1"/>
    <col min="28" max="28" width="29.46484375" style="28" hidden="1" customWidth="1" outlineLevel="1"/>
    <col min="29" max="29" width="14.33203125" style="19" hidden="1" customWidth="1" outlineLevel="1"/>
    <col min="30" max="30" width="8.53125" style="19" hidden="1" customWidth="1" outlineLevel="1"/>
    <col min="31" max="31" width="7.33203125" style="2" hidden="1" customWidth="1" outlineLevel="1"/>
    <col min="32" max="32" width="6.1328125" style="2" hidden="1" customWidth="1" outlineLevel="1"/>
    <col min="33" max="33" width="5.86328125" style="2" hidden="1" customWidth="1" outlineLevel="1"/>
    <col min="34" max="34" width="6.1328125" style="2" hidden="1" customWidth="1" outlineLevel="1"/>
    <col min="35" max="35" width="6.53125" style="2" hidden="1" customWidth="1" outlineLevel="1"/>
    <col min="36" max="36" width="7.53125" style="2" hidden="1" customWidth="1" outlineLevel="1"/>
    <col min="37" max="37" width="11.53125" style="2" hidden="1" customWidth="1" outlineLevel="1"/>
    <col min="38" max="38" width="10.86328125" style="2" hidden="1" customWidth="1" outlineLevel="1"/>
    <col min="39" max="39" width="13" style="2" hidden="1" customWidth="1" outlineLevel="1" collapsed="1"/>
    <col min="40" max="40" width="10.86328125" style="2" hidden="1" customWidth="1" outlineLevel="1"/>
    <col min="41" max="41" width="10.86328125" style="2" customWidth="1" collapsed="1"/>
    <col min="42" max="16384" width="10.86328125" style="2"/>
  </cols>
  <sheetData>
    <row r="1" spans="1:67" ht="21" customHeight="1" x14ac:dyDescent="0.3">
      <c r="A1" s="466" t="s">
        <v>1103</v>
      </c>
      <c r="B1" s="462" t="s">
        <v>1097</v>
      </c>
      <c r="C1" s="554" t="s">
        <v>1086</v>
      </c>
      <c r="D1" s="554"/>
      <c r="E1" s="554"/>
      <c r="F1" s="554"/>
      <c r="G1" s="554"/>
      <c r="H1" s="554"/>
      <c r="I1" s="554"/>
      <c r="J1" s="554"/>
      <c r="K1" s="554"/>
      <c r="L1" s="554"/>
      <c r="M1" s="554"/>
      <c r="N1" s="554"/>
      <c r="O1" s="554"/>
      <c r="P1" s="554"/>
      <c r="Q1" s="554"/>
      <c r="R1" s="554"/>
      <c r="S1" s="554"/>
      <c r="T1" s="554"/>
      <c r="U1" s="554"/>
      <c r="V1" s="198"/>
      <c r="W1" s="477">
        <v>46191</v>
      </c>
      <c r="X1" s="87"/>
      <c r="Y1" s="66"/>
      <c r="Z1" s="25" t="s">
        <v>64</v>
      </c>
      <c r="AA1" s="20" t="s">
        <v>43</v>
      </c>
      <c r="AB1" s="21">
        <f>SUBTOTAL(2,Z6:Z6)</f>
        <v>1</v>
      </c>
      <c r="AM1" s="2" t="s">
        <v>232</v>
      </c>
    </row>
    <row r="2" spans="1:67" ht="15.6" customHeight="1" x14ac:dyDescent="0.3">
      <c r="A2" s="82">
        <f>SUBTOTAL(2,A10:A187)</f>
        <v>0</v>
      </c>
      <c r="B2" s="524"/>
      <c r="C2" s="555" t="s">
        <v>297</v>
      </c>
      <c r="D2" s="552" t="s">
        <v>296</v>
      </c>
      <c r="E2" s="552" t="s">
        <v>295</v>
      </c>
      <c r="F2" s="552" t="s">
        <v>294</v>
      </c>
      <c r="G2" s="552" t="s">
        <v>298</v>
      </c>
      <c r="H2" s="552" t="s">
        <v>299</v>
      </c>
      <c r="I2" s="552" t="s">
        <v>323</v>
      </c>
      <c r="J2" s="552" t="s">
        <v>293</v>
      </c>
      <c r="K2" s="553" t="s">
        <v>300</v>
      </c>
      <c r="L2" s="553" t="s">
        <v>322</v>
      </c>
      <c r="M2" s="553" t="s">
        <v>987</v>
      </c>
      <c r="N2" s="553" t="s">
        <v>290</v>
      </c>
      <c r="O2" s="553" t="s">
        <v>302</v>
      </c>
      <c r="P2" s="553" t="s">
        <v>303</v>
      </c>
      <c r="Q2" s="553" t="s">
        <v>304</v>
      </c>
      <c r="R2" s="553" t="s">
        <v>305</v>
      </c>
      <c r="S2" s="553" t="s">
        <v>1029</v>
      </c>
      <c r="T2" s="553" t="s">
        <v>242</v>
      </c>
      <c r="U2" s="553" t="s">
        <v>307</v>
      </c>
      <c r="V2" s="30"/>
      <c r="W2" s="83"/>
      <c r="X2" s="17"/>
      <c r="Z2" s="25"/>
      <c r="AA2" s="25"/>
      <c r="AB2" s="25"/>
      <c r="AC2" s="25"/>
      <c r="AD2" s="25"/>
      <c r="AE2" s="25"/>
      <c r="AF2" s="25"/>
      <c r="AG2" s="25"/>
      <c r="AH2" s="25"/>
      <c r="AI2" s="25"/>
      <c r="AJ2" s="25"/>
      <c r="AK2" s="25"/>
      <c r="AL2" s="25"/>
      <c r="AM2" s="25"/>
    </row>
    <row r="3" spans="1:67" ht="50" customHeight="1" x14ac:dyDescent="0.3">
      <c r="A3" s="82"/>
      <c r="B3" s="444">
        <v>46217</v>
      </c>
      <c r="C3" s="555"/>
      <c r="D3" s="552"/>
      <c r="E3" s="552"/>
      <c r="F3" s="552"/>
      <c r="G3" s="552"/>
      <c r="H3" s="552"/>
      <c r="I3" s="552"/>
      <c r="J3" s="552"/>
      <c r="K3" s="553"/>
      <c r="L3" s="553"/>
      <c r="M3" s="553"/>
      <c r="N3" s="553"/>
      <c r="O3" s="553"/>
      <c r="P3" s="553"/>
      <c r="Q3" s="553"/>
      <c r="R3" s="553"/>
      <c r="S3" s="553"/>
      <c r="T3" s="553"/>
      <c r="U3" s="553"/>
      <c r="V3" s="30"/>
      <c r="W3" s="259"/>
      <c r="X3" s="17"/>
      <c r="Z3" s="25"/>
      <c r="AA3" s="25"/>
      <c r="AB3" s="25"/>
      <c r="AC3" s="25"/>
      <c r="AD3" s="25"/>
      <c r="AE3" s="25"/>
      <c r="AF3" s="25"/>
      <c r="AG3" s="25"/>
      <c r="AH3" s="25"/>
      <c r="AI3" s="25"/>
      <c r="AJ3" s="25"/>
      <c r="AK3" s="25"/>
      <c r="AL3" s="25"/>
      <c r="AM3" s="25"/>
    </row>
    <row r="4" spans="1:67" ht="106.5" customHeight="1" x14ac:dyDescent="0.3">
      <c r="A4" s="69"/>
      <c r="B4" s="81" t="s">
        <v>320</v>
      </c>
      <c r="C4" s="556"/>
      <c r="D4" s="552"/>
      <c r="E4" s="552"/>
      <c r="F4" s="552"/>
      <c r="G4" s="552"/>
      <c r="H4" s="552"/>
      <c r="I4" s="557"/>
      <c r="J4" s="552"/>
      <c r="K4" s="553"/>
      <c r="L4" s="553"/>
      <c r="M4" s="553"/>
      <c r="N4" s="553"/>
      <c r="O4" s="553"/>
      <c r="P4" s="553"/>
      <c r="Q4" s="553"/>
      <c r="R4" s="553"/>
      <c r="S4" s="553"/>
      <c r="T4" s="553"/>
      <c r="U4" s="553"/>
      <c r="V4" s="483" t="s">
        <v>19</v>
      </c>
      <c r="W4" s="127" t="s">
        <v>308</v>
      </c>
      <c r="X4" s="128" t="s">
        <v>309</v>
      </c>
      <c r="Y4" s="461" t="s">
        <v>1085</v>
      </c>
      <c r="Z4" s="25"/>
      <c r="AA4" s="25"/>
      <c r="AB4" s="25"/>
      <c r="AC4" s="25"/>
      <c r="AD4" s="25"/>
      <c r="AE4" s="25"/>
      <c r="AF4" s="25"/>
      <c r="AG4" s="25"/>
      <c r="AH4" s="25"/>
      <c r="AI4" s="25"/>
      <c r="AJ4" s="25"/>
      <c r="AK4" s="25"/>
      <c r="AL4" s="25"/>
      <c r="AM4" s="25"/>
    </row>
    <row r="5" spans="1:67" s="3" customFormat="1" ht="35.25" customHeight="1" x14ac:dyDescent="0.3">
      <c r="A5" s="274" t="s">
        <v>1084</v>
      </c>
      <c r="B5" s="93" t="s">
        <v>1592</v>
      </c>
      <c r="C5" s="241" t="s">
        <v>22</v>
      </c>
      <c r="D5" s="92" t="s">
        <v>23</v>
      </c>
      <c r="E5" s="92" t="s">
        <v>24</v>
      </c>
      <c r="F5" s="92" t="s">
        <v>25</v>
      </c>
      <c r="G5" s="92" t="s">
        <v>26</v>
      </c>
      <c r="H5" s="92" t="s">
        <v>27</v>
      </c>
      <c r="I5" s="91" t="s">
        <v>236</v>
      </c>
      <c r="J5" s="217" t="s">
        <v>28</v>
      </c>
      <c r="K5" s="92" t="s">
        <v>29</v>
      </c>
      <c r="L5" s="92" t="s">
        <v>30</v>
      </c>
      <c r="M5" s="217" t="s">
        <v>31</v>
      </c>
      <c r="N5" s="217" t="s">
        <v>32</v>
      </c>
      <c r="O5" s="217" t="s">
        <v>33</v>
      </c>
      <c r="P5" s="217" t="s">
        <v>34</v>
      </c>
      <c r="Q5" s="217" t="s">
        <v>35</v>
      </c>
      <c r="R5" s="217" t="s">
        <v>36</v>
      </c>
      <c r="S5" s="447" t="s">
        <v>37</v>
      </c>
      <c r="T5" s="91" t="s">
        <v>38</v>
      </c>
      <c r="U5" s="446" t="s">
        <v>39</v>
      </c>
      <c r="V5" s="199" t="s">
        <v>40</v>
      </c>
      <c r="W5" s="94" t="s">
        <v>20</v>
      </c>
      <c r="X5" s="95" t="s">
        <v>41</v>
      </c>
      <c r="Y5" s="96" t="s">
        <v>91</v>
      </c>
      <c r="Z5" s="53" t="s">
        <v>75</v>
      </c>
      <c r="AA5" s="54" t="s">
        <v>60</v>
      </c>
      <c r="AB5" s="54" t="s">
        <v>76</v>
      </c>
      <c r="AC5" s="55" t="s">
        <v>229</v>
      </c>
      <c r="AD5" s="55" t="s">
        <v>230</v>
      </c>
      <c r="AE5" s="56"/>
      <c r="AF5" s="56"/>
      <c r="AG5" s="3" t="s">
        <v>81</v>
      </c>
      <c r="AH5" s="3" t="s">
        <v>82</v>
      </c>
      <c r="AI5" s="3" t="s">
        <v>79</v>
      </c>
      <c r="AJ5" s="3" t="s">
        <v>83</v>
      </c>
      <c r="AL5" s="3" t="s">
        <v>1006</v>
      </c>
      <c r="AM5" s="96" t="s">
        <v>291</v>
      </c>
      <c r="AN5" s="2"/>
    </row>
    <row r="6" spans="1:67" ht="14.45" customHeight="1" x14ac:dyDescent="0.3">
      <c r="A6" s="143" t="s">
        <v>1080</v>
      </c>
      <c r="B6" s="144" t="s">
        <v>65</v>
      </c>
      <c r="C6" s="129">
        <v>0</v>
      </c>
      <c r="D6" s="117">
        <v>3</v>
      </c>
      <c r="E6" s="117">
        <v>1</v>
      </c>
      <c r="F6" s="117">
        <v>1</v>
      </c>
      <c r="G6" s="117">
        <v>1</v>
      </c>
      <c r="H6" s="117">
        <v>2</v>
      </c>
      <c r="I6" s="117">
        <v>0</v>
      </c>
      <c r="J6" s="117">
        <v>2</v>
      </c>
      <c r="K6" s="117">
        <v>1</v>
      </c>
      <c r="L6" s="117">
        <v>1</v>
      </c>
      <c r="M6" s="117">
        <v>1</v>
      </c>
      <c r="N6" s="117">
        <v>3</v>
      </c>
      <c r="O6" s="117">
        <v>1</v>
      </c>
      <c r="P6" s="117">
        <v>1</v>
      </c>
      <c r="Q6" s="117">
        <v>1</v>
      </c>
      <c r="R6" s="117">
        <v>1</v>
      </c>
      <c r="S6" s="117">
        <v>1</v>
      </c>
      <c r="T6" s="117">
        <v>1</v>
      </c>
      <c r="U6" s="117">
        <v>1</v>
      </c>
      <c r="V6" s="391" t="s">
        <v>1509</v>
      </c>
      <c r="W6" s="145"/>
      <c r="X6" s="146"/>
      <c r="Y6" s="258" t="str">
        <f>IF(AB6="","",IF(ISERROR(VLOOKUP(AB6,'Codes published on the homepage'!SpezEingetr,2,FALSE)),IF(AC6="","neue Spezif.",""&amp;AC6),"Prod.-Code "&amp;RIGHT("00000"&amp;VLOOKUP(AB6,'Codes published on the homepage'!SpezEingetr,2,FALSE),6)))</f>
        <v>neue Spezif.</v>
      </c>
      <c r="Z6" s="23">
        <f t="shared" ref="Z6:Z27" si="0">IF(V6&gt;0,VALUE(V6),"")</f>
        <v>80104</v>
      </c>
      <c r="AA6" s="18" t="str">
        <f t="shared" ref="AA6:AA27" si="1">IF(ISERROR(VLOOKUP(Z6,TABLES_DRAFT,21,FALSE)),"",VLOOKUP(Z6,TABLES_DRAFT,21,FALSE))</f>
        <v/>
      </c>
      <c r="AB6" s="204" t="str">
        <f t="shared" ref="AB6:AB27" si="2">C6&amp;"-"&amp;D6&amp;"-"&amp;E6&amp;"-"&amp;F6&amp;"-"&amp;G6&amp;"-"&amp;H6&amp;"-"&amp;I6&amp;"-"&amp;J6&amp;"-"&amp;K6&amp;"-"&amp;L6&amp;"-"&amp;M6&amp;"-"&amp;N6&amp;"-"&amp;O6&amp;"-"&amp;P6&amp;"-"&amp;Q6&amp;"-"&amp;R6&amp;"-"&amp;S6&amp;"-"&amp;T6&amp;"-"&amp;U6</f>
        <v>0-3-1-1-1-2-0-2-1-1-1-3-1-1-1-1-1-1-1</v>
      </c>
      <c r="AC6" s="25" t="str">
        <f>IF(ISERROR(VLOOKUP(AB6,'Assigned, unpublished Codes'!AG$6:AK$72,1,FALSE)),IF(ISERROR(VLOOKUP(AB6,AB$5:AB5,1,FALSE)),"","Spez.doppelt"),"neuer Code "&amp;VLOOKUP(AB6,'Assigned, unpublished Codes'!AG4:AK70,5,FALSE))</f>
        <v/>
      </c>
      <c r="AD6" s="25" t="b">
        <f>IF(LEFT(Y6,6)="neue S",IF(V6="","",AND(ISERROR(VLOOKUP(V6,'Assigned, unpublished Codes'!AE4:AE70,1,FALSE)),ISERROR(VLOOKUP(V6,'Codes published on the homepage'!Z2:Z803,1,FALSE)))),"---")</f>
        <v>1</v>
      </c>
      <c r="AE6" s="2" t="str">
        <f>A6</f>
        <v>Example</v>
      </c>
      <c r="AF6" s="223">
        <f>Z6</f>
        <v>80104</v>
      </c>
      <c r="AG6" s="224" t="str">
        <f t="shared" ref="AG6:AG69" si="3">IF(ISERROR(VLOOKUP($AB6,SpezNeu,4,FALSE)),"",VLOOKUP($AB6,SpezNeu,5,FALSE))</f>
        <v/>
      </c>
      <c r="AH6" s="224" t="str">
        <f t="shared" ref="AH6:AH69" si="4">IF(ISERROR(VLOOKUP($AB6,SpezEingetr,2,FALSE)),"",VLOOKUP($AB6,SpezEingetr,2,FALSE))</f>
        <v/>
      </c>
      <c r="AI6" s="224" t="str">
        <f t="shared" ref="AI6:AI69" si="5">IF(ISERROR(VLOOKUP($Z6,PCNeu,1,FALSE)),"",VLOOKUP($Z6,PCNeu,1,FALSE))</f>
        <v/>
      </c>
      <c r="AJ6" s="225" t="str">
        <f t="shared" ref="AJ6:AJ69" si="6">IF(ISERROR(VLOOKUP($Z6,PCEingetr,1,FALSE)),"",VLOOKUP($Z6,PCEingetr,1,FALSE))</f>
        <v/>
      </c>
      <c r="AK6" s="2" t="str">
        <f t="shared" ref="AK6:AK69" si="7">IF(AND(ISNUMBER($AH6),$AH6=$AJ6),"eingetr.als PC."&amp;$AJ6,IF(AND(ISNUMBER($AG6),$AG6=$AI6),"nicht eingetr.PC."&amp;$AI6,IF($C6="","",IF(SUM($AG6:$AJ6)=0,"neue Spez.","Spez od PC bereits vorhanden"))))</f>
        <v>neue Spez.</v>
      </c>
      <c r="AL6" s="226" t="str">
        <f>RIGHT("00000"&amp;AF6,6)</f>
        <v>080104</v>
      </c>
      <c r="AM6" s="397" t="str">
        <f>IF(V6="","",IF(ISTEXT(VLOOKUP(AL6,'Codes published on the homepage'!D$6:D$1094,1,FALSE)),"Nr.vergeben",IF(ISNUMBER(VLOOKUP(V6,'Assigned, unpublished Codes'!Y$6:Y$471,1,FALSE)),"Nr.vergeben","Prod.Code neu")))</f>
        <v>Prod.Code neu</v>
      </c>
      <c r="BO6" s="2" t="str">
        <f>IF(NOT(BN6),"",VLOOKUP(BM6,#REF!,2,FALSE))</f>
        <v/>
      </c>
    </row>
    <row r="7" spans="1:67" ht="12" customHeight="1" x14ac:dyDescent="0.3">
      <c r="A7" s="143" t="s">
        <v>1080</v>
      </c>
      <c r="B7" s="144" t="s">
        <v>227</v>
      </c>
      <c r="C7" s="129">
        <v>2</v>
      </c>
      <c r="D7" s="117">
        <v>2</v>
      </c>
      <c r="E7" s="117">
        <v>15</v>
      </c>
      <c r="F7" s="117">
        <v>1</v>
      </c>
      <c r="G7" s="117">
        <v>1</v>
      </c>
      <c r="H7" s="117">
        <v>1</v>
      </c>
      <c r="I7" s="117">
        <v>0</v>
      </c>
      <c r="J7" s="117">
        <v>3</v>
      </c>
      <c r="K7" s="117">
        <v>1</v>
      </c>
      <c r="L7" s="117">
        <v>5</v>
      </c>
      <c r="M7" s="117">
        <v>1</v>
      </c>
      <c r="N7" s="117">
        <v>3</v>
      </c>
      <c r="O7" s="117">
        <v>3</v>
      </c>
      <c r="P7" s="142">
        <v>1</v>
      </c>
      <c r="Q7" s="142">
        <v>1</v>
      </c>
      <c r="R7" s="142">
        <v>1</v>
      </c>
      <c r="S7" s="142">
        <v>1</v>
      </c>
      <c r="T7" s="142">
        <v>1</v>
      </c>
      <c r="U7" s="142">
        <v>3</v>
      </c>
      <c r="V7" s="391"/>
      <c r="W7" s="145"/>
      <c r="X7" s="146"/>
      <c r="Y7" s="258" t="str">
        <f>IF(AB7="","",IF(ISERROR(VLOOKUP(AB7,'Codes published on the homepage'!SpezEingetr,2,FALSE)),IF(AC7="","new specif.",""&amp;AC7),"Prod.-Code "&amp;RIGHT("00000"&amp;VLOOKUP(AB7,'Codes published on the homepage'!SpezEingetr,2,FALSE),6)))</f>
        <v>new specif.</v>
      </c>
      <c r="Z7" s="23" t="str">
        <f t="shared" si="0"/>
        <v/>
      </c>
      <c r="AA7" s="18" t="str">
        <f t="shared" si="1"/>
        <v/>
      </c>
      <c r="AB7" s="204" t="str">
        <f t="shared" si="2"/>
        <v>2-2-15-1-1-1-0-3-1-5-1-3-3-1-1-1-1-1-3</v>
      </c>
      <c r="AC7" s="25" t="str">
        <f>IF(ISERROR(VLOOKUP(AB7,'Assigned, unpublished Codes'!AG$6:AK$72,1,FALSE)),IF(ISERROR(VLOOKUP(AB7,AB$5:AB6,1,FALSE)),"","Spez.doppelt"),"neuer Code "&amp;VLOOKUP(AB7,'Assigned, unpublished Codes'!AG5:AK71,5,FALSE))</f>
        <v/>
      </c>
      <c r="AD7" s="25" t="str">
        <f>IF(LEFT(Y7,6)="neue S",IF(V7="","",AND(ISERROR(VLOOKUP(V7,'Assigned, unpublished Codes'!AE5:AE71,1,FALSE)),ISERROR(VLOOKUP(V7,'Codes published on the homepage'!Z5:Z804,1,FALSE)))),"---")</f>
        <v>---</v>
      </c>
      <c r="AE7" s="2" t="str">
        <f>A7</f>
        <v>Example</v>
      </c>
      <c r="AF7" s="30" t="str">
        <f>Z7</f>
        <v/>
      </c>
      <c r="AG7" s="2" t="str">
        <f t="shared" si="3"/>
        <v/>
      </c>
      <c r="AH7" s="2" t="str">
        <f t="shared" si="4"/>
        <v/>
      </c>
      <c r="AI7" s="2" t="str">
        <f t="shared" si="5"/>
        <v/>
      </c>
      <c r="AJ7" s="29" t="str">
        <f t="shared" si="6"/>
        <v/>
      </c>
      <c r="AK7" s="2" t="str">
        <f t="shared" si="7"/>
        <v>neue Spez.</v>
      </c>
      <c r="AM7" s="397" t="str">
        <f>IF(V7="","",IF(ISTEXT(VLOOKUP(AL7,'Codes published on the homepage'!D$6:D$1094,1,FALSE)),"Nr.vergeben",IF(ISNUMBER(VLOOKUP(V7,'Assigned, unpublished Codes'!Y$6:Y$471,1,FALSE)),"Nr.vergeben","Prod.Code neu")))</f>
        <v/>
      </c>
    </row>
    <row r="8" spans="1:67" s="39" customFormat="1" ht="12" customHeight="1" x14ac:dyDescent="0.35">
      <c r="A8" s="143" t="s">
        <v>1080</v>
      </c>
      <c r="B8" s="145" t="s">
        <v>235</v>
      </c>
      <c r="C8" s="129">
        <v>3</v>
      </c>
      <c r="D8" s="117">
        <v>6</v>
      </c>
      <c r="E8" s="117">
        <v>1</v>
      </c>
      <c r="F8" s="117">
        <v>1</v>
      </c>
      <c r="G8" s="117">
        <v>1</v>
      </c>
      <c r="H8" s="117">
        <v>1</v>
      </c>
      <c r="I8" s="117">
        <v>0</v>
      </c>
      <c r="J8" s="117">
        <v>1</v>
      </c>
      <c r="K8" s="117">
        <v>2</v>
      </c>
      <c r="L8" s="117">
        <v>1</v>
      </c>
      <c r="M8" s="117">
        <v>1</v>
      </c>
      <c r="N8" s="117">
        <v>1</v>
      </c>
      <c r="O8" s="117">
        <v>1</v>
      </c>
      <c r="P8" s="117">
        <v>1</v>
      </c>
      <c r="Q8" s="117">
        <v>2</v>
      </c>
      <c r="R8" s="117">
        <v>1</v>
      </c>
      <c r="S8" s="117">
        <v>1</v>
      </c>
      <c r="T8" s="117">
        <v>1</v>
      </c>
      <c r="U8" s="117">
        <v>1</v>
      </c>
      <c r="V8" s="391"/>
      <c r="W8" s="487"/>
      <c r="X8" s="147"/>
      <c r="Y8" s="500" t="str">
        <f>IF(AB8="------------------","",IF(ISERROR(VLOOKUP(AB8,'Codes published on the homepage'!SpezEingetr,2,FALSE)),IF(AC8="","new specif.",""&amp;AC8),"Prod.-Code "&amp;RIGHT("00000"&amp;VLOOKUP(AB8,'Codes published on the homepage'!SpezEingetr,2,FALSE),6)))</f>
        <v>new specif.</v>
      </c>
      <c r="Z8" s="40" t="str">
        <f t="shared" si="0"/>
        <v/>
      </c>
      <c r="AA8" s="41" t="str">
        <f t="shared" si="1"/>
        <v/>
      </c>
      <c r="AB8" s="204" t="str">
        <f t="shared" si="2"/>
        <v>3-6-1-1-1-1-0-1-2-1-1-1-1-1-2-1-1-1-1</v>
      </c>
      <c r="AC8" s="25" t="str">
        <f>IF(ISERROR(VLOOKUP(AB8,'Assigned, unpublished Codes'!AG$6:AK$72,1,FALSE)),IF(ISERROR(VLOOKUP(AB8,AB$5:AB7,1,FALSE)),"","Spez.doppelt"),"neuer Code "&amp;VLOOKUP(AB8,'Assigned, unpublished Codes'!AG6:AK72,5,FALSE))</f>
        <v/>
      </c>
      <c r="AD8" s="25" t="str">
        <f>IF(LEFT(Y8,6)="neue S",IF(V8="","",AND(ISERROR(VLOOKUP(V8,'Assigned, unpublished Codes'!AE6:AE72,1,FALSE)),ISERROR(VLOOKUP(V8,'Codes published on the homepage'!Z6:Z805,1,FALSE)))),"---")</f>
        <v>---</v>
      </c>
      <c r="AE8" s="39" t="str">
        <f>A8</f>
        <v>Example</v>
      </c>
      <c r="AF8" s="57" t="str">
        <f>Z8</f>
        <v/>
      </c>
      <c r="AG8" s="2" t="str">
        <f t="shared" si="3"/>
        <v/>
      </c>
      <c r="AH8" s="2" t="str">
        <f t="shared" si="4"/>
        <v/>
      </c>
      <c r="AI8" s="2" t="str">
        <f t="shared" si="5"/>
        <v/>
      </c>
      <c r="AJ8" s="29" t="str">
        <f t="shared" si="6"/>
        <v/>
      </c>
      <c r="AK8" s="2" t="str">
        <f t="shared" si="7"/>
        <v>neue Spez.</v>
      </c>
      <c r="AL8" s="39" t="str">
        <f>TEXT(AF8,"######")</f>
        <v/>
      </c>
      <c r="AM8" s="397" t="str">
        <f>IF(V8="","",IF(ISTEXT(VLOOKUP(AL8,'Codes published on the homepage'!D$6:D$1094,1,FALSE)),"Nr.vergeben",IF(ISNUMBER(VLOOKUP(V8,'Assigned, unpublished Codes'!Y$6:Y$471,1,FALSE)),"Nr.vergeben","Prod.Code neu")))</f>
        <v/>
      </c>
      <c r="AO8" s="2"/>
    </row>
    <row r="9" spans="1:67" s="158" customFormat="1" ht="5" customHeight="1" x14ac:dyDescent="0.35">
      <c r="A9" s="152"/>
      <c r="B9" s="152"/>
      <c r="C9" s="153"/>
      <c r="D9" s="154"/>
      <c r="E9" s="154"/>
      <c r="F9" s="154"/>
      <c r="G9" s="154"/>
      <c r="H9" s="154"/>
      <c r="I9" s="154"/>
      <c r="J9" s="154"/>
      <c r="K9" s="154"/>
      <c r="L9" s="154"/>
      <c r="M9" s="154"/>
      <c r="N9" s="154"/>
      <c r="O9" s="154"/>
      <c r="P9" s="154"/>
      <c r="Q9" s="154"/>
      <c r="R9" s="154"/>
      <c r="S9" s="154"/>
      <c r="T9" s="154"/>
      <c r="U9" s="154"/>
      <c r="V9" s="391"/>
      <c r="W9" s="488"/>
      <c r="X9" s="155"/>
      <c r="Y9" s="500" t="str">
        <f>IF(AB9="------------------","",IF(ISERROR(VLOOKUP(AB9,'Codes published on the homepage'!SpezEingetr,2,FALSE)),IF(AC9="","new specif.",""&amp;AC9),"Prod.-Code "&amp;RIGHT("00000"&amp;VLOOKUP(AB9,'Codes published on the homepage'!SpezEingetr,2,FALSE),6)))</f>
        <v/>
      </c>
      <c r="Z9" s="156" t="str">
        <f t="shared" si="0"/>
        <v/>
      </c>
      <c r="AA9" s="157" t="str">
        <f t="shared" si="1"/>
        <v/>
      </c>
      <c r="AB9" s="204" t="str">
        <f t="shared" si="2"/>
        <v>------------------</v>
      </c>
      <c r="AC9" s="25" t="str">
        <f>IF(ISERROR(VLOOKUP(AB9,'Assigned, unpublished Codes'!AG$6:AK$72,1,FALSE)),IF(ISERROR(VLOOKUP(AB9,AB$5:AB8,1,FALSE)),"","Spez.doppelt"),"neuer Code "&amp;VLOOKUP(AB9,'Assigned, unpublished Codes'!AG6:AK73,5,FALSE))</f>
        <v xml:space="preserve">neuer Code </v>
      </c>
      <c r="AD9" s="25" t="str">
        <f>IF(LEFT(Y9,6)="neue S",IF(V9="","",AND(ISERROR(VLOOKUP(V9,'Assigned, unpublished Codes'!AE6:AE73,1,FALSE)),ISERROR(VLOOKUP(V9,'Codes published on the homepage'!Z10:Z806,1,FALSE)))),"---")</f>
        <v>---</v>
      </c>
      <c r="AE9" s="158" t="str">
        <f>IF(A9="","",A9)</f>
        <v/>
      </c>
      <c r="AF9" s="159" t="str">
        <f>Z9</f>
        <v/>
      </c>
      <c r="AG9" s="158" t="str">
        <f t="shared" si="3"/>
        <v/>
      </c>
      <c r="AH9" s="158" t="str">
        <f t="shared" si="4"/>
        <v/>
      </c>
      <c r="AI9" s="158" t="str">
        <f t="shared" si="5"/>
        <v/>
      </c>
      <c r="AJ9" s="160" t="str">
        <f t="shared" si="6"/>
        <v/>
      </c>
      <c r="AK9" s="158" t="str">
        <f t="shared" si="7"/>
        <v/>
      </c>
      <c r="AM9" s="397" t="str">
        <f>IF(V9="","",IF(ISTEXT(VLOOKUP(AL9,'Codes published on the homepage'!D$6:D$1094,1,FALSE)),"Nr.vergeben",IF(ISNUMBER(VLOOKUP(V9,'Assigned, unpublished Codes'!Y$6:Y$471,1,FALSE)),"Nr.vergeben","Prod.Code neu")))</f>
        <v/>
      </c>
      <c r="AO9" s="2"/>
    </row>
    <row r="10" spans="1:67" ht="26.45" customHeight="1" x14ac:dyDescent="0.35">
      <c r="A10" s="490"/>
      <c r="B10" s="499"/>
      <c r="C10" s="494"/>
      <c r="D10" s="492"/>
      <c r="E10" s="495"/>
      <c r="F10" s="492"/>
      <c r="G10" s="492"/>
      <c r="H10" s="498"/>
      <c r="I10" s="495"/>
      <c r="J10" s="492"/>
      <c r="K10" s="495"/>
      <c r="L10" s="495"/>
      <c r="M10" s="495"/>
      <c r="N10" s="492"/>
      <c r="O10" s="495"/>
      <c r="P10" s="491"/>
      <c r="Q10" s="491"/>
      <c r="R10" s="491"/>
      <c r="S10" s="491"/>
      <c r="T10" s="491"/>
      <c r="U10" s="491"/>
      <c r="V10" s="493"/>
      <c r="W10" s="341"/>
      <c r="X10" s="380"/>
      <c r="Y10" s="500" t="str">
        <f>IF(AB10="------------------","",IF(ISERROR(VLOOKUP(AB10,'Codes published on the homepage'!SpezEingetr,2,FALSE)),IF(AC10="","new specif.",""&amp;AC10),"Prod.-Code "&amp;RIGHT("00000"&amp;VLOOKUP(AB10,'Codes published on the homepage'!SpezEingetr,2,FALSE),6)))</f>
        <v/>
      </c>
      <c r="Z10" s="23" t="str">
        <f t="shared" ref="Z10:Z22" si="8">IF(V10&gt;0,VALUE(V10),"")</f>
        <v/>
      </c>
      <c r="AA10" s="18" t="str">
        <f t="shared" ref="AA10:AA22" si="9">IF(ISERROR(VLOOKUP(Z10,TABLES_DRAFT,21,FALSE)),"",VLOOKUP(Z10,TABLES_DRAFT,21,FALSE))</f>
        <v/>
      </c>
      <c r="AB10" s="204" t="str">
        <f t="shared" ref="AB10:AB22" si="10">C10&amp;"-"&amp;D10&amp;"-"&amp;E10&amp;"-"&amp;F10&amp;"-"&amp;G10&amp;"-"&amp;H10&amp;"-"&amp;I10&amp;"-"&amp;J10&amp;"-"&amp;K10&amp;"-"&amp;L10&amp;"-"&amp;M10&amp;"-"&amp;N10&amp;"-"&amp;O10&amp;"-"&amp;P10&amp;"-"&amp;Q10&amp;"-"&amp;R10&amp;"-"&amp;S10&amp;"-"&amp;T10&amp;"-"&amp;U10</f>
        <v>------------------</v>
      </c>
      <c r="AC10" s="245" t="str">
        <f>IF(AB10="------------------","",IF(ISERROR(VLOOKUP(AB10,'Assigned, unpublished Codes'!AG$6:AK$72,1,FALSE)),IF(ISERROR(VLOOKUP(AB10,AB$6:AB9,1,FALSE)),"","Spez.doppelt"),"neuer Code "&amp;VLOOKUP(AB10,'Assigned, unpublished Codes'!AG$6:AK$72,5,FALSE)))</f>
        <v/>
      </c>
      <c r="AD10" s="25" t="str">
        <f>IF(LEFT(Y10,6)="neue S",IF(V10="","",AND(ISERROR(VLOOKUP(V10,'Assigned, unpublished Codes'!AE15:AE94,1,FALSE)),ISERROR(VLOOKUP(V10,'Codes published on the homepage'!Z31:Z827,1,FALSE)))),"---")</f>
        <v>---</v>
      </c>
      <c r="AE10" s="394" t="str">
        <f t="shared" ref="AE10:AE22" si="11">IF(A10="","",A10)</f>
        <v/>
      </c>
      <c r="AF10" s="395" t="str">
        <f t="shared" ref="AF10:AF22" si="12">Z10</f>
        <v/>
      </c>
      <c r="AG10" s="394" t="str">
        <f t="shared" si="3"/>
        <v/>
      </c>
      <c r="AH10" s="394" t="str">
        <f t="shared" si="4"/>
        <v/>
      </c>
      <c r="AI10" s="394" t="str">
        <f t="shared" si="5"/>
        <v/>
      </c>
      <c r="AJ10" s="396" t="str">
        <f t="shared" si="6"/>
        <v/>
      </c>
      <c r="AK10" s="394" t="str">
        <f t="shared" si="7"/>
        <v/>
      </c>
      <c r="AL10" s="394" t="str">
        <f t="shared" ref="AL10:AL22" si="13">RIGHT("00000"&amp;AF10,6)</f>
        <v>00000</v>
      </c>
      <c r="AM10" s="397" t="str">
        <f>IF(V10="","",IF(ISTEXT(VLOOKUP(AL10,'Codes published on the homepage'!D$6:D$1094,1,FALSE)),"Nr.vergeben",IF(ISNUMBER(VLOOKUP(V10,'Assigned, unpublished Codes'!Y$6:Y$471,1,FALSE)),"Nr.vergeben","Prod.Code neu")))</f>
        <v/>
      </c>
      <c r="AN10" s="394" t="e">
        <f>IF(X10:AN10V10="","",IF(ISNUMBER(VLOOKUP(V10,'Assigned, unpublished Codes'!Y$6:Y$471,1,FALSE)),"Nummer vergeben","Neue Nr"))</f>
        <v>#NAME?</v>
      </c>
    </row>
    <row r="11" spans="1:67" ht="26.45" customHeight="1" x14ac:dyDescent="0.35">
      <c r="A11" s="490"/>
      <c r="B11" s="499"/>
      <c r="C11" s="494"/>
      <c r="D11" s="492"/>
      <c r="E11" s="495"/>
      <c r="F11" s="492"/>
      <c r="G11" s="492"/>
      <c r="H11" s="498"/>
      <c r="I11" s="495"/>
      <c r="J11" s="492"/>
      <c r="K11" s="495"/>
      <c r="L11" s="495"/>
      <c r="M11" s="495"/>
      <c r="N11" s="492"/>
      <c r="O11" s="495"/>
      <c r="P11" s="491"/>
      <c r="Q11" s="491"/>
      <c r="R11" s="491"/>
      <c r="S11" s="491"/>
      <c r="T11" s="491"/>
      <c r="U11" s="491"/>
      <c r="V11" s="493"/>
      <c r="W11" s="341"/>
      <c r="X11" s="380"/>
      <c r="Y11" s="500" t="str">
        <f>IF(AB11="------------------","",IF(ISERROR(VLOOKUP(AB11,'Codes published on the homepage'!SpezEingetr,2,FALSE)),IF(AC11="","new specif.",""&amp;AC11),"Prod.-Code "&amp;RIGHT("00000"&amp;VLOOKUP(AB11,'Codes published on the homepage'!SpezEingetr,2,FALSE),6)))</f>
        <v/>
      </c>
      <c r="Z11" s="23" t="str">
        <f t="shared" si="8"/>
        <v/>
      </c>
      <c r="AA11" s="18" t="str">
        <f t="shared" si="9"/>
        <v/>
      </c>
      <c r="AB11" s="204" t="str">
        <f t="shared" si="10"/>
        <v>------------------</v>
      </c>
      <c r="AC11" s="245" t="str">
        <f>IF(AB11="------------------","",IF(ISERROR(VLOOKUP(AB11,'Assigned, unpublished Codes'!AG$6:AK$72,1,FALSE)),IF(ISERROR(VLOOKUP(AB11,AB$6:AB10,1,FALSE)),"","Spez.doppelt"),"neuer Code "&amp;VLOOKUP(AB11,'Assigned, unpublished Codes'!AG$6:AK$72,5,FALSE)))</f>
        <v/>
      </c>
      <c r="AD11" s="25" t="str">
        <f>IF(LEFT(Y11,6)="neue S",IF(V11="","",AND(ISERROR(VLOOKUP(V11,'Assigned, unpublished Codes'!AE15:AE95,1,FALSE)),ISERROR(VLOOKUP(V11,'Codes published on the homepage'!Z32:Z828,1,FALSE)))),"---")</f>
        <v>---</v>
      </c>
      <c r="AE11" s="394" t="str">
        <f t="shared" si="11"/>
        <v/>
      </c>
      <c r="AF11" s="395" t="str">
        <f t="shared" si="12"/>
        <v/>
      </c>
      <c r="AG11" s="394" t="str">
        <f t="shared" si="3"/>
        <v/>
      </c>
      <c r="AH11" s="394" t="str">
        <f t="shared" si="4"/>
        <v/>
      </c>
      <c r="AI11" s="394" t="str">
        <f t="shared" si="5"/>
        <v/>
      </c>
      <c r="AJ11" s="396" t="str">
        <f t="shared" si="6"/>
        <v/>
      </c>
      <c r="AK11" s="394" t="str">
        <f t="shared" si="7"/>
        <v/>
      </c>
      <c r="AL11" s="394" t="str">
        <f t="shared" si="13"/>
        <v>00000</v>
      </c>
      <c r="AM11" s="397" t="str">
        <f>IF(V11="","",IF(ISTEXT(VLOOKUP(AL11,'Codes published on the homepage'!D$6:D$1094,1,FALSE)),"Nr.vergeben",IF(ISNUMBER(VLOOKUP(V11,'Assigned, unpublished Codes'!Y$6:Y$471,1,FALSE)),"Nr.vergeben","Prod.Code neu")))</f>
        <v/>
      </c>
      <c r="AN11" s="394" t="e">
        <f>IF(X11:AN10V10="","",IF(ISNUMBER(VLOOKUP(V11,'Assigned, unpublished Codes'!Y$6:Y$471,1,FALSE)),"Nummer vergeben","Neue Nr"))</f>
        <v>#NAME?</v>
      </c>
    </row>
    <row r="12" spans="1:67" ht="26.45" customHeight="1" x14ac:dyDescent="0.35">
      <c r="A12" s="490"/>
      <c r="B12" s="499"/>
      <c r="C12" s="494"/>
      <c r="D12" s="492"/>
      <c r="E12" s="495"/>
      <c r="F12" s="492"/>
      <c r="G12" s="492"/>
      <c r="H12" s="498"/>
      <c r="I12" s="495"/>
      <c r="J12" s="492"/>
      <c r="K12" s="495"/>
      <c r="L12" s="495"/>
      <c r="M12" s="495"/>
      <c r="N12" s="492"/>
      <c r="O12" s="495"/>
      <c r="P12" s="491"/>
      <c r="Q12" s="491"/>
      <c r="R12" s="491"/>
      <c r="S12" s="491"/>
      <c r="T12" s="491"/>
      <c r="U12" s="491"/>
      <c r="V12" s="493"/>
      <c r="W12" s="341"/>
      <c r="X12" s="380"/>
      <c r="Y12" s="500" t="str">
        <f>IF(AB12="------------------","",IF(ISERROR(VLOOKUP(AB12,'Codes published on the homepage'!SpezEingetr,2,FALSE)),IF(AC12="","new specif.",""&amp;AC12),"Prod.-Code "&amp;RIGHT("00000"&amp;VLOOKUP(AB12,'Codes published on the homepage'!SpezEingetr,2,FALSE),6)))</f>
        <v/>
      </c>
      <c r="Z12" s="23" t="str">
        <f t="shared" si="8"/>
        <v/>
      </c>
      <c r="AA12" s="18" t="str">
        <f t="shared" si="9"/>
        <v/>
      </c>
      <c r="AB12" s="204" t="str">
        <f t="shared" si="10"/>
        <v>------------------</v>
      </c>
      <c r="AC12" s="245" t="str">
        <f>IF(AB12="------------------","",IF(ISERROR(VLOOKUP(AB12,'Assigned, unpublished Codes'!AG$6:AK$72,1,FALSE)),IF(ISERROR(VLOOKUP(AB12,AB$6:AB11,1,FALSE)),"","Spez.doppelt"),"neuer Code "&amp;VLOOKUP(AB12,'Assigned, unpublished Codes'!AG$6:AK$72,5,FALSE)))</f>
        <v/>
      </c>
      <c r="AD12" s="25" t="str">
        <f>IF(LEFT(Y12,6)="neue S",IF(V12="","",AND(ISERROR(VLOOKUP(V12,'Assigned, unpublished Codes'!AE15:AE96,1,FALSE)),ISERROR(VLOOKUP(V12,'Codes published on the homepage'!Z33:Z829,1,FALSE)))),"---")</f>
        <v>---</v>
      </c>
      <c r="AE12" s="394" t="str">
        <f t="shared" si="11"/>
        <v/>
      </c>
      <c r="AF12" s="395" t="str">
        <f t="shared" si="12"/>
        <v/>
      </c>
      <c r="AG12" s="394" t="str">
        <f t="shared" si="3"/>
        <v/>
      </c>
      <c r="AH12" s="394" t="str">
        <f t="shared" si="4"/>
        <v/>
      </c>
      <c r="AI12" s="394" t="str">
        <f t="shared" si="5"/>
        <v/>
      </c>
      <c r="AJ12" s="396" t="str">
        <f t="shared" si="6"/>
        <v/>
      </c>
      <c r="AK12" s="394" t="str">
        <f t="shared" si="7"/>
        <v/>
      </c>
      <c r="AL12" s="394" t="str">
        <f t="shared" si="13"/>
        <v>00000</v>
      </c>
      <c r="AM12" s="397" t="str">
        <f>IF(V12="","",IF(ISTEXT(VLOOKUP(AL12,'Codes published on the homepage'!D$6:D$1094,1,FALSE)),"Nr.vergeben",IF(ISNUMBER(VLOOKUP(V12,'Assigned, unpublished Codes'!Y$6:Y$471,1,FALSE)),"Nr.vergeben","Prod.Code neu")))</f>
        <v/>
      </c>
      <c r="AN12" s="394" t="e">
        <f>IF(X12:AN10V10="","",IF(ISNUMBER(VLOOKUP(V12,'Assigned, unpublished Codes'!Y$6:Y$471,1,FALSE)),"Nummer vergeben","Neue Nr"))</f>
        <v>#NAME?</v>
      </c>
    </row>
    <row r="13" spans="1:67" ht="26.45" customHeight="1" x14ac:dyDescent="0.35">
      <c r="A13" s="490"/>
      <c r="B13" s="499"/>
      <c r="C13" s="494"/>
      <c r="D13" s="492"/>
      <c r="E13" s="495"/>
      <c r="F13" s="492"/>
      <c r="G13" s="492"/>
      <c r="H13" s="498"/>
      <c r="I13" s="495"/>
      <c r="J13" s="492"/>
      <c r="K13" s="495"/>
      <c r="L13" s="495"/>
      <c r="M13" s="495"/>
      <c r="N13" s="492"/>
      <c r="O13" s="495"/>
      <c r="P13" s="491"/>
      <c r="Q13" s="491"/>
      <c r="R13" s="491"/>
      <c r="S13" s="491"/>
      <c r="T13" s="491"/>
      <c r="U13" s="491"/>
      <c r="V13" s="493"/>
      <c r="W13" s="341"/>
      <c r="X13" s="380"/>
      <c r="Y13" s="500" t="str">
        <f>IF(AB13="------------------","",IF(ISERROR(VLOOKUP(AB13,'Codes published on the homepage'!SpezEingetr,2,FALSE)),IF(AC13="","new specif.",""&amp;AC13),"Prod.-Code "&amp;RIGHT("00000"&amp;VLOOKUP(AB13,'Codes published on the homepage'!SpezEingetr,2,FALSE),6)))</f>
        <v/>
      </c>
      <c r="Z13" s="23" t="str">
        <f t="shared" si="8"/>
        <v/>
      </c>
      <c r="AA13" s="18" t="str">
        <f t="shared" si="9"/>
        <v/>
      </c>
      <c r="AB13" s="204" t="str">
        <f t="shared" si="10"/>
        <v>------------------</v>
      </c>
      <c r="AC13" s="245" t="str">
        <f>IF(AB13="------------------","",IF(ISERROR(VLOOKUP(AB13,'Assigned, unpublished Codes'!AG$6:AK$72,1,FALSE)),IF(ISERROR(VLOOKUP(AB13,AB$6:AB12,1,FALSE)),"","Spez.doppelt"),"neuer Code "&amp;VLOOKUP(AB13,'Assigned, unpublished Codes'!AG$6:AK$72,5,FALSE)))</f>
        <v/>
      </c>
      <c r="AD13" s="25" t="str">
        <f>IF(LEFT(Y13,6)="neue S",IF(V13="","",AND(ISERROR(VLOOKUP(V13,'Assigned, unpublished Codes'!AE15:AE97,1,FALSE)),ISERROR(VLOOKUP(V13,'Codes published on the homepage'!Z34:Z830,1,FALSE)))),"---")</f>
        <v>---</v>
      </c>
      <c r="AE13" s="394" t="str">
        <f t="shared" si="11"/>
        <v/>
      </c>
      <c r="AF13" s="395" t="str">
        <f t="shared" si="12"/>
        <v/>
      </c>
      <c r="AG13" s="394" t="str">
        <f t="shared" si="3"/>
        <v/>
      </c>
      <c r="AH13" s="394" t="str">
        <f t="shared" si="4"/>
        <v/>
      </c>
      <c r="AI13" s="394" t="str">
        <f t="shared" si="5"/>
        <v/>
      </c>
      <c r="AJ13" s="396" t="str">
        <f t="shared" si="6"/>
        <v/>
      </c>
      <c r="AK13" s="394" t="str">
        <f t="shared" si="7"/>
        <v/>
      </c>
      <c r="AL13" s="394" t="str">
        <f t="shared" si="13"/>
        <v>00000</v>
      </c>
      <c r="AM13" s="397" t="str">
        <f>IF(V13="","",IF(ISTEXT(VLOOKUP(AL13,'Codes published on the homepage'!D$6:D$1094,1,FALSE)),"Nr.vergeben",IF(ISNUMBER(VLOOKUP(V13,'Assigned, unpublished Codes'!Y$6:Y$471,1,FALSE)),"Nr.vergeben","Prod.Code neu")))</f>
        <v/>
      </c>
      <c r="AN13" s="394" t="e">
        <f>IF(X13:AN10V10="","",IF(ISNUMBER(VLOOKUP(V13,'Assigned, unpublished Codes'!Y$6:Y$471,1,FALSE)),"Nummer vergeben","Neue Nr"))</f>
        <v>#NAME?</v>
      </c>
    </row>
    <row r="14" spans="1:67" ht="26.45" customHeight="1" x14ac:dyDescent="0.35">
      <c r="A14" s="490"/>
      <c r="B14" s="499"/>
      <c r="C14" s="494"/>
      <c r="D14" s="492"/>
      <c r="E14" s="495"/>
      <c r="F14" s="492"/>
      <c r="G14" s="492"/>
      <c r="H14" s="498"/>
      <c r="I14" s="495"/>
      <c r="J14" s="492"/>
      <c r="K14" s="495"/>
      <c r="L14" s="495"/>
      <c r="M14" s="495"/>
      <c r="N14" s="492"/>
      <c r="O14" s="495"/>
      <c r="P14" s="491"/>
      <c r="Q14" s="491"/>
      <c r="R14" s="491"/>
      <c r="S14" s="491"/>
      <c r="T14" s="491"/>
      <c r="U14" s="491"/>
      <c r="V14" s="493"/>
      <c r="W14" s="341"/>
      <c r="X14" s="380"/>
      <c r="Y14" s="500" t="str">
        <f>IF(AB14="------------------","",IF(ISERROR(VLOOKUP(AB14,'Codes published on the homepage'!SpezEingetr,2,FALSE)),IF(AC14="","new specif.",""&amp;AC14),"Prod.-Code "&amp;RIGHT("00000"&amp;VLOOKUP(AB14,'Codes published on the homepage'!SpezEingetr,2,FALSE),6)))</f>
        <v/>
      </c>
      <c r="Z14" s="23" t="str">
        <f t="shared" si="8"/>
        <v/>
      </c>
      <c r="AA14" s="18" t="str">
        <f t="shared" si="9"/>
        <v/>
      </c>
      <c r="AB14" s="204" t="str">
        <f t="shared" si="10"/>
        <v>------------------</v>
      </c>
      <c r="AC14" s="245" t="str">
        <f>IF(AB14="------------------","",IF(ISERROR(VLOOKUP(AB14,'Assigned, unpublished Codes'!AG$6:AK$72,1,FALSE)),IF(ISERROR(VLOOKUP(AB14,AB$6:AB13,1,FALSE)),"","Spez.doppelt"),"neuer Code "&amp;VLOOKUP(AB14,'Assigned, unpublished Codes'!AG$6:AK$72,5,FALSE)))</f>
        <v/>
      </c>
      <c r="AD14" s="25" t="str">
        <f>IF(LEFT(Y14,6)="neue S",IF(V14="","",AND(ISERROR(VLOOKUP(V14,'Assigned, unpublished Codes'!AE15:AE98,1,FALSE)),ISERROR(VLOOKUP(V14,'Codes published on the homepage'!Z35:Z831,1,FALSE)))),"---")</f>
        <v>---</v>
      </c>
      <c r="AE14" s="394" t="str">
        <f t="shared" si="11"/>
        <v/>
      </c>
      <c r="AF14" s="395" t="str">
        <f t="shared" si="12"/>
        <v/>
      </c>
      <c r="AG14" s="394" t="str">
        <f t="shared" si="3"/>
        <v/>
      </c>
      <c r="AH14" s="394" t="str">
        <f t="shared" si="4"/>
        <v/>
      </c>
      <c r="AI14" s="394" t="str">
        <f t="shared" si="5"/>
        <v/>
      </c>
      <c r="AJ14" s="396" t="str">
        <f t="shared" si="6"/>
        <v/>
      </c>
      <c r="AK14" s="394" t="str">
        <f t="shared" si="7"/>
        <v/>
      </c>
      <c r="AL14" s="394" t="str">
        <f t="shared" si="13"/>
        <v>00000</v>
      </c>
      <c r="AM14" s="397" t="str">
        <f>IF(V14="","",IF(ISTEXT(VLOOKUP(AL14,'Codes published on the homepage'!D$6:D$1094,1,FALSE)),"Nr.vergeben",IF(ISNUMBER(VLOOKUP(V14,'Assigned, unpublished Codes'!Y$6:Y$471,1,FALSE)),"Nr.vergeben","Prod.Code neu")))</f>
        <v/>
      </c>
      <c r="AN14" s="394" t="e">
        <f>IF(X14:AN10V10="","",IF(ISNUMBER(VLOOKUP(V14,'Assigned, unpublished Codes'!Y$6:Y$471,1,FALSE)),"Nummer vergeben","Neue Nr"))</f>
        <v>#NAME?</v>
      </c>
    </row>
    <row r="15" spans="1:67" ht="26.45" customHeight="1" x14ac:dyDescent="0.35">
      <c r="A15" s="490"/>
      <c r="B15" s="499"/>
      <c r="C15" s="494"/>
      <c r="D15" s="492"/>
      <c r="E15" s="495"/>
      <c r="F15" s="492"/>
      <c r="G15" s="492"/>
      <c r="H15" s="498"/>
      <c r="I15" s="495"/>
      <c r="J15" s="492"/>
      <c r="K15" s="495"/>
      <c r="L15" s="495"/>
      <c r="M15" s="495"/>
      <c r="N15" s="492"/>
      <c r="O15" s="495"/>
      <c r="P15" s="491"/>
      <c r="Q15" s="491"/>
      <c r="R15" s="491"/>
      <c r="S15" s="491"/>
      <c r="T15" s="491"/>
      <c r="U15" s="491"/>
      <c r="V15" s="493"/>
      <c r="W15" s="341"/>
      <c r="X15" s="380"/>
      <c r="Y15" s="500" t="str">
        <f>IF(AB15="------------------","",IF(ISERROR(VLOOKUP(AB15,'Codes published on the homepage'!SpezEingetr,2,FALSE)),IF(AC15="","new specif.",""&amp;AC15),"Prod.-Code "&amp;RIGHT("00000"&amp;VLOOKUP(AB15,'Codes published on the homepage'!SpezEingetr,2,FALSE),6)))</f>
        <v/>
      </c>
      <c r="Z15" s="23" t="str">
        <f t="shared" si="8"/>
        <v/>
      </c>
      <c r="AA15" s="18" t="str">
        <f t="shared" si="9"/>
        <v/>
      </c>
      <c r="AB15" s="204" t="str">
        <f t="shared" si="10"/>
        <v>------------------</v>
      </c>
      <c r="AC15" s="245" t="str">
        <f>IF(AB15="------------------","",IF(ISERROR(VLOOKUP(AB15,'Assigned, unpublished Codes'!AG$6:AK$72,1,FALSE)),IF(ISERROR(VLOOKUP(AB15,AB$6:AB14,1,FALSE)),"","Spez.doppelt"),"neuer Code "&amp;VLOOKUP(AB15,'Assigned, unpublished Codes'!AG$6:AK$72,5,FALSE)))</f>
        <v/>
      </c>
      <c r="AD15" s="25" t="str">
        <f>IF(LEFT(Y15,6)="neue S",IF(V15="","",AND(ISERROR(VLOOKUP(V15,'Assigned, unpublished Codes'!AE15:AE99,1,FALSE)),ISERROR(VLOOKUP(V15,'Codes published on the homepage'!Z36:Z832,1,FALSE)))),"---")</f>
        <v>---</v>
      </c>
      <c r="AE15" s="394" t="str">
        <f t="shared" si="11"/>
        <v/>
      </c>
      <c r="AF15" s="395" t="str">
        <f t="shared" si="12"/>
        <v/>
      </c>
      <c r="AG15" s="394" t="str">
        <f t="shared" si="3"/>
        <v/>
      </c>
      <c r="AH15" s="394" t="str">
        <f t="shared" si="4"/>
        <v/>
      </c>
      <c r="AI15" s="394" t="str">
        <f t="shared" si="5"/>
        <v/>
      </c>
      <c r="AJ15" s="396" t="str">
        <f t="shared" si="6"/>
        <v/>
      </c>
      <c r="AK15" s="394" t="str">
        <f t="shared" si="7"/>
        <v/>
      </c>
      <c r="AL15" s="394" t="str">
        <f t="shared" si="13"/>
        <v>00000</v>
      </c>
      <c r="AM15" s="397" t="str">
        <f>IF(V15="","",IF(ISTEXT(VLOOKUP(AL15,'Codes published on the homepage'!D$6:D$1094,1,FALSE)),"Nr.vergeben",IF(ISNUMBER(VLOOKUP(V15,'Assigned, unpublished Codes'!Y$6:Y$471,1,FALSE)),"Nr.vergeben","Prod.Code neu")))</f>
        <v/>
      </c>
      <c r="AN15" s="394" t="e">
        <f>IF(X15:AN10V10="","",IF(ISNUMBER(VLOOKUP(V15,'Assigned, unpublished Codes'!Y$6:Y$471,1,FALSE)),"Nummer vergeben","Neue Nr"))</f>
        <v>#NAME?</v>
      </c>
    </row>
    <row r="16" spans="1:67" ht="26.45" customHeight="1" x14ac:dyDescent="0.35">
      <c r="A16" s="490"/>
      <c r="B16" s="499"/>
      <c r="C16" s="494"/>
      <c r="D16" s="492"/>
      <c r="E16" s="495"/>
      <c r="F16" s="492"/>
      <c r="G16" s="492"/>
      <c r="H16" s="498"/>
      <c r="I16" s="495"/>
      <c r="J16" s="492"/>
      <c r="K16" s="495"/>
      <c r="L16" s="495"/>
      <c r="M16" s="495"/>
      <c r="N16" s="492"/>
      <c r="O16" s="495"/>
      <c r="P16" s="491"/>
      <c r="Q16" s="491"/>
      <c r="R16" s="491"/>
      <c r="S16" s="491"/>
      <c r="T16" s="491"/>
      <c r="U16" s="491"/>
      <c r="V16" s="493"/>
      <c r="W16" s="341"/>
      <c r="X16" s="380"/>
      <c r="Y16" s="500" t="str">
        <f>IF(AB16="------------------","",IF(ISERROR(VLOOKUP(AB16,'Codes published on the homepage'!SpezEingetr,2,FALSE)),IF(AC16="","new specif.",""&amp;AC16),"Prod.-Code "&amp;RIGHT("00000"&amp;VLOOKUP(AB16,'Codes published on the homepage'!SpezEingetr,2,FALSE),6)))</f>
        <v/>
      </c>
      <c r="Z16" s="23" t="str">
        <f t="shared" si="8"/>
        <v/>
      </c>
      <c r="AA16" s="18" t="str">
        <f t="shared" si="9"/>
        <v/>
      </c>
      <c r="AB16" s="204" t="str">
        <f t="shared" si="10"/>
        <v>------------------</v>
      </c>
      <c r="AC16" s="245" t="str">
        <f>IF(AB16="------------------","",IF(ISERROR(VLOOKUP(AB16,'Assigned, unpublished Codes'!AG$6:AK$72,1,FALSE)),IF(ISERROR(VLOOKUP(AB16,AB$6:AB15,1,FALSE)),"","Spez.doppelt"),"neuer Code "&amp;VLOOKUP(AB16,'Assigned, unpublished Codes'!AG$6:AK$72,5,FALSE)))</f>
        <v/>
      </c>
      <c r="AD16" s="25" t="str">
        <f>IF(LEFT(Y16,6)="neue S",IF(V16="","",AND(ISERROR(VLOOKUP(V16,'Assigned, unpublished Codes'!AE15:AE100,1,FALSE)),ISERROR(VLOOKUP(V16,'Codes published on the homepage'!Z37:Z833,1,FALSE)))),"---")</f>
        <v>---</v>
      </c>
      <c r="AE16" s="394" t="str">
        <f t="shared" si="11"/>
        <v/>
      </c>
      <c r="AF16" s="395" t="str">
        <f t="shared" si="12"/>
        <v/>
      </c>
      <c r="AG16" s="394" t="str">
        <f t="shared" si="3"/>
        <v/>
      </c>
      <c r="AH16" s="394" t="str">
        <f t="shared" si="4"/>
        <v/>
      </c>
      <c r="AI16" s="394" t="str">
        <f t="shared" si="5"/>
        <v/>
      </c>
      <c r="AJ16" s="396" t="str">
        <f t="shared" si="6"/>
        <v/>
      </c>
      <c r="AK16" s="394" t="str">
        <f t="shared" si="7"/>
        <v/>
      </c>
      <c r="AL16" s="394" t="str">
        <f t="shared" si="13"/>
        <v>00000</v>
      </c>
      <c r="AM16" s="397" t="str">
        <f>IF(V16="","",IF(ISTEXT(VLOOKUP(AL16,'Codes published on the homepage'!D$6:D$1094,1,FALSE)),"Nr.vergeben",IF(ISNUMBER(VLOOKUP(V16,'Assigned, unpublished Codes'!Y$6:Y$471,1,FALSE)),"Nr.vergeben","Prod.Code neu")))</f>
        <v/>
      </c>
      <c r="AN16" s="394" t="e">
        <f>IF(X16:AN10V10="","",IF(ISNUMBER(VLOOKUP(V16,'Assigned, unpublished Codes'!Y$6:Y$471,1,FALSE)),"Nummer vergeben","Neue Nr"))</f>
        <v>#NAME?</v>
      </c>
    </row>
    <row r="17" spans="1:40" ht="26.45" customHeight="1" x14ac:dyDescent="0.35">
      <c r="A17" s="490"/>
      <c r="B17" s="499"/>
      <c r="C17" s="494"/>
      <c r="D17" s="492"/>
      <c r="E17" s="495"/>
      <c r="F17" s="492"/>
      <c r="G17" s="492"/>
      <c r="H17" s="498"/>
      <c r="I17" s="495"/>
      <c r="J17" s="492"/>
      <c r="K17" s="495"/>
      <c r="L17" s="495"/>
      <c r="M17" s="495"/>
      <c r="N17" s="492"/>
      <c r="O17" s="495"/>
      <c r="P17" s="491"/>
      <c r="Q17" s="491"/>
      <c r="R17" s="491"/>
      <c r="S17" s="491"/>
      <c r="T17" s="491"/>
      <c r="U17" s="491"/>
      <c r="V17" s="493"/>
      <c r="W17" s="341"/>
      <c r="X17" s="380"/>
      <c r="Y17" s="500" t="str">
        <f>IF(AB17="------------------","",IF(ISERROR(VLOOKUP(AB17,'Codes published on the homepage'!SpezEingetr,2,FALSE)),IF(AC17="","new specif.",""&amp;AC17),"Prod.-Code "&amp;RIGHT("00000"&amp;VLOOKUP(AB17,'Codes published on the homepage'!SpezEingetr,2,FALSE),6)))</f>
        <v/>
      </c>
      <c r="Z17" s="23" t="str">
        <f t="shared" si="8"/>
        <v/>
      </c>
      <c r="AA17" s="18" t="str">
        <f t="shared" si="9"/>
        <v/>
      </c>
      <c r="AB17" s="204" t="str">
        <f t="shared" si="10"/>
        <v>------------------</v>
      </c>
      <c r="AC17" s="245" t="str">
        <f>IF(AB17="------------------","",IF(ISERROR(VLOOKUP(AB17,'Assigned, unpublished Codes'!AG$6:AK$72,1,FALSE)),IF(ISERROR(VLOOKUP(AB17,AB$6:AB16,1,FALSE)),"","Spez.doppelt"),"neuer Code "&amp;VLOOKUP(AB17,'Assigned, unpublished Codes'!AG$6:AK$72,5,FALSE)))</f>
        <v/>
      </c>
      <c r="AD17" s="25" t="str">
        <f>IF(LEFT(Y17,6)="neue S",IF(V17="","",AND(ISERROR(VLOOKUP(V17,'Assigned, unpublished Codes'!AE15:AE101,1,FALSE)),ISERROR(VLOOKUP(V17,'Codes published on the homepage'!Z38:Z834,1,FALSE)))),"---")</f>
        <v>---</v>
      </c>
      <c r="AE17" s="394" t="str">
        <f t="shared" si="11"/>
        <v/>
      </c>
      <c r="AF17" s="395" t="str">
        <f t="shared" si="12"/>
        <v/>
      </c>
      <c r="AG17" s="394" t="str">
        <f t="shared" si="3"/>
        <v/>
      </c>
      <c r="AH17" s="394" t="str">
        <f t="shared" si="4"/>
        <v/>
      </c>
      <c r="AI17" s="394" t="str">
        <f t="shared" si="5"/>
        <v/>
      </c>
      <c r="AJ17" s="396" t="str">
        <f t="shared" si="6"/>
        <v/>
      </c>
      <c r="AK17" s="394" t="str">
        <f t="shared" si="7"/>
        <v/>
      </c>
      <c r="AL17" s="394" t="str">
        <f t="shared" si="13"/>
        <v>00000</v>
      </c>
      <c r="AM17" s="397" t="str">
        <f>IF(V17="","",IF(ISTEXT(VLOOKUP(AL17,'Codes published on the homepage'!D$6:D$1094,1,FALSE)),"Nr.vergeben",IF(ISNUMBER(VLOOKUP(V17,'Assigned, unpublished Codes'!Y$6:Y$471,1,FALSE)),"Nr.vergeben","Prod.Code neu")))</f>
        <v/>
      </c>
      <c r="AN17" s="394" t="e">
        <f>IF(X17:AN10V10="","",IF(ISNUMBER(VLOOKUP(V17,'Assigned, unpublished Codes'!Y$6:Y$471,1,FALSE)),"Nummer vergeben","Neue Nr"))</f>
        <v>#NAME?</v>
      </c>
    </row>
    <row r="18" spans="1:40" ht="26.45" customHeight="1" x14ac:dyDescent="0.35">
      <c r="A18" s="490"/>
      <c r="B18" s="499"/>
      <c r="C18" s="494"/>
      <c r="D18" s="492"/>
      <c r="E18" s="495"/>
      <c r="F18" s="492"/>
      <c r="G18" s="492"/>
      <c r="H18" s="498"/>
      <c r="I18" s="495"/>
      <c r="J18" s="492"/>
      <c r="K18" s="495"/>
      <c r="L18" s="495"/>
      <c r="M18" s="495"/>
      <c r="N18" s="492"/>
      <c r="O18" s="495"/>
      <c r="P18" s="491"/>
      <c r="Q18" s="491"/>
      <c r="R18" s="491"/>
      <c r="S18" s="491"/>
      <c r="T18" s="491"/>
      <c r="U18" s="491"/>
      <c r="V18" s="493"/>
      <c r="W18" s="341"/>
      <c r="X18" s="380"/>
      <c r="Y18" s="500" t="str">
        <f>IF(AB18="------------------","",IF(ISERROR(VLOOKUP(AB18,'Codes published on the homepage'!SpezEingetr,2,FALSE)),IF(AC18="","new specif.",""&amp;AC18),"Prod.-Code "&amp;RIGHT("00000"&amp;VLOOKUP(AB18,'Codes published on the homepage'!SpezEingetr,2,FALSE),6)))</f>
        <v/>
      </c>
      <c r="Z18" s="23" t="str">
        <f t="shared" si="8"/>
        <v/>
      </c>
      <c r="AA18" s="18" t="str">
        <f t="shared" si="9"/>
        <v/>
      </c>
      <c r="AB18" s="204" t="str">
        <f t="shared" si="10"/>
        <v>------------------</v>
      </c>
      <c r="AC18" s="245" t="str">
        <f>IF(AB18="------------------","",IF(ISERROR(VLOOKUP(AB18,'Assigned, unpublished Codes'!AG$6:AK$72,1,FALSE)),IF(ISERROR(VLOOKUP(AB18,AB$6:AB17,1,FALSE)),"","Spez.doppelt"),"neuer Code "&amp;VLOOKUP(AB18,'Assigned, unpublished Codes'!AG$6:AK$72,5,FALSE)))</f>
        <v/>
      </c>
      <c r="AD18" s="25" t="str">
        <f>IF(LEFT(Y18,6)="neue S",IF(V18="","",AND(ISERROR(VLOOKUP(V18,'Assigned, unpublished Codes'!AE15:AE102,1,FALSE)),ISERROR(VLOOKUP(V18,'Codes published on the homepage'!Z39:Z835,1,FALSE)))),"---")</f>
        <v>---</v>
      </c>
      <c r="AE18" s="394" t="str">
        <f t="shared" si="11"/>
        <v/>
      </c>
      <c r="AF18" s="395" t="str">
        <f t="shared" si="12"/>
        <v/>
      </c>
      <c r="AG18" s="394" t="str">
        <f t="shared" si="3"/>
        <v/>
      </c>
      <c r="AH18" s="394" t="str">
        <f t="shared" si="4"/>
        <v/>
      </c>
      <c r="AI18" s="394" t="str">
        <f t="shared" si="5"/>
        <v/>
      </c>
      <c r="AJ18" s="396" t="str">
        <f t="shared" si="6"/>
        <v/>
      </c>
      <c r="AK18" s="394" t="str">
        <f t="shared" si="7"/>
        <v/>
      </c>
      <c r="AL18" s="394" t="str">
        <f t="shared" si="13"/>
        <v>00000</v>
      </c>
      <c r="AM18" s="397" t="str">
        <f>IF(V18="","",IF(ISTEXT(VLOOKUP(AL18,'Codes published on the homepage'!D$6:D$1094,1,FALSE)),"Nr.vergeben",IF(ISNUMBER(VLOOKUP(V18,'Assigned, unpublished Codes'!Y$6:Y$471,1,FALSE)),"Nr.vergeben","Prod.Code neu")))</f>
        <v/>
      </c>
      <c r="AN18" s="394" t="e">
        <f>IF(X18:AN10V10="","",IF(ISNUMBER(VLOOKUP(V18,'Assigned, unpublished Codes'!Y$6:Y$471,1,FALSE)),"Nummer vergeben","Neue Nr"))</f>
        <v>#NAME?</v>
      </c>
    </row>
    <row r="19" spans="1:40" ht="26.45" customHeight="1" x14ac:dyDescent="0.35">
      <c r="A19" s="490"/>
      <c r="B19" s="499"/>
      <c r="C19" s="494"/>
      <c r="D19" s="492"/>
      <c r="E19" s="495"/>
      <c r="F19" s="492"/>
      <c r="G19" s="492"/>
      <c r="H19" s="498"/>
      <c r="I19" s="495"/>
      <c r="J19" s="492"/>
      <c r="K19" s="495"/>
      <c r="L19" s="495"/>
      <c r="M19" s="495"/>
      <c r="N19" s="492"/>
      <c r="O19" s="495"/>
      <c r="P19" s="491"/>
      <c r="Q19" s="491"/>
      <c r="R19" s="491"/>
      <c r="S19" s="491"/>
      <c r="T19" s="491"/>
      <c r="U19" s="491"/>
      <c r="V19" s="493"/>
      <c r="W19" s="341"/>
      <c r="X19" s="380"/>
      <c r="Y19" s="500" t="str">
        <f>IF(AB19="------------------","",IF(ISERROR(VLOOKUP(AB19,'Codes published on the homepage'!SpezEingetr,2,FALSE)),IF(AC19="","new specif.",""&amp;AC19),"Prod.-Code "&amp;RIGHT("00000"&amp;VLOOKUP(AB19,'Codes published on the homepage'!SpezEingetr,2,FALSE),6)))</f>
        <v/>
      </c>
      <c r="Z19" s="23" t="str">
        <f t="shared" si="8"/>
        <v/>
      </c>
      <c r="AA19" s="18" t="str">
        <f t="shared" si="9"/>
        <v/>
      </c>
      <c r="AB19" s="204" t="str">
        <f t="shared" si="10"/>
        <v>------------------</v>
      </c>
      <c r="AC19" s="245" t="str">
        <f>IF(AB19="------------------","",IF(ISERROR(VLOOKUP(AB19,'Assigned, unpublished Codes'!AG$6:AK$72,1,FALSE)),IF(ISERROR(VLOOKUP(AB19,AB$6:AB18,1,FALSE)),"","Spez.doppelt"),"neuer Code "&amp;VLOOKUP(AB19,'Assigned, unpublished Codes'!AG$6:AK$72,5,FALSE)))</f>
        <v/>
      </c>
      <c r="AD19" s="25" t="str">
        <f>IF(LEFT(Y19,6)="neue S",IF(V19="","",AND(ISERROR(VLOOKUP(V19,'Assigned, unpublished Codes'!AE16:AE103,1,FALSE)),ISERROR(VLOOKUP(V19,'Codes published on the homepage'!Z40:Z836,1,FALSE)))),"---")</f>
        <v>---</v>
      </c>
      <c r="AE19" s="394" t="str">
        <f t="shared" si="11"/>
        <v/>
      </c>
      <c r="AF19" s="395" t="str">
        <f t="shared" si="12"/>
        <v/>
      </c>
      <c r="AG19" s="394" t="str">
        <f t="shared" si="3"/>
        <v/>
      </c>
      <c r="AH19" s="394" t="str">
        <f t="shared" si="4"/>
        <v/>
      </c>
      <c r="AI19" s="394" t="str">
        <f t="shared" si="5"/>
        <v/>
      </c>
      <c r="AJ19" s="396" t="str">
        <f t="shared" si="6"/>
        <v/>
      </c>
      <c r="AK19" s="394" t="str">
        <f t="shared" si="7"/>
        <v/>
      </c>
      <c r="AL19" s="394" t="str">
        <f t="shared" si="13"/>
        <v>00000</v>
      </c>
      <c r="AM19" s="397" t="str">
        <f>IF(V19="","",IF(ISTEXT(VLOOKUP(AL19,'Codes published on the homepage'!D$6:D$1094,1,FALSE)),"Nr.vergeben",IF(ISNUMBER(VLOOKUP(V19,'Assigned, unpublished Codes'!Y$6:Y$471,1,FALSE)),"Nr.vergeben","Prod.Code neu")))</f>
        <v/>
      </c>
      <c r="AN19" s="394" t="e">
        <f>IF(X19:AN10V10="","",IF(ISNUMBER(VLOOKUP(V19,'Assigned, unpublished Codes'!Y$6:Y$471,1,FALSE)),"Nummer vergeben","Neue Nr"))</f>
        <v>#NAME?</v>
      </c>
    </row>
    <row r="20" spans="1:40" ht="26.45" customHeight="1" x14ac:dyDescent="0.35">
      <c r="A20" s="490"/>
      <c r="B20" s="499"/>
      <c r="C20" s="494"/>
      <c r="D20" s="492"/>
      <c r="E20" s="495"/>
      <c r="F20" s="492"/>
      <c r="G20" s="492"/>
      <c r="H20" s="498"/>
      <c r="I20" s="495"/>
      <c r="J20" s="492"/>
      <c r="K20" s="495"/>
      <c r="L20" s="495"/>
      <c r="M20" s="495"/>
      <c r="N20" s="492"/>
      <c r="O20" s="495"/>
      <c r="P20" s="491"/>
      <c r="Q20" s="491"/>
      <c r="R20" s="491"/>
      <c r="S20" s="491"/>
      <c r="T20" s="491"/>
      <c r="U20" s="491"/>
      <c r="V20" s="493"/>
      <c r="W20" s="341"/>
      <c r="X20" s="380"/>
      <c r="Y20" s="500" t="str">
        <f>IF(AB20="------------------","",IF(ISERROR(VLOOKUP(AB20,'Codes published on the homepage'!SpezEingetr,2,FALSE)),IF(AC20="","new specif.",""&amp;AC20),"Prod.-Code "&amp;RIGHT("00000"&amp;VLOOKUP(AB20,'Codes published on the homepage'!SpezEingetr,2,FALSE),6)))</f>
        <v/>
      </c>
      <c r="Z20" s="23" t="str">
        <f t="shared" si="8"/>
        <v/>
      </c>
      <c r="AA20" s="18" t="str">
        <f t="shared" si="9"/>
        <v/>
      </c>
      <c r="AB20" s="204" t="str">
        <f t="shared" si="10"/>
        <v>------------------</v>
      </c>
      <c r="AC20" s="245" t="str">
        <f>IF(AB20="------------------","",IF(ISERROR(VLOOKUP(AB20,'Assigned, unpublished Codes'!AG$6:AK$72,1,FALSE)),IF(ISERROR(VLOOKUP(AB20,AB$6:AB19,1,FALSE)),"","Spez.doppelt"),"neuer Code "&amp;VLOOKUP(AB20,'Assigned, unpublished Codes'!AG$6:AK$72,5,FALSE)))</f>
        <v/>
      </c>
      <c r="AD20" s="25" t="str">
        <f>IF(LEFT(Y20,6)="neue S",IF(V20="","",AND(ISERROR(VLOOKUP(V20,'Assigned, unpublished Codes'!AE17:AE104,1,FALSE)),ISERROR(VLOOKUP(V20,'Codes published on the homepage'!Z41:Z837,1,FALSE)))),"---")</f>
        <v>---</v>
      </c>
      <c r="AE20" s="394" t="str">
        <f t="shared" si="11"/>
        <v/>
      </c>
      <c r="AF20" s="395" t="str">
        <f t="shared" si="12"/>
        <v/>
      </c>
      <c r="AG20" s="394" t="str">
        <f t="shared" si="3"/>
        <v/>
      </c>
      <c r="AH20" s="394" t="str">
        <f t="shared" si="4"/>
        <v/>
      </c>
      <c r="AI20" s="394" t="str">
        <f t="shared" si="5"/>
        <v/>
      </c>
      <c r="AJ20" s="396" t="str">
        <f t="shared" si="6"/>
        <v/>
      </c>
      <c r="AK20" s="394" t="str">
        <f t="shared" si="7"/>
        <v/>
      </c>
      <c r="AL20" s="394" t="str">
        <f t="shared" si="13"/>
        <v>00000</v>
      </c>
      <c r="AM20" s="397" t="str">
        <f>IF(V20="","",IF(ISTEXT(VLOOKUP(AL20,'Codes published on the homepage'!D$6:D$1094,1,FALSE)),"Nr.vergeben",IF(ISNUMBER(VLOOKUP(V20,'Assigned, unpublished Codes'!Y$6:Y$471,1,FALSE)),"Nr.vergeben","Prod.Code neu")))</f>
        <v/>
      </c>
      <c r="AN20" s="394" t="e">
        <f>IF(X20:AN10V10="","",IF(ISNUMBER(VLOOKUP(V20,'Assigned, unpublished Codes'!Y$6:Y$471,1,FALSE)),"Nummer vergeben","Neue Nr"))</f>
        <v>#NAME?</v>
      </c>
    </row>
    <row r="21" spans="1:40" ht="26.45" customHeight="1" x14ac:dyDescent="0.35">
      <c r="A21" s="490"/>
      <c r="B21" s="499"/>
      <c r="C21" s="494"/>
      <c r="D21" s="492"/>
      <c r="E21" s="495"/>
      <c r="F21" s="492"/>
      <c r="G21" s="492"/>
      <c r="H21" s="498"/>
      <c r="I21" s="495"/>
      <c r="J21" s="492"/>
      <c r="K21" s="495"/>
      <c r="L21" s="495"/>
      <c r="M21" s="495"/>
      <c r="N21" s="492"/>
      <c r="O21" s="495"/>
      <c r="P21" s="491"/>
      <c r="Q21" s="491"/>
      <c r="R21" s="491"/>
      <c r="S21" s="491"/>
      <c r="T21" s="491"/>
      <c r="U21" s="491"/>
      <c r="V21" s="493"/>
      <c r="W21" s="341"/>
      <c r="X21" s="380"/>
      <c r="Y21" s="500" t="str">
        <f>IF(AB21="------------------","",IF(ISERROR(VLOOKUP(AB21,'Codes published on the homepage'!SpezEingetr,2,FALSE)),IF(AC21="","new specif.",""&amp;AC21),"Prod.-Code "&amp;RIGHT("00000"&amp;VLOOKUP(AB21,'Codes published on the homepage'!SpezEingetr,2,FALSE),6)))</f>
        <v/>
      </c>
      <c r="Z21" s="23" t="str">
        <f t="shared" si="8"/>
        <v/>
      </c>
      <c r="AA21" s="18" t="str">
        <f t="shared" si="9"/>
        <v/>
      </c>
      <c r="AB21" s="204" t="str">
        <f t="shared" si="10"/>
        <v>------------------</v>
      </c>
      <c r="AC21" s="245" t="str">
        <f>IF(AB21="------------------","",IF(ISERROR(VLOOKUP(AB21,'Assigned, unpublished Codes'!AG$6:AK$72,1,FALSE)),IF(ISERROR(VLOOKUP(AB21,AB$6:AB20,1,FALSE)),"","Spez.doppelt"),"neuer Code "&amp;VLOOKUP(AB21,'Assigned, unpublished Codes'!AG$6:AK$72,5,FALSE)))</f>
        <v/>
      </c>
      <c r="AD21" s="25" t="str">
        <f>IF(LEFT(Y21,6)="neue S",IF(V21="","",AND(ISERROR(VLOOKUP(V21,'Assigned, unpublished Codes'!AE18:AE105,1,FALSE)),ISERROR(VLOOKUP(V21,'Codes published on the homepage'!Z42:Z838,1,FALSE)))),"---")</f>
        <v>---</v>
      </c>
      <c r="AE21" s="394" t="str">
        <f t="shared" si="11"/>
        <v/>
      </c>
      <c r="AF21" s="395" t="str">
        <f t="shared" si="12"/>
        <v/>
      </c>
      <c r="AG21" s="394" t="str">
        <f t="shared" si="3"/>
        <v/>
      </c>
      <c r="AH21" s="394" t="str">
        <f t="shared" si="4"/>
        <v/>
      </c>
      <c r="AI21" s="394" t="str">
        <f t="shared" si="5"/>
        <v/>
      </c>
      <c r="AJ21" s="396" t="str">
        <f t="shared" si="6"/>
        <v/>
      </c>
      <c r="AK21" s="394" t="str">
        <f t="shared" si="7"/>
        <v/>
      </c>
      <c r="AL21" s="394" t="str">
        <f t="shared" si="13"/>
        <v>00000</v>
      </c>
      <c r="AM21" s="397" t="str">
        <f>IF(V21="","",IF(ISTEXT(VLOOKUP(AL21,'Codes published on the homepage'!D$6:D$1094,1,FALSE)),"Nr.vergeben",IF(ISNUMBER(VLOOKUP(V21,'Assigned, unpublished Codes'!Y$6:Y$471,1,FALSE)),"Nr.vergeben","Prod.Code neu")))</f>
        <v/>
      </c>
      <c r="AN21" s="394" t="e">
        <f>IF(X21:AN10V10="","",IF(ISNUMBER(VLOOKUP(V21,'Assigned, unpublished Codes'!Y$6:Y$471,1,FALSE)),"Nummer vergeben","Neue Nr"))</f>
        <v>#NAME?</v>
      </c>
    </row>
    <row r="22" spans="1:40" ht="26.45" customHeight="1" x14ac:dyDescent="0.35">
      <c r="A22" s="490"/>
      <c r="B22" s="499"/>
      <c r="C22" s="494"/>
      <c r="D22" s="492"/>
      <c r="E22" s="495"/>
      <c r="F22" s="492"/>
      <c r="G22" s="492"/>
      <c r="H22" s="498"/>
      <c r="I22" s="495"/>
      <c r="J22" s="492"/>
      <c r="K22" s="495"/>
      <c r="L22" s="495"/>
      <c r="M22" s="495"/>
      <c r="N22" s="492"/>
      <c r="O22" s="495"/>
      <c r="P22" s="491"/>
      <c r="Q22" s="491"/>
      <c r="R22" s="491"/>
      <c r="S22" s="491"/>
      <c r="T22" s="491"/>
      <c r="U22" s="491"/>
      <c r="V22" s="493"/>
      <c r="W22" s="341"/>
      <c r="X22" s="380"/>
      <c r="Y22" s="500" t="str">
        <f>IF(AB22="------------------","",IF(ISERROR(VLOOKUP(AB22,'Codes published on the homepage'!SpezEingetr,2,FALSE)),IF(AC22="","new specif.",""&amp;AC22),"Prod.-Code "&amp;RIGHT("00000"&amp;VLOOKUP(AB22,'Codes published on the homepage'!SpezEingetr,2,FALSE),6)))</f>
        <v/>
      </c>
      <c r="Z22" s="23" t="str">
        <f t="shared" si="8"/>
        <v/>
      </c>
      <c r="AA22" s="18" t="str">
        <f t="shared" si="9"/>
        <v/>
      </c>
      <c r="AB22" s="204" t="str">
        <f t="shared" si="10"/>
        <v>------------------</v>
      </c>
      <c r="AC22" s="245" t="str">
        <f>IF(AB22="------------------","",IF(ISERROR(VLOOKUP(AB22,'Assigned, unpublished Codes'!AG$6:AK$72,1,FALSE)),IF(ISERROR(VLOOKUP(AB22,AB$6:AB21,1,FALSE)),"","Spez.doppelt"),"neuer Code "&amp;VLOOKUP(AB22,'Assigned, unpublished Codes'!AG$6:AK$72,5,FALSE)))</f>
        <v/>
      </c>
      <c r="AD22" s="25" t="str">
        <f>IF(LEFT(Y22,6)="neue S",IF(V22="","",AND(ISERROR(VLOOKUP(V22,'Assigned, unpublished Codes'!AE19:AE106,1,FALSE)),ISERROR(VLOOKUP(V22,'Codes published on the homepage'!Z43:Z839,1,FALSE)))),"---")</f>
        <v>---</v>
      </c>
      <c r="AE22" s="394" t="str">
        <f t="shared" si="11"/>
        <v/>
      </c>
      <c r="AF22" s="395" t="str">
        <f t="shared" si="12"/>
        <v/>
      </c>
      <c r="AG22" s="394" t="str">
        <f t="shared" si="3"/>
        <v/>
      </c>
      <c r="AH22" s="394" t="str">
        <f t="shared" si="4"/>
        <v/>
      </c>
      <c r="AI22" s="394" t="str">
        <f t="shared" si="5"/>
        <v/>
      </c>
      <c r="AJ22" s="396" t="str">
        <f t="shared" si="6"/>
        <v/>
      </c>
      <c r="AK22" s="394" t="str">
        <f t="shared" si="7"/>
        <v/>
      </c>
      <c r="AL22" s="394" t="str">
        <f t="shared" si="13"/>
        <v>00000</v>
      </c>
      <c r="AM22" s="397" t="str">
        <f>IF(V22="","",IF(ISTEXT(VLOOKUP(AL22,'Codes published on the homepage'!D$6:D$1094,1,FALSE)),"Nr.vergeben",IF(ISNUMBER(VLOOKUP(V22,'Assigned, unpublished Codes'!Y$6:Y$471,1,FALSE)),"Nr.vergeben","Prod.Code neu")))</f>
        <v/>
      </c>
      <c r="AN22" s="394" t="e">
        <f>IF(X22:AN10V10="","",IF(ISNUMBER(VLOOKUP(V22,'Assigned, unpublished Codes'!Y$6:Y$471,1,FALSE)),"Nummer vergeben","Neue Nr"))</f>
        <v>#NAME?</v>
      </c>
    </row>
    <row r="23" spans="1:40" ht="26.45" customHeight="1" x14ac:dyDescent="0.35">
      <c r="A23" s="490"/>
      <c r="B23" s="499"/>
      <c r="C23" s="494"/>
      <c r="D23" s="492"/>
      <c r="E23" s="495"/>
      <c r="F23" s="492"/>
      <c r="G23" s="492"/>
      <c r="H23" s="498"/>
      <c r="I23" s="495"/>
      <c r="J23" s="492"/>
      <c r="K23" s="495"/>
      <c r="L23" s="495"/>
      <c r="M23" s="495"/>
      <c r="N23" s="492"/>
      <c r="O23" s="495"/>
      <c r="P23" s="491"/>
      <c r="Q23" s="491"/>
      <c r="R23" s="491"/>
      <c r="S23" s="491"/>
      <c r="T23" s="491"/>
      <c r="U23" s="491"/>
      <c r="V23" s="493"/>
      <c r="W23" s="341"/>
      <c r="X23" s="380"/>
      <c r="Y23" s="500" t="str">
        <f>IF(AB23="------------------","",IF(ISERROR(VLOOKUP(AB23,'Codes published on the homepage'!SpezEingetr,2,FALSE)),IF(AC23="","new specif.",""&amp;AC23),"Prod.-Code "&amp;RIGHT("00000"&amp;VLOOKUP(AB23,'Codes published on the homepage'!SpezEingetr,2,FALSE),6)))</f>
        <v/>
      </c>
      <c r="Z23" s="23" t="str">
        <f t="shared" si="0"/>
        <v/>
      </c>
      <c r="AA23" s="18" t="str">
        <f t="shared" si="1"/>
        <v/>
      </c>
      <c r="AB23" s="204" t="str">
        <f t="shared" si="2"/>
        <v>------------------</v>
      </c>
      <c r="AC23" s="245" t="str">
        <f>IF(AB23="------------------","",IF(ISERROR(VLOOKUP(AB23,'Assigned, unpublished Codes'!AG$6:AK$72,1,FALSE)),IF(ISERROR(VLOOKUP(AB23,AB$6:AB22,1,FALSE)),"","Spez.doppelt"),"neuer Code "&amp;VLOOKUP(AB23,'Assigned, unpublished Codes'!AG$6:AK$72,5,FALSE)))</f>
        <v/>
      </c>
      <c r="AD23" s="25" t="str">
        <f>IF(LEFT(Y23,6)="neue S",IF(V23="","",AND(ISERROR(VLOOKUP(V23,'Assigned, unpublished Codes'!AE20:AE107,1,FALSE)),ISERROR(VLOOKUP(V23,'Codes published on the homepage'!Z44:Z840,1,FALSE)))),"---")</f>
        <v>---</v>
      </c>
      <c r="AE23" s="394" t="str">
        <f t="shared" ref="AE23:AE27" si="14">IF(A23="","",A23)</f>
        <v/>
      </c>
      <c r="AF23" s="395" t="str">
        <f t="shared" ref="AF23:AF27" si="15">Z23</f>
        <v/>
      </c>
      <c r="AG23" s="394" t="str">
        <f t="shared" si="3"/>
        <v/>
      </c>
      <c r="AH23" s="394" t="str">
        <f t="shared" si="4"/>
        <v/>
      </c>
      <c r="AI23" s="394" t="str">
        <f t="shared" si="5"/>
        <v/>
      </c>
      <c r="AJ23" s="396" t="str">
        <f t="shared" si="6"/>
        <v/>
      </c>
      <c r="AK23" s="394" t="str">
        <f t="shared" si="7"/>
        <v/>
      </c>
      <c r="AL23" s="394" t="str">
        <f t="shared" ref="AL23:AL27" si="16">RIGHT("00000"&amp;AF23,6)</f>
        <v>00000</v>
      </c>
      <c r="AM23" s="397" t="str">
        <f>IF(V23="","",IF(ISTEXT(VLOOKUP(AL23,'Codes published on the homepage'!D$6:D$1094,1,FALSE)),"Nr.vergeben",IF(ISNUMBER(VLOOKUP(V23,'Assigned, unpublished Codes'!Y$6:Y$471,1,FALSE)),"Nr.vergeben","Prod.Code neu")))</f>
        <v/>
      </c>
      <c r="AN23" s="394" t="e">
        <f>IF(X23:AN10V10="","",IF(ISNUMBER(VLOOKUP(V23,'Assigned, unpublished Codes'!Y$6:Y$471,1,FALSE)),"Nummer vergeben","Neue Nr"))</f>
        <v>#NAME?</v>
      </c>
    </row>
    <row r="24" spans="1:40" ht="26.45" customHeight="1" x14ac:dyDescent="0.35">
      <c r="A24" s="490"/>
      <c r="B24" s="499"/>
      <c r="C24" s="494"/>
      <c r="D24" s="492"/>
      <c r="E24" s="495"/>
      <c r="F24" s="492"/>
      <c r="G24" s="492"/>
      <c r="H24" s="498"/>
      <c r="I24" s="495"/>
      <c r="J24" s="492"/>
      <c r="K24" s="495"/>
      <c r="L24" s="495"/>
      <c r="M24" s="495"/>
      <c r="N24" s="492"/>
      <c r="O24" s="495"/>
      <c r="P24" s="491"/>
      <c r="Q24" s="491"/>
      <c r="R24" s="491"/>
      <c r="S24" s="491"/>
      <c r="T24" s="491"/>
      <c r="U24" s="491"/>
      <c r="V24" s="493"/>
      <c r="W24" s="341"/>
      <c r="X24" s="380"/>
      <c r="Y24" s="500" t="str">
        <f>IF(AB24="------------------","",IF(ISERROR(VLOOKUP(AB24,'Codes published on the homepage'!SpezEingetr,2,FALSE)),IF(AC24="","new specif.",""&amp;AC24),"Prod.-Code "&amp;RIGHT("00000"&amp;VLOOKUP(AB24,'Codes published on the homepage'!SpezEingetr,2,FALSE),6)))</f>
        <v/>
      </c>
      <c r="Z24" s="23" t="str">
        <f t="shared" si="0"/>
        <v/>
      </c>
      <c r="AA24" s="18" t="str">
        <f t="shared" si="1"/>
        <v/>
      </c>
      <c r="AB24" s="204" t="str">
        <f t="shared" si="2"/>
        <v>------------------</v>
      </c>
      <c r="AC24" s="245" t="str">
        <f>IF(AB24="------------------","",IF(ISERROR(VLOOKUP(AB24,'Assigned, unpublished Codes'!AG$6:AK$72,1,FALSE)),IF(ISERROR(VLOOKUP(AB24,AB$6:AB23,1,FALSE)),"","Spez.doppelt"),"neuer Code "&amp;VLOOKUP(AB24,'Assigned, unpublished Codes'!AG$6:AK$72,5,FALSE)))</f>
        <v/>
      </c>
      <c r="AD24" s="25" t="str">
        <f>IF(LEFT(Y24,6)="neue S",IF(V24="","",AND(ISERROR(VLOOKUP(V24,'Assigned, unpublished Codes'!AE21:AE108,1,FALSE)),ISERROR(VLOOKUP(V24,'Codes published on the homepage'!Z45:Z841,1,FALSE)))),"---")</f>
        <v>---</v>
      </c>
      <c r="AE24" s="394" t="str">
        <f t="shared" si="14"/>
        <v/>
      </c>
      <c r="AF24" s="395" t="str">
        <f t="shared" si="15"/>
        <v/>
      </c>
      <c r="AG24" s="394" t="str">
        <f t="shared" si="3"/>
        <v/>
      </c>
      <c r="AH24" s="394" t="str">
        <f t="shared" si="4"/>
        <v/>
      </c>
      <c r="AI24" s="394" t="str">
        <f t="shared" si="5"/>
        <v/>
      </c>
      <c r="AJ24" s="396" t="str">
        <f t="shared" si="6"/>
        <v/>
      </c>
      <c r="AK24" s="394" t="str">
        <f t="shared" si="7"/>
        <v/>
      </c>
      <c r="AL24" s="394" t="str">
        <f t="shared" si="16"/>
        <v>00000</v>
      </c>
      <c r="AM24" s="397" t="str">
        <f>IF(V24="","",IF(ISTEXT(VLOOKUP(AL24,'Codes published on the homepage'!D$6:D$1094,1,FALSE)),"Nr.vergeben",IF(ISNUMBER(VLOOKUP(V24,'Assigned, unpublished Codes'!Y$6:Y$471,1,FALSE)),"Nr.vergeben","Prod.Code neu")))</f>
        <v/>
      </c>
      <c r="AN24" s="394" t="e">
        <f>IF(X24:AN10V10="","",IF(ISNUMBER(VLOOKUP(V24,'Assigned, unpublished Codes'!Y$6:Y$471,1,FALSE)),"Nummer vergeben","Neue Nr"))</f>
        <v>#NAME?</v>
      </c>
    </row>
    <row r="25" spans="1:40" ht="26.45" customHeight="1" x14ac:dyDescent="0.35">
      <c r="A25" s="490"/>
      <c r="B25" s="499"/>
      <c r="C25" s="494"/>
      <c r="D25" s="492"/>
      <c r="E25" s="495"/>
      <c r="F25" s="492"/>
      <c r="G25" s="492"/>
      <c r="H25" s="498"/>
      <c r="I25" s="495"/>
      <c r="J25" s="492"/>
      <c r="K25" s="495"/>
      <c r="L25" s="495"/>
      <c r="M25" s="495"/>
      <c r="N25" s="492"/>
      <c r="O25" s="495"/>
      <c r="P25" s="491"/>
      <c r="Q25" s="491"/>
      <c r="R25" s="491"/>
      <c r="S25" s="491"/>
      <c r="T25" s="491"/>
      <c r="U25" s="491"/>
      <c r="V25" s="493"/>
      <c r="W25" s="341"/>
      <c r="X25" s="380"/>
      <c r="Y25" s="500" t="str">
        <f>IF(AB25="------------------","",IF(ISERROR(VLOOKUP(AB25,'Codes published on the homepage'!SpezEingetr,2,FALSE)),IF(AC25="","new specif.",""&amp;AC25),"Prod.-Code "&amp;RIGHT("00000"&amp;VLOOKUP(AB25,'Codes published on the homepage'!SpezEingetr,2,FALSE),6)))</f>
        <v/>
      </c>
      <c r="Z25" s="23" t="str">
        <f t="shared" si="0"/>
        <v/>
      </c>
      <c r="AA25" s="18" t="str">
        <f t="shared" si="1"/>
        <v/>
      </c>
      <c r="AB25" s="204" t="str">
        <f t="shared" si="2"/>
        <v>------------------</v>
      </c>
      <c r="AC25" s="245" t="str">
        <f>IF(AB25="------------------","",IF(ISERROR(VLOOKUP(AB25,'Assigned, unpublished Codes'!AG$6:AK$72,1,FALSE)),IF(ISERROR(VLOOKUP(AB25,AB$6:AB24,1,FALSE)),"","Spez.doppelt"),"neuer Code "&amp;VLOOKUP(AB25,'Assigned, unpublished Codes'!AG$6:AK$72,5,FALSE)))</f>
        <v/>
      </c>
      <c r="AD25" s="25" t="str">
        <f>IF(LEFT(Y25,6)="neue S",IF(V25="","",AND(ISERROR(VLOOKUP(V25,'Assigned, unpublished Codes'!AE22:AE109,1,FALSE)),ISERROR(VLOOKUP(V25,'Codes published on the homepage'!Z46:Z842,1,FALSE)))),"---")</f>
        <v>---</v>
      </c>
      <c r="AE25" s="394" t="str">
        <f t="shared" si="14"/>
        <v/>
      </c>
      <c r="AF25" s="395" t="str">
        <f t="shared" si="15"/>
        <v/>
      </c>
      <c r="AG25" s="394" t="str">
        <f t="shared" si="3"/>
        <v/>
      </c>
      <c r="AH25" s="394" t="str">
        <f t="shared" si="4"/>
        <v/>
      </c>
      <c r="AI25" s="394" t="str">
        <f t="shared" si="5"/>
        <v/>
      </c>
      <c r="AJ25" s="396" t="str">
        <f t="shared" si="6"/>
        <v/>
      </c>
      <c r="AK25" s="394" t="str">
        <f t="shared" si="7"/>
        <v/>
      </c>
      <c r="AL25" s="394" t="str">
        <f t="shared" si="16"/>
        <v>00000</v>
      </c>
      <c r="AM25" s="397" t="str">
        <f>IF(V25="","",IF(ISTEXT(VLOOKUP(AL25,'Codes published on the homepage'!D$6:D$1094,1,FALSE)),"Nr.vergeben",IF(ISNUMBER(VLOOKUP(V25,'Assigned, unpublished Codes'!Y$6:Y$471,1,FALSE)),"Nr.vergeben","Prod.Code neu")))</f>
        <v/>
      </c>
      <c r="AN25" s="394" t="e">
        <f>IF(X25:AN10V10="","",IF(ISNUMBER(VLOOKUP(V25,'Assigned, unpublished Codes'!Y$6:Y$471,1,FALSE)),"Nummer vergeben","Neue Nr"))</f>
        <v>#NAME?</v>
      </c>
    </row>
    <row r="26" spans="1:40" ht="26.45" customHeight="1" x14ac:dyDescent="0.35">
      <c r="A26" s="490"/>
      <c r="B26" s="499"/>
      <c r="C26" s="494"/>
      <c r="D26" s="492"/>
      <c r="E26" s="495"/>
      <c r="F26" s="492"/>
      <c r="G26" s="492"/>
      <c r="H26" s="498"/>
      <c r="I26" s="495"/>
      <c r="J26" s="492"/>
      <c r="K26" s="495"/>
      <c r="L26" s="495"/>
      <c r="M26" s="495"/>
      <c r="N26" s="492"/>
      <c r="O26" s="495"/>
      <c r="P26" s="491"/>
      <c r="Q26" s="491"/>
      <c r="R26" s="491"/>
      <c r="S26" s="491"/>
      <c r="T26" s="491"/>
      <c r="U26" s="491"/>
      <c r="V26" s="493"/>
      <c r="W26" s="341"/>
      <c r="X26" s="380"/>
      <c r="Y26" s="500" t="str">
        <f>IF(AB26="------------------","",IF(ISERROR(VLOOKUP(AB26,'Codes published on the homepage'!SpezEingetr,2,FALSE)),IF(AC26="","new specif.",""&amp;AC26),"Prod.-Code "&amp;RIGHT("00000"&amp;VLOOKUP(AB26,'Codes published on the homepage'!SpezEingetr,2,FALSE),6)))</f>
        <v/>
      </c>
      <c r="Z26" s="23" t="str">
        <f t="shared" si="0"/>
        <v/>
      </c>
      <c r="AA26" s="18" t="str">
        <f t="shared" si="1"/>
        <v/>
      </c>
      <c r="AB26" s="204" t="str">
        <f t="shared" si="2"/>
        <v>------------------</v>
      </c>
      <c r="AC26" s="245" t="str">
        <f>IF(AB26="------------------","",IF(ISERROR(VLOOKUP(AB26,'Assigned, unpublished Codes'!AG$6:AK$72,1,FALSE)),IF(ISERROR(VLOOKUP(AB26,AB$6:AB25,1,FALSE)),"","Spez.doppelt"),"neuer Code "&amp;VLOOKUP(AB26,'Assigned, unpublished Codes'!AG$6:AK$72,5,FALSE)))</f>
        <v/>
      </c>
      <c r="AD26" s="25" t="str">
        <f>IF(LEFT(Y26,6)="neue S",IF(V26="","",AND(ISERROR(VLOOKUP(V26,'Assigned, unpublished Codes'!AE23:AE110,1,FALSE)),ISERROR(VLOOKUP(V26,'Codes published on the homepage'!Z47:Z843,1,FALSE)))),"---")</f>
        <v>---</v>
      </c>
      <c r="AE26" s="394" t="str">
        <f t="shared" si="14"/>
        <v/>
      </c>
      <c r="AF26" s="395" t="str">
        <f t="shared" si="15"/>
        <v/>
      </c>
      <c r="AG26" s="394" t="str">
        <f t="shared" si="3"/>
        <v/>
      </c>
      <c r="AH26" s="394" t="str">
        <f t="shared" si="4"/>
        <v/>
      </c>
      <c r="AI26" s="394" t="str">
        <f t="shared" si="5"/>
        <v/>
      </c>
      <c r="AJ26" s="396" t="str">
        <f t="shared" si="6"/>
        <v/>
      </c>
      <c r="AK26" s="394" t="str">
        <f t="shared" si="7"/>
        <v/>
      </c>
      <c r="AL26" s="394" t="str">
        <f t="shared" si="16"/>
        <v>00000</v>
      </c>
      <c r="AM26" s="397" t="str">
        <f>IF(V26="","",IF(ISTEXT(VLOOKUP(AL26,'Codes published on the homepage'!D$6:D$1094,1,FALSE)),"Nr.vergeben",IF(ISNUMBER(VLOOKUP(V26,'Assigned, unpublished Codes'!Y$6:Y$471,1,FALSE)),"Nr.vergeben","Prod.Code neu")))</f>
        <v/>
      </c>
      <c r="AN26" s="394" t="e">
        <f>IF(X26:AN10V10="","",IF(ISNUMBER(VLOOKUP(V26,'Assigned, unpublished Codes'!Y$6:Y$471,1,FALSE)),"Nummer vergeben","Neue Nr"))</f>
        <v>#NAME?</v>
      </c>
    </row>
    <row r="27" spans="1:40" ht="26.45" customHeight="1" x14ac:dyDescent="0.35">
      <c r="A27" s="490"/>
      <c r="B27" s="499"/>
      <c r="C27" s="494"/>
      <c r="D27" s="492"/>
      <c r="E27" s="495"/>
      <c r="F27" s="492"/>
      <c r="G27" s="492"/>
      <c r="H27" s="498"/>
      <c r="I27" s="495"/>
      <c r="J27" s="492"/>
      <c r="K27" s="495"/>
      <c r="L27" s="495"/>
      <c r="M27" s="495"/>
      <c r="N27" s="492"/>
      <c r="O27" s="495"/>
      <c r="P27" s="491"/>
      <c r="Q27" s="491"/>
      <c r="R27" s="491"/>
      <c r="S27" s="491"/>
      <c r="T27" s="491"/>
      <c r="U27" s="491"/>
      <c r="V27" s="493"/>
      <c r="W27" s="341"/>
      <c r="X27" s="380"/>
      <c r="Y27" s="500" t="str">
        <f>IF(AB27="------------------","",IF(ISERROR(VLOOKUP(AB27,'Codes published on the homepage'!SpezEingetr,2,FALSE)),IF(AC27="","new specif.",""&amp;AC27),"Prod.-Code "&amp;RIGHT("00000"&amp;VLOOKUP(AB27,'Codes published on the homepage'!SpezEingetr,2,FALSE),6)))</f>
        <v/>
      </c>
      <c r="Z27" s="23" t="str">
        <f t="shared" si="0"/>
        <v/>
      </c>
      <c r="AA27" s="18" t="str">
        <f t="shared" si="1"/>
        <v/>
      </c>
      <c r="AB27" s="204" t="str">
        <f t="shared" si="2"/>
        <v>------------------</v>
      </c>
      <c r="AC27" s="245" t="str">
        <f>IF(AB27="------------------","",IF(ISERROR(VLOOKUP(AB27,'Assigned, unpublished Codes'!AG$6:AK$72,1,FALSE)),IF(ISERROR(VLOOKUP(AB27,AB$6:AB26,1,FALSE)),"","Spez.doppelt"),"neuer Code "&amp;VLOOKUP(AB27,'Assigned, unpublished Codes'!AG$6:AK$72,5,FALSE)))</f>
        <v/>
      </c>
      <c r="AD27" s="25" t="str">
        <f>IF(LEFT(Y27,6)="neue S",IF(V27="","",AND(ISERROR(VLOOKUP(V27,'Assigned, unpublished Codes'!AE24:AE111,1,FALSE)),ISERROR(VLOOKUP(V27,'Codes published on the homepage'!Z48:Z844,1,FALSE)))),"---")</f>
        <v>---</v>
      </c>
      <c r="AE27" s="394" t="str">
        <f t="shared" si="14"/>
        <v/>
      </c>
      <c r="AF27" s="395" t="str">
        <f t="shared" si="15"/>
        <v/>
      </c>
      <c r="AG27" s="394" t="str">
        <f t="shared" si="3"/>
        <v/>
      </c>
      <c r="AH27" s="394" t="str">
        <f t="shared" si="4"/>
        <v/>
      </c>
      <c r="AI27" s="394" t="str">
        <f t="shared" si="5"/>
        <v/>
      </c>
      <c r="AJ27" s="396" t="str">
        <f t="shared" si="6"/>
        <v/>
      </c>
      <c r="AK27" s="394" t="str">
        <f t="shared" si="7"/>
        <v/>
      </c>
      <c r="AL27" s="394" t="str">
        <f t="shared" si="16"/>
        <v>00000</v>
      </c>
      <c r="AM27" s="397" t="str">
        <f>IF(V27="","",IF(ISTEXT(VLOOKUP(AL27,'Codes published on the homepage'!D$6:D$1094,1,FALSE)),"Nr.vergeben",IF(ISNUMBER(VLOOKUP(V27,'Assigned, unpublished Codes'!Y$6:Y$471,1,FALSE)),"Nr.vergeben","Prod.Code neu")))</f>
        <v/>
      </c>
      <c r="AN27" s="394" t="e">
        <f>IF(X27:AN10V10="","",IF(ISNUMBER(VLOOKUP(V27,'Assigned, unpublished Codes'!Y$6:Y$471,1,FALSE)),"Nummer vergeben","Neue Nr"))</f>
        <v>#NAME?</v>
      </c>
    </row>
    <row r="28" spans="1:40" ht="26.45" customHeight="1" x14ac:dyDescent="0.35">
      <c r="A28" s="490"/>
      <c r="B28" s="499"/>
      <c r="C28" s="494"/>
      <c r="D28" s="492"/>
      <c r="E28" s="495"/>
      <c r="F28" s="492"/>
      <c r="G28" s="492"/>
      <c r="H28" s="498"/>
      <c r="I28" s="495"/>
      <c r="J28" s="492"/>
      <c r="K28" s="495"/>
      <c r="L28" s="495"/>
      <c r="M28" s="495"/>
      <c r="N28" s="492"/>
      <c r="O28" s="495"/>
      <c r="P28" s="491"/>
      <c r="Q28" s="491"/>
      <c r="R28" s="491"/>
      <c r="S28" s="491"/>
      <c r="T28" s="491"/>
      <c r="U28" s="491"/>
      <c r="V28" s="493"/>
      <c r="W28" s="341"/>
      <c r="X28" s="380"/>
      <c r="Y28" s="500" t="str">
        <f>IF(AB28="------------------","",IF(ISERROR(VLOOKUP(AB28,'Codes published on the homepage'!SpezEingetr,2,FALSE)),IF(AC28="","new specif.",""&amp;AC28),"Prod.-Code "&amp;RIGHT("00000"&amp;VLOOKUP(AB28,'Codes published on the homepage'!SpezEingetr,2,FALSE),6)))</f>
        <v/>
      </c>
      <c r="Z28" s="23" t="str">
        <f t="shared" ref="Z28:Z60" si="17">IF(V28&gt;0,VALUE(V28),"")</f>
        <v/>
      </c>
      <c r="AA28" s="18" t="str">
        <f t="shared" ref="AA28:AA60" si="18">IF(ISERROR(VLOOKUP(Z28,TABLES_DRAFT,21,FALSE)),"",VLOOKUP(Z28,TABLES_DRAFT,21,FALSE))</f>
        <v/>
      </c>
      <c r="AB28" s="204" t="str">
        <f t="shared" ref="AB28:AB60" si="19">C28&amp;"-"&amp;D28&amp;"-"&amp;E28&amp;"-"&amp;F28&amp;"-"&amp;G28&amp;"-"&amp;H28&amp;"-"&amp;I28&amp;"-"&amp;J28&amp;"-"&amp;K28&amp;"-"&amp;L28&amp;"-"&amp;M28&amp;"-"&amp;N28&amp;"-"&amp;O28&amp;"-"&amp;P28&amp;"-"&amp;Q28&amp;"-"&amp;R28&amp;"-"&amp;S28&amp;"-"&amp;T28&amp;"-"&amp;U28</f>
        <v>------------------</v>
      </c>
      <c r="AC28" s="245" t="str">
        <f>IF(AB28="------------------","",IF(ISERROR(VLOOKUP(AB28,'Assigned, unpublished Codes'!AG$6:AK$72,1,FALSE)),IF(ISERROR(VLOOKUP(AB28,AB$6:AB27,1,FALSE)),"","Spez.doppelt"),"neuer Code "&amp;VLOOKUP(AB28,'Assigned, unpublished Codes'!AG$6:AK$72,5,FALSE)))</f>
        <v/>
      </c>
      <c r="AD28" s="25" t="str">
        <f>IF(LEFT(Y28,6)="neue S",IF(V28="","",AND(ISERROR(VLOOKUP(V28,'Assigned, unpublished Codes'!AE25:AE112,1,FALSE)),ISERROR(VLOOKUP(V28,'Codes published on the homepage'!Z49:Z845,1,FALSE)))),"---")</f>
        <v>---</v>
      </c>
      <c r="AE28" s="394" t="str">
        <f t="shared" ref="AE28:AE60" si="20">IF(A28="","",A28)</f>
        <v/>
      </c>
      <c r="AF28" s="395" t="str">
        <f t="shared" ref="AF28:AF60" si="21">Z28</f>
        <v/>
      </c>
      <c r="AG28" s="394" t="str">
        <f t="shared" si="3"/>
        <v/>
      </c>
      <c r="AH28" s="394" t="str">
        <f t="shared" si="4"/>
        <v/>
      </c>
      <c r="AI28" s="394" t="str">
        <f t="shared" si="5"/>
        <v/>
      </c>
      <c r="AJ28" s="396" t="str">
        <f t="shared" si="6"/>
        <v/>
      </c>
      <c r="AK28" s="394" t="str">
        <f t="shared" si="7"/>
        <v/>
      </c>
      <c r="AL28" s="394" t="str">
        <f t="shared" ref="AL28:AL60" si="22">RIGHT("00000"&amp;AF28,6)</f>
        <v>00000</v>
      </c>
      <c r="AM28" s="397" t="str">
        <f>IF(V28="","",IF(ISTEXT(VLOOKUP(AL28,'Codes published on the homepage'!D$6:D$1094,1,FALSE)),"Nr.vergeben",IF(ISNUMBER(VLOOKUP(V28,'Assigned, unpublished Codes'!Y$6:Y$471,1,FALSE)),"Nr.vergeben","Prod.Code neu")))</f>
        <v/>
      </c>
      <c r="AN28" s="394" t="e">
        <f>IF(X28:AN10V10="","",IF(ISNUMBER(VLOOKUP(V28,'Assigned, unpublished Codes'!Y$6:Y$471,1,FALSE)),"Nummer vergeben","Neue Nr"))</f>
        <v>#NAME?</v>
      </c>
    </row>
    <row r="29" spans="1:40" ht="26.45" customHeight="1" x14ac:dyDescent="0.35">
      <c r="A29" s="490"/>
      <c r="B29" s="499"/>
      <c r="C29" s="496"/>
      <c r="D29" s="491"/>
      <c r="E29" s="491"/>
      <c r="F29" s="491"/>
      <c r="G29" s="491"/>
      <c r="H29" s="491"/>
      <c r="I29" s="491"/>
      <c r="J29" s="495"/>
      <c r="K29" s="491"/>
      <c r="L29" s="491"/>
      <c r="M29" s="491"/>
      <c r="N29" s="497"/>
      <c r="O29" s="491"/>
      <c r="P29" s="491"/>
      <c r="Q29" s="491"/>
      <c r="R29" s="491"/>
      <c r="S29" s="491"/>
      <c r="T29" s="491"/>
      <c r="U29" s="491"/>
      <c r="V29" s="493"/>
      <c r="W29" s="341"/>
      <c r="X29" s="489"/>
      <c r="Y29" s="500" t="str">
        <f>IF(AB29="------------------","",IF(ISERROR(VLOOKUP(AB29,'Codes published on the homepage'!SpezEingetr,2,FALSE)),IF(AC29="","new specif.",""&amp;AC29),"Prod.-Code "&amp;RIGHT("00000"&amp;VLOOKUP(AB29,'Codes published on the homepage'!SpezEingetr,2,FALSE),6)))</f>
        <v/>
      </c>
      <c r="Z29" s="23" t="str">
        <f t="shared" si="17"/>
        <v/>
      </c>
      <c r="AA29" s="18" t="str">
        <f t="shared" si="18"/>
        <v/>
      </c>
      <c r="AB29" s="204" t="str">
        <f t="shared" si="19"/>
        <v>------------------</v>
      </c>
      <c r="AC29" s="245" t="str">
        <f>IF(AB29="------------------","",IF(ISERROR(VLOOKUP(AB29,'Assigned, unpublished Codes'!AG$6:AK$72,1,FALSE)),IF(ISERROR(VLOOKUP(AB29,AB$6:AB28,1,FALSE)),"","Spez.doppelt"),"neuer Code "&amp;VLOOKUP(AB29,'Assigned, unpublished Codes'!AG$6:AK$72,5,FALSE)))</f>
        <v/>
      </c>
      <c r="AD29" s="25" t="str">
        <f>IF(LEFT(Y29,6)="neue S",IF(V29="","",AND(ISERROR(VLOOKUP(V29,'Assigned, unpublished Codes'!AE26:AE113,1,FALSE)),ISERROR(VLOOKUP(V29,'Codes published on the homepage'!Z50:Z846,1,FALSE)))),"---")</f>
        <v>---</v>
      </c>
      <c r="AE29" s="394" t="str">
        <f t="shared" si="20"/>
        <v/>
      </c>
      <c r="AF29" s="395" t="str">
        <f t="shared" si="21"/>
        <v/>
      </c>
      <c r="AG29" s="394" t="str">
        <f t="shared" si="3"/>
        <v/>
      </c>
      <c r="AH29" s="394" t="str">
        <f t="shared" si="4"/>
        <v/>
      </c>
      <c r="AI29" s="394" t="str">
        <f t="shared" si="5"/>
        <v/>
      </c>
      <c r="AJ29" s="396" t="str">
        <f t="shared" si="6"/>
        <v/>
      </c>
      <c r="AK29" s="394" t="str">
        <f t="shared" si="7"/>
        <v/>
      </c>
      <c r="AL29" s="394" t="str">
        <f t="shared" si="22"/>
        <v>00000</v>
      </c>
      <c r="AM29" s="397" t="str">
        <f>IF(V29="","",IF(ISTEXT(VLOOKUP(AL29,'Codes published on the homepage'!D$6:D$1094,1,FALSE)),"Nr.vergeben",IF(ISNUMBER(VLOOKUP(V29,'Assigned, unpublished Codes'!Y$6:Y$471,1,FALSE)),"Nr.vergeben","Prod.Code neu")))</f>
        <v/>
      </c>
      <c r="AN29" s="2" t="e">
        <f>IF(X29:AN10V10="","",IF(ISNUMBER(VLOOKUP(V29,'Assigned, unpublished Codes'!Y$6:Y$471,1,FALSE)),"Nummer vergeben","Neue Nr"))</f>
        <v>#NAME?</v>
      </c>
    </row>
    <row r="30" spans="1:40" ht="26.45" customHeight="1" x14ac:dyDescent="0.35">
      <c r="A30" s="490"/>
      <c r="B30" s="499"/>
      <c r="C30" s="496"/>
      <c r="D30" s="491"/>
      <c r="E30" s="491"/>
      <c r="F30" s="491"/>
      <c r="G30" s="491"/>
      <c r="H30" s="491"/>
      <c r="I30" s="491"/>
      <c r="J30" s="495"/>
      <c r="K30" s="491"/>
      <c r="L30" s="491"/>
      <c r="M30" s="491"/>
      <c r="N30" s="497"/>
      <c r="O30" s="491"/>
      <c r="P30" s="491"/>
      <c r="Q30" s="491"/>
      <c r="R30" s="491"/>
      <c r="S30" s="491"/>
      <c r="T30" s="491"/>
      <c r="U30" s="491"/>
      <c r="V30" s="493"/>
      <c r="W30" s="341"/>
      <c r="X30" s="489"/>
      <c r="Y30" s="500" t="str">
        <f>IF(AB30="------------------","",IF(ISERROR(VLOOKUP(AB30,'Codes published on the homepage'!SpezEingetr,2,FALSE)),IF(AC30="","new specif.",""&amp;AC30),"Prod.-Code "&amp;RIGHT("00000"&amp;VLOOKUP(AB30,'Codes published on the homepage'!SpezEingetr,2,FALSE),6)))</f>
        <v/>
      </c>
      <c r="Z30" s="23" t="str">
        <f t="shared" si="17"/>
        <v/>
      </c>
      <c r="AA30" s="18" t="str">
        <f t="shared" si="18"/>
        <v/>
      </c>
      <c r="AB30" s="204" t="str">
        <f t="shared" si="19"/>
        <v>------------------</v>
      </c>
      <c r="AC30" s="245" t="str">
        <f>IF(AB30="------------------","",IF(ISERROR(VLOOKUP(AB30,'Assigned, unpublished Codes'!AG$6:AK$72,1,FALSE)),IF(ISERROR(VLOOKUP(AB30,AB$6:AB29,1,FALSE)),"","Spez.doppelt"),"neuer Code "&amp;VLOOKUP(AB30,'Assigned, unpublished Codes'!AG$6:AK$72,5,FALSE)))</f>
        <v/>
      </c>
      <c r="AD30" s="25" t="str">
        <f>IF(LEFT(Y30,6)="neue S",IF(V30="","",AND(ISERROR(VLOOKUP(V30,'Assigned, unpublished Codes'!AE27:AE114,1,FALSE)),ISERROR(VLOOKUP(V30,'Codes published on the homepage'!Z51:Z847,1,FALSE)))),"---")</f>
        <v>---</v>
      </c>
      <c r="AE30" s="394" t="str">
        <f t="shared" si="20"/>
        <v/>
      </c>
      <c r="AF30" s="395" t="str">
        <f t="shared" si="21"/>
        <v/>
      </c>
      <c r="AG30" s="394" t="str">
        <f t="shared" si="3"/>
        <v/>
      </c>
      <c r="AH30" s="394" t="str">
        <f t="shared" si="4"/>
        <v/>
      </c>
      <c r="AI30" s="394" t="str">
        <f t="shared" si="5"/>
        <v/>
      </c>
      <c r="AJ30" s="396" t="str">
        <f t="shared" si="6"/>
        <v/>
      </c>
      <c r="AK30" s="394" t="str">
        <f t="shared" si="7"/>
        <v/>
      </c>
      <c r="AL30" s="394" t="str">
        <f t="shared" si="22"/>
        <v>00000</v>
      </c>
      <c r="AM30" s="397" t="str">
        <f>IF(V30="","",IF(ISTEXT(VLOOKUP(AL30,'Codes published on the homepage'!D$6:D$1094,1,FALSE)),"Nr.vergeben",IF(ISNUMBER(VLOOKUP(V30,'Assigned, unpublished Codes'!Y$6:Y$471,1,FALSE)),"Nr.vergeben","Prod.Code neu")))</f>
        <v/>
      </c>
      <c r="AN30" s="2" t="e">
        <f>IF(X30:AN10V10="","",IF(ISNUMBER(VLOOKUP(V30,'Assigned, unpublished Codes'!Y$6:Y$471,1,FALSE)),"Nummer vergeben","Neue Nr"))</f>
        <v>#NAME?</v>
      </c>
    </row>
    <row r="31" spans="1:40" ht="26.45" customHeight="1" x14ac:dyDescent="0.35">
      <c r="A31" s="490"/>
      <c r="B31" s="499"/>
      <c r="C31" s="496"/>
      <c r="D31" s="491"/>
      <c r="E31" s="491"/>
      <c r="F31" s="491"/>
      <c r="G31" s="491"/>
      <c r="H31" s="491"/>
      <c r="I31" s="491"/>
      <c r="J31" s="495"/>
      <c r="K31" s="491"/>
      <c r="L31" s="491"/>
      <c r="M31" s="491"/>
      <c r="N31" s="497"/>
      <c r="O31" s="491"/>
      <c r="P31" s="491"/>
      <c r="Q31" s="491"/>
      <c r="R31" s="491"/>
      <c r="S31" s="491"/>
      <c r="T31" s="491"/>
      <c r="U31" s="491"/>
      <c r="V31" s="493"/>
      <c r="W31" s="341"/>
      <c r="X31" s="489"/>
      <c r="Y31" s="500" t="str">
        <f>IF(AB31="------------------","",IF(ISERROR(VLOOKUP(AB31,'Codes published on the homepage'!SpezEingetr,2,FALSE)),IF(AC31="","new specif.",""&amp;AC31),"Prod.-Code "&amp;RIGHT("00000"&amp;VLOOKUP(AB31,'Codes published on the homepage'!SpezEingetr,2,FALSE),6)))</f>
        <v/>
      </c>
      <c r="Z31" s="23" t="str">
        <f t="shared" si="17"/>
        <v/>
      </c>
      <c r="AA31" s="18" t="str">
        <f t="shared" si="18"/>
        <v/>
      </c>
      <c r="AB31" s="204" t="str">
        <f t="shared" si="19"/>
        <v>------------------</v>
      </c>
      <c r="AC31" s="245" t="str">
        <f>IF(AB31="------------------","",IF(ISERROR(VLOOKUP(AB31,'Assigned, unpublished Codes'!AG$6:AK$72,1,FALSE)),IF(ISERROR(VLOOKUP(AB31,AB$6:AB30,1,FALSE)),"","Spez.doppelt"),"neuer Code "&amp;VLOOKUP(AB31,'Assigned, unpublished Codes'!AG$6:AK$72,5,FALSE)))</f>
        <v/>
      </c>
      <c r="AD31" s="25" t="str">
        <f>IF(LEFT(Y31,6)="neue S",IF(V31="","",AND(ISERROR(VLOOKUP(V31,'Assigned, unpublished Codes'!AE28:AE115,1,FALSE)),ISERROR(VLOOKUP(V31,'Codes published on the homepage'!Z52:Z848,1,FALSE)))),"---")</f>
        <v>---</v>
      </c>
      <c r="AE31" s="394" t="str">
        <f t="shared" si="20"/>
        <v/>
      </c>
      <c r="AF31" s="395" t="str">
        <f t="shared" si="21"/>
        <v/>
      </c>
      <c r="AG31" s="394" t="str">
        <f t="shared" si="3"/>
        <v/>
      </c>
      <c r="AH31" s="394" t="str">
        <f t="shared" si="4"/>
        <v/>
      </c>
      <c r="AI31" s="394" t="str">
        <f t="shared" si="5"/>
        <v/>
      </c>
      <c r="AJ31" s="396" t="str">
        <f t="shared" si="6"/>
        <v/>
      </c>
      <c r="AK31" s="394" t="str">
        <f t="shared" si="7"/>
        <v/>
      </c>
      <c r="AL31" s="394" t="str">
        <f t="shared" si="22"/>
        <v>00000</v>
      </c>
      <c r="AM31" s="397" t="str">
        <f>IF(V31="","",IF(ISTEXT(VLOOKUP(AL31,'Codes published on the homepage'!D$6:D$1094,1,FALSE)),"Nr.vergeben",IF(ISNUMBER(VLOOKUP(V31,'Assigned, unpublished Codes'!Y$6:Y$471,1,FALSE)),"Nr.vergeben","Prod.Code neu")))</f>
        <v/>
      </c>
      <c r="AN31" s="2" t="e">
        <f>IF(X31:AN10V10="","",IF(ISNUMBER(VLOOKUP(V31,'Assigned, unpublished Codes'!Y$6:Y$471,1,FALSE)),"Nummer vergeben","Neue Nr"))</f>
        <v>#NAME?</v>
      </c>
    </row>
    <row r="32" spans="1:40" ht="26.45" customHeight="1" x14ac:dyDescent="0.35">
      <c r="A32" s="490"/>
      <c r="B32" s="499"/>
      <c r="C32" s="496"/>
      <c r="D32" s="491"/>
      <c r="E32" s="491"/>
      <c r="F32" s="491"/>
      <c r="G32" s="491"/>
      <c r="H32" s="491"/>
      <c r="I32" s="491"/>
      <c r="J32" s="495"/>
      <c r="K32" s="491"/>
      <c r="L32" s="491"/>
      <c r="M32" s="491"/>
      <c r="N32" s="497"/>
      <c r="O32" s="491"/>
      <c r="P32" s="491"/>
      <c r="Q32" s="491"/>
      <c r="R32" s="491"/>
      <c r="S32" s="491"/>
      <c r="T32" s="491"/>
      <c r="U32" s="491"/>
      <c r="V32" s="493"/>
      <c r="W32" s="341"/>
      <c r="X32" s="489"/>
      <c r="Y32" s="500" t="str">
        <f>IF(AB32="------------------","",IF(ISERROR(VLOOKUP(AB32,'Codes published on the homepage'!SpezEingetr,2,FALSE)),IF(AC32="","new specif.",""&amp;AC32),"Prod.-Code "&amp;RIGHT("00000"&amp;VLOOKUP(AB32,'Codes published on the homepage'!SpezEingetr,2,FALSE),6)))</f>
        <v/>
      </c>
      <c r="Z32" s="23" t="str">
        <f t="shared" si="17"/>
        <v/>
      </c>
      <c r="AA32" s="18" t="str">
        <f t="shared" si="18"/>
        <v/>
      </c>
      <c r="AB32" s="204" t="str">
        <f t="shared" si="19"/>
        <v>------------------</v>
      </c>
      <c r="AC32" s="245" t="str">
        <f>IF(AB32="------------------","",IF(ISERROR(VLOOKUP(AB32,'Assigned, unpublished Codes'!AG$6:AK$72,1,FALSE)),IF(ISERROR(VLOOKUP(AB32,AB$6:AB31,1,FALSE)),"","Spez.doppelt"),"neuer Code "&amp;VLOOKUP(AB32,'Assigned, unpublished Codes'!AG$6:AK$72,5,FALSE)))</f>
        <v/>
      </c>
      <c r="AD32" s="25" t="str">
        <f>IF(LEFT(Y32,6)="neue S",IF(V32="","",AND(ISERROR(VLOOKUP(V32,'Assigned, unpublished Codes'!AE29:AE116,1,FALSE)),ISERROR(VLOOKUP(V32,'Codes published on the homepage'!Z53:Z849,1,FALSE)))),"---")</f>
        <v>---</v>
      </c>
      <c r="AE32" s="394" t="str">
        <f t="shared" si="20"/>
        <v/>
      </c>
      <c r="AF32" s="395" t="str">
        <f t="shared" si="21"/>
        <v/>
      </c>
      <c r="AG32" s="394" t="str">
        <f t="shared" si="3"/>
        <v/>
      </c>
      <c r="AH32" s="394" t="str">
        <f t="shared" si="4"/>
        <v/>
      </c>
      <c r="AI32" s="394" t="str">
        <f t="shared" si="5"/>
        <v/>
      </c>
      <c r="AJ32" s="396" t="str">
        <f t="shared" si="6"/>
        <v/>
      </c>
      <c r="AK32" s="394" t="str">
        <f t="shared" si="7"/>
        <v/>
      </c>
      <c r="AL32" s="394" t="str">
        <f t="shared" si="22"/>
        <v>00000</v>
      </c>
      <c r="AM32" s="397" t="str">
        <f>IF(V32="","",IF(ISTEXT(VLOOKUP(AL32,'Codes published on the homepage'!D$6:D$1094,1,FALSE)),"Nr.vergeben",IF(ISNUMBER(VLOOKUP(V32,'Assigned, unpublished Codes'!Y$6:Y$471,1,FALSE)),"Nr.vergeben","Prod.Code neu")))</f>
        <v/>
      </c>
      <c r="AN32" s="2" t="e">
        <f>IF(X32:AN10V10="","",IF(ISNUMBER(VLOOKUP(V32,'Assigned, unpublished Codes'!Y$6:Y$471,1,FALSE)),"Nummer vergeben","Neue Nr"))</f>
        <v>#NAME?</v>
      </c>
    </row>
    <row r="33" spans="1:40" ht="26.45" customHeight="1" x14ac:dyDescent="0.35">
      <c r="A33" s="490"/>
      <c r="B33" s="499"/>
      <c r="C33" s="496"/>
      <c r="D33" s="491"/>
      <c r="E33" s="491"/>
      <c r="F33" s="491"/>
      <c r="G33" s="491"/>
      <c r="H33" s="491"/>
      <c r="I33" s="491"/>
      <c r="J33" s="495"/>
      <c r="K33" s="491"/>
      <c r="L33" s="491"/>
      <c r="M33" s="491"/>
      <c r="N33" s="497"/>
      <c r="O33" s="491"/>
      <c r="P33" s="491"/>
      <c r="Q33" s="491"/>
      <c r="R33" s="491"/>
      <c r="S33" s="491"/>
      <c r="T33" s="491"/>
      <c r="U33" s="491"/>
      <c r="V33" s="493"/>
      <c r="W33" s="341"/>
      <c r="X33" s="489"/>
      <c r="Y33" s="500" t="str">
        <f>IF(AB33="------------------","",IF(ISERROR(VLOOKUP(AB33,'Codes published on the homepage'!SpezEingetr,2,FALSE)),IF(AC33="","new specif.",""&amp;AC33),"Prod.-Code "&amp;RIGHT("00000"&amp;VLOOKUP(AB33,'Codes published on the homepage'!SpezEingetr,2,FALSE),6)))</f>
        <v/>
      </c>
      <c r="Z33" s="23" t="str">
        <f t="shared" si="17"/>
        <v/>
      </c>
      <c r="AA33" s="18" t="str">
        <f t="shared" si="18"/>
        <v/>
      </c>
      <c r="AB33" s="204" t="str">
        <f t="shared" si="19"/>
        <v>------------------</v>
      </c>
      <c r="AC33" s="245" t="str">
        <f>IF(AB33="------------------","",IF(ISERROR(VLOOKUP(AB33,'Assigned, unpublished Codes'!AG$6:AK$72,1,FALSE)),IF(ISERROR(VLOOKUP(AB33,AB$6:AB32,1,FALSE)),"","Spez.doppelt"),"neuer Code "&amp;VLOOKUP(AB33,'Assigned, unpublished Codes'!AG$6:AK$72,5,FALSE)))</f>
        <v/>
      </c>
      <c r="AD33" s="25" t="str">
        <f>IF(LEFT(Y33,6)="neue S",IF(V33="","",AND(ISERROR(VLOOKUP(V33,'Assigned, unpublished Codes'!AE30:AE117,1,FALSE)),ISERROR(VLOOKUP(V33,'Codes published on the homepage'!Z54:Z850,1,FALSE)))),"---")</f>
        <v>---</v>
      </c>
      <c r="AE33" s="394" t="str">
        <f t="shared" si="20"/>
        <v/>
      </c>
      <c r="AF33" s="395" t="str">
        <f t="shared" si="21"/>
        <v/>
      </c>
      <c r="AG33" s="394" t="str">
        <f t="shared" si="3"/>
        <v/>
      </c>
      <c r="AH33" s="394" t="str">
        <f t="shared" si="4"/>
        <v/>
      </c>
      <c r="AI33" s="394" t="str">
        <f t="shared" si="5"/>
        <v/>
      </c>
      <c r="AJ33" s="396" t="str">
        <f t="shared" si="6"/>
        <v/>
      </c>
      <c r="AK33" s="394" t="str">
        <f t="shared" si="7"/>
        <v/>
      </c>
      <c r="AL33" s="394" t="str">
        <f t="shared" si="22"/>
        <v>00000</v>
      </c>
      <c r="AM33" s="397" t="str">
        <f>IF(V33="","",IF(ISTEXT(VLOOKUP(AL33,'Codes published on the homepage'!D$6:D$1094,1,FALSE)),"Nr.vergeben",IF(ISNUMBER(VLOOKUP(V33,'Assigned, unpublished Codes'!Y$6:Y$471,1,FALSE)),"Nr.vergeben","Prod.Code neu")))</f>
        <v/>
      </c>
      <c r="AN33" s="2" t="e">
        <f>IF(X33:AN10V10="","",IF(ISNUMBER(VLOOKUP(V33,'Assigned, unpublished Codes'!Y$6:Y$471,1,FALSE)),"Nummer vergeben","Neue Nr"))</f>
        <v>#NAME?</v>
      </c>
    </row>
    <row r="34" spans="1:40" ht="26.45" customHeight="1" x14ac:dyDescent="0.35">
      <c r="A34" s="490"/>
      <c r="B34" s="499"/>
      <c r="C34" s="496"/>
      <c r="D34" s="491"/>
      <c r="E34" s="491"/>
      <c r="F34" s="491"/>
      <c r="G34" s="491"/>
      <c r="H34" s="491"/>
      <c r="I34" s="491"/>
      <c r="J34" s="495"/>
      <c r="K34" s="491"/>
      <c r="L34" s="491"/>
      <c r="M34" s="491"/>
      <c r="N34" s="497"/>
      <c r="O34" s="491"/>
      <c r="P34" s="491"/>
      <c r="Q34" s="491"/>
      <c r="R34" s="491"/>
      <c r="S34" s="491"/>
      <c r="T34" s="491"/>
      <c r="U34" s="491"/>
      <c r="V34" s="493"/>
      <c r="W34" s="341"/>
      <c r="X34" s="489"/>
      <c r="Y34" s="500" t="str">
        <f>IF(AB34="------------------","",IF(ISERROR(VLOOKUP(AB34,'Codes published on the homepage'!SpezEingetr,2,FALSE)),IF(AC34="","new specif.",""&amp;AC34),"Prod.-Code "&amp;RIGHT("00000"&amp;VLOOKUP(AB34,'Codes published on the homepage'!SpezEingetr,2,FALSE),6)))</f>
        <v/>
      </c>
      <c r="Z34" s="23" t="str">
        <f t="shared" si="17"/>
        <v/>
      </c>
      <c r="AA34" s="18" t="str">
        <f t="shared" si="18"/>
        <v/>
      </c>
      <c r="AB34" s="204" t="str">
        <f t="shared" si="19"/>
        <v>------------------</v>
      </c>
      <c r="AC34" s="245" t="str">
        <f>IF(AB34="------------------","",IF(ISERROR(VLOOKUP(AB34,'Assigned, unpublished Codes'!AG$6:AK$72,1,FALSE)),IF(ISERROR(VLOOKUP(AB34,AB$6:AB33,1,FALSE)),"","Spez.doppelt"),"neuer Code "&amp;VLOOKUP(AB34,'Assigned, unpublished Codes'!AG$6:AK$72,5,FALSE)))</f>
        <v/>
      </c>
      <c r="AD34" s="25" t="str">
        <f>IF(LEFT(Y34,6)="neue S",IF(V34="","",AND(ISERROR(VLOOKUP(V34,'Assigned, unpublished Codes'!AE31:AE118,1,FALSE)),ISERROR(VLOOKUP(V34,'Codes published on the homepage'!Z55:Z851,1,FALSE)))),"---")</f>
        <v>---</v>
      </c>
      <c r="AE34" s="394" t="str">
        <f t="shared" si="20"/>
        <v/>
      </c>
      <c r="AF34" s="395" t="str">
        <f t="shared" si="21"/>
        <v/>
      </c>
      <c r="AG34" s="394" t="str">
        <f t="shared" si="3"/>
        <v/>
      </c>
      <c r="AH34" s="394" t="str">
        <f t="shared" si="4"/>
        <v/>
      </c>
      <c r="AI34" s="394" t="str">
        <f t="shared" si="5"/>
        <v/>
      </c>
      <c r="AJ34" s="396" t="str">
        <f t="shared" si="6"/>
        <v/>
      </c>
      <c r="AK34" s="394" t="str">
        <f t="shared" si="7"/>
        <v/>
      </c>
      <c r="AL34" s="394" t="str">
        <f t="shared" si="22"/>
        <v>00000</v>
      </c>
      <c r="AM34" s="397" t="str">
        <f>IF(V34="","",IF(ISTEXT(VLOOKUP(AL34,'Codes published on the homepage'!D$6:D$1094,1,FALSE)),"Nr.vergeben",IF(ISNUMBER(VLOOKUP(V34,'Assigned, unpublished Codes'!Y$6:Y$471,1,FALSE)),"Nr.vergeben","Prod.Code neu")))</f>
        <v/>
      </c>
      <c r="AN34" s="2" t="e">
        <f>IF(X34:AN10V10="","",IF(ISNUMBER(VLOOKUP(V34,'Assigned, unpublished Codes'!Y$6:Y$471,1,FALSE)),"Nummer vergeben","Neue Nr"))</f>
        <v>#NAME?</v>
      </c>
    </row>
    <row r="35" spans="1:40" ht="26.45" customHeight="1" x14ac:dyDescent="0.35">
      <c r="A35" s="490"/>
      <c r="B35" s="499"/>
      <c r="C35" s="496"/>
      <c r="D35" s="491"/>
      <c r="E35" s="491"/>
      <c r="F35" s="491"/>
      <c r="G35" s="491"/>
      <c r="H35" s="491"/>
      <c r="I35" s="491"/>
      <c r="J35" s="495"/>
      <c r="K35" s="491"/>
      <c r="L35" s="491"/>
      <c r="M35" s="491"/>
      <c r="N35" s="497"/>
      <c r="O35" s="491"/>
      <c r="P35" s="491"/>
      <c r="Q35" s="491"/>
      <c r="R35" s="491"/>
      <c r="S35" s="491"/>
      <c r="T35" s="491"/>
      <c r="U35" s="491"/>
      <c r="V35" s="493"/>
      <c r="W35" s="341"/>
      <c r="X35" s="489"/>
      <c r="Y35" s="500" t="str">
        <f>IF(AB35="------------------","",IF(ISERROR(VLOOKUP(AB35,'Codes published on the homepage'!SpezEingetr,2,FALSE)),IF(AC35="","new specif.",""&amp;AC35),"Prod.-Code "&amp;RIGHT("00000"&amp;VLOOKUP(AB35,'Codes published on the homepage'!SpezEingetr,2,FALSE),6)))</f>
        <v/>
      </c>
      <c r="Z35" s="23" t="str">
        <f t="shared" si="17"/>
        <v/>
      </c>
      <c r="AA35" s="18" t="str">
        <f t="shared" si="18"/>
        <v/>
      </c>
      <c r="AB35" s="204" t="str">
        <f t="shared" si="19"/>
        <v>------------------</v>
      </c>
      <c r="AC35" s="245" t="str">
        <f>IF(AB35="------------------","",IF(ISERROR(VLOOKUP(AB35,'Assigned, unpublished Codes'!AG$6:AK$72,1,FALSE)),IF(ISERROR(VLOOKUP(AB35,AB$6:AB34,1,FALSE)),"","Spez.doppelt"),"neuer Code "&amp;VLOOKUP(AB35,'Assigned, unpublished Codes'!AG$6:AK$72,5,FALSE)))</f>
        <v/>
      </c>
      <c r="AD35" s="25" t="str">
        <f>IF(LEFT(Y35,6)="neue S",IF(V35="","",AND(ISERROR(VLOOKUP(V35,'Assigned, unpublished Codes'!AE32:AE119,1,FALSE)),ISERROR(VLOOKUP(V35,'Codes published on the homepage'!Z56:Z852,1,FALSE)))),"---")</f>
        <v>---</v>
      </c>
      <c r="AE35" s="394" t="str">
        <f t="shared" si="20"/>
        <v/>
      </c>
      <c r="AF35" s="395" t="str">
        <f t="shared" si="21"/>
        <v/>
      </c>
      <c r="AG35" s="394" t="str">
        <f t="shared" si="3"/>
        <v/>
      </c>
      <c r="AH35" s="394" t="str">
        <f t="shared" si="4"/>
        <v/>
      </c>
      <c r="AI35" s="394" t="str">
        <f t="shared" si="5"/>
        <v/>
      </c>
      <c r="AJ35" s="396" t="str">
        <f t="shared" si="6"/>
        <v/>
      </c>
      <c r="AK35" s="394" t="str">
        <f t="shared" si="7"/>
        <v/>
      </c>
      <c r="AL35" s="394" t="str">
        <f t="shared" si="22"/>
        <v>00000</v>
      </c>
      <c r="AM35" s="397" t="str">
        <f>IF(V35="","",IF(ISTEXT(VLOOKUP(AL35,'Codes published on the homepage'!D$6:D$1094,1,FALSE)),"Nr.vergeben",IF(ISNUMBER(VLOOKUP(V35,'Assigned, unpublished Codes'!Y$6:Y$471,1,FALSE)),"Nr.vergeben","Prod.Code neu")))</f>
        <v/>
      </c>
      <c r="AN35" s="2" t="e">
        <f>IF(X35:AN10V10="","",IF(ISNUMBER(VLOOKUP(V35,'Assigned, unpublished Codes'!Y$6:Y$471,1,FALSE)),"Nummer vergeben","Neue Nr"))</f>
        <v>#NAME?</v>
      </c>
    </row>
    <row r="36" spans="1:40" ht="26.45" customHeight="1" x14ac:dyDescent="0.35">
      <c r="A36" s="490"/>
      <c r="B36" s="499"/>
      <c r="C36" s="496"/>
      <c r="D36" s="491"/>
      <c r="E36" s="491"/>
      <c r="F36" s="491"/>
      <c r="G36" s="491"/>
      <c r="H36" s="491"/>
      <c r="I36" s="491"/>
      <c r="J36" s="495"/>
      <c r="K36" s="491"/>
      <c r="L36" s="491"/>
      <c r="M36" s="491"/>
      <c r="N36" s="497"/>
      <c r="O36" s="491"/>
      <c r="P36" s="491"/>
      <c r="Q36" s="491"/>
      <c r="R36" s="491"/>
      <c r="S36" s="491"/>
      <c r="T36" s="491"/>
      <c r="U36" s="491"/>
      <c r="V36" s="493"/>
      <c r="W36" s="341"/>
      <c r="X36" s="489"/>
      <c r="Y36" s="500" t="str">
        <f>IF(AB36="------------------","",IF(ISERROR(VLOOKUP(AB36,'Codes published on the homepage'!SpezEingetr,2,FALSE)),IF(AC36="","new specif.",""&amp;AC36),"Prod.-Code "&amp;RIGHT("00000"&amp;VLOOKUP(AB36,'Codes published on the homepage'!SpezEingetr,2,FALSE),6)))</f>
        <v/>
      </c>
      <c r="Z36" s="23" t="str">
        <f t="shared" si="17"/>
        <v/>
      </c>
      <c r="AA36" s="18" t="str">
        <f t="shared" si="18"/>
        <v/>
      </c>
      <c r="AB36" s="204" t="str">
        <f t="shared" si="19"/>
        <v>------------------</v>
      </c>
      <c r="AC36" s="245" t="str">
        <f>IF(AB36="------------------","",IF(ISERROR(VLOOKUP(AB36,'Assigned, unpublished Codes'!AG$6:AK$72,1,FALSE)),IF(ISERROR(VLOOKUP(AB36,AB$6:AB35,1,FALSE)),"","Spez.doppelt"),"neuer Code "&amp;VLOOKUP(AB36,'Assigned, unpublished Codes'!AG$6:AK$72,5,FALSE)))</f>
        <v/>
      </c>
      <c r="AD36" s="25" t="str">
        <f>IF(LEFT(Y36,6)="neue S",IF(V36="","",AND(ISERROR(VLOOKUP(V36,'Assigned, unpublished Codes'!AE33:AE120,1,FALSE)),ISERROR(VLOOKUP(V36,'Codes published on the homepage'!Z57:Z853,1,FALSE)))),"---")</f>
        <v>---</v>
      </c>
      <c r="AE36" s="394" t="str">
        <f t="shared" si="20"/>
        <v/>
      </c>
      <c r="AF36" s="395" t="str">
        <f t="shared" si="21"/>
        <v/>
      </c>
      <c r="AG36" s="394" t="str">
        <f t="shared" si="3"/>
        <v/>
      </c>
      <c r="AH36" s="394" t="str">
        <f t="shared" si="4"/>
        <v/>
      </c>
      <c r="AI36" s="394" t="str">
        <f t="shared" si="5"/>
        <v/>
      </c>
      <c r="AJ36" s="396" t="str">
        <f t="shared" si="6"/>
        <v/>
      </c>
      <c r="AK36" s="394" t="str">
        <f t="shared" si="7"/>
        <v/>
      </c>
      <c r="AL36" s="394" t="str">
        <f t="shared" si="22"/>
        <v>00000</v>
      </c>
      <c r="AM36" s="397" t="str">
        <f>IF(V36="","",IF(ISTEXT(VLOOKUP(AL36,'Codes published on the homepage'!D$6:D$1094,1,FALSE)),"Nr.vergeben",IF(ISNUMBER(VLOOKUP(V36,'Assigned, unpublished Codes'!Y$6:Y$471,1,FALSE)),"Nr.vergeben","Prod.Code neu")))</f>
        <v/>
      </c>
      <c r="AN36" s="2" t="e">
        <f>IF(X36:AN10V10="","",IF(ISNUMBER(VLOOKUP(V36,'Assigned, unpublished Codes'!Y$6:Y$471,1,FALSE)),"Nummer vergeben","Neue Nr"))</f>
        <v>#NAME?</v>
      </c>
    </row>
    <row r="37" spans="1:40" ht="26.45" customHeight="1" x14ac:dyDescent="0.35">
      <c r="A37" s="490"/>
      <c r="B37" s="499"/>
      <c r="C37" s="496"/>
      <c r="D37" s="491"/>
      <c r="E37" s="491"/>
      <c r="F37" s="491"/>
      <c r="G37" s="491"/>
      <c r="H37" s="491"/>
      <c r="I37" s="491"/>
      <c r="J37" s="495"/>
      <c r="K37" s="491"/>
      <c r="L37" s="491"/>
      <c r="M37" s="491"/>
      <c r="N37" s="497"/>
      <c r="O37" s="491"/>
      <c r="P37" s="491"/>
      <c r="Q37" s="491"/>
      <c r="R37" s="491"/>
      <c r="S37" s="491"/>
      <c r="T37" s="491"/>
      <c r="U37" s="491"/>
      <c r="V37" s="493"/>
      <c r="W37" s="341"/>
      <c r="X37" s="489"/>
      <c r="Y37" s="500" t="str">
        <f>IF(AB37="------------------","",IF(ISERROR(VLOOKUP(AB37,'Codes published on the homepage'!SpezEingetr,2,FALSE)),IF(AC37="","new specif.",""&amp;AC37),"Prod.-Code "&amp;RIGHT("00000"&amp;VLOOKUP(AB37,'Codes published on the homepage'!SpezEingetr,2,FALSE),6)))</f>
        <v/>
      </c>
      <c r="Z37" s="23" t="str">
        <f t="shared" si="17"/>
        <v/>
      </c>
      <c r="AA37" s="18" t="str">
        <f t="shared" si="18"/>
        <v/>
      </c>
      <c r="AB37" s="204" t="str">
        <f t="shared" si="19"/>
        <v>------------------</v>
      </c>
      <c r="AC37" s="245" t="str">
        <f>IF(AB37="------------------","",IF(ISERROR(VLOOKUP(AB37,'Assigned, unpublished Codes'!AG$6:AK$72,1,FALSE)),IF(ISERROR(VLOOKUP(AB37,AB$6:AB36,1,FALSE)),"","Spez.doppelt"),"neuer Code "&amp;VLOOKUP(AB37,'Assigned, unpublished Codes'!AG$6:AK$72,5,FALSE)))</f>
        <v/>
      </c>
      <c r="AD37" s="25" t="str">
        <f>IF(LEFT(Y37,6)="neue S",IF(V37="","",AND(ISERROR(VLOOKUP(V37,'Assigned, unpublished Codes'!AE34:AE121,1,FALSE)),ISERROR(VLOOKUP(V37,'Codes published on the homepage'!Z58:Z854,1,FALSE)))),"---")</f>
        <v>---</v>
      </c>
      <c r="AE37" s="394" t="str">
        <f t="shared" si="20"/>
        <v/>
      </c>
      <c r="AF37" s="395" t="str">
        <f t="shared" si="21"/>
        <v/>
      </c>
      <c r="AG37" s="394" t="str">
        <f t="shared" si="3"/>
        <v/>
      </c>
      <c r="AH37" s="394" t="str">
        <f t="shared" si="4"/>
        <v/>
      </c>
      <c r="AI37" s="394" t="str">
        <f t="shared" si="5"/>
        <v/>
      </c>
      <c r="AJ37" s="396" t="str">
        <f t="shared" si="6"/>
        <v/>
      </c>
      <c r="AK37" s="394" t="str">
        <f t="shared" si="7"/>
        <v/>
      </c>
      <c r="AL37" s="394" t="str">
        <f t="shared" si="22"/>
        <v>00000</v>
      </c>
      <c r="AM37" s="397" t="str">
        <f>IF(V37="","",IF(ISTEXT(VLOOKUP(AL37,'Codes published on the homepage'!D$6:D$1094,1,FALSE)),"Nr.vergeben",IF(ISNUMBER(VLOOKUP(V37,'Assigned, unpublished Codes'!Y$6:Y$471,1,FALSE)),"Nr.vergeben","Prod.Code neu")))</f>
        <v/>
      </c>
      <c r="AN37" s="2" t="e">
        <f>IF(X37:AN10V10="","",IF(ISNUMBER(VLOOKUP(V37,'Assigned, unpublished Codes'!Y$6:Y$471,1,FALSE)),"Nummer vergeben","Neue Nr"))</f>
        <v>#NAME?</v>
      </c>
    </row>
    <row r="38" spans="1:40" ht="26.45" customHeight="1" x14ac:dyDescent="0.35">
      <c r="A38" s="490"/>
      <c r="B38" s="499"/>
      <c r="C38" s="496"/>
      <c r="D38" s="491"/>
      <c r="E38" s="491"/>
      <c r="F38" s="491"/>
      <c r="G38" s="491"/>
      <c r="H38" s="491"/>
      <c r="I38" s="491"/>
      <c r="J38" s="495"/>
      <c r="K38" s="491"/>
      <c r="L38" s="491"/>
      <c r="M38" s="491"/>
      <c r="N38" s="497"/>
      <c r="O38" s="491"/>
      <c r="P38" s="491"/>
      <c r="Q38" s="491"/>
      <c r="R38" s="491"/>
      <c r="S38" s="491"/>
      <c r="T38" s="491"/>
      <c r="U38" s="491"/>
      <c r="V38" s="493"/>
      <c r="W38" s="341"/>
      <c r="X38" s="489"/>
      <c r="Y38" s="500" t="str">
        <f>IF(AB38="------------------","",IF(ISERROR(VLOOKUP(AB38,'Codes published on the homepage'!SpezEingetr,2,FALSE)),IF(AC38="","new specif.",""&amp;AC38),"Prod.-Code "&amp;RIGHT("00000"&amp;VLOOKUP(AB38,'Codes published on the homepage'!SpezEingetr,2,FALSE),6)))</f>
        <v/>
      </c>
      <c r="Z38" s="23" t="str">
        <f t="shared" si="17"/>
        <v/>
      </c>
      <c r="AA38" s="18" t="str">
        <f t="shared" si="18"/>
        <v/>
      </c>
      <c r="AB38" s="204" t="str">
        <f t="shared" si="19"/>
        <v>------------------</v>
      </c>
      <c r="AC38" s="245" t="str">
        <f>IF(AB38="------------------","",IF(ISERROR(VLOOKUP(AB38,'Assigned, unpublished Codes'!AG$6:AK$72,1,FALSE)),IF(ISERROR(VLOOKUP(AB38,AB$6:AB37,1,FALSE)),"","Spez.doppelt"),"neuer Code "&amp;VLOOKUP(AB38,'Assigned, unpublished Codes'!AG$6:AK$72,5,FALSE)))</f>
        <v/>
      </c>
      <c r="AD38" s="25" t="str">
        <f>IF(LEFT(Y38,6)="neue S",IF(V38="","",AND(ISERROR(VLOOKUP(V38,'Assigned, unpublished Codes'!AE35:AE122,1,FALSE)),ISERROR(VLOOKUP(V38,'Codes published on the homepage'!Z59:Z854,1,FALSE)))),"---")</f>
        <v>---</v>
      </c>
      <c r="AE38" s="394" t="str">
        <f t="shared" si="20"/>
        <v/>
      </c>
      <c r="AF38" s="395" t="str">
        <f t="shared" si="21"/>
        <v/>
      </c>
      <c r="AG38" s="394" t="str">
        <f t="shared" si="3"/>
        <v/>
      </c>
      <c r="AH38" s="394" t="str">
        <f t="shared" si="4"/>
        <v/>
      </c>
      <c r="AI38" s="394" t="str">
        <f t="shared" si="5"/>
        <v/>
      </c>
      <c r="AJ38" s="396" t="str">
        <f t="shared" si="6"/>
        <v/>
      </c>
      <c r="AK38" s="394" t="str">
        <f t="shared" si="7"/>
        <v/>
      </c>
      <c r="AL38" s="394" t="str">
        <f t="shared" si="22"/>
        <v>00000</v>
      </c>
      <c r="AM38" s="397" t="str">
        <f>IF(V38="","",IF(ISTEXT(VLOOKUP(AL38,'Codes published on the homepage'!D$6:D$1094,1,FALSE)),"Nr.vergeben",IF(ISNUMBER(VLOOKUP(V38,'Assigned, unpublished Codes'!Y$6:Y$471,1,FALSE)),"Nr.vergeben","Prod.Code neu")))</f>
        <v/>
      </c>
      <c r="AN38" s="2" t="e">
        <f>IF(X38:AN10V10="","",IF(ISNUMBER(VLOOKUP(V38,'Assigned, unpublished Codes'!Y$6:Y$471,1,FALSE)),"Nummer vergeben","Neue Nr"))</f>
        <v>#NAME?</v>
      </c>
    </row>
    <row r="39" spans="1:40" ht="26.45" customHeight="1" x14ac:dyDescent="0.35">
      <c r="A39" s="490"/>
      <c r="B39" s="499"/>
      <c r="C39" s="496"/>
      <c r="D39" s="491"/>
      <c r="E39" s="491"/>
      <c r="F39" s="491"/>
      <c r="G39" s="491"/>
      <c r="H39" s="491"/>
      <c r="I39" s="491"/>
      <c r="J39" s="495"/>
      <c r="K39" s="491"/>
      <c r="L39" s="491"/>
      <c r="M39" s="491"/>
      <c r="N39" s="497"/>
      <c r="O39" s="491"/>
      <c r="P39" s="491"/>
      <c r="Q39" s="491"/>
      <c r="R39" s="491"/>
      <c r="S39" s="491"/>
      <c r="T39" s="491"/>
      <c r="U39" s="491"/>
      <c r="V39" s="493"/>
      <c r="W39" s="341"/>
      <c r="X39" s="489"/>
      <c r="Y39" s="500" t="str">
        <f>IF(AB39="------------------","",IF(ISERROR(VLOOKUP(AB39,'Codes published on the homepage'!SpezEingetr,2,FALSE)),IF(AC39="","new specif.",""&amp;AC39),"Prod.-Code "&amp;RIGHT("00000"&amp;VLOOKUP(AB39,'Codes published on the homepage'!SpezEingetr,2,FALSE),6)))</f>
        <v/>
      </c>
      <c r="Z39" s="23" t="str">
        <f t="shared" si="17"/>
        <v/>
      </c>
      <c r="AA39" s="18" t="str">
        <f t="shared" si="18"/>
        <v/>
      </c>
      <c r="AB39" s="204" t="str">
        <f t="shared" si="19"/>
        <v>------------------</v>
      </c>
      <c r="AC39" s="245" t="str">
        <f>IF(AB39="------------------","",IF(ISERROR(VLOOKUP(AB39,'Assigned, unpublished Codes'!AG$6:AK$72,1,FALSE)),IF(ISERROR(VLOOKUP(AB39,AB$6:AB38,1,FALSE)),"","Spez.doppelt"),"neuer Code "&amp;VLOOKUP(AB39,'Assigned, unpublished Codes'!AG$6:AK$72,5,FALSE)))</f>
        <v/>
      </c>
      <c r="AD39" s="25" t="str">
        <f>IF(LEFT(Y39,6)="neue S",IF(V39="","",AND(ISERROR(VLOOKUP(V39,'Assigned, unpublished Codes'!AE36:AE123,1,FALSE)),ISERROR(VLOOKUP(V39,'Codes published on the homepage'!Z60:Z855,1,FALSE)))),"---")</f>
        <v>---</v>
      </c>
      <c r="AE39" s="394" t="str">
        <f t="shared" si="20"/>
        <v/>
      </c>
      <c r="AF39" s="395" t="str">
        <f t="shared" si="21"/>
        <v/>
      </c>
      <c r="AG39" s="394" t="str">
        <f t="shared" si="3"/>
        <v/>
      </c>
      <c r="AH39" s="394" t="str">
        <f t="shared" si="4"/>
        <v/>
      </c>
      <c r="AI39" s="394" t="str">
        <f t="shared" si="5"/>
        <v/>
      </c>
      <c r="AJ39" s="396" t="str">
        <f t="shared" si="6"/>
        <v/>
      </c>
      <c r="AK39" s="394" t="str">
        <f t="shared" si="7"/>
        <v/>
      </c>
      <c r="AL39" s="394" t="str">
        <f t="shared" si="22"/>
        <v>00000</v>
      </c>
      <c r="AM39" s="397" t="str">
        <f>IF(V39="","",IF(ISTEXT(VLOOKUP(AL39,'Codes published on the homepage'!D$6:D$1094,1,FALSE)),"Nr.vergeben",IF(ISNUMBER(VLOOKUP(V39,'Assigned, unpublished Codes'!Y$6:Y$471,1,FALSE)),"Nr.vergeben","Prod.Code neu")))</f>
        <v/>
      </c>
      <c r="AN39" s="2" t="e">
        <f>IF(X39:AN10V10="","",IF(ISNUMBER(VLOOKUP(V39,'Assigned, unpublished Codes'!Y$6:Y$471,1,FALSE)),"Nummer vergeben","Neue Nr"))</f>
        <v>#NAME?</v>
      </c>
    </row>
    <row r="40" spans="1:40" ht="26.45" customHeight="1" x14ac:dyDescent="0.35">
      <c r="A40" s="490"/>
      <c r="B40" s="499"/>
      <c r="C40" s="496"/>
      <c r="D40" s="491"/>
      <c r="E40" s="491"/>
      <c r="F40" s="491"/>
      <c r="G40" s="491"/>
      <c r="H40" s="491"/>
      <c r="I40" s="491"/>
      <c r="J40" s="495"/>
      <c r="K40" s="491"/>
      <c r="L40" s="491"/>
      <c r="M40" s="491"/>
      <c r="N40" s="497"/>
      <c r="O40" s="491"/>
      <c r="P40" s="491"/>
      <c r="Q40" s="491"/>
      <c r="R40" s="491"/>
      <c r="S40" s="491"/>
      <c r="T40" s="491"/>
      <c r="U40" s="491"/>
      <c r="V40" s="493"/>
      <c r="W40" s="341"/>
      <c r="X40" s="489"/>
      <c r="Y40" s="500" t="str">
        <f>IF(AB40="------------------","",IF(ISERROR(VLOOKUP(AB40,'Codes published on the homepage'!SpezEingetr,2,FALSE)),IF(AC40="","new specif.",""&amp;AC40),"Prod.-Code "&amp;RIGHT("00000"&amp;VLOOKUP(AB40,'Codes published on the homepage'!SpezEingetr,2,FALSE),6)))</f>
        <v/>
      </c>
      <c r="Z40" s="23" t="str">
        <f t="shared" si="17"/>
        <v/>
      </c>
      <c r="AA40" s="18" t="str">
        <f t="shared" si="18"/>
        <v/>
      </c>
      <c r="AB40" s="204" t="str">
        <f t="shared" si="19"/>
        <v>------------------</v>
      </c>
      <c r="AC40" s="245" t="str">
        <f>IF(AB40="------------------","",IF(ISERROR(VLOOKUP(AB40,'Assigned, unpublished Codes'!AG$6:AK$72,1,FALSE)),IF(ISERROR(VLOOKUP(AB40,AB$6:AB39,1,FALSE)),"","Spez.doppelt"),"neuer Code "&amp;VLOOKUP(AB40,'Assigned, unpublished Codes'!AG$6:AK$72,5,FALSE)))</f>
        <v/>
      </c>
      <c r="AD40" s="25" t="str">
        <f>IF(LEFT(Y40,6)="neue S",IF(V40="","",AND(ISERROR(VLOOKUP(V40,'Assigned, unpublished Codes'!AE37:AE124,1,FALSE)),ISERROR(VLOOKUP(V40,'Codes published on the homepage'!Z61:Z856,1,FALSE)))),"---")</f>
        <v>---</v>
      </c>
      <c r="AE40" s="394" t="str">
        <f t="shared" si="20"/>
        <v/>
      </c>
      <c r="AF40" s="395" t="str">
        <f t="shared" si="21"/>
        <v/>
      </c>
      <c r="AG40" s="394" t="str">
        <f t="shared" si="3"/>
        <v/>
      </c>
      <c r="AH40" s="394" t="str">
        <f t="shared" si="4"/>
        <v/>
      </c>
      <c r="AI40" s="394" t="str">
        <f t="shared" si="5"/>
        <v/>
      </c>
      <c r="AJ40" s="396" t="str">
        <f t="shared" si="6"/>
        <v/>
      </c>
      <c r="AK40" s="394" t="str">
        <f t="shared" si="7"/>
        <v/>
      </c>
      <c r="AL40" s="394" t="str">
        <f t="shared" si="22"/>
        <v>00000</v>
      </c>
      <c r="AM40" s="397" t="str">
        <f>IF(V40="","",IF(ISTEXT(VLOOKUP(AL40,'Codes published on the homepage'!D$6:D$1094,1,FALSE)),"Nr.vergeben",IF(ISNUMBER(VLOOKUP(V40,'Assigned, unpublished Codes'!Y$6:Y$471,1,FALSE)),"Nr.vergeben","Prod.Code neu")))</f>
        <v/>
      </c>
      <c r="AN40" s="2" t="e">
        <f>IF(X40:AN10V10="","",IF(ISNUMBER(VLOOKUP(V40,'Assigned, unpublished Codes'!Y$6:Y$471,1,FALSE)),"Nummer vergeben","Neue Nr"))</f>
        <v>#NAME?</v>
      </c>
    </row>
    <row r="41" spans="1:40" ht="26.45" customHeight="1" x14ac:dyDescent="0.35">
      <c r="A41" s="490"/>
      <c r="B41" s="499"/>
      <c r="C41" s="496"/>
      <c r="D41" s="491"/>
      <c r="E41" s="491"/>
      <c r="F41" s="491"/>
      <c r="G41" s="491"/>
      <c r="H41" s="491"/>
      <c r="I41" s="491"/>
      <c r="J41" s="495"/>
      <c r="K41" s="491"/>
      <c r="L41" s="491"/>
      <c r="M41" s="491"/>
      <c r="N41" s="497"/>
      <c r="O41" s="491"/>
      <c r="P41" s="491"/>
      <c r="Q41" s="491"/>
      <c r="R41" s="491"/>
      <c r="S41" s="491"/>
      <c r="T41" s="491"/>
      <c r="U41" s="491"/>
      <c r="V41" s="493"/>
      <c r="W41" s="341"/>
      <c r="X41" s="489"/>
      <c r="Y41" s="500" t="str">
        <f>IF(AB41="------------------","",IF(ISERROR(VLOOKUP(AB41,'Codes published on the homepage'!SpezEingetr,2,FALSE)),IF(AC41="","new specif.",""&amp;AC41),"Prod.-Code "&amp;RIGHT("00000"&amp;VLOOKUP(AB41,'Codes published on the homepage'!SpezEingetr,2,FALSE),6)))</f>
        <v/>
      </c>
      <c r="Z41" s="23" t="str">
        <f t="shared" si="17"/>
        <v/>
      </c>
      <c r="AA41" s="18" t="str">
        <f t="shared" si="18"/>
        <v/>
      </c>
      <c r="AB41" s="204" t="str">
        <f t="shared" si="19"/>
        <v>------------------</v>
      </c>
      <c r="AC41" s="245" t="str">
        <f>IF(AB41="------------------","",IF(ISERROR(VLOOKUP(AB41,'Assigned, unpublished Codes'!AG$6:AK$72,1,FALSE)),IF(ISERROR(VLOOKUP(AB41,AB$6:AB40,1,FALSE)),"","Spez.doppelt"),"neuer Code "&amp;VLOOKUP(AB41,'Assigned, unpublished Codes'!AG$6:AK$72,5,FALSE)))</f>
        <v/>
      </c>
      <c r="AD41" s="25" t="str">
        <f>IF(LEFT(Y41,6)="neue S",IF(V41="","",AND(ISERROR(VLOOKUP(V41,'Assigned, unpublished Codes'!AE38:AE125,1,FALSE)),ISERROR(VLOOKUP(V41,'Codes published on the homepage'!Z62:Z857,1,FALSE)))),"---")</f>
        <v>---</v>
      </c>
      <c r="AE41" s="394" t="str">
        <f t="shared" si="20"/>
        <v/>
      </c>
      <c r="AF41" s="395" t="str">
        <f t="shared" si="21"/>
        <v/>
      </c>
      <c r="AG41" s="394" t="str">
        <f t="shared" si="3"/>
        <v/>
      </c>
      <c r="AH41" s="394" t="str">
        <f t="shared" si="4"/>
        <v/>
      </c>
      <c r="AI41" s="394" t="str">
        <f t="shared" si="5"/>
        <v/>
      </c>
      <c r="AJ41" s="396" t="str">
        <f t="shared" si="6"/>
        <v/>
      </c>
      <c r="AK41" s="394" t="str">
        <f t="shared" si="7"/>
        <v/>
      </c>
      <c r="AL41" s="394" t="str">
        <f t="shared" si="22"/>
        <v>00000</v>
      </c>
      <c r="AM41" s="397" t="str">
        <f>IF(V41="","",IF(ISTEXT(VLOOKUP(AL41,'Codes published on the homepage'!D$6:D$1094,1,FALSE)),"Nr.vergeben",IF(ISNUMBER(VLOOKUP(V41,'Assigned, unpublished Codes'!Y$6:Y$471,1,FALSE)),"Nr.vergeben","Prod.Code neu")))</f>
        <v/>
      </c>
      <c r="AN41" s="2" t="e">
        <f>IF(X41:AN10V10="","",IF(ISNUMBER(VLOOKUP(V41,'Assigned, unpublished Codes'!Y$6:Y$471,1,FALSE)),"Nummer vergeben","Neue Nr"))</f>
        <v>#NAME?</v>
      </c>
    </row>
    <row r="42" spans="1:40" ht="26.45" customHeight="1" x14ac:dyDescent="0.35">
      <c r="A42" s="490"/>
      <c r="B42" s="499"/>
      <c r="C42" s="496"/>
      <c r="D42" s="491"/>
      <c r="E42" s="491"/>
      <c r="F42" s="491"/>
      <c r="G42" s="491"/>
      <c r="H42" s="491"/>
      <c r="I42" s="491"/>
      <c r="J42" s="495"/>
      <c r="K42" s="491"/>
      <c r="L42" s="491"/>
      <c r="M42" s="491"/>
      <c r="N42" s="497"/>
      <c r="O42" s="491"/>
      <c r="P42" s="491"/>
      <c r="Q42" s="491"/>
      <c r="R42" s="491"/>
      <c r="S42" s="491"/>
      <c r="T42" s="491"/>
      <c r="U42" s="491"/>
      <c r="V42" s="493"/>
      <c r="W42" s="341"/>
      <c r="X42" s="489"/>
      <c r="Y42" s="500" t="str">
        <f>IF(AB42="------------------","",IF(ISERROR(VLOOKUP(AB42,'Codes published on the homepage'!SpezEingetr,2,FALSE)),IF(AC42="","new specif.",""&amp;AC42),"Prod.-Code "&amp;RIGHT("00000"&amp;VLOOKUP(AB42,'Codes published on the homepage'!SpezEingetr,2,FALSE),6)))</f>
        <v/>
      </c>
      <c r="Z42" s="23" t="str">
        <f t="shared" si="17"/>
        <v/>
      </c>
      <c r="AA42" s="18" t="str">
        <f t="shared" si="18"/>
        <v/>
      </c>
      <c r="AB42" s="204" t="str">
        <f t="shared" si="19"/>
        <v>------------------</v>
      </c>
      <c r="AC42" s="245" t="str">
        <f>IF(AB42="------------------","",IF(ISERROR(VLOOKUP(AB42,'Assigned, unpublished Codes'!AG$6:AK$72,1,FALSE)),IF(ISERROR(VLOOKUP(AB42,AB$6:AB41,1,FALSE)),"","Spez.doppelt"),"neuer Code "&amp;VLOOKUP(AB42,'Assigned, unpublished Codes'!AG$6:AK$72,5,FALSE)))</f>
        <v/>
      </c>
      <c r="AD42" s="25" t="str">
        <f>IF(LEFT(Y42,6)="neue S",IF(V42="","",AND(ISERROR(VLOOKUP(V42,'Assigned, unpublished Codes'!AE39:AE126,1,FALSE)),ISERROR(VLOOKUP(V42,'Codes published on the homepage'!Z63:Z858,1,FALSE)))),"---")</f>
        <v>---</v>
      </c>
      <c r="AE42" s="394" t="str">
        <f t="shared" si="20"/>
        <v/>
      </c>
      <c r="AF42" s="395" t="str">
        <f t="shared" si="21"/>
        <v/>
      </c>
      <c r="AG42" s="394" t="str">
        <f t="shared" si="3"/>
        <v/>
      </c>
      <c r="AH42" s="394" t="str">
        <f t="shared" si="4"/>
        <v/>
      </c>
      <c r="AI42" s="394" t="str">
        <f t="shared" si="5"/>
        <v/>
      </c>
      <c r="AJ42" s="396" t="str">
        <f t="shared" si="6"/>
        <v/>
      </c>
      <c r="AK42" s="394" t="str">
        <f t="shared" si="7"/>
        <v/>
      </c>
      <c r="AL42" s="394" t="str">
        <f t="shared" si="22"/>
        <v>00000</v>
      </c>
      <c r="AM42" s="397" t="str">
        <f>IF(V42="","",IF(ISTEXT(VLOOKUP(AL42,'Codes published on the homepage'!D$6:D$1094,1,FALSE)),"Nr.vergeben",IF(ISNUMBER(VLOOKUP(V42,'Assigned, unpublished Codes'!Y$6:Y$471,1,FALSE)),"Nr.vergeben","Prod.Code neu")))</f>
        <v/>
      </c>
      <c r="AN42" s="2" t="e">
        <f>IF(X42:AN10V10="","",IF(ISNUMBER(VLOOKUP(V42,'Assigned, unpublished Codes'!Y$6:Y$471,1,FALSE)),"Nummer vergeben","Neue Nr"))</f>
        <v>#NAME?</v>
      </c>
    </row>
    <row r="43" spans="1:40" ht="26.45" customHeight="1" x14ac:dyDescent="0.35">
      <c r="A43" s="490"/>
      <c r="B43" s="499"/>
      <c r="C43" s="496"/>
      <c r="D43" s="491"/>
      <c r="E43" s="491"/>
      <c r="F43" s="491"/>
      <c r="G43" s="491"/>
      <c r="H43" s="491"/>
      <c r="I43" s="491"/>
      <c r="J43" s="495"/>
      <c r="K43" s="491"/>
      <c r="L43" s="491"/>
      <c r="M43" s="491"/>
      <c r="N43" s="497"/>
      <c r="O43" s="491"/>
      <c r="P43" s="491"/>
      <c r="Q43" s="491"/>
      <c r="R43" s="491"/>
      <c r="S43" s="491"/>
      <c r="T43" s="491"/>
      <c r="U43" s="491"/>
      <c r="V43" s="493"/>
      <c r="W43" s="341"/>
      <c r="X43" s="489"/>
      <c r="Y43" s="500" t="str">
        <f>IF(AB43="------------------","",IF(ISERROR(VLOOKUP(AB43,'Codes published on the homepage'!SpezEingetr,2,FALSE)),IF(AC43="","new specif.",""&amp;AC43),"Prod.-Code "&amp;RIGHT("00000"&amp;VLOOKUP(AB43,'Codes published on the homepage'!SpezEingetr,2,FALSE),6)))</f>
        <v/>
      </c>
      <c r="Z43" s="23" t="str">
        <f t="shared" si="17"/>
        <v/>
      </c>
      <c r="AA43" s="18" t="str">
        <f t="shared" si="18"/>
        <v/>
      </c>
      <c r="AB43" s="204" t="str">
        <f t="shared" si="19"/>
        <v>------------------</v>
      </c>
      <c r="AC43" s="245" t="str">
        <f>IF(AB43="------------------","",IF(ISERROR(VLOOKUP(AB43,'Assigned, unpublished Codes'!AG$6:AK$72,1,FALSE)),IF(ISERROR(VLOOKUP(AB43,AB$6:AB42,1,FALSE)),"","Spez.doppelt"),"neuer Code "&amp;VLOOKUP(AB43,'Assigned, unpublished Codes'!AG$6:AK$72,5,FALSE)))</f>
        <v/>
      </c>
      <c r="AD43" s="25" t="str">
        <f>IF(LEFT(Y43,6)="neue S",IF(V43="","",AND(ISERROR(VLOOKUP(V43,'Assigned, unpublished Codes'!AE40:AE127,1,FALSE)),ISERROR(VLOOKUP(V43,'Codes published on the homepage'!Z64:Z859,1,FALSE)))),"---")</f>
        <v>---</v>
      </c>
      <c r="AE43" s="394" t="str">
        <f t="shared" si="20"/>
        <v/>
      </c>
      <c r="AF43" s="395" t="str">
        <f t="shared" si="21"/>
        <v/>
      </c>
      <c r="AG43" s="394" t="str">
        <f t="shared" si="3"/>
        <v/>
      </c>
      <c r="AH43" s="394" t="str">
        <f t="shared" si="4"/>
        <v/>
      </c>
      <c r="AI43" s="394" t="str">
        <f t="shared" si="5"/>
        <v/>
      </c>
      <c r="AJ43" s="396" t="str">
        <f t="shared" si="6"/>
        <v/>
      </c>
      <c r="AK43" s="394" t="str">
        <f t="shared" si="7"/>
        <v/>
      </c>
      <c r="AL43" s="394" t="str">
        <f t="shared" si="22"/>
        <v>00000</v>
      </c>
      <c r="AM43" s="397" t="str">
        <f>IF(V43="","",IF(ISTEXT(VLOOKUP(AL43,'Codes published on the homepage'!D$6:D$1094,1,FALSE)),"Nr.vergeben",IF(ISNUMBER(VLOOKUP(V43,'Assigned, unpublished Codes'!Y$6:Y$471,1,FALSE)),"Nr.vergeben","Prod.Code neu")))</f>
        <v/>
      </c>
      <c r="AN43" s="2" t="e">
        <f>IF(X43:AN10V10="","",IF(ISNUMBER(VLOOKUP(V43,'Assigned, unpublished Codes'!Y$6:Y$471,1,FALSE)),"Nummer vergeben","Neue Nr"))</f>
        <v>#NAME?</v>
      </c>
    </row>
    <row r="44" spans="1:40" ht="26.45" customHeight="1" x14ac:dyDescent="0.35">
      <c r="A44" s="490"/>
      <c r="B44" s="499"/>
      <c r="C44" s="496"/>
      <c r="D44" s="491"/>
      <c r="E44" s="491"/>
      <c r="F44" s="491"/>
      <c r="G44" s="491"/>
      <c r="H44" s="491"/>
      <c r="I44" s="491"/>
      <c r="J44" s="495"/>
      <c r="K44" s="491"/>
      <c r="L44" s="491"/>
      <c r="M44" s="491"/>
      <c r="N44" s="497"/>
      <c r="O44" s="491"/>
      <c r="P44" s="491"/>
      <c r="Q44" s="491"/>
      <c r="R44" s="491"/>
      <c r="S44" s="491"/>
      <c r="T44" s="491"/>
      <c r="U44" s="491"/>
      <c r="V44" s="493"/>
      <c r="W44" s="341"/>
      <c r="X44" s="489"/>
      <c r="Y44" s="500" t="str">
        <f>IF(AB44="------------------","",IF(ISERROR(VLOOKUP(AB44,'Codes published on the homepage'!SpezEingetr,2,FALSE)),IF(AC44="","new specif.",""&amp;AC44),"Prod.-Code "&amp;RIGHT("00000"&amp;VLOOKUP(AB44,'Codes published on the homepage'!SpezEingetr,2,FALSE),6)))</f>
        <v/>
      </c>
      <c r="Z44" s="23" t="str">
        <f t="shared" si="17"/>
        <v/>
      </c>
      <c r="AA44" s="18" t="str">
        <f t="shared" si="18"/>
        <v/>
      </c>
      <c r="AB44" s="204" t="str">
        <f t="shared" si="19"/>
        <v>------------------</v>
      </c>
      <c r="AC44" s="245" t="str">
        <f>IF(AB44="------------------","",IF(ISERROR(VLOOKUP(AB44,'Assigned, unpublished Codes'!AG$6:AK$72,1,FALSE)),IF(ISERROR(VLOOKUP(AB44,AB$6:AB43,1,FALSE)),"","Spez.doppelt"),"neuer Code "&amp;VLOOKUP(AB44,'Assigned, unpublished Codes'!AG$6:AK$72,5,FALSE)))</f>
        <v/>
      </c>
      <c r="AD44" s="25" t="str">
        <f>IF(LEFT(Y44,6)="neue S",IF(V44="","",AND(ISERROR(VLOOKUP(V44,'Assigned, unpublished Codes'!AE41:AE128,1,FALSE)),ISERROR(VLOOKUP(V44,'Codes published on the homepage'!Z65:Z860,1,FALSE)))),"---")</f>
        <v>---</v>
      </c>
      <c r="AE44" s="394" t="str">
        <f t="shared" si="20"/>
        <v/>
      </c>
      <c r="AF44" s="395" t="str">
        <f t="shared" si="21"/>
        <v/>
      </c>
      <c r="AG44" s="394" t="str">
        <f t="shared" si="3"/>
        <v/>
      </c>
      <c r="AH44" s="394" t="str">
        <f t="shared" si="4"/>
        <v/>
      </c>
      <c r="AI44" s="394" t="str">
        <f t="shared" si="5"/>
        <v/>
      </c>
      <c r="AJ44" s="396" t="str">
        <f t="shared" si="6"/>
        <v/>
      </c>
      <c r="AK44" s="394" t="str">
        <f t="shared" si="7"/>
        <v/>
      </c>
      <c r="AL44" s="394" t="str">
        <f t="shared" si="22"/>
        <v>00000</v>
      </c>
      <c r="AM44" s="397" t="str">
        <f>IF(V44="","",IF(ISTEXT(VLOOKUP(AL44,'Codes published on the homepage'!D$6:D$1094,1,FALSE)),"Nr.vergeben",IF(ISNUMBER(VLOOKUP(V44,'Assigned, unpublished Codes'!Y$6:Y$471,1,FALSE)),"Nr.vergeben","Prod.Code neu")))</f>
        <v/>
      </c>
      <c r="AN44" s="2" t="e">
        <f>IF(X44:AN10V10="","",IF(ISNUMBER(VLOOKUP(V44,'Assigned, unpublished Codes'!Y$6:Y$471,1,FALSE)),"Nummer vergeben","Neue Nr"))</f>
        <v>#NAME?</v>
      </c>
    </row>
    <row r="45" spans="1:40" ht="26.45" customHeight="1" x14ac:dyDescent="0.35">
      <c r="A45" s="490"/>
      <c r="B45" s="499"/>
      <c r="C45" s="496"/>
      <c r="D45" s="491"/>
      <c r="E45" s="491"/>
      <c r="F45" s="491"/>
      <c r="G45" s="491"/>
      <c r="H45" s="491"/>
      <c r="I45" s="491"/>
      <c r="J45" s="495"/>
      <c r="K45" s="491"/>
      <c r="L45" s="491"/>
      <c r="M45" s="491"/>
      <c r="N45" s="497"/>
      <c r="O45" s="491"/>
      <c r="P45" s="491"/>
      <c r="Q45" s="491"/>
      <c r="R45" s="491"/>
      <c r="S45" s="491"/>
      <c r="T45" s="491"/>
      <c r="U45" s="491"/>
      <c r="V45" s="493"/>
      <c r="W45" s="341"/>
      <c r="X45" s="489"/>
      <c r="Y45" s="500" t="str">
        <f>IF(AB45="------------------","",IF(ISERROR(VLOOKUP(AB45,'Codes published on the homepage'!SpezEingetr,2,FALSE)),IF(AC45="","new specif.",""&amp;AC45),"Prod.-Code "&amp;RIGHT("00000"&amp;VLOOKUP(AB45,'Codes published on the homepage'!SpezEingetr,2,FALSE),6)))</f>
        <v/>
      </c>
      <c r="Z45" s="23" t="str">
        <f t="shared" si="17"/>
        <v/>
      </c>
      <c r="AA45" s="18" t="str">
        <f t="shared" si="18"/>
        <v/>
      </c>
      <c r="AB45" s="204" t="str">
        <f t="shared" si="19"/>
        <v>------------------</v>
      </c>
      <c r="AC45" s="245" t="str">
        <f>IF(AB45="------------------","",IF(ISERROR(VLOOKUP(AB45,'Assigned, unpublished Codes'!AG$6:AK$72,1,FALSE)),IF(ISERROR(VLOOKUP(AB45,AB$6:AB44,1,FALSE)),"","Spez.doppelt"),"neuer Code "&amp;VLOOKUP(AB45,'Assigned, unpublished Codes'!AG$6:AK$72,5,FALSE)))</f>
        <v/>
      </c>
      <c r="AD45" s="25" t="str">
        <f>IF(LEFT(Y45,6)="neue S",IF(V45="","",AND(ISERROR(VLOOKUP(V45,'Assigned, unpublished Codes'!AE42:AE129,1,FALSE)),ISERROR(VLOOKUP(V45,'Codes published on the homepage'!Z66:Z861,1,FALSE)))),"---")</f>
        <v>---</v>
      </c>
      <c r="AE45" s="394" t="str">
        <f t="shared" si="20"/>
        <v/>
      </c>
      <c r="AF45" s="395" t="str">
        <f t="shared" si="21"/>
        <v/>
      </c>
      <c r="AG45" s="394" t="str">
        <f t="shared" si="3"/>
        <v/>
      </c>
      <c r="AH45" s="394" t="str">
        <f t="shared" si="4"/>
        <v/>
      </c>
      <c r="AI45" s="394" t="str">
        <f t="shared" si="5"/>
        <v/>
      </c>
      <c r="AJ45" s="396" t="str">
        <f t="shared" si="6"/>
        <v/>
      </c>
      <c r="AK45" s="394" t="str">
        <f t="shared" si="7"/>
        <v/>
      </c>
      <c r="AL45" s="394" t="str">
        <f t="shared" si="22"/>
        <v>00000</v>
      </c>
      <c r="AM45" s="397" t="str">
        <f>IF(V45="","",IF(ISTEXT(VLOOKUP(AL45,'Codes published on the homepage'!D$6:D$1094,1,FALSE)),"Nr.vergeben",IF(ISNUMBER(VLOOKUP(V45,'Assigned, unpublished Codes'!Y$6:Y$471,1,FALSE)),"Nr.vergeben","Prod.Code neu")))</f>
        <v/>
      </c>
      <c r="AN45" s="2" t="e">
        <f>IF(X45:AN10V10="","",IF(ISNUMBER(VLOOKUP(V45,'Assigned, unpublished Codes'!Y$6:Y$471,1,FALSE)),"Nummer vergeben","Neue Nr"))</f>
        <v>#NAME?</v>
      </c>
    </row>
    <row r="46" spans="1:40" ht="26.45" customHeight="1" x14ac:dyDescent="0.35">
      <c r="A46" s="490"/>
      <c r="B46" s="499"/>
      <c r="C46" s="496"/>
      <c r="D46" s="491"/>
      <c r="E46" s="491"/>
      <c r="F46" s="491"/>
      <c r="G46" s="491"/>
      <c r="H46" s="491"/>
      <c r="I46" s="491"/>
      <c r="J46" s="495"/>
      <c r="K46" s="491"/>
      <c r="L46" s="491"/>
      <c r="M46" s="491"/>
      <c r="N46" s="497"/>
      <c r="O46" s="491"/>
      <c r="P46" s="491"/>
      <c r="Q46" s="491"/>
      <c r="R46" s="491"/>
      <c r="S46" s="491"/>
      <c r="T46" s="491"/>
      <c r="U46" s="491"/>
      <c r="V46" s="493"/>
      <c r="W46" s="341"/>
      <c r="X46" s="489"/>
      <c r="Y46" s="500" t="str">
        <f>IF(AB46="------------------","",IF(ISERROR(VLOOKUP(AB46,'Codes published on the homepage'!SpezEingetr,2,FALSE)),IF(AC46="","new specif.",""&amp;AC46),"Prod.-Code "&amp;RIGHT("00000"&amp;VLOOKUP(AB46,'Codes published on the homepage'!SpezEingetr,2,FALSE),6)))</f>
        <v/>
      </c>
      <c r="Z46" s="23" t="str">
        <f t="shared" si="17"/>
        <v/>
      </c>
      <c r="AA46" s="18" t="str">
        <f t="shared" si="18"/>
        <v/>
      </c>
      <c r="AB46" s="204" t="str">
        <f t="shared" si="19"/>
        <v>------------------</v>
      </c>
      <c r="AC46" s="245" t="str">
        <f>IF(AB46="------------------","",IF(ISERROR(VLOOKUP(AB46,'Assigned, unpublished Codes'!AG$6:AK$72,1,FALSE)),IF(ISERROR(VLOOKUP(AB46,AB$6:AB45,1,FALSE)),"","Spez.doppelt"),"neuer Code "&amp;VLOOKUP(AB46,'Assigned, unpublished Codes'!AG$6:AK$72,5,FALSE)))</f>
        <v/>
      </c>
      <c r="AD46" s="25" t="str">
        <f>IF(LEFT(Y46,6)="neue S",IF(V46="","",AND(ISERROR(VLOOKUP(V46,'Assigned, unpublished Codes'!AE43:AE130,1,FALSE)),ISERROR(VLOOKUP(V46,'Codes published on the homepage'!Z67:Z862,1,FALSE)))),"---")</f>
        <v>---</v>
      </c>
      <c r="AE46" s="394" t="str">
        <f t="shared" si="20"/>
        <v/>
      </c>
      <c r="AF46" s="395" t="str">
        <f t="shared" si="21"/>
        <v/>
      </c>
      <c r="AG46" s="394" t="str">
        <f t="shared" si="3"/>
        <v/>
      </c>
      <c r="AH46" s="394" t="str">
        <f t="shared" si="4"/>
        <v/>
      </c>
      <c r="AI46" s="394" t="str">
        <f t="shared" si="5"/>
        <v/>
      </c>
      <c r="AJ46" s="396" t="str">
        <f t="shared" si="6"/>
        <v/>
      </c>
      <c r="AK46" s="394" t="str">
        <f t="shared" si="7"/>
        <v/>
      </c>
      <c r="AL46" s="394" t="str">
        <f t="shared" si="22"/>
        <v>00000</v>
      </c>
      <c r="AM46" s="397" t="str">
        <f>IF(V46="","",IF(ISTEXT(VLOOKUP(AL46,'Codes published on the homepage'!D$6:D$1094,1,FALSE)),"Nr.vergeben",IF(ISNUMBER(VLOOKUP(V46,'Assigned, unpublished Codes'!Y$6:Y$471,1,FALSE)),"Nr.vergeben","Prod.Code neu")))</f>
        <v/>
      </c>
      <c r="AN46" s="2" t="e">
        <f>IF(X46:AN10V10="","",IF(ISNUMBER(VLOOKUP(V46,'Assigned, unpublished Codes'!Y$6:Y$471,1,FALSE)),"Nummer vergeben","Neue Nr"))</f>
        <v>#NAME?</v>
      </c>
    </row>
    <row r="47" spans="1:40" ht="26.45" customHeight="1" x14ac:dyDescent="0.35">
      <c r="A47" s="490"/>
      <c r="B47" s="499"/>
      <c r="C47" s="496"/>
      <c r="D47" s="491"/>
      <c r="E47" s="491"/>
      <c r="F47" s="491"/>
      <c r="G47" s="491"/>
      <c r="H47" s="491"/>
      <c r="I47" s="491"/>
      <c r="J47" s="495"/>
      <c r="K47" s="491"/>
      <c r="L47" s="491"/>
      <c r="M47" s="491"/>
      <c r="N47" s="497"/>
      <c r="O47" s="491"/>
      <c r="P47" s="491"/>
      <c r="Q47" s="491"/>
      <c r="R47" s="491"/>
      <c r="S47" s="491"/>
      <c r="T47" s="491"/>
      <c r="U47" s="491"/>
      <c r="V47" s="493"/>
      <c r="W47" s="341"/>
      <c r="X47" s="489"/>
      <c r="Y47" s="500" t="str">
        <f>IF(AB47="------------------","",IF(ISERROR(VLOOKUP(AB47,'Codes published on the homepage'!SpezEingetr,2,FALSE)),IF(AC47="","new specif.",""&amp;AC47),"Prod.-Code "&amp;RIGHT("00000"&amp;VLOOKUP(AB47,'Codes published on the homepage'!SpezEingetr,2,FALSE),6)))</f>
        <v/>
      </c>
      <c r="Z47" s="23" t="str">
        <f t="shared" si="17"/>
        <v/>
      </c>
      <c r="AA47" s="18" t="str">
        <f t="shared" si="18"/>
        <v/>
      </c>
      <c r="AB47" s="204" t="str">
        <f t="shared" si="19"/>
        <v>------------------</v>
      </c>
      <c r="AC47" s="245" t="str">
        <f>IF(AB47="------------------","",IF(ISERROR(VLOOKUP(AB47,'Assigned, unpublished Codes'!AG$6:AK$72,1,FALSE)),IF(ISERROR(VLOOKUP(AB47,AB$6:AB46,1,FALSE)),"","Spez.doppelt"),"neuer Code "&amp;VLOOKUP(AB47,'Assigned, unpublished Codes'!AG$6:AK$72,5,FALSE)))</f>
        <v/>
      </c>
      <c r="AD47" s="25" t="str">
        <f>IF(LEFT(Y47,6)="neue S",IF(V47="","",AND(ISERROR(VLOOKUP(V47,'Assigned, unpublished Codes'!AE44:AE131,1,FALSE)),ISERROR(VLOOKUP(V47,'Codes published on the homepage'!Z68:Z863,1,FALSE)))),"---")</f>
        <v>---</v>
      </c>
      <c r="AE47" s="394" t="str">
        <f t="shared" si="20"/>
        <v/>
      </c>
      <c r="AF47" s="395" t="str">
        <f t="shared" si="21"/>
        <v/>
      </c>
      <c r="AG47" s="394" t="str">
        <f t="shared" si="3"/>
        <v/>
      </c>
      <c r="AH47" s="394" t="str">
        <f t="shared" si="4"/>
        <v/>
      </c>
      <c r="AI47" s="394" t="str">
        <f t="shared" si="5"/>
        <v/>
      </c>
      <c r="AJ47" s="396" t="str">
        <f t="shared" si="6"/>
        <v/>
      </c>
      <c r="AK47" s="394" t="str">
        <f t="shared" si="7"/>
        <v/>
      </c>
      <c r="AL47" s="394" t="str">
        <f t="shared" si="22"/>
        <v>00000</v>
      </c>
      <c r="AM47" s="397" t="str">
        <f>IF(V47="","",IF(ISTEXT(VLOOKUP(AL47,'Codes published on the homepage'!D$6:D$1094,1,FALSE)),"Nr.vergeben",IF(ISNUMBER(VLOOKUP(V47,'Assigned, unpublished Codes'!Y$6:Y$471,1,FALSE)),"Nr.vergeben","Prod.Code neu")))</f>
        <v/>
      </c>
      <c r="AN47" s="2" t="e">
        <f>IF(X47:AN10V10="","",IF(ISNUMBER(VLOOKUP(V47,'Assigned, unpublished Codes'!Y$6:Y$471,1,FALSE)),"Nummer vergeben","Neue Nr"))</f>
        <v>#NAME?</v>
      </c>
    </row>
    <row r="48" spans="1:40" ht="26.45" customHeight="1" x14ac:dyDescent="0.35">
      <c r="A48" s="490"/>
      <c r="B48" s="499"/>
      <c r="C48" s="496"/>
      <c r="D48" s="491"/>
      <c r="E48" s="491"/>
      <c r="F48" s="491"/>
      <c r="G48" s="491"/>
      <c r="H48" s="491"/>
      <c r="I48" s="491"/>
      <c r="J48" s="495"/>
      <c r="K48" s="491"/>
      <c r="L48" s="491"/>
      <c r="M48" s="491"/>
      <c r="N48" s="497"/>
      <c r="O48" s="491"/>
      <c r="P48" s="491"/>
      <c r="Q48" s="491"/>
      <c r="R48" s="491"/>
      <c r="S48" s="491"/>
      <c r="T48" s="491"/>
      <c r="U48" s="491"/>
      <c r="V48" s="493"/>
      <c r="W48" s="341"/>
      <c r="X48" s="489"/>
      <c r="Y48" s="500" t="str">
        <f>IF(AB48="------------------","",IF(ISERROR(VLOOKUP(AB48,'Codes published on the homepage'!SpezEingetr,2,FALSE)),IF(AC48="","new specif.",""&amp;AC48),"Prod.-Code "&amp;RIGHT("00000"&amp;VLOOKUP(AB48,'Codes published on the homepage'!SpezEingetr,2,FALSE),6)))</f>
        <v/>
      </c>
      <c r="Z48" s="23" t="str">
        <f t="shared" si="17"/>
        <v/>
      </c>
      <c r="AA48" s="18" t="str">
        <f t="shared" si="18"/>
        <v/>
      </c>
      <c r="AB48" s="204" t="str">
        <f t="shared" si="19"/>
        <v>------------------</v>
      </c>
      <c r="AC48" s="245" t="str">
        <f>IF(AB48="------------------","",IF(ISERROR(VLOOKUP(AB48,'Assigned, unpublished Codes'!AG$6:AK$72,1,FALSE)),IF(ISERROR(VLOOKUP(AB48,AB$6:AB47,1,FALSE)),"","Spez.doppelt"),"neuer Code "&amp;VLOOKUP(AB48,'Assigned, unpublished Codes'!AG$6:AK$72,5,FALSE)))</f>
        <v/>
      </c>
      <c r="AD48" s="25" t="str">
        <f>IF(LEFT(Y48,6)="neue S",IF(V48="","",AND(ISERROR(VLOOKUP(V48,'Assigned, unpublished Codes'!AE45:AE132,1,FALSE)),ISERROR(VLOOKUP(V48,'Codes published on the homepage'!Z69:Z864,1,FALSE)))),"---")</f>
        <v>---</v>
      </c>
      <c r="AE48" s="394" t="str">
        <f t="shared" si="20"/>
        <v/>
      </c>
      <c r="AF48" s="395" t="str">
        <f t="shared" si="21"/>
        <v/>
      </c>
      <c r="AG48" s="394" t="str">
        <f t="shared" si="3"/>
        <v/>
      </c>
      <c r="AH48" s="394" t="str">
        <f t="shared" si="4"/>
        <v/>
      </c>
      <c r="AI48" s="394" t="str">
        <f t="shared" si="5"/>
        <v/>
      </c>
      <c r="AJ48" s="396" t="str">
        <f t="shared" si="6"/>
        <v/>
      </c>
      <c r="AK48" s="394" t="str">
        <f t="shared" si="7"/>
        <v/>
      </c>
      <c r="AL48" s="394" t="str">
        <f t="shared" si="22"/>
        <v>00000</v>
      </c>
      <c r="AM48" s="397" t="str">
        <f>IF(V48="","",IF(ISTEXT(VLOOKUP(AL48,'Codes published on the homepage'!D$6:D$1094,1,FALSE)),"Nr.vergeben",IF(ISNUMBER(VLOOKUP(V48,'Assigned, unpublished Codes'!Y$6:Y$471,1,FALSE)),"Nr.vergeben","Prod.Code neu")))</f>
        <v/>
      </c>
      <c r="AN48" s="2" t="e">
        <f>IF(X48:AN10V10="","",IF(ISNUMBER(VLOOKUP(V48,'Assigned, unpublished Codes'!Y$6:Y$471,1,FALSE)),"Nummer vergeben","Neue Nr"))</f>
        <v>#NAME?</v>
      </c>
    </row>
    <row r="49" spans="1:40" ht="26.45" customHeight="1" x14ac:dyDescent="0.35">
      <c r="A49" s="490"/>
      <c r="B49" s="499"/>
      <c r="C49" s="496"/>
      <c r="D49" s="491"/>
      <c r="E49" s="491"/>
      <c r="F49" s="491"/>
      <c r="G49" s="491"/>
      <c r="H49" s="491"/>
      <c r="I49" s="491"/>
      <c r="J49" s="495"/>
      <c r="K49" s="491"/>
      <c r="L49" s="491"/>
      <c r="M49" s="491"/>
      <c r="N49" s="497"/>
      <c r="O49" s="491"/>
      <c r="P49" s="491"/>
      <c r="Q49" s="491"/>
      <c r="R49" s="491"/>
      <c r="S49" s="491"/>
      <c r="T49" s="491"/>
      <c r="U49" s="491"/>
      <c r="V49" s="493"/>
      <c r="W49" s="341"/>
      <c r="X49" s="489"/>
      <c r="Y49" s="500" t="str">
        <f>IF(AB49="------------------","",IF(ISERROR(VLOOKUP(AB49,'Codes published on the homepage'!SpezEingetr,2,FALSE)),IF(AC49="","new specif.",""&amp;AC49),"Prod.-Code "&amp;RIGHT("00000"&amp;VLOOKUP(AB49,'Codes published on the homepage'!SpezEingetr,2,FALSE),6)))</f>
        <v/>
      </c>
      <c r="Z49" s="23" t="str">
        <f t="shared" si="17"/>
        <v/>
      </c>
      <c r="AA49" s="18" t="str">
        <f t="shared" si="18"/>
        <v/>
      </c>
      <c r="AB49" s="204" t="str">
        <f t="shared" si="19"/>
        <v>------------------</v>
      </c>
      <c r="AC49" s="245" t="str">
        <f>IF(AB49="------------------","",IF(ISERROR(VLOOKUP(AB49,'Assigned, unpublished Codes'!AG$6:AK$72,1,FALSE)),IF(ISERROR(VLOOKUP(AB49,AB$6:AB48,1,FALSE)),"","Spez.doppelt"),"neuer Code "&amp;VLOOKUP(AB49,'Assigned, unpublished Codes'!AG$6:AK$72,5,FALSE)))</f>
        <v/>
      </c>
      <c r="AD49" s="25" t="str">
        <f>IF(LEFT(Y49,6)="neue S",IF(V49="","",AND(ISERROR(VLOOKUP(V49,'Assigned, unpublished Codes'!AE46:AE133,1,FALSE)),ISERROR(VLOOKUP(V49,'Codes published on the homepage'!Z70:Z865,1,FALSE)))),"---")</f>
        <v>---</v>
      </c>
      <c r="AE49" s="394" t="str">
        <f t="shared" si="20"/>
        <v/>
      </c>
      <c r="AF49" s="395" t="str">
        <f t="shared" si="21"/>
        <v/>
      </c>
      <c r="AG49" s="394" t="str">
        <f t="shared" si="3"/>
        <v/>
      </c>
      <c r="AH49" s="394" t="str">
        <f t="shared" si="4"/>
        <v/>
      </c>
      <c r="AI49" s="394" t="str">
        <f t="shared" si="5"/>
        <v/>
      </c>
      <c r="AJ49" s="396" t="str">
        <f t="shared" si="6"/>
        <v/>
      </c>
      <c r="AK49" s="394" t="str">
        <f t="shared" si="7"/>
        <v/>
      </c>
      <c r="AL49" s="394" t="str">
        <f t="shared" si="22"/>
        <v>00000</v>
      </c>
      <c r="AM49" s="397" t="str">
        <f>IF(V49="","",IF(ISTEXT(VLOOKUP(AL49,'Codes published on the homepage'!D$6:D$1094,1,FALSE)),"Nr.vergeben",IF(ISNUMBER(VLOOKUP(V49,'Assigned, unpublished Codes'!Y$6:Y$471,1,FALSE)),"Nr.vergeben","Prod.Code neu")))</f>
        <v/>
      </c>
      <c r="AN49" s="2" t="e">
        <f>IF(X49:AN10V10="","",IF(ISNUMBER(VLOOKUP(V49,'Assigned, unpublished Codes'!Y$6:Y$471,1,FALSE)),"Nummer vergeben","Neue Nr"))</f>
        <v>#NAME?</v>
      </c>
    </row>
    <row r="50" spans="1:40" ht="26.45" customHeight="1" x14ac:dyDescent="0.35">
      <c r="A50" s="490"/>
      <c r="B50" s="499"/>
      <c r="C50" s="496"/>
      <c r="D50" s="491"/>
      <c r="E50" s="491"/>
      <c r="F50" s="491"/>
      <c r="G50" s="491"/>
      <c r="H50" s="491"/>
      <c r="I50" s="491"/>
      <c r="J50" s="495"/>
      <c r="K50" s="491"/>
      <c r="L50" s="491"/>
      <c r="M50" s="491"/>
      <c r="N50" s="497"/>
      <c r="O50" s="491"/>
      <c r="P50" s="491"/>
      <c r="Q50" s="491"/>
      <c r="R50" s="491"/>
      <c r="S50" s="491"/>
      <c r="T50" s="491"/>
      <c r="U50" s="491"/>
      <c r="V50" s="493"/>
      <c r="W50" s="341"/>
      <c r="X50" s="489"/>
      <c r="Y50" s="500" t="str">
        <f>IF(AB50="------------------","",IF(ISERROR(VLOOKUP(AB50,'Codes published on the homepage'!SpezEingetr,2,FALSE)),IF(AC50="","new specif.",""&amp;AC50),"Prod.-Code "&amp;RIGHT("00000"&amp;VLOOKUP(AB50,'Codes published on the homepage'!SpezEingetr,2,FALSE),6)))</f>
        <v/>
      </c>
      <c r="Z50" s="23" t="str">
        <f t="shared" si="17"/>
        <v/>
      </c>
      <c r="AA50" s="18" t="str">
        <f t="shared" si="18"/>
        <v/>
      </c>
      <c r="AB50" s="204" t="str">
        <f t="shared" si="19"/>
        <v>------------------</v>
      </c>
      <c r="AC50" s="245" t="str">
        <f>IF(AB50="------------------","",IF(ISERROR(VLOOKUP(AB50,'Assigned, unpublished Codes'!AG$6:AK$72,1,FALSE)),IF(ISERROR(VLOOKUP(AB50,AB$6:AB49,1,FALSE)),"","Spez.doppelt"),"neuer Code "&amp;VLOOKUP(AB50,'Assigned, unpublished Codes'!AG$6:AK$72,5,FALSE)))</f>
        <v/>
      </c>
      <c r="AD50" s="25" t="str">
        <f>IF(LEFT(Y50,6)="neue S",IF(V50="","",AND(ISERROR(VLOOKUP(V50,'Assigned, unpublished Codes'!AE47:AE134,1,FALSE)),ISERROR(VLOOKUP(V50,'Codes published on the homepage'!Z71:Z866,1,FALSE)))),"---")</f>
        <v>---</v>
      </c>
      <c r="AE50" s="394" t="str">
        <f t="shared" si="20"/>
        <v/>
      </c>
      <c r="AF50" s="395" t="str">
        <f t="shared" si="21"/>
        <v/>
      </c>
      <c r="AG50" s="394" t="str">
        <f t="shared" si="3"/>
        <v/>
      </c>
      <c r="AH50" s="394" t="str">
        <f t="shared" si="4"/>
        <v/>
      </c>
      <c r="AI50" s="394" t="str">
        <f t="shared" si="5"/>
        <v/>
      </c>
      <c r="AJ50" s="396" t="str">
        <f t="shared" si="6"/>
        <v/>
      </c>
      <c r="AK50" s="394" t="str">
        <f t="shared" si="7"/>
        <v/>
      </c>
      <c r="AL50" s="394" t="str">
        <f t="shared" si="22"/>
        <v>00000</v>
      </c>
      <c r="AM50" s="397" t="str">
        <f>IF(V50="","",IF(ISTEXT(VLOOKUP(AL50,'Codes published on the homepage'!D$6:D$1094,1,FALSE)),"Nr.vergeben",IF(ISNUMBER(VLOOKUP(V50,'Assigned, unpublished Codes'!Y$6:Y$471,1,FALSE)),"Nr.vergeben","Prod.Code neu")))</f>
        <v/>
      </c>
      <c r="AN50" s="2" t="e">
        <f>IF(X50:AN10V10="","",IF(ISNUMBER(VLOOKUP(V50,'Assigned, unpublished Codes'!Y$6:Y$471,1,FALSE)),"Nummer vergeben","Neue Nr"))</f>
        <v>#NAME?</v>
      </c>
    </row>
    <row r="51" spans="1:40" ht="26.45" customHeight="1" x14ac:dyDescent="0.35">
      <c r="A51" s="490"/>
      <c r="B51" s="499"/>
      <c r="C51" s="496"/>
      <c r="D51" s="491"/>
      <c r="E51" s="491"/>
      <c r="F51" s="491"/>
      <c r="G51" s="491"/>
      <c r="H51" s="491"/>
      <c r="I51" s="491"/>
      <c r="J51" s="495"/>
      <c r="K51" s="491"/>
      <c r="L51" s="491"/>
      <c r="M51" s="491"/>
      <c r="N51" s="497"/>
      <c r="O51" s="491"/>
      <c r="P51" s="491"/>
      <c r="Q51" s="491"/>
      <c r="R51" s="491"/>
      <c r="S51" s="491"/>
      <c r="T51" s="491"/>
      <c r="U51" s="491"/>
      <c r="V51" s="493"/>
      <c r="W51" s="341"/>
      <c r="X51" s="489"/>
      <c r="Y51" s="500" t="str">
        <f>IF(AB51="------------------","",IF(ISERROR(VLOOKUP(AB51,'Codes published on the homepage'!SpezEingetr,2,FALSE)),IF(AC51="","new specif.",""&amp;AC51),"Prod.-Code "&amp;RIGHT("00000"&amp;VLOOKUP(AB51,'Codes published on the homepage'!SpezEingetr,2,FALSE),6)))</f>
        <v/>
      </c>
      <c r="Z51" s="23" t="str">
        <f t="shared" si="17"/>
        <v/>
      </c>
      <c r="AA51" s="18" t="str">
        <f t="shared" si="18"/>
        <v/>
      </c>
      <c r="AB51" s="204" t="str">
        <f t="shared" si="19"/>
        <v>------------------</v>
      </c>
      <c r="AC51" s="245" t="str">
        <f>IF(AB51="------------------","",IF(ISERROR(VLOOKUP(AB51,'Assigned, unpublished Codes'!AG$6:AK$72,1,FALSE)),IF(ISERROR(VLOOKUP(AB51,AB$6:AB50,1,FALSE)),"","Spez.doppelt"),"neuer Code "&amp;VLOOKUP(AB51,'Assigned, unpublished Codes'!AG$6:AK$72,5,FALSE)))</f>
        <v/>
      </c>
      <c r="AD51" s="25" t="str">
        <f>IF(LEFT(Y51,6)="neue S",IF(V51="","",AND(ISERROR(VLOOKUP(V51,'Assigned, unpublished Codes'!AE48:AE135,1,FALSE)),ISERROR(VLOOKUP(V51,'Codes published on the homepage'!Z72:Z867,1,FALSE)))),"---")</f>
        <v>---</v>
      </c>
      <c r="AE51" s="394" t="str">
        <f t="shared" si="20"/>
        <v/>
      </c>
      <c r="AF51" s="395" t="str">
        <f t="shared" si="21"/>
        <v/>
      </c>
      <c r="AG51" s="394" t="str">
        <f t="shared" si="3"/>
        <v/>
      </c>
      <c r="AH51" s="394" t="str">
        <f t="shared" si="4"/>
        <v/>
      </c>
      <c r="AI51" s="394" t="str">
        <f t="shared" si="5"/>
        <v/>
      </c>
      <c r="AJ51" s="396" t="str">
        <f t="shared" si="6"/>
        <v/>
      </c>
      <c r="AK51" s="394" t="str">
        <f t="shared" si="7"/>
        <v/>
      </c>
      <c r="AL51" s="394" t="str">
        <f t="shared" si="22"/>
        <v>00000</v>
      </c>
      <c r="AM51" s="397" t="str">
        <f>IF(V51="","",IF(ISTEXT(VLOOKUP(AL51,'Codes published on the homepage'!D$6:D$1094,1,FALSE)),"Nr.vergeben",IF(ISNUMBER(VLOOKUP(V51,'Assigned, unpublished Codes'!Y$6:Y$471,1,FALSE)),"Nr.vergeben","Prod.Code neu")))</f>
        <v/>
      </c>
      <c r="AN51" s="2" t="e">
        <f>IF(X51:AN10V10="","",IF(ISNUMBER(VLOOKUP(V51,'Assigned, unpublished Codes'!Y$6:Y$471,1,FALSE)),"Nummer vergeben","Neue Nr"))</f>
        <v>#NAME?</v>
      </c>
    </row>
    <row r="52" spans="1:40" ht="26.45" customHeight="1" x14ac:dyDescent="0.35">
      <c r="A52" s="490"/>
      <c r="B52" s="499"/>
      <c r="C52" s="496"/>
      <c r="D52" s="491"/>
      <c r="E52" s="491"/>
      <c r="F52" s="491"/>
      <c r="G52" s="491"/>
      <c r="H52" s="491"/>
      <c r="I52" s="491"/>
      <c r="J52" s="495"/>
      <c r="K52" s="491"/>
      <c r="L52" s="491"/>
      <c r="M52" s="491"/>
      <c r="N52" s="497"/>
      <c r="O52" s="491"/>
      <c r="P52" s="491"/>
      <c r="Q52" s="491"/>
      <c r="R52" s="491"/>
      <c r="S52" s="491"/>
      <c r="T52" s="491"/>
      <c r="U52" s="491"/>
      <c r="V52" s="493"/>
      <c r="W52" s="341"/>
      <c r="X52" s="489"/>
      <c r="Y52" s="500" t="str">
        <f>IF(AB52="------------------","",IF(ISERROR(VLOOKUP(AB52,'Codes published on the homepage'!SpezEingetr,2,FALSE)),IF(AC52="","new specif.",""&amp;AC52),"Prod.-Code "&amp;RIGHT("00000"&amp;VLOOKUP(AB52,'Codes published on the homepage'!SpezEingetr,2,FALSE),6)))</f>
        <v/>
      </c>
      <c r="Z52" s="23" t="str">
        <f t="shared" si="17"/>
        <v/>
      </c>
      <c r="AA52" s="18" t="str">
        <f t="shared" si="18"/>
        <v/>
      </c>
      <c r="AB52" s="204" t="str">
        <f t="shared" si="19"/>
        <v>------------------</v>
      </c>
      <c r="AC52" s="245" t="str">
        <f>IF(AB52="------------------","",IF(ISERROR(VLOOKUP(AB52,'Assigned, unpublished Codes'!AG$6:AK$72,1,FALSE)),IF(ISERROR(VLOOKUP(AB52,AB$6:AB51,1,FALSE)),"","Spez.doppelt"),"neuer Code "&amp;VLOOKUP(AB52,'Assigned, unpublished Codes'!AG$6:AK$72,5,FALSE)))</f>
        <v/>
      </c>
      <c r="AD52" s="25" t="str">
        <f>IF(LEFT(Y52,6)="neue S",IF(V52="","",AND(ISERROR(VLOOKUP(V52,'Assigned, unpublished Codes'!AE49:AE136,1,FALSE)),ISERROR(VLOOKUP(V52,'Codes published on the homepage'!Z73:Z868,1,FALSE)))),"---")</f>
        <v>---</v>
      </c>
      <c r="AE52" s="394" t="str">
        <f t="shared" si="20"/>
        <v/>
      </c>
      <c r="AF52" s="395" t="str">
        <f t="shared" si="21"/>
        <v/>
      </c>
      <c r="AG52" s="394" t="str">
        <f t="shared" si="3"/>
        <v/>
      </c>
      <c r="AH52" s="394" t="str">
        <f t="shared" si="4"/>
        <v/>
      </c>
      <c r="AI52" s="394" t="str">
        <f t="shared" si="5"/>
        <v/>
      </c>
      <c r="AJ52" s="396" t="str">
        <f t="shared" si="6"/>
        <v/>
      </c>
      <c r="AK52" s="394" t="str">
        <f t="shared" si="7"/>
        <v/>
      </c>
      <c r="AL52" s="394" t="str">
        <f t="shared" si="22"/>
        <v>00000</v>
      </c>
      <c r="AM52" s="397" t="str">
        <f>IF(V52="","",IF(ISTEXT(VLOOKUP(AL52,'Codes published on the homepage'!D$6:D$1094,1,FALSE)),"Nr.vergeben",IF(ISNUMBER(VLOOKUP(V52,'Assigned, unpublished Codes'!Y$6:Y$471,1,FALSE)),"Nr.vergeben","Prod.Code neu")))</f>
        <v/>
      </c>
      <c r="AN52" s="2" t="e">
        <f>IF(X52:AN10V10="","",IF(ISNUMBER(VLOOKUP(V52,'Assigned, unpublished Codes'!Y$6:Y$471,1,FALSE)),"Nummer vergeben","Neue Nr"))</f>
        <v>#NAME?</v>
      </c>
    </row>
    <row r="53" spans="1:40" ht="26.45" customHeight="1" x14ac:dyDescent="0.35">
      <c r="A53" s="490"/>
      <c r="B53" s="499"/>
      <c r="C53" s="496"/>
      <c r="D53" s="491"/>
      <c r="E53" s="491"/>
      <c r="F53" s="491"/>
      <c r="G53" s="491"/>
      <c r="H53" s="491"/>
      <c r="I53" s="491"/>
      <c r="J53" s="495"/>
      <c r="K53" s="491"/>
      <c r="L53" s="491"/>
      <c r="M53" s="491"/>
      <c r="N53" s="497"/>
      <c r="O53" s="491"/>
      <c r="P53" s="491"/>
      <c r="Q53" s="491"/>
      <c r="R53" s="491"/>
      <c r="S53" s="491"/>
      <c r="T53" s="491"/>
      <c r="U53" s="491"/>
      <c r="V53" s="493"/>
      <c r="W53" s="341"/>
      <c r="X53" s="489"/>
      <c r="Y53" s="500" t="str">
        <f>IF(AB53="------------------","",IF(ISERROR(VLOOKUP(AB53,'Codes published on the homepage'!SpezEingetr,2,FALSE)),IF(AC53="","new specif.",""&amp;AC53),"Prod.-Code "&amp;RIGHT("00000"&amp;VLOOKUP(AB53,'Codes published on the homepage'!SpezEingetr,2,FALSE),6)))</f>
        <v/>
      </c>
      <c r="Z53" s="23" t="str">
        <f t="shared" si="17"/>
        <v/>
      </c>
      <c r="AA53" s="18" t="str">
        <f t="shared" si="18"/>
        <v/>
      </c>
      <c r="AB53" s="204" t="str">
        <f t="shared" si="19"/>
        <v>------------------</v>
      </c>
      <c r="AC53" s="245" t="str">
        <f>IF(AB53="------------------","",IF(ISERROR(VLOOKUP(AB53,'Assigned, unpublished Codes'!AG$6:AK$72,1,FALSE)),IF(ISERROR(VLOOKUP(AB53,AB$6:AB52,1,FALSE)),"","Spez.doppelt"),"neuer Code "&amp;VLOOKUP(AB53,'Assigned, unpublished Codes'!AG$6:AK$72,5,FALSE)))</f>
        <v/>
      </c>
      <c r="AD53" s="25" t="str">
        <f>IF(LEFT(Y53,6)="neue S",IF(V53="","",AND(ISERROR(VLOOKUP(V53,'Assigned, unpublished Codes'!AE50:AE137,1,FALSE)),ISERROR(VLOOKUP(V53,'Codes published on the homepage'!Z74:Z869,1,FALSE)))),"---")</f>
        <v>---</v>
      </c>
      <c r="AE53" s="394" t="str">
        <f t="shared" si="20"/>
        <v/>
      </c>
      <c r="AF53" s="395" t="str">
        <f t="shared" si="21"/>
        <v/>
      </c>
      <c r="AG53" s="394" t="str">
        <f t="shared" si="3"/>
        <v/>
      </c>
      <c r="AH53" s="394" t="str">
        <f t="shared" si="4"/>
        <v/>
      </c>
      <c r="AI53" s="394" t="str">
        <f t="shared" si="5"/>
        <v/>
      </c>
      <c r="AJ53" s="396" t="str">
        <f t="shared" si="6"/>
        <v/>
      </c>
      <c r="AK53" s="394" t="str">
        <f t="shared" si="7"/>
        <v/>
      </c>
      <c r="AL53" s="394" t="str">
        <f t="shared" si="22"/>
        <v>00000</v>
      </c>
      <c r="AM53" s="397" t="str">
        <f>IF(V53="","",IF(ISTEXT(VLOOKUP(AL53,'Codes published on the homepage'!D$6:D$1094,1,FALSE)),"Nr.vergeben",IF(ISNUMBER(VLOOKUP(V53,'Assigned, unpublished Codes'!Y$6:Y$471,1,FALSE)),"Nr.vergeben","Prod.Code neu")))</f>
        <v/>
      </c>
      <c r="AN53" s="2" t="e">
        <f>IF(X53:AN10V10="","",IF(ISNUMBER(VLOOKUP(V53,'Assigned, unpublished Codes'!Y$6:Y$471,1,FALSE)),"Nummer vergeben","Neue Nr"))</f>
        <v>#NAME?</v>
      </c>
    </row>
    <row r="54" spans="1:40" ht="26.45" customHeight="1" x14ac:dyDescent="0.35">
      <c r="A54" s="490"/>
      <c r="B54" s="499"/>
      <c r="C54" s="496"/>
      <c r="D54" s="491"/>
      <c r="E54" s="491"/>
      <c r="F54" s="491"/>
      <c r="G54" s="491"/>
      <c r="H54" s="491"/>
      <c r="I54" s="491"/>
      <c r="J54" s="495"/>
      <c r="K54" s="491"/>
      <c r="L54" s="491"/>
      <c r="M54" s="491"/>
      <c r="N54" s="497"/>
      <c r="O54" s="491"/>
      <c r="P54" s="491"/>
      <c r="Q54" s="491"/>
      <c r="R54" s="491"/>
      <c r="S54" s="491"/>
      <c r="T54" s="491"/>
      <c r="U54" s="491"/>
      <c r="V54" s="493"/>
      <c r="W54" s="341"/>
      <c r="X54" s="489"/>
      <c r="Y54" s="500" t="str">
        <f>IF(AB54="------------------","",IF(ISERROR(VLOOKUP(AB54,'Codes published on the homepage'!SpezEingetr,2,FALSE)),IF(AC54="","new specif.",""&amp;AC54),"Prod.-Code "&amp;RIGHT("00000"&amp;VLOOKUP(AB54,'Codes published on the homepage'!SpezEingetr,2,FALSE),6)))</f>
        <v/>
      </c>
      <c r="Z54" s="23" t="str">
        <f t="shared" si="17"/>
        <v/>
      </c>
      <c r="AA54" s="18" t="str">
        <f t="shared" si="18"/>
        <v/>
      </c>
      <c r="AB54" s="204" t="str">
        <f t="shared" si="19"/>
        <v>------------------</v>
      </c>
      <c r="AC54" s="245" t="str">
        <f>IF(AB54="------------------","",IF(ISERROR(VLOOKUP(AB54,'Assigned, unpublished Codes'!AG$6:AK$72,1,FALSE)),IF(ISERROR(VLOOKUP(AB54,AB$6:AB53,1,FALSE)),"","Spez.doppelt"),"neuer Code "&amp;VLOOKUP(AB54,'Assigned, unpublished Codes'!AG$6:AK$72,5,FALSE)))</f>
        <v/>
      </c>
      <c r="AD54" s="25" t="str">
        <f>IF(LEFT(Y54,6)="neue S",IF(V54="","",AND(ISERROR(VLOOKUP(V54,'Assigned, unpublished Codes'!AE51:AE138,1,FALSE)),ISERROR(VLOOKUP(V54,'Codes published on the homepage'!Z75:Z870,1,FALSE)))),"---")</f>
        <v>---</v>
      </c>
      <c r="AE54" s="394" t="str">
        <f t="shared" si="20"/>
        <v/>
      </c>
      <c r="AF54" s="395" t="str">
        <f t="shared" si="21"/>
        <v/>
      </c>
      <c r="AG54" s="394" t="str">
        <f t="shared" si="3"/>
        <v/>
      </c>
      <c r="AH54" s="394" t="str">
        <f t="shared" si="4"/>
        <v/>
      </c>
      <c r="AI54" s="394" t="str">
        <f t="shared" si="5"/>
        <v/>
      </c>
      <c r="AJ54" s="396" t="str">
        <f t="shared" si="6"/>
        <v/>
      </c>
      <c r="AK54" s="394" t="str">
        <f t="shared" si="7"/>
        <v/>
      </c>
      <c r="AL54" s="394" t="str">
        <f t="shared" si="22"/>
        <v>00000</v>
      </c>
      <c r="AM54" s="397" t="str">
        <f>IF(V54="","",IF(ISTEXT(VLOOKUP(AL54,'Codes published on the homepage'!D$6:D$1094,1,FALSE)),"Nr.vergeben",IF(ISNUMBER(VLOOKUP(V54,'Assigned, unpublished Codes'!Y$6:Y$471,1,FALSE)),"Nr.vergeben","Prod.Code neu")))</f>
        <v/>
      </c>
      <c r="AN54" s="2" t="e">
        <f>IF(X54:AN10V10="","",IF(ISNUMBER(VLOOKUP(V54,'Assigned, unpublished Codes'!Y$6:Y$471,1,FALSE)),"Nummer vergeben","Neue Nr"))</f>
        <v>#NAME?</v>
      </c>
    </row>
    <row r="55" spans="1:40" ht="26.45" customHeight="1" x14ac:dyDescent="0.35">
      <c r="A55" s="490"/>
      <c r="B55" s="499"/>
      <c r="C55" s="496"/>
      <c r="D55" s="491"/>
      <c r="E55" s="491"/>
      <c r="F55" s="491"/>
      <c r="G55" s="491"/>
      <c r="H55" s="491"/>
      <c r="I55" s="491"/>
      <c r="J55" s="495"/>
      <c r="K55" s="491"/>
      <c r="L55" s="491"/>
      <c r="M55" s="491"/>
      <c r="N55" s="497"/>
      <c r="O55" s="491"/>
      <c r="P55" s="491"/>
      <c r="Q55" s="491"/>
      <c r="R55" s="491"/>
      <c r="S55" s="491"/>
      <c r="T55" s="491"/>
      <c r="U55" s="491"/>
      <c r="V55" s="493"/>
      <c r="W55" s="341"/>
      <c r="X55" s="489"/>
      <c r="Y55" s="500" t="str">
        <f>IF(AB55="------------------","",IF(ISERROR(VLOOKUP(AB55,'Codes published on the homepage'!SpezEingetr,2,FALSE)),IF(AC55="","new specif.",""&amp;AC55),"Prod.-Code "&amp;RIGHT("00000"&amp;VLOOKUP(AB55,'Codes published on the homepage'!SpezEingetr,2,FALSE),6)))</f>
        <v/>
      </c>
      <c r="Z55" s="23" t="str">
        <f t="shared" si="17"/>
        <v/>
      </c>
      <c r="AA55" s="18" t="str">
        <f t="shared" si="18"/>
        <v/>
      </c>
      <c r="AB55" s="204" t="str">
        <f t="shared" si="19"/>
        <v>------------------</v>
      </c>
      <c r="AC55" s="245" t="str">
        <f>IF(AB55="------------------","",IF(ISERROR(VLOOKUP(AB55,'Assigned, unpublished Codes'!AG$6:AK$72,1,FALSE)),IF(ISERROR(VLOOKUP(AB55,AB$6:AB54,1,FALSE)),"","Spez.doppelt"),"neuer Code "&amp;VLOOKUP(AB55,'Assigned, unpublished Codes'!AG$6:AK$72,5,FALSE)))</f>
        <v/>
      </c>
      <c r="AD55" s="25" t="str">
        <f>IF(LEFT(Y55,6)="neue S",IF(V55="","",AND(ISERROR(VLOOKUP(V55,'Assigned, unpublished Codes'!AE52:AE139,1,FALSE)),ISERROR(VLOOKUP(V55,'Codes published on the homepage'!Z76:Z871,1,FALSE)))),"---")</f>
        <v>---</v>
      </c>
      <c r="AE55" s="394" t="str">
        <f t="shared" si="20"/>
        <v/>
      </c>
      <c r="AF55" s="395" t="str">
        <f t="shared" si="21"/>
        <v/>
      </c>
      <c r="AG55" s="394" t="str">
        <f t="shared" si="3"/>
        <v/>
      </c>
      <c r="AH55" s="394" t="str">
        <f t="shared" si="4"/>
        <v/>
      </c>
      <c r="AI55" s="394" t="str">
        <f t="shared" si="5"/>
        <v/>
      </c>
      <c r="AJ55" s="396" t="str">
        <f t="shared" si="6"/>
        <v/>
      </c>
      <c r="AK55" s="394" t="str">
        <f t="shared" si="7"/>
        <v/>
      </c>
      <c r="AL55" s="394" t="str">
        <f t="shared" si="22"/>
        <v>00000</v>
      </c>
      <c r="AM55" s="397" t="str">
        <f>IF(V55="","",IF(ISTEXT(VLOOKUP(AL55,'Codes published on the homepage'!D$6:D$1094,1,FALSE)),"Nr.vergeben",IF(ISNUMBER(VLOOKUP(V55,'Assigned, unpublished Codes'!Y$6:Y$471,1,FALSE)),"Nr.vergeben","Prod.Code neu")))</f>
        <v/>
      </c>
      <c r="AN55" s="2" t="e">
        <f>IF(X55:AN10V10="","",IF(ISNUMBER(VLOOKUP(V55,'Assigned, unpublished Codes'!Y$6:Y$471,1,FALSE)),"Nummer vergeben","Neue Nr"))</f>
        <v>#NAME?</v>
      </c>
    </row>
    <row r="56" spans="1:40" ht="26.45" customHeight="1" x14ac:dyDescent="0.35">
      <c r="A56" s="490"/>
      <c r="B56" s="499"/>
      <c r="C56" s="496"/>
      <c r="D56" s="491"/>
      <c r="E56" s="491"/>
      <c r="F56" s="491"/>
      <c r="G56" s="491"/>
      <c r="H56" s="491"/>
      <c r="I56" s="491"/>
      <c r="J56" s="495"/>
      <c r="K56" s="491"/>
      <c r="L56" s="491"/>
      <c r="M56" s="491"/>
      <c r="N56" s="497"/>
      <c r="O56" s="491"/>
      <c r="P56" s="491"/>
      <c r="Q56" s="491"/>
      <c r="R56" s="491"/>
      <c r="S56" s="491"/>
      <c r="T56" s="491"/>
      <c r="U56" s="491"/>
      <c r="V56" s="493"/>
      <c r="W56" s="341"/>
      <c r="X56" s="489"/>
      <c r="Y56" s="500" t="str">
        <f>IF(AB56="------------------","",IF(ISERROR(VLOOKUP(AB56,'Codes published on the homepage'!SpezEingetr,2,FALSE)),IF(AC56="","new specif.",""&amp;AC56),"Prod.-Code "&amp;RIGHT("00000"&amp;VLOOKUP(AB56,'Codes published on the homepage'!SpezEingetr,2,FALSE),6)))</f>
        <v/>
      </c>
      <c r="Z56" s="23" t="str">
        <f t="shared" si="17"/>
        <v/>
      </c>
      <c r="AA56" s="18" t="str">
        <f t="shared" si="18"/>
        <v/>
      </c>
      <c r="AB56" s="204" t="str">
        <f t="shared" si="19"/>
        <v>------------------</v>
      </c>
      <c r="AC56" s="245" t="str">
        <f>IF(AB56="------------------","",IF(ISERROR(VLOOKUP(AB56,'Assigned, unpublished Codes'!AG$6:AK$72,1,FALSE)),IF(ISERROR(VLOOKUP(AB56,AB$6:AB55,1,FALSE)),"","Spez.doppelt"),"neuer Code "&amp;VLOOKUP(AB56,'Assigned, unpublished Codes'!AG$6:AK$72,5,FALSE)))</f>
        <v/>
      </c>
      <c r="AD56" s="25" t="str">
        <f>IF(LEFT(Y56,6)="neue S",IF(V56="","",AND(ISERROR(VLOOKUP(V56,'Assigned, unpublished Codes'!AE53:AE140,1,FALSE)),ISERROR(VLOOKUP(V56,'Codes published on the homepage'!Z77:Z872,1,FALSE)))),"---")</f>
        <v>---</v>
      </c>
      <c r="AE56" s="394" t="str">
        <f t="shared" si="20"/>
        <v/>
      </c>
      <c r="AF56" s="395" t="str">
        <f t="shared" si="21"/>
        <v/>
      </c>
      <c r="AG56" s="394" t="str">
        <f t="shared" si="3"/>
        <v/>
      </c>
      <c r="AH56" s="394" t="str">
        <f t="shared" si="4"/>
        <v/>
      </c>
      <c r="AI56" s="394" t="str">
        <f t="shared" si="5"/>
        <v/>
      </c>
      <c r="AJ56" s="396" t="str">
        <f t="shared" si="6"/>
        <v/>
      </c>
      <c r="AK56" s="394" t="str">
        <f t="shared" si="7"/>
        <v/>
      </c>
      <c r="AL56" s="394" t="str">
        <f t="shared" si="22"/>
        <v>00000</v>
      </c>
      <c r="AM56" s="397" t="str">
        <f>IF(V56="","",IF(ISTEXT(VLOOKUP(AL56,'Codes published on the homepage'!D$6:D$1094,1,FALSE)),"Nr.vergeben",IF(ISNUMBER(VLOOKUP(V56,'Assigned, unpublished Codes'!Y$6:Y$471,1,FALSE)),"Nr.vergeben","Prod.Code neu")))</f>
        <v/>
      </c>
      <c r="AN56" s="2" t="e">
        <f>IF(X56:AN10V10="","",IF(ISNUMBER(VLOOKUP(V56,'Assigned, unpublished Codes'!Y$6:Y$471,1,FALSE)),"Nummer vergeben","Neue Nr"))</f>
        <v>#NAME?</v>
      </c>
    </row>
    <row r="57" spans="1:40" ht="26.45" customHeight="1" x14ac:dyDescent="0.35">
      <c r="A57" s="490"/>
      <c r="B57" s="499"/>
      <c r="C57" s="496"/>
      <c r="D57" s="491"/>
      <c r="E57" s="491"/>
      <c r="F57" s="491"/>
      <c r="G57" s="491"/>
      <c r="H57" s="491"/>
      <c r="I57" s="491"/>
      <c r="J57" s="495"/>
      <c r="K57" s="491"/>
      <c r="L57" s="491"/>
      <c r="M57" s="491"/>
      <c r="N57" s="497"/>
      <c r="O57" s="491"/>
      <c r="P57" s="491"/>
      <c r="Q57" s="491"/>
      <c r="R57" s="491"/>
      <c r="S57" s="491"/>
      <c r="T57" s="491"/>
      <c r="U57" s="491"/>
      <c r="V57" s="493"/>
      <c r="W57" s="341"/>
      <c r="X57" s="489"/>
      <c r="Y57" s="500" t="str">
        <f>IF(AB57="------------------","",IF(ISERROR(VLOOKUP(AB57,'Codes published on the homepage'!SpezEingetr,2,FALSE)),IF(AC57="","new specif.",""&amp;AC57),"Prod.-Code "&amp;RIGHT("00000"&amp;VLOOKUP(AB57,'Codes published on the homepage'!SpezEingetr,2,FALSE),6)))</f>
        <v/>
      </c>
      <c r="Z57" s="23" t="str">
        <f t="shared" si="17"/>
        <v/>
      </c>
      <c r="AA57" s="18" t="str">
        <f t="shared" si="18"/>
        <v/>
      </c>
      <c r="AB57" s="204" t="str">
        <f t="shared" si="19"/>
        <v>------------------</v>
      </c>
      <c r="AC57" s="245" t="str">
        <f>IF(AB57="------------------","",IF(ISERROR(VLOOKUP(AB57,'Assigned, unpublished Codes'!AG$6:AK$72,1,FALSE)),IF(ISERROR(VLOOKUP(AB57,AB$6:AB56,1,FALSE)),"","Spez.doppelt"),"neuer Code "&amp;VLOOKUP(AB57,'Assigned, unpublished Codes'!AG$6:AK$72,5,FALSE)))</f>
        <v/>
      </c>
      <c r="AD57" s="25" t="str">
        <f>IF(LEFT(Y57,6)="neue S",IF(V57="","",AND(ISERROR(VLOOKUP(V57,'Assigned, unpublished Codes'!AE54:AE141,1,FALSE)),ISERROR(VLOOKUP(V57,'Codes published on the homepage'!Z78:Z873,1,FALSE)))),"---")</f>
        <v>---</v>
      </c>
      <c r="AE57" s="394" t="str">
        <f t="shared" si="20"/>
        <v/>
      </c>
      <c r="AF57" s="395" t="str">
        <f t="shared" si="21"/>
        <v/>
      </c>
      <c r="AG57" s="394" t="str">
        <f t="shared" si="3"/>
        <v/>
      </c>
      <c r="AH57" s="394" t="str">
        <f t="shared" si="4"/>
        <v/>
      </c>
      <c r="AI57" s="394" t="str">
        <f t="shared" si="5"/>
        <v/>
      </c>
      <c r="AJ57" s="396" t="str">
        <f t="shared" si="6"/>
        <v/>
      </c>
      <c r="AK57" s="394" t="str">
        <f t="shared" si="7"/>
        <v/>
      </c>
      <c r="AL57" s="394" t="str">
        <f t="shared" si="22"/>
        <v>00000</v>
      </c>
      <c r="AM57" s="397" t="str">
        <f>IF(V57="","",IF(ISTEXT(VLOOKUP(AL57,'Codes published on the homepage'!D$6:D$1094,1,FALSE)),"Nr.vergeben",IF(ISNUMBER(VLOOKUP(V57,'Assigned, unpublished Codes'!Y$6:Y$471,1,FALSE)),"Nr.vergeben","Prod.Code neu")))</f>
        <v/>
      </c>
      <c r="AN57" s="2" t="e">
        <f>IF(X57:AN10V10="","",IF(ISNUMBER(VLOOKUP(V57,'Assigned, unpublished Codes'!Y$6:Y$471,1,FALSE)),"Nummer vergeben","Neue Nr"))</f>
        <v>#NAME?</v>
      </c>
    </row>
    <row r="58" spans="1:40" ht="26.45" customHeight="1" x14ac:dyDescent="0.35">
      <c r="A58" s="490"/>
      <c r="B58" s="499"/>
      <c r="C58" s="496"/>
      <c r="D58" s="491"/>
      <c r="E58" s="491"/>
      <c r="F58" s="491"/>
      <c r="G58" s="491"/>
      <c r="H58" s="491"/>
      <c r="I58" s="491"/>
      <c r="J58" s="495"/>
      <c r="K58" s="491"/>
      <c r="L58" s="491"/>
      <c r="M58" s="491"/>
      <c r="N58" s="497"/>
      <c r="O58" s="491"/>
      <c r="P58" s="491"/>
      <c r="Q58" s="491"/>
      <c r="R58" s="491"/>
      <c r="S58" s="491"/>
      <c r="T58" s="491"/>
      <c r="U58" s="491"/>
      <c r="V58" s="493"/>
      <c r="W58" s="341"/>
      <c r="X58" s="489"/>
      <c r="Y58" s="500" t="str">
        <f>IF(AB58="------------------","",IF(ISERROR(VLOOKUP(AB58,'Codes published on the homepage'!SpezEingetr,2,FALSE)),IF(AC58="","new specif.",""&amp;AC58),"Prod.-Code "&amp;RIGHT("00000"&amp;VLOOKUP(AB58,'Codes published on the homepage'!SpezEingetr,2,FALSE),6)))</f>
        <v/>
      </c>
      <c r="Z58" s="23" t="str">
        <f t="shared" si="17"/>
        <v/>
      </c>
      <c r="AA58" s="18" t="str">
        <f t="shared" si="18"/>
        <v/>
      </c>
      <c r="AB58" s="204" t="str">
        <f t="shared" si="19"/>
        <v>------------------</v>
      </c>
      <c r="AC58" s="245" t="str">
        <f>IF(AB58="------------------","",IF(ISERROR(VLOOKUP(AB58,'Assigned, unpublished Codes'!AG$6:AK$72,1,FALSE)),IF(ISERROR(VLOOKUP(AB58,AB$6:AB57,1,FALSE)),"","Spez.doppelt"),"neuer Code "&amp;VLOOKUP(AB58,'Assigned, unpublished Codes'!AG$6:AK$72,5,FALSE)))</f>
        <v/>
      </c>
      <c r="AD58" s="25" t="str">
        <f>IF(LEFT(Y58,6)="neue S",IF(V58="","",AND(ISERROR(VLOOKUP(V58,'Assigned, unpublished Codes'!AE55:AE142,1,FALSE)),ISERROR(VLOOKUP(V58,'Codes published on the homepage'!Z79:Z874,1,FALSE)))),"---")</f>
        <v>---</v>
      </c>
      <c r="AE58" s="394" t="str">
        <f t="shared" si="20"/>
        <v/>
      </c>
      <c r="AF58" s="395" t="str">
        <f t="shared" si="21"/>
        <v/>
      </c>
      <c r="AG58" s="394" t="str">
        <f t="shared" si="3"/>
        <v/>
      </c>
      <c r="AH58" s="394" t="str">
        <f t="shared" si="4"/>
        <v/>
      </c>
      <c r="AI58" s="394" t="str">
        <f t="shared" si="5"/>
        <v/>
      </c>
      <c r="AJ58" s="396" t="str">
        <f t="shared" si="6"/>
        <v/>
      </c>
      <c r="AK58" s="394" t="str">
        <f t="shared" si="7"/>
        <v/>
      </c>
      <c r="AL58" s="394" t="str">
        <f t="shared" si="22"/>
        <v>00000</v>
      </c>
      <c r="AM58" s="397" t="str">
        <f>IF(V58="","",IF(ISTEXT(VLOOKUP(AL58,'Codes published on the homepage'!D$6:D$1094,1,FALSE)),"Nr.vergeben",IF(ISNUMBER(VLOOKUP(V58,'Assigned, unpublished Codes'!Y$6:Y$471,1,FALSE)),"Nr.vergeben","Prod.Code neu")))</f>
        <v/>
      </c>
      <c r="AN58" s="2" t="e">
        <f>IF(X58:AN10V10="","",IF(ISNUMBER(VLOOKUP(V58,'Assigned, unpublished Codes'!Y$6:Y$471,1,FALSE)),"Nummer vergeben","Neue Nr"))</f>
        <v>#NAME?</v>
      </c>
    </row>
    <row r="59" spans="1:40" ht="26.45" customHeight="1" x14ac:dyDescent="0.35">
      <c r="A59" s="490"/>
      <c r="B59" s="499"/>
      <c r="C59" s="496"/>
      <c r="D59" s="491"/>
      <c r="E59" s="491"/>
      <c r="F59" s="491"/>
      <c r="G59" s="491"/>
      <c r="H59" s="491"/>
      <c r="I59" s="491"/>
      <c r="J59" s="495"/>
      <c r="K59" s="491"/>
      <c r="L59" s="491"/>
      <c r="M59" s="491"/>
      <c r="N59" s="497"/>
      <c r="O59" s="491"/>
      <c r="P59" s="491"/>
      <c r="Q59" s="491"/>
      <c r="R59" s="491"/>
      <c r="S59" s="491"/>
      <c r="T59" s="491"/>
      <c r="U59" s="491"/>
      <c r="V59" s="493"/>
      <c r="W59" s="341"/>
      <c r="X59" s="489"/>
      <c r="Y59" s="500" t="str">
        <f>IF(AB59="------------------","",IF(ISERROR(VLOOKUP(AB59,'Codes published on the homepage'!SpezEingetr,2,FALSE)),IF(AC59="","new specif.",""&amp;AC59),"Prod.-Code "&amp;RIGHT("00000"&amp;VLOOKUP(AB59,'Codes published on the homepage'!SpezEingetr,2,FALSE),6)))</f>
        <v/>
      </c>
      <c r="Z59" s="23" t="str">
        <f t="shared" si="17"/>
        <v/>
      </c>
      <c r="AA59" s="18" t="str">
        <f t="shared" si="18"/>
        <v/>
      </c>
      <c r="AB59" s="204" t="str">
        <f t="shared" si="19"/>
        <v>------------------</v>
      </c>
      <c r="AC59" s="245" t="str">
        <f>IF(AB59="------------------","",IF(ISERROR(VLOOKUP(AB59,'Assigned, unpublished Codes'!AG$6:AK$72,1,FALSE)),IF(ISERROR(VLOOKUP(AB59,AB$6:AB58,1,FALSE)),"","Spez.doppelt"),"neuer Code "&amp;VLOOKUP(AB59,'Assigned, unpublished Codes'!AG$6:AK$72,5,FALSE)))</f>
        <v/>
      </c>
      <c r="AD59" s="25" t="str">
        <f>IF(LEFT(Y59,6)="neue S",IF(V59="","",AND(ISERROR(VLOOKUP(V59,'Assigned, unpublished Codes'!AE56:AE143,1,FALSE)),ISERROR(VLOOKUP(V59,'Codes published on the homepage'!Z80:Z875,1,FALSE)))),"---")</f>
        <v>---</v>
      </c>
      <c r="AE59" s="394" t="str">
        <f t="shared" si="20"/>
        <v/>
      </c>
      <c r="AF59" s="395" t="str">
        <f t="shared" si="21"/>
        <v/>
      </c>
      <c r="AG59" s="394" t="str">
        <f t="shared" si="3"/>
        <v/>
      </c>
      <c r="AH59" s="394" t="str">
        <f t="shared" si="4"/>
        <v/>
      </c>
      <c r="AI59" s="394" t="str">
        <f t="shared" si="5"/>
        <v/>
      </c>
      <c r="AJ59" s="396" t="str">
        <f t="shared" si="6"/>
        <v/>
      </c>
      <c r="AK59" s="394" t="str">
        <f t="shared" si="7"/>
        <v/>
      </c>
      <c r="AL59" s="394" t="str">
        <f t="shared" si="22"/>
        <v>00000</v>
      </c>
      <c r="AM59" s="397" t="str">
        <f>IF(V59="","",IF(ISTEXT(VLOOKUP(AL59,'Codes published on the homepage'!D$6:D$1094,1,FALSE)),"Nr.vergeben",IF(ISNUMBER(VLOOKUP(V59,'Assigned, unpublished Codes'!Y$6:Y$471,1,FALSE)),"Nr.vergeben","Prod.Code neu")))</f>
        <v/>
      </c>
      <c r="AN59" s="2" t="e">
        <f>IF(X59:AN10V10="","",IF(ISNUMBER(VLOOKUP(V59,'Assigned, unpublished Codes'!Y$6:Y$471,1,FALSE)),"Nummer vergeben","Neue Nr"))</f>
        <v>#NAME?</v>
      </c>
    </row>
    <row r="60" spans="1:40" ht="26.45" customHeight="1" x14ac:dyDescent="0.35">
      <c r="A60" s="490"/>
      <c r="B60" s="499"/>
      <c r="C60" s="496"/>
      <c r="D60" s="491"/>
      <c r="E60" s="491"/>
      <c r="F60" s="491"/>
      <c r="G60" s="491"/>
      <c r="H60" s="491"/>
      <c r="I60" s="491"/>
      <c r="J60" s="495"/>
      <c r="K60" s="491"/>
      <c r="L60" s="491"/>
      <c r="M60" s="491"/>
      <c r="N60" s="497"/>
      <c r="O60" s="491"/>
      <c r="P60" s="491"/>
      <c r="Q60" s="491"/>
      <c r="R60" s="491"/>
      <c r="S60" s="491"/>
      <c r="T60" s="491"/>
      <c r="U60" s="491"/>
      <c r="V60" s="493"/>
      <c r="W60" s="341"/>
      <c r="X60" s="489"/>
      <c r="Y60" s="500" t="str">
        <f>IF(AB60="------------------","",IF(ISERROR(VLOOKUP(AB60,'Codes published on the homepage'!SpezEingetr,2,FALSE)),IF(AC60="","new specif.",""&amp;AC60),"Prod.-Code "&amp;RIGHT("00000"&amp;VLOOKUP(AB60,'Codes published on the homepage'!SpezEingetr,2,FALSE),6)))</f>
        <v/>
      </c>
      <c r="Z60" s="23" t="str">
        <f t="shared" si="17"/>
        <v/>
      </c>
      <c r="AA60" s="18" t="str">
        <f t="shared" si="18"/>
        <v/>
      </c>
      <c r="AB60" s="204" t="str">
        <f t="shared" si="19"/>
        <v>------------------</v>
      </c>
      <c r="AC60" s="245" t="str">
        <f>IF(AB60="------------------","",IF(ISERROR(VLOOKUP(AB60,'Assigned, unpublished Codes'!AG$6:AK$72,1,FALSE)),IF(ISERROR(VLOOKUP(AB60,AB$6:AB59,1,FALSE)),"","Spez.doppelt"),"neuer Code "&amp;VLOOKUP(AB60,'Assigned, unpublished Codes'!AG$6:AK$72,5,FALSE)))</f>
        <v/>
      </c>
      <c r="AD60" s="25" t="str">
        <f>IF(LEFT(Y60,6)="neue S",IF(V60="","",AND(ISERROR(VLOOKUP(V60,'Assigned, unpublished Codes'!AE57:AE144,1,FALSE)),ISERROR(VLOOKUP(V60,'Codes published on the homepage'!Z81:Z876,1,FALSE)))),"---")</f>
        <v>---</v>
      </c>
      <c r="AE60" s="394" t="str">
        <f t="shared" si="20"/>
        <v/>
      </c>
      <c r="AF60" s="395" t="str">
        <f t="shared" si="21"/>
        <v/>
      </c>
      <c r="AG60" s="394" t="str">
        <f t="shared" si="3"/>
        <v/>
      </c>
      <c r="AH60" s="394" t="str">
        <f t="shared" si="4"/>
        <v/>
      </c>
      <c r="AI60" s="394" t="str">
        <f t="shared" si="5"/>
        <v/>
      </c>
      <c r="AJ60" s="396" t="str">
        <f t="shared" si="6"/>
        <v/>
      </c>
      <c r="AK60" s="394" t="str">
        <f t="shared" si="7"/>
        <v/>
      </c>
      <c r="AL60" s="394" t="str">
        <f t="shared" si="22"/>
        <v>00000</v>
      </c>
      <c r="AM60" s="397" t="str">
        <f>IF(V60="","",IF(ISTEXT(VLOOKUP(AL60,'Codes published on the homepage'!D$6:D$1094,1,FALSE)),"Nr.vergeben",IF(ISNUMBER(VLOOKUP(V60,'Assigned, unpublished Codes'!Y$6:Y$471,1,FALSE)),"Nr.vergeben","Prod.Code neu")))</f>
        <v/>
      </c>
      <c r="AN60" s="2" t="e">
        <f>IF(X60:AN10V10="","",IF(ISNUMBER(VLOOKUP(V60,'Assigned, unpublished Codes'!Y$6:Y$471,1,FALSE)),"Nummer vergeben","Neue Nr"))</f>
        <v>#NAME?</v>
      </c>
    </row>
    <row r="61" spans="1:40" x14ac:dyDescent="0.3">
      <c r="A61" s="272"/>
      <c r="B61" s="485"/>
      <c r="C61" s="273"/>
      <c r="D61" s="142"/>
      <c r="E61" s="142"/>
      <c r="F61" s="142"/>
      <c r="G61" s="142"/>
      <c r="H61" s="142"/>
      <c r="I61" s="142"/>
      <c r="J61" s="90"/>
      <c r="K61" s="142"/>
      <c r="L61" s="142"/>
      <c r="M61" s="142"/>
      <c r="N61" s="445"/>
      <c r="O61" s="142"/>
      <c r="P61" s="142"/>
      <c r="Q61" s="142"/>
      <c r="R61" s="142"/>
      <c r="S61" s="142"/>
      <c r="T61" s="142"/>
      <c r="U61" s="142"/>
      <c r="V61" s="391"/>
      <c r="W61" s="301"/>
      <c r="X61" s="74"/>
      <c r="Y61" s="258" t="str">
        <f>IF(AB61="------------------","",IF(ISERROR(VLOOKUP(AB61,'Codes published on the homepage'!SpezEingetr,2,FALSE)),IF(AC61="","new specif.",""&amp;AC61),"Prod.-Code "&amp;RIGHT("00000"&amp;VLOOKUP(AB61,'Codes published on the homepage'!SpezEingetr,2,FALSE),6)))</f>
        <v/>
      </c>
      <c r="Z61" s="23" t="str">
        <f t="shared" ref="Z61:Z74" si="23">IF(V61&gt;0,VALUE(V61),"")</f>
        <v/>
      </c>
      <c r="AA61" s="18" t="str">
        <f t="shared" ref="AA61:AA74" si="24">IF(ISERROR(VLOOKUP(Z61,TABLES_DRAFT,21,FALSE)),"",VLOOKUP(Z61,TABLES_DRAFT,21,FALSE))</f>
        <v/>
      </c>
      <c r="AB61" s="204" t="str">
        <f t="shared" ref="AB61:AB89" si="25">C61&amp;"-"&amp;D61&amp;"-"&amp;E61&amp;"-"&amp;F61&amp;"-"&amp;G61&amp;"-"&amp;H61&amp;"-"&amp;I61&amp;"-"&amp;J61&amp;"-"&amp;K61&amp;"-"&amp;L61&amp;"-"&amp;M61&amp;"-"&amp;N61&amp;"-"&amp;O61&amp;"-"&amp;P61&amp;"-"&amp;Q61&amp;"-"&amp;R61&amp;"-"&amp;S61&amp;"-"&amp;T61&amp;"-"&amp;U61</f>
        <v>------------------</v>
      </c>
      <c r="AC61" s="245" t="str">
        <f>IF(AB61="------------------","",IF(ISERROR(VLOOKUP(AB61,'Assigned, unpublished Codes'!AG$6:AK$72,1,FALSE)),IF(ISERROR(VLOOKUP(AB61,AB$6:AB60,1,FALSE)),"","Spez.doppelt"),"neuer Code "&amp;VLOOKUP(AB61,'Assigned, unpublished Codes'!AG$6:AK$72,5,FALSE)))</f>
        <v/>
      </c>
      <c r="AD61" s="25" t="str">
        <f>IF(LEFT(Y61,6)="neue S",IF(V61="","",AND(ISERROR(VLOOKUP(V61,'Assigned, unpublished Codes'!AE51:AE138,1,FALSE)),ISERROR(VLOOKUP(V61,'Codes published on the homepage'!Z75:Z870,1,FALSE)))),"---")</f>
        <v>---</v>
      </c>
      <c r="AE61" s="394" t="str">
        <f t="shared" ref="AE61:AE74" si="26">IF(A61="","",A61)</f>
        <v/>
      </c>
      <c r="AF61" s="395" t="str">
        <f t="shared" ref="AF61:AF74" si="27">Z61</f>
        <v/>
      </c>
      <c r="AG61" s="394" t="str">
        <f t="shared" si="3"/>
        <v/>
      </c>
      <c r="AH61" s="394" t="str">
        <f t="shared" si="4"/>
        <v/>
      </c>
      <c r="AI61" s="394" t="str">
        <f t="shared" si="5"/>
        <v/>
      </c>
      <c r="AJ61" s="396" t="str">
        <f t="shared" si="6"/>
        <v/>
      </c>
      <c r="AK61" s="394" t="str">
        <f t="shared" si="7"/>
        <v/>
      </c>
      <c r="AL61" s="394" t="str">
        <f t="shared" ref="AL61:AL74" si="28">RIGHT("00000"&amp;AF61,6)</f>
        <v>00000</v>
      </c>
      <c r="AM61" s="397" t="str">
        <f>IF(V61="","",IF(ISTEXT(VLOOKUP(AL61,'Codes published on the homepage'!D$6:D$1094,1,FALSE)),"Nr.vergeben",IF(ISNUMBER(VLOOKUP(V61,'Assigned, unpublished Codes'!Y$6:Y$471,1,FALSE)),"Nr.vergeben","Prod.Code neu")))</f>
        <v/>
      </c>
    </row>
    <row r="62" spans="1:40" x14ac:dyDescent="0.3">
      <c r="A62" s="272"/>
      <c r="B62" s="486"/>
      <c r="C62" s="273"/>
      <c r="D62" s="142"/>
      <c r="E62" s="142"/>
      <c r="F62" s="142"/>
      <c r="G62" s="142"/>
      <c r="H62" s="142"/>
      <c r="I62" s="142"/>
      <c r="J62" s="90"/>
      <c r="K62" s="142"/>
      <c r="L62" s="142"/>
      <c r="M62" s="142"/>
      <c r="N62" s="445"/>
      <c r="O62" s="142"/>
      <c r="P62" s="142"/>
      <c r="Q62" s="142"/>
      <c r="R62" s="142"/>
      <c r="S62" s="142"/>
      <c r="T62" s="142"/>
      <c r="U62" s="142"/>
      <c r="V62" s="391"/>
      <c r="W62" s="301"/>
      <c r="X62" s="74"/>
      <c r="Y62" s="258" t="str">
        <f>IF(AB62="------------------","",IF(ISERROR(VLOOKUP(AB62,'Codes published on the homepage'!SpezEingetr,2,FALSE)),IF(AC62="","new specif.",""&amp;AC62),"Prod.-Code "&amp;RIGHT("00000"&amp;VLOOKUP(AB62,'Codes published on the homepage'!SpezEingetr,2,FALSE),6)))</f>
        <v/>
      </c>
      <c r="Z62" s="23" t="str">
        <f t="shared" si="23"/>
        <v/>
      </c>
      <c r="AA62" s="18" t="str">
        <f t="shared" si="24"/>
        <v/>
      </c>
      <c r="AB62" s="204" t="str">
        <f t="shared" si="25"/>
        <v>------------------</v>
      </c>
      <c r="AC62" s="245" t="str">
        <f>IF(AB62="------------------","",IF(ISERROR(VLOOKUP(AB62,'Assigned, unpublished Codes'!AG$6:AK$72,1,FALSE)),IF(ISERROR(VLOOKUP(AB62,AB$6:AB61,1,FALSE)),"","Spez.doppelt"),"neuer Code "&amp;VLOOKUP(AB62,'Assigned, unpublished Codes'!AG$6:AK$72,5,FALSE)))</f>
        <v/>
      </c>
      <c r="AD62" s="25" t="str">
        <f>IF(LEFT(Y62,6)="neue S",IF(V62="","",AND(ISERROR(VLOOKUP(V62,'Assigned, unpublished Codes'!AE52:AE139,1,FALSE)),ISERROR(VLOOKUP(V62,'Codes published on the homepage'!Z76:Z871,1,FALSE)))),"---")</f>
        <v>---</v>
      </c>
      <c r="AE62" s="394" t="str">
        <f t="shared" si="26"/>
        <v/>
      </c>
      <c r="AF62" s="395" t="str">
        <f t="shared" si="27"/>
        <v/>
      </c>
      <c r="AG62" s="394" t="str">
        <f t="shared" si="3"/>
        <v/>
      </c>
      <c r="AH62" s="394" t="str">
        <f t="shared" si="4"/>
        <v/>
      </c>
      <c r="AI62" s="394" t="str">
        <f t="shared" si="5"/>
        <v/>
      </c>
      <c r="AJ62" s="396" t="str">
        <f t="shared" si="6"/>
        <v/>
      </c>
      <c r="AK62" s="394" t="str">
        <f t="shared" si="7"/>
        <v/>
      </c>
      <c r="AL62" s="394" t="str">
        <f t="shared" si="28"/>
        <v>00000</v>
      </c>
      <c r="AM62" s="397" t="str">
        <f>IF(V62="","",IF(ISTEXT(VLOOKUP(AL62,'Codes published on the homepage'!D$6:D$1094,1,FALSE)),"Nr.vergeben",IF(ISNUMBER(VLOOKUP(V62,'Assigned, unpublished Codes'!Y$6:Y$471,1,FALSE)),"Nr.vergeben","Prod.Code neu")))</f>
        <v/>
      </c>
    </row>
    <row r="63" spans="1:40" x14ac:dyDescent="0.3">
      <c r="A63" s="272"/>
      <c r="B63" s="486"/>
      <c r="C63" s="273"/>
      <c r="D63" s="142"/>
      <c r="E63" s="142"/>
      <c r="F63" s="142"/>
      <c r="G63" s="142"/>
      <c r="H63" s="142"/>
      <c r="I63" s="142"/>
      <c r="J63" s="90"/>
      <c r="K63" s="142"/>
      <c r="L63" s="142"/>
      <c r="M63" s="142"/>
      <c r="N63" s="445"/>
      <c r="O63" s="142"/>
      <c r="P63" s="142"/>
      <c r="Q63" s="142"/>
      <c r="R63" s="142"/>
      <c r="S63" s="142"/>
      <c r="T63" s="142"/>
      <c r="U63" s="142"/>
      <c r="V63" s="391"/>
      <c r="W63" s="301"/>
      <c r="X63" s="74"/>
      <c r="Y63" s="258" t="str">
        <f>IF(AB63="------------------","",IF(ISERROR(VLOOKUP(AB63,'Codes published on the homepage'!SpezEingetr,2,FALSE)),IF(AC63="","new specif.",""&amp;AC63),"Prod.-Code "&amp;RIGHT("00000"&amp;VLOOKUP(AB63,'Codes published on the homepage'!SpezEingetr,2,FALSE),6)))</f>
        <v/>
      </c>
      <c r="Z63" s="23" t="str">
        <f t="shared" si="23"/>
        <v/>
      </c>
      <c r="AA63" s="18" t="str">
        <f t="shared" si="24"/>
        <v/>
      </c>
      <c r="AB63" s="204" t="str">
        <f t="shared" si="25"/>
        <v>------------------</v>
      </c>
      <c r="AC63" s="245" t="str">
        <f>IF(AB63="------------------","",IF(ISERROR(VLOOKUP(AB63,'Assigned, unpublished Codes'!AG$6:AK$72,1,FALSE)),IF(ISERROR(VLOOKUP(AB63,AB$6:AB62,1,FALSE)),"","Spez.doppelt"),"neuer Code "&amp;VLOOKUP(AB63,'Assigned, unpublished Codes'!AG$6:AK$72,5,FALSE)))</f>
        <v/>
      </c>
      <c r="AD63" s="25" t="str">
        <f>IF(LEFT(Y63,6)="neue S",IF(V63="","",AND(ISERROR(VLOOKUP(V63,'Assigned, unpublished Codes'!AE53:AE140,1,FALSE)),ISERROR(VLOOKUP(V63,'Codes published on the homepage'!Z77:Z872,1,FALSE)))),"---")</f>
        <v>---</v>
      </c>
      <c r="AE63" s="394" t="str">
        <f t="shared" si="26"/>
        <v/>
      </c>
      <c r="AF63" s="395" t="str">
        <f t="shared" si="27"/>
        <v/>
      </c>
      <c r="AG63" s="394" t="str">
        <f t="shared" si="3"/>
        <v/>
      </c>
      <c r="AH63" s="394" t="str">
        <f t="shared" si="4"/>
        <v/>
      </c>
      <c r="AI63" s="394" t="str">
        <f t="shared" si="5"/>
        <v/>
      </c>
      <c r="AJ63" s="396" t="str">
        <f t="shared" si="6"/>
        <v/>
      </c>
      <c r="AK63" s="394" t="str">
        <f t="shared" si="7"/>
        <v/>
      </c>
      <c r="AL63" s="394" t="str">
        <f t="shared" si="28"/>
        <v>00000</v>
      </c>
      <c r="AM63" s="397" t="str">
        <f>IF(V63="","",IF(ISTEXT(VLOOKUP(AL63,'Codes published on the homepage'!D$6:D$1094,1,FALSE)),"Nr.vergeben",IF(ISNUMBER(VLOOKUP(V63,'Assigned, unpublished Codes'!Y$6:Y$471,1,FALSE)),"Nr.vergeben","Prod.Code neu")))</f>
        <v/>
      </c>
    </row>
    <row r="64" spans="1:40" x14ac:dyDescent="0.3">
      <c r="A64" s="272"/>
      <c r="B64" s="486"/>
      <c r="C64" s="273"/>
      <c r="D64" s="142"/>
      <c r="E64" s="142"/>
      <c r="F64" s="142"/>
      <c r="G64" s="142"/>
      <c r="H64" s="142"/>
      <c r="I64" s="142"/>
      <c r="J64" s="90"/>
      <c r="K64" s="142"/>
      <c r="L64" s="142"/>
      <c r="M64" s="142"/>
      <c r="N64" s="445"/>
      <c r="O64" s="142"/>
      <c r="P64" s="142"/>
      <c r="Q64" s="142"/>
      <c r="R64" s="142"/>
      <c r="S64" s="142"/>
      <c r="T64" s="142"/>
      <c r="U64" s="142"/>
      <c r="V64" s="391"/>
      <c r="W64" s="301"/>
      <c r="X64" s="74"/>
      <c r="Y64" s="258" t="str">
        <f>IF(AB64="------------------","",IF(ISERROR(VLOOKUP(AB64,'Codes published on the homepage'!SpezEingetr,2,FALSE)),IF(AC64="","new specif.",""&amp;AC64),"Prod.-Code "&amp;RIGHT("00000"&amp;VLOOKUP(AB64,'Codes published on the homepage'!SpezEingetr,2,FALSE),6)))</f>
        <v/>
      </c>
      <c r="Z64" s="23" t="str">
        <f t="shared" si="23"/>
        <v/>
      </c>
      <c r="AA64" s="18" t="str">
        <f t="shared" si="24"/>
        <v/>
      </c>
      <c r="AB64" s="204" t="str">
        <f t="shared" si="25"/>
        <v>------------------</v>
      </c>
      <c r="AC64" s="245" t="str">
        <f>IF(AB64="------------------","",IF(ISERROR(VLOOKUP(AB64,'Assigned, unpublished Codes'!AG$6:AK$72,1,FALSE)),IF(ISERROR(VLOOKUP(AB64,AB$6:AB63,1,FALSE)),"","Spez.doppelt"),"neuer Code "&amp;VLOOKUP(AB64,'Assigned, unpublished Codes'!AG$6:AK$72,5,FALSE)))</f>
        <v/>
      </c>
      <c r="AD64" s="25" t="str">
        <f>IF(LEFT(Y64,6)="neue S",IF(V64="","",AND(ISERROR(VLOOKUP(V64,'Assigned, unpublished Codes'!AE54:AE141,1,FALSE)),ISERROR(VLOOKUP(V64,'Codes published on the homepage'!Z78:Z873,1,FALSE)))),"---")</f>
        <v>---</v>
      </c>
      <c r="AE64" s="394" t="str">
        <f t="shared" si="26"/>
        <v/>
      </c>
      <c r="AF64" s="395" t="str">
        <f t="shared" si="27"/>
        <v/>
      </c>
      <c r="AG64" s="394" t="str">
        <f t="shared" si="3"/>
        <v/>
      </c>
      <c r="AH64" s="394" t="str">
        <f t="shared" si="4"/>
        <v/>
      </c>
      <c r="AI64" s="394" t="str">
        <f t="shared" si="5"/>
        <v/>
      </c>
      <c r="AJ64" s="396" t="str">
        <f t="shared" si="6"/>
        <v/>
      </c>
      <c r="AK64" s="394" t="str">
        <f t="shared" si="7"/>
        <v/>
      </c>
      <c r="AL64" s="394" t="str">
        <f t="shared" si="28"/>
        <v>00000</v>
      </c>
      <c r="AM64" s="397" t="str">
        <f>IF(V64="","",IF(ISTEXT(VLOOKUP(AL64,'Codes published on the homepage'!D$6:D$1094,1,FALSE)),"Nr.vergeben",IF(ISNUMBER(VLOOKUP(V64,'Assigned, unpublished Codes'!Y$6:Y$471,1,FALSE)),"Nr.vergeben","Prod.Code neu")))</f>
        <v/>
      </c>
    </row>
    <row r="65" spans="1:39" x14ac:dyDescent="0.3">
      <c r="A65" s="272"/>
      <c r="B65" s="486"/>
      <c r="C65" s="273"/>
      <c r="D65" s="142"/>
      <c r="E65" s="142"/>
      <c r="F65" s="142"/>
      <c r="G65" s="142"/>
      <c r="H65" s="142"/>
      <c r="I65" s="142"/>
      <c r="J65" s="90"/>
      <c r="K65" s="142"/>
      <c r="L65" s="142"/>
      <c r="M65" s="142"/>
      <c r="N65" s="445"/>
      <c r="O65" s="142"/>
      <c r="P65" s="142"/>
      <c r="Q65" s="142"/>
      <c r="R65" s="142"/>
      <c r="S65" s="142"/>
      <c r="T65" s="142"/>
      <c r="U65" s="142"/>
      <c r="V65" s="391"/>
      <c r="W65" s="301"/>
      <c r="X65" s="74"/>
      <c r="Y65" s="258" t="str">
        <f>IF(AB65="------------------","",IF(ISERROR(VLOOKUP(AB65,'Codes published on the homepage'!SpezEingetr,2,FALSE)),IF(AC65="","new specif.",""&amp;AC65),"Prod.-Code "&amp;RIGHT("00000"&amp;VLOOKUP(AB65,'Codes published on the homepage'!SpezEingetr,2,FALSE),6)))</f>
        <v/>
      </c>
      <c r="Z65" s="23" t="str">
        <f t="shared" si="23"/>
        <v/>
      </c>
      <c r="AA65" s="18" t="str">
        <f t="shared" si="24"/>
        <v/>
      </c>
      <c r="AB65" s="204" t="str">
        <f t="shared" si="25"/>
        <v>------------------</v>
      </c>
      <c r="AC65" s="245" t="str">
        <f>IF(AB65="------------------","",IF(ISERROR(VLOOKUP(AB65,'Assigned, unpublished Codes'!AG$6:AK$72,1,FALSE)),IF(ISERROR(VLOOKUP(AB65,AB$6:AB64,1,FALSE)),"","Spez.doppelt"),"neuer Code "&amp;VLOOKUP(AB65,'Assigned, unpublished Codes'!AG$6:AK$72,5,FALSE)))</f>
        <v/>
      </c>
      <c r="AD65" s="25" t="str">
        <f>IF(LEFT(Y65,6)="neue S",IF(V65="","",AND(ISERROR(VLOOKUP(V65,'Assigned, unpublished Codes'!AE55:AE142,1,FALSE)),ISERROR(VLOOKUP(V65,'Codes published on the homepage'!Z79:Z874,1,FALSE)))),"---")</f>
        <v>---</v>
      </c>
      <c r="AE65" s="394" t="str">
        <f t="shared" si="26"/>
        <v/>
      </c>
      <c r="AF65" s="395" t="str">
        <f t="shared" si="27"/>
        <v/>
      </c>
      <c r="AG65" s="394" t="str">
        <f t="shared" si="3"/>
        <v/>
      </c>
      <c r="AH65" s="394" t="str">
        <f t="shared" si="4"/>
        <v/>
      </c>
      <c r="AI65" s="394" t="str">
        <f t="shared" si="5"/>
        <v/>
      </c>
      <c r="AJ65" s="396" t="str">
        <f t="shared" si="6"/>
        <v/>
      </c>
      <c r="AK65" s="394" t="str">
        <f t="shared" si="7"/>
        <v/>
      </c>
      <c r="AL65" s="394" t="str">
        <f t="shared" si="28"/>
        <v>00000</v>
      </c>
      <c r="AM65" s="397" t="str">
        <f>IF(V65="","",IF(ISTEXT(VLOOKUP(AL65,'Codes published on the homepage'!D$6:D$1094,1,FALSE)),"Nr.vergeben",IF(ISNUMBER(VLOOKUP(V65,'Assigned, unpublished Codes'!Y$6:Y$471,1,FALSE)),"Nr.vergeben","Prod.Code neu")))</f>
        <v/>
      </c>
    </row>
    <row r="66" spans="1:39" x14ac:dyDescent="0.3">
      <c r="A66" s="272"/>
      <c r="B66" s="486"/>
      <c r="C66" s="273"/>
      <c r="D66" s="142"/>
      <c r="E66" s="142"/>
      <c r="F66" s="142"/>
      <c r="G66" s="142"/>
      <c r="H66" s="142"/>
      <c r="I66" s="142"/>
      <c r="J66" s="90"/>
      <c r="K66" s="142"/>
      <c r="L66" s="142"/>
      <c r="M66" s="142"/>
      <c r="N66" s="445"/>
      <c r="O66" s="142"/>
      <c r="P66" s="142"/>
      <c r="Q66" s="142"/>
      <c r="R66" s="142"/>
      <c r="S66" s="142"/>
      <c r="T66" s="142"/>
      <c r="U66" s="142"/>
      <c r="V66" s="391"/>
      <c r="W66" s="301"/>
      <c r="X66" s="74"/>
      <c r="Y66" s="258" t="str">
        <f>IF(AB66="------------------","",IF(ISERROR(VLOOKUP(AB66,'Codes published on the homepage'!SpezEingetr,2,FALSE)),IF(AC66="","new specif.",""&amp;AC66),"Prod.-Code "&amp;RIGHT("00000"&amp;VLOOKUP(AB66,'Codes published on the homepage'!SpezEingetr,2,FALSE),6)))</f>
        <v/>
      </c>
      <c r="Z66" s="23" t="str">
        <f t="shared" si="23"/>
        <v/>
      </c>
      <c r="AA66" s="18" t="str">
        <f t="shared" si="24"/>
        <v/>
      </c>
      <c r="AB66" s="204" t="str">
        <f t="shared" si="25"/>
        <v>------------------</v>
      </c>
      <c r="AC66" s="245" t="str">
        <f>IF(AB66="------------------","",IF(ISERROR(VLOOKUP(AB66,'Assigned, unpublished Codes'!AG$6:AK$72,1,FALSE)),IF(ISERROR(VLOOKUP(AB66,AB$6:AB65,1,FALSE)),"","Spez.doppelt"),"neuer Code "&amp;VLOOKUP(AB66,'Assigned, unpublished Codes'!AG$6:AK$72,5,FALSE)))</f>
        <v/>
      </c>
      <c r="AD66" s="25" t="str">
        <f>IF(LEFT(Y66,6)="neue S",IF(V66="","",AND(ISERROR(VLOOKUP(V66,'Assigned, unpublished Codes'!AE56:AE143,1,FALSE)),ISERROR(VLOOKUP(V66,'Codes published on the homepage'!Z80:Z875,1,FALSE)))),"---")</f>
        <v>---</v>
      </c>
      <c r="AE66" s="394" t="str">
        <f t="shared" si="26"/>
        <v/>
      </c>
      <c r="AF66" s="395" t="str">
        <f t="shared" si="27"/>
        <v/>
      </c>
      <c r="AG66" s="394" t="str">
        <f t="shared" si="3"/>
        <v/>
      </c>
      <c r="AH66" s="394" t="str">
        <f t="shared" si="4"/>
        <v/>
      </c>
      <c r="AI66" s="394" t="str">
        <f t="shared" si="5"/>
        <v/>
      </c>
      <c r="AJ66" s="396" t="str">
        <f t="shared" si="6"/>
        <v/>
      </c>
      <c r="AK66" s="394" t="str">
        <f t="shared" si="7"/>
        <v/>
      </c>
      <c r="AL66" s="394" t="str">
        <f t="shared" si="28"/>
        <v>00000</v>
      </c>
      <c r="AM66" s="397" t="str">
        <f>IF(V66="","",IF(ISTEXT(VLOOKUP(AL66,'Codes published on the homepage'!D$6:D$1094,1,FALSE)),"Nr.vergeben",IF(ISNUMBER(VLOOKUP(V66,'Assigned, unpublished Codes'!Y$6:Y$471,1,FALSE)),"Nr.vergeben","Prod.Code neu")))</f>
        <v/>
      </c>
    </row>
    <row r="67" spans="1:39" x14ac:dyDescent="0.3">
      <c r="A67" s="272"/>
      <c r="B67" s="486"/>
      <c r="C67" s="273"/>
      <c r="D67" s="142"/>
      <c r="E67" s="142"/>
      <c r="F67" s="142"/>
      <c r="G67" s="142"/>
      <c r="H67" s="142"/>
      <c r="I67" s="142"/>
      <c r="J67" s="90"/>
      <c r="K67" s="142"/>
      <c r="L67" s="142"/>
      <c r="M67" s="142"/>
      <c r="N67" s="445"/>
      <c r="O67" s="142"/>
      <c r="P67" s="142"/>
      <c r="Q67" s="142"/>
      <c r="R67" s="142"/>
      <c r="S67" s="142"/>
      <c r="T67" s="142"/>
      <c r="U67" s="142"/>
      <c r="V67" s="391"/>
      <c r="W67" s="301"/>
      <c r="X67" s="74"/>
      <c r="Y67" s="258" t="str">
        <f>IF(AB67="------------------","",IF(ISERROR(VLOOKUP(AB67,'Codes published on the homepage'!SpezEingetr,2,FALSE)),IF(AC67="","new specif.",""&amp;AC67),"Prod.-Code "&amp;RIGHT("00000"&amp;VLOOKUP(AB67,'Codes published on the homepage'!SpezEingetr,2,FALSE),6)))</f>
        <v/>
      </c>
      <c r="Z67" s="23" t="str">
        <f t="shared" si="23"/>
        <v/>
      </c>
      <c r="AA67" s="18" t="str">
        <f t="shared" si="24"/>
        <v/>
      </c>
      <c r="AB67" s="204" t="str">
        <f t="shared" si="25"/>
        <v>------------------</v>
      </c>
      <c r="AC67" s="245" t="str">
        <f>IF(AB67="------------------","",IF(ISERROR(VLOOKUP(AB67,'Assigned, unpublished Codes'!AG$6:AK$72,1,FALSE)),IF(ISERROR(VLOOKUP(AB67,AB$6:AB66,1,FALSE)),"","Spez.doppelt"),"neuer Code "&amp;VLOOKUP(AB67,'Assigned, unpublished Codes'!AG$6:AK$72,5,FALSE)))</f>
        <v/>
      </c>
      <c r="AD67" s="25" t="str">
        <f>IF(LEFT(Y67,6)="neue S",IF(V67="","",AND(ISERROR(VLOOKUP(V67,'Assigned, unpublished Codes'!AE57:AE144,1,FALSE)),ISERROR(VLOOKUP(V67,'Codes published on the homepage'!Z81:Z876,1,FALSE)))),"---")</f>
        <v>---</v>
      </c>
      <c r="AE67" s="394" t="str">
        <f t="shared" si="26"/>
        <v/>
      </c>
      <c r="AF67" s="395" t="str">
        <f t="shared" si="27"/>
        <v/>
      </c>
      <c r="AG67" s="394" t="str">
        <f t="shared" si="3"/>
        <v/>
      </c>
      <c r="AH67" s="394" t="str">
        <f t="shared" si="4"/>
        <v/>
      </c>
      <c r="AI67" s="394" t="str">
        <f t="shared" si="5"/>
        <v/>
      </c>
      <c r="AJ67" s="396" t="str">
        <f t="shared" si="6"/>
        <v/>
      </c>
      <c r="AK67" s="394" t="str">
        <f t="shared" si="7"/>
        <v/>
      </c>
      <c r="AL67" s="394" t="str">
        <f t="shared" si="28"/>
        <v>00000</v>
      </c>
      <c r="AM67" s="397" t="str">
        <f>IF(V67="","",IF(ISTEXT(VLOOKUP(AL67,'Codes published on the homepage'!D$6:D$1094,1,FALSE)),"Nr.vergeben",IF(ISNUMBER(VLOOKUP(V67,'Assigned, unpublished Codes'!Y$6:Y$471,1,FALSE)),"Nr.vergeben","Prod.Code neu")))</f>
        <v/>
      </c>
    </row>
    <row r="68" spans="1:39" x14ac:dyDescent="0.3">
      <c r="A68" s="272"/>
      <c r="B68" s="486"/>
      <c r="C68" s="273"/>
      <c r="D68" s="142"/>
      <c r="E68" s="142"/>
      <c r="F68" s="142"/>
      <c r="G68" s="142"/>
      <c r="H68" s="142"/>
      <c r="I68" s="142"/>
      <c r="J68" s="90"/>
      <c r="K68" s="142"/>
      <c r="L68" s="142"/>
      <c r="M68" s="142"/>
      <c r="N68" s="445"/>
      <c r="O68" s="142"/>
      <c r="P68" s="142"/>
      <c r="Q68" s="142"/>
      <c r="R68" s="142"/>
      <c r="S68" s="142"/>
      <c r="T68" s="142"/>
      <c r="U68" s="142"/>
      <c r="V68" s="391"/>
      <c r="W68" s="301"/>
      <c r="X68" s="74"/>
      <c r="Y68" s="258" t="str">
        <f>IF(AB68="------------------","",IF(ISERROR(VLOOKUP(AB68,'Codes published on the homepage'!SpezEingetr,2,FALSE)),IF(AC68="","new specif.",""&amp;AC68),"Prod.-Code "&amp;RIGHT("00000"&amp;VLOOKUP(AB68,'Codes published on the homepage'!SpezEingetr,2,FALSE),6)))</f>
        <v/>
      </c>
      <c r="Z68" s="23" t="str">
        <f t="shared" si="23"/>
        <v/>
      </c>
      <c r="AA68" s="18" t="str">
        <f t="shared" si="24"/>
        <v/>
      </c>
      <c r="AB68" s="204" t="str">
        <f t="shared" si="25"/>
        <v>------------------</v>
      </c>
      <c r="AC68" s="245" t="str">
        <f>IF(AB68="------------------","",IF(ISERROR(VLOOKUP(AB68,'Assigned, unpublished Codes'!AG$6:AK$72,1,FALSE)),IF(ISERROR(VLOOKUP(AB68,AB$6:AB67,1,FALSE)),"","Spez.doppelt"),"neuer Code "&amp;VLOOKUP(AB68,'Assigned, unpublished Codes'!AG$6:AK$72,5,FALSE)))</f>
        <v/>
      </c>
      <c r="AD68" s="25" t="str">
        <f>IF(LEFT(Y68,6)="neue S",IF(V68="","",AND(ISERROR(VLOOKUP(V68,'Assigned, unpublished Codes'!AE58:AE145,1,FALSE)),ISERROR(VLOOKUP(V68,'Codes published on the homepage'!Z82:Z877,1,FALSE)))),"---")</f>
        <v>---</v>
      </c>
      <c r="AE68" s="394" t="str">
        <f t="shared" si="26"/>
        <v/>
      </c>
      <c r="AF68" s="395" t="str">
        <f t="shared" si="27"/>
        <v/>
      </c>
      <c r="AG68" s="394" t="str">
        <f t="shared" si="3"/>
        <v/>
      </c>
      <c r="AH68" s="394" t="str">
        <f t="shared" si="4"/>
        <v/>
      </c>
      <c r="AI68" s="394" t="str">
        <f t="shared" si="5"/>
        <v/>
      </c>
      <c r="AJ68" s="396" t="str">
        <f t="shared" si="6"/>
        <v/>
      </c>
      <c r="AK68" s="394" t="str">
        <f t="shared" si="7"/>
        <v/>
      </c>
      <c r="AL68" s="394" t="str">
        <f t="shared" si="28"/>
        <v>00000</v>
      </c>
      <c r="AM68" s="397" t="str">
        <f>IF(V68="","",IF(ISTEXT(VLOOKUP(AL68,'Codes published on the homepage'!D$6:D$1094,1,FALSE)),"Nr.vergeben",IF(ISNUMBER(VLOOKUP(V68,'Assigned, unpublished Codes'!Y$6:Y$471,1,FALSE)),"Nr.vergeben","Prod.Code neu")))</f>
        <v/>
      </c>
    </row>
    <row r="69" spans="1:39" x14ac:dyDescent="0.3">
      <c r="A69" s="272"/>
      <c r="B69" s="486"/>
      <c r="C69" s="273"/>
      <c r="D69" s="142"/>
      <c r="E69" s="142"/>
      <c r="F69" s="142"/>
      <c r="G69" s="142"/>
      <c r="H69" s="142"/>
      <c r="I69" s="142"/>
      <c r="J69" s="90"/>
      <c r="K69" s="142"/>
      <c r="L69" s="142"/>
      <c r="M69" s="142"/>
      <c r="N69" s="445"/>
      <c r="O69" s="142"/>
      <c r="P69" s="142"/>
      <c r="Q69" s="142"/>
      <c r="R69" s="142"/>
      <c r="S69" s="142"/>
      <c r="T69" s="142"/>
      <c r="U69" s="142"/>
      <c r="V69" s="391"/>
      <c r="W69" s="301"/>
      <c r="X69" s="74"/>
      <c r="Y69" s="258" t="str">
        <f>IF(AB69="------------------","",IF(ISERROR(VLOOKUP(AB69,'Codes published on the homepage'!SpezEingetr,2,FALSE)),IF(AC69="","new specif.",""&amp;AC69),"Prod.-Code "&amp;RIGHT("00000"&amp;VLOOKUP(AB69,'Codes published on the homepage'!SpezEingetr,2,FALSE),6)))</f>
        <v/>
      </c>
      <c r="Z69" s="23" t="str">
        <f t="shared" si="23"/>
        <v/>
      </c>
      <c r="AA69" s="18" t="str">
        <f t="shared" si="24"/>
        <v/>
      </c>
      <c r="AB69" s="204" t="str">
        <f t="shared" si="25"/>
        <v>------------------</v>
      </c>
      <c r="AC69" s="245" t="str">
        <f>IF(AB69="------------------","",IF(ISERROR(VLOOKUP(AB69,'Assigned, unpublished Codes'!AG$6:AK$72,1,FALSE)),IF(ISERROR(VLOOKUP(AB69,AB$6:AB68,1,FALSE)),"","Spez.doppelt"),"neuer Code "&amp;VLOOKUP(AB69,'Assigned, unpublished Codes'!AG$6:AK$72,5,FALSE)))</f>
        <v/>
      </c>
      <c r="AD69" s="25" t="str">
        <f>IF(LEFT(Y69,6)="neue S",IF(V69="","",AND(ISERROR(VLOOKUP(V69,'Assigned, unpublished Codes'!AE59:AE146,1,FALSE)),ISERROR(VLOOKUP(V69,'Codes published on the homepage'!Z83:Z878,1,FALSE)))),"---")</f>
        <v>---</v>
      </c>
      <c r="AE69" s="394" t="str">
        <f t="shared" si="26"/>
        <v/>
      </c>
      <c r="AF69" s="395" t="str">
        <f t="shared" si="27"/>
        <v/>
      </c>
      <c r="AG69" s="394" t="str">
        <f t="shared" si="3"/>
        <v/>
      </c>
      <c r="AH69" s="394" t="str">
        <f t="shared" si="4"/>
        <v/>
      </c>
      <c r="AI69" s="394" t="str">
        <f t="shared" si="5"/>
        <v/>
      </c>
      <c r="AJ69" s="396" t="str">
        <f t="shared" si="6"/>
        <v/>
      </c>
      <c r="AK69" s="394" t="str">
        <f t="shared" si="7"/>
        <v/>
      </c>
      <c r="AL69" s="394" t="str">
        <f t="shared" si="28"/>
        <v>00000</v>
      </c>
      <c r="AM69" s="397" t="str">
        <f>IF(V69="","",IF(ISTEXT(VLOOKUP(AL69,'Codes published on the homepage'!D$6:D$1094,1,FALSE)),"Nr.vergeben",IF(ISNUMBER(VLOOKUP(V69,'Assigned, unpublished Codes'!Y$6:Y$471,1,FALSE)),"Nr.vergeben","Prod.Code neu")))</f>
        <v/>
      </c>
    </row>
    <row r="70" spans="1:39" x14ac:dyDescent="0.3">
      <c r="A70" s="272"/>
      <c r="B70" s="486"/>
      <c r="C70" s="273"/>
      <c r="D70" s="142"/>
      <c r="E70" s="142"/>
      <c r="F70" s="142"/>
      <c r="G70" s="142"/>
      <c r="H70" s="142"/>
      <c r="I70" s="142"/>
      <c r="J70" s="90"/>
      <c r="K70" s="142"/>
      <c r="L70" s="142"/>
      <c r="M70" s="142"/>
      <c r="N70" s="445"/>
      <c r="O70" s="142"/>
      <c r="P70" s="142"/>
      <c r="Q70" s="142"/>
      <c r="R70" s="142"/>
      <c r="S70" s="142"/>
      <c r="T70" s="142"/>
      <c r="U70" s="142"/>
      <c r="V70" s="391"/>
      <c r="W70" s="301"/>
      <c r="X70" s="74"/>
      <c r="Y70" s="258" t="str">
        <f>IF(AB70="------------------","",IF(ISERROR(VLOOKUP(AB70,'Codes published on the homepage'!SpezEingetr,2,FALSE)),IF(AC70="","new specif.",""&amp;AC70),"Prod.-Code "&amp;RIGHT("00000"&amp;VLOOKUP(AB70,'Codes published on the homepage'!SpezEingetr,2,FALSE),6)))</f>
        <v/>
      </c>
      <c r="Z70" s="23" t="str">
        <f t="shared" si="23"/>
        <v/>
      </c>
      <c r="AA70" s="18" t="str">
        <f t="shared" si="24"/>
        <v/>
      </c>
      <c r="AB70" s="204" t="str">
        <f t="shared" si="25"/>
        <v>------------------</v>
      </c>
      <c r="AC70" s="245" t="str">
        <f>IF(AB70="------------------","",IF(ISERROR(VLOOKUP(AB70,'Assigned, unpublished Codes'!AG$6:AK$72,1,FALSE)),IF(ISERROR(VLOOKUP(AB70,AB$6:AB69,1,FALSE)),"","Spez.doppelt"),"neuer Code "&amp;VLOOKUP(AB70,'Assigned, unpublished Codes'!AG$6:AK$72,5,FALSE)))</f>
        <v/>
      </c>
      <c r="AD70" s="25" t="str">
        <f>IF(LEFT(Y70,6)="neue S",IF(V70="","",AND(ISERROR(VLOOKUP(V70,'Assigned, unpublished Codes'!AE60:AE147,1,FALSE)),ISERROR(VLOOKUP(V70,'Codes published on the homepage'!Z84:Z879,1,FALSE)))),"---")</f>
        <v>---</v>
      </c>
      <c r="AE70" s="394" t="str">
        <f t="shared" si="26"/>
        <v/>
      </c>
      <c r="AF70" s="395" t="str">
        <f t="shared" si="27"/>
        <v/>
      </c>
      <c r="AG70" s="394" t="str">
        <f t="shared" ref="AG70:AG89" si="29">IF(ISERROR(VLOOKUP($AB70,SpezNeu,4,FALSE)),"",VLOOKUP($AB70,SpezNeu,5,FALSE))</f>
        <v/>
      </c>
      <c r="AH70" s="394" t="str">
        <f t="shared" ref="AH70:AH89" si="30">IF(ISERROR(VLOOKUP($AB70,SpezEingetr,2,FALSE)),"",VLOOKUP($AB70,SpezEingetr,2,FALSE))</f>
        <v/>
      </c>
      <c r="AI70" s="394" t="str">
        <f t="shared" ref="AI70:AI89" si="31">IF(ISERROR(VLOOKUP($Z70,PCNeu,1,FALSE)),"",VLOOKUP($Z70,PCNeu,1,FALSE))</f>
        <v/>
      </c>
      <c r="AJ70" s="396" t="str">
        <f t="shared" ref="AJ70:AJ89" si="32">IF(ISERROR(VLOOKUP($Z70,PCEingetr,1,FALSE)),"",VLOOKUP($Z70,PCEingetr,1,FALSE))</f>
        <v/>
      </c>
      <c r="AK70" s="394" t="str">
        <f t="shared" ref="AK70:AK89" si="33">IF(AND(ISNUMBER($AH70),$AH70=$AJ70),"eingetr.als PC."&amp;$AJ70,IF(AND(ISNUMBER($AG70),$AG70=$AI70),"nicht eingetr.PC."&amp;$AI70,IF($C70="","",IF(SUM($AG70:$AJ70)=0,"neue Spez.","Spez od PC bereits vorhanden"))))</f>
        <v/>
      </c>
      <c r="AL70" s="394" t="str">
        <f t="shared" si="28"/>
        <v>00000</v>
      </c>
      <c r="AM70" s="397" t="str">
        <f>IF(V70="","",IF(ISTEXT(VLOOKUP(AL70,'Codes published on the homepage'!D$6:D$1094,1,FALSE)),"Nr.vergeben",IF(ISNUMBER(VLOOKUP(V70,'Assigned, unpublished Codes'!Y$6:Y$471,1,FALSE)),"Nr.vergeben","Prod.Code neu")))</f>
        <v/>
      </c>
    </row>
    <row r="71" spans="1:39" x14ac:dyDescent="0.3">
      <c r="A71" s="272"/>
      <c r="B71" s="486"/>
      <c r="C71" s="273"/>
      <c r="D71" s="142"/>
      <c r="E71" s="142"/>
      <c r="F71" s="142"/>
      <c r="G71" s="142"/>
      <c r="H71" s="142"/>
      <c r="I71" s="142"/>
      <c r="J71" s="90"/>
      <c r="K71" s="142"/>
      <c r="L71" s="142"/>
      <c r="M71" s="142"/>
      <c r="N71" s="445"/>
      <c r="O71" s="142"/>
      <c r="P71" s="142"/>
      <c r="Q71" s="142"/>
      <c r="R71" s="142"/>
      <c r="S71" s="142"/>
      <c r="T71" s="142"/>
      <c r="U71" s="142"/>
      <c r="V71" s="391"/>
      <c r="W71" s="301"/>
      <c r="X71" s="74"/>
      <c r="Y71" s="258" t="str">
        <f>IF(AB71="------------------","",IF(ISERROR(VLOOKUP(AB71,'Codes published on the homepage'!SpezEingetr,2,FALSE)),IF(AC71="","new specif.",""&amp;AC71),"Prod.-Code "&amp;RIGHT("00000"&amp;VLOOKUP(AB71,'Codes published on the homepage'!SpezEingetr,2,FALSE),6)))</f>
        <v/>
      </c>
      <c r="Z71" s="23" t="str">
        <f t="shared" si="23"/>
        <v/>
      </c>
      <c r="AA71" s="18" t="str">
        <f t="shared" si="24"/>
        <v/>
      </c>
      <c r="AB71" s="204" t="str">
        <f t="shared" si="25"/>
        <v>------------------</v>
      </c>
      <c r="AC71" s="245" t="str">
        <f>IF(AB71="------------------","",IF(ISERROR(VLOOKUP(AB71,'Assigned, unpublished Codes'!AG$6:AK$72,1,FALSE)),IF(ISERROR(VLOOKUP(AB71,AB$6:AB70,1,FALSE)),"","Spez.doppelt"),"neuer Code "&amp;VLOOKUP(AB71,'Assigned, unpublished Codes'!AG$6:AK$72,5,FALSE)))</f>
        <v/>
      </c>
      <c r="AD71" s="25" t="str">
        <f>IF(LEFT(Y71,6)="neue S",IF(V71="","",AND(ISERROR(VLOOKUP(V71,'Assigned, unpublished Codes'!AE61:AE148,1,FALSE)),ISERROR(VLOOKUP(V71,'Codes published on the homepage'!Z85:Z880,1,FALSE)))),"---")</f>
        <v>---</v>
      </c>
      <c r="AE71" s="394" t="str">
        <f t="shared" si="26"/>
        <v/>
      </c>
      <c r="AF71" s="395" t="str">
        <f t="shared" si="27"/>
        <v/>
      </c>
      <c r="AG71" s="394" t="str">
        <f t="shared" si="29"/>
        <v/>
      </c>
      <c r="AH71" s="394" t="str">
        <f t="shared" si="30"/>
        <v/>
      </c>
      <c r="AI71" s="394" t="str">
        <f t="shared" si="31"/>
        <v/>
      </c>
      <c r="AJ71" s="396" t="str">
        <f t="shared" si="32"/>
        <v/>
      </c>
      <c r="AK71" s="394" t="str">
        <f t="shared" si="33"/>
        <v/>
      </c>
      <c r="AL71" s="394" t="str">
        <f t="shared" si="28"/>
        <v>00000</v>
      </c>
      <c r="AM71" s="397" t="str">
        <f>IF(V71="","",IF(ISTEXT(VLOOKUP(AL71,'Codes published on the homepage'!D$6:D$1094,1,FALSE)),"Nr.vergeben",IF(ISNUMBER(VLOOKUP(V71,'Assigned, unpublished Codes'!Y$6:Y$471,1,FALSE)),"Nr.vergeben","Prod.Code neu")))</f>
        <v/>
      </c>
    </row>
    <row r="72" spans="1:39" x14ac:dyDescent="0.3">
      <c r="A72" s="272"/>
      <c r="B72" s="486"/>
      <c r="C72" s="273"/>
      <c r="D72" s="142"/>
      <c r="E72" s="142"/>
      <c r="F72" s="142"/>
      <c r="G72" s="142"/>
      <c r="H72" s="142"/>
      <c r="I72" s="142"/>
      <c r="J72" s="90"/>
      <c r="K72" s="142"/>
      <c r="L72" s="142"/>
      <c r="M72" s="142"/>
      <c r="N72" s="445"/>
      <c r="O72" s="142"/>
      <c r="P72" s="142"/>
      <c r="Q72" s="142"/>
      <c r="R72" s="142"/>
      <c r="S72" s="142"/>
      <c r="T72" s="142"/>
      <c r="U72" s="142"/>
      <c r="V72" s="391"/>
      <c r="W72" s="301"/>
      <c r="X72" s="74"/>
      <c r="Y72" s="258" t="str">
        <f>IF(AB72="------------------","",IF(ISERROR(VLOOKUP(AB72,'Codes published on the homepage'!SpezEingetr,2,FALSE)),IF(AC72="","new specif.",""&amp;AC72),"Prod.-Code "&amp;RIGHT("00000"&amp;VLOOKUP(AB72,'Codes published on the homepage'!SpezEingetr,2,FALSE),6)))</f>
        <v/>
      </c>
      <c r="Z72" s="23" t="str">
        <f t="shared" si="23"/>
        <v/>
      </c>
      <c r="AA72" s="18" t="str">
        <f t="shared" si="24"/>
        <v/>
      </c>
      <c r="AB72" s="204" t="str">
        <f t="shared" si="25"/>
        <v>------------------</v>
      </c>
      <c r="AC72" s="245" t="str">
        <f>IF(AB72="------------------","",IF(ISERROR(VLOOKUP(AB72,'Assigned, unpublished Codes'!AG$6:AK$72,1,FALSE)),IF(ISERROR(VLOOKUP(AB72,AB$6:AB71,1,FALSE)),"","Spez.doppelt"),"neuer Code "&amp;VLOOKUP(AB72,'Assigned, unpublished Codes'!AG$6:AK$72,5,FALSE)))</f>
        <v/>
      </c>
      <c r="AD72" s="25" t="str">
        <f>IF(LEFT(Y72,6)="neue S",IF(V72="","",AND(ISERROR(VLOOKUP(V72,'Assigned, unpublished Codes'!AE62:AE149,1,FALSE)),ISERROR(VLOOKUP(V72,'Codes published on the homepage'!Z86:Z881,1,FALSE)))),"---")</f>
        <v>---</v>
      </c>
      <c r="AE72" s="394" t="str">
        <f t="shared" si="26"/>
        <v/>
      </c>
      <c r="AF72" s="395" t="str">
        <f t="shared" si="27"/>
        <v/>
      </c>
      <c r="AG72" s="394" t="str">
        <f t="shared" si="29"/>
        <v/>
      </c>
      <c r="AH72" s="394" t="str">
        <f t="shared" si="30"/>
        <v/>
      </c>
      <c r="AI72" s="394" t="str">
        <f t="shared" si="31"/>
        <v/>
      </c>
      <c r="AJ72" s="396" t="str">
        <f t="shared" si="32"/>
        <v/>
      </c>
      <c r="AK72" s="394" t="str">
        <f t="shared" si="33"/>
        <v/>
      </c>
      <c r="AL72" s="394" t="str">
        <f t="shared" si="28"/>
        <v>00000</v>
      </c>
      <c r="AM72" s="397" t="str">
        <f>IF(V72="","",IF(ISTEXT(VLOOKUP(AL72,'Codes published on the homepage'!D$6:D$1094,1,FALSE)),"Nr.vergeben",IF(ISNUMBER(VLOOKUP(V72,'Assigned, unpublished Codes'!Y$6:Y$471,1,FALSE)),"Nr.vergeben","Prod.Code neu")))</f>
        <v/>
      </c>
    </row>
    <row r="73" spans="1:39" x14ac:dyDescent="0.3">
      <c r="A73" s="272"/>
      <c r="B73" s="486"/>
      <c r="C73" s="273"/>
      <c r="D73" s="142"/>
      <c r="E73" s="142"/>
      <c r="F73" s="142"/>
      <c r="G73" s="142"/>
      <c r="H73" s="142"/>
      <c r="I73" s="142"/>
      <c r="J73" s="90"/>
      <c r="K73" s="142"/>
      <c r="L73" s="142"/>
      <c r="M73" s="142"/>
      <c r="N73" s="445"/>
      <c r="O73" s="142"/>
      <c r="P73" s="142"/>
      <c r="Q73" s="142"/>
      <c r="R73" s="142"/>
      <c r="S73" s="142"/>
      <c r="T73" s="142"/>
      <c r="U73" s="142"/>
      <c r="V73" s="391"/>
      <c r="W73" s="301"/>
      <c r="X73" s="74"/>
      <c r="Y73" s="258" t="str">
        <f>IF(AB73="------------------","",IF(ISERROR(VLOOKUP(AB73,'Codes published on the homepage'!SpezEingetr,2,FALSE)),IF(AC73="","new specif.",""&amp;AC73),"Prod.-Code "&amp;RIGHT("00000"&amp;VLOOKUP(AB73,'Codes published on the homepage'!SpezEingetr,2,FALSE),6)))</f>
        <v/>
      </c>
      <c r="Z73" s="23" t="str">
        <f t="shared" si="23"/>
        <v/>
      </c>
      <c r="AA73" s="18" t="str">
        <f t="shared" si="24"/>
        <v/>
      </c>
      <c r="AB73" s="204" t="str">
        <f t="shared" si="25"/>
        <v>------------------</v>
      </c>
      <c r="AC73" s="245" t="str">
        <f>IF(AB73="------------------","",IF(ISERROR(VLOOKUP(AB73,'Assigned, unpublished Codes'!AG$6:AK$72,1,FALSE)),IF(ISERROR(VLOOKUP(AB73,AB$6:AB72,1,FALSE)),"","Spez.doppelt"),"neuer Code "&amp;VLOOKUP(AB73,'Assigned, unpublished Codes'!AG$6:AK$72,5,FALSE)))</f>
        <v/>
      </c>
      <c r="AD73" s="25" t="str">
        <f>IF(LEFT(Y73,6)="neue S",IF(V73="","",AND(ISERROR(VLOOKUP(V73,'Assigned, unpublished Codes'!AE63:AE150,1,FALSE)),ISERROR(VLOOKUP(V73,'Codes published on the homepage'!Z87:Z882,1,FALSE)))),"---")</f>
        <v>---</v>
      </c>
      <c r="AE73" s="394" t="str">
        <f t="shared" si="26"/>
        <v/>
      </c>
      <c r="AF73" s="395" t="str">
        <f t="shared" si="27"/>
        <v/>
      </c>
      <c r="AG73" s="394" t="str">
        <f t="shared" si="29"/>
        <v/>
      </c>
      <c r="AH73" s="394" t="str">
        <f t="shared" si="30"/>
        <v/>
      </c>
      <c r="AI73" s="394" t="str">
        <f t="shared" si="31"/>
        <v/>
      </c>
      <c r="AJ73" s="396" t="str">
        <f t="shared" si="32"/>
        <v/>
      </c>
      <c r="AK73" s="394" t="str">
        <f t="shared" si="33"/>
        <v/>
      </c>
      <c r="AL73" s="394" t="str">
        <f t="shared" si="28"/>
        <v>00000</v>
      </c>
      <c r="AM73" s="397" t="str">
        <f>IF(V73="","",IF(ISTEXT(VLOOKUP(AL73,'Codes published on the homepage'!D$6:D$1094,1,FALSE)),"Nr.vergeben",IF(ISNUMBER(VLOOKUP(V73,'Assigned, unpublished Codes'!Y$6:Y$471,1,FALSE)),"Nr.vergeben","Prod.Code neu")))</f>
        <v/>
      </c>
    </row>
    <row r="74" spans="1:39" x14ac:dyDescent="0.3">
      <c r="A74" s="272"/>
      <c r="B74" s="486"/>
      <c r="C74" s="273"/>
      <c r="D74" s="142"/>
      <c r="E74" s="142"/>
      <c r="F74" s="142"/>
      <c r="G74" s="142"/>
      <c r="H74" s="142"/>
      <c r="I74" s="142"/>
      <c r="J74" s="90"/>
      <c r="K74" s="142"/>
      <c r="L74" s="142"/>
      <c r="M74" s="142"/>
      <c r="N74" s="445"/>
      <c r="O74" s="142"/>
      <c r="P74" s="142"/>
      <c r="Q74" s="142"/>
      <c r="R74" s="142"/>
      <c r="S74" s="142"/>
      <c r="T74" s="142"/>
      <c r="U74" s="142"/>
      <c r="V74" s="391"/>
      <c r="W74" s="301"/>
      <c r="X74" s="74"/>
      <c r="Y74" s="258" t="str">
        <f>IF(AB74="------------------","",IF(ISERROR(VLOOKUP(AB74,'Codes published on the homepage'!SpezEingetr,2,FALSE)),IF(AC74="","new specif.",""&amp;AC74),"Prod.-Code "&amp;RIGHT("00000"&amp;VLOOKUP(AB74,'Codes published on the homepage'!SpezEingetr,2,FALSE),6)))</f>
        <v/>
      </c>
      <c r="Z74" s="23" t="str">
        <f t="shared" si="23"/>
        <v/>
      </c>
      <c r="AA74" s="18" t="str">
        <f t="shared" si="24"/>
        <v/>
      </c>
      <c r="AB74" s="204" t="str">
        <f t="shared" si="25"/>
        <v>------------------</v>
      </c>
      <c r="AC74" s="245" t="str">
        <f>IF(AB74="------------------","",IF(ISERROR(VLOOKUP(AB74,'Assigned, unpublished Codes'!AG$6:AK$72,1,FALSE)),IF(ISERROR(VLOOKUP(AB74,AB$6:AB73,1,FALSE)),"","Spez.doppelt"),"neuer Code "&amp;VLOOKUP(AB74,'Assigned, unpublished Codes'!AG$6:AK$72,5,FALSE)))</f>
        <v/>
      </c>
      <c r="AD74" s="25" t="str">
        <f>IF(LEFT(Y74,6)="neue S",IF(V74="","",AND(ISERROR(VLOOKUP(V74,'Assigned, unpublished Codes'!AE64:AE151,1,FALSE)),ISERROR(VLOOKUP(V74,'Codes published on the homepage'!Z88:Z883,1,FALSE)))),"---")</f>
        <v>---</v>
      </c>
      <c r="AE74" s="394" t="str">
        <f t="shared" si="26"/>
        <v/>
      </c>
      <c r="AF74" s="395" t="str">
        <f t="shared" si="27"/>
        <v/>
      </c>
      <c r="AG74" s="394" t="str">
        <f t="shared" si="29"/>
        <v/>
      </c>
      <c r="AH74" s="394" t="str">
        <f t="shared" si="30"/>
        <v/>
      </c>
      <c r="AI74" s="394" t="str">
        <f t="shared" si="31"/>
        <v/>
      </c>
      <c r="AJ74" s="396" t="str">
        <f t="shared" si="32"/>
        <v/>
      </c>
      <c r="AK74" s="394" t="str">
        <f t="shared" si="33"/>
        <v/>
      </c>
      <c r="AL74" s="394" t="str">
        <f t="shared" si="28"/>
        <v>00000</v>
      </c>
      <c r="AM74" s="397" t="str">
        <f>IF(V74="","",IF(ISTEXT(VLOOKUP(AL74,'Codes published on the homepage'!D$6:D$1094,1,FALSE)),"Nr.vergeben",IF(ISNUMBER(VLOOKUP(V74,'Assigned, unpublished Codes'!Y$6:Y$471,1,FALSE)),"Nr.vergeben","Prod.Code neu")))</f>
        <v/>
      </c>
    </row>
    <row r="75" spans="1:39" x14ac:dyDescent="0.3">
      <c r="A75" s="272"/>
      <c r="B75" s="486"/>
      <c r="C75" s="273"/>
      <c r="D75" s="142"/>
      <c r="E75" s="142"/>
      <c r="F75" s="142"/>
      <c r="G75" s="142"/>
      <c r="H75" s="142"/>
      <c r="I75" s="142"/>
      <c r="J75" s="90"/>
      <c r="K75" s="142"/>
      <c r="L75" s="142"/>
      <c r="M75" s="142"/>
      <c r="N75" s="445"/>
      <c r="O75" s="142"/>
      <c r="P75" s="142"/>
      <c r="Q75" s="142"/>
      <c r="R75" s="142"/>
      <c r="S75" s="142"/>
      <c r="T75" s="142"/>
      <c r="U75" s="142"/>
      <c r="V75" s="391"/>
      <c r="W75" s="301"/>
      <c r="X75" s="74"/>
      <c r="Y75" s="258" t="str">
        <f>IF(AB75="------------------","",IF(ISERROR(VLOOKUP(AB75,'Codes published on the homepage'!SpezEingetr,2,FALSE)),IF(AC75="","new specif.",""&amp;AC75),"Prod.-Code "&amp;RIGHT("00000"&amp;VLOOKUP(AB75,'Codes published on the homepage'!SpezEingetr,2,FALSE),6)))</f>
        <v/>
      </c>
      <c r="Z75" s="23" t="str">
        <f t="shared" ref="Z75:Z89" si="34">IF(V75&gt;0,VALUE(V75),"")</f>
        <v/>
      </c>
      <c r="AA75" s="18" t="str">
        <f t="shared" ref="AA75:AA89" si="35">IF(ISERROR(VLOOKUP(Z75,TABLES_DRAFT,21,FALSE)),"",VLOOKUP(Z75,TABLES_DRAFT,21,FALSE))</f>
        <v/>
      </c>
      <c r="AB75" s="204" t="str">
        <f t="shared" si="25"/>
        <v>------------------</v>
      </c>
      <c r="AC75" s="245" t="str">
        <f>IF(AB75="------------------","",IF(ISERROR(VLOOKUP(AB75,'Assigned, unpublished Codes'!AG$6:AK$72,1,FALSE)),IF(ISERROR(VLOOKUP(AB75,AB$6:AB74,1,FALSE)),"","Spez.doppelt"),"neuer Code "&amp;VLOOKUP(AB75,'Assigned, unpublished Codes'!AG$6:AK$72,5,FALSE)))</f>
        <v/>
      </c>
      <c r="AD75" s="25" t="str">
        <f>IF(LEFT(Y75,6)="neue S",IF(V75="","",AND(ISERROR(VLOOKUP(V75,'Assigned, unpublished Codes'!AE65:AE152,1,FALSE)),ISERROR(VLOOKUP(V75,'Codes published on the homepage'!Z89:Z884,1,FALSE)))),"---")</f>
        <v>---</v>
      </c>
      <c r="AE75" s="394" t="str">
        <f t="shared" ref="AE75:AE89" si="36">IF(A75="","",A75)</f>
        <v/>
      </c>
      <c r="AF75" s="395" t="str">
        <f t="shared" ref="AF75:AF89" si="37">Z75</f>
        <v/>
      </c>
      <c r="AG75" s="394" t="str">
        <f t="shared" si="29"/>
        <v/>
      </c>
      <c r="AH75" s="394" t="str">
        <f t="shared" si="30"/>
        <v/>
      </c>
      <c r="AI75" s="394" t="str">
        <f t="shared" si="31"/>
        <v/>
      </c>
      <c r="AJ75" s="396" t="str">
        <f t="shared" si="32"/>
        <v/>
      </c>
      <c r="AK75" s="394" t="str">
        <f t="shared" si="33"/>
        <v/>
      </c>
      <c r="AL75" s="394" t="str">
        <f t="shared" ref="AL75:AL89" si="38">RIGHT("00000"&amp;AF75,6)</f>
        <v>00000</v>
      </c>
      <c r="AM75" s="397" t="str">
        <f>IF(V75="","",IF(ISTEXT(VLOOKUP(AL75,'Codes published on the homepage'!D$6:D$1094,1,FALSE)),"Nr.vergeben",IF(ISNUMBER(VLOOKUP(V75,'Assigned, unpublished Codes'!Y$6:Y$471,1,FALSE)),"Nr.vergeben","Prod.Code neu")))</f>
        <v/>
      </c>
    </row>
    <row r="76" spans="1:39" x14ac:dyDescent="0.3">
      <c r="A76" s="272"/>
      <c r="B76" s="486"/>
      <c r="C76" s="273"/>
      <c r="D76" s="142"/>
      <c r="E76" s="142"/>
      <c r="F76" s="142"/>
      <c r="G76" s="142"/>
      <c r="H76" s="142"/>
      <c r="I76" s="142"/>
      <c r="J76" s="90"/>
      <c r="K76" s="142"/>
      <c r="L76" s="142"/>
      <c r="M76" s="142"/>
      <c r="N76" s="445"/>
      <c r="O76" s="142"/>
      <c r="P76" s="142"/>
      <c r="Q76" s="142"/>
      <c r="R76" s="142"/>
      <c r="S76" s="142"/>
      <c r="T76" s="142"/>
      <c r="U76" s="142"/>
      <c r="V76" s="391"/>
      <c r="W76" s="301"/>
      <c r="X76" s="74"/>
      <c r="Y76" s="258" t="str">
        <f>IF(AB76="------------------","",IF(ISERROR(VLOOKUP(AB76,'Codes published on the homepage'!SpezEingetr,2,FALSE)),IF(AC76="","new specif.",""&amp;AC76),"Prod.-Code "&amp;RIGHT("00000"&amp;VLOOKUP(AB76,'Codes published on the homepage'!SpezEingetr,2,FALSE),6)))</f>
        <v/>
      </c>
      <c r="Z76" s="23" t="str">
        <f t="shared" si="34"/>
        <v/>
      </c>
      <c r="AA76" s="18" t="str">
        <f t="shared" si="35"/>
        <v/>
      </c>
      <c r="AB76" s="204" t="str">
        <f t="shared" si="25"/>
        <v>------------------</v>
      </c>
      <c r="AC76" s="245" t="str">
        <f>IF(AB76="------------------","",IF(ISERROR(VLOOKUP(AB76,'Assigned, unpublished Codes'!AG$6:AK$72,1,FALSE)),IF(ISERROR(VLOOKUP(AB76,AB$6:AB75,1,FALSE)),"","Spez.doppelt"),"neuer Code "&amp;VLOOKUP(AB76,'Assigned, unpublished Codes'!AG$6:AK$72,5,FALSE)))</f>
        <v/>
      </c>
      <c r="AD76" s="25" t="str">
        <f>IF(LEFT(Y76,6)="neue S",IF(V76="","",AND(ISERROR(VLOOKUP(V76,'Assigned, unpublished Codes'!AE66:AE153,1,FALSE)),ISERROR(VLOOKUP(V76,'Codes published on the homepage'!Z90:Z885,1,FALSE)))),"---")</f>
        <v>---</v>
      </c>
      <c r="AE76" s="394" t="str">
        <f t="shared" si="36"/>
        <v/>
      </c>
      <c r="AF76" s="395" t="str">
        <f t="shared" si="37"/>
        <v/>
      </c>
      <c r="AG76" s="394" t="str">
        <f t="shared" si="29"/>
        <v/>
      </c>
      <c r="AH76" s="394" t="str">
        <f t="shared" si="30"/>
        <v/>
      </c>
      <c r="AI76" s="394" t="str">
        <f t="shared" si="31"/>
        <v/>
      </c>
      <c r="AJ76" s="396" t="str">
        <f t="shared" si="32"/>
        <v/>
      </c>
      <c r="AK76" s="394" t="str">
        <f t="shared" si="33"/>
        <v/>
      </c>
      <c r="AL76" s="394" t="str">
        <f t="shared" si="38"/>
        <v>00000</v>
      </c>
      <c r="AM76" s="397" t="str">
        <f>IF(V76="","",IF(ISTEXT(VLOOKUP(AL76,'Codes published on the homepage'!D$6:D$1094,1,FALSE)),"Nr.vergeben",IF(ISNUMBER(VLOOKUP(V76,'Assigned, unpublished Codes'!Y$6:Y$471,1,FALSE)),"Nr.vergeben","Prod.Code neu")))</f>
        <v/>
      </c>
    </row>
    <row r="77" spans="1:39" x14ac:dyDescent="0.3">
      <c r="A77" s="272"/>
      <c r="B77" s="486"/>
      <c r="C77" s="273"/>
      <c r="D77" s="142"/>
      <c r="E77" s="142"/>
      <c r="F77" s="142"/>
      <c r="G77" s="142"/>
      <c r="H77" s="142"/>
      <c r="I77" s="142"/>
      <c r="J77" s="90"/>
      <c r="K77" s="142"/>
      <c r="L77" s="142"/>
      <c r="M77" s="142"/>
      <c r="N77" s="445"/>
      <c r="O77" s="142"/>
      <c r="P77" s="142"/>
      <c r="Q77" s="142"/>
      <c r="R77" s="142"/>
      <c r="S77" s="142"/>
      <c r="T77" s="142"/>
      <c r="U77" s="142"/>
      <c r="V77" s="391"/>
      <c r="W77" s="301"/>
      <c r="X77" s="74"/>
      <c r="Y77" s="258" t="str">
        <f>IF(AB77="------------------","",IF(ISERROR(VLOOKUP(AB77,'Codes published on the homepage'!SpezEingetr,2,FALSE)),IF(AC77="","new specif.",""&amp;AC77),"Prod.-Code "&amp;RIGHT("00000"&amp;VLOOKUP(AB77,'Codes published on the homepage'!SpezEingetr,2,FALSE),6)))</f>
        <v/>
      </c>
      <c r="Z77" s="23" t="str">
        <f>IF(V77&gt;0,VALUE(V77),"")</f>
        <v/>
      </c>
      <c r="AA77" s="18" t="str">
        <f>IF(ISERROR(VLOOKUP(Z77,TABLES_DRAFT,21,FALSE)),"",VLOOKUP(Z77,TABLES_DRAFT,21,FALSE))</f>
        <v/>
      </c>
      <c r="AB77" s="204" t="str">
        <f t="shared" si="25"/>
        <v>------------------</v>
      </c>
      <c r="AC77" s="245" t="str">
        <f>IF(AB77="------------------","",IF(ISERROR(VLOOKUP(AB77,'Assigned, unpublished Codes'!AG$6:AK$72,1,FALSE)),IF(ISERROR(VLOOKUP(AB77,AB$6:AB76,1,FALSE)),"","Spez.doppelt"),"neuer Code "&amp;VLOOKUP(AB77,'Assigned, unpublished Codes'!AG$6:AK$72,5,FALSE)))</f>
        <v/>
      </c>
      <c r="AD77" s="25" t="str">
        <f>IF(LEFT(Y77,6)="neue S",IF(V77="","",AND(ISERROR(VLOOKUP(V77,'Assigned, unpublished Codes'!AE67:AE154,1,FALSE)),ISERROR(VLOOKUP(V77,'Codes published on the homepage'!Z91:Z886,1,FALSE)))),"---")</f>
        <v>---</v>
      </c>
      <c r="AE77" s="394" t="str">
        <f t="shared" si="36"/>
        <v/>
      </c>
      <c r="AF77" s="395" t="str">
        <f t="shared" si="37"/>
        <v/>
      </c>
      <c r="AG77" s="394" t="str">
        <f t="shared" si="29"/>
        <v/>
      </c>
      <c r="AH77" s="394" t="str">
        <f t="shared" si="30"/>
        <v/>
      </c>
      <c r="AI77" s="394" t="str">
        <f t="shared" si="31"/>
        <v/>
      </c>
      <c r="AJ77" s="396" t="str">
        <f t="shared" si="32"/>
        <v/>
      </c>
      <c r="AK77" s="394" t="str">
        <f t="shared" si="33"/>
        <v/>
      </c>
      <c r="AL77" s="394" t="str">
        <f t="shared" si="38"/>
        <v>00000</v>
      </c>
      <c r="AM77" s="397" t="str">
        <f>IF(V77="","",IF(ISTEXT(VLOOKUP(AL77,'Codes published on the homepage'!D$6:D$1094,1,FALSE)),"Nr.vergeben",IF(ISNUMBER(VLOOKUP(V77,'Assigned, unpublished Codes'!Y$6:Y$471,1,FALSE)),"Nr.vergeben","Prod.Code neu")))</f>
        <v/>
      </c>
    </row>
    <row r="78" spans="1:39" x14ac:dyDescent="0.3">
      <c r="A78" s="272"/>
      <c r="B78" s="486"/>
      <c r="C78" s="273"/>
      <c r="D78" s="142"/>
      <c r="E78" s="142"/>
      <c r="F78" s="142"/>
      <c r="G78" s="142"/>
      <c r="H78" s="142"/>
      <c r="I78" s="142"/>
      <c r="J78" s="90"/>
      <c r="K78" s="142"/>
      <c r="L78" s="142"/>
      <c r="M78" s="142"/>
      <c r="N78" s="445"/>
      <c r="O78" s="142"/>
      <c r="P78" s="142"/>
      <c r="Q78" s="142"/>
      <c r="R78" s="142"/>
      <c r="S78" s="142"/>
      <c r="T78" s="142"/>
      <c r="U78" s="142"/>
      <c r="V78" s="391"/>
      <c r="W78" s="301"/>
      <c r="X78" s="74"/>
      <c r="Y78" s="258" t="str">
        <f>IF(AB78="------------------","",IF(ISERROR(VLOOKUP(AB78,'Codes published on the homepage'!SpezEingetr,2,FALSE)),IF(AC78="","new specif.",""&amp;AC78),"Prod.-Code "&amp;RIGHT("00000"&amp;VLOOKUP(AB78,'Codes published on the homepage'!SpezEingetr,2,FALSE),6)))</f>
        <v/>
      </c>
      <c r="Z78" s="23" t="str">
        <f>IF(V78&gt;0,VALUE(V78),"")</f>
        <v/>
      </c>
      <c r="AA78" s="18" t="str">
        <f>IF(ISERROR(VLOOKUP(Z78,TABLES_DRAFT,21,FALSE)),"",VLOOKUP(Z78,TABLES_DRAFT,21,FALSE))</f>
        <v/>
      </c>
      <c r="AB78" s="204" t="str">
        <f t="shared" si="25"/>
        <v>------------------</v>
      </c>
      <c r="AC78" s="245" t="str">
        <f>IF(AB78="------------------","",IF(ISERROR(VLOOKUP(AB78,'Assigned, unpublished Codes'!AG$6:AK$72,1,FALSE)),IF(ISERROR(VLOOKUP(AB78,AB$6:AB77,1,FALSE)),"","Spez.doppelt"),"neuer Code "&amp;VLOOKUP(AB78,'Assigned, unpublished Codes'!AG$6:AK$72,5,FALSE)))</f>
        <v/>
      </c>
      <c r="AD78" s="25" t="str">
        <f>IF(LEFT(Y78,6)="neue S",IF(V78="","",AND(ISERROR(VLOOKUP(V78,'Assigned, unpublished Codes'!AE68:AE155,1,FALSE)),ISERROR(VLOOKUP(V78,'Codes published on the homepage'!Z92:Z887,1,FALSE)))),"---")</f>
        <v>---</v>
      </c>
      <c r="AE78" s="394" t="str">
        <f t="shared" si="36"/>
        <v/>
      </c>
      <c r="AF78" s="395" t="str">
        <f t="shared" si="37"/>
        <v/>
      </c>
      <c r="AG78" s="394" t="str">
        <f t="shared" si="29"/>
        <v/>
      </c>
      <c r="AH78" s="394" t="str">
        <f t="shared" si="30"/>
        <v/>
      </c>
      <c r="AI78" s="394" t="str">
        <f t="shared" si="31"/>
        <v/>
      </c>
      <c r="AJ78" s="396" t="str">
        <f t="shared" si="32"/>
        <v/>
      </c>
      <c r="AK78" s="394" t="str">
        <f t="shared" si="33"/>
        <v/>
      </c>
      <c r="AL78" s="394" t="str">
        <f t="shared" si="38"/>
        <v>00000</v>
      </c>
      <c r="AM78" s="397" t="str">
        <f>IF(V78="","",IF(ISTEXT(VLOOKUP(AL78,'Codes published on the homepage'!D$6:D$1094,1,FALSE)),"Nr.vergeben",IF(ISNUMBER(VLOOKUP(V78,'Assigned, unpublished Codes'!Y$6:Y$471,1,FALSE)),"Nr.vergeben","Prod.Code neu")))</f>
        <v/>
      </c>
    </row>
    <row r="79" spans="1:39" x14ac:dyDescent="0.3">
      <c r="A79" s="272"/>
      <c r="B79" s="486"/>
      <c r="C79" s="273"/>
      <c r="D79" s="142"/>
      <c r="E79" s="142"/>
      <c r="F79" s="142"/>
      <c r="G79" s="142"/>
      <c r="H79" s="142"/>
      <c r="I79" s="142"/>
      <c r="J79" s="90"/>
      <c r="K79" s="142"/>
      <c r="L79" s="142"/>
      <c r="M79" s="142"/>
      <c r="N79" s="445"/>
      <c r="O79" s="142"/>
      <c r="P79" s="142"/>
      <c r="Q79" s="142"/>
      <c r="R79" s="142"/>
      <c r="S79" s="142"/>
      <c r="T79" s="142"/>
      <c r="U79" s="142"/>
      <c r="V79" s="391"/>
      <c r="W79" s="301"/>
      <c r="X79" s="74"/>
      <c r="Y79" s="258" t="str">
        <f>IF(AB79="------------------","",IF(ISERROR(VLOOKUP(AB79,'Codes published on the homepage'!SpezEingetr,2,FALSE)),IF(AC79="","new specif.",""&amp;AC79),"Prod.-Code "&amp;RIGHT("00000"&amp;VLOOKUP(AB79,'Codes published on the homepage'!SpezEingetr,2,FALSE),6)))</f>
        <v/>
      </c>
      <c r="Z79" s="23" t="str">
        <f t="shared" si="34"/>
        <v/>
      </c>
      <c r="AA79" s="18" t="str">
        <f t="shared" si="35"/>
        <v/>
      </c>
      <c r="AB79" s="204" t="str">
        <f t="shared" si="25"/>
        <v>------------------</v>
      </c>
      <c r="AC79" s="245" t="str">
        <f>IF(AB79="------------------","",IF(ISERROR(VLOOKUP(AB79,'Assigned, unpublished Codes'!AG$6:AK$72,1,FALSE)),IF(ISERROR(VLOOKUP(AB79,AB$6:AB78,1,FALSE)),"","Spez.doppelt"),"neuer Code "&amp;VLOOKUP(AB79,'Assigned, unpublished Codes'!AG$6:AK$72,5,FALSE)))</f>
        <v/>
      </c>
      <c r="AD79" s="25" t="str">
        <f>IF(LEFT(Y79,6)="neue S",IF(V79="","",AND(ISERROR(VLOOKUP(V79,'Assigned, unpublished Codes'!AE67:AE154,1,FALSE)),ISERROR(VLOOKUP(V79,'Codes published on the homepage'!Z91:Z886,1,FALSE)))),"---")</f>
        <v>---</v>
      </c>
      <c r="AE79" s="394" t="str">
        <f t="shared" si="36"/>
        <v/>
      </c>
      <c r="AF79" s="395" t="str">
        <f t="shared" si="37"/>
        <v/>
      </c>
      <c r="AG79" s="394" t="str">
        <f t="shared" si="29"/>
        <v/>
      </c>
      <c r="AH79" s="394" t="str">
        <f t="shared" si="30"/>
        <v/>
      </c>
      <c r="AI79" s="394" t="str">
        <f t="shared" si="31"/>
        <v/>
      </c>
      <c r="AJ79" s="396" t="str">
        <f t="shared" si="32"/>
        <v/>
      </c>
      <c r="AK79" s="394" t="str">
        <f t="shared" si="33"/>
        <v/>
      </c>
      <c r="AL79" s="394" t="str">
        <f t="shared" si="38"/>
        <v>00000</v>
      </c>
      <c r="AM79" s="397" t="str">
        <f>IF(V79="","",IF(ISTEXT(VLOOKUP(AL79,'Codes published on the homepage'!D$6:D$1094,1,FALSE)),"Nr.vergeben",IF(ISNUMBER(VLOOKUP(V79,'Assigned, unpublished Codes'!Y$6:Y$471,1,FALSE)),"Nr.vergeben","Prod.Code neu")))</f>
        <v/>
      </c>
    </row>
    <row r="80" spans="1:39" x14ac:dyDescent="0.3">
      <c r="A80" s="272"/>
      <c r="B80" s="486"/>
      <c r="C80" s="273"/>
      <c r="D80" s="142"/>
      <c r="E80" s="142"/>
      <c r="F80" s="142"/>
      <c r="G80" s="142"/>
      <c r="H80" s="142"/>
      <c r="I80" s="142"/>
      <c r="J80" s="90"/>
      <c r="K80" s="142"/>
      <c r="L80" s="142"/>
      <c r="M80" s="142"/>
      <c r="N80" s="445"/>
      <c r="O80" s="142"/>
      <c r="P80" s="142"/>
      <c r="Q80" s="142"/>
      <c r="R80" s="142"/>
      <c r="S80" s="142"/>
      <c r="T80" s="142"/>
      <c r="U80" s="142"/>
      <c r="V80" s="391"/>
      <c r="W80" s="301"/>
      <c r="X80" s="74"/>
      <c r="Y80" s="258" t="str">
        <f>IF(AB80="------------------","",IF(ISERROR(VLOOKUP(AB80,'Codes published on the homepage'!SpezEingetr,2,FALSE)),IF(AC80="","new specif.",""&amp;AC80),"Prod.-Code "&amp;RIGHT("00000"&amp;VLOOKUP(AB80,'Codes published on the homepage'!SpezEingetr,2,FALSE),6)))</f>
        <v/>
      </c>
      <c r="Z80" s="23" t="str">
        <f t="shared" si="34"/>
        <v/>
      </c>
      <c r="AA80" s="18" t="str">
        <f t="shared" si="35"/>
        <v/>
      </c>
      <c r="AB80" s="204" t="str">
        <f t="shared" si="25"/>
        <v>------------------</v>
      </c>
      <c r="AC80" s="245" t="str">
        <f>IF(AB80="------------------","",IF(ISERROR(VLOOKUP(AB80,'Assigned, unpublished Codes'!AG$6:AK$72,1,FALSE)),IF(ISERROR(VLOOKUP(AB80,AB$6:AB79,1,FALSE)),"","Spez.doppelt"),"neuer Code "&amp;VLOOKUP(AB80,'Assigned, unpublished Codes'!AG$6:AK$72,5,FALSE)))</f>
        <v/>
      </c>
      <c r="AD80" s="25" t="str">
        <f>IF(LEFT(Y80,6)="neue S",IF(V80="","",AND(ISERROR(VLOOKUP(V80,'Assigned, unpublished Codes'!AE68:AE155,1,FALSE)),ISERROR(VLOOKUP(V80,'Codes published on the homepage'!Z92:Z887,1,FALSE)))),"---")</f>
        <v>---</v>
      </c>
      <c r="AE80" s="394" t="str">
        <f t="shared" si="36"/>
        <v/>
      </c>
      <c r="AF80" s="395" t="str">
        <f t="shared" si="37"/>
        <v/>
      </c>
      <c r="AG80" s="394" t="str">
        <f t="shared" si="29"/>
        <v/>
      </c>
      <c r="AH80" s="394" t="str">
        <f t="shared" si="30"/>
        <v/>
      </c>
      <c r="AI80" s="394" t="str">
        <f t="shared" si="31"/>
        <v/>
      </c>
      <c r="AJ80" s="396" t="str">
        <f t="shared" si="32"/>
        <v/>
      </c>
      <c r="AK80" s="394" t="str">
        <f t="shared" si="33"/>
        <v/>
      </c>
      <c r="AL80" s="394" t="str">
        <f t="shared" si="38"/>
        <v>00000</v>
      </c>
      <c r="AM80" s="397" t="str">
        <f>IF(V80="","",IF(ISTEXT(VLOOKUP(AL80,'Codes published on the homepage'!D$6:D$1094,1,FALSE)),"Nr.vergeben",IF(ISNUMBER(VLOOKUP(V80,'Assigned, unpublished Codes'!Y$6:Y$471,1,FALSE)),"Nr.vergeben","Prod.Code neu")))</f>
        <v/>
      </c>
    </row>
    <row r="81" spans="1:39" x14ac:dyDescent="0.3">
      <c r="A81" s="272"/>
      <c r="B81" s="486"/>
      <c r="C81" s="273"/>
      <c r="D81" s="142"/>
      <c r="E81" s="142"/>
      <c r="F81" s="142"/>
      <c r="G81" s="142"/>
      <c r="H81" s="142"/>
      <c r="I81" s="142"/>
      <c r="J81" s="90"/>
      <c r="K81" s="142"/>
      <c r="L81" s="142"/>
      <c r="M81" s="142"/>
      <c r="N81" s="445"/>
      <c r="O81" s="142"/>
      <c r="P81" s="142"/>
      <c r="Q81" s="142"/>
      <c r="R81" s="142"/>
      <c r="S81" s="142"/>
      <c r="T81" s="142"/>
      <c r="U81" s="142"/>
      <c r="V81" s="391"/>
      <c r="W81" s="301"/>
      <c r="X81" s="74"/>
      <c r="Y81" s="258" t="str">
        <f>IF(AB81="------------------","",IF(ISERROR(VLOOKUP(AB81,'Codes published on the homepage'!SpezEingetr,2,FALSE)),IF(AC81="","new specif.",""&amp;AC81),"Prod.-Code "&amp;RIGHT("00000"&amp;VLOOKUP(AB81,'Codes published on the homepage'!SpezEingetr,2,FALSE),6)))</f>
        <v/>
      </c>
      <c r="Z81" s="23" t="str">
        <f t="shared" si="34"/>
        <v/>
      </c>
      <c r="AA81" s="18" t="str">
        <f t="shared" si="35"/>
        <v/>
      </c>
      <c r="AB81" s="204" t="str">
        <f t="shared" si="25"/>
        <v>------------------</v>
      </c>
      <c r="AC81" s="245" t="str">
        <f>IF(AB81="------------------","",IF(ISERROR(VLOOKUP(AB81,'Assigned, unpublished Codes'!AG$6:AK$72,1,FALSE)),IF(ISERROR(VLOOKUP(AB81,AB$6:AB80,1,FALSE)),"","Spez.doppelt"),"neuer Code "&amp;VLOOKUP(AB81,'Assigned, unpublished Codes'!AG$6:AK$72,5,FALSE)))</f>
        <v/>
      </c>
      <c r="AD81" s="25" t="str">
        <f>IF(LEFT(Y81,6)="neue S",IF(V81="","",AND(ISERROR(VLOOKUP(V81,'Assigned, unpublished Codes'!AE69:AE156,1,FALSE)),ISERROR(VLOOKUP(V81,'Codes published on the homepage'!Z93:Z888,1,FALSE)))),"---")</f>
        <v>---</v>
      </c>
      <c r="AE81" s="394" t="str">
        <f t="shared" si="36"/>
        <v/>
      </c>
      <c r="AF81" s="395" t="str">
        <f t="shared" si="37"/>
        <v/>
      </c>
      <c r="AG81" s="394" t="str">
        <f t="shared" si="29"/>
        <v/>
      </c>
      <c r="AH81" s="394" t="str">
        <f t="shared" si="30"/>
        <v/>
      </c>
      <c r="AI81" s="394" t="str">
        <f t="shared" si="31"/>
        <v/>
      </c>
      <c r="AJ81" s="396" t="str">
        <f t="shared" si="32"/>
        <v/>
      </c>
      <c r="AK81" s="394" t="str">
        <f t="shared" si="33"/>
        <v/>
      </c>
      <c r="AL81" s="394" t="str">
        <f t="shared" si="38"/>
        <v>00000</v>
      </c>
      <c r="AM81" s="397" t="str">
        <f>IF(V81="","",IF(ISTEXT(VLOOKUP(AL81,'Codes published on the homepage'!D$6:D$1094,1,FALSE)),"Nr.vergeben",IF(ISNUMBER(VLOOKUP(V81,'Assigned, unpublished Codes'!Y$6:Y$471,1,FALSE)),"Nr.vergeben","Prod.Code neu")))</f>
        <v/>
      </c>
    </row>
    <row r="82" spans="1:39" x14ac:dyDescent="0.3">
      <c r="A82" s="272"/>
      <c r="B82" s="486"/>
      <c r="C82" s="273"/>
      <c r="D82" s="142"/>
      <c r="E82" s="142"/>
      <c r="F82" s="142"/>
      <c r="G82" s="142"/>
      <c r="H82" s="142"/>
      <c r="I82" s="142"/>
      <c r="J82" s="90"/>
      <c r="K82" s="142"/>
      <c r="L82" s="142"/>
      <c r="M82" s="142"/>
      <c r="N82" s="445"/>
      <c r="O82" s="142"/>
      <c r="P82" s="142"/>
      <c r="Q82" s="142"/>
      <c r="R82" s="142"/>
      <c r="S82" s="142"/>
      <c r="T82" s="142"/>
      <c r="U82" s="142"/>
      <c r="V82" s="391"/>
      <c r="W82" s="301"/>
      <c r="X82" s="74"/>
      <c r="Y82" s="258" t="str">
        <f>IF(AB82="------------------","",IF(ISERROR(VLOOKUP(AB82,'Codes published on the homepage'!SpezEingetr,2,FALSE)),IF(AC82="","new specif.",""&amp;AC82),"Prod.-Code "&amp;RIGHT("00000"&amp;VLOOKUP(AB82,'Codes published on the homepage'!SpezEingetr,2,FALSE),6)))</f>
        <v/>
      </c>
      <c r="Z82" s="23" t="str">
        <f t="shared" si="34"/>
        <v/>
      </c>
      <c r="AA82" s="18" t="str">
        <f t="shared" si="35"/>
        <v/>
      </c>
      <c r="AB82" s="204" t="str">
        <f t="shared" si="25"/>
        <v>------------------</v>
      </c>
      <c r="AC82" s="245" t="str">
        <f>IF(AB82="------------------","",IF(ISERROR(VLOOKUP(AB82,'Assigned, unpublished Codes'!AG$6:AK$72,1,FALSE)),IF(ISERROR(VLOOKUP(AB82,AB$6:AB81,1,FALSE)),"","Spez.doppelt"),"neuer Code "&amp;VLOOKUP(AB82,'Assigned, unpublished Codes'!AG$6:AK$72,5,FALSE)))</f>
        <v/>
      </c>
      <c r="AD82" s="25" t="str">
        <f>IF(LEFT(Y82,6)="neue S",IF(V82="","",AND(ISERROR(VLOOKUP(V82,'Assigned, unpublished Codes'!AE70:AE157,1,FALSE)),ISERROR(VLOOKUP(V82,'Codes published on the homepage'!Z94:Z889,1,FALSE)))),"---")</f>
        <v>---</v>
      </c>
      <c r="AE82" s="394" t="str">
        <f t="shared" si="36"/>
        <v/>
      </c>
      <c r="AF82" s="395" t="str">
        <f t="shared" si="37"/>
        <v/>
      </c>
      <c r="AG82" s="394" t="str">
        <f t="shared" si="29"/>
        <v/>
      </c>
      <c r="AH82" s="394" t="str">
        <f t="shared" si="30"/>
        <v/>
      </c>
      <c r="AI82" s="394" t="str">
        <f t="shared" si="31"/>
        <v/>
      </c>
      <c r="AJ82" s="396" t="str">
        <f t="shared" si="32"/>
        <v/>
      </c>
      <c r="AK82" s="394" t="str">
        <f t="shared" si="33"/>
        <v/>
      </c>
      <c r="AL82" s="394" t="str">
        <f t="shared" si="38"/>
        <v>00000</v>
      </c>
      <c r="AM82" s="397" t="str">
        <f>IF(V82="","",IF(ISTEXT(VLOOKUP(AL82,'Codes published on the homepage'!D$6:D$1094,1,FALSE)),"Nr.vergeben",IF(ISNUMBER(VLOOKUP(V82,'Assigned, unpublished Codes'!Y$6:Y$471,1,FALSE)),"Nr.vergeben","Prod.Code neu")))</f>
        <v/>
      </c>
    </row>
    <row r="83" spans="1:39" x14ac:dyDescent="0.3">
      <c r="A83" s="272"/>
      <c r="B83" s="486"/>
      <c r="C83" s="273"/>
      <c r="D83" s="142"/>
      <c r="E83" s="142"/>
      <c r="F83" s="142"/>
      <c r="G83" s="142"/>
      <c r="H83" s="142"/>
      <c r="I83" s="142"/>
      <c r="J83" s="90"/>
      <c r="K83" s="142"/>
      <c r="L83" s="142"/>
      <c r="M83" s="142"/>
      <c r="N83" s="445"/>
      <c r="O83" s="142"/>
      <c r="P83" s="142"/>
      <c r="Q83" s="142"/>
      <c r="R83" s="142"/>
      <c r="S83" s="142"/>
      <c r="T83" s="142"/>
      <c r="U83" s="142"/>
      <c r="V83" s="391"/>
      <c r="W83" s="301"/>
      <c r="X83" s="74"/>
      <c r="Y83" s="258" t="str">
        <f>IF(AB83="------------------","",IF(ISERROR(VLOOKUP(AB83,'Codes published on the homepage'!SpezEingetr,2,FALSE)),IF(AC83="","new specif.",""&amp;AC83),"Prod.-Code "&amp;RIGHT("00000"&amp;VLOOKUP(AB83,'Codes published on the homepage'!SpezEingetr,2,FALSE),6)))</f>
        <v/>
      </c>
      <c r="Z83" s="23" t="str">
        <f t="shared" si="34"/>
        <v/>
      </c>
      <c r="AA83" s="18" t="str">
        <f t="shared" si="35"/>
        <v/>
      </c>
      <c r="AB83" s="204" t="str">
        <f t="shared" si="25"/>
        <v>------------------</v>
      </c>
      <c r="AC83" s="245" t="str">
        <f>IF(AB83="------------------","",IF(ISERROR(VLOOKUP(AB83,'Assigned, unpublished Codes'!AG$6:AK$72,1,FALSE)),IF(ISERROR(VLOOKUP(AB83,AB$6:AB82,1,FALSE)),"","Spez.doppelt"),"neuer Code "&amp;VLOOKUP(AB83,'Assigned, unpublished Codes'!AG$6:AK$72,5,FALSE)))</f>
        <v/>
      </c>
      <c r="AD83" s="25" t="str">
        <f>IF(LEFT(Y83,6)="neue S",IF(V83="","",AND(ISERROR(VLOOKUP(V83,'Assigned, unpublished Codes'!AE71:AE158,1,FALSE)),ISERROR(VLOOKUP(V83,'Codes published on the homepage'!Z95:Z890,1,FALSE)))),"---")</f>
        <v>---</v>
      </c>
      <c r="AE83" s="394" t="str">
        <f t="shared" si="36"/>
        <v/>
      </c>
      <c r="AF83" s="395" t="str">
        <f t="shared" si="37"/>
        <v/>
      </c>
      <c r="AG83" s="394" t="str">
        <f t="shared" si="29"/>
        <v/>
      </c>
      <c r="AH83" s="394" t="str">
        <f t="shared" si="30"/>
        <v/>
      </c>
      <c r="AI83" s="394" t="str">
        <f t="shared" si="31"/>
        <v/>
      </c>
      <c r="AJ83" s="396" t="str">
        <f t="shared" si="32"/>
        <v/>
      </c>
      <c r="AK83" s="394" t="str">
        <f t="shared" si="33"/>
        <v/>
      </c>
      <c r="AL83" s="394" t="str">
        <f t="shared" si="38"/>
        <v>00000</v>
      </c>
      <c r="AM83" s="397" t="str">
        <f>IF(V83="","",IF(ISTEXT(VLOOKUP(AL83,'Codes published on the homepage'!D$6:D$1094,1,FALSE)),"Nr.vergeben",IF(ISNUMBER(VLOOKUP(V83,'Assigned, unpublished Codes'!Y$6:Y$471,1,FALSE)),"Nr.vergeben","Prod.Code neu")))</f>
        <v/>
      </c>
    </row>
    <row r="84" spans="1:39" x14ac:dyDescent="0.3">
      <c r="A84" s="272"/>
      <c r="B84" s="486"/>
      <c r="C84" s="273"/>
      <c r="D84" s="142"/>
      <c r="E84" s="142"/>
      <c r="F84" s="142"/>
      <c r="G84" s="142"/>
      <c r="H84" s="142"/>
      <c r="I84" s="142"/>
      <c r="J84" s="90"/>
      <c r="K84" s="142"/>
      <c r="L84" s="142"/>
      <c r="M84" s="142"/>
      <c r="N84" s="445"/>
      <c r="O84" s="142"/>
      <c r="P84" s="142"/>
      <c r="Q84" s="142"/>
      <c r="R84" s="142"/>
      <c r="S84" s="142"/>
      <c r="T84" s="142"/>
      <c r="U84" s="142"/>
      <c r="V84" s="391"/>
      <c r="W84" s="301"/>
      <c r="X84" s="74"/>
      <c r="Y84" s="258" t="str">
        <f>IF(AB84="------------------","",IF(ISERROR(VLOOKUP(AB84,'Codes published on the homepage'!SpezEingetr,2,FALSE)),IF(AC84="","new specif.",""&amp;AC84),"Prod.-Code "&amp;RIGHT("00000"&amp;VLOOKUP(AB84,'Codes published on the homepage'!SpezEingetr,2,FALSE),6)))</f>
        <v/>
      </c>
      <c r="Z84" s="23" t="str">
        <f t="shared" si="34"/>
        <v/>
      </c>
      <c r="AA84" s="18" t="str">
        <f t="shared" si="35"/>
        <v/>
      </c>
      <c r="AB84" s="204" t="str">
        <f t="shared" si="25"/>
        <v>------------------</v>
      </c>
      <c r="AC84" s="245" t="str">
        <f>IF(AB84="------------------","",IF(ISERROR(VLOOKUP(AB84,'Assigned, unpublished Codes'!AG$6:AK$72,1,FALSE)),IF(ISERROR(VLOOKUP(AB84,AB$6:AB83,1,FALSE)),"","Spez.doppelt"),"neuer Code "&amp;VLOOKUP(AB84,'Assigned, unpublished Codes'!AG$6:AK$72,5,FALSE)))</f>
        <v/>
      </c>
      <c r="AD84" s="25" t="str">
        <f>IF(LEFT(Y84,6)="neue S",IF(V84="","",AND(ISERROR(VLOOKUP(V84,'Assigned, unpublished Codes'!AE72:AE159,1,FALSE)),ISERROR(VLOOKUP(V84,'Codes published on the homepage'!Z96:Z891,1,FALSE)))),"---")</f>
        <v>---</v>
      </c>
      <c r="AE84" s="394" t="str">
        <f t="shared" si="36"/>
        <v/>
      </c>
      <c r="AF84" s="395" t="str">
        <f t="shared" si="37"/>
        <v/>
      </c>
      <c r="AG84" s="394" t="str">
        <f t="shared" si="29"/>
        <v/>
      </c>
      <c r="AH84" s="394" t="str">
        <f t="shared" si="30"/>
        <v/>
      </c>
      <c r="AI84" s="394" t="str">
        <f t="shared" si="31"/>
        <v/>
      </c>
      <c r="AJ84" s="396" t="str">
        <f t="shared" si="32"/>
        <v/>
      </c>
      <c r="AK84" s="394" t="str">
        <f t="shared" si="33"/>
        <v/>
      </c>
      <c r="AL84" s="394" t="str">
        <f t="shared" si="38"/>
        <v>00000</v>
      </c>
      <c r="AM84" s="397" t="str">
        <f>IF(V84="","",IF(ISTEXT(VLOOKUP(AL84,'Codes published on the homepage'!D$6:D$1094,1,FALSE)),"Nr.vergeben",IF(ISNUMBER(VLOOKUP(V84,'Assigned, unpublished Codes'!Y$6:Y$471,1,FALSE)),"Nr.vergeben","Prod.Code neu")))</f>
        <v/>
      </c>
    </row>
    <row r="85" spans="1:39" x14ac:dyDescent="0.3">
      <c r="A85" s="272"/>
      <c r="B85" s="486"/>
      <c r="C85" s="273"/>
      <c r="D85" s="142"/>
      <c r="E85" s="142"/>
      <c r="F85" s="142"/>
      <c r="G85" s="142"/>
      <c r="H85" s="142"/>
      <c r="I85" s="142"/>
      <c r="J85" s="90"/>
      <c r="K85" s="142"/>
      <c r="L85" s="142"/>
      <c r="M85" s="142"/>
      <c r="N85" s="445"/>
      <c r="O85" s="142"/>
      <c r="P85" s="142"/>
      <c r="Q85" s="142"/>
      <c r="R85" s="142"/>
      <c r="S85" s="142"/>
      <c r="T85" s="142"/>
      <c r="U85" s="142"/>
      <c r="V85" s="391"/>
      <c r="W85" s="301"/>
      <c r="X85" s="74"/>
      <c r="Y85" s="258" t="str">
        <f>IF(AB85="------------------","",IF(ISERROR(VLOOKUP(AB85,'Codes published on the homepage'!SpezEingetr,2,FALSE)),IF(AC85="","new specif.",""&amp;AC85),"Prod.-Code "&amp;RIGHT("00000"&amp;VLOOKUP(AB85,'Codes published on the homepage'!SpezEingetr,2,FALSE),6)))</f>
        <v/>
      </c>
      <c r="Z85" s="23" t="str">
        <f t="shared" si="34"/>
        <v/>
      </c>
      <c r="AA85" s="18" t="str">
        <f t="shared" si="35"/>
        <v/>
      </c>
      <c r="AB85" s="204" t="str">
        <f t="shared" si="25"/>
        <v>------------------</v>
      </c>
      <c r="AC85" s="245" t="str">
        <f>IF(AB85="------------------","",IF(ISERROR(VLOOKUP(AB85,'Assigned, unpublished Codes'!AG$6:AK$72,1,FALSE)),IF(ISERROR(VLOOKUP(AB85,AB$6:AB84,1,FALSE)),"","Spez.doppelt"),"neuer Code "&amp;VLOOKUP(AB85,'Assigned, unpublished Codes'!AG$6:AK$72,5,FALSE)))</f>
        <v/>
      </c>
      <c r="AD85" s="25" t="str">
        <f>IF(LEFT(Y85,6)="neue S",IF(V85="","",AND(ISERROR(VLOOKUP(V85,'Assigned, unpublished Codes'!AE73:AE160,1,FALSE)),ISERROR(VLOOKUP(V85,'Codes published on the homepage'!Z97:Z892,1,FALSE)))),"---")</f>
        <v>---</v>
      </c>
      <c r="AE85" s="394" t="str">
        <f t="shared" si="36"/>
        <v/>
      </c>
      <c r="AF85" s="395" t="str">
        <f t="shared" si="37"/>
        <v/>
      </c>
      <c r="AG85" s="394" t="str">
        <f t="shared" si="29"/>
        <v/>
      </c>
      <c r="AH85" s="394" t="str">
        <f t="shared" si="30"/>
        <v/>
      </c>
      <c r="AI85" s="394" t="str">
        <f t="shared" si="31"/>
        <v/>
      </c>
      <c r="AJ85" s="396" t="str">
        <f t="shared" si="32"/>
        <v/>
      </c>
      <c r="AK85" s="394" t="str">
        <f t="shared" si="33"/>
        <v/>
      </c>
      <c r="AL85" s="394" t="str">
        <f t="shared" si="38"/>
        <v>00000</v>
      </c>
      <c r="AM85" s="397" t="str">
        <f>IF(V85="","",IF(ISTEXT(VLOOKUP(AL85,'Codes published on the homepage'!D$6:D$1094,1,FALSE)),"Nr.vergeben",IF(ISNUMBER(VLOOKUP(V85,'Assigned, unpublished Codes'!Y$6:Y$471,1,FALSE)),"Nr.vergeben","Prod.Code neu")))</f>
        <v/>
      </c>
    </row>
    <row r="86" spans="1:39" x14ac:dyDescent="0.3">
      <c r="A86" s="272"/>
      <c r="B86" s="486"/>
      <c r="C86" s="273"/>
      <c r="D86" s="142"/>
      <c r="E86" s="142"/>
      <c r="F86" s="142"/>
      <c r="G86" s="142"/>
      <c r="H86" s="142"/>
      <c r="I86" s="142"/>
      <c r="J86" s="90"/>
      <c r="K86" s="142"/>
      <c r="L86" s="142"/>
      <c r="M86" s="142"/>
      <c r="N86" s="445"/>
      <c r="O86" s="142"/>
      <c r="P86" s="142"/>
      <c r="Q86" s="142"/>
      <c r="R86" s="142"/>
      <c r="S86" s="142"/>
      <c r="T86" s="142"/>
      <c r="U86" s="142"/>
      <c r="V86" s="391"/>
      <c r="W86" s="301"/>
      <c r="X86" s="74"/>
      <c r="Y86" s="258" t="str">
        <f>IF(AB86="------------------","",IF(ISERROR(VLOOKUP(AB86,'Codes published on the homepage'!SpezEingetr,2,FALSE)),IF(AC86="","new specif.",""&amp;AC86),"Prod.-Code "&amp;RIGHT("00000"&amp;VLOOKUP(AB86,'Codes published on the homepage'!SpezEingetr,2,FALSE),6)))</f>
        <v/>
      </c>
      <c r="Z86" s="23" t="str">
        <f t="shared" si="34"/>
        <v/>
      </c>
      <c r="AA86" s="18" t="str">
        <f t="shared" si="35"/>
        <v/>
      </c>
      <c r="AB86" s="204" t="str">
        <f t="shared" si="25"/>
        <v>------------------</v>
      </c>
      <c r="AC86" s="245" t="str">
        <f>IF(AB86="------------------","",IF(ISERROR(VLOOKUP(AB86,'Assigned, unpublished Codes'!AG$6:AK$72,1,FALSE)),IF(ISERROR(VLOOKUP(AB86,AB$6:AB85,1,FALSE)),"","Spez.doppelt"),"neuer Code "&amp;VLOOKUP(AB86,'Assigned, unpublished Codes'!AG$6:AK$72,5,FALSE)))</f>
        <v/>
      </c>
      <c r="AD86" s="25" t="str">
        <f>IF(LEFT(Y86,6)="neue S",IF(V86="","",AND(ISERROR(VLOOKUP(V86,'Assigned, unpublished Codes'!AE74:AE161,1,FALSE)),ISERROR(VLOOKUP(V86,'Codes published on the homepage'!Z98:Z893,1,FALSE)))),"---")</f>
        <v>---</v>
      </c>
      <c r="AE86" s="394" t="str">
        <f t="shared" si="36"/>
        <v/>
      </c>
      <c r="AF86" s="395" t="str">
        <f t="shared" si="37"/>
        <v/>
      </c>
      <c r="AG86" s="394" t="str">
        <f t="shared" si="29"/>
        <v/>
      </c>
      <c r="AH86" s="394" t="str">
        <f t="shared" si="30"/>
        <v/>
      </c>
      <c r="AI86" s="394" t="str">
        <f t="shared" si="31"/>
        <v/>
      </c>
      <c r="AJ86" s="396" t="str">
        <f t="shared" si="32"/>
        <v/>
      </c>
      <c r="AK86" s="394" t="str">
        <f t="shared" si="33"/>
        <v/>
      </c>
      <c r="AL86" s="394" t="str">
        <f t="shared" si="38"/>
        <v>00000</v>
      </c>
      <c r="AM86" s="397" t="str">
        <f>IF(V86="","",IF(ISTEXT(VLOOKUP(AL86,'Codes published on the homepage'!D$6:D$1094,1,FALSE)),"Nr.vergeben",IF(ISNUMBER(VLOOKUP(V86,'Assigned, unpublished Codes'!Y$6:Y$471,1,FALSE)),"Nr.vergeben","Prod.Code neu")))</f>
        <v/>
      </c>
    </row>
    <row r="87" spans="1:39" x14ac:dyDescent="0.3">
      <c r="A87" s="272"/>
      <c r="B87" s="486"/>
      <c r="C87" s="273"/>
      <c r="D87" s="142"/>
      <c r="E87" s="142"/>
      <c r="F87" s="142"/>
      <c r="G87" s="142"/>
      <c r="H87" s="142"/>
      <c r="I87" s="142"/>
      <c r="J87" s="90"/>
      <c r="K87" s="142"/>
      <c r="L87" s="142"/>
      <c r="M87" s="142"/>
      <c r="N87" s="445"/>
      <c r="O87" s="142"/>
      <c r="P87" s="142"/>
      <c r="Q87" s="142"/>
      <c r="R87" s="142"/>
      <c r="S87" s="142"/>
      <c r="T87" s="142"/>
      <c r="U87" s="142"/>
      <c r="V87" s="391"/>
      <c r="W87" s="301"/>
      <c r="X87" s="74"/>
      <c r="Y87" s="258" t="str">
        <f>IF(AB87="------------------","",IF(ISERROR(VLOOKUP(AB87,'Codes published on the homepage'!SpezEingetr,2,FALSE)),IF(AC87="","new specif.",""&amp;AC87),"Prod.-Code "&amp;RIGHT("00000"&amp;VLOOKUP(AB87,'Codes published on the homepage'!SpezEingetr,2,FALSE),6)))</f>
        <v/>
      </c>
      <c r="Z87" s="23" t="str">
        <f t="shared" si="34"/>
        <v/>
      </c>
      <c r="AA87" s="18" t="str">
        <f t="shared" si="35"/>
        <v/>
      </c>
      <c r="AB87" s="204" t="str">
        <f t="shared" si="25"/>
        <v>------------------</v>
      </c>
      <c r="AC87" s="245" t="str">
        <f>IF(AB87="------------------","",IF(ISERROR(VLOOKUP(AB87,'Assigned, unpublished Codes'!AG$6:AK$72,1,FALSE)),IF(ISERROR(VLOOKUP(AB87,AB$6:AB86,1,FALSE)),"","Spez.doppelt"),"neuer Code "&amp;VLOOKUP(AB87,'Assigned, unpublished Codes'!AG$6:AK$72,5,FALSE)))</f>
        <v/>
      </c>
      <c r="AD87" s="25" t="str">
        <f>IF(LEFT(Y87,6)="neue S",IF(V87="","",AND(ISERROR(VLOOKUP(V87,'Assigned, unpublished Codes'!AE75:AE162,1,FALSE)),ISERROR(VLOOKUP(V87,'Codes published on the homepage'!Z99:Z894,1,FALSE)))),"---")</f>
        <v>---</v>
      </c>
      <c r="AE87" s="394" t="str">
        <f t="shared" si="36"/>
        <v/>
      </c>
      <c r="AF87" s="395" t="str">
        <f t="shared" si="37"/>
        <v/>
      </c>
      <c r="AG87" s="394" t="str">
        <f t="shared" si="29"/>
        <v/>
      </c>
      <c r="AH87" s="394" t="str">
        <f t="shared" si="30"/>
        <v/>
      </c>
      <c r="AI87" s="394" t="str">
        <f t="shared" si="31"/>
        <v/>
      </c>
      <c r="AJ87" s="396" t="str">
        <f t="shared" si="32"/>
        <v/>
      </c>
      <c r="AK87" s="394" t="str">
        <f t="shared" si="33"/>
        <v/>
      </c>
      <c r="AL87" s="394" t="str">
        <f t="shared" si="38"/>
        <v>00000</v>
      </c>
      <c r="AM87" s="397" t="str">
        <f>IF(V87="","",IF(ISTEXT(VLOOKUP(AL87,'Codes published on the homepage'!D$6:D$1094,1,FALSE)),"Nr.vergeben",IF(ISNUMBER(VLOOKUP(V87,'Assigned, unpublished Codes'!Y$6:Y$471,1,FALSE)),"Nr.vergeben","Prod.Code neu")))</f>
        <v/>
      </c>
    </row>
    <row r="88" spans="1:39" x14ac:dyDescent="0.3">
      <c r="A88" s="272"/>
      <c r="B88" s="486"/>
      <c r="C88" s="273"/>
      <c r="D88" s="142"/>
      <c r="E88" s="142"/>
      <c r="F88" s="142"/>
      <c r="G88" s="142"/>
      <c r="H88" s="142"/>
      <c r="I88" s="142"/>
      <c r="J88" s="90"/>
      <c r="K88" s="142"/>
      <c r="L88" s="142"/>
      <c r="M88" s="142"/>
      <c r="N88" s="445"/>
      <c r="O88" s="142"/>
      <c r="P88" s="142"/>
      <c r="Q88" s="142"/>
      <c r="R88" s="142"/>
      <c r="S88" s="142"/>
      <c r="T88" s="142"/>
      <c r="U88" s="142"/>
      <c r="V88" s="391"/>
      <c r="W88" s="301"/>
      <c r="X88" s="74"/>
      <c r="Y88" s="258" t="str">
        <f>IF(AB88="------------------","",IF(ISERROR(VLOOKUP(AB88,'Codes published on the homepage'!SpezEingetr,2,FALSE)),IF(AC88="","new specif.",""&amp;AC88),"Prod.-Code "&amp;RIGHT("00000"&amp;VLOOKUP(AB88,'Codes published on the homepage'!SpezEingetr,2,FALSE),6)))</f>
        <v/>
      </c>
      <c r="Z88" s="23" t="str">
        <f t="shared" si="34"/>
        <v/>
      </c>
      <c r="AA88" s="18" t="str">
        <f t="shared" si="35"/>
        <v/>
      </c>
      <c r="AB88" s="204" t="str">
        <f t="shared" si="25"/>
        <v>------------------</v>
      </c>
      <c r="AC88" s="245" t="str">
        <f>IF(AB88="------------------","",IF(ISERROR(VLOOKUP(AB88,'Assigned, unpublished Codes'!AG$6:AK$72,1,FALSE)),IF(ISERROR(VLOOKUP(AB88,AB$6:AB87,1,FALSE)),"","Spez.doppelt"),"neuer Code "&amp;VLOOKUP(AB88,'Assigned, unpublished Codes'!AG$6:AK$72,5,FALSE)))</f>
        <v/>
      </c>
      <c r="AD88" s="25" t="str">
        <f>IF(LEFT(Y88,6)="neue S",IF(V88="","",AND(ISERROR(VLOOKUP(V88,'Assigned, unpublished Codes'!AE76:AE163,1,FALSE)),ISERROR(VLOOKUP(V88,'Codes published on the homepage'!Z100:Z895,1,FALSE)))),"---")</f>
        <v>---</v>
      </c>
      <c r="AE88" s="394" t="str">
        <f t="shared" si="36"/>
        <v/>
      </c>
      <c r="AF88" s="395" t="str">
        <f t="shared" si="37"/>
        <v/>
      </c>
      <c r="AG88" s="394" t="str">
        <f t="shared" si="29"/>
        <v/>
      </c>
      <c r="AH88" s="394" t="str">
        <f t="shared" si="30"/>
        <v/>
      </c>
      <c r="AI88" s="394" t="str">
        <f t="shared" si="31"/>
        <v/>
      </c>
      <c r="AJ88" s="396" t="str">
        <f t="shared" si="32"/>
        <v/>
      </c>
      <c r="AK88" s="394" t="str">
        <f t="shared" si="33"/>
        <v/>
      </c>
      <c r="AL88" s="394" t="str">
        <f t="shared" si="38"/>
        <v>00000</v>
      </c>
      <c r="AM88" s="397" t="str">
        <f>IF(V88="","",IF(ISTEXT(VLOOKUP(AL88,'Codes published on the homepage'!D$6:D$1094,1,FALSE)),"Nr.vergeben",IF(ISNUMBER(VLOOKUP(V88,'Assigned, unpublished Codes'!Y$6:Y$471,1,FALSE)),"Nr.vergeben","Prod.Code neu")))</f>
        <v/>
      </c>
    </row>
    <row r="89" spans="1:39" x14ac:dyDescent="0.3">
      <c r="A89" s="272"/>
      <c r="B89" s="486"/>
      <c r="C89" s="273"/>
      <c r="D89" s="142"/>
      <c r="E89" s="142"/>
      <c r="F89" s="142"/>
      <c r="G89" s="142"/>
      <c r="H89" s="142"/>
      <c r="I89" s="142"/>
      <c r="J89" s="90"/>
      <c r="K89" s="142"/>
      <c r="L89" s="142"/>
      <c r="M89" s="142"/>
      <c r="N89" s="445"/>
      <c r="O89" s="142"/>
      <c r="P89" s="142"/>
      <c r="Q89" s="142"/>
      <c r="R89" s="142"/>
      <c r="S89" s="142"/>
      <c r="T89" s="142"/>
      <c r="U89" s="142"/>
      <c r="V89" s="391"/>
      <c r="W89" s="301"/>
      <c r="X89" s="74"/>
      <c r="Y89" s="258" t="str">
        <f>IF(AB89="------------------","",IF(ISERROR(VLOOKUP(AB89,'Codes published on the homepage'!SpezEingetr,2,FALSE)),IF(AC89="","new specif.",""&amp;AC89),"Prod.-Code "&amp;RIGHT("00000"&amp;VLOOKUP(AB89,'Codes published on the homepage'!SpezEingetr,2,FALSE),6)))</f>
        <v/>
      </c>
      <c r="Z89" s="23" t="str">
        <f t="shared" si="34"/>
        <v/>
      </c>
      <c r="AA89" s="18" t="str">
        <f t="shared" si="35"/>
        <v/>
      </c>
      <c r="AB89" s="204" t="str">
        <f t="shared" si="25"/>
        <v>------------------</v>
      </c>
      <c r="AC89" s="245" t="str">
        <f>IF(AB89="------------------","",IF(ISERROR(VLOOKUP(AB89,'Assigned, unpublished Codes'!AG$6:AK$72,1,FALSE)),IF(ISERROR(VLOOKUP(AB89,AB$6:AB88,1,FALSE)),"","Spez.doppelt"),"neuer Code "&amp;VLOOKUP(AB89,'Assigned, unpublished Codes'!AG$6:AK$72,5,FALSE)))</f>
        <v/>
      </c>
      <c r="AD89" s="25" t="str">
        <f>IF(LEFT(Y89,6)="neue S",IF(V89="","",AND(ISERROR(VLOOKUP(V89,'Assigned, unpublished Codes'!AE77:AE164,1,FALSE)),ISERROR(VLOOKUP(V89,'Codes published on the homepage'!Z101:Z896,1,FALSE)))),"---")</f>
        <v>---</v>
      </c>
      <c r="AE89" s="394" t="str">
        <f t="shared" si="36"/>
        <v/>
      </c>
      <c r="AF89" s="395" t="str">
        <f t="shared" si="37"/>
        <v/>
      </c>
      <c r="AG89" s="394" t="str">
        <f t="shared" si="29"/>
        <v/>
      </c>
      <c r="AH89" s="394" t="str">
        <f t="shared" si="30"/>
        <v/>
      </c>
      <c r="AI89" s="394" t="str">
        <f t="shared" si="31"/>
        <v/>
      </c>
      <c r="AJ89" s="396" t="str">
        <f t="shared" si="32"/>
        <v/>
      </c>
      <c r="AK89" s="394" t="str">
        <f t="shared" si="33"/>
        <v/>
      </c>
      <c r="AL89" s="394" t="str">
        <f t="shared" si="38"/>
        <v>00000</v>
      </c>
      <c r="AM89" s="397" t="str">
        <f>IF(V89="","",IF(ISTEXT(VLOOKUP(AL89,'Codes published on the homepage'!D$6:D$1094,1,FALSE)),"Nr.vergeben",IF(ISNUMBER(VLOOKUP(V89,'Assigned, unpublished Codes'!Y$6:Y$471,1,FALSE)),"Nr.vergeben","Prod.Code neu")))</f>
        <v/>
      </c>
    </row>
    <row r="90" spans="1:39" x14ac:dyDescent="0.3">
      <c r="A90" s="70"/>
      <c r="B90" s="52"/>
      <c r="C90" s="52"/>
      <c r="D90" s="52"/>
      <c r="E90" s="52"/>
      <c r="F90" s="52"/>
      <c r="G90" s="52"/>
      <c r="H90" s="52"/>
      <c r="I90" s="52"/>
      <c r="J90" s="52">
        <v>2</v>
      </c>
      <c r="K90" s="52"/>
      <c r="L90" s="52"/>
      <c r="M90" s="52"/>
      <c r="N90" s="52"/>
      <c r="O90" s="52"/>
      <c r="P90" s="52"/>
      <c r="Q90" s="52"/>
      <c r="R90" s="52"/>
      <c r="S90" s="52"/>
      <c r="T90" s="52"/>
      <c r="U90" s="52"/>
      <c r="V90" s="323" t="s">
        <v>327</v>
      </c>
      <c r="W90" s="323" t="s">
        <v>327</v>
      </c>
      <c r="X90" s="323" t="s">
        <v>327</v>
      </c>
      <c r="Y90" s="323" t="s">
        <v>327</v>
      </c>
      <c r="Z90" s="323" t="s">
        <v>327</v>
      </c>
      <c r="AA90" s="72"/>
      <c r="AB90" s="72"/>
      <c r="AC90" s="72"/>
      <c r="AD90" s="72"/>
      <c r="AE90" s="72"/>
      <c r="AF90" s="72"/>
      <c r="AG90" s="72"/>
      <c r="AH90" s="72"/>
      <c r="AI90" s="72"/>
      <c r="AJ90" s="72"/>
      <c r="AK90" s="72"/>
      <c r="AL90" s="72"/>
      <c r="AM90" s="72"/>
    </row>
    <row r="91" spans="1:39" x14ac:dyDescent="0.3">
      <c r="W91" s="322"/>
      <c r="Y91" s="73" t="str">
        <f>IF(ISNUMBER(C91),IF(ISERROR(VLOOKUP(AB91,#REF!,2,FALSE)),IF(ISERROR(VLOOKUP(AB91,SpezNeu,4,FALSE)),"neue Spezifikation","s. neue C. "&amp;VLOOKUP(AB91,SpezNeu,5,FALSE)),"s. eingetr. C."&amp;VLOOKUP(AB91,#REF!,2,FALSE)),"")</f>
        <v/>
      </c>
    </row>
    <row r="92" spans="1:39" x14ac:dyDescent="0.3">
      <c r="W92" s="322"/>
      <c r="Y92" s="73" t="str">
        <f>IF(ISNUMBER(C92),IF(ISERROR(VLOOKUP(AB92,#REF!,2,FALSE)),IF(ISERROR(VLOOKUP(AB92,SpezNeu,4,FALSE)),"neue Spezifikation","s. neue C. "&amp;VLOOKUP(AB92,SpezNeu,5,FALSE)),"s. eingetr. C."&amp;VLOOKUP(AB92,#REF!,2,FALSE)),"")</f>
        <v/>
      </c>
    </row>
    <row r="93" spans="1:39" x14ac:dyDescent="0.3">
      <c r="W93" s="322"/>
      <c r="Y93" s="73" t="str">
        <f>IF(ISNUMBER(C93),IF(ISERROR(VLOOKUP(AB93,#REF!,2,FALSE)),IF(ISERROR(VLOOKUP(AB93,SpezNeu,4,FALSE)),"neue Spezifikation","s. neue C. "&amp;VLOOKUP(AB93,SpezNeu,5,FALSE)),"s. eingetr. C."&amp;VLOOKUP(AB93,#REF!,2,FALSE)),"")</f>
        <v/>
      </c>
    </row>
    <row r="94" spans="1:39" x14ac:dyDescent="0.3">
      <c r="W94" s="322"/>
      <c r="Y94" s="73" t="str">
        <f>IF(ISNUMBER(C94),IF(ISERROR(VLOOKUP(AB94,#REF!,2,FALSE)),IF(ISERROR(VLOOKUP(AB94,SpezNeu,4,FALSE)),"neue Spezifikation","s. neue C. "&amp;VLOOKUP(AB94,SpezNeu,5,FALSE)),"s. eingetr. C."&amp;VLOOKUP(AB94,#REF!,2,FALSE)),"")</f>
        <v/>
      </c>
    </row>
    <row r="95" spans="1:39" x14ac:dyDescent="0.3">
      <c r="W95" s="322"/>
      <c r="Y95" s="73" t="str">
        <f>IF(ISNUMBER(C95),IF(ISERROR(VLOOKUP(AB95,#REF!,2,FALSE)),IF(ISERROR(VLOOKUP(AB95,SpezNeu,4,FALSE)),"neue Spezifikation","s. neue C. "&amp;VLOOKUP(AB95,SpezNeu,5,FALSE)),"s. eingetr. C."&amp;VLOOKUP(AB95,#REF!,2,FALSE)),"")</f>
        <v/>
      </c>
    </row>
    <row r="96" spans="1:39" x14ac:dyDescent="0.3">
      <c r="W96" s="322"/>
      <c r="Y96" s="73" t="str">
        <f>IF(ISNUMBER(C96),IF(ISERROR(VLOOKUP(AB96,#REF!,2,FALSE)),IF(ISERROR(VLOOKUP(AB96,SpezNeu,4,FALSE)),"neue Spezifikation","s. neue C. "&amp;VLOOKUP(AB96,SpezNeu,5,FALSE)),"s. eingetr. C."&amp;VLOOKUP(AB96,#REF!,2,FALSE)),"")</f>
        <v/>
      </c>
    </row>
    <row r="97" spans="23:25" x14ac:dyDescent="0.3">
      <c r="W97" s="322"/>
      <c r="Y97" s="73" t="str">
        <f>IF(ISNUMBER(C97),IF(ISERROR(VLOOKUP(AB97,#REF!,2,FALSE)),IF(ISERROR(VLOOKUP(AB97,SpezNeu,4,FALSE)),"neue Spezifikation","s. neue C. "&amp;VLOOKUP(AB97,SpezNeu,5,FALSE)),"s. eingetr. C."&amp;VLOOKUP(AB97,#REF!,2,FALSE)),"")</f>
        <v/>
      </c>
    </row>
    <row r="98" spans="23:25" x14ac:dyDescent="0.3">
      <c r="W98" s="322"/>
      <c r="Y98" s="73" t="str">
        <f>IF(ISNUMBER(C98),IF(ISERROR(VLOOKUP(AB98,#REF!,2,FALSE)),IF(ISERROR(VLOOKUP(AB98,SpezNeu,4,FALSE)),"neue Spezifikation","s. neue C. "&amp;VLOOKUP(AB98,SpezNeu,5,FALSE)),"s. eingetr. C."&amp;VLOOKUP(AB98,#REF!,2,FALSE)),"")</f>
        <v/>
      </c>
    </row>
    <row r="99" spans="23:25" x14ac:dyDescent="0.3">
      <c r="W99" s="322"/>
      <c r="Y99" s="73" t="str">
        <f>IF(ISNUMBER(C99),IF(ISERROR(VLOOKUP(AB99,#REF!,2,FALSE)),IF(ISERROR(VLOOKUP(AB99,SpezNeu,4,FALSE)),"neue Spezifikation","s. neue C. "&amp;VLOOKUP(AB99,SpezNeu,5,FALSE)),"s. eingetr. C."&amp;VLOOKUP(AB99,#REF!,2,FALSE)),"")</f>
        <v/>
      </c>
    </row>
    <row r="100" spans="23:25" x14ac:dyDescent="0.3">
      <c r="W100" s="322"/>
      <c r="Y100" s="73" t="str">
        <f>IF(ISNUMBER(C100),IF(ISERROR(VLOOKUP(AB100,#REF!,2,FALSE)),IF(ISERROR(VLOOKUP(AB100,SpezNeu,4,FALSE)),"neue Spezifikation","s. neue C. "&amp;VLOOKUP(AB100,SpezNeu,5,FALSE)),"s. eingetr. C."&amp;VLOOKUP(AB100,#REF!,2,FALSE)),"")</f>
        <v/>
      </c>
    </row>
    <row r="101" spans="23:25" x14ac:dyDescent="0.3">
      <c r="W101" s="322"/>
      <c r="Y101" s="73" t="str">
        <f>IF(ISNUMBER(C101),IF(ISERROR(VLOOKUP(AB101,#REF!,2,FALSE)),IF(ISERROR(VLOOKUP(AB101,SpezNeu,4,FALSE)),"neue Spezifikation","s. neue C. "&amp;VLOOKUP(AB101,SpezNeu,5,FALSE)),"s. eingetr. C."&amp;VLOOKUP(AB101,#REF!,2,FALSE)),"")</f>
        <v/>
      </c>
    </row>
    <row r="102" spans="23:25" x14ac:dyDescent="0.3">
      <c r="W102" s="322"/>
      <c r="Y102" s="73" t="str">
        <f>IF(ISNUMBER(C102),IF(ISERROR(VLOOKUP(AB102,#REF!,2,FALSE)),IF(ISERROR(VLOOKUP(AB102,SpezNeu,4,FALSE)),"neue Spezifikation","s. neue C. "&amp;VLOOKUP(AB102,SpezNeu,5,FALSE)),"s. eingetr. C."&amp;VLOOKUP(AB102,#REF!,2,FALSE)),"")</f>
        <v/>
      </c>
    </row>
    <row r="103" spans="23:25" x14ac:dyDescent="0.3">
      <c r="W103" s="322"/>
      <c r="Y103" s="73" t="str">
        <f>IF(ISNUMBER(C103),IF(ISERROR(VLOOKUP(AB103,#REF!,2,FALSE)),IF(ISERROR(VLOOKUP(AB103,SpezNeu,4,FALSE)),"neue Spezifikation","s. neue C. "&amp;VLOOKUP(AB103,SpezNeu,5,FALSE)),"s. eingetr. C."&amp;VLOOKUP(AB103,#REF!,2,FALSE)),"")</f>
        <v/>
      </c>
    </row>
    <row r="104" spans="23:25" x14ac:dyDescent="0.3">
      <c r="W104" s="322"/>
      <c r="Y104" s="73" t="str">
        <f>IF(ISNUMBER(C104),IF(ISERROR(VLOOKUP(AB104,#REF!,2,FALSE)),IF(ISERROR(VLOOKUP(AB104,SpezNeu,4,FALSE)),"neue Spezifikation","s. neue C. "&amp;VLOOKUP(AB104,SpezNeu,5,FALSE)),"s. eingetr. C."&amp;VLOOKUP(AB104,#REF!,2,FALSE)),"")</f>
        <v/>
      </c>
    </row>
    <row r="105" spans="23:25" x14ac:dyDescent="0.3">
      <c r="W105" s="322"/>
      <c r="Y105" s="73" t="str">
        <f>IF(ISNUMBER(C105),IF(ISERROR(VLOOKUP(AB105,#REF!,2,FALSE)),IF(ISERROR(VLOOKUP(AB105,SpezNeu,4,FALSE)),"neue Spezifikation","s. neue C. "&amp;VLOOKUP(AB105,SpezNeu,5,FALSE)),"s. eingetr. C."&amp;VLOOKUP(AB105,#REF!,2,FALSE)),"")</f>
        <v/>
      </c>
    </row>
    <row r="106" spans="23:25" x14ac:dyDescent="0.3">
      <c r="W106" s="322"/>
      <c r="Y106" s="73" t="str">
        <f>IF(ISNUMBER(C106),IF(ISERROR(VLOOKUP(AB106,#REF!,2,FALSE)),IF(ISERROR(VLOOKUP(AB106,SpezNeu,4,FALSE)),"neue Spezifikation","s. neue C. "&amp;VLOOKUP(AB106,SpezNeu,5,FALSE)),"s. eingetr. C."&amp;VLOOKUP(AB106,#REF!,2,FALSE)),"")</f>
        <v/>
      </c>
    </row>
    <row r="107" spans="23:25" x14ac:dyDescent="0.3">
      <c r="W107" s="322"/>
      <c r="Y107" s="73" t="str">
        <f>IF(ISNUMBER(C107),IF(ISERROR(VLOOKUP(AB107,#REF!,2,FALSE)),IF(ISERROR(VLOOKUP(AB107,SpezNeu,4,FALSE)),"neue Spezifikation","s. neue C. "&amp;VLOOKUP(AB107,SpezNeu,5,FALSE)),"s. eingetr. C."&amp;VLOOKUP(AB107,#REF!,2,FALSE)),"")</f>
        <v/>
      </c>
    </row>
    <row r="108" spans="23:25" x14ac:dyDescent="0.3">
      <c r="W108" s="322"/>
      <c r="Y108" s="73" t="str">
        <f>IF(ISNUMBER(C108),IF(ISERROR(VLOOKUP(AB108,#REF!,2,FALSE)),IF(ISERROR(VLOOKUP(AB108,SpezNeu,4,FALSE)),"neue Spezifikation","s. neue C. "&amp;VLOOKUP(AB108,SpezNeu,5,FALSE)),"s. eingetr. C."&amp;VLOOKUP(AB108,#REF!,2,FALSE)),"")</f>
        <v/>
      </c>
    </row>
    <row r="109" spans="23:25" x14ac:dyDescent="0.3">
      <c r="W109" s="322"/>
      <c r="Y109" s="73" t="str">
        <f>IF(ISNUMBER(C109),IF(ISERROR(VLOOKUP(AB109,#REF!,2,FALSE)),IF(ISERROR(VLOOKUP(AB109,SpezNeu,4,FALSE)),"neue Spezifikation","s. neue C. "&amp;VLOOKUP(AB109,SpezNeu,5,FALSE)),"s. eingetr. C."&amp;VLOOKUP(AB109,#REF!,2,FALSE)),"")</f>
        <v/>
      </c>
    </row>
    <row r="110" spans="23:25" x14ac:dyDescent="0.3">
      <c r="W110" s="322"/>
      <c r="Y110" s="73" t="str">
        <f>IF(ISNUMBER(C110),IF(ISERROR(VLOOKUP(AB110,#REF!,2,FALSE)),IF(ISERROR(VLOOKUP(AB110,SpezNeu,4,FALSE)),"neue Spezifikation","s. neue C. "&amp;VLOOKUP(AB110,SpezNeu,5,FALSE)),"s. eingetr. C."&amp;VLOOKUP(AB110,#REF!,2,FALSE)),"")</f>
        <v/>
      </c>
    </row>
    <row r="111" spans="23:25" x14ac:dyDescent="0.3">
      <c r="W111" s="322"/>
      <c r="Y111" s="73" t="str">
        <f>IF(ISNUMBER(C111),IF(ISERROR(VLOOKUP(AB111,#REF!,2,FALSE)),IF(ISERROR(VLOOKUP(AB111,SpezNeu,4,FALSE)),"neue Spezifikation","s. neue C. "&amp;VLOOKUP(AB111,SpezNeu,5,FALSE)),"s. eingetr. C."&amp;VLOOKUP(AB111,#REF!,2,FALSE)),"")</f>
        <v/>
      </c>
    </row>
    <row r="112" spans="23:25" x14ac:dyDescent="0.3">
      <c r="W112" s="322"/>
      <c r="Y112" s="73" t="str">
        <f>IF(ISNUMBER(C112),IF(ISERROR(VLOOKUP(AB112,#REF!,2,FALSE)),IF(ISERROR(VLOOKUP(AB112,SpezNeu,4,FALSE)),"neue Spezifikation","s. neue C. "&amp;VLOOKUP(AB112,SpezNeu,5,FALSE)),"s. eingetr. C."&amp;VLOOKUP(AB112,#REF!,2,FALSE)),"")</f>
        <v/>
      </c>
    </row>
    <row r="113" spans="23:25" x14ac:dyDescent="0.3">
      <c r="W113" s="322"/>
      <c r="Y113" s="73" t="str">
        <f>IF(ISNUMBER(C113),IF(ISERROR(VLOOKUP(AB113,#REF!,2,FALSE)),IF(ISERROR(VLOOKUP(AB113,SpezNeu,4,FALSE)),"neue Spezifikation","s. neue C. "&amp;VLOOKUP(AB113,SpezNeu,5,FALSE)),"s. eingetr. C."&amp;VLOOKUP(AB113,#REF!,2,FALSE)),"")</f>
        <v/>
      </c>
    </row>
    <row r="114" spans="23:25" x14ac:dyDescent="0.3">
      <c r="W114" s="322"/>
      <c r="Y114" s="73" t="str">
        <f>IF(ISNUMBER(C114),IF(ISERROR(VLOOKUP(AB114,#REF!,2,FALSE)),IF(ISERROR(VLOOKUP(AB114,SpezNeu,4,FALSE)),"neue Spezifikation","s. neue C. "&amp;VLOOKUP(AB114,SpezNeu,5,FALSE)),"s. eingetr. C."&amp;VLOOKUP(AB114,#REF!,2,FALSE)),"")</f>
        <v/>
      </c>
    </row>
    <row r="115" spans="23:25" x14ac:dyDescent="0.3">
      <c r="W115" s="322"/>
      <c r="Y115" s="73" t="str">
        <f>IF(ISNUMBER(C115),IF(ISERROR(VLOOKUP(AB115,#REF!,2,FALSE)),IF(ISERROR(VLOOKUP(AB115,SpezNeu,4,FALSE)),"neue Spezifikation","s. neue C. "&amp;VLOOKUP(AB115,SpezNeu,5,FALSE)),"s. eingetr. C."&amp;VLOOKUP(AB115,#REF!,2,FALSE)),"")</f>
        <v/>
      </c>
    </row>
    <row r="116" spans="23:25" x14ac:dyDescent="0.3">
      <c r="W116" s="322"/>
      <c r="Y116" s="73" t="str">
        <f>IF(ISNUMBER(C116),IF(ISERROR(VLOOKUP(AB116,#REF!,2,FALSE)),IF(ISERROR(VLOOKUP(AB116,SpezNeu,4,FALSE)),"neue Spezifikation","s. neue C. "&amp;VLOOKUP(AB116,SpezNeu,5,FALSE)),"s. eingetr. C."&amp;VLOOKUP(AB116,#REF!,2,FALSE)),"")</f>
        <v/>
      </c>
    </row>
    <row r="117" spans="23:25" x14ac:dyDescent="0.3">
      <c r="W117" s="322"/>
      <c r="Y117" s="73" t="str">
        <f>IF(ISNUMBER(C117),IF(ISERROR(VLOOKUP(AB117,#REF!,2,FALSE)),IF(ISERROR(VLOOKUP(AB117,SpezNeu,4,FALSE)),"neue Spezifikation","s. neue C. "&amp;VLOOKUP(AB117,SpezNeu,5,FALSE)),"s. eingetr. C."&amp;VLOOKUP(AB117,#REF!,2,FALSE)),"")</f>
        <v/>
      </c>
    </row>
    <row r="118" spans="23:25" x14ac:dyDescent="0.3">
      <c r="W118" s="322"/>
      <c r="Y118" s="73" t="str">
        <f>IF(ISNUMBER(C118),IF(ISERROR(VLOOKUP(AB118,#REF!,2,FALSE)),IF(ISERROR(VLOOKUP(AB118,SpezNeu,4,FALSE)),"neue Spezifikation","s. neue C. "&amp;VLOOKUP(AB118,SpezNeu,5,FALSE)),"s. eingetr. C."&amp;VLOOKUP(AB118,#REF!,2,FALSE)),"")</f>
        <v/>
      </c>
    </row>
    <row r="119" spans="23:25" x14ac:dyDescent="0.3">
      <c r="W119" s="322"/>
      <c r="Y119" s="73" t="str">
        <f>IF(ISNUMBER(C119),IF(ISERROR(VLOOKUP(AB119,#REF!,2,FALSE)),IF(ISERROR(VLOOKUP(AB119,SpezNeu,4,FALSE)),"neue Spezifikation","s. neue C. "&amp;VLOOKUP(AB119,SpezNeu,5,FALSE)),"s. eingetr. C."&amp;VLOOKUP(AB119,#REF!,2,FALSE)),"")</f>
        <v/>
      </c>
    </row>
    <row r="120" spans="23:25" x14ac:dyDescent="0.3">
      <c r="W120" s="322"/>
      <c r="Y120" s="73" t="str">
        <f>IF(ISNUMBER(C120),IF(ISERROR(VLOOKUP(AB120,#REF!,2,FALSE)),IF(ISERROR(VLOOKUP(AB120,SpezNeu,4,FALSE)),"neue Spezifikation","s. neue C. "&amp;VLOOKUP(AB120,SpezNeu,5,FALSE)),"s. eingetr. C."&amp;VLOOKUP(AB120,#REF!,2,FALSE)),"")</f>
        <v/>
      </c>
    </row>
    <row r="121" spans="23:25" x14ac:dyDescent="0.3">
      <c r="W121" s="322"/>
      <c r="Y121" s="73" t="str">
        <f>IF(ISNUMBER(C121),IF(ISERROR(VLOOKUP(AB121,#REF!,2,FALSE)),IF(ISERROR(VLOOKUP(AB121,SpezNeu,4,FALSE)),"neue Spezifikation","s. neue C. "&amp;VLOOKUP(AB121,SpezNeu,5,FALSE)),"s. eingetr. C."&amp;VLOOKUP(AB121,#REF!,2,FALSE)),"")</f>
        <v/>
      </c>
    </row>
    <row r="122" spans="23:25" x14ac:dyDescent="0.3">
      <c r="W122" s="322"/>
      <c r="Y122" s="73" t="str">
        <f>IF(ISNUMBER(C122),IF(ISERROR(VLOOKUP(AB122,#REF!,2,FALSE)),IF(ISERROR(VLOOKUP(AB122,SpezNeu,4,FALSE)),"neue Spezifikation","s. neue C. "&amp;VLOOKUP(AB122,SpezNeu,5,FALSE)),"s. eingetr. C."&amp;VLOOKUP(AB122,#REF!,2,FALSE)),"")</f>
        <v/>
      </c>
    </row>
    <row r="123" spans="23:25" x14ac:dyDescent="0.3">
      <c r="W123" s="322"/>
      <c r="Y123" s="73" t="str">
        <f>IF(ISNUMBER(C123),IF(ISERROR(VLOOKUP(AB123,#REF!,2,FALSE)),IF(ISERROR(VLOOKUP(AB123,SpezNeu,4,FALSE)),"neue Spezifikation","s. neue C. "&amp;VLOOKUP(AB123,SpezNeu,5,FALSE)),"s. eingetr. C."&amp;VLOOKUP(AB123,#REF!,2,FALSE)),"")</f>
        <v/>
      </c>
    </row>
    <row r="124" spans="23:25" x14ac:dyDescent="0.3">
      <c r="W124" s="322"/>
      <c r="Y124" s="73" t="str">
        <f>IF(ISNUMBER(C124),IF(ISERROR(VLOOKUP(AB124,#REF!,2,FALSE)),IF(ISERROR(VLOOKUP(AB124,SpezNeu,4,FALSE)),"neue Spezifikation","s. neue C. "&amp;VLOOKUP(AB124,SpezNeu,5,FALSE)),"s. eingetr. C."&amp;VLOOKUP(AB124,#REF!,2,FALSE)),"")</f>
        <v/>
      </c>
    </row>
    <row r="125" spans="23:25" x14ac:dyDescent="0.3">
      <c r="W125" s="322"/>
      <c r="Y125" s="73" t="str">
        <f>IF(ISNUMBER(C125),IF(ISERROR(VLOOKUP(AB125,#REF!,2,FALSE)),IF(ISERROR(VLOOKUP(AB125,SpezNeu,4,FALSE)),"neue Spezifikation","s. neue C. "&amp;VLOOKUP(AB125,SpezNeu,5,FALSE)),"s. eingetr. C."&amp;VLOOKUP(AB125,#REF!,2,FALSE)),"")</f>
        <v/>
      </c>
    </row>
    <row r="126" spans="23:25" x14ac:dyDescent="0.3">
      <c r="W126" s="322"/>
      <c r="Y126" s="73" t="str">
        <f>IF(ISNUMBER(C126),IF(ISERROR(VLOOKUP(AB126,#REF!,2,FALSE)),IF(ISERROR(VLOOKUP(AB126,SpezNeu,4,FALSE)),"neue Spezifikation","s. neue C. "&amp;VLOOKUP(AB126,SpezNeu,5,FALSE)),"s. eingetr. C."&amp;VLOOKUP(AB126,#REF!,2,FALSE)),"")</f>
        <v/>
      </c>
    </row>
    <row r="127" spans="23:25" x14ac:dyDescent="0.3">
      <c r="W127" s="322"/>
      <c r="Y127" s="73" t="str">
        <f>IF(ISNUMBER(C127),IF(ISERROR(VLOOKUP(AB127,#REF!,2,FALSE)),IF(ISERROR(VLOOKUP(AB127,SpezNeu,4,FALSE)),"neue Spezifikation","s. neue C. "&amp;VLOOKUP(AB127,SpezNeu,5,FALSE)),"s. eingetr. C."&amp;VLOOKUP(AB127,#REF!,2,FALSE)),"")</f>
        <v/>
      </c>
    </row>
    <row r="128" spans="23:25" x14ac:dyDescent="0.3">
      <c r="W128" s="322"/>
      <c r="Y128" s="73" t="str">
        <f>IF(ISNUMBER(C128),IF(ISERROR(VLOOKUP(AB128,#REF!,2,FALSE)),IF(ISERROR(VLOOKUP(AB128,SpezNeu,4,FALSE)),"neue Spezifikation","s. neue C. "&amp;VLOOKUP(AB128,SpezNeu,5,FALSE)),"s. eingetr. C."&amp;VLOOKUP(AB128,#REF!,2,FALSE)),"")</f>
        <v/>
      </c>
    </row>
    <row r="129" spans="23:25" x14ac:dyDescent="0.3">
      <c r="W129" s="322"/>
      <c r="Y129" s="73" t="str">
        <f>IF(ISNUMBER(C129),IF(ISERROR(VLOOKUP(AB129,#REF!,2,FALSE)),IF(ISERROR(VLOOKUP(AB129,SpezNeu,4,FALSE)),"neue Spezifikation","s. neue C. "&amp;VLOOKUP(AB129,SpezNeu,5,FALSE)),"s. eingetr. C."&amp;VLOOKUP(AB129,#REF!,2,FALSE)),"")</f>
        <v/>
      </c>
    </row>
    <row r="130" spans="23:25" x14ac:dyDescent="0.3">
      <c r="W130" s="322"/>
      <c r="Y130" s="73" t="str">
        <f>IF(ISNUMBER(C130),IF(ISERROR(VLOOKUP(AB130,#REF!,2,FALSE)),IF(ISERROR(VLOOKUP(AB130,SpezNeu,4,FALSE)),"neue Spezifikation","s. neue C. "&amp;VLOOKUP(AB130,SpezNeu,5,FALSE)),"s. eingetr. C."&amp;VLOOKUP(AB130,#REF!,2,FALSE)),"")</f>
        <v/>
      </c>
    </row>
    <row r="131" spans="23:25" x14ac:dyDescent="0.3">
      <c r="W131" s="322"/>
      <c r="Y131" s="73" t="str">
        <f>IF(ISNUMBER(C131),IF(ISERROR(VLOOKUP(AB131,#REF!,2,FALSE)),IF(ISERROR(VLOOKUP(AB131,SpezNeu,4,FALSE)),"neue Spezifikation","s. neue C. "&amp;VLOOKUP(AB131,SpezNeu,5,FALSE)),"s. eingetr. C."&amp;VLOOKUP(AB131,#REF!,2,FALSE)),"")</f>
        <v/>
      </c>
    </row>
    <row r="132" spans="23:25" x14ac:dyDescent="0.3">
      <c r="W132" s="322"/>
      <c r="Y132" s="73" t="str">
        <f>IF(ISNUMBER(C132),IF(ISERROR(VLOOKUP(AB132,#REF!,2,FALSE)),IF(ISERROR(VLOOKUP(AB132,SpezNeu,4,FALSE)),"neue Spezifikation","s. neue C. "&amp;VLOOKUP(AB132,SpezNeu,5,FALSE)),"s. eingetr. C."&amp;VLOOKUP(AB132,#REF!,2,FALSE)),"")</f>
        <v/>
      </c>
    </row>
    <row r="133" spans="23:25" x14ac:dyDescent="0.3">
      <c r="W133" s="322"/>
      <c r="Y133" s="73" t="str">
        <f>IF(ISNUMBER(C133),IF(ISERROR(VLOOKUP(AB133,#REF!,2,FALSE)),IF(ISERROR(VLOOKUP(AB133,SpezNeu,4,FALSE)),"neue Spezifikation","s. neue C. "&amp;VLOOKUP(AB133,SpezNeu,5,FALSE)),"s. eingetr. C."&amp;VLOOKUP(AB133,#REF!,2,FALSE)),"")</f>
        <v/>
      </c>
    </row>
    <row r="134" spans="23:25" x14ac:dyDescent="0.3">
      <c r="W134" s="322"/>
      <c r="Y134" s="73" t="str">
        <f>IF(ISNUMBER(C134),IF(ISERROR(VLOOKUP(AB134,#REF!,2,FALSE)),IF(ISERROR(VLOOKUP(AB134,SpezNeu,4,FALSE)),"neue Spezifikation","s. neue C. "&amp;VLOOKUP(AB134,SpezNeu,5,FALSE)),"s. eingetr. C."&amp;VLOOKUP(AB134,#REF!,2,FALSE)),"")</f>
        <v/>
      </c>
    </row>
    <row r="135" spans="23:25" x14ac:dyDescent="0.3">
      <c r="W135" s="322"/>
      <c r="Y135" s="73" t="str">
        <f>IF(ISNUMBER(C135),IF(ISERROR(VLOOKUP(AB135,#REF!,2,FALSE)),IF(ISERROR(VLOOKUP(AB135,SpezNeu,4,FALSE)),"neue Spezifikation","s. neue C. "&amp;VLOOKUP(AB135,SpezNeu,5,FALSE)),"s. eingetr. C."&amp;VLOOKUP(AB135,#REF!,2,FALSE)),"")</f>
        <v/>
      </c>
    </row>
    <row r="136" spans="23:25" x14ac:dyDescent="0.3">
      <c r="W136" s="322"/>
      <c r="Y136" s="73" t="str">
        <f>IF(ISNUMBER(C136),IF(ISERROR(VLOOKUP(AB136,#REF!,2,FALSE)),IF(ISERROR(VLOOKUP(AB136,SpezNeu,4,FALSE)),"neue Spezifikation","s. neue C. "&amp;VLOOKUP(AB136,SpezNeu,5,FALSE)),"s. eingetr. C."&amp;VLOOKUP(AB136,#REF!,2,FALSE)),"")</f>
        <v/>
      </c>
    </row>
    <row r="137" spans="23:25" x14ac:dyDescent="0.3">
      <c r="W137" s="322"/>
      <c r="Y137" s="73" t="str">
        <f>IF(ISNUMBER(C137),IF(ISERROR(VLOOKUP(AB137,#REF!,2,FALSE)),IF(ISERROR(VLOOKUP(AB137,SpezNeu,4,FALSE)),"neue Spezifikation","s. neue C. "&amp;VLOOKUP(AB137,SpezNeu,5,FALSE)),"s. eingetr. C."&amp;VLOOKUP(AB137,#REF!,2,FALSE)),"")</f>
        <v/>
      </c>
    </row>
    <row r="138" spans="23:25" x14ac:dyDescent="0.3">
      <c r="W138" s="322"/>
      <c r="Y138" s="73" t="str">
        <f>IF(ISNUMBER(C138),IF(ISERROR(VLOOKUP(AB138,#REF!,2,FALSE)),IF(ISERROR(VLOOKUP(AB138,SpezNeu,4,FALSE)),"neue Spezifikation","s. neue C. "&amp;VLOOKUP(AB138,SpezNeu,5,FALSE)),"s. eingetr. C."&amp;VLOOKUP(AB138,#REF!,2,FALSE)),"")</f>
        <v/>
      </c>
    </row>
    <row r="139" spans="23:25" x14ac:dyDescent="0.3">
      <c r="W139" s="322"/>
      <c r="Y139" s="73" t="str">
        <f>IF(ISNUMBER(C139),IF(ISERROR(VLOOKUP(AB139,#REF!,2,FALSE)),IF(ISERROR(VLOOKUP(AB139,SpezNeu,4,FALSE)),"neue Spezifikation","s. neue C. "&amp;VLOOKUP(AB139,SpezNeu,5,FALSE)),"s. eingetr. C."&amp;VLOOKUP(AB139,#REF!,2,FALSE)),"")</f>
        <v/>
      </c>
    </row>
    <row r="140" spans="23:25" x14ac:dyDescent="0.3">
      <c r="W140" s="322"/>
      <c r="Y140" s="73" t="str">
        <f>IF(ISNUMBER(C140),IF(ISERROR(VLOOKUP(AB140,#REF!,2,FALSE)),IF(ISERROR(VLOOKUP(AB140,SpezNeu,4,FALSE)),"neue Spezifikation","s. neue C. "&amp;VLOOKUP(AB140,SpezNeu,5,FALSE)),"s. eingetr. C."&amp;VLOOKUP(AB140,#REF!,2,FALSE)),"")</f>
        <v/>
      </c>
    </row>
    <row r="141" spans="23:25" x14ac:dyDescent="0.3">
      <c r="W141" s="322"/>
      <c r="Y141" s="73" t="str">
        <f>IF(ISNUMBER(C141),IF(ISERROR(VLOOKUP(AB141,#REF!,2,FALSE)),IF(ISERROR(VLOOKUP(AB141,SpezNeu,4,FALSE)),"neue Spezifikation","s. neue C. "&amp;VLOOKUP(AB141,SpezNeu,5,FALSE)),"s. eingetr. C."&amp;VLOOKUP(AB141,#REF!,2,FALSE)),"")</f>
        <v/>
      </c>
    </row>
    <row r="142" spans="23:25" x14ac:dyDescent="0.3">
      <c r="W142" s="322"/>
      <c r="Y142" s="73" t="str">
        <f>IF(ISNUMBER(C142),IF(ISERROR(VLOOKUP(AB142,#REF!,2,FALSE)),IF(ISERROR(VLOOKUP(AB142,SpezNeu,4,FALSE)),"neue Spezifikation","s. neue C. "&amp;VLOOKUP(AB142,SpezNeu,5,FALSE)),"s. eingetr. C."&amp;VLOOKUP(AB142,#REF!,2,FALSE)),"")</f>
        <v/>
      </c>
    </row>
    <row r="143" spans="23:25" x14ac:dyDescent="0.3">
      <c r="W143" s="322"/>
      <c r="Y143" s="73" t="str">
        <f>IF(ISNUMBER(C143),IF(ISERROR(VLOOKUP(AB143,#REF!,2,FALSE)),IF(ISERROR(VLOOKUP(AB143,SpezNeu,4,FALSE)),"neue Spezifikation","s. neue C. "&amp;VLOOKUP(AB143,SpezNeu,5,FALSE)),"s. eingetr. C."&amp;VLOOKUP(AB143,#REF!,2,FALSE)),"")</f>
        <v/>
      </c>
    </row>
    <row r="144" spans="23:25" x14ac:dyDescent="0.3">
      <c r="W144" s="322"/>
      <c r="Y144" s="73" t="str">
        <f>IF(ISNUMBER(C144),IF(ISERROR(VLOOKUP(AB144,#REF!,2,FALSE)),IF(ISERROR(VLOOKUP(AB144,SpezNeu,4,FALSE)),"neue Spezifikation","s. neue C. "&amp;VLOOKUP(AB144,SpezNeu,5,FALSE)),"s. eingetr. C."&amp;VLOOKUP(AB144,#REF!,2,FALSE)),"")</f>
        <v/>
      </c>
    </row>
    <row r="145" spans="23:25" x14ac:dyDescent="0.3">
      <c r="W145" s="322"/>
      <c r="Y145" s="73" t="str">
        <f>IF(ISNUMBER(C145),IF(ISERROR(VLOOKUP(AB145,#REF!,2,FALSE)),IF(ISERROR(VLOOKUP(AB145,SpezNeu,4,FALSE)),"neue Spezifikation","s. neue C. "&amp;VLOOKUP(AB145,SpezNeu,5,FALSE)),"s. eingetr. C."&amp;VLOOKUP(AB145,#REF!,2,FALSE)),"")</f>
        <v/>
      </c>
    </row>
    <row r="146" spans="23:25" x14ac:dyDescent="0.3">
      <c r="W146" s="322"/>
      <c r="Y146" s="73" t="str">
        <f>IF(ISNUMBER(C146),IF(ISERROR(VLOOKUP(AB146,#REF!,2,FALSE)),IF(ISERROR(VLOOKUP(AB146,SpezNeu,4,FALSE)),"neue Spezifikation","s. neue C. "&amp;VLOOKUP(AB146,SpezNeu,5,FALSE)),"s. eingetr. C."&amp;VLOOKUP(AB146,#REF!,2,FALSE)),"")</f>
        <v/>
      </c>
    </row>
    <row r="147" spans="23:25" x14ac:dyDescent="0.3">
      <c r="W147" s="322"/>
      <c r="Y147" s="73" t="str">
        <f>IF(ISNUMBER(C147),IF(ISERROR(VLOOKUP(AB147,#REF!,2,FALSE)),IF(ISERROR(VLOOKUP(AB147,SpezNeu,4,FALSE)),"neue Spezifikation","s. neue C. "&amp;VLOOKUP(AB147,SpezNeu,5,FALSE)),"s. eingetr. C."&amp;VLOOKUP(AB147,#REF!,2,FALSE)),"")</f>
        <v/>
      </c>
    </row>
    <row r="148" spans="23:25" x14ac:dyDescent="0.3">
      <c r="W148" s="322"/>
      <c r="Y148" s="73" t="str">
        <f>IF(ISNUMBER(C148),IF(ISERROR(VLOOKUP(AB148,#REF!,2,FALSE)),IF(ISERROR(VLOOKUP(AB148,SpezNeu,4,FALSE)),"neue Spezifikation","s. neue C. "&amp;VLOOKUP(AB148,SpezNeu,5,FALSE)),"s. eingetr. C."&amp;VLOOKUP(AB148,#REF!,2,FALSE)),"")</f>
        <v/>
      </c>
    </row>
    <row r="149" spans="23:25" x14ac:dyDescent="0.3">
      <c r="W149" s="322"/>
      <c r="Y149" s="73" t="str">
        <f>IF(ISNUMBER(C149),IF(ISERROR(VLOOKUP(AB149,#REF!,2,FALSE)),IF(ISERROR(VLOOKUP(AB149,SpezNeu,4,FALSE)),"neue Spezifikation","s. neue C. "&amp;VLOOKUP(AB149,SpezNeu,5,FALSE)),"s. eingetr. C."&amp;VLOOKUP(AB149,#REF!,2,FALSE)),"")</f>
        <v/>
      </c>
    </row>
    <row r="150" spans="23:25" x14ac:dyDescent="0.3">
      <c r="W150" s="322"/>
      <c r="Y150" s="73" t="str">
        <f>IF(ISNUMBER(C150),IF(ISERROR(VLOOKUP(AB150,#REF!,2,FALSE)),IF(ISERROR(VLOOKUP(AB150,SpezNeu,4,FALSE)),"neue Spezifikation","s. neue C. "&amp;VLOOKUP(AB150,SpezNeu,5,FALSE)),"s. eingetr. C."&amp;VLOOKUP(AB150,#REF!,2,FALSE)),"")</f>
        <v/>
      </c>
    </row>
    <row r="151" spans="23:25" x14ac:dyDescent="0.3">
      <c r="W151" s="322"/>
      <c r="Y151" s="73" t="str">
        <f>IF(ISNUMBER(C151),IF(ISERROR(VLOOKUP(AB151,#REF!,2,FALSE)),IF(ISERROR(VLOOKUP(AB151,SpezNeu,4,FALSE)),"neue Spezifikation","s. neue C. "&amp;VLOOKUP(AB151,SpezNeu,5,FALSE)),"s. eingetr. C."&amp;VLOOKUP(AB151,#REF!,2,FALSE)),"")</f>
        <v/>
      </c>
    </row>
    <row r="152" spans="23:25" x14ac:dyDescent="0.3">
      <c r="W152" s="322"/>
      <c r="Y152" s="73" t="str">
        <f>IF(ISNUMBER(C152),IF(ISERROR(VLOOKUP(AB152,#REF!,2,FALSE)),IF(ISERROR(VLOOKUP(AB152,SpezNeu,4,FALSE)),"neue Spezifikation","s. neue C. "&amp;VLOOKUP(AB152,SpezNeu,5,FALSE)),"s. eingetr. C."&amp;VLOOKUP(AB152,#REF!,2,FALSE)),"")</f>
        <v/>
      </c>
    </row>
    <row r="153" spans="23:25" x14ac:dyDescent="0.3">
      <c r="W153" s="322"/>
      <c r="Y153" s="73" t="str">
        <f>IF(ISNUMBER(C153),IF(ISERROR(VLOOKUP(AB153,#REF!,2,FALSE)),IF(ISERROR(VLOOKUP(AB153,SpezNeu,4,FALSE)),"neue Spezifikation","s. neue C. "&amp;VLOOKUP(AB153,SpezNeu,5,FALSE)),"s. eingetr. C."&amp;VLOOKUP(AB153,#REF!,2,FALSE)),"")</f>
        <v/>
      </c>
    </row>
    <row r="154" spans="23:25" x14ac:dyDescent="0.3">
      <c r="W154" s="322"/>
      <c r="Y154" s="73" t="str">
        <f>IF(ISNUMBER(C154),IF(ISERROR(VLOOKUP(AB154,#REF!,2,FALSE)),IF(ISERROR(VLOOKUP(AB154,SpezNeu,4,FALSE)),"neue Spezifikation","s. neue C. "&amp;VLOOKUP(AB154,SpezNeu,5,FALSE)),"s. eingetr. C."&amp;VLOOKUP(AB154,#REF!,2,FALSE)),"")</f>
        <v/>
      </c>
    </row>
    <row r="155" spans="23:25" x14ac:dyDescent="0.3">
      <c r="W155" s="322"/>
      <c r="Y155" s="73" t="str">
        <f>IF(ISNUMBER(C155),IF(ISERROR(VLOOKUP(AB155,#REF!,2,FALSE)),IF(ISERROR(VLOOKUP(AB155,SpezNeu,4,FALSE)),"neue Spezifikation","s. neue C. "&amp;VLOOKUP(AB155,SpezNeu,5,FALSE)),"s. eingetr. C."&amp;VLOOKUP(AB155,#REF!,2,FALSE)),"")</f>
        <v/>
      </c>
    </row>
    <row r="156" spans="23:25" x14ac:dyDescent="0.3">
      <c r="W156" s="322"/>
      <c r="Y156" s="73" t="str">
        <f>IF(ISNUMBER(C156),IF(ISERROR(VLOOKUP(AB156,#REF!,2,FALSE)),IF(ISERROR(VLOOKUP(AB156,SpezNeu,4,FALSE)),"neue Spezifikation","s. neue C. "&amp;VLOOKUP(AB156,SpezNeu,5,FALSE)),"s. eingetr. C."&amp;VLOOKUP(AB156,#REF!,2,FALSE)),"")</f>
        <v/>
      </c>
    </row>
    <row r="157" spans="23:25" x14ac:dyDescent="0.3">
      <c r="W157" s="322"/>
      <c r="Y157" s="73" t="str">
        <f>IF(ISNUMBER(C157),IF(ISERROR(VLOOKUP(AB157,#REF!,2,FALSE)),IF(ISERROR(VLOOKUP(AB157,SpezNeu,4,FALSE)),"neue Spezifikation","s. neue C. "&amp;VLOOKUP(AB157,SpezNeu,5,FALSE)),"s. eingetr. C."&amp;VLOOKUP(AB157,#REF!,2,FALSE)),"")</f>
        <v/>
      </c>
    </row>
    <row r="158" spans="23:25" x14ac:dyDescent="0.3">
      <c r="W158" s="322"/>
      <c r="Y158" s="73" t="str">
        <f>IF(ISNUMBER(C158),IF(ISERROR(VLOOKUP(AB158,#REF!,2,FALSE)),IF(ISERROR(VLOOKUP(AB158,SpezNeu,4,FALSE)),"neue Spezifikation","s. neue C. "&amp;VLOOKUP(AB158,SpezNeu,5,FALSE)),"s. eingetr. C."&amp;VLOOKUP(AB158,#REF!,2,FALSE)),"")</f>
        <v/>
      </c>
    </row>
    <row r="159" spans="23:25" x14ac:dyDescent="0.3">
      <c r="W159" s="322"/>
      <c r="Y159" s="73" t="str">
        <f>IF(ISNUMBER(C159),IF(ISERROR(VLOOKUP(AB159,#REF!,2,FALSE)),IF(ISERROR(VLOOKUP(AB159,SpezNeu,4,FALSE)),"neue Spezifikation","s. neue C. "&amp;VLOOKUP(AB159,SpezNeu,5,FALSE)),"s. eingetr. C."&amp;VLOOKUP(AB159,#REF!,2,FALSE)),"")</f>
        <v/>
      </c>
    </row>
    <row r="160" spans="23:25" x14ac:dyDescent="0.3">
      <c r="W160" s="322"/>
      <c r="Y160" s="73" t="str">
        <f>IF(ISNUMBER(C160),IF(ISERROR(VLOOKUP(AB160,#REF!,2,FALSE)),IF(ISERROR(VLOOKUP(AB160,SpezNeu,4,FALSE)),"neue Spezifikation","s. neue C. "&amp;VLOOKUP(AB160,SpezNeu,5,FALSE)),"s. eingetr. C."&amp;VLOOKUP(AB160,#REF!,2,FALSE)),"")</f>
        <v/>
      </c>
    </row>
    <row r="161" spans="23:25" x14ac:dyDescent="0.3">
      <c r="W161" s="322"/>
      <c r="Y161" s="73" t="str">
        <f>IF(ISNUMBER(C161),IF(ISERROR(VLOOKUP(AB161,#REF!,2,FALSE)),IF(ISERROR(VLOOKUP(AB161,SpezNeu,4,FALSE)),"neue Spezifikation","s. neue C. "&amp;VLOOKUP(AB161,SpezNeu,5,FALSE)),"s. eingetr. C."&amp;VLOOKUP(AB161,#REF!,2,FALSE)),"")</f>
        <v/>
      </c>
    </row>
    <row r="162" spans="23:25" x14ac:dyDescent="0.3">
      <c r="W162" s="322"/>
      <c r="Y162" s="73" t="str">
        <f>IF(ISNUMBER(C162),IF(ISERROR(VLOOKUP(AB162,#REF!,2,FALSE)),IF(ISERROR(VLOOKUP(AB162,SpezNeu,4,FALSE)),"neue Spezifikation","s. neue C. "&amp;VLOOKUP(AB162,SpezNeu,5,FALSE)),"s. eingetr. C."&amp;VLOOKUP(AB162,#REF!,2,FALSE)),"")</f>
        <v/>
      </c>
    </row>
    <row r="163" spans="23:25" x14ac:dyDescent="0.3">
      <c r="W163" s="322"/>
      <c r="Y163" s="73" t="str">
        <f>IF(ISNUMBER(C163),IF(ISERROR(VLOOKUP(AB163,#REF!,2,FALSE)),IF(ISERROR(VLOOKUP(AB163,SpezNeu,4,FALSE)),"neue Spezifikation","s. neue C. "&amp;VLOOKUP(AB163,SpezNeu,5,FALSE)),"s. eingetr. C."&amp;VLOOKUP(AB163,#REF!,2,FALSE)),"")</f>
        <v/>
      </c>
    </row>
  </sheetData>
  <sheetProtection sheet="1" objects="1" scenarios="1"/>
  <autoFilter ref="A5:AC89" xr:uid="{00000000-0009-0000-0000-000000000000}"/>
  <customSheetViews>
    <customSheetView guid="{84DC5B7D-85E9-4423-938D-33C502D28C34}" showAutoFilter="1" hiddenColumns="1" showRuler="0">
      <pane xSplit="24" ySplit="5" topLeftCell="Y6" activePane="bottomRight" state="frozen"/>
      <selection pane="bottomRight" activeCell="L2" sqref="L2"/>
      <pageMargins left="0.78740157499999996" right="0.78740157499999996" top="0.984251969" bottom="0.984251969" header="0.4921259845" footer="0.4921259845"/>
      <pageSetup paperSize="9" pageOrder="overThenDown" orientation="landscape" r:id="rId1"/>
      <headerFooter alignWithMargins="0"/>
      <autoFilter ref="B1:AL1" xr:uid="{F10906B6-7E7E-47C5-849F-D0046A6ABE60}"/>
    </customSheetView>
  </customSheetViews>
  <mergeCells count="20">
    <mergeCell ref="F2:F4"/>
    <mergeCell ref="G2:G4"/>
    <mergeCell ref="T2:T4"/>
    <mergeCell ref="I2:I4"/>
    <mergeCell ref="H2:H4"/>
    <mergeCell ref="L2:L4"/>
    <mergeCell ref="K2:K4"/>
    <mergeCell ref="R2:R4"/>
    <mergeCell ref="C1:U1"/>
    <mergeCell ref="M2:M4"/>
    <mergeCell ref="N2:N4"/>
    <mergeCell ref="O2:O4"/>
    <mergeCell ref="U2:U4"/>
    <mergeCell ref="J2:J4"/>
    <mergeCell ref="S2:S4"/>
    <mergeCell ref="P2:P4"/>
    <mergeCell ref="Q2:Q4"/>
    <mergeCell ref="C2:C4"/>
    <mergeCell ref="D2:D4"/>
    <mergeCell ref="E2:E4"/>
  </mergeCells>
  <phoneticPr fontId="16" type="noConversion"/>
  <conditionalFormatting sqref="A9">
    <cfRule type="expression" dxfId="705" priority="654" stopIfTrue="1">
      <formula>$J9=3</formula>
    </cfRule>
    <cfRule type="expression" dxfId="704" priority="653" stopIfTrue="1">
      <formula>$J9=5</formula>
    </cfRule>
    <cfRule type="expression" dxfId="703" priority="652" stopIfTrue="1">
      <formula>$J9=2</formula>
    </cfRule>
  </conditionalFormatting>
  <conditionalFormatting sqref="B8">
    <cfRule type="expression" dxfId="702" priority="3053" stopIfTrue="1">
      <formula>$J8=2</formula>
    </cfRule>
    <cfRule type="expression" dxfId="701" priority="3058" stopIfTrue="1">
      <formula>$J8=3</formula>
    </cfRule>
    <cfRule type="expression" dxfId="700" priority="3057" stopIfTrue="1">
      <formula>$J8=5</formula>
    </cfRule>
    <cfRule type="expression" dxfId="699" priority="3056" stopIfTrue="1">
      <formula>$J8=2</formula>
    </cfRule>
    <cfRule type="expression" dxfId="698" priority="3055" stopIfTrue="1">
      <formula>$J8=3</formula>
    </cfRule>
    <cfRule type="expression" dxfId="697" priority="3054" stopIfTrue="1">
      <formula>$J8=5</formula>
    </cfRule>
  </conditionalFormatting>
  <conditionalFormatting sqref="B10:C28">
    <cfRule type="expression" dxfId="696" priority="84" stopIfTrue="1">
      <formula>$J10=5</formula>
    </cfRule>
    <cfRule type="expression" dxfId="695" priority="83" stopIfTrue="1">
      <formula>$J10=2</formula>
    </cfRule>
    <cfRule type="expression" dxfId="694" priority="85" stopIfTrue="1">
      <formula>$J10=3</formula>
    </cfRule>
  </conditionalFormatting>
  <conditionalFormatting sqref="B6:U9">
    <cfRule type="expression" dxfId="693" priority="4006" stopIfTrue="1">
      <formula>$J6=3</formula>
    </cfRule>
    <cfRule type="expression" dxfId="692" priority="4005" stopIfTrue="1">
      <formula>$J6=5</formula>
    </cfRule>
    <cfRule type="expression" dxfId="691" priority="4004" stopIfTrue="1">
      <formula>$J6=2</formula>
    </cfRule>
  </conditionalFormatting>
  <conditionalFormatting sqref="B29:U89">
    <cfRule type="expression" dxfId="690" priority="1886" stopIfTrue="1">
      <formula>$J29=2</formula>
    </cfRule>
    <cfRule type="expression" dxfId="689" priority="1888" stopIfTrue="1">
      <formula>$J29=3</formula>
    </cfRule>
    <cfRule type="expression" dxfId="688" priority="1887" stopIfTrue="1">
      <formula>$J29=5</formula>
    </cfRule>
  </conditionalFormatting>
  <conditionalFormatting sqref="D10:D28 J10:J28">
    <cfRule type="cellIs" dxfId="687" priority="1113" stopIfTrue="1" operator="equal">
      <formula>""""""</formula>
    </cfRule>
    <cfRule type="expression" dxfId="686" priority="1112" stopIfTrue="1">
      <formula>$J10=2</formula>
    </cfRule>
  </conditionalFormatting>
  <conditionalFormatting sqref="D10:D28">
    <cfRule type="expression" dxfId="685" priority="93">
      <formula>$AN10=2</formula>
    </cfRule>
    <cfRule type="expression" dxfId="684" priority="1111" stopIfTrue="1">
      <formula>#REF!=3</formula>
    </cfRule>
    <cfRule type="expression" dxfId="683" priority="1110" stopIfTrue="1">
      <formula>#REF!=5</formula>
    </cfRule>
    <cfRule type="expression" dxfId="682" priority="1109" stopIfTrue="1">
      <formula>#REF!=2</formula>
    </cfRule>
    <cfRule type="expression" dxfId="681" priority="1107" stopIfTrue="1">
      <formula>$J10=5</formula>
    </cfRule>
    <cfRule type="expression" dxfId="680" priority="88" stopIfTrue="1">
      <formula>AND(ISNUMBER(#REF!),D10=#REF!)</formula>
    </cfRule>
    <cfRule type="expression" dxfId="679" priority="1108" stopIfTrue="1">
      <formula>$J10=3</formula>
    </cfRule>
    <cfRule type="expression" dxfId="678" priority="89" stopIfTrue="1">
      <formula>AND(ISNUMBER(E10),D10=#REF!)</formula>
    </cfRule>
    <cfRule type="expression" dxfId="677" priority="90">
      <formula>#REF!="ungültig"</formula>
    </cfRule>
    <cfRule type="expression" dxfId="676" priority="91">
      <formula>$AN10=3</formula>
    </cfRule>
    <cfRule type="expression" dxfId="675" priority="92">
      <formula>$AN10=5</formula>
    </cfRule>
  </conditionalFormatting>
  <conditionalFormatting sqref="E10:H28">
    <cfRule type="expression" dxfId="674" priority="86" stopIfTrue="1">
      <formula>$J10=5</formula>
    </cfRule>
    <cfRule type="expression" dxfId="673" priority="87" stopIfTrue="1">
      <formula>$J10=3</formula>
    </cfRule>
    <cfRule type="expression" dxfId="672" priority="61" stopIfTrue="1">
      <formula>$J10=2</formula>
    </cfRule>
  </conditionalFormatting>
  <conditionalFormatting sqref="G10:G28 D10:D28">
    <cfRule type="expression" dxfId="671" priority="100" stopIfTrue="1">
      <formula>$J10=2</formula>
    </cfRule>
  </conditionalFormatting>
  <conditionalFormatting sqref="G10:G28">
    <cfRule type="expression" dxfId="670" priority="99" stopIfTrue="1">
      <formula>#REF!=3</formula>
    </cfRule>
    <cfRule type="expression" dxfId="669" priority="97" stopIfTrue="1">
      <formula>#REF!=2</formula>
    </cfRule>
    <cfRule type="expression" dxfId="668" priority="98" stopIfTrue="1">
      <formula>#REF!=5</formula>
    </cfRule>
    <cfRule type="cellIs" dxfId="667" priority="101" stopIfTrue="1" operator="equal">
      <formula>""""""</formula>
    </cfRule>
  </conditionalFormatting>
  <conditionalFormatting sqref="I10:U27">
    <cfRule type="expression" dxfId="666" priority="123" stopIfTrue="1">
      <formula>$J10=2</formula>
    </cfRule>
    <cfRule type="expression" dxfId="665" priority="125" stopIfTrue="1">
      <formula>$J10=3</formula>
    </cfRule>
    <cfRule type="expression" dxfId="664" priority="124" stopIfTrue="1">
      <formula>$J10=5</formula>
    </cfRule>
  </conditionalFormatting>
  <conditionalFormatting sqref="I28:U28">
    <cfRule type="expression" dxfId="663" priority="1094" stopIfTrue="1">
      <formula>$J28=2</formula>
    </cfRule>
    <cfRule type="expression" dxfId="662" priority="1096" stopIfTrue="1">
      <formula>$J28=3</formula>
    </cfRule>
    <cfRule type="expression" dxfId="661" priority="1095" stopIfTrue="1">
      <formula>$J28=5</formula>
    </cfRule>
  </conditionalFormatting>
  <conditionalFormatting sqref="J29:J89">
    <cfRule type="cellIs" dxfId="660" priority="1890" stopIfTrue="1" operator="equal">
      <formula>""""""</formula>
    </cfRule>
    <cfRule type="expression" dxfId="659" priority="1889" stopIfTrue="1">
      <formula>$J29=2</formula>
    </cfRule>
  </conditionalFormatting>
  <conditionalFormatting sqref="P7:U7">
    <cfRule type="expression" dxfId="658" priority="3067" stopIfTrue="1">
      <formula>$J7=5</formula>
    </cfRule>
    <cfRule type="expression" dxfId="657" priority="3068" stopIfTrue="1">
      <formula>$J7=3</formula>
    </cfRule>
    <cfRule type="expression" dxfId="656" priority="3073" stopIfTrue="1">
      <formula>$J7=5</formula>
    </cfRule>
    <cfRule type="expression" dxfId="655" priority="3074" stopIfTrue="1">
      <formula>$J7=3</formula>
    </cfRule>
    <cfRule type="expression" dxfId="654" priority="3114" stopIfTrue="1">
      <formula>#REF!=5</formula>
    </cfRule>
    <cfRule type="expression" dxfId="653" priority="3115" stopIfTrue="1">
      <formula>#REF!=3</formula>
    </cfRule>
    <cfRule type="cellIs" dxfId="652" priority="3149" stopIfTrue="1" operator="equal">
      <formula>""""""</formula>
    </cfRule>
    <cfRule type="expression" dxfId="651" priority="3072" stopIfTrue="1">
      <formula>$J7=2</formula>
    </cfRule>
    <cfRule type="expression" dxfId="650" priority="3113" stopIfTrue="1">
      <formula>#REF!=2</formula>
    </cfRule>
    <cfRule type="expression" dxfId="649" priority="3075" stopIfTrue="1">
      <formula>$J7=2</formula>
    </cfRule>
    <cfRule type="expression" dxfId="648" priority="3066" stopIfTrue="1">
      <formula>$J7=2</formula>
    </cfRule>
  </conditionalFormatting>
  <conditionalFormatting sqref="P10:U27">
    <cfRule type="expression" dxfId="647" priority="68" stopIfTrue="1">
      <formula>$J10=2</formula>
    </cfRule>
    <cfRule type="cellIs" dxfId="646" priority="122" stopIfTrue="1" operator="equal">
      <formula>""""""</formula>
    </cfRule>
    <cfRule type="expression" dxfId="645" priority="121" stopIfTrue="1">
      <formula>#REF!=3</formula>
    </cfRule>
    <cfRule type="expression" dxfId="644" priority="120" stopIfTrue="1">
      <formula>#REF!=5</formula>
    </cfRule>
    <cfRule type="expression" dxfId="643" priority="119" stopIfTrue="1">
      <formula>#REF!=2</formula>
    </cfRule>
    <cfRule type="expression" dxfId="642" priority="115" stopIfTrue="1">
      <formula>$J10=2</formula>
    </cfRule>
    <cfRule type="expression" dxfId="641" priority="117" stopIfTrue="1">
      <formula>$J10=3</formula>
    </cfRule>
    <cfRule type="expression" dxfId="640" priority="116" stopIfTrue="1">
      <formula>$J10=5</formula>
    </cfRule>
    <cfRule type="expression" dxfId="639" priority="114" stopIfTrue="1">
      <formula>$J10=3</formula>
    </cfRule>
    <cfRule type="expression" dxfId="638" priority="113" stopIfTrue="1">
      <formula>$J10=5</formula>
    </cfRule>
  </conditionalFormatting>
  <conditionalFormatting sqref="P10:U28">
    <cfRule type="expression" dxfId="637" priority="118" stopIfTrue="1">
      <formula>$J10=2</formula>
    </cfRule>
  </conditionalFormatting>
  <conditionalFormatting sqref="P28:U28">
    <cfRule type="cellIs" dxfId="636" priority="1093" stopIfTrue="1" operator="equal">
      <formula>""""""</formula>
    </cfRule>
    <cfRule type="expression" dxfId="635" priority="1084" stopIfTrue="1">
      <formula>$J28=5</formula>
    </cfRule>
    <cfRule type="expression" dxfId="634" priority="1085" stopIfTrue="1">
      <formula>$J28=3</formula>
    </cfRule>
    <cfRule type="expression" dxfId="633" priority="1086" stopIfTrue="1">
      <formula>$J28=2</formula>
    </cfRule>
    <cfRule type="expression" dxfId="632" priority="1092" stopIfTrue="1">
      <formula>#REF!=3</formula>
    </cfRule>
    <cfRule type="expression" dxfId="631" priority="1091" stopIfTrue="1">
      <formula>#REF!=5</formula>
    </cfRule>
    <cfRule type="expression" dxfId="630" priority="1087" stopIfTrue="1">
      <formula>$J28=5</formula>
    </cfRule>
    <cfRule type="expression" dxfId="629" priority="1090" stopIfTrue="1">
      <formula>#REF!=2</formula>
    </cfRule>
    <cfRule type="expression" dxfId="628" priority="1089" stopIfTrue="1">
      <formula>$J28=2</formula>
    </cfRule>
    <cfRule type="expression" dxfId="627" priority="1088" stopIfTrue="1">
      <formula>$J28=3</formula>
    </cfRule>
  </conditionalFormatting>
  <conditionalFormatting sqref="V6">
    <cfRule type="expression" dxfId="626" priority="2229" stopIfTrue="1">
      <formula>LEFT($Y6,7)="neuer C"</formula>
    </cfRule>
    <cfRule type="expression" dxfId="625" priority="2225">
      <formula>"0+$V$31=Sverweis(V$31;'eingetrag. Codes Rel.2014-09-23'!$D$5:$X$1601;1;falsch)"</formula>
    </cfRule>
    <cfRule type="expression" dxfId="624" priority="2226" stopIfTrue="1">
      <formula>$AM10="Nr.vergeben"</formula>
    </cfRule>
    <cfRule type="expression" dxfId="623" priority="2228">
      <formula>Y6="Spez.doppelt"</formula>
    </cfRule>
    <cfRule type="expression" dxfId="622" priority="4286" stopIfTrue="1">
      <formula>LEFT($Y6,4)="neue"</formula>
    </cfRule>
  </conditionalFormatting>
  <conditionalFormatting sqref="V6:V89">
    <cfRule type="expression" dxfId="621" priority="1245">
      <formula>Y6="Spez.doppelt"</formula>
    </cfRule>
    <cfRule type="expression" dxfId="620" priority="1246" stopIfTrue="1">
      <formula>AND(MID($Y6,7,4)="Code",VALUE(RIGHT($Y6,6))=$V6)</formula>
    </cfRule>
    <cfRule type="expression" dxfId="619" priority="1247" stopIfTrue="1">
      <formula>LEFT($Y6,7)="neuer C"</formula>
    </cfRule>
    <cfRule type="expression" dxfId="618" priority="1248" stopIfTrue="1">
      <formula>LEFT($Y6,4)="neue"</formula>
    </cfRule>
    <cfRule type="expression" dxfId="617" priority="76">
      <formula>AD6=FALSE</formula>
    </cfRule>
  </conditionalFormatting>
  <conditionalFormatting sqref="V7:V89">
    <cfRule type="expression" dxfId="616" priority="78" stopIfTrue="1">
      <formula>$AM11="Nr.vergeben"</formula>
    </cfRule>
    <cfRule type="expression" dxfId="615" priority="77">
      <formula>"0+$V$31=Sverweis(V$31;'eingetrag. Codes Rel.2014-09-23'!$D$5:$X$1601;1;falsch)"</formula>
    </cfRule>
    <cfRule type="expression" dxfId="614" priority="1236" stopIfTrue="1">
      <formula>LEFT($Y7,7)="neuer C"</formula>
    </cfRule>
    <cfRule type="expression" dxfId="613" priority="1237" stopIfTrue="1">
      <formula>LEFT($Y7,4)="neue"</formula>
    </cfRule>
    <cfRule type="expression" dxfId="612" priority="104">
      <formula>Y7="Spez.doppelt"</formula>
    </cfRule>
  </conditionalFormatting>
  <conditionalFormatting sqref="W6:W7">
    <cfRule type="expression" dxfId="611" priority="3948" stopIfTrue="1">
      <formula>AND(ISNUMBER(X6),W6=W5)</formula>
    </cfRule>
  </conditionalFormatting>
  <conditionalFormatting sqref="W6:W89">
    <cfRule type="expression" dxfId="610" priority="82" stopIfTrue="1">
      <formula>$J6=3</formula>
    </cfRule>
    <cfRule type="expression" dxfId="609" priority="81" stopIfTrue="1">
      <formula>$J6=5</formula>
    </cfRule>
    <cfRule type="expression" dxfId="608" priority="80" stopIfTrue="1">
      <formula>$J6=2</formula>
    </cfRule>
  </conditionalFormatting>
  <conditionalFormatting sqref="W8">
    <cfRule type="expression" dxfId="607" priority="4252" stopIfTrue="1">
      <formula>AND(ISNUMBER(X8),W8=W6)</formula>
    </cfRule>
  </conditionalFormatting>
  <conditionalFormatting sqref="Y6:Y89">
    <cfRule type="expression" dxfId="606" priority="110">
      <formula>LEFT(Y6,10)="neuer Code"</formula>
    </cfRule>
    <cfRule type="expression" dxfId="605" priority="109">
      <formula>LEFT(Y6,10)="Prod.-Code"</formula>
    </cfRule>
    <cfRule type="expression" dxfId="604" priority="108">
      <formula>LEFT(Y6,6)="Spez.d"</formula>
    </cfRule>
  </conditionalFormatting>
  <conditionalFormatting sqref="Z6:Z89">
    <cfRule type="expression" dxfId="603" priority="1884" stopIfTrue="1">
      <formula>AND($Z6=#REF!,$AB6&lt;&gt;#REF!)</formula>
    </cfRule>
    <cfRule type="expression" dxfId="602" priority="1885" stopIfTrue="1">
      <formula>$Z6=#REF!</formula>
    </cfRule>
  </conditionalFormatting>
  <conditionalFormatting sqref="AA6:AA89">
    <cfRule type="expression" dxfId="601" priority="1189" stopIfTrue="1">
      <formula>$AA6&lt;&gt;$AB6</formula>
    </cfRule>
  </conditionalFormatting>
  <conditionalFormatting sqref="AA90:AM90 Y91:Y96">
    <cfRule type="expression" dxfId="600" priority="3244">
      <formula>LEFT(Y90,6)="Spez.d"</formula>
    </cfRule>
    <cfRule type="expression" dxfId="599" priority="3245">
      <formula>LEFT(Y90,10)="Prod.-Code"</formula>
    </cfRule>
    <cfRule type="expression" dxfId="598" priority="3247">
      <formula>LEFT(Y90,10)="neuer Code"</formula>
    </cfRule>
  </conditionalFormatting>
  <conditionalFormatting sqref="AC6:AD89">
    <cfRule type="expression" dxfId="597" priority="583" stopIfTrue="1">
      <formula>"Falsch(AK4)"</formula>
    </cfRule>
    <cfRule type="cellIs" dxfId="596" priority="582" stopIfTrue="1" operator="equal">
      <formula>FALSE</formula>
    </cfRule>
  </conditionalFormatting>
  <hyperlinks>
    <hyperlink ref="V4" r:id="rId2" xr:uid="{00000000-0004-0000-0000-000000000000}"/>
    <hyperlink ref="G2" r:id="rId3" display="Volumen-klasse" xr:uid="{00000000-0004-0000-0000-000001000000}"/>
    <hyperlink ref="L2" r:id="rId4" display="Preparation time" xr:uid="{00000000-0004-0000-0000-000002000000}"/>
    <hyperlink ref="N2" r:id="rId5" display="Leuko-deplet" xr:uid="{00000000-0004-0000-0000-000003000000}"/>
    <hyperlink ref="O2" r:id="rId6" display="Modif geteilt gepoolt rekonst." xr:uid="{00000000-0004-0000-0000-000004000000}"/>
    <hyperlink ref="R2" r:id="rId7" display="Produkte: nur Leuko und Pl" xr:uid="{00000000-0004-0000-0000-000005000000}"/>
    <hyperlink ref="T2" r:id="rId8" display="Gewebeprod." xr:uid="{00000000-0004-0000-0000-000006000000}"/>
    <hyperlink ref="U2" r:id="rId9" display="Inaktivierung" xr:uid="{00000000-0004-0000-0000-000007000000}"/>
    <hyperlink ref="D2" r:id="rId10" display="Antikoagulanz" xr:uid="{00000000-0004-0000-0000-000008000000}"/>
    <hyperlink ref="E2" r:id="rId11" display="Additivlösung" xr:uid="{00000000-0004-0000-0000-000009000000}"/>
    <hyperlink ref="F2" r:id="rId12" display="System (offen/geschlossen)" xr:uid="{00000000-0004-0000-0000-00000A000000}"/>
    <hyperlink ref="H2" r:id="rId13" display="Lagerungstemperatur" xr:uid="{00000000-0004-0000-0000-00000B000000}"/>
    <hyperlink ref="J2" r:id="rId14" display="SpArt allo/ger/auto" xr:uid="{00000000-0004-0000-0000-00000C000000}"/>
    <hyperlink ref="K2" r:id="rId15" display="Sp-verf. VB Aph sonst" xr:uid="{00000000-0004-0000-0000-00000D000000}"/>
    <hyperlink ref="M2" r:id="rId16" display="Eins. Trf/n.Trf/Frak/Lokal/Zellk." xr:uid="{00000000-0004-0000-0000-00000E000000}"/>
    <hyperlink ref="Q2" r:id="rId17" display="Gewaschen" xr:uid="{00000000-0004-0000-0000-00000F000000}"/>
    <hyperlink ref="P2" r:id="rId18" display="Bestrahlung" xr:uid="{00000000-0004-0000-0000-000010000000}"/>
    <hyperlink ref="C2" r:id="rId19" display="Prod-Grp" xr:uid="{00000000-0004-0000-0000-000011000000}"/>
    <hyperlink ref="M6" r:id="rId20" display="C:\Dokumente und Einstellungen\D.Roos\Eigene Dateien\Waibel-D auf DRDell\G9000\Eurocode-Homepage\tables\qualif\D.html" xr:uid="{00000000-0004-0000-0000-000012000000}"/>
    <hyperlink ref="N6" r:id="rId21" display="C:\Dokumente und Einstellungen\D.Roos\Eigene Dateien\Waibel-D auf DRDell\G9000\Eurocode-Homepage\tables\qualif\D.html" xr:uid="{00000000-0004-0000-0000-000013000000}"/>
    <hyperlink ref="P6" r:id="rId22" display="C:\Dokumente und Einstellungen\D.Roos\Eigene Dateien\Waibel-D auf DRDell\G9000\Eurocode-Homepage\tables\qualif\C.html" xr:uid="{00000000-0004-0000-0000-000014000000}"/>
    <hyperlink ref="H2:H4" r:id="rId23" display="Lagerungstemperatur" xr:uid="{00000000-0004-0000-0000-000015000000}"/>
    <hyperlink ref="I2" r:id="rId24" display="Konservierung" xr:uid="{00000000-0004-0000-0000-000016000000}"/>
    <hyperlink ref="S2" r:id="rId25" display="Quarantäne" xr:uid="{00000000-0004-0000-0000-000017000000}"/>
  </hyperlinks>
  <pageMargins left="0.23622047244094491" right="0.23622047244094491" top="0.74803149606299213" bottom="0.74803149606299213" header="0.31496062992125984" footer="0.31496062992125984"/>
  <pageSetup paperSize="9" scale="75" fitToHeight="0" pageOrder="overThenDown" orientation="landscape" r:id="rId26"/>
  <headerFooter alignWithMargins="0"/>
  <drawing r:id="rId2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1">
    <tabColor indexed="10"/>
  </sheetPr>
  <dimension ref="A1:BW25"/>
  <sheetViews>
    <sheetView topLeftCell="B1" workbookViewId="0"/>
  </sheetViews>
  <sheetFormatPr baseColWidth="10" defaultColWidth="10.86328125" defaultRowHeight="13.15" outlineLevelRow="2" outlineLevelCol="1" x14ac:dyDescent="0.4"/>
  <cols>
    <col min="1" max="1" width="7.6640625" hidden="1" customWidth="1"/>
    <col min="2" max="3" width="5.86328125" style="12" customWidth="1"/>
    <col min="4" max="4" width="7.86328125" style="125" customWidth="1"/>
    <col min="5" max="5" width="8.1328125" style="9" customWidth="1"/>
    <col min="6" max="6" width="7.53125" style="9" bestFit="1" customWidth="1"/>
    <col min="7" max="7" width="8.53125" style="9" bestFit="1" customWidth="1"/>
    <col min="8" max="8" width="6.33203125" style="9" bestFit="1" customWidth="1"/>
    <col min="9" max="9" width="6.33203125" style="10" bestFit="1" customWidth="1"/>
    <col min="10" max="10" width="6.1328125" style="9" bestFit="1" customWidth="1"/>
    <col min="11" max="11" width="6.46484375" style="9" bestFit="1" customWidth="1"/>
    <col min="12" max="12" width="6.33203125" style="9" bestFit="1" customWidth="1"/>
    <col min="13" max="13" width="5.46484375" style="9" bestFit="1" customWidth="1"/>
    <col min="14" max="14" width="6.33203125" style="9" bestFit="1" customWidth="1"/>
    <col min="15" max="15" width="6.1328125" style="9" bestFit="1" customWidth="1"/>
    <col min="16" max="16" width="6.53125" style="9" bestFit="1" customWidth="1"/>
    <col min="17" max="17" width="6.33203125" style="9" bestFit="1" customWidth="1"/>
    <col min="18" max="18" width="6.46484375" style="9" bestFit="1" customWidth="1"/>
    <col min="19" max="19" width="7.1328125" style="9" bestFit="1" customWidth="1"/>
    <col min="20" max="20" width="6.46484375" style="9" bestFit="1" customWidth="1"/>
    <col min="21" max="21" width="6.1328125" style="9" bestFit="1" customWidth="1"/>
    <col min="22" max="22" width="5.86328125" style="9" customWidth="1"/>
    <col min="23" max="23" width="3.33203125" style="9" hidden="1" customWidth="1"/>
    <col min="24" max="24" width="6.1328125" style="11" customWidth="1"/>
    <col min="26" max="26" width="3.86328125" customWidth="1"/>
    <col min="27" max="32" width="2.1328125" customWidth="1"/>
    <col min="33" max="75" width="10.86328125" customWidth="1" outlineLevel="1"/>
  </cols>
  <sheetData>
    <row r="1" spans="1:75" ht="12" customHeight="1" outlineLevel="1" x14ac:dyDescent="0.4">
      <c r="A1" s="62"/>
      <c r="B1" s="120"/>
      <c r="C1" s="75"/>
      <c r="D1" s="122">
        <v>1</v>
      </c>
      <c r="E1" s="9">
        <v>2</v>
      </c>
      <c r="F1" s="9">
        <v>3</v>
      </c>
      <c r="G1" s="9">
        <v>4</v>
      </c>
      <c r="H1" s="9">
        <v>5</v>
      </c>
      <c r="I1" s="9">
        <v>6</v>
      </c>
      <c r="J1" s="9">
        <v>7</v>
      </c>
      <c r="K1" s="9">
        <v>8</v>
      </c>
      <c r="L1" s="9">
        <v>9</v>
      </c>
      <c r="M1" s="9">
        <v>10</v>
      </c>
      <c r="N1" s="9">
        <v>11</v>
      </c>
      <c r="O1" s="9">
        <v>12</v>
      </c>
      <c r="P1" s="9">
        <v>13</v>
      </c>
      <c r="Q1" s="9">
        <v>14</v>
      </c>
      <c r="R1" s="9">
        <v>15</v>
      </c>
      <c r="S1" s="9">
        <v>16</v>
      </c>
      <c r="T1" s="9">
        <v>17</v>
      </c>
      <c r="U1" s="9">
        <v>18</v>
      </c>
      <c r="V1" s="9">
        <v>19</v>
      </c>
      <c r="W1" s="9">
        <v>20</v>
      </c>
      <c r="X1" s="9">
        <v>21</v>
      </c>
      <c r="Y1" s="9">
        <v>22</v>
      </c>
      <c r="Z1" s="9">
        <v>23</v>
      </c>
    </row>
    <row r="2" spans="1:75" s="36" customFormat="1" ht="101.1" customHeight="1" outlineLevel="1" x14ac:dyDescent="0.3">
      <c r="B2" s="605" t="str">
        <f>"Die Tabelle enthält die eingetragenen Produktcodes ("&amp;Release&amp;")"</f>
        <v>Die Tabelle enthält die eingetragenen Produktcodes (46217)</v>
      </c>
      <c r="C2" s="606"/>
      <c r="D2" s="44" t="s">
        <v>19</v>
      </c>
      <c r="E2" s="42" t="s">
        <v>2</v>
      </c>
      <c r="F2" s="43" t="s">
        <v>3</v>
      </c>
      <c r="G2" s="44" t="s">
        <v>4</v>
      </c>
      <c r="H2" s="44" t="s">
        <v>5</v>
      </c>
      <c r="I2" s="44" t="s">
        <v>6</v>
      </c>
      <c r="J2" s="44" t="s">
        <v>7</v>
      </c>
      <c r="K2" s="44" t="s">
        <v>8</v>
      </c>
      <c r="L2" s="45" t="s">
        <v>9</v>
      </c>
      <c r="M2" s="45" t="s">
        <v>61</v>
      </c>
      <c r="N2" s="45" t="s">
        <v>10</v>
      </c>
      <c r="O2" s="45" t="s">
        <v>11</v>
      </c>
      <c r="P2" s="45" t="s">
        <v>12</v>
      </c>
      <c r="Q2" s="45" t="s">
        <v>13</v>
      </c>
      <c r="R2" s="45" t="s">
        <v>14</v>
      </c>
      <c r="S2" s="45" t="s">
        <v>15</v>
      </c>
      <c r="T2" s="45" t="s">
        <v>16</v>
      </c>
      <c r="U2" s="45" t="s">
        <v>17</v>
      </c>
      <c r="V2" s="45" t="s">
        <v>18</v>
      </c>
      <c r="W2" s="46">
        <f>SUBTOTAL(2,D5:D7)</f>
        <v>3</v>
      </c>
      <c r="X2" s="126" t="s">
        <v>134</v>
      </c>
      <c r="Y2" s="38" t="s">
        <v>19</v>
      </c>
      <c r="Z2" s="88" t="str">
        <f>"Selektiert: "&amp;SUBTOTAL(2,D5:D7)</f>
        <v>Selektiert: 3</v>
      </c>
      <c r="AA2" s="558" t="s">
        <v>69</v>
      </c>
      <c r="AB2" s="558"/>
      <c r="AC2" s="558"/>
      <c r="AD2" s="558"/>
      <c r="AE2" s="558"/>
      <c r="AF2" s="558"/>
      <c r="AG2" s="36" t="str">
        <f>IF(X2="Text","Ziffer","Text")</f>
        <v>Ziffer</v>
      </c>
      <c r="AH2" s="36" t="s">
        <v>134</v>
      </c>
    </row>
    <row r="3" spans="1:75" ht="33.6" customHeight="1" outlineLevel="1" x14ac:dyDescent="0.35">
      <c r="A3" s="118" t="s">
        <v>58</v>
      </c>
      <c r="B3" s="119" t="s">
        <v>66</v>
      </c>
      <c r="C3" s="32" t="s">
        <v>62</v>
      </c>
      <c r="D3" s="123" t="s">
        <v>58</v>
      </c>
      <c r="E3" s="33" t="s">
        <v>59</v>
      </c>
      <c r="F3" s="34" t="s">
        <v>23</v>
      </c>
      <c r="G3" s="34" t="s">
        <v>24</v>
      </c>
      <c r="H3" s="34" t="s">
        <v>25</v>
      </c>
      <c r="I3" s="34" t="s">
        <v>26</v>
      </c>
      <c r="J3" s="34" t="s">
        <v>27</v>
      </c>
      <c r="K3" s="34" t="s">
        <v>28</v>
      </c>
      <c r="L3" s="34" t="s">
        <v>29</v>
      </c>
      <c r="M3" s="34" t="s">
        <v>30</v>
      </c>
      <c r="N3" s="34" t="s">
        <v>31</v>
      </c>
      <c r="O3" s="34" t="s">
        <v>32</v>
      </c>
      <c r="P3" s="34" t="s">
        <v>33</v>
      </c>
      <c r="Q3" s="34" t="s">
        <v>34</v>
      </c>
      <c r="R3" s="34" t="s">
        <v>35</v>
      </c>
      <c r="S3" s="34" t="s">
        <v>36</v>
      </c>
      <c r="T3" s="34" t="s">
        <v>37</v>
      </c>
      <c r="U3" s="34" t="s">
        <v>38</v>
      </c>
      <c r="V3" s="34" t="s">
        <v>39</v>
      </c>
      <c r="W3" s="35"/>
      <c r="X3" s="121" t="s">
        <v>68</v>
      </c>
      <c r="Y3" s="33" t="s">
        <v>58</v>
      </c>
      <c r="Z3" s="105">
        <f>COUNTA(Z5:Z7)</f>
        <v>3</v>
      </c>
      <c r="AA3" s="49">
        <v>1</v>
      </c>
      <c r="AB3" s="49">
        <v>2</v>
      </c>
      <c r="AC3" s="49">
        <v>3</v>
      </c>
      <c r="AD3" s="49">
        <v>4</v>
      </c>
      <c r="AE3" s="49">
        <v>5</v>
      </c>
      <c r="AF3" s="49">
        <v>6</v>
      </c>
      <c r="AG3" s="98" t="s">
        <v>66</v>
      </c>
      <c r="AH3" s="98" t="s">
        <v>93</v>
      </c>
      <c r="AI3" s="99" t="s">
        <v>94</v>
      </c>
      <c r="AJ3" s="100" t="s">
        <v>95</v>
      </c>
      <c r="AK3" s="101" t="s">
        <v>23</v>
      </c>
      <c r="AL3" s="101" t="s">
        <v>24</v>
      </c>
      <c r="AM3" s="101" t="s">
        <v>25</v>
      </c>
      <c r="AN3" s="101" t="s">
        <v>26</v>
      </c>
      <c r="AO3" s="101" t="s">
        <v>27</v>
      </c>
      <c r="AP3" s="101" t="s">
        <v>28</v>
      </c>
      <c r="AQ3" s="101" t="s">
        <v>29</v>
      </c>
      <c r="AR3" s="101" t="s">
        <v>30</v>
      </c>
      <c r="AS3" s="101" t="s">
        <v>31</v>
      </c>
      <c r="AT3" s="101" t="s">
        <v>32</v>
      </c>
      <c r="AU3" s="101" t="s">
        <v>33</v>
      </c>
      <c r="AV3" s="101" t="s">
        <v>34</v>
      </c>
      <c r="AW3" s="101" t="s">
        <v>35</v>
      </c>
      <c r="AX3" s="101" t="s">
        <v>36</v>
      </c>
      <c r="AY3" s="101" t="s">
        <v>37</v>
      </c>
      <c r="AZ3" s="101" t="s">
        <v>38</v>
      </c>
      <c r="BA3" s="101" t="s">
        <v>39</v>
      </c>
      <c r="BC3" s="98" t="s">
        <v>66</v>
      </c>
      <c r="BD3" s="98" t="s">
        <v>93</v>
      </c>
      <c r="BE3" s="99" t="s">
        <v>94</v>
      </c>
      <c r="BF3" s="100" t="s">
        <v>95</v>
      </c>
      <c r="BG3" s="101" t="s">
        <v>23</v>
      </c>
      <c r="BH3" s="101" t="s">
        <v>24</v>
      </c>
      <c r="BI3" s="101" t="s">
        <v>25</v>
      </c>
      <c r="BJ3" s="101" t="s">
        <v>26</v>
      </c>
      <c r="BK3" s="101" t="s">
        <v>27</v>
      </c>
      <c r="BL3" s="101" t="s">
        <v>28</v>
      </c>
      <c r="BM3" s="101" t="s">
        <v>29</v>
      </c>
      <c r="BN3" s="101" t="s">
        <v>30</v>
      </c>
      <c r="BO3" s="101" t="s">
        <v>31</v>
      </c>
      <c r="BP3" s="101" t="s">
        <v>32</v>
      </c>
      <c r="BQ3" s="101" t="s">
        <v>33</v>
      </c>
      <c r="BR3" s="101" t="s">
        <v>34</v>
      </c>
      <c r="BS3" s="101" t="s">
        <v>35</v>
      </c>
      <c r="BT3" s="101" t="s">
        <v>36</v>
      </c>
      <c r="BU3" s="101" t="s">
        <v>37</v>
      </c>
      <c r="BV3" s="101" t="s">
        <v>38</v>
      </c>
      <c r="BW3" s="101" t="s">
        <v>39</v>
      </c>
    </row>
    <row r="4" spans="1:75" ht="23.1" customHeight="1" outlineLevel="1" x14ac:dyDescent="0.35">
      <c r="A4" s="130"/>
      <c r="B4" s="131" t="s">
        <v>216</v>
      </c>
      <c r="C4" s="132"/>
      <c r="D4" s="133"/>
      <c r="E4" s="134"/>
      <c r="F4" s="135"/>
      <c r="G4" s="135"/>
      <c r="H4" s="135"/>
      <c r="I4" s="135"/>
      <c r="J4" s="135"/>
      <c r="K4" s="135"/>
      <c r="L4" s="135"/>
      <c r="M4" s="135"/>
      <c r="N4" s="135"/>
      <c r="O4" s="135"/>
      <c r="P4" s="135"/>
      <c r="Q4" s="135"/>
      <c r="R4" s="135"/>
      <c r="S4" s="135"/>
      <c r="T4" s="135"/>
      <c r="U4" s="135"/>
      <c r="V4" s="135"/>
      <c r="W4" s="136"/>
      <c r="X4" s="137"/>
      <c r="Y4" s="134"/>
      <c r="Z4" s="105"/>
      <c r="AA4" s="49"/>
      <c r="AB4" s="49"/>
      <c r="AC4" s="49"/>
      <c r="AD4" s="49"/>
      <c r="AE4" s="49"/>
      <c r="AF4" s="49"/>
      <c r="AG4" s="138"/>
      <c r="AH4" s="138"/>
      <c r="AI4" s="139"/>
      <c r="AJ4" s="140"/>
      <c r="AK4" s="141"/>
      <c r="AL4" s="141"/>
      <c r="AM4" s="141"/>
      <c r="AN4" s="141"/>
      <c r="AO4" s="141"/>
      <c r="AP4" s="141"/>
      <c r="AQ4" s="141"/>
      <c r="AR4" s="141"/>
      <c r="AS4" s="141"/>
      <c r="AT4" s="141"/>
      <c r="AU4" s="141"/>
      <c r="AV4" s="141"/>
      <c r="AW4" s="141"/>
      <c r="AX4" s="141"/>
      <c r="AY4" s="141"/>
      <c r="AZ4" s="141"/>
      <c r="BA4" s="141"/>
      <c r="BC4" s="138"/>
      <c r="BD4" s="138"/>
      <c r="BE4" s="139"/>
      <c r="BF4" s="140"/>
      <c r="BG4" s="141"/>
      <c r="BH4" s="141"/>
      <c r="BI4" s="141"/>
      <c r="BJ4" s="141"/>
      <c r="BK4" s="141"/>
      <c r="BL4" s="141"/>
      <c r="BM4" s="141"/>
      <c r="BN4" s="141"/>
      <c r="BO4" s="141"/>
      <c r="BP4" s="141"/>
      <c r="BQ4" s="141"/>
      <c r="BR4" s="141"/>
      <c r="BS4" s="141"/>
      <c r="BT4" s="141"/>
      <c r="BU4" s="141"/>
      <c r="BV4" s="141"/>
      <c r="BW4" s="141"/>
    </row>
    <row r="5" spans="1:75" ht="12.75" outlineLevel="2" x14ac:dyDescent="0.35">
      <c r="A5" s="77">
        <f>D5</f>
        <v>102189</v>
      </c>
      <c r="B5" s="58">
        <v>62</v>
      </c>
      <c r="C5" s="59">
        <v>136</v>
      </c>
      <c r="D5" s="124">
        <v>102189</v>
      </c>
      <c r="E5" s="16" t="str">
        <f>IF(ISNUMBER($AH5),IF($X$2="Text", BF5,AI5),"")</f>
        <v>EK</v>
      </c>
      <c r="F5" s="58" t="str">
        <f t="shared" ref="F5:T7" si="0">IF(ISNUMBER($AH5),IF($X$2="Text", BG5,AK5),"")</f>
        <v>CPD</v>
      </c>
      <c r="G5" s="58" t="str">
        <f t="shared" si="0"/>
        <v>No Add</v>
      </c>
      <c r="H5" s="58" t="str">
        <f t="shared" si="0"/>
        <v>Closed</v>
      </c>
      <c r="I5" s="58" t="str">
        <f t="shared" si="0"/>
        <v>Ped</v>
      </c>
      <c r="J5" s="58" t="str">
        <f t="shared" si="0"/>
        <v>2-6</v>
      </c>
      <c r="K5" s="58" t="str">
        <f t="shared" si="0"/>
        <v>Allo</v>
      </c>
      <c r="L5" s="58" t="str">
        <f t="shared" si="0"/>
        <v>WB</v>
      </c>
      <c r="M5" s="58" t="str">
        <f t="shared" si="0"/>
        <v>-</v>
      </c>
      <c r="N5" s="58" t="str">
        <f t="shared" si="0"/>
        <v>Transf</v>
      </c>
      <c r="O5" s="58" t="str">
        <f t="shared" si="0"/>
        <v>LCdepl</v>
      </c>
      <c r="P5" s="58" t="str">
        <f t="shared" si="0"/>
        <v>Pool</v>
      </c>
      <c r="Q5" s="58" t="str">
        <f t="shared" si="0"/>
        <v>No Irr</v>
      </c>
      <c r="R5" s="58" t="str">
        <f t="shared" si="0"/>
        <v>-</v>
      </c>
      <c r="S5" s="58" t="str">
        <f t="shared" si="0"/>
        <v>no sub</v>
      </c>
      <c r="T5" s="58" t="str">
        <f t="shared" si="0"/>
        <v>NoQu</v>
      </c>
      <c r="U5" s="58" t="str">
        <f t="shared" ref="U5:V7" si="1">IF(ISNUMBER($AH5),IF($X$2="Text", BV5,AZ5),"")</f>
        <v>-</v>
      </c>
      <c r="V5" s="58" t="str">
        <f t="shared" si="1"/>
        <v>None</v>
      </c>
      <c r="W5" t="s">
        <v>63</v>
      </c>
      <c r="X5" s="5" t="s">
        <v>47</v>
      </c>
      <c r="Y5" s="60">
        <v>102189</v>
      </c>
      <c r="Z5" s="48">
        <f>B5</f>
        <v>62</v>
      </c>
      <c r="AA5" s="29" t="str">
        <f>MID(TEXT($Y5,"000000"),AA$3,1)</f>
        <v>1</v>
      </c>
      <c r="AB5" s="29" t="str">
        <f t="shared" ref="AB5:AF7" si="2">MID(TEXT($Y5,"000000"),AB$3,1)</f>
        <v>0</v>
      </c>
      <c r="AC5" s="29" t="str">
        <f t="shared" si="2"/>
        <v>2</v>
      </c>
      <c r="AD5" s="29" t="str">
        <f t="shared" si="2"/>
        <v>1</v>
      </c>
      <c r="AE5" s="29" t="str">
        <f t="shared" si="2"/>
        <v>8</v>
      </c>
      <c r="AF5" s="29" t="str">
        <f t="shared" si="2"/>
        <v>9</v>
      </c>
      <c r="AG5" s="58">
        <v>136</v>
      </c>
      <c r="AH5" s="60">
        <v>102189</v>
      </c>
      <c r="AI5" s="16">
        <v>1</v>
      </c>
      <c r="AJ5" s="60" t="s">
        <v>119</v>
      </c>
      <c r="AK5" s="58">
        <v>2</v>
      </c>
      <c r="AL5" s="58">
        <v>1</v>
      </c>
      <c r="AM5" s="58">
        <v>1</v>
      </c>
      <c r="AN5" s="58">
        <v>2</v>
      </c>
      <c r="AO5" s="58">
        <v>2</v>
      </c>
      <c r="AP5" s="58">
        <v>1</v>
      </c>
      <c r="AQ5" s="58">
        <v>1</v>
      </c>
      <c r="AR5" s="58">
        <v>1</v>
      </c>
      <c r="AS5" s="58">
        <v>1</v>
      </c>
      <c r="AT5" s="58">
        <v>3</v>
      </c>
      <c r="AU5" s="58">
        <v>3</v>
      </c>
      <c r="AV5" s="58">
        <v>1</v>
      </c>
      <c r="AW5" s="58">
        <v>1</v>
      </c>
      <c r="AX5" s="58">
        <v>1</v>
      </c>
      <c r="AY5" s="58">
        <v>1</v>
      </c>
      <c r="AZ5" s="58">
        <v>1</v>
      </c>
      <c r="BA5" s="58">
        <v>1</v>
      </c>
      <c r="BC5" s="58">
        <v>136</v>
      </c>
      <c r="BD5" s="102">
        <v>102189</v>
      </c>
      <c r="BE5" s="58">
        <v>1</v>
      </c>
      <c r="BF5" s="58" t="s">
        <v>119</v>
      </c>
      <c r="BG5" s="58" t="s">
        <v>97</v>
      </c>
      <c r="BH5" s="58" t="s">
        <v>98</v>
      </c>
      <c r="BI5" s="58" t="s">
        <v>99</v>
      </c>
      <c r="BJ5" s="58" t="s">
        <v>116</v>
      </c>
      <c r="BK5" s="58" t="s">
        <v>100</v>
      </c>
      <c r="BL5" s="58" t="s">
        <v>101</v>
      </c>
      <c r="BM5" s="58" t="s">
        <v>96</v>
      </c>
      <c r="BN5" s="58" t="s">
        <v>102</v>
      </c>
      <c r="BO5" s="58" t="s">
        <v>103</v>
      </c>
      <c r="BP5" s="58" t="s">
        <v>109</v>
      </c>
      <c r="BQ5" s="58" t="s">
        <v>111</v>
      </c>
      <c r="BR5" s="58" t="s">
        <v>105</v>
      </c>
      <c r="BS5" s="58" t="s">
        <v>102</v>
      </c>
      <c r="BT5" s="58" t="s">
        <v>106</v>
      </c>
      <c r="BU5" s="58" t="s">
        <v>107</v>
      </c>
      <c r="BV5" s="58" t="s">
        <v>102</v>
      </c>
      <c r="BW5" s="58" t="s">
        <v>104</v>
      </c>
    </row>
    <row r="6" spans="1:75" ht="12.75" outlineLevel="2" x14ac:dyDescent="0.35">
      <c r="A6" s="77">
        <f>D6</f>
        <v>102199</v>
      </c>
      <c r="B6" s="58">
        <v>63</v>
      </c>
      <c r="C6" s="59">
        <v>138</v>
      </c>
      <c r="D6" s="124">
        <v>102199</v>
      </c>
      <c r="E6" s="16" t="str">
        <f>IF(ISNUMBER($AH6),IF($X$2="Text", BF6,AI6),"")</f>
        <v>EK</v>
      </c>
      <c r="F6" s="58" t="str">
        <f t="shared" si="0"/>
        <v>CPD</v>
      </c>
      <c r="G6" s="58" t="str">
        <f t="shared" si="0"/>
        <v>No Add</v>
      </c>
      <c r="H6" s="58" t="str">
        <f t="shared" si="0"/>
        <v>Closed</v>
      </c>
      <c r="I6" s="58" t="str">
        <f t="shared" si="0"/>
        <v>No SV</v>
      </c>
      <c r="J6" s="58" t="str">
        <f t="shared" si="0"/>
        <v>2-6</v>
      </c>
      <c r="K6" s="58" t="str">
        <f t="shared" si="0"/>
        <v>Allo</v>
      </c>
      <c r="L6" s="58" t="str">
        <f t="shared" si="0"/>
        <v>WB</v>
      </c>
      <c r="M6" s="58" t="str">
        <f t="shared" si="0"/>
        <v>-</v>
      </c>
      <c r="N6" s="58" t="str">
        <f t="shared" si="0"/>
        <v>Transf</v>
      </c>
      <c r="O6" s="58" t="str">
        <f t="shared" si="0"/>
        <v>LCdepl</v>
      </c>
      <c r="P6" s="58" t="str">
        <f t="shared" si="0"/>
        <v>Pool</v>
      </c>
      <c r="Q6" s="58" t="str">
        <f t="shared" si="0"/>
        <v>No Irr</v>
      </c>
      <c r="R6" s="58" t="str">
        <f t="shared" si="0"/>
        <v>-</v>
      </c>
      <c r="S6" s="58" t="str">
        <f t="shared" si="0"/>
        <v>no sub</v>
      </c>
      <c r="T6" s="58" t="str">
        <f t="shared" si="0"/>
        <v>NoQu</v>
      </c>
      <c r="U6" s="58" t="str">
        <f t="shared" si="1"/>
        <v>-</v>
      </c>
      <c r="V6" s="58" t="str">
        <f t="shared" si="1"/>
        <v>None</v>
      </c>
      <c r="W6" t="s">
        <v>63</v>
      </c>
      <c r="X6" s="5" t="s">
        <v>48</v>
      </c>
      <c r="Y6" s="60">
        <v>102199</v>
      </c>
      <c r="Z6" s="48">
        <f>B6</f>
        <v>63</v>
      </c>
      <c r="AA6" s="29" t="str">
        <f>MID(TEXT($Y6,"000000"),AA$3,1)</f>
        <v>1</v>
      </c>
      <c r="AB6" s="29" t="str">
        <f t="shared" si="2"/>
        <v>0</v>
      </c>
      <c r="AC6" s="29" t="str">
        <f t="shared" si="2"/>
        <v>2</v>
      </c>
      <c r="AD6" s="29" t="str">
        <f t="shared" si="2"/>
        <v>1</v>
      </c>
      <c r="AE6" s="29" t="str">
        <f t="shared" si="2"/>
        <v>9</v>
      </c>
      <c r="AF6" s="29" t="str">
        <f t="shared" si="2"/>
        <v>9</v>
      </c>
      <c r="AG6" s="58">
        <v>138</v>
      </c>
      <c r="AH6" s="60">
        <v>102199</v>
      </c>
      <c r="AI6" s="16">
        <v>1</v>
      </c>
      <c r="AJ6" s="60" t="s">
        <v>119</v>
      </c>
      <c r="AK6" s="58">
        <v>2</v>
      </c>
      <c r="AL6" s="58">
        <v>1</v>
      </c>
      <c r="AM6" s="58">
        <v>1</v>
      </c>
      <c r="AN6" s="58">
        <v>3</v>
      </c>
      <c r="AO6" s="58">
        <v>2</v>
      </c>
      <c r="AP6" s="58">
        <v>1</v>
      </c>
      <c r="AQ6" s="58">
        <v>1</v>
      </c>
      <c r="AR6" s="58">
        <v>1</v>
      </c>
      <c r="AS6" s="58">
        <v>1</v>
      </c>
      <c r="AT6" s="58">
        <v>3</v>
      </c>
      <c r="AU6" s="58">
        <v>3</v>
      </c>
      <c r="AV6" s="58">
        <v>1</v>
      </c>
      <c r="AW6" s="58">
        <v>1</v>
      </c>
      <c r="AX6" s="58">
        <v>1</v>
      </c>
      <c r="AY6" s="58">
        <v>1</v>
      </c>
      <c r="AZ6" s="58">
        <v>1</v>
      </c>
      <c r="BA6" s="58">
        <v>1</v>
      </c>
      <c r="BC6" s="58">
        <v>138</v>
      </c>
      <c r="BD6" s="102">
        <v>102199</v>
      </c>
      <c r="BE6" s="58">
        <v>1</v>
      </c>
      <c r="BF6" s="58" t="s">
        <v>119</v>
      </c>
      <c r="BG6" s="58" t="s">
        <v>97</v>
      </c>
      <c r="BH6" s="58" t="s">
        <v>98</v>
      </c>
      <c r="BI6" s="58" t="s">
        <v>99</v>
      </c>
      <c r="BJ6" s="58" t="s">
        <v>110</v>
      </c>
      <c r="BK6" s="58" t="s">
        <v>100</v>
      </c>
      <c r="BL6" s="58" t="s">
        <v>101</v>
      </c>
      <c r="BM6" s="58" t="s">
        <v>96</v>
      </c>
      <c r="BN6" s="58" t="s">
        <v>102</v>
      </c>
      <c r="BO6" s="58" t="s">
        <v>103</v>
      </c>
      <c r="BP6" s="58" t="s">
        <v>109</v>
      </c>
      <c r="BQ6" s="58" t="s">
        <v>111</v>
      </c>
      <c r="BR6" s="58" t="s">
        <v>105</v>
      </c>
      <c r="BS6" s="58" t="s">
        <v>102</v>
      </c>
      <c r="BT6" s="58" t="s">
        <v>106</v>
      </c>
      <c r="BU6" s="58" t="s">
        <v>107</v>
      </c>
      <c r="BV6" s="58" t="s">
        <v>102</v>
      </c>
      <c r="BW6" s="58" t="s">
        <v>104</v>
      </c>
    </row>
    <row r="7" spans="1:75" ht="12.75" outlineLevel="2" x14ac:dyDescent="0.35">
      <c r="A7" s="77">
        <f>D7</f>
        <v>102399</v>
      </c>
      <c r="B7" s="58">
        <v>64</v>
      </c>
      <c r="C7" s="59">
        <v>140</v>
      </c>
      <c r="D7" s="124">
        <v>102399</v>
      </c>
      <c r="E7" s="16" t="str">
        <f>IF(ISNUMBER($AH7),IF($X$2="Text", BF7,AI7),"")</f>
        <v>EK</v>
      </c>
      <c r="F7" s="58" t="str">
        <f t="shared" si="0"/>
        <v>CPD</v>
      </c>
      <c r="G7" s="58" t="str">
        <f t="shared" si="0"/>
        <v>No Add</v>
      </c>
      <c r="H7" s="58" t="str">
        <f t="shared" si="0"/>
        <v>Closed</v>
      </c>
      <c r="I7" s="58" t="str">
        <f t="shared" si="0"/>
        <v>No SV</v>
      </c>
      <c r="J7" s="58" t="str">
        <f t="shared" si="0"/>
        <v>2-6</v>
      </c>
      <c r="K7" s="58" t="str">
        <f t="shared" si="0"/>
        <v>Allo</v>
      </c>
      <c r="L7" s="58" t="str">
        <f t="shared" si="0"/>
        <v>WB</v>
      </c>
      <c r="M7" s="58" t="str">
        <f t="shared" si="0"/>
        <v>-</v>
      </c>
      <c r="N7" s="58" t="str">
        <f t="shared" si="0"/>
        <v>Transf</v>
      </c>
      <c r="O7" s="58" t="str">
        <f t="shared" si="0"/>
        <v>LCdepl</v>
      </c>
      <c r="P7" s="58" t="str">
        <f t="shared" si="0"/>
        <v>Pool</v>
      </c>
      <c r="Q7" s="58" t="str">
        <f t="shared" si="0"/>
        <v>Irrad</v>
      </c>
      <c r="R7" s="58" t="str">
        <f t="shared" si="0"/>
        <v>-</v>
      </c>
      <c r="S7" s="58" t="str">
        <f t="shared" si="0"/>
        <v>no sub</v>
      </c>
      <c r="T7" s="58" t="str">
        <f t="shared" si="0"/>
        <v>NoQu</v>
      </c>
      <c r="U7" s="58" t="str">
        <f t="shared" si="1"/>
        <v>-</v>
      </c>
      <c r="V7" s="58" t="str">
        <f t="shared" si="1"/>
        <v>None</v>
      </c>
      <c r="W7" t="s">
        <v>63</v>
      </c>
      <c r="X7" s="5" t="s">
        <v>49</v>
      </c>
      <c r="Y7" s="60">
        <v>102399</v>
      </c>
      <c r="Z7" s="48">
        <f>B7</f>
        <v>64</v>
      </c>
      <c r="AA7" s="29" t="str">
        <f>MID(TEXT($Y7,"000000"),AA$3,1)</f>
        <v>1</v>
      </c>
      <c r="AB7" s="29" t="str">
        <f t="shared" si="2"/>
        <v>0</v>
      </c>
      <c r="AC7" s="29" t="str">
        <f t="shared" si="2"/>
        <v>2</v>
      </c>
      <c r="AD7" s="29" t="str">
        <f t="shared" si="2"/>
        <v>3</v>
      </c>
      <c r="AE7" s="29" t="str">
        <f t="shared" si="2"/>
        <v>9</v>
      </c>
      <c r="AF7" s="29" t="str">
        <f t="shared" si="2"/>
        <v>9</v>
      </c>
      <c r="AG7" s="58">
        <v>140</v>
      </c>
      <c r="AH7" s="60">
        <v>102399</v>
      </c>
      <c r="AI7" s="16">
        <v>1</v>
      </c>
      <c r="AJ7" s="60" t="s">
        <v>119</v>
      </c>
      <c r="AK7" s="58">
        <v>2</v>
      </c>
      <c r="AL7" s="58">
        <v>1</v>
      </c>
      <c r="AM7" s="58">
        <v>1</v>
      </c>
      <c r="AN7" s="58">
        <v>3</v>
      </c>
      <c r="AO7" s="58">
        <v>2</v>
      </c>
      <c r="AP7" s="58">
        <v>1</v>
      </c>
      <c r="AQ7" s="58">
        <v>1</v>
      </c>
      <c r="AR7" s="58">
        <v>1</v>
      </c>
      <c r="AS7" s="58">
        <v>1</v>
      </c>
      <c r="AT7" s="58">
        <v>3</v>
      </c>
      <c r="AU7" s="58">
        <v>3</v>
      </c>
      <c r="AV7" s="58">
        <v>2</v>
      </c>
      <c r="AW7" s="58">
        <v>1</v>
      </c>
      <c r="AX7" s="58">
        <v>1</v>
      </c>
      <c r="AY7" s="58">
        <v>1</v>
      </c>
      <c r="AZ7" s="58">
        <v>1</v>
      </c>
      <c r="BA7" s="58">
        <v>1</v>
      </c>
      <c r="BC7" s="58">
        <v>140</v>
      </c>
      <c r="BD7" s="102">
        <v>102399</v>
      </c>
      <c r="BE7" s="58">
        <v>1</v>
      </c>
      <c r="BF7" s="58" t="s">
        <v>119</v>
      </c>
      <c r="BG7" s="58" t="s">
        <v>97</v>
      </c>
      <c r="BH7" s="58" t="s">
        <v>98</v>
      </c>
      <c r="BI7" s="58" t="s">
        <v>99</v>
      </c>
      <c r="BJ7" s="58" t="s">
        <v>110</v>
      </c>
      <c r="BK7" s="58" t="s">
        <v>100</v>
      </c>
      <c r="BL7" s="58" t="s">
        <v>101</v>
      </c>
      <c r="BM7" s="58" t="s">
        <v>96</v>
      </c>
      <c r="BN7" s="58" t="s">
        <v>102</v>
      </c>
      <c r="BO7" s="58" t="s">
        <v>103</v>
      </c>
      <c r="BP7" s="58" t="s">
        <v>109</v>
      </c>
      <c r="BQ7" s="58" t="s">
        <v>111</v>
      </c>
      <c r="BR7" s="58" t="s">
        <v>112</v>
      </c>
      <c r="BS7" s="58" t="s">
        <v>102</v>
      </c>
      <c r="BT7" s="58" t="s">
        <v>106</v>
      </c>
      <c r="BU7" s="58" t="s">
        <v>107</v>
      </c>
      <c r="BV7" s="58" t="s">
        <v>102</v>
      </c>
      <c r="BW7" s="58" t="s">
        <v>104</v>
      </c>
    </row>
    <row r="8" spans="1:75" ht="12.95" customHeight="1" x14ac:dyDescent="0.35">
      <c r="B8" s="607" t="s">
        <v>226</v>
      </c>
      <c r="C8" s="607"/>
      <c r="D8" s="607"/>
    </row>
    <row r="9" spans="1:75" ht="12.75" x14ac:dyDescent="0.35">
      <c r="B9" s="58">
        <v>34</v>
      </c>
      <c r="C9" s="59">
        <v>80</v>
      </c>
      <c r="D9" s="124">
        <v>100189</v>
      </c>
      <c r="E9" s="16" t="s">
        <v>119</v>
      </c>
      <c r="F9" s="58" t="s">
        <v>97</v>
      </c>
      <c r="G9" s="58" t="s">
        <v>98</v>
      </c>
      <c r="H9" s="58" t="s">
        <v>99</v>
      </c>
      <c r="I9" s="58" t="s">
        <v>116</v>
      </c>
      <c r="J9" s="58" t="s">
        <v>100</v>
      </c>
      <c r="K9" s="58" t="s">
        <v>101</v>
      </c>
      <c r="L9" s="58" t="s">
        <v>96</v>
      </c>
      <c r="M9" s="58" t="s">
        <v>102</v>
      </c>
      <c r="N9" s="58" t="s">
        <v>103</v>
      </c>
      <c r="O9" s="58" t="s">
        <v>109</v>
      </c>
      <c r="P9" s="58" t="s">
        <v>104</v>
      </c>
      <c r="Q9" s="58" t="s">
        <v>105</v>
      </c>
      <c r="R9" s="58" t="s">
        <v>102</v>
      </c>
      <c r="S9" s="58" t="s">
        <v>106</v>
      </c>
      <c r="T9" s="58" t="s">
        <v>107</v>
      </c>
      <c r="U9" s="58" t="s">
        <v>102</v>
      </c>
      <c r="V9" s="58" t="s">
        <v>104</v>
      </c>
      <c r="W9" s="5" t="s">
        <v>45</v>
      </c>
      <c r="X9" s="60">
        <v>100189</v>
      </c>
      <c r="Y9" s="48">
        <v>34</v>
      </c>
      <c r="Z9" s="29" t="s">
        <v>217</v>
      </c>
      <c r="AA9" s="29" t="s">
        <v>218</v>
      </c>
      <c r="AB9" s="29" t="s">
        <v>218</v>
      </c>
      <c r="AC9" s="29" t="s">
        <v>217</v>
      </c>
      <c r="AD9" s="29" t="s">
        <v>219</v>
      </c>
      <c r="AE9" s="29" t="s">
        <v>220</v>
      </c>
    </row>
    <row r="10" spans="1:75" ht="12.75" x14ac:dyDescent="0.35">
      <c r="B10" s="58">
        <v>44</v>
      </c>
      <c r="C10" s="59">
        <v>100</v>
      </c>
      <c r="D10" s="124">
        <v>100389</v>
      </c>
      <c r="E10" s="16" t="s">
        <v>119</v>
      </c>
      <c r="F10" s="58" t="s">
        <v>97</v>
      </c>
      <c r="G10" s="58" t="s">
        <v>98</v>
      </c>
      <c r="H10" s="58" t="s">
        <v>99</v>
      </c>
      <c r="I10" s="58" t="s">
        <v>116</v>
      </c>
      <c r="J10" s="58" t="s">
        <v>100</v>
      </c>
      <c r="K10" s="58" t="s">
        <v>101</v>
      </c>
      <c r="L10" s="58" t="s">
        <v>96</v>
      </c>
      <c r="M10" s="58" t="s">
        <v>102</v>
      </c>
      <c r="N10" s="58" t="s">
        <v>103</v>
      </c>
      <c r="O10" s="58" t="s">
        <v>109</v>
      </c>
      <c r="P10" s="58" t="s">
        <v>104</v>
      </c>
      <c r="Q10" s="58" t="s">
        <v>112</v>
      </c>
      <c r="R10" s="58" t="s">
        <v>102</v>
      </c>
      <c r="S10" s="58" t="s">
        <v>106</v>
      </c>
      <c r="T10" s="58" t="s">
        <v>107</v>
      </c>
      <c r="U10" s="58" t="s">
        <v>102</v>
      </c>
      <c r="V10" s="58" t="s">
        <v>104</v>
      </c>
      <c r="W10" s="5" t="s">
        <v>46</v>
      </c>
      <c r="X10" s="60">
        <v>100389</v>
      </c>
      <c r="Y10" s="48">
        <v>44</v>
      </c>
      <c r="Z10" s="29" t="s">
        <v>217</v>
      </c>
      <c r="AA10" s="29" t="s">
        <v>218</v>
      </c>
      <c r="AB10" s="29" t="s">
        <v>218</v>
      </c>
      <c r="AC10" s="29" t="s">
        <v>221</v>
      </c>
      <c r="AD10" s="29" t="s">
        <v>219</v>
      </c>
      <c r="AE10" s="29" t="s">
        <v>220</v>
      </c>
    </row>
    <row r="11" spans="1:75" ht="12.75" x14ac:dyDescent="0.35">
      <c r="B11" s="58">
        <v>62</v>
      </c>
      <c r="C11" s="59">
        <v>136</v>
      </c>
      <c r="D11" s="124">
        <v>102189</v>
      </c>
      <c r="E11" s="16" t="s">
        <v>119</v>
      </c>
      <c r="F11" s="58" t="s">
        <v>97</v>
      </c>
      <c r="G11" s="58" t="s">
        <v>98</v>
      </c>
      <c r="H11" s="58" t="s">
        <v>99</v>
      </c>
      <c r="I11" s="58" t="s">
        <v>116</v>
      </c>
      <c r="J11" s="58" t="s">
        <v>100</v>
      </c>
      <c r="K11" s="58" t="s">
        <v>101</v>
      </c>
      <c r="L11" s="58" t="s">
        <v>96</v>
      </c>
      <c r="M11" s="58" t="s">
        <v>102</v>
      </c>
      <c r="N11" s="58" t="s">
        <v>103</v>
      </c>
      <c r="O11" s="58" t="s">
        <v>109</v>
      </c>
      <c r="P11" s="58" t="s">
        <v>111</v>
      </c>
      <c r="Q11" s="58" t="s">
        <v>105</v>
      </c>
      <c r="R11" s="58" t="s">
        <v>102</v>
      </c>
      <c r="S11" s="58" t="s">
        <v>106</v>
      </c>
      <c r="T11" s="58" t="s">
        <v>107</v>
      </c>
      <c r="U11" s="58" t="s">
        <v>102</v>
      </c>
      <c r="V11" s="58" t="s">
        <v>104</v>
      </c>
      <c r="W11" s="5" t="s">
        <v>47</v>
      </c>
      <c r="X11" s="60">
        <v>102189</v>
      </c>
      <c r="Y11" s="48">
        <v>62</v>
      </c>
      <c r="Z11" s="29" t="s">
        <v>217</v>
      </c>
      <c r="AA11" s="29" t="s">
        <v>218</v>
      </c>
      <c r="AB11" s="29" t="s">
        <v>222</v>
      </c>
      <c r="AC11" s="29" t="s">
        <v>217</v>
      </c>
      <c r="AD11" s="29" t="s">
        <v>219</v>
      </c>
      <c r="AE11" s="29" t="s">
        <v>220</v>
      </c>
    </row>
    <row r="12" spans="1:75" ht="12.75" x14ac:dyDescent="0.35">
      <c r="B12" s="58">
        <v>120</v>
      </c>
      <c r="C12" s="59">
        <v>252</v>
      </c>
      <c r="D12" s="124">
        <v>160480</v>
      </c>
      <c r="E12" s="16" t="s">
        <v>119</v>
      </c>
      <c r="F12" s="58" t="s">
        <v>97</v>
      </c>
      <c r="G12" s="58" t="s">
        <v>118</v>
      </c>
      <c r="H12" s="58" t="s">
        <v>99</v>
      </c>
      <c r="I12" s="58" t="s">
        <v>116</v>
      </c>
      <c r="J12" s="58" t="s">
        <v>100</v>
      </c>
      <c r="K12" s="58" t="s">
        <v>114</v>
      </c>
      <c r="L12" s="58" t="s">
        <v>124</v>
      </c>
      <c r="M12" s="58" t="s">
        <v>102</v>
      </c>
      <c r="N12" s="58" t="s">
        <v>103</v>
      </c>
      <c r="O12" s="58" t="s">
        <v>109</v>
      </c>
      <c r="P12" s="58" t="s">
        <v>104</v>
      </c>
      <c r="Q12" s="58" t="s">
        <v>112</v>
      </c>
      <c r="R12" s="58" t="s">
        <v>102</v>
      </c>
      <c r="S12" s="58" t="s">
        <v>106</v>
      </c>
      <c r="T12" s="58" t="s">
        <v>107</v>
      </c>
      <c r="U12" s="58" t="s">
        <v>102</v>
      </c>
      <c r="V12" s="58" t="s">
        <v>104</v>
      </c>
      <c r="W12" s="5" t="s">
        <v>44</v>
      </c>
      <c r="X12" s="60">
        <v>160480</v>
      </c>
      <c r="Y12" s="48">
        <v>120</v>
      </c>
      <c r="Z12" s="29" t="s">
        <v>217</v>
      </c>
      <c r="AA12" s="29" t="s">
        <v>223</v>
      </c>
      <c r="AB12" s="29" t="s">
        <v>218</v>
      </c>
      <c r="AC12" s="29" t="s">
        <v>224</v>
      </c>
      <c r="AD12" s="29" t="s">
        <v>219</v>
      </c>
      <c r="AE12" s="29" t="s">
        <v>218</v>
      </c>
    </row>
    <row r="13" spans="1:75" ht="12.75" x14ac:dyDescent="0.35">
      <c r="B13" s="58">
        <v>146</v>
      </c>
      <c r="C13" s="59">
        <v>304</v>
      </c>
      <c r="D13" s="124">
        <v>190350</v>
      </c>
      <c r="E13" s="16" t="s">
        <v>119</v>
      </c>
      <c r="F13" s="58" t="s">
        <v>97</v>
      </c>
      <c r="G13" s="58" t="s">
        <v>118</v>
      </c>
      <c r="H13" s="58" t="s">
        <v>99</v>
      </c>
      <c r="I13" s="58" t="s">
        <v>116</v>
      </c>
      <c r="J13" s="58" t="s">
        <v>100</v>
      </c>
      <c r="K13" s="58" t="s">
        <v>115</v>
      </c>
      <c r="L13" s="58" t="s">
        <v>96</v>
      </c>
      <c r="M13" s="58" t="s">
        <v>102</v>
      </c>
      <c r="N13" s="58" t="s">
        <v>125</v>
      </c>
      <c r="O13" s="58" t="s">
        <v>109</v>
      </c>
      <c r="P13" s="58" t="s">
        <v>104</v>
      </c>
      <c r="Q13" s="58" t="s">
        <v>112</v>
      </c>
      <c r="R13" s="58" t="s">
        <v>102</v>
      </c>
      <c r="S13" s="58" t="s">
        <v>106</v>
      </c>
      <c r="T13" s="58" t="s">
        <v>107</v>
      </c>
      <c r="U13" s="58" t="s">
        <v>102</v>
      </c>
      <c r="V13" s="58" t="s">
        <v>104</v>
      </c>
      <c r="W13" s="5" t="s">
        <v>70</v>
      </c>
      <c r="X13" s="60">
        <v>190350</v>
      </c>
      <c r="Y13" s="48">
        <v>146</v>
      </c>
      <c r="Z13" s="29" t="s">
        <v>217</v>
      </c>
      <c r="AA13" s="29" t="s">
        <v>220</v>
      </c>
      <c r="AB13" s="29" t="s">
        <v>218</v>
      </c>
      <c r="AC13" s="29" t="s">
        <v>221</v>
      </c>
      <c r="AD13" s="29" t="s">
        <v>225</v>
      </c>
      <c r="AE13" s="29" t="s">
        <v>218</v>
      </c>
    </row>
    <row r="14" spans="1:75" ht="12.75" x14ac:dyDescent="0.35">
      <c r="B14" s="58">
        <v>151</v>
      </c>
      <c r="C14" s="59">
        <v>314</v>
      </c>
      <c r="D14" s="124">
        <v>190850</v>
      </c>
      <c r="E14" s="16" t="s">
        <v>119</v>
      </c>
      <c r="F14" s="58" t="s">
        <v>97</v>
      </c>
      <c r="G14" s="58" t="s">
        <v>118</v>
      </c>
      <c r="H14" s="58" t="s">
        <v>99</v>
      </c>
      <c r="I14" s="58" t="s">
        <v>116</v>
      </c>
      <c r="J14" s="58" t="s">
        <v>100</v>
      </c>
      <c r="K14" s="58" t="s">
        <v>115</v>
      </c>
      <c r="L14" s="58" t="s">
        <v>96</v>
      </c>
      <c r="M14" s="58" t="s">
        <v>102</v>
      </c>
      <c r="N14" s="58" t="s">
        <v>125</v>
      </c>
      <c r="O14" s="58" t="s">
        <v>121</v>
      </c>
      <c r="P14" s="58" t="s">
        <v>104</v>
      </c>
      <c r="Q14" s="58" t="s">
        <v>112</v>
      </c>
      <c r="R14" s="58" t="s">
        <v>102</v>
      </c>
      <c r="S14" s="58" t="s">
        <v>106</v>
      </c>
      <c r="T14" s="58" t="s">
        <v>107</v>
      </c>
      <c r="U14" s="58" t="s">
        <v>102</v>
      </c>
      <c r="V14" s="58" t="s">
        <v>104</v>
      </c>
      <c r="W14" s="5" t="s">
        <v>71</v>
      </c>
      <c r="X14" s="60">
        <v>190850</v>
      </c>
      <c r="Y14" s="48">
        <v>151</v>
      </c>
      <c r="Z14" s="29" t="s">
        <v>217</v>
      </c>
      <c r="AA14" s="29" t="s">
        <v>220</v>
      </c>
      <c r="AB14" s="29" t="s">
        <v>218</v>
      </c>
      <c r="AC14" s="29" t="s">
        <v>219</v>
      </c>
      <c r="AD14" s="29" t="s">
        <v>225</v>
      </c>
      <c r="AE14" s="29" t="s">
        <v>218</v>
      </c>
    </row>
    <row r="15" spans="1:75" ht="12.75" x14ac:dyDescent="0.35">
      <c r="B15" s="58">
        <v>164</v>
      </c>
      <c r="C15" s="59">
        <v>340</v>
      </c>
      <c r="D15" s="124">
        <v>199350</v>
      </c>
      <c r="E15" s="16" t="s">
        <v>119</v>
      </c>
      <c r="F15" s="58" t="s">
        <v>117</v>
      </c>
      <c r="G15" s="58" t="s">
        <v>118</v>
      </c>
      <c r="H15" s="58" t="s">
        <v>99</v>
      </c>
      <c r="I15" s="58" t="s">
        <v>116</v>
      </c>
      <c r="J15" s="58" t="s">
        <v>100</v>
      </c>
      <c r="K15" s="58" t="s">
        <v>115</v>
      </c>
      <c r="L15" s="58" t="s">
        <v>124</v>
      </c>
      <c r="M15" s="58" t="s">
        <v>102</v>
      </c>
      <c r="N15" s="58" t="s">
        <v>125</v>
      </c>
      <c r="O15" s="58" t="s">
        <v>109</v>
      </c>
      <c r="P15" s="58" t="s">
        <v>104</v>
      </c>
      <c r="Q15" s="58" t="s">
        <v>112</v>
      </c>
      <c r="R15" s="58" t="s">
        <v>102</v>
      </c>
      <c r="S15" s="58" t="s">
        <v>106</v>
      </c>
      <c r="T15" s="58" t="s">
        <v>107</v>
      </c>
      <c r="U15" s="58" t="s">
        <v>102</v>
      </c>
      <c r="V15" s="58" t="s">
        <v>104</v>
      </c>
      <c r="W15" s="5" t="s">
        <v>72</v>
      </c>
      <c r="X15" s="60">
        <v>199350</v>
      </c>
      <c r="Y15" s="48">
        <v>164</v>
      </c>
      <c r="Z15" s="29" t="s">
        <v>217</v>
      </c>
      <c r="AA15" s="29" t="s">
        <v>220</v>
      </c>
      <c r="AB15" s="29" t="s">
        <v>220</v>
      </c>
      <c r="AC15" s="29" t="s">
        <v>221</v>
      </c>
      <c r="AD15" s="29" t="s">
        <v>225</v>
      </c>
      <c r="AE15" s="29" t="s">
        <v>218</v>
      </c>
    </row>
    <row r="16" spans="1:75" ht="12.75" x14ac:dyDescent="0.35">
      <c r="B16" s="58">
        <v>221</v>
      </c>
      <c r="C16" s="59">
        <v>456</v>
      </c>
      <c r="D16" s="124">
        <v>212182</v>
      </c>
      <c r="E16" s="16" t="s">
        <v>126</v>
      </c>
      <c r="F16" s="58" t="s">
        <v>97</v>
      </c>
      <c r="G16" s="58" t="s">
        <v>127</v>
      </c>
      <c r="H16" s="58" t="s">
        <v>99</v>
      </c>
      <c r="I16" s="58" t="s">
        <v>116</v>
      </c>
      <c r="J16" s="58" t="s">
        <v>108</v>
      </c>
      <c r="K16" s="58" t="s">
        <v>101</v>
      </c>
      <c r="L16" s="58" t="s">
        <v>96</v>
      </c>
      <c r="M16" s="58" t="s">
        <v>102</v>
      </c>
      <c r="N16" s="58" t="s">
        <v>103</v>
      </c>
      <c r="O16" s="58" t="s">
        <v>109</v>
      </c>
      <c r="P16" s="58" t="s">
        <v>111</v>
      </c>
      <c r="Q16" s="58" t="s">
        <v>105</v>
      </c>
      <c r="R16" s="58" t="s">
        <v>102</v>
      </c>
      <c r="S16" s="58" t="s">
        <v>106</v>
      </c>
      <c r="T16" s="58" t="s">
        <v>107</v>
      </c>
      <c r="U16" s="58" t="s">
        <v>102</v>
      </c>
      <c r="V16" s="58" t="s">
        <v>104</v>
      </c>
      <c r="W16" s="5" t="s">
        <v>50</v>
      </c>
      <c r="X16" s="60">
        <v>212182</v>
      </c>
      <c r="Y16" s="48">
        <v>221</v>
      </c>
      <c r="Z16" s="29" t="s">
        <v>222</v>
      </c>
      <c r="AA16" s="29" t="s">
        <v>217</v>
      </c>
      <c r="AB16" s="29" t="s">
        <v>222</v>
      </c>
      <c r="AC16" s="29" t="s">
        <v>217</v>
      </c>
      <c r="AD16" s="29" t="s">
        <v>219</v>
      </c>
      <c r="AE16" s="29" t="s">
        <v>222</v>
      </c>
    </row>
    <row r="17" spans="2:31" ht="12.75" x14ac:dyDescent="0.35">
      <c r="B17" s="58">
        <v>229</v>
      </c>
      <c r="C17" s="59">
        <v>472</v>
      </c>
      <c r="D17" s="124">
        <v>212382</v>
      </c>
      <c r="E17" s="16" t="s">
        <v>126</v>
      </c>
      <c r="F17" s="58" t="s">
        <v>97</v>
      </c>
      <c r="G17" s="58" t="s">
        <v>127</v>
      </c>
      <c r="H17" s="58" t="s">
        <v>99</v>
      </c>
      <c r="I17" s="58" t="s">
        <v>116</v>
      </c>
      <c r="J17" s="58" t="s">
        <v>108</v>
      </c>
      <c r="K17" s="58" t="s">
        <v>101</v>
      </c>
      <c r="L17" s="58" t="s">
        <v>96</v>
      </c>
      <c r="M17" s="58" t="s">
        <v>102</v>
      </c>
      <c r="N17" s="58" t="s">
        <v>103</v>
      </c>
      <c r="O17" s="58" t="s">
        <v>109</v>
      </c>
      <c r="P17" s="58" t="s">
        <v>111</v>
      </c>
      <c r="Q17" s="58" t="s">
        <v>112</v>
      </c>
      <c r="R17" s="58" t="s">
        <v>102</v>
      </c>
      <c r="S17" s="58" t="s">
        <v>106</v>
      </c>
      <c r="T17" s="58" t="s">
        <v>107</v>
      </c>
      <c r="U17" s="58" t="s">
        <v>102</v>
      </c>
      <c r="V17" s="58" t="s">
        <v>104</v>
      </c>
      <c r="W17" s="5" t="s">
        <v>51</v>
      </c>
      <c r="X17" s="60">
        <v>212382</v>
      </c>
      <c r="Y17" s="48">
        <v>229</v>
      </c>
      <c r="Z17" s="29" t="s">
        <v>222</v>
      </c>
      <c r="AA17" s="29" t="s">
        <v>217</v>
      </c>
      <c r="AB17" s="29" t="s">
        <v>222</v>
      </c>
      <c r="AC17" s="29" t="s">
        <v>221</v>
      </c>
      <c r="AD17" s="29" t="s">
        <v>219</v>
      </c>
      <c r="AE17" s="29" t="s">
        <v>222</v>
      </c>
    </row>
    <row r="18" spans="2:31" ht="12.75" x14ac:dyDescent="0.35">
      <c r="B18" s="58">
        <v>321</v>
      </c>
      <c r="C18" s="59">
        <v>662</v>
      </c>
      <c r="D18" s="124">
        <v>500500</v>
      </c>
      <c r="E18" s="16" t="s">
        <v>128</v>
      </c>
      <c r="F18" s="58" t="s">
        <v>117</v>
      </c>
      <c r="G18" s="58" t="s">
        <v>98</v>
      </c>
      <c r="H18" s="58" t="s">
        <v>99</v>
      </c>
      <c r="I18" s="58" t="s">
        <v>116</v>
      </c>
      <c r="J18" s="58" t="s">
        <v>129</v>
      </c>
      <c r="K18" s="58" t="s">
        <v>101</v>
      </c>
      <c r="L18" s="58" t="s">
        <v>124</v>
      </c>
      <c r="M18" s="58" t="s">
        <v>130</v>
      </c>
      <c r="N18" s="58" t="s">
        <v>103</v>
      </c>
      <c r="O18" s="58" t="s">
        <v>109</v>
      </c>
      <c r="P18" s="58" t="s">
        <v>104</v>
      </c>
      <c r="Q18" s="58" t="s">
        <v>105</v>
      </c>
      <c r="R18" s="58" t="s">
        <v>102</v>
      </c>
      <c r="S18" s="58" t="s">
        <v>106</v>
      </c>
      <c r="T18" s="58" t="s">
        <v>120</v>
      </c>
      <c r="U18" s="58" t="s">
        <v>102</v>
      </c>
      <c r="V18" s="58" t="s">
        <v>104</v>
      </c>
      <c r="W18" s="5" t="s">
        <v>52</v>
      </c>
      <c r="X18" s="60">
        <v>500500</v>
      </c>
      <c r="Y18" s="48">
        <v>321</v>
      </c>
      <c r="Z18" s="29" t="s">
        <v>225</v>
      </c>
      <c r="AA18" s="29" t="s">
        <v>218</v>
      </c>
      <c r="AB18" s="29" t="s">
        <v>218</v>
      </c>
      <c r="AC18" s="29" t="s">
        <v>225</v>
      </c>
      <c r="AD18" s="29" t="s">
        <v>218</v>
      </c>
      <c r="AE18" s="29" t="s">
        <v>218</v>
      </c>
    </row>
    <row r="19" spans="2:31" ht="12.75" x14ac:dyDescent="0.35">
      <c r="B19" s="58">
        <v>329</v>
      </c>
      <c r="C19" s="59">
        <v>678</v>
      </c>
      <c r="D19" s="124">
        <v>505080</v>
      </c>
      <c r="E19" s="16" t="s">
        <v>128</v>
      </c>
      <c r="F19" s="58" t="s">
        <v>113</v>
      </c>
      <c r="G19" s="58" t="s">
        <v>98</v>
      </c>
      <c r="H19" s="58" t="s">
        <v>99</v>
      </c>
      <c r="I19" s="58" t="s">
        <v>116</v>
      </c>
      <c r="J19" s="58" t="s">
        <v>129</v>
      </c>
      <c r="K19" s="58" t="s">
        <v>101</v>
      </c>
      <c r="L19" s="58" t="s">
        <v>124</v>
      </c>
      <c r="M19" s="58" t="s">
        <v>130</v>
      </c>
      <c r="N19" s="58" t="s">
        <v>103</v>
      </c>
      <c r="O19" s="58" t="s">
        <v>104</v>
      </c>
      <c r="P19" s="58" t="s">
        <v>104</v>
      </c>
      <c r="Q19" s="58" t="s">
        <v>105</v>
      </c>
      <c r="R19" s="58" t="s">
        <v>102</v>
      </c>
      <c r="S19" s="58" t="s">
        <v>106</v>
      </c>
      <c r="T19" s="58" t="s">
        <v>120</v>
      </c>
      <c r="U19" s="58" t="s">
        <v>102</v>
      </c>
      <c r="V19" s="58" t="s">
        <v>104</v>
      </c>
      <c r="W19" s="5" t="s">
        <v>73</v>
      </c>
      <c r="X19" s="60">
        <v>505080</v>
      </c>
      <c r="Y19" s="48">
        <v>329</v>
      </c>
      <c r="Z19" s="29" t="s">
        <v>225</v>
      </c>
      <c r="AA19" s="29" t="s">
        <v>218</v>
      </c>
      <c r="AB19" s="29" t="s">
        <v>225</v>
      </c>
      <c r="AC19" s="29" t="s">
        <v>218</v>
      </c>
      <c r="AD19" s="29" t="s">
        <v>219</v>
      </c>
      <c r="AE19" s="29" t="s">
        <v>218</v>
      </c>
    </row>
    <row r="20" spans="2:31" ht="12.75" x14ac:dyDescent="0.35">
      <c r="B20" s="58">
        <v>336</v>
      </c>
      <c r="C20" s="59">
        <v>692</v>
      </c>
      <c r="D20" s="124">
        <v>505500</v>
      </c>
      <c r="E20" s="16" t="s">
        <v>128</v>
      </c>
      <c r="F20" s="58" t="s">
        <v>113</v>
      </c>
      <c r="G20" s="58" t="s">
        <v>98</v>
      </c>
      <c r="H20" s="58" t="s">
        <v>99</v>
      </c>
      <c r="I20" s="58" t="s">
        <v>116</v>
      </c>
      <c r="J20" s="58" t="s">
        <v>129</v>
      </c>
      <c r="K20" s="58" t="s">
        <v>101</v>
      </c>
      <c r="L20" s="58" t="s">
        <v>124</v>
      </c>
      <c r="M20" s="58" t="s">
        <v>131</v>
      </c>
      <c r="N20" s="58" t="s">
        <v>103</v>
      </c>
      <c r="O20" s="58" t="s">
        <v>109</v>
      </c>
      <c r="P20" s="58" t="s">
        <v>104</v>
      </c>
      <c r="Q20" s="58" t="s">
        <v>105</v>
      </c>
      <c r="R20" s="58" t="s">
        <v>102</v>
      </c>
      <c r="S20" s="58" t="s">
        <v>106</v>
      </c>
      <c r="T20" s="58" t="s">
        <v>120</v>
      </c>
      <c r="U20" s="58" t="s">
        <v>102</v>
      </c>
      <c r="V20" s="58" t="s">
        <v>104</v>
      </c>
      <c r="W20" s="5" t="s">
        <v>53</v>
      </c>
      <c r="X20" s="60">
        <v>505500</v>
      </c>
      <c r="Y20" s="48">
        <v>336</v>
      </c>
      <c r="Z20" s="29" t="s">
        <v>225</v>
      </c>
      <c r="AA20" s="29" t="s">
        <v>218</v>
      </c>
      <c r="AB20" s="29" t="s">
        <v>225</v>
      </c>
      <c r="AC20" s="29" t="s">
        <v>225</v>
      </c>
      <c r="AD20" s="29" t="s">
        <v>218</v>
      </c>
      <c r="AE20" s="29" t="s">
        <v>218</v>
      </c>
    </row>
    <row r="21" spans="2:31" ht="12.75" x14ac:dyDescent="0.35">
      <c r="B21" s="58">
        <v>337</v>
      </c>
      <c r="C21" s="59">
        <v>694</v>
      </c>
      <c r="D21" s="124">
        <v>505510</v>
      </c>
      <c r="E21" s="16" t="s">
        <v>128</v>
      </c>
      <c r="F21" s="58" t="s">
        <v>113</v>
      </c>
      <c r="G21" s="58" t="s">
        <v>98</v>
      </c>
      <c r="H21" s="58" t="s">
        <v>122</v>
      </c>
      <c r="I21" s="58" t="s">
        <v>116</v>
      </c>
      <c r="J21" s="58" t="s">
        <v>129</v>
      </c>
      <c r="K21" s="58" t="s">
        <v>101</v>
      </c>
      <c r="L21" s="58" t="s">
        <v>124</v>
      </c>
      <c r="M21" s="58" t="s">
        <v>130</v>
      </c>
      <c r="N21" s="58" t="s">
        <v>103</v>
      </c>
      <c r="O21" s="58" t="s">
        <v>109</v>
      </c>
      <c r="P21" s="58" t="s">
        <v>104</v>
      </c>
      <c r="Q21" s="58" t="s">
        <v>105</v>
      </c>
      <c r="R21" s="58" t="s">
        <v>102</v>
      </c>
      <c r="S21" s="58" t="s">
        <v>106</v>
      </c>
      <c r="T21" s="58" t="s">
        <v>120</v>
      </c>
      <c r="U21" s="58" t="s">
        <v>102</v>
      </c>
      <c r="V21" s="58" t="s">
        <v>104</v>
      </c>
      <c r="W21" s="5" t="s">
        <v>67</v>
      </c>
      <c r="X21" s="60">
        <v>505510</v>
      </c>
      <c r="Y21" s="48">
        <v>337</v>
      </c>
      <c r="Z21" s="29" t="s">
        <v>225</v>
      </c>
      <c r="AA21" s="29" t="s">
        <v>218</v>
      </c>
      <c r="AB21" s="29" t="s">
        <v>225</v>
      </c>
      <c r="AC21" s="29" t="s">
        <v>225</v>
      </c>
      <c r="AD21" s="29" t="s">
        <v>217</v>
      </c>
      <c r="AE21" s="29" t="s">
        <v>218</v>
      </c>
    </row>
    <row r="22" spans="2:31" ht="12.75" x14ac:dyDescent="0.35">
      <c r="B22" s="58">
        <v>347</v>
      </c>
      <c r="C22" s="59">
        <v>714</v>
      </c>
      <c r="D22" s="124">
        <v>506500</v>
      </c>
      <c r="E22" s="16" t="s">
        <v>128</v>
      </c>
      <c r="F22" s="58" t="s">
        <v>97</v>
      </c>
      <c r="G22" s="58" t="s">
        <v>98</v>
      </c>
      <c r="H22" s="58" t="s">
        <v>99</v>
      </c>
      <c r="I22" s="58" t="s">
        <v>116</v>
      </c>
      <c r="J22" s="58" t="s">
        <v>129</v>
      </c>
      <c r="K22" s="58" t="s">
        <v>101</v>
      </c>
      <c r="L22" s="58" t="s">
        <v>124</v>
      </c>
      <c r="M22" s="58" t="s">
        <v>131</v>
      </c>
      <c r="N22" s="58" t="s">
        <v>103</v>
      </c>
      <c r="O22" s="58" t="s">
        <v>109</v>
      </c>
      <c r="P22" s="58" t="s">
        <v>104</v>
      </c>
      <c r="Q22" s="58" t="s">
        <v>105</v>
      </c>
      <c r="R22" s="58" t="s">
        <v>102</v>
      </c>
      <c r="S22" s="58" t="s">
        <v>106</v>
      </c>
      <c r="T22" s="58" t="s">
        <v>120</v>
      </c>
      <c r="U22" s="58" t="s">
        <v>102</v>
      </c>
      <c r="V22" s="58" t="s">
        <v>104</v>
      </c>
      <c r="W22" s="5" t="s">
        <v>54</v>
      </c>
      <c r="X22" s="60">
        <v>506500</v>
      </c>
      <c r="Y22" s="48">
        <v>347</v>
      </c>
      <c r="Z22" s="29" t="s">
        <v>225</v>
      </c>
      <c r="AA22" s="29" t="s">
        <v>218</v>
      </c>
      <c r="AB22" s="29" t="s">
        <v>223</v>
      </c>
      <c r="AC22" s="29" t="s">
        <v>225</v>
      </c>
      <c r="AD22" s="29" t="s">
        <v>218</v>
      </c>
      <c r="AE22" s="29" t="s">
        <v>218</v>
      </c>
    </row>
    <row r="23" spans="2:31" ht="12.75" x14ac:dyDescent="0.35">
      <c r="B23" s="58">
        <v>382</v>
      </c>
      <c r="C23" s="59">
        <v>784</v>
      </c>
      <c r="D23" s="124">
        <v>510400</v>
      </c>
      <c r="E23" s="16" t="s">
        <v>128</v>
      </c>
      <c r="F23" s="58" t="s">
        <v>97</v>
      </c>
      <c r="G23" s="58" t="s">
        <v>98</v>
      </c>
      <c r="H23" s="58" t="s">
        <v>99</v>
      </c>
      <c r="I23" s="58" t="s">
        <v>116</v>
      </c>
      <c r="J23" s="58" t="s">
        <v>129</v>
      </c>
      <c r="K23" s="58" t="s">
        <v>101</v>
      </c>
      <c r="L23" s="58" t="s">
        <v>96</v>
      </c>
      <c r="M23" s="58" t="s">
        <v>130</v>
      </c>
      <c r="N23" s="58" t="s">
        <v>103</v>
      </c>
      <c r="O23" s="58" t="s">
        <v>104</v>
      </c>
      <c r="P23" s="58" t="s">
        <v>104</v>
      </c>
      <c r="Q23" s="58" t="s">
        <v>105</v>
      </c>
      <c r="R23" s="58" t="s">
        <v>102</v>
      </c>
      <c r="S23" s="58" t="s">
        <v>106</v>
      </c>
      <c r="T23" s="58" t="s">
        <v>120</v>
      </c>
      <c r="U23" s="58" t="s">
        <v>102</v>
      </c>
      <c r="V23" s="58" t="s">
        <v>104</v>
      </c>
      <c r="W23" s="5" t="s">
        <v>55</v>
      </c>
      <c r="X23" s="60">
        <v>510400</v>
      </c>
      <c r="Y23" s="48">
        <v>382</v>
      </c>
      <c r="Z23" s="29" t="s">
        <v>225</v>
      </c>
      <c r="AA23" s="29" t="s">
        <v>217</v>
      </c>
      <c r="AB23" s="29" t="s">
        <v>218</v>
      </c>
      <c r="AC23" s="29" t="s">
        <v>224</v>
      </c>
      <c r="AD23" s="29" t="s">
        <v>218</v>
      </c>
      <c r="AE23" s="29" t="s">
        <v>218</v>
      </c>
    </row>
    <row r="24" spans="2:31" ht="12.75" x14ac:dyDescent="0.35">
      <c r="B24" s="58">
        <v>384</v>
      </c>
      <c r="C24" s="59">
        <v>788</v>
      </c>
      <c r="D24" s="124">
        <v>510504</v>
      </c>
      <c r="E24" s="16" t="s">
        <v>128</v>
      </c>
      <c r="F24" s="58" t="s">
        <v>97</v>
      </c>
      <c r="G24" s="58" t="s">
        <v>98</v>
      </c>
      <c r="H24" s="58" t="s">
        <v>99</v>
      </c>
      <c r="I24" s="58" t="s">
        <v>116</v>
      </c>
      <c r="J24" s="58" t="s">
        <v>129</v>
      </c>
      <c r="K24" s="58" t="s">
        <v>101</v>
      </c>
      <c r="L24" s="58" t="s">
        <v>96</v>
      </c>
      <c r="M24" s="58" t="s">
        <v>132</v>
      </c>
      <c r="N24" s="58" t="s">
        <v>103</v>
      </c>
      <c r="O24" s="58" t="s">
        <v>109</v>
      </c>
      <c r="P24" s="58" t="s">
        <v>104</v>
      </c>
      <c r="Q24" s="58" t="s">
        <v>105</v>
      </c>
      <c r="R24" s="58" t="s">
        <v>102</v>
      </c>
      <c r="S24" s="58" t="s">
        <v>106</v>
      </c>
      <c r="T24" s="58" t="s">
        <v>120</v>
      </c>
      <c r="U24" s="58" t="s">
        <v>102</v>
      </c>
      <c r="V24" s="58" t="s">
        <v>104</v>
      </c>
      <c r="W24" s="5" t="s">
        <v>56</v>
      </c>
      <c r="X24" s="60">
        <v>510504</v>
      </c>
      <c r="Y24" s="48">
        <v>384</v>
      </c>
      <c r="Z24" s="29" t="s">
        <v>225</v>
      </c>
      <c r="AA24" s="29" t="s">
        <v>217</v>
      </c>
      <c r="AB24" s="29" t="s">
        <v>218</v>
      </c>
      <c r="AC24" s="29" t="s">
        <v>225</v>
      </c>
      <c r="AD24" s="29" t="s">
        <v>218</v>
      </c>
      <c r="AE24" s="29" t="s">
        <v>224</v>
      </c>
    </row>
    <row r="25" spans="2:31" ht="12.75" x14ac:dyDescent="0.35">
      <c r="B25" s="58">
        <v>386</v>
      </c>
      <c r="C25" s="59">
        <v>792</v>
      </c>
      <c r="D25" s="124">
        <v>510804</v>
      </c>
      <c r="E25" s="16" t="s">
        <v>128</v>
      </c>
      <c r="F25" s="58" t="s">
        <v>97</v>
      </c>
      <c r="G25" s="58" t="s">
        <v>98</v>
      </c>
      <c r="H25" s="58" t="s">
        <v>99</v>
      </c>
      <c r="I25" s="58" t="s">
        <v>116</v>
      </c>
      <c r="J25" s="58" t="s">
        <v>129</v>
      </c>
      <c r="K25" s="58" t="s">
        <v>101</v>
      </c>
      <c r="L25" s="58" t="s">
        <v>96</v>
      </c>
      <c r="M25" s="58" t="s">
        <v>132</v>
      </c>
      <c r="N25" s="58" t="s">
        <v>103</v>
      </c>
      <c r="O25" s="58" t="s">
        <v>109</v>
      </c>
      <c r="P25" s="58" t="s">
        <v>104</v>
      </c>
      <c r="Q25" s="58" t="s">
        <v>112</v>
      </c>
      <c r="R25" s="58" t="s">
        <v>102</v>
      </c>
      <c r="S25" s="58" t="s">
        <v>106</v>
      </c>
      <c r="T25" s="58" t="s">
        <v>120</v>
      </c>
      <c r="U25" s="58" t="s">
        <v>102</v>
      </c>
      <c r="V25" s="58" t="s">
        <v>104</v>
      </c>
      <c r="W25" s="5" t="s">
        <v>57</v>
      </c>
      <c r="X25" s="60">
        <v>510804</v>
      </c>
      <c r="Y25" s="48">
        <v>386</v>
      </c>
      <c r="Z25" s="29" t="s">
        <v>225</v>
      </c>
      <c r="AA25" s="29" t="s">
        <v>217</v>
      </c>
      <c r="AB25" s="29" t="s">
        <v>218</v>
      </c>
      <c r="AC25" s="29" t="s">
        <v>219</v>
      </c>
      <c r="AD25" s="29" t="s">
        <v>218</v>
      </c>
      <c r="AE25" s="29" t="s">
        <v>224</v>
      </c>
    </row>
  </sheetData>
  <sheetProtection autoFilter="0"/>
  <autoFilter ref="A3:AF7" xr:uid="{00000000-0009-0000-0000-000009000000}"/>
  <mergeCells count="3">
    <mergeCell ref="B2:C2"/>
    <mergeCell ref="AA2:AF2"/>
    <mergeCell ref="B8:D8"/>
  </mergeCells>
  <phoneticPr fontId="40" type="noConversion"/>
  <conditionalFormatting sqref="B9:X25 B5:Y7">
    <cfRule type="expression" dxfId="10" priority="8">
      <formula>$AP5=3</formula>
    </cfRule>
  </conditionalFormatting>
  <conditionalFormatting sqref="B5:Y7 B9:X25">
    <cfRule type="expression" dxfId="9" priority="9">
      <formula>$AP5=5</formula>
    </cfRule>
    <cfRule type="expression" dxfId="8" priority="10">
      <formula>$AP5=2</formula>
    </cfRule>
  </conditionalFormatting>
  <conditionalFormatting sqref="D5">
    <cfRule type="expression" dxfId="7" priority="20" stopIfTrue="1">
      <formula>AND(ISNUMBER(E5),D5=#REF!)</formula>
    </cfRule>
    <cfRule type="expression" dxfId="6" priority="24" stopIfTrue="1">
      <formula>AND(ISNUMBER(B5),D5=#REF!)</formula>
    </cfRule>
  </conditionalFormatting>
  <conditionalFormatting sqref="D6:D7 D9:D22">
    <cfRule type="expression" dxfId="5" priority="16" stopIfTrue="1">
      <formula>AND(ISNUMBER(E6),D6=D5)</formula>
    </cfRule>
  </conditionalFormatting>
  <conditionalFormatting sqref="D6:D7 D9:D25">
    <cfRule type="expression" dxfId="4" priority="14" stopIfTrue="1">
      <formula>AND(ISNUMBER(B6),D6=D5)</formula>
    </cfRule>
  </conditionalFormatting>
  <conditionalFormatting sqref="E5:V7">
    <cfRule type="cellIs" dxfId="3" priority="15" stopIfTrue="1" operator="equal">
      <formula>""""""</formula>
    </cfRule>
  </conditionalFormatting>
  <conditionalFormatting sqref="E9:V25">
    <cfRule type="cellIs" dxfId="2" priority="6" stopIfTrue="1" operator="equal">
      <formula>""""""</formula>
    </cfRule>
  </conditionalFormatting>
  <conditionalFormatting sqref="Y5">
    <cfRule type="expression" dxfId="1" priority="18" stopIfTrue="1">
      <formula>$X5=#REF!</formula>
    </cfRule>
  </conditionalFormatting>
  <conditionalFormatting sqref="Y6:Y7 X9:X25">
    <cfRule type="expression" dxfId="0" priority="17" stopIfTrue="1">
      <formula>$X6=$X5</formula>
    </cfRule>
  </conditionalFormatting>
  <hyperlinks>
    <hyperlink ref="I2" r:id="rId1" xr:uid="{00000000-0004-0000-0900-000000000000}"/>
    <hyperlink ref="M2" r:id="rId2" xr:uid="{00000000-0004-0000-0900-000001000000}"/>
    <hyperlink ref="O2" r:id="rId3" xr:uid="{00000000-0004-0000-0900-000002000000}"/>
    <hyperlink ref="P2" r:id="rId4" xr:uid="{00000000-0004-0000-0900-000003000000}"/>
    <hyperlink ref="S2" r:id="rId5" xr:uid="{00000000-0004-0000-0900-000004000000}"/>
    <hyperlink ref="U2" r:id="rId6" xr:uid="{00000000-0004-0000-0900-000005000000}"/>
    <hyperlink ref="V2" r:id="rId7" xr:uid="{00000000-0004-0000-0900-000006000000}"/>
    <hyperlink ref="F2" r:id="rId8" xr:uid="{00000000-0004-0000-0900-000007000000}"/>
    <hyperlink ref="G2" r:id="rId9" xr:uid="{00000000-0004-0000-0900-000008000000}"/>
    <hyperlink ref="H2" r:id="rId10" xr:uid="{00000000-0004-0000-0900-000009000000}"/>
    <hyperlink ref="J2" r:id="rId11" xr:uid="{00000000-0004-0000-0900-00000A000000}"/>
    <hyperlink ref="K2" r:id="rId12" xr:uid="{00000000-0004-0000-0900-00000B000000}"/>
    <hyperlink ref="L2" r:id="rId13" xr:uid="{00000000-0004-0000-0900-00000C000000}"/>
    <hyperlink ref="N2" r:id="rId14" xr:uid="{00000000-0004-0000-0900-00000D000000}"/>
    <hyperlink ref="R2" r:id="rId15" xr:uid="{00000000-0004-0000-0900-00000E000000}"/>
    <hyperlink ref="T2" r:id="rId16" xr:uid="{00000000-0004-0000-0900-00000F000000}"/>
    <hyperlink ref="E2" r:id="rId17" xr:uid="{00000000-0004-0000-0900-000010000000}"/>
    <hyperlink ref="Q2" r:id="rId18" xr:uid="{00000000-0004-0000-0900-000011000000}"/>
    <hyperlink ref="Y2" r:id="rId19" xr:uid="{00000000-0004-0000-0900-000012000000}"/>
    <hyperlink ref="D2" r:id="rId20" xr:uid="{00000000-0004-0000-0900-000013000000}"/>
  </hyperlinks>
  <pageMargins left="0.78740157499999996" right="0.78740157499999996" top="0.984251969" bottom="0.984251969" header="0.4921259845" footer="0.4921259845"/>
  <pageSetup paperSize="9" orientation="portrait" r:id="rId21"/>
  <headerFooter alignWithMargins="0"/>
  <drawing r:id="rId2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tabColor indexed="10"/>
  </sheetPr>
  <dimension ref="A1:AF554"/>
  <sheetViews>
    <sheetView workbookViewId="0"/>
  </sheetViews>
  <sheetFormatPr baseColWidth="10" defaultColWidth="11.46484375" defaultRowHeight="12.75" outlineLevelRow="1" x14ac:dyDescent="0.35"/>
  <cols>
    <col min="1" max="1" width="10" customWidth="1"/>
    <col min="2" max="3" width="6.53125" style="12" customWidth="1"/>
    <col min="5" max="5" width="5" style="9" customWidth="1"/>
    <col min="6" max="6" width="6.53125" style="9" customWidth="1"/>
    <col min="7" max="8" width="5.1328125" style="9" customWidth="1"/>
    <col min="9" max="9" width="3.53125" style="10" customWidth="1"/>
    <col min="10" max="11" width="3.53125" style="9" customWidth="1"/>
    <col min="12" max="12" width="3.1328125" style="9" customWidth="1"/>
    <col min="13" max="13" width="3.33203125" style="9" customWidth="1"/>
    <col min="14" max="19" width="3.53125" style="9" customWidth="1"/>
    <col min="20" max="20" width="3.1328125" style="9" customWidth="1"/>
    <col min="21" max="23" width="3.53125" style="9" customWidth="1"/>
    <col min="24" max="24" width="22.1328125" style="11" customWidth="1"/>
    <col min="27" max="31" width="3.1328125" customWidth="1"/>
    <col min="32" max="32" width="3.53125" customWidth="1"/>
  </cols>
  <sheetData>
    <row r="1" spans="1:32" x14ac:dyDescent="0.35">
      <c r="A1" s="62"/>
      <c r="D1">
        <v>1</v>
      </c>
      <c r="E1" s="9">
        <v>2</v>
      </c>
      <c r="F1">
        <v>3</v>
      </c>
      <c r="G1" s="9">
        <v>4</v>
      </c>
      <c r="H1">
        <v>5</v>
      </c>
      <c r="I1" s="9">
        <v>6</v>
      </c>
      <c r="J1">
        <v>7</v>
      </c>
      <c r="K1" s="9">
        <v>8</v>
      </c>
      <c r="L1">
        <v>9</v>
      </c>
      <c r="M1" s="9">
        <v>10</v>
      </c>
      <c r="N1">
        <v>11</v>
      </c>
      <c r="O1" s="9">
        <v>12</v>
      </c>
      <c r="P1">
        <v>13</v>
      </c>
      <c r="Q1" s="9">
        <v>14</v>
      </c>
      <c r="R1">
        <v>15</v>
      </c>
      <c r="S1" s="9">
        <v>16</v>
      </c>
      <c r="T1">
        <v>17</v>
      </c>
      <c r="U1" s="9">
        <v>18</v>
      </c>
      <c r="V1">
        <v>19</v>
      </c>
      <c r="W1" s="9">
        <v>20</v>
      </c>
      <c r="X1">
        <v>21</v>
      </c>
      <c r="Y1" s="9">
        <v>22</v>
      </c>
      <c r="Z1">
        <v>23</v>
      </c>
    </row>
    <row r="2" spans="1:32" s="36" customFormat="1" ht="119.25" x14ac:dyDescent="0.45">
      <c r="A2" s="79"/>
      <c r="B2" s="37"/>
      <c r="C2" s="37"/>
      <c r="D2" s="44" t="s">
        <v>19</v>
      </c>
      <c r="E2" s="42" t="s">
        <v>2</v>
      </c>
      <c r="F2" s="43" t="s">
        <v>3</v>
      </c>
      <c r="G2" s="44" t="s">
        <v>4</v>
      </c>
      <c r="H2" s="44" t="s">
        <v>5</v>
      </c>
      <c r="I2" s="44" t="s">
        <v>6</v>
      </c>
      <c r="J2" s="44" t="s">
        <v>7</v>
      </c>
      <c r="K2" s="44" t="s">
        <v>8</v>
      </c>
      <c r="L2" s="45" t="s">
        <v>9</v>
      </c>
      <c r="M2" s="45" t="s">
        <v>61</v>
      </c>
      <c r="N2" s="45" t="s">
        <v>10</v>
      </c>
      <c r="O2" s="45" t="s">
        <v>11</v>
      </c>
      <c r="P2" s="45" t="s">
        <v>12</v>
      </c>
      <c r="Q2" s="45" t="s">
        <v>13</v>
      </c>
      <c r="R2" s="45" t="s">
        <v>14</v>
      </c>
      <c r="S2" s="45" t="s">
        <v>15</v>
      </c>
      <c r="T2" s="45" t="s">
        <v>16</v>
      </c>
      <c r="U2" s="45" t="s">
        <v>17</v>
      </c>
      <c r="V2" s="45" t="s">
        <v>18</v>
      </c>
      <c r="W2" s="46"/>
      <c r="X2" s="50"/>
      <c r="Y2" s="38" t="s">
        <v>19</v>
      </c>
      <c r="AA2" s="558"/>
      <c r="AB2" s="558"/>
      <c r="AC2" s="558"/>
      <c r="AD2" s="558"/>
      <c r="AE2" s="558"/>
      <c r="AF2" s="558"/>
    </row>
    <row r="3" spans="1:32" ht="42.95" customHeight="1" thickBot="1" x14ac:dyDescent="0.5">
      <c r="A3" s="79"/>
      <c r="B3" s="31" t="s">
        <v>66</v>
      </c>
      <c r="C3" s="32" t="s">
        <v>62</v>
      </c>
      <c r="D3" s="47" t="s">
        <v>58</v>
      </c>
      <c r="E3" s="33" t="s">
        <v>59</v>
      </c>
      <c r="F3" s="34" t="s">
        <v>23</v>
      </c>
      <c r="G3" s="34" t="s">
        <v>24</v>
      </c>
      <c r="H3" s="34" t="s">
        <v>25</v>
      </c>
      <c r="I3" s="34" t="s">
        <v>26</v>
      </c>
      <c r="J3" s="34" t="s">
        <v>27</v>
      </c>
      <c r="K3" s="34" t="s">
        <v>28</v>
      </c>
      <c r="L3" s="34" t="s">
        <v>29</v>
      </c>
      <c r="M3" s="34" t="s">
        <v>30</v>
      </c>
      <c r="N3" s="34" t="s">
        <v>31</v>
      </c>
      <c r="O3" s="34" t="s">
        <v>32</v>
      </c>
      <c r="P3" s="34" t="s">
        <v>33</v>
      </c>
      <c r="Q3" s="34" t="s">
        <v>34</v>
      </c>
      <c r="R3" s="34" t="s">
        <v>35</v>
      </c>
      <c r="S3" s="34" t="s">
        <v>36</v>
      </c>
      <c r="T3" s="34" t="s">
        <v>37</v>
      </c>
      <c r="U3" s="34" t="s">
        <v>38</v>
      </c>
      <c r="V3" s="34" t="s">
        <v>39</v>
      </c>
      <c r="W3" s="35"/>
      <c r="Y3" s="33" t="s">
        <v>58</v>
      </c>
      <c r="Z3" s="76" t="e">
        <f>#REF!</f>
        <v>#REF!</v>
      </c>
      <c r="AA3" s="49">
        <v>1</v>
      </c>
      <c r="AB3" s="49">
        <v>2</v>
      </c>
      <c r="AC3" s="49">
        <v>3</v>
      </c>
      <c r="AD3" s="49">
        <v>4</v>
      </c>
      <c r="AE3" s="49">
        <v>5</v>
      </c>
      <c r="AF3" s="49">
        <v>6</v>
      </c>
    </row>
    <row r="4" spans="1:32" ht="12.6" customHeight="1" outlineLevel="1" thickBot="1" x14ac:dyDescent="0.5">
      <c r="A4" s="79" t="s">
        <v>90</v>
      </c>
      <c r="B4" s="58"/>
      <c r="C4" s="59"/>
      <c r="D4" s="16">
        <v>0</v>
      </c>
      <c r="E4" s="16"/>
      <c r="F4" s="64">
        <f t="array" ref="F4">SUM(IF(ISNUMBER(A),IF(A=$D4,1)))</f>
        <v>0</v>
      </c>
      <c r="G4" s="64">
        <f t="array" ref="G4">SUM(IF(ISNUMBER(B),IF(B=$D4,1)))</f>
        <v>0</v>
      </c>
      <c r="H4" s="64">
        <f t="array" ref="H4">SUM(IF(ISNUMBER(CC),IF(CC=$D4,1)))</f>
        <v>0</v>
      </c>
      <c r="I4" s="64">
        <f t="array" ref="I4">SUM(IF(ISNUMBER(D),IF(D=$D4,1)))</f>
        <v>0</v>
      </c>
      <c r="J4" s="64">
        <f t="array" ref="J4">SUM(IF(ISNUMBER(E),IF(E=$D4,1)))</f>
        <v>0</v>
      </c>
      <c r="K4" s="64">
        <f t="array" ref="K4">SUM(IF(ISNUMBER(G),IF(G=$D4,1)))</f>
        <v>0</v>
      </c>
      <c r="L4" s="64">
        <f t="array" ref="L4">SUM(IF(ISNUMBER(H),IF(H=$D4,1)))</f>
        <v>0</v>
      </c>
      <c r="M4" s="64">
        <f t="array" ref="M4">SUM(IF(ISNUMBER(I),IF(I=$D4,1)))</f>
        <v>0</v>
      </c>
      <c r="N4" s="64">
        <f t="array" ref="N4">SUM(IF(ISNUMBER(K),IF(K=$D4,1)))</f>
        <v>0</v>
      </c>
      <c r="O4" s="64">
        <f t="array" ref="O4">SUM(IF(ISNUMBER(L),IF(L=$D4,1)))</f>
        <v>0</v>
      </c>
      <c r="P4" s="64">
        <f t="array" ref="P4">SUM(IF(ISNUMBER(M),IF(M=$D4,1)))</f>
        <v>0</v>
      </c>
      <c r="Q4" s="64">
        <f t="array" ref="Q4">SUM(IF(ISNUMBER(N),IF(N=$D4,1)))</f>
        <v>0</v>
      </c>
      <c r="R4" s="64">
        <f t="array" ref="R4">SUM(IF(ISNUMBER(O),IF(O=$D4,1)))</f>
        <v>0</v>
      </c>
      <c r="S4" s="64">
        <f t="array" ref="S4">SUM(IF(ISNUMBER(P),IF(P=$D4,1)))</f>
        <v>0</v>
      </c>
      <c r="T4" s="64">
        <f t="array" ref="T4">SUM(IF(ISNUMBER(Q),IF(Q=$D4,1)))</f>
        <v>0</v>
      </c>
      <c r="U4" s="64">
        <f t="array" ref="U4">SUM(IF(ISNUMBER(T),IF(T=$D4,1)))</f>
        <v>0</v>
      </c>
      <c r="V4" s="64">
        <f t="array" ref="V4">SUM(IF(ISNUMBER(V),IF(V=$D4,1)))</f>
        <v>0</v>
      </c>
      <c r="W4"/>
      <c r="Y4" s="60"/>
      <c r="Z4" s="48">
        <f t="shared" ref="Z4:Z11" si="0">B4</f>
        <v>0</v>
      </c>
      <c r="AA4" s="29" t="str">
        <f t="shared" ref="AA4:AA11" si="1">MID(TEXT($Y4,"000000"),AA$3,1)</f>
        <v>0</v>
      </c>
      <c r="AB4" s="29" t="str">
        <f t="shared" ref="AB4:AF11" si="2">MID(TEXT($Y4,"000000"),AB$3,1)</f>
        <v>0</v>
      </c>
      <c r="AC4" s="29" t="str">
        <f t="shared" si="2"/>
        <v>0</v>
      </c>
      <c r="AD4" s="29" t="str">
        <f t="shared" si="2"/>
        <v>0</v>
      </c>
      <c r="AE4" s="29" t="str">
        <f t="shared" si="2"/>
        <v>0</v>
      </c>
      <c r="AF4" s="29" t="str">
        <f t="shared" si="2"/>
        <v>0</v>
      </c>
    </row>
    <row r="5" spans="1:32" ht="12.6" customHeight="1" outlineLevel="1" thickBot="1" x14ac:dyDescent="0.4">
      <c r="A5" s="6"/>
      <c r="B5" s="58"/>
      <c r="C5" s="59"/>
      <c r="D5" s="16">
        <v>1</v>
      </c>
      <c r="E5" s="16"/>
      <c r="F5" s="64">
        <f t="array" ref="F5">SUM(IF(ISNUMBER(A),IF(A=$D5,1)))</f>
        <v>0</v>
      </c>
      <c r="G5" s="64">
        <f t="array" ref="G5">SUM(IF(ISNUMBER(B),IF(B=$D5,1)))</f>
        <v>0</v>
      </c>
      <c r="H5" s="64">
        <f t="array" ref="H5">SUM(IF(ISNUMBER(CC),IF(CC=$D5,1)))</f>
        <v>0</v>
      </c>
      <c r="I5" s="64">
        <f t="array" ref="I5">SUM(IF(ISNUMBER(D),IF(D=$D5,1)))</f>
        <v>0</v>
      </c>
      <c r="J5" s="64">
        <f t="array" ref="J5">SUM(IF(ISNUMBER(E),IF(E=$D5,1)))</f>
        <v>0</v>
      </c>
      <c r="K5" s="64">
        <f t="array" ref="K5">SUM(IF(ISNUMBER(G),IF(G=$D5,1)))</f>
        <v>0</v>
      </c>
      <c r="L5" s="64">
        <f t="array" ref="L5">SUM(IF(ISNUMBER(H),IF(H=$D5,1)))</f>
        <v>0</v>
      </c>
      <c r="M5" s="64">
        <f t="array" ref="M5">SUM(IF(ISNUMBER(I),IF(I=$D5,1)))</f>
        <v>0</v>
      </c>
      <c r="N5" s="64">
        <f t="array" ref="N5">SUM(IF(ISNUMBER(K),IF(K=$D5,1)))</f>
        <v>0</v>
      </c>
      <c r="O5" s="64">
        <f t="array" ref="O5">SUM(IF(ISNUMBER(L),IF(L=$D5,1)))</f>
        <v>0</v>
      </c>
      <c r="P5" s="64">
        <f t="array" ref="P5">SUM(IF(ISNUMBER(M),IF(M=$D5,1)))</f>
        <v>0</v>
      </c>
      <c r="Q5" s="64">
        <f t="array" ref="Q5">SUM(IF(ISNUMBER(N),IF(N=$D5,1)))</f>
        <v>0</v>
      </c>
      <c r="R5" s="64">
        <f t="array" ref="R5">SUM(IF(ISNUMBER(O),IF(O=$D5,1)))</f>
        <v>0</v>
      </c>
      <c r="S5" s="64">
        <f t="array" ref="S5">SUM(IF(ISNUMBER(P),IF(P=$D5,1)))</f>
        <v>0</v>
      </c>
      <c r="T5" s="64">
        <f t="array" ref="T5">SUM(IF(ISNUMBER(Q),IF(Q=$D5,1)))</f>
        <v>0</v>
      </c>
      <c r="U5" s="64">
        <f t="array" ref="U5">SUM(IF(ISNUMBER(T),IF(T=$D5,1)))</f>
        <v>0</v>
      </c>
      <c r="V5" s="64">
        <f t="array" ref="V5">SUM(IF(ISNUMBER(V),IF(V=$D5,1)))</f>
        <v>0</v>
      </c>
      <c r="W5"/>
      <c r="Y5" s="60"/>
      <c r="Z5" s="48">
        <f t="shared" si="0"/>
        <v>0</v>
      </c>
      <c r="AA5" s="29" t="str">
        <f t="shared" si="1"/>
        <v>0</v>
      </c>
      <c r="AB5" s="29" t="str">
        <f t="shared" si="2"/>
        <v>0</v>
      </c>
      <c r="AC5" s="29" t="str">
        <f t="shared" si="2"/>
        <v>0</v>
      </c>
      <c r="AD5" s="29" t="str">
        <f t="shared" si="2"/>
        <v>0</v>
      </c>
      <c r="AE5" s="29" t="str">
        <f t="shared" si="2"/>
        <v>0</v>
      </c>
      <c r="AF5" s="29" t="str">
        <f t="shared" si="2"/>
        <v>0</v>
      </c>
    </row>
    <row r="6" spans="1:32" ht="12.6" customHeight="1" outlineLevel="1" thickBot="1" x14ac:dyDescent="0.4">
      <c r="A6" s="6"/>
      <c r="B6" s="58"/>
      <c r="C6" s="59"/>
      <c r="D6" s="16">
        <v>2</v>
      </c>
      <c r="E6" s="16"/>
      <c r="F6" s="64">
        <f t="array" ref="F6">SUM(IF(ISNUMBER(A),IF(A=$D6,1)))</f>
        <v>0</v>
      </c>
      <c r="G6" s="64">
        <f t="array" ref="G6">SUM(IF(ISNUMBER(B),IF(B=$D6,1)))</f>
        <v>0</v>
      </c>
      <c r="H6" s="64">
        <f t="array" ref="H6">SUM(IF(ISNUMBER(CC),IF(CC=$D6,1)))</f>
        <v>0</v>
      </c>
      <c r="I6" s="64">
        <f t="array" ref="I6">SUM(IF(ISNUMBER(D),IF(D=$D6,1)))</f>
        <v>0</v>
      </c>
      <c r="J6" s="64">
        <f t="array" ref="J6">SUM(IF(ISNUMBER(E),IF(E=$D6,1)))</f>
        <v>0</v>
      </c>
      <c r="K6" s="64">
        <f t="array" ref="K6">SUM(IF(ISNUMBER(G),IF(G=$D6,1)))</f>
        <v>0</v>
      </c>
      <c r="L6" s="64">
        <f t="array" ref="L6">SUM(IF(ISNUMBER(H),IF(H=$D6,1)))</f>
        <v>0</v>
      </c>
      <c r="M6" s="64">
        <f t="array" ref="M6">SUM(IF(ISNUMBER(I),IF(I=$D6,1)))</f>
        <v>0</v>
      </c>
      <c r="N6" s="64">
        <f t="array" ref="N6">SUM(IF(ISNUMBER(K),IF(K=$D6,1)))</f>
        <v>0</v>
      </c>
      <c r="O6" s="64">
        <f t="array" ref="O6">SUM(IF(ISNUMBER(L),IF(L=$D6,1)))</f>
        <v>0</v>
      </c>
      <c r="P6" s="64">
        <f t="array" ref="P6">SUM(IF(ISNUMBER(M),IF(M=$D6,1)))</f>
        <v>0</v>
      </c>
      <c r="Q6" s="64">
        <f t="array" ref="Q6">SUM(IF(ISNUMBER(N),IF(N=$D6,1)))</f>
        <v>0</v>
      </c>
      <c r="R6" s="64">
        <f t="array" ref="R6">SUM(IF(ISNUMBER(O),IF(O=$D6,1)))</f>
        <v>0</v>
      </c>
      <c r="S6" s="64">
        <f t="array" ref="S6">SUM(IF(ISNUMBER(P),IF(P=$D6,1)))</f>
        <v>0</v>
      </c>
      <c r="T6" s="64">
        <f t="array" ref="T6">SUM(IF(ISNUMBER(Q),IF(Q=$D6,1)))</f>
        <v>0</v>
      </c>
      <c r="U6" s="64">
        <f t="array" ref="U6">SUM(IF(ISNUMBER(T),IF(T=$D6,1)))</f>
        <v>0</v>
      </c>
      <c r="V6" s="64">
        <f t="array" ref="V6">SUM(IF(ISNUMBER(V),IF(V=$D6,1)))</f>
        <v>0</v>
      </c>
      <c r="W6"/>
      <c r="Y6" s="60"/>
      <c r="Z6" s="48">
        <f t="shared" si="0"/>
        <v>0</v>
      </c>
      <c r="AA6" s="29" t="str">
        <f t="shared" si="1"/>
        <v>0</v>
      </c>
      <c r="AB6" s="29" t="str">
        <f t="shared" si="2"/>
        <v>0</v>
      </c>
      <c r="AC6" s="29" t="str">
        <f t="shared" si="2"/>
        <v>0</v>
      </c>
      <c r="AD6" s="29" t="str">
        <f t="shared" si="2"/>
        <v>0</v>
      </c>
      <c r="AE6" s="29" t="str">
        <f t="shared" si="2"/>
        <v>0</v>
      </c>
      <c r="AF6" s="29" t="str">
        <f t="shared" si="2"/>
        <v>0</v>
      </c>
    </row>
    <row r="7" spans="1:32" ht="12.6" customHeight="1" outlineLevel="1" thickBot="1" x14ac:dyDescent="0.4">
      <c r="A7" s="6"/>
      <c r="B7" s="58"/>
      <c r="C7" s="59"/>
      <c r="D7" s="16">
        <v>3</v>
      </c>
      <c r="E7" s="16"/>
      <c r="F7" s="64">
        <f t="array" ref="F7">SUM(IF(ISNUMBER(A),IF(A=$D7,1)))</f>
        <v>0</v>
      </c>
      <c r="G7" s="64">
        <f t="array" ref="G7">SUM(IF(ISNUMBER(B),IF(B=$D7,1)))</f>
        <v>0</v>
      </c>
      <c r="H7" s="64">
        <f t="array" ref="H7">SUM(IF(ISNUMBER(CC),IF(CC=$D7,1)))</f>
        <v>0</v>
      </c>
      <c r="I7" s="64">
        <f t="array" ref="I7">SUM(IF(ISNUMBER(D),IF(D=$D7,1)))</f>
        <v>0</v>
      </c>
      <c r="J7" s="64">
        <f t="array" ref="J7">SUM(IF(ISNUMBER(E),IF(E=$D7,1)))</f>
        <v>0</v>
      </c>
      <c r="K7" s="64">
        <f t="array" ref="K7">SUM(IF(ISNUMBER(G),IF(G=$D7,1)))</f>
        <v>0</v>
      </c>
      <c r="L7" s="64">
        <f t="array" ref="L7">SUM(IF(ISNUMBER(H),IF(H=$D7,1)))</f>
        <v>0</v>
      </c>
      <c r="M7" s="64">
        <f t="array" ref="M7">SUM(IF(ISNUMBER(I),IF(I=$D7,1)))</f>
        <v>0</v>
      </c>
      <c r="N7" s="64">
        <f t="array" ref="N7">SUM(IF(ISNUMBER(K),IF(K=$D7,1)))</f>
        <v>0</v>
      </c>
      <c r="O7" s="64">
        <f t="array" ref="O7">SUM(IF(ISNUMBER(L),IF(L=$D7,1)))</f>
        <v>0</v>
      </c>
      <c r="P7" s="64">
        <f t="array" ref="P7">SUM(IF(ISNUMBER(M),IF(M=$D7,1)))</f>
        <v>0</v>
      </c>
      <c r="Q7" s="64">
        <f t="array" ref="Q7">SUM(IF(ISNUMBER(N),IF(N=$D7,1)))</f>
        <v>0</v>
      </c>
      <c r="R7" s="64">
        <f t="array" ref="R7">SUM(IF(ISNUMBER(O),IF(O=$D7,1)))</f>
        <v>0</v>
      </c>
      <c r="S7" s="64">
        <f t="array" ref="S7">SUM(IF(ISNUMBER(P),IF(P=$D7,1)))</f>
        <v>0</v>
      </c>
      <c r="T7" s="64">
        <f t="array" ref="T7">SUM(IF(ISNUMBER(Q),IF(Q=$D7,1)))</f>
        <v>0</v>
      </c>
      <c r="U7" s="64">
        <f t="array" ref="U7">SUM(IF(ISNUMBER(T),IF(T=$D7,1)))</f>
        <v>0</v>
      </c>
      <c r="V7" s="64">
        <f t="array" ref="V7">SUM(IF(ISNUMBER(V),IF(V=$D7,1)))</f>
        <v>0</v>
      </c>
      <c r="W7"/>
      <c r="Y7" s="60"/>
      <c r="Z7" s="48">
        <f t="shared" si="0"/>
        <v>0</v>
      </c>
      <c r="AA7" s="29" t="str">
        <f t="shared" si="1"/>
        <v>0</v>
      </c>
      <c r="AB7" s="29" t="str">
        <f t="shared" si="2"/>
        <v>0</v>
      </c>
      <c r="AC7" s="29" t="str">
        <f t="shared" si="2"/>
        <v>0</v>
      </c>
      <c r="AD7" s="29" t="str">
        <f t="shared" si="2"/>
        <v>0</v>
      </c>
      <c r="AE7" s="29" t="str">
        <f t="shared" si="2"/>
        <v>0</v>
      </c>
      <c r="AF7" s="29" t="str">
        <f t="shared" si="2"/>
        <v>0</v>
      </c>
    </row>
    <row r="8" spans="1:32" ht="12.6" customHeight="1" outlineLevel="1" thickBot="1" x14ac:dyDescent="0.4">
      <c r="A8" s="6"/>
      <c r="B8" s="58"/>
      <c r="C8" s="59"/>
      <c r="D8" s="16">
        <v>4</v>
      </c>
      <c r="E8" s="16"/>
      <c r="F8" s="64">
        <f t="array" ref="F8">SUM(IF(ISNUMBER(A),IF(A=$D8,1)))</f>
        <v>0</v>
      </c>
      <c r="G8" s="64">
        <f t="array" ref="G8">SUM(IF(ISNUMBER(B),IF(B=$D8,1)))</f>
        <v>0</v>
      </c>
      <c r="H8" s="64">
        <f t="array" ref="H8">SUM(IF(ISNUMBER(CC),IF(CC=$D8,1)))</f>
        <v>0</v>
      </c>
      <c r="I8" s="64">
        <f t="array" ref="I8">SUM(IF(ISNUMBER(D),IF(D=$D8,1)))</f>
        <v>0</v>
      </c>
      <c r="J8" s="64">
        <f t="array" ref="J8">SUM(IF(ISNUMBER(E),IF(E=$D8,1)))</f>
        <v>0</v>
      </c>
      <c r="K8" s="64">
        <f t="array" ref="K8">SUM(IF(ISNUMBER(G),IF(G=$D8,1)))</f>
        <v>0</v>
      </c>
      <c r="L8" s="64">
        <f t="array" ref="L8">SUM(IF(ISNUMBER(H),IF(H=$D8,1)))</f>
        <v>0</v>
      </c>
      <c r="M8" s="64">
        <f t="array" ref="M8">SUM(IF(ISNUMBER(I),IF(I=$D8,1)))</f>
        <v>0</v>
      </c>
      <c r="N8" s="64">
        <f t="array" ref="N8">SUM(IF(ISNUMBER(K),IF(K=$D8,1)))</f>
        <v>0</v>
      </c>
      <c r="O8" s="64">
        <f t="array" ref="O8">SUM(IF(ISNUMBER(L),IF(L=$D8,1)))</f>
        <v>0</v>
      </c>
      <c r="P8" s="64">
        <f t="array" ref="P8">SUM(IF(ISNUMBER(M),IF(M=$D8,1)))</f>
        <v>0</v>
      </c>
      <c r="Q8" s="64">
        <f t="array" ref="Q8">SUM(IF(ISNUMBER(N),IF(N=$D8,1)))</f>
        <v>0</v>
      </c>
      <c r="R8" s="64">
        <f t="array" ref="R8">SUM(IF(ISNUMBER(O),IF(O=$D8,1)))</f>
        <v>0</v>
      </c>
      <c r="S8" s="64">
        <f t="array" ref="S8">SUM(IF(ISNUMBER(P),IF(P=$D8,1)))</f>
        <v>0</v>
      </c>
      <c r="T8" s="64">
        <f t="array" ref="T8">SUM(IF(ISNUMBER(Q),IF(Q=$D8,1)))</f>
        <v>0</v>
      </c>
      <c r="U8" s="64">
        <f t="array" ref="U8">SUM(IF(ISNUMBER(T),IF(T=$D8,1)))</f>
        <v>0</v>
      </c>
      <c r="V8" s="64">
        <f t="array" ref="V8">SUM(IF(ISNUMBER(V),IF(V=$D8,1)))</f>
        <v>0</v>
      </c>
      <c r="W8"/>
      <c r="Y8" s="60"/>
      <c r="Z8" s="48">
        <f t="shared" si="0"/>
        <v>0</v>
      </c>
      <c r="AA8" s="29" t="str">
        <f t="shared" si="1"/>
        <v>0</v>
      </c>
      <c r="AB8" s="29" t="str">
        <f t="shared" si="2"/>
        <v>0</v>
      </c>
      <c r="AC8" s="29" t="str">
        <f t="shared" si="2"/>
        <v>0</v>
      </c>
      <c r="AD8" s="29" t="str">
        <f t="shared" si="2"/>
        <v>0</v>
      </c>
      <c r="AE8" s="29" t="str">
        <f t="shared" si="2"/>
        <v>0</v>
      </c>
      <c r="AF8" s="29" t="str">
        <f t="shared" si="2"/>
        <v>0</v>
      </c>
    </row>
    <row r="9" spans="1:32" ht="12.6" customHeight="1" outlineLevel="1" thickBot="1" x14ac:dyDescent="0.4">
      <c r="A9" s="6"/>
      <c r="B9" s="58"/>
      <c r="C9" s="59"/>
      <c r="D9" s="16">
        <v>5</v>
      </c>
      <c r="E9" s="16"/>
      <c r="F9" s="64">
        <f t="array" ref="F9">SUM(IF(ISNUMBER(A),IF(A=$D9,1)))</f>
        <v>0</v>
      </c>
      <c r="G9" s="64">
        <f t="array" ref="G9">SUM(IF(ISNUMBER(B),IF(B=$D9,1)))</f>
        <v>0</v>
      </c>
      <c r="H9" s="64">
        <f t="array" ref="H9">SUM(IF(ISNUMBER(CC),IF(CC=$D9,1)))</f>
        <v>0</v>
      </c>
      <c r="I9" s="64">
        <f t="array" ref="I9">SUM(IF(ISNUMBER(D),IF(D=$D9,1)))</f>
        <v>0</v>
      </c>
      <c r="J9" s="64">
        <f t="array" ref="J9">SUM(IF(ISNUMBER(E),IF(E=$D9,1)))</f>
        <v>0</v>
      </c>
      <c r="K9" s="64">
        <f t="array" ref="K9">SUM(IF(ISNUMBER(G),IF(G=$D9,1)))</f>
        <v>0</v>
      </c>
      <c r="L9" s="64">
        <f t="array" ref="L9">SUM(IF(ISNUMBER(H),IF(H=$D9,1)))</f>
        <v>0</v>
      </c>
      <c r="M9" s="64">
        <f t="array" ref="M9">SUM(IF(ISNUMBER(I),IF(I=$D9,1)))</f>
        <v>0</v>
      </c>
      <c r="N9" s="64">
        <f t="array" ref="N9">SUM(IF(ISNUMBER(K),IF(K=$D9,1)))</f>
        <v>0</v>
      </c>
      <c r="O9" s="64">
        <f t="array" ref="O9">SUM(IF(ISNUMBER(L),IF(L=$D9,1)))</f>
        <v>0</v>
      </c>
      <c r="P9" s="64">
        <f t="array" ref="P9">SUM(IF(ISNUMBER(M),IF(M=$D9,1)))</f>
        <v>0</v>
      </c>
      <c r="Q9" s="64">
        <f t="array" ref="Q9">SUM(IF(ISNUMBER(N),IF(N=$D9,1)))</f>
        <v>0</v>
      </c>
      <c r="R9" s="64">
        <f t="array" ref="R9">SUM(IF(ISNUMBER(O),IF(O=$D9,1)))</f>
        <v>0</v>
      </c>
      <c r="S9" s="64">
        <f t="array" ref="S9">SUM(IF(ISNUMBER(P),IF(P=$D9,1)))</f>
        <v>0</v>
      </c>
      <c r="T9" s="64">
        <f t="array" ref="T9">SUM(IF(ISNUMBER(Q),IF(Q=$D9,1)))</f>
        <v>0</v>
      </c>
      <c r="U9" s="64">
        <f t="array" ref="U9">SUM(IF(ISNUMBER(T),IF(T=$D9,1)))</f>
        <v>0</v>
      </c>
      <c r="V9" s="64">
        <f t="array" ref="V9">SUM(IF(ISNUMBER(V),IF(V=$D9,1)))</f>
        <v>0</v>
      </c>
      <c r="W9"/>
      <c r="Y9" s="60"/>
      <c r="Z9" s="48">
        <f t="shared" si="0"/>
        <v>0</v>
      </c>
      <c r="AA9" s="29" t="str">
        <f t="shared" si="1"/>
        <v>0</v>
      </c>
      <c r="AB9" s="29" t="str">
        <f t="shared" si="2"/>
        <v>0</v>
      </c>
      <c r="AC9" s="29" t="str">
        <f t="shared" si="2"/>
        <v>0</v>
      </c>
      <c r="AD9" s="29" t="str">
        <f t="shared" si="2"/>
        <v>0</v>
      </c>
      <c r="AE9" s="29" t="str">
        <f t="shared" si="2"/>
        <v>0</v>
      </c>
      <c r="AF9" s="29" t="str">
        <f t="shared" si="2"/>
        <v>0</v>
      </c>
    </row>
    <row r="10" spans="1:32" ht="12.6" customHeight="1" outlineLevel="1" thickBot="1" x14ac:dyDescent="0.4">
      <c r="A10" s="6"/>
      <c r="B10" s="58"/>
      <c r="C10" s="59"/>
      <c r="D10" s="16">
        <v>6</v>
      </c>
      <c r="E10" s="16"/>
      <c r="F10" s="64">
        <f t="array" ref="F10">SUM(IF(ISNUMBER(A),IF(A=$D10,1)))</f>
        <v>0</v>
      </c>
      <c r="G10" s="64">
        <f t="array" ref="G10">SUM(IF(ISNUMBER(B),IF(B=$D10,1)))</f>
        <v>0</v>
      </c>
      <c r="H10" s="64">
        <f t="array" ref="H10">SUM(IF(ISNUMBER(CC),IF(CC=$D10,1)))</f>
        <v>0</v>
      </c>
      <c r="I10" s="64">
        <f t="array" ref="I10">SUM(IF(ISNUMBER(D),IF(D=$D10,1)))</f>
        <v>0</v>
      </c>
      <c r="J10" s="64">
        <f t="array" ref="J10">SUM(IF(ISNUMBER(E),IF(E=$D10,1)))</f>
        <v>0</v>
      </c>
      <c r="K10" s="64">
        <f t="array" ref="K10">SUM(IF(ISNUMBER(G),IF(G=$D10,1)))</f>
        <v>0</v>
      </c>
      <c r="L10" s="64">
        <f t="array" ref="L10">SUM(IF(ISNUMBER(H),IF(H=$D10,1)))</f>
        <v>0</v>
      </c>
      <c r="M10" s="64">
        <f t="array" ref="M10">SUM(IF(ISNUMBER(I),IF(I=$D10,1)))</f>
        <v>0</v>
      </c>
      <c r="N10" s="64">
        <f t="array" ref="N10">SUM(IF(ISNUMBER(K),IF(K=$D10,1)))</f>
        <v>0</v>
      </c>
      <c r="O10" s="64">
        <f t="array" ref="O10">SUM(IF(ISNUMBER(L),IF(L=$D10,1)))</f>
        <v>0</v>
      </c>
      <c r="P10" s="64">
        <f t="array" ref="P10">SUM(IF(ISNUMBER(M),IF(M=$D10,1)))</f>
        <v>0</v>
      </c>
      <c r="Q10" s="64">
        <f t="array" ref="Q10">SUM(IF(ISNUMBER(N),IF(N=$D10,1)))</f>
        <v>0</v>
      </c>
      <c r="R10" s="64">
        <f t="array" ref="R10">SUM(IF(ISNUMBER(O),IF(O=$D10,1)))</f>
        <v>0</v>
      </c>
      <c r="S10" s="64">
        <f t="array" ref="S10">SUM(IF(ISNUMBER(P),IF(P=$D10,1)))</f>
        <v>0</v>
      </c>
      <c r="T10" s="64">
        <f t="array" ref="T10">SUM(IF(ISNUMBER(Q),IF(Q=$D10,1)))</f>
        <v>0</v>
      </c>
      <c r="U10" s="64">
        <f t="array" ref="U10">SUM(IF(ISNUMBER(T),IF(T=$D10,1)))</f>
        <v>0</v>
      </c>
      <c r="V10" s="64">
        <f t="array" ref="V10">SUM(IF(ISNUMBER(V),IF(V=$D10,1)))</f>
        <v>0</v>
      </c>
      <c r="W10"/>
      <c r="Y10" s="60"/>
      <c r="Z10" s="48">
        <f t="shared" si="0"/>
        <v>0</v>
      </c>
      <c r="AA10" s="29" t="str">
        <f t="shared" si="1"/>
        <v>0</v>
      </c>
      <c r="AB10" s="29" t="str">
        <f t="shared" si="2"/>
        <v>0</v>
      </c>
      <c r="AC10" s="29" t="str">
        <f t="shared" si="2"/>
        <v>0</v>
      </c>
      <c r="AD10" s="29" t="str">
        <f t="shared" si="2"/>
        <v>0</v>
      </c>
      <c r="AE10" s="29" t="str">
        <f t="shared" si="2"/>
        <v>0</v>
      </c>
      <c r="AF10" s="29" t="str">
        <f t="shared" si="2"/>
        <v>0</v>
      </c>
    </row>
    <row r="11" spans="1:32" ht="12.6" customHeight="1" outlineLevel="1" thickBot="1" x14ac:dyDescent="0.4">
      <c r="A11" s="6"/>
      <c r="B11" s="58"/>
      <c r="C11" s="59"/>
      <c r="D11" s="16">
        <v>7</v>
      </c>
      <c r="E11" s="16"/>
      <c r="F11" s="64">
        <f t="array" ref="F11">SUM(IF(ISNUMBER(A),IF(A=$D11,1)))</f>
        <v>0</v>
      </c>
      <c r="G11" s="64">
        <f t="array" ref="G11">SUM(IF(ISNUMBER(B),IF(B=$D11,1)))</f>
        <v>0</v>
      </c>
      <c r="H11" s="64">
        <f t="array" ref="H11">SUM(IF(ISNUMBER(CC),IF(CC=$D11,1)))</f>
        <v>0</v>
      </c>
      <c r="I11" s="64">
        <f t="array" ref="I11">SUM(IF(ISNUMBER(D),IF(D=$D11,1)))</f>
        <v>0</v>
      </c>
      <c r="J11" s="64">
        <f t="array" ref="J11">SUM(IF(ISNUMBER(E),IF(E=$D11,1)))</f>
        <v>0</v>
      </c>
      <c r="K11" s="64">
        <f t="array" ref="K11">SUM(IF(ISNUMBER(G),IF(G=$D11,1)))</f>
        <v>0</v>
      </c>
      <c r="L11" s="64">
        <f t="array" ref="L11">SUM(IF(ISNUMBER(H),IF(H=$D11,1)))</f>
        <v>0</v>
      </c>
      <c r="M11" s="64">
        <f t="array" ref="M11">SUM(IF(ISNUMBER(I),IF(I=$D11,1)))</f>
        <v>0</v>
      </c>
      <c r="N11" s="64">
        <f t="array" ref="N11">SUM(IF(ISNUMBER(K),IF(K=$D11,1)))</f>
        <v>0</v>
      </c>
      <c r="O11" s="64">
        <f t="array" ref="O11">SUM(IF(ISNUMBER(L),IF(L=$D11,1)))</f>
        <v>0</v>
      </c>
      <c r="P11" s="64">
        <f t="array" ref="P11">SUM(IF(ISNUMBER(M),IF(M=$D11,1)))</f>
        <v>0</v>
      </c>
      <c r="Q11" s="64">
        <f t="array" ref="Q11">SUM(IF(ISNUMBER(N),IF(N=$D11,1)))</f>
        <v>0</v>
      </c>
      <c r="R11" s="64">
        <f t="array" ref="R11">SUM(IF(ISNUMBER(O),IF(O=$D11,1)))</f>
        <v>0</v>
      </c>
      <c r="S11" s="64">
        <f t="array" ref="S11">SUM(IF(ISNUMBER(P),IF(P=$D11,1)))</f>
        <v>0</v>
      </c>
      <c r="T11" s="64">
        <f t="array" ref="T11">SUM(IF(ISNUMBER(Q),IF(Q=$D11,1)))</f>
        <v>0</v>
      </c>
      <c r="U11" s="64">
        <f t="array" ref="U11">SUM(IF(ISNUMBER(T),IF(T=$D11,1)))</f>
        <v>0</v>
      </c>
      <c r="V11" s="64">
        <f t="array" ref="V11">SUM(IF(ISNUMBER(V),IF(V=$D11,1)))</f>
        <v>0</v>
      </c>
      <c r="W11"/>
      <c r="Y11" s="60"/>
      <c r="Z11" s="48">
        <f t="shared" si="0"/>
        <v>0</v>
      </c>
      <c r="AA11" s="29" t="str">
        <f t="shared" si="1"/>
        <v>0</v>
      </c>
      <c r="AB11" s="29" t="str">
        <f t="shared" si="2"/>
        <v>0</v>
      </c>
      <c r="AC11" s="29" t="str">
        <f t="shared" si="2"/>
        <v>0</v>
      </c>
      <c r="AD11" s="29" t="str">
        <f t="shared" si="2"/>
        <v>0</v>
      </c>
      <c r="AE11" s="29" t="str">
        <f t="shared" si="2"/>
        <v>0</v>
      </c>
      <c r="AF11" s="29" t="str">
        <f t="shared" si="2"/>
        <v>0</v>
      </c>
    </row>
    <row r="12" spans="1:32" ht="12.6" customHeight="1" outlineLevel="1" thickBot="1" x14ac:dyDescent="0.4">
      <c r="A12" s="6"/>
      <c r="B12" s="58"/>
      <c r="C12" s="59"/>
      <c r="D12" s="16">
        <v>8</v>
      </c>
      <c r="E12" s="16"/>
      <c r="F12" s="64">
        <f t="array" ref="F12">SUM(IF(ISNUMBER(A),IF(A=$D12,1)))</f>
        <v>0</v>
      </c>
      <c r="G12" s="64">
        <f t="array" ref="G12">SUM(IF(ISNUMBER(B),IF(B=$D12,1)))</f>
        <v>0</v>
      </c>
      <c r="H12" s="64">
        <f t="array" ref="H12">SUM(IF(ISNUMBER(CC),IF(CC=$D12,1)))</f>
        <v>0</v>
      </c>
      <c r="I12" s="64">
        <f t="array" ref="I12">SUM(IF(ISNUMBER(D),IF(D=$D12,1)))</f>
        <v>0</v>
      </c>
      <c r="J12" s="64">
        <f t="array" ref="J12">SUM(IF(ISNUMBER(E),IF(E=$D12,1)))</f>
        <v>0</v>
      </c>
      <c r="K12" s="64">
        <f t="array" ref="K12">SUM(IF(ISNUMBER(G),IF(G=$D12,1)))</f>
        <v>0</v>
      </c>
      <c r="L12" s="64">
        <f t="array" ref="L12">SUM(IF(ISNUMBER(H),IF(H=$D12,1)))</f>
        <v>0</v>
      </c>
      <c r="M12" s="64">
        <f t="array" ref="M12">SUM(IF(ISNUMBER(I),IF(I=$D12,1)))</f>
        <v>0</v>
      </c>
      <c r="N12" s="64">
        <f t="array" ref="N12">SUM(IF(ISNUMBER(K),IF(K=$D12,1)))</f>
        <v>0</v>
      </c>
      <c r="O12" s="64">
        <f t="array" ref="O12">SUM(IF(ISNUMBER(L),IF(L=$D12,1)))</f>
        <v>0</v>
      </c>
      <c r="P12" s="64">
        <f t="array" ref="P12">SUM(IF(ISNUMBER(M),IF(M=$D12,1)))</f>
        <v>0</v>
      </c>
      <c r="Q12" s="64">
        <f t="array" ref="Q12">SUM(IF(ISNUMBER(N),IF(N=$D12,1)))</f>
        <v>0</v>
      </c>
      <c r="R12" s="64">
        <f t="array" ref="R12">SUM(IF(ISNUMBER(O),IF(O=$D12,1)))</f>
        <v>0</v>
      </c>
      <c r="S12" s="64">
        <f t="array" ref="S12">SUM(IF(ISNUMBER(P),IF(P=$D12,1)))</f>
        <v>0</v>
      </c>
      <c r="T12" s="64">
        <f t="array" ref="T12">SUM(IF(ISNUMBER(Q),IF(Q=$D12,1)))</f>
        <v>0</v>
      </c>
      <c r="U12" s="64">
        <f t="array" ref="U12">SUM(IF(ISNUMBER(T),IF(T=$D12,1)))</f>
        <v>0</v>
      </c>
      <c r="V12" s="64">
        <f t="array" ref="V12">SUM(IF(ISNUMBER(V),IF(V=$D12,1)))</f>
        <v>0</v>
      </c>
      <c r="W12"/>
      <c r="Y12" s="60"/>
      <c r="Z12" s="48"/>
      <c r="AA12" s="29"/>
      <c r="AB12" s="29"/>
      <c r="AC12" s="29"/>
      <c r="AD12" s="29"/>
      <c r="AE12" s="29"/>
      <c r="AF12" s="29"/>
    </row>
    <row r="13" spans="1:32" ht="12.6" customHeight="1" outlineLevel="1" thickBot="1" x14ac:dyDescent="0.4">
      <c r="A13" s="6"/>
      <c r="B13" s="58"/>
      <c r="C13" s="59"/>
      <c r="D13" s="16">
        <v>9</v>
      </c>
      <c r="E13" s="16"/>
      <c r="F13" s="64">
        <f t="array" ref="F13">SUM(IF(ISNUMBER(A),IF(A=$D13,1)))</f>
        <v>0</v>
      </c>
      <c r="G13" s="64">
        <f t="array" ref="G13">SUM(IF(ISNUMBER(B),IF(B=$D13,1)))</f>
        <v>0</v>
      </c>
      <c r="H13" s="64">
        <f t="array" ref="H13">SUM(IF(ISNUMBER(CC),IF(CC=$D13,1)))</f>
        <v>0</v>
      </c>
      <c r="I13" s="64">
        <f t="array" ref="I13">SUM(IF(ISNUMBER(D),IF(D=$D13,1)))</f>
        <v>0</v>
      </c>
      <c r="J13" s="64">
        <f t="array" ref="J13">SUM(IF(ISNUMBER(E),IF(E=$D13,1)))</f>
        <v>0</v>
      </c>
      <c r="K13" s="64">
        <f t="array" ref="K13">SUM(IF(ISNUMBER(G),IF(G=$D13,1)))</f>
        <v>0</v>
      </c>
      <c r="L13" s="64">
        <f t="array" ref="L13">SUM(IF(ISNUMBER(H),IF(H=$D13,1)))</f>
        <v>0</v>
      </c>
      <c r="M13" s="64">
        <f t="array" ref="M13">SUM(IF(ISNUMBER(I),IF(I=$D13,1)))</f>
        <v>0</v>
      </c>
      <c r="N13" s="64">
        <f t="array" ref="N13">SUM(IF(ISNUMBER(K),IF(K=$D13,1)))</f>
        <v>0</v>
      </c>
      <c r="O13" s="64">
        <f t="array" ref="O13">SUM(IF(ISNUMBER(L),IF(L=$D13,1)))</f>
        <v>0</v>
      </c>
      <c r="P13" s="64">
        <f t="array" ref="P13">SUM(IF(ISNUMBER(M),IF(M=$D13,1)))</f>
        <v>0</v>
      </c>
      <c r="Q13" s="64">
        <f t="array" ref="Q13">SUM(IF(ISNUMBER(N),IF(N=$D13,1)))</f>
        <v>0</v>
      </c>
      <c r="R13" s="64">
        <f t="array" ref="R13">SUM(IF(ISNUMBER(O),IF(O=$D13,1)))</f>
        <v>0</v>
      </c>
      <c r="S13" s="64">
        <f t="array" ref="S13">SUM(IF(ISNUMBER(P),IF(P=$D13,1)))</f>
        <v>0</v>
      </c>
      <c r="T13" s="64">
        <f t="array" ref="T13">SUM(IF(ISNUMBER(Q),IF(Q=$D13,1)))</f>
        <v>0</v>
      </c>
      <c r="U13" s="64">
        <f t="array" ref="U13">SUM(IF(ISNUMBER(T),IF(T=$D13,1)))</f>
        <v>0</v>
      </c>
      <c r="V13" s="64">
        <f t="array" ref="V13">SUM(IF(ISNUMBER(V),IF(V=$D13,1)))</f>
        <v>0</v>
      </c>
      <c r="W13"/>
      <c r="Y13" s="60"/>
      <c r="Z13" s="48"/>
      <c r="AA13" s="29"/>
      <c r="AB13" s="29"/>
      <c r="AC13" s="29"/>
      <c r="AD13" s="29"/>
      <c r="AE13" s="29"/>
      <c r="AF13" s="29"/>
    </row>
    <row r="14" spans="1:32" ht="12.6" customHeight="1" outlineLevel="1" thickBot="1" x14ac:dyDescent="0.4">
      <c r="A14" s="6"/>
      <c r="B14" s="58"/>
      <c r="C14" s="59"/>
      <c r="D14" s="16">
        <v>10</v>
      </c>
      <c r="E14" s="16"/>
      <c r="F14" s="64">
        <f t="array" ref="F14">SUM(IF(ISNUMBER(A),IF(A=$D14,1)))</f>
        <v>0</v>
      </c>
      <c r="G14" s="64">
        <f t="array" ref="G14">SUM(IF(ISNUMBER(B),IF(B=$D14,1)))</f>
        <v>0</v>
      </c>
      <c r="H14" s="64">
        <f t="array" ref="H14">SUM(IF(ISNUMBER(CC),IF(CC=$D14,1)))</f>
        <v>0</v>
      </c>
      <c r="I14" s="64">
        <f t="array" ref="I14">SUM(IF(ISNUMBER(D),IF(D=$D14,1)))</f>
        <v>0</v>
      </c>
      <c r="J14" s="64">
        <f t="array" ref="J14">SUM(IF(ISNUMBER(E),IF(E=$D14,1)))</f>
        <v>0</v>
      </c>
      <c r="K14" s="64">
        <f t="array" ref="K14">SUM(IF(ISNUMBER(G),IF(G=$D14,1)))</f>
        <v>0</v>
      </c>
      <c r="L14" s="64">
        <f t="array" ref="L14">SUM(IF(ISNUMBER(H),IF(H=$D14,1)))</f>
        <v>0</v>
      </c>
      <c r="M14" s="64">
        <f t="array" ref="M14">SUM(IF(ISNUMBER(I),IF(I=$D14,1)))</f>
        <v>0</v>
      </c>
      <c r="N14" s="64">
        <f t="array" ref="N14">SUM(IF(ISNUMBER(K),IF(K=$D14,1)))</f>
        <v>0</v>
      </c>
      <c r="O14" s="64">
        <f t="array" ref="O14">SUM(IF(ISNUMBER(L),IF(L=$D14,1)))</f>
        <v>0</v>
      </c>
      <c r="P14" s="64">
        <f t="array" ref="P14">SUM(IF(ISNUMBER(M),IF(M=$D14,1)))</f>
        <v>0</v>
      </c>
      <c r="Q14" s="64">
        <f t="array" ref="Q14">SUM(IF(ISNUMBER(N),IF(N=$D14,1)))</f>
        <v>0</v>
      </c>
      <c r="R14" s="64">
        <f t="array" ref="R14">SUM(IF(ISNUMBER(O),IF(O=$D14,1)))</f>
        <v>0</v>
      </c>
      <c r="S14" s="64">
        <f t="array" ref="S14">SUM(IF(ISNUMBER(P),IF(P=$D14,1)))</f>
        <v>0</v>
      </c>
      <c r="T14" s="64">
        <f t="array" ref="T14">SUM(IF(ISNUMBER(Q),IF(Q=$D14,1)))</f>
        <v>0</v>
      </c>
      <c r="U14" s="64">
        <f t="array" ref="U14">SUM(IF(ISNUMBER(T),IF(T=$D14,1)))</f>
        <v>0</v>
      </c>
      <c r="V14" s="64">
        <f t="array" ref="V14">SUM(IF(ISNUMBER(V),IF(V=$D14,1)))</f>
        <v>0</v>
      </c>
      <c r="W14"/>
      <c r="Y14" s="60"/>
      <c r="Z14" s="48"/>
      <c r="AA14" s="29"/>
      <c r="AB14" s="29"/>
      <c r="AC14" s="29"/>
      <c r="AD14" s="29"/>
      <c r="AE14" s="29"/>
      <c r="AF14" s="29"/>
    </row>
    <row r="15" spans="1:32" ht="12.6" customHeight="1" outlineLevel="1" thickBot="1" x14ac:dyDescent="0.4">
      <c r="A15" s="6"/>
      <c r="B15" s="58"/>
      <c r="C15" s="59"/>
      <c r="D15" s="16">
        <v>11</v>
      </c>
      <c r="E15" s="16"/>
      <c r="F15" s="64">
        <f t="array" ref="F15">SUM(IF(ISNUMBER(A),IF(A=$D15,1)))</f>
        <v>0</v>
      </c>
      <c r="G15" s="64">
        <f t="array" ref="G15">SUM(IF(ISNUMBER(B),IF(B=$D15,1)))</f>
        <v>0</v>
      </c>
      <c r="H15" s="64">
        <f t="array" ref="H15">SUM(IF(ISNUMBER(CC),IF(CC=$D15,1)))</f>
        <v>0</v>
      </c>
      <c r="I15" s="64">
        <f t="array" ref="I15">SUM(IF(ISNUMBER(D),IF(D=$D15,1)))</f>
        <v>0</v>
      </c>
      <c r="J15" s="64">
        <f t="array" ref="J15">SUM(IF(ISNUMBER(E),IF(E=$D15,1)))</f>
        <v>0</v>
      </c>
      <c r="K15" s="64">
        <f t="array" ref="K15">SUM(IF(ISNUMBER(G),IF(G=$D15,1)))</f>
        <v>0</v>
      </c>
      <c r="L15" s="64">
        <f t="array" ref="L15">SUM(IF(ISNUMBER(H),IF(H=$D15,1)))</f>
        <v>0</v>
      </c>
      <c r="M15" s="64">
        <f t="array" ref="M15">SUM(IF(ISNUMBER(I),IF(I=$D15,1)))</f>
        <v>0</v>
      </c>
      <c r="N15" s="64">
        <f t="array" ref="N15">SUM(IF(ISNUMBER(K),IF(K=$D15,1)))</f>
        <v>0</v>
      </c>
      <c r="O15" s="64">
        <f t="array" ref="O15">SUM(IF(ISNUMBER(L),IF(L=$D15,1)))</f>
        <v>0</v>
      </c>
      <c r="P15" s="64">
        <f t="array" ref="P15">SUM(IF(ISNUMBER(M),IF(M=$D15,1)))</f>
        <v>0</v>
      </c>
      <c r="Q15" s="64">
        <f t="array" ref="Q15">SUM(IF(ISNUMBER(N),IF(N=$D15,1)))</f>
        <v>0</v>
      </c>
      <c r="R15" s="64">
        <f t="array" ref="R15">SUM(IF(ISNUMBER(O),IF(O=$D15,1)))</f>
        <v>0</v>
      </c>
      <c r="S15" s="64">
        <f t="array" ref="S15">SUM(IF(ISNUMBER(P),IF(P=$D15,1)))</f>
        <v>0</v>
      </c>
      <c r="T15" s="64">
        <f t="array" ref="T15">SUM(IF(ISNUMBER(Q),IF(Q=$D15,1)))</f>
        <v>0</v>
      </c>
      <c r="U15" s="64">
        <f t="array" ref="U15">SUM(IF(ISNUMBER(T),IF(T=$D15,1)))</f>
        <v>0</v>
      </c>
      <c r="V15" s="64">
        <f t="array" ref="V15">SUM(IF(ISNUMBER(V),IF(V=$D15,1)))</f>
        <v>0</v>
      </c>
      <c r="W15"/>
      <c r="Y15" s="60"/>
      <c r="Z15" s="48"/>
      <c r="AA15" s="29"/>
      <c r="AB15" s="29"/>
      <c r="AC15" s="29"/>
      <c r="AD15" s="29"/>
      <c r="AE15" s="29"/>
      <c r="AF15" s="29"/>
    </row>
    <row r="16" spans="1:32" ht="12.6" customHeight="1" outlineLevel="1" thickBot="1" x14ac:dyDescent="0.4">
      <c r="A16" s="6"/>
      <c r="B16" s="58"/>
      <c r="C16" s="59"/>
      <c r="D16" s="16">
        <v>12</v>
      </c>
      <c r="E16" s="16"/>
      <c r="F16" s="64">
        <f t="array" ref="F16">SUM(IF(ISNUMBER(A),IF(A=$D16,1)))</f>
        <v>0</v>
      </c>
      <c r="G16" s="64">
        <f t="array" ref="G16">SUM(IF(ISNUMBER(B),IF(B=$D16,1)))</f>
        <v>0</v>
      </c>
      <c r="H16" s="64">
        <f t="array" ref="H16">SUM(IF(ISNUMBER(CC),IF(CC=$D16,1)))</f>
        <v>0</v>
      </c>
      <c r="I16" s="64">
        <f t="array" ref="I16">SUM(IF(ISNUMBER(D),IF(D=$D16,1)))</f>
        <v>0</v>
      </c>
      <c r="J16" s="64">
        <f t="array" ref="J16">SUM(IF(ISNUMBER(E),IF(E=$D16,1)))</f>
        <v>0</v>
      </c>
      <c r="K16" s="64">
        <f t="array" ref="K16">SUM(IF(ISNUMBER(G),IF(G=$D16,1)))</f>
        <v>0</v>
      </c>
      <c r="L16" s="64">
        <f t="array" ref="L16">SUM(IF(ISNUMBER(H),IF(H=$D16,1)))</f>
        <v>0</v>
      </c>
      <c r="M16" s="64">
        <f t="array" ref="M16">SUM(IF(ISNUMBER(I),IF(I=$D16,1)))</f>
        <v>0</v>
      </c>
      <c r="N16" s="64">
        <f t="array" ref="N16">SUM(IF(ISNUMBER(K),IF(K=$D16,1)))</f>
        <v>0</v>
      </c>
      <c r="O16" s="64">
        <f t="array" ref="O16">SUM(IF(ISNUMBER(L),IF(L=$D16,1)))</f>
        <v>0</v>
      </c>
      <c r="P16" s="64">
        <f t="array" ref="P16">SUM(IF(ISNUMBER(M),IF(M=$D16,1)))</f>
        <v>0</v>
      </c>
      <c r="Q16" s="64">
        <f t="array" ref="Q16">SUM(IF(ISNUMBER(N),IF(N=$D16,1)))</f>
        <v>0</v>
      </c>
      <c r="R16" s="64">
        <f t="array" ref="R16">SUM(IF(ISNUMBER(O),IF(O=$D16,1)))</f>
        <v>0</v>
      </c>
      <c r="S16" s="64">
        <f t="array" ref="S16">SUM(IF(ISNUMBER(P),IF(P=$D16,1)))</f>
        <v>0</v>
      </c>
      <c r="T16" s="64">
        <f t="array" ref="T16">SUM(IF(ISNUMBER(Q),IF(Q=$D16,1)))</f>
        <v>0</v>
      </c>
      <c r="U16" s="64">
        <f t="array" ref="U16">SUM(IF(ISNUMBER(T),IF(T=$D16,1)))</f>
        <v>0</v>
      </c>
      <c r="V16" s="64">
        <f t="array" ref="V16">SUM(IF(ISNUMBER(V),IF(V=$D16,1)))</f>
        <v>0</v>
      </c>
      <c r="W16"/>
      <c r="Y16" s="60"/>
      <c r="Z16" s="48"/>
      <c r="AA16" s="29"/>
      <c r="AB16" s="29"/>
      <c r="AC16" s="29"/>
      <c r="AD16" s="29"/>
      <c r="AE16" s="29"/>
      <c r="AF16" s="29"/>
    </row>
    <row r="17" spans="1:32" ht="12.6" customHeight="1" outlineLevel="1" thickBot="1" x14ac:dyDescent="0.4">
      <c r="A17" s="6"/>
      <c r="B17" s="58"/>
      <c r="C17" s="59"/>
      <c r="D17" s="16">
        <v>13</v>
      </c>
      <c r="E17" s="16"/>
      <c r="F17" s="64">
        <f t="array" ref="F17">SUM(IF(ISNUMBER(A),IF(A=$D17,1)))</f>
        <v>0</v>
      </c>
      <c r="G17" s="64">
        <f t="array" ref="G17">SUM(IF(ISNUMBER(B),IF(B=$D17,1)))</f>
        <v>0</v>
      </c>
      <c r="H17" s="64">
        <f t="array" ref="H17">SUM(IF(ISNUMBER(CC),IF(CC=$D17,1)))</f>
        <v>0</v>
      </c>
      <c r="I17" s="64">
        <f t="array" ref="I17">SUM(IF(ISNUMBER(D),IF(D=$D17,1)))</f>
        <v>0</v>
      </c>
      <c r="J17" s="64">
        <f t="array" ref="J17">SUM(IF(ISNUMBER(E),IF(E=$D17,1)))</f>
        <v>0</v>
      </c>
      <c r="K17" s="64">
        <f t="array" ref="K17">SUM(IF(ISNUMBER(G),IF(G=$D17,1)))</f>
        <v>0</v>
      </c>
      <c r="L17" s="64">
        <f t="array" ref="L17">SUM(IF(ISNUMBER(H),IF(H=$D17,1)))</f>
        <v>0</v>
      </c>
      <c r="M17" s="64">
        <f t="array" ref="M17">SUM(IF(ISNUMBER(I),IF(I=$D17,1)))</f>
        <v>0</v>
      </c>
      <c r="N17" s="64">
        <f t="array" ref="N17">SUM(IF(ISNUMBER(K),IF(K=$D17,1)))</f>
        <v>0</v>
      </c>
      <c r="O17" s="64">
        <f t="array" ref="O17">SUM(IF(ISNUMBER(L),IF(L=$D17,1)))</f>
        <v>0</v>
      </c>
      <c r="P17" s="64">
        <f t="array" ref="P17">SUM(IF(ISNUMBER(M),IF(M=$D17,1)))</f>
        <v>0</v>
      </c>
      <c r="Q17" s="64">
        <f t="array" ref="Q17">SUM(IF(ISNUMBER(N),IF(N=$D17,1)))</f>
        <v>0</v>
      </c>
      <c r="R17" s="64">
        <f t="array" ref="R17">SUM(IF(ISNUMBER(O),IF(O=$D17,1)))</f>
        <v>0</v>
      </c>
      <c r="S17" s="64">
        <f t="array" ref="S17">SUM(IF(ISNUMBER(P),IF(P=$D17,1)))</f>
        <v>0</v>
      </c>
      <c r="T17" s="64">
        <f t="array" ref="T17">SUM(IF(ISNUMBER(Q),IF(Q=$D17,1)))</f>
        <v>0</v>
      </c>
      <c r="U17" s="64">
        <f t="array" ref="U17">SUM(IF(ISNUMBER(T),IF(T=$D17,1)))</f>
        <v>0</v>
      </c>
      <c r="V17" s="64">
        <f t="array" ref="V17">SUM(IF(ISNUMBER(V),IF(V=$D17,1)))</f>
        <v>0</v>
      </c>
      <c r="W17"/>
      <c r="Y17" s="60"/>
      <c r="Z17" s="48"/>
      <c r="AA17" s="29"/>
      <c r="AB17" s="29"/>
      <c r="AC17" s="29"/>
      <c r="AD17" s="29"/>
      <c r="AE17" s="29"/>
      <c r="AF17" s="29"/>
    </row>
    <row r="18" spans="1:32" ht="12.6" customHeight="1" outlineLevel="1" thickBot="1" x14ac:dyDescent="0.4">
      <c r="A18" s="6"/>
      <c r="B18" s="58"/>
      <c r="C18" s="59"/>
      <c r="D18" s="16">
        <v>14</v>
      </c>
      <c r="E18" s="16"/>
      <c r="F18" s="64">
        <f t="array" ref="F18">SUM(IF(ISNUMBER(A),IF(A=$D18,1)))</f>
        <v>0</v>
      </c>
      <c r="G18" s="64">
        <f t="array" ref="G18">SUM(IF(ISNUMBER(B),IF(B=$D18,1)))</f>
        <v>0</v>
      </c>
      <c r="H18" s="64">
        <f t="array" ref="H18">SUM(IF(ISNUMBER(CC),IF(CC=$D18,1)))</f>
        <v>0</v>
      </c>
      <c r="I18" s="64">
        <f t="array" ref="I18">SUM(IF(ISNUMBER(D),IF(D=$D18,1)))</f>
        <v>0</v>
      </c>
      <c r="J18" s="64">
        <f t="array" ref="J18">SUM(IF(ISNUMBER(E),IF(E=$D18,1)))</f>
        <v>0</v>
      </c>
      <c r="K18" s="64">
        <f t="array" ref="K18">SUM(IF(ISNUMBER(G),IF(G=$D18,1)))</f>
        <v>0</v>
      </c>
      <c r="L18" s="64">
        <f t="array" ref="L18">SUM(IF(ISNUMBER(H),IF(H=$D18,1)))</f>
        <v>0</v>
      </c>
      <c r="M18" s="64">
        <f t="array" ref="M18">SUM(IF(ISNUMBER(I),IF(I=$D18,1)))</f>
        <v>0</v>
      </c>
      <c r="N18" s="64">
        <f t="array" ref="N18">SUM(IF(ISNUMBER(K),IF(K=$D18,1)))</f>
        <v>0</v>
      </c>
      <c r="O18" s="64">
        <f t="array" ref="O18">SUM(IF(ISNUMBER(L),IF(L=$D18,1)))</f>
        <v>0</v>
      </c>
      <c r="P18" s="64">
        <f t="array" ref="P18">SUM(IF(ISNUMBER(M),IF(M=$D18,1)))</f>
        <v>0</v>
      </c>
      <c r="Q18" s="64">
        <f t="array" ref="Q18">SUM(IF(ISNUMBER(N),IF(N=$D18,1)))</f>
        <v>0</v>
      </c>
      <c r="R18" s="64">
        <f t="array" ref="R18">SUM(IF(ISNUMBER(O),IF(O=$D18,1)))</f>
        <v>0</v>
      </c>
      <c r="S18" s="64">
        <f t="array" ref="S18">SUM(IF(ISNUMBER(P),IF(P=$D18,1)))</f>
        <v>0</v>
      </c>
      <c r="T18" s="64">
        <f t="array" ref="T18">SUM(IF(ISNUMBER(Q),IF(Q=$D18,1)))</f>
        <v>0</v>
      </c>
      <c r="U18" s="64">
        <f t="array" ref="U18">SUM(IF(ISNUMBER(T),IF(T=$D18,1)))</f>
        <v>0</v>
      </c>
      <c r="V18" s="64">
        <f t="array" ref="V18">SUM(IF(ISNUMBER(V),IF(V=$D18,1)))</f>
        <v>0</v>
      </c>
      <c r="W18"/>
      <c r="Y18" s="60"/>
      <c r="Z18" s="48"/>
      <c r="AA18" s="29"/>
      <c r="AB18" s="29"/>
      <c r="AC18" s="29"/>
      <c r="AD18" s="29"/>
      <c r="AE18" s="29"/>
      <c r="AF18" s="29"/>
    </row>
    <row r="19" spans="1:32" ht="12.6" customHeight="1" outlineLevel="1" thickBot="1" x14ac:dyDescent="0.4">
      <c r="A19" s="6"/>
      <c r="B19" s="58"/>
      <c r="C19" s="59"/>
      <c r="D19" s="16">
        <v>15</v>
      </c>
      <c r="E19" s="16"/>
      <c r="F19" s="64">
        <f t="array" ref="F19">SUM(IF(ISNUMBER(A),IF(A=$D19,1)))</f>
        <v>0</v>
      </c>
      <c r="G19" s="64">
        <f t="array" ref="G19">SUM(IF(ISNUMBER(B),IF(B=$D19,1)))</f>
        <v>0</v>
      </c>
      <c r="H19" s="64">
        <f t="array" ref="H19">SUM(IF(ISNUMBER(CC),IF(CC=$D19,1)))</f>
        <v>0</v>
      </c>
      <c r="I19" s="64">
        <f t="array" ref="I19">SUM(IF(ISNUMBER(D),IF(D=$D19,1)))</f>
        <v>0</v>
      </c>
      <c r="J19" s="64">
        <f t="array" ref="J19">SUM(IF(ISNUMBER(E),IF(E=$D19,1)))</f>
        <v>0</v>
      </c>
      <c r="K19" s="64">
        <f t="array" ref="K19">SUM(IF(ISNUMBER(G),IF(G=$D19,1)))</f>
        <v>0</v>
      </c>
      <c r="L19" s="64">
        <f t="array" ref="L19">SUM(IF(ISNUMBER(H),IF(H=$D19,1)))</f>
        <v>0</v>
      </c>
      <c r="M19" s="64">
        <f t="array" ref="M19">SUM(IF(ISNUMBER(I),IF(I=$D19,1)))</f>
        <v>0</v>
      </c>
      <c r="N19" s="64">
        <f t="array" ref="N19">SUM(IF(ISNUMBER(K),IF(K=$D19,1)))</f>
        <v>0</v>
      </c>
      <c r="O19" s="64">
        <f t="array" ref="O19">SUM(IF(ISNUMBER(L),IF(L=$D19,1)))</f>
        <v>0</v>
      </c>
      <c r="P19" s="64">
        <f t="array" ref="P19">SUM(IF(ISNUMBER(M),IF(M=$D19,1)))</f>
        <v>0</v>
      </c>
      <c r="Q19" s="64">
        <f t="array" ref="Q19">SUM(IF(ISNUMBER(N),IF(N=$D19,1)))</f>
        <v>0</v>
      </c>
      <c r="R19" s="64">
        <f t="array" ref="R19">SUM(IF(ISNUMBER(O),IF(O=$D19,1)))</f>
        <v>0</v>
      </c>
      <c r="S19" s="64">
        <f t="array" ref="S19">SUM(IF(ISNUMBER(P),IF(P=$D19,1)))</f>
        <v>0</v>
      </c>
      <c r="T19" s="64">
        <f t="array" ref="T19">SUM(IF(ISNUMBER(Q),IF(Q=$D19,1)))</f>
        <v>0</v>
      </c>
      <c r="U19" s="64">
        <f t="array" ref="U19">SUM(IF(ISNUMBER(T),IF(T=$D19,1)))</f>
        <v>0</v>
      </c>
      <c r="V19" s="64">
        <f t="array" ref="V19">SUM(IF(ISNUMBER(V),IF(V=$D19,1)))</f>
        <v>0</v>
      </c>
      <c r="W19"/>
      <c r="Y19" s="60"/>
      <c r="Z19" s="48"/>
      <c r="AA19" s="29"/>
      <c r="AB19" s="29"/>
      <c r="AC19" s="29"/>
      <c r="AD19" s="29"/>
      <c r="AE19" s="29"/>
      <c r="AF19" s="29"/>
    </row>
    <row r="20" spans="1:32" ht="12.6" customHeight="1" outlineLevel="1" thickBot="1" x14ac:dyDescent="0.4">
      <c r="A20" s="6"/>
      <c r="B20" s="58"/>
      <c r="C20" s="59"/>
      <c r="D20" s="16">
        <v>16</v>
      </c>
      <c r="E20" s="16"/>
      <c r="F20" s="64">
        <f t="array" ref="F20">SUM(IF(ISNUMBER(A),IF(A=$D20,1)))</f>
        <v>0</v>
      </c>
      <c r="G20" s="64">
        <f t="array" ref="G20">SUM(IF(ISNUMBER(B),IF(B=$D20,1)))</f>
        <v>0</v>
      </c>
      <c r="H20" s="64">
        <f t="array" ref="H20">SUM(IF(ISNUMBER(CC),IF(CC=$D20,1)))</f>
        <v>0</v>
      </c>
      <c r="I20" s="64">
        <f t="array" ref="I20">SUM(IF(ISNUMBER(D),IF(D=$D20,1)))</f>
        <v>0</v>
      </c>
      <c r="J20" s="64">
        <f t="array" ref="J20">SUM(IF(ISNUMBER(E),IF(E=$D20,1)))</f>
        <v>0</v>
      </c>
      <c r="K20" s="64">
        <f t="array" ref="K20">SUM(IF(ISNUMBER(G),IF(G=$D20,1)))</f>
        <v>0</v>
      </c>
      <c r="L20" s="64">
        <f t="array" ref="L20">SUM(IF(ISNUMBER(H),IF(H=$D20,1)))</f>
        <v>0</v>
      </c>
      <c r="M20" s="64">
        <f t="array" ref="M20">SUM(IF(ISNUMBER(I),IF(I=$D20,1)))</f>
        <v>0</v>
      </c>
      <c r="N20" s="64">
        <f t="array" ref="N20">SUM(IF(ISNUMBER(K),IF(K=$D20,1)))</f>
        <v>0</v>
      </c>
      <c r="O20" s="64">
        <f t="array" ref="O20">SUM(IF(ISNUMBER(L),IF(L=$D20,1)))</f>
        <v>0</v>
      </c>
      <c r="P20" s="64">
        <f t="array" ref="P20">SUM(IF(ISNUMBER(M),IF(M=$D20,1)))</f>
        <v>0</v>
      </c>
      <c r="Q20" s="64">
        <f t="array" ref="Q20">SUM(IF(ISNUMBER(N),IF(N=$D20,1)))</f>
        <v>0</v>
      </c>
      <c r="R20" s="64">
        <f t="array" ref="R20">SUM(IF(ISNUMBER(O),IF(O=$D20,1)))</f>
        <v>0</v>
      </c>
      <c r="S20" s="64">
        <f t="array" ref="S20">SUM(IF(ISNUMBER(P),IF(P=$D20,1)))</f>
        <v>0</v>
      </c>
      <c r="T20" s="64">
        <f t="array" ref="T20">SUM(IF(ISNUMBER(Q),IF(Q=$D20,1)))</f>
        <v>0</v>
      </c>
      <c r="U20" s="64">
        <f t="array" ref="U20">SUM(IF(ISNUMBER(T),IF(T=$D20,1)))</f>
        <v>0</v>
      </c>
      <c r="V20" s="64">
        <f t="array" ref="V20">SUM(IF(ISNUMBER(V),IF(V=$D20,1)))</f>
        <v>0</v>
      </c>
      <c r="W20"/>
      <c r="Y20" s="60"/>
      <c r="Z20" s="48"/>
      <c r="AA20" s="29"/>
      <c r="AB20" s="29"/>
      <c r="AC20" s="29"/>
      <c r="AD20" s="29"/>
      <c r="AE20" s="29"/>
      <c r="AF20" s="29"/>
    </row>
    <row r="21" spans="1:32" ht="12.6" customHeight="1" outlineLevel="1" thickBot="1" x14ac:dyDescent="0.4">
      <c r="A21" s="6"/>
      <c r="B21" s="58"/>
      <c r="C21" s="59"/>
      <c r="D21" s="16">
        <v>17</v>
      </c>
      <c r="E21" s="16"/>
      <c r="F21" s="64">
        <f t="array" ref="F21">SUM(IF(ISNUMBER(A),IF(A=$D21,1)))</f>
        <v>0</v>
      </c>
      <c r="G21" s="64">
        <f t="array" ref="G21">SUM(IF(ISNUMBER(B),IF(B=$D21,1)))</f>
        <v>0</v>
      </c>
      <c r="H21" s="64">
        <f t="array" ref="H21">SUM(IF(ISNUMBER(CC),IF(CC=$D21,1)))</f>
        <v>0</v>
      </c>
      <c r="I21" s="64">
        <f t="array" ref="I21">SUM(IF(ISNUMBER(D),IF(D=$D21,1)))</f>
        <v>0</v>
      </c>
      <c r="J21" s="64">
        <f t="array" ref="J21">SUM(IF(ISNUMBER(E),IF(E=$D21,1)))</f>
        <v>0</v>
      </c>
      <c r="K21" s="64">
        <f t="array" ref="K21">SUM(IF(ISNUMBER(G),IF(G=$D21,1)))</f>
        <v>0</v>
      </c>
      <c r="L21" s="64">
        <f t="array" ref="L21">SUM(IF(ISNUMBER(H),IF(H=$D21,1)))</f>
        <v>0</v>
      </c>
      <c r="M21" s="64">
        <f t="array" ref="M21">SUM(IF(ISNUMBER(I),IF(I=$D21,1)))</f>
        <v>0</v>
      </c>
      <c r="N21" s="64">
        <f t="array" ref="N21">SUM(IF(ISNUMBER(K),IF(K=$D21,1)))</f>
        <v>0</v>
      </c>
      <c r="O21" s="64">
        <f t="array" ref="O21">SUM(IF(ISNUMBER(L),IF(L=$D21,1)))</f>
        <v>0</v>
      </c>
      <c r="P21" s="64">
        <f t="array" ref="P21">SUM(IF(ISNUMBER(M),IF(M=$D21,1)))</f>
        <v>0</v>
      </c>
      <c r="Q21" s="64">
        <f t="array" ref="Q21">SUM(IF(ISNUMBER(N),IF(N=$D21,1)))</f>
        <v>0</v>
      </c>
      <c r="R21" s="64">
        <f t="array" ref="R21">SUM(IF(ISNUMBER(O),IF(O=$D21,1)))</f>
        <v>0</v>
      </c>
      <c r="S21" s="64">
        <f t="array" ref="S21">SUM(IF(ISNUMBER(P),IF(P=$D21,1)))</f>
        <v>0</v>
      </c>
      <c r="T21" s="64">
        <f t="array" ref="T21">SUM(IF(ISNUMBER(Q),IF(Q=$D21,1)))</f>
        <v>0</v>
      </c>
      <c r="U21" s="64">
        <f t="array" ref="U21">SUM(IF(ISNUMBER(T),IF(T=$D21,1)))</f>
        <v>0</v>
      </c>
      <c r="V21" s="64">
        <f t="array" ref="V21">SUM(IF(ISNUMBER(V),IF(V=$D21,1)))</f>
        <v>0</v>
      </c>
      <c r="W21"/>
      <c r="Y21" s="60"/>
      <c r="Z21" s="48"/>
      <c r="AA21" s="29"/>
      <c r="AB21" s="29"/>
      <c r="AC21" s="29"/>
      <c r="AD21" s="29"/>
      <c r="AE21" s="29"/>
      <c r="AF21" s="29"/>
    </row>
    <row r="22" spans="1:32" ht="12.6" customHeight="1" outlineLevel="1" x14ac:dyDescent="0.35">
      <c r="A22" s="6"/>
      <c r="B22" s="58"/>
      <c r="C22" s="59"/>
      <c r="D22" s="16">
        <v>18</v>
      </c>
      <c r="E22" s="16"/>
      <c r="F22" s="64">
        <f t="array" ref="F22">SUM(IF(ISNUMBER(A),IF(A=$D22,1)))</f>
        <v>0</v>
      </c>
      <c r="G22" s="64">
        <f t="array" ref="G22">SUM(IF(ISNUMBER(B),IF(B=$D22,1)))</f>
        <v>0</v>
      </c>
      <c r="H22" s="64">
        <f t="array" ref="H22">SUM(IF(ISNUMBER(CC),IF(CC=$D22,1)))</f>
        <v>0</v>
      </c>
      <c r="I22" s="64">
        <f t="array" ref="I22">SUM(IF(ISNUMBER(D),IF(D=$D22,1)))</f>
        <v>0</v>
      </c>
      <c r="J22" s="64">
        <f t="array" ref="J22">SUM(IF(ISNUMBER(E),IF(E=$D22,1)))</f>
        <v>0</v>
      </c>
      <c r="K22" s="64">
        <f t="array" ref="K22">SUM(IF(ISNUMBER(G),IF(G=$D22,1)))</f>
        <v>0</v>
      </c>
      <c r="L22" s="64">
        <f t="array" ref="L22">SUM(IF(ISNUMBER(H),IF(H=$D22,1)))</f>
        <v>0</v>
      </c>
      <c r="M22" s="64">
        <f t="array" ref="M22">SUM(IF(ISNUMBER(I),IF(I=$D22,1)))</f>
        <v>0</v>
      </c>
      <c r="N22" s="64">
        <f t="array" ref="N22">SUM(IF(ISNUMBER(K),IF(K=$D22,1)))</f>
        <v>0</v>
      </c>
      <c r="O22" s="64">
        <f t="array" ref="O22">SUM(IF(ISNUMBER(L),IF(L=$D22,1)))</f>
        <v>0</v>
      </c>
      <c r="P22" s="64">
        <f t="array" ref="P22">SUM(IF(ISNUMBER(M),IF(M=$D22,1)))</f>
        <v>0</v>
      </c>
      <c r="Q22" s="64">
        <f t="array" ref="Q22">SUM(IF(ISNUMBER(N),IF(N=$D22,1)))</f>
        <v>0</v>
      </c>
      <c r="R22" s="64">
        <f t="array" ref="R22">SUM(IF(ISNUMBER(O),IF(O=$D22,1)))</f>
        <v>0</v>
      </c>
      <c r="S22" s="64">
        <f t="array" ref="S22">SUM(IF(ISNUMBER(P),IF(P=$D22,1)))</f>
        <v>0</v>
      </c>
      <c r="T22" s="64">
        <f t="array" ref="T22">SUM(IF(ISNUMBER(Q),IF(Q=$D22,1)))</f>
        <v>0</v>
      </c>
      <c r="U22" s="64">
        <f t="array" ref="U22">SUM(IF(ISNUMBER(T),IF(T=$D22,1)))</f>
        <v>0</v>
      </c>
      <c r="V22" s="64">
        <f t="array" ref="V22">SUM(IF(ISNUMBER(V),IF(V=$D22,1)))</f>
        <v>0</v>
      </c>
      <c r="W22"/>
      <c r="Y22" s="60"/>
      <c r="Z22" s="48"/>
      <c r="AA22" s="29"/>
      <c r="AB22" s="29"/>
      <c r="AC22" s="29"/>
      <c r="AD22" s="29"/>
      <c r="AE22" s="29"/>
      <c r="AF22" s="29"/>
    </row>
    <row r="23" spans="1:32" ht="12.6" customHeight="1" outlineLevel="1" x14ac:dyDescent="0.35">
      <c r="A23" s="6"/>
      <c r="B23" s="58"/>
      <c r="C23" s="59"/>
      <c r="D23" s="16">
        <v>19</v>
      </c>
      <c r="E23" s="16"/>
      <c r="F23" s="64">
        <f t="array" ref="F23">SUM(IF(ISNUMBER(A),IF(A=$D23,1)))</f>
        <v>0</v>
      </c>
      <c r="G23" s="64">
        <f t="array" ref="G23">SUM(IF(ISNUMBER(B),IF(B=$D23,1)))</f>
        <v>0</v>
      </c>
      <c r="H23" s="64">
        <f t="array" ref="H23">SUM(IF(ISNUMBER(CC),IF(CC=$D23,1)))</f>
        <v>0</v>
      </c>
      <c r="I23" s="64">
        <f t="array" ref="I23">SUM(IF(ISNUMBER(D),IF(D=$D23,1)))</f>
        <v>0</v>
      </c>
      <c r="J23" s="64">
        <f t="array" ref="J23">SUM(IF(ISNUMBER(E),IF(E=$D23,1)))</f>
        <v>0</v>
      </c>
      <c r="K23" s="64">
        <f t="array" ref="K23">SUM(IF(ISNUMBER(G),IF(G=$D23,1)))</f>
        <v>0</v>
      </c>
      <c r="L23" s="64">
        <f t="array" ref="L23">SUM(IF(ISNUMBER(H),IF(H=$D23,1)))</f>
        <v>0</v>
      </c>
      <c r="M23" s="64">
        <f t="array" ref="M23">SUM(IF(ISNUMBER(I),IF(I=$D23,1)))</f>
        <v>0</v>
      </c>
      <c r="N23" s="64">
        <f t="array" ref="N23">SUM(IF(ISNUMBER(K),IF(K=$D23,1)))</f>
        <v>0</v>
      </c>
      <c r="O23" s="64">
        <f t="array" ref="O23">SUM(IF(ISNUMBER(L),IF(L=$D23,1)))</f>
        <v>0</v>
      </c>
      <c r="P23" s="64">
        <f t="array" ref="P23">SUM(IF(ISNUMBER(M),IF(M=$D23,1)))</f>
        <v>0</v>
      </c>
      <c r="Q23" s="64">
        <f t="array" ref="Q23">SUM(IF(ISNUMBER(N),IF(N=$D23,1)))</f>
        <v>0</v>
      </c>
      <c r="R23" s="64">
        <f t="array" ref="R23">SUM(IF(ISNUMBER(O),IF(O=$D23,1)))</f>
        <v>0</v>
      </c>
      <c r="S23" s="64">
        <f t="array" ref="S23">SUM(IF(ISNUMBER(P),IF(P=$D23,1)))</f>
        <v>0</v>
      </c>
      <c r="T23" s="64">
        <f t="array" ref="T23">SUM(IF(ISNUMBER(Q),IF(Q=$D23,1)))</f>
        <v>0</v>
      </c>
      <c r="U23" s="64">
        <f t="array" ref="U23">SUM(IF(ISNUMBER(T),IF(T=$D23,1)))</f>
        <v>0</v>
      </c>
      <c r="V23" s="64">
        <f t="array" ref="V23">SUM(IF(ISNUMBER(V),IF(V=$D23,1)))</f>
        <v>0</v>
      </c>
      <c r="W23"/>
      <c r="Y23" s="60"/>
      <c r="Z23" s="48"/>
      <c r="AA23" s="29"/>
      <c r="AB23" s="29"/>
      <c r="AC23" s="29"/>
      <c r="AD23" s="29"/>
      <c r="AE23" s="29"/>
      <c r="AF23" s="29"/>
    </row>
    <row r="24" spans="1:32" ht="12.6" customHeight="1" outlineLevel="1" x14ac:dyDescent="0.35">
      <c r="A24" s="6"/>
      <c r="B24" s="58"/>
      <c r="C24" s="59"/>
      <c r="D24" s="16">
        <v>20</v>
      </c>
      <c r="E24" s="16"/>
      <c r="F24" s="64">
        <f t="array" ref="F24">SUM(IF(ISNUMBER(A),IF(A=$D24,1)))</f>
        <v>0</v>
      </c>
      <c r="G24" s="64">
        <f t="array" ref="G24">SUM(IF(ISNUMBER(B),IF(B=$D24,1)))</f>
        <v>0</v>
      </c>
      <c r="H24" s="64">
        <f t="array" ref="H24">SUM(IF(ISNUMBER(CC),IF(CC=$D24,1)))</f>
        <v>0</v>
      </c>
      <c r="I24" s="64">
        <f t="array" ref="I24">SUM(IF(ISNUMBER(D),IF(D=$D24,1)))</f>
        <v>0</v>
      </c>
      <c r="J24" s="64">
        <f t="array" ref="J24">SUM(IF(ISNUMBER(E),IF(E=$D24,1)))</f>
        <v>0</v>
      </c>
      <c r="K24" s="64">
        <f t="array" ref="K24">SUM(IF(ISNUMBER(G),IF(G=$D24,1)))</f>
        <v>0</v>
      </c>
      <c r="L24" s="64">
        <f t="array" ref="L24">SUM(IF(ISNUMBER(H),IF(H=$D24,1)))</f>
        <v>0</v>
      </c>
      <c r="M24" s="64">
        <f t="array" ref="M24">SUM(IF(ISNUMBER(I),IF(I=$D24,1)))</f>
        <v>0</v>
      </c>
      <c r="N24" s="64">
        <f t="array" ref="N24">SUM(IF(ISNUMBER(K),IF(K=$D24,1)))</f>
        <v>0</v>
      </c>
      <c r="O24" s="64">
        <f t="array" ref="O24">SUM(IF(ISNUMBER(L),IF(L=$D24,1)))</f>
        <v>0</v>
      </c>
      <c r="P24" s="64">
        <f t="array" ref="P24">SUM(IF(ISNUMBER(M),IF(M=$D24,1)))</f>
        <v>0</v>
      </c>
      <c r="Q24" s="64">
        <f t="array" ref="Q24">SUM(IF(ISNUMBER(N),IF(N=$D24,1)))</f>
        <v>0</v>
      </c>
      <c r="R24" s="64">
        <f t="array" ref="R24">SUM(IF(ISNUMBER(O),IF(O=$D24,1)))</f>
        <v>0</v>
      </c>
      <c r="S24" s="64">
        <f t="array" ref="S24">SUM(IF(ISNUMBER(P),IF(P=$D24,1)))</f>
        <v>0</v>
      </c>
      <c r="T24" s="64">
        <f t="array" ref="T24">SUM(IF(ISNUMBER(Q),IF(Q=$D24,1)))</f>
        <v>0</v>
      </c>
      <c r="U24" s="64">
        <f t="array" ref="U24">SUM(IF(ISNUMBER(T),IF(T=$D24,1)))</f>
        <v>0</v>
      </c>
      <c r="V24" s="64">
        <f t="array" ref="V24">SUM(IF(ISNUMBER(V),IF(V=$D24,1)))</f>
        <v>0</v>
      </c>
      <c r="W24"/>
      <c r="Y24" s="60"/>
      <c r="Z24" s="48"/>
      <c r="AA24" s="29"/>
      <c r="AB24" s="29"/>
      <c r="AC24" s="29"/>
      <c r="AD24" s="29"/>
      <c r="AE24" s="29"/>
      <c r="AF24" s="29"/>
    </row>
    <row r="25" spans="1:32" ht="12.6" customHeight="1" outlineLevel="1" x14ac:dyDescent="0.35">
      <c r="A25" s="6"/>
      <c r="B25" s="58"/>
      <c r="C25" s="59"/>
      <c r="D25" s="16"/>
      <c r="E25" s="16"/>
      <c r="F25" s="63"/>
      <c r="G25" s="63">
        <f t="shared" ref="G25:V25" si="3">MIN(G3:G24)</f>
        <v>0</v>
      </c>
      <c r="H25" s="63">
        <f t="shared" si="3"/>
        <v>0</v>
      </c>
      <c r="I25" s="63">
        <f t="shared" si="3"/>
        <v>0</v>
      </c>
      <c r="J25" s="63">
        <f t="shared" si="3"/>
        <v>0</v>
      </c>
      <c r="K25" s="63">
        <f t="shared" si="3"/>
        <v>0</v>
      </c>
      <c r="L25" s="63">
        <f t="shared" si="3"/>
        <v>0</v>
      </c>
      <c r="M25" s="63">
        <f t="shared" si="3"/>
        <v>0</v>
      </c>
      <c r="N25" s="63">
        <f t="shared" si="3"/>
        <v>0</v>
      </c>
      <c r="O25" s="63">
        <f t="shared" si="3"/>
        <v>0</v>
      </c>
      <c r="P25" s="63">
        <f t="shared" si="3"/>
        <v>0</v>
      </c>
      <c r="Q25" s="63">
        <f t="shared" si="3"/>
        <v>0</v>
      </c>
      <c r="R25" s="63">
        <f t="shared" si="3"/>
        <v>0</v>
      </c>
      <c r="S25" s="63">
        <f t="shared" si="3"/>
        <v>0</v>
      </c>
      <c r="T25" s="63">
        <f t="shared" si="3"/>
        <v>0</v>
      </c>
      <c r="U25" s="63">
        <f t="shared" si="3"/>
        <v>0</v>
      </c>
      <c r="V25" s="63">
        <f t="shared" si="3"/>
        <v>0</v>
      </c>
      <c r="W25"/>
      <c r="Y25" s="60"/>
      <c r="Z25" s="48"/>
      <c r="AA25" s="29"/>
      <c r="AB25" s="29"/>
      <c r="AC25" s="29"/>
      <c r="AD25" s="29"/>
      <c r="AE25" s="29"/>
      <c r="AF25" s="29"/>
    </row>
    <row r="26" spans="1:32" ht="12.6" customHeight="1" outlineLevel="1" x14ac:dyDescent="0.35">
      <c r="A26" s="6"/>
      <c r="B26" s="58"/>
      <c r="C26" s="59"/>
      <c r="D26" s="60"/>
      <c r="E26" s="16"/>
      <c r="F26" s="63"/>
      <c r="G26" s="63"/>
      <c r="H26" s="63"/>
      <c r="I26" s="63"/>
      <c r="J26" s="63"/>
      <c r="K26" s="63"/>
      <c r="L26" s="63"/>
      <c r="M26" s="63"/>
      <c r="N26" s="63"/>
      <c r="O26" s="63"/>
      <c r="P26" s="63"/>
      <c r="Q26" s="63"/>
      <c r="R26" s="63"/>
      <c r="S26" s="63"/>
      <c r="T26" s="63"/>
      <c r="U26" s="63"/>
      <c r="V26" s="61"/>
      <c r="W26"/>
      <c r="Y26" s="60"/>
      <c r="Z26" s="48"/>
      <c r="AA26" s="29"/>
      <c r="AB26" s="29"/>
      <c r="AC26" s="29"/>
      <c r="AD26" s="29"/>
      <c r="AE26" s="29"/>
      <c r="AF26" s="29"/>
    </row>
    <row r="27" spans="1:32" ht="12.6" customHeight="1" outlineLevel="1" x14ac:dyDescent="0.35">
      <c r="A27" s="6"/>
      <c r="B27" s="58"/>
      <c r="C27" s="59"/>
      <c r="D27" s="60"/>
      <c r="E27" s="16"/>
      <c r="F27" s="63">
        <f>SUM(F4:F24)</f>
        <v>0</v>
      </c>
      <c r="G27" s="63">
        <f t="shared" ref="G27:V27" si="4">SUM(G4:G24)</f>
        <v>0</v>
      </c>
      <c r="H27" s="63">
        <f t="shared" si="4"/>
        <v>0</v>
      </c>
      <c r="I27" s="63">
        <f t="shared" si="4"/>
        <v>0</v>
      </c>
      <c r="J27" s="63">
        <f t="shared" si="4"/>
        <v>0</v>
      </c>
      <c r="K27" s="63">
        <f t="shared" si="4"/>
        <v>0</v>
      </c>
      <c r="L27" s="63">
        <f t="shared" si="4"/>
        <v>0</v>
      </c>
      <c r="M27" s="63">
        <f t="shared" si="4"/>
        <v>0</v>
      </c>
      <c r="N27" s="63">
        <f t="shared" si="4"/>
        <v>0</v>
      </c>
      <c r="O27" s="63">
        <f t="shared" si="4"/>
        <v>0</v>
      </c>
      <c r="P27" s="63">
        <f t="shared" si="4"/>
        <v>0</v>
      </c>
      <c r="Q27" s="63">
        <f t="shared" si="4"/>
        <v>0</v>
      </c>
      <c r="R27" s="63">
        <f t="shared" si="4"/>
        <v>0</v>
      </c>
      <c r="S27" s="63">
        <f t="shared" si="4"/>
        <v>0</v>
      </c>
      <c r="T27" s="63">
        <f t="shared" si="4"/>
        <v>0</v>
      </c>
      <c r="U27" s="63">
        <f t="shared" si="4"/>
        <v>0</v>
      </c>
      <c r="V27" s="63">
        <f t="shared" si="4"/>
        <v>0</v>
      </c>
      <c r="W27"/>
      <c r="Y27" s="60"/>
      <c r="Z27" s="48"/>
      <c r="AA27" s="29"/>
      <c r="AB27" s="29"/>
      <c r="AC27" s="29"/>
      <c r="AD27" s="29"/>
      <c r="AE27" s="29"/>
      <c r="AF27" s="29"/>
    </row>
    <row r="28" spans="1:32" ht="12.6" customHeight="1" outlineLevel="1" x14ac:dyDescent="0.35">
      <c r="A28" s="6"/>
      <c r="B28" s="58"/>
      <c r="C28" s="59"/>
      <c r="D28" s="60"/>
      <c r="E28" s="16"/>
      <c r="F28" s="63"/>
      <c r="G28" s="63"/>
      <c r="H28" s="63"/>
      <c r="I28" s="63"/>
      <c r="J28" s="63"/>
      <c r="K28" s="63"/>
      <c r="L28" s="63"/>
      <c r="M28" s="63"/>
      <c r="N28" s="63"/>
      <c r="O28" s="63"/>
      <c r="P28" s="63"/>
      <c r="Q28" s="63"/>
      <c r="R28" s="63"/>
      <c r="S28" s="63"/>
      <c r="T28" s="63"/>
      <c r="U28" s="63"/>
      <c r="V28" s="61"/>
      <c r="W28"/>
      <c r="Y28" s="60"/>
      <c r="Z28" s="48"/>
      <c r="AA28" s="29"/>
      <c r="AB28" s="29"/>
      <c r="AC28" s="29"/>
      <c r="AD28" s="29"/>
      <c r="AE28" s="29"/>
      <c r="AF28" s="29"/>
    </row>
    <row r="29" spans="1:32" ht="12.6" customHeight="1" outlineLevel="1" x14ac:dyDescent="0.35">
      <c r="A29" s="6"/>
      <c r="B29" s="58"/>
      <c r="C29" s="59"/>
      <c r="D29" s="60"/>
      <c r="E29" s="16"/>
      <c r="F29" s="63"/>
      <c r="G29" s="63"/>
      <c r="H29" s="63"/>
      <c r="I29" s="63"/>
      <c r="J29" s="63"/>
      <c r="K29" s="63"/>
      <c r="L29" s="63"/>
      <c r="M29" s="63"/>
      <c r="N29" s="63"/>
      <c r="O29" s="63"/>
      <c r="P29" s="63"/>
      <c r="Q29" s="63"/>
      <c r="R29" s="63"/>
      <c r="S29" s="63"/>
      <c r="T29" s="63"/>
      <c r="U29" s="63"/>
      <c r="V29" s="61"/>
      <c r="W29"/>
      <c r="Y29" s="60"/>
      <c r="Z29" s="48"/>
      <c r="AA29" s="29"/>
      <c r="AB29" s="29"/>
      <c r="AC29" s="29"/>
      <c r="AD29" s="29"/>
      <c r="AE29" s="29"/>
      <c r="AF29" s="29"/>
    </row>
    <row r="30" spans="1:32" x14ac:dyDescent="0.35">
      <c r="Y30" s="60"/>
    </row>
    <row r="31" spans="1:32" x14ac:dyDescent="0.35">
      <c r="Y31" s="60"/>
    </row>
    <row r="32" spans="1:32" x14ac:dyDescent="0.35">
      <c r="Y32" s="60"/>
    </row>
    <row r="33" spans="25:25" x14ac:dyDescent="0.35">
      <c r="Y33" s="60"/>
    </row>
    <row r="34" spans="25:25" x14ac:dyDescent="0.35">
      <c r="Y34" s="60"/>
    </row>
    <row r="35" spans="25:25" x14ac:dyDescent="0.35">
      <c r="Y35" s="60"/>
    </row>
    <row r="36" spans="25:25" x14ac:dyDescent="0.35">
      <c r="Y36" s="60"/>
    </row>
    <row r="37" spans="25:25" x14ac:dyDescent="0.35">
      <c r="Y37" s="60"/>
    </row>
    <row r="38" spans="25:25" x14ac:dyDescent="0.35">
      <c r="Y38" s="60"/>
    </row>
    <row r="39" spans="25:25" x14ac:dyDescent="0.35">
      <c r="Y39" s="8" t="str">
        <f t="shared" ref="Y39:Y74" si="5">IF(D39&gt;0,D39,"")</f>
        <v/>
      </c>
    </row>
    <row r="40" spans="25:25" x14ac:dyDescent="0.35">
      <c r="Y40" s="8" t="str">
        <f t="shared" si="5"/>
        <v/>
      </c>
    </row>
    <row r="41" spans="25:25" x14ac:dyDescent="0.35">
      <c r="Y41" s="8" t="str">
        <f t="shared" si="5"/>
        <v/>
      </c>
    </row>
    <row r="42" spans="25:25" x14ac:dyDescent="0.35">
      <c r="Y42" s="8" t="str">
        <f t="shared" si="5"/>
        <v/>
      </c>
    </row>
    <row r="43" spans="25:25" x14ac:dyDescent="0.35">
      <c r="Y43" s="8" t="str">
        <f t="shared" si="5"/>
        <v/>
      </c>
    </row>
    <row r="44" spans="25:25" x14ac:dyDescent="0.35">
      <c r="Y44" s="8" t="str">
        <f t="shared" si="5"/>
        <v/>
      </c>
    </row>
    <row r="45" spans="25:25" x14ac:dyDescent="0.35">
      <c r="Y45" s="8" t="str">
        <f t="shared" si="5"/>
        <v/>
      </c>
    </row>
    <row r="46" spans="25:25" x14ac:dyDescent="0.35">
      <c r="Y46" s="8" t="str">
        <f t="shared" si="5"/>
        <v/>
      </c>
    </row>
    <row r="47" spans="25:25" x14ac:dyDescent="0.35">
      <c r="Y47" s="8" t="str">
        <f t="shared" si="5"/>
        <v/>
      </c>
    </row>
    <row r="48" spans="25:25" x14ac:dyDescent="0.35">
      <c r="Y48" s="8" t="str">
        <f t="shared" si="5"/>
        <v/>
      </c>
    </row>
    <row r="49" spans="25:25" x14ac:dyDescent="0.35">
      <c r="Y49" s="8" t="str">
        <f t="shared" si="5"/>
        <v/>
      </c>
    </row>
    <row r="50" spans="25:25" x14ac:dyDescent="0.35">
      <c r="Y50" s="8" t="str">
        <f t="shared" si="5"/>
        <v/>
      </c>
    </row>
    <row r="51" spans="25:25" x14ac:dyDescent="0.35">
      <c r="Y51" s="8" t="str">
        <f t="shared" si="5"/>
        <v/>
      </c>
    </row>
    <row r="52" spans="25:25" x14ac:dyDescent="0.35">
      <c r="Y52" s="8" t="str">
        <f t="shared" si="5"/>
        <v/>
      </c>
    </row>
    <row r="53" spans="25:25" x14ac:dyDescent="0.35">
      <c r="Y53" s="8" t="str">
        <f t="shared" si="5"/>
        <v/>
      </c>
    </row>
    <row r="54" spans="25:25" x14ac:dyDescent="0.35">
      <c r="Y54" s="8" t="str">
        <f t="shared" si="5"/>
        <v/>
      </c>
    </row>
    <row r="55" spans="25:25" x14ac:dyDescent="0.35">
      <c r="Y55" s="8" t="str">
        <f t="shared" si="5"/>
        <v/>
      </c>
    </row>
    <row r="56" spans="25:25" x14ac:dyDescent="0.35">
      <c r="Y56" s="8" t="str">
        <f t="shared" si="5"/>
        <v/>
      </c>
    </row>
    <row r="57" spans="25:25" x14ac:dyDescent="0.35">
      <c r="Y57" s="8" t="str">
        <f t="shared" si="5"/>
        <v/>
      </c>
    </row>
    <row r="58" spans="25:25" x14ac:dyDescent="0.35">
      <c r="Y58" s="8" t="str">
        <f t="shared" si="5"/>
        <v/>
      </c>
    </row>
    <row r="59" spans="25:25" x14ac:dyDescent="0.35">
      <c r="Y59" s="8" t="str">
        <f t="shared" si="5"/>
        <v/>
      </c>
    </row>
    <row r="60" spans="25:25" x14ac:dyDescent="0.35">
      <c r="Y60" s="8" t="str">
        <f t="shared" si="5"/>
        <v/>
      </c>
    </row>
    <row r="61" spans="25:25" x14ac:dyDescent="0.35">
      <c r="Y61" s="8" t="str">
        <f t="shared" si="5"/>
        <v/>
      </c>
    </row>
    <row r="62" spans="25:25" x14ac:dyDescent="0.35">
      <c r="Y62" s="8" t="str">
        <f t="shared" si="5"/>
        <v/>
      </c>
    </row>
    <row r="63" spans="25:25" x14ac:dyDescent="0.35">
      <c r="Y63" s="8" t="str">
        <f t="shared" si="5"/>
        <v/>
      </c>
    </row>
    <row r="64" spans="25:25" x14ac:dyDescent="0.35">
      <c r="Y64" s="8" t="str">
        <f t="shared" si="5"/>
        <v/>
      </c>
    </row>
    <row r="65" spans="25:25" x14ac:dyDescent="0.35">
      <c r="Y65" s="8" t="str">
        <f t="shared" si="5"/>
        <v/>
      </c>
    </row>
    <row r="66" spans="25:25" x14ac:dyDescent="0.35">
      <c r="Y66" s="8" t="str">
        <f t="shared" si="5"/>
        <v/>
      </c>
    </row>
    <row r="67" spans="25:25" x14ac:dyDescent="0.35">
      <c r="Y67" s="8" t="str">
        <f t="shared" si="5"/>
        <v/>
      </c>
    </row>
    <row r="68" spans="25:25" x14ac:dyDescent="0.35">
      <c r="Y68" s="8" t="str">
        <f t="shared" si="5"/>
        <v/>
      </c>
    </row>
    <row r="69" spans="25:25" x14ac:dyDescent="0.35">
      <c r="Y69" s="8" t="str">
        <f t="shared" si="5"/>
        <v/>
      </c>
    </row>
    <row r="70" spans="25:25" x14ac:dyDescent="0.35">
      <c r="Y70" s="8" t="str">
        <f t="shared" si="5"/>
        <v/>
      </c>
    </row>
    <row r="71" spans="25:25" x14ac:dyDescent="0.35">
      <c r="Y71" s="8" t="str">
        <f t="shared" si="5"/>
        <v/>
      </c>
    </row>
    <row r="72" spans="25:25" x14ac:dyDescent="0.35">
      <c r="Y72" s="8" t="str">
        <f t="shared" si="5"/>
        <v/>
      </c>
    </row>
    <row r="73" spans="25:25" x14ac:dyDescent="0.35">
      <c r="Y73" s="8" t="str">
        <f t="shared" si="5"/>
        <v/>
      </c>
    </row>
    <row r="74" spans="25:25" x14ac:dyDescent="0.35">
      <c r="Y74" s="8" t="str">
        <f t="shared" si="5"/>
        <v/>
      </c>
    </row>
    <row r="75" spans="25:25" x14ac:dyDescent="0.35">
      <c r="Y75" s="8" t="str">
        <f t="shared" ref="Y75:Y138" si="6">IF(D75&gt;0,D75,"")</f>
        <v/>
      </c>
    </row>
    <row r="76" spans="25:25" x14ac:dyDescent="0.35">
      <c r="Y76" s="8" t="str">
        <f t="shared" si="6"/>
        <v/>
      </c>
    </row>
    <row r="77" spans="25:25" x14ac:dyDescent="0.35">
      <c r="Y77" s="8" t="str">
        <f t="shared" si="6"/>
        <v/>
      </c>
    </row>
    <row r="78" spans="25:25" x14ac:dyDescent="0.35">
      <c r="Y78" s="8" t="str">
        <f t="shared" si="6"/>
        <v/>
      </c>
    </row>
    <row r="79" spans="25:25" x14ac:dyDescent="0.35">
      <c r="Y79" s="8" t="str">
        <f t="shared" si="6"/>
        <v/>
      </c>
    </row>
    <row r="80" spans="25:25" x14ac:dyDescent="0.35">
      <c r="Y80" s="8" t="str">
        <f t="shared" si="6"/>
        <v/>
      </c>
    </row>
    <row r="81" spans="25:25" x14ac:dyDescent="0.35">
      <c r="Y81" s="8" t="str">
        <f t="shared" si="6"/>
        <v/>
      </c>
    </row>
    <row r="82" spans="25:25" x14ac:dyDescent="0.35">
      <c r="Y82" s="8" t="str">
        <f t="shared" si="6"/>
        <v/>
      </c>
    </row>
    <row r="83" spans="25:25" x14ac:dyDescent="0.35">
      <c r="Y83" s="8" t="str">
        <f t="shared" si="6"/>
        <v/>
      </c>
    </row>
    <row r="84" spans="25:25" x14ac:dyDescent="0.35">
      <c r="Y84" s="8" t="str">
        <f t="shared" si="6"/>
        <v/>
      </c>
    </row>
    <row r="85" spans="25:25" x14ac:dyDescent="0.35">
      <c r="Y85" s="8" t="str">
        <f t="shared" si="6"/>
        <v/>
      </c>
    </row>
    <row r="86" spans="25:25" x14ac:dyDescent="0.35">
      <c r="Y86" s="8" t="str">
        <f t="shared" si="6"/>
        <v/>
      </c>
    </row>
    <row r="87" spans="25:25" x14ac:dyDescent="0.35">
      <c r="Y87" s="8" t="str">
        <f t="shared" si="6"/>
        <v/>
      </c>
    </row>
    <row r="88" spans="25:25" x14ac:dyDescent="0.35">
      <c r="Y88" s="8" t="str">
        <f t="shared" si="6"/>
        <v/>
      </c>
    </row>
    <row r="89" spans="25:25" x14ac:dyDescent="0.35">
      <c r="Y89" s="8" t="str">
        <f t="shared" si="6"/>
        <v/>
      </c>
    </row>
    <row r="90" spans="25:25" x14ac:dyDescent="0.35">
      <c r="Y90" s="8" t="str">
        <f t="shared" si="6"/>
        <v/>
      </c>
    </row>
    <row r="91" spans="25:25" x14ac:dyDescent="0.35">
      <c r="Y91" s="8" t="str">
        <f t="shared" si="6"/>
        <v/>
      </c>
    </row>
    <row r="92" spans="25:25" x14ac:dyDescent="0.35">
      <c r="Y92" s="8" t="str">
        <f t="shared" si="6"/>
        <v/>
      </c>
    </row>
    <row r="93" spans="25:25" x14ac:dyDescent="0.35">
      <c r="Y93" s="8" t="str">
        <f t="shared" si="6"/>
        <v/>
      </c>
    </row>
    <row r="94" spans="25:25" x14ac:dyDescent="0.35">
      <c r="Y94" s="8" t="str">
        <f t="shared" si="6"/>
        <v/>
      </c>
    </row>
    <row r="95" spans="25:25" x14ac:dyDescent="0.35">
      <c r="Y95" s="8" t="str">
        <f t="shared" si="6"/>
        <v/>
      </c>
    </row>
    <row r="96" spans="25:25" x14ac:dyDescent="0.35">
      <c r="Y96" s="8" t="str">
        <f t="shared" si="6"/>
        <v/>
      </c>
    </row>
    <row r="97" spans="25:25" x14ac:dyDescent="0.35">
      <c r="Y97" s="8" t="str">
        <f t="shared" si="6"/>
        <v/>
      </c>
    </row>
    <row r="98" spans="25:25" x14ac:dyDescent="0.35">
      <c r="Y98" s="8" t="str">
        <f t="shared" si="6"/>
        <v/>
      </c>
    </row>
    <row r="99" spans="25:25" x14ac:dyDescent="0.35">
      <c r="Y99" s="8" t="str">
        <f t="shared" si="6"/>
        <v/>
      </c>
    </row>
    <row r="100" spans="25:25" x14ac:dyDescent="0.35">
      <c r="Y100" s="8" t="str">
        <f t="shared" si="6"/>
        <v/>
      </c>
    </row>
    <row r="101" spans="25:25" x14ac:dyDescent="0.35">
      <c r="Y101" s="8" t="str">
        <f t="shared" si="6"/>
        <v/>
      </c>
    </row>
    <row r="102" spans="25:25" x14ac:dyDescent="0.35">
      <c r="Y102" s="8" t="str">
        <f t="shared" si="6"/>
        <v/>
      </c>
    </row>
    <row r="103" spans="25:25" x14ac:dyDescent="0.35">
      <c r="Y103" s="8" t="str">
        <f t="shared" si="6"/>
        <v/>
      </c>
    </row>
    <row r="104" spans="25:25" x14ac:dyDescent="0.35">
      <c r="Y104" s="8" t="str">
        <f t="shared" si="6"/>
        <v/>
      </c>
    </row>
    <row r="105" spans="25:25" x14ac:dyDescent="0.35">
      <c r="Y105" s="8" t="str">
        <f t="shared" si="6"/>
        <v/>
      </c>
    </row>
    <row r="106" spans="25:25" x14ac:dyDescent="0.35">
      <c r="Y106" s="8" t="str">
        <f t="shared" si="6"/>
        <v/>
      </c>
    </row>
    <row r="107" spans="25:25" x14ac:dyDescent="0.35">
      <c r="Y107" s="8" t="str">
        <f t="shared" si="6"/>
        <v/>
      </c>
    </row>
    <row r="108" spans="25:25" x14ac:dyDescent="0.35">
      <c r="Y108" s="8" t="str">
        <f t="shared" si="6"/>
        <v/>
      </c>
    </row>
    <row r="109" spans="25:25" x14ac:dyDescent="0.35">
      <c r="Y109" s="8" t="str">
        <f t="shared" si="6"/>
        <v/>
      </c>
    </row>
    <row r="110" spans="25:25" x14ac:dyDescent="0.35">
      <c r="Y110" s="8" t="str">
        <f t="shared" si="6"/>
        <v/>
      </c>
    </row>
    <row r="111" spans="25:25" x14ac:dyDescent="0.35">
      <c r="Y111" s="8" t="str">
        <f t="shared" si="6"/>
        <v/>
      </c>
    </row>
    <row r="112" spans="25:25" x14ac:dyDescent="0.35">
      <c r="Y112" s="8" t="str">
        <f t="shared" si="6"/>
        <v/>
      </c>
    </row>
    <row r="113" spans="25:25" x14ac:dyDescent="0.35">
      <c r="Y113" s="8" t="str">
        <f t="shared" si="6"/>
        <v/>
      </c>
    </row>
    <row r="114" spans="25:25" x14ac:dyDescent="0.35">
      <c r="Y114" s="8" t="str">
        <f t="shared" si="6"/>
        <v/>
      </c>
    </row>
    <row r="115" spans="25:25" x14ac:dyDescent="0.35">
      <c r="Y115" s="8" t="str">
        <f t="shared" si="6"/>
        <v/>
      </c>
    </row>
    <row r="116" spans="25:25" x14ac:dyDescent="0.35">
      <c r="Y116" s="8" t="str">
        <f t="shared" si="6"/>
        <v/>
      </c>
    </row>
    <row r="117" spans="25:25" x14ac:dyDescent="0.35">
      <c r="Y117" s="8" t="str">
        <f t="shared" si="6"/>
        <v/>
      </c>
    </row>
    <row r="118" spans="25:25" x14ac:dyDescent="0.35">
      <c r="Y118" s="8" t="str">
        <f t="shared" si="6"/>
        <v/>
      </c>
    </row>
    <row r="119" spans="25:25" x14ac:dyDescent="0.35">
      <c r="Y119" s="8" t="str">
        <f t="shared" si="6"/>
        <v/>
      </c>
    </row>
    <row r="120" spans="25:25" x14ac:dyDescent="0.35">
      <c r="Y120" s="8" t="str">
        <f t="shared" si="6"/>
        <v/>
      </c>
    </row>
    <row r="121" spans="25:25" x14ac:dyDescent="0.35">
      <c r="Y121" s="8" t="str">
        <f t="shared" si="6"/>
        <v/>
      </c>
    </row>
    <row r="122" spans="25:25" x14ac:dyDescent="0.35">
      <c r="Y122" s="8" t="str">
        <f t="shared" si="6"/>
        <v/>
      </c>
    </row>
    <row r="123" spans="25:25" x14ac:dyDescent="0.35">
      <c r="Y123" s="8" t="str">
        <f t="shared" si="6"/>
        <v/>
      </c>
    </row>
    <row r="124" spans="25:25" x14ac:dyDescent="0.35">
      <c r="Y124" s="8" t="str">
        <f t="shared" si="6"/>
        <v/>
      </c>
    </row>
    <row r="125" spans="25:25" x14ac:dyDescent="0.35">
      <c r="Y125" s="8" t="str">
        <f t="shared" si="6"/>
        <v/>
      </c>
    </row>
    <row r="126" spans="25:25" x14ac:dyDescent="0.35">
      <c r="Y126" s="8" t="str">
        <f t="shared" si="6"/>
        <v/>
      </c>
    </row>
    <row r="127" spans="25:25" x14ac:dyDescent="0.35">
      <c r="Y127" s="8" t="str">
        <f t="shared" si="6"/>
        <v/>
      </c>
    </row>
    <row r="128" spans="25:25" x14ac:dyDescent="0.35">
      <c r="Y128" s="8" t="str">
        <f t="shared" si="6"/>
        <v/>
      </c>
    </row>
    <row r="129" spans="25:25" x14ac:dyDescent="0.35">
      <c r="Y129" s="8" t="str">
        <f t="shared" si="6"/>
        <v/>
      </c>
    </row>
    <row r="130" spans="25:25" x14ac:dyDescent="0.35">
      <c r="Y130" s="8" t="str">
        <f t="shared" si="6"/>
        <v/>
      </c>
    </row>
    <row r="131" spans="25:25" x14ac:dyDescent="0.35">
      <c r="Y131" s="8" t="str">
        <f t="shared" si="6"/>
        <v/>
      </c>
    </row>
    <row r="132" spans="25:25" x14ac:dyDescent="0.35">
      <c r="Y132" s="8" t="str">
        <f t="shared" si="6"/>
        <v/>
      </c>
    </row>
    <row r="133" spans="25:25" x14ac:dyDescent="0.35">
      <c r="Y133" s="8" t="str">
        <f t="shared" si="6"/>
        <v/>
      </c>
    </row>
    <row r="134" spans="25:25" x14ac:dyDescent="0.35">
      <c r="Y134" s="8" t="str">
        <f t="shared" si="6"/>
        <v/>
      </c>
    </row>
    <row r="135" spans="25:25" x14ac:dyDescent="0.35">
      <c r="Y135" s="8" t="str">
        <f t="shared" si="6"/>
        <v/>
      </c>
    </row>
    <row r="136" spans="25:25" x14ac:dyDescent="0.35">
      <c r="Y136" s="8" t="str">
        <f t="shared" si="6"/>
        <v/>
      </c>
    </row>
    <row r="137" spans="25:25" x14ac:dyDescent="0.35">
      <c r="Y137" s="8" t="str">
        <f t="shared" si="6"/>
        <v/>
      </c>
    </row>
    <row r="138" spans="25:25" x14ac:dyDescent="0.35">
      <c r="Y138" s="8" t="str">
        <f t="shared" si="6"/>
        <v/>
      </c>
    </row>
    <row r="139" spans="25:25" x14ac:dyDescent="0.35">
      <c r="Y139" s="8" t="str">
        <f t="shared" ref="Y139:Y202" si="7">IF(D139&gt;0,D139,"")</f>
        <v/>
      </c>
    </row>
    <row r="140" spans="25:25" x14ac:dyDescent="0.35">
      <c r="Y140" s="8" t="str">
        <f t="shared" si="7"/>
        <v/>
      </c>
    </row>
    <row r="141" spans="25:25" x14ac:dyDescent="0.35">
      <c r="Y141" s="8" t="str">
        <f t="shared" si="7"/>
        <v/>
      </c>
    </row>
    <row r="142" spans="25:25" x14ac:dyDescent="0.35">
      <c r="Y142" s="8" t="str">
        <f t="shared" si="7"/>
        <v/>
      </c>
    </row>
    <row r="143" spans="25:25" x14ac:dyDescent="0.35">
      <c r="Y143" s="8" t="str">
        <f t="shared" si="7"/>
        <v/>
      </c>
    </row>
    <row r="144" spans="25:25" x14ac:dyDescent="0.35">
      <c r="Y144" s="8" t="str">
        <f t="shared" si="7"/>
        <v/>
      </c>
    </row>
    <row r="145" spans="25:25" x14ac:dyDescent="0.35">
      <c r="Y145" s="8" t="str">
        <f t="shared" si="7"/>
        <v/>
      </c>
    </row>
    <row r="146" spans="25:25" x14ac:dyDescent="0.35">
      <c r="Y146" s="8" t="str">
        <f t="shared" si="7"/>
        <v/>
      </c>
    </row>
    <row r="147" spans="25:25" x14ac:dyDescent="0.35">
      <c r="Y147" s="8" t="str">
        <f t="shared" si="7"/>
        <v/>
      </c>
    </row>
    <row r="148" spans="25:25" x14ac:dyDescent="0.35">
      <c r="Y148" s="8" t="str">
        <f t="shared" si="7"/>
        <v/>
      </c>
    </row>
    <row r="149" spans="25:25" x14ac:dyDescent="0.35">
      <c r="Y149" s="8" t="str">
        <f t="shared" si="7"/>
        <v/>
      </c>
    </row>
    <row r="150" spans="25:25" x14ac:dyDescent="0.35">
      <c r="Y150" s="8" t="str">
        <f t="shared" si="7"/>
        <v/>
      </c>
    </row>
    <row r="151" spans="25:25" x14ac:dyDescent="0.35">
      <c r="Y151" s="8" t="str">
        <f t="shared" si="7"/>
        <v/>
      </c>
    </row>
    <row r="152" spans="25:25" x14ac:dyDescent="0.35">
      <c r="Y152" s="8" t="str">
        <f t="shared" si="7"/>
        <v/>
      </c>
    </row>
    <row r="153" spans="25:25" x14ac:dyDescent="0.35">
      <c r="Y153" s="8" t="str">
        <f t="shared" si="7"/>
        <v/>
      </c>
    </row>
    <row r="154" spans="25:25" x14ac:dyDescent="0.35">
      <c r="Y154" s="8" t="str">
        <f t="shared" si="7"/>
        <v/>
      </c>
    </row>
    <row r="155" spans="25:25" x14ac:dyDescent="0.35">
      <c r="Y155" s="8" t="str">
        <f t="shared" si="7"/>
        <v/>
      </c>
    </row>
    <row r="156" spans="25:25" x14ac:dyDescent="0.35">
      <c r="Y156" s="8" t="str">
        <f t="shared" si="7"/>
        <v/>
      </c>
    </row>
    <row r="157" spans="25:25" x14ac:dyDescent="0.35">
      <c r="Y157" s="8" t="str">
        <f t="shared" si="7"/>
        <v/>
      </c>
    </row>
    <row r="158" spans="25:25" x14ac:dyDescent="0.35">
      <c r="Y158" s="8" t="str">
        <f t="shared" si="7"/>
        <v/>
      </c>
    </row>
    <row r="159" spans="25:25" x14ac:dyDescent="0.35">
      <c r="Y159" s="8" t="str">
        <f t="shared" si="7"/>
        <v/>
      </c>
    </row>
    <row r="160" spans="25:25" x14ac:dyDescent="0.35">
      <c r="Y160" s="8" t="str">
        <f t="shared" si="7"/>
        <v/>
      </c>
    </row>
    <row r="161" spans="25:25" x14ac:dyDescent="0.35">
      <c r="Y161" s="8" t="str">
        <f t="shared" si="7"/>
        <v/>
      </c>
    </row>
    <row r="162" spans="25:25" x14ac:dyDescent="0.35">
      <c r="Y162" s="8" t="str">
        <f t="shared" si="7"/>
        <v/>
      </c>
    </row>
    <row r="163" spans="25:25" x14ac:dyDescent="0.35">
      <c r="Y163" s="8" t="str">
        <f t="shared" si="7"/>
        <v/>
      </c>
    </row>
    <row r="164" spans="25:25" x14ac:dyDescent="0.35">
      <c r="Y164" s="8" t="str">
        <f t="shared" si="7"/>
        <v/>
      </c>
    </row>
    <row r="165" spans="25:25" x14ac:dyDescent="0.35">
      <c r="Y165" s="8" t="str">
        <f t="shared" si="7"/>
        <v/>
      </c>
    </row>
    <row r="166" spans="25:25" x14ac:dyDescent="0.35">
      <c r="Y166" s="8" t="str">
        <f t="shared" si="7"/>
        <v/>
      </c>
    </row>
    <row r="167" spans="25:25" x14ac:dyDescent="0.35">
      <c r="Y167" s="8" t="str">
        <f t="shared" si="7"/>
        <v/>
      </c>
    </row>
    <row r="168" spans="25:25" x14ac:dyDescent="0.35">
      <c r="Y168" s="8" t="str">
        <f t="shared" si="7"/>
        <v/>
      </c>
    </row>
    <row r="169" spans="25:25" x14ac:dyDescent="0.35">
      <c r="Y169" s="8" t="str">
        <f t="shared" si="7"/>
        <v/>
      </c>
    </row>
    <row r="170" spans="25:25" x14ac:dyDescent="0.35">
      <c r="Y170" s="8" t="str">
        <f t="shared" si="7"/>
        <v/>
      </c>
    </row>
    <row r="171" spans="25:25" x14ac:dyDescent="0.35">
      <c r="Y171" s="8" t="str">
        <f t="shared" si="7"/>
        <v/>
      </c>
    </row>
    <row r="172" spans="25:25" x14ac:dyDescent="0.35">
      <c r="Y172" s="8" t="str">
        <f t="shared" si="7"/>
        <v/>
      </c>
    </row>
    <row r="173" spans="25:25" x14ac:dyDescent="0.35">
      <c r="Y173" s="8" t="str">
        <f t="shared" si="7"/>
        <v/>
      </c>
    </row>
    <row r="174" spans="25:25" x14ac:dyDescent="0.35">
      <c r="Y174" s="8" t="str">
        <f t="shared" si="7"/>
        <v/>
      </c>
    </row>
    <row r="175" spans="25:25" x14ac:dyDescent="0.35">
      <c r="Y175" s="8" t="str">
        <f t="shared" si="7"/>
        <v/>
      </c>
    </row>
    <row r="176" spans="25:25" x14ac:dyDescent="0.35">
      <c r="Y176" s="8" t="str">
        <f t="shared" si="7"/>
        <v/>
      </c>
    </row>
    <row r="177" spans="25:25" x14ac:dyDescent="0.35">
      <c r="Y177" s="8" t="str">
        <f t="shared" si="7"/>
        <v/>
      </c>
    </row>
    <row r="178" spans="25:25" x14ac:dyDescent="0.35">
      <c r="Y178" s="8" t="str">
        <f t="shared" si="7"/>
        <v/>
      </c>
    </row>
    <row r="179" spans="25:25" x14ac:dyDescent="0.35">
      <c r="Y179" s="8" t="str">
        <f t="shared" si="7"/>
        <v/>
      </c>
    </row>
    <row r="180" spans="25:25" x14ac:dyDescent="0.35">
      <c r="Y180" s="8" t="str">
        <f t="shared" si="7"/>
        <v/>
      </c>
    </row>
    <row r="181" spans="25:25" x14ac:dyDescent="0.35">
      <c r="Y181" s="8" t="str">
        <f t="shared" si="7"/>
        <v/>
      </c>
    </row>
    <row r="182" spans="25:25" x14ac:dyDescent="0.35">
      <c r="Y182" s="8" t="str">
        <f t="shared" si="7"/>
        <v/>
      </c>
    </row>
    <row r="183" spans="25:25" x14ac:dyDescent="0.35">
      <c r="Y183" s="8" t="str">
        <f t="shared" si="7"/>
        <v/>
      </c>
    </row>
    <row r="184" spans="25:25" x14ac:dyDescent="0.35">
      <c r="Y184" s="8" t="str">
        <f t="shared" si="7"/>
        <v/>
      </c>
    </row>
    <row r="185" spans="25:25" x14ac:dyDescent="0.35">
      <c r="Y185" s="8" t="str">
        <f t="shared" si="7"/>
        <v/>
      </c>
    </row>
    <row r="186" spans="25:25" x14ac:dyDescent="0.35">
      <c r="Y186" s="8" t="str">
        <f t="shared" si="7"/>
        <v/>
      </c>
    </row>
    <row r="187" spans="25:25" x14ac:dyDescent="0.35">
      <c r="Y187" s="8" t="str">
        <f t="shared" si="7"/>
        <v/>
      </c>
    </row>
    <row r="188" spans="25:25" x14ac:dyDescent="0.35">
      <c r="Y188" s="8" t="str">
        <f t="shared" si="7"/>
        <v/>
      </c>
    </row>
    <row r="189" spans="25:25" x14ac:dyDescent="0.35">
      <c r="Y189" s="8" t="str">
        <f t="shared" si="7"/>
        <v/>
      </c>
    </row>
    <row r="190" spans="25:25" x14ac:dyDescent="0.35">
      <c r="Y190" s="8" t="str">
        <f t="shared" si="7"/>
        <v/>
      </c>
    </row>
    <row r="191" spans="25:25" x14ac:dyDescent="0.35">
      <c r="Y191" s="8" t="str">
        <f t="shared" si="7"/>
        <v/>
      </c>
    </row>
    <row r="192" spans="25:25" x14ac:dyDescent="0.35">
      <c r="Y192" s="8" t="str">
        <f t="shared" si="7"/>
        <v/>
      </c>
    </row>
    <row r="193" spans="25:25" x14ac:dyDescent="0.35">
      <c r="Y193" s="8" t="str">
        <f t="shared" si="7"/>
        <v/>
      </c>
    </row>
    <row r="194" spans="25:25" x14ac:dyDescent="0.35">
      <c r="Y194" s="8" t="str">
        <f t="shared" si="7"/>
        <v/>
      </c>
    </row>
    <row r="195" spans="25:25" x14ac:dyDescent="0.35">
      <c r="Y195" s="8" t="str">
        <f t="shared" si="7"/>
        <v/>
      </c>
    </row>
    <row r="196" spans="25:25" x14ac:dyDescent="0.35">
      <c r="Y196" s="8" t="str">
        <f t="shared" si="7"/>
        <v/>
      </c>
    </row>
    <row r="197" spans="25:25" x14ac:dyDescent="0.35">
      <c r="Y197" s="8" t="str">
        <f t="shared" si="7"/>
        <v/>
      </c>
    </row>
    <row r="198" spans="25:25" x14ac:dyDescent="0.35">
      <c r="Y198" s="8" t="str">
        <f t="shared" si="7"/>
        <v/>
      </c>
    </row>
    <row r="199" spans="25:25" x14ac:dyDescent="0.35">
      <c r="Y199" s="8" t="str">
        <f t="shared" si="7"/>
        <v/>
      </c>
    </row>
    <row r="200" spans="25:25" x14ac:dyDescent="0.35">
      <c r="Y200" s="8" t="str">
        <f t="shared" si="7"/>
        <v/>
      </c>
    </row>
    <row r="201" spans="25:25" x14ac:dyDescent="0.35">
      <c r="Y201" s="8" t="str">
        <f t="shared" si="7"/>
        <v/>
      </c>
    </row>
    <row r="202" spans="25:25" x14ac:dyDescent="0.35">
      <c r="Y202" s="8" t="str">
        <f t="shared" si="7"/>
        <v/>
      </c>
    </row>
    <row r="203" spans="25:25" x14ac:dyDescent="0.35">
      <c r="Y203" s="8" t="str">
        <f t="shared" ref="Y203:Y266" si="8">IF(D203&gt;0,D203,"")</f>
        <v/>
      </c>
    </row>
    <row r="204" spans="25:25" x14ac:dyDescent="0.35">
      <c r="Y204" s="8" t="str">
        <f t="shared" si="8"/>
        <v/>
      </c>
    </row>
    <row r="205" spans="25:25" x14ac:dyDescent="0.35">
      <c r="Y205" s="8" t="str">
        <f t="shared" si="8"/>
        <v/>
      </c>
    </row>
    <row r="206" spans="25:25" x14ac:dyDescent="0.35">
      <c r="Y206" s="8" t="str">
        <f t="shared" si="8"/>
        <v/>
      </c>
    </row>
    <row r="207" spans="25:25" x14ac:dyDescent="0.35">
      <c r="Y207" s="8" t="str">
        <f t="shared" si="8"/>
        <v/>
      </c>
    </row>
    <row r="208" spans="25:25" x14ac:dyDescent="0.35">
      <c r="Y208" s="8" t="str">
        <f t="shared" si="8"/>
        <v/>
      </c>
    </row>
    <row r="209" spans="25:25" x14ac:dyDescent="0.35">
      <c r="Y209" s="8" t="str">
        <f t="shared" si="8"/>
        <v/>
      </c>
    </row>
    <row r="210" spans="25:25" x14ac:dyDescent="0.35">
      <c r="Y210" s="8" t="str">
        <f t="shared" si="8"/>
        <v/>
      </c>
    </row>
    <row r="211" spans="25:25" x14ac:dyDescent="0.35">
      <c r="Y211" s="8" t="str">
        <f t="shared" si="8"/>
        <v/>
      </c>
    </row>
    <row r="212" spans="25:25" x14ac:dyDescent="0.35">
      <c r="Y212" s="8" t="str">
        <f t="shared" si="8"/>
        <v/>
      </c>
    </row>
    <row r="213" spans="25:25" x14ac:dyDescent="0.35">
      <c r="Y213" s="8" t="str">
        <f t="shared" si="8"/>
        <v/>
      </c>
    </row>
    <row r="214" spans="25:25" x14ac:dyDescent="0.35">
      <c r="Y214" s="8" t="str">
        <f t="shared" si="8"/>
        <v/>
      </c>
    </row>
    <row r="215" spans="25:25" x14ac:dyDescent="0.35">
      <c r="Y215" s="8" t="str">
        <f t="shared" si="8"/>
        <v/>
      </c>
    </row>
    <row r="216" spans="25:25" x14ac:dyDescent="0.35">
      <c r="Y216" s="8" t="str">
        <f t="shared" si="8"/>
        <v/>
      </c>
    </row>
    <row r="217" spans="25:25" x14ac:dyDescent="0.35">
      <c r="Y217" s="8" t="str">
        <f t="shared" si="8"/>
        <v/>
      </c>
    </row>
    <row r="218" spans="25:25" x14ac:dyDescent="0.35">
      <c r="Y218" s="8" t="str">
        <f t="shared" si="8"/>
        <v/>
      </c>
    </row>
    <row r="219" spans="25:25" x14ac:dyDescent="0.35">
      <c r="Y219" s="8" t="str">
        <f t="shared" si="8"/>
        <v/>
      </c>
    </row>
    <row r="220" spans="25:25" x14ac:dyDescent="0.35">
      <c r="Y220" s="8" t="str">
        <f t="shared" si="8"/>
        <v/>
      </c>
    </row>
    <row r="221" spans="25:25" x14ac:dyDescent="0.35">
      <c r="Y221" s="8" t="str">
        <f t="shared" si="8"/>
        <v/>
      </c>
    </row>
    <row r="222" spans="25:25" x14ac:dyDescent="0.35">
      <c r="Y222" s="8" t="str">
        <f t="shared" si="8"/>
        <v/>
      </c>
    </row>
    <row r="223" spans="25:25" x14ac:dyDescent="0.35">
      <c r="Y223" s="8" t="str">
        <f t="shared" si="8"/>
        <v/>
      </c>
    </row>
    <row r="224" spans="25:25" x14ac:dyDescent="0.35">
      <c r="Y224" s="8" t="str">
        <f t="shared" si="8"/>
        <v/>
      </c>
    </row>
    <row r="225" spans="25:25" x14ac:dyDescent="0.35">
      <c r="Y225" s="8" t="str">
        <f t="shared" si="8"/>
        <v/>
      </c>
    </row>
    <row r="226" spans="25:25" x14ac:dyDescent="0.35">
      <c r="Y226" s="8" t="str">
        <f t="shared" si="8"/>
        <v/>
      </c>
    </row>
    <row r="227" spans="25:25" x14ac:dyDescent="0.35">
      <c r="Y227" s="8" t="str">
        <f t="shared" si="8"/>
        <v/>
      </c>
    </row>
    <row r="228" spans="25:25" x14ac:dyDescent="0.35">
      <c r="Y228" s="8" t="str">
        <f t="shared" si="8"/>
        <v/>
      </c>
    </row>
    <row r="229" spans="25:25" x14ac:dyDescent="0.35">
      <c r="Y229" s="8" t="str">
        <f t="shared" si="8"/>
        <v/>
      </c>
    </row>
    <row r="230" spans="25:25" x14ac:dyDescent="0.35">
      <c r="Y230" s="8" t="str">
        <f t="shared" si="8"/>
        <v/>
      </c>
    </row>
    <row r="231" spans="25:25" x14ac:dyDescent="0.35">
      <c r="Y231" s="8" t="str">
        <f t="shared" si="8"/>
        <v/>
      </c>
    </row>
    <row r="232" spans="25:25" x14ac:dyDescent="0.35">
      <c r="Y232" s="8" t="str">
        <f t="shared" si="8"/>
        <v/>
      </c>
    </row>
    <row r="233" spans="25:25" x14ac:dyDescent="0.35">
      <c r="Y233" s="8" t="str">
        <f t="shared" si="8"/>
        <v/>
      </c>
    </row>
    <row r="234" spans="25:25" x14ac:dyDescent="0.35">
      <c r="Y234" s="8" t="str">
        <f t="shared" si="8"/>
        <v/>
      </c>
    </row>
    <row r="235" spans="25:25" x14ac:dyDescent="0.35">
      <c r="Y235" s="8" t="str">
        <f t="shared" si="8"/>
        <v/>
      </c>
    </row>
    <row r="236" spans="25:25" x14ac:dyDescent="0.35">
      <c r="Y236" s="8" t="str">
        <f t="shared" si="8"/>
        <v/>
      </c>
    </row>
    <row r="237" spans="25:25" x14ac:dyDescent="0.35">
      <c r="Y237" s="8" t="str">
        <f t="shared" si="8"/>
        <v/>
      </c>
    </row>
    <row r="238" spans="25:25" x14ac:dyDescent="0.35">
      <c r="Y238" s="8" t="str">
        <f t="shared" si="8"/>
        <v/>
      </c>
    </row>
    <row r="239" spans="25:25" x14ac:dyDescent="0.35">
      <c r="Y239" s="8" t="str">
        <f t="shared" si="8"/>
        <v/>
      </c>
    </row>
    <row r="240" spans="25:25" x14ac:dyDescent="0.35">
      <c r="Y240" s="8" t="str">
        <f t="shared" si="8"/>
        <v/>
      </c>
    </row>
    <row r="241" spans="25:25" x14ac:dyDescent="0.35">
      <c r="Y241" s="8" t="str">
        <f t="shared" si="8"/>
        <v/>
      </c>
    </row>
    <row r="242" spans="25:25" x14ac:dyDescent="0.35">
      <c r="Y242" s="8" t="str">
        <f t="shared" si="8"/>
        <v/>
      </c>
    </row>
    <row r="243" spans="25:25" x14ac:dyDescent="0.35">
      <c r="Y243" s="8" t="str">
        <f t="shared" si="8"/>
        <v/>
      </c>
    </row>
    <row r="244" spans="25:25" x14ac:dyDescent="0.35">
      <c r="Y244" s="8" t="str">
        <f t="shared" si="8"/>
        <v/>
      </c>
    </row>
    <row r="245" spans="25:25" x14ac:dyDescent="0.35">
      <c r="Y245" s="8" t="str">
        <f t="shared" si="8"/>
        <v/>
      </c>
    </row>
    <row r="246" spans="25:25" x14ac:dyDescent="0.35">
      <c r="Y246" s="8" t="str">
        <f t="shared" si="8"/>
        <v/>
      </c>
    </row>
    <row r="247" spans="25:25" x14ac:dyDescent="0.35">
      <c r="Y247" s="8" t="str">
        <f t="shared" si="8"/>
        <v/>
      </c>
    </row>
    <row r="248" spans="25:25" x14ac:dyDescent="0.35">
      <c r="Y248" s="8" t="str">
        <f t="shared" si="8"/>
        <v/>
      </c>
    </row>
    <row r="249" spans="25:25" x14ac:dyDescent="0.35">
      <c r="Y249" s="8" t="str">
        <f t="shared" si="8"/>
        <v/>
      </c>
    </row>
    <row r="250" spans="25:25" x14ac:dyDescent="0.35">
      <c r="Y250" s="8" t="str">
        <f t="shared" si="8"/>
        <v/>
      </c>
    </row>
    <row r="251" spans="25:25" x14ac:dyDescent="0.35">
      <c r="Y251" s="8" t="str">
        <f t="shared" si="8"/>
        <v/>
      </c>
    </row>
    <row r="252" spans="25:25" x14ac:dyDescent="0.35">
      <c r="Y252" s="8" t="str">
        <f t="shared" si="8"/>
        <v/>
      </c>
    </row>
    <row r="253" spans="25:25" x14ac:dyDescent="0.35">
      <c r="Y253" s="8" t="str">
        <f t="shared" si="8"/>
        <v/>
      </c>
    </row>
    <row r="254" spans="25:25" x14ac:dyDescent="0.35">
      <c r="Y254" s="8" t="str">
        <f t="shared" si="8"/>
        <v/>
      </c>
    </row>
    <row r="255" spans="25:25" x14ac:dyDescent="0.35">
      <c r="Y255" s="8" t="str">
        <f t="shared" si="8"/>
        <v/>
      </c>
    </row>
    <row r="256" spans="25:25" x14ac:dyDescent="0.35">
      <c r="Y256" s="8" t="str">
        <f t="shared" si="8"/>
        <v/>
      </c>
    </row>
    <row r="257" spans="25:25" x14ac:dyDescent="0.35">
      <c r="Y257" s="8" t="str">
        <f t="shared" si="8"/>
        <v/>
      </c>
    </row>
    <row r="258" spans="25:25" x14ac:dyDescent="0.35">
      <c r="Y258" s="8" t="str">
        <f t="shared" si="8"/>
        <v/>
      </c>
    </row>
    <row r="259" spans="25:25" x14ac:dyDescent="0.35">
      <c r="Y259" s="8" t="str">
        <f t="shared" si="8"/>
        <v/>
      </c>
    </row>
    <row r="260" spans="25:25" x14ac:dyDescent="0.35">
      <c r="Y260" s="8" t="str">
        <f t="shared" si="8"/>
        <v/>
      </c>
    </row>
    <row r="261" spans="25:25" x14ac:dyDescent="0.35">
      <c r="Y261" s="8" t="str">
        <f t="shared" si="8"/>
        <v/>
      </c>
    </row>
    <row r="262" spans="25:25" x14ac:dyDescent="0.35">
      <c r="Y262" s="8" t="str">
        <f t="shared" si="8"/>
        <v/>
      </c>
    </row>
    <row r="263" spans="25:25" x14ac:dyDescent="0.35">
      <c r="Y263" s="8" t="str">
        <f t="shared" si="8"/>
        <v/>
      </c>
    </row>
    <row r="264" spans="25:25" x14ac:dyDescent="0.35">
      <c r="Y264" s="8" t="str">
        <f t="shared" si="8"/>
        <v/>
      </c>
    </row>
    <row r="265" spans="25:25" x14ac:dyDescent="0.35">
      <c r="Y265" s="8" t="str">
        <f t="shared" si="8"/>
        <v/>
      </c>
    </row>
    <row r="266" spans="25:25" x14ac:dyDescent="0.35">
      <c r="Y266" s="8" t="str">
        <f t="shared" si="8"/>
        <v/>
      </c>
    </row>
    <row r="267" spans="25:25" x14ac:dyDescent="0.35">
      <c r="Y267" s="8" t="str">
        <f t="shared" ref="Y267:Y330" si="9">IF(D267&gt;0,D267,"")</f>
        <v/>
      </c>
    </row>
    <row r="268" spans="25:25" x14ac:dyDescent="0.35">
      <c r="Y268" s="8" t="str">
        <f t="shared" si="9"/>
        <v/>
      </c>
    </row>
    <row r="269" spans="25:25" x14ac:dyDescent="0.35">
      <c r="Y269" s="8" t="str">
        <f t="shared" si="9"/>
        <v/>
      </c>
    </row>
    <row r="270" spans="25:25" x14ac:dyDescent="0.35">
      <c r="Y270" s="8" t="str">
        <f t="shared" si="9"/>
        <v/>
      </c>
    </row>
    <row r="271" spans="25:25" x14ac:dyDescent="0.35">
      <c r="Y271" s="8" t="str">
        <f t="shared" si="9"/>
        <v/>
      </c>
    </row>
    <row r="272" spans="25:25" x14ac:dyDescent="0.35">
      <c r="Y272" s="8" t="str">
        <f t="shared" si="9"/>
        <v/>
      </c>
    </row>
    <row r="273" spans="25:25" x14ac:dyDescent="0.35">
      <c r="Y273" s="8" t="str">
        <f t="shared" si="9"/>
        <v/>
      </c>
    </row>
    <row r="274" spans="25:25" x14ac:dyDescent="0.35">
      <c r="Y274" s="8" t="str">
        <f t="shared" si="9"/>
        <v/>
      </c>
    </row>
    <row r="275" spans="25:25" x14ac:dyDescent="0.35">
      <c r="Y275" s="8" t="str">
        <f t="shared" si="9"/>
        <v/>
      </c>
    </row>
    <row r="276" spans="25:25" x14ac:dyDescent="0.35">
      <c r="Y276" s="8" t="str">
        <f t="shared" si="9"/>
        <v/>
      </c>
    </row>
    <row r="277" spans="25:25" x14ac:dyDescent="0.35">
      <c r="Y277" s="8" t="str">
        <f t="shared" si="9"/>
        <v/>
      </c>
    </row>
    <row r="278" spans="25:25" x14ac:dyDescent="0.35">
      <c r="Y278" s="8" t="str">
        <f t="shared" si="9"/>
        <v/>
      </c>
    </row>
    <row r="279" spans="25:25" x14ac:dyDescent="0.35">
      <c r="Y279" s="8" t="str">
        <f t="shared" si="9"/>
        <v/>
      </c>
    </row>
    <row r="280" spans="25:25" x14ac:dyDescent="0.35">
      <c r="Y280" s="8" t="str">
        <f t="shared" si="9"/>
        <v/>
      </c>
    </row>
    <row r="281" spans="25:25" x14ac:dyDescent="0.35">
      <c r="Y281" s="8" t="str">
        <f t="shared" si="9"/>
        <v/>
      </c>
    </row>
    <row r="282" spans="25:25" x14ac:dyDescent="0.35">
      <c r="Y282" s="8" t="str">
        <f t="shared" si="9"/>
        <v/>
      </c>
    </row>
    <row r="283" spans="25:25" x14ac:dyDescent="0.35">
      <c r="Y283" s="8" t="str">
        <f t="shared" si="9"/>
        <v/>
      </c>
    </row>
    <row r="284" spans="25:25" x14ac:dyDescent="0.35">
      <c r="Y284" s="8" t="str">
        <f t="shared" si="9"/>
        <v/>
      </c>
    </row>
    <row r="285" spans="25:25" x14ac:dyDescent="0.35">
      <c r="Y285" s="8" t="str">
        <f t="shared" si="9"/>
        <v/>
      </c>
    </row>
    <row r="286" spans="25:25" x14ac:dyDescent="0.35">
      <c r="Y286" s="8" t="str">
        <f t="shared" si="9"/>
        <v/>
      </c>
    </row>
    <row r="287" spans="25:25" x14ac:dyDescent="0.35">
      <c r="Y287" s="8" t="str">
        <f t="shared" si="9"/>
        <v/>
      </c>
    </row>
    <row r="288" spans="25:25" x14ac:dyDescent="0.35">
      <c r="Y288" s="8" t="str">
        <f t="shared" si="9"/>
        <v/>
      </c>
    </row>
    <row r="289" spans="25:25" x14ac:dyDescent="0.35">
      <c r="Y289" s="8" t="str">
        <f t="shared" si="9"/>
        <v/>
      </c>
    </row>
    <row r="290" spans="25:25" x14ac:dyDescent="0.35">
      <c r="Y290" s="8" t="str">
        <f t="shared" si="9"/>
        <v/>
      </c>
    </row>
    <row r="291" spans="25:25" x14ac:dyDescent="0.35">
      <c r="Y291" s="8" t="str">
        <f t="shared" si="9"/>
        <v/>
      </c>
    </row>
    <row r="292" spans="25:25" x14ac:dyDescent="0.35">
      <c r="Y292" s="8" t="str">
        <f t="shared" si="9"/>
        <v/>
      </c>
    </row>
    <row r="293" spans="25:25" x14ac:dyDescent="0.35">
      <c r="Y293" s="8" t="str">
        <f t="shared" si="9"/>
        <v/>
      </c>
    </row>
    <row r="294" spans="25:25" x14ac:dyDescent="0.35">
      <c r="Y294" s="8" t="str">
        <f t="shared" si="9"/>
        <v/>
      </c>
    </row>
    <row r="295" spans="25:25" x14ac:dyDescent="0.35">
      <c r="Y295" s="8" t="str">
        <f t="shared" si="9"/>
        <v/>
      </c>
    </row>
    <row r="296" spans="25:25" x14ac:dyDescent="0.35">
      <c r="Y296" s="8" t="str">
        <f t="shared" si="9"/>
        <v/>
      </c>
    </row>
    <row r="297" spans="25:25" x14ac:dyDescent="0.35">
      <c r="Y297" s="8" t="str">
        <f t="shared" si="9"/>
        <v/>
      </c>
    </row>
    <row r="298" spans="25:25" x14ac:dyDescent="0.35">
      <c r="Y298" s="8" t="str">
        <f t="shared" si="9"/>
        <v/>
      </c>
    </row>
    <row r="299" spans="25:25" x14ac:dyDescent="0.35">
      <c r="Y299" s="8" t="str">
        <f t="shared" si="9"/>
        <v/>
      </c>
    </row>
    <row r="300" spans="25:25" x14ac:dyDescent="0.35">
      <c r="Y300" s="8" t="str">
        <f t="shared" si="9"/>
        <v/>
      </c>
    </row>
    <row r="301" spans="25:25" x14ac:dyDescent="0.35">
      <c r="Y301" s="8" t="str">
        <f t="shared" si="9"/>
        <v/>
      </c>
    </row>
    <row r="302" spans="25:25" x14ac:dyDescent="0.35">
      <c r="Y302" s="8" t="str">
        <f t="shared" si="9"/>
        <v/>
      </c>
    </row>
    <row r="303" spans="25:25" x14ac:dyDescent="0.35">
      <c r="Y303" s="8" t="str">
        <f t="shared" si="9"/>
        <v/>
      </c>
    </row>
    <row r="304" spans="25:25" x14ac:dyDescent="0.35">
      <c r="Y304" s="8" t="str">
        <f t="shared" si="9"/>
        <v/>
      </c>
    </row>
    <row r="305" spans="25:25" x14ac:dyDescent="0.35">
      <c r="Y305" s="8" t="str">
        <f t="shared" si="9"/>
        <v/>
      </c>
    </row>
    <row r="306" spans="25:25" x14ac:dyDescent="0.35">
      <c r="Y306" s="8" t="str">
        <f t="shared" si="9"/>
        <v/>
      </c>
    </row>
    <row r="307" spans="25:25" x14ac:dyDescent="0.35">
      <c r="Y307" s="8" t="str">
        <f t="shared" si="9"/>
        <v/>
      </c>
    </row>
    <row r="308" spans="25:25" x14ac:dyDescent="0.35">
      <c r="Y308" s="8" t="str">
        <f t="shared" si="9"/>
        <v/>
      </c>
    </row>
    <row r="309" spans="25:25" x14ac:dyDescent="0.35">
      <c r="Y309" s="8" t="str">
        <f t="shared" si="9"/>
        <v/>
      </c>
    </row>
    <row r="310" spans="25:25" x14ac:dyDescent="0.35">
      <c r="Y310" s="8" t="str">
        <f t="shared" si="9"/>
        <v/>
      </c>
    </row>
    <row r="311" spans="25:25" x14ac:dyDescent="0.35">
      <c r="Y311" s="8" t="str">
        <f t="shared" si="9"/>
        <v/>
      </c>
    </row>
    <row r="312" spans="25:25" x14ac:dyDescent="0.35">
      <c r="Y312" s="8" t="str">
        <f t="shared" si="9"/>
        <v/>
      </c>
    </row>
    <row r="313" spans="25:25" x14ac:dyDescent="0.35">
      <c r="Y313" s="8" t="str">
        <f t="shared" si="9"/>
        <v/>
      </c>
    </row>
    <row r="314" spans="25:25" x14ac:dyDescent="0.35">
      <c r="Y314" s="8" t="str">
        <f t="shared" si="9"/>
        <v/>
      </c>
    </row>
    <row r="315" spans="25:25" x14ac:dyDescent="0.35">
      <c r="Y315" s="8" t="str">
        <f t="shared" si="9"/>
        <v/>
      </c>
    </row>
    <row r="316" spans="25:25" x14ac:dyDescent="0.35">
      <c r="Y316" s="8" t="str">
        <f t="shared" si="9"/>
        <v/>
      </c>
    </row>
    <row r="317" spans="25:25" x14ac:dyDescent="0.35">
      <c r="Y317" s="8" t="str">
        <f t="shared" si="9"/>
        <v/>
      </c>
    </row>
    <row r="318" spans="25:25" x14ac:dyDescent="0.35">
      <c r="Y318" s="8" t="str">
        <f t="shared" si="9"/>
        <v/>
      </c>
    </row>
    <row r="319" spans="25:25" x14ac:dyDescent="0.35">
      <c r="Y319" s="8" t="str">
        <f t="shared" si="9"/>
        <v/>
      </c>
    </row>
    <row r="320" spans="25:25" x14ac:dyDescent="0.35">
      <c r="Y320" s="8" t="str">
        <f t="shared" si="9"/>
        <v/>
      </c>
    </row>
    <row r="321" spans="25:25" x14ac:dyDescent="0.35">
      <c r="Y321" s="8" t="str">
        <f t="shared" si="9"/>
        <v/>
      </c>
    </row>
    <row r="322" spans="25:25" x14ac:dyDescent="0.35">
      <c r="Y322" s="8" t="str">
        <f t="shared" si="9"/>
        <v/>
      </c>
    </row>
    <row r="323" spans="25:25" x14ac:dyDescent="0.35">
      <c r="Y323" s="8" t="str">
        <f t="shared" si="9"/>
        <v/>
      </c>
    </row>
    <row r="324" spans="25:25" x14ac:dyDescent="0.35">
      <c r="Y324" s="8" t="str">
        <f t="shared" si="9"/>
        <v/>
      </c>
    </row>
    <row r="325" spans="25:25" x14ac:dyDescent="0.35">
      <c r="Y325" s="8" t="str">
        <f t="shared" si="9"/>
        <v/>
      </c>
    </row>
    <row r="326" spans="25:25" x14ac:dyDescent="0.35">
      <c r="Y326" s="8" t="str">
        <f t="shared" si="9"/>
        <v/>
      </c>
    </row>
    <row r="327" spans="25:25" x14ac:dyDescent="0.35">
      <c r="Y327" s="8" t="str">
        <f t="shared" si="9"/>
        <v/>
      </c>
    </row>
    <row r="328" spans="25:25" x14ac:dyDescent="0.35">
      <c r="Y328" s="8" t="str">
        <f t="shared" si="9"/>
        <v/>
      </c>
    </row>
    <row r="329" spans="25:25" x14ac:dyDescent="0.35">
      <c r="Y329" s="8" t="str">
        <f t="shared" si="9"/>
        <v/>
      </c>
    </row>
    <row r="330" spans="25:25" x14ac:dyDescent="0.35">
      <c r="Y330" s="8" t="str">
        <f t="shared" si="9"/>
        <v/>
      </c>
    </row>
    <row r="331" spans="25:25" x14ac:dyDescent="0.35">
      <c r="Y331" s="8" t="str">
        <f t="shared" ref="Y331:Y394" si="10">IF(D331&gt;0,D331,"")</f>
        <v/>
      </c>
    </row>
    <row r="332" spans="25:25" x14ac:dyDescent="0.35">
      <c r="Y332" s="8" t="str">
        <f t="shared" si="10"/>
        <v/>
      </c>
    </row>
    <row r="333" spans="25:25" x14ac:dyDescent="0.35">
      <c r="Y333" s="8" t="str">
        <f t="shared" si="10"/>
        <v/>
      </c>
    </row>
    <row r="334" spans="25:25" x14ac:dyDescent="0.35">
      <c r="Y334" s="8" t="str">
        <f t="shared" si="10"/>
        <v/>
      </c>
    </row>
    <row r="335" spans="25:25" x14ac:dyDescent="0.35">
      <c r="Y335" s="8" t="str">
        <f t="shared" si="10"/>
        <v/>
      </c>
    </row>
    <row r="336" spans="25:25" x14ac:dyDescent="0.35">
      <c r="Y336" s="8" t="str">
        <f t="shared" si="10"/>
        <v/>
      </c>
    </row>
    <row r="337" spans="25:25" x14ac:dyDescent="0.35">
      <c r="Y337" s="8" t="str">
        <f t="shared" si="10"/>
        <v/>
      </c>
    </row>
    <row r="338" spans="25:25" x14ac:dyDescent="0.35">
      <c r="Y338" s="8" t="str">
        <f t="shared" si="10"/>
        <v/>
      </c>
    </row>
    <row r="339" spans="25:25" x14ac:dyDescent="0.35">
      <c r="Y339" s="8" t="str">
        <f t="shared" si="10"/>
        <v/>
      </c>
    </row>
    <row r="340" spans="25:25" x14ac:dyDescent="0.35">
      <c r="Y340" s="8" t="str">
        <f t="shared" si="10"/>
        <v/>
      </c>
    </row>
    <row r="341" spans="25:25" x14ac:dyDescent="0.35">
      <c r="Y341" s="8" t="str">
        <f t="shared" si="10"/>
        <v/>
      </c>
    </row>
    <row r="342" spans="25:25" x14ac:dyDescent="0.35">
      <c r="Y342" s="8" t="str">
        <f t="shared" si="10"/>
        <v/>
      </c>
    </row>
    <row r="343" spans="25:25" x14ac:dyDescent="0.35">
      <c r="Y343" s="8" t="str">
        <f t="shared" si="10"/>
        <v/>
      </c>
    </row>
    <row r="344" spans="25:25" x14ac:dyDescent="0.35">
      <c r="Y344" s="8" t="str">
        <f t="shared" si="10"/>
        <v/>
      </c>
    </row>
    <row r="345" spans="25:25" x14ac:dyDescent="0.35">
      <c r="Y345" s="8" t="str">
        <f t="shared" si="10"/>
        <v/>
      </c>
    </row>
    <row r="346" spans="25:25" x14ac:dyDescent="0.35">
      <c r="Y346" s="8" t="str">
        <f t="shared" si="10"/>
        <v/>
      </c>
    </row>
    <row r="347" spans="25:25" x14ac:dyDescent="0.35">
      <c r="Y347" s="8" t="str">
        <f t="shared" si="10"/>
        <v/>
      </c>
    </row>
    <row r="348" spans="25:25" x14ac:dyDescent="0.35">
      <c r="Y348" s="8" t="str">
        <f t="shared" si="10"/>
        <v/>
      </c>
    </row>
    <row r="349" spans="25:25" x14ac:dyDescent="0.35">
      <c r="Y349" s="8" t="str">
        <f t="shared" si="10"/>
        <v/>
      </c>
    </row>
    <row r="350" spans="25:25" x14ac:dyDescent="0.35">
      <c r="Y350" s="8" t="str">
        <f t="shared" si="10"/>
        <v/>
      </c>
    </row>
    <row r="351" spans="25:25" x14ac:dyDescent="0.35">
      <c r="Y351" s="8" t="str">
        <f t="shared" si="10"/>
        <v/>
      </c>
    </row>
    <row r="352" spans="25:25" x14ac:dyDescent="0.35">
      <c r="Y352" s="8" t="str">
        <f t="shared" si="10"/>
        <v/>
      </c>
    </row>
    <row r="353" spans="25:25" x14ac:dyDescent="0.35">
      <c r="Y353" s="8" t="str">
        <f t="shared" si="10"/>
        <v/>
      </c>
    </row>
    <row r="354" spans="25:25" x14ac:dyDescent="0.35">
      <c r="Y354" s="8" t="str">
        <f t="shared" si="10"/>
        <v/>
      </c>
    </row>
    <row r="355" spans="25:25" x14ac:dyDescent="0.35">
      <c r="Y355" s="8" t="str">
        <f t="shared" si="10"/>
        <v/>
      </c>
    </row>
    <row r="356" spans="25:25" x14ac:dyDescent="0.35">
      <c r="Y356" s="8" t="str">
        <f t="shared" si="10"/>
        <v/>
      </c>
    </row>
    <row r="357" spans="25:25" x14ac:dyDescent="0.35">
      <c r="Y357" s="8" t="str">
        <f t="shared" si="10"/>
        <v/>
      </c>
    </row>
    <row r="358" spans="25:25" x14ac:dyDescent="0.35">
      <c r="Y358" s="8" t="str">
        <f t="shared" si="10"/>
        <v/>
      </c>
    </row>
    <row r="359" spans="25:25" x14ac:dyDescent="0.35">
      <c r="Y359" s="8" t="str">
        <f t="shared" si="10"/>
        <v/>
      </c>
    </row>
    <row r="360" spans="25:25" x14ac:dyDescent="0.35">
      <c r="Y360" s="8" t="str">
        <f t="shared" si="10"/>
        <v/>
      </c>
    </row>
    <row r="361" spans="25:25" x14ac:dyDescent="0.35">
      <c r="Y361" s="8" t="str">
        <f t="shared" si="10"/>
        <v/>
      </c>
    </row>
    <row r="362" spans="25:25" x14ac:dyDescent="0.35">
      <c r="Y362" s="8" t="str">
        <f t="shared" si="10"/>
        <v/>
      </c>
    </row>
    <row r="363" spans="25:25" x14ac:dyDescent="0.35">
      <c r="Y363" s="8" t="str">
        <f t="shared" si="10"/>
        <v/>
      </c>
    </row>
    <row r="364" spans="25:25" x14ac:dyDescent="0.35">
      <c r="Y364" s="8" t="str">
        <f t="shared" si="10"/>
        <v/>
      </c>
    </row>
    <row r="365" spans="25:25" x14ac:dyDescent="0.35">
      <c r="Y365" s="8" t="str">
        <f t="shared" si="10"/>
        <v/>
      </c>
    </row>
    <row r="366" spans="25:25" x14ac:dyDescent="0.35">
      <c r="Y366" s="8" t="str">
        <f t="shared" si="10"/>
        <v/>
      </c>
    </row>
    <row r="367" spans="25:25" x14ac:dyDescent="0.35">
      <c r="Y367" s="8" t="str">
        <f t="shared" si="10"/>
        <v/>
      </c>
    </row>
    <row r="368" spans="25:25" x14ac:dyDescent="0.35">
      <c r="Y368" s="8" t="str">
        <f t="shared" si="10"/>
        <v/>
      </c>
    </row>
    <row r="369" spans="25:25" x14ac:dyDescent="0.35">
      <c r="Y369" s="8" t="str">
        <f t="shared" si="10"/>
        <v/>
      </c>
    </row>
    <row r="370" spans="25:25" x14ac:dyDescent="0.35">
      <c r="Y370" s="8" t="str">
        <f t="shared" si="10"/>
        <v/>
      </c>
    </row>
    <row r="371" spans="25:25" x14ac:dyDescent="0.35">
      <c r="Y371" s="8" t="str">
        <f t="shared" si="10"/>
        <v/>
      </c>
    </row>
    <row r="372" spans="25:25" x14ac:dyDescent="0.35">
      <c r="Y372" s="8" t="str">
        <f t="shared" si="10"/>
        <v/>
      </c>
    </row>
    <row r="373" spans="25:25" x14ac:dyDescent="0.35">
      <c r="Y373" s="8" t="str">
        <f t="shared" si="10"/>
        <v/>
      </c>
    </row>
    <row r="374" spans="25:25" x14ac:dyDescent="0.35">
      <c r="Y374" s="8" t="str">
        <f t="shared" si="10"/>
        <v/>
      </c>
    </row>
    <row r="375" spans="25:25" x14ac:dyDescent="0.35">
      <c r="Y375" s="8" t="str">
        <f t="shared" si="10"/>
        <v/>
      </c>
    </row>
    <row r="376" spans="25:25" x14ac:dyDescent="0.35">
      <c r="Y376" s="8" t="str">
        <f t="shared" si="10"/>
        <v/>
      </c>
    </row>
    <row r="377" spans="25:25" x14ac:dyDescent="0.35">
      <c r="Y377" s="8" t="str">
        <f t="shared" si="10"/>
        <v/>
      </c>
    </row>
    <row r="378" spans="25:25" x14ac:dyDescent="0.35">
      <c r="Y378" s="8" t="str">
        <f t="shared" si="10"/>
        <v/>
      </c>
    </row>
    <row r="379" spans="25:25" x14ac:dyDescent="0.35">
      <c r="Y379" s="8" t="str">
        <f t="shared" si="10"/>
        <v/>
      </c>
    </row>
    <row r="380" spans="25:25" x14ac:dyDescent="0.35">
      <c r="Y380" s="8" t="str">
        <f t="shared" si="10"/>
        <v/>
      </c>
    </row>
    <row r="381" spans="25:25" x14ac:dyDescent="0.35">
      <c r="Y381" s="8" t="str">
        <f t="shared" si="10"/>
        <v/>
      </c>
    </row>
    <row r="382" spans="25:25" x14ac:dyDescent="0.35">
      <c r="Y382" s="8" t="str">
        <f t="shared" si="10"/>
        <v/>
      </c>
    </row>
    <row r="383" spans="25:25" x14ac:dyDescent="0.35">
      <c r="Y383" s="8" t="str">
        <f t="shared" si="10"/>
        <v/>
      </c>
    </row>
    <row r="384" spans="25:25" x14ac:dyDescent="0.35">
      <c r="Y384" s="8" t="str">
        <f t="shared" si="10"/>
        <v/>
      </c>
    </row>
    <row r="385" spans="25:25" x14ac:dyDescent="0.35">
      <c r="Y385" s="8" t="str">
        <f t="shared" si="10"/>
        <v/>
      </c>
    </row>
    <row r="386" spans="25:25" x14ac:dyDescent="0.35">
      <c r="Y386" s="8" t="str">
        <f t="shared" si="10"/>
        <v/>
      </c>
    </row>
    <row r="387" spans="25:25" x14ac:dyDescent="0.35">
      <c r="Y387" s="8" t="str">
        <f t="shared" si="10"/>
        <v/>
      </c>
    </row>
    <row r="388" spans="25:25" x14ac:dyDescent="0.35">
      <c r="Y388" s="8" t="str">
        <f t="shared" si="10"/>
        <v/>
      </c>
    </row>
    <row r="389" spans="25:25" x14ac:dyDescent="0.35">
      <c r="Y389" s="8" t="str">
        <f t="shared" si="10"/>
        <v/>
      </c>
    </row>
    <row r="390" spans="25:25" x14ac:dyDescent="0.35">
      <c r="Y390" s="8" t="str">
        <f t="shared" si="10"/>
        <v/>
      </c>
    </row>
    <row r="391" spans="25:25" x14ac:dyDescent="0.35">
      <c r="Y391" s="8" t="str">
        <f t="shared" si="10"/>
        <v/>
      </c>
    </row>
    <row r="392" spans="25:25" x14ac:dyDescent="0.35">
      <c r="Y392" s="8" t="str">
        <f t="shared" si="10"/>
        <v/>
      </c>
    </row>
    <row r="393" spans="25:25" x14ac:dyDescent="0.35">
      <c r="Y393" s="8" t="str">
        <f t="shared" si="10"/>
        <v/>
      </c>
    </row>
    <row r="394" spans="25:25" x14ac:dyDescent="0.35">
      <c r="Y394" s="8" t="str">
        <f t="shared" si="10"/>
        <v/>
      </c>
    </row>
    <row r="395" spans="25:25" x14ac:dyDescent="0.35">
      <c r="Y395" s="8" t="str">
        <f t="shared" ref="Y395:Y458" si="11">IF(D395&gt;0,D395,"")</f>
        <v/>
      </c>
    </row>
    <row r="396" spans="25:25" x14ac:dyDescent="0.35">
      <c r="Y396" s="8" t="str">
        <f t="shared" si="11"/>
        <v/>
      </c>
    </row>
    <row r="397" spans="25:25" x14ac:dyDescent="0.35">
      <c r="Y397" s="8" t="str">
        <f t="shared" si="11"/>
        <v/>
      </c>
    </row>
    <row r="398" spans="25:25" x14ac:dyDescent="0.35">
      <c r="Y398" s="8" t="str">
        <f t="shared" si="11"/>
        <v/>
      </c>
    </row>
    <row r="399" spans="25:25" x14ac:dyDescent="0.35">
      <c r="Y399" s="8" t="str">
        <f t="shared" si="11"/>
        <v/>
      </c>
    </row>
    <row r="400" spans="25:25" x14ac:dyDescent="0.35">
      <c r="Y400" s="8" t="str">
        <f t="shared" si="11"/>
        <v/>
      </c>
    </row>
    <row r="401" spans="25:25" x14ac:dyDescent="0.35">
      <c r="Y401" s="8" t="str">
        <f t="shared" si="11"/>
        <v/>
      </c>
    </row>
    <row r="402" spans="25:25" x14ac:dyDescent="0.35">
      <c r="Y402" s="8" t="str">
        <f t="shared" si="11"/>
        <v/>
      </c>
    </row>
    <row r="403" spans="25:25" x14ac:dyDescent="0.35">
      <c r="Y403" s="8" t="str">
        <f t="shared" si="11"/>
        <v/>
      </c>
    </row>
    <row r="404" spans="25:25" x14ac:dyDescent="0.35">
      <c r="Y404" s="8" t="str">
        <f t="shared" si="11"/>
        <v/>
      </c>
    </row>
    <row r="405" spans="25:25" x14ac:dyDescent="0.35">
      <c r="Y405" s="8" t="str">
        <f t="shared" si="11"/>
        <v/>
      </c>
    </row>
    <row r="406" spans="25:25" x14ac:dyDescent="0.35">
      <c r="Y406" s="8" t="str">
        <f t="shared" si="11"/>
        <v/>
      </c>
    </row>
    <row r="407" spans="25:25" x14ac:dyDescent="0.35">
      <c r="Y407" s="8" t="str">
        <f t="shared" si="11"/>
        <v/>
      </c>
    </row>
    <row r="408" spans="25:25" x14ac:dyDescent="0.35">
      <c r="Y408" s="8" t="str">
        <f t="shared" si="11"/>
        <v/>
      </c>
    </row>
    <row r="409" spans="25:25" x14ac:dyDescent="0.35">
      <c r="Y409" s="8" t="str">
        <f t="shared" si="11"/>
        <v/>
      </c>
    </row>
    <row r="410" spans="25:25" x14ac:dyDescent="0.35">
      <c r="Y410" s="8" t="str">
        <f t="shared" si="11"/>
        <v/>
      </c>
    </row>
    <row r="411" spans="25:25" x14ac:dyDescent="0.35">
      <c r="Y411" s="8" t="str">
        <f t="shared" si="11"/>
        <v/>
      </c>
    </row>
    <row r="412" spans="25:25" x14ac:dyDescent="0.35">
      <c r="Y412" s="8" t="str">
        <f t="shared" si="11"/>
        <v/>
      </c>
    </row>
    <row r="413" spans="25:25" x14ac:dyDescent="0.35">
      <c r="Y413" s="8" t="str">
        <f t="shared" si="11"/>
        <v/>
      </c>
    </row>
    <row r="414" spans="25:25" x14ac:dyDescent="0.35">
      <c r="Y414" s="8" t="str">
        <f t="shared" si="11"/>
        <v/>
      </c>
    </row>
    <row r="415" spans="25:25" x14ac:dyDescent="0.35">
      <c r="Y415" s="8" t="str">
        <f t="shared" si="11"/>
        <v/>
      </c>
    </row>
    <row r="416" spans="25:25" x14ac:dyDescent="0.35">
      <c r="Y416" s="8" t="str">
        <f t="shared" si="11"/>
        <v/>
      </c>
    </row>
    <row r="417" spans="25:25" x14ac:dyDescent="0.35">
      <c r="Y417" s="8" t="str">
        <f t="shared" si="11"/>
        <v/>
      </c>
    </row>
    <row r="418" spans="25:25" x14ac:dyDescent="0.35">
      <c r="Y418" s="8" t="str">
        <f t="shared" si="11"/>
        <v/>
      </c>
    </row>
    <row r="419" spans="25:25" x14ac:dyDescent="0.35">
      <c r="Y419" s="8" t="str">
        <f t="shared" si="11"/>
        <v/>
      </c>
    </row>
    <row r="420" spans="25:25" x14ac:dyDescent="0.35">
      <c r="Y420" s="8" t="str">
        <f t="shared" si="11"/>
        <v/>
      </c>
    </row>
    <row r="421" spans="25:25" x14ac:dyDescent="0.35">
      <c r="Y421" s="8" t="str">
        <f t="shared" si="11"/>
        <v/>
      </c>
    </row>
    <row r="422" spans="25:25" x14ac:dyDescent="0.35">
      <c r="Y422" s="8" t="str">
        <f t="shared" si="11"/>
        <v/>
      </c>
    </row>
    <row r="423" spans="25:25" x14ac:dyDescent="0.35">
      <c r="Y423" s="8" t="str">
        <f t="shared" si="11"/>
        <v/>
      </c>
    </row>
    <row r="424" spans="25:25" x14ac:dyDescent="0.35">
      <c r="Y424" s="8" t="str">
        <f t="shared" si="11"/>
        <v/>
      </c>
    </row>
    <row r="425" spans="25:25" x14ac:dyDescent="0.35">
      <c r="Y425" s="8" t="str">
        <f t="shared" si="11"/>
        <v/>
      </c>
    </row>
    <row r="426" spans="25:25" x14ac:dyDescent="0.35">
      <c r="Y426" s="8" t="str">
        <f t="shared" si="11"/>
        <v/>
      </c>
    </row>
    <row r="427" spans="25:25" x14ac:dyDescent="0.35">
      <c r="Y427" s="8" t="str">
        <f t="shared" si="11"/>
        <v/>
      </c>
    </row>
    <row r="428" spans="25:25" x14ac:dyDescent="0.35">
      <c r="Y428" s="8" t="str">
        <f t="shared" si="11"/>
        <v/>
      </c>
    </row>
    <row r="429" spans="25:25" x14ac:dyDescent="0.35">
      <c r="Y429" s="8" t="str">
        <f t="shared" si="11"/>
        <v/>
      </c>
    </row>
    <row r="430" spans="25:25" x14ac:dyDescent="0.35">
      <c r="Y430" s="8" t="str">
        <f t="shared" si="11"/>
        <v/>
      </c>
    </row>
    <row r="431" spans="25:25" x14ac:dyDescent="0.35">
      <c r="Y431" s="8" t="str">
        <f t="shared" si="11"/>
        <v/>
      </c>
    </row>
    <row r="432" spans="25:25" x14ac:dyDescent="0.35">
      <c r="Y432" s="8" t="str">
        <f t="shared" si="11"/>
        <v/>
      </c>
    </row>
    <row r="433" spans="25:25" x14ac:dyDescent="0.35">
      <c r="Y433" s="8" t="str">
        <f t="shared" si="11"/>
        <v/>
      </c>
    </row>
    <row r="434" spans="25:25" x14ac:dyDescent="0.35">
      <c r="Y434" s="8" t="str">
        <f t="shared" si="11"/>
        <v/>
      </c>
    </row>
    <row r="435" spans="25:25" x14ac:dyDescent="0.35">
      <c r="Y435" s="8" t="str">
        <f t="shared" si="11"/>
        <v/>
      </c>
    </row>
    <row r="436" spans="25:25" x14ac:dyDescent="0.35">
      <c r="Y436" s="8" t="str">
        <f t="shared" si="11"/>
        <v/>
      </c>
    </row>
    <row r="437" spans="25:25" x14ac:dyDescent="0.35">
      <c r="Y437" s="8" t="str">
        <f t="shared" si="11"/>
        <v/>
      </c>
    </row>
    <row r="438" spans="25:25" x14ac:dyDescent="0.35">
      <c r="Y438" s="8" t="str">
        <f t="shared" si="11"/>
        <v/>
      </c>
    </row>
    <row r="439" spans="25:25" x14ac:dyDescent="0.35">
      <c r="Y439" s="8" t="str">
        <f t="shared" si="11"/>
        <v/>
      </c>
    </row>
    <row r="440" spans="25:25" x14ac:dyDescent="0.35">
      <c r="Y440" s="8" t="str">
        <f t="shared" si="11"/>
        <v/>
      </c>
    </row>
    <row r="441" spans="25:25" x14ac:dyDescent="0.35">
      <c r="Y441" s="8" t="str">
        <f t="shared" si="11"/>
        <v/>
      </c>
    </row>
    <row r="442" spans="25:25" x14ac:dyDescent="0.35">
      <c r="Y442" s="8" t="str">
        <f t="shared" si="11"/>
        <v/>
      </c>
    </row>
    <row r="443" spans="25:25" x14ac:dyDescent="0.35">
      <c r="Y443" s="8" t="str">
        <f t="shared" si="11"/>
        <v/>
      </c>
    </row>
    <row r="444" spans="25:25" x14ac:dyDescent="0.35">
      <c r="Y444" s="8" t="str">
        <f t="shared" si="11"/>
        <v/>
      </c>
    </row>
    <row r="445" spans="25:25" x14ac:dyDescent="0.35">
      <c r="Y445" s="8" t="str">
        <f t="shared" si="11"/>
        <v/>
      </c>
    </row>
    <row r="446" spans="25:25" x14ac:dyDescent="0.35">
      <c r="Y446" s="8" t="str">
        <f t="shared" si="11"/>
        <v/>
      </c>
    </row>
    <row r="447" spans="25:25" x14ac:dyDescent="0.35">
      <c r="Y447" s="8" t="str">
        <f t="shared" si="11"/>
        <v/>
      </c>
    </row>
    <row r="448" spans="25:25" x14ac:dyDescent="0.35">
      <c r="Y448" s="8" t="str">
        <f t="shared" si="11"/>
        <v/>
      </c>
    </row>
    <row r="449" spans="25:25" x14ac:dyDescent="0.35">
      <c r="Y449" s="8" t="str">
        <f t="shared" si="11"/>
        <v/>
      </c>
    </row>
    <row r="450" spans="25:25" x14ac:dyDescent="0.35">
      <c r="Y450" s="8" t="str">
        <f t="shared" si="11"/>
        <v/>
      </c>
    </row>
    <row r="451" spans="25:25" x14ac:dyDescent="0.35">
      <c r="Y451" s="8" t="str">
        <f t="shared" si="11"/>
        <v/>
      </c>
    </row>
    <row r="452" spans="25:25" x14ac:dyDescent="0.35">
      <c r="Y452" s="8" t="str">
        <f t="shared" si="11"/>
        <v/>
      </c>
    </row>
    <row r="453" spans="25:25" x14ac:dyDescent="0.35">
      <c r="Y453" s="8" t="str">
        <f t="shared" si="11"/>
        <v/>
      </c>
    </row>
    <row r="454" spans="25:25" x14ac:dyDescent="0.35">
      <c r="Y454" s="8" t="str">
        <f t="shared" si="11"/>
        <v/>
      </c>
    </row>
    <row r="455" spans="25:25" x14ac:dyDescent="0.35">
      <c r="Y455" s="8" t="str">
        <f t="shared" si="11"/>
        <v/>
      </c>
    </row>
    <row r="456" spans="25:25" x14ac:dyDescent="0.35">
      <c r="Y456" s="8" t="str">
        <f t="shared" si="11"/>
        <v/>
      </c>
    </row>
    <row r="457" spans="25:25" x14ac:dyDescent="0.35">
      <c r="Y457" s="8" t="str">
        <f t="shared" si="11"/>
        <v/>
      </c>
    </row>
    <row r="458" spans="25:25" x14ac:dyDescent="0.35">
      <c r="Y458" s="8" t="str">
        <f t="shared" si="11"/>
        <v/>
      </c>
    </row>
    <row r="459" spans="25:25" x14ac:dyDescent="0.35">
      <c r="Y459" s="8" t="str">
        <f t="shared" ref="Y459:Y522" si="12">IF(D459&gt;0,D459,"")</f>
        <v/>
      </c>
    </row>
    <row r="460" spans="25:25" x14ac:dyDescent="0.35">
      <c r="Y460" s="8" t="str">
        <f t="shared" si="12"/>
        <v/>
      </c>
    </row>
    <row r="461" spans="25:25" x14ac:dyDescent="0.35">
      <c r="Y461" s="8" t="str">
        <f t="shared" si="12"/>
        <v/>
      </c>
    </row>
    <row r="462" spans="25:25" x14ac:dyDescent="0.35">
      <c r="Y462" s="8" t="str">
        <f t="shared" si="12"/>
        <v/>
      </c>
    </row>
    <row r="463" spans="25:25" x14ac:dyDescent="0.35">
      <c r="Y463" s="8" t="str">
        <f t="shared" si="12"/>
        <v/>
      </c>
    </row>
    <row r="464" spans="25:25" x14ac:dyDescent="0.35">
      <c r="Y464" s="8" t="str">
        <f t="shared" si="12"/>
        <v/>
      </c>
    </row>
    <row r="465" spans="25:25" x14ac:dyDescent="0.35">
      <c r="Y465" s="8" t="str">
        <f t="shared" si="12"/>
        <v/>
      </c>
    </row>
    <row r="466" spans="25:25" x14ac:dyDescent="0.35">
      <c r="Y466" s="8" t="str">
        <f t="shared" si="12"/>
        <v/>
      </c>
    </row>
    <row r="467" spans="25:25" x14ac:dyDescent="0.35">
      <c r="Y467" s="8" t="str">
        <f t="shared" si="12"/>
        <v/>
      </c>
    </row>
    <row r="468" spans="25:25" x14ac:dyDescent="0.35">
      <c r="Y468" s="8" t="str">
        <f t="shared" si="12"/>
        <v/>
      </c>
    </row>
    <row r="469" spans="25:25" x14ac:dyDescent="0.35">
      <c r="Y469" s="8" t="str">
        <f t="shared" si="12"/>
        <v/>
      </c>
    </row>
    <row r="470" spans="25:25" x14ac:dyDescent="0.35">
      <c r="Y470" s="8" t="str">
        <f t="shared" si="12"/>
        <v/>
      </c>
    </row>
    <row r="471" spans="25:25" x14ac:dyDescent="0.35">
      <c r="Y471" s="8" t="str">
        <f t="shared" si="12"/>
        <v/>
      </c>
    </row>
    <row r="472" spans="25:25" x14ac:dyDescent="0.35">
      <c r="Y472" s="8" t="str">
        <f t="shared" si="12"/>
        <v/>
      </c>
    </row>
    <row r="473" spans="25:25" x14ac:dyDescent="0.35">
      <c r="Y473" s="8" t="str">
        <f t="shared" si="12"/>
        <v/>
      </c>
    </row>
    <row r="474" spans="25:25" x14ac:dyDescent="0.35">
      <c r="Y474" s="8" t="str">
        <f t="shared" si="12"/>
        <v/>
      </c>
    </row>
    <row r="475" spans="25:25" x14ac:dyDescent="0.35">
      <c r="Y475" s="8" t="str">
        <f t="shared" si="12"/>
        <v/>
      </c>
    </row>
    <row r="476" spans="25:25" x14ac:dyDescent="0.35">
      <c r="Y476" s="8" t="str">
        <f t="shared" si="12"/>
        <v/>
      </c>
    </row>
    <row r="477" spans="25:25" x14ac:dyDescent="0.35">
      <c r="Y477" s="8" t="str">
        <f t="shared" si="12"/>
        <v/>
      </c>
    </row>
    <row r="478" spans="25:25" x14ac:dyDescent="0.35">
      <c r="Y478" s="8" t="str">
        <f t="shared" si="12"/>
        <v/>
      </c>
    </row>
    <row r="479" spans="25:25" x14ac:dyDescent="0.35">
      <c r="Y479" s="8" t="str">
        <f t="shared" si="12"/>
        <v/>
      </c>
    </row>
    <row r="480" spans="25:25" x14ac:dyDescent="0.35">
      <c r="Y480" s="8" t="str">
        <f t="shared" si="12"/>
        <v/>
      </c>
    </row>
    <row r="481" spans="25:25" x14ac:dyDescent="0.35">
      <c r="Y481" s="8" t="str">
        <f t="shared" si="12"/>
        <v/>
      </c>
    </row>
    <row r="482" spans="25:25" x14ac:dyDescent="0.35">
      <c r="Y482" s="8" t="str">
        <f t="shared" si="12"/>
        <v/>
      </c>
    </row>
    <row r="483" spans="25:25" x14ac:dyDescent="0.35">
      <c r="Y483" s="8" t="str">
        <f t="shared" si="12"/>
        <v/>
      </c>
    </row>
    <row r="484" spans="25:25" x14ac:dyDescent="0.35">
      <c r="Y484" s="8" t="str">
        <f t="shared" si="12"/>
        <v/>
      </c>
    </row>
    <row r="485" spans="25:25" x14ac:dyDescent="0.35">
      <c r="Y485" s="8" t="str">
        <f t="shared" si="12"/>
        <v/>
      </c>
    </row>
    <row r="486" spans="25:25" x14ac:dyDescent="0.35">
      <c r="Y486" s="8" t="str">
        <f t="shared" si="12"/>
        <v/>
      </c>
    </row>
    <row r="487" spans="25:25" x14ac:dyDescent="0.35">
      <c r="Y487" s="8" t="str">
        <f t="shared" si="12"/>
        <v/>
      </c>
    </row>
    <row r="488" spans="25:25" x14ac:dyDescent="0.35">
      <c r="Y488" s="8" t="str">
        <f t="shared" si="12"/>
        <v/>
      </c>
    </row>
    <row r="489" spans="25:25" x14ac:dyDescent="0.35">
      <c r="Y489" s="8" t="str">
        <f t="shared" si="12"/>
        <v/>
      </c>
    </row>
    <row r="490" spans="25:25" x14ac:dyDescent="0.35">
      <c r="Y490" s="8" t="str">
        <f t="shared" si="12"/>
        <v/>
      </c>
    </row>
    <row r="491" spans="25:25" x14ac:dyDescent="0.35">
      <c r="Y491" s="8" t="str">
        <f t="shared" si="12"/>
        <v/>
      </c>
    </row>
    <row r="492" spans="25:25" x14ac:dyDescent="0.35">
      <c r="Y492" s="8" t="str">
        <f t="shared" si="12"/>
        <v/>
      </c>
    </row>
    <row r="493" spans="25:25" x14ac:dyDescent="0.35">
      <c r="Y493" s="8" t="str">
        <f t="shared" si="12"/>
        <v/>
      </c>
    </row>
    <row r="494" spans="25:25" x14ac:dyDescent="0.35">
      <c r="Y494" s="8" t="str">
        <f t="shared" si="12"/>
        <v/>
      </c>
    </row>
    <row r="495" spans="25:25" x14ac:dyDescent="0.35">
      <c r="Y495" s="8" t="str">
        <f t="shared" si="12"/>
        <v/>
      </c>
    </row>
    <row r="496" spans="25:25" x14ac:dyDescent="0.35">
      <c r="Y496" s="8" t="str">
        <f t="shared" si="12"/>
        <v/>
      </c>
    </row>
    <row r="497" spans="25:25" x14ac:dyDescent="0.35">
      <c r="Y497" s="8" t="str">
        <f t="shared" si="12"/>
        <v/>
      </c>
    </row>
    <row r="498" spans="25:25" x14ac:dyDescent="0.35">
      <c r="Y498" s="8" t="str">
        <f t="shared" si="12"/>
        <v/>
      </c>
    </row>
    <row r="499" spans="25:25" x14ac:dyDescent="0.35">
      <c r="Y499" s="8" t="str">
        <f t="shared" si="12"/>
        <v/>
      </c>
    </row>
    <row r="500" spans="25:25" x14ac:dyDescent="0.35">
      <c r="Y500" s="8" t="str">
        <f t="shared" si="12"/>
        <v/>
      </c>
    </row>
    <row r="501" spans="25:25" x14ac:dyDescent="0.35">
      <c r="Y501" s="8" t="str">
        <f t="shared" si="12"/>
        <v/>
      </c>
    </row>
    <row r="502" spans="25:25" x14ac:dyDescent="0.35">
      <c r="Y502" s="8" t="str">
        <f t="shared" si="12"/>
        <v/>
      </c>
    </row>
    <row r="503" spans="25:25" x14ac:dyDescent="0.35">
      <c r="Y503" s="8" t="str">
        <f t="shared" si="12"/>
        <v/>
      </c>
    </row>
    <row r="504" spans="25:25" x14ac:dyDescent="0.35">
      <c r="Y504" s="8" t="str">
        <f t="shared" si="12"/>
        <v/>
      </c>
    </row>
    <row r="505" spans="25:25" x14ac:dyDescent="0.35">
      <c r="Y505" s="8" t="str">
        <f t="shared" si="12"/>
        <v/>
      </c>
    </row>
    <row r="506" spans="25:25" x14ac:dyDescent="0.35">
      <c r="Y506" s="8" t="str">
        <f t="shared" si="12"/>
        <v/>
      </c>
    </row>
    <row r="507" spans="25:25" x14ac:dyDescent="0.35">
      <c r="Y507" s="8" t="str">
        <f t="shared" si="12"/>
        <v/>
      </c>
    </row>
    <row r="508" spans="25:25" x14ac:dyDescent="0.35">
      <c r="Y508" s="8" t="str">
        <f t="shared" si="12"/>
        <v/>
      </c>
    </row>
    <row r="509" spans="25:25" x14ac:dyDescent="0.35">
      <c r="Y509" s="8" t="str">
        <f t="shared" si="12"/>
        <v/>
      </c>
    </row>
    <row r="510" spans="25:25" x14ac:dyDescent="0.35">
      <c r="Y510" s="8" t="str">
        <f t="shared" si="12"/>
        <v/>
      </c>
    </row>
    <row r="511" spans="25:25" x14ac:dyDescent="0.35">
      <c r="Y511" s="8" t="str">
        <f t="shared" si="12"/>
        <v/>
      </c>
    </row>
    <row r="512" spans="25:25" x14ac:dyDescent="0.35">
      <c r="Y512" s="8" t="str">
        <f t="shared" si="12"/>
        <v/>
      </c>
    </row>
    <row r="513" spans="25:25" x14ac:dyDescent="0.35">
      <c r="Y513" s="8" t="str">
        <f t="shared" si="12"/>
        <v/>
      </c>
    </row>
    <row r="514" spans="25:25" x14ac:dyDescent="0.35">
      <c r="Y514" s="8" t="str">
        <f t="shared" si="12"/>
        <v/>
      </c>
    </row>
    <row r="515" spans="25:25" x14ac:dyDescent="0.35">
      <c r="Y515" s="8" t="str">
        <f t="shared" si="12"/>
        <v/>
      </c>
    </row>
    <row r="516" spans="25:25" x14ac:dyDescent="0.35">
      <c r="Y516" s="8" t="str">
        <f t="shared" si="12"/>
        <v/>
      </c>
    </row>
    <row r="517" spans="25:25" x14ac:dyDescent="0.35">
      <c r="Y517" s="8" t="str">
        <f t="shared" si="12"/>
        <v/>
      </c>
    </row>
    <row r="518" spans="25:25" x14ac:dyDescent="0.35">
      <c r="Y518" s="8" t="str">
        <f t="shared" si="12"/>
        <v/>
      </c>
    </row>
    <row r="519" spans="25:25" x14ac:dyDescent="0.35">
      <c r="Y519" s="8" t="str">
        <f t="shared" si="12"/>
        <v/>
      </c>
    </row>
    <row r="520" spans="25:25" x14ac:dyDescent="0.35">
      <c r="Y520" s="8" t="str">
        <f t="shared" si="12"/>
        <v/>
      </c>
    </row>
    <row r="521" spans="25:25" x14ac:dyDescent="0.35">
      <c r="Y521" s="8" t="str">
        <f t="shared" si="12"/>
        <v/>
      </c>
    </row>
    <row r="522" spans="25:25" x14ac:dyDescent="0.35">
      <c r="Y522" s="8" t="str">
        <f t="shared" si="12"/>
        <v/>
      </c>
    </row>
    <row r="523" spans="25:25" x14ac:dyDescent="0.35">
      <c r="Y523" s="8" t="str">
        <f t="shared" ref="Y523:Y550" si="13">IF(D523&gt;0,D523,"")</f>
        <v/>
      </c>
    </row>
    <row r="524" spans="25:25" x14ac:dyDescent="0.35">
      <c r="Y524" s="8" t="str">
        <f t="shared" si="13"/>
        <v/>
      </c>
    </row>
    <row r="525" spans="25:25" x14ac:dyDescent="0.35">
      <c r="Y525" s="8" t="str">
        <f t="shared" si="13"/>
        <v/>
      </c>
    </row>
    <row r="526" spans="25:25" x14ac:dyDescent="0.35">
      <c r="Y526" s="8" t="str">
        <f t="shared" si="13"/>
        <v/>
      </c>
    </row>
    <row r="527" spans="25:25" x14ac:dyDescent="0.35">
      <c r="Y527" s="8" t="str">
        <f t="shared" si="13"/>
        <v/>
      </c>
    </row>
    <row r="528" spans="25:25" x14ac:dyDescent="0.35">
      <c r="Y528" s="8" t="str">
        <f t="shared" si="13"/>
        <v/>
      </c>
    </row>
    <row r="529" spans="25:25" x14ac:dyDescent="0.35">
      <c r="Y529" s="8" t="str">
        <f t="shared" si="13"/>
        <v/>
      </c>
    </row>
    <row r="530" spans="25:25" x14ac:dyDescent="0.35">
      <c r="Y530" s="8" t="str">
        <f t="shared" si="13"/>
        <v/>
      </c>
    </row>
    <row r="531" spans="25:25" x14ac:dyDescent="0.35">
      <c r="Y531" s="8" t="str">
        <f t="shared" si="13"/>
        <v/>
      </c>
    </row>
    <row r="532" spans="25:25" x14ac:dyDescent="0.35">
      <c r="Y532" s="8" t="str">
        <f t="shared" si="13"/>
        <v/>
      </c>
    </row>
    <row r="533" spans="25:25" x14ac:dyDescent="0.35">
      <c r="Y533" s="8" t="str">
        <f t="shared" si="13"/>
        <v/>
      </c>
    </row>
    <row r="534" spans="25:25" x14ac:dyDescent="0.35">
      <c r="Y534" s="8" t="str">
        <f t="shared" si="13"/>
        <v/>
      </c>
    </row>
    <row r="535" spans="25:25" x14ac:dyDescent="0.35">
      <c r="Y535" s="8" t="str">
        <f t="shared" si="13"/>
        <v/>
      </c>
    </row>
    <row r="536" spans="25:25" x14ac:dyDescent="0.35">
      <c r="Y536" s="8" t="str">
        <f t="shared" si="13"/>
        <v/>
      </c>
    </row>
    <row r="537" spans="25:25" x14ac:dyDescent="0.35">
      <c r="Y537" s="8" t="str">
        <f t="shared" si="13"/>
        <v/>
      </c>
    </row>
    <row r="538" spans="25:25" x14ac:dyDescent="0.35">
      <c r="Y538" s="8" t="str">
        <f t="shared" si="13"/>
        <v/>
      </c>
    </row>
    <row r="539" spans="25:25" x14ac:dyDescent="0.35">
      <c r="Y539" s="8" t="str">
        <f t="shared" si="13"/>
        <v/>
      </c>
    </row>
    <row r="540" spans="25:25" x14ac:dyDescent="0.35">
      <c r="Y540" s="8" t="str">
        <f t="shared" si="13"/>
        <v/>
      </c>
    </row>
    <row r="541" spans="25:25" x14ac:dyDescent="0.35">
      <c r="Y541" s="8" t="str">
        <f t="shared" si="13"/>
        <v/>
      </c>
    </row>
    <row r="542" spans="25:25" x14ac:dyDescent="0.35">
      <c r="Y542" s="8" t="str">
        <f t="shared" si="13"/>
        <v/>
      </c>
    </row>
    <row r="543" spans="25:25" x14ac:dyDescent="0.35">
      <c r="Y543" s="8" t="str">
        <f t="shared" si="13"/>
        <v/>
      </c>
    </row>
    <row r="544" spans="25:25" x14ac:dyDescent="0.35">
      <c r="Y544" s="8" t="str">
        <f t="shared" si="13"/>
        <v/>
      </c>
    </row>
    <row r="545" spans="9:25" x14ac:dyDescent="0.35">
      <c r="Y545" s="8" t="str">
        <f t="shared" si="13"/>
        <v/>
      </c>
    </row>
    <row r="546" spans="9:25" x14ac:dyDescent="0.35">
      <c r="Y546" s="8" t="str">
        <f t="shared" si="13"/>
        <v/>
      </c>
    </row>
    <row r="547" spans="9:25" x14ac:dyDescent="0.35">
      <c r="Y547" s="8" t="str">
        <f t="shared" si="13"/>
        <v/>
      </c>
    </row>
    <row r="548" spans="9:25" x14ac:dyDescent="0.35">
      <c r="Y548" s="8" t="str">
        <f t="shared" si="13"/>
        <v/>
      </c>
    </row>
    <row r="549" spans="9:25" x14ac:dyDescent="0.35">
      <c r="Y549" s="8" t="str">
        <f t="shared" si="13"/>
        <v/>
      </c>
    </row>
    <row r="550" spans="9:25" x14ac:dyDescent="0.35">
      <c r="Y550" s="8" t="str">
        <f t="shared" si="13"/>
        <v/>
      </c>
    </row>
    <row r="551" spans="9:25" x14ac:dyDescent="0.35">
      <c r="Y551" s="8" t="str">
        <f>IF(D551&gt;0,D551,"")</f>
        <v/>
      </c>
    </row>
    <row r="553" spans="9:25" x14ac:dyDescent="0.35">
      <c r="I553" s="9"/>
      <c r="X553" s="9"/>
    </row>
    <row r="554" spans="9:25" x14ac:dyDescent="0.35">
      <c r="X554" s="9"/>
    </row>
  </sheetData>
  <sheetProtection autoFilter="0"/>
  <autoFilter ref="A3:AF551" xr:uid="{00000000-0009-0000-0000-000002000000}"/>
  <mergeCells count="1">
    <mergeCell ref="AA2:AF2"/>
  </mergeCells>
  <phoneticPr fontId="0" type="noConversion"/>
  <conditionalFormatting sqref="D4:D29">
    <cfRule type="expression" dxfId="595" priority="10" stopIfTrue="1">
      <formula>AND(ISNUMBER(B4),D4=D3)</formula>
    </cfRule>
    <cfRule type="expression" dxfId="594" priority="12" stopIfTrue="1">
      <formula>AND(ISNUMBER(E4),D4=D3)</formula>
    </cfRule>
  </conditionalFormatting>
  <conditionalFormatting sqref="F4:V24">
    <cfRule type="cellIs" dxfId="593" priority="1" stopIfTrue="1" operator="equal">
      <formula>0</formula>
    </cfRule>
  </conditionalFormatting>
  <conditionalFormatting sqref="Y4:Y38">
    <cfRule type="expression" dxfId="592" priority="13" stopIfTrue="1">
      <formula>$X4=$X3</formula>
    </cfRule>
  </conditionalFormatting>
  <hyperlinks>
    <hyperlink ref="I2" r:id="rId1" xr:uid="{00000000-0004-0000-0200-000000000000}"/>
    <hyperlink ref="M2" r:id="rId2" xr:uid="{00000000-0004-0000-0200-000001000000}"/>
    <hyperlink ref="O2" r:id="rId3" xr:uid="{00000000-0004-0000-0200-000002000000}"/>
    <hyperlink ref="P2" r:id="rId4" xr:uid="{00000000-0004-0000-0200-000003000000}"/>
    <hyperlink ref="S2" r:id="rId5" xr:uid="{00000000-0004-0000-0200-000004000000}"/>
    <hyperlink ref="U2" r:id="rId6" xr:uid="{00000000-0004-0000-0200-000005000000}"/>
    <hyperlink ref="V2" r:id="rId7" xr:uid="{00000000-0004-0000-0200-000006000000}"/>
    <hyperlink ref="F2" r:id="rId8" xr:uid="{00000000-0004-0000-0200-000007000000}"/>
    <hyperlink ref="G2" r:id="rId9" xr:uid="{00000000-0004-0000-0200-000008000000}"/>
    <hyperlink ref="H2" r:id="rId10" xr:uid="{00000000-0004-0000-0200-000009000000}"/>
    <hyperlink ref="J2" r:id="rId11" xr:uid="{00000000-0004-0000-0200-00000A000000}"/>
    <hyperlink ref="K2" r:id="rId12" xr:uid="{00000000-0004-0000-0200-00000B000000}"/>
    <hyperlink ref="L2" r:id="rId13" xr:uid="{00000000-0004-0000-0200-00000C000000}"/>
    <hyperlink ref="N2" r:id="rId14" xr:uid="{00000000-0004-0000-0200-00000D000000}"/>
    <hyperlink ref="R2" r:id="rId15" xr:uid="{00000000-0004-0000-0200-00000E000000}"/>
    <hyperlink ref="T2" r:id="rId16" xr:uid="{00000000-0004-0000-0200-00000F000000}"/>
    <hyperlink ref="E2" r:id="rId17" xr:uid="{00000000-0004-0000-0200-000010000000}"/>
    <hyperlink ref="Q2" r:id="rId18" xr:uid="{00000000-0004-0000-0200-000011000000}"/>
    <hyperlink ref="Y2" r:id="rId19" xr:uid="{00000000-0004-0000-0200-000012000000}"/>
    <hyperlink ref="D2" r:id="rId20" xr:uid="{00000000-0004-0000-0200-000013000000}"/>
  </hyperlinks>
  <pageMargins left="0.78740157499999996" right="0.78740157499999996" top="0.984251969" bottom="0.984251969" header="0.4921259845" footer="0.4921259845"/>
  <pageSetup paperSize="9" orientation="portrait" r:id="rId21"/>
  <headerFooter alignWithMargins="0"/>
  <drawing r:id="rId2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tabColor indexed="57"/>
  </sheetPr>
  <dimension ref="A1:BN392"/>
  <sheetViews>
    <sheetView zoomScale="99" zoomScaleNormal="99" workbookViewId="0">
      <pane xSplit="26" ySplit="5" topLeftCell="AA6" activePane="bottomRight" state="frozen"/>
      <selection pane="topRight" activeCell="AA1" sqref="AA1"/>
      <selection pane="bottomLeft" activeCell="A7" sqref="A7"/>
      <selection pane="bottomRight" activeCell="H8" sqref="H8"/>
    </sheetView>
  </sheetViews>
  <sheetFormatPr baseColWidth="10" defaultColWidth="11.53125" defaultRowHeight="10.15" outlineLevelCol="2" x14ac:dyDescent="0.3"/>
  <cols>
    <col min="1" max="1" width="10.1328125" style="29" customWidth="1"/>
    <col min="2" max="2" width="26.6640625" style="1" customWidth="1"/>
    <col min="3" max="4" width="2.46484375" style="2" hidden="1" customWidth="1" outlineLevel="1"/>
    <col min="5" max="5" width="2.33203125" style="2" hidden="1" customWidth="1" outlineLevel="1"/>
    <col min="6" max="6" width="8.53125" style="7" customWidth="1" collapsed="1"/>
    <col min="7" max="7" width="7.6640625" style="29" customWidth="1"/>
    <col min="8" max="8" width="5.33203125" style="29" customWidth="1"/>
    <col min="9" max="9" width="6.6640625" style="29" customWidth="1"/>
    <col min="10" max="10" width="4.86328125" style="29" customWidth="1"/>
    <col min="11" max="16" width="4.33203125" style="29" customWidth="1"/>
    <col min="17" max="17" width="5.1328125" style="29" customWidth="1"/>
    <col min="18" max="20" width="4.33203125" style="29" customWidth="1"/>
    <col min="21" max="21" width="6.33203125" style="29" customWidth="1"/>
    <col min="22" max="22" width="4.46484375" style="529" customWidth="1"/>
    <col min="23" max="23" width="6.1328125" style="29" customWidth="1"/>
    <col min="24" max="24" width="5.6640625" style="29" customWidth="1"/>
    <col min="25" max="25" width="9.46484375" style="457" customWidth="1"/>
    <col min="26" max="26" width="21.86328125" style="4" customWidth="1"/>
    <col min="27" max="27" width="9.53125" style="381" customWidth="1"/>
    <col min="28" max="28" width="5.6640625" style="66" customWidth="1"/>
    <col min="29" max="29" width="28.53125" style="19" customWidth="1"/>
    <col min="30" max="30" width="10.33203125" style="18" customWidth="1" outlineLevel="2"/>
    <col min="31" max="31" width="6.46484375" style="17" customWidth="1" outlineLevel="2"/>
    <col min="32" max="32" width="10" style="66" customWidth="1" outlineLevel="2"/>
    <col min="33" max="33" width="19.33203125" style="28" customWidth="1" outlineLevel="1"/>
    <col min="34" max="34" width="7.1328125" style="19" customWidth="1" outlineLevel="1"/>
    <col min="35" max="35" width="10.1328125" style="19" customWidth="1" outlineLevel="1"/>
    <col min="36" max="36" width="10.53125" style="65" customWidth="1" outlineLevel="1"/>
    <col min="37" max="37" width="6.1328125" style="2" customWidth="1" outlineLevel="1"/>
    <col min="38" max="38" width="7.53125" style="2" customWidth="1" outlineLevel="1"/>
    <col min="39" max="39" width="14.46484375" style="29" customWidth="1" outlineLevel="1"/>
    <col min="40" max="40" width="7.86328125" style="29" customWidth="1" outlineLevel="1"/>
    <col min="41" max="41" width="9.33203125" style="29" customWidth="1" outlineLevel="1"/>
    <col min="42" max="42" width="24.1328125" style="29" customWidth="1" outlineLevel="1"/>
    <col min="43" max="43" width="3.86328125" style="7" customWidth="1" outlineLevel="1" collapsed="1"/>
    <col min="44" max="57" width="3.86328125" style="29" customWidth="1" outlineLevel="2"/>
    <col min="58" max="58" width="5.33203125" style="29" customWidth="1" outlineLevel="2"/>
    <col min="59" max="59" width="5.1328125" style="29" customWidth="1" outlineLevel="2"/>
    <col min="60" max="61" width="3.86328125" style="29" customWidth="1" outlineLevel="2"/>
    <col min="62" max="62" width="8" style="1" customWidth="1" outlineLevel="1"/>
    <col min="63" max="63" width="28.1328125" style="2" customWidth="1" outlineLevel="1"/>
    <col min="64" max="64" width="13.33203125" style="2" customWidth="1" outlineLevel="1"/>
    <col min="65" max="65" width="5.33203125" style="2" customWidth="1" outlineLevel="1"/>
    <col min="66" max="77" width="5.33203125" style="2" customWidth="1"/>
    <col min="78" max="78" width="12.53125" style="2" customWidth="1"/>
    <col min="79" max="16384" width="11.53125" style="2"/>
  </cols>
  <sheetData>
    <row r="1" spans="1:66" ht="18.600000000000001" customHeight="1" x14ac:dyDescent="0.3">
      <c r="A1" s="168"/>
      <c r="B1" s="433" t="s">
        <v>1106</v>
      </c>
      <c r="C1" s="571"/>
      <c r="D1" s="571"/>
      <c r="E1" s="571"/>
      <c r="F1" s="572"/>
      <c r="G1" s="572"/>
      <c r="H1" s="572"/>
      <c r="I1" s="572"/>
      <c r="J1" s="572"/>
      <c r="K1" s="572"/>
      <c r="L1" s="572"/>
      <c r="M1" s="572"/>
      <c r="N1" s="572"/>
      <c r="O1" s="572"/>
      <c r="P1" s="572"/>
      <c r="Q1" s="572"/>
      <c r="R1" s="572"/>
      <c r="S1" s="572"/>
      <c r="T1" s="572"/>
      <c r="U1" s="572"/>
      <c r="V1" s="572"/>
      <c r="W1" s="572"/>
      <c r="X1" s="572"/>
      <c r="Y1" s="454"/>
      <c r="Z1" s="463">
        <f>Stand</f>
        <v>46191</v>
      </c>
      <c r="AA1" s="378"/>
      <c r="AB1" s="165"/>
      <c r="AC1" s="163"/>
      <c r="AD1" s="163"/>
      <c r="AE1" s="164"/>
      <c r="AF1" s="165"/>
      <c r="AG1" s="166"/>
      <c r="AH1" s="167"/>
      <c r="AI1" s="165"/>
      <c r="AJ1" s="168"/>
      <c r="AK1" s="168"/>
      <c r="AL1" s="168"/>
      <c r="AM1" s="162"/>
      <c r="AN1" s="162"/>
      <c r="AO1" s="162"/>
      <c r="AP1" s="162"/>
      <c r="AQ1" s="573"/>
      <c r="AR1" s="573"/>
      <c r="AS1" s="573"/>
      <c r="AT1" s="573"/>
      <c r="AU1" s="573"/>
      <c r="AV1" s="573"/>
      <c r="AW1" s="573"/>
      <c r="AX1" s="573"/>
      <c r="AY1" s="573"/>
      <c r="AZ1" s="573"/>
      <c r="BA1" s="573"/>
      <c r="BB1" s="573"/>
      <c r="BC1" s="573"/>
      <c r="BD1" s="573"/>
      <c r="BE1" s="573"/>
      <c r="BF1" s="573"/>
      <c r="BG1" s="573"/>
      <c r="BH1" s="573"/>
      <c r="BI1" s="573"/>
      <c r="BJ1" s="84"/>
    </row>
    <row r="2" spans="1:66" ht="25.25" customHeight="1" thickBot="1" x14ac:dyDescent="0.4">
      <c r="A2" s="269">
        <f>SUBTOTAL(2,A6:A83)</f>
        <v>0</v>
      </c>
      <c r="B2" s="270" t="str">
        <f>IF(COUNT(AE6:AE197)&lt;&gt;A2,"Produkte selektiert","")</f>
        <v>Produkte selektiert</v>
      </c>
      <c r="C2" s="168"/>
      <c r="D2" s="168"/>
      <c r="E2" s="168"/>
      <c r="F2" s="555" t="s">
        <v>297</v>
      </c>
      <c r="G2" s="552" t="s">
        <v>296</v>
      </c>
      <c r="H2" s="552" t="s">
        <v>295</v>
      </c>
      <c r="I2" s="565" t="s">
        <v>367</v>
      </c>
      <c r="J2" s="552" t="s">
        <v>298</v>
      </c>
      <c r="K2" s="552" t="s">
        <v>299</v>
      </c>
      <c r="L2" s="552" t="s">
        <v>323</v>
      </c>
      <c r="M2" s="552" t="s">
        <v>293</v>
      </c>
      <c r="N2" s="553" t="s">
        <v>300</v>
      </c>
      <c r="O2" s="553" t="s">
        <v>61</v>
      </c>
      <c r="P2" s="553" t="s">
        <v>301</v>
      </c>
      <c r="Q2" s="562" t="s">
        <v>316</v>
      </c>
      <c r="R2" s="553" t="s">
        <v>302</v>
      </c>
      <c r="S2" s="553" t="s">
        <v>303</v>
      </c>
      <c r="T2" s="553" t="s">
        <v>304</v>
      </c>
      <c r="U2" s="553" t="s">
        <v>305</v>
      </c>
      <c r="V2" s="562" t="s">
        <v>1031</v>
      </c>
      <c r="W2" s="553" t="s">
        <v>242</v>
      </c>
      <c r="X2" s="553" t="s">
        <v>307</v>
      </c>
      <c r="Y2" s="455"/>
      <c r="Z2" s="242" t="str">
        <f>" Release "&amp;YEAR(Release)&amp;"-"&amp;RIGHT("00"&amp;MONTH(Release),2)&amp;"-"&amp;RIGHT("00"&amp;DAY(Release),2)</f>
        <v xml:space="preserve"> Release 2026-07-14</v>
      </c>
      <c r="AA2" s="378"/>
      <c r="AB2" s="165"/>
      <c r="AC2" s="163"/>
      <c r="AD2" s="163"/>
      <c r="AE2" s="164"/>
      <c r="AF2" s="165"/>
      <c r="AG2" s="166"/>
      <c r="AH2" s="167"/>
      <c r="AI2" s="163"/>
      <c r="AJ2"/>
      <c r="AK2" s="162"/>
      <c r="AL2" s="162"/>
      <c r="AM2" s="162"/>
      <c r="AN2" s="162"/>
      <c r="AO2" s="2"/>
      <c r="AP2" s="2"/>
      <c r="AQ2" s="2"/>
      <c r="AR2" s="2"/>
      <c r="AS2" s="2"/>
      <c r="AT2" s="2"/>
      <c r="AU2" s="2"/>
      <c r="AV2" s="2"/>
      <c r="AW2" s="2"/>
      <c r="AX2" s="2"/>
      <c r="AY2" s="2"/>
      <c r="AZ2" s="2"/>
      <c r="BA2" s="2"/>
      <c r="BB2" s="2"/>
      <c r="BC2" s="2"/>
      <c r="BD2" s="2"/>
      <c r="BE2" s="2"/>
      <c r="BF2" s="2"/>
      <c r="BG2" s="2"/>
      <c r="BH2" s="2"/>
      <c r="BI2" s="2"/>
      <c r="BJ2" s="2"/>
    </row>
    <row r="3" spans="1:66" ht="68.45" customHeight="1" thickBot="1" x14ac:dyDescent="0.45">
      <c r="A3" s="162"/>
      <c r="B3" s="255"/>
      <c r="C3" s="168"/>
      <c r="D3" s="168"/>
      <c r="E3" s="168"/>
      <c r="F3" s="555"/>
      <c r="G3" s="552"/>
      <c r="H3" s="552"/>
      <c r="I3" s="565"/>
      <c r="J3" s="552"/>
      <c r="K3" s="552"/>
      <c r="L3" s="552"/>
      <c r="M3" s="552"/>
      <c r="N3" s="553"/>
      <c r="O3" s="553"/>
      <c r="P3" s="553"/>
      <c r="Q3" s="562"/>
      <c r="R3" s="553"/>
      <c r="S3" s="553"/>
      <c r="T3" s="553"/>
      <c r="U3" s="553"/>
      <c r="V3" s="562"/>
      <c r="W3" s="553"/>
      <c r="X3" s="553"/>
      <c r="Y3" s="467" t="str">
        <f>"To switch the spezifiers  into  "&amp;IF(Z3="text","digits, delete Z3  ", " short text enter ""TEXT"" in Z3 ")</f>
        <v xml:space="preserve">To switch the spezifiers  into  digits, delete Z3  </v>
      </c>
      <c r="Z3" s="443" t="s">
        <v>809</v>
      </c>
      <c r="AA3" s="383"/>
      <c r="AB3" s="246"/>
      <c r="AC3" s="246" t="s">
        <v>134</v>
      </c>
      <c r="AD3" s="369"/>
      <c r="AE3" s="369"/>
      <c r="AF3" s="369"/>
      <c r="AG3" s="369"/>
      <c r="AH3" s="163"/>
      <c r="AI3" s="442" t="s">
        <v>234</v>
      </c>
      <c r="AJ3" s="442" t="s">
        <v>134</v>
      </c>
      <c r="AK3" s="442" t="s">
        <v>234</v>
      </c>
      <c r="AL3" s="162"/>
      <c r="AM3" s="162"/>
      <c r="AN3" s="162"/>
      <c r="AO3" s="162"/>
      <c r="AP3" s="162"/>
      <c r="AQ3" s="574" t="s">
        <v>2</v>
      </c>
      <c r="AR3" s="567" t="s">
        <v>1131</v>
      </c>
      <c r="AS3" s="567" t="s">
        <v>4</v>
      </c>
      <c r="AT3" s="567" t="s">
        <v>5</v>
      </c>
      <c r="AU3" s="567" t="s">
        <v>6</v>
      </c>
      <c r="AV3" s="567" t="s">
        <v>7</v>
      </c>
      <c r="AW3" s="569" t="s">
        <v>238</v>
      </c>
      <c r="AX3" s="567" t="s">
        <v>8</v>
      </c>
      <c r="AY3" s="559" t="s">
        <v>9</v>
      </c>
      <c r="AZ3" s="559" t="s">
        <v>61</v>
      </c>
      <c r="BA3" s="559" t="s">
        <v>10</v>
      </c>
      <c r="BB3" s="559" t="s">
        <v>11</v>
      </c>
      <c r="BC3" s="559" t="s">
        <v>12</v>
      </c>
      <c r="BD3" s="559" t="s">
        <v>13</v>
      </c>
      <c r="BE3" s="559" t="s">
        <v>14</v>
      </c>
      <c r="BF3" s="559" t="s">
        <v>15</v>
      </c>
      <c r="BG3" s="559" t="s">
        <v>1030</v>
      </c>
      <c r="BH3" s="559" t="s">
        <v>17</v>
      </c>
      <c r="BI3" s="559" t="s">
        <v>18</v>
      </c>
      <c r="BJ3" s="86"/>
    </row>
    <row r="4" spans="1:66" ht="51" customHeight="1" x14ac:dyDescent="0.4">
      <c r="A4" s="170"/>
      <c r="B4" s="81" t="s">
        <v>320</v>
      </c>
      <c r="C4" s="171" t="s">
        <v>42</v>
      </c>
      <c r="D4" s="171" t="s">
        <v>0</v>
      </c>
      <c r="E4" s="171" t="s">
        <v>1</v>
      </c>
      <c r="F4" s="564"/>
      <c r="G4" s="557"/>
      <c r="H4" s="552"/>
      <c r="I4" s="566"/>
      <c r="J4" s="557"/>
      <c r="K4" s="557"/>
      <c r="L4" s="557"/>
      <c r="M4" s="557"/>
      <c r="N4" s="561"/>
      <c r="O4" s="561"/>
      <c r="P4" s="561"/>
      <c r="Q4" s="563"/>
      <c r="R4" s="561"/>
      <c r="S4" s="561"/>
      <c r="T4" s="561"/>
      <c r="U4" s="561"/>
      <c r="V4" s="563"/>
      <c r="W4" s="553"/>
      <c r="X4" s="561"/>
      <c r="Y4" s="484" t="s">
        <v>1104</v>
      </c>
      <c r="Z4" s="382" t="s">
        <v>308</v>
      </c>
      <c r="AA4" s="390" t="s">
        <v>309</v>
      </c>
      <c r="AB4" s="389"/>
      <c r="AC4" s="389"/>
      <c r="AD4" s="163" t="s">
        <v>234</v>
      </c>
      <c r="AE4" s="164" t="s">
        <v>809</v>
      </c>
      <c r="AF4" s="172"/>
      <c r="AG4" s="173"/>
      <c r="AH4" s="174"/>
      <c r="AI4" s="441"/>
      <c r="AJ4" s="398"/>
      <c r="AK4" s="162"/>
      <c r="AL4" s="162"/>
      <c r="AM4" s="162"/>
      <c r="AN4" s="162"/>
      <c r="AO4"/>
      <c r="AP4" s="162"/>
      <c r="AQ4" s="575"/>
      <c r="AR4" s="568"/>
      <c r="AS4" s="568"/>
      <c r="AT4" s="568"/>
      <c r="AU4" s="568"/>
      <c r="AV4" s="568"/>
      <c r="AW4" s="570"/>
      <c r="AX4" s="568"/>
      <c r="AY4" s="560"/>
      <c r="AZ4" s="560"/>
      <c r="BA4" s="560"/>
      <c r="BB4" s="560"/>
      <c r="BC4" s="560"/>
      <c r="BD4" s="560"/>
      <c r="BE4" s="560"/>
      <c r="BF4" s="560"/>
      <c r="BG4" s="560"/>
      <c r="BH4" s="560"/>
      <c r="BI4" s="560"/>
      <c r="BJ4" s="85" t="s">
        <v>19</v>
      </c>
    </row>
    <row r="5" spans="1:66" s="3" customFormat="1" ht="27" customHeight="1" x14ac:dyDescent="0.35">
      <c r="A5" s="260" t="s">
        <v>1081</v>
      </c>
      <c r="B5" s="260" t="s">
        <v>1503</v>
      </c>
      <c r="C5" s="175" t="s">
        <v>21</v>
      </c>
      <c r="D5" s="176" t="s">
        <v>0</v>
      </c>
      <c r="E5" s="175" t="s">
        <v>1</v>
      </c>
      <c r="F5" s="177" t="s">
        <v>319</v>
      </c>
      <c r="G5" s="324" t="s">
        <v>23</v>
      </c>
      <c r="H5" s="178" t="s">
        <v>24</v>
      </c>
      <c r="I5" s="178" t="s">
        <v>25</v>
      </c>
      <c r="J5" s="178" t="s">
        <v>26</v>
      </c>
      <c r="K5" s="178" t="s">
        <v>27</v>
      </c>
      <c r="L5" s="326" t="s">
        <v>236</v>
      </c>
      <c r="M5" s="178" t="s">
        <v>28</v>
      </c>
      <c r="N5" s="178" t="s">
        <v>29</v>
      </c>
      <c r="O5" s="325" t="s">
        <v>30</v>
      </c>
      <c r="P5" s="178" t="s">
        <v>31</v>
      </c>
      <c r="Q5" s="324" t="s">
        <v>32</v>
      </c>
      <c r="R5" s="178" t="s">
        <v>33</v>
      </c>
      <c r="S5" s="178" t="s">
        <v>34</v>
      </c>
      <c r="T5" s="178" t="s">
        <v>35</v>
      </c>
      <c r="U5" s="353" t="s">
        <v>36</v>
      </c>
      <c r="V5" s="260" t="s">
        <v>37</v>
      </c>
      <c r="W5" s="326" t="s">
        <v>38</v>
      </c>
      <c r="X5" s="178" t="s">
        <v>39</v>
      </c>
      <c r="Y5" s="260" t="s">
        <v>1105</v>
      </c>
      <c r="Z5" s="178" t="s">
        <v>20</v>
      </c>
      <c r="AA5" s="181" t="s">
        <v>41</v>
      </c>
      <c r="AB5" s="181" t="s">
        <v>816</v>
      </c>
      <c r="AC5" s="181" t="s">
        <v>389</v>
      </c>
      <c r="AD5" s="179" t="s">
        <v>86</v>
      </c>
      <c r="AE5" s="180" t="s">
        <v>228</v>
      </c>
      <c r="AF5" s="181" t="s">
        <v>92</v>
      </c>
      <c r="AG5" s="179" t="s">
        <v>77</v>
      </c>
      <c r="AH5" s="182" t="s">
        <v>88</v>
      </c>
      <c r="AI5" s="182" t="s">
        <v>87</v>
      </c>
      <c r="AJ5" s="183" t="s">
        <v>80</v>
      </c>
      <c r="AK5" s="184" t="s">
        <v>79</v>
      </c>
      <c r="AL5" s="184" t="s">
        <v>78</v>
      </c>
      <c r="AM5" s="185" t="s">
        <v>85</v>
      </c>
      <c r="AN5" s="185" t="s">
        <v>84</v>
      </c>
      <c r="AO5" s="275" t="s">
        <v>74</v>
      </c>
      <c r="AP5" s="276" t="s">
        <v>89</v>
      </c>
      <c r="AQ5" s="277" t="s">
        <v>22</v>
      </c>
      <c r="AR5" s="278" t="s">
        <v>23</v>
      </c>
      <c r="AS5" s="460" t="s">
        <v>1082</v>
      </c>
      <c r="AT5" s="279" t="s">
        <v>25</v>
      </c>
      <c r="AU5" s="279" t="s">
        <v>26</v>
      </c>
      <c r="AV5" s="279" t="s">
        <v>27</v>
      </c>
      <c r="AW5" s="279" t="s">
        <v>236</v>
      </c>
      <c r="AX5" s="278" t="s">
        <v>28</v>
      </c>
      <c r="AY5" s="279" t="s">
        <v>29</v>
      </c>
      <c r="AZ5" s="278" t="s">
        <v>30</v>
      </c>
      <c r="BA5" s="278" t="s">
        <v>31</v>
      </c>
      <c r="BB5" s="279" t="s">
        <v>32</v>
      </c>
      <c r="BC5" s="279" t="s">
        <v>33</v>
      </c>
      <c r="BD5" s="279" t="s">
        <v>34</v>
      </c>
      <c r="BE5" s="279" t="s">
        <v>35</v>
      </c>
      <c r="BF5" s="278" t="s">
        <v>36</v>
      </c>
      <c r="BG5" s="278" t="s">
        <v>37</v>
      </c>
      <c r="BH5" s="279" t="s">
        <v>38</v>
      </c>
      <c r="BI5" s="278" t="s">
        <v>39</v>
      </c>
      <c r="BJ5" s="280" t="s">
        <v>40</v>
      </c>
      <c r="BK5" s="281" t="s">
        <v>20</v>
      </c>
      <c r="BL5" s="282" t="s">
        <v>41</v>
      </c>
      <c r="BM5" s="81"/>
      <c r="BN5" s="354"/>
    </row>
    <row r="6" spans="1:66" ht="33.6" customHeight="1" x14ac:dyDescent="0.3">
      <c r="A6" s="340" t="str">
        <f t="shared" ref="A6" si="0">IF(AO6="","",IF($BJ6="","",AO6))</f>
        <v/>
      </c>
      <c r="B6" s="516" t="str">
        <f>IF(AP6="","",IF($BJ6="","",AP6))</f>
        <v/>
      </c>
      <c r="C6" s="342"/>
      <c r="D6" s="342"/>
      <c r="E6" s="342"/>
      <c r="F6" s="404" t="str">
        <f t="shared" ref="F6" si="1">IF(AQ6="","",IF($Z$3="text",VLOOKUP(AQ6,SpecValue,COLUMN(F6)-4,FALSE),AQ6))</f>
        <v/>
      </c>
      <c r="G6" s="404" t="str">
        <f t="shared" ref="G6" si="2">IF(AR6="","",IF($Z$3="text",VLOOKUP(AR6,SpecValue,COLUMN(G6)-4,FALSE),AR6))</f>
        <v/>
      </c>
      <c r="H6" s="404" t="str">
        <f t="shared" ref="H6" si="3">IF(AS6="","",IF($Z$3="text",VLOOKUP(AS6,SpecValue,COLUMN(H6)-4,FALSE),AS6))</f>
        <v/>
      </c>
      <c r="I6" s="404" t="str">
        <f t="shared" ref="I6" si="4">IF(AT6="","",IF($Z$3="text",VLOOKUP(AT6,SpecValue,COLUMN(I6)-4,FALSE),AT6))</f>
        <v/>
      </c>
      <c r="J6" s="404" t="str">
        <f t="shared" ref="J6" si="5">IF(AU6="","",IF($Z$3="text",VLOOKUP(AU6,SpecValue,COLUMN(J6)-4,FALSE),AU6))</f>
        <v/>
      </c>
      <c r="K6" s="404" t="str">
        <f t="shared" ref="K6" si="6">IF(AV6="","",IF($Z$3="text",VLOOKUP(AV6,SpecValue,COLUMN(K6)-4,FALSE),AV6))</f>
        <v/>
      </c>
      <c r="L6" s="404" t="str">
        <f t="shared" ref="L6" si="7">IF(AW6="","",IF($Z$3="text",VLOOKUP(AW6,SpecValue,COLUMN(L6)-4,FALSE),AW6))</f>
        <v/>
      </c>
      <c r="M6" s="404" t="str">
        <f t="shared" ref="M6" si="8">IF(AX6="","",IF($Z$3="text",VLOOKUP(AX6,SpecValue,COLUMN(M6)-4,FALSE),AX6))</f>
        <v/>
      </c>
      <c r="N6" s="404" t="str">
        <f t="shared" ref="N6" si="9">IF(AY6="","",IF($Z$3="text",VLOOKUP(AY6,SpecValue,COLUMN(N6)-4,FALSE),AY6))</f>
        <v/>
      </c>
      <c r="O6" s="404" t="str">
        <f t="shared" ref="O6" si="10">IF(AZ6="","",IF($Z$3="text",VLOOKUP(AZ6,SpecValue,COLUMN(O6)-4,FALSE),AZ6))</f>
        <v/>
      </c>
      <c r="P6" s="404" t="str">
        <f t="shared" ref="P6" si="11">IF(BA6="","",IF($Z$3="text",VLOOKUP(BA6,SpecValue,COLUMN(P6)-4,FALSE),BA6))</f>
        <v/>
      </c>
      <c r="Q6" s="404" t="str">
        <f t="shared" ref="Q6" si="12">IF(BB6="","",IF($Z$3="text",VLOOKUP(BB6,SpecValue,COLUMN(Q6)-4,FALSE),BB6))</f>
        <v/>
      </c>
      <c r="R6" s="404" t="str">
        <f t="shared" ref="R6" si="13">IF(BC6="","",IF($Z$3="text",VLOOKUP(BC6,SpecValue,COLUMN(R6)-4,FALSE),BC6))</f>
        <v/>
      </c>
      <c r="S6" s="404" t="str">
        <f t="shared" ref="S6" si="14">IF(BD6="","",IF($Z$3="text",VLOOKUP(BD6,SpecValue,COLUMN(S6)-4,FALSE),BD6))</f>
        <v/>
      </c>
      <c r="T6" s="404" t="str">
        <f t="shared" ref="T6" si="15">IF(BE6="","",IF($Z$3="text",VLOOKUP(BE6,SpecValue,COLUMN(T6)-4,FALSE),BE6))</f>
        <v/>
      </c>
      <c r="U6" s="404" t="str">
        <f t="shared" ref="U6" si="16">IF(BF6="","",IF($Z$3="text",VLOOKUP(BF6,SpecValue,COLUMN(U6)-4,FALSE),BF6))</f>
        <v/>
      </c>
      <c r="V6" s="404" t="str">
        <f t="shared" ref="V6" si="17">IF(BG6="","",IF($Z$3="text",VLOOKUP(BG6,SpecValue,COLUMN(V6)-4,FALSE),BG6))</f>
        <v/>
      </c>
      <c r="W6" s="404" t="str">
        <f t="shared" ref="W6" si="18">IF(BH6="","",IF($Z$3="text",VLOOKUP(BH6,SpecValue,COLUMN(W6)-4,FALSE),BH6))</f>
        <v/>
      </c>
      <c r="X6" s="404" t="str">
        <f t="shared" ref="X6" si="19">IF(BI6="","",IF($Z$3="text",VLOOKUP(BI6,SpecValue,COLUMN(X6)-4,FALSE),BI6))</f>
        <v/>
      </c>
      <c r="Y6" s="506" t="str">
        <f t="shared" ref="Y6" si="20">IF(BJ6="","",BJ6)</f>
        <v/>
      </c>
      <c r="Z6" s="517" t="str">
        <f t="shared" ref="Z6:Z12" si="21">IF(BK6="","",IF($Z$3="text",VLOOKUP(BK6,SpecValue,COLUMN(Z6)-4,FALSE),BK6))</f>
        <v/>
      </c>
      <c r="AA6" s="370"/>
      <c r="AB6" s="452"/>
      <c r="AC6" s="370"/>
      <c r="AD6" s="188"/>
      <c r="AE6" s="190"/>
      <c r="AF6" s="191"/>
      <c r="AG6" s="192"/>
      <c r="AH6" s="189"/>
      <c r="AI6" s="349"/>
      <c r="AJ6" s="194"/>
      <c r="AK6" s="193"/>
      <c r="AL6" s="392"/>
      <c r="AM6" s="168"/>
      <c r="AN6" s="393"/>
      <c r="AO6" s="545"/>
      <c r="AP6" s="499"/>
      <c r="AQ6" s="494"/>
      <c r="AR6" s="492"/>
      <c r="AS6" s="495"/>
      <c r="AT6" s="492"/>
      <c r="AU6" s="492"/>
      <c r="AV6" s="498"/>
      <c r="AW6" s="495"/>
      <c r="AX6" s="492"/>
      <c r="AY6" s="495"/>
      <c r="AZ6" s="495"/>
      <c r="BA6" s="495"/>
      <c r="BB6" s="492"/>
      <c r="BC6" s="495"/>
      <c r="BD6" s="491"/>
      <c r="BE6" s="491"/>
      <c r="BF6" s="491"/>
      <c r="BG6" s="491"/>
      <c r="BH6" s="491"/>
      <c r="BI6" s="491"/>
      <c r="BJ6" s="493"/>
      <c r="BK6" s="515"/>
      <c r="BL6" s="380"/>
      <c r="BM6" s="394">
        <f t="shared" ref="BM6" si="22">MATCH(Y6,Prod._code,0)</f>
        <v>907</v>
      </c>
    </row>
    <row r="7" spans="1:66" s="394" customFormat="1" ht="33.6" customHeight="1" x14ac:dyDescent="0.35">
      <c r="A7" s="340" t="str">
        <f t="shared" ref="A7:A12" si="23">IF(AO7="","",IF($BJ7="","",AO7))</f>
        <v/>
      </c>
      <c r="B7" s="516" t="str">
        <f>IF(AP7="","",IF($BJ7="","",AP7))</f>
        <v/>
      </c>
      <c r="C7" s="340"/>
      <c r="D7" s="340"/>
      <c r="E7" s="340"/>
      <c r="F7" s="404" t="str">
        <f t="shared" ref="F7:F12" si="24">IF(AQ7="","",IF($Z$3="text",VLOOKUP(AQ7,SpecValue,COLUMN(F7)-4,FALSE),AQ7))</f>
        <v/>
      </c>
      <c r="G7" s="404" t="str">
        <f t="shared" ref="G7:G12" si="25">IF(AR7="","",IF($Z$3="text",VLOOKUP(AR7,SpecValue,COLUMN(G7)-4,FALSE),AR7))</f>
        <v/>
      </c>
      <c r="H7" s="404" t="str">
        <f t="shared" ref="H7:H12" si="26">IF(AS7="","",IF($Z$3="text",VLOOKUP(AS7,SpecValue,COLUMN(H7)-4,FALSE),AS7))</f>
        <v/>
      </c>
      <c r="I7" s="404" t="str">
        <f t="shared" ref="I7:I12" si="27">IF(AT7="","",IF($Z$3="text",VLOOKUP(AT7,SpecValue,COLUMN(I7)-4,FALSE),AT7))</f>
        <v/>
      </c>
      <c r="J7" s="404" t="str">
        <f t="shared" ref="J7:J12" si="28">IF(AU7="","",IF($Z$3="text",VLOOKUP(AU7,SpecValue,COLUMN(J7)-4,FALSE),AU7))</f>
        <v/>
      </c>
      <c r="K7" s="404" t="str">
        <f t="shared" ref="K7:K12" si="29">IF(AV7="","",IF($Z$3="text",VLOOKUP(AV7,SpecValue,COLUMN(K7)-4,FALSE),AV7))</f>
        <v/>
      </c>
      <c r="L7" s="404" t="str">
        <f t="shared" ref="L7:L12" si="30">IF(AW7="","",IF($Z$3="text",VLOOKUP(AW7,SpecValue,COLUMN(L7)-4,FALSE),AW7))</f>
        <v/>
      </c>
      <c r="M7" s="404" t="str">
        <f t="shared" ref="M7:M12" si="31">IF(AX7="","",IF($Z$3="text",VLOOKUP(AX7,SpecValue,COLUMN(M7)-4,FALSE),AX7))</f>
        <v/>
      </c>
      <c r="N7" s="404" t="str">
        <f t="shared" ref="N7:N12" si="32">IF(AY7="","",IF($Z$3="text",VLOOKUP(AY7,SpecValue,COLUMN(N7)-4,FALSE),AY7))</f>
        <v/>
      </c>
      <c r="O7" s="404" t="str">
        <f t="shared" ref="O7:O12" si="33">IF(AZ7="","",IF($Z$3="text",VLOOKUP(AZ7,SpecValue,COLUMN(O7)-4,FALSE),AZ7))</f>
        <v/>
      </c>
      <c r="P7" s="404" t="str">
        <f t="shared" ref="P7:P12" si="34">IF(BA7="","",IF($Z$3="text",VLOOKUP(BA7,SpecValue,COLUMN(P7)-4,FALSE),BA7))</f>
        <v/>
      </c>
      <c r="Q7" s="404" t="str">
        <f t="shared" ref="Q7:Q12" si="35">IF(BB7="","",IF($Z$3="text",VLOOKUP(BB7,SpecValue,COLUMN(Q7)-4,FALSE),BB7))</f>
        <v/>
      </c>
      <c r="R7" s="404" t="str">
        <f t="shared" ref="R7:R12" si="36">IF(BC7="","",IF($Z$3="text",VLOOKUP(BC7,SpecValue,COLUMN(R7)-4,FALSE),BC7))</f>
        <v/>
      </c>
      <c r="S7" s="404" t="str">
        <f t="shared" ref="S7:S12" si="37">IF(BD7="","",IF($Z$3="text",VLOOKUP(BD7,SpecValue,COLUMN(S7)-4,FALSE),BD7))</f>
        <v/>
      </c>
      <c r="T7" s="404" t="str">
        <f t="shared" ref="T7:T12" si="38">IF(BE7="","",IF($Z$3="text",VLOOKUP(BE7,SpecValue,COLUMN(T7)-4,FALSE),BE7))</f>
        <v/>
      </c>
      <c r="U7" s="404" t="str">
        <f t="shared" ref="U7:U12" si="39">IF(BF7="","",IF($Z$3="text",VLOOKUP(BF7,SpecValue,COLUMN(U7)-4,FALSE),BF7))</f>
        <v/>
      </c>
      <c r="V7" s="404" t="str">
        <f t="shared" ref="V7:V8" si="40">IF(BG7="","",IF($Z$3="text",VLOOKUP(BG7,SpecValue,COLUMN(V7)-4,FALSE),BG7))</f>
        <v/>
      </c>
      <c r="W7" s="404" t="str">
        <f t="shared" ref="W7:W12" si="41">IF(BH7="","",IF($Z$3="text",VLOOKUP(BH7,SpecValue,COLUMN(W7)-4,FALSE),BH7))</f>
        <v/>
      </c>
      <c r="X7" s="404" t="str">
        <f t="shared" ref="X7:X12" si="42">IF(BI7="","",IF($Z$3="text",VLOOKUP(BI7,SpecValue,COLUMN(X7)-4,FALSE),BI7))</f>
        <v/>
      </c>
      <c r="Y7" s="506" t="str">
        <f t="shared" ref="Y7:Y12" si="43">IF(BJ7="","",BJ7)</f>
        <v/>
      </c>
      <c r="Z7" s="517" t="str">
        <f t="shared" si="21"/>
        <v/>
      </c>
      <c r="AA7" s="370"/>
      <c r="AB7" s="452"/>
      <c r="AC7" s="370"/>
      <c r="AD7" s="344"/>
      <c r="AE7" s="346"/>
      <c r="AF7" s="347"/>
      <c r="AG7" s="348"/>
      <c r="AH7" s="345"/>
      <c r="AI7" s="349"/>
      <c r="AJ7" s="350"/>
      <c r="AK7" s="351"/>
      <c r="AL7" s="392"/>
      <c r="AM7" s="352"/>
      <c r="AN7" s="393"/>
      <c r="AO7" s="545"/>
      <c r="AP7" s="499"/>
      <c r="AQ7" s="494"/>
      <c r="AR7" s="492"/>
      <c r="AS7" s="495"/>
      <c r="AT7" s="492"/>
      <c r="AU7" s="492"/>
      <c r="AV7" s="498"/>
      <c r="AW7" s="495"/>
      <c r="AX7" s="492"/>
      <c r="AY7" s="495"/>
      <c r="AZ7" s="495"/>
      <c r="BA7" s="495"/>
      <c r="BB7" s="492"/>
      <c r="BC7" s="495"/>
      <c r="BD7" s="491"/>
      <c r="BE7" s="491"/>
      <c r="BF7" s="491"/>
      <c r="BG7" s="491"/>
      <c r="BH7" s="491"/>
      <c r="BI7" s="491"/>
      <c r="BJ7" s="391"/>
      <c r="BK7" s="515"/>
      <c r="BL7" s="380"/>
      <c r="BM7" s="394">
        <f t="shared" ref="BM7:BM9" si="44">MATCH(Y7,Prod._code,0)</f>
        <v>907</v>
      </c>
    </row>
    <row r="8" spans="1:66" s="543" customFormat="1" ht="33.6" customHeight="1" x14ac:dyDescent="0.35">
      <c r="A8" s="530" t="str">
        <f t="shared" si="23"/>
        <v/>
      </c>
      <c r="B8" s="341" t="str">
        <f t="shared" ref="B8:B12" si="45">IF(AP8="","",IF($BJ8="","",AP8))</f>
        <v/>
      </c>
      <c r="C8" s="530"/>
      <c r="D8" s="530"/>
      <c r="E8" s="530"/>
      <c r="F8" s="517" t="str">
        <f t="shared" si="24"/>
        <v/>
      </c>
      <c r="G8" s="517" t="str">
        <f t="shared" si="25"/>
        <v/>
      </c>
      <c r="H8" s="517" t="str">
        <f t="shared" si="26"/>
        <v/>
      </c>
      <c r="I8" s="517" t="str">
        <f t="shared" si="27"/>
        <v/>
      </c>
      <c r="J8" s="517" t="str">
        <f t="shared" si="28"/>
        <v/>
      </c>
      <c r="K8" s="517" t="str">
        <f t="shared" si="29"/>
        <v/>
      </c>
      <c r="L8" s="517" t="str">
        <f t="shared" si="30"/>
        <v/>
      </c>
      <c r="M8" s="517" t="str">
        <f>IF(AX8="","",IF($Z$3="text",VLOOKUP(AX8,SpecValue,COLUMN(M8)-4,FALSE),AX8))</f>
        <v/>
      </c>
      <c r="N8" s="517" t="str">
        <f t="shared" si="32"/>
        <v/>
      </c>
      <c r="O8" s="517" t="str">
        <f t="shared" si="33"/>
        <v/>
      </c>
      <c r="P8" s="517" t="str">
        <f t="shared" si="34"/>
        <v/>
      </c>
      <c r="Q8" s="404" t="str">
        <f t="shared" si="35"/>
        <v/>
      </c>
      <c r="R8" s="517" t="str">
        <f t="shared" si="36"/>
        <v/>
      </c>
      <c r="S8" s="517" t="str">
        <f t="shared" si="37"/>
        <v/>
      </c>
      <c r="T8" s="517" t="str">
        <f t="shared" si="38"/>
        <v/>
      </c>
      <c r="U8" s="517" t="str">
        <f t="shared" si="39"/>
        <v/>
      </c>
      <c r="V8" s="517" t="str">
        <f t="shared" si="40"/>
        <v/>
      </c>
      <c r="W8" s="517" t="str">
        <f t="shared" si="41"/>
        <v/>
      </c>
      <c r="X8" s="517" t="str">
        <f t="shared" si="42"/>
        <v/>
      </c>
      <c r="Y8" s="551" t="str">
        <f t="shared" si="43"/>
        <v/>
      </c>
      <c r="Z8" s="517" t="str">
        <f t="shared" si="21"/>
        <v/>
      </c>
      <c r="AA8" s="370"/>
      <c r="AB8" s="452"/>
      <c r="AC8" s="370"/>
      <c r="AD8" s="370"/>
      <c r="AE8" s="532"/>
      <c r="AF8" s="533"/>
      <c r="AG8" s="534"/>
      <c r="AH8" s="535"/>
      <c r="AI8" s="536"/>
      <c r="AJ8" s="537"/>
      <c r="AK8" s="538"/>
      <c r="AL8" s="539"/>
      <c r="AM8" s="540"/>
      <c r="AN8" s="541"/>
      <c r="AO8" s="545"/>
      <c r="AP8" s="499"/>
      <c r="AQ8" s="494"/>
      <c r="AR8" s="492"/>
      <c r="AS8" s="495"/>
      <c r="AT8" s="492"/>
      <c r="AU8" s="492"/>
      <c r="AV8" s="498"/>
      <c r="AW8" s="495"/>
      <c r="AX8" s="492"/>
      <c r="AY8" s="495"/>
      <c r="AZ8" s="495"/>
      <c r="BA8" s="495"/>
      <c r="BB8" s="492"/>
      <c r="BC8" s="495"/>
      <c r="BD8" s="491"/>
      <c r="BE8" s="491"/>
      <c r="BF8" s="491"/>
      <c r="BG8" s="491"/>
      <c r="BH8" s="491"/>
      <c r="BI8" s="491"/>
      <c r="BJ8" s="544"/>
      <c r="BK8" s="515"/>
      <c r="BL8" s="380"/>
      <c r="BM8" s="543">
        <f t="shared" si="44"/>
        <v>907</v>
      </c>
    </row>
    <row r="9" spans="1:66" s="543" customFormat="1" ht="33.6" customHeight="1" x14ac:dyDescent="0.35">
      <c r="A9" s="530" t="str">
        <f t="shared" si="23"/>
        <v/>
      </c>
      <c r="B9" s="341" t="str">
        <f t="shared" si="45"/>
        <v/>
      </c>
      <c r="C9" s="531"/>
      <c r="D9" s="531"/>
      <c r="E9" s="531"/>
      <c r="F9" s="517" t="str">
        <f t="shared" si="24"/>
        <v/>
      </c>
      <c r="G9" s="517" t="str">
        <f t="shared" si="25"/>
        <v/>
      </c>
      <c r="H9" s="517" t="str">
        <f t="shared" si="26"/>
        <v/>
      </c>
      <c r="I9" s="517" t="str">
        <f t="shared" si="27"/>
        <v/>
      </c>
      <c r="J9" s="517" t="str">
        <f t="shared" si="28"/>
        <v/>
      </c>
      <c r="K9" s="517" t="str">
        <f t="shared" si="29"/>
        <v/>
      </c>
      <c r="L9" s="517" t="str">
        <f t="shared" si="30"/>
        <v/>
      </c>
      <c r="M9" s="517" t="str">
        <f t="shared" si="31"/>
        <v/>
      </c>
      <c r="N9" s="517" t="str">
        <f t="shared" si="32"/>
        <v/>
      </c>
      <c r="O9" s="517" t="str">
        <f t="shared" si="33"/>
        <v/>
      </c>
      <c r="P9" s="517" t="str">
        <f t="shared" si="34"/>
        <v/>
      </c>
      <c r="Q9" s="517" t="str">
        <f t="shared" si="35"/>
        <v/>
      </c>
      <c r="R9" s="517" t="str">
        <f t="shared" si="36"/>
        <v/>
      </c>
      <c r="S9" s="517" t="str">
        <f t="shared" si="37"/>
        <v/>
      </c>
      <c r="T9" s="517" t="str">
        <f t="shared" si="38"/>
        <v/>
      </c>
      <c r="U9" s="517" t="str">
        <f t="shared" si="39"/>
        <v/>
      </c>
      <c r="V9" s="517" t="str">
        <f>IF(BG9="","",IF($Z$3="text",VLOOKUP(BG9,SpecValue,COLUMN(V9)-4,FALSE),BG9))</f>
        <v/>
      </c>
      <c r="W9" s="517" t="str">
        <f t="shared" si="41"/>
        <v/>
      </c>
      <c r="X9" s="517" t="str">
        <f t="shared" si="42"/>
        <v/>
      </c>
      <c r="Y9" s="551" t="str">
        <f t="shared" si="43"/>
        <v/>
      </c>
      <c r="Z9" s="517" t="str">
        <f t="shared" si="21"/>
        <v/>
      </c>
      <c r="AA9" s="370"/>
      <c r="AB9" s="452"/>
      <c r="AC9" s="370"/>
      <c r="AD9" s="370"/>
      <c r="AE9" s="532"/>
      <c r="AF9" s="533"/>
      <c r="AG9" s="534"/>
      <c r="AH9" s="535"/>
      <c r="AI9" s="536"/>
      <c r="AJ9" s="537"/>
      <c r="AK9" s="538"/>
      <c r="AL9" s="539"/>
      <c r="AM9" s="540"/>
      <c r="AN9" s="541"/>
      <c r="AO9" s="545"/>
      <c r="AP9" s="499"/>
      <c r="AQ9" s="494"/>
      <c r="AR9" s="492"/>
      <c r="AS9" s="495"/>
      <c r="AT9" s="492"/>
      <c r="AU9" s="492"/>
      <c r="AV9" s="498"/>
      <c r="AW9" s="495"/>
      <c r="AX9" s="492"/>
      <c r="AY9" s="495"/>
      <c r="AZ9" s="495"/>
      <c r="BA9" s="495"/>
      <c r="BB9" s="492"/>
      <c r="BC9" s="495"/>
      <c r="BD9" s="491"/>
      <c r="BE9" s="491"/>
      <c r="BF9" s="491"/>
      <c r="BG9" s="491"/>
      <c r="BH9" s="491"/>
      <c r="BI9" s="491"/>
      <c r="BJ9" s="542"/>
      <c r="BK9" s="515"/>
      <c r="BL9" s="380"/>
      <c r="BM9" s="543">
        <f t="shared" si="44"/>
        <v>907</v>
      </c>
    </row>
    <row r="10" spans="1:66" ht="28.8" customHeight="1" x14ac:dyDescent="0.3">
      <c r="A10" s="340" t="str">
        <f t="shared" si="23"/>
        <v/>
      </c>
      <c r="B10" s="341" t="str">
        <f t="shared" si="45"/>
        <v/>
      </c>
      <c r="C10" s="342"/>
      <c r="D10" s="342"/>
      <c r="E10" s="342"/>
      <c r="F10" s="404" t="str">
        <f t="shared" si="24"/>
        <v/>
      </c>
      <c r="G10" s="404" t="str">
        <f t="shared" si="25"/>
        <v/>
      </c>
      <c r="H10" s="404" t="str">
        <f t="shared" si="26"/>
        <v/>
      </c>
      <c r="I10" s="404" t="str">
        <f t="shared" si="27"/>
        <v/>
      </c>
      <c r="J10" s="404" t="str">
        <f t="shared" si="28"/>
        <v/>
      </c>
      <c r="K10" s="404" t="str">
        <f t="shared" si="29"/>
        <v/>
      </c>
      <c r="L10" s="404" t="str">
        <f t="shared" si="30"/>
        <v/>
      </c>
      <c r="M10" s="404" t="str">
        <f t="shared" si="31"/>
        <v/>
      </c>
      <c r="N10" s="404" t="str">
        <f t="shared" si="32"/>
        <v/>
      </c>
      <c r="O10" s="404" t="str">
        <f t="shared" si="33"/>
        <v/>
      </c>
      <c r="P10" s="404" t="str">
        <f t="shared" si="34"/>
        <v/>
      </c>
      <c r="Q10" s="404" t="str">
        <f t="shared" si="35"/>
        <v/>
      </c>
      <c r="R10" s="404" t="str">
        <f>IF(BC10="","",IF($Z$3="text",VLOOKUP(BC10,SpecValue,COLUMN(R10)-4,FALSE),BC10))</f>
        <v/>
      </c>
      <c r="S10" s="404" t="str">
        <f t="shared" si="37"/>
        <v/>
      </c>
      <c r="T10" s="404" t="str">
        <f t="shared" si="38"/>
        <v/>
      </c>
      <c r="U10" s="404" t="str">
        <f t="shared" si="39"/>
        <v/>
      </c>
      <c r="V10" s="404" t="str">
        <f t="shared" ref="V10:V12" si="46">IF(BG10="","",IF($Z$3="text",VLOOKUP(BG10,SpecValue,COLUMN(V10)-4,FALSE),BG10))</f>
        <v/>
      </c>
      <c r="W10" s="404" t="str">
        <f t="shared" si="41"/>
        <v/>
      </c>
      <c r="X10" s="404" t="str">
        <f t="shared" si="42"/>
        <v/>
      </c>
      <c r="Y10" s="458" t="str">
        <f t="shared" si="43"/>
        <v/>
      </c>
      <c r="Z10" s="517" t="str">
        <f t="shared" si="21"/>
        <v/>
      </c>
      <c r="AA10" s="370"/>
      <c r="AB10" s="452"/>
      <c r="AC10" s="370"/>
      <c r="AD10" s="188"/>
      <c r="AE10" s="190"/>
      <c r="AF10" s="191"/>
      <c r="AG10" s="192"/>
      <c r="AH10" s="189"/>
      <c r="AI10" s="349"/>
      <c r="AJ10" s="194"/>
      <c r="AK10" s="193"/>
      <c r="AL10" s="392"/>
      <c r="AM10" s="168"/>
      <c r="AN10" s="302"/>
      <c r="AO10" s="545"/>
      <c r="AP10" s="550"/>
      <c r="AQ10" s="548"/>
      <c r="AR10" s="547"/>
      <c r="AS10" s="549"/>
      <c r="AT10" s="547"/>
      <c r="AU10" s="547"/>
      <c r="AV10" s="498"/>
      <c r="AW10" s="549"/>
      <c r="AX10" s="547"/>
      <c r="AY10" s="549"/>
      <c r="AZ10" s="549"/>
      <c r="BA10" s="549"/>
      <c r="BB10" s="547"/>
      <c r="BC10" s="549"/>
      <c r="BD10" s="546"/>
      <c r="BE10" s="546"/>
      <c r="BF10" s="546"/>
      <c r="BG10" s="546"/>
      <c r="BH10" s="546"/>
      <c r="BI10" s="546"/>
      <c r="BJ10" s="391"/>
      <c r="BK10" s="515"/>
      <c r="BL10" s="380"/>
    </row>
    <row r="11" spans="1:66" ht="28.8" customHeight="1" x14ac:dyDescent="0.3">
      <c r="A11" s="340" t="str">
        <f t="shared" si="23"/>
        <v/>
      </c>
      <c r="B11" s="341" t="str">
        <f t="shared" si="45"/>
        <v/>
      </c>
      <c r="C11" s="342"/>
      <c r="D11" s="342"/>
      <c r="E11" s="342"/>
      <c r="F11" s="404" t="str">
        <f t="shared" si="24"/>
        <v/>
      </c>
      <c r="G11" s="404" t="str">
        <f t="shared" si="25"/>
        <v/>
      </c>
      <c r="H11" s="404" t="str">
        <f t="shared" si="26"/>
        <v/>
      </c>
      <c r="I11" s="404" t="str">
        <f t="shared" si="27"/>
        <v/>
      </c>
      <c r="J11" s="404" t="str">
        <f t="shared" si="28"/>
        <v/>
      </c>
      <c r="K11" s="404" t="str">
        <f t="shared" si="29"/>
        <v/>
      </c>
      <c r="L11" s="404" t="str">
        <f t="shared" si="30"/>
        <v/>
      </c>
      <c r="M11" s="404" t="str">
        <f t="shared" si="31"/>
        <v/>
      </c>
      <c r="N11" s="404" t="str">
        <f t="shared" si="32"/>
        <v/>
      </c>
      <c r="O11" s="404" t="str">
        <f t="shared" si="33"/>
        <v/>
      </c>
      <c r="P11" s="404" t="str">
        <f t="shared" si="34"/>
        <v/>
      </c>
      <c r="Q11" s="404" t="str">
        <f t="shared" si="35"/>
        <v/>
      </c>
      <c r="R11" s="404" t="str">
        <f t="shared" si="36"/>
        <v/>
      </c>
      <c r="S11" s="404" t="str">
        <f t="shared" si="37"/>
        <v/>
      </c>
      <c r="T11" s="404" t="str">
        <f t="shared" si="38"/>
        <v/>
      </c>
      <c r="U11" s="404" t="str">
        <f t="shared" si="39"/>
        <v/>
      </c>
      <c r="V11" s="404" t="str">
        <f t="shared" si="46"/>
        <v/>
      </c>
      <c r="W11" s="404" t="str">
        <f t="shared" si="41"/>
        <v/>
      </c>
      <c r="X11" s="404" t="str">
        <f t="shared" si="42"/>
        <v/>
      </c>
      <c r="Y11" s="458" t="str">
        <f t="shared" si="43"/>
        <v/>
      </c>
      <c r="Z11" s="517" t="str">
        <f t="shared" si="21"/>
        <v/>
      </c>
      <c r="AA11" s="370"/>
      <c r="AB11" s="452"/>
      <c r="AC11" s="370"/>
      <c r="AD11" s="188"/>
      <c r="AE11" s="190"/>
      <c r="AF11" s="191"/>
      <c r="AG11" s="192"/>
      <c r="AH11" s="189"/>
      <c r="AI11" s="349"/>
      <c r="AJ11" s="194"/>
      <c r="AK11" s="193"/>
      <c r="AL11" s="392"/>
      <c r="AM11" s="168"/>
      <c r="AN11" s="302"/>
      <c r="AO11" s="545"/>
      <c r="AP11" s="550"/>
      <c r="AQ11" s="548"/>
      <c r="AR11" s="547"/>
      <c r="AS11" s="549"/>
      <c r="AT11" s="547"/>
      <c r="AU11" s="547"/>
      <c r="AV11" s="498"/>
      <c r="AW11" s="549"/>
      <c r="AX11" s="547"/>
      <c r="AY11" s="549"/>
      <c r="AZ11" s="549"/>
      <c r="BA11" s="549"/>
      <c r="BB11" s="547"/>
      <c r="BC11" s="549"/>
      <c r="BD11" s="546"/>
      <c r="BE11" s="546"/>
      <c r="BF11" s="546"/>
      <c r="BG11" s="546"/>
      <c r="BH11" s="546"/>
      <c r="BI11" s="546"/>
      <c r="BJ11" s="391"/>
      <c r="BK11" s="515"/>
      <c r="BL11" s="380"/>
    </row>
    <row r="12" spans="1:66" ht="28.8" customHeight="1" x14ac:dyDescent="0.3">
      <c r="A12" s="340" t="str">
        <f t="shared" si="23"/>
        <v/>
      </c>
      <c r="B12" s="341" t="str">
        <f t="shared" si="45"/>
        <v/>
      </c>
      <c r="C12" s="342"/>
      <c r="D12" s="342"/>
      <c r="E12" s="342"/>
      <c r="F12" s="404" t="str">
        <f t="shared" si="24"/>
        <v/>
      </c>
      <c r="G12" s="404" t="str">
        <f t="shared" si="25"/>
        <v/>
      </c>
      <c r="H12" s="404" t="str">
        <f t="shared" si="26"/>
        <v/>
      </c>
      <c r="I12" s="404" t="str">
        <f t="shared" si="27"/>
        <v/>
      </c>
      <c r="J12" s="404" t="str">
        <f t="shared" si="28"/>
        <v/>
      </c>
      <c r="K12" s="404" t="str">
        <f t="shared" si="29"/>
        <v/>
      </c>
      <c r="L12" s="404" t="str">
        <f t="shared" si="30"/>
        <v/>
      </c>
      <c r="M12" s="404" t="str">
        <f t="shared" si="31"/>
        <v/>
      </c>
      <c r="N12" s="404" t="str">
        <f t="shared" si="32"/>
        <v/>
      </c>
      <c r="O12" s="404" t="str">
        <f t="shared" si="33"/>
        <v/>
      </c>
      <c r="P12" s="404" t="str">
        <f t="shared" si="34"/>
        <v/>
      </c>
      <c r="Q12" s="404" t="str">
        <f t="shared" si="35"/>
        <v/>
      </c>
      <c r="R12" s="404" t="str">
        <f t="shared" si="36"/>
        <v/>
      </c>
      <c r="S12" s="404" t="str">
        <f t="shared" si="37"/>
        <v/>
      </c>
      <c r="T12" s="404" t="str">
        <f t="shared" si="38"/>
        <v/>
      </c>
      <c r="U12" s="404" t="str">
        <f t="shared" si="39"/>
        <v/>
      </c>
      <c r="V12" s="404" t="str">
        <f t="shared" si="46"/>
        <v/>
      </c>
      <c r="W12" s="404" t="str">
        <f t="shared" si="41"/>
        <v/>
      </c>
      <c r="X12" s="404" t="str">
        <f t="shared" si="42"/>
        <v/>
      </c>
      <c r="Y12" s="458" t="str">
        <f t="shared" si="43"/>
        <v/>
      </c>
      <c r="Z12" s="517" t="str">
        <f t="shared" si="21"/>
        <v/>
      </c>
      <c r="AA12" s="370"/>
      <c r="AB12" s="452"/>
      <c r="AC12" s="370"/>
      <c r="AD12" s="188"/>
      <c r="AE12" s="190"/>
      <c r="AF12" s="191"/>
      <c r="AG12" s="192"/>
      <c r="AH12" s="189"/>
      <c r="AI12" s="349"/>
      <c r="AJ12" s="194"/>
      <c r="AK12" s="193"/>
      <c r="AL12" s="392"/>
      <c r="AM12" s="168"/>
      <c r="AN12" s="302"/>
      <c r="AO12" s="545"/>
      <c r="AP12" s="550"/>
      <c r="AQ12" s="548"/>
      <c r="AR12" s="547"/>
      <c r="AS12" s="549"/>
      <c r="AT12" s="547"/>
      <c r="AU12" s="547"/>
      <c r="AV12" s="498"/>
      <c r="AW12" s="549"/>
      <c r="AX12" s="547"/>
      <c r="AY12" s="549"/>
      <c r="AZ12" s="549"/>
      <c r="BA12" s="549"/>
      <c r="BB12" s="547"/>
      <c r="BC12" s="549"/>
      <c r="BD12" s="546"/>
      <c r="BE12" s="546"/>
      <c r="BF12" s="546"/>
      <c r="BG12" s="546"/>
      <c r="BH12" s="546"/>
      <c r="BI12" s="546"/>
      <c r="BJ12" s="391"/>
      <c r="BK12" s="515"/>
      <c r="BL12" s="380"/>
    </row>
    <row r="13" spans="1:66" s="394" customFormat="1" ht="36" customHeight="1" x14ac:dyDescent="0.35">
      <c r="A13" s="340" t="str">
        <f t="shared" ref="A13" si="47">IF(AO13="","",IF($BJ13="","",AO13))</f>
        <v/>
      </c>
      <c r="B13" s="341" t="str">
        <f t="shared" ref="B13" si="48">IF(AP13="","",IF($BJ13="","",AP13))</f>
        <v/>
      </c>
      <c r="C13" s="342"/>
      <c r="D13" s="342"/>
      <c r="E13" s="342"/>
      <c r="F13" s="517" t="str">
        <f t="shared" ref="F13" si="49">IF(AQ13="","",IF($Z$3="text",VLOOKUP(AQ13,SpecValue,COLUMN(F13)-4,FALSE),AQ13))</f>
        <v/>
      </c>
      <c r="G13" s="517" t="str">
        <f t="shared" ref="G13" si="50">IF(AR13="","",IF($Z$3="text",VLOOKUP(AR13,SpecValue,COLUMN(G13)-4,FALSE),AR13))</f>
        <v/>
      </c>
      <c r="H13" s="517" t="str">
        <f t="shared" ref="H13" si="51">IF(AS13="","",IF($Z$3="text",VLOOKUP(AS13,SpecValue,COLUMN(H13)-4,FALSE),AS13))</f>
        <v/>
      </c>
      <c r="I13" s="517" t="str">
        <f t="shared" ref="I13" si="52">IF(AT13="","",IF($Z$3="text",VLOOKUP(AT13,SpecValue,COLUMN(I13)-4,FALSE),AT13))</f>
        <v/>
      </c>
      <c r="J13" s="517" t="str">
        <f t="shared" ref="J13" si="53">IF(AU13="","",IF($Z$3="text",VLOOKUP(AU13,SpecValue,COLUMN(J13)-4,FALSE),AU13))</f>
        <v/>
      </c>
      <c r="K13" s="517" t="str">
        <f t="shared" ref="K13" si="54">IF(AV13="","",IF($Z$3="text",VLOOKUP(AV13,SpecValue,COLUMN(K13)-4,FALSE),AV13))</f>
        <v/>
      </c>
      <c r="L13" s="517" t="str">
        <f t="shared" ref="L13" si="55">IF(AW13="","",IF($Z$3="text",VLOOKUP(AW13,SpecValue,COLUMN(L13)-4,FALSE),AW13))</f>
        <v/>
      </c>
      <c r="M13" s="517" t="str">
        <f t="shared" ref="M13" si="56">IF(AX13="","",IF($Z$3="text",VLOOKUP(AX13,SpecValue,COLUMN(M13)-4,FALSE),AX13))</f>
        <v/>
      </c>
      <c r="N13" s="517" t="str">
        <f t="shared" ref="N13" si="57">IF(AY13="","",IF($Z$3="text",VLOOKUP(AY13,SpecValue,COLUMN(N13)-4,FALSE),AY13))</f>
        <v/>
      </c>
      <c r="O13" s="517" t="str">
        <f t="shared" ref="O13" si="58">IF(AZ13="","",IF($Z$3="text",VLOOKUP(AZ13,SpecValue,COLUMN(O13)-4,FALSE),AZ13))</f>
        <v/>
      </c>
      <c r="P13" s="517" t="str">
        <f t="shared" ref="P13" si="59">IF(BA13="","",IF($Z$3="text",VLOOKUP(BA13,SpecValue,COLUMN(P13)-4,FALSE),BA13))</f>
        <v/>
      </c>
      <c r="Q13" s="517" t="str">
        <f t="shared" ref="Q13" si="60">IF(BB13="","",IF($Z$3="text",VLOOKUP(BB13,SpecValue,COLUMN(Q13)-4,FALSE),BB13))</f>
        <v/>
      </c>
      <c r="R13" s="517" t="str">
        <f t="shared" ref="R13" si="61">IF(BC13="","",IF($Z$3="text",VLOOKUP(BC13,SpecValue,COLUMN(R13)-4,FALSE),BC13))</f>
        <v/>
      </c>
      <c r="S13" s="517" t="str">
        <f t="shared" ref="S13" si="62">IF(BD13="","",IF($Z$3="text",VLOOKUP(BD13,SpecValue,COLUMN(S13)-4,FALSE),BD13))</f>
        <v/>
      </c>
      <c r="T13" s="517" t="str">
        <f t="shared" ref="T13" si="63">IF(BE13="","",IF($Z$3="text",VLOOKUP(BE13,SpecValue,COLUMN(T13)-4,FALSE),BE13))</f>
        <v/>
      </c>
      <c r="U13" s="517" t="str">
        <f t="shared" ref="U13" si="64">IF(BF13="","",IF($Z$3="text",VLOOKUP(BF13,SpecValue,COLUMN(U13)-4,FALSE),BF13))</f>
        <v/>
      </c>
      <c r="V13" s="517" t="str">
        <f t="shared" ref="V13" si="65">IF(BG13="","",IF($Z$3="text",VLOOKUP(BG13,SpecValue,COLUMN(V13)-4,FALSE),BG13))</f>
        <v/>
      </c>
      <c r="W13" s="517" t="str">
        <f t="shared" ref="W13" si="66">IF(BH13="","",IF($Z$3="text",VLOOKUP(BH13,SpecValue,COLUMN(W13)-4,FALSE),BH13))</f>
        <v/>
      </c>
      <c r="X13" s="517" t="str">
        <f t="shared" ref="X13" si="67">IF(BI13="","",IF($Z$3="text",VLOOKUP(BI13,SpecValue,COLUMN(X13)-4,FALSE),BI13))</f>
        <v/>
      </c>
      <c r="Y13" s="506" t="str">
        <f t="shared" ref="Y13" si="68">IF(BJ13="","",BJ13)</f>
        <v/>
      </c>
      <c r="Z13" s="517" t="str">
        <f t="shared" ref="Z13:Z14" si="69">IF(BK13="","",IF($Z$3="text",VLOOKUP(BK13,SpecValue,COLUMN(Z13)-4,FALSE),BK13))</f>
        <v/>
      </c>
      <c r="AA13" s="370" t="str">
        <f t="shared" ref="AA13" si="70">IF(BL13="","",BL13)</f>
        <v/>
      </c>
      <c r="AB13" s="452"/>
      <c r="AC13" s="370" t="str">
        <f>IF(ISNUMBER(AB13),VLOOKUP(AB13,[4]!EUTC_Product_nr.,3,FALSE),"")</f>
        <v/>
      </c>
      <c r="AD13" s="344" t="str">
        <f>IF(AH13="",IF(AG13="------------------","",IF(ISERROR(VLOOKUP(AG13,'[4] eingetragene Codes (Homepage)'!SpezEingetr,2,FALSE)),"neue Spezif.","s.Prod.: "&amp;RIGHT("00000"&amp;VLOOKUP(AG13,'[4] eingetragene Codes (Homepage)'!SpezEingetr,2,FALSE),6))),"Spez s.ob "&amp;AH13)</f>
        <v/>
      </c>
      <c r="AE13" s="346" t="str">
        <f t="shared" ref="AE13" si="71">IF(Y13="","",VALUE(Y13))</f>
        <v/>
      </c>
      <c r="AF13" s="347" t="str">
        <f>IF(AD13="","",IF(LEFT(AD13,9)="neue Spez",IF(ISERROR(VLOOKUP(AE13,'[4] eingetragene Codes (Homepage)'!$Z$26:$Z$805,1,FALSE)),"OK","PC Falsch"),"Falsch"))</f>
        <v/>
      </c>
      <c r="AG13" s="348" t="str">
        <f t="shared" ref="AG13" si="72">AQ13&amp;"-"&amp;AR13&amp;"-"&amp;AS13&amp;"-"&amp;AT13&amp;"-"&amp;AU13&amp;"-"&amp;AV13&amp;"-"&amp;AW13&amp;"-"&amp;AX13&amp;"-"&amp;AY13&amp;"-"&amp;AZ13&amp;"-"&amp;BA13&amp;"-"&amp;BB13&amp;"-"&amp;BC13&amp;"-"&amp;BD13&amp;"-"&amp;BE13&amp;"-"&amp;BF13&amp;"-"&amp;BG13&amp;"-"&amp;BH13&amp;"-"&amp;BI13</f>
        <v>------------------</v>
      </c>
      <c r="AH13" s="345" t="str">
        <f>IF(AG13="------------------","",IF(ISERROR(VLOOKUP(AG13,AG$5:AL11,1,FALSE)),"","= Zeile "&amp;(VLOOKUP(AG13,AG$5:AL11,6,FALSE)+5)))</f>
        <v/>
      </c>
      <c r="AI13" s="349" t="str">
        <f>IF(Y13="","",IF(ISERROR(VLOOKUP(TEXT(Y13,"000000"),eingetragenePC,1,FALSE)),IF(ISNUMBER(VLOOKUP(#REF!,Y$4:Y11,1,FALSE)),"Nr.s.oben","ok"),"Nr.eingetragen"))</f>
        <v/>
      </c>
      <c r="AJ13" s="350" t="str">
        <f t="shared" ref="AJ13" si="73">IF(A13="","",A13)</f>
        <v/>
      </c>
      <c r="AK13" s="351" t="str">
        <f t="shared" ref="AK13" si="74">IF(Y13="","",Y13)</f>
        <v/>
      </c>
      <c r="AL13" s="392">
        <f>AL11+1</f>
        <v>1</v>
      </c>
      <c r="AM13" s="352"/>
      <c r="AN13" s="393"/>
      <c r="AO13" s="490"/>
      <c r="AP13" s="501"/>
      <c r="AQ13" s="502"/>
      <c r="AR13" s="492"/>
      <c r="AS13" s="503"/>
      <c r="AT13" s="491"/>
      <c r="AU13" s="496"/>
      <c r="AV13" s="491"/>
      <c r="AW13" s="503"/>
      <c r="AX13" s="502"/>
      <c r="AY13" s="492"/>
      <c r="AZ13" s="497"/>
      <c r="BA13" s="497"/>
      <c r="BB13" s="492"/>
      <c r="BC13" s="503"/>
      <c r="BD13" s="491"/>
      <c r="BE13" s="491"/>
      <c r="BF13" s="491"/>
      <c r="BG13" s="505"/>
      <c r="BH13" s="491"/>
      <c r="BI13" s="491"/>
      <c r="BJ13" s="391"/>
      <c r="BK13" s="341"/>
      <c r="BL13" s="380"/>
      <c r="BM13" s="394">
        <f t="shared" ref="BM13" si="75">MATCH(Y13,Prod._code,0)</f>
        <v>907</v>
      </c>
    </row>
    <row r="14" spans="1:66" s="394" customFormat="1" ht="33.6" customHeight="1" x14ac:dyDescent="0.35">
      <c r="A14" s="340" t="str">
        <f t="shared" ref="A14" si="76">IF(AO14="","",IF($BJ14="","",AO14))</f>
        <v/>
      </c>
      <c r="B14" s="341" t="str">
        <f t="shared" ref="B14" si="77">IF(AP14="","",IF($BJ14="","",AP14))</f>
        <v/>
      </c>
      <c r="C14" s="342"/>
      <c r="D14" s="342"/>
      <c r="E14" s="342"/>
      <c r="F14" s="517" t="str">
        <f t="shared" ref="F14" si="78">IF(AQ14="","",IF($Z$3="text",VLOOKUP(AQ14,SpecValue,COLUMN(F14)-4,FALSE),AQ14))</f>
        <v/>
      </c>
      <c r="G14" s="517" t="str">
        <f t="shared" ref="G14" si="79">IF(AR14="","",IF($Z$3="text",VLOOKUP(AR14,SpecValue,COLUMN(G14)-4,FALSE),AR14))</f>
        <v/>
      </c>
      <c r="H14" s="517" t="str">
        <f t="shared" ref="H14" si="80">IF(AS14="","",IF($Z$3="text",VLOOKUP(AS14,SpecValue,COLUMN(H14)-4,FALSE),AS14))</f>
        <v/>
      </c>
      <c r="I14" s="517" t="str">
        <f t="shared" ref="I14" si="81">IF(AT14="","",IF($Z$3="text",VLOOKUP(AT14,SpecValue,COLUMN(I14)-4,FALSE),AT14))</f>
        <v/>
      </c>
      <c r="J14" s="517" t="str">
        <f t="shared" ref="J14" si="82">IF(AU14="","",IF($Z$3="text",VLOOKUP(AU14,SpecValue,COLUMN(J14)-4,FALSE),AU14))</f>
        <v/>
      </c>
      <c r="K14" s="517" t="str">
        <f t="shared" ref="K14" si="83">IF(AV14="","",IF($Z$3="text",VLOOKUP(AV14,SpecValue,COLUMN(K14)-4,FALSE),AV14))</f>
        <v/>
      </c>
      <c r="L14" s="517" t="str">
        <f t="shared" ref="L14" si="84">IF(AW14="","",IF($Z$3="text",VLOOKUP(AW14,SpecValue,COLUMN(L14)-4,FALSE),AW14))</f>
        <v/>
      </c>
      <c r="M14" s="517" t="str">
        <f t="shared" ref="M14" si="85">IF(AX14="","",IF($Z$3="text",VLOOKUP(AX14,SpecValue,COLUMN(M14)-4,FALSE),AX14))</f>
        <v/>
      </c>
      <c r="N14" s="517" t="str">
        <f t="shared" ref="N14" si="86">IF(AY14="","",IF($Z$3="text",VLOOKUP(AY14,SpecValue,COLUMN(N14)-4,FALSE),AY14))</f>
        <v/>
      </c>
      <c r="O14" s="517" t="str">
        <f t="shared" ref="O14" si="87">IF(AZ14="","",IF($Z$3="text",VLOOKUP(AZ14,SpecValue,COLUMN(O14)-4,FALSE),AZ14))</f>
        <v/>
      </c>
      <c r="P14" s="517" t="str">
        <f t="shared" ref="P14" si="88">IF(BA14="","",IF($Z$3="text",VLOOKUP(BA14,SpecValue,COLUMN(P14)-4,FALSE),BA14))</f>
        <v/>
      </c>
      <c r="Q14" s="517" t="str">
        <f t="shared" ref="Q14" si="89">IF(BB14="","",IF($Z$3="text",VLOOKUP(BB14,SpecValue,COLUMN(Q14)-4,FALSE),BB14))</f>
        <v/>
      </c>
      <c r="R14" s="517" t="str">
        <f t="shared" ref="R14" si="90">IF(BC14="","",IF($Z$3="text",VLOOKUP(BC14,SpecValue,COLUMN(R14)-4,FALSE),BC14))</f>
        <v/>
      </c>
      <c r="S14" s="517" t="str">
        <f t="shared" ref="S14" si="91">IF(BD14="","",IF($Z$3="text",VLOOKUP(BD14,SpecValue,COLUMN(S14)-4,FALSE),BD14))</f>
        <v/>
      </c>
      <c r="T14" s="517" t="str">
        <f t="shared" ref="T14" si="92">IF(BE14="","",IF($Z$3="text",VLOOKUP(BE14,SpecValue,COLUMN(T14)-4,FALSE),BE14))</f>
        <v/>
      </c>
      <c r="U14" s="517" t="str">
        <f t="shared" ref="U14" si="93">IF(BF14="","",IF($Z$3="text",VLOOKUP(BF14,SpecValue,COLUMN(U14)-4,FALSE),BF14))</f>
        <v/>
      </c>
      <c r="V14" s="517" t="str">
        <f t="shared" ref="V14" si="94">IF(BG14="","",IF($Z$3="text",VLOOKUP(BG14,SpecValue,COLUMN(V14)-4,FALSE),BG14))</f>
        <v/>
      </c>
      <c r="W14" s="517" t="str">
        <f t="shared" ref="W14:X14" si="95">IF(BH14="","",IF($Z$3="text",VLOOKUP(BH14,SpecValue,COLUMN(W14)-4,FALSE),BH14))</f>
        <v/>
      </c>
      <c r="X14" s="517" t="str">
        <f t="shared" si="95"/>
        <v/>
      </c>
      <c r="Y14" s="506" t="str">
        <f t="shared" ref="Y14" si="96">IF(BJ14="","",BJ14)</f>
        <v/>
      </c>
      <c r="Z14" s="517" t="str">
        <f t="shared" si="69"/>
        <v/>
      </c>
      <c r="AA14" s="370" t="str">
        <f t="shared" ref="AA14" si="97">IF(BL14="","",BL14)</f>
        <v/>
      </c>
      <c r="AB14" s="452"/>
      <c r="AC14" s="370" t="str">
        <f>IF(ISNUMBER(AB14),VLOOKUP(AB14,[4]!EUTC_Product_nr.,3,FALSE),"")</f>
        <v/>
      </c>
      <c r="AD14" s="344" t="str">
        <f>IF(AH14="",IF(AG14="------------------","",IF(ISERROR(VLOOKUP(AG14,'[4] eingetragene Codes (Homepage)'!SpezEingetr,2,FALSE)),"neue Spezif.","s.Prod.: "&amp;RIGHT("00000"&amp;VLOOKUP(AG14,'[4] eingetragene Codes (Homepage)'!SpezEingetr,2,FALSE),6))),"Spez s.ob "&amp;AH14)</f>
        <v/>
      </c>
      <c r="AE14" s="346" t="str">
        <f t="shared" ref="AE14" si="98">IF(Y14="","",VALUE(Y14))</f>
        <v/>
      </c>
      <c r="AF14" s="347" t="str">
        <f>IF(AD14="","",IF(LEFT(AD14,9)="neue Spez",IF(ISERROR(VLOOKUP(AE14,'[4] eingetragene Codes (Homepage)'!$Z$26:$Z$805,1,FALSE)),"OK","PC Falsch"),"Falsch"))</f>
        <v/>
      </c>
      <c r="AG14" s="348" t="str">
        <f t="shared" ref="AG14" si="99">AQ14&amp;"-"&amp;AR14&amp;"-"&amp;AS14&amp;"-"&amp;AT14&amp;"-"&amp;AU14&amp;"-"&amp;AV14&amp;"-"&amp;AW14&amp;"-"&amp;AX14&amp;"-"&amp;AY14&amp;"-"&amp;AZ14&amp;"-"&amp;BA14&amp;"-"&amp;BB14&amp;"-"&amp;BC14&amp;"-"&amp;BD14&amp;"-"&amp;BE14&amp;"-"&amp;BF14&amp;"-"&amp;BG14&amp;"-"&amp;BH14&amp;"-"&amp;BI14</f>
        <v>------------------</v>
      </c>
      <c r="AH14" s="345" t="str">
        <f>IF(AG14="------------------","",IF(ISERROR(VLOOKUP(AG14,AG$5:AL12,1,FALSE)),"","= Zeile "&amp;(VLOOKUP(AG14,AG$5:AL12,6,FALSE)+5)))</f>
        <v/>
      </c>
      <c r="AI14" s="349" t="str">
        <f>IF(Y14="","",IF(ISERROR(VLOOKUP(TEXT(Y14,"000000"),eingetragenePC,1,FALSE)),IF(ISNUMBER(VLOOKUP(#REF!,Y$4:Y12,1,FALSE)),"Nr.s.oben","ok"),"Nr.eingetragen"))</f>
        <v/>
      </c>
      <c r="AJ14" s="350" t="str">
        <f t="shared" ref="AJ14" si="100">IF(A14="","",A14)</f>
        <v/>
      </c>
      <c r="AK14" s="351" t="str">
        <f t="shared" ref="AK14" si="101">IF(Y14="","",Y14)</f>
        <v/>
      </c>
      <c r="AL14" s="392">
        <f>AL12+1</f>
        <v>1</v>
      </c>
      <c r="AM14" s="352"/>
      <c r="AN14" s="393"/>
      <c r="AO14" s="490"/>
      <c r="AP14" s="501"/>
      <c r="AQ14" s="502"/>
      <c r="AR14" s="492"/>
      <c r="AS14" s="503"/>
      <c r="AT14" s="491"/>
      <c r="AU14" s="496"/>
      <c r="AV14" s="491"/>
      <c r="AW14" s="503"/>
      <c r="AX14" s="502"/>
      <c r="AY14" s="492"/>
      <c r="AZ14" s="497"/>
      <c r="BA14" s="497"/>
      <c r="BB14" s="492"/>
      <c r="BC14" s="503"/>
      <c r="BD14" s="491"/>
      <c r="BE14" s="491"/>
      <c r="BF14" s="491"/>
      <c r="BG14" s="505"/>
      <c r="BH14" s="491"/>
      <c r="BI14" s="491"/>
      <c r="BJ14" s="391"/>
      <c r="BK14" s="341"/>
      <c r="BL14" s="380"/>
      <c r="BM14" s="394">
        <f>MATCH(Y14,Prod._code,0)</f>
        <v>907</v>
      </c>
    </row>
    <row r="15" spans="1:66" ht="24" customHeight="1" x14ac:dyDescent="0.3">
      <c r="A15" s="340"/>
      <c r="B15" s="341"/>
      <c r="C15" s="342"/>
      <c r="D15" s="342"/>
      <c r="E15" s="342"/>
      <c r="F15" s="404"/>
      <c r="G15" s="404"/>
      <c r="H15" s="404"/>
      <c r="I15" s="404"/>
      <c r="J15" s="404"/>
      <c r="K15" s="404"/>
      <c r="L15" s="404"/>
      <c r="M15" s="404"/>
      <c r="N15" s="404"/>
      <c r="O15" s="404"/>
      <c r="P15" s="404"/>
      <c r="Q15" s="404"/>
      <c r="R15" s="404"/>
      <c r="S15" s="404"/>
      <c r="T15" s="404"/>
      <c r="U15" s="404"/>
      <c r="V15" s="404"/>
      <c r="W15" s="404"/>
      <c r="X15" s="404"/>
      <c r="Y15" s="458"/>
      <c r="Z15" s="343"/>
      <c r="AA15" s="370"/>
      <c r="AB15" s="452"/>
      <c r="AC15" s="370"/>
      <c r="AD15" s="188"/>
      <c r="AE15" s="190"/>
      <c r="AF15" s="191"/>
      <c r="AG15" s="192"/>
      <c r="AH15" s="189"/>
      <c r="AI15" s="349"/>
      <c r="AJ15" s="194"/>
      <c r="AK15" s="193"/>
      <c r="AL15" s="392"/>
      <c r="AM15" s="168"/>
      <c r="AN15" s="302"/>
      <c r="AO15" s="545"/>
      <c r="AP15" s="550"/>
      <c r="AQ15" s="548"/>
      <c r="AR15" s="547"/>
      <c r="AS15" s="549"/>
      <c r="AT15" s="547"/>
      <c r="AU15" s="547"/>
      <c r="AV15" s="498"/>
      <c r="AW15" s="549"/>
      <c r="AX15" s="547"/>
      <c r="AY15" s="549"/>
      <c r="AZ15" s="549"/>
      <c r="BA15" s="549"/>
      <c r="BB15" s="547"/>
      <c r="BC15" s="549"/>
      <c r="BD15" s="546"/>
      <c r="BE15" s="546"/>
      <c r="BF15" s="546"/>
      <c r="BG15" s="546"/>
      <c r="BH15" s="546"/>
      <c r="BI15" s="546"/>
      <c r="BJ15" s="391"/>
      <c r="BK15" s="196"/>
      <c r="BL15" s="284"/>
    </row>
    <row r="16" spans="1:66" ht="24" customHeight="1" x14ac:dyDescent="0.3">
      <c r="A16" s="340"/>
      <c r="B16" s="341"/>
      <c r="C16" s="342"/>
      <c r="D16" s="342"/>
      <c r="E16" s="342"/>
      <c r="F16" s="404"/>
      <c r="G16" s="404"/>
      <c r="H16" s="404"/>
      <c r="I16" s="404"/>
      <c r="J16" s="404"/>
      <c r="K16" s="404"/>
      <c r="L16" s="404"/>
      <c r="M16" s="404"/>
      <c r="N16" s="404"/>
      <c r="O16" s="404"/>
      <c r="P16" s="404"/>
      <c r="Q16" s="404"/>
      <c r="R16" s="404"/>
      <c r="S16" s="404"/>
      <c r="T16" s="404"/>
      <c r="U16" s="404"/>
      <c r="V16" s="404"/>
      <c r="W16" s="404"/>
      <c r="X16" s="404"/>
      <c r="Y16" s="458"/>
      <c r="Z16" s="343"/>
      <c r="AA16" s="370"/>
      <c r="AB16" s="452"/>
      <c r="AC16" s="370"/>
      <c r="AD16" s="188"/>
      <c r="AE16" s="190"/>
      <c r="AF16" s="191"/>
      <c r="AG16" s="192"/>
      <c r="AH16" s="189"/>
      <c r="AI16" s="349"/>
      <c r="AJ16" s="194"/>
      <c r="AK16" s="193"/>
      <c r="AL16" s="392"/>
      <c r="AM16" s="168"/>
      <c r="AN16" s="302"/>
      <c r="AO16" s="545"/>
      <c r="AP16" s="550"/>
      <c r="AQ16" s="548"/>
      <c r="AR16" s="547"/>
      <c r="AS16" s="549"/>
      <c r="AT16" s="547"/>
      <c r="AU16" s="547"/>
      <c r="AV16" s="498"/>
      <c r="AW16" s="549"/>
      <c r="AX16" s="547"/>
      <c r="AY16" s="549"/>
      <c r="AZ16" s="549"/>
      <c r="BA16" s="549"/>
      <c r="BB16" s="547"/>
      <c r="BC16" s="549"/>
      <c r="BD16" s="546"/>
      <c r="BE16" s="546"/>
      <c r="BF16" s="546"/>
      <c r="BG16" s="546"/>
      <c r="BH16" s="546"/>
      <c r="BI16" s="546"/>
      <c r="BJ16" s="391"/>
      <c r="BK16" s="196"/>
      <c r="BL16" s="284"/>
    </row>
    <row r="17" spans="1:64" ht="20.45" customHeight="1" x14ac:dyDescent="0.3">
      <c r="A17" s="340"/>
      <c r="B17" s="341"/>
      <c r="C17" s="342"/>
      <c r="D17" s="342"/>
      <c r="E17" s="342"/>
      <c r="F17" s="404"/>
      <c r="G17" s="404"/>
      <c r="H17" s="404"/>
      <c r="I17" s="404"/>
      <c r="J17" s="404"/>
      <c r="K17" s="404"/>
      <c r="L17" s="404"/>
      <c r="M17" s="404"/>
      <c r="N17" s="404"/>
      <c r="O17" s="404"/>
      <c r="P17" s="404"/>
      <c r="Q17" s="404"/>
      <c r="R17" s="404"/>
      <c r="S17" s="404"/>
      <c r="T17" s="404"/>
      <c r="U17" s="404"/>
      <c r="V17" s="404"/>
      <c r="W17" s="404"/>
      <c r="X17" s="404"/>
      <c r="Y17" s="458"/>
      <c r="Z17" s="343"/>
      <c r="AA17" s="370"/>
      <c r="AB17" s="452"/>
      <c r="AC17" s="370"/>
      <c r="AD17" s="188"/>
      <c r="AE17" s="190"/>
      <c r="AF17" s="191"/>
      <c r="AG17" s="192"/>
      <c r="AH17" s="189"/>
      <c r="AI17" s="349"/>
      <c r="AJ17" s="194"/>
      <c r="AK17" s="193"/>
      <c r="AL17" s="392"/>
      <c r="AM17" s="168"/>
      <c r="AN17" s="302"/>
      <c r="AO17" s="545"/>
      <c r="AP17" s="550"/>
      <c r="AQ17" s="548"/>
      <c r="AR17" s="547"/>
      <c r="AS17" s="549"/>
      <c r="AT17" s="547"/>
      <c r="AU17" s="547"/>
      <c r="AV17" s="498"/>
      <c r="AW17" s="549"/>
      <c r="AX17" s="547"/>
      <c r="AY17" s="549"/>
      <c r="AZ17" s="549"/>
      <c r="BA17" s="549"/>
      <c r="BB17" s="547"/>
      <c r="BC17" s="549"/>
      <c r="BD17" s="546"/>
      <c r="BE17" s="546"/>
      <c r="BF17" s="546"/>
      <c r="BG17" s="546"/>
      <c r="BH17" s="546"/>
      <c r="BI17" s="546"/>
      <c r="BJ17" s="391"/>
      <c r="BK17" s="196"/>
      <c r="BL17" s="284"/>
    </row>
    <row r="18" spans="1:64" ht="20.45" customHeight="1" x14ac:dyDescent="0.3">
      <c r="A18" s="340" t="str">
        <f t="shared" ref="A18:A54" si="102">IF(AO18="","",IF($BJ18="","",AO18))</f>
        <v/>
      </c>
      <c r="B18" s="341" t="str">
        <f t="shared" ref="B18:B54" si="103">IF(AP18="","",IF($BJ18="","",AP18))</f>
        <v/>
      </c>
      <c r="C18" s="342"/>
      <c r="D18" s="342"/>
      <c r="E18" s="342"/>
      <c r="F18" s="404" t="str">
        <f t="shared" ref="F18:F21" si="104">IF(AQ18="","",IF($Z$3="text",VLOOKUP(AQ18,SpecValue,COLUMN(F18)-4,FALSE),AQ18))</f>
        <v/>
      </c>
      <c r="G18" s="404" t="str">
        <f t="shared" ref="G18:G21" si="105">IF(AR18="","",IF($Z$3="text",VLOOKUP(AR18,SpecValue,COLUMN(G18)-4,FALSE),AR18))</f>
        <v/>
      </c>
      <c r="H18" s="404" t="str">
        <f t="shared" ref="H18:H21" si="106">IF(AS18="","",IF($Z$3="text",VLOOKUP(AS18,SpecValue,COLUMN(H18)-4,FALSE),AS18))</f>
        <v/>
      </c>
      <c r="I18" s="404" t="str">
        <f t="shared" ref="I18:I21" si="107">IF(AT18="","",IF($Z$3="text",VLOOKUP(AT18,SpecValue,COLUMN(I18)-4,FALSE),AT18))</f>
        <v/>
      </c>
      <c r="J18" s="404" t="str">
        <f t="shared" ref="J18:J21" si="108">IF(AU18="","",IF($Z$3="text",VLOOKUP(AU18,SpecValue,COLUMN(J18)-4,FALSE),AU18))</f>
        <v/>
      </c>
      <c r="K18" s="404" t="str">
        <f t="shared" ref="K18:K21" si="109">IF(AV18="","",IF($Z$3="text",VLOOKUP(AV18,SpecValue,COLUMN(K18)-4,FALSE),AV18))</f>
        <v/>
      </c>
      <c r="L18" s="404" t="str">
        <f t="shared" ref="L18:L21" si="110">IF(AW18="","",IF($Z$3="text",VLOOKUP(AW18,SpecValue,COLUMN(L18)-4,FALSE),AW18))</f>
        <v/>
      </c>
      <c r="M18" s="404" t="str">
        <f t="shared" ref="M18:M21" si="111">IF(AX18="","",IF($Z$3="text",VLOOKUP(AX18,SpecValue,COLUMN(M18)-4,FALSE),AX18))</f>
        <v/>
      </c>
      <c r="N18" s="404" t="str">
        <f t="shared" ref="N18:N21" si="112">IF(AY18="","",IF($Z$3="text",VLOOKUP(AY18,SpecValue,COLUMN(N18)-4,FALSE),AY18))</f>
        <v/>
      </c>
      <c r="O18" s="404" t="str">
        <f t="shared" ref="O18:O21" si="113">IF(AZ18="","",IF($Z$3="text",VLOOKUP(AZ18,SpecValue,COLUMN(O18)-4,FALSE),AZ18))</f>
        <v/>
      </c>
      <c r="P18" s="404" t="str">
        <f t="shared" ref="P18:P21" si="114">IF(BA18="","",IF($Z$3="text",VLOOKUP(BA18,SpecValue,COLUMN(P18)-4,FALSE),BA18))</f>
        <v/>
      </c>
      <c r="Q18" s="404" t="str">
        <f t="shared" ref="Q18:Q21" si="115">IF(BB18="","",IF($Z$3="text",VLOOKUP(BB18,SpecValue,COLUMN(Q18)-4,FALSE),BB18))</f>
        <v/>
      </c>
      <c r="R18" s="404" t="str">
        <f t="shared" ref="R18:R21" si="116">IF(BC18="","",IF($Z$3="text",VLOOKUP(BC18,SpecValue,COLUMN(R18)-4,FALSE),BC18))</f>
        <v/>
      </c>
      <c r="S18" s="404" t="str">
        <f t="shared" ref="S18:S21" si="117">IF(BD18="","",IF($Z$3="text",VLOOKUP(BD18,SpecValue,COLUMN(S18)-4,FALSE),BD18))</f>
        <v/>
      </c>
      <c r="T18" s="404" t="str">
        <f t="shared" ref="T18:T21" si="118">IF(BE18="","",IF($Z$3="text",VLOOKUP(BE18,SpecValue,COLUMN(T18)-4,FALSE),BE18))</f>
        <v/>
      </c>
      <c r="U18" s="404" t="str">
        <f t="shared" ref="U18:U21" si="119">IF(BF18="","",IF($Z$3="text",VLOOKUP(BF18,SpecValue,COLUMN(U18)-4,FALSE),BF18))</f>
        <v/>
      </c>
      <c r="V18" s="404" t="str">
        <f t="shared" ref="V18:V21" si="120">IF(BG18="","",IF($Z$3="text",VLOOKUP(BG18,SpecValue,COLUMN(V18)-4,FALSE),BG18))</f>
        <v/>
      </c>
      <c r="W18" s="404" t="str">
        <f t="shared" ref="W18:W21" si="121">IF(BH18="","",IF($Z$3="text",VLOOKUP(BH18,SpecValue,COLUMN(W18)-4,FALSE),BH18))</f>
        <v/>
      </c>
      <c r="X18" s="404" t="str">
        <f t="shared" ref="X18:X21" si="122">IF(BI18="","",IF($Z$3="text",VLOOKUP(BI18,SpecValue,COLUMN(X18)-4,FALSE),BI18))</f>
        <v/>
      </c>
      <c r="Y18" s="458" t="str">
        <f t="shared" ref="Y18:Y54" si="123">IF(BJ18="","",BJ18)</f>
        <v/>
      </c>
      <c r="Z18" s="343" t="str">
        <f t="shared" ref="Z18:Z54" si="124">IF(BK18="","",BK18)</f>
        <v/>
      </c>
      <c r="AA18" s="370" t="str">
        <f t="shared" ref="AA18:AA54" si="125">IF(BL18="","",BL18)</f>
        <v/>
      </c>
      <c r="AB18" s="452"/>
      <c r="AC18" s="370" t="str">
        <f>IF(ISNUMBER(AB18),VLOOKUP(AB18,[4]!EUTC_Product_nr.,3,FALSE),"")</f>
        <v/>
      </c>
      <c r="AD18" s="188" t="str">
        <f>IF(AH18="",IF(AG18="------------------","",IF(ISERROR(VLOOKUP(AG18,'[4] eingetragene Codes (Homepage)'!SpezEingetr,2,FALSE)),"neue Spezif.","s.Prod.: "&amp;RIGHT("00000"&amp;VLOOKUP(AG18,'[4] eingetragene Codes (Homepage)'!SpezEingetr,2,FALSE),6))),"Spez s.ob "&amp;AH18)</f>
        <v/>
      </c>
      <c r="AE18" s="190" t="str">
        <f t="shared" ref="AE18:AE54" si="126">IF(Y18="","",VALUE(Y18))</f>
        <v/>
      </c>
      <c r="AF18" s="191" t="str">
        <f>IF(AD18="","",IF(LEFT(AD18,9)="neue Spez",IF(ISERROR(VLOOKUP(AE18,'[4] eingetragene Codes (Homepage)'!$Z$26:$Z$805,1,FALSE)),"OK","PC Falsch"),"Falsch"))</f>
        <v/>
      </c>
      <c r="AG18" s="192" t="str">
        <f t="shared" ref="AG18:AG54" si="127">AQ18&amp;"-"&amp;AR18&amp;"-"&amp;AS18&amp;"-"&amp;AT18&amp;"-"&amp;AU18&amp;"-"&amp;AV18&amp;"-"&amp;AW18&amp;"-"&amp;AX18&amp;"-"&amp;AY18&amp;"-"&amp;AZ18&amp;"-"&amp;BA18&amp;"-"&amp;BB18&amp;"-"&amp;BC18&amp;"-"&amp;BD18&amp;"-"&amp;BE18&amp;"-"&amp;BF18&amp;"-"&amp;BG18&amp;"-"&amp;BH18&amp;"-"&amp;BI18</f>
        <v>------------------</v>
      </c>
      <c r="AH18" s="189" t="str">
        <f>IF(AG18="------------------","",IF(ISERROR(VLOOKUP(AG18,AG$5:AL17,1,FALSE)),"","= Zeile "&amp;(VLOOKUP(AG18,AG$5:AL17,6,FALSE)+5)))</f>
        <v/>
      </c>
      <c r="AI18" s="349" t="str">
        <f>IF(Y18="","",IF(ISERROR(VLOOKUP(TEXT(Y18,"000000"),eingetragenePC,1,FALSE)),IF(ISNUMBER(VLOOKUP(Y20,Y$4:Y17,1,FALSE)),"Nr.s.oben","ok"),"Nr.eingetragen"))</f>
        <v/>
      </c>
      <c r="AJ18" s="194" t="str">
        <f t="shared" ref="AJ18:AJ54" si="128">IF(A18="","",A18)</f>
        <v/>
      </c>
      <c r="AK18" s="193" t="str">
        <f t="shared" ref="AK18:AK54" si="129">IF(Y18="","",Y18)</f>
        <v/>
      </c>
      <c r="AL18" s="392">
        <f t="shared" ref="AL18:AL53" si="130">AL17+1</f>
        <v>1</v>
      </c>
      <c r="AM18" s="168"/>
      <c r="AN18" s="302"/>
      <c r="AO18" s="203"/>
      <c r="AP18" s="90"/>
      <c r="AQ18" s="89"/>
      <c r="AR18" s="90"/>
      <c r="AS18" s="90"/>
      <c r="AT18" s="90"/>
      <c r="AU18" s="90"/>
      <c r="AV18" s="90"/>
      <c r="AW18" s="90"/>
      <c r="AX18" s="90"/>
      <c r="AY18" s="90"/>
      <c r="AZ18" s="90"/>
      <c r="BA18" s="90"/>
      <c r="BB18" s="90"/>
      <c r="BC18" s="90"/>
      <c r="BD18" s="90"/>
      <c r="BE18" s="90"/>
      <c r="BF18" s="90"/>
      <c r="BG18" s="90"/>
      <c r="BH18" s="90"/>
      <c r="BI18" s="90"/>
      <c r="BJ18" s="391"/>
      <c r="BK18" s="196"/>
      <c r="BL18" s="284"/>
    </row>
    <row r="19" spans="1:64" ht="20.45" customHeight="1" x14ac:dyDescent="0.3">
      <c r="A19" s="340" t="str">
        <f t="shared" si="102"/>
        <v/>
      </c>
      <c r="B19" s="341" t="str">
        <f t="shared" si="103"/>
        <v/>
      </c>
      <c r="C19" s="342"/>
      <c r="D19" s="342"/>
      <c r="E19" s="342"/>
      <c r="F19" s="404" t="str">
        <f t="shared" si="104"/>
        <v/>
      </c>
      <c r="G19" s="404" t="str">
        <f t="shared" si="105"/>
        <v/>
      </c>
      <c r="H19" s="404" t="str">
        <f t="shared" si="106"/>
        <v/>
      </c>
      <c r="I19" s="404" t="str">
        <f t="shared" si="107"/>
        <v/>
      </c>
      <c r="J19" s="404" t="str">
        <f t="shared" si="108"/>
        <v/>
      </c>
      <c r="K19" s="404" t="str">
        <f t="shared" si="109"/>
        <v/>
      </c>
      <c r="L19" s="404" t="str">
        <f t="shared" si="110"/>
        <v/>
      </c>
      <c r="M19" s="404" t="str">
        <f t="shared" si="111"/>
        <v/>
      </c>
      <c r="N19" s="404" t="str">
        <f t="shared" si="112"/>
        <v/>
      </c>
      <c r="O19" s="404" t="str">
        <f t="shared" si="113"/>
        <v/>
      </c>
      <c r="P19" s="404" t="str">
        <f t="shared" si="114"/>
        <v/>
      </c>
      <c r="Q19" s="404" t="str">
        <f t="shared" si="115"/>
        <v/>
      </c>
      <c r="R19" s="404" t="str">
        <f t="shared" si="116"/>
        <v/>
      </c>
      <c r="S19" s="404" t="str">
        <f t="shared" si="117"/>
        <v/>
      </c>
      <c r="T19" s="404" t="str">
        <f t="shared" si="118"/>
        <v/>
      </c>
      <c r="U19" s="404" t="str">
        <f t="shared" si="119"/>
        <v/>
      </c>
      <c r="V19" s="404" t="str">
        <f t="shared" si="120"/>
        <v/>
      </c>
      <c r="W19" s="404" t="str">
        <f t="shared" si="121"/>
        <v/>
      </c>
      <c r="X19" s="404" t="str">
        <f t="shared" si="122"/>
        <v/>
      </c>
      <c r="Y19" s="458" t="str">
        <f t="shared" si="123"/>
        <v/>
      </c>
      <c r="Z19" s="343" t="str">
        <f t="shared" si="124"/>
        <v/>
      </c>
      <c r="AA19" s="370" t="str">
        <f t="shared" si="125"/>
        <v/>
      </c>
      <c r="AB19" s="452"/>
      <c r="AC19" s="370" t="str">
        <f>IF(ISNUMBER(AB19),VLOOKUP(AB19,[4]!EUTC_Product_nr.,3,FALSE),"")</f>
        <v/>
      </c>
      <c r="AD19" s="188" t="str">
        <f>IF(AH19="",IF(AG19="------------------","",IF(ISERROR(VLOOKUP(AG19,'[4] eingetragene Codes (Homepage)'!SpezEingetr,2,FALSE)),"neue Spezif.","s.Prod.: "&amp;RIGHT("00000"&amp;VLOOKUP(AG19,'[4] eingetragene Codes (Homepage)'!SpezEingetr,2,FALSE),6))),"Spez s.ob "&amp;AH19)</f>
        <v/>
      </c>
      <c r="AE19" s="190" t="str">
        <f t="shared" si="126"/>
        <v/>
      </c>
      <c r="AF19" s="191" t="str">
        <f>IF(AD19="","",IF(LEFT(AD19,9)="neue Spez",IF(ISERROR(VLOOKUP(AE19,'[4] eingetragene Codes (Homepage)'!$Z$26:$Z$805,1,FALSE)),"OK","PC Falsch"),"Falsch"))</f>
        <v/>
      </c>
      <c r="AG19" s="192" t="str">
        <f t="shared" si="127"/>
        <v>------------------</v>
      </c>
      <c r="AH19" s="189" t="str">
        <f>IF(AG19="------------------","",IF(ISERROR(VLOOKUP(AG19,AG$5:AL18,1,FALSE)),"","= Zeile "&amp;(VLOOKUP(AG19,AG$5:AL18,6,FALSE)+5)))</f>
        <v/>
      </c>
      <c r="AI19" s="349" t="str">
        <f>IF(Y19="","",IF(ISERROR(VLOOKUP(TEXT(Y19,"000000"),eingetragenePC,1,FALSE)),IF(ISNUMBER(VLOOKUP(Y21,Y$4:Y18,1,FALSE)),"Nr.s.oben","ok"),"Nr.eingetragen"))</f>
        <v/>
      </c>
      <c r="AJ19" s="194" t="str">
        <f t="shared" si="128"/>
        <v/>
      </c>
      <c r="AK19" s="193" t="str">
        <f t="shared" si="129"/>
        <v/>
      </c>
      <c r="AL19" s="392">
        <f t="shared" si="130"/>
        <v>2</v>
      </c>
      <c r="AM19" s="168"/>
      <c r="AN19" s="302"/>
      <c r="AO19" s="203"/>
      <c r="AP19" s="90"/>
      <c r="AQ19" s="89"/>
      <c r="AR19" s="90"/>
      <c r="AS19" s="90"/>
      <c r="AT19" s="90"/>
      <c r="AU19" s="90"/>
      <c r="AV19" s="90"/>
      <c r="AW19" s="90"/>
      <c r="AX19" s="90"/>
      <c r="AY19" s="90"/>
      <c r="AZ19" s="90"/>
      <c r="BA19" s="90"/>
      <c r="BB19" s="90"/>
      <c r="BC19" s="90"/>
      <c r="BD19" s="90"/>
      <c r="BE19" s="90"/>
      <c r="BF19" s="90"/>
      <c r="BG19" s="90"/>
      <c r="BH19" s="90"/>
      <c r="BI19" s="90"/>
      <c r="BJ19" s="391"/>
      <c r="BK19" s="196"/>
      <c r="BL19" s="284"/>
    </row>
    <row r="20" spans="1:64" ht="20.45" customHeight="1" x14ac:dyDescent="0.3">
      <c r="A20" s="340" t="str">
        <f t="shared" si="102"/>
        <v/>
      </c>
      <c r="B20" s="341" t="str">
        <f t="shared" si="103"/>
        <v/>
      </c>
      <c r="C20" s="342"/>
      <c r="D20" s="342"/>
      <c r="E20" s="342"/>
      <c r="F20" s="404" t="str">
        <f t="shared" si="104"/>
        <v/>
      </c>
      <c r="G20" s="404" t="str">
        <f t="shared" si="105"/>
        <v/>
      </c>
      <c r="H20" s="404" t="str">
        <f t="shared" si="106"/>
        <v/>
      </c>
      <c r="I20" s="404" t="str">
        <f t="shared" si="107"/>
        <v/>
      </c>
      <c r="J20" s="404" t="str">
        <f t="shared" si="108"/>
        <v/>
      </c>
      <c r="K20" s="404" t="str">
        <f t="shared" si="109"/>
        <v/>
      </c>
      <c r="L20" s="404" t="str">
        <f t="shared" si="110"/>
        <v/>
      </c>
      <c r="M20" s="404" t="str">
        <f t="shared" si="111"/>
        <v/>
      </c>
      <c r="N20" s="404" t="str">
        <f t="shared" si="112"/>
        <v/>
      </c>
      <c r="O20" s="404" t="str">
        <f t="shared" si="113"/>
        <v/>
      </c>
      <c r="P20" s="404" t="str">
        <f t="shared" si="114"/>
        <v/>
      </c>
      <c r="Q20" s="404" t="str">
        <f t="shared" si="115"/>
        <v/>
      </c>
      <c r="R20" s="404" t="str">
        <f t="shared" si="116"/>
        <v/>
      </c>
      <c r="S20" s="404" t="str">
        <f t="shared" si="117"/>
        <v/>
      </c>
      <c r="T20" s="404" t="str">
        <f t="shared" si="118"/>
        <v/>
      </c>
      <c r="U20" s="404" t="str">
        <f t="shared" si="119"/>
        <v/>
      </c>
      <c r="V20" s="404" t="str">
        <f t="shared" si="120"/>
        <v/>
      </c>
      <c r="W20" s="404" t="str">
        <f t="shared" si="121"/>
        <v/>
      </c>
      <c r="X20" s="404" t="str">
        <f t="shared" si="122"/>
        <v/>
      </c>
      <c r="Y20" s="458" t="str">
        <f t="shared" si="123"/>
        <v/>
      </c>
      <c r="Z20" s="343" t="str">
        <f t="shared" si="124"/>
        <v/>
      </c>
      <c r="AA20" s="370" t="str">
        <f t="shared" si="125"/>
        <v/>
      </c>
      <c r="AB20" s="452"/>
      <c r="AC20" s="370" t="str">
        <f>IF(ISNUMBER(AB20),VLOOKUP(AB20,[4]!EUTC_Product_nr.,3,FALSE),"")</f>
        <v/>
      </c>
      <c r="AD20" s="188" t="str">
        <f>IF(AH20="",IF(AG20="------------------","",IF(ISERROR(VLOOKUP(AG20,'[4] eingetragene Codes (Homepage)'!SpezEingetr,2,FALSE)),"neue Spezif.","s.Prod.: "&amp;RIGHT("00000"&amp;VLOOKUP(AG20,'[4] eingetragene Codes (Homepage)'!SpezEingetr,2,FALSE),6))),"Spez s.ob "&amp;AH20)</f>
        <v/>
      </c>
      <c r="AE20" s="190" t="str">
        <f t="shared" si="126"/>
        <v/>
      </c>
      <c r="AF20" s="191" t="str">
        <f>IF(AD20="","",IF(LEFT(AD20,9)="neue Spez",IF(ISERROR(VLOOKUP(AE20,'[4] eingetragene Codes (Homepage)'!$Z$26:$Z$805,1,FALSE)),"OK","PC Falsch"),"Falsch"))</f>
        <v/>
      </c>
      <c r="AG20" s="192" t="str">
        <f t="shared" si="127"/>
        <v>------------------</v>
      </c>
      <c r="AH20" s="189" t="str">
        <f>IF(AG20="------------------","",IF(ISERROR(VLOOKUP(AG20,AG$5:AL19,1,FALSE)),"","= Zeile "&amp;(VLOOKUP(AG20,AG$5:AL19,6,FALSE)+5)))</f>
        <v/>
      </c>
      <c r="AI20" s="349" t="str">
        <f>IF(Y20="","",IF(ISERROR(VLOOKUP(TEXT(Y20,"000000"),eingetragenePC,1,FALSE)),IF(ISNUMBER(VLOOKUP(Y22,Y$4:Y19,1,FALSE)),"Nr.s.oben","ok"),"Nr.eingetragen"))</f>
        <v/>
      </c>
      <c r="AJ20" s="194" t="str">
        <f t="shared" si="128"/>
        <v/>
      </c>
      <c r="AK20" s="193" t="str">
        <f t="shared" si="129"/>
        <v/>
      </c>
      <c r="AL20" s="392">
        <f t="shared" si="130"/>
        <v>3</v>
      </c>
      <c r="AM20" s="168"/>
      <c r="AN20" s="302"/>
      <c r="AO20" s="203"/>
      <c r="AP20" s="90"/>
      <c r="AQ20" s="89"/>
      <c r="AR20" s="90"/>
      <c r="AS20" s="90"/>
      <c r="AT20" s="90"/>
      <c r="AU20" s="90"/>
      <c r="AV20" s="90"/>
      <c r="AW20" s="90"/>
      <c r="AX20" s="90"/>
      <c r="AY20" s="90"/>
      <c r="AZ20" s="90"/>
      <c r="BA20" s="90"/>
      <c r="BB20" s="90"/>
      <c r="BC20" s="90"/>
      <c r="BD20" s="90"/>
      <c r="BE20" s="90"/>
      <c r="BF20" s="90"/>
      <c r="BG20" s="90"/>
      <c r="BH20" s="90"/>
      <c r="BI20" s="90"/>
      <c r="BJ20" s="391"/>
      <c r="BK20" s="196"/>
      <c r="BL20" s="284"/>
    </row>
    <row r="21" spans="1:64" ht="20.45" customHeight="1" x14ac:dyDescent="0.3">
      <c r="A21" s="340" t="str">
        <f t="shared" si="102"/>
        <v/>
      </c>
      <c r="B21" s="341" t="str">
        <f t="shared" si="103"/>
        <v/>
      </c>
      <c r="C21" s="342"/>
      <c r="D21" s="342"/>
      <c r="E21" s="342"/>
      <c r="F21" s="404" t="str">
        <f t="shared" si="104"/>
        <v/>
      </c>
      <c r="G21" s="404" t="str">
        <f t="shared" si="105"/>
        <v/>
      </c>
      <c r="H21" s="404" t="str">
        <f t="shared" si="106"/>
        <v/>
      </c>
      <c r="I21" s="404" t="str">
        <f t="shared" si="107"/>
        <v/>
      </c>
      <c r="J21" s="404" t="str">
        <f t="shared" si="108"/>
        <v/>
      </c>
      <c r="K21" s="404" t="str">
        <f t="shared" si="109"/>
        <v/>
      </c>
      <c r="L21" s="404" t="str">
        <f t="shared" si="110"/>
        <v/>
      </c>
      <c r="M21" s="404" t="str">
        <f t="shared" si="111"/>
        <v/>
      </c>
      <c r="N21" s="404" t="str">
        <f t="shared" si="112"/>
        <v/>
      </c>
      <c r="O21" s="404" t="str">
        <f t="shared" si="113"/>
        <v/>
      </c>
      <c r="P21" s="404" t="str">
        <f t="shared" si="114"/>
        <v/>
      </c>
      <c r="Q21" s="404" t="str">
        <f t="shared" si="115"/>
        <v/>
      </c>
      <c r="R21" s="404" t="str">
        <f t="shared" si="116"/>
        <v/>
      </c>
      <c r="S21" s="404" t="str">
        <f t="shared" si="117"/>
        <v/>
      </c>
      <c r="T21" s="404" t="str">
        <f t="shared" si="118"/>
        <v/>
      </c>
      <c r="U21" s="404" t="str">
        <f t="shared" si="119"/>
        <v/>
      </c>
      <c r="V21" s="404" t="str">
        <f t="shared" si="120"/>
        <v/>
      </c>
      <c r="W21" s="404" t="str">
        <f t="shared" si="121"/>
        <v/>
      </c>
      <c r="X21" s="404" t="str">
        <f t="shared" si="122"/>
        <v/>
      </c>
      <c r="Y21" s="458" t="str">
        <f t="shared" si="123"/>
        <v/>
      </c>
      <c r="Z21" s="343" t="str">
        <f t="shared" si="124"/>
        <v/>
      </c>
      <c r="AA21" s="370" t="str">
        <f t="shared" si="125"/>
        <v/>
      </c>
      <c r="AB21" s="452"/>
      <c r="AC21" s="370" t="str">
        <f>IF(ISNUMBER(AB21),VLOOKUP(AB21,[4]!EUTC_Product_nr.,3,FALSE),"")</f>
        <v/>
      </c>
      <c r="AD21" s="188" t="str">
        <f>IF(AH21="",IF(AG21="------------------","",IF(ISERROR(VLOOKUP(AG21,'[4] eingetragene Codes (Homepage)'!SpezEingetr,2,FALSE)),"neue Spezif.","s.Prod.: "&amp;RIGHT("00000"&amp;VLOOKUP(AG21,'[4] eingetragene Codes (Homepage)'!SpezEingetr,2,FALSE),6))),"Spez s.ob "&amp;AH21)</f>
        <v/>
      </c>
      <c r="AE21" s="190" t="str">
        <f t="shared" si="126"/>
        <v/>
      </c>
      <c r="AF21" s="191" t="str">
        <f>IF(AD21="","",IF(LEFT(AD21,9)="neue Spez",IF(ISERROR(VLOOKUP(AE21,'[4] eingetragene Codes (Homepage)'!$Z$26:$Z$805,1,FALSE)),"OK","PC Falsch"),"Falsch"))</f>
        <v/>
      </c>
      <c r="AG21" s="192" t="str">
        <f t="shared" si="127"/>
        <v>------------------</v>
      </c>
      <c r="AH21" s="189" t="str">
        <f>IF(AG21="------------------","",IF(ISERROR(VLOOKUP(AG21,AG$5:AL20,1,FALSE)),"","= Zeile "&amp;(VLOOKUP(AG21,AG$5:AL20,6,FALSE)+5)))</f>
        <v/>
      </c>
      <c r="AI21" s="349" t="str">
        <f>IF(Y21="","",IF(ISERROR(VLOOKUP(TEXT(Y21,"000000"),eingetragenePC,1,FALSE)),IF(ISNUMBER(VLOOKUP(Y23,Y$4:Y20,1,FALSE)),"Nr.s.oben","ok"),"Nr.eingetragen"))</f>
        <v/>
      </c>
      <c r="AJ21" s="194" t="str">
        <f t="shared" si="128"/>
        <v/>
      </c>
      <c r="AK21" s="193" t="str">
        <f t="shared" si="129"/>
        <v/>
      </c>
      <c r="AL21" s="392">
        <f t="shared" si="130"/>
        <v>4</v>
      </c>
      <c r="AM21" s="168"/>
      <c r="AN21" s="302"/>
      <c r="AO21" s="203"/>
      <c r="AP21" s="90"/>
      <c r="AQ21" s="89"/>
      <c r="AR21" s="90"/>
      <c r="AS21" s="90"/>
      <c r="AT21" s="90"/>
      <c r="AU21" s="90"/>
      <c r="AV21" s="90"/>
      <c r="AW21" s="90"/>
      <c r="AX21" s="90"/>
      <c r="AY21" s="90"/>
      <c r="AZ21" s="90"/>
      <c r="BA21" s="90"/>
      <c r="BB21" s="90"/>
      <c r="BC21" s="90"/>
      <c r="BD21" s="90"/>
      <c r="BE21" s="90"/>
      <c r="BF21" s="90"/>
      <c r="BG21" s="90"/>
      <c r="BH21" s="90"/>
      <c r="BI21" s="90"/>
      <c r="BJ21" s="391"/>
      <c r="BK21" s="196"/>
      <c r="BL21" s="284"/>
    </row>
    <row r="22" spans="1:64" ht="20.45" customHeight="1" x14ac:dyDescent="0.3">
      <c r="A22" s="340" t="str">
        <f t="shared" si="102"/>
        <v/>
      </c>
      <c r="B22" s="341" t="str">
        <f t="shared" si="103"/>
        <v/>
      </c>
      <c r="C22" s="342"/>
      <c r="D22" s="342"/>
      <c r="E22" s="342"/>
      <c r="F22" s="404" t="str">
        <f t="shared" ref="F22:F53" si="131">IF(AQ22="","",IF($Z$3="text",VLOOKUP(AQ22,SpecValue,COLUMN(F22)-4,FALSE),AQ22))</f>
        <v/>
      </c>
      <c r="G22" s="404" t="str">
        <f t="shared" ref="G22:G53" si="132">IF(AR22="","",IF($Z$3="text",VLOOKUP(AR22,SpecValue,COLUMN(G22)-4,FALSE),AR22))</f>
        <v/>
      </c>
      <c r="H22" s="404" t="str">
        <f t="shared" ref="H22:H53" si="133">IF(AS22="","",IF($Z$3="text",VLOOKUP(AS22,SpecValue,COLUMN(H22)-4,FALSE),AS22))</f>
        <v/>
      </c>
      <c r="I22" s="404" t="str">
        <f t="shared" ref="I22:I53" si="134">IF(AT22="","",IF($Z$3="text",VLOOKUP(AT22,SpecValue,COLUMN(I22)-4,FALSE),AT22))</f>
        <v/>
      </c>
      <c r="J22" s="404" t="str">
        <f t="shared" ref="J22:J53" si="135">IF(AU22="","",IF($Z$3="text",VLOOKUP(AU22,SpecValue,COLUMN(J22)-4,FALSE),AU22))</f>
        <v/>
      </c>
      <c r="K22" s="404" t="str">
        <f t="shared" ref="K22:K53" si="136">IF(AV22="","",IF($Z$3="text",VLOOKUP(AV22,SpecValue,COLUMN(K22)-4,FALSE),AV22))</f>
        <v/>
      </c>
      <c r="L22" s="404" t="str">
        <f t="shared" ref="L22:L53" si="137">IF(AW22="","",IF($Z$3="text",VLOOKUP(AW22,SpecValue,COLUMN(L22)-4,FALSE),AW22))</f>
        <v/>
      </c>
      <c r="M22" s="404" t="str">
        <f t="shared" ref="M22:M53" si="138">IF(AX22="","",IF($Z$3="text",VLOOKUP(AX22,SpecValue,COLUMN(M22)-4,FALSE),AX22))</f>
        <v/>
      </c>
      <c r="N22" s="404" t="str">
        <f t="shared" ref="N22:N53" si="139">IF(AY22="","",IF($Z$3="text",VLOOKUP(AY22,SpecValue,COLUMN(N22)-4,FALSE),AY22))</f>
        <v/>
      </c>
      <c r="O22" s="404" t="str">
        <f t="shared" ref="O22:O53" si="140">IF(AZ22="","",IF($Z$3="text",VLOOKUP(AZ22,SpecValue,COLUMN(O22)-4,FALSE),AZ22))</f>
        <v/>
      </c>
      <c r="P22" s="404" t="str">
        <f t="shared" ref="P22:P53" si="141">IF(BA22="","",IF($Z$3="text",VLOOKUP(BA22,SpecValue,COLUMN(P22)-4,FALSE),BA22))</f>
        <v/>
      </c>
      <c r="Q22" s="404" t="str">
        <f t="shared" ref="Q22:Q53" si="142">IF(BB22="","",IF($Z$3="text",VLOOKUP(BB22,SpecValue,COLUMN(Q22)-4,FALSE),BB22))</f>
        <v/>
      </c>
      <c r="R22" s="404" t="str">
        <f t="shared" ref="R22:R53" si="143">IF(BC22="","",IF($Z$3="text",VLOOKUP(BC22,SpecValue,COLUMN(R22)-4,FALSE),BC22))</f>
        <v/>
      </c>
      <c r="S22" s="404" t="str">
        <f t="shared" ref="S22:S53" si="144">IF(BD22="","",IF($Z$3="text",VLOOKUP(BD22,SpecValue,COLUMN(S22)-4,FALSE),BD22))</f>
        <v/>
      </c>
      <c r="T22" s="404" t="str">
        <f t="shared" ref="T22:T53" si="145">IF(BE22="","",IF($Z$3="text",VLOOKUP(BE22,SpecValue,COLUMN(T22)-4,FALSE),BE22))</f>
        <v/>
      </c>
      <c r="U22" s="404" t="str">
        <f t="shared" ref="U22:U53" si="146">IF(BF22="","",IF($Z$3="text",VLOOKUP(BF22,SpecValue,COLUMN(U22)-4,FALSE),BF22))</f>
        <v/>
      </c>
      <c r="V22" s="404" t="str">
        <f t="shared" ref="V22:V53" si="147">IF(BG22="","",IF($Z$3="text",VLOOKUP(BG22,SpecValue,COLUMN(V22)-4,FALSE),BG22))</f>
        <v/>
      </c>
      <c r="W22" s="404" t="str">
        <f t="shared" ref="W22:W53" si="148">IF(BH22="","",IF($Z$3="text",VLOOKUP(BH22,SpecValue,COLUMN(W22)-4,FALSE),BH22))</f>
        <v/>
      </c>
      <c r="X22" s="404" t="str">
        <f t="shared" ref="X22:X53" si="149">IF(BI22="","",IF($Z$3="text",VLOOKUP(BI22,SpecValue,COLUMN(X22)-4,FALSE),BI22))</f>
        <v/>
      </c>
      <c r="Y22" s="458" t="str">
        <f t="shared" si="123"/>
        <v/>
      </c>
      <c r="Z22" s="343" t="str">
        <f t="shared" si="124"/>
        <v/>
      </c>
      <c r="AA22" s="370" t="str">
        <f t="shared" si="125"/>
        <v/>
      </c>
      <c r="AB22" s="452"/>
      <c r="AC22" s="370" t="str">
        <f>IF(ISNUMBER(AB22),VLOOKUP(AB22,[4]!EUTC_Product_nr.,3,FALSE),"")</f>
        <v/>
      </c>
      <c r="AD22" s="188" t="str">
        <f>IF(AH22="",IF(AG22="------------------","",IF(ISERROR(VLOOKUP(AG22,'[4] eingetragene Codes (Homepage)'!SpezEingetr,2,FALSE)),"neue Spezif.","s.Prod.: "&amp;RIGHT("00000"&amp;VLOOKUP(AG22,'[4] eingetragene Codes (Homepage)'!SpezEingetr,2,FALSE),6))),"Spez s.ob "&amp;AH22)</f>
        <v/>
      </c>
      <c r="AE22" s="190" t="str">
        <f t="shared" si="126"/>
        <v/>
      </c>
      <c r="AF22" s="191" t="str">
        <f>IF(AD22="","",IF(LEFT(AD22,9)="neue Spez",IF(ISERROR(VLOOKUP(AE22,'[4] eingetragene Codes (Homepage)'!$Z$26:$Z$805,1,FALSE)),"OK","PC Falsch"),"Falsch"))</f>
        <v/>
      </c>
      <c r="AG22" s="192" t="str">
        <f t="shared" si="127"/>
        <v>------------------</v>
      </c>
      <c r="AH22" s="189" t="str">
        <f>IF(AG22="------------------","",IF(ISERROR(VLOOKUP(AG22,AG$5:AL21,1,FALSE)),"","= Zeile "&amp;(VLOOKUP(AG22,AG$5:AL21,6,FALSE)+5)))</f>
        <v/>
      </c>
      <c r="AI22" s="349" t="str">
        <f>IF(Y22="","",IF(ISERROR(VLOOKUP(TEXT(Y22,"000000"),eingetragenePC,1,FALSE)),IF(ISNUMBER(VLOOKUP(Y24,Y$4:Y21,1,FALSE)),"Nr.s.oben","ok"),"Nr.eingetragen"))</f>
        <v/>
      </c>
      <c r="AJ22" s="194" t="str">
        <f t="shared" si="128"/>
        <v/>
      </c>
      <c r="AK22" s="193" t="str">
        <f t="shared" si="129"/>
        <v/>
      </c>
      <c r="AL22" s="392">
        <f t="shared" si="130"/>
        <v>5</v>
      </c>
      <c r="AM22" s="168"/>
      <c r="AN22" s="302"/>
      <c r="AO22" s="203"/>
      <c r="AP22" s="90"/>
      <c r="AQ22" s="89"/>
      <c r="AR22" s="90"/>
      <c r="AS22" s="90"/>
      <c r="AT22" s="90"/>
      <c r="AU22" s="90"/>
      <c r="AV22" s="90"/>
      <c r="AW22" s="90"/>
      <c r="AX22" s="90"/>
      <c r="AY22" s="90"/>
      <c r="AZ22" s="90"/>
      <c r="BA22" s="90"/>
      <c r="BB22" s="90"/>
      <c r="BC22" s="90"/>
      <c r="BD22" s="90"/>
      <c r="BE22" s="90"/>
      <c r="BF22" s="90"/>
      <c r="BG22" s="90"/>
      <c r="BH22" s="90"/>
      <c r="BI22" s="90"/>
      <c r="BJ22" s="391"/>
      <c r="BK22" s="196"/>
      <c r="BL22" s="284"/>
    </row>
    <row r="23" spans="1:64" ht="20.45" customHeight="1" x14ac:dyDescent="0.3">
      <c r="A23" s="340" t="str">
        <f t="shared" si="102"/>
        <v/>
      </c>
      <c r="B23" s="341" t="str">
        <f t="shared" si="103"/>
        <v/>
      </c>
      <c r="C23" s="342"/>
      <c r="D23" s="342"/>
      <c r="E23" s="342"/>
      <c r="F23" s="404" t="str">
        <f t="shared" si="131"/>
        <v/>
      </c>
      <c r="G23" s="404" t="str">
        <f t="shared" si="132"/>
        <v/>
      </c>
      <c r="H23" s="404" t="str">
        <f t="shared" si="133"/>
        <v/>
      </c>
      <c r="I23" s="404" t="str">
        <f t="shared" si="134"/>
        <v/>
      </c>
      <c r="J23" s="404" t="str">
        <f t="shared" si="135"/>
        <v/>
      </c>
      <c r="K23" s="404" t="str">
        <f t="shared" si="136"/>
        <v/>
      </c>
      <c r="L23" s="404" t="str">
        <f t="shared" si="137"/>
        <v/>
      </c>
      <c r="M23" s="404" t="str">
        <f t="shared" si="138"/>
        <v/>
      </c>
      <c r="N23" s="404" t="str">
        <f t="shared" si="139"/>
        <v/>
      </c>
      <c r="O23" s="404" t="str">
        <f t="shared" si="140"/>
        <v/>
      </c>
      <c r="P23" s="404" t="str">
        <f t="shared" si="141"/>
        <v/>
      </c>
      <c r="Q23" s="404" t="str">
        <f t="shared" si="142"/>
        <v/>
      </c>
      <c r="R23" s="404" t="str">
        <f t="shared" si="143"/>
        <v/>
      </c>
      <c r="S23" s="404" t="str">
        <f t="shared" si="144"/>
        <v/>
      </c>
      <c r="T23" s="404" t="str">
        <f t="shared" si="145"/>
        <v/>
      </c>
      <c r="U23" s="404" t="str">
        <f t="shared" si="146"/>
        <v/>
      </c>
      <c r="V23" s="404" t="str">
        <f t="shared" si="147"/>
        <v/>
      </c>
      <c r="W23" s="404" t="str">
        <f t="shared" si="148"/>
        <v/>
      </c>
      <c r="X23" s="404" t="str">
        <f t="shared" si="149"/>
        <v/>
      </c>
      <c r="Y23" s="458" t="str">
        <f t="shared" si="123"/>
        <v/>
      </c>
      <c r="Z23" s="343" t="str">
        <f t="shared" si="124"/>
        <v/>
      </c>
      <c r="AA23" s="370" t="str">
        <f t="shared" si="125"/>
        <v/>
      </c>
      <c r="AB23" s="452"/>
      <c r="AC23" s="370" t="str">
        <f>IF(ISNUMBER(AB23),VLOOKUP(AB23,[4]!EUTC_Product_nr.,3,FALSE),"")</f>
        <v/>
      </c>
      <c r="AD23" s="188" t="str">
        <f>IF(AH23="",IF(AG23="------------------","",IF(ISERROR(VLOOKUP(AG23,'[4] eingetragene Codes (Homepage)'!SpezEingetr,2,FALSE)),"neue Spezif.","s.Prod.: "&amp;RIGHT("00000"&amp;VLOOKUP(AG23,'[4] eingetragene Codes (Homepage)'!SpezEingetr,2,FALSE),6))),"Spez s.ob "&amp;AH23)</f>
        <v/>
      </c>
      <c r="AE23" s="190" t="str">
        <f t="shared" si="126"/>
        <v/>
      </c>
      <c r="AF23" s="191" t="str">
        <f>IF(AD23="","",IF(LEFT(AD23,9)="neue Spez",IF(ISERROR(VLOOKUP(AE23,'[4] eingetragene Codes (Homepage)'!$Z$26:$Z$805,1,FALSE)),"OK","PC Falsch"),"Falsch"))</f>
        <v/>
      </c>
      <c r="AG23" s="192" t="str">
        <f t="shared" si="127"/>
        <v>------------------</v>
      </c>
      <c r="AH23" s="189" t="str">
        <f>IF(AG23="------------------","",IF(ISERROR(VLOOKUP(AG23,AG$5:AL22,1,FALSE)),"","= Zeile "&amp;(VLOOKUP(AG23,AG$5:AL22,6,FALSE)+5)))</f>
        <v/>
      </c>
      <c r="AI23" s="349" t="str">
        <f>IF(Y23="","",IF(ISERROR(VLOOKUP(TEXT(Y23,"000000"),eingetragenePC,1,FALSE)),IF(ISNUMBER(VLOOKUP(Y25,Y$4:Y22,1,FALSE)),"Nr.s.oben","ok"),"Nr.eingetragen"))</f>
        <v/>
      </c>
      <c r="AJ23" s="194" t="str">
        <f t="shared" si="128"/>
        <v/>
      </c>
      <c r="AK23" s="193" t="str">
        <f t="shared" si="129"/>
        <v/>
      </c>
      <c r="AL23" s="392">
        <f t="shared" si="130"/>
        <v>6</v>
      </c>
      <c r="AM23" s="168"/>
      <c r="AN23" s="302"/>
      <c r="AO23" s="203"/>
      <c r="AP23" s="90"/>
      <c r="AQ23" s="89"/>
      <c r="AR23" s="90"/>
      <c r="AS23" s="90"/>
      <c r="AT23" s="90"/>
      <c r="AU23" s="90"/>
      <c r="AV23" s="90"/>
      <c r="AW23" s="90"/>
      <c r="AX23" s="90"/>
      <c r="AY23" s="90"/>
      <c r="AZ23" s="286"/>
      <c r="BA23" s="90"/>
      <c r="BB23" s="90"/>
      <c r="BC23" s="90"/>
      <c r="BD23" s="90"/>
      <c r="BE23" s="90"/>
      <c r="BF23" s="90"/>
      <c r="BG23" s="90"/>
      <c r="BH23" s="90"/>
      <c r="BI23" s="90"/>
      <c r="BJ23" s="391"/>
      <c r="BK23" s="196"/>
      <c r="BL23" s="290"/>
    </row>
    <row r="24" spans="1:64" ht="20.45" customHeight="1" x14ac:dyDescent="0.3">
      <c r="A24" s="340" t="str">
        <f t="shared" si="102"/>
        <v/>
      </c>
      <c r="B24" s="341" t="str">
        <f t="shared" si="103"/>
        <v/>
      </c>
      <c r="C24" s="342"/>
      <c r="D24" s="342"/>
      <c r="E24" s="342"/>
      <c r="F24" s="404" t="str">
        <f t="shared" si="131"/>
        <v/>
      </c>
      <c r="G24" s="404" t="str">
        <f t="shared" si="132"/>
        <v/>
      </c>
      <c r="H24" s="404" t="str">
        <f t="shared" si="133"/>
        <v/>
      </c>
      <c r="I24" s="404" t="str">
        <f t="shared" si="134"/>
        <v/>
      </c>
      <c r="J24" s="404" t="str">
        <f t="shared" si="135"/>
        <v/>
      </c>
      <c r="K24" s="404" t="str">
        <f t="shared" si="136"/>
        <v/>
      </c>
      <c r="L24" s="404" t="str">
        <f t="shared" si="137"/>
        <v/>
      </c>
      <c r="M24" s="404" t="str">
        <f t="shared" si="138"/>
        <v/>
      </c>
      <c r="N24" s="404" t="str">
        <f t="shared" si="139"/>
        <v/>
      </c>
      <c r="O24" s="404" t="str">
        <f t="shared" si="140"/>
        <v/>
      </c>
      <c r="P24" s="404" t="str">
        <f t="shared" si="141"/>
        <v/>
      </c>
      <c r="Q24" s="404" t="str">
        <f t="shared" si="142"/>
        <v/>
      </c>
      <c r="R24" s="404" t="str">
        <f t="shared" si="143"/>
        <v/>
      </c>
      <c r="S24" s="404" t="str">
        <f t="shared" si="144"/>
        <v/>
      </c>
      <c r="T24" s="404" t="str">
        <f t="shared" si="145"/>
        <v/>
      </c>
      <c r="U24" s="404" t="str">
        <f t="shared" si="146"/>
        <v/>
      </c>
      <c r="V24" s="404" t="str">
        <f t="shared" si="147"/>
        <v/>
      </c>
      <c r="W24" s="404" t="str">
        <f t="shared" si="148"/>
        <v/>
      </c>
      <c r="X24" s="404" t="str">
        <f t="shared" si="149"/>
        <v/>
      </c>
      <c r="Y24" s="458" t="str">
        <f t="shared" si="123"/>
        <v/>
      </c>
      <c r="Z24" s="343" t="str">
        <f t="shared" si="124"/>
        <v/>
      </c>
      <c r="AA24" s="370" t="str">
        <f t="shared" si="125"/>
        <v/>
      </c>
      <c r="AB24" s="452"/>
      <c r="AC24" s="370" t="str">
        <f>IF(ISNUMBER(AB24),VLOOKUP(AB24,[4]!EUTC_Product_nr.,3,FALSE),"")</f>
        <v/>
      </c>
      <c r="AD24" s="188" t="str">
        <f>IF(AH24="",IF(AG24="------------------","",IF(ISERROR(VLOOKUP(AG24,'[4] eingetragene Codes (Homepage)'!SpezEingetr,2,FALSE)),"neue Spezif.","s.Prod.: "&amp;RIGHT("00000"&amp;VLOOKUP(AG24,'[4] eingetragene Codes (Homepage)'!SpezEingetr,2,FALSE),6))),"Spez s.ob "&amp;AH24)</f>
        <v/>
      </c>
      <c r="AE24" s="190" t="str">
        <f t="shared" si="126"/>
        <v/>
      </c>
      <c r="AF24" s="191" t="str">
        <f>IF(AD24="","",IF(LEFT(AD24,9)="neue Spez",IF(ISERROR(VLOOKUP(AE24,'[4] eingetragene Codes (Homepage)'!$Z$26:$Z$805,1,FALSE)),"OK","PC Falsch"),"Falsch"))</f>
        <v/>
      </c>
      <c r="AG24" s="192" t="str">
        <f t="shared" si="127"/>
        <v>------------------</v>
      </c>
      <c r="AH24" s="189" t="str">
        <f>IF(AG24="------------------","",IF(ISERROR(VLOOKUP(AG24,AG$5:AL23,1,FALSE)),"","= Zeile "&amp;(VLOOKUP(AG24,AG$5:AL23,6,FALSE)+5)))</f>
        <v/>
      </c>
      <c r="AI24" s="349" t="str">
        <f>IF(Y24="","",IF(ISERROR(VLOOKUP(TEXT(Y24,"000000"),eingetragenePC,1,FALSE)),IF(ISNUMBER(VLOOKUP(Y26,Y$4:Y23,1,FALSE)),"Nr.s.oben","ok"),"Nr.eingetragen"))</f>
        <v/>
      </c>
      <c r="AJ24" s="194" t="str">
        <f t="shared" si="128"/>
        <v/>
      </c>
      <c r="AK24" s="193" t="str">
        <f t="shared" si="129"/>
        <v/>
      </c>
      <c r="AL24" s="392">
        <f t="shared" si="130"/>
        <v>7</v>
      </c>
      <c r="AM24" s="168"/>
      <c r="AN24" s="302"/>
      <c r="AO24" s="203"/>
      <c r="AP24" s="90"/>
      <c r="AQ24" s="89"/>
      <c r="AR24" s="90"/>
      <c r="AS24" s="90"/>
      <c r="AT24" s="90"/>
      <c r="AU24" s="90"/>
      <c r="AV24" s="90"/>
      <c r="AW24" s="90"/>
      <c r="AX24" s="90"/>
      <c r="AY24" s="90"/>
      <c r="AZ24" s="286"/>
      <c r="BA24" s="90"/>
      <c r="BB24" s="90"/>
      <c r="BC24" s="90"/>
      <c r="BD24" s="90"/>
      <c r="BE24" s="90"/>
      <c r="BF24" s="90"/>
      <c r="BG24" s="90"/>
      <c r="BH24" s="90"/>
      <c r="BI24" s="90"/>
      <c r="BJ24" s="289"/>
      <c r="BK24" s="196"/>
      <c r="BL24" s="290"/>
    </row>
    <row r="25" spans="1:64" x14ac:dyDescent="0.3">
      <c r="A25" s="340" t="str">
        <f t="shared" si="102"/>
        <v/>
      </c>
      <c r="B25" s="341" t="str">
        <f t="shared" si="103"/>
        <v/>
      </c>
      <c r="C25" s="342"/>
      <c r="D25" s="342"/>
      <c r="E25" s="342"/>
      <c r="F25" s="404" t="str">
        <f t="shared" si="131"/>
        <v/>
      </c>
      <c r="G25" s="404" t="str">
        <f t="shared" si="132"/>
        <v/>
      </c>
      <c r="H25" s="404" t="str">
        <f t="shared" si="133"/>
        <v/>
      </c>
      <c r="I25" s="404" t="str">
        <f t="shared" si="134"/>
        <v/>
      </c>
      <c r="J25" s="404" t="str">
        <f t="shared" si="135"/>
        <v/>
      </c>
      <c r="K25" s="404" t="str">
        <f t="shared" si="136"/>
        <v/>
      </c>
      <c r="L25" s="404" t="str">
        <f t="shared" si="137"/>
        <v/>
      </c>
      <c r="M25" s="404" t="str">
        <f t="shared" si="138"/>
        <v/>
      </c>
      <c r="N25" s="404" t="str">
        <f t="shared" si="139"/>
        <v/>
      </c>
      <c r="O25" s="404" t="str">
        <f t="shared" si="140"/>
        <v/>
      </c>
      <c r="P25" s="404" t="str">
        <f t="shared" si="141"/>
        <v/>
      </c>
      <c r="Q25" s="404" t="str">
        <f t="shared" si="142"/>
        <v/>
      </c>
      <c r="R25" s="404" t="str">
        <f t="shared" si="143"/>
        <v/>
      </c>
      <c r="S25" s="404" t="str">
        <f t="shared" si="144"/>
        <v/>
      </c>
      <c r="T25" s="404" t="str">
        <f t="shared" si="145"/>
        <v/>
      </c>
      <c r="U25" s="404" t="str">
        <f t="shared" si="146"/>
        <v/>
      </c>
      <c r="V25" s="404" t="str">
        <f t="shared" si="147"/>
        <v/>
      </c>
      <c r="W25" s="404" t="str">
        <f t="shared" si="148"/>
        <v/>
      </c>
      <c r="X25" s="404" t="str">
        <f t="shared" si="149"/>
        <v/>
      </c>
      <c r="Y25" s="458" t="str">
        <f t="shared" si="123"/>
        <v/>
      </c>
      <c r="Z25" s="343" t="str">
        <f t="shared" si="124"/>
        <v/>
      </c>
      <c r="AA25" s="370" t="str">
        <f t="shared" si="125"/>
        <v/>
      </c>
      <c r="AB25" s="452"/>
      <c r="AC25" s="370" t="str">
        <f>IF(ISNUMBER(AB25),VLOOKUP(AB25,[4]!EUTC_Product_nr.,3,FALSE),"")</f>
        <v/>
      </c>
      <c r="AD25" s="188" t="str">
        <f>IF(AH25="",IF(AG25="------------------","",IF(ISERROR(VLOOKUP(AG25,'[4] eingetragene Codes (Homepage)'!SpezEingetr,2,FALSE)),"neue Spezif.","s.Prod.: "&amp;RIGHT("00000"&amp;VLOOKUP(AG25,'[4] eingetragene Codes (Homepage)'!SpezEingetr,2,FALSE),6))),"Spez s.ob "&amp;AH25)</f>
        <v/>
      </c>
      <c r="AE25" s="190" t="str">
        <f t="shared" si="126"/>
        <v/>
      </c>
      <c r="AF25" s="191" t="str">
        <f>IF(AD25="","",IF(LEFT(AD25,9)="neue Spez",IF(ISERROR(VLOOKUP(AE25,'[4] eingetragene Codes (Homepage)'!$Z$26:$Z$805,1,FALSE)),"OK","PC Falsch"),"Falsch"))</f>
        <v/>
      </c>
      <c r="AG25" s="192" t="str">
        <f t="shared" si="127"/>
        <v>------------------</v>
      </c>
      <c r="AH25" s="189" t="str">
        <f>IF(AG25="------------------","",IF(ISERROR(VLOOKUP(AG25,AG$5:AL24,1,FALSE)),"","= Zeile "&amp;(VLOOKUP(AG25,AG$5:AL24,6,FALSE)+5)))</f>
        <v/>
      </c>
      <c r="AI25" s="349" t="str">
        <f>IF(Y25="","",IF(ISERROR(VLOOKUP(TEXT(Y25,"000000"),eingetragenePC,1,FALSE)),IF(ISNUMBER(VLOOKUP(Y27,Y$4:Y24,1,FALSE)),"Nr.s.oben","ok"),"Nr.eingetragen"))</f>
        <v/>
      </c>
      <c r="AJ25" s="194" t="str">
        <f t="shared" si="128"/>
        <v/>
      </c>
      <c r="AK25" s="193" t="str">
        <f t="shared" si="129"/>
        <v/>
      </c>
      <c r="AL25" s="392">
        <f t="shared" si="130"/>
        <v>8</v>
      </c>
      <c r="AM25" s="168"/>
      <c r="AN25" s="302"/>
      <c r="AO25" s="203"/>
      <c r="AP25" s="90"/>
      <c r="AQ25" s="89"/>
      <c r="AR25" s="90"/>
      <c r="AS25" s="90"/>
      <c r="AT25" s="90"/>
      <c r="AU25" s="90"/>
      <c r="AV25" s="90"/>
      <c r="AW25" s="90"/>
      <c r="AX25" s="90"/>
      <c r="AY25" s="90"/>
      <c r="AZ25" s="90"/>
      <c r="BA25" s="90"/>
      <c r="BB25" s="90"/>
      <c r="BC25" s="90"/>
      <c r="BD25" s="90"/>
      <c r="BE25" s="90"/>
      <c r="BF25" s="90"/>
      <c r="BG25" s="90"/>
      <c r="BH25" s="90"/>
      <c r="BI25" s="90"/>
      <c r="BJ25" s="289"/>
      <c r="BK25" s="196"/>
      <c r="BL25" s="290"/>
    </row>
    <row r="26" spans="1:64" x14ac:dyDescent="0.3">
      <c r="A26" s="340" t="str">
        <f t="shared" si="102"/>
        <v/>
      </c>
      <c r="B26" s="341" t="str">
        <f t="shared" si="103"/>
        <v/>
      </c>
      <c r="C26" s="342"/>
      <c r="D26" s="342"/>
      <c r="E26" s="342"/>
      <c r="F26" s="404" t="str">
        <f t="shared" si="131"/>
        <v/>
      </c>
      <c r="G26" s="404" t="str">
        <f t="shared" si="132"/>
        <v/>
      </c>
      <c r="H26" s="404" t="str">
        <f t="shared" si="133"/>
        <v/>
      </c>
      <c r="I26" s="404" t="str">
        <f t="shared" si="134"/>
        <v/>
      </c>
      <c r="J26" s="404" t="str">
        <f t="shared" si="135"/>
        <v/>
      </c>
      <c r="K26" s="404" t="str">
        <f t="shared" si="136"/>
        <v/>
      </c>
      <c r="L26" s="404" t="str">
        <f t="shared" si="137"/>
        <v/>
      </c>
      <c r="M26" s="404" t="str">
        <f t="shared" si="138"/>
        <v/>
      </c>
      <c r="N26" s="404" t="str">
        <f t="shared" si="139"/>
        <v/>
      </c>
      <c r="O26" s="404" t="str">
        <f t="shared" si="140"/>
        <v/>
      </c>
      <c r="P26" s="404" t="str">
        <f t="shared" si="141"/>
        <v/>
      </c>
      <c r="Q26" s="404" t="str">
        <f t="shared" si="142"/>
        <v/>
      </c>
      <c r="R26" s="404" t="str">
        <f t="shared" si="143"/>
        <v/>
      </c>
      <c r="S26" s="404" t="str">
        <f t="shared" si="144"/>
        <v/>
      </c>
      <c r="T26" s="404" t="str">
        <f t="shared" si="145"/>
        <v/>
      </c>
      <c r="U26" s="404" t="str">
        <f t="shared" si="146"/>
        <v/>
      </c>
      <c r="V26" s="404" t="str">
        <f t="shared" si="147"/>
        <v/>
      </c>
      <c r="W26" s="404" t="str">
        <f t="shared" si="148"/>
        <v/>
      </c>
      <c r="X26" s="404" t="str">
        <f t="shared" si="149"/>
        <v/>
      </c>
      <c r="Y26" s="458" t="str">
        <f t="shared" si="123"/>
        <v/>
      </c>
      <c r="Z26" s="343" t="str">
        <f t="shared" si="124"/>
        <v/>
      </c>
      <c r="AA26" s="370" t="str">
        <f t="shared" si="125"/>
        <v/>
      </c>
      <c r="AB26" s="452"/>
      <c r="AC26" s="370" t="str">
        <f>IF(ISNUMBER(AB26),VLOOKUP(AB26,[4]!EUTC_Product_nr.,3,FALSE),"")</f>
        <v/>
      </c>
      <c r="AD26" s="188" t="str">
        <f>IF(AH26="",IF(AG26="------------------","",IF(ISERROR(VLOOKUP(AG26,'[4] eingetragene Codes (Homepage)'!SpezEingetr,2,FALSE)),"neue Spezif.","s.Prod.: "&amp;RIGHT("00000"&amp;VLOOKUP(AG26,'[4] eingetragene Codes (Homepage)'!SpezEingetr,2,FALSE),6))),"Spez s.ob "&amp;AH26)</f>
        <v/>
      </c>
      <c r="AE26" s="190" t="str">
        <f t="shared" si="126"/>
        <v/>
      </c>
      <c r="AF26" s="191" t="str">
        <f>IF(AD26="","",IF(LEFT(AD26,9)="neue Spez",IF(ISERROR(VLOOKUP(AE26,'[4] eingetragene Codes (Homepage)'!$Z$26:$Z$805,1,FALSE)),"OK","PC Falsch"),"Falsch"))</f>
        <v/>
      </c>
      <c r="AG26" s="192" t="str">
        <f t="shared" si="127"/>
        <v>------------------</v>
      </c>
      <c r="AH26" s="189" t="str">
        <f>IF(AG26="------------------","",IF(ISERROR(VLOOKUP(AG26,AG$5:AL25,1,FALSE)),"","= Zeile "&amp;(VLOOKUP(AG26,AG$5:AL25,6,FALSE)+5)))</f>
        <v/>
      </c>
      <c r="AI26" s="349" t="str">
        <f>IF(Y26="","",IF(ISERROR(VLOOKUP(TEXT(Y26,"000000"),eingetragenePC,1,FALSE)),IF(ISNUMBER(VLOOKUP(Y28,Y$4:Y25,1,FALSE)),"Nr.s.oben","ok"),"Nr.eingetragen"))</f>
        <v/>
      </c>
      <c r="AJ26" s="194" t="str">
        <f t="shared" si="128"/>
        <v/>
      </c>
      <c r="AK26" s="193" t="str">
        <f t="shared" si="129"/>
        <v/>
      </c>
      <c r="AL26" s="392">
        <f t="shared" si="130"/>
        <v>9</v>
      </c>
      <c r="AM26" s="168"/>
      <c r="AN26" s="302"/>
      <c r="AO26" s="203"/>
      <c r="AP26" s="90"/>
      <c r="AQ26" s="89"/>
      <c r="AR26" s="90"/>
      <c r="AS26" s="90"/>
      <c r="AT26" s="90"/>
      <c r="AU26" s="90"/>
      <c r="AV26" s="90"/>
      <c r="AW26" s="90"/>
      <c r="AX26" s="90"/>
      <c r="AY26" s="90"/>
      <c r="AZ26" s="90"/>
      <c r="BA26" s="90"/>
      <c r="BB26" s="90"/>
      <c r="BC26" s="90"/>
      <c r="BD26" s="90"/>
      <c r="BE26" s="90"/>
      <c r="BF26" s="90"/>
      <c r="BG26" s="90"/>
      <c r="BH26" s="90"/>
      <c r="BI26" s="90"/>
      <c r="BJ26" s="289"/>
      <c r="BK26" s="196"/>
      <c r="BL26" s="290"/>
    </row>
    <row r="27" spans="1:64" x14ac:dyDescent="0.3">
      <c r="A27" s="340" t="str">
        <f t="shared" si="102"/>
        <v/>
      </c>
      <c r="B27" s="341" t="str">
        <f t="shared" si="103"/>
        <v/>
      </c>
      <c r="C27" s="342"/>
      <c r="D27" s="342"/>
      <c r="E27" s="342"/>
      <c r="F27" s="404" t="str">
        <f t="shared" si="131"/>
        <v/>
      </c>
      <c r="G27" s="404" t="str">
        <f t="shared" si="132"/>
        <v/>
      </c>
      <c r="H27" s="404" t="str">
        <f t="shared" si="133"/>
        <v/>
      </c>
      <c r="I27" s="404" t="str">
        <f t="shared" si="134"/>
        <v/>
      </c>
      <c r="J27" s="404" t="str">
        <f t="shared" si="135"/>
        <v/>
      </c>
      <c r="K27" s="404" t="str">
        <f t="shared" si="136"/>
        <v/>
      </c>
      <c r="L27" s="404" t="str">
        <f t="shared" si="137"/>
        <v/>
      </c>
      <c r="M27" s="404" t="str">
        <f t="shared" si="138"/>
        <v/>
      </c>
      <c r="N27" s="404" t="str">
        <f t="shared" si="139"/>
        <v/>
      </c>
      <c r="O27" s="404" t="str">
        <f t="shared" si="140"/>
        <v/>
      </c>
      <c r="P27" s="404" t="str">
        <f t="shared" si="141"/>
        <v/>
      </c>
      <c r="Q27" s="404" t="str">
        <f t="shared" si="142"/>
        <v/>
      </c>
      <c r="R27" s="404" t="str">
        <f t="shared" si="143"/>
        <v/>
      </c>
      <c r="S27" s="404" t="str">
        <f t="shared" si="144"/>
        <v/>
      </c>
      <c r="T27" s="404" t="str">
        <f t="shared" si="145"/>
        <v/>
      </c>
      <c r="U27" s="404" t="str">
        <f t="shared" si="146"/>
        <v/>
      </c>
      <c r="V27" s="404" t="str">
        <f t="shared" si="147"/>
        <v/>
      </c>
      <c r="W27" s="404" t="str">
        <f t="shared" si="148"/>
        <v/>
      </c>
      <c r="X27" s="404" t="str">
        <f t="shared" si="149"/>
        <v/>
      </c>
      <c r="Y27" s="458" t="str">
        <f t="shared" si="123"/>
        <v/>
      </c>
      <c r="Z27" s="343" t="str">
        <f t="shared" si="124"/>
        <v/>
      </c>
      <c r="AA27" s="370" t="str">
        <f t="shared" si="125"/>
        <v/>
      </c>
      <c r="AB27" s="452"/>
      <c r="AC27" s="370" t="str">
        <f>IF(ISNUMBER(AB27),VLOOKUP(AB27,[4]!EUTC_Product_nr.,3,FALSE),"")</f>
        <v/>
      </c>
      <c r="AD27" s="188" t="str">
        <f>IF(AH27="",IF(AG27="------------------","",IF(ISERROR(VLOOKUP(AG27,'[4] eingetragene Codes (Homepage)'!SpezEingetr,2,FALSE)),"neue Spezif.","s.Prod.: "&amp;RIGHT("00000"&amp;VLOOKUP(AG27,'[4] eingetragene Codes (Homepage)'!SpezEingetr,2,FALSE),6))),"Spez s.ob "&amp;AH27)</f>
        <v/>
      </c>
      <c r="AE27" s="190" t="str">
        <f t="shared" si="126"/>
        <v/>
      </c>
      <c r="AF27" s="191" t="str">
        <f>IF(AD27="","",IF(LEFT(AD27,9)="neue Spez",IF(ISERROR(VLOOKUP(AE27,'[4] eingetragene Codes (Homepage)'!$Z$26:$Z$805,1,FALSE)),"OK","PC Falsch"),"Falsch"))</f>
        <v/>
      </c>
      <c r="AG27" s="192" t="str">
        <f t="shared" si="127"/>
        <v>------------------</v>
      </c>
      <c r="AH27" s="189" t="str">
        <f>IF(AG27="------------------","",IF(ISERROR(VLOOKUP(AG27,AG$5:AL26,1,FALSE)),"","= Zeile "&amp;(VLOOKUP(AG27,AG$5:AL26,6,FALSE)+5)))</f>
        <v/>
      </c>
      <c r="AI27" s="349" t="str">
        <f>IF(Y27="","",IF(ISERROR(VLOOKUP(TEXT(Y27,"000000"),eingetragenePC,1,FALSE)),IF(ISNUMBER(VLOOKUP(Y29,Y$4:Y26,1,FALSE)),"Nr.s.oben","ok"),"Nr.eingetragen"))</f>
        <v/>
      </c>
      <c r="AJ27" s="194" t="str">
        <f t="shared" si="128"/>
        <v/>
      </c>
      <c r="AK27" s="193" t="str">
        <f t="shared" si="129"/>
        <v/>
      </c>
      <c r="AL27" s="392">
        <f t="shared" si="130"/>
        <v>10</v>
      </c>
      <c r="AM27" s="168"/>
      <c r="AN27" s="302"/>
      <c r="AO27" s="203"/>
      <c r="AP27" s="90"/>
      <c r="AQ27" s="287"/>
      <c r="AR27" s="288"/>
      <c r="AS27" s="288"/>
      <c r="AT27" s="288"/>
      <c r="AU27" s="288"/>
      <c r="AV27" s="288"/>
      <c r="AW27" s="288"/>
      <c r="AX27" s="288"/>
      <c r="AY27" s="288"/>
      <c r="AZ27" s="288"/>
      <c r="BA27" s="288"/>
      <c r="BB27" s="288"/>
      <c r="BC27" s="288"/>
      <c r="BD27" s="288"/>
      <c r="BE27" s="288"/>
      <c r="BF27" s="288"/>
      <c r="BG27" s="288"/>
      <c r="BH27" s="288"/>
      <c r="BI27" s="288"/>
      <c r="BJ27" s="289"/>
      <c r="BK27" s="196"/>
      <c r="BL27" s="284"/>
    </row>
    <row r="28" spans="1:64" x14ac:dyDescent="0.3">
      <c r="A28" s="340" t="str">
        <f t="shared" si="102"/>
        <v/>
      </c>
      <c r="B28" s="341" t="str">
        <f t="shared" si="103"/>
        <v/>
      </c>
      <c r="C28" s="342"/>
      <c r="D28" s="342"/>
      <c r="E28" s="342"/>
      <c r="F28" s="404" t="str">
        <f t="shared" si="131"/>
        <v/>
      </c>
      <c r="G28" s="404" t="str">
        <f t="shared" si="132"/>
        <v/>
      </c>
      <c r="H28" s="404" t="str">
        <f t="shared" si="133"/>
        <v/>
      </c>
      <c r="I28" s="404" t="str">
        <f t="shared" si="134"/>
        <v/>
      </c>
      <c r="J28" s="404" t="str">
        <f t="shared" si="135"/>
        <v/>
      </c>
      <c r="K28" s="404" t="str">
        <f t="shared" si="136"/>
        <v/>
      </c>
      <c r="L28" s="404" t="str">
        <f t="shared" si="137"/>
        <v/>
      </c>
      <c r="M28" s="404" t="str">
        <f t="shared" si="138"/>
        <v/>
      </c>
      <c r="N28" s="404" t="str">
        <f t="shared" si="139"/>
        <v/>
      </c>
      <c r="O28" s="404" t="str">
        <f t="shared" si="140"/>
        <v/>
      </c>
      <c r="P28" s="404" t="str">
        <f t="shared" si="141"/>
        <v/>
      </c>
      <c r="Q28" s="404" t="str">
        <f t="shared" si="142"/>
        <v/>
      </c>
      <c r="R28" s="404" t="str">
        <f t="shared" si="143"/>
        <v/>
      </c>
      <c r="S28" s="404" t="str">
        <f t="shared" si="144"/>
        <v/>
      </c>
      <c r="T28" s="404" t="str">
        <f t="shared" si="145"/>
        <v/>
      </c>
      <c r="U28" s="404" t="str">
        <f t="shared" si="146"/>
        <v/>
      </c>
      <c r="V28" s="404" t="str">
        <f t="shared" si="147"/>
        <v/>
      </c>
      <c r="W28" s="404" t="str">
        <f t="shared" si="148"/>
        <v/>
      </c>
      <c r="X28" s="404" t="str">
        <f t="shared" si="149"/>
        <v/>
      </c>
      <c r="Y28" s="458" t="str">
        <f t="shared" si="123"/>
        <v/>
      </c>
      <c r="Z28" s="343" t="str">
        <f t="shared" si="124"/>
        <v/>
      </c>
      <c r="AA28" s="370" t="str">
        <f t="shared" si="125"/>
        <v/>
      </c>
      <c r="AB28" s="452"/>
      <c r="AC28" s="370" t="str">
        <f>IF(ISNUMBER(AB28),VLOOKUP(AB28,[4]!EUTC_Product_nr.,3,FALSE),"")</f>
        <v/>
      </c>
      <c r="AD28" s="188" t="str">
        <f>IF(AH28="",IF(AG28="------------------","",IF(ISERROR(VLOOKUP(AG28,'[4] eingetragene Codes (Homepage)'!SpezEingetr,2,FALSE)),"neue Spezif.","s.Prod.: "&amp;RIGHT("00000"&amp;VLOOKUP(AG28,'[4] eingetragene Codes (Homepage)'!SpezEingetr,2,FALSE),6))),"Spez s.ob "&amp;AH28)</f>
        <v/>
      </c>
      <c r="AE28" s="190" t="str">
        <f t="shared" si="126"/>
        <v/>
      </c>
      <c r="AF28" s="191" t="str">
        <f>IF(AD28="","",IF(LEFT(AD28,9)="neue Spez",IF(ISERROR(VLOOKUP(AE28,'[4] eingetragene Codes (Homepage)'!$Z$26:$Z$805,1,FALSE)),"OK","PC Falsch"),"Falsch"))</f>
        <v/>
      </c>
      <c r="AG28" s="192" t="str">
        <f t="shared" si="127"/>
        <v>------------------</v>
      </c>
      <c r="AH28" s="189" t="str">
        <f>IF(AG28="------------------","",IF(ISERROR(VLOOKUP(AG28,AG$5:AL27,1,FALSE)),"","= Zeile "&amp;(VLOOKUP(AG28,AG$5:AL27,6,FALSE)+5)))</f>
        <v/>
      </c>
      <c r="AI28" s="349" t="str">
        <f>IF(Y28="","",IF(ISERROR(VLOOKUP(TEXT(Y28,"000000"),eingetragenePC,1,FALSE)),IF(ISNUMBER(VLOOKUP(Y30,Y$4:Y27,1,FALSE)),"Nr.s.oben","ok"),"Nr.eingetragen"))</f>
        <v/>
      </c>
      <c r="AJ28" s="194" t="str">
        <f t="shared" si="128"/>
        <v/>
      </c>
      <c r="AK28" s="193" t="str">
        <f t="shared" si="129"/>
        <v/>
      </c>
      <c r="AL28" s="392">
        <f t="shared" si="130"/>
        <v>11</v>
      </c>
      <c r="AM28" s="168"/>
      <c r="AN28" s="302"/>
      <c r="AO28" s="283"/>
      <c r="AP28" s="90"/>
      <c r="AQ28" s="89"/>
      <c r="AR28" s="90"/>
      <c r="AS28" s="90"/>
      <c r="AT28" s="90"/>
      <c r="AU28" s="90"/>
      <c r="AV28" s="90"/>
      <c r="AW28" s="90"/>
      <c r="AX28" s="90"/>
      <c r="AY28" s="90"/>
      <c r="AZ28" s="90"/>
      <c r="BA28" s="90"/>
      <c r="BB28" s="90"/>
      <c r="BC28" s="90"/>
      <c r="BD28" s="142"/>
      <c r="BE28" s="142"/>
      <c r="BF28" s="142"/>
      <c r="BG28" s="142"/>
      <c r="BH28" s="142"/>
      <c r="BI28" s="142"/>
      <c r="BJ28" s="289"/>
      <c r="BK28" s="196"/>
      <c r="BL28" s="284"/>
    </row>
    <row r="29" spans="1:64" x14ac:dyDescent="0.3">
      <c r="A29" s="340" t="str">
        <f t="shared" si="102"/>
        <v/>
      </c>
      <c r="B29" s="341" t="str">
        <f t="shared" si="103"/>
        <v/>
      </c>
      <c r="C29" s="342"/>
      <c r="D29" s="342"/>
      <c r="E29" s="342"/>
      <c r="F29" s="404" t="str">
        <f t="shared" si="131"/>
        <v/>
      </c>
      <c r="G29" s="404" t="str">
        <f t="shared" si="132"/>
        <v/>
      </c>
      <c r="H29" s="404" t="str">
        <f t="shared" si="133"/>
        <v/>
      </c>
      <c r="I29" s="404" t="str">
        <f t="shared" si="134"/>
        <v/>
      </c>
      <c r="J29" s="404" t="str">
        <f t="shared" si="135"/>
        <v/>
      </c>
      <c r="K29" s="404" t="str">
        <f t="shared" si="136"/>
        <v/>
      </c>
      <c r="L29" s="404" t="str">
        <f t="shared" si="137"/>
        <v/>
      </c>
      <c r="M29" s="404" t="str">
        <f t="shared" si="138"/>
        <v/>
      </c>
      <c r="N29" s="404" t="str">
        <f t="shared" si="139"/>
        <v/>
      </c>
      <c r="O29" s="404" t="str">
        <f t="shared" si="140"/>
        <v/>
      </c>
      <c r="P29" s="404" t="str">
        <f t="shared" si="141"/>
        <v/>
      </c>
      <c r="Q29" s="404" t="str">
        <f t="shared" si="142"/>
        <v/>
      </c>
      <c r="R29" s="404" t="str">
        <f t="shared" si="143"/>
        <v/>
      </c>
      <c r="S29" s="404" t="str">
        <f t="shared" si="144"/>
        <v/>
      </c>
      <c r="T29" s="404" t="str">
        <f t="shared" si="145"/>
        <v/>
      </c>
      <c r="U29" s="404" t="str">
        <f t="shared" si="146"/>
        <v/>
      </c>
      <c r="V29" s="404" t="str">
        <f t="shared" si="147"/>
        <v/>
      </c>
      <c r="W29" s="404" t="str">
        <f t="shared" si="148"/>
        <v/>
      </c>
      <c r="X29" s="404" t="str">
        <f t="shared" si="149"/>
        <v/>
      </c>
      <c r="Y29" s="458" t="str">
        <f t="shared" si="123"/>
        <v/>
      </c>
      <c r="Z29" s="343" t="str">
        <f t="shared" si="124"/>
        <v/>
      </c>
      <c r="AA29" s="370" t="str">
        <f t="shared" si="125"/>
        <v/>
      </c>
      <c r="AB29" s="452"/>
      <c r="AC29" s="370" t="str">
        <f>IF(ISNUMBER(AB29),VLOOKUP(AB29,[4]!EUTC_Product_nr.,3,FALSE),"")</f>
        <v/>
      </c>
      <c r="AD29" s="188" t="str">
        <f>IF(AH29="",IF(AG29="------------------","",IF(ISERROR(VLOOKUP(AG29,'[4] eingetragene Codes (Homepage)'!SpezEingetr,2,FALSE)),"neue Spezif.","s.Prod.: "&amp;RIGHT("00000"&amp;VLOOKUP(AG29,'[4] eingetragene Codes (Homepage)'!SpezEingetr,2,FALSE),6))),"Spez s.ob "&amp;AH29)</f>
        <v/>
      </c>
      <c r="AE29" s="190" t="str">
        <f t="shared" si="126"/>
        <v/>
      </c>
      <c r="AF29" s="191" t="str">
        <f>IF(AD29="","",IF(LEFT(AD29,9)="neue Spez",IF(ISERROR(VLOOKUP(AE29,'[4] eingetragene Codes (Homepage)'!$Z$26:$Z$805,1,FALSE)),"OK","PC Falsch"),"Falsch"))</f>
        <v/>
      </c>
      <c r="AG29" s="192" t="str">
        <f t="shared" si="127"/>
        <v>------------------</v>
      </c>
      <c r="AH29" s="189" t="str">
        <f>IF(AG29="------------------","",IF(ISERROR(VLOOKUP(AG29,AG$5:AL28,1,FALSE)),"","= Zeile "&amp;(VLOOKUP(AG29,AG$5:AL28,6,FALSE)+5)))</f>
        <v/>
      </c>
      <c r="AI29" s="349" t="str">
        <f>IF(Y29="","",IF(ISERROR(VLOOKUP(TEXT(Y29,"000000"),eingetragenePC,1,FALSE)),IF(ISNUMBER(VLOOKUP(Y31,Y$4:Y28,1,FALSE)),"Nr.s.oben","ok"),"Nr.eingetragen"))</f>
        <v/>
      </c>
      <c r="AJ29" s="194" t="str">
        <f t="shared" si="128"/>
        <v/>
      </c>
      <c r="AK29" s="193" t="str">
        <f t="shared" si="129"/>
        <v/>
      </c>
      <c r="AL29" s="392">
        <f t="shared" si="130"/>
        <v>12</v>
      </c>
      <c r="AM29" s="168"/>
      <c r="AN29" s="302"/>
      <c r="AO29" s="285"/>
      <c r="AP29" s="90"/>
      <c r="AQ29" s="287"/>
      <c r="AR29" s="288"/>
      <c r="AS29" s="288"/>
      <c r="AT29" s="288"/>
      <c r="AU29" s="288"/>
      <c r="AV29" s="288"/>
      <c r="AW29" s="288"/>
      <c r="AX29" s="288"/>
      <c r="AY29" s="288"/>
      <c r="AZ29" s="288"/>
      <c r="BA29" s="288"/>
      <c r="BB29" s="288"/>
      <c r="BC29" s="288"/>
      <c r="BD29" s="288"/>
      <c r="BE29" s="288"/>
      <c r="BF29" s="288"/>
      <c r="BG29" s="288"/>
      <c r="BH29" s="288"/>
      <c r="BI29" s="288"/>
      <c r="BJ29" s="289"/>
      <c r="BK29" s="196"/>
      <c r="BL29" s="284"/>
    </row>
    <row r="30" spans="1:64" x14ac:dyDescent="0.3">
      <c r="A30" s="340" t="str">
        <f t="shared" si="102"/>
        <v/>
      </c>
      <c r="B30" s="341" t="str">
        <f t="shared" si="103"/>
        <v/>
      </c>
      <c r="C30" s="342"/>
      <c r="D30" s="342"/>
      <c r="E30" s="342"/>
      <c r="F30" s="404" t="str">
        <f t="shared" si="131"/>
        <v/>
      </c>
      <c r="G30" s="404" t="str">
        <f t="shared" si="132"/>
        <v/>
      </c>
      <c r="H30" s="404" t="str">
        <f t="shared" si="133"/>
        <v/>
      </c>
      <c r="I30" s="404" t="str">
        <f t="shared" si="134"/>
        <v/>
      </c>
      <c r="J30" s="404" t="str">
        <f t="shared" si="135"/>
        <v/>
      </c>
      <c r="K30" s="404" t="str">
        <f t="shared" si="136"/>
        <v/>
      </c>
      <c r="L30" s="404" t="str">
        <f t="shared" si="137"/>
        <v/>
      </c>
      <c r="M30" s="404" t="str">
        <f t="shared" si="138"/>
        <v/>
      </c>
      <c r="N30" s="404" t="str">
        <f t="shared" si="139"/>
        <v/>
      </c>
      <c r="O30" s="404" t="str">
        <f t="shared" si="140"/>
        <v/>
      </c>
      <c r="P30" s="404" t="str">
        <f t="shared" si="141"/>
        <v/>
      </c>
      <c r="Q30" s="404" t="str">
        <f t="shared" si="142"/>
        <v/>
      </c>
      <c r="R30" s="404" t="str">
        <f t="shared" si="143"/>
        <v/>
      </c>
      <c r="S30" s="404" t="str">
        <f t="shared" si="144"/>
        <v/>
      </c>
      <c r="T30" s="404" t="str">
        <f t="shared" si="145"/>
        <v/>
      </c>
      <c r="U30" s="404" t="str">
        <f t="shared" si="146"/>
        <v/>
      </c>
      <c r="V30" s="404" t="str">
        <f t="shared" si="147"/>
        <v/>
      </c>
      <c r="W30" s="404" t="str">
        <f t="shared" si="148"/>
        <v/>
      </c>
      <c r="X30" s="404" t="str">
        <f t="shared" si="149"/>
        <v/>
      </c>
      <c r="Y30" s="458" t="str">
        <f t="shared" si="123"/>
        <v/>
      </c>
      <c r="Z30" s="343" t="str">
        <f t="shared" si="124"/>
        <v/>
      </c>
      <c r="AA30" s="370" t="str">
        <f t="shared" si="125"/>
        <v/>
      </c>
      <c r="AB30" s="452"/>
      <c r="AC30" s="370" t="str">
        <f>IF(ISNUMBER(AB30),VLOOKUP(AB30,[4]!EUTC_Product_nr.,3,FALSE),"")</f>
        <v/>
      </c>
      <c r="AD30" s="188" t="str">
        <f>IF(AH30="",IF(AG30="------------------","",IF(ISERROR(VLOOKUP(AG30,'[4] eingetragene Codes (Homepage)'!SpezEingetr,2,FALSE)),"neue Spezif.","s.Prod.: "&amp;RIGHT("00000"&amp;VLOOKUP(AG30,'[4] eingetragene Codes (Homepage)'!SpezEingetr,2,FALSE),6))),"Spez s.ob "&amp;AH30)</f>
        <v/>
      </c>
      <c r="AE30" s="190" t="str">
        <f t="shared" si="126"/>
        <v/>
      </c>
      <c r="AF30" s="191" t="str">
        <f>IF(AD30="","",IF(LEFT(AD30,9)="neue Spez",IF(ISERROR(VLOOKUP(AE30,'[4] eingetragene Codes (Homepage)'!$Z$26:$Z$805,1,FALSE)),"OK","PC Falsch"),"Falsch"))</f>
        <v/>
      </c>
      <c r="AG30" s="192" t="str">
        <f t="shared" si="127"/>
        <v>------------------</v>
      </c>
      <c r="AH30" s="189" t="str">
        <f>IF(AG30="------------------","",IF(ISERROR(VLOOKUP(AG30,AG$5:AL29,1,FALSE)),"","= Zeile "&amp;(VLOOKUP(AG30,AG$5:AL29,6,FALSE)+5)))</f>
        <v/>
      </c>
      <c r="AI30" s="349" t="str">
        <f>IF(Y30="","",IF(ISERROR(VLOOKUP(TEXT(Y30,"000000"),eingetragenePC,1,FALSE)),IF(ISNUMBER(VLOOKUP(Y32,Y$4:Y29,1,FALSE)),"Nr.s.oben","ok"),"Nr.eingetragen"))</f>
        <v/>
      </c>
      <c r="AJ30" s="194" t="str">
        <f t="shared" si="128"/>
        <v/>
      </c>
      <c r="AK30" s="193" t="str">
        <f t="shared" si="129"/>
        <v/>
      </c>
      <c r="AL30" s="392">
        <f t="shared" si="130"/>
        <v>13</v>
      </c>
      <c r="AM30" s="168"/>
      <c r="AN30" s="302"/>
      <c r="AO30" s="285"/>
      <c r="AP30" s="90"/>
      <c r="AQ30" s="287"/>
      <c r="AR30" s="288"/>
      <c r="AS30" s="288"/>
      <c r="AT30" s="288"/>
      <c r="AU30" s="288"/>
      <c r="AV30" s="288"/>
      <c r="AW30" s="288"/>
      <c r="AX30" s="288"/>
      <c r="AY30" s="288"/>
      <c r="AZ30" s="288"/>
      <c r="BA30" s="288"/>
      <c r="BB30" s="288"/>
      <c r="BC30" s="288"/>
      <c r="BD30" s="288"/>
      <c r="BE30" s="288"/>
      <c r="BF30" s="288"/>
      <c r="BG30" s="288"/>
      <c r="BH30" s="288"/>
      <c r="BI30" s="288"/>
      <c r="BJ30" s="289"/>
      <c r="BK30" s="196"/>
      <c r="BL30" s="284"/>
    </row>
    <row r="31" spans="1:64" x14ac:dyDescent="0.3">
      <c r="A31" s="340" t="str">
        <f t="shared" si="102"/>
        <v/>
      </c>
      <c r="B31" s="341" t="str">
        <f t="shared" si="103"/>
        <v/>
      </c>
      <c r="C31" s="342"/>
      <c r="D31" s="342"/>
      <c r="E31" s="342"/>
      <c r="F31" s="404" t="str">
        <f t="shared" si="131"/>
        <v/>
      </c>
      <c r="G31" s="404" t="str">
        <f t="shared" si="132"/>
        <v/>
      </c>
      <c r="H31" s="404" t="str">
        <f t="shared" si="133"/>
        <v/>
      </c>
      <c r="I31" s="404" t="str">
        <f t="shared" si="134"/>
        <v/>
      </c>
      <c r="J31" s="404" t="str">
        <f t="shared" si="135"/>
        <v/>
      </c>
      <c r="K31" s="404" t="str">
        <f t="shared" si="136"/>
        <v/>
      </c>
      <c r="L31" s="404" t="str">
        <f t="shared" si="137"/>
        <v/>
      </c>
      <c r="M31" s="404" t="str">
        <f t="shared" si="138"/>
        <v/>
      </c>
      <c r="N31" s="404" t="str">
        <f t="shared" si="139"/>
        <v/>
      </c>
      <c r="O31" s="404" t="str">
        <f t="shared" si="140"/>
        <v/>
      </c>
      <c r="P31" s="404" t="str">
        <f t="shared" si="141"/>
        <v/>
      </c>
      <c r="Q31" s="404" t="str">
        <f t="shared" si="142"/>
        <v/>
      </c>
      <c r="R31" s="404" t="str">
        <f t="shared" si="143"/>
        <v/>
      </c>
      <c r="S31" s="404" t="str">
        <f t="shared" si="144"/>
        <v/>
      </c>
      <c r="T31" s="404" t="str">
        <f t="shared" si="145"/>
        <v/>
      </c>
      <c r="U31" s="404" t="str">
        <f t="shared" si="146"/>
        <v/>
      </c>
      <c r="V31" s="404" t="str">
        <f t="shared" si="147"/>
        <v/>
      </c>
      <c r="W31" s="404" t="str">
        <f t="shared" si="148"/>
        <v/>
      </c>
      <c r="X31" s="404" t="str">
        <f>IF(BI31="","",IF($Z$3="text",VLOOKUP(BI31,SpecValue,COLUMN(X31)-4,FALSE),BI31))</f>
        <v/>
      </c>
      <c r="Y31" s="458" t="str">
        <f t="shared" si="123"/>
        <v/>
      </c>
      <c r="Z31" s="343" t="str">
        <f t="shared" si="124"/>
        <v/>
      </c>
      <c r="AA31" s="370" t="str">
        <f t="shared" si="125"/>
        <v/>
      </c>
      <c r="AB31" s="452"/>
      <c r="AC31" s="370" t="str">
        <f>IF(ISNUMBER(AB31),VLOOKUP(AB31,[4]!EUTC_Product_nr.,3,FALSE),"")</f>
        <v/>
      </c>
      <c r="AD31" s="188" t="str">
        <f>IF(AH31="",IF(AG31="------------------","",IF(ISERROR(VLOOKUP(AG31,'[4] eingetragene Codes (Homepage)'!SpezEingetr,2,FALSE)),"neue Spezif.","s.Prod.: "&amp;RIGHT("00000"&amp;VLOOKUP(AG31,'[4] eingetragene Codes (Homepage)'!SpezEingetr,2,FALSE),6))),"Spez s.ob "&amp;AH31)</f>
        <v/>
      </c>
      <c r="AE31" s="190" t="str">
        <f t="shared" si="126"/>
        <v/>
      </c>
      <c r="AF31" s="191" t="str">
        <f>IF(AD31="","",IF(LEFT(AD31,9)="neue Spez",IF(ISERROR(VLOOKUP(AE31,'[4] eingetragene Codes (Homepage)'!$Z$26:$Z$805,1,FALSE)),"OK","PC Falsch"),"Falsch"))</f>
        <v/>
      </c>
      <c r="AG31" s="192" t="str">
        <f t="shared" si="127"/>
        <v>------------------</v>
      </c>
      <c r="AH31" s="189" t="str">
        <f>IF(AG31="------------------","",IF(ISERROR(VLOOKUP(AG31,AG$5:AL30,1,FALSE)),"","= Zeile "&amp;(VLOOKUP(AG31,AG$5:AL30,6,FALSE)+5)))</f>
        <v/>
      </c>
      <c r="AI31" s="349" t="str">
        <f>IF(Y31="","",IF(ISERROR(VLOOKUP(TEXT(Y31,"000000"),eingetragenePC,1,FALSE)),IF(ISNUMBER(VLOOKUP(Y33,Y$4:Y30,1,FALSE)),"Nr.s.oben","ok"),"Nr.eingetragen"))</f>
        <v/>
      </c>
      <c r="AJ31" s="194" t="str">
        <f t="shared" si="128"/>
        <v/>
      </c>
      <c r="AK31" s="193" t="str">
        <f t="shared" si="129"/>
        <v/>
      </c>
      <c r="AL31" s="392">
        <f t="shared" si="130"/>
        <v>14</v>
      </c>
      <c r="AM31" s="168"/>
      <c r="AN31" s="302"/>
      <c r="AO31" s="285"/>
      <c r="AP31" s="90"/>
      <c r="AQ31" s="287"/>
      <c r="AR31" s="288"/>
      <c r="AS31" s="288"/>
      <c r="AT31" s="288"/>
      <c r="AU31" s="288"/>
      <c r="AV31" s="288"/>
      <c r="AW31" s="288"/>
      <c r="AX31" s="288"/>
      <c r="AY31" s="288"/>
      <c r="AZ31" s="288"/>
      <c r="BA31" s="288"/>
      <c r="BB31" s="288"/>
      <c r="BC31" s="288"/>
      <c r="BD31" s="288"/>
      <c r="BE31" s="288"/>
      <c r="BF31" s="288"/>
      <c r="BG31" s="288"/>
      <c r="BH31" s="288"/>
      <c r="BI31" s="288"/>
      <c r="BJ31" s="289"/>
      <c r="BK31" s="196"/>
      <c r="BL31" s="284"/>
    </row>
    <row r="32" spans="1:64" x14ac:dyDescent="0.3">
      <c r="A32" s="340" t="str">
        <f t="shared" si="102"/>
        <v/>
      </c>
      <c r="B32" s="341" t="str">
        <f t="shared" si="103"/>
        <v/>
      </c>
      <c r="C32" s="342"/>
      <c r="D32" s="342"/>
      <c r="E32" s="342"/>
      <c r="F32" s="404" t="str">
        <f t="shared" si="131"/>
        <v/>
      </c>
      <c r="G32" s="404" t="str">
        <f t="shared" si="132"/>
        <v/>
      </c>
      <c r="H32" s="404" t="str">
        <f t="shared" si="133"/>
        <v/>
      </c>
      <c r="I32" s="404" t="str">
        <f t="shared" si="134"/>
        <v/>
      </c>
      <c r="J32" s="404" t="str">
        <f t="shared" si="135"/>
        <v/>
      </c>
      <c r="K32" s="404" t="str">
        <f t="shared" si="136"/>
        <v/>
      </c>
      <c r="L32" s="404" t="str">
        <f t="shared" si="137"/>
        <v/>
      </c>
      <c r="M32" s="404" t="str">
        <f t="shared" si="138"/>
        <v/>
      </c>
      <c r="N32" s="404" t="str">
        <f t="shared" si="139"/>
        <v/>
      </c>
      <c r="O32" s="404" t="str">
        <f t="shared" si="140"/>
        <v/>
      </c>
      <c r="P32" s="404" t="str">
        <f t="shared" si="141"/>
        <v/>
      </c>
      <c r="Q32" s="404" t="str">
        <f t="shared" si="142"/>
        <v/>
      </c>
      <c r="R32" s="404" t="str">
        <f t="shared" si="143"/>
        <v/>
      </c>
      <c r="S32" s="404" t="str">
        <f t="shared" si="144"/>
        <v/>
      </c>
      <c r="T32" s="404" t="str">
        <f t="shared" si="145"/>
        <v/>
      </c>
      <c r="U32" s="404" t="str">
        <f t="shared" si="146"/>
        <v/>
      </c>
      <c r="V32" s="404" t="str">
        <f t="shared" si="147"/>
        <v/>
      </c>
      <c r="W32" s="404" t="str">
        <f t="shared" si="148"/>
        <v/>
      </c>
      <c r="X32" s="404" t="str">
        <f t="shared" si="149"/>
        <v/>
      </c>
      <c r="Y32" s="458" t="str">
        <f t="shared" si="123"/>
        <v/>
      </c>
      <c r="Z32" s="343" t="str">
        <f t="shared" si="124"/>
        <v/>
      </c>
      <c r="AA32" s="370" t="str">
        <f t="shared" si="125"/>
        <v/>
      </c>
      <c r="AB32" s="452"/>
      <c r="AC32" s="370" t="str">
        <f>IF(ISNUMBER(AB32),VLOOKUP(AB32,[4]!EUTC_Product_nr.,3,FALSE),"")</f>
        <v/>
      </c>
      <c r="AD32" s="188" t="str">
        <f>IF(AH32="",IF(AG32="------------------","",IF(ISERROR(VLOOKUP(AG32,'[4] eingetragene Codes (Homepage)'!SpezEingetr,2,FALSE)),"neue Spezif.","s.Prod.: "&amp;RIGHT("00000"&amp;VLOOKUP(AG32,'[4] eingetragene Codes (Homepage)'!SpezEingetr,2,FALSE),6))),"Spez s.ob "&amp;AH32)</f>
        <v/>
      </c>
      <c r="AE32" s="190" t="str">
        <f t="shared" si="126"/>
        <v/>
      </c>
      <c r="AF32" s="191" t="str">
        <f>IF(AD32="","",IF(LEFT(AD32,9)="neue Spez",IF(ISERROR(VLOOKUP(AE32,'[4] eingetragene Codes (Homepage)'!$Z$26:$Z$805,1,FALSE)),"OK","PC Falsch"),"Falsch"))</f>
        <v/>
      </c>
      <c r="AG32" s="192" t="str">
        <f t="shared" si="127"/>
        <v>------------------</v>
      </c>
      <c r="AH32" s="189" t="str">
        <f>IF(AG32="------------------","",IF(ISERROR(VLOOKUP(AG32,AG$5:AL31,1,FALSE)),"","= Zeile "&amp;(VLOOKUP(AG32,AG$5:AL31,6,FALSE)+5)))</f>
        <v/>
      </c>
      <c r="AI32" s="349" t="str">
        <f>IF(Y32="","",IF(ISERROR(VLOOKUP(TEXT(Y32,"000000"),eingetragenePC,1,FALSE)),IF(ISNUMBER(VLOOKUP(Y34,Y$4:Y31,1,FALSE)),"Nr.s.oben","ok"),"Nr.eingetragen"))</f>
        <v/>
      </c>
      <c r="AJ32" s="194" t="str">
        <f t="shared" si="128"/>
        <v/>
      </c>
      <c r="AK32" s="193" t="str">
        <f t="shared" si="129"/>
        <v/>
      </c>
      <c r="AL32" s="392">
        <f t="shared" si="130"/>
        <v>15</v>
      </c>
      <c r="AM32" s="168"/>
      <c r="AN32" s="302"/>
      <c r="AO32" s="285"/>
      <c r="AP32" s="90"/>
      <c r="AQ32" s="287"/>
      <c r="AR32" s="288"/>
      <c r="AS32" s="288"/>
      <c r="AT32" s="288"/>
      <c r="AU32" s="288"/>
      <c r="AV32" s="288"/>
      <c r="AW32" s="288"/>
      <c r="AX32" s="288"/>
      <c r="AY32" s="288"/>
      <c r="AZ32" s="288"/>
      <c r="BA32" s="288"/>
      <c r="BB32" s="288"/>
      <c r="BC32" s="288"/>
      <c r="BD32" s="288"/>
      <c r="BE32" s="288"/>
      <c r="BF32" s="288"/>
      <c r="BG32" s="288"/>
      <c r="BH32" s="288"/>
      <c r="BI32" s="288"/>
      <c r="BJ32" s="289"/>
      <c r="BK32" s="196"/>
      <c r="BL32" s="284"/>
    </row>
    <row r="33" spans="1:64" x14ac:dyDescent="0.3">
      <c r="A33" s="340" t="str">
        <f t="shared" si="102"/>
        <v/>
      </c>
      <c r="B33" s="341" t="str">
        <f t="shared" si="103"/>
        <v/>
      </c>
      <c r="C33" s="342"/>
      <c r="D33" s="342"/>
      <c r="E33" s="342"/>
      <c r="F33" s="404" t="str">
        <f t="shared" si="131"/>
        <v/>
      </c>
      <c r="G33" s="404" t="str">
        <f t="shared" si="132"/>
        <v/>
      </c>
      <c r="H33" s="404" t="str">
        <f t="shared" si="133"/>
        <v/>
      </c>
      <c r="I33" s="404" t="str">
        <f t="shared" si="134"/>
        <v/>
      </c>
      <c r="J33" s="404" t="str">
        <f t="shared" si="135"/>
        <v/>
      </c>
      <c r="K33" s="404" t="str">
        <f t="shared" si="136"/>
        <v/>
      </c>
      <c r="L33" s="404" t="str">
        <f t="shared" si="137"/>
        <v/>
      </c>
      <c r="M33" s="404" t="str">
        <f t="shared" si="138"/>
        <v/>
      </c>
      <c r="N33" s="404" t="str">
        <f t="shared" si="139"/>
        <v/>
      </c>
      <c r="O33" s="404" t="str">
        <f t="shared" si="140"/>
        <v/>
      </c>
      <c r="P33" s="404" t="str">
        <f t="shared" si="141"/>
        <v/>
      </c>
      <c r="Q33" s="404" t="str">
        <f t="shared" si="142"/>
        <v/>
      </c>
      <c r="R33" s="404" t="str">
        <f t="shared" si="143"/>
        <v/>
      </c>
      <c r="S33" s="404" t="str">
        <f t="shared" si="144"/>
        <v/>
      </c>
      <c r="T33" s="404" t="str">
        <f t="shared" si="145"/>
        <v/>
      </c>
      <c r="U33" s="404" t="str">
        <f t="shared" si="146"/>
        <v/>
      </c>
      <c r="V33" s="404" t="str">
        <f t="shared" si="147"/>
        <v/>
      </c>
      <c r="W33" s="404" t="str">
        <f t="shared" si="148"/>
        <v/>
      </c>
      <c r="X33" s="404" t="str">
        <f t="shared" si="149"/>
        <v/>
      </c>
      <c r="Y33" s="458" t="str">
        <f t="shared" si="123"/>
        <v/>
      </c>
      <c r="Z33" s="343" t="str">
        <f t="shared" si="124"/>
        <v/>
      </c>
      <c r="AA33" s="370" t="str">
        <f t="shared" si="125"/>
        <v/>
      </c>
      <c r="AB33" s="452"/>
      <c r="AC33" s="370" t="str">
        <f>IF(ISNUMBER(AB33),VLOOKUP(AB33,[4]!EUTC_Product_nr.,3,FALSE),"")</f>
        <v/>
      </c>
      <c r="AD33" s="188" t="str">
        <f>IF(AH33="",IF(AG33="------------------","",IF(ISERROR(VLOOKUP(AG33,'[4] eingetragene Codes (Homepage)'!SpezEingetr,2,FALSE)),"neue Spezif.","s.Prod.: "&amp;RIGHT("00000"&amp;VLOOKUP(AG33,'[4] eingetragene Codes (Homepage)'!SpezEingetr,2,FALSE),6))),"Spez s.ob "&amp;AH33)</f>
        <v/>
      </c>
      <c r="AE33" s="190" t="str">
        <f t="shared" si="126"/>
        <v/>
      </c>
      <c r="AF33" s="191" t="str">
        <f>IF(AD33="","",IF(LEFT(AD33,9)="neue Spez",IF(ISERROR(VLOOKUP(AE33,'[4] eingetragene Codes (Homepage)'!$Z$26:$Z$805,1,FALSE)),"OK","PC Falsch"),"Falsch"))</f>
        <v/>
      </c>
      <c r="AG33" s="192" t="str">
        <f t="shared" si="127"/>
        <v>------------------</v>
      </c>
      <c r="AH33" s="189" t="str">
        <f>IF(AG33="------------------","",IF(ISERROR(VLOOKUP(AG33,AG$5:AL32,1,FALSE)),"","= Zeile "&amp;(VLOOKUP(AG33,AG$5:AL32,6,FALSE)+5)))</f>
        <v/>
      </c>
      <c r="AI33" s="349" t="str">
        <f>IF(Y33="","",IF(ISERROR(VLOOKUP(TEXT(Y33,"000000"),eingetragenePC,1,FALSE)),IF(ISNUMBER(VLOOKUP(Y35,Y$4:Y32,1,FALSE)),"Nr.s.oben","ok"),"Nr.eingetragen"))</f>
        <v/>
      </c>
      <c r="AJ33" s="194" t="str">
        <f t="shared" si="128"/>
        <v/>
      </c>
      <c r="AK33" s="193" t="str">
        <f t="shared" si="129"/>
        <v/>
      </c>
      <c r="AL33" s="392">
        <f t="shared" si="130"/>
        <v>16</v>
      </c>
      <c r="AM33" s="168"/>
      <c r="AN33" s="302"/>
      <c r="AO33" s="285"/>
      <c r="AP33" s="90"/>
      <c r="AQ33" s="287"/>
      <c r="AR33" s="288"/>
      <c r="AS33" s="288"/>
      <c r="AT33" s="288"/>
      <c r="AU33" s="288"/>
      <c r="AV33" s="288"/>
      <c r="AW33" s="288"/>
      <c r="AX33" s="288"/>
      <c r="AY33" s="288"/>
      <c r="AZ33" s="288"/>
      <c r="BA33" s="288"/>
      <c r="BB33" s="288"/>
      <c r="BC33" s="288"/>
      <c r="BD33" s="288"/>
      <c r="BE33" s="288"/>
      <c r="BF33" s="288"/>
      <c r="BG33" s="288"/>
      <c r="BH33" s="288"/>
      <c r="BI33" s="288"/>
      <c r="BJ33" s="289"/>
      <c r="BK33" s="196"/>
      <c r="BL33" s="284"/>
    </row>
    <row r="34" spans="1:64" x14ac:dyDescent="0.3">
      <c r="A34" s="340" t="str">
        <f t="shared" si="102"/>
        <v/>
      </c>
      <c r="B34" s="341" t="str">
        <f t="shared" si="103"/>
        <v/>
      </c>
      <c r="C34" s="342"/>
      <c r="D34" s="342"/>
      <c r="E34" s="342"/>
      <c r="F34" s="404" t="str">
        <f t="shared" si="131"/>
        <v/>
      </c>
      <c r="G34" s="404" t="str">
        <f t="shared" si="132"/>
        <v/>
      </c>
      <c r="H34" s="404" t="str">
        <f t="shared" si="133"/>
        <v/>
      </c>
      <c r="I34" s="404" t="str">
        <f t="shared" si="134"/>
        <v/>
      </c>
      <c r="J34" s="404" t="str">
        <f t="shared" si="135"/>
        <v/>
      </c>
      <c r="K34" s="404" t="str">
        <f t="shared" si="136"/>
        <v/>
      </c>
      <c r="L34" s="404" t="str">
        <f t="shared" si="137"/>
        <v/>
      </c>
      <c r="M34" s="404" t="str">
        <f t="shared" si="138"/>
        <v/>
      </c>
      <c r="N34" s="404" t="str">
        <f t="shared" si="139"/>
        <v/>
      </c>
      <c r="O34" s="404" t="str">
        <f t="shared" si="140"/>
        <v/>
      </c>
      <c r="P34" s="404" t="str">
        <f t="shared" si="141"/>
        <v/>
      </c>
      <c r="Q34" s="404" t="str">
        <f t="shared" si="142"/>
        <v/>
      </c>
      <c r="R34" s="404" t="str">
        <f t="shared" si="143"/>
        <v/>
      </c>
      <c r="S34" s="404" t="str">
        <f t="shared" si="144"/>
        <v/>
      </c>
      <c r="T34" s="404" t="str">
        <f t="shared" si="145"/>
        <v/>
      </c>
      <c r="U34" s="404" t="str">
        <f t="shared" si="146"/>
        <v/>
      </c>
      <c r="V34" s="404" t="str">
        <f t="shared" si="147"/>
        <v/>
      </c>
      <c r="W34" s="404" t="str">
        <f t="shared" si="148"/>
        <v/>
      </c>
      <c r="X34" s="404" t="str">
        <f t="shared" si="149"/>
        <v/>
      </c>
      <c r="Y34" s="458" t="str">
        <f t="shared" si="123"/>
        <v/>
      </c>
      <c r="Z34" s="343" t="str">
        <f t="shared" si="124"/>
        <v/>
      </c>
      <c r="AA34" s="370" t="str">
        <f t="shared" si="125"/>
        <v/>
      </c>
      <c r="AB34" s="452"/>
      <c r="AC34" s="370" t="str">
        <f>IF(ISNUMBER(AB34),VLOOKUP(AB34,[4]!EUTC_Product_nr.,3,FALSE),"")</f>
        <v/>
      </c>
      <c r="AD34" s="188" t="str">
        <f>IF(AH34="",IF(AG34="------------------","",IF(ISERROR(VLOOKUP(AG34,'[4] eingetragene Codes (Homepage)'!SpezEingetr,2,FALSE)),"neue Spezif.","s.Prod.: "&amp;RIGHT("00000"&amp;VLOOKUP(AG34,'[4] eingetragene Codes (Homepage)'!SpezEingetr,2,FALSE),6))),"Spez s.ob "&amp;AH34)</f>
        <v/>
      </c>
      <c r="AE34" s="190" t="str">
        <f t="shared" si="126"/>
        <v/>
      </c>
      <c r="AF34" s="191" t="str">
        <f>IF(AD34="","",IF(LEFT(AD34,9)="neue Spez",IF(ISERROR(VLOOKUP(AE34,'[4] eingetragene Codes (Homepage)'!$Z$26:$Z$805,1,FALSE)),"OK","PC Falsch"),"Falsch"))</f>
        <v/>
      </c>
      <c r="AG34" s="192" t="str">
        <f t="shared" si="127"/>
        <v>------------------</v>
      </c>
      <c r="AH34" s="189" t="str">
        <f>IF(AG34="------------------","",IF(ISERROR(VLOOKUP(AG34,AG$5:AL33,1,FALSE)),"","= Zeile "&amp;(VLOOKUP(AG34,AG$5:AL33,6,FALSE)+5)))</f>
        <v/>
      </c>
      <c r="AI34" s="349" t="str">
        <f>IF(Y34="","",IF(ISERROR(VLOOKUP(TEXT(Y34,"000000"),eingetragenePC,1,FALSE)),IF(ISNUMBER(VLOOKUP(Y36,Y$4:Y33,1,FALSE)),"Nr.s.oben","ok"),"Nr.eingetragen"))</f>
        <v/>
      </c>
      <c r="AJ34" s="194" t="str">
        <f t="shared" si="128"/>
        <v/>
      </c>
      <c r="AK34" s="193" t="str">
        <f t="shared" si="129"/>
        <v/>
      </c>
      <c r="AL34" s="392">
        <f t="shared" si="130"/>
        <v>17</v>
      </c>
      <c r="AM34" s="168"/>
      <c r="AN34" s="302"/>
      <c r="AO34" s="285"/>
      <c r="AP34" s="90"/>
      <c r="AQ34" s="287"/>
      <c r="AR34" s="288"/>
      <c r="AS34" s="288"/>
      <c r="AT34" s="288"/>
      <c r="AU34" s="288"/>
      <c r="AV34" s="288"/>
      <c r="AW34" s="288"/>
      <c r="AX34" s="288"/>
      <c r="AY34" s="288"/>
      <c r="AZ34" s="288"/>
      <c r="BA34" s="288"/>
      <c r="BB34" s="288"/>
      <c r="BC34" s="288"/>
      <c r="BD34" s="288"/>
      <c r="BE34" s="288"/>
      <c r="BF34" s="288"/>
      <c r="BG34" s="288"/>
      <c r="BH34" s="288"/>
      <c r="BI34" s="288"/>
      <c r="BJ34" s="289"/>
      <c r="BK34" s="196"/>
      <c r="BL34" s="284"/>
    </row>
    <row r="35" spans="1:64" x14ac:dyDescent="0.3">
      <c r="A35" s="340" t="str">
        <f t="shared" si="102"/>
        <v/>
      </c>
      <c r="B35" s="341" t="str">
        <f t="shared" si="103"/>
        <v/>
      </c>
      <c r="C35" s="342"/>
      <c r="D35" s="342"/>
      <c r="E35" s="342"/>
      <c r="F35" s="404" t="str">
        <f t="shared" si="131"/>
        <v/>
      </c>
      <c r="G35" s="404" t="str">
        <f t="shared" si="132"/>
        <v/>
      </c>
      <c r="H35" s="404" t="str">
        <f t="shared" si="133"/>
        <v/>
      </c>
      <c r="I35" s="404" t="str">
        <f t="shared" si="134"/>
        <v/>
      </c>
      <c r="J35" s="404" t="str">
        <f t="shared" si="135"/>
        <v/>
      </c>
      <c r="K35" s="404" t="str">
        <f t="shared" si="136"/>
        <v/>
      </c>
      <c r="L35" s="404" t="str">
        <f t="shared" si="137"/>
        <v/>
      </c>
      <c r="M35" s="404" t="str">
        <f t="shared" si="138"/>
        <v/>
      </c>
      <c r="N35" s="404" t="str">
        <f t="shared" si="139"/>
        <v/>
      </c>
      <c r="O35" s="404" t="str">
        <f t="shared" si="140"/>
        <v/>
      </c>
      <c r="P35" s="404" t="str">
        <f t="shared" si="141"/>
        <v/>
      </c>
      <c r="Q35" s="404" t="str">
        <f t="shared" si="142"/>
        <v/>
      </c>
      <c r="R35" s="404" t="str">
        <f t="shared" si="143"/>
        <v/>
      </c>
      <c r="S35" s="404" t="str">
        <f t="shared" si="144"/>
        <v/>
      </c>
      <c r="T35" s="404" t="str">
        <f t="shared" si="145"/>
        <v/>
      </c>
      <c r="U35" s="404" t="str">
        <f t="shared" si="146"/>
        <v/>
      </c>
      <c r="V35" s="404" t="str">
        <f t="shared" si="147"/>
        <v/>
      </c>
      <c r="W35" s="404" t="str">
        <f t="shared" si="148"/>
        <v/>
      </c>
      <c r="X35" s="404" t="str">
        <f t="shared" si="149"/>
        <v/>
      </c>
      <c r="Y35" s="458" t="str">
        <f t="shared" si="123"/>
        <v/>
      </c>
      <c r="Z35" s="343" t="str">
        <f t="shared" si="124"/>
        <v/>
      </c>
      <c r="AA35" s="370" t="str">
        <f t="shared" si="125"/>
        <v/>
      </c>
      <c r="AB35" s="452"/>
      <c r="AC35" s="370" t="str">
        <f>IF(ISNUMBER(AB35),VLOOKUP(AB35,[4]!EUTC_Product_nr.,3,FALSE),"")</f>
        <v/>
      </c>
      <c r="AD35" s="188" t="str">
        <f>IF(AH35="",IF(AG35="------------------","",IF(ISERROR(VLOOKUP(AG35,'[4] eingetragene Codes (Homepage)'!SpezEingetr,2,FALSE)),"neue Spezif.","s.Prod.: "&amp;RIGHT("00000"&amp;VLOOKUP(AG35,'[4] eingetragene Codes (Homepage)'!SpezEingetr,2,FALSE),6))),"Spez s.ob "&amp;AH35)</f>
        <v/>
      </c>
      <c r="AE35" s="190" t="str">
        <f t="shared" si="126"/>
        <v/>
      </c>
      <c r="AF35" s="191" t="str">
        <f>IF(AD35="","",IF(LEFT(AD35,9)="neue Spez",IF(ISERROR(VLOOKUP(AE35,'[4] eingetragene Codes (Homepage)'!$Z$26:$Z$805,1,FALSE)),"OK","PC Falsch"),"Falsch"))</f>
        <v/>
      </c>
      <c r="AG35" s="192" t="str">
        <f t="shared" si="127"/>
        <v>------------------</v>
      </c>
      <c r="AH35" s="189" t="str">
        <f>IF(AG35="------------------","",IF(ISERROR(VLOOKUP(AG35,AG$5:AL34,1,FALSE)),"","= Zeile "&amp;(VLOOKUP(AG35,AG$5:AL34,6,FALSE)+5)))</f>
        <v/>
      </c>
      <c r="AI35" s="349" t="str">
        <f>IF(Y35="","",IF(ISERROR(VLOOKUP(TEXT(Y35,"000000"),eingetragenePC,1,FALSE)),IF(ISNUMBER(VLOOKUP(Y37,Y$4:Y34,1,FALSE)),"Nr.s.oben","ok"),"Nr.eingetragen"))</f>
        <v/>
      </c>
      <c r="AJ35" s="194" t="str">
        <f t="shared" si="128"/>
        <v/>
      </c>
      <c r="AK35" s="193" t="str">
        <f t="shared" si="129"/>
        <v/>
      </c>
      <c r="AL35" s="392">
        <f t="shared" si="130"/>
        <v>18</v>
      </c>
      <c r="AM35" s="168"/>
      <c r="AN35" s="302"/>
      <c r="AO35" s="285"/>
      <c r="AP35" s="90"/>
      <c r="AQ35" s="287"/>
      <c r="AR35" s="288"/>
      <c r="AS35" s="288"/>
      <c r="AT35" s="288"/>
      <c r="AU35" s="288"/>
      <c r="AV35" s="288"/>
      <c r="AW35" s="288"/>
      <c r="AX35" s="288"/>
      <c r="AY35" s="288"/>
      <c r="AZ35" s="288"/>
      <c r="BA35" s="288"/>
      <c r="BB35" s="288"/>
      <c r="BC35" s="288"/>
      <c r="BD35" s="288"/>
      <c r="BE35" s="288"/>
      <c r="BF35" s="288"/>
      <c r="BG35" s="288"/>
      <c r="BH35" s="288"/>
      <c r="BI35" s="288"/>
      <c r="BJ35" s="289"/>
      <c r="BK35" s="196"/>
      <c r="BL35" s="284"/>
    </row>
    <row r="36" spans="1:64" x14ac:dyDescent="0.3">
      <c r="A36" s="340" t="str">
        <f t="shared" si="102"/>
        <v/>
      </c>
      <c r="B36" s="341" t="str">
        <f t="shared" si="103"/>
        <v/>
      </c>
      <c r="C36" s="342"/>
      <c r="D36" s="342"/>
      <c r="E36" s="342"/>
      <c r="F36" s="404" t="str">
        <f t="shared" si="131"/>
        <v/>
      </c>
      <c r="G36" s="404" t="str">
        <f t="shared" si="132"/>
        <v/>
      </c>
      <c r="H36" s="404" t="str">
        <f t="shared" si="133"/>
        <v/>
      </c>
      <c r="I36" s="404" t="str">
        <f t="shared" si="134"/>
        <v/>
      </c>
      <c r="J36" s="404" t="str">
        <f t="shared" si="135"/>
        <v/>
      </c>
      <c r="K36" s="404" t="str">
        <f t="shared" si="136"/>
        <v/>
      </c>
      <c r="L36" s="404" t="str">
        <f t="shared" si="137"/>
        <v/>
      </c>
      <c r="M36" s="404" t="str">
        <f t="shared" si="138"/>
        <v/>
      </c>
      <c r="N36" s="404" t="str">
        <f t="shared" si="139"/>
        <v/>
      </c>
      <c r="O36" s="404" t="str">
        <f t="shared" si="140"/>
        <v/>
      </c>
      <c r="P36" s="404" t="str">
        <f t="shared" si="141"/>
        <v/>
      </c>
      <c r="Q36" s="404" t="str">
        <f t="shared" si="142"/>
        <v/>
      </c>
      <c r="R36" s="404" t="str">
        <f t="shared" si="143"/>
        <v/>
      </c>
      <c r="S36" s="404" t="str">
        <f t="shared" si="144"/>
        <v/>
      </c>
      <c r="T36" s="404" t="str">
        <f t="shared" si="145"/>
        <v/>
      </c>
      <c r="U36" s="404" t="str">
        <f t="shared" si="146"/>
        <v/>
      </c>
      <c r="V36" s="404" t="str">
        <f t="shared" si="147"/>
        <v/>
      </c>
      <c r="W36" s="404" t="str">
        <f t="shared" si="148"/>
        <v/>
      </c>
      <c r="X36" s="404" t="str">
        <f t="shared" si="149"/>
        <v/>
      </c>
      <c r="Y36" s="458" t="str">
        <f t="shared" si="123"/>
        <v/>
      </c>
      <c r="Z36" s="343" t="str">
        <f t="shared" si="124"/>
        <v/>
      </c>
      <c r="AA36" s="370" t="str">
        <f t="shared" si="125"/>
        <v/>
      </c>
      <c r="AB36" s="452"/>
      <c r="AC36" s="370" t="str">
        <f>IF(ISNUMBER(AB36),VLOOKUP(AB36,[4]!EUTC_Product_nr.,3,FALSE),"")</f>
        <v/>
      </c>
      <c r="AD36" s="188" t="str">
        <f>IF(AH36="",IF(AG36="------------------","",IF(ISERROR(VLOOKUP(AG36,'[4] eingetragene Codes (Homepage)'!SpezEingetr,2,FALSE)),"neue Spezif.","s.Prod.: "&amp;RIGHT("00000"&amp;VLOOKUP(AG36,'[4] eingetragene Codes (Homepage)'!SpezEingetr,2,FALSE),6))),"Spez s.ob "&amp;AH36)</f>
        <v/>
      </c>
      <c r="AE36" s="190" t="str">
        <f t="shared" si="126"/>
        <v/>
      </c>
      <c r="AF36" s="191" t="str">
        <f>IF(AD36="","",IF(LEFT(AD36,9)="neue Spez",IF(ISERROR(VLOOKUP(AE36,'[4] eingetragene Codes (Homepage)'!$Z$26:$Z$805,1,FALSE)),"OK","PC Falsch"),"Falsch"))</f>
        <v/>
      </c>
      <c r="AG36" s="192" t="str">
        <f t="shared" si="127"/>
        <v>------------------</v>
      </c>
      <c r="AH36" s="189" t="str">
        <f>IF(AG36="------------------","",IF(ISERROR(VLOOKUP(AG36,AG$5:AL35,1,FALSE)),"","= Zeile "&amp;(VLOOKUP(AG36,AG$5:AL35,6,FALSE)+5)))</f>
        <v/>
      </c>
      <c r="AI36" s="349" t="str">
        <f>IF(Y36="","",IF(ISERROR(VLOOKUP(TEXT(Y36,"000000"),eingetragenePC,1,FALSE)),IF(ISNUMBER(VLOOKUP(Y38,Y$4:Y35,1,FALSE)),"Nr.s.oben","ok"),"Nr.eingetragen"))</f>
        <v/>
      </c>
      <c r="AJ36" s="194" t="str">
        <f t="shared" si="128"/>
        <v/>
      </c>
      <c r="AK36" s="193" t="str">
        <f t="shared" si="129"/>
        <v/>
      </c>
      <c r="AL36" s="392">
        <f t="shared" si="130"/>
        <v>19</v>
      </c>
      <c r="AM36" s="168"/>
      <c r="AN36" s="302"/>
      <c r="AO36" s="285"/>
      <c r="AP36" s="90"/>
      <c r="AQ36" s="287"/>
      <c r="AR36" s="288"/>
      <c r="AS36" s="288"/>
      <c r="AT36" s="288"/>
      <c r="AU36" s="288"/>
      <c r="AV36" s="288"/>
      <c r="AW36" s="288"/>
      <c r="AX36" s="288"/>
      <c r="AY36" s="288"/>
      <c r="AZ36" s="288"/>
      <c r="BA36" s="288"/>
      <c r="BB36" s="288"/>
      <c r="BC36" s="288"/>
      <c r="BD36" s="288"/>
      <c r="BE36" s="288"/>
      <c r="BF36" s="288"/>
      <c r="BG36" s="288"/>
      <c r="BH36" s="288"/>
      <c r="BI36" s="288"/>
      <c r="BJ36" s="289"/>
      <c r="BK36" s="196"/>
      <c r="BL36" s="284"/>
    </row>
    <row r="37" spans="1:64" x14ac:dyDescent="0.3">
      <c r="A37" s="340" t="str">
        <f t="shared" si="102"/>
        <v/>
      </c>
      <c r="B37" s="341" t="str">
        <f t="shared" si="103"/>
        <v/>
      </c>
      <c r="C37" s="342"/>
      <c r="D37" s="342"/>
      <c r="E37" s="342"/>
      <c r="F37" s="404" t="str">
        <f t="shared" si="131"/>
        <v/>
      </c>
      <c r="G37" s="404" t="str">
        <f t="shared" si="132"/>
        <v/>
      </c>
      <c r="H37" s="404" t="str">
        <f t="shared" si="133"/>
        <v/>
      </c>
      <c r="I37" s="404" t="str">
        <f t="shared" si="134"/>
        <v/>
      </c>
      <c r="J37" s="404" t="str">
        <f t="shared" si="135"/>
        <v/>
      </c>
      <c r="K37" s="404" t="str">
        <f t="shared" si="136"/>
        <v/>
      </c>
      <c r="L37" s="404" t="str">
        <f t="shared" si="137"/>
        <v/>
      </c>
      <c r="M37" s="404" t="str">
        <f t="shared" si="138"/>
        <v/>
      </c>
      <c r="N37" s="404" t="str">
        <f t="shared" si="139"/>
        <v/>
      </c>
      <c r="O37" s="404" t="str">
        <f t="shared" si="140"/>
        <v/>
      </c>
      <c r="P37" s="404" t="str">
        <f t="shared" si="141"/>
        <v/>
      </c>
      <c r="Q37" s="404" t="str">
        <f t="shared" si="142"/>
        <v/>
      </c>
      <c r="R37" s="404" t="str">
        <f t="shared" si="143"/>
        <v/>
      </c>
      <c r="S37" s="404" t="str">
        <f t="shared" si="144"/>
        <v/>
      </c>
      <c r="T37" s="404" t="str">
        <f t="shared" si="145"/>
        <v/>
      </c>
      <c r="U37" s="404" t="str">
        <f t="shared" si="146"/>
        <v/>
      </c>
      <c r="V37" s="404" t="str">
        <f t="shared" si="147"/>
        <v/>
      </c>
      <c r="W37" s="404" t="str">
        <f t="shared" si="148"/>
        <v/>
      </c>
      <c r="X37" s="404" t="str">
        <f t="shared" si="149"/>
        <v/>
      </c>
      <c r="Y37" s="458" t="str">
        <f t="shared" si="123"/>
        <v/>
      </c>
      <c r="Z37" s="343" t="str">
        <f t="shared" si="124"/>
        <v/>
      </c>
      <c r="AA37" s="370" t="str">
        <f t="shared" si="125"/>
        <v/>
      </c>
      <c r="AB37" s="452"/>
      <c r="AC37" s="370" t="str">
        <f>IF(ISNUMBER(AB37),VLOOKUP(AB37,[4]!EUTC_Product_nr.,3,FALSE),"")</f>
        <v/>
      </c>
      <c r="AD37" s="188" t="str">
        <f>IF(AH37="",IF(AG37="------------------","",IF(ISERROR(VLOOKUP(AG37,'[4] eingetragene Codes (Homepage)'!SpezEingetr,2,FALSE)),"neue Spezif.","s.Prod.: "&amp;RIGHT("00000"&amp;VLOOKUP(AG37,'[4] eingetragene Codes (Homepage)'!SpezEingetr,2,FALSE),6))),"Spez s.ob "&amp;AH37)</f>
        <v/>
      </c>
      <c r="AE37" s="190" t="str">
        <f t="shared" si="126"/>
        <v/>
      </c>
      <c r="AF37" s="191" t="str">
        <f>IF(AD37="","",IF(LEFT(AD37,9)="neue Spez",IF(ISERROR(VLOOKUP(AE37,'[4] eingetragene Codes (Homepage)'!$Z$26:$Z$805,1,FALSE)),"OK","PC Falsch"),"Falsch"))</f>
        <v/>
      </c>
      <c r="AG37" s="192" t="str">
        <f t="shared" si="127"/>
        <v>------------------</v>
      </c>
      <c r="AH37" s="189" t="str">
        <f>IF(AG37="------------------","",IF(ISERROR(VLOOKUP(AG37,AG$5:AL36,1,FALSE)),"","= Zeile "&amp;(VLOOKUP(AG37,AG$5:AL36,6,FALSE)+5)))</f>
        <v/>
      </c>
      <c r="AI37" s="349" t="str">
        <f>IF(Y37="","",IF(ISERROR(VLOOKUP(TEXT(Y37,"000000"),eingetragenePC,1,FALSE)),IF(ISNUMBER(VLOOKUP(Y39,Y$4:Y36,1,FALSE)),"Nr.s.oben","ok"),"Nr.eingetragen"))</f>
        <v/>
      </c>
      <c r="AJ37" s="194" t="str">
        <f t="shared" si="128"/>
        <v/>
      </c>
      <c r="AK37" s="193" t="str">
        <f t="shared" si="129"/>
        <v/>
      </c>
      <c r="AL37" s="392">
        <f t="shared" si="130"/>
        <v>20</v>
      </c>
      <c r="AM37" s="168"/>
      <c r="AN37" s="302"/>
      <c r="AO37" s="285"/>
      <c r="AP37" s="90"/>
      <c r="AQ37" s="287"/>
      <c r="AR37" s="288"/>
      <c r="AS37" s="288"/>
      <c r="AT37" s="288"/>
      <c r="AU37" s="288"/>
      <c r="AV37" s="288"/>
      <c r="AW37" s="288"/>
      <c r="AX37" s="288"/>
      <c r="AY37" s="288"/>
      <c r="AZ37" s="288"/>
      <c r="BA37" s="288"/>
      <c r="BB37" s="288"/>
      <c r="BC37" s="288"/>
      <c r="BD37" s="288"/>
      <c r="BE37" s="288"/>
      <c r="BF37" s="288"/>
      <c r="BG37" s="288"/>
      <c r="BH37" s="288"/>
      <c r="BI37" s="288"/>
      <c r="BJ37" s="289"/>
      <c r="BK37" s="196"/>
      <c r="BL37" s="284"/>
    </row>
    <row r="38" spans="1:64" x14ac:dyDescent="0.3">
      <c r="A38" s="340" t="str">
        <f t="shared" si="102"/>
        <v/>
      </c>
      <c r="B38" s="341" t="str">
        <f t="shared" si="103"/>
        <v/>
      </c>
      <c r="C38" s="342"/>
      <c r="D38" s="342"/>
      <c r="E38" s="342"/>
      <c r="F38" s="404" t="str">
        <f t="shared" si="131"/>
        <v/>
      </c>
      <c r="G38" s="404" t="str">
        <f t="shared" si="132"/>
        <v/>
      </c>
      <c r="H38" s="404" t="str">
        <f t="shared" si="133"/>
        <v/>
      </c>
      <c r="I38" s="404" t="str">
        <f t="shared" si="134"/>
        <v/>
      </c>
      <c r="J38" s="404" t="str">
        <f t="shared" si="135"/>
        <v/>
      </c>
      <c r="K38" s="404" t="str">
        <f t="shared" si="136"/>
        <v/>
      </c>
      <c r="L38" s="404" t="str">
        <f t="shared" si="137"/>
        <v/>
      </c>
      <c r="M38" s="404" t="str">
        <f t="shared" si="138"/>
        <v/>
      </c>
      <c r="N38" s="404" t="str">
        <f t="shared" si="139"/>
        <v/>
      </c>
      <c r="O38" s="404" t="str">
        <f t="shared" si="140"/>
        <v/>
      </c>
      <c r="P38" s="404" t="str">
        <f t="shared" si="141"/>
        <v/>
      </c>
      <c r="Q38" s="404" t="str">
        <f t="shared" si="142"/>
        <v/>
      </c>
      <c r="R38" s="404" t="str">
        <f t="shared" si="143"/>
        <v/>
      </c>
      <c r="S38" s="404" t="str">
        <f t="shared" si="144"/>
        <v/>
      </c>
      <c r="T38" s="404" t="str">
        <f t="shared" si="145"/>
        <v/>
      </c>
      <c r="U38" s="404" t="str">
        <f t="shared" si="146"/>
        <v/>
      </c>
      <c r="V38" s="404" t="str">
        <f t="shared" si="147"/>
        <v/>
      </c>
      <c r="W38" s="404" t="str">
        <f t="shared" si="148"/>
        <v/>
      </c>
      <c r="X38" s="404" t="str">
        <f t="shared" si="149"/>
        <v/>
      </c>
      <c r="Y38" s="458" t="str">
        <f t="shared" si="123"/>
        <v/>
      </c>
      <c r="Z38" s="343" t="str">
        <f t="shared" si="124"/>
        <v/>
      </c>
      <c r="AA38" s="370" t="str">
        <f t="shared" si="125"/>
        <v/>
      </c>
      <c r="AB38" s="384"/>
      <c r="AC38" s="370" t="str">
        <f>IF(ISNUMBER(AB38),VLOOKUP(AB38,[4]!EUTC_Product_nr.,3,FALSE),"")</f>
        <v/>
      </c>
      <c r="AD38" s="188" t="str">
        <f>IF(AH38="",IF(AG38="------------------","",IF(ISERROR(VLOOKUP(AG38,'[4] eingetragene Codes (Homepage)'!SpezEingetr,2,FALSE)),"neue Spezif.","s.Prod.: "&amp;RIGHT("00000"&amp;VLOOKUP(AG38,'[4] eingetragene Codes (Homepage)'!SpezEingetr,2,FALSE),6))),"Spez s.ob "&amp;AH38)</f>
        <v/>
      </c>
      <c r="AE38" s="190" t="str">
        <f t="shared" si="126"/>
        <v/>
      </c>
      <c r="AF38" s="191" t="str">
        <f>IF(AD38="","",IF(LEFT(AD38,9)="neue Spez",IF(ISERROR(VLOOKUP(AE38,'[4] eingetragene Codes (Homepage)'!$Z$26:$Z$805,1,FALSE)),"OK","PC Falsch"),"Falsch"))</f>
        <v/>
      </c>
      <c r="AG38" s="192" t="str">
        <f t="shared" si="127"/>
        <v>------------------</v>
      </c>
      <c r="AH38" s="189" t="str">
        <f>IF(AG38="------------------","",IF(ISERROR(VLOOKUP(AG38,AG$5:AL37,1,FALSE)),"","= Zeile "&amp;(VLOOKUP(AG38,AG$5:AL37,6,FALSE)+5)))</f>
        <v/>
      </c>
      <c r="AI38" s="349" t="str">
        <f>IF(Y38="","",IF(ISERROR(VLOOKUP(TEXT(Y38,"000000"),eingetragenePC,1,FALSE)),IF(ISNUMBER(VLOOKUP(Y40,Y$4:Y37,1,FALSE)),"Nr.s.oben","ok"),"Nr.eingetragen"))</f>
        <v/>
      </c>
      <c r="AJ38" s="194" t="str">
        <f t="shared" si="128"/>
        <v/>
      </c>
      <c r="AK38" s="193" t="str">
        <f t="shared" si="129"/>
        <v/>
      </c>
      <c r="AL38" s="162">
        <f t="shared" si="130"/>
        <v>21</v>
      </c>
      <c r="AM38" s="168"/>
      <c r="AN38" s="302"/>
      <c r="AO38" s="285"/>
      <c r="AP38" s="90"/>
      <c r="AQ38" s="287"/>
      <c r="AR38" s="288"/>
      <c r="AS38" s="288"/>
      <c r="AT38" s="288"/>
      <c r="AU38" s="288"/>
      <c r="AV38" s="288"/>
      <c r="AW38" s="288"/>
      <c r="AX38" s="288"/>
      <c r="AY38" s="288"/>
      <c r="AZ38" s="288"/>
      <c r="BA38" s="288"/>
      <c r="BB38" s="288"/>
      <c r="BC38" s="288"/>
      <c r="BD38" s="288"/>
      <c r="BE38" s="288"/>
      <c r="BF38" s="288"/>
      <c r="BG38" s="288"/>
      <c r="BH38" s="288"/>
      <c r="BI38" s="288"/>
      <c r="BJ38" s="289"/>
      <c r="BK38" s="196"/>
      <c r="BL38" s="284"/>
    </row>
    <row r="39" spans="1:64" x14ac:dyDescent="0.3">
      <c r="A39" s="340" t="str">
        <f t="shared" si="102"/>
        <v/>
      </c>
      <c r="B39" s="341" t="str">
        <f t="shared" si="103"/>
        <v/>
      </c>
      <c r="C39" s="342"/>
      <c r="D39" s="342"/>
      <c r="E39" s="342"/>
      <c r="F39" s="404" t="str">
        <f t="shared" si="131"/>
        <v/>
      </c>
      <c r="G39" s="404" t="str">
        <f t="shared" si="132"/>
        <v/>
      </c>
      <c r="H39" s="404" t="str">
        <f t="shared" si="133"/>
        <v/>
      </c>
      <c r="I39" s="404" t="str">
        <f t="shared" si="134"/>
        <v/>
      </c>
      <c r="J39" s="404" t="str">
        <f t="shared" si="135"/>
        <v/>
      </c>
      <c r="K39" s="404" t="str">
        <f t="shared" si="136"/>
        <v/>
      </c>
      <c r="L39" s="404" t="str">
        <f t="shared" si="137"/>
        <v/>
      </c>
      <c r="M39" s="404" t="str">
        <f t="shared" si="138"/>
        <v/>
      </c>
      <c r="N39" s="404" t="str">
        <f t="shared" si="139"/>
        <v/>
      </c>
      <c r="O39" s="404" t="str">
        <f t="shared" si="140"/>
        <v/>
      </c>
      <c r="P39" s="404" t="str">
        <f t="shared" si="141"/>
        <v/>
      </c>
      <c r="Q39" s="404" t="str">
        <f t="shared" si="142"/>
        <v/>
      </c>
      <c r="R39" s="404" t="str">
        <f t="shared" si="143"/>
        <v/>
      </c>
      <c r="S39" s="404" t="str">
        <f t="shared" si="144"/>
        <v/>
      </c>
      <c r="T39" s="404" t="str">
        <f t="shared" si="145"/>
        <v/>
      </c>
      <c r="U39" s="404" t="str">
        <f t="shared" si="146"/>
        <v/>
      </c>
      <c r="V39" s="404" t="str">
        <f t="shared" si="147"/>
        <v/>
      </c>
      <c r="W39" s="404" t="str">
        <f t="shared" si="148"/>
        <v/>
      </c>
      <c r="X39" s="404" t="str">
        <f t="shared" si="149"/>
        <v/>
      </c>
      <c r="Y39" s="458" t="str">
        <f t="shared" si="123"/>
        <v/>
      </c>
      <c r="Z39" s="343" t="str">
        <f t="shared" si="124"/>
        <v/>
      </c>
      <c r="AA39" s="370" t="str">
        <f t="shared" si="125"/>
        <v/>
      </c>
      <c r="AB39" s="384"/>
      <c r="AC39" s="370" t="str">
        <f>IF(ISNUMBER(AB39),VLOOKUP(AB39,[4]!EUTC_Product_nr.,3,FALSE),"")</f>
        <v/>
      </c>
      <c r="AD39" s="188" t="str">
        <f>IF(AH39="",IF(AG39="------------------","",IF(ISERROR(VLOOKUP(AG39,'[4] eingetragene Codes (Homepage)'!SpezEingetr,2,FALSE)),"neue Spezif.","s.Prod.: "&amp;RIGHT("00000"&amp;VLOOKUP(AG39,'[4] eingetragene Codes (Homepage)'!SpezEingetr,2,FALSE),6))),"Spez s.ob "&amp;AH39)</f>
        <v/>
      </c>
      <c r="AE39" s="190" t="str">
        <f t="shared" si="126"/>
        <v/>
      </c>
      <c r="AF39" s="191" t="str">
        <f>IF(AD39="","",IF(LEFT(AD39,9)="neue Spez",IF(ISERROR(VLOOKUP(AE39,'[4] eingetragene Codes (Homepage)'!$Z$26:$Z$805,1,FALSE)),"OK","PC Falsch"),"Falsch"))</f>
        <v/>
      </c>
      <c r="AG39" s="192" t="str">
        <f t="shared" si="127"/>
        <v>------------------</v>
      </c>
      <c r="AH39" s="189" t="str">
        <f>IF(AG39="------------------","",IF(ISERROR(VLOOKUP(AG39,AG$5:AL38,1,FALSE)),"","= Zeile "&amp;(VLOOKUP(AG39,AG$5:AL38,6,FALSE)+5)))</f>
        <v/>
      </c>
      <c r="AI39" s="349" t="str">
        <f>IF(Y39="","",IF(ISERROR(VLOOKUP(TEXT(Y39,"000000"),eingetragenePC,1,FALSE)),IF(ISNUMBER(VLOOKUP(Y41,Y$4:Y38,1,FALSE)),"Nr.s.oben","ok"),"Nr.eingetragen"))</f>
        <v/>
      </c>
      <c r="AJ39" s="194" t="str">
        <f t="shared" si="128"/>
        <v/>
      </c>
      <c r="AK39" s="193" t="str">
        <f t="shared" si="129"/>
        <v/>
      </c>
      <c r="AL39" s="162">
        <f t="shared" si="130"/>
        <v>22</v>
      </c>
      <c r="AM39" s="168"/>
      <c r="AN39" s="302"/>
      <c r="AO39" s="285"/>
      <c r="AP39" s="90"/>
      <c r="AQ39" s="287"/>
      <c r="AR39" s="288"/>
      <c r="AS39" s="288"/>
      <c r="AT39" s="288"/>
      <c r="AU39" s="288"/>
      <c r="AV39" s="288"/>
      <c r="AW39" s="288"/>
      <c r="AX39" s="288"/>
      <c r="AY39" s="288"/>
      <c r="AZ39" s="288"/>
      <c r="BA39" s="288"/>
      <c r="BB39" s="288"/>
      <c r="BC39" s="288"/>
      <c r="BD39" s="288"/>
      <c r="BE39" s="288"/>
      <c r="BF39" s="288"/>
      <c r="BG39" s="288"/>
      <c r="BH39" s="288"/>
      <c r="BI39" s="288"/>
      <c r="BJ39" s="289"/>
      <c r="BK39" s="196"/>
      <c r="BL39" s="284"/>
    </row>
    <row r="40" spans="1:64" x14ac:dyDescent="0.3">
      <c r="A40" s="340" t="str">
        <f t="shared" si="102"/>
        <v/>
      </c>
      <c r="B40" s="341" t="str">
        <f t="shared" si="103"/>
        <v/>
      </c>
      <c r="C40" s="342"/>
      <c r="D40" s="342"/>
      <c r="E40" s="342"/>
      <c r="F40" s="404" t="str">
        <f t="shared" si="131"/>
        <v/>
      </c>
      <c r="G40" s="404" t="str">
        <f t="shared" si="132"/>
        <v/>
      </c>
      <c r="H40" s="404" t="str">
        <f t="shared" si="133"/>
        <v/>
      </c>
      <c r="I40" s="404" t="str">
        <f t="shared" si="134"/>
        <v/>
      </c>
      <c r="J40" s="404" t="str">
        <f t="shared" si="135"/>
        <v/>
      </c>
      <c r="K40" s="404" t="str">
        <f t="shared" si="136"/>
        <v/>
      </c>
      <c r="L40" s="404" t="str">
        <f t="shared" si="137"/>
        <v/>
      </c>
      <c r="M40" s="404" t="str">
        <f t="shared" si="138"/>
        <v/>
      </c>
      <c r="N40" s="404" t="str">
        <f t="shared" si="139"/>
        <v/>
      </c>
      <c r="O40" s="404" t="str">
        <f t="shared" si="140"/>
        <v/>
      </c>
      <c r="P40" s="404" t="str">
        <f t="shared" si="141"/>
        <v/>
      </c>
      <c r="Q40" s="404" t="str">
        <f t="shared" si="142"/>
        <v/>
      </c>
      <c r="R40" s="404" t="str">
        <f t="shared" si="143"/>
        <v/>
      </c>
      <c r="S40" s="404" t="str">
        <f t="shared" si="144"/>
        <v/>
      </c>
      <c r="T40" s="404" t="str">
        <f t="shared" si="145"/>
        <v/>
      </c>
      <c r="U40" s="404" t="str">
        <f t="shared" si="146"/>
        <v/>
      </c>
      <c r="V40" s="404" t="str">
        <f t="shared" si="147"/>
        <v/>
      </c>
      <c r="W40" s="404" t="str">
        <f t="shared" si="148"/>
        <v/>
      </c>
      <c r="X40" s="404" t="str">
        <f t="shared" si="149"/>
        <v/>
      </c>
      <c r="Y40" s="458" t="str">
        <f t="shared" si="123"/>
        <v/>
      </c>
      <c r="Z40" s="343" t="str">
        <f t="shared" si="124"/>
        <v/>
      </c>
      <c r="AA40" s="370" t="str">
        <f t="shared" si="125"/>
        <v/>
      </c>
      <c r="AB40" s="384"/>
      <c r="AC40" s="370" t="str">
        <f>IF(ISNUMBER(AB40),VLOOKUP(AB40,[4]!EUTC_Product_nr.,3,FALSE),"")</f>
        <v/>
      </c>
      <c r="AD40" s="188" t="str">
        <f>IF(AH40="",IF(AG40="------------------","",IF(ISERROR(VLOOKUP(AG40,'[4] eingetragene Codes (Homepage)'!SpezEingetr,2,FALSE)),"neue Spezif.","s.Prod.: "&amp;RIGHT("00000"&amp;VLOOKUP(AG40,'[4] eingetragene Codes (Homepage)'!SpezEingetr,2,FALSE),6))),"Spez s.ob "&amp;AH40)</f>
        <v/>
      </c>
      <c r="AE40" s="190" t="str">
        <f t="shared" si="126"/>
        <v/>
      </c>
      <c r="AF40" s="191" t="str">
        <f>IF(AD40="","",IF(LEFT(AD40,9)="neue Spez",IF(ISERROR(VLOOKUP(AE40,'[4] eingetragene Codes (Homepage)'!$Z$26:$Z$805,1,FALSE)),"OK","PC Falsch"),"Falsch"))</f>
        <v/>
      </c>
      <c r="AG40" s="192" t="str">
        <f t="shared" si="127"/>
        <v>------------------</v>
      </c>
      <c r="AH40" s="189" t="str">
        <f>IF(AG40="------------------","",IF(ISERROR(VLOOKUP(AG40,AG$5:AL39,1,FALSE)),"","= Zeile "&amp;(VLOOKUP(AG40,AG$5:AL39,6,FALSE)+5)))</f>
        <v/>
      </c>
      <c r="AI40" s="349" t="str">
        <f>IF(Y40="","",IF(ISERROR(VLOOKUP(TEXT(Y40,"000000"),eingetragenePC,1,FALSE)),IF(ISNUMBER(VLOOKUP(Y42,Y$4:Y39,1,FALSE)),"Nr.s.oben","ok"),"Nr.eingetragen"))</f>
        <v/>
      </c>
      <c r="AJ40" s="194" t="str">
        <f t="shared" si="128"/>
        <v/>
      </c>
      <c r="AK40" s="193" t="str">
        <f t="shared" si="129"/>
        <v/>
      </c>
      <c r="AL40" s="162">
        <f t="shared" si="130"/>
        <v>23</v>
      </c>
      <c r="AM40" s="168"/>
      <c r="AN40" s="302"/>
      <c r="AO40" s="285"/>
      <c r="AP40" s="90"/>
      <c r="AQ40" s="287"/>
      <c r="AR40" s="288"/>
      <c r="AS40" s="288"/>
      <c r="AT40" s="288"/>
      <c r="AU40" s="288"/>
      <c r="AV40" s="288"/>
      <c r="AW40" s="288"/>
      <c r="AX40" s="288"/>
      <c r="AY40" s="288"/>
      <c r="AZ40" s="288"/>
      <c r="BA40" s="288"/>
      <c r="BB40" s="288"/>
      <c r="BC40" s="288"/>
      <c r="BD40" s="288"/>
      <c r="BE40" s="288"/>
      <c r="BF40" s="288"/>
      <c r="BG40" s="288"/>
      <c r="BH40" s="288"/>
      <c r="BI40" s="288"/>
      <c r="BJ40" s="289"/>
      <c r="BK40" s="196"/>
      <c r="BL40" s="284"/>
    </row>
    <row r="41" spans="1:64" x14ac:dyDescent="0.3">
      <c r="A41" s="340" t="str">
        <f t="shared" si="102"/>
        <v/>
      </c>
      <c r="B41" s="341" t="str">
        <f t="shared" si="103"/>
        <v/>
      </c>
      <c r="C41" s="342"/>
      <c r="D41" s="342"/>
      <c r="E41" s="342"/>
      <c r="F41" s="404" t="str">
        <f t="shared" si="131"/>
        <v/>
      </c>
      <c r="G41" s="404" t="str">
        <f t="shared" si="132"/>
        <v/>
      </c>
      <c r="H41" s="404" t="str">
        <f t="shared" si="133"/>
        <v/>
      </c>
      <c r="I41" s="404" t="str">
        <f t="shared" si="134"/>
        <v/>
      </c>
      <c r="J41" s="404" t="str">
        <f t="shared" si="135"/>
        <v/>
      </c>
      <c r="K41" s="404" t="str">
        <f t="shared" si="136"/>
        <v/>
      </c>
      <c r="L41" s="404" t="str">
        <f t="shared" si="137"/>
        <v/>
      </c>
      <c r="M41" s="404" t="str">
        <f t="shared" si="138"/>
        <v/>
      </c>
      <c r="N41" s="404" t="str">
        <f t="shared" si="139"/>
        <v/>
      </c>
      <c r="O41" s="404" t="str">
        <f t="shared" si="140"/>
        <v/>
      </c>
      <c r="P41" s="404" t="str">
        <f t="shared" si="141"/>
        <v/>
      </c>
      <c r="Q41" s="404" t="str">
        <f t="shared" si="142"/>
        <v/>
      </c>
      <c r="R41" s="404" t="str">
        <f t="shared" si="143"/>
        <v/>
      </c>
      <c r="S41" s="404" t="str">
        <f t="shared" si="144"/>
        <v/>
      </c>
      <c r="T41" s="404" t="str">
        <f t="shared" si="145"/>
        <v/>
      </c>
      <c r="U41" s="404" t="str">
        <f t="shared" si="146"/>
        <v/>
      </c>
      <c r="V41" s="404" t="str">
        <f t="shared" si="147"/>
        <v/>
      </c>
      <c r="W41" s="404" t="str">
        <f t="shared" si="148"/>
        <v/>
      </c>
      <c r="X41" s="404" t="str">
        <f t="shared" si="149"/>
        <v/>
      </c>
      <c r="Y41" s="458" t="str">
        <f t="shared" si="123"/>
        <v/>
      </c>
      <c r="Z41" s="343" t="str">
        <f t="shared" si="124"/>
        <v/>
      </c>
      <c r="AA41" s="370" t="str">
        <f t="shared" si="125"/>
        <v/>
      </c>
      <c r="AB41" s="384"/>
      <c r="AC41" s="370" t="str">
        <f>IF(ISNUMBER(AB41),VLOOKUP(AB41,[4]!EUTC_Product_nr.,3,FALSE),"")</f>
        <v/>
      </c>
      <c r="AD41" s="188" t="str">
        <f>IF(AH41="",IF(AG41="------------------","",IF(ISERROR(VLOOKUP(AG41,'[4] eingetragene Codes (Homepage)'!SpezEingetr,2,FALSE)),"neue Spezif.","s.Prod.: "&amp;RIGHT("00000"&amp;VLOOKUP(AG41,'[4] eingetragene Codes (Homepage)'!SpezEingetr,2,FALSE),6))),"Spez s.ob "&amp;AH41)</f>
        <v/>
      </c>
      <c r="AE41" s="190" t="str">
        <f t="shared" si="126"/>
        <v/>
      </c>
      <c r="AF41" s="191" t="str">
        <f>IF(AD41="","",IF(LEFT(AD41,9)="neue Spez",IF(ISERROR(VLOOKUP(AE41,'[4] eingetragene Codes (Homepage)'!$Z$26:$Z$805,1,FALSE)),"OK","PC Falsch"),"Falsch"))</f>
        <v/>
      </c>
      <c r="AG41" s="192" t="str">
        <f t="shared" si="127"/>
        <v>------------------</v>
      </c>
      <c r="AH41" s="189" t="str">
        <f>IF(AG41="------------------","",IF(ISERROR(VLOOKUP(AG41,AG$5:AL40,1,FALSE)),"","= Zeile "&amp;(VLOOKUP(AG41,AG$5:AL40,6,FALSE)+5)))</f>
        <v/>
      </c>
      <c r="AI41" s="349" t="str">
        <f>IF(Y41="","",IF(ISERROR(VLOOKUP(TEXT(Y41,"000000"),eingetragenePC,1,FALSE)),IF(ISNUMBER(VLOOKUP(Y43,Y$4:Y40,1,FALSE)),"Nr.s.oben","ok"),"Nr.eingetragen"))</f>
        <v/>
      </c>
      <c r="AJ41" s="194" t="str">
        <f t="shared" si="128"/>
        <v/>
      </c>
      <c r="AK41" s="193" t="str">
        <f t="shared" si="129"/>
        <v/>
      </c>
      <c r="AL41" s="162">
        <f t="shared" si="130"/>
        <v>24</v>
      </c>
      <c r="AM41" s="168"/>
      <c r="AN41" s="302"/>
      <c r="AO41" s="285"/>
      <c r="AP41" s="90"/>
      <c r="AQ41" s="287"/>
      <c r="AR41" s="288"/>
      <c r="AS41" s="288"/>
      <c r="AT41" s="288"/>
      <c r="AU41" s="288"/>
      <c r="AV41" s="288"/>
      <c r="AW41" s="288"/>
      <c r="AX41" s="288"/>
      <c r="AY41" s="288"/>
      <c r="AZ41" s="288"/>
      <c r="BA41" s="288"/>
      <c r="BB41" s="288"/>
      <c r="BC41" s="288"/>
      <c r="BD41" s="288"/>
      <c r="BE41" s="288"/>
      <c r="BF41" s="288"/>
      <c r="BG41" s="288"/>
      <c r="BH41" s="288"/>
      <c r="BI41" s="288"/>
      <c r="BJ41" s="289"/>
      <c r="BK41" s="196"/>
      <c r="BL41" s="284"/>
    </row>
    <row r="42" spans="1:64" x14ac:dyDescent="0.3">
      <c r="A42" s="340" t="str">
        <f t="shared" si="102"/>
        <v/>
      </c>
      <c r="B42" s="341" t="str">
        <f t="shared" si="103"/>
        <v/>
      </c>
      <c r="C42" s="342"/>
      <c r="D42" s="342"/>
      <c r="E42" s="342"/>
      <c r="F42" s="404" t="str">
        <f t="shared" si="131"/>
        <v/>
      </c>
      <c r="G42" s="404" t="str">
        <f t="shared" si="132"/>
        <v/>
      </c>
      <c r="H42" s="404" t="str">
        <f t="shared" si="133"/>
        <v/>
      </c>
      <c r="I42" s="404" t="str">
        <f t="shared" si="134"/>
        <v/>
      </c>
      <c r="J42" s="404" t="str">
        <f t="shared" si="135"/>
        <v/>
      </c>
      <c r="K42" s="404" t="str">
        <f t="shared" si="136"/>
        <v/>
      </c>
      <c r="L42" s="404" t="str">
        <f t="shared" si="137"/>
        <v/>
      </c>
      <c r="M42" s="404" t="str">
        <f t="shared" si="138"/>
        <v/>
      </c>
      <c r="N42" s="404" t="str">
        <f t="shared" si="139"/>
        <v/>
      </c>
      <c r="O42" s="404" t="str">
        <f t="shared" si="140"/>
        <v/>
      </c>
      <c r="P42" s="404" t="str">
        <f t="shared" si="141"/>
        <v/>
      </c>
      <c r="Q42" s="404" t="str">
        <f t="shared" si="142"/>
        <v/>
      </c>
      <c r="R42" s="404" t="str">
        <f t="shared" si="143"/>
        <v/>
      </c>
      <c r="S42" s="404" t="str">
        <f t="shared" si="144"/>
        <v/>
      </c>
      <c r="T42" s="404" t="str">
        <f t="shared" si="145"/>
        <v/>
      </c>
      <c r="U42" s="404" t="str">
        <f t="shared" si="146"/>
        <v/>
      </c>
      <c r="V42" s="404" t="str">
        <f t="shared" si="147"/>
        <v/>
      </c>
      <c r="W42" s="404" t="str">
        <f t="shared" si="148"/>
        <v/>
      </c>
      <c r="X42" s="404" t="str">
        <f t="shared" si="149"/>
        <v/>
      </c>
      <c r="Y42" s="458" t="str">
        <f t="shared" si="123"/>
        <v/>
      </c>
      <c r="Z42" s="343" t="str">
        <f t="shared" si="124"/>
        <v/>
      </c>
      <c r="AA42" s="370" t="str">
        <f t="shared" si="125"/>
        <v/>
      </c>
      <c r="AB42" s="384"/>
      <c r="AC42" s="370" t="str">
        <f>IF(ISNUMBER(AB42),VLOOKUP(AB42,[4]!EUTC_Product_nr.,3,FALSE),"")</f>
        <v/>
      </c>
      <c r="AD42" s="188" t="str">
        <f>IF(AH42="",IF(AG42="------------------","",IF(ISERROR(VLOOKUP(AG42,'[4] eingetragene Codes (Homepage)'!SpezEingetr,2,FALSE)),"neue Spezif.","s.Prod.: "&amp;RIGHT("00000"&amp;VLOOKUP(AG42,'[4] eingetragene Codes (Homepage)'!SpezEingetr,2,FALSE),6))),"Spez s.ob "&amp;AH42)</f>
        <v/>
      </c>
      <c r="AE42" s="190" t="str">
        <f t="shared" si="126"/>
        <v/>
      </c>
      <c r="AF42" s="191" t="str">
        <f>IF(AD42="","",IF(LEFT(AD42,9)="neue Spez",IF(ISERROR(VLOOKUP(AE42,'[4] eingetragene Codes (Homepage)'!$Z$26:$Z$805,1,FALSE)),"OK","PC Falsch"),"Falsch"))</f>
        <v/>
      </c>
      <c r="AG42" s="192" t="str">
        <f t="shared" si="127"/>
        <v>------------------</v>
      </c>
      <c r="AH42" s="189" t="str">
        <f>IF(AG42="------------------","",IF(ISERROR(VLOOKUP(AG42,AG$5:AL41,1,FALSE)),"","= Zeile "&amp;(VLOOKUP(AG42,AG$5:AL41,6,FALSE)+5)))</f>
        <v/>
      </c>
      <c r="AI42" s="349" t="str">
        <f>IF(Y42="","",IF(ISERROR(VLOOKUP(TEXT(Y42,"000000"),eingetragenePC,1,FALSE)),IF(ISNUMBER(VLOOKUP(Y44,Y$4:Y41,1,FALSE)),"Nr.s.oben","ok"),"Nr.eingetragen"))</f>
        <v/>
      </c>
      <c r="AJ42" s="194" t="str">
        <f t="shared" si="128"/>
        <v/>
      </c>
      <c r="AK42" s="193" t="str">
        <f t="shared" si="129"/>
        <v/>
      </c>
      <c r="AL42" s="162">
        <f t="shared" si="130"/>
        <v>25</v>
      </c>
      <c r="AM42" s="168"/>
      <c r="AN42" s="302"/>
      <c r="AO42" s="285"/>
      <c r="AP42" s="90"/>
      <c r="AQ42" s="287"/>
      <c r="AR42" s="288"/>
      <c r="AS42" s="288"/>
      <c r="AT42" s="288"/>
      <c r="AU42" s="288"/>
      <c r="AV42" s="288"/>
      <c r="AW42" s="288"/>
      <c r="AX42" s="288"/>
      <c r="AY42" s="288"/>
      <c r="AZ42" s="288"/>
      <c r="BA42" s="288"/>
      <c r="BB42" s="288"/>
      <c r="BC42" s="288"/>
      <c r="BD42" s="288"/>
      <c r="BE42" s="288"/>
      <c r="BF42" s="288"/>
      <c r="BG42" s="288"/>
      <c r="BH42" s="288"/>
      <c r="BI42" s="288"/>
      <c r="BJ42" s="289"/>
      <c r="BK42" s="196"/>
      <c r="BL42" s="284"/>
    </row>
    <row r="43" spans="1:64" x14ac:dyDescent="0.3">
      <c r="A43" s="340" t="str">
        <f t="shared" si="102"/>
        <v/>
      </c>
      <c r="B43" s="341" t="str">
        <f t="shared" si="103"/>
        <v/>
      </c>
      <c r="C43" s="342"/>
      <c r="D43" s="342"/>
      <c r="E43" s="342"/>
      <c r="F43" s="404" t="str">
        <f t="shared" si="131"/>
        <v/>
      </c>
      <c r="G43" s="404" t="str">
        <f t="shared" si="132"/>
        <v/>
      </c>
      <c r="H43" s="404" t="str">
        <f t="shared" si="133"/>
        <v/>
      </c>
      <c r="I43" s="404" t="str">
        <f t="shared" si="134"/>
        <v/>
      </c>
      <c r="J43" s="404" t="str">
        <f t="shared" si="135"/>
        <v/>
      </c>
      <c r="K43" s="404" t="str">
        <f t="shared" si="136"/>
        <v/>
      </c>
      <c r="L43" s="404" t="str">
        <f t="shared" si="137"/>
        <v/>
      </c>
      <c r="M43" s="404" t="str">
        <f t="shared" si="138"/>
        <v/>
      </c>
      <c r="N43" s="404" t="str">
        <f t="shared" si="139"/>
        <v/>
      </c>
      <c r="O43" s="404" t="str">
        <f t="shared" si="140"/>
        <v/>
      </c>
      <c r="P43" s="404" t="str">
        <f t="shared" si="141"/>
        <v/>
      </c>
      <c r="Q43" s="404" t="str">
        <f t="shared" si="142"/>
        <v/>
      </c>
      <c r="R43" s="404" t="str">
        <f t="shared" si="143"/>
        <v/>
      </c>
      <c r="S43" s="404" t="str">
        <f t="shared" si="144"/>
        <v/>
      </c>
      <c r="T43" s="404" t="str">
        <f t="shared" si="145"/>
        <v/>
      </c>
      <c r="U43" s="404" t="str">
        <f t="shared" si="146"/>
        <v/>
      </c>
      <c r="V43" s="404" t="str">
        <f t="shared" si="147"/>
        <v/>
      </c>
      <c r="W43" s="404" t="str">
        <f t="shared" si="148"/>
        <v/>
      </c>
      <c r="X43" s="404" t="str">
        <f t="shared" si="149"/>
        <v/>
      </c>
      <c r="Y43" s="458" t="str">
        <f t="shared" si="123"/>
        <v/>
      </c>
      <c r="Z43" s="343" t="str">
        <f t="shared" si="124"/>
        <v/>
      </c>
      <c r="AA43" s="370" t="str">
        <f t="shared" si="125"/>
        <v/>
      </c>
      <c r="AB43" s="384"/>
      <c r="AC43" s="370" t="str">
        <f>IF(ISNUMBER(AB43),VLOOKUP(AB43,[4]!EUTC_Product_nr.,3,FALSE),"")</f>
        <v/>
      </c>
      <c r="AD43" s="188" t="str">
        <f>IF(AH43="",IF(AG43="------------------","",IF(ISERROR(VLOOKUP(AG43,'[4] eingetragene Codes (Homepage)'!SpezEingetr,2,FALSE)),"neue Spezif.","s.Prod.: "&amp;RIGHT("00000"&amp;VLOOKUP(AG43,'[4] eingetragene Codes (Homepage)'!SpezEingetr,2,FALSE),6))),"Spez s.ob "&amp;AH43)</f>
        <v/>
      </c>
      <c r="AE43" s="190" t="str">
        <f t="shared" si="126"/>
        <v/>
      </c>
      <c r="AF43" s="191" t="str">
        <f>IF(AD43="","",IF(LEFT(AD43,9)="neue Spez",IF(ISERROR(VLOOKUP(AE43,'[4] eingetragene Codes (Homepage)'!$Z$26:$Z$805,1,FALSE)),"OK","PC Falsch"),"Falsch"))</f>
        <v/>
      </c>
      <c r="AG43" s="192" t="str">
        <f t="shared" si="127"/>
        <v>------------------</v>
      </c>
      <c r="AH43" s="189" t="str">
        <f>IF(AG43="------------------","",IF(ISERROR(VLOOKUP(AG43,AG$5:AL42,1,FALSE)),"","= Zeile "&amp;(VLOOKUP(AG43,AG$5:AL42,6,FALSE)+5)))</f>
        <v/>
      </c>
      <c r="AI43" s="349" t="str">
        <f>IF(Y43="","",IF(ISERROR(VLOOKUP(TEXT(Y43,"000000"),eingetragenePC,1,FALSE)),IF(ISNUMBER(VLOOKUP(Y45,Y$4:Y42,1,FALSE)),"Nr.s.oben","ok"),"Nr.eingetragen"))</f>
        <v/>
      </c>
      <c r="AJ43" s="194" t="str">
        <f t="shared" si="128"/>
        <v/>
      </c>
      <c r="AK43" s="193" t="str">
        <f t="shared" si="129"/>
        <v/>
      </c>
      <c r="AL43" s="162">
        <f t="shared" si="130"/>
        <v>26</v>
      </c>
      <c r="AM43" s="168"/>
      <c r="AN43" s="302"/>
      <c r="AO43" s="285"/>
      <c r="AP43" s="90"/>
      <c r="AQ43" s="287"/>
      <c r="AR43" s="288"/>
      <c r="AS43" s="288"/>
      <c r="AT43" s="288"/>
      <c r="AU43" s="288"/>
      <c r="AV43" s="288"/>
      <c r="AW43" s="288"/>
      <c r="AX43" s="288"/>
      <c r="AY43" s="288"/>
      <c r="AZ43" s="288"/>
      <c r="BA43" s="288"/>
      <c r="BB43" s="288"/>
      <c r="BC43" s="288"/>
      <c r="BD43" s="288"/>
      <c r="BE43" s="288"/>
      <c r="BF43" s="288"/>
      <c r="BG43" s="288"/>
      <c r="BH43" s="288"/>
      <c r="BI43" s="288"/>
      <c r="BJ43" s="289"/>
      <c r="BK43" s="196"/>
      <c r="BL43" s="284"/>
    </row>
    <row r="44" spans="1:64" x14ac:dyDescent="0.3">
      <c r="A44" s="340" t="str">
        <f t="shared" si="102"/>
        <v/>
      </c>
      <c r="B44" s="341" t="str">
        <f t="shared" si="103"/>
        <v/>
      </c>
      <c r="C44" s="342"/>
      <c r="D44" s="342"/>
      <c r="E44" s="342"/>
      <c r="F44" s="404" t="str">
        <f t="shared" si="131"/>
        <v/>
      </c>
      <c r="G44" s="404" t="str">
        <f t="shared" si="132"/>
        <v/>
      </c>
      <c r="H44" s="404" t="str">
        <f t="shared" si="133"/>
        <v/>
      </c>
      <c r="I44" s="404" t="str">
        <f t="shared" si="134"/>
        <v/>
      </c>
      <c r="J44" s="404" t="str">
        <f t="shared" si="135"/>
        <v/>
      </c>
      <c r="K44" s="404" t="str">
        <f t="shared" si="136"/>
        <v/>
      </c>
      <c r="L44" s="404" t="str">
        <f t="shared" si="137"/>
        <v/>
      </c>
      <c r="M44" s="404" t="str">
        <f t="shared" si="138"/>
        <v/>
      </c>
      <c r="N44" s="404" t="str">
        <f t="shared" si="139"/>
        <v/>
      </c>
      <c r="O44" s="404" t="str">
        <f t="shared" si="140"/>
        <v/>
      </c>
      <c r="P44" s="404" t="str">
        <f t="shared" si="141"/>
        <v/>
      </c>
      <c r="Q44" s="404" t="str">
        <f t="shared" si="142"/>
        <v/>
      </c>
      <c r="R44" s="404" t="str">
        <f t="shared" si="143"/>
        <v/>
      </c>
      <c r="S44" s="404" t="str">
        <f t="shared" si="144"/>
        <v/>
      </c>
      <c r="T44" s="404" t="str">
        <f t="shared" si="145"/>
        <v/>
      </c>
      <c r="U44" s="404" t="str">
        <f t="shared" si="146"/>
        <v/>
      </c>
      <c r="V44" s="404" t="str">
        <f t="shared" si="147"/>
        <v/>
      </c>
      <c r="W44" s="404" t="str">
        <f t="shared" si="148"/>
        <v/>
      </c>
      <c r="X44" s="404" t="str">
        <f t="shared" si="149"/>
        <v/>
      </c>
      <c r="Y44" s="458" t="str">
        <f t="shared" si="123"/>
        <v/>
      </c>
      <c r="Z44" s="343" t="str">
        <f t="shared" si="124"/>
        <v/>
      </c>
      <c r="AA44" s="370" t="str">
        <f t="shared" si="125"/>
        <v/>
      </c>
      <c r="AB44" s="384"/>
      <c r="AC44" s="370" t="str">
        <f>IF(ISNUMBER(AB44),VLOOKUP(AB44,[4]!EUTC_Product_nr.,3,FALSE),"")</f>
        <v/>
      </c>
      <c r="AD44" s="188" t="str">
        <f>IF(AH44="",IF(AG44="------------------","",IF(ISERROR(VLOOKUP(AG44,'[4] eingetragene Codes (Homepage)'!SpezEingetr,2,FALSE)),"neue Spezif.","s.Prod.: "&amp;RIGHT("00000"&amp;VLOOKUP(AG44,'[4] eingetragene Codes (Homepage)'!SpezEingetr,2,FALSE),6))),"Spez s.ob "&amp;AH44)</f>
        <v/>
      </c>
      <c r="AE44" s="190" t="str">
        <f t="shared" si="126"/>
        <v/>
      </c>
      <c r="AF44" s="191" t="str">
        <f>IF(AD44="","",IF(LEFT(AD44,9)="neue Spez",IF(ISERROR(VLOOKUP(AE44,'[4] eingetragene Codes (Homepage)'!$Z$26:$Z$805,1,FALSE)),"OK","PC Falsch"),"Falsch"))</f>
        <v/>
      </c>
      <c r="AG44" s="192" t="str">
        <f t="shared" si="127"/>
        <v>------------------</v>
      </c>
      <c r="AH44" s="189" t="str">
        <f>IF(AG44="------------------","",IF(ISERROR(VLOOKUP(AG44,AG$5:AL43,1,FALSE)),"","= Zeile "&amp;(VLOOKUP(AG44,AG$5:AL43,6,FALSE)+5)))</f>
        <v/>
      </c>
      <c r="AI44" s="349" t="str">
        <f>IF(Y44="","",IF(ISERROR(VLOOKUP(TEXT(Y44,"000000"),eingetragenePC,1,FALSE)),IF(ISNUMBER(VLOOKUP(Y46,Y$4:Y43,1,FALSE)),"Nr.s.oben","ok"),"Nr.eingetragen"))</f>
        <v/>
      </c>
      <c r="AJ44" s="194" t="str">
        <f t="shared" si="128"/>
        <v/>
      </c>
      <c r="AK44" s="193" t="str">
        <f t="shared" si="129"/>
        <v/>
      </c>
      <c r="AL44" s="162">
        <f t="shared" si="130"/>
        <v>27</v>
      </c>
      <c r="AM44" s="168"/>
      <c r="AN44" s="302"/>
      <c r="AO44" s="285"/>
      <c r="AP44" s="90"/>
      <c r="AQ44" s="287"/>
      <c r="AR44" s="288"/>
      <c r="AS44" s="288"/>
      <c r="AT44" s="288"/>
      <c r="AU44" s="288"/>
      <c r="AV44" s="288"/>
      <c r="AW44" s="288"/>
      <c r="AX44" s="288"/>
      <c r="AY44" s="288"/>
      <c r="AZ44" s="288"/>
      <c r="BA44" s="288"/>
      <c r="BB44" s="288"/>
      <c r="BC44" s="288"/>
      <c r="BD44" s="288"/>
      <c r="BE44" s="288"/>
      <c r="BF44" s="288"/>
      <c r="BG44" s="288"/>
      <c r="BH44" s="288"/>
      <c r="BI44" s="288"/>
      <c r="BJ44" s="289"/>
      <c r="BK44" s="196"/>
      <c r="BL44" s="284"/>
    </row>
    <row r="45" spans="1:64" x14ac:dyDescent="0.3">
      <c r="A45" s="340" t="str">
        <f t="shared" si="102"/>
        <v/>
      </c>
      <c r="B45" s="341" t="str">
        <f t="shared" si="103"/>
        <v/>
      </c>
      <c r="C45" s="342"/>
      <c r="D45" s="342"/>
      <c r="E45" s="342"/>
      <c r="F45" s="404" t="str">
        <f t="shared" si="131"/>
        <v/>
      </c>
      <c r="G45" s="404" t="str">
        <f t="shared" si="132"/>
        <v/>
      </c>
      <c r="H45" s="404" t="str">
        <f t="shared" si="133"/>
        <v/>
      </c>
      <c r="I45" s="404" t="str">
        <f t="shared" si="134"/>
        <v/>
      </c>
      <c r="J45" s="404" t="str">
        <f t="shared" si="135"/>
        <v/>
      </c>
      <c r="K45" s="404" t="str">
        <f t="shared" si="136"/>
        <v/>
      </c>
      <c r="L45" s="404" t="str">
        <f t="shared" si="137"/>
        <v/>
      </c>
      <c r="M45" s="404" t="str">
        <f t="shared" si="138"/>
        <v/>
      </c>
      <c r="N45" s="404" t="str">
        <f t="shared" si="139"/>
        <v/>
      </c>
      <c r="O45" s="404" t="str">
        <f t="shared" si="140"/>
        <v/>
      </c>
      <c r="P45" s="404" t="str">
        <f t="shared" si="141"/>
        <v/>
      </c>
      <c r="Q45" s="404" t="str">
        <f t="shared" si="142"/>
        <v/>
      </c>
      <c r="R45" s="404" t="str">
        <f t="shared" si="143"/>
        <v/>
      </c>
      <c r="S45" s="404" t="str">
        <f t="shared" si="144"/>
        <v/>
      </c>
      <c r="T45" s="404" t="str">
        <f t="shared" si="145"/>
        <v/>
      </c>
      <c r="U45" s="404" t="str">
        <f t="shared" si="146"/>
        <v/>
      </c>
      <c r="V45" s="404" t="str">
        <f t="shared" si="147"/>
        <v/>
      </c>
      <c r="W45" s="404" t="str">
        <f t="shared" si="148"/>
        <v/>
      </c>
      <c r="X45" s="404" t="str">
        <f t="shared" si="149"/>
        <v/>
      </c>
      <c r="Y45" s="458" t="str">
        <f t="shared" si="123"/>
        <v/>
      </c>
      <c r="Z45" s="343" t="str">
        <f t="shared" si="124"/>
        <v/>
      </c>
      <c r="AA45" s="370" t="str">
        <f t="shared" si="125"/>
        <v/>
      </c>
      <c r="AB45" s="384"/>
      <c r="AC45" s="370" t="str">
        <f>IF(ISNUMBER(AB45),VLOOKUP(AB45,[4]!EUTC_Product_nr.,3,FALSE),"")</f>
        <v/>
      </c>
      <c r="AD45" s="188" t="str">
        <f>IF(AH45="",IF(AG45="------------------","",IF(ISERROR(VLOOKUP(AG45,'[4] eingetragene Codes (Homepage)'!SpezEingetr,2,FALSE)),"neue Spezif.","s.Prod.: "&amp;RIGHT("00000"&amp;VLOOKUP(AG45,'[4] eingetragene Codes (Homepage)'!SpezEingetr,2,FALSE),6))),"Spez s.ob "&amp;AH45)</f>
        <v/>
      </c>
      <c r="AE45" s="190" t="str">
        <f t="shared" si="126"/>
        <v/>
      </c>
      <c r="AF45" s="191" t="str">
        <f>IF(AD45="","",IF(LEFT(AD45,9)="neue Spez",IF(ISERROR(VLOOKUP(AE45,'[4] eingetragene Codes (Homepage)'!$Z$26:$Z$805,1,FALSE)),"OK","PC Falsch"),"Falsch"))</f>
        <v/>
      </c>
      <c r="AG45" s="192" t="str">
        <f t="shared" si="127"/>
        <v>------------------</v>
      </c>
      <c r="AH45" s="189" t="str">
        <f>IF(AG45="------------------","",IF(ISERROR(VLOOKUP(AG45,AG$5:AL44,1,FALSE)),"","= Zeile "&amp;(VLOOKUP(AG45,AG$5:AL44,6,FALSE)+5)))</f>
        <v/>
      </c>
      <c r="AI45" s="349" t="str">
        <f>IF(Y45="","",IF(ISERROR(VLOOKUP(TEXT(Y45,"000000"),eingetragenePC,1,FALSE)),IF(ISNUMBER(VLOOKUP(Y47,Y$4:Y44,1,FALSE)),"Nr.s.oben","ok"),"Nr.eingetragen"))</f>
        <v/>
      </c>
      <c r="AJ45" s="194" t="str">
        <f t="shared" si="128"/>
        <v/>
      </c>
      <c r="AK45" s="193" t="str">
        <f t="shared" si="129"/>
        <v/>
      </c>
      <c r="AL45" s="162">
        <f t="shared" si="130"/>
        <v>28</v>
      </c>
      <c r="AM45" s="168"/>
      <c r="AN45" s="302"/>
      <c r="AO45" s="285"/>
      <c r="AP45" s="90"/>
      <c r="AQ45" s="287"/>
      <c r="AR45" s="288"/>
      <c r="AS45" s="288"/>
      <c r="AT45" s="288"/>
      <c r="AU45" s="288"/>
      <c r="AV45" s="288"/>
      <c r="AW45" s="288"/>
      <c r="AX45" s="288"/>
      <c r="AY45" s="288"/>
      <c r="AZ45" s="288"/>
      <c r="BA45" s="288"/>
      <c r="BB45" s="288"/>
      <c r="BC45" s="288"/>
      <c r="BD45" s="288"/>
      <c r="BE45" s="288"/>
      <c r="BF45" s="288"/>
      <c r="BG45" s="288"/>
      <c r="BH45" s="288"/>
      <c r="BI45" s="288"/>
      <c r="BJ45" s="289"/>
      <c r="BK45" s="196"/>
      <c r="BL45" s="284"/>
    </row>
    <row r="46" spans="1:64" x14ac:dyDescent="0.3">
      <c r="A46" s="340" t="str">
        <f t="shared" si="102"/>
        <v/>
      </c>
      <c r="B46" s="341" t="str">
        <f t="shared" si="103"/>
        <v/>
      </c>
      <c r="C46" s="342"/>
      <c r="D46" s="342"/>
      <c r="E46" s="342"/>
      <c r="F46" s="404" t="str">
        <f t="shared" si="131"/>
        <v/>
      </c>
      <c r="G46" s="404" t="str">
        <f t="shared" si="132"/>
        <v/>
      </c>
      <c r="H46" s="404" t="str">
        <f t="shared" si="133"/>
        <v/>
      </c>
      <c r="I46" s="404" t="str">
        <f t="shared" si="134"/>
        <v/>
      </c>
      <c r="J46" s="404" t="str">
        <f t="shared" si="135"/>
        <v/>
      </c>
      <c r="K46" s="404" t="str">
        <f t="shared" si="136"/>
        <v/>
      </c>
      <c r="L46" s="404" t="str">
        <f t="shared" si="137"/>
        <v/>
      </c>
      <c r="M46" s="404" t="str">
        <f t="shared" si="138"/>
        <v/>
      </c>
      <c r="N46" s="404" t="str">
        <f t="shared" si="139"/>
        <v/>
      </c>
      <c r="O46" s="404" t="str">
        <f t="shared" si="140"/>
        <v/>
      </c>
      <c r="P46" s="404" t="str">
        <f t="shared" si="141"/>
        <v/>
      </c>
      <c r="Q46" s="404" t="str">
        <f t="shared" si="142"/>
        <v/>
      </c>
      <c r="R46" s="404" t="str">
        <f t="shared" si="143"/>
        <v/>
      </c>
      <c r="S46" s="404" t="str">
        <f t="shared" si="144"/>
        <v/>
      </c>
      <c r="T46" s="404" t="str">
        <f t="shared" si="145"/>
        <v/>
      </c>
      <c r="U46" s="404" t="str">
        <f t="shared" si="146"/>
        <v/>
      </c>
      <c r="V46" s="404" t="str">
        <f t="shared" si="147"/>
        <v/>
      </c>
      <c r="W46" s="404" t="str">
        <f t="shared" si="148"/>
        <v/>
      </c>
      <c r="X46" s="404" t="str">
        <f t="shared" si="149"/>
        <v/>
      </c>
      <c r="Y46" s="458" t="str">
        <f t="shared" si="123"/>
        <v/>
      </c>
      <c r="Z46" s="343" t="str">
        <f t="shared" si="124"/>
        <v/>
      </c>
      <c r="AA46" s="370" t="str">
        <f t="shared" si="125"/>
        <v/>
      </c>
      <c r="AB46" s="384"/>
      <c r="AC46" s="370" t="str">
        <f>IF(ISNUMBER(AB46),VLOOKUP(AB46,[4]!EUTC_Product_nr.,3,FALSE),"")</f>
        <v/>
      </c>
      <c r="AD46" s="188" t="str">
        <f>IF(AH46="",IF(AG46="------------------","",IF(ISERROR(VLOOKUP(AG46,'[4] eingetragene Codes (Homepage)'!SpezEingetr,2,FALSE)),"neue Spezif.","s.Prod.: "&amp;RIGHT("00000"&amp;VLOOKUP(AG46,'[4] eingetragene Codes (Homepage)'!SpezEingetr,2,FALSE),6))),"Spez s.ob "&amp;AH46)</f>
        <v/>
      </c>
      <c r="AE46" s="190" t="str">
        <f t="shared" si="126"/>
        <v/>
      </c>
      <c r="AF46" s="191" t="str">
        <f>IF(AD46="","",IF(LEFT(AD46,9)="neue Spez",IF(ISERROR(VLOOKUP(AE46,'[4] eingetragene Codes (Homepage)'!$Z$26:$Z$805,1,FALSE)),"OK","PC Falsch"),"Falsch"))</f>
        <v/>
      </c>
      <c r="AG46" s="192" t="str">
        <f t="shared" si="127"/>
        <v>------------------</v>
      </c>
      <c r="AH46" s="189" t="str">
        <f>IF(AG46="------------------","",IF(ISERROR(VLOOKUP(AG46,AG$5:AL45,1,FALSE)),"","= Zeile "&amp;(VLOOKUP(AG46,AG$5:AL45,6,FALSE)+5)))</f>
        <v/>
      </c>
      <c r="AI46" s="349" t="str">
        <f>IF(Y46="","",IF(ISERROR(VLOOKUP(TEXT(Y46,"000000"),eingetragenePC,1,FALSE)),IF(ISNUMBER(VLOOKUP(Y48,Y$4:Y45,1,FALSE)),"Nr.s.oben","ok"),"Nr.eingetragen"))</f>
        <v/>
      </c>
      <c r="AJ46" s="194" t="str">
        <f t="shared" si="128"/>
        <v/>
      </c>
      <c r="AK46" s="193" t="str">
        <f t="shared" si="129"/>
        <v/>
      </c>
      <c r="AL46" s="162">
        <f t="shared" si="130"/>
        <v>29</v>
      </c>
      <c r="AM46" s="168"/>
      <c r="AN46" s="302"/>
      <c r="AO46" s="285"/>
      <c r="AP46" s="90"/>
      <c r="AQ46" s="287"/>
      <c r="AR46" s="288"/>
      <c r="AS46" s="288"/>
      <c r="AT46" s="288"/>
      <c r="AU46" s="288"/>
      <c r="AV46" s="288"/>
      <c r="AW46" s="288"/>
      <c r="AX46" s="288"/>
      <c r="AY46" s="288"/>
      <c r="AZ46" s="288"/>
      <c r="BA46" s="288"/>
      <c r="BB46" s="288"/>
      <c r="BC46" s="288"/>
      <c r="BD46" s="288"/>
      <c r="BE46" s="288"/>
      <c r="BF46" s="288"/>
      <c r="BG46" s="288"/>
      <c r="BH46" s="288"/>
      <c r="BI46" s="288"/>
      <c r="BJ46" s="289"/>
      <c r="BK46" s="196"/>
      <c r="BL46" s="284"/>
    </row>
    <row r="47" spans="1:64" x14ac:dyDescent="0.3">
      <c r="A47" s="340" t="str">
        <f t="shared" si="102"/>
        <v/>
      </c>
      <c r="B47" s="341" t="str">
        <f t="shared" si="103"/>
        <v/>
      </c>
      <c r="C47" s="342"/>
      <c r="D47" s="342"/>
      <c r="E47" s="342"/>
      <c r="F47" s="404" t="str">
        <f t="shared" si="131"/>
        <v/>
      </c>
      <c r="G47" s="404" t="str">
        <f t="shared" si="132"/>
        <v/>
      </c>
      <c r="H47" s="404" t="str">
        <f t="shared" si="133"/>
        <v/>
      </c>
      <c r="I47" s="404" t="str">
        <f t="shared" si="134"/>
        <v/>
      </c>
      <c r="J47" s="404" t="str">
        <f t="shared" si="135"/>
        <v/>
      </c>
      <c r="K47" s="404" t="str">
        <f t="shared" si="136"/>
        <v/>
      </c>
      <c r="L47" s="404" t="str">
        <f t="shared" si="137"/>
        <v/>
      </c>
      <c r="M47" s="404" t="str">
        <f t="shared" si="138"/>
        <v/>
      </c>
      <c r="N47" s="404" t="str">
        <f t="shared" si="139"/>
        <v/>
      </c>
      <c r="O47" s="404" t="str">
        <f t="shared" si="140"/>
        <v/>
      </c>
      <c r="P47" s="404" t="str">
        <f t="shared" si="141"/>
        <v/>
      </c>
      <c r="Q47" s="404" t="str">
        <f t="shared" si="142"/>
        <v/>
      </c>
      <c r="R47" s="404" t="str">
        <f t="shared" si="143"/>
        <v/>
      </c>
      <c r="S47" s="404" t="str">
        <f t="shared" si="144"/>
        <v/>
      </c>
      <c r="T47" s="404" t="str">
        <f t="shared" si="145"/>
        <v/>
      </c>
      <c r="U47" s="404" t="str">
        <f t="shared" si="146"/>
        <v/>
      </c>
      <c r="V47" s="404" t="str">
        <f t="shared" si="147"/>
        <v/>
      </c>
      <c r="W47" s="404" t="str">
        <f t="shared" si="148"/>
        <v/>
      </c>
      <c r="X47" s="404" t="str">
        <f t="shared" si="149"/>
        <v/>
      </c>
      <c r="Y47" s="458" t="str">
        <f t="shared" si="123"/>
        <v/>
      </c>
      <c r="Z47" s="343" t="str">
        <f t="shared" si="124"/>
        <v/>
      </c>
      <c r="AA47" s="370" t="str">
        <f t="shared" si="125"/>
        <v/>
      </c>
      <c r="AB47" s="384"/>
      <c r="AC47" s="370" t="str">
        <f>IF(ISNUMBER(AB47),VLOOKUP(AB47,[4]!EUTC_Product_nr.,3,FALSE),"")</f>
        <v/>
      </c>
      <c r="AD47" s="188" t="str">
        <f>IF(AH47="",IF(AG47="------------------","",IF(ISERROR(VLOOKUP(AG47,'[4] eingetragene Codes (Homepage)'!SpezEingetr,2,FALSE)),"neue Spezif.","s.Prod.: "&amp;RIGHT("00000"&amp;VLOOKUP(AG47,'[4] eingetragene Codes (Homepage)'!SpezEingetr,2,FALSE),6))),"Spez s.ob "&amp;AH47)</f>
        <v/>
      </c>
      <c r="AE47" s="190" t="str">
        <f t="shared" si="126"/>
        <v/>
      </c>
      <c r="AF47" s="191" t="str">
        <f>IF(AD47="","",IF(LEFT(AD47,9)="neue Spez",IF(ISERROR(VLOOKUP(AE47,'[4] eingetragene Codes (Homepage)'!$Z$26:$Z$805,1,FALSE)),"OK","PC Falsch"),"Falsch"))</f>
        <v/>
      </c>
      <c r="AG47" s="192" t="str">
        <f t="shared" si="127"/>
        <v>------------------</v>
      </c>
      <c r="AH47" s="189" t="str">
        <f>IF(AG47="------------------","",IF(ISERROR(VLOOKUP(AG47,AG$5:AL46,1,FALSE)),"","= Zeile "&amp;(VLOOKUP(AG47,AG$5:AL46,6,FALSE)+5)))</f>
        <v/>
      </c>
      <c r="AI47" s="349" t="str">
        <f>IF(Y47="","",IF(ISERROR(VLOOKUP(TEXT(Y47,"000000"),eingetragenePC,1,FALSE)),IF(ISNUMBER(VLOOKUP(Y49,Y$4:Y46,1,FALSE)),"Nr.s.oben","ok"),"Nr.eingetragen"))</f>
        <v/>
      </c>
      <c r="AJ47" s="194" t="str">
        <f t="shared" si="128"/>
        <v/>
      </c>
      <c r="AK47" s="193" t="str">
        <f t="shared" si="129"/>
        <v/>
      </c>
      <c r="AL47" s="162">
        <f t="shared" si="130"/>
        <v>30</v>
      </c>
      <c r="AM47" s="168"/>
      <c r="AN47" s="302"/>
      <c r="AO47" s="285"/>
      <c r="AP47" s="90"/>
      <c r="AQ47" s="287"/>
      <c r="AR47" s="288"/>
      <c r="AS47" s="288"/>
      <c r="AT47" s="288"/>
      <c r="AU47" s="288"/>
      <c r="AV47" s="288"/>
      <c r="AW47" s="288"/>
      <c r="AX47" s="288"/>
      <c r="AY47" s="288"/>
      <c r="AZ47" s="288"/>
      <c r="BA47" s="288"/>
      <c r="BB47" s="288"/>
      <c r="BC47" s="288"/>
      <c r="BD47" s="288"/>
      <c r="BE47" s="288"/>
      <c r="BF47" s="288"/>
      <c r="BG47" s="288"/>
      <c r="BH47" s="288"/>
      <c r="BI47" s="288"/>
      <c r="BJ47" s="289"/>
      <c r="BK47" s="196"/>
      <c r="BL47" s="284"/>
    </row>
    <row r="48" spans="1:64" x14ac:dyDescent="0.3">
      <c r="A48" s="340" t="str">
        <f t="shared" si="102"/>
        <v/>
      </c>
      <c r="B48" s="341" t="str">
        <f t="shared" si="103"/>
        <v/>
      </c>
      <c r="C48" s="342"/>
      <c r="D48" s="342"/>
      <c r="E48" s="342"/>
      <c r="F48" s="404" t="str">
        <f t="shared" si="131"/>
        <v/>
      </c>
      <c r="G48" s="404" t="str">
        <f t="shared" si="132"/>
        <v/>
      </c>
      <c r="H48" s="404" t="str">
        <f t="shared" si="133"/>
        <v/>
      </c>
      <c r="I48" s="404" t="str">
        <f t="shared" si="134"/>
        <v/>
      </c>
      <c r="J48" s="404" t="str">
        <f t="shared" si="135"/>
        <v/>
      </c>
      <c r="K48" s="404" t="str">
        <f t="shared" si="136"/>
        <v/>
      </c>
      <c r="L48" s="404" t="str">
        <f t="shared" si="137"/>
        <v/>
      </c>
      <c r="M48" s="404" t="str">
        <f t="shared" si="138"/>
        <v/>
      </c>
      <c r="N48" s="404" t="str">
        <f t="shared" si="139"/>
        <v/>
      </c>
      <c r="O48" s="404" t="str">
        <f t="shared" si="140"/>
        <v/>
      </c>
      <c r="P48" s="404" t="str">
        <f t="shared" si="141"/>
        <v/>
      </c>
      <c r="Q48" s="404" t="str">
        <f t="shared" si="142"/>
        <v/>
      </c>
      <c r="R48" s="404" t="str">
        <f t="shared" si="143"/>
        <v/>
      </c>
      <c r="S48" s="404" t="str">
        <f t="shared" si="144"/>
        <v/>
      </c>
      <c r="T48" s="404" t="str">
        <f t="shared" si="145"/>
        <v/>
      </c>
      <c r="U48" s="404" t="str">
        <f t="shared" si="146"/>
        <v/>
      </c>
      <c r="V48" s="404" t="str">
        <f t="shared" si="147"/>
        <v/>
      </c>
      <c r="W48" s="404" t="str">
        <f t="shared" si="148"/>
        <v/>
      </c>
      <c r="X48" s="404" t="str">
        <f t="shared" si="149"/>
        <v/>
      </c>
      <c r="Y48" s="458" t="str">
        <f t="shared" si="123"/>
        <v/>
      </c>
      <c r="Z48" s="343" t="str">
        <f t="shared" si="124"/>
        <v/>
      </c>
      <c r="AA48" s="370" t="str">
        <f t="shared" si="125"/>
        <v/>
      </c>
      <c r="AB48" s="384"/>
      <c r="AC48" s="370" t="str">
        <f>IF(ISNUMBER(AB48),VLOOKUP(AB48,[4]!EUTC_Product_nr.,3,FALSE),"")</f>
        <v/>
      </c>
      <c r="AD48" s="188" t="str">
        <f>IF(AH48="",IF(AG48="------------------","",IF(ISERROR(VLOOKUP(AG48,'[4] eingetragene Codes (Homepage)'!SpezEingetr,2,FALSE)),"neue Spezif.","s.Prod.: "&amp;RIGHT("00000"&amp;VLOOKUP(AG48,'[4] eingetragene Codes (Homepage)'!SpezEingetr,2,FALSE),6))),"Spez s.ob "&amp;AH48)</f>
        <v/>
      </c>
      <c r="AE48" s="190" t="str">
        <f t="shared" si="126"/>
        <v/>
      </c>
      <c r="AF48" s="191" t="str">
        <f>IF(AD48="","",IF(LEFT(AD48,9)="neue Spez",IF(ISERROR(VLOOKUP(AE48,'[4] eingetragene Codes (Homepage)'!$Z$26:$Z$805,1,FALSE)),"OK","PC Falsch"),"Falsch"))</f>
        <v/>
      </c>
      <c r="AG48" s="192" t="str">
        <f t="shared" si="127"/>
        <v>------------------</v>
      </c>
      <c r="AH48" s="189" t="str">
        <f>IF(AG48="------------------","",IF(ISERROR(VLOOKUP(AG48,AG$5:AL47,1,FALSE)),"","= Zeile "&amp;(VLOOKUP(AG48,AG$5:AL47,6,FALSE)+5)))</f>
        <v/>
      </c>
      <c r="AI48" s="349" t="str">
        <f>IF(Y48="","",IF(ISERROR(VLOOKUP(TEXT(Y48,"000000"),eingetragenePC,1,FALSE)),IF(ISNUMBER(VLOOKUP(Y50,Y$4:Y47,1,FALSE)),"Nr.s.oben","ok"),"Nr.eingetragen"))</f>
        <v/>
      </c>
      <c r="AJ48" s="194" t="str">
        <f t="shared" si="128"/>
        <v/>
      </c>
      <c r="AK48" s="193" t="str">
        <f t="shared" si="129"/>
        <v/>
      </c>
      <c r="AL48" s="162">
        <f t="shared" si="130"/>
        <v>31</v>
      </c>
      <c r="AM48" s="168"/>
      <c r="AN48" s="302"/>
      <c r="AO48" s="285"/>
      <c r="AP48" s="90"/>
      <c r="AQ48" s="287"/>
      <c r="AR48" s="288"/>
      <c r="AS48" s="288"/>
      <c r="AT48" s="288"/>
      <c r="AU48" s="288"/>
      <c r="AV48" s="288"/>
      <c r="AW48" s="288"/>
      <c r="AX48" s="288"/>
      <c r="AY48" s="288"/>
      <c r="AZ48" s="288"/>
      <c r="BA48" s="288"/>
      <c r="BB48" s="288"/>
      <c r="BC48" s="288"/>
      <c r="BD48" s="288"/>
      <c r="BE48" s="288"/>
      <c r="BF48" s="288"/>
      <c r="BG48" s="288"/>
      <c r="BH48" s="288"/>
      <c r="BI48" s="288"/>
      <c r="BJ48" s="289"/>
      <c r="BK48" s="196"/>
      <c r="BL48" s="284"/>
    </row>
    <row r="49" spans="1:64" x14ac:dyDescent="0.3">
      <c r="A49" s="340" t="str">
        <f t="shared" si="102"/>
        <v/>
      </c>
      <c r="B49" s="341" t="str">
        <f t="shared" si="103"/>
        <v/>
      </c>
      <c r="C49" s="342"/>
      <c r="D49" s="342"/>
      <c r="E49" s="342"/>
      <c r="F49" s="404" t="str">
        <f t="shared" si="131"/>
        <v/>
      </c>
      <c r="G49" s="404" t="str">
        <f t="shared" si="132"/>
        <v/>
      </c>
      <c r="H49" s="404" t="str">
        <f t="shared" si="133"/>
        <v/>
      </c>
      <c r="I49" s="404" t="str">
        <f t="shared" si="134"/>
        <v/>
      </c>
      <c r="J49" s="404" t="str">
        <f t="shared" si="135"/>
        <v/>
      </c>
      <c r="K49" s="404" t="str">
        <f t="shared" si="136"/>
        <v/>
      </c>
      <c r="L49" s="404" t="str">
        <f t="shared" si="137"/>
        <v/>
      </c>
      <c r="M49" s="404" t="str">
        <f t="shared" si="138"/>
        <v/>
      </c>
      <c r="N49" s="404" t="str">
        <f t="shared" si="139"/>
        <v/>
      </c>
      <c r="O49" s="404" t="str">
        <f t="shared" si="140"/>
        <v/>
      </c>
      <c r="P49" s="404" t="str">
        <f t="shared" si="141"/>
        <v/>
      </c>
      <c r="Q49" s="404" t="str">
        <f t="shared" si="142"/>
        <v/>
      </c>
      <c r="R49" s="404" t="str">
        <f t="shared" si="143"/>
        <v/>
      </c>
      <c r="S49" s="404" t="str">
        <f t="shared" si="144"/>
        <v/>
      </c>
      <c r="T49" s="404" t="str">
        <f t="shared" si="145"/>
        <v/>
      </c>
      <c r="U49" s="404" t="str">
        <f t="shared" si="146"/>
        <v/>
      </c>
      <c r="V49" s="404" t="str">
        <f t="shared" si="147"/>
        <v/>
      </c>
      <c r="W49" s="404" t="str">
        <f t="shared" si="148"/>
        <v/>
      </c>
      <c r="X49" s="404" t="str">
        <f t="shared" si="149"/>
        <v/>
      </c>
      <c r="Y49" s="458" t="str">
        <f t="shared" si="123"/>
        <v/>
      </c>
      <c r="Z49" s="343" t="str">
        <f t="shared" si="124"/>
        <v/>
      </c>
      <c r="AA49" s="370" t="str">
        <f t="shared" si="125"/>
        <v/>
      </c>
      <c r="AB49" s="384"/>
      <c r="AC49" s="370" t="str">
        <f>IF(ISNUMBER(AB49),VLOOKUP(AB49,[4]!EUTC_Product_nr.,3,FALSE),"")</f>
        <v/>
      </c>
      <c r="AD49" s="188" t="str">
        <f>IF(AH49="",IF(AG49="------------------","",IF(ISERROR(VLOOKUP(AG49,'[4] eingetragene Codes (Homepage)'!SpezEingetr,2,FALSE)),"neue Spezif.","s.Prod.: "&amp;RIGHT("00000"&amp;VLOOKUP(AG49,'[4] eingetragene Codes (Homepage)'!SpezEingetr,2,FALSE),6))),"Spez s.ob "&amp;AH49)</f>
        <v/>
      </c>
      <c r="AE49" s="190" t="str">
        <f t="shared" si="126"/>
        <v/>
      </c>
      <c r="AF49" s="191" t="str">
        <f>IF(AD49="","",IF(LEFT(AD49,9)="neue Spez",IF(ISERROR(VLOOKUP(AE49,'[4] eingetragene Codes (Homepage)'!$Z$26:$Z$805,1,FALSE)),"OK","PC Falsch"),"Falsch"))</f>
        <v/>
      </c>
      <c r="AG49" s="192" t="str">
        <f t="shared" si="127"/>
        <v>------------------</v>
      </c>
      <c r="AH49" s="189" t="str">
        <f>IF(AG49="------------------","",IF(ISERROR(VLOOKUP(AG49,AG$5:AL48,1,FALSE)),"","= Zeile "&amp;(VLOOKUP(AG49,AG$5:AL48,6,FALSE)+5)))</f>
        <v/>
      </c>
      <c r="AI49" s="349" t="str">
        <f>IF(Y49="","",IF(ISERROR(VLOOKUP(TEXT(Y49,"000000"),eingetragenePC,1,FALSE)),IF(ISNUMBER(VLOOKUP(Y51,Y$4:Y48,1,FALSE)),"Nr.s.oben","ok"),"Nr.eingetragen"))</f>
        <v/>
      </c>
      <c r="AJ49" s="194" t="str">
        <f t="shared" si="128"/>
        <v/>
      </c>
      <c r="AK49" s="193" t="str">
        <f t="shared" si="129"/>
        <v/>
      </c>
      <c r="AL49" s="162">
        <f t="shared" si="130"/>
        <v>32</v>
      </c>
      <c r="AM49" s="168"/>
      <c r="AN49" s="302"/>
      <c r="AO49" s="285"/>
      <c r="AP49" s="90"/>
      <c r="AQ49" s="287"/>
      <c r="AR49" s="288"/>
      <c r="AS49" s="288"/>
      <c r="AT49" s="288"/>
      <c r="AU49" s="288"/>
      <c r="AV49" s="288"/>
      <c r="AW49" s="288"/>
      <c r="AX49" s="288"/>
      <c r="AY49" s="288"/>
      <c r="AZ49" s="288"/>
      <c r="BA49" s="288"/>
      <c r="BB49" s="288"/>
      <c r="BC49" s="288"/>
      <c r="BD49" s="288"/>
      <c r="BE49" s="288"/>
      <c r="BF49" s="288"/>
      <c r="BG49" s="288"/>
      <c r="BH49" s="288"/>
      <c r="BI49" s="288"/>
      <c r="BJ49" s="289"/>
      <c r="BK49" s="196"/>
      <c r="BL49" s="284"/>
    </row>
    <row r="50" spans="1:64" x14ac:dyDescent="0.3">
      <c r="A50" s="340" t="str">
        <f t="shared" si="102"/>
        <v/>
      </c>
      <c r="B50" s="341" t="str">
        <f t="shared" si="103"/>
        <v/>
      </c>
      <c r="C50" s="342"/>
      <c r="D50" s="342"/>
      <c r="E50" s="342"/>
      <c r="F50" s="404" t="str">
        <f t="shared" si="131"/>
        <v/>
      </c>
      <c r="G50" s="404" t="str">
        <f t="shared" si="132"/>
        <v/>
      </c>
      <c r="H50" s="404" t="str">
        <f t="shared" si="133"/>
        <v/>
      </c>
      <c r="I50" s="404" t="str">
        <f t="shared" si="134"/>
        <v/>
      </c>
      <c r="J50" s="404" t="str">
        <f t="shared" si="135"/>
        <v/>
      </c>
      <c r="K50" s="404" t="str">
        <f t="shared" si="136"/>
        <v/>
      </c>
      <c r="L50" s="404" t="str">
        <f t="shared" si="137"/>
        <v/>
      </c>
      <c r="M50" s="404" t="str">
        <f t="shared" si="138"/>
        <v/>
      </c>
      <c r="N50" s="404" t="str">
        <f t="shared" si="139"/>
        <v/>
      </c>
      <c r="O50" s="404" t="str">
        <f t="shared" si="140"/>
        <v/>
      </c>
      <c r="P50" s="404" t="str">
        <f t="shared" si="141"/>
        <v/>
      </c>
      <c r="Q50" s="404" t="str">
        <f t="shared" si="142"/>
        <v/>
      </c>
      <c r="R50" s="404" t="str">
        <f t="shared" si="143"/>
        <v/>
      </c>
      <c r="S50" s="404" t="str">
        <f t="shared" si="144"/>
        <v/>
      </c>
      <c r="T50" s="404" t="str">
        <f t="shared" si="145"/>
        <v/>
      </c>
      <c r="U50" s="404" t="str">
        <f t="shared" si="146"/>
        <v/>
      </c>
      <c r="V50" s="404" t="str">
        <f t="shared" si="147"/>
        <v/>
      </c>
      <c r="W50" s="404" t="str">
        <f t="shared" si="148"/>
        <v/>
      </c>
      <c r="X50" s="404" t="str">
        <f t="shared" si="149"/>
        <v/>
      </c>
      <c r="Y50" s="458" t="str">
        <f t="shared" si="123"/>
        <v/>
      </c>
      <c r="Z50" s="343" t="str">
        <f t="shared" si="124"/>
        <v/>
      </c>
      <c r="AA50" s="370" t="str">
        <f t="shared" si="125"/>
        <v/>
      </c>
      <c r="AB50" s="384"/>
      <c r="AC50" s="370" t="str">
        <f>IF(ISNUMBER(AB50),VLOOKUP(AB50,[4]!EUTC_Product_nr.,3,FALSE),"")</f>
        <v/>
      </c>
      <c r="AD50" s="188" t="str">
        <f>IF(AH50="",IF(AG50="------------------","",IF(ISERROR(VLOOKUP(AG50,'[4] eingetragene Codes (Homepage)'!SpezEingetr,2,FALSE)),"neue Spezif.","s.Prod.: "&amp;RIGHT("00000"&amp;VLOOKUP(AG50,'[4] eingetragene Codes (Homepage)'!SpezEingetr,2,FALSE),6))),"Spez s.ob "&amp;AH50)</f>
        <v/>
      </c>
      <c r="AE50" s="190" t="str">
        <f t="shared" si="126"/>
        <v/>
      </c>
      <c r="AF50" s="191" t="str">
        <f>IF(AD50="","",IF(LEFT(AD50,9)="neue Spez",IF(ISERROR(VLOOKUP(AE50,'[4] eingetragene Codes (Homepage)'!$Z$26:$Z$805,1,FALSE)),"OK","PC Falsch"),"Falsch"))</f>
        <v/>
      </c>
      <c r="AG50" s="192" t="str">
        <f t="shared" si="127"/>
        <v>------------------</v>
      </c>
      <c r="AH50" s="189" t="str">
        <f>IF(AG50="------------------","",IF(ISERROR(VLOOKUP(AG50,AG$5:AL49,1,FALSE)),"","= Zeile "&amp;(VLOOKUP(AG50,AG$5:AL49,6,FALSE)+5)))</f>
        <v/>
      </c>
      <c r="AI50" s="349" t="str">
        <f>IF(Y50="","",IF(ISERROR(VLOOKUP(TEXT(Y50,"000000"),eingetragenePC,1,FALSE)),IF(ISNUMBER(VLOOKUP(Y52,Y$4:Y49,1,FALSE)),"Nr.s.oben","ok"),"Nr.eingetragen"))</f>
        <v/>
      </c>
      <c r="AJ50" s="194" t="str">
        <f t="shared" si="128"/>
        <v/>
      </c>
      <c r="AK50" s="193" t="str">
        <f t="shared" si="129"/>
        <v/>
      </c>
      <c r="AL50" s="162">
        <f t="shared" si="130"/>
        <v>33</v>
      </c>
      <c r="AM50" s="168"/>
      <c r="AN50" s="302"/>
      <c r="AO50" s="285"/>
      <c r="AP50" s="90"/>
      <c r="AQ50" s="287"/>
      <c r="AR50" s="288"/>
      <c r="AS50" s="288"/>
      <c r="AT50" s="288"/>
      <c r="AU50" s="288"/>
      <c r="AV50" s="288"/>
      <c r="AW50" s="288"/>
      <c r="AX50" s="288"/>
      <c r="AY50" s="288"/>
      <c r="AZ50" s="288"/>
      <c r="BA50" s="288"/>
      <c r="BB50" s="288"/>
      <c r="BC50" s="288"/>
      <c r="BD50" s="288"/>
      <c r="BE50" s="288"/>
      <c r="BF50" s="288"/>
      <c r="BG50" s="288"/>
      <c r="BH50" s="288"/>
      <c r="BI50" s="288"/>
      <c r="BJ50" s="289"/>
      <c r="BK50" s="196"/>
      <c r="BL50" s="284"/>
    </row>
    <row r="51" spans="1:64" x14ac:dyDescent="0.3">
      <c r="A51" s="340" t="str">
        <f t="shared" si="102"/>
        <v/>
      </c>
      <c r="B51" s="341" t="str">
        <f t="shared" si="103"/>
        <v/>
      </c>
      <c r="C51" s="342"/>
      <c r="D51" s="342"/>
      <c r="E51" s="342"/>
      <c r="F51" s="404" t="str">
        <f t="shared" si="131"/>
        <v/>
      </c>
      <c r="G51" s="404" t="str">
        <f t="shared" si="132"/>
        <v/>
      </c>
      <c r="H51" s="404" t="str">
        <f t="shared" si="133"/>
        <v/>
      </c>
      <c r="I51" s="404" t="str">
        <f t="shared" si="134"/>
        <v/>
      </c>
      <c r="J51" s="404" t="str">
        <f t="shared" si="135"/>
        <v/>
      </c>
      <c r="K51" s="404" t="str">
        <f t="shared" si="136"/>
        <v/>
      </c>
      <c r="L51" s="404" t="str">
        <f t="shared" si="137"/>
        <v/>
      </c>
      <c r="M51" s="404" t="str">
        <f t="shared" si="138"/>
        <v/>
      </c>
      <c r="N51" s="404" t="str">
        <f t="shared" si="139"/>
        <v/>
      </c>
      <c r="O51" s="404" t="str">
        <f t="shared" si="140"/>
        <v/>
      </c>
      <c r="P51" s="404" t="str">
        <f t="shared" si="141"/>
        <v/>
      </c>
      <c r="Q51" s="404" t="str">
        <f t="shared" si="142"/>
        <v/>
      </c>
      <c r="R51" s="404" t="str">
        <f t="shared" si="143"/>
        <v/>
      </c>
      <c r="S51" s="404" t="str">
        <f t="shared" si="144"/>
        <v/>
      </c>
      <c r="T51" s="404" t="str">
        <f t="shared" si="145"/>
        <v/>
      </c>
      <c r="U51" s="404" t="str">
        <f t="shared" si="146"/>
        <v/>
      </c>
      <c r="V51" s="404" t="str">
        <f t="shared" si="147"/>
        <v/>
      </c>
      <c r="W51" s="404" t="str">
        <f t="shared" si="148"/>
        <v/>
      </c>
      <c r="X51" s="404" t="str">
        <f t="shared" si="149"/>
        <v/>
      </c>
      <c r="Y51" s="458" t="str">
        <f t="shared" si="123"/>
        <v/>
      </c>
      <c r="Z51" s="343" t="str">
        <f t="shared" si="124"/>
        <v/>
      </c>
      <c r="AA51" s="370" t="str">
        <f t="shared" si="125"/>
        <v/>
      </c>
      <c r="AB51" s="384"/>
      <c r="AC51" s="370" t="str">
        <f>IF(ISNUMBER(AB51),VLOOKUP(AB51,[4]!EUTC_Product_nr.,3,FALSE),"")</f>
        <v/>
      </c>
      <c r="AD51" s="188" t="str">
        <f>IF(AH51="",IF(AG51="------------------","",IF(ISERROR(VLOOKUP(AG51,'[4] eingetragene Codes (Homepage)'!SpezEingetr,2,FALSE)),"neue Spezif.","s.Prod.: "&amp;RIGHT("00000"&amp;VLOOKUP(AG51,'[4] eingetragene Codes (Homepage)'!SpezEingetr,2,FALSE),6))),"Spez s.ob "&amp;AH51)</f>
        <v/>
      </c>
      <c r="AE51" s="190" t="str">
        <f t="shared" si="126"/>
        <v/>
      </c>
      <c r="AF51" s="191" t="str">
        <f>IF(AD51="","",IF(LEFT(AD51,9)="neue Spez",IF(ISERROR(VLOOKUP(AE51,'[4] eingetragene Codes (Homepage)'!$Z$26:$Z$805,1,FALSE)),"OK","PC Falsch"),"Falsch"))</f>
        <v/>
      </c>
      <c r="AG51" s="192" t="str">
        <f t="shared" si="127"/>
        <v>------------------</v>
      </c>
      <c r="AH51" s="189" t="str">
        <f>IF(AG51="------------------","",IF(ISERROR(VLOOKUP(AG51,AG$5:AL50,1,FALSE)),"","= Zeile "&amp;(VLOOKUP(AG51,AG$5:AL50,6,FALSE)+5)))</f>
        <v/>
      </c>
      <c r="AI51" s="349" t="str">
        <f>IF(Y51="","",IF(ISERROR(VLOOKUP(TEXT(Y51,"000000"),eingetragenePC,1,FALSE)),IF(ISNUMBER(VLOOKUP(Y53,Y$4:Y50,1,FALSE)),"Nr.s.oben","ok"),"Nr.eingetragen"))</f>
        <v/>
      </c>
      <c r="AJ51" s="194" t="str">
        <f t="shared" si="128"/>
        <v/>
      </c>
      <c r="AK51" s="193" t="str">
        <f t="shared" si="129"/>
        <v/>
      </c>
      <c r="AL51" s="162">
        <f t="shared" si="130"/>
        <v>34</v>
      </c>
      <c r="AM51" s="168"/>
      <c r="AN51" s="302"/>
      <c r="AO51" s="285"/>
      <c r="AP51" s="90"/>
      <c r="AQ51" s="287"/>
      <c r="AR51" s="288"/>
      <c r="AS51" s="288"/>
      <c r="AT51" s="288"/>
      <c r="AU51" s="288"/>
      <c r="AV51" s="288"/>
      <c r="AW51" s="288"/>
      <c r="AX51" s="288"/>
      <c r="AY51" s="288"/>
      <c r="AZ51" s="288"/>
      <c r="BA51" s="288"/>
      <c r="BB51" s="288"/>
      <c r="BC51" s="288"/>
      <c r="BD51" s="288"/>
      <c r="BE51" s="288"/>
      <c r="BF51" s="288"/>
      <c r="BG51" s="288"/>
      <c r="BH51" s="288"/>
      <c r="BI51" s="288"/>
      <c r="BJ51" s="289"/>
      <c r="BK51" s="196"/>
      <c r="BL51" s="284"/>
    </row>
    <row r="52" spans="1:64" x14ac:dyDescent="0.3">
      <c r="A52" s="340" t="str">
        <f t="shared" si="102"/>
        <v/>
      </c>
      <c r="B52" s="341" t="str">
        <f t="shared" si="103"/>
        <v/>
      </c>
      <c r="C52" s="342"/>
      <c r="D52" s="342"/>
      <c r="E52" s="342"/>
      <c r="F52" s="404" t="str">
        <f t="shared" si="131"/>
        <v/>
      </c>
      <c r="G52" s="404" t="str">
        <f t="shared" si="132"/>
        <v/>
      </c>
      <c r="H52" s="404" t="str">
        <f t="shared" si="133"/>
        <v/>
      </c>
      <c r="I52" s="404" t="str">
        <f t="shared" si="134"/>
        <v/>
      </c>
      <c r="J52" s="404" t="str">
        <f t="shared" si="135"/>
        <v/>
      </c>
      <c r="K52" s="404" t="str">
        <f t="shared" si="136"/>
        <v/>
      </c>
      <c r="L52" s="404" t="str">
        <f t="shared" si="137"/>
        <v/>
      </c>
      <c r="M52" s="404" t="str">
        <f t="shared" si="138"/>
        <v/>
      </c>
      <c r="N52" s="404" t="str">
        <f t="shared" si="139"/>
        <v/>
      </c>
      <c r="O52" s="404" t="str">
        <f t="shared" si="140"/>
        <v/>
      </c>
      <c r="P52" s="404" t="str">
        <f t="shared" si="141"/>
        <v/>
      </c>
      <c r="Q52" s="404" t="str">
        <f t="shared" si="142"/>
        <v/>
      </c>
      <c r="R52" s="404" t="str">
        <f t="shared" si="143"/>
        <v/>
      </c>
      <c r="S52" s="404" t="str">
        <f t="shared" si="144"/>
        <v/>
      </c>
      <c r="T52" s="404" t="str">
        <f t="shared" si="145"/>
        <v/>
      </c>
      <c r="U52" s="404" t="str">
        <f t="shared" si="146"/>
        <v/>
      </c>
      <c r="V52" s="404" t="str">
        <f t="shared" si="147"/>
        <v/>
      </c>
      <c r="W52" s="404" t="str">
        <f t="shared" si="148"/>
        <v/>
      </c>
      <c r="X52" s="404" t="str">
        <f t="shared" si="149"/>
        <v/>
      </c>
      <c r="Y52" s="458" t="str">
        <f t="shared" si="123"/>
        <v/>
      </c>
      <c r="Z52" s="343" t="str">
        <f t="shared" si="124"/>
        <v/>
      </c>
      <c r="AA52" s="370" t="str">
        <f t="shared" si="125"/>
        <v/>
      </c>
      <c r="AB52" s="384"/>
      <c r="AC52" s="370" t="str">
        <f>IF(ISNUMBER(AB52),VLOOKUP(AB52,[4]!EUTC_Product_nr.,3,FALSE),"")</f>
        <v/>
      </c>
      <c r="AD52" s="188" t="str">
        <f>IF(AH52="",IF(AG52="------------------","",IF(ISERROR(VLOOKUP(AG52,'[4] eingetragene Codes (Homepage)'!SpezEingetr,2,FALSE)),"neue Spezif.","s.Prod.: "&amp;RIGHT("00000"&amp;VLOOKUP(AG52,'[4] eingetragene Codes (Homepage)'!SpezEingetr,2,FALSE),6))),"Spez s.ob "&amp;AH52)</f>
        <v/>
      </c>
      <c r="AE52" s="190" t="str">
        <f t="shared" si="126"/>
        <v/>
      </c>
      <c r="AF52" s="191" t="str">
        <f>IF(AD52="","",IF(LEFT(AD52,9)="neue Spez",IF(ISERROR(VLOOKUP(AE52,'[4] eingetragene Codes (Homepage)'!$Z$26:$Z$805,1,FALSE)),"OK","PC Falsch"),"Falsch"))</f>
        <v/>
      </c>
      <c r="AG52" s="192" t="str">
        <f t="shared" si="127"/>
        <v>------------------</v>
      </c>
      <c r="AH52" s="189" t="str">
        <f>IF(AG52="------------------","",IF(ISERROR(VLOOKUP(AG52,AG$5:AL51,1,FALSE)),"","= Zeile "&amp;(VLOOKUP(AG52,AG$5:AL51,6,FALSE)+5)))</f>
        <v/>
      </c>
      <c r="AI52" s="349" t="str">
        <f>IF(Y52="","",IF(ISERROR(VLOOKUP(TEXT(Y52,"000000"),eingetragenePC,1,FALSE)),IF(ISNUMBER(VLOOKUP(Y54,Y$4:Y51,1,FALSE)),"Nr.s.oben","ok"),"Nr.eingetragen"))</f>
        <v/>
      </c>
      <c r="AJ52" s="194" t="str">
        <f t="shared" si="128"/>
        <v/>
      </c>
      <c r="AK52" s="193" t="str">
        <f t="shared" si="129"/>
        <v/>
      </c>
      <c r="AL52" s="162">
        <f t="shared" si="130"/>
        <v>35</v>
      </c>
      <c r="AM52" s="168"/>
      <c r="AN52" s="302"/>
      <c r="AO52" s="285"/>
      <c r="AP52" s="90"/>
      <c r="AQ52" s="287"/>
      <c r="AR52" s="288"/>
      <c r="AS52" s="288"/>
      <c r="AT52" s="288"/>
      <c r="AU52" s="288"/>
      <c r="AV52" s="288"/>
      <c r="AW52" s="288"/>
      <c r="AX52" s="288"/>
      <c r="AY52" s="288"/>
      <c r="AZ52" s="288"/>
      <c r="BA52" s="288"/>
      <c r="BB52" s="288"/>
      <c r="BC52" s="288"/>
      <c r="BD52" s="288"/>
      <c r="BE52" s="288"/>
      <c r="BF52" s="288"/>
      <c r="BG52" s="288"/>
      <c r="BH52" s="288"/>
      <c r="BI52" s="288"/>
      <c r="BJ52" s="289"/>
      <c r="BK52" s="196"/>
      <c r="BL52" s="284"/>
    </row>
    <row r="53" spans="1:64" x14ac:dyDescent="0.3">
      <c r="A53" s="340" t="str">
        <f t="shared" si="102"/>
        <v/>
      </c>
      <c r="B53" s="341" t="str">
        <f t="shared" si="103"/>
        <v/>
      </c>
      <c r="C53" s="342"/>
      <c r="D53" s="342"/>
      <c r="E53" s="342"/>
      <c r="F53" s="404" t="str">
        <f t="shared" si="131"/>
        <v/>
      </c>
      <c r="G53" s="404" t="str">
        <f t="shared" si="132"/>
        <v/>
      </c>
      <c r="H53" s="404" t="str">
        <f t="shared" si="133"/>
        <v/>
      </c>
      <c r="I53" s="404" t="str">
        <f t="shared" si="134"/>
        <v/>
      </c>
      <c r="J53" s="404" t="str">
        <f t="shared" si="135"/>
        <v/>
      </c>
      <c r="K53" s="404" t="str">
        <f t="shared" si="136"/>
        <v/>
      </c>
      <c r="L53" s="404" t="str">
        <f t="shared" si="137"/>
        <v/>
      </c>
      <c r="M53" s="404" t="str">
        <f t="shared" si="138"/>
        <v/>
      </c>
      <c r="N53" s="404" t="str">
        <f t="shared" si="139"/>
        <v/>
      </c>
      <c r="O53" s="404" t="str">
        <f t="shared" si="140"/>
        <v/>
      </c>
      <c r="P53" s="404" t="str">
        <f t="shared" si="141"/>
        <v/>
      </c>
      <c r="Q53" s="404" t="str">
        <f t="shared" si="142"/>
        <v/>
      </c>
      <c r="R53" s="404" t="str">
        <f t="shared" si="143"/>
        <v/>
      </c>
      <c r="S53" s="404" t="str">
        <f t="shared" si="144"/>
        <v/>
      </c>
      <c r="T53" s="404" t="str">
        <f t="shared" si="145"/>
        <v/>
      </c>
      <c r="U53" s="404" t="str">
        <f t="shared" si="146"/>
        <v/>
      </c>
      <c r="V53" s="404" t="str">
        <f t="shared" si="147"/>
        <v/>
      </c>
      <c r="W53" s="404" t="str">
        <f t="shared" si="148"/>
        <v/>
      </c>
      <c r="X53" s="404" t="str">
        <f t="shared" si="149"/>
        <v/>
      </c>
      <c r="Y53" s="458" t="str">
        <f t="shared" si="123"/>
        <v/>
      </c>
      <c r="Z53" s="343" t="str">
        <f t="shared" si="124"/>
        <v/>
      </c>
      <c r="AA53" s="370" t="str">
        <f t="shared" si="125"/>
        <v/>
      </c>
      <c r="AB53" s="384"/>
      <c r="AC53" s="370" t="str">
        <f>IF(ISNUMBER(AB53),VLOOKUP(AB53,[4]!EUTC_Product_nr.,3,FALSE),"")</f>
        <v/>
      </c>
      <c r="AD53" s="188" t="str">
        <f>IF(AH53="",IF(AG53="------------------","",IF(ISERROR(VLOOKUP(AG53,'[4] eingetragene Codes (Homepage)'!SpezEingetr,2,FALSE)),"neue Spezif.","s.Prod.: "&amp;RIGHT("00000"&amp;VLOOKUP(AG53,'[4] eingetragene Codes (Homepage)'!SpezEingetr,2,FALSE),6))),"Spez s.ob "&amp;AH53)</f>
        <v/>
      </c>
      <c r="AE53" s="190" t="str">
        <f t="shared" si="126"/>
        <v/>
      </c>
      <c r="AF53" s="191" t="str">
        <f>IF(AD53="","",IF(LEFT(AD53,9)="neue Spez",IF(ISERROR(VLOOKUP(AE53,'[4] eingetragene Codes (Homepage)'!$Z$26:$Z$805,1,FALSE)),"OK","PC Falsch"),"Falsch"))</f>
        <v/>
      </c>
      <c r="AG53" s="192" t="str">
        <f t="shared" si="127"/>
        <v>------------------</v>
      </c>
      <c r="AH53" s="189" t="str">
        <f>IF(AG53="------------------","",IF(ISERROR(VLOOKUP(AG53,AG$5:AL52,1,FALSE)),"","= Zeile "&amp;(VLOOKUP(AG53,AG$5:AL52,6,FALSE)+5)))</f>
        <v/>
      </c>
      <c r="AI53" s="349" t="str">
        <f>IF(Y53="","",IF(ISERROR(VLOOKUP(TEXT(Y53,"000000"),eingetragenePC,1,FALSE)),IF(ISNUMBER(VLOOKUP(Y55,Y$4:Y52,1,FALSE)),"Nr.s.oben","ok"),"Nr.eingetragen"))</f>
        <v/>
      </c>
      <c r="AJ53" s="194" t="str">
        <f t="shared" si="128"/>
        <v/>
      </c>
      <c r="AK53" s="193" t="str">
        <f t="shared" si="129"/>
        <v/>
      </c>
      <c r="AL53" s="162">
        <f t="shared" si="130"/>
        <v>36</v>
      </c>
      <c r="AM53" s="168"/>
      <c r="AN53" s="302"/>
      <c r="AO53" s="285"/>
      <c r="AP53" s="90"/>
      <c r="AQ53" s="287"/>
      <c r="AR53" s="288"/>
      <c r="AS53" s="288"/>
      <c r="AT53" s="288"/>
      <c r="AU53" s="288"/>
      <c r="AV53" s="288"/>
      <c r="AW53" s="288"/>
      <c r="AX53" s="288"/>
      <c r="AY53" s="288"/>
      <c r="AZ53" s="288"/>
      <c r="BA53" s="288"/>
      <c r="BB53" s="288"/>
      <c r="BC53" s="288"/>
      <c r="BD53" s="288"/>
      <c r="BE53" s="288"/>
      <c r="BF53" s="288"/>
      <c r="BG53" s="288"/>
      <c r="BH53" s="288"/>
      <c r="BI53" s="288"/>
      <c r="BJ53" s="289"/>
      <c r="BK53" s="196"/>
      <c r="BL53" s="284"/>
    </row>
    <row r="54" spans="1:64" x14ac:dyDescent="0.3">
      <c r="A54" s="340" t="str">
        <f t="shared" si="102"/>
        <v/>
      </c>
      <c r="B54" s="341" t="str">
        <f t="shared" si="103"/>
        <v/>
      </c>
      <c r="C54" s="342"/>
      <c r="D54" s="342"/>
      <c r="E54" s="342"/>
      <c r="F54" s="404" t="str">
        <f t="shared" ref="F54:F83" si="150">IF(AQ54="","",IF($Z$3="text",VLOOKUP(AQ54,SpecValue,COLUMN(F54)-4,FALSE),AQ54))</f>
        <v/>
      </c>
      <c r="G54" s="404" t="str">
        <f t="shared" ref="G54:G83" si="151">IF(AR54="","",IF($Z$3="text",VLOOKUP(AR54,SpecValue,COLUMN(G54)-4,FALSE),AR54))</f>
        <v/>
      </c>
      <c r="H54" s="404" t="str">
        <f t="shared" ref="H54:H83" si="152">IF(AS54="","",IF($Z$3="text",VLOOKUP(AS54,SpecValue,COLUMN(H54)-4,FALSE),AS54))</f>
        <v/>
      </c>
      <c r="I54" s="404" t="str">
        <f t="shared" ref="I54:I83" si="153">IF(AT54="","",IF($Z$3="text",VLOOKUP(AT54,SpecValue,COLUMN(I54)-4,FALSE),AT54))</f>
        <v/>
      </c>
      <c r="J54" s="404" t="str">
        <f t="shared" ref="J54:J83" si="154">IF(AU54="","",IF($Z$3="text",VLOOKUP(AU54,SpecValue,COLUMN(J54)-4,FALSE),AU54))</f>
        <v/>
      </c>
      <c r="K54" s="404" t="str">
        <f t="shared" ref="K54:K83" si="155">IF(AV54="","",IF($Z$3="text",VLOOKUP(AV54,SpecValue,COLUMN(K54)-4,FALSE),AV54))</f>
        <v/>
      </c>
      <c r="L54" s="404" t="str">
        <f t="shared" ref="L54:L83" si="156">IF(AW54="","",IF($Z$3="text",VLOOKUP(AW54,SpecValue,COLUMN(L54)-4,FALSE),AW54))</f>
        <v/>
      </c>
      <c r="M54" s="404" t="str">
        <f t="shared" ref="M54:M83" si="157">IF(AX54="","",IF($Z$3="text",VLOOKUP(AX54,SpecValue,COLUMN(M54)-4,FALSE),AX54))</f>
        <v/>
      </c>
      <c r="N54" s="404" t="str">
        <f t="shared" ref="N54:N83" si="158">IF(AY54="","",IF($Z$3="text",VLOOKUP(AY54,SpecValue,COLUMN(N54)-4,FALSE),AY54))</f>
        <v/>
      </c>
      <c r="O54" s="404" t="str">
        <f t="shared" ref="O54:O83" si="159">IF(AZ54="","",IF($Z$3="text",VLOOKUP(AZ54,SpecValue,COLUMN(O54)-4,FALSE),AZ54))</f>
        <v/>
      </c>
      <c r="P54" s="404" t="str">
        <f t="shared" ref="P54:P83" si="160">IF(BA54="","",IF($Z$3="text",VLOOKUP(BA54,SpecValue,COLUMN(P54)-4,FALSE),BA54))</f>
        <v/>
      </c>
      <c r="Q54" s="404" t="str">
        <f t="shared" ref="Q54:Q83" si="161">IF(BB54="","",IF($Z$3="text",VLOOKUP(BB54,SpecValue,COLUMN(Q54)-4,FALSE),BB54))</f>
        <v/>
      </c>
      <c r="R54" s="404" t="str">
        <f t="shared" ref="R54:R83" si="162">IF(BC54="","",IF($Z$3="text",VLOOKUP(BC54,SpecValue,COLUMN(R54)-4,FALSE),BC54))</f>
        <v/>
      </c>
      <c r="S54" s="404" t="str">
        <f t="shared" ref="S54:S83" si="163">IF(BD54="","",IF($Z$3="text",VLOOKUP(BD54,SpecValue,COLUMN(S54)-4,FALSE),BD54))</f>
        <v/>
      </c>
      <c r="T54" s="404" t="str">
        <f t="shared" ref="T54:T83" si="164">IF(BE54="","",IF($Z$3="text",VLOOKUP(BE54,SpecValue,COLUMN(T54)-4,FALSE),BE54))</f>
        <v/>
      </c>
      <c r="U54" s="404" t="str">
        <f t="shared" ref="U54:U83" si="165">IF(BF54="","",IF($Z$3="text",VLOOKUP(BF54,SpecValue,COLUMN(U54)-4,FALSE),BF54))</f>
        <v/>
      </c>
      <c r="V54" s="404" t="str">
        <f t="shared" ref="V54:V83" si="166">IF(BG54="","",IF($Z$3="text",VLOOKUP(BG54,SpecValue,COLUMN(V54)-4,FALSE),BG54))</f>
        <v/>
      </c>
      <c r="W54" s="404" t="str">
        <f t="shared" ref="W54:W83" si="167">IF(BH54="","",IF($Z$3="text",VLOOKUP(BH54,SpecValue,COLUMN(W54)-4,FALSE),BH54))</f>
        <v/>
      </c>
      <c r="X54" s="404" t="str">
        <f t="shared" ref="X54:X83" si="168">IF(BI54="","",IF($Z$3="text",VLOOKUP(BI54,SpecValue,COLUMN(X54)-4,FALSE),BI54))</f>
        <v/>
      </c>
      <c r="Y54" s="458" t="str">
        <f t="shared" si="123"/>
        <v/>
      </c>
      <c r="Z54" s="343" t="str">
        <f t="shared" si="124"/>
        <v/>
      </c>
      <c r="AA54" s="370" t="str">
        <f t="shared" si="125"/>
        <v/>
      </c>
      <c r="AB54" s="384"/>
      <c r="AC54" s="370" t="str">
        <f>IF(ISNUMBER(AB54),VLOOKUP(AB54,[4]!EUTC_Product_nr.,3,FALSE),"")</f>
        <v/>
      </c>
      <c r="AD54" s="188" t="str">
        <f>IF(AH54="",IF(AG54="------------------","",IF(ISERROR(VLOOKUP(AG54,'[4] eingetragene Codes (Homepage)'!SpezEingetr,2,FALSE)),"neue Spezif.","s.Prod.: "&amp;RIGHT("00000"&amp;VLOOKUP(AG54,'[4] eingetragene Codes (Homepage)'!SpezEingetr,2,FALSE),6))),"Spez s.ob "&amp;AH54)</f>
        <v/>
      </c>
      <c r="AE54" s="190" t="str">
        <f t="shared" si="126"/>
        <v/>
      </c>
      <c r="AF54" s="191" t="str">
        <f>IF(AD54="","",IF(LEFT(AD54,9)="neue Spez",IF(ISERROR(VLOOKUP(AE54,'[4] eingetragene Codes (Homepage)'!$Z$26:$Z$805,1,FALSE)),"OK","PC Falsch"),"Falsch"))</f>
        <v/>
      </c>
      <c r="AG54" s="192" t="str">
        <f t="shared" si="127"/>
        <v>------------------</v>
      </c>
      <c r="AH54" s="189" t="str">
        <f>IF(AG54="------------------","",IF(ISERROR(VLOOKUP(AG54,AG$5:AL53,1,FALSE)),"","= Zeile "&amp;(VLOOKUP(AG54,AG$5:AL53,6,FALSE)+5)))</f>
        <v/>
      </c>
      <c r="AI54" s="349" t="str">
        <f>IF(Y54="","",IF(ISERROR(VLOOKUP(TEXT(Y54,"000000"),eingetragenePC,1,FALSE)),IF(ISNUMBER(VLOOKUP(Y56,Y$4:Y53,1,FALSE)),"Nr.s.oben","ok"),"Nr.eingetragen"))</f>
        <v/>
      </c>
      <c r="AJ54" s="194" t="str">
        <f t="shared" si="128"/>
        <v/>
      </c>
      <c r="AK54" s="193" t="str">
        <f t="shared" si="129"/>
        <v/>
      </c>
      <c r="AL54" s="162">
        <f t="shared" ref="AL54:AL83" si="169">AL53+1</f>
        <v>37</v>
      </c>
      <c r="AM54" s="168"/>
      <c r="AN54" s="302"/>
      <c r="AO54" s="285"/>
      <c r="AP54" s="90"/>
      <c r="AQ54" s="287"/>
      <c r="AR54" s="288"/>
      <c r="AS54" s="288"/>
      <c r="AT54" s="288"/>
      <c r="AU54" s="288"/>
      <c r="AV54" s="288"/>
      <c r="AW54" s="288"/>
      <c r="AX54" s="288"/>
      <c r="AY54" s="288"/>
      <c r="AZ54" s="288"/>
      <c r="BA54" s="288"/>
      <c r="BB54" s="288"/>
      <c r="BC54" s="288"/>
      <c r="BD54" s="288"/>
      <c r="BE54" s="288"/>
      <c r="BF54" s="288"/>
      <c r="BG54" s="288"/>
      <c r="BH54" s="288"/>
      <c r="BI54" s="288"/>
      <c r="BJ54" s="289"/>
      <c r="BK54" s="196"/>
      <c r="BL54" s="284"/>
    </row>
    <row r="55" spans="1:64" x14ac:dyDescent="0.3">
      <c r="A55" s="340" t="str">
        <f t="shared" ref="A55:A83" si="170">IF(AO55="","",IF($BJ55="","",AO55))</f>
        <v/>
      </c>
      <c r="B55" s="341" t="str">
        <f t="shared" ref="B55:B83" si="171">IF(AP55="","",IF($BJ55="","",AP55))</f>
        <v/>
      </c>
      <c r="C55" s="342"/>
      <c r="D55" s="342"/>
      <c r="E55" s="342"/>
      <c r="F55" s="404" t="str">
        <f t="shared" si="150"/>
        <v/>
      </c>
      <c r="G55" s="404" t="str">
        <f t="shared" si="151"/>
        <v/>
      </c>
      <c r="H55" s="404" t="str">
        <f t="shared" si="152"/>
        <v/>
      </c>
      <c r="I55" s="404" t="str">
        <f t="shared" si="153"/>
        <v/>
      </c>
      <c r="J55" s="404" t="str">
        <f t="shared" si="154"/>
        <v/>
      </c>
      <c r="K55" s="404" t="str">
        <f t="shared" si="155"/>
        <v/>
      </c>
      <c r="L55" s="404" t="str">
        <f t="shared" si="156"/>
        <v/>
      </c>
      <c r="M55" s="404" t="str">
        <f t="shared" si="157"/>
        <v/>
      </c>
      <c r="N55" s="404" t="str">
        <f t="shared" si="158"/>
        <v/>
      </c>
      <c r="O55" s="404" t="str">
        <f t="shared" si="159"/>
        <v/>
      </c>
      <c r="P55" s="404" t="str">
        <f t="shared" si="160"/>
        <v/>
      </c>
      <c r="Q55" s="404" t="str">
        <f t="shared" si="161"/>
        <v/>
      </c>
      <c r="R55" s="404" t="str">
        <f t="shared" si="162"/>
        <v/>
      </c>
      <c r="S55" s="404" t="str">
        <f t="shared" si="163"/>
        <v/>
      </c>
      <c r="T55" s="404" t="str">
        <f t="shared" si="164"/>
        <v/>
      </c>
      <c r="U55" s="404" t="str">
        <f t="shared" si="165"/>
        <v/>
      </c>
      <c r="V55" s="404" t="str">
        <f t="shared" si="166"/>
        <v/>
      </c>
      <c r="W55" s="404" t="str">
        <f t="shared" si="167"/>
        <v/>
      </c>
      <c r="X55" s="404" t="str">
        <f t="shared" si="168"/>
        <v/>
      </c>
      <c r="Y55" s="458" t="str">
        <f t="shared" ref="Y55:Y83" si="172">IF(BJ55="","",BJ55)</f>
        <v/>
      </c>
      <c r="Z55" s="343" t="str">
        <f t="shared" ref="Z55:Z83" si="173">IF(BK55="","",BK55)</f>
        <v/>
      </c>
      <c r="AA55" s="370" t="str">
        <f t="shared" ref="AA55:AA83" si="174">IF(BL55="","",BL55)</f>
        <v/>
      </c>
      <c r="AB55" s="384"/>
      <c r="AC55" s="370" t="str">
        <f>IF(ISNUMBER(AB55),VLOOKUP(AB55,[4]!EUTC_Product_nr.,3,FALSE),"")</f>
        <v/>
      </c>
      <c r="AD55" s="188" t="str">
        <f>IF(AH55="",IF(AG55="------------------","",IF(ISERROR(VLOOKUP(AG55,'[4] eingetragene Codes (Homepage)'!SpezEingetr,2,FALSE)),"neue Spezif.","s.Prod.: "&amp;RIGHT("00000"&amp;VLOOKUP(AG55,'[4] eingetragene Codes (Homepage)'!SpezEingetr,2,FALSE),6))),"Spez s.ob "&amp;AH55)</f>
        <v/>
      </c>
      <c r="AE55" s="190" t="str">
        <f t="shared" ref="AE55:AE83" si="175">IF(Y55="","",VALUE(Y55))</f>
        <v/>
      </c>
      <c r="AF55" s="191" t="str">
        <f>IF(AD55="","",IF(LEFT(AD55,9)="neue Spez",IF(ISERROR(VLOOKUP(AE55,'[4] eingetragene Codes (Homepage)'!$Z$26:$Z$805,1,FALSE)),"OK","PC Falsch"),"Falsch"))</f>
        <v/>
      </c>
      <c r="AG55" s="192" t="str">
        <f t="shared" ref="AG55:AG83" si="176">AQ55&amp;"-"&amp;AR55&amp;"-"&amp;AS55&amp;"-"&amp;AT55&amp;"-"&amp;AU55&amp;"-"&amp;AV55&amp;"-"&amp;AW55&amp;"-"&amp;AX55&amp;"-"&amp;AY55&amp;"-"&amp;AZ55&amp;"-"&amp;BA55&amp;"-"&amp;BB55&amp;"-"&amp;BC55&amp;"-"&amp;BD55&amp;"-"&amp;BE55&amp;"-"&amp;BF55&amp;"-"&amp;BG55&amp;"-"&amp;BH55&amp;"-"&amp;BI55</f>
        <v>------------------</v>
      </c>
      <c r="AH55" s="189" t="str">
        <f>IF(AG55="------------------","",IF(ISERROR(VLOOKUP(AG55,AG$5:AL54,1,FALSE)),"","= Zeile "&amp;(VLOOKUP(AG55,AG$5:AL54,6,FALSE)+5)))</f>
        <v/>
      </c>
      <c r="AI55" s="349" t="str">
        <f>IF(Y55="","",IF(ISERROR(VLOOKUP(TEXT(Y55,"000000"),eingetragenePC,1,FALSE)),IF(ISNUMBER(VLOOKUP(Y57,Y$4:Y54,1,FALSE)),"Nr.s.oben","ok"),"Nr.eingetragen"))</f>
        <v/>
      </c>
      <c r="AJ55" s="194" t="str">
        <f t="shared" ref="AJ55:AJ83" si="177">IF(A55="","",A55)</f>
        <v/>
      </c>
      <c r="AK55" s="193" t="str">
        <f t="shared" ref="AK55:AK83" si="178">IF(Y55="","",Y55)</f>
        <v/>
      </c>
      <c r="AL55" s="162">
        <f t="shared" si="169"/>
        <v>38</v>
      </c>
      <c r="AM55" s="168"/>
      <c r="AN55" s="302"/>
      <c r="AO55" s="285"/>
      <c r="AP55" s="90"/>
      <c r="AQ55" s="287"/>
      <c r="AR55" s="288"/>
      <c r="AS55" s="288"/>
      <c r="AT55" s="288"/>
      <c r="AU55" s="288"/>
      <c r="AV55" s="288"/>
      <c r="AW55" s="288"/>
      <c r="AX55" s="288"/>
      <c r="AY55" s="288"/>
      <c r="AZ55" s="288"/>
      <c r="BA55" s="288"/>
      <c r="BB55" s="288"/>
      <c r="BC55" s="288"/>
      <c r="BD55" s="288"/>
      <c r="BE55" s="288"/>
      <c r="BF55" s="288"/>
      <c r="BG55" s="288"/>
      <c r="BH55" s="288"/>
      <c r="BI55" s="288"/>
      <c r="BJ55" s="289"/>
      <c r="BK55" s="196"/>
      <c r="BL55" s="284"/>
    </row>
    <row r="56" spans="1:64" x14ac:dyDescent="0.3">
      <c r="A56" s="340" t="str">
        <f t="shared" si="170"/>
        <v/>
      </c>
      <c r="B56" s="341" t="str">
        <f t="shared" si="171"/>
        <v/>
      </c>
      <c r="C56" s="342"/>
      <c r="D56" s="342"/>
      <c r="E56" s="342"/>
      <c r="F56" s="404" t="str">
        <f t="shared" si="150"/>
        <v/>
      </c>
      <c r="G56" s="404" t="str">
        <f t="shared" si="151"/>
        <v/>
      </c>
      <c r="H56" s="404" t="str">
        <f t="shared" si="152"/>
        <v/>
      </c>
      <c r="I56" s="404" t="str">
        <f t="shared" si="153"/>
        <v/>
      </c>
      <c r="J56" s="404" t="str">
        <f t="shared" si="154"/>
        <v/>
      </c>
      <c r="K56" s="404" t="str">
        <f t="shared" si="155"/>
        <v/>
      </c>
      <c r="L56" s="404" t="str">
        <f t="shared" si="156"/>
        <v/>
      </c>
      <c r="M56" s="404" t="str">
        <f t="shared" si="157"/>
        <v/>
      </c>
      <c r="N56" s="404" t="str">
        <f t="shared" si="158"/>
        <v/>
      </c>
      <c r="O56" s="404" t="str">
        <f t="shared" si="159"/>
        <v/>
      </c>
      <c r="P56" s="404" t="str">
        <f t="shared" si="160"/>
        <v/>
      </c>
      <c r="Q56" s="404" t="str">
        <f t="shared" si="161"/>
        <v/>
      </c>
      <c r="R56" s="404" t="str">
        <f t="shared" si="162"/>
        <v/>
      </c>
      <c r="S56" s="404" t="str">
        <f t="shared" si="163"/>
        <v/>
      </c>
      <c r="T56" s="404" t="str">
        <f t="shared" si="164"/>
        <v/>
      </c>
      <c r="U56" s="404" t="str">
        <f t="shared" si="165"/>
        <v/>
      </c>
      <c r="V56" s="404" t="str">
        <f t="shared" si="166"/>
        <v/>
      </c>
      <c r="W56" s="404" t="str">
        <f t="shared" si="167"/>
        <v/>
      </c>
      <c r="X56" s="404" t="str">
        <f t="shared" si="168"/>
        <v/>
      </c>
      <c r="Y56" s="458" t="str">
        <f t="shared" si="172"/>
        <v/>
      </c>
      <c r="Z56" s="343" t="str">
        <f t="shared" si="173"/>
        <v/>
      </c>
      <c r="AA56" s="370" t="str">
        <f t="shared" si="174"/>
        <v/>
      </c>
      <c r="AB56" s="384"/>
      <c r="AC56" s="370" t="str">
        <f>IF(ISNUMBER(AB56),VLOOKUP(AB56,[4]!EUTC_Product_nr.,3,FALSE),"")</f>
        <v/>
      </c>
      <c r="AD56" s="188" t="str">
        <f>IF(AH56="",IF(AG56="------------------","",IF(ISERROR(VLOOKUP(AG56,'[4] eingetragene Codes (Homepage)'!SpezEingetr,2,FALSE)),"neue Spezif.","s.Prod.: "&amp;RIGHT("00000"&amp;VLOOKUP(AG56,'[4] eingetragene Codes (Homepage)'!SpezEingetr,2,FALSE),6))),"Spez s.ob "&amp;AH56)</f>
        <v/>
      </c>
      <c r="AE56" s="190" t="str">
        <f t="shared" si="175"/>
        <v/>
      </c>
      <c r="AF56" s="191" t="str">
        <f>IF(AD56="","",IF(LEFT(AD56,9)="neue Spez",IF(ISERROR(VLOOKUP(AE56,'[4] eingetragene Codes (Homepage)'!$Z$26:$Z$805,1,FALSE)),"OK","PC Falsch"),"Falsch"))</f>
        <v/>
      </c>
      <c r="AG56" s="192" t="str">
        <f t="shared" si="176"/>
        <v>------------------</v>
      </c>
      <c r="AH56" s="189" t="str">
        <f>IF(AG56="------------------","",IF(ISERROR(VLOOKUP(AG56,AG$5:AL55,1,FALSE)),"","= Zeile "&amp;(VLOOKUP(AG56,AG$5:AL55,6,FALSE)+5)))</f>
        <v/>
      </c>
      <c r="AI56" s="349" t="str">
        <f>IF(Y56="","",IF(ISERROR(VLOOKUP(TEXT(Y56,"000000"),eingetragenePC,1,FALSE)),IF(ISNUMBER(VLOOKUP(Y58,Y$4:Y55,1,FALSE)),"Nr.s.oben","ok"),"Nr.eingetragen"))</f>
        <v/>
      </c>
      <c r="AJ56" s="194" t="str">
        <f t="shared" si="177"/>
        <v/>
      </c>
      <c r="AK56" s="193" t="str">
        <f t="shared" si="178"/>
        <v/>
      </c>
      <c r="AL56" s="162">
        <f t="shared" si="169"/>
        <v>39</v>
      </c>
      <c r="AM56" s="168"/>
      <c r="AN56" s="302"/>
      <c r="AO56" s="285"/>
      <c r="AP56" s="90"/>
      <c r="AQ56" s="287"/>
      <c r="AR56" s="288"/>
      <c r="AS56" s="288"/>
      <c r="AT56" s="288"/>
      <c r="AU56" s="288"/>
      <c r="AV56" s="288"/>
      <c r="AW56" s="288"/>
      <c r="AX56" s="288"/>
      <c r="AY56" s="288"/>
      <c r="AZ56" s="288"/>
      <c r="BA56" s="288"/>
      <c r="BB56" s="288"/>
      <c r="BC56" s="288"/>
      <c r="BD56" s="288"/>
      <c r="BE56" s="288"/>
      <c r="BF56" s="288"/>
      <c r="BG56" s="288"/>
      <c r="BH56" s="288"/>
      <c r="BI56" s="288"/>
      <c r="BJ56" s="289"/>
      <c r="BK56" s="196"/>
      <c r="BL56" s="284"/>
    </row>
    <row r="57" spans="1:64" x14ac:dyDescent="0.3">
      <c r="A57" s="340" t="str">
        <f t="shared" si="170"/>
        <v/>
      </c>
      <c r="B57" s="341" t="str">
        <f t="shared" si="171"/>
        <v/>
      </c>
      <c r="C57" s="342"/>
      <c r="D57" s="342"/>
      <c r="E57" s="342"/>
      <c r="F57" s="404" t="str">
        <f t="shared" si="150"/>
        <v/>
      </c>
      <c r="G57" s="404" t="str">
        <f t="shared" si="151"/>
        <v/>
      </c>
      <c r="H57" s="404" t="str">
        <f t="shared" si="152"/>
        <v/>
      </c>
      <c r="I57" s="404" t="str">
        <f t="shared" si="153"/>
        <v/>
      </c>
      <c r="J57" s="404" t="str">
        <f t="shared" si="154"/>
        <v/>
      </c>
      <c r="K57" s="404" t="str">
        <f t="shared" si="155"/>
        <v/>
      </c>
      <c r="L57" s="404" t="str">
        <f t="shared" si="156"/>
        <v/>
      </c>
      <c r="M57" s="404" t="str">
        <f t="shared" si="157"/>
        <v/>
      </c>
      <c r="N57" s="404" t="str">
        <f t="shared" si="158"/>
        <v/>
      </c>
      <c r="O57" s="404" t="str">
        <f t="shared" si="159"/>
        <v/>
      </c>
      <c r="P57" s="404" t="str">
        <f t="shared" si="160"/>
        <v/>
      </c>
      <c r="Q57" s="404" t="str">
        <f t="shared" si="161"/>
        <v/>
      </c>
      <c r="R57" s="404" t="str">
        <f t="shared" si="162"/>
        <v/>
      </c>
      <c r="S57" s="404" t="str">
        <f t="shared" si="163"/>
        <v/>
      </c>
      <c r="T57" s="404" t="str">
        <f t="shared" si="164"/>
        <v/>
      </c>
      <c r="U57" s="404" t="str">
        <f t="shared" si="165"/>
        <v/>
      </c>
      <c r="V57" s="404" t="str">
        <f t="shared" si="166"/>
        <v/>
      </c>
      <c r="W57" s="404" t="str">
        <f t="shared" si="167"/>
        <v/>
      </c>
      <c r="X57" s="404" t="str">
        <f t="shared" si="168"/>
        <v/>
      </c>
      <c r="Y57" s="458" t="str">
        <f t="shared" si="172"/>
        <v/>
      </c>
      <c r="Z57" s="343" t="str">
        <f t="shared" si="173"/>
        <v/>
      </c>
      <c r="AA57" s="370" t="str">
        <f t="shared" si="174"/>
        <v/>
      </c>
      <c r="AB57" s="384"/>
      <c r="AC57" s="370" t="str">
        <f>IF(ISNUMBER(AB57),VLOOKUP(AB57,[4]!EUTC_Product_nr.,3,FALSE),"")</f>
        <v/>
      </c>
      <c r="AD57" s="188" t="str">
        <f>IF(AH57="",IF(AG57="------------------","",IF(ISERROR(VLOOKUP(AG57,'[4] eingetragene Codes (Homepage)'!SpezEingetr,2,FALSE)),"neue Spezif.","s.Prod.: "&amp;RIGHT("00000"&amp;VLOOKUP(AG57,'[4] eingetragene Codes (Homepage)'!SpezEingetr,2,FALSE),6))),"Spez s.ob "&amp;AH57)</f>
        <v/>
      </c>
      <c r="AE57" s="190" t="str">
        <f t="shared" si="175"/>
        <v/>
      </c>
      <c r="AF57" s="191" t="str">
        <f>IF(AD57="","",IF(LEFT(AD57,9)="neue Spez",IF(ISERROR(VLOOKUP(AE57,'[4] eingetragene Codes (Homepage)'!$Z$26:$Z$805,1,FALSE)),"OK","PC Falsch"),"Falsch"))</f>
        <v/>
      </c>
      <c r="AG57" s="192" t="str">
        <f t="shared" si="176"/>
        <v>------------------</v>
      </c>
      <c r="AH57" s="189" t="str">
        <f>IF(AG57="------------------","",IF(ISERROR(VLOOKUP(AG57,AG$5:AL56,1,FALSE)),"","= Zeile "&amp;(VLOOKUP(AG57,AG$5:AL56,6,FALSE)+5)))</f>
        <v/>
      </c>
      <c r="AI57" s="349" t="str">
        <f>IF(Y57="","",IF(ISERROR(VLOOKUP(TEXT(Y57,"000000"),eingetragenePC,1,FALSE)),IF(ISNUMBER(VLOOKUP(Y59,Y$4:Y56,1,FALSE)),"Nr.s.oben","ok"),"Nr.eingetragen"))</f>
        <v/>
      </c>
      <c r="AJ57" s="194" t="str">
        <f t="shared" si="177"/>
        <v/>
      </c>
      <c r="AK57" s="193" t="str">
        <f t="shared" si="178"/>
        <v/>
      </c>
      <c r="AL57" s="162">
        <f t="shared" si="169"/>
        <v>40</v>
      </c>
      <c r="AM57" s="168"/>
      <c r="AN57" s="302"/>
      <c r="AO57" s="285"/>
      <c r="AP57" s="90"/>
      <c r="AQ57" s="287"/>
      <c r="AR57" s="288"/>
      <c r="AS57" s="288"/>
      <c r="AT57" s="288"/>
      <c r="AU57" s="288"/>
      <c r="AV57" s="288"/>
      <c r="AW57" s="288"/>
      <c r="AX57" s="288"/>
      <c r="AY57" s="288"/>
      <c r="AZ57" s="288"/>
      <c r="BA57" s="288"/>
      <c r="BB57" s="288"/>
      <c r="BC57" s="288"/>
      <c r="BD57" s="288"/>
      <c r="BE57" s="288"/>
      <c r="BF57" s="288"/>
      <c r="BG57" s="288"/>
      <c r="BH57" s="288"/>
      <c r="BI57" s="288"/>
      <c r="BJ57" s="289"/>
      <c r="BK57" s="196"/>
      <c r="BL57" s="284"/>
    </row>
    <row r="58" spans="1:64" x14ac:dyDescent="0.3">
      <c r="A58" s="340" t="str">
        <f t="shared" si="170"/>
        <v/>
      </c>
      <c r="B58" s="341" t="str">
        <f t="shared" si="171"/>
        <v/>
      </c>
      <c r="C58" s="342"/>
      <c r="D58" s="342"/>
      <c r="E58" s="342"/>
      <c r="F58" s="404" t="str">
        <f t="shared" si="150"/>
        <v/>
      </c>
      <c r="G58" s="404" t="str">
        <f t="shared" si="151"/>
        <v/>
      </c>
      <c r="H58" s="404" t="str">
        <f t="shared" si="152"/>
        <v/>
      </c>
      <c r="I58" s="404" t="str">
        <f t="shared" si="153"/>
        <v/>
      </c>
      <c r="J58" s="404" t="str">
        <f t="shared" si="154"/>
        <v/>
      </c>
      <c r="K58" s="404" t="str">
        <f t="shared" si="155"/>
        <v/>
      </c>
      <c r="L58" s="404" t="str">
        <f t="shared" si="156"/>
        <v/>
      </c>
      <c r="M58" s="404" t="str">
        <f t="shared" si="157"/>
        <v/>
      </c>
      <c r="N58" s="404" t="str">
        <f t="shared" si="158"/>
        <v/>
      </c>
      <c r="O58" s="404" t="str">
        <f t="shared" si="159"/>
        <v/>
      </c>
      <c r="P58" s="404" t="str">
        <f t="shared" si="160"/>
        <v/>
      </c>
      <c r="Q58" s="404" t="str">
        <f t="shared" si="161"/>
        <v/>
      </c>
      <c r="R58" s="404" t="str">
        <f t="shared" si="162"/>
        <v/>
      </c>
      <c r="S58" s="404" t="str">
        <f t="shared" si="163"/>
        <v/>
      </c>
      <c r="T58" s="404" t="str">
        <f t="shared" si="164"/>
        <v/>
      </c>
      <c r="U58" s="404" t="str">
        <f t="shared" si="165"/>
        <v/>
      </c>
      <c r="V58" s="404" t="str">
        <f t="shared" si="166"/>
        <v/>
      </c>
      <c r="W58" s="404" t="str">
        <f t="shared" si="167"/>
        <v/>
      </c>
      <c r="X58" s="404" t="str">
        <f t="shared" si="168"/>
        <v/>
      </c>
      <c r="Y58" s="458" t="str">
        <f t="shared" si="172"/>
        <v/>
      </c>
      <c r="Z58" s="343" t="str">
        <f t="shared" si="173"/>
        <v/>
      </c>
      <c r="AA58" s="370" t="str">
        <f t="shared" si="174"/>
        <v/>
      </c>
      <c r="AB58" s="384"/>
      <c r="AC58" s="370" t="str">
        <f>IF(ISNUMBER(AB58),VLOOKUP(AB58,[4]!EUTC_Product_nr.,3,FALSE),"")</f>
        <v/>
      </c>
      <c r="AD58" s="188" t="str">
        <f>IF(AH58="",IF(AG58="------------------","",IF(ISERROR(VLOOKUP(AG58,'[4] eingetragene Codes (Homepage)'!SpezEingetr,2,FALSE)),"neue Spezif.","s.Prod.: "&amp;RIGHT("00000"&amp;VLOOKUP(AG58,'[4] eingetragene Codes (Homepage)'!SpezEingetr,2,FALSE),6))),"Spez s.ob "&amp;AH58)</f>
        <v/>
      </c>
      <c r="AE58" s="190" t="str">
        <f t="shared" si="175"/>
        <v/>
      </c>
      <c r="AF58" s="191" t="str">
        <f>IF(AD58="","",IF(LEFT(AD58,9)="neue Spez",IF(ISERROR(VLOOKUP(AE58,'[4] eingetragene Codes (Homepage)'!$Z$26:$Z$805,1,FALSE)),"OK","PC Falsch"),"Falsch"))</f>
        <v/>
      </c>
      <c r="AG58" s="192" t="str">
        <f t="shared" si="176"/>
        <v>------------------</v>
      </c>
      <c r="AH58" s="189" t="str">
        <f>IF(AG58="------------------","",IF(ISERROR(VLOOKUP(AG58,AG$5:AL57,1,FALSE)),"","= Zeile "&amp;(VLOOKUP(AG58,AG$5:AL57,6,FALSE)+5)))</f>
        <v/>
      </c>
      <c r="AI58" s="349" t="str">
        <f>IF(Y58="","",IF(ISERROR(VLOOKUP(TEXT(Y58,"000000"),eingetragenePC,1,FALSE)),IF(ISNUMBER(VLOOKUP(Y60,Y$4:Y57,1,FALSE)),"Nr.s.oben","ok"),"Nr.eingetragen"))</f>
        <v/>
      </c>
      <c r="AJ58" s="194" t="str">
        <f t="shared" si="177"/>
        <v/>
      </c>
      <c r="AK58" s="193" t="str">
        <f t="shared" si="178"/>
        <v/>
      </c>
      <c r="AL58" s="162">
        <f t="shared" si="169"/>
        <v>41</v>
      </c>
      <c r="AM58" s="168"/>
      <c r="AN58" s="302"/>
      <c r="AO58" s="285"/>
      <c r="AP58" s="90"/>
      <c r="AQ58" s="287"/>
      <c r="AR58" s="288"/>
      <c r="AS58" s="288"/>
      <c r="AT58" s="288"/>
      <c r="AU58" s="288"/>
      <c r="AV58" s="288"/>
      <c r="AW58" s="288"/>
      <c r="AX58" s="288"/>
      <c r="AY58" s="288"/>
      <c r="AZ58" s="288"/>
      <c r="BA58" s="288"/>
      <c r="BB58" s="288"/>
      <c r="BC58" s="288"/>
      <c r="BD58" s="288"/>
      <c r="BE58" s="288"/>
      <c r="BF58" s="288"/>
      <c r="BG58" s="288"/>
      <c r="BH58" s="288"/>
      <c r="BI58" s="288"/>
      <c r="BJ58" s="289"/>
      <c r="BK58" s="196"/>
      <c r="BL58" s="284"/>
    </row>
    <row r="59" spans="1:64" x14ac:dyDescent="0.3">
      <c r="A59" s="340" t="str">
        <f t="shared" si="170"/>
        <v/>
      </c>
      <c r="B59" s="341" t="str">
        <f t="shared" si="171"/>
        <v/>
      </c>
      <c r="C59" s="342"/>
      <c r="D59" s="342"/>
      <c r="E59" s="342"/>
      <c r="F59" s="404" t="str">
        <f t="shared" si="150"/>
        <v/>
      </c>
      <c r="G59" s="404" t="str">
        <f t="shared" si="151"/>
        <v/>
      </c>
      <c r="H59" s="404" t="str">
        <f t="shared" si="152"/>
        <v/>
      </c>
      <c r="I59" s="404" t="str">
        <f t="shared" si="153"/>
        <v/>
      </c>
      <c r="J59" s="404" t="str">
        <f t="shared" si="154"/>
        <v/>
      </c>
      <c r="K59" s="404" t="str">
        <f t="shared" si="155"/>
        <v/>
      </c>
      <c r="L59" s="404" t="str">
        <f t="shared" si="156"/>
        <v/>
      </c>
      <c r="M59" s="404" t="str">
        <f t="shared" si="157"/>
        <v/>
      </c>
      <c r="N59" s="404" t="str">
        <f t="shared" si="158"/>
        <v/>
      </c>
      <c r="O59" s="404" t="str">
        <f t="shared" si="159"/>
        <v/>
      </c>
      <c r="P59" s="404" t="str">
        <f t="shared" si="160"/>
        <v/>
      </c>
      <c r="Q59" s="404" t="str">
        <f t="shared" si="161"/>
        <v/>
      </c>
      <c r="R59" s="404" t="str">
        <f t="shared" si="162"/>
        <v/>
      </c>
      <c r="S59" s="404" t="str">
        <f t="shared" si="163"/>
        <v/>
      </c>
      <c r="T59" s="404" t="str">
        <f t="shared" si="164"/>
        <v/>
      </c>
      <c r="U59" s="404" t="str">
        <f t="shared" si="165"/>
        <v/>
      </c>
      <c r="V59" s="404" t="str">
        <f t="shared" si="166"/>
        <v/>
      </c>
      <c r="W59" s="404" t="str">
        <f t="shared" si="167"/>
        <v/>
      </c>
      <c r="X59" s="404" t="str">
        <f t="shared" si="168"/>
        <v/>
      </c>
      <c r="Y59" s="458" t="str">
        <f t="shared" si="172"/>
        <v/>
      </c>
      <c r="Z59" s="343" t="str">
        <f t="shared" si="173"/>
        <v/>
      </c>
      <c r="AA59" s="370" t="str">
        <f t="shared" si="174"/>
        <v/>
      </c>
      <c r="AB59" s="384"/>
      <c r="AC59" s="370" t="str">
        <f>IF(ISNUMBER(AB59),VLOOKUP(AB59,[4]!EUTC_Product_nr.,3,FALSE),"")</f>
        <v/>
      </c>
      <c r="AD59" s="188" t="str">
        <f>IF(AH59="",IF(AG59="------------------","",IF(ISERROR(VLOOKUP(AG59,'[4] eingetragene Codes (Homepage)'!SpezEingetr,2,FALSE)),"neue Spezif.","s.Prod.: "&amp;RIGHT("00000"&amp;VLOOKUP(AG59,'[4] eingetragene Codes (Homepage)'!SpezEingetr,2,FALSE),6))),"Spez s.ob "&amp;AH59)</f>
        <v/>
      </c>
      <c r="AE59" s="190" t="str">
        <f t="shared" si="175"/>
        <v/>
      </c>
      <c r="AF59" s="191" t="str">
        <f>IF(AD59="","",IF(LEFT(AD59,9)="neue Spez",IF(ISERROR(VLOOKUP(AE59,'[4] eingetragene Codes (Homepage)'!$Z$26:$Z$805,1,FALSE)),"OK","PC Falsch"),"Falsch"))</f>
        <v/>
      </c>
      <c r="AG59" s="192" t="str">
        <f t="shared" si="176"/>
        <v>------------------</v>
      </c>
      <c r="AH59" s="189" t="str">
        <f>IF(AG59="------------------","",IF(ISERROR(VLOOKUP(AG59,AG$5:AL58,1,FALSE)),"","= Zeile "&amp;(VLOOKUP(AG59,AG$5:AL58,6,FALSE)+5)))</f>
        <v/>
      </c>
      <c r="AI59" s="349" t="str">
        <f>IF(Y59="","",IF(ISERROR(VLOOKUP(TEXT(Y59,"000000"),eingetragenePC,1,FALSE)),IF(ISNUMBER(VLOOKUP(Y61,Y$4:Y58,1,FALSE)),"Nr.s.oben","ok"),"Nr.eingetragen"))</f>
        <v/>
      </c>
      <c r="AJ59" s="194" t="str">
        <f t="shared" si="177"/>
        <v/>
      </c>
      <c r="AK59" s="193" t="str">
        <f t="shared" si="178"/>
        <v/>
      </c>
      <c r="AL59" s="162">
        <f t="shared" si="169"/>
        <v>42</v>
      </c>
      <c r="AM59" s="168"/>
      <c r="AN59" s="302"/>
      <c r="AO59" s="285"/>
      <c r="AP59" s="90"/>
      <c r="AQ59" s="287"/>
      <c r="AR59" s="288"/>
      <c r="AS59" s="288"/>
      <c r="AT59" s="288"/>
      <c r="AU59" s="288"/>
      <c r="AV59" s="288"/>
      <c r="AW59" s="288"/>
      <c r="AX59" s="288"/>
      <c r="AY59" s="288"/>
      <c r="AZ59" s="288"/>
      <c r="BA59" s="288"/>
      <c r="BB59" s="288"/>
      <c r="BC59" s="288"/>
      <c r="BD59" s="288"/>
      <c r="BE59" s="288"/>
      <c r="BF59" s="288"/>
      <c r="BG59" s="288"/>
      <c r="BH59" s="288"/>
      <c r="BI59" s="288"/>
      <c r="BJ59" s="289"/>
      <c r="BK59" s="196"/>
      <c r="BL59" s="284"/>
    </row>
    <row r="60" spans="1:64" x14ac:dyDescent="0.3">
      <c r="A60" s="340" t="str">
        <f t="shared" si="170"/>
        <v/>
      </c>
      <c r="B60" s="341" t="str">
        <f t="shared" si="171"/>
        <v/>
      </c>
      <c r="C60" s="342"/>
      <c r="D60" s="342"/>
      <c r="E60" s="342"/>
      <c r="F60" s="404" t="str">
        <f t="shared" si="150"/>
        <v/>
      </c>
      <c r="G60" s="404" t="str">
        <f t="shared" si="151"/>
        <v/>
      </c>
      <c r="H60" s="404" t="str">
        <f t="shared" si="152"/>
        <v/>
      </c>
      <c r="I60" s="404" t="str">
        <f t="shared" si="153"/>
        <v/>
      </c>
      <c r="J60" s="404" t="str">
        <f t="shared" si="154"/>
        <v/>
      </c>
      <c r="K60" s="404" t="str">
        <f t="shared" si="155"/>
        <v/>
      </c>
      <c r="L60" s="404" t="str">
        <f t="shared" si="156"/>
        <v/>
      </c>
      <c r="M60" s="404" t="str">
        <f t="shared" si="157"/>
        <v/>
      </c>
      <c r="N60" s="404" t="str">
        <f t="shared" si="158"/>
        <v/>
      </c>
      <c r="O60" s="404" t="str">
        <f t="shared" si="159"/>
        <v/>
      </c>
      <c r="P60" s="404" t="str">
        <f t="shared" si="160"/>
        <v/>
      </c>
      <c r="Q60" s="404" t="str">
        <f t="shared" si="161"/>
        <v/>
      </c>
      <c r="R60" s="404" t="str">
        <f t="shared" si="162"/>
        <v/>
      </c>
      <c r="S60" s="404" t="str">
        <f t="shared" si="163"/>
        <v/>
      </c>
      <c r="T60" s="404" t="str">
        <f t="shared" si="164"/>
        <v/>
      </c>
      <c r="U60" s="404" t="str">
        <f t="shared" si="165"/>
        <v/>
      </c>
      <c r="V60" s="404" t="str">
        <f t="shared" si="166"/>
        <v/>
      </c>
      <c r="W60" s="404" t="str">
        <f t="shared" si="167"/>
        <v/>
      </c>
      <c r="X60" s="404" t="str">
        <f t="shared" si="168"/>
        <v/>
      </c>
      <c r="Y60" s="458" t="str">
        <f t="shared" si="172"/>
        <v/>
      </c>
      <c r="Z60" s="343" t="str">
        <f t="shared" si="173"/>
        <v/>
      </c>
      <c r="AA60" s="370" t="str">
        <f t="shared" si="174"/>
        <v/>
      </c>
      <c r="AB60" s="384"/>
      <c r="AC60" s="370" t="str">
        <f>IF(ISNUMBER(AB60),VLOOKUP(AB60,[4]!EUTC_Product_nr.,3,FALSE),"")</f>
        <v/>
      </c>
      <c r="AD60" s="188" t="str">
        <f>IF(AH60="",IF(AG60="------------------","",IF(ISERROR(VLOOKUP(AG60,'[4] eingetragene Codes (Homepage)'!SpezEingetr,2,FALSE)),"neue Spezif.","s.Prod.: "&amp;RIGHT("00000"&amp;VLOOKUP(AG60,'[4] eingetragene Codes (Homepage)'!SpezEingetr,2,FALSE),6))),"Spez s.ob "&amp;AH60)</f>
        <v/>
      </c>
      <c r="AE60" s="190" t="str">
        <f t="shared" si="175"/>
        <v/>
      </c>
      <c r="AF60" s="191" t="str">
        <f>IF(AD60="","",IF(LEFT(AD60,9)="neue Spez",IF(ISERROR(VLOOKUP(AE60,'[4] eingetragene Codes (Homepage)'!$Z$26:$Z$805,1,FALSE)),"OK","PC Falsch"),"Falsch"))</f>
        <v/>
      </c>
      <c r="AG60" s="192" t="str">
        <f t="shared" si="176"/>
        <v>------------------</v>
      </c>
      <c r="AH60" s="189" t="str">
        <f>IF(AG60="------------------","",IF(ISERROR(VLOOKUP(AG60,AG$5:AL59,1,FALSE)),"","= Zeile "&amp;(VLOOKUP(AG60,AG$5:AL59,6,FALSE)+5)))</f>
        <v/>
      </c>
      <c r="AI60" s="349" t="str">
        <f>IF(Y60="","",IF(ISERROR(VLOOKUP(TEXT(Y60,"000000"),eingetragenePC,1,FALSE)),IF(ISNUMBER(VLOOKUP(Y62,Y$4:Y59,1,FALSE)),"Nr.s.oben","ok"),"Nr.eingetragen"))</f>
        <v/>
      </c>
      <c r="AJ60" s="194" t="str">
        <f t="shared" si="177"/>
        <v/>
      </c>
      <c r="AK60" s="193" t="str">
        <f t="shared" si="178"/>
        <v/>
      </c>
      <c r="AL60" s="162">
        <f t="shared" si="169"/>
        <v>43</v>
      </c>
      <c r="AM60" s="168"/>
      <c r="AN60" s="302"/>
      <c r="AO60" s="285"/>
      <c r="AP60" s="90"/>
      <c r="AQ60" s="287"/>
      <c r="AR60" s="288"/>
      <c r="AS60" s="288"/>
      <c r="AT60" s="288"/>
      <c r="AU60" s="288"/>
      <c r="AV60" s="288"/>
      <c r="AW60" s="288"/>
      <c r="AX60" s="288"/>
      <c r="AY60" s="288"/>
      <c r="AZ60" s="288"/>
      <c r="BA60" s="288"/>
      <c r="BB60" s="288"/>
      <c r="BC60" s="288"/>
      <c r="BD60" s="288"/>
      <c r="BE60" s="288"/>
      <c r="BF60" s="288"/>
      <c r="BG60" s="288"/>
      <c r="BH60" s="288"/>
      <c r="BI60" s="288"/>
      <c r="BJ60" s="289"/>
      <c r="BK60" s="196"/>
      <c r="BL60" s="284"/>
    </row>
    <row r="61" spans="1:64" x14ac:dyDescent="0.3">
      <c r="A61" s="340" t="str">
        <f t="shared" si="170"/>
        <v/>
      </c>
      <c r="B61" s="341" t="str">
        <f t="shared" si="171"/>
        <v/>
      </c>
      <c r="C61" s="342"/>
      <c r="D61" s="342"/>
      <c r="E61" s="342"/>
      <c r="F61" s="404" t="str">
        <f t="shared" si="150"/>
        <v/>
      </c>
      <c r="G61" s="404" t="str">
        <f t="shared" si="151"/>
        <v/>
      </c>
      <c r="H61" s="404" t="str">
        <f t="shared" si="152"/>
        <v/>
      </c>
      <c r="I61" s="404" t="str">
        <f t="shared" si="153"/>
        <v/>
      </c>
      <c r="J61" s="404" t="str">
        <f t="shared" si="154"/>
        <v/>
      </c>
      <c r="K61" s="404" t="str">
        <f t="shared" si="155"/>
        <v/>
      </c>
      <c r="L61" s="404" t="str">
        <f t="shared" si="156"/>
        <v/>
      </c>
      <c r="M61" s="404" t="str">
        <f t="shared" si="157"/>
        <v/>
      </c>
      <c r="N61" s="404" t="str">
        <f t="shared" si="158"/>
        <v/>
      </c>
      <c r="O61" s="404" t="str">
        <f t="shared" si="159"/>
        <v/>
      </c>
      <c r="P61" s="404" t="str">
        <f t="shared" si="160"/>
        <v/>
      </c>
      <c r="Q61" s="404" t="str">
        <f t="shared" si="161"/>
        <v/>
      </c>
      <c r="R61" s="404" t="str">
        <f t="shared" si="162"/>
        <v/>
      </c>
      <c r="S61" s="404" t="str">
        <f t="shared" si="163"/>
        <v/>
      </c>
      <c r="T61" s="404" t="str">
        <f t="shared" si="164"/>
        <v/>
      </c>
      <c r="U61" s="404" t="str">
        <f t="shared" si="165"/>
        <v/>
      </c>
      <c r="V61" s="404" t="str">
        <f t="shared" si="166"/>
        <v/>
      </c>
      <c r="W61" s="404" t="str">
        <f t="shared" si="167"/>
        <v/>
      </c>
      <c r="X61" s="404" t="str">
        <f t="shared" si="168"/>
        <v/>
      </c>
      <c r="Y61" s="458" t="str">
        <f t="shared" si="172"/>
        <v/>
      </c>
      <c r="Z61" s="343" t="str">
        <f t="shared" si="173"/>
        <v/>
      </c>
      <c r="AA61" s="370" t="str">
        <f t="shared" si="174"/>
        <v/>
      </c>
      <c r="AB61" s="384"/>
      <c r="AC61" s="370" t="str">
        <f>IF(ISNUMBER(AB61),VLOOKUP(AB61,[4]!EUTC_Product_nr.,3,FALSE),"")</f>
        <v/>
      </c>
      <c r="AD61" s="188" t="str">
        <f>IF(AH61="",IF(AG61="------------------","",IF(ISERROR(VLOOKUP(AG61,'[4] eingetragene Codes (Homepage)'!SpezEingetr,2,FALSE)),"neue Spezif.","s.Prod.: "&amp;RIGHT("00000"&amp;VLOOKUP(AG61,'[4] eingetragene Codes (Homepage)'!SpezEingetr,2,FALSE),6))),"Spez s.ob "&amp;AH61)</f>
        <v/>
      </c>
      <c r="AE61" s="190" t="str">
        <f t="shared" si="175"/>
        <v/>
      </c>
      <c r="AF61" s="191" t="str">
        <f>IF(AD61="","",IF(LEFT(AD61,9)="neue Spez",IF(ISERROR(VLOOKUP(AE61,'[4] eingetragene Codes (Homepage)'!$Z$26:$Z$805,1,FALSE)),"OK","PC Falsch"),"Falsch"))</f>
        <v/>
      </c>
      <c r="AG61" s="192" t="str">
        <f t="shared" si="176"/>
        <v>------------------</v>
      </c>
      <c r="AH61" s="189" t="str">
        <f>IF(AG61="------------------","",IF(ISERROR(VLOOKUP(AG61,AG$5:AL60,1,FALSE)),"","= Zeile "&amp;(VLOOKUP(AG61,AG$5:AL60,6,FALSE)+5)))</f>
        <v/>
      </c>
      <c r="AI61" s="349" t="str">
        <f>IF(Y61="","",IF(ISERROR(VLOOKUP(TEXT(Y61,"000000"),eingetragenePC,1,FALSE)),IF(ISNUMBER(VLOOKUP(Y63,Y$4:Y60,1,FALSE)),"Nr.s.oben","ok"),"Nr.eingetragen"))</f>
        <v/>
      </c>
      <c r="AJ61" s="194" t="str">
        <f t="shared" si="177"/>
        <v/>
      </c>
      <c r="AK61" s="193" t="str">
        <f t="shared" si="178"/>
        <v/>
      </c>
      <c r="AL61" s="162">
        <f t="shared" si="169"/>
        <v>44</v>
      </c>
      <c r="AM61" s="168"/>
      <c r="AN61" s="302"/>
      <c r="AO61" s="285"/>
      <c r="AP61" s="90"/>
      <c r="AQ61" s="287"/>
      <c r="AR61" s="288"/>
      <c r="AS61" s="288"/>
      <c r="AT61" s="288"/>
      <c r="AU61" s="288"/>
      <c r="AV61" s="288"/>
      <c r="AW61" s="288"/>
      <c r="AX61" s="288"/>
      <c r="AY61" s="288"/>
      <c r="AZ61" s="288"/>
      <c r="BA61" s="288"/>
      <c r="BB61" s="288"/>
      <c r="BC61" s="288"/>
      <c r="BD61" s="288"/>
      <c r="BE61" s="288"/>
      <c r="BF61" s="288"/>
      <c r="BG61" s="288"/>
      <c r="BH61" s="288"/>
      <c r="BI61" s="288"/>
      <c r="BJ61" s="289"/>
      <c r="BK61" s="196"/>
      <c r="BL61" s="284"/>
    </row>
    <row r="62" spans="1:64" x14ac:dyDescent="0.3">
      <c r="A62" s="340" t="str">
        <f t="shared" si="170"/>
        <v/>
      </c>
      <c r="B62" s="341" t="str">
        <f t="shared" si="171"/>
        <v/>
      </c>
      <c r="C62" s="342"/>
      <c r="D62" s="342"/>
      <c r="E62" s="342"/>
      <c r="F62" s="404" t="str">
        <f t="shared" si="150"/>
        <v/>
      </c>
      <c r="G62" s="404" t="str">
        <f t="shared" si="151"/>
        <v/>
      </c>
      <c r="H62" s="404" t="str">
        <f t="shared" si="152"/>
        <v/>
      </c>
      <c r="I62" s="404" t="str">
        <f t="shared" si="153"/>
        <v/>
      </c>
      <c r="J62" s="404" t="str">
        <f t="shared" si="154"/>
        <v/>
      </c>
      <c r="K62" s="404" t="str">
        <f t="shared" si="155"/>
        <v/>
      </c>
      <c r="L62" s="404" t="str">
        <f t="shared" si="156"/>
        <v/>
      </c>
      <c r="M62" s="404" t="str">
        <f t="shared" si="157"/>
        <v/>
      </c>
      <c r="N62" s="404" t="str">
        <f t="shared" si="158"/>
        <v/>
      </c>
      <c r="O62" s="404" t="str">
        <f t="shared" si="159"/>
        <v/>
      </c>
      <c r="P62" s="404" t="str">
        <f t="shared" si="160"/>
        <v/>
      </c>
      <c r="Q62" s="404" t="str">
        <f t="shared" si="161"/>
        <v/>
      </c>
      <c r="R62" s="404" t="str">
        <f t="shared" si="162"/>
        <v/>
      </c>
      <c r="S62" s="404" t="str">
        <f t="shared" si="163"/>
        <v/>
      </c>
      <c r="T62" s="404" t="str">
        <f t="shared" si="164"/>
        <v/>
      </c>
      <c r="U62" s="404" t="str">
        <f t="shared" si="165"/>
        <v/>
      </c>
      <c r="V62" s="404" t="str">
        <f t="shared" si="166"/>
        <v/>
      </c>
      <c r="W62" s="404" t="str">
        <f t="shared" si="167"/>
        <v/>
      </c>
      <c r="X62" s="404" t="str">
        <f t="shared" si="168"/>
        <v/>
      </c>
      <c r="Y62" s="458" t="str">
        <f t="shared" si="172"/>
        <v/>
      </c>
      <c r="Z62" s="343" t="str">
        <f t="shared" si="173"/>
        <v/>
      </c>
      <c r="AA62" s="370" t="str">
        <f t="shared" si="174"/>
        <v/>
      </c>
      <c r="AB62" s="384"/>
      <c r="AC62" s="370" t="str">
        <f>IF(ISNUMBER(AB62),VLOOKUP(AB62,[4]!EUTC_Product_nr.,3,FALSE),"")</f>
        <v/>
      </c>
      <c r="AD62" s="188" t="str">
        <f>IF(AH62="",IF(AG62="------------------","",IF(ISERROR(VLOOKUP(AG62,'[4] eingetragene Codes (Homepage)'!SpezEingetr,2,FALSE)),"neue Spezif.","s.Prod.: "&amp;RIGHT("00000"&amp;VLOOKUP(AG62,'[4] eingetragene Codes (Homepage)'!SpezEingetr,2,FALSE),6))),"Spez s.ob "&amp;AH62)</f>
        <v/>
      </c>
      <c r="AE62" s="190" t="str">
        <f t="shared" si="175"/>
        <v/>
      </c>
      <c r="AF62" s="191" t="str">
        <f>IF(AD62="","",IF(LEFT(AD62,9)="neue Spez",IF(ISERROR(VLOOKUP(AE62,'[4] eingetragene Codes (Homepage)'!$Z$26:$Z$805,1,FALSE)),"OK","PC Falsch"),"Falsch"))</f>
        <v/>
      </c>
      <c r="AG62" s="192" t="str">
        <f t="shared" si="176"/>
        <v>------------------</v>
      </c>
      <c r="AH62" s="189" t="str">
        <f>IF(AG62="------------------","",IF(ISERROR(VLOOKUP(AG62,AG$5:AL61,1,FALSE)),"","= Zeile "&amp;(VLOOKUP(AG62,AG$5:AL61,6,FALSE)+5)))</f>
        <v/>
      </c>
      <c r="AI62" s="349" t="str">
        <f>IF(Y62="","",IF(ISERROR(VLOOKUP(TEXT(Y62,"000000"),eingetragenePC,1,FALSE)),IF(ISNUMBER(VLOOKUP(Y64,Y$4:Y61,1,FALSE)),"Nr.s.oben","ok"),"Nr.eingetragen"))</f>
        <v/>
      </c>
      <c r="AJ62" s="194" t="str">
        <f t="shared" si="177"/>
        <v/>
      </c>
      <c r="AK62" s="193" t="str">
        <f t="shared" si="178"/>
        <v/>
      </c>
      <c r="AL62" s="162">
        <f t="shared" si="169"/>
        <v>45</v>
      </c>
      <c r="AM62" s="168"/>
      <c r="AN62" s="302"/>
      <c r="AO62" s="285"/>
      <c r="AP62" s="90"/>
      <c r="AQ62" s="287"/>
      <c r="AR62" s="288"/>
      <c r="AS62" s="288"/>
      <c r="AT62" s="288"/>
      <c r="AU62" s="288"/>
      <c r="AV62" s="288"/>
      <c r="AW62" s="288"/>
      <c r="AX62" s="288"/>
      <c r="AY62" s="288"/>
      <c r="AZ62" s="288"/>
      <c r="BA62" s="288"/>
      <c r="BB62" s="288"/>
      <c r="BC62" s="288"/>
      <c r="BD62" s="288"/>
      <c r="BE62" s="288"/>
      <c r="BF62" s="288"/>
      <c r="BG62" s="288"/>
      <c r="BH62" s="288"/>
      <c r="BI62" s="288"/>
      <c r="BJ62" s="289"/>
      <c r="BK62" s="196"/>
      <c r="BL62" s="284"/>
    </row>
    <row r="63" spans="1:64" x14ac:dyDescent="0.3">
      <c r="A63" s="340" t="str">
        <f t="shared" si="170"/>
        <v/>
      </c>
      <c r="B63" s="341" t="str">
        <f t="shared" si="171"/>
        <v/>
      </c>
      <c r="C63" s="342"/>
      <c r="D63" s="342"/>
      <c r="E63" s="342"/>
      <c r="F63" s="404" t="str">
        <f t="shared" si="150"/>
        <v/>
      </c>
      <c r="G63" s="404" t="str">
        <f t="shared" si="151"/>
        <v/>
      </c>
      <c r="H63" s="404" t="str">
        <f t="shared" si="152"/>
        <v/>
      </c>
      <c r="I63" s="404" t="str">
        <f t="shared" si="153"/>
        <v/>
      </c>
      <c r="J63" s="404" t="str">
        <f t="shared" si="154"/>
        <v/>
      </c>
      <c r="K63" s="404" t="str">
        <f t="shared" si="155"/>
        <v/>
      </c>
      <c r="L63" s="404" t="str">
        <f t="shared" si="156"/>
        <v/>
      </c>
      <c r="M63" s="404" t="str">
        <f t="shared" si="157"/>
        <v/>
      </c>
      <c r="N63" s="404" t="str">
        <f t="shared" si="158"/>
        <v/>
      </c>
      <c r="O63" s="404" t="str">
        <f t="shared" si="159"/>
        <v/>
      </c>
      <c r="P63" s="404" t="str">
        <f t="shared" si="160"/>
        <v/>
      </c>
      <c r="Q63" s="404" t="str">
        <f t="shared" si="161"/>
        <v/>
      </c>
      <c r="R63" s="404" t="str">
        <f t="shared" si="162"/>
        <v/>
      </c>
      <c r="S63" s="404" t="str">
        <f t="shared" si="163"/>
        <v/>
      </c>
      <c r="T63" s="404" t="str">
        <f t="shared" si="164"/>
        <v/>
      </c>
      <c r="U63" s="404" t="str">
        <f t="shared" si="165"/>
        <v/>
      </c>
      <c r="V63" s="404" t="str">
        <f t="shared" si="166"/>
        <v/>
      </c>
      <c r="W63" s="404" t="str">
        <f t="shared" si="167"/>
        <v/>
      </c>
      <c r="X63" s="404" t="str">
        <f t="shared" si="168"/>
        <v/>
      </c>
      <c r="Y63" s="458" t="str">
        <f t="shared" si="172"/>
        <v/>
      </c>
      <c r="Z63" s="343" t="str">
        <f t="shared" si="173"/>
        <v/>
      </c>
      <c r="AA63" s="370" t="str">
        <f t="shared" si="174"/>
        <v/>
      </c>
      <c r="AB63" s="384"/>
      <c r="AC63" s="370" t="str">
        <f>IF(ISNUMBER(AB63),VLOOKUP(AB63,[4]!EUTC_Product_nr.,3,FALSE),"")</f>
        <v/>
      </c>
      <c r="AD63" s="188" t="str">
        <f>IF(AH63="",IF(AG63="------------------","",IF(ISERROR(VLOOKUP(AG63,'[4] eingetragene Codes (Homepage)'!SpezEingetr,2,FALSE)),"neue Spezif.","s.Prod.: "&amp;RIGHT("00000"&amp;VLOOKUP(AG63,'[4] eingetragene Codes (Homepage)'!SpezEingetr,2,FALSE),6))),"Spez s.ob "&amp;AH63)</f>
        <v/>
      </c>
      <c r="AE63" s="190" t="str">
        <f t="shared" si="175"/>
        <v/>
      </c>
      <c r="AF63" s="191" t="str">
        <f>IF(AD63="","",IF(LEFT(AD63,9)="neue Spez",IF(ISERROR(VLOOKUP(AE63,'[4] eingetragene Codes (Homepage)'!$Z$26:$Z$805,1,FALSE)),"OK","PC Falsch"),"Falsch"))</f>
        <v/>
      </c>
      <c r="AG63" s="192" t="str">
        <f t="shared" si="176"/>
        <v>------------------</v>
      </c>
      <c r="AH63" s="189" t="str">
        <f>IF(AG63="------------------","",IF(ISERROR(VLOOKUP(AG63,AG$5:AL62,1,FALSE)),"","= Zeile "&amp;(VLOOKUP(AG63,AG$5:AL62,6,FALSE)+5)))</f>
        <v/>
      </c>
      <c r="AI63" s="349" t="str">
        <f>IF(Y63="","",IF(ISERROR(VLOOKUP(TEXT(Y63,"000000"),eingetragenePC,1,FALSE)),IF(ISNUMBER(VLOOKUP(Y65,Y$4:Y62,1,FALSE)),"Nr.s.oben","ok"),"Nr.eingetragen"))</f>
        <v/>
      </c>
      <c r="AJ63" s="194" t="str">
        <f t="shared" si="177"/>
        <v/>
      </c>
      <c r="AK63" s="193" t="str">
        <f t="shared" si="178"/>
        <v/>
      </c>
      <c r="AL63" s="162">
        <f t="shared" si="169"/>
        <v>46</v>
      </c>
      <c r="AM63" s="168"/>
      <c r="AN63" s="302"/>
      <c r="AO63" s="285"/>
      <c r="AP63" s="90"/>
      <c r="AQ63" s="287"/>
      <c r="AR63" s="288"/>
      <c r="AS63" s="288"/>
      <c r="AT63" s="288"/>
      <c r="AU63" s="288"/>
      <c r="AV63" s="288"/>
      <c r="AW63" s="288"/>
      <c r="AX63" s="288"/>
      <c r="AY63" s="288"/>
      <c r="AZ63" s="288"/>
      <c r="BA63" s="288"/>
      <c r="BB63" s="288"/>
      <c r="BC63" s="288"/>
      <c r="BD63" s="288"/>
      <c r="BE63" s="288"/>
      <c r="BF63" s="288"/>
      <c r="BG63" s="288"/>
      <c r="BH63" s="288"/>
      <c r="BI63" s="288"/>
      <c r="BJ63" s="289"/>
      <c r="BK63" s="196"/>
      <c r="BL63" s="284"/>
    </row>
    <row r="64" spans="1:64" x14ac:dyDescent="0.3">
      <c r="A64" s="340" t="str">
        <f t="shared" si="170"/>
        <v/>
      </c>
      <c r="B64" s="341" t="str">
        <f t="shared" si="171"/>
        <v/>
      </c>
      <c r="C64" s="342"/>
      <c r="D64" s="342"/>
      <c r="E64" s="342"/>
      <c r="F64" s="404" t="str">
        <f t="shared" si="150"/>
        <v/>
      </c>
      <c r="G64" s="404" t="str">
        <f t="shared" si="151"/>
        <v/>
      </c>
      <c r="H64" s="404" t="str">
        <f t="shared" si="152"/>
        <v/>
      </c>
      <c r="I64" s="404" t="str">
        <f t="shared" si="153"/>
        <v/>
      </c>
      <c r="J64" s="404" t="str">
        <f t="shared" si="154"/>
        <v/>
      </c>
      <c r="K64" s="404" t="str">
        <f t="shared" si="155"/>
        <v/>
      </c>
      <c r="L64" s="404" t="str">
        <f t="shared" si="156"/>
        <v/>
      </c>
      <c r="M64" s="404" t="str">
        <f t="shared" si="157"/>
        <v/>
      </c>
      <c r="N64" s="404" t="str">
        <f t="shared" si="158"/>
        <v/>
      </c>
      <c r="O64" s="404" t="str">
        <f t="shared" si="159"/>
        <v/>
      </c>
      <c r="P64" s="404" t="str">
        <f t="shared" si="160"/>
        <v/>
      </c>
      <c r="Q64" s="404" t="str">
        <f t="shared" si="161"/>
        <v/>
      </c>
      <c r="R64" s="404" t="str">
        <f t="shared" si="162"/>
        <v/>
      </c>
      <c r="S64" s="404" t="str">
        <f t="shared" si="163"/>
        <v/>
      </c>
      <c r="T64" s="404" t="str">
        <f t="shared" si="164"/>
        <v/>
      </c>
      <c r="U64" s="404" t="str">
        <f t="shared" si="165"/>
        <v/>
      </c>
      <c r="V64" s="404" t="str">
        <f t="shared" si="166"/>
        <v/>
      </c>
      <c r="W64" s="404" t="str">
        <f t="shared" si="167"/>
        <v/>
      </c>
      <c r="X64" s="404" t="str">
        <f t="shared" si="168"/>
        <v/>
      </c>
      <c r="Y64" s="458" t="str">
        <f t="shared" si="172"/>
        <v/>
      </c>
      <c r="Z64" s="343" t="str">
        <f t="shared" si="173"/>
        <v/>
      </c>
      <c r="AA64" s="370" t="str">
        <f t="shared" si="174"/>
        <v/>
      </c>
      <c r="AB64" s="384"/>
      <c r="AC64" s="370" t="str">
        <f>IF(ISNUMBER(AB64),VLOOKUP(AB64,[4]!EUTC_Product_nr.,3,FALSE),"")</f>
        <v/>
      </c>
      <c r="AD64" s="188" t="str">
        <f>IF(AH64="",IF(AG64="------------------","",IF(ISERROR(VLOOKUP(AG64,'[4] eingetragene Codes (Homepage)'!SpezEingetr,2,FALSE)),"neue Spezif.","s.Prod.: "&amp;RIGHT("00000"&amp;VLOOKUP(AG64,'[4] eingetragene Codes (Homepage)'!SpezEingetr,2,FALSE),6))),"Spez s.ob "&amp;AH64)</f>
        <v/>
      </c>
      <c r="AE64" s="190" t="str">
        <f t="shared" si="175"/>
        <v/>
      </c>
      <c r="AF64" s="191" t="str">
        <f>IF(AD64="","",IF(LEFT(AD64,9)="neue Spez",IF(ISERROR(VLOOKUP(AE64,'[4] eingetragene Codes (Homepage)'!$Z$26:$Z$805,1,FALSE)),"OK","PC Falsch"),"Falsch"))</f>
        <v/>
      </c>
      <c r="AG64" s="192" t="str">
        <f t="shared" si="176"/>
        <v>------------------</v>
      </c>
      <c r="AH64" s="189" t="str">
        <f>IF(AG64="------------------","",IF(ISERROR(VLOOKUP(AG64,AG$5:AL63,1,FALSE)),"","= Zeile "&amp;(VLOOKUP(AG64,AG$5:AL63,6,FALSE)+5)))</f>
        <v/>
      </c>
      <c r="AI64" s="349" t="str">
        <f>IF(Y64="","",IF(ISERROR(VLOOKUP(TEXT(Y64,"000000"),eingetragenePC,1,FALSE)),IF(ISNUMBER(VLOOKUP(Y66,Y$4:Y63,1,FALSE)),"Nr.s.oben","ok"),"Nr.eingetragen"))</f>
        <v/>
      </c>
      <c r="AJ64" s="194" t="str">
        <f t="shared" si="177"/>
        <v/>
      </c>
      <c r="AK64" s="193" t="str">
        <f t="shared" si="178"/>
        <v/>
      </c>
      <c r="AL64" s="162">
        <f t="shared" si="169"/>
        <v>47</v>
      </c>
      <c r="AM64" s="168"/>
      <c r="AN64" s="302"/>
      <c r="AO64" s="285"/>
      <c r="AP64" s="90"/>
      <c r="AQ64" s="287"/>
      <c r="AR64" s="288"/>
      <c r="AS64" s="288"/>
      <c r="AT64" s="288"/>
      <c r="AU64" s="288"/>
      <c r="AV64" s="288"/>
      <c r="AW64" s="288"/>
      <c r="AX64" s="288"/>
      <c r="AY64" s="288"/>
      <c r="AZ64" s="288"/>
      <c r="BA64" s="288"/>
      <c r="BB64" s="288"/>
      <c r="BC64" s="288"/>
      <c r="BD64" s="288"/>
      <c r="BE64" s="288"/>
      <c r="BF64" s="288"/>
      <c r="BG64" s="288"/>
      <c r="BH64" s="288"/>
      <c r="BI64" s="288"/>
      <c r="BJ64" s="289"/>
      <c r="BK64" s="196"/>
      <c r="BL64" s="284"/>
    </row>
    <row r="65" spans="1:64" x14ac:dyDescent="0.3">
      <c r="A65" s="340" t="str">
        <f t="shared" si="170"/>
        <v/>
      </c>
      <c r="B65" s="341" t="str">
        <f t="shared" si="171"/>
        <v/>
      </c>
      <c r="C65" s="342"/>
      <c r="D65" s="342"/>
      <c r="E65" s="342"/>
      <c r="F65" s="404" t="str">
        <f t="shared" si="150"/>
        <v/>
      </c>
      <c r="G65" s="404" t="str">
        <f t="shared" si="151"/>
        <v/>
      </c>
      <c r="H65" s="404" t="str">
        <f t="shared" si="152"/>
        <v/>
      </c>
      <c r="I65" s="404" t="str">
        <f t="shared" si="153"/>
        <v/>
      </c>
      <c r="J65" s="404" t="str">
        <f t="shared" si="154"/>
        <v/>
      </c>
      <c r="K65" s="404" t="str">
        <f t="shared" si="155"/>
        <v/>
      </c>
      <c r="L65" s="404" t="str">
        <f t="shared" si="156"/>
        <v/>
      </c>
      <c r="M65" s="404" t="str">
        <f t="shared" si="157"/>
        <v/>
      </c>
      <c r="N65" s="404" t="str">
        <f t="shared" si="158"/>
        <v/>
      </c>
      <c r="O65" s="404" t="str">
        <f t="shared" si="159"/>
        <v/>
      </c>
      <c r="P65" s="404" t="str">
        <f t="shared" si="160"/>
        <v/>
      </c>
      <c r="Q65" s="404" t="str">
        <f t="shared" si="161"/>
        <v/>
      </c>
      <c r="R65" s="404" t="str">
        <f t="shared" si="162"/>
        <v/>
      </c>
      <c r="S65" s="404" t="str">
        <f t="shared" si="163"/>
        <v/>
      </c>
      <c r="T65" s="404" t="str">
        <f t="shared" si="164"/>
        <v/>
      </c>
      <c r="U65" s="404" t="str">
        <f t="shared" si="165"/>
        <v/>
      </c>
      <c r="V65" s="404" t="str">
        <f t="shared" si="166"/>
        <v/>
      </c>
      <c r="W65" s="404" t="str">
        <f t="shared" si="167"/>
        <v/>
      </c>
      <c r="X65" s="404" t="str">
        <f t="shared" si="168"/>
        <v/>
      </c>
      <c r="Y65" s="458" t="str">
        <f t="shared" si="172"/>
        <v/>
      </c>
      <c r="Z65" s="343" t="str">
        <f t="shared" si="173"/>
        <v/>
      </c>
      <c r="AA65" s="370" t="str">
        <f t="shared" si="174"/>
        <v/>
      </c>
      <c r="AB65" s="384"/>
      <c r="AC65" s="370" t="str">
        <f>IF(ISNUMBER(AB65),VLOOKUP(AB65,[4]!EUTC_Product_nr.,3,FALSE),"")</f>
        <v/>
      </c>
      <c r="AD65" s="188" t="str">
        <f>IF(AH65="",IF(AG65="------------------","",IF(ISERROR(VLOOKUP(AG65,'[4] eingetragene Codes (Homepage)'!SpezEingetr,2,FALSE)),"neue Spezif.","s.Prod.: "&amp;RIGHT("00000"&amp;VLOOKUP(AG65,'[4] eingetragene Codes (Homepage)'!SpezEingetr,2,FALSE),6))),"Spez s.ob "&amp;AH65)</f>
        <v/>
      </c>
      <c r="AE65" s="190" t="str">
        <f t="shared" si="175"/>
        <v/>
      </c>
      <c r="AF65" s="191" t="str">
        <f>IF(AD65="","",IF(LEFT(AD65,9)="neue Spez",IF(ISERROR(VLOOKUP(AE65,'[4] eingetragene Codes (Homepage)'!$Z$26:$Z$805,1,FALSE)),"OK","PC Falsch"),"Falsch"))</f>
        <v/>
      </c>
      <c r="AG65" s="192" t="str">
        <f t="shared" si="176"/>
        <v>------------------</v>
      </c>
      <c r="AH65" s="189" t="str">
        <f>IF(AG65="------------------","",IF(ISERROR(VLOOKUP(AG65,AG$5:AL64,1,FALSE)),"","= Zeile "&amp;(VLOOKUP(AG65,AG$5:AL64,6,FALSE)+5)))</f>
        <v/>
      </c>
      <c r="AI65" s="349" t="str">
        <f>IF(Y65="","",IF(ISERROR(VLOOKUP(TEXT(Y65,"000000"),eingetragenePC,1,FALSE)),IF(ISNUMBER(VLOOKUP(Y67,Y$4:Y64,1,FALSE)),"Nr.s.oben","ok"),"Nr.eingetragen"))</f>
        <v/>
      </c>
      <c r="AJ65" s="194" t="str">
        <f t="shared" si="177"/>
        <v/>
      </c>
      <c r="AK65" s="193" t="str">
        <f t="shared" si="178"/>
        <v/>
      </c>
      <c r="AL65" s="162">
        <f t="shared" si="169"/>
        <v>48</v>
      </c>
      <c r="AM65" s="168"/>
      <c r="AN65" s="302"/>
      <c r="AO65" s="285"/>
      <c r="AP65" s="90"/>
      <c r="AQ65" s="287"/>
      <c r="AR65" s="288"/>
      <c r="AS65" s="288"/>
      <c r="AT65" s="288"/>
      <c r="AU65" s="288"/>
      <c r="AV65" s="288"/>
      <c r="AW65" s="288"/>
      <c r="AX65" s="288"/>
      <c r="AY65" s="288"/>
      <c r="AZ65" s="288"/>
      <c r="BA65" s="288"/>
      <c r="BB65" s="288"/>
      <c r="BC65" s="288"/>
      <c r="BD65" s="288"/>
      <c r="BE65" s="288"/>
      <c r="BF65" s="288"/>
      <c r="BG65" s="288"/>
      <c r="BH65" s="288"/>
      <c r="BI65" s="288"/>
      <c r="BJ65" s="289"/>
      <c r="BK65" s="196"/>
      <c r="BL65" s="284"/>
    </row>
    <row r="66" spans="1:64" x14ac:dyDescent="0.3">
      <c r="A66" s="340" t="str">
        <f t="shared" si="170"/>
        <v/>
      </c>
      <c r="B66" s="341" t="str">
        <f t="shared" si="171"/>
        <v/>
      </c>
      <c r="C66" s="342"/>
      <c r="D66" s="342"/>
      <c r="E66" s="342"/>
      <c r="F66" s="404" t="str">
        <f t="shared" si="150"/>
        <v/>
      </c>
      <c r="G66" s="404" t="str">
        <f t="shared" si="151"/>
        <v/>
      </c>
      <c r="H66" s="404" t="str">
        <f t="shared" si="152"/>
        <v/>
      </c>
      <c r="I66" s="404" t="str">
        <f t="shared" si="153"/>
        <v/>
      </c>
      <c r="J66" s="404" t="str">
        <f t="shared" si="154"/>
        <v/>
      </c>
      <c r="K66" s="404" t="str">
        <f t="shared" si="155"/>
        <v/>
      </c>
      <c r="L66" s="404" t="str">
        <f t="shared" si="156"/>
        <v/>
      </c>
      <c r="M66" s="404" t="str">
        <f t="shared" si="157"/>
        <v/>
      </c>
      <c r="N66" s="404" t="str">
        <f t="shared" si="158"/>
        <v/>
      </c>
      <c r="O66" s="404" t="str">
        <f t="shared" si="159"/>
        <v/>
      </c>
      <c r="P66" s="404" t="str">
        <f t="shared" si="160"/>
        <v/>
      </c>
      <c r="Q66" s="404" t="str">
        <f t="shared" si="161"/>
        <v/>
      </c>
      <c r="R66" s="404" t="str">
        <f t="shared" si="162"/>
        <v/>
      </c>
      <c r="S66" s="404" t="str">
        <f t="shared" si="163"/>
        <v/>
      </c>
      <c r="T66" s="404" t="str">
        <f t="shared" si="164"/>
        <v/>
      </c>
      <c r="U66" s="404" t="str">
        <f t="shared" si="165"/>
        <v/>
      </c>
      <c r="V66" s="404" t="str">
        <f t="shared" si="166"/>
        <v/>
      </c>
      <c r="W66" s="404" t="str">
        <f t="shared" si="167"/>
        <v/>
      </c>
      <c r="X66" s="404" t="str">
        <f t="shared" si="168"/>
        <v/>
      </c>
      <c r="Y66" s="458" t="str">
        <f t="shared" si="172"/>
        <v/>
      </c>
      <c r="Z66" s="343" t="str">
        <f t="shared" si="173"/>
        <v/>
      </c>
      <c r="AA66" s="370" t="str">
        <f t="shared" si="174"/>
        <v/>
      </c>
      <c r="AB66" s="384"/>
      <c r="AC66" s="370" t="str">
        <f>IF(ISNUMBER(AB66),VLOOKUP(AB66,[4]!EUTC_Product_nr.,3,FALSE),"")</f>
        <v/>
      </c>
      <c r="AD66" s="188" t="str">
        <f>IF(AH66="",IF(AG66="------------------","",IF(ISERROR(VLOOKUP(AG66,'[4] eingetragene Codes (Homepage)'!SpezEingetr,2,FALSE)),"neue Spezif.","s.Prod.: "&amp;RIGHT("00000"&amp;VLOOKUP(AG66,'[4] eingetragene Codes (Homepage)'!SpezEingetr,2,FALSE),6))),"Spez s.ob "&amp;AH66)</f>
        <v/>
      </c>
      <c r="AE66" s="190" t="str">
        <f t="shared" si="175"/>
        <v/>
      </c>
      <c r="AF66" s="191" t="str">
        <f>IF(AD66="","",IF(LEFT(AD66,9)="neue Spez",IF(ISERROR(VLOOKUP(AE66,'[4] eingetragene Codes (Homepage)'!$Z$26:$Z$805,1,FALSE)),"OK","PC Falsch"),"Falsch"))</f>
        <v/>
      </c>
      <c r="AG66" s="192" t="str">
        <f t="shared" si="176"/>
        <v>------------------</v>
      </c>
      <c r="AH66" s="189" t="str">
        <f>IF(AG66="------------------","",IF(ISERROR(VLOOKUP(AG66,AG$5:AL65,1,FALSE)),"","= Zeile "&amp;(VLOOKUP(AG66,AG$5:AL65,6,FALSE)+5)))</f>
        <v/>
      </c>
      <c r="AI66" s="349" t="str">
        <f>IF(Y66="","",IF(ISERROR(VLOOKUP(TEXT(Y66,"000000"),eingetragenePC,1,FALSE)),IF(ISNUMBER(VLOOKUP(Y68,Y$4:Y65,1,FALSE)),"Nr.s.oben","ok"),"Nr.eingetragen"))</f>
        <v/>
      </c>
      <c r="AJ66" s="194" t="str">
        <f t="shared" si="177"/>
        <v/>
      </c>
      <c r="AK66" s="193" t="str">
        <f t="shared" si="178"/>
        <v/>
      </c>
      <c r="AL66" s="162">
        <f t="shared" si="169"/>
        <v>49</v>
      </c>
      <c r="AM66" s="168"/>
      <c r="AN66" s="302"/>
      <c r="AO66" s="285"/>
      <c r="AP66" s="90"/>
      <c r="AQ66" s="287"/>
      <c r="AR66" s="288"/>
      <c r="AS66" s="288"/>
      <c r="AT66" s="288"/>
      <c r="AU66" s="288"/>
      <c r="AV66" s="288"/>
      <c r="AW66" s="288"/>
      <c r="AX66" s="288"/>
      <c r="AY66" s="288"/>
      <c r="AZ66" s="288"/>
      <c r="BA66" s="288"/>
      <c r="BB66" s="288"/>
      <c r="BC66" s="288"/>
      <c r="BD66" s="288"/>
      <c r="BE66" s="288"/>
      <c r="BF66" s="288"/>
      <c r="BG66" s="288"/>
      <c r="BH66" s="288"/>
      <c r="BI66" s="288"/>
      <c r="BJ66" s="289"/>
      <c r="BK66" s="196"/>
      <c r="BL66" s="284"/>
    </row>
    <row r="67" spans="1:64" x14ac:dyDescent="0.3">
      <c r="A67" s="340" t="str">
        <f t="shared" si="170"/>
        <v/>
      </c>
      <c r="B67" s="341" t="str">
        <f t="shared" si="171"/>
        <v/>
      </c>
      <c r="C67" s="342"/>
      <c r="D67" s="342"/>
      <c r="E67" s="342"/>
      <c r="F67" s="404" t="str">
        <f t="shared" si="150"/>
        <v/>
      </c>
      <c r="G67" s="404" t="str">
        <f t="shared" si="151"/>
        <v/>
      </c>
      <c r="H67" s="404" t="str">
        <f t="shared" si="152"/>
        <v/>
      </c>
      <c r="I67" s="404" t="str">
        <f t="shared" si="153"/>
        <v/>
      </c>
      <c r="J67" s="404" t="str">
        <f t="shared" si="154"/>
        <v/>
      </c>
      <c r="K67" s="404" t="str">
        <f t="shared" si="155"/>
        <v/>
      </c>
      <c r="L67" s="404" t="str">
        <f t="shared" si="156"/>
        <v/>
      </c>
      <c r="M67" s="404" t="str">
        <f t="shared" si="157"/>
        <v/>
      </c>
      <c r="N67" s="404" t="str">
        <f t="shared" si="158"/>
        <v/>
      </c>
      <c r="O67" s="404" t="str">
        <f t="shared" si="159"/>
        <v/>
      </c>
      <c r="P67" s="404" t="str">
        <f t="shared" si="160"/>
        <v/>
      </c>
      <c r="Q67" s="404" t="str">
        <f t="shared" si="161"/>
        <v/>
      </c>
      <c r="R67" s="404" t="str">
        <f t="shared" si="162"/>
        <v/>
      </c>
      <c r="S67" s="404" t="str">
        <f t="shared" si="163"/>
        <v/>
      </c>
      <c r="T67" s="404" t="str">
        <f t="shared" si="164"/>
        <v/>
      </c>
      <c r="U67" s="404" t="str">
        <f t="shared" si="165"/>
        <v/>
      </c>
      <c r="V67" s="404" t="str">
        <f t="shared" si="166"/>
        <v/>
      </c>
      <c r="W67" s="404" t="str">
        <f t="shared" si="167"/>
        <v/>
      </c>
      <c r="X67" s="404" t="str">
        <f t="shared" si="168"/>
        <v/>
      </c>
      <c r="Y67" s="458" t="str">
        <f t="shared" si="172"/>
        <v/>
      </c>
      <c r="Z67" s="343" t="str">
        <f t="shared" si="173"/>
        <v/>
      </c>
      <c r="AA67" s="370" t="str">
        <f t="shared" si="174"/>
        <v/>
      </c>
      <c r="AB67" s="384"/>
      <c r="AC67" s="370" t="str">
        <f>IF(ISNUMBER(AB67),VLOOKUP(AB67,[4]!EUTC_Product_nr.,3,FALSE),"")</f>
        <v/>
      </c>
      <c r="AD67" s="188" t="str">
        <f>IF(AH67="",IF(AG67="------------------","",IF(ISERROR(VLOOKUP(AG67,'[4] eingetragene Codes (Homepage)'!SpezEingetr,2,FALSE)),"neue Spezif.","s.Prod.: "&amp;RIGHT("00000"&amp;VLOOKUP(AG67,'[4] eingetragene Codes (Homepage)'!SpezEingetr,2,FALSE),6))),"Spez s.ob "&amp;AH67)</f>
        <v/>
      </c>
      <c r="AE67" s="190" t="str">
        <f t="shared" si="175"/>
        <v/>
      </c>
      <c r="AF67" s="191" t="str">
        <f>IF(AD67="","",IF(LEFT(AD67,9)="neue Spez",IF(ISERROR(VLOOKUP(AE67,'[4] eingetragene Codes (Homepage)'!$Z$26:$Z$805,1,FALSE)),"OK","PC Falsch"),"Falsch"))</f>
        <v/>
      </c>
      <c r="AG67" s="192" t="str">
        <f t="shared" si="176"/>
        <v>------------------</v>
      </c>
      <c r="AH67" s="189" t="str">
        <f>IF(AG67="------------------","",IF(ISERROR(VLOOKUP(AG67,AG$5:AL66,1,FALSE)),"","= Zeile "&amp;(VLOOKUP(AG67,AG$5:AL66,6,FALSE)+5)))</f>
        <v/>
      </c>
      <c r="AI67" s="349" t="str">
        <f>IF(Y67="","",IF(ISERROR(VLOOKUP(TEXT(Y67,"000000"),eingetragenePC,1,FALSE)),IF(ISNUMBER(VLOOKUP(Y69,Y$4:Y66,1,FALSE)),"Nr.s.oben","ok"),"Nr.eingetragen"))</f>
        <v/>
      </c>
      <c r="AJ67" s="194" t="str">
        <f t="shared" si="177"/>
        <v/>
      </c>
      <c r="AK67" s="193" t="str">
        <f t="shared" si="178"/>
        <v/>
      </c>
      <c r="AL67" s="162">
        <f t="shared" si="169"/>
        <v>50</v>
      </c>
      <c r="AM67" s="168"/>
      <c r="AN67" s="302"/>
      <c r="AO67" s="285"/>
      <c r="AP67" s="90"/>
      <c r="AQ67" s="287"/>
      <c r="AR67" s="288"/>
      <c r="AS67" s="288"/>
      <c r="AT67" s="288"/>
      <c r="AU67" s="288"/>
      <c r="AV67" s="288"/>
      <c r="AW67" s="288"/>
      <c r="AX67" s="288"/>
      <c r="AY67" s="288"/>
      <c r="AZ67" s="288"/>
      <c r="BA67" s="288"/>
      <c r="BB67" s="288"/>
      <c r="BC67" s="288"/>
      <c r="BD67" s="288"/>
      <c r="BE67" s="288"/>
      <c r="BF67" s="288"/>
      <c r="BG67" s="288"/>
      <c r="BH67" s="288"/>
      <c r="BI67" s="288"/>
      <c r="BJ67" s="289"/>
      <c r="BK67" s="196"/>
      <c r="BL67" s="284"/>
    </row>
    <row r="68" spans="1:64" x14ac:dyDescent="0.3">
      <c r="A68" s="340" t="str">
        <f t="shared" si="170"/>
        <v/>
      </c>
      <c r="B68" s="341" t="str">
        <f t="shared" si="171"/>
        <v/>
      </c>
      <c r="C68" s="342"/>
      <c r="D68" s="342"/>
      <c r="E68" s="342"/>
      <c r="F68" s="404" t="str">
        <f t="shared" si="150"/>
        <v/>
      </c>
      <c r="G68" s="404" t="str">
        <f t="shared" si="151"/>
        <v/>
      </c>
      <c r="H68" s="404" t="str">
        <f t="shared" si="152"/>
        <v/>
      </c>
      <c r="I68" s="404" t="str">
        <f t="shared" si="153"/>
        <v/>
      </c>
      <c r="J68" s="404" t="str">
        <f t="shared" si="154"/>
        <v/>
      </c>
      <c r="K68" s="404" t="str">
        <f t="shared" si="155"/>
        <v/>
      </c>
      <c r="L68" s="404" t="str">
        <f t="shared" si="156"/>
        <v/>
      </c>
      <c r="M68" s="404" t="str">
        <f t="shared" si="157"/>
        <v/>
      </c>
      <c r="N68" s="404" t="str">
        <f t="shared" si="158"/>
        <v/>
      </c>
      <c r="O68" s="404" t="str">
        <f t="shared" si="159"/>
        <v/>
      </c>
      <c r="P68" s="404" t="str">
        <f t="shared" si="160"/>
        <v/>
      </c>
      <c r="Q68" s="404" t="str">
        <f t="shared" si="161"/>
        <v/>
      </c>
      <c r="R68" s="404" t="str">
        <f t="shared" si="162"/>
        <v/>
      </c>
      <c r="S68" s="404" t="str">
        <f t="shared" si="163"/>
        <v/>
      </c>
      <c r="T68" s="404" t="str">
        <f t="shared" si="164"/>
        <v/>
      </c>
      <c r="U68" s="404" t="str">
        <f t="shared" si="165"/>
        <v/>
      </c>
      <c r="V68" s="404" t="str">
        <f t="shared" si="166"/>
        <v/>
      </c>
      <c r="W68" s="404" t="str">
        <f t="shared" si="167"/>
        <v/>
      </c>
      <c r="X68" s="404" t="str">
        <f t="shared" si="168"/>
        <v/>
      </c>
      <c r="Y68" s="458" t="str">
        <f t="shared" si="172"/>
        <v/>
      </c>
      <c r="Z68" s="343" t="str">
        <f t="shared" si="173"/>
        <v/>
      </c>
      <c r="AA68" s="370" t="str">
        <f t="shared" si="174"/>
        <v/>
      </c>
      <c r="AB68" s="384"/>
      <c r="AC68" s="370" t="str">
        <f>IF(ISNUMBER(AB68),VLOOKUP(AB68,[4]!EUTC_Product_nr.,3,FALSE),"")</f>
        <v/>
      </c>
      <c r="AD68" s="188" t="str">
        <f>IF(AH68="",IF(AG68="------------------","",IF(ISERROR(VLOOKUP(AG68,'[4] eingetragene Codes (Homepage)'!SpezEingetr,2,FALSE)),"neue Spezif.","s.Prod.: "&amp;RIGHT("00000"&amp;VLOOKUP(AG68,'[4] eingetragene Codes (Homepage)'!SpezEingetr,2,FALSE),6))),"Spez s.ob "&amp;AH68)</f>
        <v/>
      </c>
      <c r="AE68" s="190" t="str">
        <f t="shared" si="175"/>
        <v/>
      </c>
      <c r="AF68" s="191" t="str">
        <f>IF(AD68="","",IF(LEFT(AD68,9)="neue Spez",IF(ISERROR(VLOOKUP(AE68,'[4] eingetragene Codes (Homepage)'!$Z$26:$Z$805,1,FALSE)),"OK","PC Falsch"),"Falsch"))</f>
        <v/>
      </c>
      <c r="AG68" s="192" t="str">
        <f t="shared" si="176"/>
        <v>------------------</v>
      </c>
      <c r="AH68" s="189" t="str">
        <f>IF(AG68="------------------","",IF(ISERROR(VLOOKUP(AG68,AG$5:AL67,1,FALSE)),"","= Zeile "&amp;(VLOOKUP(AG68,AG$5:AL67,6,FALSE)+5)))</f>
        <v/>
      </c>
      <c r="AI68" s="349" t="str">
        <f>IF(Y68="","",IF(ISERROR(VLOOKUP(TEXT(Y68,"000000"),eingetragenePC,1,FALSE)),IF(ISNUMBER(VLOOKUP(Y70,Y$4:Y67,1,FALSE)),"Nr.s.oben","ok"),"Nr.eingetragen"))</f>
        <v/>
      </c>
      <c r="AJ68" s="194" t="str">
        <f t="shared" si="177"/>
        <v/>
      </c>
      <c r="AK68" s="193" t="str">
        <f t="shared" si="178"/>
        <v/>
      </c>
      <c r="AL68" s="162">
        <f t="shared" si="169"/>
        <v>51</v>
      </c>
      <c r="AM68" s="168"/>
      <c r="AN68" s="302"/>
      <c r="AO68" s="285"/>
      <c r="AP68" s="90"/>
      <c r="AQ68" s="287"/>
      <c r="AR68" s="288"/>
      <c r="AS68" s="288"/>
      <c r="AT68" s="288"/>
      <c r="AU68" s="288"/>
      <c r="AV68" s="288"/>
      <c r="AW68" s="288"/>
      <c r="AX68" s="288"/>
      <c r="AY68" s="288"/>
      <c r="AZ68" s="288"/>
      <c r="BA68" s="288"/>
      <c r="BB68" s="288"/>
      <c r="BC68" s="288"/>
      <c r="BD68" s="288"/>
      <c r="BE68" s="288"/>
      <c r="BF68" s="288"/>
      <c r="BG68" s="288"/>
      <c r="BH68" s="288"/>
      <c r="BI68" s="288"/>
      <c r="BJ68" s="289"/>
      <c r="BK68" s="196"/>
      <c r="BL68" s="284"/>
    </row>
    <row r="69" spans="1:64" x14ac:dyDescent="0.3">
      <c r="A69" s="340" t="str">
        <f t="shared" si="170"/>
        <v/>
      </c>
      <c r="B69" s="341" t="str">
        <f t="shared" si="171"/>
        <v/>
      </c>
      <c r="C69" s="342"/>
      <c r="D69" s="342"/>
      <c r="E69" s="342"/>
      <c r="F69" s="404" t="str">
        <f t="shared" si="150"/>
        <v/>
      </c>
      <c r="G69" s="404" t="str">
        <f t="shared" si="151"/>
        <v/>
      </c>
      <c r="H69" s="404" t="str">
        <f t="shared" si="152"/>
        <v/>
      </c>
      <c r="I69" s="404" t="str">
        <f t="shared" si="153"/>
        <v/>
      </c>
      <c r="J69" s="404" t="str">
        <f t="shared" si="154"/>
        <v/>
      </c>
      <c r="K69" s="404" t="str">
        <f t="shared" si="155"/>
        <v/>
      </c>
      <c r="L69" s="404" t="str">
        <f t="shared" si="156"/>
        <v/>
      </c>
      <c r="M69" s="404" t="str">
        <f t="shared" si="157"/>
        <v/>
      </c>
      <c r="N69" s="404" t="str">
        <f t="shared" si="158"/>
        <v/>
      </c>
      <c r="O69" s="404" t="str">
        <f t="shared" si="159"/>
        <v/>
      </c>
      <c r="P69" s="404" t="str">
        <f t="shared" si="160"/>
        <v/>
      </c>
      <c r="Q69" s="404" t="str">
        <f t="shared" si="161"/>
        <v/>
      </c>
      <c r="R69" s="404" t="str">
        <f t="shared" si="162"/>
        <v/>
      </c>
      <c r="S69" s="404" t="str">
        <f t="shared" si="163"/>
        <v/>
      </c>
      <c r="T69" s="404" t="str">
        <f t="shared" si="164"/>
        <v/>
      </c>
      <c r="U69" s="404" t="str">
        <f t="shared" si="165"/>
        <v/>
      </c>
      <c r="V69" s="404" t="str">
        <f t="shared" si="166"/>
        <v/>
      </c>
      <c r="W69" s="404" t="str">
        <f t="shared" si="167"/>
        <v/>
      </c>
      <c r="X69" s="404" t="str">
        <f t="shared" si="168"/>
        <v/>
      </c>
      <c r="Y69" s="458" t="str">
        <f t="shared" si="172"/>
        <v/>
      </c>
      <c r="Z69" s="343" t="str">
        <f t="shared" si="173"/>
        <v/>
      </c>
      <c r="AA69" s="370" t="str">
        <f t="shared" si="174"/>
        <v/>
      </c>
      <c r="AB69" s="384"/>
      <c r="AC69" s="370" t="str">
        <f>IF(ISNUMBER(AB69),VLOOKUP(AB69,[4]!EUTC_Product_nr.,3,FALSE),"")</f>
        <v/>
      </c>
      <c r="AD69" s="188" t="str">
        <f>IF(AH69="",IF(AG69="------------------","",IF(ISERROR(VLOOKUP(AG69,'[4] eingetragene Codes (Homepage)'!SpezEingetr,2,FALSE)),"neue Spezif.","s.Prod.: "&amp;RIGHT("00000"&amp;VLOOKUP(AG69,'[4] eingetragene Codes (Homepage)'!SpezEingetr,2,FALSE),6))),"Spez s.ob "&amp;AH69)</f>
        <v/>
      </c>
      <c r="AE69" s="190" t="str">
        <f t="shared" si="175"/>
        <v/>
      </c>
      <c r="AF69" s="191" t="str">
        <f>IF(AD69="","",IF(LEFT(AD69,9)="neue Spez",IF(ISERROR(VLOOKUP(AE69,'[4] eingetragene Codes (Homepage)'!$Z$26:$Z$805,1,FALSE)),"OK","PC Falsch"),"Falsch"))</f>
        <v/>
      </c>
      <c r="AG69" s="192" t="str">
        <f t="shared" si="176"/>
        <v>------------------</v>
      </c>
      <c r="AH69" s="189" t="str">
        <f>IF(AG69="------------------","",IF(ISERROR(VLOOKUP(AG69,AG$5:AL68,1,FALSE)),"","= Zeile "&amp;(VLOOKUP(AG69,AG$5:AL68,6,FALSE)+5)))</f>
        <v/>
      </c>
      <c r="AI69" s="349" t="str">
        <f>IF(Y69="","",IF(ISERROR(VLOOKUP(TEXT(Y69,"000000"),eingetragenePC,1,FALSE)),IF(ISNUMBER(VLOOKUP(Y71,Y$4:Y68,1,FALSE)),"Nr.s.oben","ok"),"Nr.eingetragen"))</f>
        <v/>
      </c>
      <c r="AJ69" s="194" t="str">
        <f t="shared" si="177"/>
        <v/>
      </c>
      <c r="AK69" s="193" t="str">
        <f t="shared" si="178"/>
        <v/>
      </c>
      <c r="AL69" s="162">
        <f t="shared" si="169"/>
        <v>52</v>
      </c>
      <c r="AM69" s="168"/>
      <c r="AN69" s="302"/>
      <c r="AO69" s="285"/>
      <c r="AP69" s="90"/>
      <c r="AQ69" s="287"/>
      <c r="AR69" s="288"/>
      <c r="AS69" s="288"/>
      <c r="AT69" s="288"/>
      <c r="AU69" s="288"/>
      <c r="AV69" s="288"/>
      <c r="AW69" s="288"/>
      <c r="AX69" s="288"/>
      <c r="AY69" s="288"/>
      <c r="AZ69" s="288"/>
      <c r="BA69" s="288"/>
      <c r="BB69" s="288"/>
      <c r="BC69" s="288"/>
      <c r="BD69" s="288"/>
      <c r="BE69" s="288"/>
      <c r="BF69" s="288"/>
      <c r="BG69" s="288"/>
      <c r="BH69" s="288"/>
      <c r="BI69" s="288"/>
      <c r="BJ69" s="289"/>
      <c r="BK69" s="196"/>
      <c r="BL69" s="284"/>
    </row>
    <row r="70" spans="1:64" x14ac:dyDescent="0.3">
      <c r="A70" s="340" t="str">
        <f t="shared" si="170"/>
        <v/>
      </c>
      <c r="B70" s="341" t="str">
        <f t="shared" si="171"/>
        <v/>
      </c>
      <c r="C70" s="342"/>
      <c r="D70" s="342"/>
      <c r="E70" s="342"/>
      <c r="F70" s="404" t="str">
        <f t="shared" si="150"/>
        <v/>
      </c>
      <c r="G70" s="404" t="str">
        <f t="shared" si="151"/>
        <v/>
      </c>
      <c r="H70" s="404" t="str">
        <f t="shared" si="152"/>
        <v/>
      </c>
      <c r="I70" s="404" t="str">
        <f t="shared" si="153"/>
        <v/>
      </c>
      <c r="J70" s="404" t="str">
        <f t="shared" si="154"/>
        <v/>
      </c>
      <c r="K70" s="404" t="str">
        <f t="shared" si="155"/>
        <v/>
      </c>
      <c r="L70" s="404" t="str">
        <f t="shared" si="156"/>
        <v/>
      </c>
      <c r="M70" s="404" t="str">
        <f t="shared" si="157"/>
        <v/>
      </c>
      <c r="N70" s="404" t="str">
        <f t="shared" si="158"/>
        <v/>
      </c>
      <c r="O70" s="404" t="str">
        <f t="shared" si="159"/>
        <v/>
      </c>
      <c r="P70" s="404" t="str">
        <f t="shared" si="160"/>
        <v/>
      </c>
      <c r="Q70" s="404" t="str">
        <f t="shared" si="161"/>
        <v/>
      </c>
      <c r="R70" s="404" t="str">
        <f t="shared" si="162"/>
        <v/>
      </c>
      <c r="S70" s="404" t="str">
        <f t="shared" si="163"/>
        <v/>
      </c>
      <c r="T70" s="404" t="str">
        <f t="shared" si="164"/>
        <v/>
      </c>
      <c r="U70" s="404" t="str">
        <f t="shared" si="165"/>
        <v/>
      </c>
      <c r="V70" s="404" t="str">
        <f t="shared" si="166"/>
        <v/>
      </c>
      <c r="W70" s="404" t="str">
        <f t="shared" si="167"/>
        <v/>
      </c>
      <c r="X70" s="404" t="str">
        <f t="shared" si="168"/>
        <v/>
      </c>
      <c r="Y70" s="458" t="str">
        <f t="shared" si="172"/>
        <v/>
      </c>
      <c r="Z70" s="343" t="str">
        <f t="shared" si="173"/>
        <v/>
      </c>
      <c r="AA70" s="370" t="str">
        <f t="shared" si="174"/>
        <v/>
      </c>
      <c r="AB70" s="384"/>
      <c r="AC70" s="370" t="str">
        <f>IF(ISNUMBER(AB70),VLOOKUP(AB70,[4]!EUTC_Product_nr.,3,FALSE),"")</f>
        <v/>
      </c>
      <c r="AD70" s="188" t="str">
        <f>IF(AH70="",IF(AG70="------------------","",IF(ISERROR(VLOOKUP(AG70,'[4] eingetragene Codes (Homepage)'!SpezEingetr,2,FALSE)),"neue Spezif.","s.Prod.: "&amp;RIGHT("00000"&amp;VLOOKUP(AG70,'[4] eingetragene Codes (Homepage)'!SpezEingetr,2,FALSE),6))),"Spez s.ob "&amp;AH70)</f>
        <v/>
      </c>
      <c r="AE70" s="190" t="str">
        <f t="shared" si="175"/>
        <v/>
      </c>
      <c r="AF70" s="191" t="str">
        <f>IF(AD70="","",IF(LEFT(AD70,9)="neue Spez",IF(ISERROR(VLOOKUP(AE70,'[4] eingetragene Codes (Homepage)'!$Z$26:$Z$805,1,FALSE)),"OK","PC Falsch"),"Falsch"))</f>
        <v/>
      </c>
      <c r="AG70" s="192" t="str">
        <f t="shared" si="176"/>
        <v>------------------</v>
      </c>
      <c r="AH70" s="189" t="str">
        <f>IF(AG70="------------------","",IF(ISERROR(VLOOKUP(AG70,AG$5:AL69,1,FALSE)),"","= Zeile "&amp;(VLOOKUP(AG70,AG$5:AL69,6,FALSE)+5)))</f>
        <v/>
      </c>
      <c r="AI70" s="349" t="str">
        <f>IF(Y70="","",IF(ISERROR(VLOOKUP(TEXT(Y70,"000000"),eingetragenePC,1,FALSE)),IF(ISNUMBER(VLOOKUP(Y72,Y$4:Y69,1,FALSE)),"Nr.s.oben","ok"),"Nr.eingetragen"))</f>
        <v/>
      </c>
      <c r="AJ70" s="194" t="str">
        <f t="shared" si="177"/>
        <v/>
      </c>
      <c r="AK70" s="193" t="str">
        <f t="shared" si="178"/>
        <v/>
      </c>
      <c r="AL70" s="162">
        <f t="shared" si="169"/>
        <v>53</v>
      </c>
      <c r="AM70" s="168"/>
      <c r="AN70" s="302"/>
      <c r="AO70" s="285"/>
      <c r="AP70" s="90"/>
      <c r="AQ70" s="287"/>
      <c r="AR70" s="288"/>
      <c r="AS70" s="288"/>
      <c r="AT70" s="288"/>
      <c r="AU70" s="288"/>
      <c r="AV70" s="288"/>
      <c r="AW70" s="288"/>
      <c r="AX70" s="288"/>
      <c r="AY70" s="288"/>
      <c r="AZ70" s="288"/>
      <c r="BA70" s="288"/>
      <c r="BB70" s="288"/>
      <c r="BC70" s="288"/>
      <c r="BD70" s="288"/>
      <c r="BE70" s="288"/>
      <c r="BF70" s="288"/>
      <c r="BG70" s="288"/>
      <c r="BH70" s="288"/>
      <c r="BI70" s="288"/>
      <c r="BJ70" s="289"/>
      <c r="BK70" s="196"/>
      <c r="BL70" s="284"/>
    </row>
    <row r="71" spans="1:64" x14ac:dyDescent="0.3">
      <c r="A71" s="340" t="str">
        <f t="shared" si="170"/>
        <v/>
      </c>
      <c r="B71" s="341" t="str">
        <f t="shared" si="171"/>
        <v/>
      </c>
      <c r="C71" s="342"/>
      <c r="D71" s="342"/>
      <c r="E71" s="342"/>
      <c r="F71" s="404" t="str">
        <f t="shared" si="150"/>
        <v/>
      </c>
      <c r="G71" s="404" t="str">
        <f t="shared" si="151"/>
        <v/>
      </c>
      <c r="H71" s="404" t="str">
        <f t="shared" si="152"/>
        <v/>
      </c>
      <c r="I71" s="404" t="str">
        <f t="shared" si="153"/>
        <v/>
      </c>
      <c r="J71" s="404" t="str">
        <f t="shared" si="154"/>
        <v/>
      </c>
      <c r="K71" s="404" t="str">
        <f t="shared" si="155"/>
        <v/>
      </c>
      <c r="L71" s="404" t="str">
        <f t="shared" si="156"/>
        <v/>
      </c>
      <c r="M71" s="404" t="str">
        <f t="shared" si="157"/>
        <v/>
      </c>
      <c r="N71" s="404" t="str">
        <f t="shared" si="158"/>
        <v/>
      </c>
      <c r="O71" s="404" t="str">
        <f t="shared" si="159"/>
        <v/>
      </c>
      <c r="P71" s="404" t="str">
        <f t="shared" si="160"/>
        <v/>
      </c>
      <c r="Q71" s="404" t="str">
        <f t="shared" si="161"/>
        <v/>
      </c>
      <c r="R71" s="404" t="str">
        <f t="shared" si="162"/>
        <v/>
      </c>
      <c r="S71" s="404" t="str">
        <f t="shared" si="163"/>
        <v/>
      </c>
      <c r="T71" s="404" t="str">
        <f t="shared" si="164"/>
        <v/>
      </c>
      <c r="U71" s="404" t="str">
        <f t="shared" si="165"/>
        <v/>
      </c>
      <c r="V71" s="404" t="str">
        <f t="shared" si="166"/>
        <v/>
      </c>
      <c r="W71" s="404" t="str">
        <f t="shared" si="167"/>
        <v/>
      </c>
      <c r="X71" s="404" t="str">
        <f t="shared" si="168"/>
        <v/>
      </c>
      <c r="Y71" s="458" t="str">
        <f t="shared" si="172"/>
        <v/>
      </c>
      <c r="Z71" s="343" t="str">
        <f t="shared" si="173"/>
        <v/>
      </c>
      <c r="AA71" s="370" t="str">
        <f t="shared" si="174"/>
        <v/>
      </c>
      <c r="AB71" s="384"/>
      <c r="AC71" s="370" t="str">
        <f>IF(ISNUMBER(AB71),VLOOKUP(AB71,[4]!EUTC_Product_nr.,3,FALSE),"")</f>
        <v/>
      </c>
      <c r="AD71" s="188" t="str">
        <f>IF(AH71="",IF(AG71="------------------","",IF(ISERROR(VLOOKUP(AG71,'[4] eingetragene Codes (Homepage)'!SpezEingetr,2,FALSE)),"neue Spezif.","s.Prod.: "&amp;RIGHT("00000"&amp;VLOOKUP(AG71,'[4] eingetragene Codes (Homepage)'!SpezEingetr,2,FALSE),6))),"Spez s.ob "&amp;AH71)</f>
        <v/>
      </c>
      <c r="AE71" s="190" t="str">
        <f t="shared" si="175"/>
        <v/>
      </c>
      <c r="AF71" s="191" t="str">
        <f>IF(AD71="","",IF(LEFT(AD71,9)="neue Spez",IF(ISERROR(VLOOKUP(AE71,'[4] eingetragene Codes (Homepage)'!$Z$26:$Z$805,1,FALSE)),"OK","PC Falsch"),"Falsch"))</f>
        <v/>
      </c>
      <c r="AG71" s="192" t="str">
        <f t="shared" si="176"/>
        <v>------------------</v>
      </c>
      <c r="AH71" s="189" t="str">
        <f>IF(AG71="------------------","",IF(ISERROR(VLOOKUP(AG71,AG$5:AL70,1,FALSE)),"","= Zeile "&amp;(VLOOKUP(AG71,AG$5:AL70,6,FALSE)+5)))</f>
        <v/>
      </c>
      <c r="AI71" s="349" t="str">
        <f>IF(Y71="","",IF(ISERROR(VLOOKUP(TEXT(Y71,"000000"),eingetragenePC,1,FALSE)),IF(ISNUMBER(VLOOKUP(Y73,Y$4:Y70,1,FALSE)),"Nr.s.oben","ok"),"Nr.eingetragen"))</f>
        <v/>
      </c>
      <c r="AJ71" s="194" t="str">
        <f t="shared" si="177"/>
        <v/>
      </c>
      <c r="AK71" s="193" t="str">
        <f t="shared" si="178"/>
        <v/>
      </c>
      <c r="AL71" s="162">
        <f t="shared" si="169"/>
        <v>54</v>
      </c>
      <c r="AM71" s="168"/>
      <c r="AN71" s="302"/>
      <c r="AO71" s="285"/>
      <c r="AP71" s="90"/>
      <c r="AQ71" s="287"/>
      <c r="AR71" s="288"/>
      <c r="AS71" s="288"/>
      <c r="AT71" s="288"/>
      <c r="AU71" s="288"/>
      <c r="AV71" s="288"/>
      <c r="AW71" s="288"/>
      <c r="AX71" s="288"/>
      <c r="AY71" s="288"/>
      <c r="AZ71" s="288"/>
      <c r="BA71" s="288"/>
      <c r="BB71" s="288"/>
      <c r="BC71" s="288"/>
      <c r="BD71" s="288"/>
      <c r="BE71" s="288"/>
      <c r="BF71" s="288"/>
      <c r="BG71" s="288"/>
      <c r="BH71" s="288"/>
      <c r="BI71" s="288"/>
      <c r="BJ71" s="289"/>
      <c r="BK71" s="196"/>
      <c r="BL71" s="284"/>
    </row>
    <row r="72" spans="1:64" x14ac:dyDescent="0.3">
      <c r="A72" s="340" t="str">
        <f t="shared" si="170"/>
        <v/>
      </c>
      <c r="B72" s="341" t="str">
        <f t="shared" si="171"/>
        <v/>
      </c>
      <c r="C72" s="342"/>
      <c r="D72" s="342"/>
      <c r="E72" s="342"/>
      <c r="F72" s="404" t="str">
        <f t="shared" si="150"/>
        <v/>
      </c>
      <c r="G72" s="404" t="str">
        <f t="shared" si="151"/>
        <v/>
      </c>
      <c r="H72" s="404" t="str">
        <f t="shared" si="152"/>
        <v/>
      </c>
      <c r="I72" s="404" t="str">
        <f t="shared" si="153"/>
        <v/>
      </c>
      <c r="J72" s="404" t="str">
        <f t="shared" si="154"/>
        <v/>
      </c>
      <c r="K72" s="404" t="str">
        <f t="shared" si="155"/>
        <v/>
      </c>
      <c r="L72" s="404" t="str">
        <f t="shared" si="156"/>
        <v/>
      </c>
      <c r="M72" s="404" t="str">
        <f t="shared" si="157"/>
        <v/>
      </c>
      <c r="N72" s="404" t="str">
        <f t="shared" si="158"/>
        <v/>
      </c>
      <c r="O72" s="404" t="str">
        <f t="shared" si="159"/>
        <v/>
      </c>
      <c r="P72" s="404" t="str">
        <f t="shared" si="160"/>
        <v/>
      </c>
      <c r="Q72" s="404" t="str">
        <f t="shared" si="161"/>
        <v/>
      </c>
      <c r="R72" s="404" t="str">
        <f t="shared" si="162"/>
        <v/>
      </c>
      <c r="S72" s="404" t="str">
        <f t="shared" si="163"/>
        <v/>
      </c>
      <c r="T72" s="404" t="str">
        <f t="shared" si="164"/>
        <v/>
      </c>
      <c r="U72" s="404" t="str">
        <f t="shared" si="165"/>
        <v/>
      </c>
      <c r="V72" s="404" t="str">
        <f t="shared" si="166"/>
        <v/>
      </c>
      <c r="W72" s="404" t="str">
        <f t="shared" si="167"/>
        <v/>
      </c>
      <c r="X72" s="404" t="str">
        <f t="shared" si="168"/>
        <v/>
      </c>
      <c r="Y72" s="458" t="str">
        <f t="shared" si="172"/>
        <v/>
      </c>
      <c r="Z72" s="343" t="str">
        <f t="shared" si="173"/>
        <v/>
      </c>
      <c r="AA72" s="370" t="str">
        <f t="shared" si="174"/>
        <v/>
      </c>
      <c r="AB72" s="384"/>
      <c r="AC72" s="370" t="str">
        <f>IF(ISNUMBER(AB72),VLOOKUP(AB72,[4]!EUTC_Product_nr.,3,FALSE),"")</f>
        <v/>
      </c>
      <c r="AD72" s="188" t="str">
        <f>IF(AH72="",IF(AG72="------------------","",IF(ISERROR(VLOOKUP(AG72,'[4] eingetragene Codes (Homepage)'!SpezEingetr,2,FALSE)),"neue Spezif.","s.Prod.: "&amp;RIGHT("00000"&amp;VLOOKUP(AG72,'[4] eingetragene Codes (Homepage)'!SpezEingetr,2,FALSE),6))),"Spez s.ob "&amp;AH72)</f>
        <v/>
      </c>
      <c r="AE72" s="190" t="str">
        <f t="shared" si="175"/>
        <v/>
      </c>
      <c r="AF72" s="191" t="str">
        <f>IF(AD72="","",IF(LEFT(AD72,9)="neue Spez",IF(ISERROR(VLOOKUP(AE72,'[4] eingetragene Codes (Homepage)'!$Z$26:$Z$805,1,FALSE)),"OK","PC Falsch"),"Falsch"))</f>
        <v/>
      </c>
      <c r="AG72" s="192" t="str">
        <f t="shared" si="176"/>
        <v>------------------</v>
      </c>
      <c r="AH72" s="189" t="str">
        <f>IF(AG72="------------------","",IF(ISERROR(VLOOKUP(AG72,AG$5:AL71,1,FALSE)),"","= Zeile "&amp;(VLOOKUP(AG72,AG$5:AL71,6,FALSE)+5)))</f>
        <v/>
      </c>
      <c r="AI72" s="349" t="str">
        <f>IF(Y72="","",IF(ISERROR(VLOOKUP(TEXT(Y72,"000000"),eingetragenePC,1,FALSE)),IF(ISNUMBER(VLOOKUP(Y74,Y$4:Y71,1,FALSE)),"Nr.s.oben","ok"),"Nr.eingetragen"))</f>
        <v/>
      </c>
      <c r="AJ72" s="194" t="str">
        <f t="shared" si="177"/>
        <v/>
      </c>
      <c r="AK72" s="169" t="str">
        <f t="shared" si="178"/>
        <v/>
      </c>
      <c r="AL72" s="162">
        <f t="shared" si="169"/>
        <v>55</v>
      </c>
      <c r="AM72" s="168"/>
      <c r="AN72" s="302"/>
      <c r="AO72" s="285"/>
      <c r="AP72" s="90"/>
      <c r="AQ72" s="195"/>
      <c r="AR72" s="196"/>
      <c r="AS72" s="196"/>
      <c r="AT72" s="196"/>
      <c r="AU72" s="196"/>
      <c r="AV72" s="196"/>
      <c r="AW72" s="196"/>
      <c r="AX72" s="196"/>
      <c r="AY72" s="196"/>
      <c r="AZ72" s="196"/>
      <c r="BA72" s="197"/>
      <c r="BB72" s="196"/>
      <c r="BC72" s="196"/>
      <c r="BD72" s="196"/>
      <c r="BE72" s="196"/>
      <c r="BF72" s="196"/>
      <c r="BG72" s="196"/>
      <c r="BH72" s="196"/>
      <c r="BI72" s="196"/>
      <c r="BJ72" s="289"/>
      <c r="BK72" s="196"/>
      <c r="BL72" s="284"/>
    </row>
    <row r="73" spans="1:64" x14ac:dyDescent="0.3">
      <c r="A73" s="340" t="str">
        <f t="shared" si="170"/>
        <v/>
      </c>
      <c r="B73" s="341" t="str">
        <f t="shared" si="171"/>
        <v/>
      </c>
      <c r="C73" s="342"/>
      <c r="D73" s="342"/>
      <c r="E73" s="342"/>
      <c r="F73" s="404" t="str">
        <f t="shared" si="150"/>
        <v/>
      </c>
      <c r="G73" s="404" t="str">
        <f t="shared" si="151"/>
        <v/>
      </c>
      <c r="H73" s="404" t="str">
        <f t="shared" si="152"/>
        <v/>
      </c>
      <c r="I73" s="404" t="str">
        <f t="shared" si="153"/>
        <v/>
      </c>
      <c r="J73" s="404" t="str">
        <f t="shared" si="154"/>
        <v/>
      </c>
      <c r="K73" s="404" t="str">
        <f t="shared" si="155"/>
        <v/>
      </c>
      <c r="L73" s="404" t="str">
        <f t="shared" si="156"/>
        <v/>
      </c>
      <c r="M73" s="404" t="str">
        <f t="shared" si="157"/>
        <v/>
      </c>
      <c r="N73" s="404" t="str">
        <f t="shared" si="158"/>
        <v/>
      </c>
      <c r="O73" s="404" t="str">
        <f t="shared" si="159"/>
        <v/>
      </c>
      <c r="P73" s="404" t="str">
        <f t="shared" si="160"/>
        <v/>
      </c>
      <c r="Q73" s="404" t="str">
        <f t="shared" si="161"/>
        <v/>
      </c>
      <c r="R73" s="404" t="str">
        <f t="shared" si="162"/>
        <v/>
      </c>
      <c r="S73" s="404" t="str">
        <f t="shared" si="163"/>
        <v/>
      </c>
      <c r="T73" s="404" t="str">
        <f t="shared" si="164"/>
        <v/>
      </c>
      <c r="U73" s="404" t="str">
        <f t="shared" si="165"/>
        <v/>
      </c>
      <c r="V73" s="404" t="str">
        <f t="shared" si="166"/>
        <v/>
      </c>
      <c r="W73" s="404" t="str">
        <f t="shared" si="167"/>
        <v/>
      </c>
      <c r="X73" s="404" t="str">
        <f t="shared" si="168"/>
        <v/>
      </c>
      <c r="Y73" s="458" t="str">
        <f t="shared" si="172"/>
        <v/>
      </c>
      <c r="Z73" s="343" t="str">
        <f t="shared" si="173"/>
        <v/>
      </c>
      <c r="AA73" s="370" t="str">
        <f t="shared" si="174"/>
        <v/>
      </c>
      <c r="AB73" s="384"/>
      <c r="AC73" s="370" t="str">
        <f>IF(ISNUMBER(AB73),VLOOKUP(AB73,[4]!EUTC_Product_nr.,3,FALSE),"")</f>
        <v/>
      </c>
      <c r="AD73" s="188" t="str">
        <f>IF(AH73="",IF(AG73="------------------","",IF(ISERROR(VLOOKUP(AG73,'[4] eingetragene Codes (Homepage)'!SpezEingetr,2,FALSE)),"neue Spezif.","s.Prod.: "&amp;RIGHT("00000"&amp;VLOOKUP(AG73,'[4] eingetragene Codes (Homepage)'!SpezEingetr,2,FALSE),6))),"Spez s.ob "&amp;AH73)</f>
        <v/>
      </c>
      <c r="AE73" s="190" t="str">
        <f t="shared" si="175"/>
        <v/>
      </c>
      <c r="AF73" s="191" t="str">
        <f>IF(AD73="","",IF(LEFT(AD73,9)="neue Spez",IF(ISERROR(VLOOKUP(AE73,'[4] eingetragene Codes (Homepage)'!$Z$26:$Z$805,1,FALSE)),"OK","PC Falsch"),"Falsch"))</f>
        <v/>
      </c>
      <c r="AG73" s="192" t="str">
        <f t="shared" si="176"/>
        <v>------------------</v>
      </c>
      <c r="AH73" s="189" t="str">
        <f>IF(AG73="------------------","",IF(ISERROR(VLOOKUP(AG73,AG$5:AL72,1,FALSE)),"","= Zeile "&amp;(VLOOKUP(AG73,AG$5:AL72,6,FALSE)+5)))</f>
        <v/>
      </c>
      <c r="AI73" s="349" t="str">
        <f>IF(Y73="","",IF(ISERROR(VLOOKUP(TEXT(Y73,"000000"),eingetragenePC,1,FALSE)),IF(ISNUMBER(VLOOKUP(Y75,Y$4:Y72,1,FALSE)),"Nr.s.oben","ok"),"Nr.eingetragen"))</f>
        <v/>
      </c>
      <c r="AJ73" s="65" t="str">
        <f t="shared" si="177"/>
        <v/>
      </c>
      <c r="AK73" s="2" t="str">
        <f t="shared" si="178"/>
        <v/>
      </c>
      <c r="AL73" s="162">
        <f t="shared" si="169"/>
        <v>56</v>
      </c>
      <c r="AN73" s="303"/>
      <c r="AO73" s="291"/>
      <c r="AP73" s="90"/>
      <c r="AQ73" s="292"/>
      <c r="AR73" s="292"/>
      <c r="AS73" s="292"/>
      <c r="AT73" s="292"/>
      <c r="AU73" s="292"/>
      <c r="AV73" s="292"/>
      <c r="AW73" s="292"/>
      <c r="AX73" s="292"/>
      <c r="AY73" s="292"/>
      <c r="AZ73" s="292"/>
      <c r="BA73" s="292"/>
      <c r="BB73" s="292"/>
      <c r="BC73" s="292"/>
      <c r="BD73" s="292"/>
      <c r="BE73" s="292"/>
      <c r="BF73" s="292"/>
      <c r="BG73" s="292"/>
      <c r="BH73" s="293"/>
      <c r="BI73" s="292"/>
      <c r="BJ73" s="289"/>
      <c r="BK73" s="294"/>
      <c r="BL73" s="295"/>
    </row>
    <row r="74" spans="1:64" x14ac:dyDescent="0.3">
      <c r="A74" s="340" t="str">
        <f t="shared" si="170"/>
        <v/>
      </c>
      <c r="B74" s="341" t="str">
        <f t="shared" si="171"/>
        <v/>
      </c>
      <c r="C74" s="342"/>
      <c r="D74" s="342"/>
      <c r="E74" s="342"/>
      <c r="F74" s="404" t="str">
        <f t="shared" si="150"/>
        <v/>
      </c>
      <c r="G74" s="404" t="str">
        <f t="shared" si="151"/>
        <v/>
      </c>
      <c r="H74" s="404" t="str">
        <f t="shared" si="152"/>
        <v/>
      </c>
      <c r="I74" s="404" t="str">
        <f t="shared" si="153"/>
        <v/>
      </c>
      <c r="J74" s="404" t="str">
        <f t="shared" si="154"/>
        <v/>
      </c>
      <c r="K74" s="404" t="str">
        <f t="shared" si="155"/>
        <v/>
      </c>
      <c r="L74" s="404" t="str">
        <f t="shared" si="156"/>
        <v/>
      </c>
      <c r="M74" s="404" t="str">
        <f t="shared" si="157"/>
        <v/>
      </c>
      <c r="N74" s="404" t="str">
        <f t="shared" si="158"/>
        <v/>
      </c>
      <c r="O74" s="404" t="str">
        <f t="shared" si="159"/>
        <v/>
      </c>
      <c r="P74" s="404" t="str">
        <f t="shared" si="160"/>
        <v/>
      </c>
      <c r="Q74" s="404" t="str">
        <f t="shared" si="161"/>
        <v/>
      </c>
      <c r="R74" s="404" t="str">
        <f t="shared" si="162"/>
        <v/>
      </c>
      <c r="S74" s="404" t="str">
        <f t="shared" si="163"/>
        <v/>
      </c>
      <c r="T74" s="404" t="str">
        <f t="shared" si="164"/>
        <v/>
      </c>
      <c r="U74" s="404" t="str">
        <f t="shared" si="165"/>
        <v/>
      </c>
      <c r="V74" s="404" t="str">
        <f t="shared" si="166"/>
        <v/>
      </c>
      <c r="W74" s="404" t="str">
        <f t="shared" si="167"/>
        <v/>
      </c>
      <c r="X74" s="404" t="str">
        <f t="shared" si="168"/>
        <v/>
      </c>
      <c r="Y74" s="458" t="str">
        <f t="shared" si="172"/>
        <v/>
      </c>
      <c r="Z74" s="343" t="str">
        <f t="shared" si="173"/>
        <v/>
      </c>
      <c r="AA74" s="370" t="str">
        <f t="shared" si="174"/>
        <v/>
      </c>
      <c r="AB74" s="384"/>
      <c r="AC74" s="370" t="str">
        <f>IF(ISNUMBER(AB74),VLOOKUP(AB74,[4]!EUTC_Product_nr.,3,FALSE),"")</f>
        <v/>
      </c>
      <c r="AD74" s="188" t="str">
        <f>IF(AH74="",IF(AG74="------------------","",IF(ISERROR(VLOOKUP(AG74,'[4] eingetragene Codes (Homepage)'!SpezEingetr,2,FALSE)),"neue Spezif.","s.Prod.: "&amp;RIGHT("00000"&amp;VLOOKUP(AG74,'[4] eingetragene Codes (Homepage)'!SpezEingetr,2,FALSE),6))),"Spez s.ob "&amp;AH74)</f>
        <v/>
      </c>
      <c r="AE74" s="190" t="str">
        <f t="shared" si="175"/>
        <v/>
      </c>
      <c r="AF74" s="191" t="str">
        <f>IF(AD74="","",IF(LEFT(AD74,9)="neue Spez",IF(ISERROR(VLOOKUP(AE74,'[4] eingetragene Codes (Homepage)'!$Z$26:$Z$805,1,FALSE)),"OK","PC Falsch"),"Falsch"))</f>
        <v/>
      </c>
      <c r="AG74" s="192" t="str">
        <f t="shared" si="176"/>
        <v>------------------</v>
      </c>
      <c r="AH74" s="189" t="str">
        <f>IF(AG74="------------------","",IF(ISERROR(VLOOKUP(AG74,AG$5:AL73,1,FALSE)),"","= Zeile "&amp;(VLOOKUP(AG74,AG$5:AL73,6,FALSE)+5)))</f>
        <v/>
      </c>
      <c r="AI74" s="349" t="str">
        <f>IF(Y74="","",IF(ISERROR(VLOOKUP(TEXT(Y74,"000000"),eingetragenePC,1,FALSE)),IF(ISNUMBER(VLOOKUP(Y76,Y$4:Y73,1,FALSE)),"Nr.s.oben","ok"),"Nr.eingetragen"))</f>
        <v/>
      </c>
      <c r="AJ74" s="65" t="str">
        <f t="shared" si="177"/>
        <v/>
      </c>
      <c r="AK74" s="2" t="str">
        <f t="shared" si="178"/>
        <v/>
      </c>
      <c r="AL74" s="162">
        <f t="shared" si="169"/>
        <v>57</v>
      </c>
      <c r="AN74" s="303"/>
      <c r="AO74" s="291"/>
      <c r="AP74" s="90"/>
      <c r="AQ74" s="292"/>
      <c r="AR74" s="292"/>
      <c r="AS74" s="292"/>
      <c r="AT74" s="292"/>
      <c r="AU74" s="292"/>
      <c r="AV74" s="292"/>
      <c r="AW74" s="292"/>
      <c r="AX74" s="292"/>
      <c r="AY74" s="292"/>
      <c r="AZ74" s="292"/>
      <c r="BA74" s="292"/>
      <c r="BB74" s="292"/>
      <c r="BC74" s="292"/>
      <c r="BD74" s="292"/>
      <c r="BE74" s="292"/>
      <c r="BF74" s="292"/>
      <c r="BG74" s="292"/>
      <c r="BH74" s="293"/>
      <c r="BI74" s="292"/>
      <c r="BJ74" s="289"/>
      <c r="BK74" s="294"/>
      <c r="BL74" s="295"/>
    </row>
    <row r="75" spans="1:64" x14ac:dyDescent="0.3">
      <c r="A75" s="340" t="str">
        <f t="shared" si="170"/>
        <v/>
      </c>
      <c r="B75" s="341" t="str">
        <f t="shared" si="171"/>
        <v/>
      </c>
      <c r="C75" s="342"/>
      <c r="D75" s="342"/>
      <c r="E75" s="342"/>
      <c r="F75" s="404" t="str">
        <f t="shared" si="150"/>
        <v/>
      </c>
      <c r="G75" s="404" t="str">
        <f t="shared" si="151"/>
        <v/>
      </c>
      <c r="H75" s="404" t="str">
        <f t="shared" si="152"/>
        <v/>
      </c>
      <c r="I75" s="404" t="str">
        <f t="shared" si="153"/>
        <v/>
      </c>
      <c r="J75" s="404" t="str">
        <f t="shared" si="154"/>
        <v/>
      </c>
      <c r="K75" s="404" t="str">
        <f t="shared" si="155"/>
        <v/>
      </c>
      <c r="L75" s="404" t="str">
        <f t="shared" si="156"/>
        <v/>
      </c>
      <c r="M75" s="404" t="str">
        <f t="shared" si="157"/>
        <v/>
      </c>
      <c r="N75" s="404" t="str">
        <f t="shared" si="158"/>
        <v/>
      </c>
      <c r="O75" s="404" t="str">
        <f t="shared" si="159"/>
        <v/>
      </c>
      <c r="P75" s="404" t="str">
        <f t="shared" si="160"/>
        <v/>
      </c>
      <c r="Q75" s="404" t="str">
        <f t="shared" si="161"/>
        <v/>
      </c>
      <c r="R75" s="404" t="str">
        <f t="shared" si="162"/>
        <v/>
      </c>
      <c r="S75" s="404" t="str">
        <f t="shared" si="163"/>
        <v/>
      </c>
      <c r="T75" s="404" t="str">
        <f t="shared" si="164"/>
        <v/>
      </c>
      <c r="U75" s="404" t="str">
        <f t="shared" si="165"/>
        <v/>
      </c>
      <c r="V75" s="404" t="str">
        <f t="shared" si="166"/>
        <v/>
      </c>
      <c r="W75" s="404" t="str">
        <f t="shared" si="167"/>
        <v/>
      </c>
      <c r="X75" s="404" t="str">
        <f t="shared" si="168"/>
        <v/>
      </c>
      <c r="Y75" s="458" t="str">
        <f t="shared" si="172"/>
        <v/>
      </c>
      <c r="Z75" s="343" t="str">
        <f t="shared" si="173"/>
        <v/>
      </c>
      <c r="AA75" s="370" t="str">
        <f t="shared" si="174"/>
        <v/>
      </c>
      <c r="AB75" s="384"/>
      <c r="AC75" s="370" t="str">
        <f>IF(ISNUMBER(AB75),VLOOKUP(AB75,[4]!EUTC_Product_nr.,3,FALSE),"")</f>
        <v/>
      </c>
      <c r="AD75" s="188" t="str">
        <f>IF(AH75="",IF(AG75="------------------","",IF(ISERROR(VLOOKUP(AG75,'[4] eingetragene Codes (Homepage)'!SpezEingetr,2,FALSE)),"neue Spezif.","s.Prod.: "&amp;RIGHT("00000"&amp;VLOOKUP(AG75,'[4] eingetragene Codes (Homepage)'!SpezEingetr,2,FALSE),6))),"Spez s.ob "&amp;AH75)</f>
        <v/>
      </c>
      <c r="AE75" s="190" t="str">
        <f t="shared" si="175"/>
        <v/>
      </c>
      <c r="AF75" s="191" t="str">
        <f>IF(AD75="","",IF(LEFT(AD75,9)="neue Spez",IF(ISERROR(VLOOKUP(AE75,'[4] eingetragene Codes (Homepage)'!$Z$26:$Z$805,1,FALSE)),"OK","PC Falsch"),"Falsch"))</f>
        <v/>
      </c>
      <c r="AG75" s="192" t="str">
        <f t="shared" si="176"/>
        <v>------------------</v>
      </c>
      <c r="AH75" s="189" t="str">
        <f>IF(AG75="------------------","",IF(ISERROR(VLOOKUP(AG75,AG$5:AL74,1,FALSE)),"","= Zeile "&amp;(VLOOKUP(AG75,AG$5:AL74,6,FALSE)+5)))</f>
        <v/>
      </c>
      <c r="AI75" s="349" t="str">
        <f>IF(Y75="","",IF(ISERROR(VLOOKUP(TEXT(Y75,"000000"),eingetragenePC,1,FALSE)),IF(ISNUMBER(VLOOKUP(Y77,Y$4:Y74,1,FALSE)),"Nr.s.oben","ok"),"Nr.eingetragen"))</f>
        <v/>
      </c>
      <c r="AJ75" s="65" t="str">
        <f t="shared" si="177"/>
        <v/>
      </c>
      <c r="AK75" s="2" t="str">
        <f t="shared" si="178"/>
        <v/>
      </c>
      <c r="AL75" s="162">
        <f t="shared" si="169"/>
        <v>58</v>
      </c>
      <c r="AN75" s="303"/>
      <c r="AO75" s="291"/>
      <c r="AP75" s="90"/>
      <c r="AQ75" s="292"/>
      <c r="AR75" s="292"/>
      <c r="AS75" s="292"/>
      <c r="AT75" s="292"/>
      <c r="AU75" s="292"/>
      <c r="AV75" s="292"/>
      <c r="AW75" s="292"/>
      <c r="AX75" s="292"/>
      <c r="AY75" s="292"/>
      <c r="AZ75" s="292"/>
      <c r="BA75" s="292"/>
      <c r="BB75" s="292"/>
      <c r="BC75" s="292"/>
      <c r="BD75" s="292"/>
      <c r="BE75" s="292"/>
      <c r="BF75" s="292"/>
      <c r="BG75" s="292"/>
      <c r="BH75" s="293"/>
      <c r="BI75" s="292"/>
      <c r="BJ75" s="289"/>
      <c r="BK75" s="294"/>
      <c r="BL75" s="295"/>
    </row>
    <row r="76" spans="1:64" x14ac:dyDescent="0.3">
      <c r="A76" s="340" t="str">
        <f t="shared" si="170"/>
        <v/>
      </c>
      <c r="B76" s="341" t="str">
        <f t="shared" si="171"/>
        <v/>
      </c>
      <c r="C76" s="342"/>
      <c r="D76" s="342"/>
      <c r="E76" s="342"/>
      <c r="F76" s="404" t="str">
        <f t="shared" si="150"/>
        <v/>
      </c>
      <c r="G76" s="404" t="str">
        <f t="shared" si="151"/>
        <v/>
      </c>
      <c r="H76" s="404" t="str">
        <f t="shared" si="152"/>
        <v/>
      </c>
      <c r="I76" s="404" t="str">
        <f t="shared" si="153"/>
        <v/>
      </c>
      <c r="J76" s="404" t="str">
        <f t="shared" si="154"/>
        <v/>
      </c>
      <c r="K76" s="404" t="str">
        <f t="shared" si="155"/>
        <v/>
      </c>
      <c r="L76" s="404" t="str">
        <f t="shared" si="156"/>
        <v/>
      </c>
      <c r="M76" s="404" t="str">
        <f t="shared" si="157"/>
        <v/>
      </c>
      <c r="N76" s="404" t="str">
        <f t="shared" si="158"/>
        <v/>
      </c>
      <c r="O76" s="404" t="str">
        <f t="shared" si="159"/>
        <v/>
      </c>
      <c r="P76" s="404" t="str">
        <f t="shared" si="160"/>
        <v/>
      </c>
      <c r="Q76" s="404" t="str">
        <f t="shared" si="161"/>
        <v/>
      </c>
      <c r="R76" s="404" t="str">
        <f t="shared" si="162"/>
        <v/>
      </c>
      <c r="S76" s="404" t="str">
        <f t="shared" si="163"/>
        <v/>
      </c>
      <c r="T76" s="404" t="str">
        <f t="shared" si="164"/>
        <v/>
      </c>
      <c r="U76" s="404" t="str">
        <f t="shared" si="165"/>
        <v/>
      </c>
      <c r="V76" s="404" t="str">
        <f t="shared" si="166"/>
        <v/>
      </c>
      <c r="W76" s="404" t="str">
        <f t="shared" si="167"/>
        <v/>
      </c>
      <c r="X76" s="404" t="str">
        <f t="shared" si="168"/>
        <v/>
      </c>
      <c r="Y76" s="458" t="str">
        <f t="shared" si="172"/>
        <v/>
      </c>
      <c r="Z76" s="343" t="str">
        <f t="shared" si="173"/>
        <v/>
      </c>
      <c r="AA76" s="370" t="str">
        <f t="shared" si="174"/>
        <v/>
      </c>
      <c r="AB76" s="384"/>
      <c r="AC76" s="370" t="str">
        <f>IF(ISNUMBER(AB76),VLOOKUP(AB76,[4]!EUTC_Product_nr.,3,FALSE),"")</f>
        <v/>
      </c>
      <c r="AD76" s="188" t="str">
        <f>IF(AH76="",IF(AG76="------------------","",IF(ISERROR(VLOOKUP(AG76,'[4] eingetragene Codes (Homepage)'!SpezEingetr,2,FALSE)),"neue Spezif.","s.Prod.: "&amp;RIGHT("00000"&amp;VLOOKUP(AG76,'[4] eingetragene Codes (Homepage)'!SpezEingetr,2,FALSE),6))),"Spez s.ob "&amp;AH76)</f>
        <v/>
      </c>
      <c r="AE76" s="190" t="str">
        <f t="shared" si="175"/>
        <v/>
      </c>
      <c r="AF76" s="191" t="str">
        <f>IF(AD76="","",IF(LEFT(AD76,9)="neue Spez",IF(ISERROR(VLOOKUP(AE76,'[4] eingetragene Codes (Homepage)'!$Z$26:$Z$805,1,FALSE)),"OK","PC Falsch"),"Falsch"))</f>
        <v/>
      </c>
      <c r="AG76" s="192" t="str">
        <f t="shared" si="176"/>
        <v>------------------</v>
      </c>
      <c r="AH76" s="189" t="str">
        <f>IF(AG76="------------------","",IF(ISERROR(VLOOKUP(AG76,AG$5:AL75,1,FALSE)),"","= Zeile "&amp;(VLOOKUP(AG76,AG$5:AL75,6,FALSE)+5)))</f>
        <v/>
      </c>
      <c r="AI76" s="349" t="str">
        <f>IF(Y76="","",IF(ISERROR(VLOOKUP(TEXT(Y76,"000000"),eingetragenePC,1,FALSE)),IF(ISNUMBER(VLOOKUP(Y78,Y$4:Y75,1,FALSE)),"Nr.s.oben","ok"),"Nr.eingetragen"))</f>
        <v/>
      </c>
      <c r="AJ76" s="65" t="str">
        <f t="shared" si="177"/>
        <v/>
      </c>
      <c r="AK76" s="2" t="str">
        <f t="shared" si="178"/>
        <v/>
      </c>
      <c r="AL76" s="162">
        <f t="shared" si="169"/>
        <v>59</v>
      </c>
      <c r="AN76" s="303"/>
      <c r="AO76" s="291"/>
      <c r="AP76" s="90"/>
      <c r="AQ76" s="292"/>
      <c r="AR76" s="292"/>
      <c r="AS76" s="292"/>
      <c r="AT76" s="292"/>
      <c r="AU76" s="292"/>
      <c r="AV76" s="292"/>
      <c r="AW76" s="292"/>
      <c r="AX76" s="292"/>
      <c r="AY76" s="292"/>
      <c r="AZ76" s="292"/>
      <c r="BA76" s="292"/>
      <c r="BB76" s="292"/>
      <c r="BC76" s="292"/>
      <c r="BD76" s="292"/>
      <c r="BE76" s="292"/>
      <c r="BF76" s="292"/>
      <c r="BG76" s="292"/>
      <c r="BH76" s="293"/>
      <c r="BI76" s="292"/>
      <c r="BJ76" s="289"/>
      <c r="BK76" s="294"/>
      <c r="BL76" s="295"/>
    </row>
    <row r="77" spans="1:64" x14ac:dyDescent="0.3">
      <c r="A77" s="340" t="str">
        <f t="shared" si="170"/>
        <v/>
      </c>
      <c r="B77" s="341" t="str">
        <f t="shared" si="171"/>
        <v/>
      </c>
      <c r="C77" s="342"/>
      <c r="D77" s="342"/>
      <c r="E77" s="342"/>
      <c r="F77" s="404" t="str">
        <f t="shared" si="150"/>
        <v/>
      </c>
      <c r="G77" s="404" t="str">
        <f t="shared" si="151"/>
        <v/>
      </c>
      <c r="H77" s="404" t="str">
        <f t="shared" si="152"/>
        <v/>
      </c>
      <c r="I77" s="404" t="str">
        <f t="shared" si="153"/>
        <v/>
      </c>
      <c r="J77" s="404" t="str">
        <f t="shared" si="154"/>
        <v/>
      </c>
      <c r="K77" s="404" t="str">
        <f t="shared" si="155"/>
        <v/>
      </c>
      <c r="L77" s="404" t="str">
        <f t="shared" si="156"/>
        <v/>
      </c>
      <c r="M77" s="404" t="str">
        <f t="shared" si="157"/>
        <v/>
      </c>
      <c r="N77" s="404" t="str">
        <f t="shared" si="158"/>
        <v/>
      </c>
      <c r="O77" s="404" t="str">
        <f t="shared" si="159"/>
        <v/>
      </c>
      <c r="P77" s="404" t="str">
        <f t="shared" si="160"/>
        <v/>
      </c>
      <c r="Q77" s="404" t="str">
        <f t="shared" si="161"/>
        <v/>
      </c>
      <c r="R77" s="404" t="str">
        <f t="shared" si="162"/>
        <v/>
      </c>
      <c r="S77" s="404" t="str">
        <f t="shared" si="163"/>
        <v/>
      </c>
      <c r="T77" s="404" t="str">
        <f t="shared" si="164"/>
        <v/>
      </c>
      <c r="U77" s="404" t="str">
        <f t="shared" si="165"/>
        <v/>
      </c>
      <c r="V77" s="404" t="str">
        <f t="shared" si="166"/>
        <v/>
      </c>
      <c r="W77" s="404" t="str">
        <f t="shared" si="167"/>
        <v/>
      </c>
      <c r="X77" s="404" t="str">
        <f t="shared" si="168"/>
        <v/>
      </c>
      <c r="Y77" s="458" t="str">
        <f t="shared" si="172"/>
        <v/>
      </c>
      <c r="Z77" s="343" t="str">
        <f t="shared" si="173"/>
        <v/>
      </c>
      <c r="AA77" s="370" t="str">
        <f t="shared" si="174"/>
        <v/>
      </c>
      <c r="AB77" s="384"/>
      <c r="AC77" s="370" t="str">
        <f>IF(ISNUMBER(AB77),VLOOKUP(AB77,[4]!EUTC_Product_nr.,3,FALSE),"")</f>
        <v/>
      </c>
      <c r="AD77" s="188" t="str">
        <f>IF(AH77="",IF(AG77="------------------","",IF(ISERROR(VLOOKUP(AG77,'[4] eingetragene Codes (Homepage)'!SpezEingetr,2,FALSE)),"neue Spezif.","s.Prod.: "&amp;RIGHT("00000"&amp;VLOOKUP(AG77,'[4] eingetragene Codes (Homepage)'!SpezEingetr,2,FALSE),6))),"Spez s.ob "&amp;AH77)</f>
        <v/>
      </c>
      <c r="AE77" s="190" t="str">
        <f t="shared" si="175"/>
        <v/>
      </c>
      <c r="AF77" s="191" t="str">
        <f>IF(AD77="","",IF(LEFT(AD77,9)="neue Spez",IF(ISERROR(VLOOKUP(AE77,'[4] eingetragene Codes (Homepage)'!$Z$26:$Z$805,1,FALSE)),"OK","PC Falsch"),"Falsch"))</f>
        <v/>
      </c>
      <c r="AG77" s="192" t="str">
        <f t="shared" si="176"/>
        <v>------------------</v>
      </c>
      <c r="AH77" s="189" t="str">
        <f>IF(AG77="------------------","",IF(ISERROR(VLOOKUP(AG77,AG$5:AL76,1,FALSE)),"","= Zeile "&amp;(VLOOKUP(AG77,AG$5:AL76,6,FALSE)+5)))</f>
        <v/>
      </c>
      <c r="AI77" s="349" t="str">
        <f>IF(Y77="","",IF(ISERROR(VLOOKUP(TEXT(Y77,"000000"),eingetragenePC,1,FALSE)),IF(ISNUMBER(VLOOKUP(Y79,Y$4:Y76,1,FALSE)),"Nr.s.oben","ok"),"Nr.eingetragen"))</f>
        <v/>
      </c>
      <c r="AJ77" s="65" t="str">
        <f t="shared" si="177"/>
        <v/>
      </c>
      <c r="AK77" s="2" t="str">
        <f t="shared" si="178"/>
        <v/>
      </c>
      <c r="AL77" s="162">
        <f t="shared" si="169"/>
        <v>60</v>
      </c>
      <c r="AN77" s="303"/>
      <c r="AO77" s="291"/>
      <c r="AP77" s="90"/>
      <c r="AQ77" s="292"/>
      <c r="AR77" s="292"/>
      <c r="AS77" s="292"/>
      <c r="AT77" s="292"/>
      <c r="AU77" s="292"/>
      <c r="AV77" s="292"/>
      <c r="AW77" s="292"/>
      <c r="AX77" s="292"/>
      <c r="AY77" s="292"/>
      <c r="AZ77" s="292"/>
      <c r="BA77" s="292"/>
      <c r="BB77" s="292"/>
      <c r="BC77" s="292"/>
      <c r="BD77" s="292"/>
      <c r="BE77" s="292"/>
      <c r="BF77" s="292"/>
      <c r="BG77" s="292"/>
      <c r="BH77" s="293"/>
      <c r="BI77" s="292"/>
      <c r="BJ77" s="289"/>
      <c r="BK77" s="294"/>
      <c r="BL77" s="295"/>
    </row>
    <row r="78" spans="1:64" x14ac:dyDescent="0.3">
      <c r="A78" s="340" t="str">
        <f t="shared" si="170"/>
        <v/>
      </c>
      <c r="B78" s="341" t="str">
        <f t="shared" si="171"/>
        <v/>
      </c>
      <c r="C78" s="342"/>
      <c r="D78" s="342"/>
      <c r="E78" s="342"/>
      <c r="F78" s="404" t="str">
        <f t="shared" si="150"/>
        <v/>
      </c>
      <c r="G78" s="404" t="str">
        <f t="shared" si="151"/>
        <v/>
      </c>
      <c r="H78" s="404" t="str">
        <f t="shared" si="152"/>
        <v/>
      </c>
      <c r="I78" s="404" t="str">
        <f t="shared" si="153"/>
        <v/>
      </c>
      <c r="J78" s="404" t="str">
        <f t="shared" si="154"/>
        <v/>
      </c>
      <c r="K78" s="404" t="str">
        <f t="shared" si="155"/>
        <v/>
      </c>
      <c r="L78" s="404" t="str">
        <f t="shared" si="156"/>
        <v/>
      </c>
      <c r="M78" s="404" t="str">
        <f t="shared" si="157"/>
        <v/>
      </c>
      <c r="N78" s="404" t="str">
        <f t="shared" si="158"/>
        <v/>
      </c>
      <c r="O78" s="404" t="str">
        <f t="shared" si="159"/>
        <v/>
      </c>
      <c r="P78" s="404" t="str">
        <f t="shared" si="160"/>
        <v/>
      </c>
      <c r="Q78" s="404" t="str">
        <f t="shared" si="161"/>
        <v/>
      </c>
      <c r="R78" s="404" t="str">
        <f t="shared" si="162"/>
        <v/>
      </c>
      <c r="S78" s="404" t="str">
        <f t="shared" si="163"/>
        <v/>
      </c>
      <c r="T78" s="404" t="str">
        <f t="shared" si="164"/>
        <v/>
      </c>
      <c r="U78" s="404" t="str">
        <f t="shared" si="165"/>
        <v/>
      </c>
      <c r="V78" s="404" t="str">
        <f t="shared" si="166"/>
        <v/>
      </c>
      <c r="W78" s="404" t="str">
        <f t="shared" si="167"/>
        <v/>
      </c>
      <c r="X78" s="404" t="str">
        <f t="shared" si="168"/>
        <v/>
      </c>
      <c r="Y78" s="458" t="str">
        <f t="shared" si="172"/>
        <v/>
      </c>
      <c r="Z78" s="343" t="str">
        <f t="shared" si="173"/>
        <v/>
      </c>
      <c r="AA78" s="370" t="str">
        <f t="shared" si="174"/>
        <v/>
      </c>
      <c r="AB78" s="384"/>
      <c r="AC78" s="370" t="str">
        <f>IF(ISNUMBER(AB78),VLOOKUP(AB78,[4]!EUTC_Product_nr.,3,FALSE),"")</f>
        <v/>
      </c>
      <c r="AD78" s="188" t="str">
        <f>IF(AH78="",IF(AG78="------------------","",IF(ISERROR(VLOOKUP(AG78,'[4] eingetragene Codes (Homepage)'!SpezEingetr,2,FALSE)),"neue Spezif.","s.Prod.: "&amp;RIGHT("00000"&amp;VLOOKUP(AG78,'[4] eingetragene Codes (Homepage)'!SpezEingetr,2,FALSE),6))),"Spez s.ob "&amp;AH78)</f>
        <v/>
      </c>
      <c r="AE78" s="190" t="str">
        <f t="shared" si="175"/>
        <v/>
      </c>
      <c r="AF78" s="191" t="str">
        <f>IF(AD78="","",IF(LEFT(AD78,9)="neue Spez",IF(ISERROR(VLOOKUP(AE78,'[4] eingetragene Codes (Homepage)'!$Z$26:$Z$805,1,FALSE)),"OK","PC Falsch"),"Falsch"))</f>
        <v/>
      </c>
      <c r="AG78" s="192" t="str">
        <f t="shared" si="176"/>
        <v>------------------</v>
      </c>
      <c r="AH78" s="189" t="str">
        <f>IF(AG78="------------------","",IF(ISERROR(VLOOKUP(AG78,AG$5:AL77,1,FALSE)),"","= Zeile "&amp;(VLOOKUP(AG78,AG$5:AL77,6,FALSE)+5)))</f>
        <v/>
      </c>
      <c r="AI78" s="349" t="str">
        <f>IF(Y78="","",IF(ISERROR(VLOOKUP(TEXT(Y78,"000000"),eingetragenePC,1,FALSE)),IF(ISNUMBER(VLOOKUP(Y80,Y$4:Y77,1,FALSE)),"Nr.s.oben","ok"),"Nr.eingetragen"))</f>
        <v/>
      </c>
      <c r="AJ78" s="65" t="str">
        <f t="shared" si="177"/>
        <v/>
      </c>
      <c r="AK78" s="2" t="str">
        <f t="shared" si="178"/>
        <v/>
      </c>
      <c r="AL78" s="162">
        <f t="shared" si="169"/>
        <v>61</v>
      </c>
      <c r="AN78" s="303"/>
      <c r="AO78" s="291"/>
      <c r="AP78" s="90"/>
      <c r="AQ78" s="292"/>
      <c r="AR78" s="292"/>
      <c r="AS78" s="292"/>
      <c r="AT78" s="292"/>
      <c r="AU78" s="292"/>
      <c r="AV78" s="292"/>
      <c r="AW78" s="292"/>
      <c r="AX78" s="292"/>
      <c r="AY78" s="292"/>
      <c r="AZ78" s="292"/>
      <c r="BA78" s="292"/>
      <c r="BB78" s="292"/>
      <c r="BC78" s="292"/>
      <c r="BD78" s="292"/>
      <c r="BE78" s="292"/>
      <c r="BF78" s="292"/>
      <c r="BG78" s="292"/>
      <c r="BH78" s="293"/>
      <c r="BI78" s="292"/>
      <c r="BJ78" s="289"/>
      <c r="BK78" s="294"/>
      <c r="BL78" s="295"/>
    </row>
    <row r="79" spans="1:64" x14ac:dyDescent="0.3">
      <c r="A79" s="340" t="str">
        <f t="shared" si="170"/>
        <v/>
      </c>
      <c r="B79" s="341" t="str">
        <f t="shared" si="171"/>
        <v/>
      </c>
      <c r="C79" s="342"/>
      <c r="D79" s="342"/>
      <c r="E79" s="342"/>
      <c r="F79" s="404" t="str">
        <f t="shared" si="150"/>
        <v/>
      </c>
      <c r="G79" s="404" t="str">
        <f t="shared" si="151"/>
        <v/>
      </c>
      <c r="H79" s="404" t="str">
        <f t="shared" si="152"/>
        <v/>
      </c>
      <c r="I79" s="404" t="str">
        <f t="shared" si="153"/>
        <v/>
      </c>
      <c r="J79" s="404" t="str">
        <f t="shared" si="154"/>
        <v/>
      </c>
      <c r="K79" s="404" t="str">
        <f t="shared" si="155"/>
        <v/>
      </c>
      <c r="L79" s="404" t="str">
        <f t="shared" si="156"/>
        <v/>
      </c>
      <c r="M79" s="404" t="str">
        <f t="shared" si="157"/>
        <v/>
      </c>
      <c r="N79" s="404" t="str">
        <f t="shared" si="158"/>
        <v/>
      </c>
      <c r="O79" s="404" t="str">
        <f t="shared" si="159"/>
        <v/>
      </c>
      <c r="P79" s="404" t="str">
        <f t="shared" si="160"/>
        <v/>
      </c>
      <c r="Q79" s="404" t="str">
        <f t="shared" si="161"/>
        <v/>
      </c>
      <c r="R79" s="404" t="str">
        <f t="shared" si="162"/>
        <v/>
      </c>
      <c r="S79" s="404" t="str">
        <f t="shared" si="163"/>
        <v/>
      </c>
      <c r="T79" s="404" t="str">
        <f t="shared" si="164"/>
        <v/>
      </c>
      <c r="U79" s="404" t="str">
        <f t="shared" si="165"/>
        <v/>
      </c>
      <c r="V79" s="404" t="str">
        <f t="shared" si="166"/>
        <v/>
      </c>
      <c r="W79" s="404" t="str">
        <f t="shared" si="167"/>
        <v/>
      </c>
      <c r="X79" s="404" t="str">
        <f t="shared" si="168"/>
        <v/>
      </c>
      <c r="Y79" s="458" t="str">
        <f t="shared" si="172"/>
        <v/>
      </c>
      <c r="Z79" s="343" t="str">
        <f t="shared" si="173"/>
        <v/>
      </c>
      <c r="AA79" s="370" t="str">
        <f t="shared" si="174"/>
        <v/>
      </c>
      <c r="AB79" s="384"/>
      <c r="AC79" s="370" t="str">
        <f>IF(ISNUMBER(AB79),VLOOKUP(AB79,[4]!EUTC_Product_nr.,3,FALSE),"")</f>
        <v/>
      </c>
      <c r="AD79" s="188" t="str">
        <f>IF(AH79="",IF(AG79="------------------","",IF(ISERROR(VLOOKUP(AG79,'[4] eingetragene Codes (Homepage)'!SpezEingetr,2,FALSE)),"neue Spezif.","s.Prod.: "&amp;RIGHT("00000"&amp;VLOOKUP(AG79,'[4] eingetragene Codes (Homepage)'!SpezEingetr,2,FALSE),6))),"Spez s.ob "&amp;AH79)</f>
        <v/>
      </c>
      <c r="AE79" s="190" t="str">
        <f t="shared" si="175"/>
        <v/>
      </c>
      <c r="AF79" s="191" t="str">
        <f>IF(AD79="","",IF(LEFT(AD79,9)="neue Spez",IF(ISERROR(VLOOKUP(AE79,'[4] eingetragene Codes (Homepage)'!$Z$26:$Z$805,1,FALSE)),"OK","PC Falsch"),"Falsch"))</f>
        <v/>
      </c>
      <c r="AG79" s="192" t="str">
        <f t="shared" si="176"/>
        <v>------------------</v>
      </c>
      <c r="AH79" s="189" t="str">
        <f>IF(AG79="------------------","",IF(ISERROR(VLOOKUP(AG79,AG$5:AL78,1,FALSE)),"","= Zeile "&amp;(VLOOKUP(AG79,AG$5:AL78,6,FALSE)+5)))</f>
        <v/>
      </c>
      <c r="AI79" s="349" t="str">
        <f>IF(Y79="","",IF(ISERROR(VLOOKUP(TEXT(Y79,"000000"),eingetragenePC,1,FALSE)),IF(ISNUMBER(VLOOKUP(Y81,Y$4:Y78,1,FALSE)),"Nr.s.oben","ok"),"Nr.eingetragen"))</f>
        <v/>
      </c>
      <c r="AJ79" s="65" t="str">
        <f t="shared" si="177"/>
        <v/>
      </c>
      <c r="AK79" s="2" t="str">
        <f t="shared" si="178"/>
        <v/>
      </c>
      <c r="AL79" s="162">
        <f t="shared" si="169"/>
        <v>62</v>
      </c>
      <c r="AN79" s="303"/>
      <c r="AO79" s="291"/>
      <c r="AP79" s="90"/>
      <c r="AQ79" s="292"/>
      <c r="AR79" s="292"/>
      <c r="AS79" s="292"/>
      <c r="AT79" s="292"/>
      <c r="AU79" s="292"/>
      <c r="AV79" s="292"/>
      <c r="AW79" s="292"/>
      <c r="AX79" s="292"/>
      <c r="AY79" s="292"/>
      <c r="AZ79" s="292"/>
      <c r="BA79" s="292"/>
      <c r="BB79" s="292"/>
      <c r="BC79" s="292"/>
      <c r="BD79" s="292"/>
      <c r="BE79" s="292"/>
      <c r="BF79" s="292"/>
      <c r="BG79" s="292"/>
      <c r="BH79" s="293"/>
      <c r="BI79" s="292"/>
      <c r="BJ79" s="289"/>
      <c r="BK79" s="294"/>
      <c r="BL79" s="295"/>
    </row>
    <row r="80" spans="1:64" x14ac:dyDescent="0.3">
      <c r="A80" s="340" t="str">
        <f t="shared" si="170"/>
        <v/>
      </c>
      <c r="B80" s="341" t="str">
        <f t="shared" si="171"/>
        <v/>
      </c>
      <c r="C80" s="342"/>
      <c r="D80" s="342"/>
      <c r="E80" s="342"/>
      <c r="F80" s="404" t="str">
        <f t="shared" si="150"/>
        <v/>
      </c>
      <c r="G80" s="404" t="str">
        <f t="shared" si="151"/>
        <v/>
      </c>
      <c r="H80" s="404" t="str">
        <f t="shared" si="152"/>
        <v/>
      </c>
      <c r="I80" s="404" t="str">
        <f t="shared" si="153"/>
        <v/>
      </c>
      <c r="J80" s="404" t="str">
        <f t="shared" si="154"/>
        <v/>
      </c>
      <c r="K80" s="404" t="str">
        <f t="shared" si="155"/>
        <v/>
      </c>
      <c r="L80" s="404" t="str">
        <f t="shared" si="156"/>
        <v/>
      </c>
      <c r="M80" s="404" t="str">
        <f t="shared" si="157"/>
        <v/>
      </c>
      <c r="N80" s="404" t="str">
        <f t="shared" si="158"/>
        <v/>
      </c>
      <c r="O80" s="404" t="str">
        <f t="shared" si="159"/>
        <v/>
      </c>
      <c r="P80" s="404" t="str">
        <f t="shared" si="160"/>
        <v/>
      </c>
      <c r="Q80" s="404" t="str">
        <f t="shared" si="161"/>
        <v/>
      </c>
      <c r="R80" s="404" t="str">
        <f t="shared" si="162"/>
        <v/>
      </c>
      <c r="S80" s="404" t="str">
        <f t="shared" si="163"/>
        <v/>
      </c>
      <c r="T80" s="404" t="str">
        <f t="shared" si="164"/>
        <v/>
      </c>
      <c r="U80" s="404" t="str">
        <f t="shared" si="165"/>
        <v/>
      </c>
      <c r="V80" s="404" t="str">
        <f t="shared" si="166"/>
        <v/>
      </c>
      <c r="W80" s="404" t="str">
        <f t="shared" si="167"/>
        <v/>
      </c>
      <c r="X80" s="404" t="str">
        <f t="shared" si="168"/>
        <v/>
      </c>
      <c r="Y80" s="458" t="str">
        <f t="shared" si="172"/>
        <v/>
      </c>
      <c r="Z80" s="343" t="str">
        <f t="shared" si="173"/>
        <v/>
      </c>
      <c r="AA80" s="370" t="str">
        <f t="shared" si="174"/>
        <v/>
      </c>
      <c r="AB80" s="384"/>
      <c r="AC80" s="370" t="str">
        <f>IF(ISNUMBER(AB80),VLOOKUP(AB80,[4]!EUTC_Product_nr.,3,FALSE),"")</f>
        <v/>
      </c>
      <c r="AD80" s="188" t="str">
        <f>IF(AH80="",IF(AG80="------------------","",IF(ISERROR(VLOOKUP(AG80,'[4] eingetragene Codes (Homepage)'!SpezEingetr,2,FALSE)),"neue Spezif.","s.Prod.: "&amp;RIGHT("00000"&amp;VLOOKUP(AG80,'[4] eingetragene Codes (Homepage)'!SpezEingetr,2,FALSE),6))),"Spez s.ob "&amp;AH80)</f>
        <v/>
      </c>
      <c r="AE80" s="190" t="str">
        <f t="shared" si="175"/>
        <v/>
      </c>
      <c r="AF80" s="191" t="str">
        <f>IF(AD80="","",IF(LEFT(AD80,9)="neue Spez",IF(ISERROR(VLOOKUP(AE80,'[4] eingetragene Codes (Homepage)'!$Z$26:$Z$805,1,FALSE)),"OK","PC Falsch"),"Falsch"))</f>
        <v/>
      </c>
      <c r="AG80" s="192" t="str">
        <f t="shared" si="176"/>
        <v>------------------</v>
      </c>
      <c r="AH80" s="189" t="str">
        <f>IF(AG80="------------------","",IF(ISERROR(VLOOKUP(AG80,AG$5:AL79,1,FALSE)),"","= Zeile "&amp;(VLOOKUP(AG80,AG$5:AL79,6,FALSE)+5)))</f>
        <v/>
      </c>
      <c r="AI80" s="349" t="str">
        <f>IF(Y80="","",IF(ISERROR(VLOOKUP(TEXT(Y80,"000000"),eingetragenePC,1,FALSE)),IF(ISNUMBER(VLOOKUP(Y82,Y$4:Y79,1,FALSE)),"Nr.s.oben","ok"),"Nr.eingetragen"))</f>
        <v/>
      </c>
      <c r="AJ80" s="65" t="str">
        <f t="shared" si="177"/>
        <v/>
      </c>
      <c r="AK80" s="2" t="str">
        <f t="shared" si="178"/>
        <v/>
      </c>
      <c r="AL80" s="162">
        <f t="shared" si="169"/>
        <v>63</v>
      </c>
      <c r="AN80" s="303"/>
      <c r="AO80" s="291"/>
      <c r="AP80" s="90"/>
      <c r="AQ80" s="292"/>
      <c r="AR80" s="292"/>
      <c r="AS80" s="292"/>
      <c r="AT80" s="292"/>
      <c r="AU80" s="292"/>
      <c r="AV80" s="292"/>
      <c r="AW80" s="292"/>
      <c r="AX80" s="292"/>
      <c r="AY80" s="292"/>
      <c r="AZ80" s="292"/>
      <c r="BA80" s="292"/>
      <c r="BB80" s="292"/>
      <c r="BC80" s="292"/>
      <c r="BD80" s="292"/>
      <c r="BE80" s="292"/>
      <c r="BF80" s="292"/>
      <c r="BG80" s="292"/>
      <c r="BH80" s="293"/>
      <c r="BI80" s="292"/>
      <c r="BJ80" s="289"/>
      <c r="BK80" s="294"/>
      <c r="BL80" s="295"/>
    </row>
    <row r="81" spans="1:64" x14ac:dyDescent="0.3">
      <c r="A81" s="340" t="str">
        <f t="shared" si="170"/>
        <v/>
      </c>
      <c r="B81" s="341" t="str">
        <f t="shared" si="171"/>
        <v/>
      </c>
      <c r="C81" s="342"/>
      <c r="D81" s="342"/>
      <c r="E81" s="342"/>
      <c r="F81" s="404" t="str">
        <f t="shared" si="150"/>
        <v/>
      </c>
      <c r="G81" s="404" t="str">
        <f t="shared" si="151"/>
        <v/>
      </c>
      <c r="H81" s="404" t="str">
        <f t="shared" si="152"/>
        <v/>
      </c>
      <c r="I81" s="404" t="str">
        <f t="shared" si="153"/>
        <v/>
      </c>
      <c r="J81" s="404" t="str">
        <f t="shared" si="154"/>
        <v/>
      </c>
      <c r="K81" s="404" t="str">
        <f t="shared" si="155"/>
        <v/>
      </c>
      <c r="L81" s="404" t="str">
        <f t="shared" si="156"/>
        <v/>
      </c>
      <c r="M81" s="404" t="str">
        <f t="shared" si="157"/>
        <v/>
      </c>
      <c r="N81" s="404" t="str">
        <f t="shared" si="158"/>
        <v/>
      </c>
      <c r="O81" s="404" t="str">
        <f t="shared" si="159"/>
        <v/>
      </c>
      <c r="P81" s="404" t="str">
        <f t="shared" si="160"/>
        <v/>
      </c>
      <c r="Q81" s="404" t="str">
        <f t="shared" si="161"/>
        <v/>
      </c>
      <c r="R81" s="404" t="str">
        <f t="shared" si="162"/>
        <v/>
      </c>
      <c r="S81" s="404" t="str">
        <f t="shared" si="163"/>
        <v/>
      </c>
      <c r="T81" s="404" t="str">
        <f t="shared" si="164"/>
        <v/>
      </c>
      <c r="U81" s="404" t="str">
        <f t="shared" si="165"/>
        <v/>
      </c>
      <c r="V81" s="404" t="str">
        <f t="shared" si="166"/>
        <v/>
      </c>
      <c r="W81" s="404" t="str">
        <f t="shared" si="167"/>
        <v/>
      </c>
      <c r="X81" s="404" t="str">
        <f t="shared" si="168"/>
        <v/>
      </c>
      <c r="Y81" s="458" t="str">
        <f t="shared" si="172"/>
        <v/>
      </c>
      <c r="Z81" s="343" t="str">
        <f t="shared" si="173"/>
        <v/>
      </c>
      <c r="AA81" s="370" t="str">
        <f t="shared" si="174"/>
        <v/>
      </c>
      <c r="AB81" s="384"/>
      <c r="AC81" s="370" t="str">
        <f>IF(ISNUMBER(AB81),VLOOKUP(AB81,[4]!EUTC_Product_nr.,3,FALSE),"")</f>
        <v/>
      </c>
      <c r="AD81" s="188" t="str">
        <f>IF(AH81="",IF(AG81="------------------","",IF(ISERROR(VLOOKUP(AG81,'[4] eingetragene Codes (Homepage)'!SpezEingetr,2,FALSE)),"neue Spezif.","s.Prod.: "&amp;RIGHT("00000"&amp;VLOOKUP(AG81,'[4] eingetragene Codes (Homepage)'!SpezEingetr,2,FALSE),6))),"Spez s.ob "&amp;AH81)</f>
        <v/>
      </c>
      <c r="AE81" s="190" t="str">
        <f t="shared" si="175"/>
        <v/>
      </c>
      <c r="AF81" s="191" t="str">
        <f>IF(AD81="","",IF(LEFT(AD81,9)="neue Spez",IF(ISERROR(VLOOKUP(AE81,'[4] eingetragene Codes (Homepage)'!$Z$26:$Z$805,1,FALSE)),"OK","PC Falsch"),"Falsch"))</f>
        <v/>
      </c>
      <c r="AG81" s="192" t="str">
        <f t="shared" si="176"/>
        <v>------------------</v>
      </c>
      <c r="AH81" s="189" t="str">
        <f>IF(AG81="------------------","",IF(ISERROR(VLOOKUP(AG81,AG$5:AL80,1,FALSE)),"","= Zeile "&amp;(VLOOKUP(AG81,AG$5:AL80,6,FALSE)+5)))</f>
        <v/>
      </c>
      <c r="AI81" s="349" t="str">
        <f>IF(Y81="","",IF(ISERROR(VLOOKUP(TEXT(Y81,"000000"),eingetragenePC,1,FALSE)),IF(ISNUMBER(VLOOKUP(Y83,Y$4:Y80,1,FALSE)),"Nr.s.oben","ok"),"Nr.eingetragen"))</f>
        <v/>
      </c>
      <c r="AJ81" s="65" t="str">
        <f t="shared" si="177"/>
        <v/>
      </c>
      <c r="AK81" s="2" t="str">
        <f t="shared" si="178"/>
        <v/>
      </c>
      <c r="AL81" s="162">
        <f t="shared" si="169"/>
        <v>64</v>
      </c>
      <c r="AN81" s="303"/>
      <c r="AO81" s="291"/>
      <c r="AP81" s="90"/>
      <c r="AQ81" s="292"/>
      <c r="AR81" s="292"/>
      <c r="AS81" s="292"/>
      <c r="AT81" s="292"/>
      <c r="AU81" s="292"/>
      <c r="AV81" s="292"/>
      <c r="AW81" s="292"/>
      <c r="AX81" s="292"/>
      <c r="AY81" s="292"/>
      <c r="AZ81" s="292"/>
      <c r="BA81" s="292"/>
      <c r="BB81" s="292"/>
      <c r="BC81" s="292"/>
      <c r="BD81" s="292"/>
      <c r="BE81" s="292"/>
      <c r="BF81" s="292"/>
      <c r="BG81" s="292"/>
      <c r="BH81" s="293"/>
      <c r="BI81" s="292"/>
      <c r="BJ81" s="289"/>
      <c r="BK81" s="294"/>
      <c r="BL81" s="295"/>
    </row>
    <row r="82" spans="1:64" x14ac:dyDescent="0.3">
      <c r="A82" s="340" t="str">
        <f t="shared" si="170"/>
        <v/>
      </c>
      <c r="B82" s="341" t="str">
        <f t="shared" si="171"/>
        <v/>
      </c>
      <c r="C82" s="342"/>
      <c r="D82" s="342"/>
      <c r="E82" s="342"/>
      <c r="F82" s="404" t="str">
        <f t="shared" si="150"/>
        <v/>
      </c>
      <c r="G82" s="404" t="str">
        <f t="shared" si="151"/>
        <v/>
      </c>
      <c r="H82" s="404" t="str">
        <f t="shared" si="152"/>
        <v/>
      </c>
      <c r="I82" s="404" t="str">
        <f t="shared" si="153"/>
        <v/>
      </c>
      <c r="J82" s="404" t="str">
        <f t="shared" si="154"/>
        <v/>
      </c>
      <c r="K82" s="404" t="str">
        <f t="shared" si="155"/>
        <v/>
      </c>
      <c r="L82" s="404" t="str">
        <f t="shared" si="156"/>
        <v/>
      </c>
      <c r="M82" s="404" t="str">
        <f t="shared" si="157"/>
        <v/>
      </c>
      <c r="N82" s="404" t="str">
        <f t="shared" si="158"/>
        <v/>
      </c>
      <c r="O82" s="404" t="str">
        <f t="shared" si="159"/>
        <v/>
      </c>
      <c r="P82" s="404" t="str">
        <f t="shared" si="160"/>
        <v/>
      </c>
      <c r="Q82" s="404" t="str">
        <f t="shared" si="161"/>
        <v/>
      </c>
      <c r="R82" s="404" t="str">
        <f t="shared" si="162"/>
        <v/>
      </c>
      <c r="S82" s="404" t="str">
        <f t="shared" si="163"/>
        <v/>
      </c>
      <c r="T82" s="404" t="str">
        <f t="shared" si="164"/>
        <v/>
      </c>
      <c r="U82" s="404" t="str">
        <f t="shared" si="165"/>
        <v/>
      </c>
      <c r="V82" s="404" t="str">
        <f t="shared" si="166"/>
        <v/>
      </c>
      <c r="W82" s="404" t="str">
        <f t="shared" si="167"/>
        <v/>
      </c>
      <c r="X82" s="404" t="str">
        <f t="shared" si="168"/>
        <v/>
      </c>
      <c r="Y82" s="458" t="str">
        <f t="shared" si="172"/>
        <v/>
      </c>
      <c r="Z82" s="343" t="str">
        <f t="shared" si="173"/>
        <v/>
      </c>
      <c r="AA82" s="370" t="str">
        <f t="shared" si="174"/>
        <v/>
      </c>
      <c r="AB82" s="384"/>
      <c r="AC82" s="370" t="str">
        <f>IF(ISNUMBER(AB82),VLOOKUP(AB82,[4]!EUTC_Product_nr.,3,FALSE),"")</f>
        <v/>
      </c>
      <c r="AD82" s="188" t="str">
        <f>IF(AH82="",IF(AG82="------------------","",IF(ISERROR(VLOOKUP(AG82,'[4] eingetragene Codes (Homepage)'!SpezEingetr,2,FALSE)),"neue Spezif.","s.Prod.: "&amp;RIGHT("00000"&amp;VLOOKUP(AG82,'[4] eingetragene Codes (Homepage)'!SpezEingetr,2,FALSE),6))),"Spez s.ob "&amp;AH82)</f>
        <v/>
      </c>
      <c r="AE82" s="190" t="str">
        <f t="shared" si="175"/>
        <v/>
      </c>
      <c r="AF82" s="191" t="str">
        <f>IF(AD82="","",IF(LEFT(AD82,9)="neue Spez",IF(ISERROR(VLOOKUP(AE82,'[4] eingetragene Codes (Homepage)'!$Z$26:$Z$805,1,FALSE)),"OK","PC Falsch"),"Falsch"))</f>
        <v/>
      </c>
      <c r="AG82" s="192" t="str">
        <f t="shared" si="176"/>
        <v>------------------</v>
      </c>
      <c r="AH82" s="189" t="str">
        <f>IF(AG82="------------------","",IF(ISERROR(VLOOKUP(AG82,AG$5:AL81,1,FALSE)),"","= Zeile "&amp;(VLOOKUP(AG82,AG$5:AL81,6,FALSE)+5)))</f>
        <v/>
      </c>
      <c r="AI82" s="349" t="str">
        <f>IF(Y82="","",IF(ISERROR(VLOOKUP(TEXT(Y82,"000000"),eingetragenePC,1,FALSE)),IF(ISNUMBER(VLOOKUP(Y84,Y$4:Y81,1,FALSE)),"Nr.s.oben","ok"),"Nr.eingetragen"))</f>
        <v/>
      </c>
      <c r="AJ82" s="65" t="str">
        <f t="shared" si="177"/>
        <v/>
      </c>
      <c r="AK82" s="2" t="str">
        <f t="shared" si="178"/>
        <v/>
      </c>
      <c r="AL82" s="162">
        <f t="shared" si="169"/>
        <v>65</v>
      </c>
      <c r="AN82" s="303"/>
      <c r="AO82" s="291"/>
      <c r="AP82" s="90"/>
      <c r="AQ82" s="292"/>
      <c r="AR82" s="292"/>
      <c r="AS82" s="292"/>
      <c r="AT82" s="292"/>
      <c r="AU82" s="292"/>
      <c r="AV82" s="292"/>
      <c r="AW82" s="292"/>
      <c r="AX82" s="292"/>
      <c r="AY82" s="292"/>
      <c r="AZ82" s="292"/>
      <c r="BA82" s="292"/>
      <c r="BB82" s="292"/>
      <c r="BC82" s="292"/>
      <c r="BD82" s="292"/>
      <c r="BE82" s="292"/>
      <c r="BF82" s="292"/>
      <c r="BG82" s="292"/>
      <c r="BH82" s="292"/>
      <c r="BI82" s="292"/>
      <c r="BJ82" s="289"/>
      <c r="BK82" s="294"/>
      <c r="BL82" s="295"/>
    </row>
    <row r="83" spans="1:64" x14ac:dyDescent="0.3">
      <c r="A83" s="340" t="str">
        <f t="shared" si="170"/>
        <v/>
      </c>
      <c r="B83" s="341" t="str">
        <f t="shared" si="171"/>
        <v/>
      </c>
      <c r="C83" s="342"/>
      <c r="D83" s="342"/>
      <c r="E83" s="342"/>
      <c r="F83" s="404" t="str">
        <f t="shared" si="150"/>
        <v/>
      </c>
      <c r="G83" s="404" t="str">
        <f t="shared" si="151"/>
        <v/>
      </c>
      <c r="H83" s="404" t="str">
        <f t="shared" si="152"/>
        <v/>
      </c>
      <c r="I83" s="404" t="str">
        <f t="shared" si="153"/>
        <v/>
      </c>
      <c r="J83" s="404" t="str">
        <f t="shared" si="154"/>
        <v/>
      </c>
      <c r="K83" s="404" t="str">
        <f t="shared" si="155"/>
        <v/>
      </c>
      <c r="L83" s="404" t="str">
        <f t="shared" si="156"/>
        <v/>
      </c>
      <c r="M83" s="404" t="str">
        <f t="shared" si="157"/>
        <v/>
      </c>
      <c r="N83" s="404" t="str">
        <f t="shared" si="158"/>
        <v/>
      </c>
      <c r="O83" s="404" t="str">
        <f t="shared" si="159"/>
        <v/>
      </c>
      <c r="P83" s="404" t="str">
        <f t="shared" si="160"/>
        <v/>
      </c>
      <c r="Q83" s="404" t="str">
        <f t="shared" si="161"/>
        <v/>
      </c>
      <c r="R83" s="404" t="str">
        <f t="shared" si="162"/>
        <v/>
      </c>
      <c r="S83" s="404" t="str">
        <f t="shared" si="163"/>
        <v/>
      </c>
      <c r="T83" s="404" t="str">
        <f t="shared" si="164"/>
        <v/>
      </c>
      <c r="U83" s="404" t="str">
        <f t="shared" si="165"/>
        <v/>
      </c>
      <c r="V83" s="404" t="str">
        <f t="shared" si="166"/>
        <v/>
      </c>
      <c r="W83" s="404" t="str">
        <f t="shared" si="167"/>
        <v/>
      </c>
      <c r="X83" s="404" t="str">
        <f t="shared" si="168"/>
        <v/>
      </c>
      <c r="Y83" s="458" t="str">
        <f t="shared" si="172"/>
        <v/>
      </c>
      <c r="Z83" s="343" t="str">
        <f t="shared" si="173"/>
        <v/>
      </c>
      <c r="AA83" s="370" t="str">
        <f t="shared" si="174"/>
        <v/>
      </c>
      <c r="AB83" s="384"/>
      <c r="AC83" s="370" t="str">
        <f>IF(ISNUMBER(AB83),VLOOKUP(AB83,[4]!EUTC_Product_nr.,3,FALSE),"")</f>
        <v/>
      </c>
      <c r="AD83" s="188" t="str">
        <f>IF(AH83="",IF(AG83="------------------","",IF(ISERROR(VLOOKUP(AG83,'[4] eingetragene Codes (Homepage)'!SpezEingetr,2,FALSE)),"neue Spezif.","s.Prod.: "&amp;RIGHT("00000"&amp;VLOOKUP(AG83,'[4] eingetragene Codes (Homepage)'!SpezEingetr,2,FALSE),6))),"Spez s.ob "&amp;AH83)</f>
        <v/>
      </c>
      <c r="AE83" s="190" t="str">
        <f t="shared" si="175"/>
        <v/>
      </c>
      <c r="AF83" s="191" t="str">
        <f>IF(AD83="","",IF(LEFT(AD83,9)="neue Spez",IF(ISERROR(VLOOKUP(AE83,'[4] eingetragene Codes (Homepage)'!$Z$26:$Z$805,1,FALSE)),"OK","PC Falsch"),"Falsch"))</f>
        <v/>
      </c>
      <c r="AG83" s="192" t="str">
        <f t="shared" si="176"/>
        <v>------------------</v>
      </c>
      <c r="AH83" s="189" t="str">
        <f>IF(AG83="------------------","",IF(ISERROR(VLOOKUP(AG83,AG$5:AL82,1,FALSE)),"","= Zeile "&amp;(VLOOKUP(AG83,AG$5:AL82,6,FALSE)+5)))</f>
        <v/>
      </c>
      <c r="AI83" s="349" t="str">
        <f>IF(Y83="","",IF(ISERROR(VLOOKUP(TEXT(Y83,"000000"),eingetragenePC,1,FALSE)),IF(ISNUMBER(VLOOKUP(Y85,Y$4:Y82,1,FALSE)),"Nr.s.oben","ok"),"Nr.eingetragen"))</f>
        <v/>
      </c>
      <c r="AJ83" s="65" t="str">
        <f t="shared" si="177"/>
        <v/>
      </c>
      <c r="AK83" s="2" t="str">
        <f t="shared" si="178"/>
        <v/>
      </c>
      <c r="AL83" s="162">
        <f t="shared" si="169"/>
        <v>66</v>
      </c>
      <c r="AN83" s="303"/>
      <c r="AO83" s="291"/>
      <c r="AP83" s="90"/>
      <c r="AQ83" s="292"/>
      <c r="AR83" s="292"/>
      <c r="AS83" s="292"/>
      <c r="AT83" s="292"/>
      <c r="AU83" s="292"/>
      <c r="AV83" s="292"/>
      <c r="AW83" s="292"/>
      <c r="AX83" s="292"/>
      <c r="AY83" s="292"/>
      <c r="AZ83" s="292"/>
      <c r="BA83" s="292"/>
      <c r="BB83" s="292"/>
      <c r="BC83" s="292"/>
      <c r="BD83" s="292"/>
      <c r="BE83" s="292"/>
      <c r="BF83" s="292"/>
      <c r="BG83" s="292"/>
      <c r="BH83" s="292"/>
      <c r="BI83" s="292"/>
      <c r="BJ83" s="289"/>
      <c r="BK83" s="294"/>
      <c r="BL83" s="295"/>
    </row>
    <row r="84" spans="1:64" x14ac:dyDescent="0.3">
      <c r="A84" s="468" t="str">
        <f t="shared" ref="A84:A112" si="179">IF(AO84="","",IF($BJ84="","",AO84))</f>
        <v/>
      </c>
      <c r="B84" s="469" t="str">
        <f t="shared" ref="B84:B112" si="180">IF(AP84="","",IF($BJ84="","",AP84))</f>
        <v/>
      </c>
      <c r="C84" s="329"/>
      <c r="D84" s="329"/>
      <c r="E84" s="329"/>
      <c r="F84" s="470" t="str">
        <f>IF(AQ84="","",IF($Z$3="text",VLOOKUP('Assigned, unpublished Codes'!AQ84,[0]!Qualifier,COLUMN(F84)-4,FALSE),AQ84))</f>
        <v/>
      </c>
      <c r="G84" s="471" t="str">
        <f>IF(AR84="","",IF($Z$3="text",VLOOKUP('Assigned, unpublished Codes'!AR84,[0]!Qualifier,COLUMN(G84)-4,FALSE),AR84))</f>
        <v/>
      </c>
      <c r="H84" s="471" t="str">
        <f>IF(AS84="","",IF($Z$3="text",VLOOKUP('Assigned, unpublished Codes'!AS84,[0]!Qualifier,COLUMN(H84)-4,FALSE),AS84))</f>
        <v/>
      </c>
      <c r="I84" s="471" t="str">
        <f>IF(AT84="","",IF($Z$3="text",VLOOKUP('Assigned, unpublished Codes'!AT84,[0]!Qualifier,COLUMN(I84)-4,FALSE),AT84))</f>
        <v/>
      </c>
      <c r="J84" s="471" t="str">
        <f>IF(AU84="","",IF($Z$3="text",VLOOKUP('Assigned, unpublished Codes'!AU84,[0]!Qualifier,COLUMN(J84)-4,FALSE),AU84))</f>
        <v/>
      </c>
      <c r="K84" s="471" t="str">
        <f>IF(AV84="","",IF($Z$3="text",VLOOKUP('Assigned, unpublished Codes'!AV84,[0]!Qualifier,COLUMN(K84)-4,FALSE),AV84))</f>
        <v/>
      </c>
      <c r="L84" s="471" t="str">
        <f>IF(AW84="","",IF($Z$3="text",VLOOKUP('Assigned, unpublished Codes'!AW84,[0]!Qualifier,COLUMN(L84)-4,FALSE),AW84))</f>
        <v/>
      </c>
      <c r="M84" s="471" t="str">
        <f>IF(AX84="","",IF($Z$3="text",VLOOKUP('Assigned, unpublished Codes'!AX84,[0]!Qualifier,COLUMN(M84)-4,FALSE),AX84))</f>
        <v/>
      </c>
      <c r="N84" s="471" t="str">
        <f>IF(AY84="","",IF($Z$3="text",VLOOKUP('Assigned, unpublished Codes'!AY84,[0]!Qualifier,COLUMN(N84)-4,FALSE),AY84))</f>
        <v/>
      </c>
      <c r="O84" s="471" t="str">
        <f>IF(AZ84="","",IF($Z$3="text",VLOOKUP('Assigned, unpublished Codes'!AZ84,[0]!Qualifier,COLUMN(O84)-4,FALSE),AZ84))</f>
        <v/>
      </c>
      <c r="P84" s="471" t="str">
        <f>IF(BA84="","",IF($Z$3="text",VLOOKUP('Assigned, unpublished Codes'!BA84,[0]!Qualifier,COLUMN(P84)-4,FALSE),BA84))</f>
        <v/>
      </c>
      <c r="Q84" s="471" t="str">
        <f>IF(BB84="","",IF($Z$3="text",VLOOKUP('Assigned, unpublished Codes'!BB84,[0]!Qualifier,COLUMN(Q84)-4,FALSE),BB84))</f>
        <v/>
      </c>
      <c r="R84" s="471" t="str">
        <f>IF(BC84="","",IF($Z$3="text",VLOOKUP('Assigned, unpublished Codes'!BC84,[0]!Qualifier,COLUMN(R84)-4,FALSE),BC84))</f>
        <v/>
      </c>
      <c r="S84" s="471" t="str">
        <f>IF(BD84="","",IF($Z$3="text",VLOOKUP('Assigned, unpublished Codes'!BD84,[0]!Qualifier,COLUMN(S84)-4,FALSE),BD84))</f>
        <v/>
      </c>
      <c r="T84" s="471" t="str">
        <f>IF(BE84="","",IF($Z$3="text",VLOOKUP('Assigned, unpublished Codes'!BE84,[0]!Qualifier,COLUMN(T84)-4,FALSE),BE84))</f>
        <v/>
      </c>
      <c r="U84" s="471" t="str">
        <f>IF(BF84="","",IF($Z$3="text",VLOOKUP('Assigned, unpublished Codes'!BF84,[0]!Qualifier,COLUMN(U84)-4,FALSE),BF84))</f>
        <v/>
      </c>
      <c r="V84" s="525" t="str">
        <f>IF(BG84="","",IF($Z$3="text",VLOOKUP('Assigned, unpublished Codes'!BG84,[0]!Qualifier,COLUMN(V84)-4,FALSE),BG84))</f>
        <v/>
      </c>
      <c r="W84" s="471" t="str">
        <f>IF(BH84="","",IF($Z$3="text",VLOOKUP('Assigned, unpublished Codes'!BH84,[0]!Qualifier,COLUMN(W84)-4,FALSE),BH84))</f>
        <v/>
      </c>
      <c r="X84" s="471" t="str">
        <f>IF(BI84="","",IF($Z$3="text",VLOOKUP('Assigned, unpublished Codes'!BI84,[0]!Qualifier,COLUMN(X84)-4,FALSE),BI84))</f>
        <v/>
      </c>
      <c r="Y84" s="472" t="str">
        <f t="shared" ref="Y84:Y117" si="181">IF(BJ84="","",BJ84)</f>
        <v/>
      </c>
      <c r="Z84" s="473" t="str">
        <f t="shared" ref="Z84:AA112" si="182">IF(BK84="","",IF($BJ84="","",BK84))</f>
        <v/>
      </c>
      <c r="AA84" s="474" t="str">
        <f t="shared" si="182"/>
        <v/>
      </c>
      <c r="AB84" s="475"/>
      <c r="AC84" s="476" t="str">
        <f>IF(ISNUMBER(AB84),VLOOKUP(AB84,[0]!EUTC_Product_nr.,3,FALSE),"")</f>
        <v/>
      </c>
      <c r="AD84" s="476" t="str">
        <f>IF(ISNUMBER(AC84),VLOOKUP(AC84,[0]!EUTC_Product_nr.,3,FALSE),"")</f>
        <v/>
      </c>
      <c r="AE84" s="476" t="str">
        <f>IF(ISNUMBER(AD84),VLOOKUP(AD84,[0]!EUTC_Product_nr.,3,FALSE),"")</f>
        <v/>
      </c>
      <c r="AF84" s="476" t="str">
        <f>IF(ISNUMBER(AE84),VLOOKUP(AE84,[0]!EUTC_Product_nr.,3,FALSE),"")</f>
        <v/>
      </c>
      <c r="AG84" s="476" t="str">
        <f>IF(ISNUMBER(AF84),VLOOKUP(AF84,[0]!EUTC_Product_nr.,3,FALSE),"")</f>
        <v/>
      </c>
      <c r="AH84" s="476" t="str">
        <f>IF(ISNUMBER(AG84),VLOOKUP(AG84,[0]!EUTC_Product_nr.,3,FALSE),"")</f>
        <v/>
      </c>
      <c r="AI84" s="476" t="str">
        <f>IF(ISNUMBER(AH84),VLOOKUP(AH84,[0]!EUTC_Product_nr.,3,FALSE),"")</f>
        <v/>
      </c>
      <c r="AJ84" s="476" t="str">
        <f>IF(ISNUMBER(AI84),VLOOKUP(AI84,[0]!EUTC_Product_nr.,3,FALSE),"")</f>
        <v/>
      </c>
      <c r="AK84" s="476" t="str">
        <f>IF(ISNUMBER(AJ84),VLOOKUP(AJ84,[0]!EUTC_Product_nr.,3,FALSE),"")</f>
        <v/>
      </c>
      <c r="AL84" s="476" t="str">
        <f>IF(ISNUMBER(AK84),VLOOKUP(AK84,[0]!EUTC_Product_nr.,3,FALSE),"")</f>
        <v/>
      </c>
      <c r="AM84" s="476" t="str">
        <f>IF(ISNUMBER(AL84),VLOOKUP(AL84,[0]!EUTC_Product_nr.,3,FALSE),"")</f>
        <v/>
      </c>
      <c r="AN84" s="476" t="str">
        <f>IF(ISNUMBER(AM84),VLOOKUP(AM84,[0]!EUTC_Product_nr.,3,FALSE),"")</f>
        <v/>
      </c>
      <c r="AO84" s="476" t="str">
        <f>IF(ISNUMBER(AN84),VLOOKUP(AN84,[0]!EUTC_Product_nr.,3,FALSE),"")</f>
        <v/>
      </c>
      <c r="AP84" s="476" t="str">
        <f>IF(ISNUMBER(AO84),VLOOKUP(AO84,[0]!EUTC_Product_nr.,3,FALSE),"")</f>
        <v/>
      </c>
      <c r="AQ84" s="292"/>
      <c r="AR84" s="292"/>
      <c r="AS84" s="292"/>
      <c r="AT84" s="292"/>
      <c r="AU84" s="292"/>
      <c r="AV84" s="292"/>
      <c r="AW84" s="292"/>
      <c r="AX84" s="292"/>
      <c r="AY84" s="292"/>
      <c r="AZ84" s="292"/>
      <c r="BA84" s="292"/>
      <c r="BB84" s="292"/>
      <c r="BC84" s="292"/>
      <c r="BD84" s="292"/>
      <c r="BE84" s="292"/>
      <c r="BF84" s="292"/>
      <c r="BG84" s="292"/>
      <c r="BH84" s="292"/>
      <c r="BI84" s="292"/>
      <c r="BJ84" s="289"/>
      <c r="BK84" s="294"/>
      <c r="BL84" s="295"/>
    </row>
    <row r="85" spans="1:64" x14ac:dyDescent="0.3">
      <c r="A85" s="203" t="str">
        <f t="shared" si="179"/>
        <v/>
      </c>
      <c r="B85" s="301" t="str">
        <f t="shared" si="180"/>
        <v/>
      </c>
      <c r="C85" s="15"/>
      <c r="D85" s="15"/>
      <c r="E85" s="15"/>
      <c r="F85" s="186" t="str">
        <f>IF(AQ85="","",IF($Z$3="text",VLOOKUP('Assigned, unpublished Codes'!AQ85,[0]!Qualifier,COLUMN(F85)-4,FALSE),AQ85))</f>
        <v/>
      </c>
      <c r="G85" s="187" t="str">
        <f>IF(AR85="","",IF($Z$3="text",VLOOKUP('Assigned, unpublished Codes'!AR85,[0]!Qualifier,COLUMN(G85)-4,FALSE),AR85))</f>
        <v/>
      </c>
      <c r="H85" s="187" t="str">
        <f>IF(AS85="","",IF($Z$3="text",VLOOKUP('Assigned, unpublished Codes'!AS85,[0]!Qualifier,COLUMN(H85)-4,FALSE),AS85))</f>
        <v/>
      </c>
      <c r="I85" s="187" t="str">
        <f>IF(AT85="","",IF($Z$3="text",VLOOKUP('Assigned, unpublished Codes'!AT85,[0]!Qualifier,COLUMN(I85)-4,FALSE),AT85))</f>
        <v/>
      </c>
      <c r="J85" s="187" t="str">
        <f>IF(AU85="","",IF($Z$3="text",VLOOKUP('Assigned, unpublished Codes'!AU85,[0]!Qualifier,COLUMN(J85)-4,FALSE),AU85))</f>
        <v/>
      </c>
      <c r="K85" s="187" t="str">
        <f>IF(AV85="","",IF($Z$3="text",VLOOKUP('Assigned, unpublished Codes'!AV85,[0]!Qualifier,COLUMN(K85)-4,FALSE),AV85))</f>
        <v/>
      </c>
      <c r="L85" s="187" t="str">
        <f>IF(AW85="","",IF($Z$3="text",VLOOKUP('Assigned, unpublished Codes'!AW85,[0]!Qualifier,COLUMN(L85)-4,FALSE),AW85))</f>
        <v/>
      </c>
      <c r="M85" s="187" t="str">
        <f>IF(AX85="","",IF($Z$3="text",VLOOKUP('Assigned, unpublished Codes'!AX85,[0]!Qualifier,COLUMN(M85)-4,FALSE),AX85))</f>
        <v/>
      </c>
      <c r="N85" s="187" t="str">
        <f>IF(AY85="","",IF($Z$3="text",VLOOKUP('Assigned, unpublished Codes'!AY85,[0]!Qualifier,COLUMN(N85)-4,FALSE),AY85))</f>
        <v/>
      </c>
      <c r="O85" s="187" t="str">
        <f>IF(AZ85="","",IF($Z$3="text",VLOOKUP('Assigned, unpublished Codes'!AZ85,[0]!Qualifier,COLUMN(O85)-4,FALSE),AZ85))</f>
        <v/>
      </c>
      <c r="P85" s="187" t="str">
        <f>IF(BA85="","",IF($Z$3="text",VLOOKUP('Assigned, unpublished Codes'!BA85,[0]!Qualifier,COLUMN(P85)-4,FALSE),BA85))</f>
        <v/>
      </c>
      <c r="Q85" s="187" t="str">
        <f>IF(BB85="","",IF($Z$3="text",VLOOKUP('Assigned, unpublished Codes'!BB85,[0]!Qualifier,COLUMN(Q85)-4,FALSE),BB85))</f>
        <v/>
      </c>
      <c r="R85" s="187" t="str">
        <f>IF(BC85="","",IF($Z$3="text",VLOOKUP('Assigned, unpublished Codes'!BC85,[0]!Qualifier,COLUMN(R85)-4,FALSE),BC85))</f>
        <v/>
      </c>
      <c r="S85" s="187" t="str">
        <f>IF(BD85="","",IF($Z$3="text",VLOOKUP('Assigned, unpublished Codes'!BD85,[0]!Qualifier,COLUMN(S85)-4,FALSE),BD85))</f>
        <v/>
      </c>
      <c r="T85" s="187" t="str">
        <f>IF(BE85="","",IF($Z$3="text",VLOOKUP('Assigned, unpublished Codes'!BE85,[0]!Qualifier,COLUMN(T85)-4,FALSE),BE85))</f>
        <v/>
      </c>
      <c r="U85" s="187" t="str">
        <f>IF(BF85="","",IF($Z$3="text",VLOOKUP('Assigned, unpublished Codes'!BF85,[0]!Qualifier,COLUMN(U85)-4,FALSE),BF85))</f>
        <v/>
      </c>
      <c r="V85" s="526" t="str">
        <f>IF(BG85="","",IF($Z$3="text",VLOOKUP('Assigned, unpublished Codes'!BG85,[0]!Qualifier,COLUMN(V85)-4,FALSE),BG85))</f>
        <v/>
      </c>
      <c r="W85" s="187" t="str">
        <f>IF(BH85="","",IF($Z$3="text",VLOOKUP('Assigned, unpublished Codes'!BH85,[0]!Qualifier,COLUMN(W85)-4,FALSE),BH85))</f>
        <v/>
      </c>
      <c r="X85" s="187" t="str">
        <f>IF(BI85="","",IF($Z$3="text",VLOOKUP('Assigned, unpublished Codes'!BI85,[0]!Qualifier,COLUMN(X85)-4,FALSE),BI85))</f>
        <v/>
      </c>
      <c r="Y85" s="456" t="str">
        <f t="shared" si="181"/>
        <v/>
      </c>
      <c r="Z85" s="300" t="str">
        <f t="shared" si="182"/>
        <v/>
      </c>
      <c r="AA85" s="377" t="str">
        <f t="shared" si="182"/>
        <v/>
      </c>
      <c r="AB85" s="384"/>
      <c r="AC85" s="370" t="str">
        <f>IF(ISNUMBER(AB85),VLOOKUP(AB85,[0]!EUTC_Product_nr.,3,FALSE),"")</f>
        <v/>
      </c>
      <c r="AD85" s="188" t="str">
        <f>IF(AH85="",IF(AG85="------------------","",IF(ISERROR(VLOOKUP(AG85,'Codes published on the homepage'!SpezEingetr,2,FALSE)),"neue Spezif.","s.Prod.: "&amp;RIGHT("00000"&amp;VLOOKUP(AG85,'Codes published on the homepage'!SpezEingetr,2,FALSE),6))),"Spez s.ob "&amp;AH85)</f>
        <v/>
      </c>
      <c r="AE85" s="190" t="str">
        <f t="shared" ref="AE85:AE103" si="183">IF(Y85="","",VALUE(Y85))</f>
        <v/>
      </c>
      <c r="AF85" s="191" t="str">
        <f>IF(AD85="","",IF(LEFT(AD85,9)="neue Spez",IF(ISERROR(VLOOKUP(AE85,'Codes published on the homepage'!$Z$26:$Z$805,1,FALSE)),"OK","PC Falsch"),"Falsch"))</f>
        <v/>
      </c>
      <c r="AG85" s="192" t="str">
        <f t="shared" ref="AG85:AG117" si="184">AQ85&amp;"-"&amp;AR85&amp;"-"&amp;AS85&amp;"-"&amp;AT85&amp;"-"&amp;AU85&amp;"-"&amp;AV85&amp;"-"&amp;AW85&amp;"-"&amp;AX85&amp;"-"&amp;AY85&amp;"-"&amp;AZ85&amp;"-"&amp;BA85&amp;"-"&amp;BB85&amp;"-"&amp;BC85&amp;"-"&amp;BD85&amp;"-"&amp;BE85&amp;"-"&amp;BF85&amp;"-"&amp;BG85&amp;"-"&amp;BH85&amp;"-"&amp;BI85</f>
        <v>------------------</v>
      </c>
      <c r="AH85" s="189" t="str">
        <f>IF(AG85="------------------","",IF(ISERROR(VLOOKUP(AG85,AG$5:AL84,1,FALSE)),"","= Zeile "&amp;(VLOOKUP(AG85,AG$5:AL84,6,FALSE)+5)))</f>
        <v/>
      </c>
      <c r="AI85" s="349" t="str">
        <f>IF(Y85="","",IF(ISERROR(VLOOKUP(TEXT(Y85,"000000"),eingetragenePC,1,FALSE)),IF(ISNUMBER(VLOOKUP(Y87,Y$4:Y84,1,FALSE)),"Nr.s.oben","ok"),"Nr.eingetragen"))</f>
        <v/>
      </c>
      <c r="AL85" s="162" t="e">
        <f t="shared" ref="AL85:AL102" si="185">AL84+1</f>
        <v>#VALUE!</v>
      </c>
      <c r="AM85" s="29">
        <f t="shared" ref="AM85:AM106" ca="1" si="186">IF(AG85="","",MATCH(AG85,OFFSET(AM$1,0,-6,ROW()-2,1),0))</f>
        <v>13</v>
      </c>
      <c r="AN85" s="303" t="str">
        <f t="shared" ref="AN85:AN106" ca="1" si="187">IF(AK85="","",MATCH(AK85,OFFSET(AN$1,0,-3,ROW()-2,1),0))</f>
        <v/>
      </c>
      <c r="AO85" s="291"/>
      <c r="AP85" s="90"/>
      <c r="AQ85" s="292"/>
      <c r="AR85" s="292"/>
      <c r="AS85" s="292"/>
      <c r="AT85" s="292"/>
      <c r="AU85" s="292"/>
      <c r="AV85" s="292"/>
      <c r="AW85" s="292"/>
      <c r="AX85" s="292"/>
      <c r="AY85" s="292"/>
      <c r="AZ85" s="292"/>
      <c r="BA85" s="292"/>
      <c r="BB85" s="292"/>
      <c r="BC85" s="292"/>
      <c r="BD85" s="292"/>
      <c r="BE85" s="292"/>
      <c r="BF85" s="292"/>
      <c r="BG85" s="292"/>
      <c r="BH85" s="292"/>
      <c r="BI85" s="292"/>
      <c r="BJ85" s="289"/>
      <c r="BK85" s="294"/>
      <c r="BL85" s="295"/>
    </row>
    <row r="86" spans="1:64" x14ac:dyDescent="0.3">
      <c r="A86" s="203" t="str">
        <f t="shared" si="179"/>
        <v/>
      </c>
      <c r="B86" s="301" t="str">
        <f t="shared" si="180"/>
        <v/>
      </c>
      <c r="C86" s="15"/>
      <c r="D86" s="15"/>
      <c r="E86" s="15"/>
      <c r="F86" s="186" t="str">
        <f>IF(AQ86="","",IF($Z$3="text",VLOOKUP('Assigned, unpublished Codes'!AQ86,[0]!Qualifier,COLUMN(F86)-4,FALSE),AQ86))</f>
        <v/>
      </c>
      <c r="G86" s="187" t="str">
        <f>IF(AR86="","",IF($Z$3="text",VLOOKUP('Assigned, unpublished Codes'!AR86,[0]!Qualifier,COLUMN(G86)-4,FALSE),AR86))</f>
        <v/>
      </c>
      <c r="H86" s="187" t="str">
        <f>IF(AS86="","",IF($Z$3="text",VLOOKUP('Assigned, unpublished Codes'!AS86,[0]!Qualifier,COLUMN(H86)-4,FALSE),AS86))</f>
        <v/>
      </c>
      <c r="I86" s="187" t="str">
        <f>IF(AT86="","",IF($Z$3="text",VLOOKUP('Assigned, unpublished Codes'!AT86,[0]!Qualifier,COLUMN(I86)-4,FALSE),AT86))</f>
        <v/>
      </c>
      <c r="J86" s="187" t="str">
        <f>IF(AU86="","",IF($Z$3="text",VLOOKUP('Assigned, unpublished Codes'!AU86,[0]!Qualifier,COLUMN(J86)-4,FALSE),AU86))</f>
        <v/>
      </c>
      <c r="K86" s="187" t="str">
        <f>IF(AV86="","",IF($Z$3="text",VLOOKUP('Assigned, unpublished Codes'!AV86,[0]!Qualifier,COLUMN(K86)-4,FALSE),AV86))</f>
        <v/>
      </c>
      <c r="L86" s="187" t="str">
        <f>IF(AW86="","",IF($Z$3="text",VLOOKUP('Assigned, unpublished Codes'!AW86,[0]!Qualifier,COLUMN(L86)-4,FALSE),AW86))</f>
        <v/>
      </c>
      <c r="M86" s="187" t="str">
        <f>IF(AX86="","",IF($Z$3="text",VLOOKUP('Assigned, unpublished Codes'!AX86,[0]!Qualifier,COLUMN(M86)-4,FALSE),AX86))</f>
        <v/>
      </c>
      <c r="N86" s="187" t="str">
        <f>IF(AY86="","",IF($Z$3="text",VLOOKUP('Assigned, unpublished Codes'!AY86,[0]!Qualifier,COLUMN(N86)-4,FALSE),AY86))</f>
        <v/>
      </c>
      <c r="O86" s="187" t="str">
        <f>IF(AZ86="","",IF($Z$3="text",VLOOKUP('Assigned, unpublished Codes'!AZ86,[0]!Qualifier,COLUMN(O86)-4,FALSE),AZ86))</f>
        <v/>
      </c>
      <c r="P86" s="187" t="str">
        <f>IF(BA86="","",IF($Z$3="text",VLOOKUP('Assigned, unpublished Codes'!BA86,[0]!Qualifier,COLUMN(P86)-4,FALSE),BA86))</f>
        <v/>
      </c>
      <c r="Q86" s="187" t="str">
        <f>IF(BB86="","",IF($Z$3="text",VLOOKUP('Assigned, unpublished Codes'!BB86,[0]!Qualifier,COLUMN(Q86)-4,FALSE),BB86))</f>
        <v/>
      </c>
      <c r="R86" s="187" t="str">
        <f>IF(BC86="","",IF($Z$3="text",VLOOKUP('Assigned, unpublished Codes'!BC86,[0]!Qualifier,COLUMN(R86)-4,FALSE),BC86))</f>
        <v/>
      </c>
      <c r="S86" s="187" t="str">
        <f>IF(BD86="","",IF($Z$3="text",VLOOKUP('Assigned, unpublished Codes'!BD86,[0]!Qualifier,COLUMN(S86)-4,FALSE),BD86))</f>
        <v/>
      </c>
      <c r="T86" s="187" t="str">
        <f>IF(BE86="","",IF($Z$3="text",VLOOKUP('Assigned, unpublished Codes'!BE86,[0]!Qualifier,COLUMN(T86)-4,FALSE),BE86))</f>
        <v/>
      </c>
      <c r="U86" s="187" t="str">
        <f>IF(BF86="","",IF($Z$3="text",VLOOKUP('Assigned, unpublished Codes'!BF86,[0]!Qualifier,COLUMN(U86)-4,FALSE),BF86))</f>
        <v/>
      </c>
      <c r="V86" s="526" t="str">
        <f>IF(BG86="","",IF($Z$3="text",VLOOKUP('Assigned, unpublished Codes'!BG86,[0]!Qualifier,COLUMN(V86)-4,FALSE),BG86))</f>
        <v/>
      </c>
      <c r="W86" s="187" t="str">
        <f>IF(BH86="","",IF($Z$3="text",VLOOKUP('Assigned, unpublished Codes'!BH86,[0]!Qualifier,COLUMN(W86)-4,FALSE),BH86))</f>
        <v/>
      </c>
      <c r="X86" s="187" t="str">
        <f>IF(BI86="","",IF($Z$3="text",VLOOKUP('Assigned, unpublished Codes'!BI86,[0]!Qualifier,COLUMN(X86)-4,FALSE),BI86))</f>
        <v/>
      </c>
      <c r="Y86" s="456" t="str">
        <f t="shared" si="181"/>
        <v/>
      </c>
      <c r="Z86" s="300" t="str">
        <f t="shared" si="182"/>
        <v/>
      </c>
      <c r="AA86" s="377" t="str">
        <f t="shared" si="182"/>
        <v/>
      </c>
      <c r="AB86" s="384"/>
      <c r="AC86" s="370" t="str">
        <f>IF(ISNUMBER(AB86),VLOOKUP(AB86,[0]!EUTC_Product_nr.,3,FALSE),"")</f>
        <v/>
      </c>
      <c r="AD86" s="188" t="str">
        <f>IF(AH86="",IF(AG86="------------------","",IF(ISERROR(VLOOKUP(AG86,'Codes published on the homepage'!SpezEingetr,2,FALSE)),"neue Spezif.","s.Prod.: "&amp;RIGHT("00000"&amp;VLOOKUP(AG86,'Codes published on the homepage'!SpezEingetr,2,FALSE),6))),"Spez s.ob "&amp;AH86)</f>
        <v/>
      </c>
      <c r="AE86" s="190" t="str">
        <f t="shared" si="183"/>
        <v/>
      </c>
      <c r="AF86" s="191" t="str">
        <f>IF(AD86="","",IF(LEFT(AD86,9)="neue Spez",IF(ISERROR(VLOOKUP(AE86,'Codes published on the homepage'!$Z$26:$Z$805,1,FALSE)),"OK","PC Falsch"),"Falsch"))</f>
        <v/>
      </c>
      <c r="AG86" s="192" t="str">
        <f t="shared" si="184"/>
        <v>------------------</v>
      </c>
      <c r="AH86" s="189" t="str">
        <f>IF(AG86="------------------","",IF(ISERROR(VLOOKUP(AG86,AG$5:AL85,1,FALSE)),"","= Zeile "&amp;(VLOOKUP(AG86,AG$5:AL85,6,FALSE)+5)))</f>
        <v/>
      </c>
      <c r="AI86" s="349" t="str">
        <f>IF(Y86="","",IF(ISERROR(VLOOKUP(TEXT(Y86,"000000"),eingetragenePC,1,FALSE)),IF(ISNUMBER(VLOOKUP(Y88,Y$4:Y85,1,FALSE)),"Nr.s.oben","ok"),"Nr.eingetragen"))</f>
        <v/>
      </c>
      <c r="AL86" s="162" t="e">
        <f t="shared" si="185"/>
        <v>#VALUE!</v>
      </c>
      <c r="AM86" s="29">
        <f t="shared" ca="1" si="186"/>
        <v>13</v>
      </c>
      <c r="AN86" s="303" t="str">
        <f t="shared" ca="1" si="187"/>
        <v/>
      </c>
      <c r="AO86" s="291"/>
      <c r="AP86" s="90"/>
      <c r="AQ86" s="292"/>
      <c r="AR86" s="292"/>
      <c r="AS86" s="292"/>
      <c r="AT86" s="292"/>
      <c r="AU86" s="292"/>
      <c r="AV86" s="292"/>
      <c r="AW86" s="292"/>
      <c r="AX86" s="292"/>
      <c r="AY86" s="292"/>
      <c r="AZ86" s="292"/>
      <c r="BA86" s="292"/>
      <c r="BB86" s="292"/>
      <c r="BC86" s="292"/>
      <c r="BD86" s="292"/>
      <c r="BE86" s="292"/>
      <c r="BF86" s="292"/>
      <c r="BG86" s="292"/>
      <c r="BH86" s="292"/>
      <c r="BI86" s="292"/>
      <c r="BJ86" s="289"/>
      <c r="BK86" s="294"/>
      <c r="BL86" s="295"/>
    </row>
    <row r="87" spans="1:64" x14ac:dyDescent="0.3">
      <c r="A87" s="203" t="str">
        <f t="shared" si="179"/>
        <v/>
      </c>
      <c r="B87" s="301" t="str">
        <f t="shared" si="180"/>
        <v/>
      </c>
      <c r="C87" s="15"/>
      <c r="D87" s="15"/>
      <c r="E87" s="15"/>
      <c r="F87" s="186" t="str">
        <f>IF(AQ87="","",IF($Z$3="text",VLOOKUP('Assigned, unpublished Codes'!AQ87,[0]!Qualifier,COLUMN(F87)-4,FALSE),AQ87))</f>
        <v/>
      </c>
      <c r="G87" s="187" t="str">
        <f>IF(AR87="","",IF($Z$3="text",VLOOKUP('Assigned, unpublished Codes'!AR87,[0]!Qualifier,COLUMN(G87)-4,FALSE),AR87))</f>
        <v/>
      </c>
      <c r="H87" s="187" t="str">
        <f>IF(AS87="","",IF($Z$3="text",VLOOKUP('Assigned, unpublished Codes'!AS87,[0]!Qualifier,COLUMN(H87)-4,FALSE),AS87))</f>
        <v/>
      </c>
      <c r="I87" s="187" t="str">
        <f>IF(AT87="","",IF($Z$3="text",VLOOKUP('Assigned, unpublished Codes'!AT87,[0]!Qualifier,COLUMN(I87)-4,FALSE),AT87))</f>
        <v/>
      </c>
      <c r="J87" s="187" t="str">
        <f>IF(AU87="","",IF($Z$3="text",VLOOKUP('Assigned, unpublished Codes'!AU87,[0]!Qualifier,COLUMN(J87)-4,FALSE),AU87))</f>
        <v/>
      </c>
      <c r="K87" s="187" t="str">
        <f>IF(AV87="","",IF($Z$3="text",VLOOKUP('Assigned, unpublished Codes'!AV87,[0]!Qualifier,COLUMN(K87)-4,FALSE),AV87))</f>
        <v/>
      </c>
      <c r="L87" s="187" t="str">
        <f>IF(AW87="","",IF($Z$3="text",VLOOKUP('Assigned, unpublished Codes'!AW87,[0]!Qualifier,COLUMN(L87)-4,FALSE),AW87))</f>
        <v/>
      </c>
      <c r="M87" s="187" t="str">
        <f>IF(AX87="","",IF($Z$3="text",VLOOKUP('Assigned, unpublished Codes'!AX87,[0]!Qualifier,COLUMN(M87)-4,FALSE),AX87))</f>
        <v/>
      </c>
      <c r="N87" s="187" t="str">
        <f>IF(AY87="","",IF($Z$3="text",VLOOKUP('Assigned, unpublished Codes'!AY87,[0]!Qualifier,COLUMN(N87)-4,FALSE),AY87))</f>
        <v/>
      </c>
      <c r="O87" s="187" t="str">
        <f>IF(AZ87="","",IF($Z$3="text",VLOOKUP('Assigned, unpublished Codes'!AZ87,[0]!Qualifier,COLUMN(O87)-4,FALSE),AZ87))</f>
        <v/>
      </c>
      <c r="P87" s="187" t="str">
        <f>IF(BA87="","",IF($Z$3="text",VLOOKUP('Assigned, unpublished Codes'!BA87,[0]!Qualifier,COLUMN(P87)-4,FALSE),BA87))</f>
        <v/>
      </c>
      <c r="Q87" s="187" t="str">
        <f>IF(BB87="","",IF($Z$3="text",VLOOKUP('Assigned, unpublished Codes'!BB87,[0]!Qualifier,COLUMN(Q87)-4,FALSE),BB87))</f>
        <v/>
      </c>
      <c r="R87" s="187" t="str">
        <f>IF(BC87="","",IF($Z$3="text",VLOOKUP('Assigned, unpublished Codes'!BC87,[0]!Qualifier,COLUMN(R87)-4,FALSE),BC87))</f>
        <v/>
      </c>
      <c r="S87" s="187" t="str">
        <f>IF(BD87="","",IF($Z$3="text",VLOOKUP('Assigned, unpublished Codes'!BD87,[0]!Qualifier,COLUMN(S87)-4,FALSE),BD87))</f>
        <v/>
      </c>
      <c r="T87" s="187" t="str">
        <f>IF(BE87="","",IF($Z$3="text",VLOOKUP('Assigned, unpublished Codes'!BE87,[0]!Qualifier,COLUMN(T87)-4,FALSE),BE87))</f>
        <v/>
      </c>
      <c r="U87" s="187" t="str">
        <f>IF(BF87="","",IF($Z$3="text",VLOOKUP('Assigned, unpublished Codes'!BF87,[0]!Qualifier,COLUMN(U87)-4,FALSE),BF87))</f>
        <v/>
      </c>
      <c r="V87" s="526" t="str">
        <f>IF(BG87="","",IF($Z$3="text",VLOOKUP('Assigned, unpublished Codes'!BG87,[0]!Qualifier,COLUMN(V87)-4,FALSE),BG87))</f>
        <v/>
      </c>
      <c r="W87" s="187" t="str">
        <f>IF(BH87="","",IF($Z$3="text",VLOOKUP('Assigned, unpublished Codes'!BH87,[0]!Qualifier,COLUMN(W87)-4,FALSE),BH87))</f>
        <v/>
      </c>
      <c r="X87" s="187" t="str">
        <f>IF(BI87="","",IF($Z$3="text",VLOOKUP('Assigned, unpublished Codes'!BI87,[0]!Qualifier,COLUMN(X87)-4,FALSE),BI87))</f>
        <v/>
      </c>
      <c r="Y87" s="456" t="str">
        <f t="shared" si="181"/>
        <v/>
      </c>
      <c r="Z87" s="300" t="str">
        <f t="shared" si="182"/>
        <v/>
      </c>
      <c r="AA87" s="377" t="str">
        <f t="shared" si="182"/>
        <v/>
      </c>
      <c r="AB87" s="384"/>
      <c r="AC87" s="370" t="str">
        <f>IF(ISNUMBER(AB87),VLOOKUP(AB87,[0]!EUTC_Product_nr.,3,FALSE),"")</f>
        <v/>
      </c>
      <c r="AD87" s="188" t="str">
        <f>IF(AH87="",IF(AG87="------------------","",IF(ISERROR(VLOOKUP(AG87,'Codes published on the homepage'!SpezEingetr,2,FALSE)),"neue Spezif.","s.Prod.: "&amp;RIGHT("00000"&amp;VLOOKUP(AG87,'Codes published on the homepage'!SpezEingetr,2,FALSE),6))),"Spez s.ob "&amp;AH87)</f>
        <v/>
      </c>
      <c r="AE87" s="190" t="str">
        <f t="shared" si="183"/>
        <v/>
      </c>
      <c r="AF87" s="191" t="str">
        <f>IF(AD87="","",IF(LEFT(AD87,9)="neue Spez",IF(ISERROR(VLOOKUP(AE87,'Codes published on the homepage'!$Z$26:$Z$805,1,FALSE)),"OK","PC Falsch"),"Falsch"))</f>
        <v/>
      </c>
      <c r="AG87" s="192" t="str">
        <f t="shared" si="184"/>
        <v>------------------</v>
      </c>
      <c r="AH87" s="189" t="str">
        <f>IF(AG87="------------------","",IF(ISERROR(VLOOKUP(AG87,AG$5:AL86,1,FALSE)),"","= Zeile "&amp;(VLOOKUP(AG87,AG$5:AL86,6,FALSE)+5)))</f>
        <v/>
      </c>
      <c r="AI87" s="349" t="str">
        <f>IF(Y87="","",IF(ISERROR(VLOOKUP(TEXT(Y87,"000000"),eingetragenePC,1,FALSE)),IF(ISNUMBER(VLOOKUP(Y89,Y$4:Y86,1,FALSE)),"Nr.s.oben","ok"),"Nr.eingetragen"))</f>
        <v/>
      </c>
      <c r="AL87" s="162" t="e">
        <f t="shared" si="185"/>
        <v>#VALUE!</v>
      </c>
      <c r="AM87" s="29">
        <f t="shared" ca="1" si="186"/>
        <v>13</v>
      </c>
      <c r="AN87" s="303" t="str">
        <f t="shared" ca="1" si="187"/>
        <v/>
      </c>
      <c r="AO87" s="291"/>
      <c r="AP87" s="90"/>
      <c r="AQ87" s="292"/>
      <c r="AR87" s="292"/>
      <c r="AS87" s="292"/>
      <c r="AT87" s="292"/>
      <c r="AU87" s="292"/>
      <c r="AV87" s="292"/>
      <c r="AW87" s="292"/>
      <c r="AX87" s="292"/>
      <c r="AY87" s="292"/>
      <c r="AZ87" s="292"/>
      <c r="BA87" s="292"/>
      <c r="BB87" s="292"/>
      <c r="BC87" s="292"/>
      <c r="BD87" s="292"/>
      <c r="BE87" s="292"/>
      <c r="BF87" s="292"/>
      <c r="BG87" s="292"/>
      <c r="BH87" s="292"/>
      <c r="BI87" s="292"/>
      <c r="BJ87" s="289"/>
      <c r="BK87" s="294"/>
      <c r="BL87" s="295"/>
    </row>
    <row r="88" spans="1:64" x14ac:dyDescent="0.3">
      <c r="A88" s="203" t="str">
        <f t="shared" si="179"/>
        <v/>
      </c>
      <c r="B88" s="301" t="str">
        <f t="shared" si="180"/>
        <v/>
      </c>
      <c r="C88" s="15"/>
      <c r="D88" s="15"/>
      <c r="E88" s="15"/>
      <c r="F88" s="186" t="str">
        <f>IF(AQ88="","",IF($Z$3="text",VLOOKUP('Assigned, unpublished Codes'!AQ88,[0]!Qualifier,COLUMN(F88)-4,FALSE),AQ88))</f>
        <v/>
      </c>
      <c r="G88" s="187" t="str">
        <f>IF(AR88="","",IF($Z$3="text",VLOOKUP('Assigned, unpublished Codes'!AR88,[0]!Qualifier,COLUMN(G88)-4,FALSE),AR88))</f>
        <v/>
      </c>
      <c r="H88" s="187" t="str">
        <f>IF(AS88="","",IF($Z$3="text",VLOOKUP('Assigned, unpublished Codes'!AS88,[0]!Qualifier,COLUMN(H88)-4,FALSE),AS88))</f>
        <v/>
      </c>
      <c r="I88" s="187" t="str">
        <f>IF(AT88="","",IF($Z$3="text",VLOOKUP('Assigned, unpublished Codes'!AT88,[0]!Qualifier,COLUMN(I88)-4,FALSE),AT88))</f>
        <v/>
      </c>
      <c r="J88" s="187" t="str">
        <f>IF(AU88="","",IF($Z$3="text",VLOOKUP('Assigned, unpublished Codes'!AU88,[0]!Qualifier,COLUMN(J88)-4,FALSE),AU88))</f>
        <v/>
      </c>
      <c r="K88" s="187" t="str">
        <f>IF(AV88="","",IF($Z$3="text",VLOOKUP('Assigned, unpublished Codes'!AV88,[0]!Qualifier,COLUMN(K88)-4,FALSE),AV88))</f>
        <v/>
      </c>
      <c r="L88" s="187" t="str">
        <f>IF(AW88="","",IF($Z$3="text",VLOOKUP('Assigned, unpublished Codes'!AW88,[0]!Qualifier,COLUMN(L88)-4,FALSE),AW88))</f>
        <v/>
      </c>
      <c r="M88" s="187" t="str">
        <f>IF(AX88="","",IF($Z$3="text",VLOOKUP('Assigned, unpublished Codes'!AX88,[0]!Qualifier,COLUMN(M88)-4,FALSE),AX88))</f>
        <v/>
      </c>
      <c r="N88" s="187" t="str">
        <f>IF(AY88="","",IF($Z$3="text",VLOOKUP('Assigned, unpublished Codes'!AY88,[0]!Qualifier,COLUMN(N88)-4,FALSE),AY88))</f>
        <v/>
      </c>
      <c r="O88" s="187" t="str">
        <f>IF(AZ88="","",IF($Z$3="text",VLOOKUP('Assigned, unpublished Codes'!AZ88,[0]!Qualifier,COLUMN(O88)-4,FALSE),AZ88))</f>
        <v/>
      </c>
      <c r="P88" s="187" t="str">
        <f>IF(BA88="","",IF($Z$3="text",VLOOKUP('Assigned, unpublished Codes'!BA88,[0]!Qualifier,COLUMN(P88)-4,FALSE),BA88))</f>
        <v/>
      </c>
      <c r="Q88" s="187" t="str">
        <f>IF(BB88="","",IF($Z$3="text",VLOOKUP('Assigned, unpublished Codes'!BB88,[0]!Qualifier,COLUMN(Q88)-4,FALSE),BB88))</f>
        <v/>
      </c>
      <c r="R88" s="187" t="str">
        <f>IF(BC88="","",IF($Z$3="text",VLOOKUP('Assigned, unpublished Codes'!BC88,[0]!Qualifier,COLUMN(R88)-4,FALSE),BC88))</f>
        <v/>
      </c>
      <c r="S88" s="187" t="str">
        <f>IF(BD88="","",IF($Z$3="text",VLOOKUP('Assigned, unpublished Codes'!BD88,[0]!Qualifier,COLUMN(S88)-4,FALSE),BD88))</f>
        <v/>
      </c>
      <c r="T88" s="187" t="str">
        <f>IF(BE88="","",IF($Z$3="text",VLOOKUP('Assigned, unpublished Codes'!BE88,[0]!Qualifier,COLUMN(T88)-4,FALSE),BE88))</f>
        <v/>
      </c>
      <c r="U88" s="187" t="str">
        <f>IF(BF88="","",IF($Z$3="text",VLOOKUP('Assigned, unpublished Codes'!BF88,[0]!Qualifier,COLUMN(U88)-4,FALSE),BF88))</f>
        <v/>
      </c>
      <c r="V88" s="526" t="str">
        <f>IF(BG88="","",IF($Z$3="text",VLOOKUP('Assigned, unpublished Codes'!BG88,[0]!Qualifier,COLUMN(V88)-4,FALSE),BG88))</f>
        <v/>
      </c>
      <c r="W88" s="187" t="str">
        <f>IF(BH88="","",IF($Z$3="text",VLOOKUP('Assigned, unpublished Codes'!BH88,[0]!Qualifier,COLUMN(W88)-4,FALSE),BH88))</f>
        <v/>
      </c>
      <c r="X88" s="187" t="str">
        <f>IF(BI88="","",IF($Z$3="text",VLOOKUP('Assigned, unpublished Codes'!BI88,[0]!Qualifier,COLUMN(X88)-4,FALSE),BI88))</f>
        <v/>
      </c>
      <c r="Y88" s="456" t="str">
        <f t="shared" si="181"/>
        <v/>
      </c>
      <c r="Z88" s="300" t="str">
        <f t="shared" si="182"/>
        <v/>
      </c>
      <c r="AA88" s="377" t="str">
        <f t="shared" si="182"/>
        <v/>
      </c>
      <c r="AB88" s="384"/>
      <c r="AC88" s="370" t="str">
        <f>IF(ISNUMBER(AB88),VLOOKUP(AB88,[0]!EUTC_Product_nr.,3,FALSE),"")</f>
        <v/>
      </c>
      <c r="AD88" s="188" t="str">
        <f>IF(AH88="",IF(AG88="------------------","",IF(ISERROR(VLOOKUP(AG88,'Codes published on the homepage'!SpezEingetr,2,FALSE)),"neue Spezif.","s.Prod.: "&amp;RIGHT("00000"&amp;VLOOKUP(AG88,'Codes published on the homepage'!SpezEingetr,2,FALSE),6))),"Spez s.ob "&amp;AH88)</f>
        <v/>
      </c>
      <c r="AE88" s="190" t="str">
        <f t="shared" si="183"/>
        <v/>
      </c>
      <c r="AF88" s="191" t="str">
        <f>IF(AD88="","",IF(LEFT(AD88,9)="neue Spez",IF(ISERROR(VLOOKUP(AE88,'Codes published on the homepage'!$Z$26:$Z$805,1,FALSE)),"OK","PC Falsch"),"Falsch"))</f>
        <v/>
      </c>
      <c r="AG88" s="192" t="str">
        <f t="shared" si="184"/>
        <v>------------------</v>
      </c>
      <c r="AH88" s="189" t="str">
        <f>IF(AG88="------------------","",IF(ISERROR(VLOOKUP(AG88,AG$5:AL87,1,FALSE)),"","= Zeile "&amp;(VLOOKUP(AG88,AG$5:AL87,6,FALSE)+5)))</f>
        <v/>
      </c>
      <c r="AI88" s="349" t="str">
        <f>IF(Y88="","",IF(ISERROR(VLOOKUP(TEXT(Y88,"000000"),eingetragenePC,1,FALSE)),IF(ISNUMBER(VLOOKUP(Y90,Y$4:Y87,1,FALSE)),"Nr.s.oben","ok"),"Nr.eingetragen"))</f>
        <v/>
      </c>
      <c r="AL88" s="162" t="e">
        <f t="shared" si="185"/>
        <v>#VALUE!</v>
      </c>
      <c r="AM88" s="29">
        <f t="shared" ca="1" si="186"/>
        <v>13</v>
      </c>
      <c r="AN88" s="303" t="str">
        <f t="shared" ca="1" si="187"/>
        <v/>
      </c>
      <c r="AO88" s="291"/>
      <c r="AP88" s="90"/>
      <c r="AQ88" s="292"/>
      <c r="AR88" s="292"/>
      <c r="AS88" s="292"/>
      <c r="AT88" s="292"/>
      <c r="AU88" s="292"/>
      <c r="AV88" s="292"/>
      <c r="AW88" s="292"/>
      <c r="AX88" s="292"/>
      <c r="AY88" s="292"/>
      <c r="AZ88" s="292"/>
      <c r="BA88" s="292"/>
      <c r="BB88" s="292"/>
      <c r="BC88" s="292"/>
      <c r="BD88" s="292"/>
      <c r="BE88" s="292"/>
      <c r="BF88" s="292"/>
      <c r="BG88" s="292"/>
      <c r="BH88" s="292"/>
      <c r="BI88" s="292"/>
      <c r="BJ88" s="289"/>
      <c r="BK88" s="294"/>
      <c r="BL88" s="295"/>
    </row>
    <row r="89" spans="1:64" x14ac:dyDescent="0.3">
      <c r="A89" s="203" t="str">
        <f t="shared" si="179"/>
        <v/>
      </c>
      <c r="B89" s="301" t="str">
        <f t="shared" si="180"/>
        <v/>
      </c>
      <c r="C89" s="15"/>
      <c r="D89" s="15"/>
      <c r="E89" s="15"/>
      <c r="F89" s="186" t="str">
        <f>IF(AQ89="","",IF($Z$3="text",VLOOKUP('Assigned, unpublished Codes'!AQ89,[0]!Qualifier,COLUMN(F89)-4,FALSE),AQ89))</f>
        <v/>
      </c>
      <c r="G89" s="187" t="str">
        <f>IF(AR89="","",IF($Z$3="text",VLOOKUP('Assigned, unpublished Codes'!AR89,[0]!Qualifier,COLUMN(G89)-4,FALSE),AR89))</f>
        <v/>
      </c>
      <c r="H89" s="187" t="str">
        <f>IF(AS89="","",IF($Z$3="text",VLOOKUP('Assigned, unpublished Codes'!AS89,[0]!Qualifier,COLUMN(H89)-4,FALSE),AS89))</f>
        <v/>
      </c>
      <c r="I89" s="187" t="str">
        <f>IF(AT89="","",IF($Z$3="text",VLOOKUP('Assigned, unpublished Codes'!AT89,[0]!Qualifier,COLUMN(I89)-4,FALSE),AT89))</f>
        <v/>
      </c>
      <c r="J89" s="187" t="str">
        <f>IF(AU89="","",IF($Z$3="text",VLOOKUP('Assigned, unpublished Codes'!AU89,[0]!Qualifier,COLUMN(J89)-4,FALSE),AU89))</f>
        <v/>
      </c>
      <c r="K89" s="187" t="str">
        <f>IF(AV89="","",IF($Z$3="text",VLOOKUP('Assigned, unpublished Codes'!AV89,[0]!Qualifier,COLUMN(K89)-4,FALSE),AV89))</f>
        <v/>
      </c>
      <c r="L89" s="187" t="str">
        <f>IF(AW89="","",IF($Z$3="text",VLOOKUP('Assigned, unpublished Codes'!AW89,[0]!Qualifier,COLUMN(L89)-4,FALSE),AW89))</f>
        <v/>
      </c>
      <c r="M89" s="187" t="str">
        <f>IF(AX89="","",IF($Z$3="text",VLOOKUP('Assigned, unpublished Codes'!AX89,[0]!Qualifier,COLUMN(M89)-4,FALSE),AX89))</f>
        <v/>
      </c>
      <c r="N89" s="187" t="str">
        <f>IF(AY89="","",IF($Z$3="text",VLOOKUP('Assigned, unpublished Codes'!AY89,[0]!Qualifier,COLUMN(N89)-4,FALSE),AY89))</f>
        <v/>
      </c>
      <c r="O89" s="187" t="str">
        <f>IF(AZ89="","",IF($Z$3="text",VLOOKUP('Assigned, unpublished Codes'!AZ89,[0]!Qualifier,COLUMN(O89)-4,FALSE),AZ89))</f>
        <v/>
      </c>
      <c r="P89" s="187" t="str">
        <f>IF(BA89="","",IF($Z$3="text",VLOOKUP('Assigned, unpublished Codes'!BA89,[0]!Qualifier,COLUMN(P89)-4,FALSE),BA89))</f>
        <v/>
      </c>
      <c r="Q89" s="187" t="str">
        <f>IF(BB89="","",IF($Z$3="text",VLOOKUP('Assigned, unpublished Codes'!BB89,[0]!Qualifier,COLUMN(Q89)-4,FALSE),BB89))</f>
        <v/>
      </c>
      <c r="R89" s="187" t="str">
        <f>IF(BC89="","",IF($Z$3="text",VLOOKUP('Assigned, unpublished Codes'!BC89,[0]!Qualifier,COLUMN(R89)-4,FALSE),BC89))</f>
        <v/>
      </c>
      <c r="S89" s="187" t="str">
        <f>IF(BD89="","",IF($Z$3="text",VLOOKUP('Assigned, unpublished Codes'!BD89,[0]!Qualifier,COLUMN(S89)-4,FALSE),BD89))</f>
        <v/>
      </c>
      <c r="T89" s="187" t="str">
        <f>IF(BE89="","",IF($Z$3="text",VLOOKUP('Assigned, unpublished Codes'!BE89,[0]!Qualifier,COLUMN(T89)-4,FALSE),BE89))</f>
        <v/>
      </c>
      <c r="U89" s="187" t="str">
        <f>IF(BF89="","",IF($Z$3="text",VLOOKUP('Assigned, unpublished Codes'!BF89,[0]!Qualifier,COLUMN(U89)-4,FALSE),BF89))</f>
        <v/>
      </c>
      <c r="V89" s="526" t="str">
        <f>IF(BG89="","",IF($Z$3="text",VLOOKUP('Assigned, unpublished Codes'!BG89,[0]!Qualifier,COLUMN(V89)-4,FALSE),BG89))</f>
        <v/>
      </c>
      <c r="W89" s="187" t="str">
        <f>IF(BH89="","",IF($Z$3="text",VLOOKUP('Assigned, unpublished Codes'!BH89,[0]!Qualifier,COLUMN(W89)-4,FALSE),BH89))</f>
        <v/>
      </c>
      <c r="X89" s="187" t="str">
        <f>IF(BI89="","",IF($Z$3="text",VLOOKUP('Assigned, unpublished Codes'!BI89,[0]!Qualifier,COLUMN(X89)-4,FALSE),BI89))</f>
        <v/>
      </c>
      <c r="Y89" s="456" t="str">
        <f t="shared" si="181"/>
        <v/>
      </c>
      <c r="Z89" s="300" t="str">
        <f t="shared" si="182"/>
        <v/>
      </c>
      <c r="AA89" s="377" t="str">
        <f t="shared" si="182"/>
        <v/>
      </c>
      <c r="AB89" s="384"/>
      <c r="AC89" s="370" t="str">
        <f>IF(ISNUMBER(AB89),VLOOKUP(AB89,[0]!EUTC_Product_nr.,3,FALSE),"")</f>
        <v/>
      </c>
      <c r="AD89" s="188" t="str">
        <f>IF(AH89="",IF(AG89="------------------","",IF(ISERROR(VLOOKUP(AG89,'Codes published on the homepage'!SpezEingetr,2,FALSE)),"neue Spezif.","s.Prod.: "&amp;RIGHT("00000"&amp;VLOOKUP(AG89,'Codes published on the homepage'!SpezEingetr,2,FALSE),6))),"Spez s.ob "&amp;AH89)</f>
        <v/>
      </c>
      <c r="AE89" s="190" t="str">
        <f t="shared" si="183"/>
        <v/>
      </c>
      <c r="AF89" s="191" t="str">
        <f>IF(AD89="","",IF(LEFT(AD89,9)="neue Spez",IF(ISERROR(VLOOKUP(AE89,'Codes published on the homepage'!$Z$26:$Z$805,1,FALSE)),"OK","PC Falsch"),"Falsch"))</f>
        <v/>
      </c>
      <c r="AG89" s="192" t="str">
        <f t="shared" si="184"/>
        <v>------------------</v>
      </c>
      <c r="AH89" s="189" t="str">
        <f>IF(AG89="------------------","",IF(ISERROR(VLOOKUP(AG89,AG$5:AL88,1,FALSE)),"","= Zeile "&amp;(VLOOKUP(AG89,AG$5:AL88,6,FALSE)+5)))</f>
        <v/>
      </c>
      <c r="AI89" s="349" t="str">
        <f>IF(Y89="","",IF(ISERROR(VLOOKUP(TEXT(Y89,"000000"),eingetragenePC,1,FALSE)),IF(ISNUMBER(VLOOKUP(Y91,Y$4:Y88,1,FALSE)),"Nr.s.oben","ok"),"Nr.eingetragen"))</f>
        <v/>
      </c>
      <c r="AL89" s="162" t="e">
        <f t="shared" si="185"/>
        <v>#VALUE!</v>
      </c>
      <c r="AM89" s="29">
        <f t="shared" ca="1" si="186"/>
        <v>13</v>
      </c>
      <c r="AN89" s="303" t="str">
        <f t="shared" ca="1" si="187"/>
        <v/>
      </c>
      <c r="AO89" s="291"/>
      <c r="AP89" s="90"/>
      <c r="AQ89" s="292"/>
      <c r="AR89" s="292"/>
      <c r="AS89" s="292"/>
      <c r="AT89" s="292"/>
      <c r="AU89" s="292"/>
      <c r="AV89" s="292"/>
      <c r="AW89" s="292"/>
      <c r="AX89" s="292"/>
      <c r="AY89" s="292"/>
      <c r="AZ89" s="292"/>
      <c r="BA89" s="292"/>
      <c r="BB89" s="292"/>
      <c r="BC89" s="292"/>
      <c r="BD89" s="292"/>
      <c r="BE89" s="292"/>
      <c r="BF89" s="292"/>
      <c r="BG89" s="292"/>
      <c r="BH89" s="292"/>
      <c r="BI89" s="292"/>
      <c r="BJ89" s="289"/>
      <c r="BK89" s="294"/>
      <c r="BL89" s="295"/>
    </row>
    <row r="90" spans="1:64" x14ac:dyDescent="0.3">
      <c r="A90" s="203" t="str">
        <f t="shared" si="179"/>
        <v/>
      </c>
      <c r="B90" s="301" t="str">
        <f t="shared" si="180"/>
        <v/>
      </c>
      <c r="C90" s="15"/>
      <c r="D90" s="15"/>
      <c r="E90" s="15"/>
      <c r="F90" s="186" t="str">
        <f>IF(AQ90="","",IF($Z$3="text",VLOOKUP('Assigned, unpublished Codes'!AQ90,[0]!Qualifier,COLUMN(F90)-4,FALSE),AQ90))</f>
        <v/>
      </c>
      <c r="G90" s="187" t="str">
        <f>IF(AR90="","",IF($Z$3="text",VLOOKUP('Assigned, unpublished Codes'!AR90,[0]!Qualifier,COLUMN(G90)-4,FALSE),AR90))</f>
        <v/>
      </c>
      <c r="H90" s="187" t="str">
        <f>IF(AS90="","",IF($Z$3="text",VLOOKUP('Assigned, unpublished Codes'!AS90,[0]!Qualifier,COLUMN(H90)-4,FALSE),AS90))</f>
        <v/>
      </c>
      <c r="I90" s="187" t="str">
        <f>IF(AT90="","",IF($Z$3="text",VLOOKUP('Assigned, unpublished Codes'!AT90,[0]!Qualifier,COLUMN(I90)-4,FALSE),AT90))</f>
        <v/>
      </c>
      <c r="J90" s="187" t="str">
        <f>IF(AU90="","",IF($Z$3="text",VLOOKUP('Assigned, unpublished Codes'!AU90,[0]!Qualifier,COLUMN(J90)-4,FALSE),AU90))</f>
        <v/>
      </c>
      <c r="K90" s="187" t="str">
        <f>IF(AV90="","",IF($Z$3="text",VLOOKUP('Assigned, unpublished Codes'!AV90,[0]!Qualifier,COLUMN(K90)-4,FALSE),AV90))</f>
        <v/>
      </c>
      <c r="L90" s="187" t="str">
        <f>IF(AW90="","",IF($Z$3="text",VLOOKUP('Assigned, unpublished Codes'!AW90,[0]!Qualifier,COLUMN(L90)-4,FALSE),AW90))</f>
        <v/>
      </c>
      <c r="M90" s="187" t="str">
        <f>IF(AX90="","",IF($Z$3="text",VLOOKUP('Assigned, unpublished Codes'!AX90,[0]!Qualifier,COLUMN(M90)-4,FALSE),AX90))</f>
        <v/>
      </c>
      <c r="N90" s="187" t="str">
        <f>IF(AY90="","",IF($Z$3="text",VLOOKUP('Assigned, unpublished Codes'!AY90,[0]!Qualifier,COLUMN(N90)-4,FALSE),AY90))</f>
        <v/>
      </c>
      <c r="O90" s="187" t="str">
        <f>IF(AZ90="","",IF($Z$3="text",VLOOKUP('Assigned, unpublished Codes'!AZ90,[0]!Qualifier,COLUMN(O90)-4,FALSE),AZ90))</f>
        <v/>
      </c>
      <c r="P90" s="187" t="str">
        <f>IF(BA90="","",IF($Z$3="text",VLOOKUP('Assigned, unpublished Codes'!BA90,[0]!Qualifier,COLUMN(P90)-4,FALSE),BA90))</f>
        <v/>
      </c>
      <c r="Q90" s="187" t="str">
        <f>IF(BB90="","",IF($Z$3="text",VLOOKUP('Assigned, unpublished Codes'!BB90,[0]!Qualifier,COLUMN(Q90)-4,FALSE),BB90))</f>
        <v/>
      </c>
      <c r="R90" s="187" t="str">
        <f>IF(BC90="","",IF($Z$3="text",VLOOKUP('Assigned, unpublished Codes'!BC90,[0]!Qualifier,COLUMN(R90)-4,FALSE),BC90))</f>
        <v/>
      </c>
      <c r="S90" s="187" t="str">
        <f>IF(BD90="","",IF($Z$3="text",VLOOKUP('Assigned, unpublished Codes'!BD90,[0]!Qualifier,COLUMN(S90)-4,FALSE),BD90))</f>
        <v/>
      </c>
      <c r="T90" s="187" t="str">
        <f>IF(BE90="","",IF($Z$3="text",VLOOKUP('Assigned, unpublished Codes'!BE90,[0]!Qualifier,COLUMN(T90)-4,FALSE),BE90))</f>
        <v/>
      </c>
      <c r="U90" s="187" t="str">
        <f>IF(BF90="","",IF($Z$3="text",VLOOKUP('Assigned, unpublished Codes'!BF90,[0]!Qualifier,COLUMN(U90)-4,FALSE),BF90))</f>
        <v/>
      </c>
      <c r="V90" s="526" t="str">
        <f>IF(BG90="","",IF($Z$3="text",VLOOKUP('Assigned, unpublished Codes'!BG90,[0]!Qualifier,COLUMN(V90)-4,FALSE),BG90))</f>
        <v/>
      </c>
      <c r="W90" s="187" t="str">
        <f>IF(BH90="","",IF($Z$3="text",VLOOKUP('Assigned, unpublished Codes'!BH90,[0]!Qualifier,COLUMN(W90)-4,FALSE),BH90))</f>
        <v/>
      </c>
      <c r="X90" s="187" t="str">
        <f>IF(BI90="","",IF($Z$3="text",VLOOKUP('Assigned, unpublished Codes'!BI90,[0]!Qualifier,COLUMN(X90)-4,FALSE),BI90))</f>
        <v/>
      </c>
      <c r="Y90" s="456" t="str">
        <f t="shared" si="181"/>
        <v/>
      </c>
      <c r="Z90" s="300" t="str">
        <f t="shared" si="182"/>
        <v/>
      </c>
      <c r="AA90" s="377" t="str">
        <f t="shared" si="182"/>
        <v/>
      </c>
      <c r="AB90" s="384"/>
      <c r="AC90" s="370" t="str">
        <f>IF(ISNUMBER(AB90),VLOOKUP(AB90,[0]!EUTC_Product_nr.,3,FALSE),"")</f>
        <v/>
      </c>
      <c r="AD90" s="188" t="str">
        <f>IF(AH90="",IF(AG90="------------------","",IF(ISERROR(VLOOKUP(AG90,'Codes published on the homepage'!SpezEingetr,2,FALSE)),"neue Spezif.","s.Prod.: "&amp;RIGHT("00000"&amp;VLOOKUP(AG90,'Codes published on the homepage'!SpezEingetr,2,FALSE),6))),"Spez s.ob "&amp;AH90)</f>
        <v/>
      </c>
      <c r="AE90" s="190" t="str">
        <f t="shared" si="183"/>
        <v/>
      </c>
      <c r="AF90" s="191" t="str">
        <f>IF(AD90="","",IF(LEFT(AD90,9)="neue Spez",IF(ISERROR(VLOOKUP(AE90,'Codes published on the homepage'!$Z$26:$Z$805,1,FALSE)),"OK","PC Falsch"),"Falsch"))</f>
        <v/>
      </c>
      <c r="AG90" s="192" t="str">
        <f t="shared" si="184"/>
        <v>------------------</v>
      </c>
      <c r="AH90" s="189" t="str">
        <f>IF(AG90="------------------","",IF(ISERROR(VLOOKUP(AG90,AG$5:AL89,1,FALSE)),"","= Zeile "&amp;(VLOOKUP(AG90,AG$5:AL89,6,FALSE)+5)))</f>
        <v/>
      </c>
      <c r="AI90" s="349" t="str">
        <f>IF(Y90="","",IF(ISERROR(VLOOKUP(TEXT(Y90,"000000"),eingetragenePC,1,FALSE)),IF(ISNUMBER(VLOOKUP(Y92,Y$4:Y89,1,FALSE)),"Nr.s.oben","ok"),"Nr.eingetragen"))</f>
        <v/>
      </c>
      <c r="AL90" s="162" t="e">
        <f t="shared" si="185"/>
        <v>#VALUE!</v>
      </c>
      <c r="AM90" s="29">
        <f t="shared" ca="1" si="186"/>
        <v>13</v>
      </c>
      <c r="AN90" s="303" t="str">
        <f t="shared" ca="1" si="187"/>
        <v/>
      </c>
      <c r="AO90" s="291"/>
      <c r="AP90" s="90"/>
      <c r="AQ90" s="292"/>
      <c r="AR90" s="292"/>
      <c r="AS90" s="292"/>
      <c r="AT90" s="292"/>
      <c r="AU90" s="292"/>
      <c r="AV90" s="292"/>
      <c r="AW90" s="292"/>
      <c r="AX90" s="292"/>
      <c r="AY90" s="292"/>
      <c r="AZ90" s="292"/>
      <c r="BA90" s="292"/>
      <c r="BB90" s="292"/>
      <c r="BC90" s="292"/>
      <c r="BD90" s="292"/>
      <c r="BE90" s="292"/>
      <c r="BF90" s="292"/>
      <c r="BG90" s="292"/>
      <c r="BH90" s="292"/>
      <c r="BI90" s="292"/>
      <c r="BJ90" s="289"/>
      <c r="BK90" s="294"/>
      <c r="BL90" s="295"/>
    </row>
    <row r="91" spans="1:64" x14ac:dyDescent="0.3">
      <c r="A91" s="203" t="str">
        <f t="shared" si="179"/>
        <v/>
      </c>
      <c r="B91" s="301" t="str">
        <f t="shared" si="180"/>
        <v/>
      </c>
      <c r="C91" s="15"/>
      <c r="D91" s="15"/>
      <c r="E91" s="15"/>
      <c r="F91" s="186" t="str">
        <f>IF(AQ91="","",IF($Z$3="text",VLOOKUP('Assigned, unpublished Codes'!AQ91,[0]!Qualifier,COLUMN(F91)-4,FALSE),AQ91))</f>
        <v/>
      </c>
      <c r="G91" s="187" t="str">
        <f>IF(AR91="","",IF($Z$3="text",VLOOKUP('Assigned, unpublished Codes'!AR91,[0]!Qualifier,COLUMN(G91)-4,FALSE),AR91))</f>
        <v/>
      </c>
      <c r="H91" s="187" t="str">
        <f>IF(AS91="","",IF($Z$3="text",VLOOKUP('Assigned, unpublished Codes'!AS91,[0]!Qualifier,COLUMN(H91)-4,FALSE),AS91))</f>
        <v/>
      </c>
      <c r="I91" s="187" t="str">
        <f>IF(AT91="","",IF($Z$3="text",VLOOKUP('Assigned, unpublished Codes'!AT91,[0]!Qualifier,COLUMN(I91)-4,FALSE),AT91))</f>
        <v/>
      </c>
      <c r="J91" s="187" t="str">
        <f>IF(AU91="","",IF($Z$3="text",VLOOKUP('Assigned, unpublished Codes'!AU91,[0]!Qualifier,COLUMN(J91)-4,FALSE),AU91))</f>
        <v/>
      </c>
      <c r="K91" s="187" t="str">
        <f>IF(AV91="","",IF($Z$3="text",VLOOKUP('Assigned, unpublished Codes'!AV91,[0]!Qualifier,COLUMN(K91)-4,FALSE),AV91))</f>
        <v/>
      </c>
      <c r="L91" s="187" t="str">
        <f>IF(AW91="","",IF($Z$3="text",VLOOKUP('Assigned, unpublished Codes'!AW91,[0]!Qualifier,COLUMN(L91)-4,FALSE),AW91))</f>
        <v/>
      </c>
      <c r="M91" s="187" t="str">
        <f>IF(AX91="","",IF($Z$3="text",VLOOKUP('Assigned, unpublished Codes'!AX91,[0]!Qualifier,COLUMN(M91)-4,FALSE),AX91))</f>
        <v/>
      </c>
      <c r="N91" s="187" t="str">
        <f>IF(AY91="","",IF($Z$3="text",VLOOKUP('Assigned, unpublished Codes'!AY91,[0]!Qualifier,COLUMN(N91)-4,FALSE),AY91))</f>
        <v/>
      </c>
      <c r="O91" s="187" t="str">
        <f>IF(AZ91="","",IF($Z$3="text",VLOOKUP('Assigned, unpublished Codes'!AZ91,[0]!Qualifier,COLUMN(O91)-4,FALSE),AZ91))</f>
        <v/>
      </c>
      <c r="P91" s="187" t="str">
        <f>IF(BA91="","",IF($Z$3="text",VLOOKUP('Assigned, unpublished Codes'!BA91,[0]!Qualifier,COLUMN(P91)-4,FALSE),BA91))</f>
        <v/>
      </c>
      <c r="Q91" s="187" t="str">
        <f>IF(BB91="","",IF($Z$3="text",VLOOKUP('Assigned, unpublished Codes'!BB91,[0]!Qualifier,COLUMN(Q91)-4,FALSE),BB91))</f>
        <v/>
      </c>
      <c r="R91" s="187" t="str">
        <f>IF(BC91="","",IF($Z$3="text",VLOOKUP('Assigned, unpublished Codes'!BC91,[0]!Qualifier,COLUMN(R91)-4,FALSE),BC91))</f>
        <v/>
      </c>
      <c r="S91" s="187" t="str">
        <f>IF(BD91="","",IF($Z$3="text",VLOOKUP('Assigned, unpublished Codes'!BD91,[0]!Qualifier,COLUMN(S91)-4,FALSE),BD91))</f>
        <v/>
      </c>
      <c r="T91" s="187" t="str">
        <f>IF(BE91="","",IF($Z$3="text",VLOOKUP('Assigned, unpublished Codes'!BE91,[0]!Qualifier,COLUMN(T91)-4,FALSE),BE91))</f>
        <v/>
      </c>
      <c r="U91" s="187" t="str">
        <f>IF(BF91="","",IF($Z$3="text",VLOOKUP('Assigned, unpublished Codes'!BF91,[0]!Qualifier,COLUMN(U91)-4,FALSE),BF91))</f>
        <v/>
      </c>
      <c r="V91" s="526" t="str">
        <f>IF(BG91="","",IF($Z$3="text",VLOOKUP('Assigned, unpublished Codes'!BG91,[0]!Qualifier,COLUMN(V91)-4,FALSE),BG91))</f>
        <v/>
      </c>
      <c r="W91" s="187" t="str">
        <f>IF(BH91="","",IF($Z$3="text",VLOOKUP('Assigned, unpublished Codes'!BH91,[0]!Qualifier,COLUMN(W91)-4,FALSE),BH91))</f>
        <v/>
      </c>
      <c r="X91" s="187" t="str">
        <f>IF(BI91="","",IF($Z$3="text",VLOOKUP('Assigned, unpublished Codes'!BI91,[0]!Qualifier,COLUMN(X91)-4,FALSE),BI91))</f>
        <v/>
      </c>
      <c r="Y91" s="456" t="str">
        <f t="shared" si="181"/>
        <v/>
      </c>
      <c r="Z91" s="300" t="str">
        <f t="shared" si="182"/>
        <v/>
      </c>
      <c r="AA91" s="379"/>
      <c r="AB91" s="385"/>
      <c r="AC91" s="27"/>
      <c r="AD91" s="27" t="str">
        <f>IF(AH91="",IF(AG91="------------------","",IF(ISERROR(VLOOKUP(AG91,'Codes published on the homepage'!SpezEingetr,2,FALSE)),"neue Spezif.","s.Prod.: "&amp;RIGHT("00000"&amp;VLOOKUP(AG91,'Codes published on the homepage'!SpezEingetr,2,FALSE),6))),"Spez s.ob "&amp;AH91)</f>
        <v/>
      </c>
      <c r="AE91" s="190" t="str">
        <f t="shared" si="183"/>
        <v/>
      </c>
      <c r="AF91" s="191" t="str">
        <f>IF(AD91="","",IF(LEFT(AD91,9)="neue Spez",IF(ISERROR(VLOOKUP(AE91,'Codes published on the homepage'!$Z$26:$Z$805,1,FALSE)),"OK","PC Falsch"),"Falsch"))</f>
        <v/>
      </c>
      <c r="AG91" s="192" t="str">
        <f t="shared" si="184"/>
        <v>------------------</v>
      </c>
      <c r="AH91" s="189" t="str">
        <f>IF(AG91="------------------","",IF(ISERROR(VLOOKUP(AG91,AG$5:AL90,1,FALSE)),"","= Zeile "&amp;(VLOOKUP(AG91,AG$5:AL90,6,FALSE)+5)))</f>
        <v/>
      </c>
      <c r="AI91" s="349" t="str">
        <f>IF(Y91="","",IF(ISERROR(VLOOKUP(TEXT(Y91,"000000"),eingetragenePC,1,FALSE)),IF(ISNUMBER(VLOOKUP(Y93,Y$4:Y90,1,FALSE)),"Nr.s.oben","ok"),"Nr.eingetragen"))</f>
        <v/>
      </c>
      <c r="AL91" s="162" t="e">
        <f t="shared" si="185"/>
        <v>#VALUE!</v>
      </c>
      <c r="AM91" s="29">
        <f t="shared" ca="1" si="186"/>
        <v>13</v>
      </c>
      <c r="AN91" s="303" t="str">
        <f t="shared" ca="1" si="187"/>
        <v/>
      </c>
      <c r="AO91" s="291"/>
      <c r="AP91" s="90"/>
      <c r="AQ91" s="292"/>
      <c r="AR91" s="292"/>
      <c r="AS91" s="292"/>
      <c r="AT91" s="292"/>
      <c r="AU91" s="292"/>
      <c r="AV91" s="292"/>
      <c r="AW91" s="292"/>
      <c r="AX91" s="292"/>
      <c r="AY91" s="292"/>
      <c r="AZ91" s="292"/>
      <c r="BA91" s="292"/>
      <c r="BB91" s="292"/>
      <c r="BC91" s="292"/>
      <c r="BD91" s="292"/>
      <c r="BE91" s="292"/>
      <c r="BF91" s="292"/>
      <c r="BG91" s="292"/>
      <c r="BH91" s="292"/>
      <c r="BI91" s="292"/>
      <c r="BJ91" s="289"/>
      <c r="BK91" s="294"/>
      <c r="BL91" s="295"/>
    </row>
    <row r="92" spans="1:64" x14ac:dyDescent="0.3">
      <c r="A92" s="203" t="str">
        <f t="shared" si="179"/>
        <v/>
      </c>
      <c r="B92" s="301" t="str">
        <f t="shared" si="180"/>
        <v/>
      </c>
      <c r="C92" s="15"/>
      <c r="D92" s="15"/>
      <c r="E92" s="15"/>
      <c r="F92" s="186" t="str">
        <f>IF(AQ92="","",IF($Z$3="text",VLOOKUP('Assigned, unpublished Codes'!AQ92,[0]!Qualifier,COLUMN(F92)-4,FALSE),AQ92))</f>
        <v/>
      </c>
      <c r="G92" s="187" t="str">
        <f>IF(AR92="","",IF($Z$3="text",VLOOKUP('Assigned, unpublished Codes'!AR92,[0]!Qualifier,COLUMN(G92)-4,FALSE),AR92))</f>
        <v/>
      </c>
      <c r="H92" s="187" t="str">
        <f>IF(AS92="","",IF($Z$3="text",VLOOKUP('Assigned, unpublished Codes'!AS92,[0]!Qualifier,COLUMN(H92)-4,FALSE),AS92))</f>
        <v/>
      </c>
      <c r="I92" s="187" t="str">
        <f>IF(AT92="","",IF($Z$3="text",VLOOKUP('Assigned, unpublished Codes'!AT92,[0]!Qualifier,COLUMN(I92)-4,FALSE),AT92))</f>
        <v/>
      </c>
      <c r="J92" s="187" t="str">
        <f>IF(AU92="","",IF($Z$3="text",VLOOKUP('Assigned, unpublished Codes'!AU92,[0]!Qualifier,COLUMN(J92)-4,FALSE),AU92))</f>
        <v/>
      </c>
      <c r="K92" s="187" t="str">
        <f>IF(AV92="","",IF($Z$3="text",VLOOKUP('Assigned, unpublished Codes'!AV92,[0]!Qualifier,COLUMN(K92)-4,FALSE),AV92))</f>
        <v/>
      </c>
      <c r="L92" s="187" t="str">
        <f>IF(AW92="","",IF($Z$3="text",VLOOKUP('Assigned, unpublished Codes'!AW92,[0]!Qualifier,COLUMN(L92)-4,FALSE),AW92))</f>
        <v/>
      </c>
      <c r="M92" s="187" t="str">
        <f>IF(AX92="","",IF($Z$3="text",VLOOKUP('Assigned, unpublished Codes'!AX92,[0]!Qualifier,COLUMN(M92)-4,FALSE),AX92))</f>
        <v/>
      </c>
      <c r="N92" s="187" t="str">
        <f>IF(AY92="","",IF($Z$3="text",VLOOKUP('Assigned, unpublished Codes'!AY92,[0]!Qualifier,COLUMN(N92)-4,FALSE),AY92))</f>
        <v/>
      </c>
      <c r="O92" s="187" t="str">
        <f>IF(AZ92="","",IF($Z$3="text",VLOOKUP('Assigned, unpublished Codes'!AZ92,[0]!Qualifier,COLUMN(O92)-4,FALSE),AZ92))</f>
        <v/>
      </c>
      <c r="P92" s="187" t="str">
        <f>IF(BA92="","",IF($Z$3="text",VLOOKUP('Assigned, unpublished Codes'!BA92,[0]!Qualifier,COLUMN(P92)-4,FALSE),BA92))</f>
        <v/>
      </c>
      <c r="Q92" s="187" t="str">
        <f>IF(BB92="","",IF($Z$3="text",VLOOKUP('Assigned, unpublished Codes'!BB92,[0]!Qualifier,COLUMN(Q92)-4,FALSE),BB92))</f>
        <v/>
      </c>
      <c r="R92" s="187" t="str">
        <f>IF(BC92="","",IF($Z$3="text",VLOOKUP('Assigned, unpublished Codes'!BC92,[0]!Qualifier,COLUMN(R92)-4,FALSE),BC92))</f>
        <v/>
      </c>
      <c r="S92" s="187" t="str">
        <f>IF(BD92="","",IF($Z$3="text",VLOOKUP('Assigned, unpublished Codes'!BD92,[0]!Qualifier,COLUMN(S92)-4,FALSE),BD92))</f>
        <v/>
      </c>
      <c r="T92" s="187" t="str">
        <f>IF(BE92="","",IF($Z$3="text",VLOOKUP('Assigned, unpublished Codes'!BE92,[0]!Qualifier,COLUMN(T92)-4,FALSE),BE92))</f>
        <v/>
      </c>
      <c r="U92" s="187" t="str">
        <f>IF(BF92="","",IF($Z$3="text",VLOOKUP('Assigned, unpublished Codes'!BF92,[0]!Qualifier,COLUMN(U92)-4,FALSE),BF92))</f>
        <v/>
      </c>
      <c r="V92" s="526" t="str">
        <f>IF(BG92="","",IF($Z$3="text",VLOOKUP('Assigned, unpublished Codes'!BG92,[0]!Qualifier,COLUMN(V92)-4,FALSE),BG92))</f>
        <v/>
      </c>
      <c r="W92" s="187" t="str">
        <f>IF(BH92="","",IF($Z$3="text",VLOOKUP('Assigned, unpublished Codes'!BH92,[0]!Qualifier,COLUMN(W92)-4,FALSE),BH92))</f>
        <v/>
      </c>
      <c r="X92" s="187" t="str">
        <f>IF(BI92="","",IF($Z$3="text",VLOOKUP('Assigned, unpublished Codes'!BI92,[0]!Qualifier,COLUMN(X92)-4,FALSE),BI92))</f>
        <v/>
      </c>
      <c r="Y92" s="456" t="str">
        <f t="shared" si="181"/>
        <v/>
      </c>
      <c r="Z92" s="300" t="str">
        <f t="shared" si="182"/>
        <v/>
      </c>
      <c r="AA92" s="379"/>
      <c r="AB92" s="385"/>
      <c r="AC92" s="27"/>
      <c r="AD92" s="27" t="str">
        <f>IF(AH92="",IF(AG92="------------------","",IF(ISERROR(VLOOKUP(AG92,'Codes published on the homepage'!SpezEingetr,2,FALSE)),"neue Spezif.","s.Prod.: "&amp;RIGHT("00000"&amp;VLOOKUP(AG92,'Codes published on the homepage'!SpezEingetr,2,FALSE),6))),"Spez s.ob "&amp;AH92)</f>
        <v/>
      </c>
      <c r="AE92" s="190" t="str">
        <f t="shared" si="183"/>
        <v/>
      </c>
      <c r="AF92" s="191" t="str">
        <f>IF(AD92="","",IF(LEFT(AD92,9)="neue Spez",IF(ISERROR(VLOOKUP(AE92,'Codes published on the homepage'!$Z$26:$Z$805,1,FALSE)),"OK","PC Falsch"),"Falsch"))</f>
        <v/>
      </c>
      <c r="AG92" s="192" t="str">
        <f t="shared" si="184"/>
        <v>------------------</v>
      </c>
      <c r="AH92" s="189" t="str">
        <f>IF(AG92="------------------","",IF(ISERROR(VLOOKUP(AG92,AG$5:AL91,1,FALSE)),"","= Zeile "&amp;(VLOOKUP(AG92,AG$5:AL91,6,FALSE)+5)))</f>
        <v/>
      </c>
      <c r="AI92" s="349" t="str">
        <f>IF(Y92="","",IF(ISERROR(VLOOKUP(TEXT(Y92,"000000"),eingetragenePC,1,FALSE)),IF(ISNUMBER(VLOOKUP(Y94,Y$4:Y91,1,FALSE)),"Nr.s.oben","ok"),"Nr.eingetragen"))</f>
        <v/>
      </c>
      <c r="AL92" s="162" t="e">
        <f t="shared" si="185"/>
        <v>#VALUE!</v>
      </c>
      <c r="AM92" s="29">
        <f t="shared" ca="1" si="186"/>
        <v>13</v>
      </c>
      <c r="AN92" s="303" t="str">
        <f t="shared" ca="1" si="187"/>
        <v/>
      </c>
      <c r="AO92" s="291"/>
      <c r="AP92" s="90"/>
      <c r="AQ92" s="292"/>
      <c r="AR92" s="292"/>
      <c r="AS92" s="292"/>
      <c r="AT92" s="292"/>
      <c r="AU92" s="292"/>
      <c r="AV92" s="292"/>
      <c r="AW92" s="292"/>
      <c r="AX92" s="292"/>
      <c r="AY92" s="292"/>
      <c r="AZ92" s="292"/>
      <c r="BA92" s="292"/>
      <c r="BB92" s="292"/>
      <c r="BC92" s="292"/>
      <c r="BD92" s="292"/>
      <c r="BE92" s="292"/>
      <c r="BF92" s="292"/>
      <c r="BG92" s="292"/>
      <c r="BH92" s="292"/>
      <c r="BI92" s="292"/>
      <c r="BJ92" s="289"/>
      <c r="BK92" s="294"/>
      <c r="BL92" s="295"/>
    </row>
    <row r="93" spans="1:64" x14ac:dyDescent="0.3">
      <c r="A93" s="203" t="str">
        <f t="shared" si="179"/>
        <v/>
      </c>
      <c r="B93" s="301" t="str">
        <f t="shared" si="180"/>
        <v/>
      </c>
      <c r="C93" s="15"/>
      <c r="D93" s="15"/>
      <c r="E93" s="15"/>
      <c r="F93" s="186" t="str">
        <f>IF(AQ93="","",IF($Z$3="text",VLOOKUP('Assigned, unpublished Codes'!AQ93,[0]!Qualifier,COLUMN(F93)-4,FALSE),AQ93))</f>
        <v/>
      </c>
      <c r="G93" s="187" t="str">
        <f>IF(AR93="","",IF($Z$3="text",VLOOKUP('Assigned, unpublished Codes'!AR93,[0]!Qualifier,COLUMN(G93)-4,FALSE),AR93))</f>
        <v/>
      </c>
      <c r="H93" s="187" t="str">
        <f>IF(AS93="","",IF($Z$3="text",VLOOKUP('Assigned, unpublished Codes'!AS93,[0]!Qualifier,COLUMN(H93)-4,FALSE),AS93))</f>
        <v/>
      </c>
      <c r="I93" s="187" t="str">
        <f>IF(AT93="","",IF($Z$3="text",VLOOKUP('Assigned, unpublished Codes'!AT93,[0]!Qualifier,COLUMN(I93)-4,FALSE),AT93))</f>
        <v/>
      </c>
      <c r="J93" s="187" t="str">
        <f>IF(AU93="","",IF($Z$3="text",VLOOKUP('Assigned, unpublished Codes'!AU93,[0]!Qualifier,COLUMN(J93)-4,FALSE),AU93))</f>
        <v/>
      </c>
      <c r="K93" s="187" t="str">
        <f>IF(AV93="","",IF($Z$3="text",VLOOKUP('Assigned, unpublished Codes'!AV93,[0]!Qualifier,COLUMN(K93)-4,FALSE),AV93))</f>
        <v/>
      </c>
      <c r="L93" s="187" t="str">
        <f>IF(AW93="","",IF($Z$3="text",VLOOKUP('Assigned, unpublished Codes'!AW93,[0]!Qualifier,COLUMN(L93)-4,FALSE),AW93))</f>
        <v/>
      </c>
      <c r="M93" s="187" t="str">
        <f>IF(AX93="","",IF($Z$3="text",VLOOKUP('Assigned, unpublished Codes'!AX93,[0]!Qualifier,COLUMN(M93)-4,FALSE),AX93))</f>
        <v/>
      </c>
      <c r="N93" s="187" t="str">
        <f>IF(AY93="","",IF($Z$3="text",VLOOKUP('Assigned, unpublished Codes'!AY93,[0]!Qualifier,COLUMN(N93)-4,FALSE),AY93))</f>
        <v/>
      </c>
      <c r="O93" s="187" t="str">
        <f>IF(AZ93="","",IF($Z$3="text",VLOOKUP('Assigned, unpublished Codes'!AZ93,[0]!Qualifier,COLUMN(O93)-4,FALSE),AZ93))</f>
        <v/>
      </c>
      <c r="P93" s="187" t="str">
        <f>IF(BA93="","",IF($Z$3="text",VLOOKUP('Assigned, unpublished Codes'!BA93,[0]!Qualifier,COLUMN(P93)-4,FALSE),BA93))</f>
        <v/>
      </c>
      <c r="Q93" s="187" t="str">
        <f>IF(BB93="","",IF($Z$3="text",VLOOKUP('Assigned, unpublished Codes'!BB93,[0]!Qualifier,COLUMN(Q93)-4,FALSE),BB93))</f>
        <v/>
      </c>
      <c r="R93" s="187" t="str">
        <f>IF(BC93="","",IF($Z$3="text",VLOOKUP('Assigned, unpublished Codes'!BC93,[0]!Qualifier,COLUMN(R93)-4,FALSE),BC93))</f>
        <v/>
      </c>
      <c r="S93" s="187" t="str">
        <f>IF(BD93="","",IF($Z$3="text",VLOOKUP('Assigned, unpublished Codes'!BD93,[0]!Qualifier,COLUMN(S93)-4,FALSE),BD93))</f>
        <v/>
      </c>
      <c r="T93" s="187" t="str">
        <f>IF(BE93="","",IF($Z$3="text",VLOOKUP('Assigned, unpublished Codes'!BE93,[0]!Qualifier,COLUMN(T93)-4,FALSE),BE93))</f>
        <v/>
      </c>
      <c r="U93" s="187" t="str">
        <f>IF(BF93="","",IF($Z$3="text",VLOOKUP('Assigned, unpublished Codes'!BF93,[0]!Qualifier,COLUMN(U93)-4,FALSE),BF93))</f>
        <v/>
      </c>
      <c r="V93" s="526" t="str">
        <f>IF(BG93="","",IF($Z$3="text",VLOOKUP('Assigned, unpublished Codes'!BG93,[0]!Qualifier,COLUMN(V93)-4,FALSE),BG93))</f>
        <v/>
      </c>
      <c r="W93" s="187" t="str">
        <f>IF(BH93="","",IF($Z$3="text",VLOOKUP('Assigned, unpublished Codes'!BH93,[0]!Qualifier,COLUMN(W93)-4,FALSE),BH93))</f>
        <v/>
      </c>
      <c r="X93" s="187" t="str">
        <f>IF(BI93="","",IF($Z$3="text",VLOOKUP('Assigned, unpublished Codes'!BI93,[0]!Qualifier,COLUMN(X93)-4,FALSE),BI93))</f>
        <v/>
      </c>
      <c r="Y93" s="456" t="str">
        <f t="shared" si="181"/>
        <v/>
      </c>
      <c r="Z93" s="300" t="str">
        <f t="shared" si="182"/>
        <v/>
      </c>
      <c r="AA93" s="376"/>
      <c r="AB93" s="386"/>
      <c r="AC93" s="22"/>
      <c r="AD93" s="22" t="str">
        <f>IF(AH93="",IF(AG93="------------------","",IF(ISERROR(VLOOKUP(AG93,'Codes published on the homepage'!SpezEingetr,2,FALSE)),"neue Spezif.","s.Prod.: "&amp;RIGHT("00000"&amp;VLOOKUP(AG93,'Codes published on the homepage'!SpezEingetr,2,FALSE),6))),"Spez s.ob "&amp;AH93)</f>
        <v/>
      </c>
      <c r="AE93" s="190" t="str">
        <f t="shared" si="183"/>
        <v/>
      </c>
      <c r="AF93" s="191" t="str">
        <f>IF(AD93="","",IF(LEFT(AD93,9)="neue Spez",IF(ISERROR(VLOOKUP(AE93,'Codes published on the homepage'!$Z$26:$Z$805,1,FALSE)),"OK","PC Falsch"),"Falsch"))</f>
        <v/>
      </c>
      <c r="AG93" s="192" t="str">
        <f t="shared" si="184"/>
        <v>------------------</v>
      </c>
      <c r="AH93" s="189" t="str">
        <f>IF(AG93="------------------","",IF(ISERROR(VLOOKUP(AG93,AG$5:AL92,1,FALSE)),"","= Zeile "&amp;(VLOOKUP(AG93,AG$5:AL92,6,FALSE)+5)))</f>
        <v/>
      </c>
      <c r="AI93" s="349" t="str">
        <f>IF(Y93="","",IF(ISERROR(VLOOKUP(TEXT(Y93,"000000"),eingetragenePC,1,FALSE)),IF(ISNUMBER(VLOOKUP(Y95,Y$4:Y92,1,FALSE)),"Nr.s.oben","ok"),"Nr.eingetragen"))</f>
        <v/>
      </c>
      <c r="AL93" s="162" t="e">
        <f t="shared" si="185"/>
        <v>#VALUE!</v>
      </c>
      <c r="AM93" s="29">
        <f t="shared" ca="1" si="186"/>
        <v>13</v>
      </c>
      <c r="AN93" s="303" t="str">
        <f t="shared" ca="1" si="187"/>
        <v/>
      </c>
      <c r="AO93" s="291"/>
      <c r="AP93" s="90"/>
      <c r="AQ93" s="292"/>
      <c r="AR93" s="292"/>
      <c r="AS93" s="292"/>
      <c r="AT93" s="292"/>
      <c r="AU93" s="292"/>
      <c r="AV93" s="292"/>
      <c r="AW93" s="292"/>
      <c r="AX93" s="292"/>
      <c r="AY93" s="292"/>
      <c r="AZ93" s="292"/>
      <c r="BA93" s="292"/>
      <c r="BB93" s="292"/>
      <c r="BC93" s="292"/>
      <c r="BD93" s="292"/>
      <c r="BE93" s="292"/>
      <c r="BF93" s="292"/>
      <c r="BG93" s="292"/>
      <c r="BH93" s="292"/>
      <c r="BI93" s="292"/>
      <c r="BJ93" s="289"/>
      <c r="BK93" s="294"/>
      <c r="BL93" s="295"/>
    </row>
    <row r="94" spans="1:64" x14ac:dyDescent="0.3">
      <c r="A94" s="203" t="str">
        <f t="shared" si="179"/>
        <v/>
      </c>
      <c r="B94" s="301" t="str">
        <f t="shared" si="180"/>
        <v/>
      </c>
      <c r="C94" s="15"/>
      <c r="D94" s="15"/>
      <c r="E94" s="15"/>
      <c r="F94" s="186" t="str">
        <f>IF(AQ94="","",IF($Z$3="text",VLOOKUP('Assigned, unpublished Codes'!AQ94,[0]!Qualifier,COLUMN(F94)-4,FALSE),AQ94))</f>
        <v/>
      </c>
      <c r="G94" s="187" t="str">
        <f>IF(AR94="","",IF($Z$3="text",VLOOKUP('Assigned, unpublished Codes'!AR94,[0]!Qualifier,COLUMN(G94)-4,FALSE),AR94))</f>
        <v/>
      </c>
      <c r="H94" s="187" t="str">
        <f>IF(AS94="","",IF($Z$3="text",VLOOKUP('Assigned, unpublished Codes'!AS94,[0]!Qualifier,COLUMN(H94)-4,FALSE),AS94))</f>
        <v/>
      </c>
      <c r="I94" s="187" t="str">
        <f>IF(AT94="","",IF($Z$3="text",VLOOKUP('Assigned, unpublished Codes'!AT94,[0]!Qualifier,COLUMN(I94)-4,FALSE),AT94))</f>
        <v/>
      </c>
      <c r="J94" s="187" t="str">
        <f>IF(AU94="","",IF($Z$3="text",VLOOKUP('Assigned, unpublished Codes'!AU94,[0]!Qualifier,COLUMN(J94)-4,FALSE),AU94))</f>
        <v/>
      </c>
      <c r="K94" s="187" t="str">
        <f>IF(AV94="","",IF($Z$3="text",VLOOKUP('Assigned, unpublished Codes'!AV94,[0]!Qualifier,COLUMN(K94)-4,FALSE),AV94))</f>
        <v/>
      </c>
      <c r="L94" s="187" t="str">
        <f>IF(AW94="","",IF($Z$3="text",VLOOKUP('Assigned, unpublished Codes'!AW94,[0]!Qualifier,COLUMN(L94)-4,FALSE),AW94))</f>
        <v/>
      </c>
      <c r="M94" s="187" t="str">
        <f>IF(AX94="","",IF($Z$3="text",VLOOKUP('Assigned, unpublished Codes'!AX94,[0]!Qualifier,COLUMN(M94)-4,FALSE),AX94))</f>
        <v/>
      </c>
      <c r="N94" s="187" t="str">
        <f>IF(AY94="","",IF($Z$3="text",VLOOKUP('Assigned, unpublished Codes'!AY94,[0]!Qualifier,COLUMN(N94)-4,FALSE),AY94))</f>
        <v/>
      </c>
      <c r="O94" s="187" t="str">
        <f>IF(AZ94="","",IF($Z$3="text",VLOOKUP('Assigned, unpublished Codes'!AZ94,[0]!Qualifier,COLUMN(O94)-4,FALSE),AZ94))</f>
        <v/>
      </c>
      <c r="P94" s="187" t="str">
        <f>IF(BA94="","",IF($Z$3="text",VLOOKUP('Assigned, unpublished Codes'!BA94,[0]!Qualifier,COLUMN(P94)-4,FALSE),BA94))</f>
        <v/>
      </c>
      <c r="Q94" s="187" t="str">
        <f>IF(BB94="","",IF($Z$3="text",VLOOKUP('Assigned, unpublished Codes'!BB94,[0]!Qualifier,COLUMN(Q94)-4,FALSE),BB94))</f>
        <v/>
      </c>
      <c r="R94" s="187" t="str">
        <f>IF(BC94="","",IF($Z$3="text",VLOOKUP('Assigned, unpublished Codes'!BC94,[0]!Qualifier,COLUMN(R94)-4,FALSE),BC94))</f>
        <v/>
      </c>
      <c r="S94" s="187" t="str">
        <f>IF(BD94="","",IF($Z$3="text",VLOOKUP('Assigned, unpublished Codes'!BD94,[0]!Qualifier,COLUMN(S94)-4,FALSE),BD94))</f>
        <v/>
      </c>
      <c r="T94" s="187" t="str">
        <f>IF(BE94="","",IF($Z$3="text",VLOOKUP('Assigned, unpublished Codes'!BE94,[0]!Qualifier,COLUMN(T94)-4,FALSE),BE94))</f>
        <v/>
      </c>
      <c r="U94" s="187" t="str">
        <f>IF(BF94="","",IF($Z$3="text",VLOOKUP('Assigned, unpublished Codes'!BF94,[0]!Qualifier,COLUMN(U94)-4,FALSE),BF94))</f>
        <v/>
      </c>
      <c r="V94" s="526" t="str">
        <f>IF(BG94="","",IF($Z$3="text",VLOOKUP('Assigned, unpublished Codes'!BG94,[0]!Qualifier,COLUMN(V94)-4,FALSE),BG94))</f>
        <v/>
      </c>
      <c r="W94" s="187" t="str">
        <f>IF(BH94="","",IF($Z$3="text",VLOOKUP('Assigned, unpublished Codes'!BH94,[0]!Qualifier,COLUMN(W94)-4,FALSE),BH94))</f>
        <v/>
      </c>
      <c r="X94" s="187" t="str">
        <f>IF(BI94="","",IF($Z$3="text",VLOOKUP('Assigned, unpublished Codes'!BI94,[0]!Qualifier,COLUMN(X94)-4,FALSE),BI94))</f>
        <v/>
      </c>
      <c r="Y94" s="456" t="str">
        <f t="shared" si="181"/>
        <v/>
      </c>
      <c r="Z94" s="300" t="str">
        <f t="shared" si="182"/>
        <v/>
      </c>
      <c r="AA94" s="379"/>
      <c r="AB94" s="385"/>
      <c r="AC94" s="27"/>
      <c r="AD94" s="27" t="str">
        <f>IF(AH94="",IF(AG94="------------------","",IF(ISERROR(VLOOKUP(AG94,'Codes published on the homepage'!SpezEingetr,2,FALSE)),"neue Spezif.","s.Prod.: "&amp;RIGHT("00000"&amp;VLOOKUP(AG94,'Codes published on the homepage'!SpezEingetr,2,FALSE),6))),"Spez s.ob "&amp;AH94)</f>
        <v/>
      </c>
      <c r="AE94" s="190" t="str">
        <f t="shared" si="183"/>
        <v/>
      </c>
      <c r="AF94" s="191" t="str">
        <f>IF(AD94="","",IF(LEFT(AD94,9)="neue Spez",IF(ISERROR(VLOOKUP(AE94,'Codes published on the homepage'!$Z$26:$Z$805,1,FALSE)),"OK","PC Falsch"),"Falsch"))</f>
        <v/>
      </c>
      <c r="AG94" s="192" t="str">
        <f t="shared" si="184"/>
        <v>------------------</v>
      </c>
      <c r="AH94" s="189" t="str">
        <f>IF(AG94="------------------","",IF(ISERROR(VLOOKUP(AG94,AG$5:AL93,1,FALSE)),"","= Zeile "&amp;(VLOOKUP(AG94,AG$5:AL93,6,FALSE)+5)))</f>
        <v/>
      </c>
      <c r="AI94" s="349" t="str">
        <f>IF(Y94="","",IF(ISERROR(VLOOKUP(TEXT(Y94,"000000"),eingetragenePC,1,FALSE)),IF(ISNUMBER(VLOOKUP(Y96,Y$4:Y93,1,FALSE)),"Nr.s.oben","ok"),"Nr.eingetragen"))</f>
        <v/>
      </c>
      <c r="AL94" s="162" t="e">
        <f t="shared" si="185"/>
        <v>#VALUE!</v>
      </c>
      <c r="AM94" s="29">
        <f t="shared" ca="1" si="186"/>
        <v>13</v>
      </c>
      <c r="AN94" s="303" t="str">
        <f t="shared" ca="1" si="187"/>
        <v/>
      </c>
      <c r="AO94" s="291"/>
      <c r="AP94" s="90"/>
      <c r="AQ94" s="292"/>
      <c r="AR94" s="292"/>
      <c r="AS94" s="292"/>
      <c r="AT94" s="292"/>
      <c r="AU94" s="292"/>
      <c r="AV94" s="292"/>
      <c r="AW94" s="292"/>
      <c r="AX94" s="292"/>
      <c r="AY94" s="292"/>
      <c r="AZ94" s="292"/>
      <c r="BA94" s="292"/>
      <c r="BB94" s="292"/>
      <c r="BC94" s="292"/>
      <c r="BD94" s="292"/>
      <c r="BE94" s="292"/>
      <c r="BF94" s="292"/>
      <c r="BG94" s="292"/>
      <c r="BH94" s="292"/>
      <c r="BI94" s="292"/>
      <c r="BJ94" s="289"/>
      <c r="BK94" s="294"/>
      <c r="BL94" s="295"/>
    </row>
    <row r="95" spans="1:64" x14ac:dyDescent="0.3">
      <c r="A95" s="203" t="str">
        <f t="shared" si="179"/>
        <v/>
      </c>
      <c r="B95" s="301" t="str">
        <f t="shared" si="180"/>
        <v/>
      </c>
      <c r="C95" s="15"/>
      <c r="D95" s="15"/>
      <c r="E95" s="15"/>
      <c r="F95" s="186" t="str">
        <f>IF(AQ95="","",IF($Z$3="text",VLOOKUP('Assigned, unpublished Codes'!AQ95,[0]!Qualifier,COLUMN(F95)-4,FALSE),AQ95))</f>
        <v/>
      </c>
      <c r="G95" s="187" t="str">
        <f>IF(AR95="","",IF($Z$3="text",VLOOKUP('Assigned, unpublished Codes'!AR95,[0]!Qualifier,COLUMN(G95)-4,FALSE),AR95))</f>
        <v/>
      </c>
      <c r="H95" s="187" t="str">
        <f>IF(AS95="","",IF($Z$3="text",VLOOKUP('Assigned, unpublished Codes'!AS95,[0]!Qualifier,COLUMN(H95)-4,FALSE),AS95))</f>
        <v/>
      </c>
      <c r="I95" s="187" t="str">
        <f>IF(AT95="","",IF($Z$3="text",VLOOKUP('Assigned, unpublished Codes'!AT95,[0]!Qualifier,COLUMN(I95)-4,FALSE),AT95))</f>
        <v/>
      </c>
      <c r="J95" s="187" t="str">
        <f>IF(AU95="","",IF($Z$3="text",VLOOKUP('Assigned, unpublished Codes'!AU95,[0]!Qualifier,COLUMN(J95)-4,FALSE),AU95))</f>
        <v/>
      </c>
      <c r="K95" s="187" t="str">
        <f>IF(AV95="","",IF($Z$3="text",VLOOKUP('Assigned, unpublished Codes'!AV95,[0]!Qualifier,COLUMN(K95)-4,FALSE),AV95))</f>
        <v/>
      </c>
      <c r="L95" s="187" t="str">
        <f>IF(AW95="","",IF($Z$3="text",VLOOKUP('Assigned, unpublished Codes'!AW95,[0]!Qualifier,COLUMN(L95)-4,FALSE),AW95))</f>
        <v/>
      </c>
      <c r="M95" s="187" t="str">
        <f>IF(AX95="","",IF($Z$3="text",VLOOKUP('Assigned, unpublished Codes'!AX95,[0]!Qualifier,COLUMN(M95)-4,FALSE),AX95))</f>
        <v/>
      </c>
      <c r="N95" s="187" t="str">
        <f>IF(AY95="","",IF($Z$3="text",VLOOKUP('Assigned, unpublished Codes'!AY95,[0]!Qualifier,COLUMN(N95)-4,FALSE),AY95))</f>
        <v/>
      </c>
      <c r="O95" s="187" t="str">
        <f>IF(AZ95="","",IF($Z$3="text",VLOOKUP('Assigned, unpublished Codes'!AZ95,[0]!Qualifier,COLUMN(O95)-4,FALSE),AZ95))</f>
        <v/>
      </c>
      <c r="P95" s="187" t="str">
        <f>IF(BA95="","",IF($Z$3="text",VLOOKUP('Assigned, unpublished Codes'!BA95,[0]!Qualifier,COLUMN(P95)-4,FALSE),BA95))</f>
        <v/>
      </c>
      <c r="Q95" s="187" t="str">
        <f>IF(BB95="","",IF($Z$3="text",VLOOKUP('Assigned, unpublished Codes'!BB95,[0]!Qualifier,COLUMN(Q95)-4,FALSE),BB95))</f>
        <v/>
      </c>
      <c r="R95" s="187" t="str">
        <f>IF(BC95="","",IF($Z$3="text",VLOOKUP('Assigned, unpublished Codes'!BC95,[0]!Qualifier,COLUMN(R95)-4,FALSE),BC95))</f>
        <v/>
      </c>
      <c r="S95" s="187" t="str">
        <f>IF(BD95="","",IF($Z$3="text",VLOOKUP('Assigned, unpublished Codes'!BD95,[0]!Qualifier,COLUMN(S95)-4,FALSE),BD95))</f>
        <v/>
      </c>
      <c r="T95" s="187" t="str">
        <f>IF(BE95="","",IF($Z$3="text",VLOOKUP('Assigned, unpublished Codes'!BE95,[0]!Qualifier,COLUMN(T95)-4,FALSE),BE95))</f>
        <v/>
      </c>
      <c r="U95" s="187" t="str">
        <f>IF(BF95="","",IF($Z$3="text",VLOOKUP('Assigned, unpublished Codes'!BF95,[0]!Qualifier,COLUMN(U95)-4,FALSE),BF95))</f>
        <v/>
      </c>
      <c r="V95" s="526" t="str">
        <f>IF(BG95="","",IF($Z$3="text",VLOOKUP('Assigned, unpublished Codes'!BG95,[0]!Qualifier,COLUMN(V95)-4,FALSE),BG95))</f>
        <v/>
      </c>
      <c r="W95" s="187" t="str">
        <f>IF(BH95="","",IF($Z$3="text",VLOOKUP('Assigned, unpublished Codes'!BH95,[0]!Qualifier,COLUMN(W95)-4,FALSE),BH95))</f>
        <v/>
      </c>
      <c r="X95" s="187" t="str">
        <f>IF(BI95="","",IF($Z$3="text",VLOOKUP('Assigned, unpublished Codes'!BI95,[0]!Qualifier,COLUMN(X95)-4,FALSE),BI95))</f>
        <v/>
      </c>
      <c r="Y95" s="456" t="str">
        <f t="shared" si="181"/>
        <v/>
      </c>
      <c r="Z95" s="300" t="str">
        <f t="shared" si="182"/>
        <v/>
      </c>
      <c r="AA95" s="379"/>
      <c r="AB95" s="385"/>
      <c r="AC95" s="27"/>
      <c r="AD95" s="27" t="str">
        <f>IF(AH95="",IF(AG95="------------------","",IF(ISERROR(VLOOKUP(AG95,'Codes published on the homepage'!SpezEingetr,2,FALSE)),"neue Spezif.","s.Prod.: "&amp;RIGHT("00000"&amp;VLOOKUP(AG95,'Codes published on the homepage'!SpezEingetr,2,FALSE),6))),"Spez s.ob "&amp;AH95)</f>
        <v/>
      </c>
      <c r="AE95" s="190" t="str">
        <f t="shared" si="183"/>
        <v/>
      </c>
      <c r="AF95" s="191" t="str">
        <f>IF(AD95="","",IF(LEFT(AD95,9)="neue Spez",IF(ISERROR(VLOOKUP(AE95,'Codes published on the homepage'!$Z$26:$Z$805,1,FALSE)),"OK","PC Falsch"),"Falsch"))</f>
        <v/>
      </c>
      <c r="AG95" s="192" t="str">
        <f t="shared" si="184"/>
        <v>------------------</v>
      </c>
      <c r="AH95" s="189" t="str">
        <f>IF(AG95="------------------","",IF(ISERROR(VLOOKUP(AG95,AG$5:AL94,1,FALSE)),"","= Zeile "&amp;(VLOOKUP(AG95,AG$5:AL94,6,FALSE)+5)))</f>
        <v/>
      </c>
      <c r="AI95" s="349" t="str">
        <f>IF(Y95="","",IF(ISERROR(VLOOKUP(TEXT(Y95,"000000"),eingetragenePC,1,FALSE)),IF(ISNUMBER(VLOOKUP(Y97,Y$4:Y94,1,FALSE)),"Nr.s.oben","ok"),"Nr.eingetragen"))</f>
        <v/>
      </c>
      <c r="AL95" s="162" t="e">
        <f t="shared" si="185"/>
        <v>#VALUE!</v>
      </c>
      <c r="AM95" s="29">
        <f t="shared" ca="1" si="186"/>
        <v>13</v>
      </c>
      <c r="AN95" s="303" t="str">
        <f t="shared" ca="1" si="187"/>
        <v/>
      </c>
      <c r="AO95" s="291"/>
      <c r="AP95" s="90"/>
      <c r="AQ95" s="292"/>
      <c r="AR95" s="292"/>
      <c r="AS95" s="292"/>
      <c r="AT95" s="292"/>
      <c r="AU95" s="292"/>
      <c r="AV95" s="292"/>
      <c r="AW95" s="292"/>
      <c r="AX95" s="292"/>
      <c r="AY95" s="292"/>
      <c r="AZ95" s="292"/>
      <c r="BA95" s="292"/>
      <c r="BB95" s="292"/>
      <c r="BC95" s="292"/>
      <c r="BD95" s="292"/>
      <c r="BE95" s="292"/>
      <c r="BF95" s="292"/>
      <c r="BG95" s="292"/>
      <c r="BH95" s="292"/>
      <c r="BI95" s="292"/>
      <c r="BJ95" s="289"/>
      <c r="BK95" s="294"/>
      <c r="BL95" s="295"/>
    </row>
    <row r="96" spans="1:64" x14ac:dyDescent="0.3">
      <c r="A96" s="203" t="str">
        <f t="shared" si="179"/>
        <v/>
      </c>
      <c r="B96" s="301" t="str">
        <f t="shared" si="180"/>
        <v/>
      </c>
      <c r="C96" s="15"/>
      <c r="D96" s="15"/>
      <c r="E96" s="15"/>
      <c r="F96" s="186" t="str">
        <f>IF(AQ96="","",IF($Z$3="text",VLOOKUP('Assigned, unpublished Codes'!AQ96,[0]!Qualifier,COLUMN(F96)-4,FALSE),AQ96))</f>
        <v/>
      </c>
      <c r="G96" s="187" t="str">
        <f>IF(AR96="","",IF($Z$3="text",VLOOKUP('Assigned, unpublished Codes'!AR96,[0]!Qualifier,COLUMN(G96)-4,FALSE),AR96))</f>
        <v/>
      </c>
      <c r="H96" s="187" t="str">
        <f>IF(AS96="","",IF($Z$3="text",VLOOKUP('Assigned, unpublished Codes'!AS96,[0]!Qualifier,COLUMN(H96)-4,FALSE),AS96))</f>
        <v/>
      </c>
      <c r="I96" s="187" t="str">
        <f>IF(AT96="","",IF($Z$3="text",VLOOKUP('Assigned, unpublished Codes'!AT96,[0]!Qualifier,COLUMN(I96)-4,FALSE),AT96))</f>
        <v/>
      </c>
      <c r="J96" s="187" t="str">
        <f>IF(AU96="","",IF($Z$3="text",VLOOKUP('Assigned, unpublished Codes'!AU96,[0]!Qualifier,COLUMN(J96)-4,FALSE),AU96))</f>
        <v/>
      </c>
      <c r="K96" s="187" t="str">
        <f>IF(AV96="","",IF($Z$3="text",VLOOKUP('Assigned, unpublished Codes'!AV96,[0]!Qualifier,COLUMN(K96)-4,FALSE),AV96))</f>
        <v/>
      </c>
      <c r="L96" s="187" t="str">
        <f>IF(AW96="","",IF($Z$3="text",VLOOKUP('Assigned, unpublished Codes'!AW96,[0]!Qualifier,COLUMN(L96)-4,FALSE),AW96))</f>
        <v/>
      </c>
      <c r="M96" s="187" t="str">
        <f>IF(AX96="","",IF($Z$3="text",VLOOKUP('Assigned, unpublished Codes'!AX96,[0]!Qualifier,COLUMN(M96)-4,FALSE),AX96))</f>
        <v/>
      </c>
      <c r="N96" s="187" t="str">
        <f>IF(AY96="","",IF($Z$3="text",VLOOKUP('Assigned, unpublished Codes'!AY96,[0]!Qualifier,COLUMN(N96)-4,FALSE),AY96))</f>
        <v/>
      </c>
      <c r="O96" s="187" t="str">
        <f>IF(AZ96="","",IF($Z$3="text",VLOOKUP('Assigned, unpublished Codes'!AZ96,[0]!Qualifier,COLUMN(O96)-4,FALSE),AZ96))</f>
        <v/>
      </c>
      <c r="P96" s="187" t="str">
        <f>IF(BA96="","",IF($Z$3="text",VLOOKUP('Assigned, unpublished Codes'!BA96,[0]!Qualifier,COLUMN(P96)-4,FALSE),BA96))</f>
        <v/>
      </c>
      <c r="Q96" s="187" t="str">
        <f>IF(BB96="","",IF($Z$3="text",VLOOKUP('Assigned, unpublished Codes'!BB96,[0]!Qualifier,COLUMN(Q96)-4,FALSE),BB96))</f>
        <v/>
      </c>
      <c r="R96" s="187" t="str">
        <f>IF(BC96="","",IF($Z$3="text",VLOOKUP('Assigned, unpublished Codes'!BC96,[0]!Qualifier,COLUMN(R96)-4,FALSE),BC96))</f>
        <v/>
      </c>
      <c r="S96" s="187" t="str">
        <f>IF(BD96="","",IF($Z$3="text",VLOOKUP('Assigned, unpublished Codes'!BD96,[0]!Qualifier,COLUMN(S96)-4,FALSE),BD96))</f>
        <v/>
      </c>
      <c r="T96" s="187" t="str">
        <f>IF(BE96="","",IF($Z$3="text",VLOOKUP('Assigned, unpublished Codes'!BE96,[0]!Qualifier,COLUMN(T96)-4,FALSE),BE96))</f>
        <v/>
      </c>
      <c r="U96" s="187" t="str">
        <f>IF(BF96="","",IF($Z$3="text",VLOOKUP('Assigned, unpublished Codes'!BF96,[0]!Qualifier,COLUMN(U96)-4,FALSE),BF96))</f>
        <v/>
      </c>
      <c r="V96" s="526" t="str">
        <f>IF(BG96="","",IF($Z$3="text",VLOOKUP('Assigned, unpublished Codes'!BG96,[0]!Qualifier,COLUMN(V96)-4,FALSE),BG96))</f>
        <v/>
      </c>
      <c r="W96" s="187" t="str">
        <f>IF(BH96="","",IF($Z$3="text",VLOOKUP('Assigned, unpublished Codes'!BH96,[0]!Qualifier,COLUMN(W96)-4,FALSE),BH96))</f>
        <v/>
      </c>
      <c r="X96" s="187" t="str">
        <f>IF(BI96="","",IF($Z$3="text",VLOOKUP('Assigned, unpublished Codes'!BI96,[0]!Qualifier,COLUMN(X96)-4,FALSE),BI96))</f>
        <v/>
      </c>
      <c r="Y96" s="456" t="str">
        <f t="shared" si="181"/>
        <v/>
      </c>
      <c r="Z96" s="300" t="str">
        <f t="shared" si="182"/>
        <v/>
      </c>
      <c r="AA96" s="379"/>
      <c r="AB96" s="385"/>
      <c r="AC96" s="27"/>
      <c r="AD96" s="27" t="str">
        <f>IF(AH96="",IF(AG96="------------------","",IF(ISERROR(VLOOKUP(AG96,'Codes published on the homepage'!SpezEingetr,2,FALSE)),"neue Spezif.","s.Prod.: "&amp;RIGHT("00000"&amp;VLOOKUP(AG96,'Codes published on the homepage'!SpezEingetr,2,FALSE),6))),"Spez s.ob "&amp;AH96)</f>
        <v/>
      </c>
      <c r="AE96" s="190" t="str">
        <f t="shared" si="183"/>
        <v/>
      </c>
      <c r="AF96" s="191" t="str">
        <f>IF(AD96="","",IF(LEFT(AD96,9)="neue Spez",IF(ISERROR(VLOOKUP(AE96,'Codes published on the homepage'!$Z$26:$Z$805,1,FALSE)),"OK","PC Falsch"),"Falsch"))</f>
        <v/>
      </c>
      <c r="AG96" s="192" t="str">
        <f t="shared" si="184"/>
        <v>------------------</v>
      </c>
      <c r="AH96" s="189" t="str">
        <f>IF(AG96="------------------","",IF(ISERROR(VLOOKUP(AG96,AG$5:AL95,1,FALSE)),"","= Zeile "&amp;(VLOOKUP(AG96,AG$5:AL95,6,FALSE)+5)))</f>
        <v/>
      </c>
      <c r="AI96" s="349" t="str">
        <f>IF(Y96="","",IF(ISERROR(VLOOKUP(TEXT(Y96,"000000"),eingetragenePC,1,FALSE)),IF(ISNUMBER(VLOOKUP(Y98,Y$4:Y95,1,FALSE)),"Nr.s.oben","ok"),"Nr.eingetragen"))</f>
        <v/>
      </c>
      <c r="AL96" s="162" t="e">
        <f t="shared" si="185"/>
        <v>#VALUE!</v>
      </c>
      <c r="AM96" s="29">
        <f t="shared" ca="1" si="186"/>
        <v>13</v>
      </c>
      <c r="AN96" s="303" t="str">
        <f t="shared" ca="1" si="187"/>
        <v/>
      </c>
      <c r="AO96" s="291"/>
      <c r="AP96" s="90"/>
      <c r="AQ96" s="292"/>
      <c r="AR96" s="292"/>
      <c r="AS96" s="292"/>
      <c r="AT96" s="292"/>
      <c r="AU96" s="292"/>
      <c r="AV96" s="292"/>
      <c r="AW96" s="292"/>
      <c r="AX96" s="292"/>
      <c r="AY96" s="292"/>
      <c r="AZ96" s="292"/>
      <c r="BA96" s="292"/>
      <c r="BB96" s="292"/>
      <c r="BC96" s="292"/>
      <c r="BD96" s="292"/>
      <c r="BE96" s="292"/>
      <c r="BF96" s="292"/>
      <c r="BG96" s="292"/>
      <c r="BH96" s="292"/>
      <c r="BI96" s="292"/>
      <c r="BJ96" s="289"/>
      <c r="BK96" s="294"/>
      <c r="BL96" s="295"/>
    </row>
    <row r="97" spans="1:64" x14ac:dyDescent="0.3">
      <c r="A97" s="203" t="str">
        <f t="shared" si="179"/>
        <v/>
      </c>
      <c r="B97" s="301" t="str">
        <f t="shared" si="180"/>
        <v/>
      </c>
      <c r="C97" s="15"/>
      <c r="D97" s="15"/>
      <c r="E97" s="15"/>
      <c r="F97" s="186" t="str">
        <f>IF(AQ97="","",IF($Z$3="text",VLOOKUP('Assigned, unpublished Codes'!AQ97,[0]!Qualifier,COLUMN(F97)-4,FALSE),AQ97))</f>
        <v/>
      </c>
      <c r="G97" s="187" t="str">
        <f>IF(AR97="","",IF($Z$3="text",VLOOKUP('Assigned, unpublished Codes'!AR97,[0]!Qualifier,COLUMN(G97)-4,FALSE),AR97))</f>
        <v/>
      </c>
      <c r="H97" s="187" t="str">
        <f>IF(AS97="","",IF($Z$3="text",VLOOKUP('Assigned, unpublished Codes'!AS97,[0]!Qualifier,COLUMN(H97)-4,FALSE),AS97))</f>
        <v/>
      </c>
      <c r="I97" s="187" t="str">
        <f>IF(AT97="","",IF($Z$3="text",VLOOKUP('Assigned, unpublished Codes'!AT97,[0]!Qualifier,COLUMN(I97)-4,FALSE),AT97))</f>
        <v/>
      </c>
      <c r="J97" s="187" t="str">
        <f>IF(AU97="","",IF($Z$3="text",VLOOKUP('Assigned, unpublished Codes'!AU97,[0]!Qualifier,COLUMN(J97)-4,FALSE),AU97))</f>
        <v/>
      </c>
      <c r="K97" s="187" t="str">
        <f>IF(AV97="","",IF($Z$3="text",VLOOKUP('Assigned, unpublished Codes'!AV97,[0]!Qualifier,COLUMN(K97)-4,FALSE),AV97))</f>
        <v/>
      </c>
      <c r="L97" s="187" t="str">
        <f>IF(AW97="","",IF($Z$3="text",VLOOKUP('Assigned, unpublished Codes'!AW97,[0]!Qualifier,COLUMN(L97)-4,FALSE),AW97))</f>
        <v/>
      </c>
      <c r="M97" s="187" t="str">
        <f>IF(AX97="","",IF($Z$3="text",VLOOKUP('Assigned, unpublished Codes'!AX97,[0]!Qualifier,COLUMN(M97)-4,FALSE),AX97))</f>
        <v/>
      </c>
      <c r="N97" s="187" t="str">
        <f>IF(AY97="","",IF($Z$3="text",VLOOKUP('Assigned, unpublished Codes'!AY97,[0]!Qualifier,COLUMN(N97)-4,FALSE),AY97))</f>
        <v/>
      </c>
      <c r="O97" s="187" t="str">
        <f>IF(AZ97="","",IF($Z$3="text",VLOOKUP('Assigned, unpublished Codes'!AZ97,[0]!Qualifier,COLUMN(O97)-4,FALSE),AZ97))</f>
        <v/>
      </c>
      <c r="P97" s="187" t="str">
        <f>IF(BA97="","",IF($Z$3="text",VLOOKUP('Assigned, unpublished Codes'!BA97,[0]!Qualifier,COLUMN(P97)-4,FALSE),BA97))</f>
        <v/>
      </c>
      <c r="Q97" s="187" t="str">
        <f>IF(BB97="","",IF($Z$3="text",VLOOKUP('Assigned, unpublished Codes'!BB97,[0]!Qualifier,COLUMN(Q97)-4,FALSE),BB97))</f>
        <v/>
      </c>
      <c r="R97" s="187" t="str">
        <f>IF(BC97="","",IF($Z$3="text",VLOOKUP('Assigned, unpublished Codes'!BC97,[0]!Qualifier,COLUMN(R97)-4,FALSE),BC97))</f>
        <v/>
      </c>
      <c r="S97" s="187" t="str">
        <f>IF(BD97="","",IF($Z$3="text",VLOOKUP('Assigned, unpublished Codes'!BD97,[0]!Qualifier,COLUMN(S97)-4,FALSE),BD97))</f>
        <v/>
      </c>
      <c r="T97" s="187" t="str">
        <f>IF(BE97="","",IF($Z$3="text",VLOOKUP('Assigned, unpublished Codes'!BE97,[0]!Qualifier,COLUMN(T97)-4,FALSE),BE97))</f>
        <v/>
      </c>
      <c r="U97" s="187" t="str">
        <f>IF(BF97="","",IF($Z$3="text",VLOOKUP('Assigned, unpublished Codes'!BF97,[0]!Qualifier,COLUMN(U97)-4,FALSE),BF97))</f>
        <v/>
      </c>
      <c r="V97" s="526" t="str">
        <f>IF(BG97="","",IF($Z$3="text",VLOOKUP('Assigned, unpublished Codes'!BG97,[0]!Qualifier,COLUMN(V97)-4,FALSE),BG97))</f>
        <v/>
      </c>
      <c r="W97" s="187" t="str">
        <f>IF(BH97="","",IF($Z$3="text",VLOOKUP('Assigned, unpublished Codes'!BH97,[0]!Qualifier,COLUMN(W97)-4,FALSE),BH97))</f>
        <v/>
      </c>
      <c r="X97" s="187" t="str">
        <f>IF(BI97="","",IF($Z$3="text",VLOOKUP('Assigned, unpublished Codes'!BI97,[0]!Qualifier,COLUMN(X97)-4,FALSE),BI97))</f>
        <v/>
      </c>
      <c r="Y97" s="456" t="str">
        <f t="shared" si="181"/>
        <v/>
      </c>
      <c r="Z97" s="300" t="str">
        <f t="shared" si="182"/>
        <v/>
      </c>
      <c r="AA97" s="376"/>
      <c r="AB97" s="386"/>
      <c r="AC97" s="22"/>
      <c r="AD97" s="22" t="str">
        <f>IF(AH97="",IF(AG97="------------------","",IF(ISERROR(VLOOKUP(AG97,'Codes published on the homepage'!SpezEingetr,2,FALSE)),"neue Spezif.","s.Prod.: "&amp;RIGHT("00000"&amp;VLOOKUP(AG97,'Codes published on the homepage'!SpezEingetr,2,FALSE),6))),"Spez s.ob "&amp;AH97)</f>
        <v/>
      </c>
      <c r="AE97" s="190" t="str">
        <f t="shared" si="183"/>
        <v/>
      </c>
      <c r="AF97" s="191" t="str">
        <f>IF(AD97="","",IF(LEFT(AD97,9)="neue Spez",IF(ISERROR(VLOOKUP(AE97,'Codes published on the homepage'!$Z$26:$Z$805,1,FALSE)),"OK","PC Falsch"),"Falsch"))</f>
        <v/>
      </c>
      <c r="AG97" s="192" t="str">
        <f t="shared" si="184"/>
        <v>------------------</v>
      </c>
      <c r="AH97" s="189" t="str">
        <f>IF(AG97="------------------","",IF(ISERROR(VLOOKUP(AG97,AG$5:AL96,1,FALSE)),"","= Zeile "&amp;(VLOOKUP(AG97,AG$5:AL96,6,FALSE)+5)))</f>
        <v/>
      </c>
      <c r="AI97" s="349" t="str">
        <f>IF(Y97="","",IF(ISERROR(VLOOKUP(TEXT(Y97,"000000"),eingetragenePC,1,FALSE)),IF(ISNUMBER(VLOOKUP(Y99,Y$4:Y96,1,FALSE)),"Nr.s.oben","ok"),"Nr.eingetragen"))</f>
        <v/>
      </c>
      <c r="AL97" s="162" t="e">
        <f t="shared" si="185"/>
        <v>#VALUE!</v>
      </c>
      <c r="AM97" s="29">
        <f t="shared" ca="1" si="186"/>
        <v>13</v>
      </c>
      <c r="AN97" s="303" t="str">
        <f t="shared" ca="1" si="187"/>
        <v/>
      </c>
      <c r="AO97" s="291"/>
      <c r="AP97" s="90"/>
      <c r="AQ97" s="292"/>
      <c r="AR97" s="292"/>
      <c r="AS97" s="292"/>
      <c r="AT97" s="292"/>
      <c r="AU97" s="292"/>
      <c r="AV97" s="292"/>
      <c r="AW97" s="292"/>
      <c r="AX97" s="292"/>
      <c r="AY97" s="292"/>
      <c r="AZ97" s="292"/>
      <c r="BA97" s="292"/>
      <c r="BB97" s="292"/>
      <c r="BC97" s="292"/>
      <c r="BD97" s="292"/>
      <c r="BE97" s="292"/>
      <c r="BF97" s="292"/>
      <c r="BG97" s="292"/>
      <c r="BH97" s="292"/>
      <c r="BI97" s="292"/>
      <c r="BJ97" s="289"/>
      <c r="BK97" s="294"/>
      <c r="BL97" s="295"/>
    </row>
    <row r="98" spans="1:64" x14ac:dyDescent="0.3">
      <c r="A98" s="203" t="str">
        <f t="shared" si="179"/>
        <v/>
      </c>
      <c r="B98" s="301" t="str">
        <f t="shared" si="180"/>
        <v/>
      </c>
      <c r="C98" s="15"/>
      <c r="D98" s="15"/>
      <c r="E98" s="15"/>
      <c r="F98" s="186" t="str">
        <f>IF(AQ98="","",IF($Z$3="text",VLOOKUP('Assigned, unpublished Codes'!AQ98,[0]!Qualifier,COLUMN(F98)-4,FALSE),AQ98))</f>
        <v/>
      </c>
      <c r="G98" s="187" t="str">
        <f>IF(AR98="","",IF($Z$3="text",VLOOKUP('Assigned, unpublished Codes'!AR98,[0]!Qualifier,COLUMN(G98)-4,FALSE),AR98))</f>
        <v/>
      </c>
      <c r="H98" s="187" t="str">
        <f>IF(AS98="","",IF($Z$3="text",VLOOKUP('Assigned, unpublished Codes'!AS98,[0]!Qualifier,COLUMN(H98)-4,FALSE),AS98))</f>
        <v/>
      </c>
      <c r="I98" s="187" t="str">
        <f>IF(AT98="","",IF($Z$3="text",VLOOKUP('Assigned, unpublished Codes'!AT98,[0]!Qualifier,COLUMN(I98)-4,FALSE),AT98))</f>
        <v/>
      </c>
      <c r="J98" s="187" t="str">
        <f>IF(AU98="","",IF($Z$3="text",VLOOKUP('Assigned, unpublished Codes'!AU98,[0]!Qualifier,COLUMN(J98)-4,FALSE),AU98))</f>
        <v/>
      </c>
      <c r="K98" s="187" t="str">
        <f>IF(AV98="","",IF($Z$3="text",VLOOKUP('Assigned, unpublished Codes'!AV98,[0]!Qualifier,COLUMN(K98)-4,FALSE),AV98))</f>
        <v/>
      </c>
      <c r="L98" s="187" t="str">
        <f>IF(AW98="","",IF($Z$3="text",VLOOKUP('Assigned, unpublished Codes'!AW98,[0]!Qualifier,COLUMN(L98)-4,FALSE),AW98))</f>
        <v/>
      </c>
      <c r="M98" s="187" t="str">
        <f>IF(AX98="","",IF($Z$3="text",VLOOKUP('Assigned, unpublished Codes'!AX98,[0]!Qualifier,COLUMN(M98)-4,FALSE),AX98))</f>
        <v/>
      </c>
      <c r="N98" s="187" t="str">
        <f>IF(AY98="","",IF($Z$3="text",VLOOKUP('Assigned, unpublished Codes'!AY98,[0]!Qualifier,COLUMN(N98)-4,FALSE),AY98))</f>
        <v/>
      </c>
      <c r="O98" s="187" t="str">
        <f>IF(AZ98="","",IF($Z$3="text",VLOOKUP('Assigned, unpublished Codes'!AZ98,[0]!Qualifier,COLUMN(O98)-4,FALSE),AZ98))</f>
        <v/>
      </c>
      <c r="P98" s="187" t="str">
        <f>IF(BA98="","",IF($Z$3="text",VLOOKUP('Assigned, unpublished Codes'!BA98,[0]!Qualifier,COLUMN(P98)-4,FALSE),BA98))</f>
        <v/>
      </c>
      <c r="Q98" s="187" t="str">
        <f>IF(BB98="","",IF($Z$3="text",VLOOKUP('Assigned, unpublished Codes'!BB98,[0]!Qualifier,COLUMN(Q98)-4,FALSE),BB98))</f>
        <v/>
      </c>
      <c r="R98" s="187" t="str">
        <f>IF(BC98="","",IF($Z$3="text",VLOOKUP('Assigned, unpublished Codes'!BC98,[0]!Qualifier,COLUMN(R98)-4,FALSE),BC98))</f>
        <v/>
      </c>
      <c r="S98" s="187" t="str">
        <f>IF(BD98="","",IF($Z$3="text",VLOOKUP('Assigned, unpublished Codes'!BD98,[0]!Qualifier,COLUMN(S98)-4,FALSE),BD98))</f>
        <v/>
      </c>
      <c r="T98" s="187" t="str">
        <f>IF(BE98="","",IF($Z$3="text",VLOOKUP('Assigned, unpublished Codes'!BE98,[0]!Qualifier,COLUMN(T98)-4,FALSE),BE98))</f>
        <v/>
      </c>
      <c r="U98" s="187" t="str">
        <f>IF(BF98="","",IF($Z$3="text",VLOOKUP('Assigned, unpublished Codes'!BF98,[0]!Qualifier,COLUMN(U98)-4,FALSE),BF98))</f>
        <v/>
      </c>
      <c r="V98" s="526" t="str">
        <f>IF(BG98="","",IF($Z$3="text",VLOOKUP('Assigned, unpublished Codes'!BG98,[0]!Qualifier,COLUMN(V98)-4,FALSE),BG98))</f>
        <v/>
      </c>
      <c r="W98" s="187" t="str">
        <f>IF(BH98="","",IF($Z$3="text",VLOOKUP('Assigned, unpublished Codes'!BH98,[0]!Qualifier,COLUMN(W98)-4,FALSE),BH98))</f>
        <v/>
      </c>
      <c r="X98" s="187" t="str">
        <f>IF(BI98="","",IF($Z$3="text",VLOOKUP('Assigned, unpublished Codes'!BI98,[0]!Qualifier,COLUMN(X98)-4,FALSE),BI98))</f>
        <v/>
      </c>
      <c r="Y98" s="456" t="str">
        <f t="shared" si="181"/>
        <v/>
      </c>
      <c r="Z98" s="300" t="str">
        <f t="shared" si="182"/>
        <v/>
      </c>
      <c r="AA98" s="376"/>
      <c r="AB98" s="386"/>
      <c r="AC98" s="22"/>
      <c r="AD98" s="22" t="str">
        <f>IF(AH98="",IF(AG98="------------------","",IF(ISERROR(VLOOKUP(AG98,'Codes published on the homepage'!SpezEingetr,2,FALSE)),"neue Spezif.","s.Prod.: "&amp;RIGHT("00000"&amp;VLOOKUP(AG98,'Codes published on the homepage'!SpezEingetr,2,FALSE),6))),"Spez s.ob "&amp;AH98)</f>
        <v/>
      </c>
      <c r="AE98" s="190" t="str">
        <f t="shared" si="183"/>
        <v/>
      </c>
      <c r="AF98" s="191" t="str">
        <f>IF(AD98="","",IF(LEFT(AD98,9)="neue Spez",IF(ISERROR(VLOOKUP(AE98,'Codes published on the homepage'!$Z$26:$Z$805,1,FALSE)),"OK","PC Falsch"),"Falsch"))</f>
        <v/>
      </c>
      <c r="AG98" s="192" t="str">
        <f t="shared" si="184"/>
        <v>------------------</v>
      </c>
      <c r="AH98" s="189" t="str">
        <f>IF(AG98="------------------","",IF(ISERROR(VLOOKUP(AG98,AG$5:AL97,1,FALSE)),"","= Zeile "&amp;(VLOOKUP(AG98,AG$5:AL97,6,FALSE)+5)))</f>
        <v/>
      </c>
      <c r="AI98" s="349" t="str">
        <f>IF(Y98="","",IF(ISERROR(VLOOKUP(TEXT(Y98,"000000"),eingetragenePC,1,FALSE)),IF(ISNUMBER(VLOOKUP(Y100,Y$4:Y97,1,FALSE)),"Nr.s.oben","ok"),"Nr.eingetragen"))</f>
        <v/>
      </c>
      <c r="AL98" s="162" t="e">
        <f t="shared" si="185"/>
        <v>#VALUE!</v>
      </c>
      <c r="AM98" s="29">
        <f t="shared" ca="1" si="186"/>
        <v>13</v>
      </c>
      <c r="AN98" s="303" t="str">
        <f t="shared" ca="1" si="187"/>
        <v/>
      </c>
      <c r="AO98" s="291"/>
      <c r="AP98" s="90"/>
      <c r="AQ98" s="292"/>
      <c r="AR98" s="292"/>
      <c r="AS98" s="292"/>
      <c r="AT98" s="292"/>
      <c r="AU98" s="292"/>
      <c r="AV98" s="292"/>
      <c r="AW98" s="292"/>
      <c r="AX98" s="292"/>
      <c r="AY98" s="292"/>
      <c r="AZ98" s="292"/>
      <c r="BA98" s="292"/>
      <c r="BB98" s="292"/>
      <c r="BC98" s="292"/>
      <c r="BD98" s="292"/>
      <c r="BE98" s="292"/>
      <c r="BF98" s="292"/>
      <c r="BG98" s="292"/>
      <c r="BH98" s="292"/>
      <c r="BI98" s="292"/>
      <c r="BJ98" s="289"/>
      <c r="BK98" s="294"/>
      <c r="BL98" s="295"/>
    </row>
    <row r="99" spans="1:64" x14ac:dyDescent="0.3">
      <c r="A99" s="203" t="str">
        <f t="shared" si="179"/>
        <v/>
      </c>
      <c r="B99" s="301" t="str">
        <f t="shared" si="180"/>
        <v/>
      </c>
      <c r="C99" s="15"/>
      <c r="D99" s="15"/>
      <c r="E99" s="15"/>
      <c r="F99" s="186" t="str">
        <f>IF(AQ99="","",IF($Z$3="text",VLOOKUP('Assigned, unpublished Codes'!AQ99,[0]!Qualifier,COLUMN(F99)-4,FALSE),AQ99))</f>
        <v/>
      </c>
      <c r="G99" s="187" t="str">
        <f>IF(AR99="","",IF($Z$3="text",VLOOKUP('Assigned, unpublished Codes'!AR99,[0]!Qualifier,COLUMN(G99)-4,FALSE),AR99))</f>
        <v/>
      </c>
      <c r="H99" s="187" t="str">
        <f>IF(AS99="","",IF($Z$3="text",VLOOKUP('Assigned, unpublished Codes'!AS99,[0]!Qualifier,COLUMN(H99)-4,FALSE),AS99))</f>
        <v/>
      </c>
      <c r="I99" s="187" t="str">
        <f>IF(AT99="","",IF($Z$3="text",VLOOKUP('Assigned, unpublished Codes'!AT99,[0]!Qualifier,COLUMN(I99)-4,FALSE),AT99))</f>
        <v/>
      </c>
      <c r="J99" s="187" t="str">
        <f>IF(AU99="","",IF($Z$3="text",VLOOKUP('Assigned, unpublished Codes'!AU99,[0]!Qualifier,COLUMN(J99)-4,FALSE),AU99))</f>
        <v/>
      </c>
      <c r="K99" s="187" t="str">
        <f>IF(AV99="","",IF($Z$3="text",VLOOKUP('Assigned, unpublished Codes'!AV99,[0]!Qualifier,COLUMN(K99)-4,FALSE),AV99))</f>
        <v/>
      </c>
      <c r="L99" s="187" t="str">
        <f>IF(AW99="","",IF($Z$3="text",VLOOKUP('Assigned, unpublished Codes'!AW99,[0]!Qualifier,COLUMN(L99)-4,FALSE),AW99))</f>
        <v/>
      </c>
      <c r="M99" s="187" t="str">
        <f>IF(AX99="","",IF($Z$3="text",VLOOKUP('Assigned, unpublished Codes'!AX99,[0]!Qualifier,COLUMN(M99)-4,FALSE),AX99))</f>
        <v/>
      </c>
      <c r="N99" s="187" t="str">
        <f>IF(AY99="","",IF($Z$3="text",VLOOKUP('Assigned, unpublished Codes'!AY99,[0]!Qualifier,COLUMN(N99)-4,FALSE),AY99))</f>
        <v/>
      </c>
      <c r="O99" s="187" t="str">
        <f>IF(AZ99="","",IF($Z$3="text",VLOOKUP('Assigned, unpublished Codes'!AZ99,[0]!Qualifier,COLUMN(O99)-4,FALSE),AZ99))</f>
        <v/>
      </c>
      <c r="P99" s="187" t="str">
        <f>IF(BA99="","",IF($Z$3="text",VLOOKUP('Assigned, unpublished Codes'!BA99,[0]!Qualifier,COLUMN(P99)-4,FALSE),BA99))</f>
        <v/>
      </c>
      <c r="Q99" s="187" t="str">
        <f>IF(BB99="","",IF($Z$3="text",VLOOKUP('Assigned, unpublished Codes'!BB99,[0]!Qualifier,COLUMN(Q99)-4,FALSE),BB99))</f>
        <v/>
      </c>
      <c r="R99" s="187" t="str">
        <f>IF(BC99="","",IF($Z$3="text",VLOOKUP('Assigned, unpublished Codes'!BC99,[0]!Qualifier,COLUMN(R99)-4,FALSE),BC99))</f>
        <v/>
      </c>
      <c r="S99" s="187" t="str">
        <f>IF(BD99="","",IF($Z$3="text",VLOOKUP('Assigned, unpublished Codes'!BD99,[0]!Qualifier,COLUMN(S99)-4,FALSE),BD99))</f>
        <v/>
      </c>
      <c r="T99" s="187" t="str">
        <f>IF(BE99="","",IF($Z$3="text",VLOOKUP('Assigned, unpublished Codes'!BE99,[0]!Qualifier,COLUMN(T99)-4,FALSE),BE99))</f>
        <v/>
      </c>
      <c r="U99" s="187" t="str">
        <f>IF(BF99="","",IF($Z$3="text",VLOOKUP('Assigned, unpublished Codes'!BF99,[0]!Qualifier,COLUMN(U99)-4,FALSE),BF99))</f>
        <v/>
      </c>
      <c r="V99" s="526" t="str">
        <f>IF(BG99="","",IF($Z$3="text",VLOOKUP('Assigned, unpublished Codes'!BG99,[0]!Qualifier,COLUMN(V99)-4,FALSE),BG99))</f>
        <v/>
      </c>
      <c r="W99" s="187" t="str">
        <f>IF(BH99="","",IF($Z$3="text",VLOOKUP('Assigned, unpublished Codes'!BH99,[0]!Qualifier,COLUMN(W99)-4,FALSE),BH99))</f>
        <v/>
      </c>
      <c r="X99" s="187" t="str">
        <f>IF(BI99="","",IF($Z$3="text",VLOOKUP('Assigned, unpublished Codes'!BI99,[0]!Qualifier,COLUMN(X99)-4,FALSE),BI99))</f>
        <v/>
      </c>
      <c r="Y99" s="456" t="str">
        <f t="shared" si="181"/>
        <v/>
      </c>
      <c r="Z99" s="300" t="str">
        <f t="shared" si="182"/>
        <v/>
      </c>
      <c r="AA99" s="376"/>
      <c r="AB99" s="386"/>
      <c r="AC99" s="22"/>
      <c r="AD99" s="22" t="str">
        <f>IF(AH99="",IF(AG99="------------------","",IF(ISERROR(VLOOKUP(AG99,'Codes published on the homepage'!SpezEingetr,2,FALSE)),"neue Spezif.","s.Prod.: "&amp;RIGHT("00000"&amp;VLOOKUP(AG99,'Codes published on the homepage'!SpezEingetr,2,FALSE),6))),"Spez s.ob "&amp;AH99)</f>
        <v/>
      </c>
      <c r="AE99" s="190" t="str">
        <f t="shared" si="183"/>
        <v/>
      </c>
      <c r="AF99" s="191" t="str">
        <f>IF(AD99="","",IF(LEFT(AD99,9)="neue Spez",IF(ISERROR(VLOOKUP(AE99,'Codes published on the homepage'!$Z$26:$Z$805,1,FALSE)),"OK","PC Falsch"),"Falsch"))</f>
        <v/>
      </c>
      <c r="AG99" s="192" t="str">
        <f t="shared" si="184"/>
        <v>------------------</v>
      </c>
      <c r="AH99" s="189" t="str">
        <f>IF(AG99="------------------","",IF(ISERROR(VLOOKUP(AG99,AG$5:AL98,1,FALSE)),"","= Zeile "&amp;(VLOOKUP(AG99,AG$5:AL98,6,FALSE)+5)))</f>
        <v/>
      </c>
      <c r="AI99" s="349" t="str">
        <f>IF(Y99="","",IF(ISERROR(VLOOKUP(TEXT(Y99,"000000"),eingetragenePC,1,FALSE)),IF(ISNUMBER(VLOOKUP(Y101,Y$4:Y98,1,FALSE)),"Nr.s.oben","ok"),"Nr.eingetragen"))</f>
        <v/>
      </c>
      <c r="AL99" s="162" t="e">
        <f t="shared" si="185"/>
        <v>#VALUE!</v>
      </c>
      <c r="AM99" s="29">
        <f t="shared" ca="1" si="186"/>
        <v>13</v>
      </c>
      <c r="AN99" s="303" t="str">
        <f t="shared" ca="1" si="187"/>
        <v/>
      </c>
      <c r="AO99" s="291"/>
      <c r="AP99" s="90"/>
      <c r="AQ99" s="292"/>
      <c r="AR99" s="292"/>
      <c r="AS99" s="292"/>
      <c r="AT99" s="292"/>
      <c r="AU99" s="292"/>
      <c r="AV99" s="292"/>
      <c r="AW99" s="292"/>
      <c r="AX99" s="292"/>
      <c r="AY99" s="292"/>
      <c r="AZ99" s="292"/>
      <c r="BA99" s="292"/>
      <c r="BB99" s="292"/>
      <c r="BC99" s="292"/>
      <c r="BD99" s="292"/>
      <c r="BE99" s="292"/>
      <c r="BF99" s="292"/>
      <c r="BG99" s="292"/>
      <c r="BH99" s="292"/>
      <c r="BI99" s="292"/>
      <c r="BJ99" s="289"/>
      <c r="BK99" s="294"/>
      <c r="BL99" s="295"/>
    </row>
    <row r="100" spans="1:64" x14ac:dyDescent="0.3">
      <c r="A100" s="203" t="str">
        <f t="shared" si="179"/>
        <v/>
      </c>
      <c r="B100" s="301" t="str">
        <f t="shared" si="180"/>
        <v/>
      </c>
      <c r="C100" s="15"/>
      <c r="D100" s="15"/>
      <c r="E100" s="15"/>
      <c r="F100" s="186" t="str">
        <f>IF(AQ100="","",IF($Z$3="text",VLOOKUP('Assigned, unpublished Codes'!AQ100,[0]!Qualifier,COLUMN(F100)-4,FALSE),AQ100))</f>
        <v/>
      </c>
      <c r="G100" s="187" t="str">
        <f>IF(AR100="","",IF($Z$3="text",VLOOKUP('Assigned, unpublished Codes'!AR100,[0]!Qualifier,COLUMN(G100)-4,FALSE),AR100))</f>
        <v/>
      </c>
      <c r="H100" s="187" t="str">
        <f>IF(AS100="","",IF($Z$3="text",VLOOKUP('Assigned, unpublished Codes'!AS100,[0]!Qualifier,COLUMN(H100)-4,FALSE),AS100))</f>
        <v/>
      </c>
      <c r="I100" s="187" t="str">
        <f>IF(AT100="","",IF($Z$3="text",VLOOKUP('Assigned, unpublished Codes'!AT100,[0]!Qualifier,COLUMN(I100)-4,FALSE),AT100))</f>
        <v/>
      </c>
      <c r="J100" s="187" t="str">
        <f>IF(AU100="","",IF($Z$3="text",VLOOKUP('Assigned, unpublished Codes'!AU100,[0]!Qualifier,COLUMN(J100)-4,FALSE),AU100))</f>
        <v/>
      </c>
      <c r="K100" s="187" t="str">
        <f>IF(AV100="","",IF($Z$3="text",VLOOKUP('Assigned, unpublished Codes'!AV100,[0]!Qualifier,COLUMN(K100)-4,FALSE),AV100))</f>
        <v/>
      </c>
      <c r="L100" s="187" t="str">
        <f>IF(AW100="","",IF($Z$3="text",VLOOKUP('Assigned, unpublished Codes'!AW100,[0]!Qualifier,COLUMN(L100)-4,FALSE),AW100))</f>
        <v/>
      </c>
      <c r="M100" s="187" t="str">
        <f>IF(AX100="","",IF($Z$3="text",VLOOKUP('Assigned, unpublished Codes'!AX100,[0]!Qualifier,COLUMN(M100)-4,FALSE),AX100))</f>
        <v/>
      </c>
      <c r="N100" s="187" t="str">
        <f>IF(AY100="","",IF($Z$3="text",VLOOKUP('Assigned, unpublished Codes'!AY100,[0]!Qualifier,COLUMN(N100)-4,FALSE),AY100))</f>
        <v/>
      </c>
      <c r="O100" s="187" t="str">
        <f>IF(AZ100="","",IF($Z$3="text",VLOOKUP('Assigned, unpublished Codes'!AZ100,[0]!Qualifier,COLUMN(O100)-4,FALSE),AZ100))</f>
        <v/>
      </c>
      <c r="P100" s="187" t="str">
        <f>IF(BA100="","",IF($Z$3="text",VLOOKUP('Assigned, unpublished Codes'!BA100,[0]!Qualifier,COLUMN(P100)-4,FALSE),BA100))</f>
        <v/>
      </c>
      <c r="Q100" s="187" t="str">
        <f>IF(BB100="","",IF($Z$3="text",VLOOKUP('Assigned, unpublished Codes'!BB100,[0]!Qualifier,COLUMN(Q100)-4,FALSE),BB100))</f>
        <v/>
      </c>
      <c r="R100" s="187" t="str">
        <f>IF(BC100="","",IF($Z$3="text",VLOOKUP('Assigned, unpublished Codes'!BC100,[0]!Qualifier,COLUMN(R100)-4,FALSE),BC100))</f>
        <v/>
      </c>
      <c r="S100" s="187" t="str">
        <f>IF(BD100="","",IF($Z$3="text",VLOOKUP('Assigned, unpublished Codes'!BD100,[0]!Qualifier,COLUMN(S100)-4,FALSE),BD100))</f>
        <v/>
      </c>
      <c r="T100" s="187" t="str">
        <f>IF(BE100="","",IF($Z$3="text",VLOOKUP('Assigned, unpublished Codes'!BE100,[0]!Qualifier,COLUMN(T100)-4,FALSE),BE100))</f>
        <v/>
      </c>
      <c r="U100" s="187" t="str">
        <f>IF(BF100="","",IF($Z$3="text",VLOOKUP('Assigned, unpublished Codes'!BF100,[0]!Qualifier,COLUMN(U100)-4,FALSE),BF100))</f>
        <v/>
      </c>
      <c r="V100" s="526" t="str">
        <f>IF(BG100="","",IF($Z$3="text",VLOOKUP('Assigned, unpublished Codes'!BG100,[0]!Qualifier,COLUMN(V100)-4,FALSE),BG100))</f>
        <v/>
      </c>
      <c r="W100" s="187" t="str">
        <f>IF(BH100="","",IF($Z$3="text",VLOOKUP('Assigned, unpublished Codes'!BH100,[0]!Qualifier,COLUMN(W100)-4,FALSE),BH100))</f>
        <v/>
      </c>
      <c r="X100" s="187" t="str">
        <f>IF(BI100="","",IF($Z$3="text",VLOOKUP('Assigned, unpublished Codes'!BI100,[0]!Qualifier,COLUMN(X100)-4,FALSE),BI100))</f>
        <v/>
      </c>
      <c r="Y100" s="456" t="str">
        <f t="shared" si="181"/>
        <v/>
      </c>
      <c r="Z100" s="300" t="str">
        <f t="shared" si="182"/>
        <v/>
      </c>
      <c r="AA100" s="376"/>
      <c r="AB100" s="386"/>
      <c r="AC100" s="22"/>
      <c r="AD100" s="22" t="str">
        <f>IF(AH100="",IF(AG100="------------------","",IF(ISERROR(VLOOKUP(AG100,'Codes published on the homepage'!SpezEingetr,2,FALSE)),"neue Spezif.","s.Prod.: "&amp;RIGHT("00000"&amp;VLOOKUP(AG100,'Codes published on the homepage'!SpezEingetr,2,FALSE),6))),"Spez s.ob "&amp;AH100)</f>
        <v/>
      </c>
      <c r="AE100" s="190" t="str">
        <f t="shared" si="183"/>
        <v/>
      </c>
      <c r="AF100" s="191" t="str">
        <f>IF(AD100="","",IF(LEFT(AD100,9)="neue Spez",IF(ISERROR(VLOOKUP(AE100,'Codes published on the homepage'!$Z$26:$Z$805,1,FALSE)),"OK","PC Falsch"),"Falsch"))</f>
        <v/>
      </c>
      <c r="AG100" s="192" t="str">
        <f t="shared" si="184"/>
        <v>------------------</v>
      </c>
      <c r="AH100" s="189" t="str">
        <f>IF(AG100="------------------","",IF(ISERROR(VLOOKUP(AG100,AG$5:AL99,1,FALSE)),"","= Zeile "&amp;(VLOOKUP(AG100,AG$5:AL99,6,FALSE)+5)))</f>
        <v/>
      </c>
      <c r="AI100" s="349" t="str">
        <f>IF(Y100="","",IF(ISERROR(VLOOKUP(TEXT(Y100,"000000"),eingetragenePC,1,FALSE)),IF(ISNUMBER(VLOOKUP(Y102,Y$4:Y99,1,FALSE)),"Nr.s.oben","ok"),"Nr.eingetragen"))</f>
        <v/>
      </c>
      <c r="AL100" s="162" t="e">
        <f t="shared" si="185"/>
        <v>#VALUE!</v>
      </c>
      <c r="AM100" s="29">
        <f t="shared" ca="1" si="186"/>
        <v>13</v>
      </c>
      <c r="AN100" s="303" t="str">
        <f t="shared" ca="1" si="187"/>
        <v/>
      </c>
      <c r="AO100" s="291"/>
      <c r="AP100" s="90"/>
      <c r="AQ100" s="292"/>
      <c r="AR100" s="292"/>
      <c r="AS100" s="292"/>
      <c r="AT100" s="292"/>
      <c r="AU100" s="292"/>
      <c r="AV100" s="292"/>
      <c r="AW100" s="292"/>
      <c r="AX100" s="292"/>
      <c r="AY100" s="292"/>
      <c r="AZ100" s="292"/>
      <c r="BA100" s="292"/>
      <c r="BB100" s="292"/>
      <c r="BC100" s="292"/>
      <c r="BD100" s="292"/>
      <c r="BE100" s="292"/>
      <c r="BF100" s="292"/>
      <c r="BG100" s="292"/>
      <c r="BH100" s="292"/>
      <c r="BI100" s="292"/>
      <c r="BJ100" s="289"/>
      <c r="BK100" s="294"/>
      <c r="BL100" s="295"/>
    </row>
    <row r="101" spans="1:64" x14ac:dyDescent="0.3">
      <c r="A101" s="203" t="str">
        <f t="shared" si="179"/>
        <v/>
      </c>
      <c r="B101" s="301" t="str">
        <f t="shared" si="180"/>
        <v/>
      </c>
      <c r="C101" s="15"/>
      <c r="D101" s="15"/>
      <c r="E101" s="15"/>
      <c r="F101" s="186" t="str">
        <f>IF(AQ101="","",IF($Z$3="text",VLOOKUP('Assigned, unpublished Codes'!AQ101,[0]!Qualifier,COLUMN(F101)-4,FALSE),AQ101))</f>
        <v/>
      </c>
      <c r="G101" s="187" t="str">
        <f>IF(AR101="","",IF($Z$3="text",VLOOKUP('Assigned, unpublished Codes'!AR101,[0]!Qualifier,COLUMN(G101)-4,FALSE),AR101))</f>
        <v/>
      </c>
      <c r="H101" s="187" t="str">
        <f>IF(AS101="","",IF($Z$3="text",VLOOKUP('Assigned, unpublished Codes'!AS101,[0]!Qualifier,COLUMN(H101)-4,FALSE),AS101))</f>
        <v/>
      </c>
      <c r="I101" s="187" t="str">
        <f>IF(AT101="","",IF($Z$3="text",VLOOKUP('Assigned, unpublished Codes'!AT101,[0]!Qualifier,COLUMN(I101)-4,FALSE),AT101))</f>
        <v/>
      </c>
      <c r="J101" s="187" t="str">
        <f>IF(AU101="","",IF($Z$3="text",VLOOKUP('Assigned, unpublished Codes'!AU101,[0]!Qualifier,COLUMN(J101)-4,FALSE),AU101))</f>
        <v/>
      </c>
      <c r="K101" s="187" t="str">
        <f>IF(AV101="","",IF($Z$3="text",VLOOKUP('Assigned, unpublished Codes'!AV101,[0]!Qualifier,COLUMN(K101)-4,FALSE),AV101))</f>
        <v/>
      </c>
      <c r="L101" s="187" t="str">
        <f>IF(AW101="","",IF($Z$3="text",VLOOKUP('Assigned, unpublished Codes'!AW101,[0]!Qualifier,COLUMN(L101)-4,FALSE),AW101))</f>
        <v/>
      </c>
      <c r="M101" s="187" t="str">
        <f>IF(AX101="","",IF($Z$3="text",VLOOKUP('Assigned, unpublished Codes'!AX101,[0]!Qualifier,COLUMN(M101)-4,FALSE),AX101))</f>
        <v/>
      </c>
      <c r="N101" s="187" t="str">
        <f>IF(AY101="","",IF($Z$3="text",VLOOKUP('Assigned, unpublished Codes'!AY101,[0]!Qualifier,COLUMN(N101)-4,FALSE),AY101))</f>
        <v/>
      </c>
      <c r="O101" s="187" t="str">
        <f>IF(AZ101="","",IF($Z$3="text",VLOOKUP('Assigned, unpublished Codes'!AZ101,[0]!Qualifier,COLUMN(O101)-4,FALSE),AZ101))</f>
        <v/>
      </c>
      <c r="P101" s="187" t="str">
        <f>IF(BA101="","",IF($Z$3="text",VLOOKUP('Assigned, unpublished Codes'!BA101,[0]!Qualifier,COLUMN(P101)-4,FALSE),BA101))</f>
        <v/>
      </c>
      <c r="Q101" s="187" t="str">
        <f>IF(BB101="","",IF($Z$3="text",VLOOKUP('Assigned, unpublished Codes'!BB101,[0]!Qualifier,COLUMN(Q101)-4,FALSE),BB101))</f>
        <v/>
      </c>
      <c r="R101" s="187" t="str">
        <f>IF(BC101="","",IF($Z$3="text",VLOOKUP('Assigned, unpublished Codes'!BC101,[0]!Qualifier,COLUMN(R101)-4,FALSE),BC101))</f>
        <v/>
      </c>
      <c r="S101" s="187" t="str">
        <f>IF(BD101="","",IF($Z$3="text",VLOOKUP('Assigned, unpublished Codes'!BD101,[0]!Qualifier,COLUMN(S101)-4,FALSE),BD101))</f>
        <v/>
      </c>
      <c r="T101" s="187" t="str">
        <f>IF(BE101="","",IF($Z$3="text",VLOOKUP('Assigned, unpublished Codes'!BE101,[0]!Qualifier,COLUMN(T101)-4,FALSE),BE101))</f>
        <v/>
      </c>
      <c r="U101" s="187" t="str">
        <f>IF(BF101="","",IF($Z$3="text",VLOOKUP('Assigned, unpublished Codes'!BF101,[0]!Qualifier,COLUMN(U101)-4,FALSE),BF101))</f>
        <v/>
      </c>
      <c r="V101" s="526" t="str">
        <f>IF(BG101="","",IF($Z$3="text",VLOOKUP('Assigned, unpublished Codes'!BG101,[0]!Qualifier,COLUMN(V101)-4,FALSE),BG101))</f>
        <v/>
      </c>
      <c r="W101" s="187" t="str">
        <f>IF(BH101="","",IF($Z$3="text",VLOOKUP('Assigned, unpublished Codes'!BH101,[0]!Qualifier,COLUMN(W101)-4,FALSE),BH101))</f>
        <v/>
      </c>
      <c r="X101" s="187" t="str">
        <f>IF(BI101="","",IF($Z$3="text",VLOOKUP('Assigned, unpublished Codes'!BI101,[0]!Qualifier,COLUMN(X101)-4,FALSE),BI101))</f>
        <v/>
      </c>
      <c r="Y101" s="456" t="str">
        <f t="shared" si="181"/>
        <v/>
      </c>
      <c r="Z101" s="300" t="str">
        <f t="shared" si="182"/>
        <v/>
      </c>
      <c r="AA101" s="376"/>
      <c r="AB101" s="386"/>
      <c r="AC101" s="22"/>
      <c r="AD101" s="22" t="str">
        <f>IF(AH101="",IF(AG101="------------------","",IF(ISERROR(VLOOKUP(AG101,'Codes published on the homepage'!SpezEingetr,2,FALSE)),"neue Spezif.","s.Prod.: "&amp;RIGHT("00000"&amp;VLOOKUP(AG101,'Codes published on the homepage'!SpezEingetr,2,FALSE),6))),"Spez s.ob "&amp;AH101)</f>
        <v/>
      </c>
      <c r="AE101" s="190" t="str">
        <f t="shared" si="183"/>
        <v/>
      </c>
      <c r="AF101" s="191" t="str">
        <f>IF(AD101="","",IF(LEFT(AD101,9)="neue Spez",IF(ISERROR(VLOOKUP(AE101,'Codes published on the homepage'!$Z$26:$Z$805,1,FALSE)),"OK","PC Falsch"),"Falsch"))</f>
        <v/>
      </c>
      <c r="AG101" s="192" t="str">
        <f t="shared" si="184"/>
        <v>------------------</v>
      </c>
      <c r="AH101" s="189" t="str">
        <f>IF(AG101="------------------","",IF(ISERROR(VLOOKUP(AG101,AG$5:AL100,1,FALSE)),"","= Zeile "&amp;(VLOOKUP(AG101,AG$5:AL100,6,FALSE)+5)))</f>
        <v/>
      </c>
      <c r="AI101" s="349" t="str">
        <f>IF(Y101="","",IF(ISERROR(VLOOKUP(TEXT(Y101,"000000"),eingetragenePC,1,FALSE)),IF(ISNUMBER(VLOOKUP(Y103,Y$4:Y100,1,FALSE)),"Nr.s.oben","ok"),"Nr.eingetragen"))</f>
        <v/>
      </c>
      <c r="AL101" s="162" t="e">
        <f t="shared" si="185"/>
        <v>#VALUE!</v>
      </c>
      <c r="AM101" s="29">
        <f t="shared" ca="1" si="186"/>
        <v>13</v>
      </c>
      <c r="AN101" s="303" t="str">
        <f t="shared" ca="1" si="187"/>
        <v/>
      </c>
      <c r="AO101" s="291"/>
      <c r="AP101" s="90"/>
      <c r="AQ101" s="292"/>
      <c r="AR101" s="292"/>
      <c r="AS101" s="292"/>
      <c r="AT101" s="292"/>
      <c r="AU101" s="292"/>
      <c r="AV101" s="292"/>
      <c r="AW101" s="292"/>
      <c r="AX101" s="292"/>
      <c r="AY101" s="292"/>
      <c r="AZ101" s="292"/>
      <c r="BA101" s="292"/>
      <c r="BB101" s="292"/>
      <c r="BC101" s="292"/>
      <c r="BD101" s="292"/>
      <c r="BE101" s="292"/>
      <c r="BF101" s="292"/>
      <c r="BG101" s="292"/>
      <c r="BH101" s="292"/>
      <c r="BI101" s="292"/>
      <c r="BJ101" s="289"/>
      <c r="BK101" s="294"/>
      <c r="BL101" s="295"/>
    </row>
    <row r="102" spans="1:64" x14ac:dyDescent="0.3">
      <c r="A102" s="203" t="str">
        <f t="shared" si="179"/>
        <v/>
      </c>
      <c r="B102" s="301" t="str">
        <f t="shared" si="180"/>
        <v/>
      </c>
      <c r="C102" s="15"/>
      <c r="D102" s="15"/>
      <c r="E102" s="15"/>
      <c r="F102" s="186" t="str">
        <f>IF(AQ102="","",IF($Z$3="text",VLOOKUP('Assigned, unpublished Codes'!AQ102,[0]!Qualifier,COLUMN(F102)-4,FALSE),AQ102))</f>
        <v>Platelets</v>
      </c>
      <c r="G102" s="187" t="str">
        <f>IF(AR102="","",IF($Z$3="text",VLOOKUP('Assigned, unpublished Codes'!AR102,[0]!Qualifier,COLUMN(G102)-4,FALSE),AR102))</f>
        <v xml:space="preserve">CPD </v>
      </c>
      <c r="H102" s="187" t="str">
        <f>IF(AS102="","",IF($Z$3="text",VLOOKUP('Assigned, unpublished Codes'!AS102,[0]!Qualifier,COLUMN(H102)-4,FALSE),AS102))</f>
        <v xml:space="preserve">PAS3M </v>
      </c>
      <c r="I102" s="187" t="str">
        <f>IF(AT102="","",IF($Z$3="text",VLOOKUP('Assigned, unpublished Codes'!AT102,[0]!Qualifier,COLUMN(I102)-4,FALSE),AT102))</f>
        <v xml:space="preserve">Closed </v>
      </c>
      <c r="J102" s="187" t="str">
        <f>IF(AU102="","",IF($Z$3="text",VLOOKUP('Assigned, unpublished Codes'!AU102,[0]!Qualifier,COLUMN(J102)-4,FALSE),AU102))</f>
        <v xml:space="preserve">SV </v>
      </c>
      <c r="K102" s="187" t="str">
        <f>IF(AV102="","",IF($Z$3="text",VLOOKUP('Assigned, unpublished Codes'!AV102,[0]!Qualifier,COLUMN(K102)-4,FALSE),AV102))</f>
        <v xml:space="preserve">20to24°C </v>
      </c>
      <c r="L102" s="187" t="str">
        <f>IF(AW102="","",IF($Z$3="text",VLOOKUP('Assigned, unpublished Codes'!AW102,[0]!Qualifier,COLUMN(L102)-4,FALSE),AW102))</f>
        <v>?</v>
      </c>
      <c r="M102" s="187" t="str">
        <f>IF(AX102="","",IF($Z$3="text",VLOOKUP('Assigned, unpublished Codes'!AX102,[0]!Qualifier,COLUMN(M102)-4,FALSE),AX102))</f>
        <v xml:space="preserve">Allo </v>
      </c>
      <c r="N102" s="187" t="str">
        <f>IF(AY102="","",IF($Z$3="text",VLOOKUP('Assigned, unpublished Codes'!AY102,[0]!Qualifier,COLUMN(N102)-4,FALSE),AY102))</f>
        <v xml:space="preserve">WB </v>
      </c>
      <c r="O102" s="187" t="str">
        <f>IF(AZ102="","",IF($Z$3="text",VLOOKUP('Assigned, unpublished Codes'!AZ102,[0]!Qualifier,COLUMN(O102)-4,FALSE),AZ102))</f>
        <v xml:space="preserve">NA </v>
      </c>
      <c r="P102" s="187" t="str">
        <f>IF(BA102="","",IF($Z$3="text",VLOOKUP('Assigned, unpublished Codes'!BA102,[0]!Qualifier,COLUMN(P102)-4,FALSE),BA102))</f>
        <v xml:space="preserve">Transf </v>
      </c>
      <c r="Q102" s="187" t="str">
        <f>IF(BB102="","",IF($Z$3="text",VLOOKUP('Assigned, unpublished Codes'!BB102,[0]!Qualifier,COLUMN(Q102)-4,FALSE),BB102))</f>
        <v xml:space="preserve">LCdepl </v>
      </c>
      <c r="R102" s="187" t="str">
        <f>IF(BC102="","",IF($Z$3="text",VLOOKUP('Assigned, unpublished Codes'!BC102,[0]!Qualifier,COLUMN(R102)-4,FALSE),BC102))</f>
        <v xml:space="preserve">Pool </v>
      </c>
      <c r="S102" s="187" t="str">
        <f>IF(BD102="","",IF($Z$3="text",VLOOKUP('Assigned, unpublished Codes'!BD102,[0]!Qualifier,COLUMN(S102)-4,FALSE),BD102))</f>
        <v xml:space="preserve">NoIrr </v>
      </c>
      <c r="T102" s="187" t="str">
        <f>IF(BE102="","",IF($Z$3="text",VLOOKUP('Assigned, unpublished Codes'!BE102,[0]!Qualifier,COLUMN(T102)-4,FALSE),BE102))</f>
        <v xml:space="preserve">- </v>
      </c>
      <c r="U102" s="187" t="str">
        <f>IF(BF102="","",IF($Z$3="text",VLOOKUP('Assigned, unpublished Codes'!BF102,[0]!Qualifier,COLUMN(U102)-4,FALSE),BF102))</f>
        <v>no sub</v>
      </c>
      <c r="V102" s="526" t="str">
        <f>IF(BG102="","",IF($Z$3="text",VLOOKUP('Assigned, unpublished Codes'!BG102,[0]!Qualifier,COLUMN(V102)-4,FALSE),BG102))</f>
        <v>Non</v>
      </c>
      <c r="W102" s="187" t="str">
        <f>IF(BH102="","",IF($Z$3="text",VLOOKUP('Assigned, unpublished Codes'!BH102,[0]!Qualifier,COLUMN(W102)-4,FALSE),BH102))</f>
        <v>NA</v>
      </c>
      <c r="X102" s="187" t="str">
        <f>IF(BI102="","",IF($Z$3="text",VLOOKUP('Assigned, unpublished Codes'!BI102,[0]!Qualifier,COLUMN(X102)-4,FALSE),BI102))</f>
        <v xml:space="preserve">UV-C </v>
      </c>
      <c r="Y102" s="456">
        <f t="shared" si="181"/>
        <v>215707</v>
      </c>
      <c r="Z102" s="300" t="str">
        <f t="shared" si="182"/>
        <v/>
      </c>
      <c r="AA102" s="376"/>
      <c r="AB102" s="386"/>
      <c r="AC102" s="22"/>
      <c r="AD102" s="22" t="str">
        <f>IF(AH102="",IF(AG102="------------------","",IF(ISERROR(VLOOKUP(AG102,'Codes published on the homepage'!SpezEingetr,2,FALSE)),"neue Spezif.","s.Prod.: "&amp;RIGHT("00000"&amp;VLOOKUP(AG102,'Codes published on the homepage'!SpezEingetr,2,FALSE),6))),"Spez s.ob "&amp;AH102)</f>
        <v>neue Spezif.</v>
      </c>
      <c r="AE102" s="190">
        <f t="shared" si="183"/>
        <v>215707</v>
      </c>
      <c r="AF102" s="191" t="str">
        <f>IF(AD102="","",IF(LEFT(AD102,9)="neue Spez",IF(ISERROR(VLOOKUP(AE102,'Codes published on the homepage'!$Z$26:$Z$805,1,FALSE)),"OK","PC Falsch"),"Falsch"))</f>
        <v>PC Falsch</v>
      </c>
      <c r="AG102" s="192" t="str">
        <f t="shared" si="184"/>
        <v>2-2-16-1-1-1-0-1-1-1-1-3-3-1-1-1-1-1-4</v>
      </c>
      <c r="AH102" s="189" t="str">
        <f>IF(AG102="------------------","",IF(ISERROR(VLOOKUP(AG102,AG$5:AL101,1,FALSE)),"","= Zeile "&amp;(VLOOKUP(AG102,AG$5:AL101,6,FALSE)+5)))</f>
        <v/>
      </c>
      <c r="AI102" s="349" t="str">
        <f>IF(Y102="","",IF(ISERROR(VLOOKUP(TEXT(Y102,"000000"),eingetragenePC,1,FALSE)),IF(ISNUMBER(VLOOKUP(Y104,Y$4:Y101,1,FALSE)),"Nr.s.oben","ok"),"Nr.eingetragen"))</f>
        <v>ok</v>
      </c>
      <c r="AL102" s="162" t="e">
        <f t="shared" si="185"/>
        <v>#VALUE!</v>
      </c>
      <c r="AM102" s="29" t="e">
        <f t="shared" ca="1" si="186"/>
        <v>#N/A</v>
      </c>
      <c r="AN102" s="303" t="str">
        <f t="shared" ca="1" si="187"/>
        <v/>
      </c>
      <c r="AO102" s="291"/>
      <c r="AP102" s="90"/>
      <c r="AQ102" s="292">
        <v>2</v>
      </c>
      <c r="AR102" s="292">
        <v>2</v>
      </c>
      <c r="AS102" s="292">
        <v>16</v>
      </c>
      <c r="AT102" s="292">
        <v>1</v>
      </c>
      <c r="AU102" s="292">
        <v>1</v>
      </c>
      <c r="AV102" s="292">
        <v>1</v>
      </c>
      <c r="AW102" s="292">
        <v>0</v>
      </c>
      <c r="AX102" s="292">
        <v>1</v>
      </c>
      <c r="AY102" s="292">
        <v>1</v>
      </c>
      <c r="AZ102" s="292">
        <v>1</v>
      </c>
      <c r="BA102" s="292">
        <v>1</v>
      </c>
      <c r="BB102" s="292">
        <v>3</v>
      </c>
      <c r="BC102" s="292">
        <v>3</v>
      </c>
      <c r="BD102" s="292">
        <v>1</v>
      </c>
      <c r="BE102" s="292">
        <v>1</v>
      </c>
      <c r="BF102" s="292">
        <v>1</v>
      </c>
      <c r="BG102" s="292">
        <v>1</v>
      </c>
      <c r="BH102" s="292">
        <v>1</v>
      </c>
      <c r="BI102" s="292">
        <v>4</v>
      </c>
      <c r="BJ102" s="289">
        <v>215707</v>
      </c>
      <c r="BK102" s="294"/>
      <c r="BL102" s="295"/>
    </row>
    <row r="103" spans="1:64" x14ac:dyDescent="0.3">
      <c r="A103" s="203" t="str">
        <f t="shared" si="179"/>
        <v/>
      </c>
      <c r="B103" s="301" t="str">
        <f t="shared" si="180"/>
        <v/>
      </c>
      <c r="C103" s="15"/>
      <c r="D103" s="15"/>
      <c r="E103" s="15"/>
      <c r="F103" s="186" t="str">
        <f>IF(AQ103="","",IF($Z$3="text",VLOOKUP('Assigned, unpublished Codes'!AQ103,[0]!Qualifier,COLUMN(F103)-4,FALSE),AQ103))</f>
        <v/>
      </c>
      <c r="G103" s="187" t="str">
        <f>IF(AR103="","",IF($Z$3="text",VLOOKUP('Assigned, unpublished Codes'!AR103,[0]!Qualifier,COLUMN(G103)-4,FALSE),AR103))</f>
        <v/>
      </c>
      <c r="H103" s="187" t="str">
        <f>IF(AS103="","",IF($Z$3="text",VLOOKUP('Assigned, unpublished Codes'!AS103,[0]!Qualifier,COLUMN(H103)-4,FALSE),AS103))</f>
        <v/>
      </c>
      <c r="I103" s="187" t="str">
        <f>IF(AT103="","",IF($Z$3="text",VLOOKUP('Assigned, unpublished Codes'!AT103,[0]!Qualifier,COLUMN(I103)-4,FALSE),AT103))</f>
        <v/>
      </c>
      <c r="J103" s="187" t="str">
        <f>IF(AU103="","",IF($Z$3="text",VLOOKUP('Assigned, unpublished Codes'!AU103,[0]!Qualifier,COLUMN(J103)-4,FALSE),AU103))</f>
        <v/>
      </c>
      <c r="K103" s="187" t="str">
        <f>IF(AV103="","",IF($Z$3="text",VLOOKUP('Assigned, unpublished Codes'!AV103,[0]!Qualifier,COLUMN(K103)-4,FALSE),AV103))</f>
        <v/>
      </c>
      <c r="L103" s="187" t="str">
        <f>IF(AW103="","",IF($Z$3="text",VLOOKUP('Assigned, unpublished Codes'!AW103,[0]!Qualifier,COLUMN(L103)-4,FALSE),AW103))</f>
        <v/>
      </c>
      <c r="M103" s="187" t="str">
        <f>IF(AX103="","",IF($Z$3="text",VLOOKUP('Assigned, unpublished Codes'!AX103,[0]!Qualifier,COLUMN(M103)-4,FALSE),AX103))</f>
        <v/>
      </c>
      <c r="N103" s="187" t="str">
        <f>IF(AY103="","",IF($Z$3="text",VLOOKUP('Assigned, unpublished Codes'!AY103,[0]!Qualifier,COLUMN(N103)-4,FALSE),AY103))</f>
        <v/>
      </c>
      <c r="O103" s="187" t="str">
        <f>IF(AZ103="","",IF($Z$3="text",VLOOKUP('Assigned, unpublished Codes'!AZ103,[0]!Qualifier,COLUMN(O103)-4,FALSE),AZ103))</f>
        <v/>
      </c>
      <c r="P103" s="187" t="str">
        <f>IF(BA103="","",IF($Z$3="text",VLOOKUP('Assigned, unpublished Codes'!BA103,[0]!Qualifier,COLUMN(P103)-4,FALSE),BA103))</f>
        <v/>
      </c>
      <c r="Q103" s="187" t="str">
        <f>IF(BB103="","",IF($Z$3="text",VLOOKUP('Assigned, unpublished Codes'!BB103,[0]!Qualifier,COLUMN(Q103)-4,FALSE),BB103))</f>
        <v/>
      </c>
      <c r="R103" s="187" t="str">
        <f>IF(BC103="","",IF($Z$3="text",VLOOKUP('Assigned, unpublished Codes'!BC103,[0]!Qualifier,COLUMN(R103)-4,FALSE),BC103))</f>
        <v/>
      </c>
      <c r="S103" s="187" t="str">
        <f>IF(BD103="","",IF($Z$3="text",VLOOKUP('Assigned, unpublished Codes'!BD103,[0]!Qualifier,COLUMN(S103)-4,FALSE),BD103))</f>
        <v/>
      </c>
      <c r="T103" s="187" t="str">
        <f>IF(BE103="","",IF($Z$3="text",VLOOKUP('Assigned, unpublished Codes'!BE103,[0]!Qualifier,COLUMN(T103)-4,FALSE),BE103))</f>
        <v/>
      </c>
      <c r="U103" s="187" t="str">
        <f>IF(BF103="","",IF($Z$3="text",VLOOKUP('Assigned, unpublished Codes'!BF103,[0]!Qualifier,COLUMN(U103)-4,FALSE),BF103))</f>
        <v/>
      </c>
      <c r="V103" s="526" t="str">
        <f>IF(BG103="","",IF($Z$3="text",VLOOKUP('Assigned, unpublished Codes'!BG103,[0]!Qualifier,COLUMN(V103)-4,FALSE),BG103))</f>
        <v/>
      </c>
      <c r="W103" s="187" t="str">
        <f>IF(BH103="","",IF($Z$3="text",VLOOKUP('Assigned, unpublished Codes'!BH103,[0]!Qualifier,COLUMN(W103)-4,FALSE),BH103))</f>
        <v/>
      </c>
      <c r="X103" s="187" t="str">
        <f>IF(BI103="","",IF($Z$3="text",VLOOKUP('Assigned, unpublished Codes'!BI103,[0]!Qualifier,COLUMN(X103)-4,FALSE),BI103))</f>
        <v/>
      </c>
      <c r="Y103" s="456" t="str">
        <f t="shared" si="181"/>
        <v/>
      </c>
      <c r="Z103" s="300" t="str">
        <f t="shared" si="182"/>
        <v/>
      </c>
      <c r="AA103" s="379"/>
      <c r="AB103" s="385"/>
      <c r="AC103" s="27"/>
      <c r="AD103" s="27" t="str">
        <f>IF(AH103="",IF(AG103="------------------","",IF(ISERROR(VLOOKUP(AG103,'Codes published on the homepage'!SpezEingetr,2,FALSE)),"neue Spezif.","s.Prod.: "&amp;RIGHT("00000"&amp;VLOOKUP(AG103,'Codes published on the homepage'!SpezEingetr,2,FALSE),6))),"Spez s.ob "&amp;AH103)</f>
        <v/>
      </c>
      <c r="AE103" s="190" t="str">
        <f t="shared" si="183"/>
        <v/>
      </c>
      <c r="AF103" s="191" t="str">
        <f>IF(AD103="","",IF(LEFT(AD103,9)="neue Spez",IF(ISERROR(VLOOKUP(AE103,'Codes published on the homepage'!$Z$26:$Z$805,1,FALSE)),"OK","PC Falsch"),"Falsch"))</f>
        <v/>
      </c>
      <c r="AG103" s="192" t="str">
        <f t="shared" si="184"/>
        <v>------------------</v>
      </c>
      <c r="AH103" s="189" t="str">
        <f>IF(AG103="------------------","",IF(ISERROR(VLOOKUP(AG103,AG$5:AL102,1,FALSE)),"","= Zeile "&amp;(VLOOKUP(AG103,AG$5:AL102,6,FALSE)+5)))</f>
        <v/>
      </c>
      <c r="AI103" s="349" t="str">
        <f>IF(Y103="","",IF(ISERROR(VLOOKUP(TEXT(Y103,"000000"),eingetragenePC,1,FALSE)),IF(ISNUMBER(VLOOKUP(Y105,Y$4:Y102,1,FALSE)),"Nr.s.oben","ok"),"Nr.eingetragen"))</f>
        <v/>
      </c>
      <c r="AL103" s="162" t="e">
        <f t="shared" ref="AL103:AL134" si="188">AL102+1</f>
        <v>#VALUE!</v>
      </c>
      <c r="AM103" s="29">
        <f t="shared" ca="1" si="186"/>
        <v>13</v>
      </c>
      <c r="AN103" s="303" t="str">
        <f t="shared" ca="1" si="187"/>
        <v/>
      </c>
      <c r="AO103" s="291"/>
      <c r="AP103" s="90"/>
      <c r="AQ103" s="292"/>
      <c r="AR103" s="292"/>
      <c r="AS103" s="292"/>
      <c r="AT103" s="292"/>
      <c r="AU103" s="292"/>
      <c r="AV103" s="292"/>
      <c r="AW103" s="292"/>
      <c r="AX103" s="292"/>
      <c r="AY103" s="292"/>
      <c r="AZ103" s="292"/>
      <c r="BA103" s="292"/>
      <c r="BB103" s="292"/>
      <c r="BC103" s="292"/>
      <c r="BD103" s="292"/>
      <c r="BE103" s="292"/>
      <c r="BF103" s="292"/>
      <c r="BG103" s="292"/>
      <c r="BH103" s="292"/>
      <c r="BI103" s="292"/>
      <c r="BJ103" s="289"/>
      <c r="BK103" s="294"/>
      <c r="BL103" s="295"/>
    </row>
    <row r="104" spans="1:64" x14ac:dyDescent="0.3">
      <c r="A104" s="203" t="str">
        <f t="shared" si="179"/>
        <v/>
      </c>
      <c r="B104" s="301" t="str">
        <f t="shared" si="180"/>
        <v/>
      </c>
      <c r="C104" s="15"/>
      <c r="D104" s="15"/>
      <c r="E104" s="15"/>
      <c r="F104" s="186" t="str">
        <f>IF(AQ104="","",IF($Z$3="text",VLOOKUP('Assigned, unpublished Codes'!AQ104,[0]!Qualifier,COLUMN(F104)-4,FALSE),AQ104))</f>
        <v/>
      </c>
      <c r="G104" s="187" t="str">
        <f>IF(AR104="","",IF($Z$3="text",VLOOKUP('Assigned, unpublished Codes'!AR104,[0]!Qualifier,COLUMN(G104)-4,FALSE),AR104))</f>
        <v/>
      </c>
      <c r="H104" s="187" t="str">
        <f>IF(AS104="","",IF($Z$3="text",VLOOKUP('Assigned, unpublished Codes'!AS104,[0]!Qualifier,COLUMN(H104)-4,FALSE),AS104))</f>
        <v/>
      </c>
      <c r="I104" s="187" t="str">
        <f>IF(AT104="","",IF($Z$3="text",VLOOKUP('Assigned, unpublished Codes'!AT104,[0]!Qualifier,COLUMN(I104)-4,FALSE),AT104))</f>
        <v/>
      </c>
      <c r="J104" s="187" t="str">
        <f>IF(AU104="","",IF($Z$3="text",VLOOKUP('Assigned, unpublished Codes'!AU104,[0]!Qualifier,COLUMN(J104)-4,FALSE),AU104))</f>
        <v/>
      </c>
      <c r="K104" s="187" t="str">
        <f>IF(AV104="","",IF($Z$3="text",VLOOKUP('Assigned, unpublished Codes'!AV104,[0]!Qualifier,COLUMN(K104)-4,FALSE),AV104))</f>
        <v/>
      </c>
      <c r="L104" s="187" t="str">
        <f>IF(AW104="","",IF($Z$3="text",VLOOKUP('Assigned, unpublished Codes'!AW104,[0]!Qualifier,COLUMN(L104)-4,FALSE),AW104))</f>
        <v/>
      </c>
      <c r="M104" s="187" t="str">
        <f>IF(AX104="","",IF($Z$3="text",VLOOKUP('Assigned, unpublished Codes'!AX104,[0]!Qualifier,COLUMN(M104)-4,FALSE),AX104))</f>
        <v/>
      </c>
      <c r="N104" s="187" t="str">
        <f>IF(AY104="","",IF($Z$3="text",VLOOKUP('Assigned, unpublished Codes'!AY104,[0]!Qualifier,COLUMN(N104)-4,FALSE),AY104))</f>
        <v/>
      </c>
      <c r="O104" s="187" t="str">
        <f>IF(AZ104="","",IF($Z$3="text",VLOOKUP('Assigned, unpublished Codes'!AZ104,[0]!Qualifier,COLUMN(O104)-4,FALSE),AZ104))</f>
        <v/>
      </c>
      <c r="P104" s="187" t="str">
        <f>IF(BA104="","",IF($Z$3="text",VLOOKUP('Assigned, unpublished Codes'!BA104,[0]!Qualifier,COLUMN(P104)-4,FALSE),BA104))</f>
        <v/>
      </c>
      <c r="Q104" s="187" t="str">
        <f>IF(BB104="","",IF($Z$3="text",VLOOKUP('Assigned, unpublished Codes'!BB104,[0]!Qualifier,COLUMN(Q104)-4,FALSE),BB104))</f>
        <v/>
      </c>
      <c r="R104" s="187" t="str">
        <f>IF(BC104="","",IF($Z$3="text",VLOOKUP('Assigned, unpublished Codes'!BC104,[0]!Qualifier,COLUMN(R104)-4,FALSE),BC104))</f>
        <v/>
      </c>
      <c r="S104" s="187" t="str">
        <f>IF(BD104="","",IF($Z$3="text",VLOOKUP('Assigned, unpublished Codes'!BD104,[0]!Qualifier,COLUMN(S104)-4,FALSE),BD104))</f>
        <v/>
      </c>
      <c r="T104" s="187" t="str">
        <f>IF(BE104="","",IF($Z$3="text",VLOOKUP('Assigned, unpublished Codes'!BE104,[0]!Qualifier,COLUMN(T104)-4,FALSE),BE104))</f>
        <v/>
      </c>
      <c r="U104" s="187" t="str">
        <f>IF(BF104="","",IF($Z$3="text",VLOOKUP('Assigned, unpublished Codes'!BF104,[0]!Qualifier,COLUMN(U104)-4,FALSE),BF104))</f>
        <v/>
      </c>
      <c r="V104" s="526" t="str">
        <f>IF(BG104="","",IF($Z$3="text",VLOOKUP('Assigned, unpublished Codes'!BG104,[0]!Qualifier,COLUMN(V104)-4,FALSE),BG104))</f>
        <v/>
      </c>
      <c r="W104" s="187" t="str">
        <f>IF(BH104="","",IF($Z$3="text",VLOOKUP('Assigned, unpublished Codes'!BH104,[0]!Qualifier,COLUMN(W104)-4,FALSE),BH104))</f>
        <v/>
      </c>
      <c r="X104" s="187" t="str">
        <f>IF(BI104="","",IF($Z$3="text",VLOOKUP('Assigned, unpublished Codes'!BI104,[0]!Qualifier,COLUMN(X104)-4,FALSE),BI104))</f>
        <v/>
      </c>
      <c r="Y104" s="456" t="str">
        <f t="shared" si="181"/>
        <v/>
      </c>
      <c r="Z104" s="300" t="str">
        <f t="shared" si="182"/>
        <v/>
      </c>
      <c r="AA104" s="376"/>
      <c r="AB104" s="386"/>
      <c r="AC104" s="22"/>
      <c r="AD104" s="22" t="str">
        <f>IF(AH104="",IF(AG104="------------------","",IF(ISERROR(VLOOKUP(AG104,'Codes published on the homepage'!SpezEingetr,2,FALSE)),"neue Spezif.","s.Prod.: "&amp;RIGHT("00000"&amp;VLOOKUP(AG104,'Codes published on the homepage'!SpezEingetr,2,FALSE),6))),"Spez s.ob "&amp;AH104)</f>
        <v/>
      </c>
      <c r="AE104" s="190" t="str">
        <f t="shared" ref="AE104:AE134" si="189">IF(Y104="","",VALUE(Y104))</f>
        <v/>
      </c>
      <c r="AF104" s="191" t="str">
        <f>IF(AD104="","",IF(LEFT(AD104,9)="neue Spez",IF(ISERROR(VLOOKUP(AE104,'Codes published on the homepage'!$Z$26:$Z$805,1,FALSE)),"OK","PC Falsch"),"Falsch"))</f>
        <v/>
      </c>
      <c r="AG104" s="192" t="str">
        <f t="shared" si="184"/>
        <v>------------------</v>
      </c>
      <c r="AH104" s="189" t="str">
        <f>IF(AG104="------------------","",IF(ISERROR(VLOOKUP(AG104,AG$5:AL103,1,FALSE)),"","= Zeile "&amp;(VLOOKUP(AG104,AG$5:AL103,6,FALSE)+5)))</f>
        <v/>
      </c>
      <c r="AI104" s="349" t="str">
        <f>IF(Y104="","",IF(ISERROR(VLOOKUP(TEXT(Y104,"000000"),eingetragenePC,1,FALSE)),IF(ISNUMBER(VLOOKUP(Y106,Y$4:Y103,1,FALSE)),"Nr.s.oben","ok"),"Nr.eingetragen"))</f>
        <v/>
      </c>
      <c r="AL104" s="162" t="e">
        <f t="shared" si="188"/>
        <v>#VALUE!</v>
      </c>
      <c r="AM104" s="29">
        <f t="shared" ca="1" si="186"/>
        <v>13</v>
      </c>
      <c r="AN104" s="303" t="str">
        <f t="shared" ca="1" si="187"/>
        <v/>
      </c>
      <c r="AO104" s="291"/>
      <c r="AP104" s="90"/>
      <c r="AQ104" s="292"/>
      <c r="AR104" s="292"/>
      <c r="AS104" s="292"/>
      <c r="AT104" s="292"/>
      <c r="AU104" s="292"/>
      <c r="AV104" s="292"/>
      <c r="AW104" s="292"/>
      <c r="AX104" s="292"/>
      <c r="AY104" s="292"/>
      <c r="AZ104" s="292"/>
      <c r="BA104" s="292"/>
      <c r="BB104" s="292"/>
      <c r="BC104" s="292"/>
      <c r="BD104" s="292"/>
      <c r="BE104" s="292"/>
      <c r="BF104" s="292"/>
      <c r="BG104" s="292"/>
      <c r="BH104" s="292"/>
      <c r="BI104" s="292"/>
      <c r="BJ104" s="289"/>
      <c r="BK104" s="294"/>
      <c r="BL104" s="295"/>
    </row>
    <row r="105" spans="1:64" x14ac:dyDescent="0.3">
      <c r="A105" s="203" t="str">
        <f t="shared" si="179"/>
        <v/>
      </c>
      <c r="B105" s="301" t="str">
        <f t="shared" si="180"/>
        <v/>
      </c>
      <c r="C105" s="15"/>
      <c r="D105" s="15"/>
      <c r="E105" s="15"/>
      <c r="F105" s="186" t="str">
        <f>IF(AQ105="","",IF($Z$3="text",VLOOKUP('Assigned, unpublished Codes'!AQ105,[0]!Qualifier,COLUMN(F105)-4,FALSE),AQ105))</f>
        <v/>
      </c>
      <c r="G105" s="187" t="str">
        <f>IF(AR105="","",IF($Z$3="text",VLOOKUP('Assigned, unpublished Codes'!AR105,[0]!Qualifier,COLUMN(G105)-4,FALSE),AR105))</f>
        <v/>
      </c>
      <c r="H105" s="187" t="str">
        <f>IF(AS105="","",IF($Z$3="text",VLOOKUP('Assigned, unpublished Codes'!AS105,[0]!Qualifier,COLUMN(H105)-4,FALSE),AS105))</f>
        <v/>
      </c>
      <c r="I105" s="187" t="str">
        <f>IF(AT105="","",IF($Z$3="text",VLOOKUP('Assigned, unpublished Codes'!AT105,[0]!Qualifier,COLUMN(I105)-4,FALSE),AT105))</f>
        <v/>
      </c>
      <c r="J105" s="187" t="str">
        <f>IF(AU105="","",IF($Z$3="text",VLOOKUP('Assigned, unpublished Codes'!AU105,[0]!Qualifier,COLUMN(J105)-4,FALSE),AU105))</f>
        <v/>
      </c>
      <c r="K105" s="187" t="str">
        <f>IF(AV105="","",IF($Z$3="text",VLOOKUP('Assigned, unpublished Codes'!AV105,[0]!Qualifier,COLUMN(K105)-4,FALSE),AV105))</f>
        <v/>
      </c>
      <c r="L105" s="187" t="str">
        <f>IF(AW105="","",IF($Z$3="text",VLOOKUP('Assigned, unpublished Codes'!AW105,[0]!Qualifier,COLUMN(L105)-4,FALSE),AW105))</f>
        <v/>
      </c>
      <c r="M105" s="187" t="str">
        <f>IF(AX105="","",IF($Z$3="text",VLOOKUP('Assigned, unpublished Codes'!AX105,[0]!Qualifier,COLUMN(M105)-4,FALSE),AX105))</f>
        <v/>
      </c>
      <c r="N105" s="187" t="str">
        <f>IF(AY105="","",IF($Z$3="text",VLOOKUP('Assigned, unpublished Codes'!AY105,[0]!Qualifier,COLUMN(N105)-4,FALSE),AY105))</f>
        <v/>
      </c>
      <c r="O105" s="187" t="str">
        <f>IF(AZ105="","",IF($Z$3="text",VLOOKUP('Assigned, unpublished Codes'!AZ105,[0]!Qualifier,COLUMN(O105)-4,FALSE),AZ105))</f>
        <v/>
      </c>
      <c r="P105" s="187" t="str">
        <f>IF(BA105="","",IF($Z$3="text",VLOOKUP('Assigned, unpublished Codes'!BA105,[0]!Qualifier,COLUMN(P105)-4,FALSE),BA105))</f>
        <v/>
      </c>
      <c r="Q105" s="187" t="str">
        <f>IF(BB105="","",IF($Z$3="text",VLOOKUP('Assigned, unpublished Codes'!BB105,[0]!Qualifier,COLUMN(Q105)-4,FALSE),BB105))</f>
        <v/>
      </c>
      <c r="R105" s="187" t="str">
        <f>IF(BC105="","",IF($Z$3="text",VLOOKUP('Assigned, unpublished Codes'!BC105,[0]!Qualifier,COLUMN(R105)-4,FALSE),BC105))</f>
        <v/>
      </c>
      <c r="S105" s="187" t="str">
        <f>IF(BD105="","",IF($Z$3="text",VLOOKUP('Assigned, unpublished Codes'!BD105,[0]!Qualifier,COLUMN(S105)-4,FALSE),BD105))</f>
        <v/>
      </c>
      <c r="T105" s="187" t="str">
        <f>IF(BE105="","",IF($Z$3="text",VLOOKUP('Assigned, unpublished Codes'!BE105,[0]!Qualifier,COLUMN(T105)-4,FALSE),BE105))</f>
        <v/>
      </c>
      <c r="U105" s="187" t="str">
        <f>IF(BF105="","",IF($Z$3="text",VLOOKUP('Assigned, unpublished Codes'!BF105,[0]!Qualifier,COLUMN(U105)-4,FALSE),BF105))</f>
        <v/>
      </c>
      <c r="V105" s="526" t="str">
        <f>IF(BG105="","",IF($Z$3="text",VLOOKUP('Assigned, unpublished Codes'!BG105,[0]!Qualifier,COLUMN(V105)-4,FALSE),BG105))</f>
        <v/>
      </c>
      <c r="W105" s="187" t="str">
        <f>IF(BH105="","",IF($Z$3="text",VLOOKUP('Assigned, unpublished Codes'!BH105,[0]!Qualifier,COLUMN(W105)-4,FALSE),BH105))</f>
        <v/>
      </c>
      <c r="X105" s="187" t="str">
        <f>IF(BI105="","",IF($Z$3="text",VLOOKUP('Assigned, unpublished Codes'!BI105,[0]!Qualifier,COLUMN(X105)-4,FALSE),BI105))</f>
        <v/>
      </c>
      <c r="Y105" s="456" t="str">
        <f t="shared" si="181"/>
        <v/>
      </c>
      <c r="Z105" s="300" t="str">
        <f t="shared" si="182"/>
        <v/>
      </c>
      <c r="AA105" s="376"/>
      <c r="AB105" s="386"/>
      <c r="AC105" s="22"/>
      <c r="AD105" s="22" t="str">
        <f>IF(AH105="",IF(AG105="------------------","",IF(ISERROR(VLOOKUP(AG105,'Codes published on the homepage'!SpezEingetr,2,FALSE)),"neue Spezif.","s.Prod.: "&amp;RIGHT("00000"&amp;VLOOKUP(AG105,'Codes published on the homepage'!SpezEingetr,2,FALSE),6))),"Spez s.ob "&amp;AH105)</f>
        <v/>
      </c>
      <c r="AE105" s="190" t="str">
        <f t="shared" si="189"/>
        <v/>
      </c>
      <c r="AF105" s="191" t="str">
        <f>IF(AD105="","",IF(LEFT(AD105,9)="neue Spez",IF(ISERROR(VLOOKUP(AE105,'Codes published on the homepage'!$Z$26:$Z$805,1,FALSE)),"OK","PC Falsch"),"Falsch"))</f>
        <v/>
      </c>
      <c r="AG105" s="192" t="str">
        <f t="shared" si="184"/>
        <v>------------------</v>
      </c>
      <c r="AH105" s="189" t="str">
        <f>IF(AG105="------------------","",IF(ISERROR(VLOOKUP(AG105,AG$5:AL104,1,FALSE)),"","= Zeile "&amp;(VLOOKUP(AG105,AG$5:AL104,6,FALSE)+5)))</f>
        <v/>
      </c>
      <c r="AI105" s="349" t="str">
        <f>IF(Y105="","",IF(ISERROR(VLOOKUP(TEXT(Y105,"000000"),eingetragenePC,1,FALSE)),IF(ISNUMBER(VLOOKUP(Y107,Y$4:Y104,1,FALSE)),"Nr.s.oben","ok"),"Nr.eingetragen"))</f>
        <v/>
      </c>
      <c r="AL105" s="162" t="e">
        <f t="shared" si="188"/>
        <v>#VALUE!</v>
      </c>
      <c r="AM105" s="29">
        <f t="shared" ca="1" si="186"/>
        <v>13</v>
      </c>
      <c r="AN105" s="303" t="str">
        <f t="shared" ca="1" si="187"/>
        <v/>
      </c>
      <c r="AO105" s="291"/>
      <c r="AP105" s="90"/>
      <c r="AQ105" s="292"/>
      <c r="AR105" s="292"/>
      <c r="AS105" s="292"/>
      <c r="AT105" s="292"/>
      <c r="AU105" s="292"/>
      <c r="AV105" s="292"/>
      <c r="AW105" s="292"/>
      <c r="AX105" s="292"/>
      <c r="AY105" s="292"/>
      <c r="AZ105" s="292"/>
      <c r="BA105" s="292"/>
      <c r="BB105" s="292"/>
      <c r="BC105" s="292"/>
      <c r="BD105" s="292"/>
      <c r="BE105" s="292"/>
      <c r="BF105" s="292"/>
      <c r="BG105" s="292"/>
      <c r="BH105" s="292"/>
      <c r="BI105" s="292"/>
      <c r="BJ105" s="289"/>
      <c r="BK105" s="294"/>
      <c r="BL105" s="295"/>
    </row>
    <row r="106" spans="1:64" x14ac:dyDescent="0.3">
      <c r="A106" s="203" t="str">
        <f t="shared" si="179"/>
        <v/>
      </c>
      <c r="B106" s="301" t="str">
        <f t="shared" si="180"/>
        <v/>
      </c>
      <c r="C106" s="15"/>
      <c r="D106" s="15"/>
      <c r="E106" s="15"/>
      <c r="F106" s="186" t="str">
        <f>IF(AQ106="","",IF($Z$3="text",VLOOKUP('Assigned, unpublished Codes'!AQ106,[0]!Qualifier,COLUMN(F106)-4,FALSE),AQ106))</f>
        <v/>
      </c>
      <c r="G106" s="187" t="str">
        <f>IF(AR106="","",IF($Z$3="text",VLOOKUP('Assigned, unpublished Codes'!AR106,[0]!Qualifier,COLUMN(G106)-4,FALSE),AR106))</f>
        <v/>
      </c>
      <c r="H106" s="187" t="str">
        <f>IF(AS106="","",IF($Z$3="text",VLOOKUP('Assigned, unpublished Codes'!AS106,[0]!Qualifier,COLUMN(H106)-4,FALSE),AS106))</f>
        <v/>
      </c>
      <c r="I106" s="187" t="str">
        <f>IF(AT106="","",IF($Z$3="text",VLOOKUP('Assigned, unpublished Codes'!AT106,[0]!Qualifier,COLUMN(I106)-4,FALSE),AT106))</f>
        <v/>
      </c>
      <c r="J106" s="187" t="str">
        <f>IF(AU106="","",IF($Z$3="text",VLOOKUP('Assigned, unpublished Codes'!AU106,[0]!Qualifier,COLUMN(J106)-4,FALSE),AU106))</f>
        <v/>
      </c>
      <c r="K106" s="187" t="str">
        <f>IF(AV106="","",IF($Z$3="text",VLOOKUP('Assigned, unpublished Codes'!AV106,[0]!Qualifier,COLUMN(K106)-4,FALSE),AV106))</f>
        <v/>
      </c>
      <c r="L106" s="187" t="str">
        <f>IF(AW106="","",IF($Z$3="text",VLOOKUP('Assigned, unpublished Codes'!AW106,[0]!Qualifier,COLUMN(L106)-4,FALSE),AW106))</f>
        <v/>
      </c>
      <c r="M106" s="187" t="str">
        <f>IF(AX106="","",IF($Z$3="text",VLOOKUP('Assigned, unpublished Codes'!AX106,[0]!Qualifier,COLUMN(M106)-4,FALSE),AX106))</f>
        <v/>
      </c>
      <c r="N106" s="187" t="str">
        <f>IF(AY106="","",IF($Z$3="text",VLOOKUP('Assigned, unpublished Codes'!AY106,[0]!Qualifier,COLUMN(N106)-4,FALSE),AY106))</f>
        <v/>
      </c>
      <c r="O106" s="187" t="str">
        <f>IF(AZ106="","",IF($Z$3="text",VLOOKUP('Assigned, unpublished Codes'!AZ106,[0]!Qualifier,COLUMN(O106)-4,FALSE),AZ106))</f>
        <v/>
      </c>
      <c r="P106" s="187" t="str">
        <f>IF(BA106="","",IF($Z$3="text",VLOOKUP('Assigned, unpublished Codes'!BA106,[0]!Qualifier,COLUMN(P106)-4,FALSE),BA106))</f>
        <v/>
      </c>
      <c r="Q106" s="187" t="str">
        <f>IF(BB106="","",IF($Z$3="text",VLOOKUP('Assigned, unpublished Codes'!BB106,[0]!Qualifier,COLUMN(Q106)-4,FALSE),BB106))</f>
        <v/>
      </c>
      <c r="R106" s="187" t="str">
        <f>IF(BC106="","",IF($Z$3="text",VLOOKUP('Assigned, unpublished Codes'!BC106,[0]!Qualifier,COLUMN(R106)-4,FALSE),BC106))</f>
        <v/>
      </c>
      <c r="S106" s="187" t="str">
        <f>IF(BD106="","",IF($Z$3="text",VLOOKUP('Assigned, unpublished Codes'!BD106,[0]!Qualifier,COLUMN(S106)-4,FALSE),BD106))</f>
        <v/>
      </c>
      <c r="T106" s="187" t="str">
        <f>IF(BE106="","",IF($Z$3="text",VLOOKUP('Assigned, unpublished Codes'!BE106,[0]!Qualifier,COLUMN(T106)-4,FALSE),BE106))</f>
        <v/>
      </c>
      <c r="U106" s="187" t="str">
        <f>IF(BF106="","",IF($Z$3="text",VLOOKUP('Assigned, unpublished Codes'!BF106,[0]!Qualifier,COLUMN(U106)-4,FALSE),BF106))</f>
        <v/>
      </c>
      <c r="V106" s="526" t="str">
        <f>IF(BG106="","",IF($Z$3="text",VLOOKUP('Assigned, unpublished Codes'!BG106,[0]!Qualifier,COLUMN(V106)-4,FALSE),BG106))</f>
        <v/>
      </c>
      <c r="W106" s="187" t="str">
        <f>IF(BH106="","",IF($Z$3="text",VLOOKUP('Assigned, unpublished Codes'!BH106,[0]!Qualifier,COLUMN(W106)-4,FALSE),BH106))</f>
        <v/>
      </c>
      <c r="X106" s="187" t="str">
        <f>IF(BI106="","",IF($Z$3="text",VLOOKUP('Assigned, unpublished Codes'!BI106,[0]!Qualifier,COLUMN(X106)-4,FALSE),BI106))</f>
        <v/>
      </c>
      <c r="Y106" s="456" t="str">
        <f t="shared" si="181"/>
        <v/>
      </c>
      <c r="Z106" s="300" t="str">
        <f t="shared" si="182"/>
        <v/>
      </c>
      <c r="AA106" s="376"/>
      <c r="AB106" s="386"/>
      <c r="AC106" s="22"/>
      <c r="AD106" s="22" t="str">
        <f>IF(AH106="",IF(AG106="------------------","",IF(ISERROR(VLOOKUP(AG106,'Codes published on the homepage'!SpezEingetr,2,FALSE)),"neue Spezif.","s.Prod.: "&amp;RIGHT("00000"&amp;VLOOKUP(AG106,'Codes published on the homepage'!SpezEingetr,2,FALSE),6))),"Spez s.ob "&amp;AH106)</f>
        <v/>
      </c>
      <c r="AE106" s="190" t="str">
        <f t="shared" si="189"/>
        <v/>
      </c>
      <c r="AF106" s="191" t="str">
        <f>IF(AD106="","",IF(LEFT(AD106,9)="neue Spez",IF(ISERROR(VLOOKUP(AE106,'Codes published on the homepage'!$Z$26:$Z$805,1,FALSE)),"OK","PC Falsch"),"Falsch"))</f>
        <v/>
      </c>
      <c r="AG106" s="192" t="str">
        <f t="shared" si="184"/>
        <v>------------------</v>
      </c>
      <c r="AH106" s="189" t="str">
        <f>IF(AG106="------------------","",IF(ISERROR(VLOOKUP(AG106,AG$5:AL105,1,FALSE)),"","= Zeile "&amp;(VLOOKUP(AG106,AG$5:AL105,6,FALSE)+5)))</f>
        <v/>
      </c>
      <c r="AI106" s="349" t="str">
        <f>IF(Y106="","",IF(ISERROR(VLOOKUP(TEXT(Y106,"000000"),eingetragenePC,1,FALSE)),IF(ISNUMBER(VLOOKUP(Y108,Y$4:Y105,1,FALSE)),"Nr.s.oben","ok"),"Nr.eingetragen"))</f>
        <v/>
      </c>
      <c r="AL106" s="162" t="e">
        <f t="shared" si="188"/>
        <v>#VALUE!</v>
      </c>
      <c r="AM106" s="29">
        <f t="shared" ca="1" si="186"/>
        <v>13</v>
      </c>
      <c r="AN106" s="303" t="str">
        <f t="shared" ca="1" si="187"/>
        <v/>
      </c>
      <c r="AO106" s="291"/>
      <c r="AP106" s="90"/>
      <c r="AQ106" s="292"/>
      <c r="AR106" s="292"/>
      <c r="AS106" s="292"/>
      <c r="AT106" s="292"/>
      <c r="AU106" s="292"/>
      <c r="AV106" s="292"/>
      <c r="AW106" s="292"/>
      <c r="AX106" s="292"/>
      <c r="AY106" s="292"/>
      <c r="AZ106" s="292"/>
      <c r="BA106" s="292"/>
      <c r="BB106" s="292"/>
      <c r="BC106" s="292"/>
      <c r="BD106" s="292"/>
      <c r="BE106" s="292"/>
      <c r="BF106" s="292"/>
      <c r="BG106" s="292"/>
      <c r="BH106" s="292"/>
      <c r="BI106" s="292"/>
      <c r="BJ106" s="289"/>
      <c r="BK106" s="294"/>
      <c r="BL106" s="295"/>
    </row>
    <row r="107" spans="1:64" x14ac:dyDescent="0.3">
      <c r="A107" s="203" t="str">
        <f t="shared" si="179"/>
        <v/>
      </c>
      <c r="B107" s="301" t="str">
        <f t="shared" si="180"/>
        <v/>
      </c>
      <c r="C107" s="15"/>
      <c r="D107" s="15"/>
      <c r="E107" s="15"/>
      <c r="F107" s="186" t="str">
        <f>IF(AQ107="","",IF($Z$3="text",VLOOKUP('Assigned, unpublished Codes'!AQ107,[0]!Qualifier,COLUMN(F107)-4,FALSE),AQ107))</f>
        <v/>
      </c>
      <c r="G107" s="187" t="str">
        <f>IF(AR107="","",IF($Z$3="text",VLOOKUP('Assigned, unpublished Codes'!AR107,[0]!Qualifier,COLUMN(G107)-4,FALSE),AR107))</f>
        <v/>
      </c>
      <c r="H107" s="187" t="str">
        <f>IF(AS107="","",IF($Z$3="text",VLOOKUP('Assigned, unpublished Codes'!AS107,[0]!Qualifier,COLUMN(H107)-4,FALSE),AS107))</f>
        <v/>
      </c>
      <c r="I107" s="187" t="str">
        <f>IF(AT107="","",IF($Z$3="text",VLOOKUP('Assigned, unpublished Codes'!AT107,[0]!Qualifier,COLUMN(I107)-4,FALSE),AT107))</f>
        <v/>
      </c>
      <c r="J107" s="187" t="str">
        <f>IF(AU107="","",IF($Z$3="text",VLOOKUP('Assigned, unpublished Codes'!AU107,[0]!Qualifier,COLUMN(J107)-4,FALSE),AU107))</f>
        <v/>
      </c>
      <c r="K107" s="187" t="str">
        <f>IF(AV107="","",IF($Z$3="text",VLOOKUP('Assigned, unpublished Codes'!AV107,[0]!Qualifier,COLUMN(K107)-4,FALSE),AV107))</f>
        <v/>
      </c>
      <c r="L107" s="187" t="str">
        <f>IF(AW107="","",IF($Z$3="text",VLOOKUP('Assigned, unpublished Codes'!AW107,[0]!Qualifier,COLUMN(L107)-4,FALSE),AW107))</f>
        <v/>
      </c>
      <c r="M107" s="187" t="str">
        <f>IF(AX107="","",IF($Z$3="text",VLOOKUP('Assigned, unpublished Codes'!AX107,[0]!Qualifier,COLUMN(M107)-4,FALSE),AX107))</f>
        <v/>
      </c>
      <c r="N107" s="187" t="str">
        <f>IF(AY107="","",IF($Z$3="text",VLOOKUP('Assigned, unpublished Codes'!AY107,[0]!Qualifier,COLUMN(N107)-4,FALSE),AY107))</f>
        <v/>
      </c>
      <c r="O107" s="187" t="str">
        <f>IF(AZ107="","",IF($Z$3="text",VLOOKUP('Assigned, unpublished Codes'!AZ107,[0]!Qualifier,COLUMN(O107)-4,FALSE),AZ107))</f>
        <v/>
      </c>
      <c r="P107" s="187" t="str">
        <f>IF(BA107="","",IF($Z$3="text",VLOOKUP('Assigned, unpublished Codes'!BA107,[0]!Qualifier,COLUMN(P107)-4,FALSE),BA107))</f>
        <v/>
      </c>
      <c r="Q107" s="187" t="str">
        <f>IF(BB107="","",IF($Z$3="text",VLOOKUP('Assigned, unpublished Codes'!BB107,[0]!Qualifier,COLUMN(Q107)-4,FALSE),BB107))</f>
        <v/>
      </c>
      <c r="R107" s="187" t="str">
        <f>IF(BC107="","",IF($Z$3="text",VLOOKUP('Assigned, unpublished Codes'!BC107,[0]!Qualifier,COLUMN(R107)-4,FALSE),BC107))</f>
        <v/>
      </c>
      <c r="S107" s="187" t="str">
        <f>IF(BD107="","",IF($Z$3="text",VLOOKUP('Assigned, unpublished Codes'!BD107,[0]!Qualifier,COLUMN(S107)-4,FALSE),BD107))</f>
        <v/>
      </c>
      <c r="T107" s="187" t="str">
        <f>IF(BE107="","",IF($Z$3="text",VLOOKUP('Assigned, unpublished Codes'!BE107,[0]!Qualifier,COLUMN(T107)-4,FALSE),BE107))</f>
        <v/>
      </c>
      <c r="U107" s="187" t="str">
        <f>IF(BF107="","",IF($Z$3="text",VLOOKUP('Assigned, unpublished Codes'!BF107,[0]!Qualifier,COLUMN(U107)-4,FALSE),BF107))</f>
        <v/>
      </c>
      <c r="V107" s="526" t="str">
        <f>IF(BG107="","",IF($Z$3="text",VLOOKUP('Assigned, unpublished Codes'!BG107,[0]!Qualifier,COLUMN(V107)-4,FALSE),BG107))</f>
        <v/>
      </c>
      <c r="W107" s="187" t="str">
        <f>IF(BH107="","",IF($Z$3="text",VLOOKUP('Assigned, unpublished Codes'!BH107,[0]!Qualifier,COLUMN(W107)-4,FALSE),BH107))</f>
        <v/>
      </c>
      <c r="X107" s="187" t="str">
        <f>IF(BI107="","",IF($Z$3="text",VLOOKUP('Assigned, unpublished Codes'!BI107,[0]!Qualifier,COLUMN(X107)-4,FALSE),BI107))</f>
        <v/>
      </c>
      <c r="Y107" s="456" t="str">
        <f t="shared" si="181"/>
        <v/>
      </c>
      <c r="Z107" s="300" t="str">
        <f t="shared" si="182"/>
        <v/>
      </c>
      <c r="AA107" s="376"/>
      <c r="AB107" s="386"/>
      <c r="AC107" s="22"/>
      <c r="AD107" s="22" t="str">
        <f>IF(AH107="",IF(AG107="------------------","",IF(ISERROR(VLOOKUP(AG107,'Codes published on the homepage'!SpezEingetr,2,FALSE)),"neue Spezif.","s.Prod.: "&amp;RIGHT("00000"&amp;VLOOKUP(AG107,'Codes published on the homepage'!SpezEingetr,2,FALSE),6))),"Spez s.ob "&amp;AH107)</f>
        <v/>
      </c>
      <c r="AE107" s="190" t="str">
        <f t="shared" si="189"/>
        <v/>
      </c>
      <c r="AF107" s="191" t="str">
        <f>IF(AD107="","",IF(LEFT(AD107,9)="neue Spez",IF(ISERROR(VLOOKUP(AE107,'Codes published on the homepage'!$Z$26:$Z$805,1,FALSE)),"OK","PC Falsch"),"Falsch"))</f>
        <v/>
      </c>
      <c r="AG107" s="192" t="str">
        <f t="shared" si="184"/>
        <v>------------------</v>
      </c>
      <c r="AH107" s="189" t="str">
        <f>IF(AG107="------------------","",IF(ISERROR(VLOOKUP(AG107,AG$5:AL106,1,FALSE)),"","= Zeile "&amp;(VLOOKUP(AG107,AG$5:AL106,6,FALSE)+5)))</f>
        <v/>
      </c>
      <c r="AI107" s="349" t="str">
        <f>IF(Y107="","",IF(ISERROR(VLOOKUP(TEXT(Y107,"000000"),eingetragenePC,1,FALSE)),IF(ISNUMBER(VLOOKUP(Y109,Y$4:Y106,1,FALSE)),"Nr.s.oben","ok"),"Nr.eingetragen"))</f>
        <v/>
      </c>
      <c r="AL107" s="162" t="e">
        <f t="shared" si="188"/>
        <v>#VALUE!</v>
      </c>
      <c r="AM107" s="29">
        <f t="shared" ref="AL107:AM170" ca="1" si="190">IF(AG107="","",MATCH(AG107,OFFSET(AM$1,0,-6,ROW()-2,1),0))</f>
        <v>13</v>
      </c>
      <c r="AN107" s="303" t="str">
        <f t="shared" ref="AN107:AN170" ca="1" si="191">IF(AK107="","",MATCH(AK107,OFFSET(AN$1,0,-3,ROW()-2,1),0))</f>
        <v/>
      </c>
      <c r="AO107" s="291"/>
      <c r="AP107" s="90"/>
      <c r="AQ107" s="292"/>
      <c r="AR107" s="292"/>
      <c r="AS107" s="292"/>
      <c r="AT107" s="292"/>
      <c r="AU107" s="292"/>
      <c r="AV107" s="292"/>
      <c r="AW107" s="292"/>
      <c r="AX107" s="292"/>
      <c r="AY107" s="292"/>
      <c r="AZ107" s="292"/>
      <c r="BA107" s="292"/>
      <c r="BB107" s="292"/>
      <c r="BC107" s="292"/>
      <c r="BD107" s="292"/>
      <c r="BE107" s="292"/>
      <c r="BF107" s="292"/>
      <c r="BG107" s="292"/>
      <c r="BH107" s="292"/>
      <c r="BI107" s="292"/>
      <c r="BJ107" s="289"/>
      <c r="BK107" s="294"/>
      <c r="BL107" s="295"/>
    </row>
    <row r="108" spans="1:64" x14ac:dyDescent="0.3">
      <c r="A108" s="203" t="str">
        <f t="shared" si="179"/>
        <v/>
      </c>
      <c r="B108" s="301" t="str">
        <f t="shared" si="180"/>
        <v/>
      </c>
      <c r="C108" s="15"/>
      <c r="D108" s="15"/>
      <c r="E108" s="15"/>
      <c r="F108" s="186" t="str">
        <f>IF(AQ108="","",IF($Z$3="text",VLOOKUP('Assigned, unpublished Codes'!AQ108,[0]!Qualifier,COLUMN(F108)-4,FALSE),AQ108))</f>
        <v/>
      </c>
      <c r="G108" s="187" t="str">
        <f>IF(AR108="","",IF($Z$3="text",VLOOKUP('Assigned, unpublished Codes'!AR108,[0]!Qualifier,COLUMN(G108)-4,FALSE),AR108))</f>
        <v/>
      </c>
      <c r="H108" s="187" t="str">
        <f>IF(AS108="","",IF($Z$3="text",VLOOKUP('Assigned, unpublished Codes'!AS108,[0]!Qualifier,COLUMN(H108)-4,FALSE),AS108))</f>
        <v/>
      </c>
      <c r="I108" s="187" t="str">
        <f>IF(AT108="","",IF($Z$3="text",VLOOKUP('Assigned, unpublished Codes'!AT108,[0]!Qualifier,COLUMN(I108)-4,FALSE),AT108))</f>
        <v/>
      </c>
      <c r="J108" s="187" t="str">
        <f>IF(AU108="","",IF($Z$3="text",VLOOKUP('Assigned, unpublished Codes'!AU108,[0]!Qualifier,COLUMN(J108)-4,FALSE),AU108))</f>
        <v/>
      </c>
      <c r="K108" s="187" t="str">
        <f>IF(AV108="","",IF($Z$3="text",VLOOKUP('Assigned, unpublished Codes'!AV108,[0]!Qualifier,COLUMN(K108)-4,FALSE),AV108))</f>
        <v/>
      </c>
      <c r="L108" s="187" t="str">
        <f>IF(AW108="","",IF($Z$3="text",VLOOKUP('Assigned, unpublished Codes'!AW108,[0]!Qualifier,COLUMN(L108)-4,FALSE),AW108))</f>
        <v/>
      </c>
      <c r="M108" s="187" t="str">
        <f>IF(AX108="","",IF($Z$3="text",VLOOKUP('Assigned, unpublished Codes'!AX108,[0]!Qualifier,COLUMN(M108)-4,FALSE),AX108))</f>
        <v/>
      </c>
      <c r="N108" s="187" t="str">
        <f>IF(AY108="","",IF($Z$3="text",VLOOKUP('Assigned, unpublished Codes'!AY108,[0]!Qualifier,COLUMN(N108)-4,FALSE),AY108))</f>
        <v/>
      </c>
      <c r="O108" s="187" t="str">
        <f>IF(AZ108="","",IF($Z$3="text",VLOOKUP('Assigned, unpublished Codes'!AZ108,[0]!Qualifier,COLUMN(O108)-4,FALSE),AZ108))</f>
        <v/>
      </c>
      <c r="P108" s="187" t="str">
        <f>IF(BA108="","",IF($Z$3="text",VLOOKUP('Assigned, unpublished Codes'!BA108,[0]!Qualifier,COLUMN(P108)-4,FALSE),BA108))</f>
        <v/>
      </c>
      <c r="Q108" s="187" t="str">
        <f>IF(BB108="","",IF($Z$3="text",VLOOKUP('Assigned, unpublished Codes'!BB108,[0]!Qualifier,COLUMN(Q108)-4,FALSE),BB108))</f>
        <v/>
      </c>
      <c r="R108" s="187" t="str">
        <f>IF(BC108="","",IF($Z$3="text",VLOOKUP('Assigned, unpublished Codes'!BC108,[0]!Qualifier,COLUMN(R108)-4,FALSE),BC108))</f>
        <v/>
      </c>
      <c r="S108" s="187" t="str">
        <f>IF(BD108="","",IF($Z$3="text",VLOOKUP('Assigned, unpublished Codes'!BD108,[0]!Qualifier,COLUMN(S108)-4,FALSE),BD108))</f>
        <v/>
      </c>
      <c r="T108" s="187" t="str">
        <f>IF(BE108="","",IF($Z$3="text",VLOOKUP('Assigned, unpublished Codes'!BE108,[0]!Qualifier,COLUMN(T108)-4,FALSE),BE108))</f>
        <v/>
      </c>
      <c r="U108" s="187" t="str">
        <f>IF(BF108="","",IF($Z$3="text",VLOOKUP('Assigned, unpublished Codes'!BF108,[0]!Qualifier,COLUMN(U108)-4,FALSE),BF108))</f>
        <v/>
      </c>
      <c r="V108" s="526" t="str">
        <f>IF(BG108="","",IF($Z$3="text",VLOOKUP('Assigned, unpublished Codes'!BG108,[0]!Qualifier,COLUMN(V108)-4,FALSE),BG108))</f>
        <v/>
      </c>
      <c r="W108" s="187" t="str">
        <f>IF(BH108="","",IF($Z$3="text",VLOOKUP('Assigned, unpublished Codes'!BH108,[0]!Qualifier,COLUMN(W108)-4,FALSE),BH108))</f>
        <v/>
      </c>
      <c r="X108" s="187" t="str">
        <f>IF(BI108="","",IF($Z$3="text",VLOOKUP('Assigned, unpublished Codes'!BI108,[0]!Qualifier,COLUMN(X108)-4,FALSE),BI108))</f>
        <v/>
      </c>
      <c r="Y108" s="456" t="str">
        <f t="shared" si="181"/>
        <v/>
      </c>
      <c r="Z108" s="300" t="str">
        <f t="shared" si="182"/>
        <v/>
      </c>
      <c r="AA108" s="376"/>
      <c r="AB108" s="386"/>
      <c r="AC108" s="22"/>
      <c r="AD108" s="22" t="str">
        <f>IF(AH108="",IF(AG108="------------------","",IF(ISERROR(VLOOKUP(AG108,'Codes published on the homepage'!SpezEingetr,2,FALSE)),"neue Spezif.","s.Prod.: "&amp;RIGHT("00000"&amp;VLOOKUP(AG108,'Codes published on the homepage'!SpezEingetr,2,FALSE),6))),"Spez s.ob "&amp;AH108)</f>
        <v/>
      </c>
      <c r="AE108" s="190" t="str">
        <f t="shared" si="189"/>
        <v/>
      </c>
      <c r="AF108" s="191" t="str">
        <f>IF(AD108="","",IF(LEFT(AD108,9)="neue Spez",IF(ISERROR(VLOOKUP(AE108,'Codes published on the homepage'!$Z$26:$Z$805,1,FALSE)),"OK","PC Falsch"),"Falsch"))</f>
        <v/>
      </c>
      <c r="AG108" s="192" t="str">
        <f t="shared" si="184"/>
        <v>------------------</v>
      </c>
      <c r="AH108" s="189" t="str">
        <f>IF(AG108="------------------","",IF(ISERROR(VLOOKUP(AG108,AG$5:AL107,1,FALSE)),"","= Zeile "&amp;(VLOOKUP(AG108,AG$5:AL107,6,FALSE)+5)))</f>
        <v/>
      </c>
      <c r="AI108" s="349" t="str">
        <f>IF(Y108="","",IF(ISERROR(VLOOKUP(TEXT(Y108,"000000"),eingetragenePC,1,FALSE)),IF(ISNUMBER(VLOOKUP(Y110,Y$4:Y107,1,FALSE)),"Nr.s.oben","ok"),"Nr.eingetragen"))</f>
        <v/>
      </c>
      <c r="AL108" s="162" t="e">
        <f t="shared" si="188"/>
        <v>#VALUE!</v>
      </c>
      <c r="AM108" s="29">
        <f t="shared" ca="1" si="190"/>
        <v>13</v>
      </c>
      <c r="AN108" s="303" t="str">
        <f t="shared" ca="1" si="191"/>
        <v/>
      </c>
      <c r="AO108" s="291"/>
      <c r="AP108" s="90"/>
      <c r="AQ108" s="292"/>
      <c r="AR108" s="292"/>
      <c r="AS108" s="292"/>
      <c r="AT108" s="292"/>
      <c r="AU108" s="292"/>
      <c r="AV108" s="292"/>
      <c r="AW108" s="292"/>
      <c r="AX108" s="292"/>
      <c r="AY108" s="292"/>
      <c r="AZ108" s="292"/>
      <c r="BA108" s="292"/>
      <c r="BB108" s="292"/>
      <c r="BC108" s="292"/>
      <c r="BD108" s="292"/>
      <c r="BE108" s="292"/>
      <c r="BF108" s="292"/>
      <c r="BG108" s="292"/>
      <c r="BH108" s="292"/>
      <c r="BI108" s="292"/>
      <c r="BJ108" s="289"/>
      <c r="BK108" s="294"/>
      <c r="BL108" s="295"/>
    </row>
    <row r="109" spans="1:64" x14ac:dyDescent="0.3">
      <c r="A109" s="203" t="str">
        <f t="shared" si="179"/>
        <v/>
      </c>
      <c r="B109" s="301" t="str">
        <f t="shared" si="180"/>
        <v/>
      </c>
      <c r="C109" s="15"/>
      <c r="D109" s="15"/>
      <c r="E109" s="15"/>
      <c r="F109" s="186" t="str">
        <f>IF(AQ109="","",IF($Z$3="text",VLOOKUP('Assigned, unpublished Codes'!AQ109,[0]!Qualifier,COLUMN(F109)-4,FALSE),AQ109))</f>
        <v/>
      </c>
      <c r="G109" s="187" t="str">
        <f>IF(AR109="","",IF($Z$3="text",VLOOKUP('Assigned, unpublished Codes'!AR109,[0]!Qualifier,COLUMN(G109)-4,FALSE),AR109))</f>
        <v/>
      </c>
      <c r="H109" s="187" t="str">
        <f>IF(AS109="","",IF($Z$3="text",VLOOKUP('Assigned, unpublished Codes'!AS109,[0]!Qualifier,COLUMN(H109)-4,FALSE),AS109))</f>
        <v/>
      </c>
      <c r="I109" s="187" t="str">
        <f>IF(AT109="","",IF($Z$3="text",VLOOKUP('Assigned, unpublished Codes'!AT109,[0]!Qualifier,COLUMN(I109)-4,FALSE),AT109))</f>
        <v/>
      </c>
      <c r="J109" s="187" t="str">
        <f>IF(AU109="","",IF($Z$3="text",VLOOKUP('Assigned, unpublished Codes'!AU109,[0]!Qualifier,COLUMN(J109)-4,FALSE),AU109))</f>
        <v/>
      </c>
      <c r="K109" s="187" t="str">
        <f>IF(AV109="","",IF($Z$3="text",VLOOKUP('Assigned, unpublished Codes'!AV109,[0]!Qualifier,COLUMN(K109)-4,FALSE),AV109))</f>
        <v/>
      </c>
      <c r="L109" s="187" t="str">
        <f>IF(AW109="","",IF($Z$3="text",VLOOKUP('Assigned, unpublished Codes'!AW109,[0]!Qualifier,COLUMN(L109)-4,FALSE),AW109))</f>
        <v/>
      </c>
      <c r="M109" s="187" t="str">
        <f>IF(AX109="","",IF($Z$3="text",VLOOKUP('Assigned, unpublished Codes'!AX109,[0]!Qualifier,COLUMN(M109)-4,FALSE),AX109))</f>
        <v/>
      </c>
      <c r="N109" s="187" t="str">
        <f>IF(AY109="","",IF($Z$3="text",VLOOKUP('Assigned, unpublished Codes'!AY109,[0]!Qualifier,COLUMN(N109)-4,FALSE),AY109))</f>
        <v/>
      </c>
      <c r="O109" s="187" t="str">
        <f>IF(AZ109="","",IF($Z$3="text",VLOOKUP('Assigned, unpublished Codes'!AZ109,[0]!Qualifier,COLUMN(O109)-4,FALSE),AZ109))</f>
        <v/>
      </c>
      <c r="P109" s="187" t="str">
        <f>IF(BA109="","",IF($Z$3="text",VLOOKUP('Assigned, unpublished Codes'!BA109,[0]!Qualifier,COLUMN(P109)-4,FALSE),BA109))</f>
        <v/>
      </c>
      <c r="Q109" s="187" t="str">
        <f>IF(BB109="","",IF($Z$3="text",VLOOKUP('Assigned, unpublished Codes'!BB109,[0]!Qualifier,COLUMN(Q109)-4,FALSE),BB109))</f>
        <v/>
      </c>
      <c r="R109" s="187" t="str">
        <f>IF(BC109="","",IF($Z$3="text",VLOOKUP('Assigned, unpublished Codes'!BC109,[0]!Qualifier,COLUMN(R109)-4,FALSE),BC109))</f>
        <v/>
      </c>
      <c r="S109" s="187" t="str">
        <f>IF(BD109="","",IF($Z$3="text",VLOOKUP('Assigned, unpublished Codes'!BD109,[0]!Qualifier,COLUMN(S109)-4,FALSE),BD109))</f>
        <v/>
      </c>
      <c r="T109" s="187" t="str">
        <f>IF(BE109="","",IF($Z$3="text",VLOOKUP('Assigned, unpublished Codes'!BE109,[0]!Qualifier,COLUMN(T109)-4,FALSE),BE109))</f>
        <v/>
      </c>
      <c r="U109" s="187" t="str">
        <f>IF(BF109="","",IF($Z$3="text",VLOOKUP('Assigned, unpublished Codes'!BF109,[0]!Qualifier,COLUMN(U109)-4,FALSE),BF109))</f>
        <v/>
      </c>
      <c r="V109" s="526" t="str">
        <f>IF(BG109="","",IF($Z$3="text",VLOOKUP('Assigned, unpublished Codes'!BG109,[0]!Qualifier,COLUMN(V109)-4,FALSE),BG109))</f>
        <v/>
      </c>
      <c r="W109" s="187" t="str">
        <f>IF(BH109="","",IF($Z$3="text",VLOOKUP('Assigned, unpublished Codes'!BH109,[0]!Qualifier,COLUMN(W109)-4,FALSE),BH109))</f>
        <v/>
      </c>
      <c r="X109" s="187" t="str">
        <f>IF(BI109="","",IF($Z$3="text",VLOOKUP('Assigned, unpublished Codes'!BI109,[0]!Qualifier,COLUMN(X109)-4,FALSE),BI109))</f>
        <v/>
      </c>
      <c r="Y109" s="456" t="str">
        <f t="shared" si="181"/>
        <v/>
      </c>
      <c r="Z109" s="300" t="str">
        <f t="shared" si="182"/>
        <v/>
      </c>
      <c r="AA109" s="379"/>
      <c r="AB109" s="385"/>
      <c r="AC109" s="27"/>
      <c r="AD109" s="27" t="str">
        <f>IF(AH109="",IF(AG109="------------------","",IF(ISERROR(VLOOKUP(AG109,'Codes published on the homepage'!SpezEingetr,2,FALSE)),"neue Spezif.","s.Prod.: "&amp;RIGHT("00000"&amp;VLOOKUP(AG109,'Codes published on the homepage'!SpezEingetr,2,FALSE),6))),"Spez s.ob "&amp;AH109)</f>
        <v/>
      </c>
      <c r="AE109" s="190" t="str">
        <f t="shared" si="189"/>
        <v/>
      </c>
      <c r="AF109" s="191" t="str">
        <f>IF(AD109="","",IF(LEFT(AD109,9)="neue Spez",IF(ISERROR(VLOOKUP(AE109,'Codes published on the homepage'!$Z$26:$Z$805,1,FALSE)),"OK","PC Falsch"),"Falsch"))</f>
        <v/>
      </c>
      <c r="AG109" s="192" t="str">
        <f t="shared" si="184"/>
        <v>------------------</v>
      </c>
      <c r="AH109" s="189" t="str">
        <f>IF(AG109="------------------","",IF(ISERROR(VLOOKUP(AG109,AG$5:AL108,1,FALSE)),"","= Zeile "&amp;(VLOOKUP(AG109,AG$5:AL108,6,FALSE)+5)))</f>
        <v/>
      </c>
      <c r="AI109" s="349" t="str">
        <f>IF(Y109="","",IF(ISERROR(VLOOKUP(TEXT(Y109,"000000"),eingetragenePC,1,FALSE)),IF(ISNUMBER(VLOOKUP(Y111,Y$4:Y108,1,FALSE)),"Nr.s.oben","ok"),"Nr.eingetragen"))</f>
        <v/>
      </c>
      <c r="AL109" s="162" t="e">
        <f t="shared" si="188"/>
        <v>#VALUE!</v>
      </c>
      <c r="AM109" s="29">
        <f t="shared" ca="1" si="190"/>
        <v>13</v>
      </c>
      <c r="AN109" s="303" t="str">
        <f t="shared" ca="1" si="191"/>
        <v/>
      </c>
      <c r="AO109" s="291"/>
      <c r="AP109" s="90"/>
      <c r="AQ109" s="292"/>
      <c r="AR109" s="292"/>
      <c r="AS109" s="292"/>
      <c r="AT109" s="292"/>
      <c r="AU109" s="292"/>
      <c r="AV109" s="292"/>
      <c r="AW109" s="292"/>
      <c r="AX109" s="292"/>
      <c r="AY109" s="292"/>
      <c r="AZ109" s="292"/>
      <c r="BA109" s="292"/>
      <c r="BB109" s="292"/>
      <c r="BC109" s="292"/>
      <c r="BD109" s="292"/>
      <c r="BE109" s="292"/>
      <c r="BF109" s="292"/>
      <c r="BG109" s="292"/>
      <c r="BH109" s="292"/>
      <c r="BI109" s="292"/>
      <c r="BJ109" s="289"/>
      <c r="BK109" s="294"/>
      <c r="BL109" s="295"/>
    </row>
    <row r="110" spans="1:64" x14ac:dyDescent="0.3">
      <c r="A110" s="203" t="str">
        <f t="shared" ref="A110" si="192">IF(AO110="","",IF($BJ110="","",AO110))</f>
        <v/>
      </c>
      <c r="B110" s="301" t="str">
        <f t="shared" ref="B110" si="193">IF(AP110="","",IF($BJ110="","",AP110))</f>
        <v/>
      </c>
      <c r="C110" s="15"/>
      <c r="D110" s="15"/>
      <c r="E110" s="15"/>
      <c r="F110" s="186" t="str">
        <f>IF(AQ110="","",IF($Z$3="text",VLOOKUP('Assigned, unpublished Codes'!AQ110,[0]!Qualifier,COLUMN(F110)-4,FALSE),AQ110))</f>
        <v/>
      </c>
      <c r="G110" s="187" t="str">
        <f>IF(AR110="","",IF($Z$3="text",VLOOKUP('Assigned, unpublished Codes'!AR110,[0]!Qualifier,COLUMN(G110)-4,FALSE),AR110))</f>
        <v/>
      </c>
      <c r="H110" s="187" t="str">
        <f>IF(AS110="","",IF($Z$3="text",VLOOKUP('Assigned, unpublished Codes'!AS110,[0]!Qualifier,COLUMN(H110)-4,FALSE),AS110))</f>
        <v/>
      </c>
      <c r="I110" s="187" t="str">
        <f>IF(AT110="","",IF($Z$3="text",VLOOKUP('Assigned, unpublished Codes'!AT110,[0]!Qualifier,COLUMN(I110)-4,FALSE),AT110))</f>
        <v/>
      </c>
      <c r="J110" s="187" t="str">
        <f>IF(AU110="","",IF($Z$3="text",VLOOKUP('Assigned, unpublished Codes'!AU110,[0]!Qualifier,COLUMN(J110)-4,FALSE),AU110))</f>
        <v/>
      </c>
      <c r="K110" s="187" t="str">
        <f>IF(AV110="","",IF($Z$3="text",VLOOKUP('Assigned, unpublished Codes'!AV110,[0]!Qualifier,COLUMN(K110)-4,FALSE),AV110))</f>
        <v/>
      </c>
      <c r="L110" s="187" t="str">
        <f>IF(AW110="","",IF($Z$3="text",VLOOKUP('Assigned, unpublished Codes'!AW110,[0]!Qualifier,COLUMN(L110)-4,FALSE),AW110))</f>
        <v/>
      </c>
      <c r="M110" s="187" t="str">
        <f>IF(AX110="","",IF($Z$3="text",VLOOKUP('Assigned, unpublished Codes'!AX110,[0]!Qualifier,COLUMN(M110)-4,FALSE),AX110))</f>
        <v/>
      </c>
      <c r="N110" s="187" t="str">
        <f>IF(AY110="","",IF($Z$3="text",VLOOKUP('Assigned, unpublished Codes'!AY110,[0]!Qualifier,COLUMN(N110)-4,FALSE),AY110))</f>
        <v/>
      </c>
      <c r="O110" s="187" t="str">
        <f>IF(AZ110="","",IF($Z$3="text",VLOOKUP('Assigned, unpublished Codes'!AZ110,[0]!Qualifier,COLUMN(O110)-4,FALSE),AZ110))</f>
        <v/>
      </c>
      <c r="P110" s="187" t="str">
        <f>IF(BA110="","",IF($Z$3="text",VLOOKUP('Assigned, unpublished Codes'!BA110,[0]!Qualifier,COLUMN(P110)-4,FALSE),BA110))</f>
        <v/>
      </c>
      <c r="Q110" s="187" t="str">
        <f>IF(BB110="","",IF($Z$3="text",VLOOKUP('Assigned, unpublished Codes'!BB110,[0]!Qualifier,COLUMN(Q110)-4,FALSE),BB110))</f>
        <v/>
      </c>
      <c r="R110" s="187" t="str">
        <f>IF(BC110="","",IF($Z$3="text",VLOOKUP('Assigned, unpublished Codes'!BC110,[0]!Qualifier,COLUMN(R110)-4,FALSE),BC110))</f>
        <v/>
      </c>
      <c r="S110" s="187" t="str">
        <f>IF(BD110="","",IF($Z$3="text",VLOOKUP('Assigned, unpublished Codes'!BD110,[0]!Qualifier,COLUMN(S110)-4,FALSE),BD110))</f>
        <v/>
      </c>
      <c r="T110" s="187" t="str">
        <f>IF(BE110="","",IF($Z$3="text",VLOOKUP('Assigned, unpublished Codes'!BE110,[0]!Qualifier,COLUMN(T110)-4,FALSE),BE110))</f>
        <v/>
      </c>
      <c r="U110" s="187" t="str">
        <f>IF(BF110="","",IF($Z$3="text",VLOOKUP('Assigned, unpublished Codes'!BF110,[0]!Qualifier,COLUMN(U110)-4,FALSE),BF110))</f>
        <v/>
      </c>
      <c r="V110" s="526" t="str">
        <f>IF(BG110="","",IF($Z$3="text",VLOOKUP('Assigned, unpublished Codes'!BG110,[0]!Qualifier,COLUMN(V110)-4,FALSE),BG110))</f>
        <v/>
      </c>
      <c r="W110" s="187" t="str">
        <f>IF(BH110="","",IF($Z$3="text",VLOOKUP('Assigned, unpublished Codes'!BH110,[0]!Qualifier,COLUMN(W110)-4,FALSE),BH110))</f>
        <v/>
      </c>
      <c r="X110" s="187" t="str">
        <f>IF(BI110="","",IF($Z$3="text",VLOOKUP('Assigned, unpublished Codes'!BI110,[0]!Qualifier,COLUMN(X110)-4,FALSE),BI110))</f>
        <v/>
      </c>
      <c r="Y110" s="456" t="str">
        <f t="shared" ref="Y110" si="194">IF(BJ110="","",BJ110)</f>
        <v/>
      </c>
      <c r="Z110" s="300" t="str">
        <f t="shared" ref="Z110" si="195">IF(BK110="","",IF($BJ110="","",BK110))</f>
        <v/>
      </c>
      <c r="AA110" s="376"/>
      <c r="AB110" s="386"/>
      <c r="AC110" s="22"/>
      <c r="AD110" s="22" t="str">
        <f>IF(AH110="",IF(AG110="------------------","",IF(ISERROR(VLOOKUP(AG110,'Codes published on the homepage'!SpezEingetr,2,FALSE)),"neue Spezif.","s.Prod.: "&amp;RIGHT("00000"&amp;VLOOKUP(AG110,'Codes published on the homepage'!SpezEingetr,2,FALSE),6))),"Spez s.ob "&amp;AH110)</f>
        <v/>
      </c>
      <c r="AE110" s="190" t="str">
        <f t="shared" si="189"/>
        <v/>
      </c>
      <c r="AF110" s="191" t="str">
        <f>IF(AD110="","",IF(LEFT(AD110,9)="neue Spez",IF(ISERROR(VLOOKUP(AE110,'Codes published on the homepage'!$Z$26:$Z$805,1,FALSE)),"OK","PC Falsch"),"Falsch"))</f>
        <v/>
      </c>
      <c r="AG110" s="192" t="str">
        <f t="shared" si="184"/>
        <v>------------------</v>
      </c>
      <c r="AH110" s="189" t="str">
        <f>IF(AG110="------------------","",IF(ISERROR(VLOOKUP(AG110,AG$5:AL109,1,FALSE)),"","= Zeile "&amp;(VLOOKUP(AG110,AG$5:AL109,6,FALSE)+5)))</f>
        <v/>
      </c>
      <c r="AI110" s="349" t="str">
        <f>IF(Y110="","",IF(ISERROR(VLOOKUP(TEXT(Y110,"000000"),eingetragenePC,1,FALSE)),IF(ISNUMBER(VLOOKUP(Y112,Y$4:Y109,1,FALSE)),"Nr.s.oben","ok"),"Nr.eingetragen"))</f>
        <v/>
      </c>
      <c r="AL110" s="162" t="e">
        <f t="shared" si="188"/>
        <v>#VALUE!</v>
      </c>
      <c r="AM110" s="29">
        <f t="shared" ca="1" si="190"/>
        <v>13</v>
      </c>
      <c r="AN110" s="303" t="str">
        <f t="shared" ca="1" si="191"/>
        <v/>
      </c>
      <c r="AO110" s="291"/>
      <c r="AP110" s="90"/>
      <c r="AQ110" s="292"/>
      <c r="AR110" s="292"/>
      <c r="AS110" s="292"/>
      <c r="AT110" s="292"/>
      <c r="AU110" s="292"/>
      <c r="AV110" s="292"/>
      <c r="AW110" s="292"/>
      <c r="AX110" s="292"/>
      <c r="AY110" s="292"/>
      <c r="AZ110" s="292"/>
      <c r="BA110" s="292"/>
      <c r="BB110" s="292"/>
      <c r="BC110" s="292"/>
      <c r="BD110" s="292"/>
      <c r="BE110" s="292"/>
      <c r="BF110" s="292"/>
      <c r="BG110" s="292"/>
      <c r="BH110" s="292"/>
      <c r="BI110" s="292"/>
      <c r="BJ110" s="289"/>
      <c r="BK110" s="294"/>
      <c r="BL110" s="295"/>
    </row>
    <row r="111" spans="1:64" x14ac:dyDescent="0.3">
      <c r="A111" s="203" t="str">
        <f t="shared" si="179"/>
        <v/>
      </c>
      <c r="B111" s="301" t="str">
        <f t="shared" si="180"/>
        <v/>
      </c>
      <c r="C111" s="15"/>
      <c r="D111" s="15"/>
      <c r="E111" s="15"/>
      <c r="F111" s="16" t="str">
        <f t="shared" ref="F111:U111" si="196">IF($AI111&lt;&gt;"",IF($Y$3="text", BR111,AK111),"")</f>
        <v/>
      </c>
      <c r="G111" s="58" t="str">
        <f t="shared" si="196"/>
        <v/>
      </c>
      <c r="H111" s="58" t="str">
        <f t="shared" si="196"/>
        <v/>
      </c>
      <c r="I111" s="58" t="str">
        <f t="shared" si="196"/>
        <v/>
      </c>
      <c r="J111" s="58" t="str">
        <f t="shared" si="196"/>
        <v/>
      </c>
      <c r="K111" s="58" t="str">
        <f t="shared" si="196"/>
        <v/>
      </c>
      <c r="L111" s="58" t="str">
        <f t="shared" si="196"/>
        <v/>
      </c>
      <c r="M111" s="58" t="str">
        <f t="shared" si="196"/>
        <v/>
      </c>
      <c r="N111" s="58" t="str">
        <f t="shared" si="196"/>
        <v/>
      </c>
      <c r="O111" s="58" t="str">
        <f t="shared" si="196"/>
        <v/>
      </c>
      <c r="P111" s="58" t="str">
        <f t="shared" si="196"/>
        <v/>
      </c>
      <c r="Q111" s="58" t="str">
        <f t="shared" si="196"/>
        <v/>
      </c>
      <c r="R111" s="58" t="str">
        <f t="shared" si="196"/>
        <v/>
      </c>
      <c r="S111" s="58" t="str">
        <f t="shared" si="196"/>
        <v/>
      </c>
      <c r="T111" s="58" t="str">
        <f t="shared" si="196"/>
        <v/>
      </c>
      <c r="U111" s="58" t="str">
        <f t="shared" si="196"/>
        <v/>
      </c>
      <c r="V111" s="518" t="str">
        <f t="shared" ref="V111:X111" si="197">IF($AI111&lt;&gt;"",IF($Y$3="text", CH111,BA111),"")</f>
        <v/>
      </c>
      <c r="W111" s="58" t="str">
        <f t="shared" si="197"/>
        <v/>
      </c>
      <c r="X111" s="58" t="str">
        <f t="shared" si="197"/>
        <v/>
      </c>
      <c r="Y111" s="456" t="str">
        <f t="shared" si="181"/>
        <v/>
      </c>
      <c r="Z111" s="300" t="str">
        <f t="shared" si="182"/>
        <v/>
      </c>
      <c r="AA111" s="376"/>
      <c r="AB111" s="386"/>
      <c r="AC111" s="22"/>
      <c r="AD111" s="22" t="str">
        <f>IF(AH111="",IF(AG111="------------------","",IF(ISERROR(VLOOKUP(AG111,'Codes published on the homepage'!SpezEingetr,2,FALSE)),"neue Spezif.","s.Prod.: "&amp;RIGHT("00000"&amp;VLOOKUP(AG111,'Codes published on the homepage'!SpezEingetr,2,FALSE),6))),"Spez s.ob "&amp;AH111)</f>
        <v/>
      </c>
      <c r="AE111" s="190" t="str">
        <f t="shared" si="189"/>
        <v/>
      </c>
      <c r="AF111" s="191" t="str">
        <f>IF(AD111="","",IF(LEFT(AD111,9)="neue Spez",IF(ISERROR(VLOOKUP(AE111,'Codes published on the homepage'!$Z$26:$Z$805,1,FALSE)),"OK","PC Falsch"),"Falsch"))</f>
        <v/>
      </c>
      <c r="AG111" s="192" t="str">
        <f t="shared" si="184"/>
        <v>------------------</v>
      </c>
      <c r="AH111" s="189" t="str">
        <f>IF(AG111="------------------","",IF(ISERROR(VLOOKUP(AG111,AG$5:AL110,1,FALSE)),"","= Zeile "&amp;(VLOOKUP(AG111,AG$5:AL110,6,FALSE)+5)))</f>
        <v/>
      </c>
      <c r="AI111" s="349" t="str">
        <f>IF(Y111="","",IF(ISERROR(VLOOKUP(TEXT(Y111,"000000"),eingetragenePC,1,FALSE)),IF(ISNUMBER(VLOOKUP(Y113,Y$4:Y110,1,FALSE)),"Nr.s.oben","ok"),"Nr.eingetragen"))</f>
        <v/>
      </c>
      <c r="AL111" s="162" t="e">
        <f t="shared" si="188"/>
        <v>#VALUE!</v>
      </c>
      <c r="AM111" s="29">
        <f t="shared" ca="1" si="190"/>
        <v>13</v>
      </c>
      <c r="AN111" s="303" t="str">
        <f t="shared" ca="1" si="191"/>
        <v/>
      </c>
      <c r="AO111" s="291"/>
      <c r="AP111" s="90"/>
      <c r="AQ111" s="292"/>
      <c r="AR111" s="292"/>
      <c r="AS111" s="292"/>
      <c r="AT111" s="292"/>
      <c r="AU111" s="292"/>
      <c r="AV111" s="292"/>
      <c r="AW111" s="292"/>
      <c r="AX111" s="292"/>
      <c r="AY111" s="292"/>
      <c r="AZ111" s="292"/>
      <c r="BA111" s="292"/>
      <c r="BB111" s="292"/>
      <c r="BC111" s="292"/>
      <c r="BD111" s="292"/>
      <c r="BE111" s="292"/>
      <c r="BF111" s="292"/>
      <c r="BG111" s="292"/>
      <c r="BH111" s="292"/>
      <c r="BI111" s="292"/>
      <c r="BJ111" s="289"/>
      <c r="BK111" s="294"/>
      <c r="BL111" s="295"/>
    </row>
    <row r="112" spans="1:64" x14ac:dyDescent="0.3">
      <c r="A112" s="203" t="str">
        <f t="shared" si="179"/>
        <v/>
      </c>
      <c r="B112" s="301" t="str">
        <f t="shared" si="180"/>
        <v/>
      </c>
      <c r="C112" s="15"/>
      <c r="D112" s="15"/>
      <c r="E112" s="15"/>
      <c r="F112" s="186" t="str">
        <f>IF(AQ112="","",IF($Z$3="text",VLOOKUP('Assigned, unpublished Codes'!AQ112,[0]!Qualifier,COLUMN(F112)-4,FALSE),AQ112))</f>
        <v/>
      </c>
      <c r="G112" s="187" t="str">
        <f>IF(AR112="","",IF($Z$3="text",VLOOKUP('Assigned, unpublished Codes'!AR112,[0]!Qualifier,COLUMN(G112)-4,FALSE),AR112))</f>
        <v/>
      </c>
      <c r="H112" s="187" t="str">
        <f>IF(AS112="","",IF($Z$3="text",VLOOKUP('Assigned, unpublished Codes'!AS112,[0]!Qualifier,COLUMN(H112)-4,FALSE),AS112))</f>
        <v/>
      </c>
      <c r="I112" s="187" t="str">
        <f>IF(AT112="","",IF($Z$3="text",VLOOKUP('Assigned, unpublished Codes'!AT112,[0]!Qualifier,COLUMN(I112)-4,FALSE),AT112))</f>
        <v/>
      </c>
      <c r="J112" s="187" t="str">
        <f>IF(AU112="","",IF($Z$3="text",VLOOKUP('Assigned, unpublished Codes'!AU112,[0]!Qualifier,COLUMN(J112)-4,FALSE),AU112))</f>
        <v/>
      </c>
      <c r="K112" s="187" t="str">
        <f>IF(AV112="","",IF($Z$3="text",VLOOKUP('Assigned, unpublished Codes'!AV112,[0]!Qualifier,COLUMN(K112)-4,FALSE),AV112))</f>
        <v/>
      </c>
      <c r="L112" s="187" t="str">
        <f>IF(AW112="","",IF($Z$3="text",VLOOKUP('Assigned, unpublished Codes'!AW112,[0]!Qualifier,COLUMN(L112)-4,FALSE),AW112))</f>
        <v/>
      </c>
      <c r="M112" s="187" t="str">
        <f>IF(AX112="","",IF($Z$3="text",VLOOKUP('Assigned, unpublished Codes'!AX112,[0]!Qualifier,COLUMN(M112)-4,FALSE),AX112))</f>
        <v/>
      </c>
      <c r="N112" s="187" t="str">
        <f>IF(AY112="","",IF($Z$3="text",VLOOKUP('Assigned, unpublished Codes'!AY112,[0]!Qualifier,COLUMN(N112)-4,FALSE),AY112))</f>
        <v/>
      </c>
      <c r="O112" s="187" t="str">
        <f>IF(AZ112="","",IF($Z$3="text",VLOOKUP('Assigned, unpublished Codes'!AZ112,[0]!Qualifier,COLUMN(O112)-4,FALSE),AZ112))</f>
        <v/>
      </c>
      <c r="P112" s="187" t="str">
        <f>IF(BA112="","",IF($Z$3="text",VLOOKUP('Assigned, unpublished Codes'!BA112,[0]!Qualifier,COLUMN(P112)-4,FALSE),BA112))</f>
        <v/>
      </c>
      <c r="Q112" s="187" t="str">
        <f>IF(BB112="","",IF($Z$3="text",VLOOKUP('Assigned, unpublished Codes'!BB112,[0]!Qualifier,COLUMN(Q112)-4,FALSE),BB112))</f>
        <v/>
      </c>
      <c r="R112" s="187" t="str">
        <f>IF(BC112="","",IF($Z$3="text",VLOOKUP('Assigned, unpublished Codes'!BC112,[0]!Qualifier,COLUMN(R112)-4,FALSE),BC112))</f>
        <v/>
      </c>
      <c r="S112" s="187" t="str">
        <f>IF(BD112="","",IF($Z$3="text",VLOOKUP('Assigned, unpublished Codes'!BD112,[0]!Qualifier,COLUMN(S112)-4,FALSE),BD112))</f>
        <v/>
      </c>
      <c r="T112" s="187" t="str">
        <f>IF(BE112="","",IF($Z$3="text",VLOOKUP('Assigned, unpublished Codes'!BE112,[0]!Qualifier,COLUMN(T112)-4,FALSE),BE112))</f>
        <v/>
      </c>
      <c r="U112" s="187" t="str">
        <f>IF(BF112="","",IF($Z$3="text",VLOOKUP('Assigned, unpublished Codes'!BF112,[0]!Qualifier,COLUMN(U112)-4,FALSE),BF112))</f>
        <v/>
      </c>
      <c r="V112" s="526" t="str">
        <f>IF(BG112="","",IF($Z$3="text",VLOOKUP('Assigned, unpublished Codes'!BG112,[0]!Qualifier,COLUMN(V112)-4,FALSE),BG112))</f>
        <v/>
      </c>
      <c r="W112" s="187" t="str">
        <f>IF(BH112="","",IF($Z$3="text",VLOOKUP('Assigned, unpublished Codes'!BH112,[0]!Qualifier,COLUMN(W112)-4,FALSE),BH112))</f>
        <v/>
      </c>
      <c r="X112" s="187" t="str">
        <f>IF(BI112="","",IF($Z$3="text",VLOOKUP('Assigned, unpublished Codes'!BI112,[0]!Qualifier,COLUMN(X112)-4,FALSE),BI112))</f>
        <v/>
      </c>
      <c r="Y112" s="456" t="str">
        <f t="shared" si="181"/>
        <v/>
      </c>
      <c r="Z112" s="300" t="str">
        <f t="shared" si="182"/>
        <v/>
      </c>
      <c r="AA112" s="379"/>
      <c r="AB112" s="385"/>
      <c r="AC112" s="27"/>
      <c r="AD112" s="27" t="str">
        <f>IF(AH112="",IF(AG112="------------------","",IF(ISERROR(VLOOKUP(AG112,'Codes published on the homepage'!SpezEingetr,2,FALSE)),"neue Spezif.","s.Prod.: "&amp;RIGHT("00000"&amp;VLOOKUP(AG112,'Codes published on the homepage'!SpezEingetr,2,FALSE),6))),"Spez s.ob "&amp;AH112)</f>
        <v/>
      </c>
      <c r="AE112" s="190" t="str">
        <f t="shared" si="189"/>
        <v/>
      </c>
      <c r="AF112" s="191" t="str">
        <f>IF(AD112="","",IF(LEFT(AD112,9)="neue Spez",IF(ISERROR(VLOOKUP(AE112,'Codes published on the homepage'!$Z$26:$Z$805,1,FALSE)),"OK","PC Falsch"),"Falsch"))</f>
        <v/>
      </c>
      <c r="AG112" s="192" t="str">
        <f t="shared" si="184"/>
        <v>------------------</v>
      </c>
      <c r="AH112" s="189" t="str">
        <f>IF(AG112="------------------","",IF(ISERROR(VLOOKUP(AG112,AG$5:AL111,1,FALSE)),"","= Zeile "&amp;(VLOOKUP(AG112,AG$5:AL111,6,FALSE)+5)))</f>
        <v/>
      </c>
      <c r="AI112" s="349" t="str">
        <f>IF(Y112="","",IF(ISERROR(VLOOKUP(TEXT(Y112,"000000"),eingetragenePC,1,FALSE)),IF(ISNUMBER(VLOOKUP(Y114,Y$4:Y111,1,FALSE)),"Nr.s.oben","ok"),"Nr.eingetragen"))</f>
        <v/>
      </c>
      <c r="AL112" s="162" t="e">
        <f t="shared" si="188"/>
        <v>#VALUE!</v>
      </c>
      <c r="AM112" s="29">
        <f t="shared" ca="1" si="190"/>
        <v>13</v>
      </c>
      <c r="AN112" s="303" t="str">
        <f t="shared" ca="1" si="191"/>
        <v/>
      </c>
      <c r="AO112" s="291"/>
      <c r="AP112" s="90"/>
      <c r="AQ112" s="292"/>
      <c r="AR112" s="292"/>
      <c r="AS112" s="292"/>
      <c r="AT112" s="292"/>
      <c r="AU112" s="292"/>
      <c r="AV112" s="292"/>
      <c r="AW112" s="292"/>
      <c r="AX112" s="292"/>
      <c r="AY112" s="292"/>
      <c r="AZ112" s="292"/>
      <c r="BA112" s="292"/>
      <c r="BB112" s="292"/>
      <c r="BC112" s="292"/>
      <c r="BD112" s="292"/>
      <c r="BE112" s="292"/>
      <c r="BF112" s="292"/>
      <c r="BG112" s="292"/>
      <c r="BH112" s="292"/>
      <c r="BI112" s="292"/>
      <c r="BJ112" s="289"/>
      <c r="BK112" s="294"/>
      <c r="BL112" s="295"/>
    </row>
    <row r="113" spans="1:64" x14ac:dyDescent="0.3">
      <c r="A113" s="203" t="str">
        <f t="shared" ref="A113:A134" si="198">IF(AO113="","",IF($BJ113="","",AO113))</f>
        <v/>
      </c>
      <c r="B113" s="301" t="str">
        <f t="shared" ref="B113:B134" si="199">IF(AP113="","",IF($BJ113="","",AP113))</f>
        <v/>
      </c>
      <c r="C113" s="15"/>
      <c r="D113" s="15"/>
      <c r="E113" s="15"/>
      <c r="F113" s="186" t="str">
        <f>IF(AQ113="","",IF($Z$3="text",VLOOKUP('Assigned, unpublished Codes'!AQ113,[0]!Qualifier,COLUMN(F113)-4,FALSE),AQ113))</f>
        <v/>
      </c>
      <c r="G113" s="187" t="str">
        <f>IF(AR113="","",IF($Z$3="text",VLOOKUP('Assigned, unpublished Codes'!AR113,[0]!Qualifier,COLUMN(G113)-4,FALSE),AR113))</f>
        <v/>
      </c>
      <c r="H113" s="187" t="str">
        <f>IF(AS113="","",IF($Z$3="text",VLOOKUP('Assigned, unpublished Codes'!AS113,[0]!Qualifier,COLUMN(H113)-4,FALSE),AS113))</f>
        <v/>
      </c>
      <c r="I113" s="187" t="str">
        <f>IF(AT113="","",IF($Z$3="text",VLOOKUP('Assigned, unpublished Codes'!AT113,[0]!Qualifier,COLUMN(I113)-4,FALSE),AT113))</f>
        <v/>
      </c>
      <c r="J113" s="187" t="str">
        <f>IF(AU113="","",IF($Z$3="text",VLOOKUP('Assigned, unpublished Codes'!AU113,[0]!Qualifier,COLUMN(J113)-4,FALSE),AU113))</f>
        <v/>
      </c>
      <c r="K113" s="187" t="str">
        <f>IF(AV113="","",IF($Z$3="text",VLOOKUP('Assigned, unpublished Codes'!AV113,[0]!Qualifier,COLUMN(K113)-4,FALSE),AV113))</f>
        <v/>
      </c>
      <c r="L113" s="187" t="str">
        <f>IF(AW113="","",IF($Z$3="text",VLOOKUP('Assigned, unpublished Codes'!AW113,[0]!Qualifier,COLUMN(L113)-4,FALSE),AW113))</f>
        <v/>
      </c>
      <c r="M113" s="187" t="str">
        <f>IF(AX113="","",IF($Z$3="text",VLOOKUP('Assigned, unpublished Codes'!AX113,[0]!Qualifier,COLUMN(M113)-4,FALSE),AX113))</f>
        <v/>
      </c>
      <c r="N113" s="187" t="str">
        <f>IF(AY113="","",IF($Z$3="text",VLOOKUP('Assigned, unpublished Codes'!AY113,[0]!Qualifier,COLUMN(N113)-4,FALSE),AY113))</f>
        <v/>
      </c>
      <c r="O113" s="187" t="str">
        <f>IF(AZ113="","",IF($Z$3="text",VLOOKUP('Assigned, unpublished Codes'!AZ113,[0]!Qualifier,COLUMN(O113)-4,FALSE),AZ113))</f>
        <v/>
      </c>
      <c r="P113" s="187" t="str">
        <f>IF(BA113="","",IF($Z$3="text",VLOOKUP('Assigned, unpublished Codes'!BA113,[0]!Qualifier,COLUMN(P113)-4,FALSE),BA113))</f>
        <v/>
      </c>
      <c r="Q113" s="187" t="str">
        <f>IF(BB113="","",IF($Z$3="text",VLOOKUP('Assigned, unpublished Codes'!BB113,[0]!Qualifier,COLUMN(Q113)-4,FALSE),BB113))</f>
        <v/>
      </c>
      <c r="R113" s="187" t="str">
        <f>IF(BC113="","",IF($Z$3="text",VLOOKUP('Assigned, unpublished Codes'!BC113,[0]!Qualifier,COLUMN(R113)-4,FALSE),BC113))</f>
        <v/>
      </c>
      <c r="S113" s="187" t="str">
        <f>IF(BD113="","",IF($Z$3="text",VLOOKUP('Assigned, unpublished Codes'!BD113,[0]!Qualifier,COLUMN(S113)-4,FALSE),BD113))</f>
        <v/>
      </c>
      <c r="T113" s="187" t="str">
        <f>IF(BE113="","",IF($Z$3="text",VLOOKUP('Assigned, unpublished Codes'!BE113,[0]!Qualifier,COLUMN(T113)-4,FALSE),BE113))</f>
        <v/>
      </c>
      <c r="U113" s="187" t="str">
        <f>IF(BF113="","",IF($Z$3="text",VLOOKUP('Assigned, unpublished Codes'!BF113,[0]!Qualifier,COLUMN(U113)-4,FALSE),BF113))</f>
        <v/>
      </c>
      <c r="V113" s="526" t="str">
        <f>IF(BG113="","",IF($Z$3="text",VLOOKUP('Assigned, unpublished Codes'!BG113,[0]!Qualifier,COLUMN(V113)-4,FALSE),BG113))</f>
        <v/>
      </c>
      <c r="W113" s="187" t="str">
        <f>IF(BH113="","",IF($Z$3="text",VLOOKUP('Assigned, unpublished Codes'!BH113,[0]!Qualifier,COLUMN(W113)-4,FALSE),BH113))</f>
        <v/>
      </c>
      <c r="X113" s="187" t="str">
        <f>IF(BI113="","",IF($Z$3="text",VLOOKUP('Assigned, unpublished Codes'!BI113,[0]!Qualifier,COLUMN(X113)-4,FALSE),BI113))</f>
        <v/>
      </c>
      <c r="Y113" s="456" t="str">
        <f t="shared" si="181"/>
        <v/>
      </c>
      <c r="Z113" s="300" t="str">
        <f t="shared" ref="Z113:Z134" si="200">IF(BK113="","",IF($BJ113="","",BK113))</f>
        <v/>
      </c>
      <c r="AA113" s="379"/>
      <c r="AB113" s="385"/>
      <c r="AC113" s="27"/>
      <c r="AD113" s="27" t="str">
        <f>IF(AH113="",IF(AG113="------------------","",IF(ISERROR(VLOOKUP(AG113,'Codes published on the homepage'!SpezEingetr,2,FALSE)),"neue Spezif.","s.Prod.: "&amp;RIGHT("00000"&amp;VLOOKUP(AG113,'Codes published on the homepage'!SpezEingetr,2,FALSE),6))),"Spez s.ob "&amp;AH113)</f>
        <v/>
      </c>
      <c r="AE113" s="190" t="str">
        <f t="shared" si="189"/>
        <v/>
      </c>
      <c r="AF113" s="191" t="str">
        <f>IF(AD113="","",IF(LEFT(AD113,9)="neue Spez",IF(ISERROR(VLOOKUP(AE113,'Codes published on the homepage'!$Z$26:$Z$805,1,FALSE)),"OK","PC Falsch"),"Falsch"))</f>
        <v/>
      </c>
      <c r="AG113" s="192" t="str">
        <f t="shared" si="184"/>
        <v>------------------</v>
      </c>
      <c r="AH113" s="189" t="str">
        <f>IF(AG113="------------------","",IF(ISERROR(VLOOKUP(AG113,AG$5:AL112,1,FALSE)),"","= Zeile "&amp;(VLOOKUP(AG113,AG$5:AL112,6,FALSE)+5)))</f>
        <v/>
      </c>
      <c r="AI113" s="349" t="str">
        <f>IF(Y113="","",IF(ISERROR(VLOOKUP(TEXT(Y113,"000000"),eingetragenePC,1,FALSE)),IF(ISNUMBER(VLOOKUP(Y115,Y$4:Y112,1,FALSE)),"Nr.s.oben","ok"),"Nr.eingetragen"))</f>
        <v/>
      </c>
      <c r="AL113" s="162" t="e">
        <f t="shared" si="188"/>
        <v>#VALUE!</v>
      </c>
      <c r="AM113" s="29">
        <f t="shared" ca="1" si="190"/>
        <v>13</v>
      </c>
      <c r="AN113" s="303" t="str">
        <f t="shared" ca="1" si="191"/>
        <v/>
      </c>
      <c r="AO113" s="291"/>
      <c r="AP113" s="90"/>
      <c r="AQ113" s="292"/>
      <c r="AR113" s="292"/>
      <c r="AS113" s="292"/>
      <c r="AT113" s="292"/>
      <c r="AU113" s="292"/>
      <c r="AV113" s="292"/>
      <c r="AW113" s="292"/>
      <c r="AX113" s="292"/>
      <c r="AY113" s="292"/>
      <c r="AZ113" s="292"/>
      <c r="BA113" s="292"/>
      <c r="BB113" s="292"/>
      <c r="BC113" s="292"/>
      <c r="BD113" s="292"/>
      <c r="BE113" s="292"/>
      <c r="BF113" s="292"/>
      <c r="BG113" s="292"/>
      <c r="BH113" s="292"/>
      <c r="BI113" s="292"/>
      <c r="BJ113" s="289"/>
      <c r="BK113" s="294"/>
      <c r="BL113" s="295"/>
    </row>
    <row r="114" spans="1:64" x14ac:dyDescent="0.3">
      <c r="A114" s="203" t="str">
        <f t="shared" si="198"/>
        <v/>
      </c>
      <c r="B114" s="301" t="str">
        <f t="shared" si="199"/>
        <v/>
      </c>
      <c r="C114" s="15"/>
      <c r="D114" s="15"/>
      <c r="E114" s="15"/>
      <c r="F114" s="186" t="str">
        <f>IF(AQ114="","",IF($Z$3="text",VLOOKUP('Assigned, unpublished Codes'!AQ114,[0]!Qualifier,COLUMN(F114)-4,FALSE),AQ114))</f>
        <v/>
      </c>
      <c r="G114" s="187" t="str">
        <f>IF(AR114="","",IF($Z$3="text",VLOOKUP('Assigned, unpublished Codes'!AR114,[0]!Qualifier,COLUMN(G114)-4,FALSE),AR114))</f>
        <v/>
      </c>
      <c r="H114" s="187" t="str">
        <f>IF(AS114="","",IF($Z$3="text",VLOOKUP('Assigned, unpublished Codes'!AS114,[0]!Qualifier,COLUMN(H114)-4,FALSE),AS114))</f>
        <v/>
      </c>
      <c r="I114" s="187" t="str">
        <f>IF(AT114="","",IF($Z$3="text",VLOOKUP('Assigned, unpublished Codes'!AT114,[0]!Qualifier,COLUMN(I114)-4,FALSE),AT114))</f>
        <v/>
      </c>
      <c r="J114" s="187" t="str">
        <f>IF(AU114="","",IF($Z$3="text",VLOOKUP('Assigned, unpublished Codes'!AU114,[0]!Qualifier,COLUMN(J114)-4,FALSE),AU114))</f>
        <v/>
      </c>
      <c r="K114" s="187" t="str">
        <f>IF(AV114="","",IF($Z$3="text",VLOOKUP('Assigned, unpublished Codes'!AV114,[0]!Qualifier,COLUMN(K114)-4,FALSE),AV114))</f>
        <v/>
      </c>
      <c r="L114" s="187" t="str">
        <f>IF(AW114="","",IF($Z$3="text",VLOOKUP('Assigned, unpublished Codes'!AW114,[0]!Qualifier,COLUMN(L114)-4,FALSE),AW114))</f>
        <v/>
      </c>
      <c r="M114" s="187" t="str">
        <f>IF(AX114="","",IF($Z$3="text",VLOOKUP('Assigned, unpublished Codes'!AX114,[0]!Qualifier,COLUMN(M114)-4,FALSE),AX114))</f>
        <v/>
      </c>
      <c r="N114" s="187" t="str">
        <f>IF(AY114="","",IF($Z$3="text",VLOOKUP('Assigned, unpublished Codes'!AY114,[0]!Qualifier,COLUMN(N114)-4,FALSE),AY114))</f>
        <v/>
      </c>
      <c r="O114" s="187" t="str">
        <f>IF(AZ114="","",IF($Z$3="text",VLOOKUP('Assigned, unpublished Codes'!AZ114,[0]!Qualifier,COLUMN(O114)-4,FALSE),AZ114))</f>
        <v/>
      </c>
      <c r="P114" s="187" t="str">
        <f>IF(BA114="","",IF($Z$3="text",VLOOKUP('Assigned, unpublished Codes'!BA114,[0]!Qualifier,COLUMN(P114)-4,FALSE),BA114))</f>
        <v/>
      </c>
      <c r="Q114" s="187" t="str">
        <f>IF(BB114="","",IF($Z$3="text",VLOOKUP('Assigned, unpublished Codes'!BB114,[0]!Qualifier,COLUMN(Q114)-4,FALSE),BB114))</f>
        <v/>
      </c>
      <c r="R114" s="187" t="str">
        <f>IF(BC114="","",IF($Z$3="text",VLOOKUP('Assigned, unpublished Codes'!BC114,[0]!Qualifier,COLUMN(R114)-4,FALSE),BC114))</f>
        <v/>
      </c>
      <c r="S114" s="187" t="str">
        <f>IF(BD114="","",IF($Z$3="text",VLOOKUP('Assigned, unpublished Codes'!BD114,[0]!Qualifier,COLUMN(S114)-4,FALSE),BD114))</f>
        <v/>
      </c>
      <c r="T114" s="187" t="str">
        <f>IF(BE114="","",IF($Z$3="text",VLOOKUP('Assigned, unpublished Codes'!BE114,[0]!Qualifier,COLUMN(T114)-4,FALSE),BE114))</f>
        <v/>
      </c>
      <c r="U114" s="187" t="str">
        <f>IF(BF114="","",IF($Z$3="text",VLOOKUP('Assigned, unpublished Codes'!BF114,[0]!Qualifier,COLUMN(U114)-4,FALSE),BF114))</f>
        <v/>
      </c>
      <c r="V114" s="526" t="str">
        <f>IF(BG114="","",IF($Z$3="text",VLOOKUP('Assigned, unpublished Codes'!BG114,[0]!Qualifier,COLUMN(V114)-4,FALSE),BG114))</f>
        <v/>
      </c>
      <c r="W114" s="187" t="str">
        <f>IF(BH114="","",IF($Z$3="text",VLOOKUP('Assigned, unpublished Codes'!BH114,[0]!Qualifier,COLUMN(W114)-4,FALSE),BH114))</f>
        <v/>
      </c>
      <c r="X114" s="187" t="str">
        <f>IF(BI114="","",IF($Z$3="text",VLOOKUP('Assigned, unpublished Codes'!BI114,[0]!Qualifier,COLUMN(X114)-4,FALSE),BI114))</f>
        <v/>
      </c>
      <c r="Y114" s="456" t="str">
        <f t="shared" si="181"/>
        <v/>
      </c>
      <c r="Z114" s="300" t="str">
        <f t="shared" si="200"/>
        <v/>
      </c>
      <c r="AA114" s="376"/>
      <c r="AB114" s="386"/>
      <c r="AC114" s="22"/>
      <c r="AD114" s="22" t="str">
        <f>IF(AH114="",IF(AG114="------------------","",IF(ISERROR(VLOOKUP(AG114,'Codes published on the homepage'!SpezEingetr,2,FALSE)),"neue Spezif.","s.Prod.: "&amp;RIGHT("00000"&amp;VLOOKUP(AG114,'Codes published on the homepage'!SpezEingetr,2,FALSE),6))),"Spez s.ob "&amp;AH114)</f>
        <v/>
      </c>
      <c r="AE114" s="190" t="str">
        <f t="shared" si="189"/>
        <v/>
      </c>
      <c r="AF114" s="191" t="str">
        <f>IF(AD114="","",IF(LEFT(AD114,9)="neue Spez",IF(ISERROR(VLOOKUP(AE114,'Codes published on the homepage'!$Z$26:$Z$805,1,FALSE)),"OK","PC Falsch"),"Falsch"))</f>
        <v/>
      </c>
      <c r="AG114" s="192" t="str">
        <f t="shared" si="184"/>
        <v>------------------</v>
      </c>
      <c r="AH114" s="189" t="str">
        <f>IF(AG114="------------------","",IF(ISERROR(VLOOKUP(AG114,AG$5:AL113,1,FALSE)),"","= Zeile "&amp;(VLOOKUP(AG114,AG$5:AL113,6,FALSE)+5)))</f>
        <v/>
      </c>
      <c r="AI114" s="349" t="str">
        <f>IF(Y114="","",IF(ISERROR(VLOOKUP(TEXT(Y114,"000000"),eingetragenePC,1,FALSE)),IF(ISNUMBER(VLOOKUP(Y116,Y$4:Y113,1,FALSE)),"Nr.s.oben","ok"),"Nr.eingetragen"))</f>
        <v/>
      </c>
      <c r="AL114" s="162" t="e">
        <f t="shared" si="188"/>
        <v>#VALUE!</v>
      </c>
      <c r="AM114" s="29">
        <f t="shared" ca="1" si="190"/>
        <v>13</v>
      </c>
      <c r="AN114" s="303" t="str">
        <f t="shared" ca="1" si="191"/>
        <v/>
      </c>
      <c r="AO114" s="291"/>
      <c r="AP114" s="90"/>
      <c r="AQ114" s="292"/>
      <c r="AR114" s="292"/>
      <c r="AS114" s="292"/>
      <c r="AT114" s="292"/>
      <c r="AU114" s="292"/>
      <c r="AV114" s="292"/>
      <c r="AW114" s="292"/>
      <c r="AX114" s="292"/>
      <c r="AY114" s="292"/>
      <c r="AZ114" s="292"/>
      <c r="BA114" s="292"/>
      <c r="BB114" s="292"/>
      <c r="BC114" s="292"/>
      <c r="BD114" s="292"/>
      <c r="BE114" s="292"/>
      <c r="BF114" s="292"/>
      <c r="BG114" s="292"/>
      <c r="BH114" s="292"/>
      <c r="BI114" s="292"/>
      <c r="BJ114" s="289"/>
      <c r="BK114" s="294"/>
      <c r="BL114" s="295"/>
    </row>
    <row r="115" spans="1:64" x14ac:dyDescent="0.3">
      <c r="A115" s="203" t="str">
        <f t="shared" si="198"/>
        <v/>
      </c>
      <c r="B115" s="301" t="str">
        <f t="shared" si="199"/>
        <v/>
      </c>
      <c r="C115" s="15"/>
      <c r="D115" s="15"/>
      <c r="E115" s="15"/>
      <c r="F115" s="186" t="str">
        <f>IF(AQ115="","",IF($Z$3="text",VLOOKUP('Assigned, unpublished Codes'!AQ115,[0]!Qualifier,COLUMN(F115)-4,FALSE),AQ115))</f>
        <v/>
      </c>
      <c r="G115" s="187" t="str">
        <f>IF(AR115="","",IF($Z$3="text",VLOOKUP('Assigned, unpublished Codes'!AR115,[0]!Qualifier,COLUMN(G115)-4,FALSE),AR115))</f>
        <v/>
      </c>
      <c r="H115" s="187" t="str">
        <f>IF(AS115="","",IF($Z$3="text",VLOOKUP('Assigned, unpublished Codes'!AS115,[0]!Qualifier,COLUMN(H115)-4,FALSE),AS115))</f>
        <v/>
      </c>
      <c r="I115" s="187" t="str">
        <f>IF(AT115="","",IF($Z$3="text",VLOOKUP('Assigned, unpublished Codes'!AT115,[0]!Qualifier,COLUMN(I115)-4,FALSE),AT115))</f>
        <v/>
      </c>
      <c r="J115" s="187" t="str">
        <f>IF(AU115="","",IF($Z$3="text",VLOOKUP('Assigned, unpublished Codes'!AU115,[0]!Qualifier,COLUMN(J115)-4,FALSE),AU115))</f>
        <v/>
      </c>
      <c r="K115" s="187" t="str">
        <f>IF(AV115="","",IF($Z$3="text",VLOOKUP('Assigned, unpublished Codes'!AV115,[0]!Qualifier,COLUMN(K115)-4,FALSE),AV115))</f>
        <v/>
      </c>
      <c r="L115" s="187" t="str">
        <f>IF(AW115="","",IF($Z$3="text",VLOOKUP('Assigned, unpublished Codes'!AW115,[0]!Qualifier,COLUMN(L115)-4,FALSE),AW115))</f>
        <v/>
      </c>
      <c r="M115" s="187" t="str">
        <f>IF(AX115="","",IF($Z$3="text",VLOOKUP('Assigned, unpublished Codes'!AX115,[0]!Qualifier,COLUMN(M115)-4,FALSE),AX115))</f>
        <v/>
      </c>
      <c r="N115" s="187" t="str">
        <f>IF(AY115="","",IF($Z$3="text",VLOOKUP('Assigned, unpublished Codes'!AY115,[0]!Qualifier,COLUMN(N115)-4,FALSE),AY115))</f>
        <v/>
      </c>
      <c r="O115" s="187" t="str">
        <f>IF(AZ115="","",IF($Z$3="text",VLOOKUP('Assigned, unpublished Codes'!AZ115,[0]!Qualifier,COLUMN(O115)-4,FALSE),AZ115))</f>
        <v/>
      </c>
      <c r="P115" s="187" t="str">
        <f>IF(BA115="","",IF($Z$3="text",VLOOKUP('Assigned, unpublished Codes'!BA115,[0]!Qualifier,COLUMN(P115)-4,FALSE),BA115))</f>
        <v/>
      </c>
      <c r="Q115" s="187" t="str">
        <f>IF(BB115="","",IF($Z$3="text",VLOOKUP('Assigned, unpublished Codes'!BB115,[0]!Qualifier,COLUMN(Q115)-4,FALSE),BB115))</f>
        <v/>
      </c>
      <c r="R115" s="187" t="str">
        <f>IF(BC115="","",IF($Z$3="text",VLOOKUP('Assigned, unpublished Codes'!BC115,[0]!Qualifier,COLUMN(R115)-4,FALSE),BC115))</f>
        <v/>
      </c>
      <c r="S115" s="187" t="str">
        <f>IF(BD115="","",IF($Z$3="text",VLOOKUP('Assigned, unpublished Codes'!BD115,[0]!Qualifier,COLUMN(S115)-4,FALSE),BD115))</f>
        <v/>
      </c>
      <c r="T115" s="187" t="str">
        <f>IF(BE115="","",IF($Z$3="text",VLOOKUP('Assigned, unpublished Codes'!BE115,[0]!Qualifier,COLUMN(T115)-4,FALSE),BE115))</f>
        <v/>
      </c>
      <c r="U115" s="187" t="str">
        <f>IF(BF115="","",IF($Z$3="text",VLOOKUP('Assigned, unpublished Codes'!BF115,[0]!Qualifier,COLUMN(U115)-4,FALSE),BF115))</f>
        <v/>
      </c>
      <c r="V115" s="526" t="str">
        <f>IF(BG115="","",IF($Z$3="text",VLOOKUP('Assigned, unpublished Codes'!BG115,[0]!Qualifier,COLUMN(V115)-4,FALSE),BG115))</f>
        <v/>
      </c>
      <c r="W115" s="187" t="str">
        <f>IF(BH115="","",IF($Z$3="text",VLOOKUP('Assigned, unpublished Codes'!BH115,[0]!Qualifier,COLUMN(W115)-4,FALSE),BH115))</f>
        <v/>
      </c>
      <c r="X115" s="187" t="str">
        <f>IF(BI115="","",IF($Z$3="text",VLOOKUP('Assigned, unpublished Codes'!BI115,[0]!Qualifier,COLUMN(X115)-4,FALSE),BI115))</f>
        <v/>
      </c>
      <c r="Y115" s="456" t="str">
        <f t="shared" si="181"/>
        <v/>
      </c>
      <c r="Z115" s="300" t="str">
        <f t="shared" si="200"/>
        <v/>
      </c>
      <c r="AA115" s="376"/>
      <c r="AB115" s="386"/>
      <c r="AC115" s="22"/>
      <c r="AD115" s="22" t="str">
        <f>IF(AH115="",IF(AG115="------------------","",IF(ISERROR(VLOOKUP(AG115,'Codes published on the homepage'!SpezEingetr,2,FALSE)),"neue Spezif.","s.Prod.: "&amp;RIGHT("00000"&amp;VLOOKUP(AG115,'Codes published on the homepage'!SpezEingetr,2,FALSE),6))),"Spez s.ob "&amp;AH115)</f>
        <v/>
      </c>
      <c r="AE115" s="190" t="str">
        <f t="shared" si="189"/>
        <v/>
      </c>
      <c r="AF115" s="191" t="str">
        <f>IF(AD115="","",IF(LEFT(AD115,9)="neue Spez",IF(ISERROR(VLOOKUP(AE115,'Codes published on the homepage'!$Z$26:$Z$805,1,FALSE)),"OK","PC Falsch"),"Falsch"))</f>
        <v/>
      </c>
      <c r="AG115" s="192" t="str">
        <f t="shared" si="184"/>
        <v>------------------</v>
      </c>
      <c r="AH115" s="189" t="str">
        <f>IF(AG115="------------------","",IF(ISERROR(VLOOKUP(AG115,AG$5:AL114,1,FALSE)),"","= Zeile "&amp;(VLOOKUP(AG115,AG$5:AL114,6,FALSE)+5)))</f>
        <v/>
      </c>
      <c r="AI115" s="349" t="str">
        <f>IF(Y115="","",IF(ISERROR(VLOOKUP(TEXT(Y115,"000000"),eingetragenePC,1,FALSE)),IF(ISNUMBER(VLOOKUP(Y117,Y$4:Y114,1,FALSE)),"Nr.s.oben","ok"),"Nr.eingetragen"))</f>
        <v/>
      </c>
      <c r="AL115" s="162" t="e">
        <f t="shared" si="188"/>
        <v>#VALUE!</v>
      </c>
      <c r="AM115" s="29">
        <f t="shared" ca="1" si="190"/>
        <v>13</v>
      </c>
      <c r="AN115" s="303" t="str">
        <f t="shared" ca="1" si="191"/>
        <v/>
      </c>
      <c r="AO115" s="291"/>
      <c r="AP115" s="90"/>
      <c r="AQ115" s="292"/>
      <c r="AR115" s="292"/>
      <c r="AS115" s="292"/>
      <c r="AT115" s="292"/>
      <c r="AU115" s="292"/>
      <c r="AV115" s="292"/>
      <c r="AW115" s="292"/>
      <c r="AX115" s="292"/>
      <c r="AY115" s="292"/>
      <c r="AZ115" s="292"/>
      <c r="BA115" s="292"/>
      <c r="BB115" s="292"/>
      <c r="BC115" s="292"/>
      <c r="BD115" s="292"/>
      <c r="BE115" s="292"/>
      <c r="BF115" s="292"/>
      <c r="BG115" s="292"/>
      <c r="BH115" s="292"/>
      <c r="BI115" s="292"/>
      <c r="BJ115" s="289"/>
      <c r="BK115" s="294"/>
      <c r="BL115" s="295"/>
    </row>
    <row r="116" spans="1:64" x14ac:dyDescent="0.3">
      <c r="A116" s="203" t="str">
        <f t="shared" si="198"/>
        <v/>
      </c>
      <c r="B116" s="301" t="str">
        <f t="shared" si="199"/>
        <v/>
      </c>
      <c r="C116" s="15"/>
      <c r="D116" s="15"/>
      <c r="E116" s="15"/>
      <c r="F116" s="186" t="str">
        <f>IF(AQ116="","",IF($Z$3="text",VLOOKUP('Assigned, unpublished Codes'!AQ116,[0]!Qualifier,COLUMN(F116)-4,FALSE),AQ116))</f>
        <v/>
      </c>
      <c r="G116" s="187" t="str">
        <f>IF(AR116="","",IF($Z$3="text",VLOOKUP('Assigned, unpublished Codes'!AR116,[0]!Qualifier,COLUMN(G116)-4,FALSE),AR116))</f>
        <v/>
      </c>
      <c r="H116" s="187" t="str">
        <f>IF(AS116="","",IF($Z$3="text",VLOOKUP('Assigned, unpublished Codes'!AS116,[0]!Qualifier,COLUMN(H116)-4,FALSE),AS116))</f>
        <v/>
      </c>
      <c r="I116" s="187" t="str">
        <f>IF(AT116="","",IF($Z$3="text",VLOOKUP('Assigned, unpublished Codes'!AT116,[0]!Qualifier,COLUMN(I116)-4,FALSE),AT116))</f>
        <v/>
      </c>
      <c r="J116" s="187" t="str">
        <f>IF(AU116="","",IF($Z$3="text",VLOOKUP('Assigned, unpublished Codes'!AU116,[0]!Qualifier,COLUMN(J116)-4,FALSE),AU116))</f>
        <v/>
      </c>
      <c r="K116" s="187" t="str">
        <f>IF(AV116="","",IF($Z$3="text",VLOOKUP('Assigned, unpublished Codes'!AV116,[0]!Qualifier,COLUMN(K116)-4,FALSE),AV116))</f>
        <v/>
      </c>
      <c r="L116" s="187" t="str">
        <f>IF(AW116="","",IF($Z$3="text",VLOOKUP('Assigned, unpublished Codes'!AW116,[0]!Qualifier,COLUMN(L116)-4,FALSE),AW116))</f>
        <v/>
      </c>
      <c r="M116" s="187" t="str">
        <f>IF(AX116="","",IF($Z$3="text",VLOOKUP('Assigned, unpublished Codes'!AX116,[0]!Qualifier,COLUMN(M116)-4,FALSE),AX116))</f>
        <v/>
      </c>
      <c r="N116" s="187" t="str">
        <f>IF(AY116="","",IF($Z$3="text",VLOOKUP('Assigned, unpublished Codes'!AY116,[0]!Qualifier,COLUMN(N116)-4,FALSE),AY116))</f>
        <v/>
      </c>
      <c r="O116" s="187" t="str">
        <f>IF(AZ116="","",IF($Z$3="text",VLOOKUP('Assigned, unpublished Codes'!AZ116,[0]!Qualifier,COLUMN(O116)-4,FALSE),AZ116))</f>
        <v/>
      </c>
      <c r="P116" s="187" t="str">
        <f>IF(BA116="","",IF($Z$3="text",VLOOKUP('Assigned, unpublished Codes'!BA116,[0]!Qualifier,COLUMN(P116)-4,FALSE),BA116))</f>
        <v/>
      </c>
      <c r="Q116" s="187" t="str">
        <f>IF(BB116="","",IF($Z$3="text",VLOOKUP('Assigned, unpublished Codes'!BB116,[0]!Qualifier,COLUMN(Q116)-4,FALSE),BB116))</f>
        <v/>
      </c>
      <c r="R116" s="187" t="str">
        <f>IF(BC116="","",IF($Z$3="text",VLOOKUP('Assigned, unpublished Codes'!BC116,[0]!Qualifier,COLUMN(R116)-4,FALSE),BC116))</f>
        <v/>
      </c>
      <c r="S116" s="187" t="str">
        <f>IF(BD116="","",IF($Z$3="text",VLOOKUP('Assigned, unpublished Codes'!BD116,[0]!Qualifier,COLUMN(S116)-4,FALSE),BD116))</f>
        <v/>
      </c>
      <c r="T116" s="187" t="str">
        <f>IF(BE116="","",IF($Z$3="text",VLOOKUP('Assigned, unpublished Codes'!BE116,[0]!Qualifier,COLUMN(T116)-4,FALSE),BE116))</f>
        <v/>
      </c>
      <c r="U116" s="187" t="str">
        <f>IF(BF116="","",IF($Z$3="text",VLOOKUP('Assigned, unpublished Codes'!BF116,[0]!Qualifier,COLUMN(U116)-4,FALSE),BF116))</f>
        <v/>
      </c>
      <c r="V116" s="526" t="str">
        <f>IF(BG116="","",IF($Z$3="text",VLOOKUP('Assigned, unpublished Codes'!BG116,[0]!Qualifier,COLUMN(V116)-4,FALSE),BG116))</f>
        <v/>
      </c>
      <c r="W116" s="187" t="str">
        <f>IF(BH116="","",IF($Z$3="text",VLOOKUP('Assigned, unpublished Codes'!BH116,[0]!Qualifier,COLUMN(W116)-4,FALSE),BH116))</f>
        <v/>
      </c>
      <c r="X116" s="187" t="str">
        <f>IF(BI116="","",IF($Z$3="text",VLOOKUP('Assigned, unpublished Codes'!BI116,[0]!Qualifier,COLUMN(X116)-4,FALSE),BI116))</f>
        <v/>
      </c>
      <c r="Y116" s="456" t="str">
        <f t="shared" si="181"/>
        <v/>
      </c>
      <c r="Z116" s="300" t="str">
        <f t="shared" si="200"/>
        <v/>
      </c>
      <c r="AA116" s="379"/>
      <c r="AB116" s="385"/>
      <c r="AC116" s="27"/>
      <c r="AD116" s="27" t="str">
        <f>IF(AH116="",IF(AG116="------------------","",IF(ISERROR(VLOOKUP(AG116,'Codes published on the homepage'!SpezEingetr,2,FALSE)),"neue Spezif.","s.Prod.: "&amp;RIGHT("00000"&amp;VLOOKUP(AG116,'Codes published on the homepage'!SpezEingetr,2,FALSE),6))),"Spez s.ob "&amp;AH116)</f>
        <v/>
      </c>
      <c r="AE116" s="190" t="str">
        <f t="shared" si="189"/>
        <v/>
      </c>
      <c r="AF116" s="191" t="str">
        <f>IF(AD116="","",IF(LEFT(AD116,9)="neue Spez",IF(ISERROR(VLOOKUP(AE116,'Codes published on the homepage'!$Z$26:$Z$805,1,FALSE)),"OK","PC Falsch"),"Falsch"))</f>
        <v/>
      </c>
      <c r="AG116" s="192" t="str">
        <f t="shared" si="184"/>
        <v>------------------</v>
      </c>
      <c r="AH116" s="189" t="str">
        <f>IF(AG116="------------------","",IF(ISERROR(VLOOKUP(AG116,AG$5:AL115,1,FALSE)),"","= Zeile "&amp;(VLOOKUP(AG116,AG$5:AL115,6,FALSE)+5)))</f>
        <v/>
      </c>
      <c r="AI116" s="349" t="str">
        <f>IF(Y116="","",IF(ISERROR(VLOOKUP(TEXT(Y116,"000000"),eingetragenePC,1,FALSE)),IF(ISNUMBER(VLOOKUP(Y118,Y$4:Y115,1,FALSE)),"Nr.s.oben","ok"),"Nr.eingetragen"))</f>
        <v/>
      </c>
      <c r="AL116" s="162" t="e">
        <f t="shared" si="188"/>
        <v>#VALUE!</v>
      </c>
      <c r="AM116" s="29">
        <f t="shared" ca="1" si="190"/>
        <v>13</v>
      </c>
      <c r="AN116" s="303" t="str">
        <f t="shared" ca="1" si="191"/>
        <v/>
      </c>
      <c r="AO116" s="291"/>
      <c r="AP116" s="90"/>
      <c r="AQ116" s="292"/>
      <c r="AR116" s="292"/>
      <c r="AS116" s="292"/>
      <c r="AT116" s="292"/>
      <c r="AU116" s="292"/>
      <c r="AV116" s="292"/>
      <c r="AW116" s="292"/>
      <c r="AX116" s="292"/>
      <c r="AY116" s="292"/>
      <c r="AZ116" s="292"/>
      <c r="BA116" s="292"/>
      <c r="BB116" s="292"/>
      <c r="BC116" s="292"/>
      <c r="BD116" s="292"/>
      <c r="BE116" s="292"/>
      <c r="BF116" s="292"/>
      <c r="BG116" s="292"/>
      <c r="BH116" s="292"/>
      <c r="BI116" s="292"/>
      <c r="BJ116" s="289"/>
      <c r="BK116" s="294"/>
      <c r="BL116" s="295"/>
    </row>
    <row r="117" spans="1:64" x14ac:dyDescent="0.3">
      <c r="A117" s="203" t="str">
        <f t="shared" si="198"/>
        <v/>
      </c>
      <c r="B117" s="301" t="str">
        <f t="shared" si="199"/>
        <v/>
      </c>
      <c r="C117" s="15"/>
      <c r="D117" s="15"/>
      <c r="E117" s="15"/>
      <c r="F117" s="186" t="str">
        <f>IF(AQ117="","",IF($Z$3="text",VLOOKUP('Assigned, unpublished Codes'!AQ117,[0]!Qualifier,COLUMN(F117)-4,FALSE),AQ117))</f>
        <v/>
      </c>
      <c r="G117" s="187" t="str">
        <f>IF(AR117="","",IF($Z$3="text",VLOOKUP('Assigned, unpublished Codes'!AR117,[0]!Qualifier,COLUMN(G117)-4,FALSE),AR117))</f>
        <v/>
      </c>
      <c r="H117" s="187" t="str">
        <f>IF(AS117="","",IF($Z$3="text",VLOOKUP('Assigned, unpublished Codes'!AS117,[0]!Qualifier,COLUMN(H117)-4,FALSE),AS117))</f>
        <v/>
      </c>
      <c r="I117" s="187" t="str">
        <f>IF(AT117="","",IF($Z$3="text",VLOOKUP('Assigned, unpublished Codes'!AT117,[0]!Qualifier,COLUMN(I117)-4,FALSE),AT117))</f>
        <v/>
      </c>
      <c r="J117" s="187" t="str">
        <f>IF(AU117="","",IF($Z$3="text",VLOOKUP('Assigned, unpublished Codes'!AU117,[0]!Qualifier,COLUMN(J117)-4,FALSE),AU117))</f>
        <v/>
      </c>
      <c r="K117" s="187" t="str">
        <f>IF(AV117="","",IF($Z$3="text",VLOOKUP('Assigned, unpublished Codes'!AV117,[0]!Qualifier,COLUMN(K117)-4,FALSE),AV117))</f>
        <v/>
      </c>
      <c r="L117" s="187" t="str">
        <f>IF(AW117="","",IF($Z$3="text",VLOOKUP('Assigned, unpublished Codes'!AW117,[0]!Qualifier,COLUMN(L117)-4,FALSE),AW117))</f>
        <v/>
      </c>
      <c r="M117" s="187" t="str">
        <f>IF(AX117="","",IF($Z$3="text",VLOOKUP('Assigned, unpublished Codes'!AX117,[0]!Qualifier,COLUMN(M117)-4,FALSE),AX117))</f>
        <v/>
      </c>
      <c r="N117" s="187" t="str">
        <f>IF(AY117="","",IF($Z$3="text",VLOOKUP('Assigned, unpublished Codes'!AY117,[0]!Qualifier,COLUMN(N117)-4,FALSE),AY117))</f>
        <v/>
      </c>
      <c r="O117" s="187" t="str">
        <f>IF(AZ117="","",IF($Z$3="text",VLOOKUP('Assigned, unpublished Codes'!AZ117,[0]!Qualifier,COLUMN(O117)-4,FALSE),AZ117))</f>
        <v/>
      </c>
      <c r="P117" s="187" t="str">
        <f>IF(BA117="","",IF($Z$3="text",VLOOKUP('Assigned, unpublished Codes'!BA117,[0]!Qualifier,COLUMN(P117)-4,FALSE),BA117))</f>
        <v/>
      </c>
      <c r="Q117" s="187" t="str">
        <f>IF(BB117="","",IF($Z$3="text",VLOOKUP('Assigned, unpublished Codes'!BB117,[0]!Qualifier,COLUMN(Q117)-4,FALSE),BB117))</f>
        <v/>
      </c>
      <c r="R117" s="187" t="str">
        <f>IF(BC117="","",IF($Z$3="text",VLOOKUP('Assigned, unpublished Codes'!BC117,[0]!Qualifier,COLUMN(R117)-4,FALSE),BC117))</f>
        <v/>
      </c>
      <c r="S117" s="187" t="str">
        <f>IF(BD117="","",IF($Z$3="text",VLOOKUP('Assigned, unpublished Codes'!BD117,[0]!Qualifier,COLUMN(S117)-4,FALSE),BD117))</f>
        <v/>
      </c>
      <c r="T117" s="187" t="str">
        <f>IF(BE117="","",IF($Z$3="text",VLOOKUP('Assigned, unpublished Codes'!BE117,[0]!Qualifier,COLUMN(T117)-4,FALSE),BE117))</f>
        <v/>
      </c>
      <c r="U117" s="187" t="str">
        <f>IF(BF117="","",IF($Z$3="text",VLOOKUP('Assigned, unpublished Codes'!BF117,[0]!Qualifier,COLUMN(U117)-4,FALSE),BF117))</f>
        <v/>
      </c>
      <c r="V117" s="526" t="str">
        <f>IF(BG117="","",IF($Z$3="text",VLOOKUP('Assigned, unpublished Codes'!BG117,[0]!Qualifier,COLUMN(V117)-4,FALSE),BG117))</f>
        <v/>
      </c>
      <c r="W117" s="187" t="str">
        <f>IF(BH117="","",IF($Z$3="text",VLOOKUP('Assigned, unpublished Codes'!BH117,[0]!Qualifier,COLUMN(W117)-4,FALSE),BH117))</f>
        <v/>
      </c>
      <c r="X117" s="187" t="str">
        <f>IF(BI117="","",IF($Z$3="text",VLOOKUP('Assigned, unpublished Codes'!BI117,[0]!Qualifier,COLUMN(X117)-4,FALSE),BI117))</f>
        <v/>
      </c>
      <c r="Y117" s="456" t="str">
        <f t="shared" si="181"/>
        <v/>
      </c>
      <c r="Z117" s="300" t="str">
        <f t="shared" si="200"/>
        <v/>
      </c>
      <c r="AA117" s="376"/>
      <c r="AB117" s="386"/>
      <c r="AC117" s="22"/>
      <c r="AD117" s="22" t="str">
        <f>IF(AH117="",IF(AG117="------------------","",IF(ISERROR(VLOOKUP(AG117,'Codes published on the homepage'!SpezEingetr,2,FALSE)),"neue Spezif.","s.Prod.: "&amp;RIGHT("00000"&amp;VLOOKUP(AG117,'Codes published on the homepage'!SpezEingetr,2,FALSE),6))),"Spez s.ob "&amp;AH117)</f>
        <v/>
      </c>
      <c r="AE117" s="190" t="str">
        <f t="shared" si="189"/>
        <v/>
      </c>
      <c r="AF117" s="191" t="str">
        <f>IF(AD117="","",IF(LEFT(AD117,9)="neue Spez",IF(ISERROR(VLOOKUP(AE117,'Codes published on the homepage'!$Z$26:$Z$805,1,FALSE)),"OK","PC Falsch"),"Falsch"))</f>
        <v/>
      </c>
      <c r="AG117" s="192" t="str">
        <f t="shared" si="184"/>
        <v>------------------</v>
      </c>
      <c r="AH117" s="189" t="str">
        <f>IF(AG117="------------------","",IF(ISERROR(VLOOKUP(AG117,AG$5:AL116,1,FALSE)),"","= Zeile "&amp;(VLOOKUP(AG117,AG$5:AL116,6,FALSE)+5)))</f>
        <v/>
      </c>
      <c r="AI117" s="349" t="str">
        <f>IF(Y117="","",IF(ISERROR(VLOOKUP(TEXT(Y117,"000000"),eingetragenePC,1,FALSE)),IF(ISNUMBER(VLOOKUP(Y119,Y$4:Y116,1,FALSE)),"Nr.s.oben","ok"),"Nr.eingetragen"))</f>
        <v/>
      </c>
      <c r="AL117" s="162" t="e">
        <f t="shared" si="188"/>
        <v>#VALUE!</v>
      </c>
      <c r="AM117" s="29">
        <f t="shared" ca="1" si="190"/>
        <v>13</v>
      </c>
      <c r="AN117" s="303" t="str">
        <f t="shared" ca="1" si="191"/>
        <v/>
      </c>
      <c r="AO117" s="291"/>
      <c r="AP117" s="90"/>
      <c r="AQ117" s="292"/>
      <c r="AR117" s="292"/>
      <c r="AS117" s="292"/>
      <c r="AT117" s="292"/>
      <c r="AU117" s="292"/>
      <c r="AV117" s="292"/>
      <c r="AW117" s="292"/>
      <c r="AX117" s="292"/>
      <c r="AY117" s="292"/>
      <c r="AZ117" s="292"/>
      <c r="BA117" s="292"/>
      <c r="BB117" s="292"/>
      <c r="BC117" s="292"/>
      <c r="BD117" s="292"/>
      <c r="BE117" s="292"/>
      <c r="BF117" s="292"/>
      <c r="BG117" s="292"/>
      <c r="BH117" s="292"/>
      <c r="BI117" s="292"/>
      <c r="BJ117" s="289"/>
      <c r="BK117" s="294"/>
      <c r="BL117" s="295"/>
    </row>
    <row r="118" spans="1:64" x14ac:dyDescent="0.3">
      <c r="A118" s="203" t="str">
        <f t="shared" si="198"/>
        <v/>
      </c>
      <c r="B118" s="301" t="str">
        <f t="shared" si="199"/>
        <v/>
      </c>
      <c r="C118" s="15"/>
      <c r="D118" s="15"/>
      <c r="E118" s="15"/>
      <c r="F118" s="186" t="str">
        <f>IF(AQ118="","",IF($Z$3="text",VLOOKUP('Assigned, unpublished Codes'!AQ118,[0]!Qualifier,COLUMN(F118)-4,FALSE),AQ118))</f>
        <v/>
      </c>
      <c r="G118" s="187" t="str">
        <f>IF(AR118="","",IF($Z$3="text",VLOOKUP('Assigned, unpublished Codes'!AR118,[0]!Qualifier,COLUMN(G118)-4,FALSE),AR118))</f>
        <v/>
      </c>
      <c r="H118" s="187" t="str">
        <f>IF(AS118="","",IF($Z$3="text",VLOOKUP('Assigned, unpublished Codes'!AS118,[0]!Qualifier,COLUMN(H118)-4,FALSE),AS118))</f>
        <v/>
      </c>
      <c r="I118" s="187" t="str">
        <f>IF(AT118="","",IF($Z$3="text",VLOOKUP('Assigned, unpublished Codes'!AT118,[0]!Qualifier,COLUMN(I118)-4,FALSE),AT118))</f>
        <v/>
      </c>
      <c r="J118" s="187" t="str">
        <f>IF(AU118="","",IF($Z$3="text",VLOOKUP('Assigned, unpublished Codes'!AU118,[0]!Qualifier,COLUMN(J118)-4,FALSE),AU118))</f>
        <v/>
      </c>
      <c r="K118" s="187" t="str">
        <f>IF(AV118="","",IF($Z$3="text",VLOOKUP('Assigned, unpublished Codes'!AV118,[0]!Qualifier,COLUMN(K118)-4,FALSE),AV118))</f>
        <v/>
      </c>
      <c r="L118" s="187" t="str">
        <f>IF(AW118="","",IF($Z$3="text",VLOOKUP('Assigned, unpublished Codes'!AW118,[0]!Qualifier,COLUMN(L118)-4,FALSE),AW118))</f>
        <v/>
      </c>
      <c r="M118" s="187" t="str">
        <f>IF(AX118="","",IF($Z$3="text",VLOOKUP('Assigned, unpublished Codes'!AX118,[0]!Qualifier,COLUMN(M118)-4,FALSE),AX118))</f>
        <v/>
      </c>
      <c r="N118" s="187" t="str">
        <f>IF(AY118="","",IF($Z$3="text",VLOOKUP('Assigned, unpublished Codes'!AY118,[0]!Qualifier,COLUMN(N118)-4,FALSE),AY118))</f>
        <v/>
      </c>
      <c r="O118" s="187" t="str">
        <f>IF(AZ118="","",IF($Z$3="text",VLOOKUP('Assigned, unpublished Codes'!AZ118,[0]!Qualifier,COLUMN(O118)-4,FALSE),AZ118))</f>
        <v/>
      </c>
      <c r="P118" s="187" t="str">
        <f>IF(BA118="","",IF($Z$3="text",VLOOKUP('Assigned, unpublished Codes'!BA118,[0]!Qualifier,COLUMN(P118)-4,FALSE),BA118))</f>
        <v/>
      </c>
      <c r="Q118" s="187" t="str">
        <f>IF(BB118="","",IF($Z$3="text",VLOOKUP('Assigned, unpublished Codes'!BB118,[0]!Qualifier,COLUMN(Q118)-4,FALSE),BB118))</f>
        <v/>
      </c>
      <c r="R118" s="187" t="str">
        <f>IF(BC118="","",IF($Z$3="text",VLOOKUP('Assigned, unpublished Codes'!BC118,[0]!Qualifier,COLUMN(R118)-4,FALSE),BC118))</f>
        <v/>
      </c>
      <c r="S118" s="187" t="str">
        <f>IF(BD118="","",IF($Z$3="text",VLOOKUP('Assigned, unpublished Codes'!BD118,[0]!Qualifier,COLUMN(S118)-4,FALSE),BD118))</f>
        <v/>
      </c>
      <c r="T118" s="187" t="str">
        <f>IF(BE118="","",IF($Z$3="text",VLOOKUP('Assigned, unpublished Codes'!BE118,[0]!Qualifier,COLUMN(T118)-4,FALSE),BE118))</f>
        <v/>
      </c>
      <c r="U118" s="187" t="str">
        <f>IF(BF118="","",IF($Z$3="text",VLOOKUP('Assigned, unpublished Codes'!BF118,[0]!Qualifier,COLUMN(U118)-4,FALSE),BF118))</f>
        <v/>
      </c>
      <c r="V118" s="526" t="str">
        <f>IF(BG118="","",IF($Z$3="text",VLOOKUP('Assigned, unpublished Codes'!BG118,[0]!Qualifier,COLUMN(V118)-4,FALSE),BG118))</f>
        <v/>
      </c>
      <c r="W118" s="187" t="str">
        <f>IF(BH118="","",IF($Z$3="text",VLOOKUP('Assigned, unpublished Codes'!BH118,[0]!Qualifier,COLUMN(W118)-4,FALSE),BH118))</f>
        <v/>
      </c>
      <c r="X118" s="187" t="str">
        <f>IF(BI118="","",IF($Z$3="text",VLOOKUP('Assigned, unpublished Codes'!BI118,[0]!Qualifier,COLUMN(X118)-4,FALSE),BI118))</f>
        <v/>
      </c>
      <c r="Y118" s="456" t="str">
        <f t="shared" ref="Y118:Y181" si="201">IF(BJ118="","",BJ118)</f>
        <v/>
      </c>
      <c r="Z118" s="300" t="str">
        <f t="shared" si="200"/>
        <v/>
      </c>
      <c r="AA118" s="379"/>
      <c r="AB118" s="385"/>
      <c r="AC118" s="27"/>
      <c r="AD118" s="27" t="str">
        <f>IF(AH118="",IF(AG118="------------------","",IF(ISERROR(VLOOKUP(AG118,'Codes published on the homepage'!SpezEingetr,2,FALSE)),"neue Spezif.","s.Prod.: "&amp;RIGHT("00000"&amp;VLOOKUP(AG118,'Codes published on the homepage'!SpezEingetr,2,FALSE),6))),"Spez s.ob "&amp;AH118)</f>
        <v/>
      </c>
      <c r="AE118" s="190" t="str">
        <f t="shared" si="189"/>
        <v/>
      </c>
      <c r="AF118" s="191" t="str">
        <f>IF(AD118="","",IF(LEFT(AD118,9)="neue Spez",IF(ISERROR(VLOOKUP(AE118,'Codes published on the homepage'!$Z$26:$Z$805,1,FALSE)),"OK","PC Falsch"),"Falsch"))</f>
        <v/>
      </c>
      <c r="AG118" s="192" t="str">
        <f t="shared" ref="AG118:AG134" si="202">AQ118&amp;"-"&amp;AR118&amp;"-"&amp;AS118&amp;"-"&amp;AT118&amp;"-"&amp;AU118&amp;"-"&amp;AV118&amp;"-"&amp;AW118&amp;"-"&amp;AX118&amp;"-"&amp;AY118&amp;"-"&amp;AZ118&amp;"-"&amp;BA118&amp;"-"&amp;BB118&amp;"-"&amp;BC118&amp;"-"&amp;BD118&amp;"-"&amp;BE118&amp;"-"&amp;BF118&amp;"-"&amp;BG118&amp;"-"&amp;BH118&amp;"-"&amp;BI118</f>
        <v>------------------</v>
      </c>
      <c r="AH118" s="189" t="str">
        <f>IF(AG118="------------------","",IF(ISERROR(VLOOKUP(AG118,AG$5:AL117,1,FALSE)),"","= Zeile "&amp;(VLOOKUP(AG118,AG$5:AL117,6,FALSE)+5)))</f>
        <v/>
      </c>
      <c r="AI118" s="349" t="str">
        <f>IF(Y118="","",IF(ISERROR(VLOOKUP(TEXT(Y118,"000000"),eingetragenePC,1,FALSE)),IF(ISNUMBER(VLOOKUP(Y120,Y$4:Y117,1,FALSE)),"Nr.s.oben","ok"),"Nr.eingetragen"))</f>
        <v/>
      </c>
      <c r="AL118" s="162" t="e">
        <f t="shared" si="188"/>
        <v>#VALUE!</v>
      </c>
      <c r="AM118" s="29">
        <f t="shared" ca="1" si="190"/>
        <v>13</v>
      </c>
      <c r="AN118" s="303" t="str">
        <f t="shared" ca="1" si="191"/>
        <v/>
      </c>
      <c r="AO118" s="291"/>
      <c r="AP118" s="90"/>
      <c r="AQ118" s="292"/>
      <c r="AR118" s="292"/>
      <c r="AS118" s="292"/>
      <c r="AT118" s="292"/>
      <c r="AU118" s="292"/>
      <c r="AV118" s="292"/>
      <c r="AW118" s="292"/>
      <c r="AX118" s="292"/>
      <c r="AY118" s="292"/>
      <c r="AZ118" s="292"/>
      <c r="BA118" s="292"/>
      <c r="BB118" s="292"/>
      <c r="BC118" s="292"/>
      <c r="BD118" s="292"/>
      <c r="BE118" s="292"/>
      <c r="BF118" s="292"/>
      <c r="BG118" s="292"/>
      <c r="BH118" s="292"/>
      <c r="BI118" s="292"/>
      <c r="BJ118" s="289"/>
      <c r="BK118" s="294"/>
      <c r="BL118" s="295"/>
    </row>
    <row r="119" spans="1:64" x14ac:dyDescent="0.3">
      <c r="A119" s="203" t="str">
        <f t="shared" si="198"/>
        <v/>
      </c>
      <c r="B119" s="301" t="str">
        <f t="shared" si="199"/>
        <v/>
      </c>
      <c r="C119" s="15"/>
      <c r="D119" s="15"/>
      <c r="E119" s="15"/>
      <c r="F119" s="186" t="str">
        <f>IF(AQ119="","",IF($Z$3="text",VLOOKUP('Assigned, unpublished Codes'!AQ119,[0]!Qualifier,COLUMN(F119)-4,FALSE),AQ119))</f>
        <v/>
      </c>
      <c r="G119" s="187" t="str">
        <f>IF(AR119="","",IF($Z$3="text",VLOOKUP('Assigned, unpublished Codes'!AR119,[0]!Qualifier,COLUMN(G119)-4,FALSE),AR119))</f>
        <v/>
      </c>
      <c r="H119" s="187" t="str">
        <f>IF(AS119="","",IF($Z$3="text",VLOOKUP('Assigned, unpublished Codes'!AS119,[0]!Qualifier,COLUMN(H119)-4,FALSE),AS119))</f>
        <v/>
      </c>
      <c r="I119" s="187" t="str">
        <f>IF(AT119="","",IF($Z$3="text",VLOOKUP('Assigned, unpublished Codes'!AT119,[0]!Qualifier,COLUMN(I119)-4,FALSE),AT119))</f>
        <v/>
      </c>
      <c r="J119" s="187" t="str">
        <f>IF(AU119="","",IF($Z$3="text",VLOOKUP('Assigned, unpublished Codes'!AU119,[0]!Qualifier,COLUMN(J119)-4,FALSE),AU119))</f>
        <v/>
      </c>
      <c r="K119" s="187" t="str">
        <f>IF(AV119="","",IF($Z$3="text",VLOOKUP('Assigned, unpublished Codes'!AV119,[0]!Qualifier,COLUMN(K119)-4,FALSE),AV119))</f>
        <v/>
      </c>
      <c r="L119" s="187" t="str">
        <f>IF(AW119="","",IF($Z$3="text",VLOOKUP('Assigned, unpublished Codes'!AW119,[0]!Qualifier,COLUMN(L119)-4,FALSE),AW119))</f>
        <v/>
      </c>
      <c r="M119" s="187" t="str">
        <f>IF(AX119="","",IF($Z$3="text",VLOOKUP('Assigned, unpublished Codes'!AX119,[0]!Qualifier,COLUMN(M119)-4,FALSE),AX119))</f>
        <v/>
      </c>
      <c r="N119" s="187" t="str">
        <f>IF(AY119="","",IF($Z$3="text",VLOOKUP('Assigned, unpublished Codes'!AY119,[0]!Qualifier,COLUMN(N119)-4,FALSE),AY119))</f>
        <v/>
      </c>
      <c r="O119" s="187" t="str">
        <f>IF(AZ119="","",IF($Z$3="text",VLOOKUP('Assigned, unpublished Codes'!AZ119,[0]!Qualifier,COLUMN(O119)-4,FALSE),AZ119))</f>
        <v/>
      </c>
      <c r="P119" s="187" t="str">
        <f>IF(BA119="","",IF($Z$3="text",VLOOKUP('Assigned, unpublished Codes'!BA119,[0]!Qualifier,COLUMN(P119)-4,FALSE),BA119))</f>
        <v/>
      </c>
      <c r="Q119" s="187" t="str">
        <f>IF(BB119="","",IF($Z$3="text",VLOOKUP('Assigned, unpublished Codes'!BB119,[0]!Qualifier,COLUMN(Q119)-4,FALSE),BB119))</f>
        <v/>
      </c>
      <c r="R119" s="187" t="str">
        <f>IF(BC119="","",IF($Z$3="text",VLOOKUP('Assigned, unpublished Codes'!BC119,[0]!Qualifier,COLUMN(R119)-4,FALSE),BC119))</f>
        <v/>
      </c>
      <c r="S119" s="187" t="str">
        <f>IF(BD119="","",IF($Z$3="text",VLOOKUP('Assigned, unpublished Codes'!BD119,[0]!Qualifier,COLUMN(S119)-4,FALSE),BD119))</f>
        <v/>
      </c>
      <c r="T119" s="187" t="str">
        <f>IF(BE119="","",IF($Z$3="text",VLOOKUP('Assigned, unpublished Codes'!BE119,[0]!Qualifier,COLUMN(T119)-4,FALSE),BE119))</f>
        <v/>
      </c>
      <c r="U119" s="187" t="str">
        <f>IF(BF119="","",IF($Z$3="text",VLOOKUP('Assigned, unpublished Codes'!BF119,[0]!Qualifier,COLUMN(U119)-4,FALSE),BF119))</f>
        <v/>
      </c>
      <c r="V119" s="526" t="str">
        <f>IF(BG119="","",IF($Z$3="text",VLOOKUP('Assigned, unpublished Codes'!BG119,[0]!Qualifier,COLUMN(V119)-4,FALSE),BG119))</f>
        <v/>
      </c>
      <c r="W119" s="187" t="str">
        <f>IF(BH119="","",IF($Z$3="text",VLOOKUP('Assigned, unpublished Codes'!BH119,[0]!Qualifier,COLUMN(W119)-4,FALSE),BH119))</f>
        <v/>
      </c>
      <c r="X119" s="187" t="str">
        <f>IF(BI119="","",IF($Z$3="text",VLOOKUP('Assigned, unpublished Codes'!BI119,[0]!Qualifier,COLUMN(X119)-4,FALSE),BI119))</f>
        <v/>
      </c>
      <c r="Y119" s="456" t="str">
        <f t="shared" si="201"/>
        <v/>
      </c>
      <c r="Z119" s="300" t="str">
        <f t="shared" si="200"/>
        <v/>
      </c>
      <c r="AA119" s="379"/>
      <c r="AB119" s="385"/>
      <c r="AC119" s="27"/>
      <c r="AD119" s="27" t="str">
        <f>IF(AH119="",IF(AG119="------------------","",IF(ISERROR(VLOOKUP(AG119,'Codes published on the homepage'!SpezEingetr,2,FALSE)),"neue Spezif.","s.Prod.: "&amp;RIGHT("00000"&amp;VLOOKUP(AG119,'Codes published on the homepage'!SpezEingetr,2,FALSE),6))),"Spez s.ob "&amp;AH119)</f>
        <v/>
      </c>
      <c r="AE119" s="190" t="str">
        <f t="shared" si="189"/>
        <v/>
      </c>
      <c r="AF119" s="191" t="str">
        <f>IF(AD119="","",IF(LEFT(AD119,9)="neue Spez",IF(ISERROR(VLOOKUP(AE119,'Codes published on the homepage'!$Z$26:$Z$805,1,FALSE)),"OK","PC Falsch"),"Falsch"))</f>
        <v/>
      </c>
      <c r="AG119" s="192" t="str">
        <f t="shared" si="202"/>
        <v>------------------</v>
      </c>
      <c r="AH119" s="189" t="str">
        <f>IF(AG119="------------------","",IF(ISERROR(VLOOKUP(AG119,AG$5:AL118,1,FALSE)),"","= Zeile "&amp;(VLOOKUP(AG119,AG$5:AL118,6,FALSE)+5)))</f>
        <v/>
      </c>
      <c r="AI119" s="349" t="str">
        <f>IF(Y119="","",IF(ISERROR(VLOOKUP(TEXT(Y119,"000000"),eingetragenePC,1,FALSE)),IF(ISNUMBER(VLOOKUP(Y121,Y$4:Y118,1,FALSE)),"Nr.s.oben","ok"),"Nr.eingetragen"))</f>
        <v/>
      </c>
      <c r="AL119" s="162" t="e">
        <f t="shared" si="188"/>
        <v>#VALUE!</v>
      </c>
      <c r="AM119" s="29">
        <f t="shared" ca="1" si="190"/>
        <v>13</v>
      </c>
      <c r="AN119" s="303" t="str">
        <f t="shared" ca="1" si="191"/>
        <v/>
      </c>
      <c r="AO119" s="291"/>
      <c r="AP119" s="90"/>
      <c r="AQ119" s="292"/>
      <c r="AR119" s="292"/>
      <c r="AS119" s="292"/>
      <c r="AT119" s="292"/>
      <c r="AU119" s="292"/>
      <c r="AV119" s="292"/>
      <c r="AW119" s="292"/>
      <c r="AX119" s="292"/>
      <c r="AY119" s="292"/>
      <c r="AZ119" s="292"/>
      <c r="BA119" s="292"/>
      <c r="BB119" s="292"/>
      <c r="BC119" s="292"/>
      <c r="BD119" s="292"/>
      <c r="BE119" s="292"/>
      <c r="BF119" s="292"/>
      <c r="BG119" s="292"/>
      <c r="BH119" s="292"/>
      <c r="BI119" s="292"/>
      <c r="BJ119" s="289"/>
      <c r="BK119" s="294"/>
      <c r="BL119" s="295"/>
    </row>
    <row r="120" spans="1:64" x14ac:dyDescent="0.3">
      <c r="A120" s="203" t="str">
        <f t="shared" si="198"/>
        <v/>
      </c>
      <c r="B120" s="301" t="str">
        <f t="shared" si="199"/>
        <v/>
      </c>
      <c r="C120" s="15"/>
      <c r="D120" s="15"/>
      <c r="E120" s="15"/>
      <c r="F120" s="186" t="str">
        <f>IF(AQ120="","",IF($Z$3="text",VLOOKUP('Assigned, unpublished Codes'!AQ120,[0]!Qualifier,COLUMN(F120)-4,FALSE),AQ120))</f>
        <v/>
      </c>
      <c r="G120" s="187" t="str">
        <f>IF(AR120="","",IF($Z$3="text",VLOOKUP('Assigned, unpublished Codes'!AR120,[0]!Qualifier,COLUMN(G120)-4,FALSE),AR120))</f>
        <v/>
      </c>
      <c r="H120" s="187" t="str">
        <f>IF(AS120="","",IF($Z$3="text",VLOOKUP('Assigned, unpublished Codes'!AS120,[0]!Qualifier,COLUMN(H120)-4,FALSE),AS120))</f>
        <v/>
      </c>
      <c r="I120" s="187" t="str">
        <f>IF(AT120="","",IF($Z$3="text",VLOOKUP('Assigned, unpublished Codes'!AT120,[0]!Qualifier,COLUMN(I120)-4,FALSE),AT120))</f>
        <v/>
      </c>
      <c r="J120" s="187" t="str">
        <f>IF(AU120="","",IF($Z$3="text",VLOOKUP('Assigned, unpublished Codes'!AU120,[0]!Qualifier,COLUMN(J120)-4,FALSE),AU120))</f>
        <v/>
      </c>
      <c r="K120" s="187" t="str">
        <f>IF(AV120="","",IF($Z$3="text",VLOOKUP('Assigned, unpublished Codes'!AV120,[0]!Qualifier,COLUMN(K120)-4,FALSE),AV120))</f>
        <v/>
      </c>
      <c r="L120" s="187" t="str">
        <f>IF(AW120="","",IF($Z$3="text",VLOOKUP('Assigned, unpublished Codes'!AW120,[0]!Qualifier,COLUMN(L120)-4,FALSE),AW120))</f>
        <v/>
      </c>
      <c r="M120" s="187" t="str">
        <f>IF(AX120="","",IF($Z$3="text",VLOOKUP('Assigned, unpublished Codes'!AX120,[0]!Qualifier,COLUMN(M120)-4,FALSE),AX120))</f>
        <v/>
      </c>
      <c r="N120" s="187" t="str">
        <f>IF(AY120="","",IF($Z$3="text",VLOOKUP('Assigned, unpublished Codes'!AY120,[0]!Qualifier,COLUMN(N120)-4,FALSE),AY120))</f>
        <v/>
      </c>
      <c r="O120" s="187" t="str">
        <f>IF(AZ120="","",IF($Z$3="text",VLOOKUP('Assigned, unpublished Codes'!AZ120,[0]!Qualifier,COLUMN(O120)-4,FALSE),AZ120))</f>
        <v/>
      </c>
      <c r="P120" s="187" t="str">
        <f>IF(BA120="","",IF($Z$3="text",VLOOKUP('Assigned, unpublished Codes'!BA120,[0]!Qualifier,COLUMN(P120)-4,FALSE),BA120))</f>
        <v/>
      </c>
      <c r="Q120" s="187" t="str">
        <f>IF(BB120="","",IF($Z$3="text",VLOOKUP('Assigned, unpublished Codes'!BB120,[0]!Qualifier,COLUMN(Q120)-4,FALSE),BB120))</f>
        <v/>
      </c>
      <c r="R120" s="187" t="str">
        <f>IF(BC120="","",IF($Z$3="text",VLOOKUP('Assigned, unpublished Codes'!BC120,[0]!Qualifier,COLUMN(R120)-4,FALSE),BC120))</f>
        <v/>
      </c>
      <c r="S120" s="187" t="str">
        <f>IF(BD120="","",IF($Z$3="text",VLOOKUP('Assigned, unpublished Codes'!BD120,[0]!Qualifier,COLUMN(S120)-4,FALSE),BD120))</f>
        <v/>
      </c>
      <c r="T120" s="187" t="str">
        <f>IF(BE120="","",IF($Z$3="text",VLOOKUP('Assigned, unpublished Codes'!BE120,[0]!Qualifier,COLUMN(T120)-4,FALSE),BE120))</f>
        <v/>
      </c>
      <c r="U120" s="187" t="str">
        <f>IF(BF120="","",IF($Z$3="text",VLOOKUP('Assigned, unpublished Codes'!BF120,[0]!Qualifier,COLUMN(U120)-4,FALSE),BF120))</f>
        <v/>
      </c>
      <c r="V120" s="526" t="str">
        <f>IF(BG120="","",IF($Z$3="text",VLOOKUP('Assigned, unpublished Codes'!BG120,[0]!Qualifier,COLUMN(V120)-4,FALSE),BG120))</f>
        <v/>
      </c>
      <c r="W120" s="187" t="str">
        <f>IF(BH120="","",IF($Z$3="text",VLOOKUP('Assigned, unpublished Codes'!BH120,[0]!Qualifier,COLUMN(W120)-4,FALSE),BH120))</f>
        <v/>
      </c>
      <c r="X120" s="187" t="str">
        <f>IF(BI120="","",IF($Z$3="text",VLOOKUP('Assigned, unpublished Codes'!BI120,[0]!Qualifier,COLUMN(X120)-4,FALSE),BI120))</f>
        <v/>
      </c>
      <c r="Y120" s="456" t="str">
        <f t="shared" si="201"/>
        <v/>
      </c>
      <c r="Z120" s="300" t="str">
        <f t="shared" si="200"/>
        <v/>
      </c>
      <c r="AA120" s="376"/>
      <c r="AB120" s="386"/>
      <c r="AC120" s="22"/>
      <c r="AD120" s="22" t="str">
        <f>IF(AH120="",IF(AG120="------------------","",IF(ISERROR(VLOOKUP(AG120,'Codes published on the homepage'!SpezEingetr,2,FALSE)),"neue Spezif.","s.Prod.: "&amp;RIGHT("00000"&amp;VLOOKUP(AG120,'Codes published on the homepage'!SpezEingetr,2,FALSE),6))),"Spez s.ob "&amp;AH120)</f>
        <v/>
      </c>
      <c r="AE120" s="190" t="str">
        <f t="shared" si="189"/>
        <v/>
      </c>
      <c r="AF120" s="191" t="str">
        <f>IF(AD120="","",IF(LEFT(AD120,9)="neue Spez",IF(ISERROR(VLOOKUP(AE120,'Codes published on the homepage'!$Z$26:$Z$805,1,FALSE)),"OK","PC Falsch"),"Falsch"))</f>
        <v/>
      </c>
      <c r="AG120" s="192" t="str">
        <f t="shared" si="202"/>
        <v>------------------</v>
      </c>
      <c r="AH120" s="189" t="str">
        <f>IF(AG120="------------------","",IF(ISERROR(VLOOKUP(AG120,AG$5:AL119,1,FALSE)),"","= Zeile "&amp;(VLOOKUP(AG120,AG$5:AL119,6,FALSE)+5)))</f>
        <v/>
      </c>
      <c r="AI120" s="349" t="str">
        <f>IF(Y120="","",IF(ISERROR(VLOOKUP(TEXT(Y120,"000000"),eingetragenePC,1,FALSE)),IF(ISNUMBER(VLOOKUP(Y122,Y$4:Y119,1,FALSE)),"Nr.s.oben","ok"),"Nr.eingetragen"))</f>
        <v/>
      </c>
      <c r="AL120" s="162" t="e">
        <f t="shared" si="188"/>
        <v>#VALUE!</v>
      </c>
      <c r="AM120" s="29">
        <f t="shared" ca="1" si="190"/>
        <v>13</v>
      </c>
      <c r="AN120" s="303" t="str">
        <f t="shared" ca="1" si="191"/>
        <v/>
      </c>
      <c r="AO120" s="291"/>
      <c r="AP120" s="90"/>
      <c r="AQ120" s="292"/>
      <c r="AR120" s="292"/>
      <c r="AS120" s="292"/>
      <c r="AT120" s="292"/>
      <c r="AU120" s="292"/>
      <c r="AV120" s="292"/>
      <c r="AW120" s="292"/>
      <c r="AX120" s="292"/>
      <c r="AY120" s="292"/>
      <c r="AZ120" s="292"/>
      <c r="BA120" s="292"/>
      <c r="BB120" s="292"/>
      <c r="BC120" s="292"/>
      <c r="BD120" s="292"/>
      <c r="BE120" s="292"/>
      <c r="BF120" s="292"/>
      <c r="BG120" s="292"/>
      <c r="BH120" s="292"/>
      <c r="BI120" s="292"/>
      <c r="BJ120" s="289"/>
      <c r="BK120" s="294"/>
      <c r="BL120" s="295"/>
    </row>
    <row r="121" spans="1:64" x14ac:dyDescent="0.3">
      <c r="A121" s="203" t="str">
        <f t="shared" si="198"/>
        <v/>
      </c>
      <c r="B121" s="301" t="str">
        <f t="shared" si="199"/>
        <v/>
      </c>
      <c r="C121" s="15"/>
      <c r="D121" s="15"/>
      <c r="E121" s="15"/>
      <c r="F121" s="186" t="str">
        <f>IF(AQ121="","",IF($Z$3="text",VLOOKUP('Assigned, unpublished Codes'!AQ121,[0]!Qualifier,COLUMN(F121)-4,FALSE),AQ121))</f>
        <v/>
      </c>
      <c r="G121" s="187" t="str">
        <f>IF(AR121="","",IF($Z$3="text",VLOOKUP('Assigned, unpublished Codes'!AR121,[0]!Qualifier,COLUMN(G121)-4,FALSE),AR121))</f>
        <v/>
      </c>
      <c r="H121" s="187" t="str">
        <f>IF(AS121="","",IF($Z$3="text",VLOOKUP('Assigned, unpublished Codes'!AS121,[0]!Qualifier,COLUMN(H121)-4,FALSE),AS121))</f>
        <v/>
      </c>
      <c r="I121" s="187" t="str">
        <f>IF(AT121="","",IF($Z$3="text",VLOOKUP('Assigned, unpublished Codes'!AT121,[0]!Qualifier,COLUMN(I121)-4,FALSE),AT121))</f>
        <v/>
      </c>
      <c r="J121" s="187" t="str">
        <f>IF(AU121="","",IF($Z$3="text",VLOOKUP('Assigned, unpublished Codes'!AU121,[0]!Qualifier,COLUMN(J121)-4,FALSE),AU121))</f>
        <v/>
      </c>
      <c r="K121" s="187" t="str">
        <f>IF(AV121="","",IF($Z$3="text",VLOOKUP('Assigned, unpublished Codes'!AV121,[0]!Qualifier,COLUMN(K121)-4,FALSE),AV121))</f>
        <v/>
      </c>
      <c r="L121" s="187" t="str">
        <f>IF(AW121="","",IF($Z$3="text",VLOOKUP('Assigned, unpublished Codes'!AW121,[0]!Qualifier,COLUMN(L121)-4,FALSE),AW121))</f>
        <v/>
      </c>
      <c r="M121" s="187" t="str">
        <f>IF(AX121="","",IF($Z$3="text",VLOOKUP('Assigned, unpublished Codes'!AX121,[0]!Qualifier,COLUMN(M121)-4,FALSE),AX121))</f>
        <v/>
      </c>
      <c r="N121" s="187" t="str">
        <f>IF(AY121="","",IF($Z$3="text",VLOOKUP('Assigned, unpublished Codes'!AY121,[0]!Qualifier,COLUMN(N121)-4,FALSE),AY121))</f>
        <v/>
      </c>
      <c r="O121" s="187" t="str">
        <f>IF(AZ121="","",IF($Z$3="text",VLOOKUP('Assigned, unpublished Codes'!AZ121,[0]!Qualifier,COLUMN(O121)-4,FALSE),AZ121))</f>
        <v/>
      </c>
      <c r="P121" s="187" t="str">
        <f>IF(BA121="","",IF($Z$3="text",VLOOKUP('Assigned, unpublished Codes'!BA121,[0]!Qualifier,COLUMN(P121)-4,FALSE),BA121))</f>
        <v/>
      </c>
      <c r="Q121" s="187" t="str">
        <f>IF(BB121="","",IF($Z$3="text",VLOOKUP('Assigned, unpublished Codes'!BB121,[0]!Qualifier,COLUMN(Q121)-4,FALSE),BB121))</f>
        <v/>
      </c>
      <c r="R121" s="187" t="str">
        <f>IF(BC121="","",IF($Z$3="text",VLOOKUP('Assigned, unpublished Codes'!BC121,[0]!Qualifier,COLUMN(R121)-4,FALSE),BC121))</f>
        <v/>
      </c>
      <c r="S121" s="187" t="str">
        <f>IF(BD121="","",IF($Z$3="text",VLOOKUP('Assigned, unpublished Codes'!BD121,[0]!Qualifier,COLUMN(S121)-4,FALSE),BD121))</f>
        <v/>
      </c>
      <c r="T121" s="187" t="str">
        <f>IF(BE121="","",IF($Z$3="text",VLOOKUP('Assigned, unpublished Codes'!BE121,[0]!Qualifier,COLUMN(T121)-4,FALSE),BE121))</f>
        <v/>
      </c>
      <c r="U121" s="187" t="str">
        <f>IF(BF121="","",IF($Z$3="text",VLOOKUP('Assigned, unpublished Codes'!BF121,[0]!Qualifier,COLUMN(U121)-4,FALSE),BF121))</f>
        <v/>
      </c>
      <c r="V121" s="526" t="str">
        <f>IF(BG121="","",IF($Z$3="text",VLOOKUP('Assigned, unpublished Codes'!BG121,[0]!Qualifier,COLUMN(V121)-4,FALSE),BG121))</f>
        <v/>
      </c>
      <c r="W121" s="187" t="str">
        <f>IF(BH121="","",IF($Z$3="text",VLOOKUP('Assigned, unpublished Codes'!BH121,[0]!Qualifier,COLUMN(W121)-4,FALSE),BH121))</f>
        <v/>
      </c>
      <c r="X121" s="187" t="str">
        <f>IF(BI121="","",IF($Z$3="text",VLOOKUP('Assigned, unpublished Codes'!BI121,[0]!Qualifier,COLUMN(X121)-4,FALSE),BI121))</f>
        <v/>
      </c>
      <c r="Y121" s="456" t="str">
        <f t="shared" si="201"/>
        <v/>
      </c>
      <c r="Z121" s="300" t="str">
        <f t="shared" si="200"/>
        <v/>
      </c>
      <c r="AA121" s="376"/>
      <c r="AB121" s="386"/>
      <c r="AC121" s="22"/>
      <c r="AD121" s="22" t="str">
        <f>IF(AH121="",IF(AG121="------------------","",IF(ISERROR(VLOOKUP(AG121,'Codes published on the homepage'!SpezEingetr,2,FALSE)),"neue Spezif.","s.Prod.: "&amp;RIGHT("00000"&amp;VLOOKUP(AG121,'Codes published on the homepage'!SpezEingetr,2,FALSE),6))),"Spez s.ob "&amp;AH121)</f>
        <v/>
      </c>
      <c r="AE121" s="190" t="str">
        <f t="shared" si="189"/>
        <v/>
      </c>
      <c r="AF121" s="191" t="str">
        <f>IF(AD121="","",IF(LEFT(AD121,9)="neue Spez",IF(ISERROR(VLOOKUP(AE121,'Codes published on the homepage'!$Z$26:$Z$805,1,FALSE)),"OK","PC Falsch"),"Falsch"))</f>
        <v/>
      </c>
      <c r="AG121" s="192" t="str">
        <f t="shared" si="202"/>
        <v>------------------</v>
      </c>
      <c r="AH121" s="189" t="str">
        <f>IF(AG121="------------------","",IF(ISERROR(VLOOKUP(AG121,AG$5:AL120,1,FALSE)),"","= Zeile "&amp;(VLOOKUP(AG121,AG$5:AL120,6,FALSE)+5)))</f>
        <v/>
      </c>
      <c r="AI121" s="349" t="str">
        <f>IF(Y121="","",IF(ISERROR(VLOOKUP(TEXT(Y121,"000000"),eingetragenePC,1,FALSE)),IF(ISNUMBER(VLOOKUP(Y123,Y$4:Y120,1,FALSE)),"Nr.s.oben","ok"),"Nr.eingetragen"))</f>
        <v/>
      </c>
      <c r="AL121" s="162" t="e">
        <f t="shared" si="188"/>
        <v>#VALUE!</v>
      </c>
      <c r="AM121" s="29">
        <f t="shared" ca="1" si="190"/>
        <v>13</v>
      </c>
      <c r="AN121" s="303" t="str">
        <f t="shared" ca="1" si="191"/>
        <v/>
      </c>
      <c r="AO121" s="291"/>
      <c r="AP121" s="90"/>
      <c r="AQ121" s="292"/>
      <c r="AR121" s="292"/>
      <c r="AS121" s="292"/>
      <c r="AT121" s="292"/>
      <c r="AU121" s="292"/>
      <c r="AV121" s="292"/>
      <c r="AW121" s="292"/>
      <c r="AX121" s="292"/>
      <c r="AY121" s="292"/>
      <c r="AZ121" s="292"/>
      <c r="BA121" s="292"/>
      <c r="BB121" s="292"/>
      <c r="BC121" s="292"/>
      <c r="BD121" s="292"/>
      <c r="BE121" s="292"/>
      <c r="BF121" s="292"/>
      <c r="BG121" s="292"/>
      <c r="BH121" s="292"/>
      <c r="BI121" s="292"/>
      <c r="BJ121" s="289"/>
      <c r="BK121" s="294"/>
      <c r="BL121" s="295"/>
    </row>
    <row r="122" spans="1:64" x14ac:dyDescent="0.3">
      <c r="A122" s="203" t="str">
        <f t="shared" si="198"/>
        <v/>
      </c>
      <c r="B122" s="301" t="str">
        <f t="shared" si="199"/>
        <v/>
      </c>
      <c r="C122" s="15"/>
      <c r="D122" s="15"/>
      <c r="E122" s="15"/>
      <c r="F122" s="186" t="str">
        <f>IF(AQ122="","",IF($Z$3="text",VLOOKUP('Assigned, unpublished Codes'!AQ122,[0]!Qualifier,COLUMN(F122)-4,FALSE),AQ122))</f>
        <v/>
      </c>
      <c r="G122" s="187" t="str">
        <f>IF(AR122="","",IF($Z$3="text",VLOOKUP('Assigned, unpublished Codes'!AR122,[0]!Qualifier,COLUMN(G122)-4,FALSE),AR122))</f>
        <v/>
      </c>
      <c r="H122" s="187" t="str">
        <f>IF(AS122="","",IF($Z$3="text",VLOOKUP('Assigned, unpublished Codes'!AS122,[0]!Qualifier,COLUMN(H122)-4,FALSE),AS122))</f>
        <v/>
      </c>
      <c r="I122" s="187" t="str">
        <f>IF(AT122="","",IF($Z$3="text",VLOOKUP('Assigned, unpublished Codes'!AT122,[0]!Qualifier,COLUMN(I122)-4,FALSE),AT122))</f>
        <v/>
      </c>
      <c r="J122" s="187" t="str">
        <f>IF(AU122="","",IF($Z$3="text",VLOOKUP('Assigned, unpublished Codes'!AU122,[0]!Qualifier,COLUMN(J122)-4,FALSE),AU122))</f>
        <v/>
      </c>
      <c r="K122" s="187" t="str">
        <f>IF(AV122="","",IF($Z$3="text",VLOOKUP('Assigned, unpublished Codes'!AV122,[0]!Qualifier,COLUMN(K122)-4,FALSE),AV122))</f>
        <v/>
      </c>
      <c r="L122" s="187" t="str">
        <f>IF(AW122="","",IF($Z$3="text",VLOOKUP('Assigned, unpublished Codes'!AW122,[0]!Qualifier,COLUMN(L122)-4,FALSE),AW122))</f>
        <v/>
      </c>
      <c r="M122" s="187" t="str">
        <f>IF(AX122="","",IF($Z$3="text",VLOOKUP('Assigned, unpublished Codes'!AX122,[0]!Qualifier,COLUMN(M122)-4,FALSE),AX122))</f>
        <v/>
      </c>
      <c r="N122" s="187" t="str">
        <f>IF(AY122="","",IF($Z$3="text",VLOOKUP('Assigned, unpublished Codes'!AY122,[0]!Qualifier,COLUMN(N122)-4,FALSE),AY122))</f>
        <v/>
      </c>
      <c r="O122" s="187" t="str">
        <f>IF(AZ122="","",IF($Z$3="text",VLOOKUP('Assigned, unpublished Codes'!AZ122,[0]!Qualifier,COLUMN(O122)-4,FALSE),AZ122))</f>
        <v/>
      </c>
      <c r="P122" s="187" t="str">
        <f>IF(BA122="","",IF($Z$3="text",VLOOKUP('Assigned, unpublished Codes'!BA122,[0]!Qualifier,COLUMN(P122)-4,FALSE),BA122))</f>
        <v/>
      </c>
      <c r="Q122" s="187" t="str">
        <f>IF(BB122="","",IF($Z$3="text",VLOOKUP('Assigned, unpublished Codes'!BB122,[0]!Qualifier,COLUMN(Q122)-4,FALSE),BB122))</f>
        <v/>
      </c>
      <c r="R122" s="187" t="str">
        <f>IF(BC122="","",IF($Z$3="text",VLOOKUP('Assigned, unpublished Codes'!BC122,[0]!Qualifier,COLUMN(R122)-4,FALSE),BC122))</f>
        <v/>
      </c>
      <c r="S122" s="187" t="str">
        <f>IF(BD122="","",IF($Z$3="text",VLOOKUP('Assigned, unpublished Codes'!BD122,[0]!Qualifier,COLUMN(S122)-4,FALSE),BD122))</f>
        <v/>
      </c>
      <c r="T122" s="187" t="str">
        <f>IF(BE122="","",IF($Z$3="text",VLOOKUP('Assigned, unpublished Codes'!BE122,[0]!Qualifier,COLUMN(T122)-4,FALSE),BE122))</f>
        <v/>
      </c>
      <c r="U122" s="187" t="str">
        <f>IF(BF122="","",IF($Z$3="text",VLOOKUP('Assigned, unpublished Codes'!BF122,[0]!Qualifier,COLUMN(U122)-4,FALSE),BF122))</f>
        <v/>
      </c>
      <c r="V122" s="526" t="str">
        <f>IF(BG122="","",IF($Z$3="text",VLOOKUP('Assigned, unpublished Codes'!BG122,[0]!Qualifier,COLUMN(V122)-4,FALSE),BG122))</f>
        <v/>
      </c>
      <c r="W122" s="187" t="str">
        <f>IF(BH122="","",IF($Z$3="text",VLOOKUP('Assigned, unpublished Codes'!BH122,[0]!Qualifier,COLUMN(W122)-4,FALSE),BH122))</f>
        <v/>
      </c>
      <c r="X122" s="187" t="str">
        <f>IF(BI122="","",IF($Z$3="text",VLOOKUP('Assigned, unpublished Codes'!BI122,[0]!Qualifier,COLUMN(X122)-4,FALSE),BI122))</f>
        <v/>
      </c>
      <c r="Y122" s="456" t="str">
        <f t="shared" si="201"/>
        <v/>
      </c>
      <c r="Z122" s="300" t="str">
        <f t="shared" si="200"/>
        <v/>
      </c>
      <c r="AA122" s="375"/>
      <c r="AB122" s="387"/>
      <c r="AC122" s="26"/>
      <c r="AD122" s="26" t="str">
        <f>IF(AH122="",IF(AG122="------------------","",IF(ISERROR(VLOOKUP(AG122,'Codes published on the homepage'!SpezEingetr,2,FALSE)),"neue Spezif.","s.Prod.: "&amp;RIGHT("00000"&amp;VLOOKUP(AG122,'Codes published on the homepage'!SpezEingetr,2,FALSE),6))),"Spez s.ob "&amp;AH122)</f>
        <v/>
      </c>
      <c r="AE122" s="190" t="str">
        <f t="shared" si="189"/>
        <v/>
      </c>
      <c r="AF122" s="191" t="str">
        <f>IF(AD122="","",IF(LEFT(AD122,9)="neue Spez",IF(ISERROR(VLOOKUP(AE122,'Codes published on the homepage'!$Z$26:$Z$805,1,FALSE)),"OK","PC Falsch"),"Falsch"))</f>
        <v/>
      </c>
      <c r="AG122" s="192" t="str">
        <f t="shared" si="202"/>
        <v>------------------</v>
      </c>
      <c r="AH122" s="189" t="str">
        <f>IF(AG122="------------------","",IF(ISERROR(VLOOKUP(AG122,AG$5:AL121,1,FALSE)),"","= Zeile "&amp;(VLOOKUP(AG122,AG$5:AL121,6,FALSE)+5)))</f>
        <v/>
      </c>
      <c r="AI122" s="349" t="str">
        <f>IF(Y122="","",IF(ISERROR(VLOOKUP(TEXT(Y122,"000000"),eingetragenePC,1,FALSE)),IF(ISNUMBER(VLOOKUP(Y124,Y$4:Y121,1,FALSE)),"Nr.s.oben","ok"),"Nr.eingetragen"))</f>
        <v/>
      </c>
      <c r="AL122" s="162" t="e">
        <f t="shared" si="188"/>
        <v>#VALUE!</v>
      </c>
      <c r="AM122" s="29">
        <f t="shared" ca="1" si="190"/>
        <v>13</v>
      </c>
      <c r="AN122" s="303" t="str">
        <f t="shared" ca="1" si="191"/>
        <v/>
      </c>
      <c r="AO122" s="291"/>
      <c r="AP122" s="90"/>
      <c r="AQ122" s="292"/>
      <c r="AR122" s="292"/>
      <c r="AS122" s="292"/>
      <c r="AT122" s="292"/>
      <c r="AU122" s="292"/>
      <c r="AV122" s="292"/>
      <c r="AW122" s="292"/>
      <c r="AX122" s="292"/>
      <c r="AY122" s="292"/>
      <c r="AZ122" s="292"/>
      <c r="BA122" s="292"/>
      <c r="BB122" s="292"/>
      <c r="BC122" s="292"/>
      <c r="BD122" s="292"/>
      <c r="BE122" s="292"/>
      <c r="BF122" s="292"/>
      <c r="BG122" s="292"/>
      <c r="BH122" s="292"/>
      <c r="BI122" s="292"/>
      <c r="BJ122" s="289"/>
      <c r="BK122" s="294"/>
      <c r="BL122" s="295"/>
    </row>
    <row r="123" spans="1:64" x14ac:dyDescent="0.3">
      <c r="A123" s="203" t="str">
        <f t="shared" si="198"/>
        <v/>
      </c>
      <c r="B123" s="301" t="str">
        <f t="shared" si="199"/>
        <v/>
      </c>
      <c r="C123" s="15"/>
      <c r="D123" s="15"/>
      <c r="E123" s="15"/>
      <c r="F123" s="186" t="str">
        <f>IF(AQ123="","",IF($Z$3="text",VLOOKUP('Assigned, unpublished Codes'!AQ123,[0]!Qualifier,COLUMN(F123)-4,FALSE),AQ123))</f>
        <v/>
      </c>
      <c r="G123" s="187" t="str">
        <f>IF(AR123="","",IF($Z$3="text",VLOOKUP('Assigned, unpublished Codes'!AR123,[0]!Qualifier,COLUMN(G123)-4,FALSE),AR123))</f>
        <v/>
      </c>
      <c r="H123" s="187" t="str">
        <f>IF(AS123="","",IF($Z$3="text",VLOOKUP('Assigned, unpublished Codes'!AS123,[0]!Qualifier,COLUMN(H123)-4,FALSE),AS123))</f>
        <v/>
      </c>
      <c r="I123" s="187" t="str">
        <f>IF(AT123="","",IF($Z$3="text",VLOOKUP('Assigned, unpublished Codes'!AT123,[0]!Qualifier,COLUMN(I123)-4,FALSE),AT123))</f>
        <v/>
      </c>
      <c r="J123" s="187" t="str">
        <f>IF(AU123="","",IF($Z$3="text",VLOOKUP('Assigned, unpublished Codes'!AU123,[0]!Qualifier,COLUMN(J123)-4,FALSE),AU123))</f>
        <v/>
      </c>
      <c r="K123" s="187" t="str">
        <f>IF(AV123="","",IF($Z$3="text",VLOOKUP('Assigned, unpublished Codes'!AV123,[0]!Qualifier,COLUMN(K123)-4,FALSE),AV123))</f>
        <v/>
      </c>
      <c r="L123" s="187" t="str">
        <f>IF(AW123="","",IF($Z$3="text",VLOOKUP('Assigned, unpublished Codes'!AW123,[0]!Qualifier,COLUMN(L123)-4,FALSE),AW123))</f>
        <v/>
      </c>
      <c r="M123" s="187" t="str">
        <f>IF(AX123="","",IF($Z$3="text",VLOOKUP('Assigned, unpublished Codes'!AX123,[0]!Qualifier,COLUMN(M123)-4,FALSE),AX123))</f>
        <v/>
      </c>
      <c r="N123" s="187" t="str">
        <f>IF(AY123="","",IF($Z$3="text",VLOOKUP('Assigned, unpublished Codes'!AY123,[0]!Qualifier,COLUMN(N123)-4,FALSE),AY123))</f>
        <v/>
      </c>
      <c r="O123" s="187" t="str">
        <f>IF(AZ123="","",IF($Z$3="text",VLOOKUP('Assigned, unpublished Codes'!AZ123,[0]!Qualifier,COLUMN(O123)-4,FALSE),AZ123))</f>
        <v/>
      </c>
      <c r="P123" s="187" t="str">
        <f>IF(BA123="","",IF($Z$3="text",VLOOKUP('Assigned, unpublished Codes'!BA123,[0]!Qualifier,COLUMN(P123)-4,FALSE),BA123))</f>
        <v/>
      </c>
      <c r="Q123" s="187" t="str">
        <f>IF(BB123="","",IF($Z$3="text",VLOOKUP('Assigned, unpublished Codes'!BB123,[0]!Qualifier,COLUMN(Q123)-4,FALSE),BB123))</f>
        <v/>
      </c>
      <c r="R123" s="187" t="str">
        <f>IF(BC123="","",IF($Z$3="text",VLOOKUP('Assigned, unpublished Codes'!BC123,[0]!Qualifier,COLUMN(R123)-4,FALSE),BC123))</f>
        <v/>
      </c>
      <c r="S123" s="187" t="str">
        <f>IF(BD123="","",IF($Z$3="text",VLOOKUP('Assigned, unpublished Codes'!BD123,[0]!Qualifier,COLUMN(S123)-4,FALSE),BD123))</f>
        <v/>
      </c>
      <c r="T123" s="187" t="str">
        <f>IF(BE123="","",IF($Z$3="text",VLOOKUP('Assigned, unpublished Codes'!BE123,[0]!Qualifier,COLUMN(T123)-4,FALSE),BE123))</f>
        <v/>
      </c>
      <c r="U123" s="187" t="str">
        <f>IF(BF123="","",IF($Z$3="text",VLOOKUP('Assigned, unpublished Codes'!BF123,[0]!Qualifier,COLUMN(U123)-4,FALSE),BF123))</f>
        <v/>
      </c>
      <c r="V123" s="526" t="str">
        <f>IF(BG123="","",IF($Z$3="text",VLOOKUP('Assigned, unpublished Codes'!BG123,[0]!Qualifier,COLUMN(V123)-4,FALSE),BG123))</f>
        <v/>
      </c>
      <c r="W123" s="187" t="str">
        <f>IF(BH123="","",IF($Z$3="text",VLOOKUP('Assigned, unpublished Codes'!BH123,[0]!Qualifier,COLUMN(W123)-4,FALSE),BH123))</f>
        <v/>
      </c>
      <c r="X123" s="187" t="str">
        <f>IF(BI123="","",IF($Z$3="text",VLOOKUP('Assigned, unpublished Codes'!BI123,[0]!Qualifier,COLUMN(X123)-4,FALSE),BI123))</f>
        <v/>
      </c>
      <c r="Y123" s="456" t="str">
        <f t="shared" si="201"/>
        <v/>
      </c>
      <c r="Z123" s="300" t="str">
        <f t="shared" si="200"/>
        <v/>
      </c>
      <c r="AA123" s="376"/>
      <c r="AB123" s="386"/>
      <c r="AC123" s="22"/>
      <c r="AD123" s="22" t="str">
        <f>IF(AH123="",IF(AG123="------------------","",IF(ISERROR(VLOOKUP(AG123,'Codes published on the homepage'!SpezEingetr,2,FALSE)),"neue Spezif.","s.Prod.: "&amp;RIGHT("00000"&amp;VLOOKUP(AG123,'Codes published on the homepage'!SpezEingetr,2,FALSE),6))),"Spez s.ob "&amp;AH123)</f>
        <v/>
      </c>
      <c r="AE123" s="190" t="str">
        <f t="shared" si="189"/>
        <v/>
      </c>
      <c r="AF123" s="191" t="str">
        <f>IF(AD123="","",IF(LEFT(AD123,9)="neue Spez",IF(ISERROR(VLOOKUP(AE123,'Codes published on the homepage'!$Z$26:$Z$805,1,FALSE)),"OK","PC Falsch"),"Falsch"))</f>
        <v/>
      </c>
      <c r="AG123" s="192" t="str">
        <f t="shared" si="202"/>
        <v>------------------</v>
      </c>
      <c r="AH123" s="189" t="str">
        <f>IF(AG123="------------------","",IF(ISERROR(VLOOKUP(AG123,AG$5:AL122,1,FALSE)),"","= Zeile "&amp;(VLOOKUP(AG123,AG$5:AL122,6,FALSE)+5)))</f>
        <v/>
      </c>
      <c r="AI123" s="349" t="str">
        <f>IF(Y123="","",IF(ISERROR(VLOOKUP(TEXT(Y123,"000000"),eingetragenePC,1,FALSE)),IF(ISNUMBER(VLOOKUP(Y125,Y$4:Y122,1,FALSE)),"Nr.s.oben","ok"),"Nr.eingetragen"))</f>
        <v/>
      </c>
      <c r="AL123" s="162" t="e">
        <f t="shared" si="188"/>
        <v>#VALUE!</v>
      </c>
      <c r="AM123" s="29">
        <f t="shared" ca="1" si="190"/>
        <v>13</v>
      </c>
      <c r="AN123" s="303" t="str">
        <f t="shared" ca="1" si="191"/>
        <v/>
      </c>
      <c r="AO123" s="291"/>
      <c r="AP123" s="90"/>
      <c r="AQ123" s="292"/>
      <c r="AR123" s="292"/>
      <c r="AS123" s="292"/>
      <c r="AT123" s="292"/>
      <c r="AU123" s="292"/>
      <c r="AV123" s="292"/>
      <c r="AW123" s="292"/>
      <c r="AX123" s="292"/>
      <c r="AY123" s="292"/>
      <c r="AZ123" s="292"/>
      <c r="BA123" s="292"/>
      <c r="BB123" s="292"/>
      <c r="BC123" s="292"/>
      <c r="BD123" s="292"/>
      <c r="BE123" s="292"/>
      <c r="BF123" s="292"/>
      <c r="BG123" s="292"/>
      <c r="BH123" s="292"/>
      <c r="BI123" s="292"/>
      <c r="BJ123" s="289"/>
      <c r="BK123" s="294"/>
      <c r="BL123" s="295"/>
    </row>
    <row r="124" spans="1:64" x14ac:dyDescent="0.3">
      <c r="A124" s="203" t="str">
        <f t="shared" si="198"/>
        <v/>
      </c>
      <c r="B124" s="301" t="str">
        <f t="shared" si="199"/>
        <v/>
      </c>
      <c r="C124" s="15"/>
      <c r="D124" s="15"/>
      <c r="E124" s="15"/>
      <c r="F124" s="186" t="str">
        <f>IF(AQ124="","",IF($Z$3="text",VLOOKUP('Assigned, unpublished Codes'!AQ124,[0]!Qualifier,COLUMN(F124)-4,FALSE),AQ124))</f>
        <v/>
      </c>
      <c r="G124" s="187" t="str">
        <f>IF(AR124="","",IF($Z$3="text",VLOOKUP('Assigned, unpublished Codes'!AR124,[0]!Qualifier,COLUMN(G124)-4,FALSE),AR124))</f>
        <v/>
      </c>
      <c r="H124" s="187" t="str">
        <f>IF(AS124="","",IF($Z$3="text",VLOOKUP('Assigned, unpublished Codes'!AS124,[0]!Qualifier,COLUMN(H124)-4,FALSE),AS124))</f>
        <v/>
      </c>
      <c r="I124" s="187" t="str">
        <f>IF(AT124="","",IF($Z$3="text",VLOOKUP('Assigned, unpublished Codes'!AT124,[0]!Qualifier,COLUMN(I124)-4,FALSE),AT124))</f>
        <v/>
      </c>
      <c r="J124" s="187" t="str">
        <f>IF(AU124="","",IF($Z$3="text",VLOOKUP('Assigned, unpublished Codes'!AU124,[0]!Qualifier,COLUMN(J124)-4,FALSE),AU124))</f>
        <v/>
      </c>
      <c r="K124" s="187" t="str">
        <f>IF(AV124="","",IF($Z$3="text",VLOOKUP('Assigned, unpublished Codes'!AV124,[0]!Qualifier,COLUMN(K124)-4,FALSE),AV124))</f>
        <v/>
      </c>
      <c r="L124" s="187" t="str">
        <f>IF(AW124="","",IF($Z$3="text",VLOOKUP('Assigned, unpublished Codes'!AW124,[0]!Qualifier,COLUMN(L124)-4,FALSE),AW124))</f>
        <v/>
      </c>
      <c r="M124" s="187" t="str">
        <f>IF(AX124="","",IF($Z$3="text",VLOOKUP('Assigned, unpublished Codes'!AX124,[0]!Qualifier,COLUMN(M124)-4,FALSE),AX124))</f>
        <v/>
      </c>
      <c r="N124" s="187" t="str">
        <f>IF(AY124="","",IF($Z$3="text",VLOOKUP('Assigned, unpublished Codes'!AY124,[0]!Qualifier,COLUMN(N124)-4,FALSE),AY124))</f>
        <v/>
      </c>
      <c r="O124" s="187" t="str">
        <f>IF(AZ124="","",IF($Z$3="text",VLOOKUP('Assigned, unpublished Codes'!AZ124,[0]!Qualifier,COLUMN(O124)-4,FALSE),AZ124))</f>
        <v/>
      </c>
      <c r="P124" s="187" t="str">
        <f>IF(BA124="","",IF($Z$3="text",VLOOKUP('Assigned, unpublished Codes'!BA124,[0]!Qualifier,COLUMN(P124)-4,FALSE),BA124))</f>
        <v/>
      </c>
      <c r="Q124" s="187" t="str">
        <f>IF(BB124="","",IF($Z$3="text",VLOOKUP('Assigned, unpublished Codes'!BB124,[0]!Qualifier,COLUMN(Q124)-4,FALSE),BB124))</f>
        <v/>
      </c>
      <c r="R124" s="187" t="str">
        <f>IF(BC124="","",IF($Z$3="text",VLOOKUP('Assigned, unpublished Codes'!BC124,[0]!Qualifier,COLUMN(R124)-4,FALSE),BC124))</f>
        <v/>
      </c>
      <c r="S124" s="187" t="str">
        <f>IF(BD124="","",IF($Z$3="text",VLOOKUP('Assigned, unpublished Codes'!BD124,[0]!Qualifier,COLUMN(S124)-4,FALSE),BD124))</f>
        <v/>
      </c>
      <c r="T124" s="187" t="str">
        <f>IF(BE124="","",IF($Z$3="text",VLOOKUP('Assigned, unpublished Codes'!BE124,[0]!Qualifier,COLUMN(T124)-4,FALSE),BE124))</f>
        <v/>
      </c>
      <c r="U124" s="187" t="str">
        <f>IF(BF124="","",IF($Z$3="text",VLOOKUP('Assigned, unpublished Codes'!BF124,[0]!Qualifier,COLUMN(U124)-4,FALSE),BF124))</f>
        <v/>
      </c>
      <c r="V124" s="526" t="str">
        <f>IF(BG124="","",IF($Z$3="text",VLOOKUP('Assigned, unpublished Codes'!BG124,[0]!Qualifier,COLUMN(V124)-4,FALSE),BG124))</f>
        <v/>
      </c>
      <c r="W124" s="187" t="str">
        <f>IF(BH124="","",IF($Z$3="text",VLOOKUP('Assigned, unpublished Codes'!BH124,[0]!Qualifier,COLUMN(W124)-4,FALSE),BH124))</f>
        <v/>
      </c>
      <c r="X124" s="187" t="str">
        <f>IF(BI124="","",IF($Z$3="text",VLOOKUP('Assigned, unpublished Codes'!BI124,[0]!Qualifier,COLUMN(X124)-4,FALSE),BI124))</f>
        <v/>
      </c>
      <c r="Y124" s="456" t="str">
        <f t="shared" si="201"/>
        <v/>
      </c>
      <c r="Z124" s="300" t="str">
        <f t="shared" si="200"/>
        <v/>
      </c>
      <c r="AA124" s="376"/>
      <c r="AB124" s="386"/>
      <c r="AC124" s="22"/>
      <c r="AD124" s="22" t="str">
        <f>IF(AH124="",IF(AG124="------------------","",IF(ISERROR(VLOOKUP(AG124,'Codes published on the homepage'!SpezEingetr,2,FALSE)),"neue Spezif.","s.Prod.: "&amp;RIGHT("00000"&amp;VLOOKUP(AG124,'Codes published on the homepage'!SpezEingetr,2,FALSE),6))),"Spez s.ob "&amp;AH124)</f>
        <v/>
      </c>
      <c r="AE124" s="190" t="str">
        <f t="shared" si="189"/>
        <v/>
      </c>
      <c r="AF124" s="191" t="str">
        <f>IF(AD124="","",IF(LEFT(AD124,9)="neue Spez",IF(ISERROR(VLOOKUP(AE124,'Codes published on the homepage'!$Z$26:$Z$805,1,FALSE)),"OK","PC Falsch"),"Falsch"))</f>
        <v/>
      </c>
      <c r="AG124" s="192" t="str">
        <f t="shared" si="202"/>
        <v>------------------</v>
      </c>
      <c r="AH124" s="189" t="str">
        <f>IF(AG124="------------------","",IF(ISERROR(VLOOKUP(AG124,AG$5:AL123,1,FALSE)),"","= Zeile "&amp;(VLOOKUP(AG124,AG$5:AL123,6,FALSE)+5)))</f>
        <v/>
      </c>
      <c r="AI124" s="349" t="str">
        <f>IF(Y124="","",IF(ISERROR(VLOOKUP(TEXT(Y124,"000000"),eingetragenePC,1,FALSE)),IF(ISNUMBER(VLOOKUP(Y126,Y$4:Y123,1,FALSE)),"Nr.s.oben","ok"),"Nr.eingetragen"))</f>
        <v/>
      </c>
      <c r="AL124" s="162" t="e">
        <f t="shared" si="188"/>
        <v>#VALUE!</v>
      </c>
      <c r="AM124" s="29">
        <f t="shared" ca="1" si="190"/>
        <v>13</v>
      </c>
      <c r="AN124" s="303" t="str">
        <f t="shared" ca="1" si="191"/>
        <v/>
      </c>
      <c r="AO124" s="291"/>
      <c r="AP124" s="90"/>
      <c r="AQ124" s="292"/>
      <c r="AR124" s="292"/>
      <c r="AS124" s="292"/>
      <c r="AT124" s="292"/>
      <c r="AU124" s="292"/>
      <c r="AV124" s="292"/>
      <c r="AW124" s="292"/>
      <c r="AX124" s="292"/>
      <c r="AY124" s="292"/>
      <c r="AZ124" s="292"/>
      <c r="BA124" s="292"/>
      <c r="BB124" s="292"/>
      <c r="BC124" s="292"/>
      <c r="BD124" s="292"/>
      <c r="BE124" s="292"/>
      <c r="BF124" s="292"/>
      <c r="BG124" s="292"/>
      <c r="BH124" s="292"/>
      <c r="BI124" s="292"/>
      <c r="BJ124" s="289"/>
      <c r="BK124" s="294"/>
      <c r="BL124" s="295"/>
    </row>
    <row r="125" spans="1:64" x14ac:dyDescent="0.3">
      <c r="A125" s="203" t="str">
        <f t="shared" si="198"/>
        <v/>
      </c>
      <c r="B125" s="301" t="str">
        <f t="shared" si="199"/>
        <v/>
      </c>
      <c r="C125" s="15"/>
      <c r="D125" s="15"/>
      <c r="E125" s="15"/>
      <c r="F125" s="186" t="str">
        <f>IF(AQ125="","",IF($Z$3="text",VLOOKUP('Assigned, unpublished Codes'!AQ125,[0]!Qualifier,COLUMN(F125)-4,FALSE),AQ125))</f>
        <v/>
      </c>
      <c r="G125" s="187" t="str">
        <f>IF(AR125="","",IF($Z$3="text",VLOOKUP('Assigned, unpublished Codes'!AR125,[0]!Qualifier,COLUMN(G125)-4,FALSE),AR125))</f>
        <v/>
      </c>
      <c r="H125" s="187" t="str">
        <f>IF(AS125="","",IF($Z$3="text",VLOOKUP('Assigned, unpublished Codes'!AS125,[0]!Qualifier,COLUMN(H125)-4,FALSE),AS125))</f>
        <v/>
      </c>
      <c r="I125" s="187" t="str">
        <f>IF(AT125="","",IF($Z$3="text",VLOOKUP('Assigned, unpublished Codes'!AT125,[0]!Qualifier,COLUMN(I125)-4,FALSE),AT125))</f>
        <v/>
      </c>
      <c r="J125" s="187" t="str">
        <f>IF(AU125="","",IF($Z$3="text",VLOOKUP('Assigned, unpublished Codes'!AU125,[0]!Qualifier,COLUMN(J125)-4,FALSE),AU125))</f>
        <v/>
      </c>
      <c r="K125" s="187" t="str">
        <f>IF(AV125="","",IF($Z$3="text",VLOOKUP('Assigned, unpublished Codes'!AV125,[0]!Qualifier,COLUMN(K125)-4,FALSE),AV125))</f>
        <v/>
      </c>
      <c r="L125" s="187" t="str">
        <f>IF(AW125="","",IF($Z$3="text",VLOOKUP('Assigned, unpublished Codes'!AW125,[0]!Qualifier,COLUMN(L125)-4,FALSE),AW125))</f>
        <v/>
      </c>
      <c r="M125" s="187" t="str">
        <f>IF(AX125="","",IF($Z$3="text",VLOOKUP('Assigned, unpublished Codes'!AX125,[0]!Qualifier,COLUMN(M125)-4,FALSE),AX125))</f>
        <v/>
      </c>
      <c r="N125" s="187" t="str">
        <f>IF(AY125="","",IF($Z$3="text",VLOOKUP('Assigned, unpublished Codes'!AY125,[0]!Qualifier,COLUMN(N125)-4,FALSE),AY125))</f>
        <v/>
      </c>
      <c r="O125" s="187" t="str">
        <f>IF(AZ125="","",IF($Z$3="text",VLOOKUP('Assigned, unpublished Codes'!AZ125,[0]!Qualifier,COLUMN(O125)-4,FALSE),AZ125))</f>
        <v/>
      </c>
      <c r="P125" s="187" t="str">
        <f>IF(BA125="","",IF($Z$3="text",VLOOKUP('Assigned, unpublished Codes'!BA125,[0]!Qualifier,COLUMN(P125)-4,FALSE),BA125))</f>
        <v/>
      </c>
      <c r="Q125" s="187" t="str">
        <f>IF(BB125="","",IF($Z$3="text",VLOOKUP('Assigned, unpublished Codes'!BB125,[0]!Qualifier,COLUMN(Q125)-4,FALSE),BB125))</f>
        <v/>
      </c>
      <c r="R125" s="187" t="str">
        <f>IF(BC125="","",IF($Z$3="text",VLOOKUP('Assigned, unpublished Codes'!BC125,[0]!Qualifier,COLUMN(R125)-4,FALSE),BC125))</f>
        <v/>
      </c>
      <c r="S125" s="187" t="str">
        <f>IF(BD125="","",IF($Z$3="text",VLOOKUP('Assigned, unpublished Codes'!BD125,[0]!Qualifier,COLUMN(S125)-4,FALSE),BD125))</f>
        <v/>
      </c>
      <c r="T125" s="187" t="str">
        <f>IF(BE125="","",IF($Z$3="text",VLOOKUP('Assigned, unpublished Codes'!BE125,[0]!Qualifier,COLUMN(T125)-4,FALSE),BE125))</f>
        <v/>
      </c>
      <c r="U125" s="187" t="str">
        <f>IF(BF125="","",IF($Z$3="text",VLOOKUP('Assigned, unpublished Codes'!BF125,[0]!Qualifier,COLUMN(U125)-4,FALSE),BF125))</f>
        <v/>
      </c>
      <c r="V125" s="526" t="str">
        <f>IF(BG125="","",IF($Z$3="text",VLOOKUP('Assigned, unpublished Codes'!BG125,[0]!Qualifier,COLUMN(V125)-4,FALSE),BG125))</f>
        <v/>
      </c>
      <c r="W125" s="187" t="str">
        <f>IF(BH125="","",IF($Z$3="text",VLOOKUP('Assigned, unpublished Codes'!BH125,[0]!Qualifier,COLUMN(W125)-4,FALSE),BH125))</f>
        <v/>
      </c>
      <c r="X125" s="187" t="str">
        <f>IF(BI125="","",IF($Z$3="text",VLOOKUP('Assigned, unpublished Codes'!BI125,[0]!Qualifier,COLUMN(X125)-4,FALSE),BI125))</f>
        <v/>
      </c>
      <c r="Y125" s="456" t="str">
        <f t="shared" si="201"/>
        <v/>
      </c>
      <c r="Z125" s="300" t="str">
        <f t="shared" si="200"/>
        <v/>
      </c>
      <c r="AA125" s="379"/>
      <c r="AB125" s="385"/>
      <c r="AC125" s="27"/>
      <c r="AD125" s="27" t="str">
        <f>IF(AH125="",IF(AG125="------------------","",IF(ISERROR(VLOOKUP(AG125,'Codes published on the homepage'!SpezEingetr,2,FALSE)),"neue Spezif.","s.Prod.: "&amp;RIGHT("00000"&amp;VLOOKUP(AG125,'Codes published on the homepage'!SpezEingetr,2,FALSE),6))),"Spez s.ob "&amp;AH125)</f>
        <v/>
      </c>
      <c r="AE125" s="190" t="str">
        <f t="shared" si="189"/>
        <v/>
      </c>
      <c r="AF125" s="191" t="str">
        <f>IF(AD125="","",IF(LEFT(AD125,9)="neue Spez",IF(ISERROR(VLOOKUP(AE125,'Codes published on the homepage'!$Z$26:$Z$805,1,FALSE)),"OK","PC Falsch"),"Falsch"))</f>
        <v/>
      </c>
      <c r="AG125" s="192" t="str">
        <f t="shared" si="202"/>
        <v>------------------</v>
      </c>
      <c r="AH125" s="189" t="str">
        <f>IF(AG125="------------------","",IF(ISERROR(VLOOKUP(AG125,AG$5:AL124,1,FALSE)),"","= Zeile "&amp;(VLOOKUP(AG125,AG$5:AL124,6,FALSE)+5)))</f>
        <v/>
      </c>
      <c r="AI125" s="349" t="str">
        <f>IF(Y125="","",IF(ISERROR(VLOOKUP(TEXT(Y125,"000000"),eingetragenePC,1,FALSE)),IF(ISNUMBER(VLOOKUP(Y127,Y$4:Y124,1,FALSE)),"Nr.s.oben","ok"),"Nr.eingetragen"))</f>
        <v/>
      </c>
      <c r="AL125" s="162" t="e">
        <f t="shared" si="188"/>
        <v>#VALUE!</v>
      </c>
      <c r="AM125" s="29">
        <f t="shared" ca="1" si="190"/>
        <v>13</v>
      </c>
      <c r="AN125" s="303" t="str">
        <f t="shared" ca="1" si="191"/>
        <v/>
      </c>
      <c r="AO125" s="291"/>
      <c r="AP125" s="90"/>
      <c r="AQ125" s="292"/>
      <c r="AR125" s="292"/>
      <c r="AS125" s="292"/>
      <c r="AT125" s="292"/>
      <c r="AU125" s="292"/>
      <c r="AV125" s="292"/>
      <c r="AW125" s="292"/>
      <c r="AX125" s="292"/>
      <c r="AY125" s="292"/>
      <c r="AZ125" s="292"/>
      <c r="BA125" s="292"/>
      <c r="BB125" s="292"/>
      <c r="BC125" s="292"/>
      <c r="BD125" s="292"/>
      <c r="BE125" s="292"/>
      <c r="BF125" s="292"/>
      <c r="BG125" s="292"/>
      <c r="BH125" s="292"/>
      <c r="BI125" s="292"/>
      <c r="BJ125" s="289"/>
      <c r="BK125" s="294"/>
      <c r="BL125" s="295"/>
    </row>
    <row r="126" spans="1:64" x14ac:dyDescent="0.3">
      <c r="A126" s="203" t="str">
        <f t="shared" si="198"/>
        <v/>
      </c>
      <c r="B126" s="301" t="str">
        <f t="shared" si="199"/>
        <v/>
      </c>
      <c r="C126" s="15"/>
      <c r="D126" s="15"/>
      <c r="E126" s="15"/>
      <c r="F126" s="186" t="str">
        <f>IF(AQ126="","",IF($Z$3="text",VLOOKUP('Assigned, unpublished Codes'!AQ126,[0]!Qualifier,COLUMN(F126)-4,FALSE),AQ126))</f>
        <v/>
      </c>
      <c r="G126" s="187" t="str">
        <f>IF(AR126="","",IF($Z$3="text",VLOOKUP('Assigned, unpublished Codes'!AR126,[0]!Qualifier,COLUMN(G126)-4,FALSE),AR126))</f>
        <v/>
      </c>
      <c r="H126" s="187" t="str">
        <f>IF(AS126="","",IF($Z$3="text",VLOOKUP('Assigned, unpublished Codes'!AS126,[0]!Qualifier,COLUMN(H126)-4,FALSE),AS126))</f>
        <v/>
      </c>
      <c r="I126" s="187" t="str">
        <f>IF(AT126="","",IF($Z$3="text",VLOOKUP('Assigned, unpublished Codes'!AT126,[0]!Qualifier,COLUMN(I126)-4,FALSE),AT126))</f>
        <v/>
      </c>
      <c r="J126" s="187" t="str">
        <f>IF(AU126="","",IF($Z$3="text",VLOOKUP('Assigned, unpublished Codes'!AU126,[0]!Qualifier,COLUMN(J126)-4,FALSE),AU126))</f>
        <v/>
      </c>
      <c r="K126" s="187" t="str">
        <f>IF(AV126="","",IF($Z$3="text",VLOOKUP('Assigned, unpublished Codes'!AV126,[0]!Qualifier,COLUMN(K126)-4,FALSE),AV126))</f>
        <v/>
      </c>
      <c r="L126" s="187" t="str">
        <f>IF(AW126="","",IF($Z$3="text",VLOOKUP('Assigned, unpublished Codes'!AW126,[0]!Qualifier,COLUMN(L126)-4,FALSE),AW126))</f>
        <v/>
      </c>
      <c r="M126" s="187" t="str">
        <f>IF(AX126="","",IF($Z$3="text",VLOOKUP('Assigned, unpublished Codes'!AX126,[0]!Qualifier,COLUMN(M126)-4,FALSE),AX126))</f>
        <v/>
      </c>
      <c r="N126" s="187" t="str">
        <f>IF(AY126="","",IF($Z$3="text",VLOOKUP('Assigned, unpublished Codes'!AY126,[0]!Qualifier,COLUMN(N126)-4,FALSE),AY126))</f>
        <v/>
      </c>
      <c r="O126" s="187" t="str">
        <f>IF(AZ126="","",IF($Z$3="text",VLOOKUP('Assigned, unpublished Codes'!AZ126,[0]!Qualifier,COLUMN(O126)-4,FALSE),AZ126))</f>
        <v/>
      </c>
      <c r="P126" s="187" t="str">
        <f>IF(BA126="","",IF($Z$3="text",VLOOKUP('Assigned, unpublished Codes'!BA126,[0]!Qualifier,COLUMN(P126)-4,FALSE),BA126))</f>
        <v/>
      </c>
      <c r="Q126" s="187" t="str">
        <f>IF(BB126="","",IF($Z$3="text",VLOOKUP('Assigned, unpublished Codes'!BB126,[0]!Qualifier,COLUMN(Q126)-4,FALSE),BB126))</f>
        <v/>
      </c>
      <c r="R126" s="187" t="str">
        <f>IF(BC126="","",IF($Z$3="text",VLOOKUP('Assigned, unpublished Codes'!BC126,[0]!Qualifier,COLUMN(R126)-4,FALSE),BC126))</f>
        <v/>
      </c>
      <c r="S126" s="187" t="str">
        <f>IF(BD126="","",IF($Z$3="text",VLOOKUP('Assigned, unpublished Codes'!BD126,[0]!Qualifier,COLUMN(S126)-4,FALSE),BD126))</f>
        <v/>
      </c>
      <c r="T126" s="187" t="str">
        <f>IF(BE126="","",IF($Z$3="text",VLOOKUP('Assigned, unpublished Codes'!BE126,[0]!Qualifier,COLUMN(T126)-4,FALSE),BE126))</f>
        <v/>
      </c>
      <c r="U126" s="187" t="str">
        <f>IF(BF126="","",IF($Z$3="text",VLOOKUP('Assigned, unpublished Codes'!BF126,[0]!Qualifier,COLUMN(U126)-4,FALSE),BF126))</f>
        <v/>
      </c>
      <c r="V126" s="526" t="str">
        <f>IF(BG126="","",IF($Z$3="text",VLOOKUP('Assigned, unpublished Codes'!BG126,[0]!Qualifier,COLUMN(V126)-4,FALSE),BG126))</f>
        <v/>
      </c>
      <c r="W126" s="187" t="str">
        <f>IF(BH126="","",IF($Z$3="text",VLOOKUP('Assigned, unpublished Codes'!BH126,[0]!Qualifier,COLUMN(W126)-4,FALSE),BH126))</f>
        <v/>
      </c>
      <c r="X126" s="187" t="str">
        <f>IF(BI126="","",IF($Z$3="text",VLOOKUP('Assigned, unpublished Codes'!BI126,[0]!Qualifier,COLUMN(X126)-4,FALSE),BI126))</f>
        <v/>
      </c>
      <c r="Y126" s="456" t="str">
        <f t="shared" si="201"/>
        <v/>
      </c>
      <c r="Z126" s="300" t="str">
        <f t="shared" si="200"/>
        <v/>
      </c>
      <c r="AA126" s="376"/>
      <c r="AB126" s="386"/>
      <c r="AC126" s="22"/>
      <c r="AD126" s="22" t="str">
        <f>IF(AH126="",IF(AG126="------------------","",IF(ISERROR(VLOOKUP(AG126,'Codes published on the homepage'!SpezEingetr,2,FALSE)),"neue Spezif.","s.Prod.: "&amp;RIGHT("00000"&amp;VLOOKUP(AG126,'Codes published on the homepage'!SpezEingetr,2,FALSE),6))),"Spez s.ob "&amp;AH126)</f>
        <v/>
      </c>
      <c r="AE126" s="190" t="str">
        <f t="shared" si="189"/>
        <v/>
      </c>
      <c r="AF126" s="191" t="str">
        <f>IF(AD126="","",IF(LEFT(AD126,9)="neue Spez",IF(ISERROR(VLOOKUP(AE126,'Codes published on the homepage'!$Z$26:$Z$805,1,FALSE)),"OK","PC Falsch"),"Falsch"))</f>
        <v/>
      </c>
      <c r="AG126" s="192" t="str">
        <f t="shared" si="202"/>
        <v>------------------</v>
      </c>
      <c r="AH126" s="189" t="str">
        <f>IF(AG126="------------------","",IF(ISERROR(VLOOKUP(AG126,AG$5:AL125,1,FALSE)),"","= Zeile "&amp;(VLOOKUP(AG126,AG$5:AL125,6,FALSE)+5)))</f>
        <v/>
      </c>
      <c r="AI126" s="349" t="str">
        <f>IF(Y126="","",IF(ISERROR(VLOOKUP(TEXT(Y126,"000000"),eingetragenePC,1,FALSE)),IF(ISNUMBER(VLOOKUP(Y128,Y$4:Y125,1,FALSE)),"Nr.s.oben","ok"),"Nr.eingetragen"))</f>
        <v/>
      </c>
      <c r="AL126" s="162" t="e">
        <f t="shared" si="188"/>
        <v>#VALUE!</v>
      </c>
      <c r="AM126" s="29">
        <f t="shared" ca="1" si="190"/>
        <v>13</v>
      </c>
      <c r="AN126" s="303" t="str">
        <f t="shared" ca="1" si="191"/>
        <v/>
      </c>
      <c r="AO126" s="291"/>
      <c r="AP126" s="90"/>
      <c r="AQ126" s="292"/>
      <c r="AR126" s="292"/>
      <c r="AS126" s="292"/>
      <c r="AT126" s="292"/>
      <c r="AU126" s="292"/>
      <c r="AV126" s="292"/>
      <c r="AW126" s="292"/>
      <c r="AX126" s="292"/>
      <c r="AY126" s="292"/>
      <c r="AZ126" s="292"/>
      <c r="BA126" s="292"/>
      <c r="BB126" s="292"/>
      <c r="BC126" s="292"/>
      <c r="BD126" s="292"/>
      <c r="BE126" s="292"/>
      <c r="BF126" s="292"/>
      <c r="BG126" s="292"/>
      <c r="BH126" s="292"/>
      <c r="BI126" s="292"/>
      <c r="BJ126" s="289"/>
      <c r="BK126" s="294"/>
      <c r="BL126" s="295"/>
    </row>
    <row r="127" spans="1:64" x14ac:dyDescent="0.3">
      <c r="A127" s="203" t="str">
        <f t="shared" si="198"/>
        <v/>
      </c>
      <c r="B127" s="301" t="str">
        <f t="shared" si="199"/>
        <v/>
      </c>
      <c r="C127" s="15"/>
      <c r="D127" s="15"/>
      <c r="E127" s="15"/>
      <c r="F127" s="186" t="str">
        <f>IF(AQ127="","",IF($Z$3="text",VLOOKUP('Assigned, unpublished Codes'!AQ127,[0]!Qualifier,COLUMN(F127)-4,FALSE),AQ127))</f>
        <v/>
      </c>
      <c r="G127" s="187" t="str">
        <f>IF(AR127="","",IF($Z$3="text",VLOOKUP('Assigned, unpublished Codes'!AR127,[0]!Qualifier,COLUMN(G127)-4,FALSE),AR127))</f>
        <v/>
      </c>
      <c r="H127" s="187" t="str">
        <f>IF(AS127="","",IF($Z$3="text",VLOOKUP('Assigned, unpublished Codes'!AS127,[0]!Qualifier,COLUMN(H127)-4,FALSE),AS127))</f>
        <v/>
      </c>
      <c r="I127" s="187" t="str">
        <f>IF(AT127="","",IF($Z$3="text",VLOOKUP('Assigned, unpublished Codes'!AT127,[0]!Qualifier,COLUMN(I127)-4,FALSE),AT127))</f>
        <v/>
      </c>
      <c r="J127" s="187" t="str">
        <f>IF(AU127="","",IF($Z$3="text",VLOOKUP('Assigned, unpublished Codes'!AU127,[0]!Qualifier,COLUMN(J127)-4,FALSE),AU127))</f>
        <v/>
      </c>
      <c r="K127" s="187" t="str">
        <f>IF(AV127="","",IF($Z$3="text",VLOOKUP('Assigned, unpublished Codes'!AV127,[0]!Qualifier,COLUMN(K127)-4,FALSE),AV127))</f>
        <v/>
      </c>
      <c r="L127" s="187" t="str">
        <f>IF(AW127="","",IF($Z$3="text",VLOOKUP('Assigned, unpublished Codes'!AW127,[0]!Qualifier,COLUMN(L127)-4,FALSE),AW127))</f>
        <v/>
      </c>
      <c r="M127" s="187" t="str">
        <f>IF(AX127="","",IF($Z$3="text",VLOOKUP('Assigned, unpublished Codes'!AX127,[0]!Qualifier,COLUMN(M127)-4,FALSE),AX127))</f>
        <v/>
      </c>
      <c r="N127" s="187" t="str">
        <f>IF(AY127="","",IF($Z$3="text",VLOOKUP('Assigned, unpublished Codes'!AY127,[0]!Qualifier,COLUMN(N127)-4,FALSE),AY127))</f>
        <v/>
      </c>
      <c r="O127" s="187" t="str">
        <f>IF(AZ127="","",IF($Z$3="text",VLOOKUP('Assigned, unpublished Codes'!AZ127,[0]!Qualifier,COLUMN(O127)-4,FALSE),AZ127))</f>
        <v/>
      </c>
      <c r="P127" s="187" t="str">
        <f>IF(BA127="","",IF($Z$3="text",VLOOKUP('Assigned, unpublished Codes'!BA127,[0]!Qualifier,COLUMN(P127)-4,FALSE),BA127))</f>
        <v/>
      </c>
      <c r="Q127" s="187" t="str">
        <f>IF(BB127="","",IF($Z$3="text",VLOOKUP('Assigned, unpublished Codes'!BB127,[0]!Qualifier,COLUMN(Q127)-4,FALSE),BB127))</f>
        <v/>
      </c>
      <c r="R127" s="187" t="str">
        <f>IF(BC127="","",IF($Z$3="text",VLOOKUP('Assigned, unpublished Codes'!BC127,[0]!Qualifier,COLUMN(R127)-4,FALSE),BC127))</f>
        <v/>
      </c>
      <c r="S127" s="187" t="str">
        <f>IF(BD127="","",IF($Z$3="text",VLOOKUP('Assigned, unpublished Codes'!BD127,[0]!Qualifier,COLUMN(S127)-4,FALSE),BD127))</f>
        <v/>
      </c>
      <c r="T127" s="187" t="str">
        <f>IF(BE127="","",IF($Z$3="text",VLOOKUP('Assigned, unpublished Codes'!BE127,[0]!Qualifier,COLUMN(T127)-4,FALSE),BE127))</f>
        <v/>
      </c>
      <c r="U127" s="187" t="str">
        <f>IF(BF127="","",IF($Z$3="text",VLOOKUP('Assigned, unpublished Codes'!BF127,[0]!Qualifier,COLUMN(U127)-4,FALSE),BF127))</f>
        <v/>
      </c>
      <c r="V127" s="526" t="str">
        <f>IF(BG127="","",IF($Z$3="text",VLOOKUP('Assigned, unpublished Codes'!BG127,[0]!Qualifier,COLUMN(V127)-4,FALSE),BG127))</f>
        <v/>
      </c>
      <c r="W127" s="187" t="str">
        <f>IF(BH127="","",IF($Z$3="text",VLOOKUP('Assigned, unpublished Codes'!BH127,[0]!Qualifier,COLUMN(W127)-4,FALSE),BH127))</f>
        <v/>
      </c>
      <c r="X127" s="187" t="str">
        <f>IF(BI127="","",IF($Z$3="text",VLOOKUP('Assigned, unpublished Codes'!BI127,[0]!Qualifier,COLUMN(X127)-4,FALSE),BI127))</f>
        <v/>
      </c>
      <c r="Y127" s="456" t="str">
        <f t="shared" si="201"/>
        <v/>
      </c>
      <c r="Z127" s="300" t="str">
        <f t="shared" si="200"/>
        <v/>
      </c>
      <c r="AA127" s="376"/>
      <c r="AB127" s="386"/>
      <c r="AC127" s="22"/>
      <c r="AD127" s="22" t="str">
        <f>IF(AH127="",IF(AG127="------------------","",IF(ISERROR(VLOOKUP(AG127,'Codes published on the homepage'!SpezEingetr,2,FALSE)),"neue Spezif.","s.Prod.: "&amp;RIGHT("00000"&amp;VLOOKUP(AG127,'Codes published on the homepage'!SpezEingetr,2,FALSE),6))),"Spez s.ob "&amp;AH127)</f>
        <v/>
      </c>
      <c r="AE127" s="190" t="str">
        <f t="shared" si="189"/>
        <v/>
      </c>
      <c r="AF127" s="191" t="str">
        <f>IF(AD127="","",IF(LEFT(AD127,9)="neue Spez",IF(ISERROR(VLOOKUP(AE127,'Codes published on the homepage'!$Z$26:$Z$805,1,FALSE)),"OK","PC Falsch"),"Falsch"))</f>
        <v/>
      </c>
      <c r="AG127" s="192" t="str">
        <f t="shared" si="202"/>
        <v>------------------</v>
      </c>
      <c r="AH127" s="189" t="str">
        <f>IF(AG127="------------------","",IF(ISERROR(VLOOKUP(AG127,AG$5:AL126,1,FALSE)),"","= Zeile "&amp;(VLOOKUP(AG127,AG$5:AL126,6,FALSE)+5)))</f>
        <v/>
      </c>
      <c r="AI127" s="349" t="str">
        <f>IF(Y127="","",IF(ISERROR(VLOOKUP(TEXT(Y127,"000000"),eingetragenePC,1,FALSE)),IF(ISNUMBER(VLOOKUP(Y129,Y$4:Y126,1,FALSE)),"Nr.s.oben","ok"),"Nr.eingetragen"))</f>
        <v/>
      </c>
      <c r="AL127" s="162" t="e">
        <f t="shared" si="188"/>
        <v>#VALUE!</v>
      </c>
      <c r="AM127" s="29">
        <f t="shared" ca="1" si="190"/>
        <v>13</v>
      </c>
      <c r="AN127" s="303" t="str">
        <f t="shared" ca="1" si="191"/>
        <v/>
      </c>
      <c r="AO127" s="291"/>
      <c r="AP127" s="90"/>
      <c r="AQ127" s="292"/>
      <c r="AR127" s="292"/>
      <c r="AS127" s="292"/>
      <c r="AT127" s="292"/>
      <c r="AU127" s="292"/>
      <c r="AV127" s="292"/>
      <c r="AW127" s="292"/>
      <c r="AX127" s="292"/>
      <c r="AY127" s="292"/>
      <c r="AZ127" s="292"/>
      <c r="BA127" s="292"/>
      <c r="BB127" s="292"/>
      <c r="BC127" s="292"/>
      <c r="BD127" s="292"/>
      <c r="BE127" s="292"/>
      <c r="BF127" s="292"/>
      <c r="BG127" s="292"/>
      <c r="BH127" s="292"/>
      <c r="BI127" s="292"/>
      <c r="BJ127" s="289"/>
      <c r="BK127" s="294"/>
      <c r="BL127" s="295"/>
    </row>
    <row r="128" spans="1:64" x14ac:dyDescent="0.3">
      <c r="A128" s="203" t="str">
        <f t="shared" si="198"/>
        <v/>
      </c>
      <c r="B128" s="301" t="str">
        <f t="shared" si="199"/>
        <v/>
      </c>
      <c r="C128" s="15"/>
      <c r="D128" s="15"/>
      <c r="E128" s="15"/>
      <c r="F128" s="186" t="str">
        <f>IF(AQ128="","",IF($Z$3="text",VLOOKUP('Assigned, unpublished Codes'!AQ128,[0]!Qualifier,COLUMN(F128)-4,FALSE),AQ128))</f>
        <v/>
      </c>
      <c r="G128" s="187" t="str">
        <f>IF(AR128="","",IF($Z$3="text",VLOOKUP('Assigned, unpublished Codes'!AR128,[0]!Qualifier,COLUMN(G128)-4,FALSE),AR128))</f>
        <v/>
      </c>
      <c r="H128" s="187" t="str">
        <f>IF(AS128="","",IF($Z$3="text",VLOOKUP('Assigned, unpublished Codes'!AS128,[0]!Qualifier,COLUMN(H128)-4,FALSE),AS128))</f>
        <v/>
      </c>
      <c r="I128" s="187" t="str">
        <f>IF(AT128="","",IF($Z$3="text",VLOOKUP('Assigned, unpublished Codes'!AT128,[0]!Qualifier,COLUMN(I128)-4,FALSE),AT128))</f>
        <v/>
      </c>
      <c r="J128" s="187" t="str">
        <f>IF(AU128="","",IF($Z$3="text",VLOOKUP('Assigned, unpublished Codes'!AU128,[0]!Qualifier,COLUMN(J128)-4,FALSE),AU128))</f>
        <v/>
      </c>
      <c r="K128" s="187" t="str">
        <f>IF(AV128="","",IF($Z$3="text",VLOOKUP('Assigned, unpublished Codes'!AV128,[0]!Qualifier,COLUMN(K128)-4,FALSE),AV128))</f>
        <v/>
      </c>
      <c r="L128" s="187" t="str">
        <f>IF(AW128="","",IF($Z$3="text",VLOOKUP('Assigned, unpublished Codes'!AW128,[0]!Qualifier,COLUMN(L128)-4,FALSE),AW128))</f>
        <v/>
      </c>
      <c r="M128" s="187" t="str">
        <f>IF(AX128="","",IF($Z$3="text",VLOOKUP('Assigned, unpublished Codes'!AX128,[0]!Qualifier,COLUMN(M128)-4,FALSE),AX128))</f>
        <v/>
      </c>
      <c r="N128" s="187" t="str">
        <f>IF(AY128="","",IF($Z$3="text",VLOOKUP('Assigned, unpublished Codes'!AY128,[0]!Qualifier,COLUMN(N128)-4,FALSE),AY128))</f>
        <v/>
      </c>
      <c r="O128" s="187" t="str">
        <f>IF(AZ128="","",IF($Z$3="text",VLOOKUP('Assigned, unpublished Codes'!AZ128,[0]!Qualifier,COLUMN(O128)-4,FALSE),AZ128))</f>
        <v/>
      </c>
      <c r="P128" s="187" t="str">
        <f>IF(BA128="","",IF($Z$3="text",VLOOKUP('Assigned, unpublished Codes'!BA128,[0]!Qualifier,COLUMN(P128)-4,FALSE),BA128))</f>
        <v/>
      </c>
      <c r="Q128" s="187" t="str">
        <f>IF(BB128="","",IF($Z$3="text",VLOOKUP('Assigned, unpublished Codes'!BB128,[0]!Qualifier,COLUMN(Q128)-4,FALSE),BB128))</f>
        <v/>
      </c>
      <c r="R128" s="187" t="str">
        <f>IF(BC128="","",IF($Z$3="text",VLOOKUP('Assigned, unpublished Codes'!BC128,[0]!Qualifier,COLUMN(R128)-4,FALSE),BC128))</f>
        <v/>
      </c>
      <c r="S128" s="187" t="str">
        <f>IF(BD128="","",IF($Z$3="text",VLOOKUP('Assigned, unpublished Codes'!BD128,[0]!Qualifier,COLUMN(S128)-4,FALSE),BD128))</f>
        <v/>
      </c>
      <c r="T128" s="187" t="str">
        <f>IF(BE128="","",IF($Z$3="text",VLOOKUP('Assigned, unpublished Codes'!BE128,[0]!Qualifier,COLUMN(T128)-4,FALSE),BE128))</f>
        <v/>
      </c>
      <c r="U128" s="187" t="str">
        <f>IF(BF128="","",IF($Z$3="text",VLOOKUP('Assigned, unpublished Codes'!BF128,[0]!Qualifier,COLUMN(U128)-4,FALSE),BF128))</f>
        <v/>
      </c>
      <c r="V128" s="526" t="str">
        <f>IF(BG128="","",IF($Z$3="text",VLOOKUP('Assigned, unpublished Codes'!BG128,[0]!Qualifier,COLUMN(V128)-4,FALSE),BG128))</f>
        <v/>
      </c>
      <c r="W128" s="187" t="str">
        <f>IF(BH128="","",IF($Z$3="text",VLOOKUP('Assigned, unpublished Codes'!BH128,[0]!Qualifier,COLUMN(W128)-4,FALSE),BH128))</f>
        <v/>
      </c>
      <c r="X128" s="187" t="str">
        <f>IF(BI128="","",IF($Z$3="text",VLOOKUP('Assigned, unpublished Codes'!BI128,[0]!Qualifier,COLUMN(X128)-4,FALSE),BI128))</f>
        <v/>
      </c>
      <c r="Y128" s="456" t="str">
        <f t="shared" si="201"/>
        <v/>
      </c>
      <c r="Z128" s="300" t="str">
        <f t="shared" si="200"/>
        <v/>
      </c>
      <c r="AA128" s="376"/>
      <c r="AB128" s="386"/>
      <c r="AC128" s="22"/>
      <c r="AD128" s="22" t="str">
        <f>IF(AH128="",IF(AG128="------------------","",IF(ISERROR(VLOOKUP(AG128,'Codes published on the homepage'!SpezEingetr,2,FALSE)),"neue Spezif.","s.Prod.: "&amp;RIGHT("00000"&amp;VLOOKUP(AG128,'Codes published on the homepage'!SpezEingetr,2,FALSE),6))),"Spez s.ob "&amp;AH128)</f>
        <v/>
      </c>
      <c r="AE128" s="190" t="str">
        <f t="shared" si="189"/>
        <v/>
      </c>
      <c r="AF128" s="191" t="str">
        <f>IF(AD128="","",IF(LEFT(AD128,9)="neue Spez",IF(ISERROR(VLOOKUP(AE128,'Codes published on the homepage'!$Z$26:$Z$805,1,FALSE)),"OK","PC Falsch"),"Falsch"))</f>
        <v/>
      </c>
      <c r="AG128" s="192" t="str">
        <f t="shared" si="202"/>
        <v>------------------</v>
      </c>
      <c r="AH128" s="189" t="str">
        <f>IF(AG128="------------------","",IF(ISERROR(VLOOKUP(AG128,AG$5:AL127,1,FALSE)),"","= Zeile "&amp;(VLOOKUP(AG128,AG$5:AL127,6,FALSE)+5)))</f>
        <v/>
      </c>
      <c r="AI128" s="349" t="str">
        <f>IF(Y128="","",IF(ISERROR(VLOOKUP(TEXT(Y128,"000000"),eingetragenePC,1,FALSE)),IF(ISNUMBER(VLOOKUP(Y130,Y$4:Y127,1,FALSE)),"Nr.s.oben","ok"),"Nr.eingetragen"))</f>
        <v/>
      </c>
      <c r="AL128" s="162" t="e">
        <f t="shared" si="188"/>
        <v>#VALUE!</v>
      </c>
      <c r="AM128" s="29">
        <f t="shared" ca="1" si="190"/>
        <v>13</v>
      </c>
      <c r="AN128" s="303" t="str">
        <f t="shared" ca="1" si="191"/>
        <v/>
      </c>
      <c r="AO128" s="291"/>
      <c r="AP128" s="90"/>
      <c r="AQ128" s="292"/>
      <c r="AR128" s="292"/>
      <c r="AS128" s="292"/>
      <c r="AT128" s="292"/>
      <c r="AU128" s="292"/>
      <c r="AV128" s="292"/>
      <c r="AW128" s="292"/>
      <c r="AX128" s="292"/>
      <c r="AY128" s="292"/>
      <c r="AZ128" s="292"/>
      <c r="BA128" s="292"/>
      <c r="BB128" s="292"/>
      <c r="BC128" s="292"/>
      <c r="BD128" s="292"/>
      <c r="BE128" s="292"/>
      <c r="BF128" s="292"/>
      <c r="BG128" s="292"/>
      <c r="BH128" s="292"/>
      <c r="BI128" s="292"/>
      <c r="BJ128" s="289"/>
      <c r="BK128" s="294"/>
      <c r="BL128" s="295"/>
    </row>
    <row r="129" spans="1:64" x14ac:dyDescent="0.3">
      <c r="A129" s="203" t="str">
        <f t="shared" si="198"/>
        <v/>
      </c>
      <c r="B129" s="301" t="str">
        <f t="shared" si="199"/>
        <v/>
      </c>
      <c r="C129" s="15"/>
      <c r="D129" s="15"/>
      <c r="E129" s="15"/>
      <c r="F129" s="186" t="str">
        <f>IF(AQ129="","",IF($Z$3="text",VLOOKUP('Assigned, unpublished Codes'!AQ129,[0]!Qualifier,COLUMN(F129)-4,FALSE),AQ129))</f>
        <v/>
      </c>
      <c r="G129" s="187" t="str">
        <f>IF(AR129="","",IF($Z$3="text",VLOOKUP('Assigned, unpublished Codes'!AR129,[0]!Qualifier,COLUMN(G129)-4,FALSE),AR129))</f>
        <v/>
      </c>
      <c r="H129" s="187" t="str">
        <f>IF(AS129="","",IF($Z$3="text",VLOOKUP('Assigned, unpublished Codes'!AS129,[0]!Qualifier,COLUMN(H129)-4,FALSE),AS129))</f>
        <v/>
      </c>
      <c r="I129" s="187" t="str">
        <f>IF(AT129="","",IF($Z$3="text",VLOOKUP('Assigned, unpublished Codes'!AT129,[0]!Qualifier,COLUMN(I129)-4,FALSE),AT129))</f>
        <v/>
      </c>
      <c r="J129" s="187" t="str">
        <f>IF(AU129="","",IF($Z$3="text",VLOOKUP('Assigned, unpublished Codes'!AU129,[0]!Qualifier,COLUMN(J129)-4,FALSE),AU129))</f>
        <v/>
      </c>
      <c r="K129" s="187" t="str">
        <f>IF(AV129="","",IF($Z$3="text",VLOOKUP('Assigned, unpublished Codes'!AV129,[0]!Qualifier,COLUMN(K129)-4,FALSE),AV129))</f>
        <v/>
      </c>
      <c r="L129" s="187" t="str">
        <f>IF(AW129="","",IF($Z$3="text",VLOOKUP('Assigned, unpublished Codes'!AW129,[0]!Qualifier,COLUMN(L129)-4,FALSE),AW129))</f>
        <v/>
      </c>
      <c r="M129" s="187" t="str">
        <f>IF(AX129="","",IF($Z$3="text",VLOOKUP('Assigned, unpublished Codes'!AX129,[0]!Qualifier,COLUMN(M129)-4,FALSE),AX129))</f>
        <v/>
      </c>
      <c r="N129" s="187" t="str">
        <f>IF(AY129="","",IF($Z$3="text",VLOOKUP('Assigned, unpublished Codes'!AY129,[0]!Qualifier,COLUMN(N129)-4,FALSE),AY129))</f>
        <v/>
      </c>
      <c r="O129" s="187" t="str">
        <f>IF(AZ129="","",IF($Z$3="text",VLOOKUP('Assigned, unpublished Codes'!AZ129,[0]!Qualifier,COLUMN(O129)-4,FALSE),AZ129))</f>
        <v/>
      </c>
      <c r="P129" s="187" t="str">
        <f>IF(BA129="","",IF($Z$3="text",VLOOKUP('Assigned, unpublished Codes'!BA129,[0]!Qualifier,COLUMN(P129)-4,FALSE),BA129))</f>
        <v/>
      </c>
      <c r="Q129" s="187" t="str">
        <f>IF(BB129="","",IF($Z$3="text",VLOOKUP('Assigned, unpublished Codes'!BB129,[0]!Qualifier,COLUMN(Q129)-4,FALSE),BB129))</f>
        <v/>
      </c>
      <c r="R129" s="187" t="str">
        <f>IF(BC129="","",IF($Z$3="text",VLOOKUP('Assigned, unpublished Codes'!BC129,[0]!Qualifier,COLUMN(R129)-4,FALSE),BC129))</f>
        <v/>
      </c>
      <c r="S129" s="187" t="str">
        <f>IF(BD129="","",IF($Z$3="text",VLOOKUP('Assigned, unpublished Codes'!BD129,[0]!Qualifier,COLUMN(S129)-4,FALSE),BD129))</f>
        <v/>
      </c>
      <c r="T129" s="187" t="str">
        <f>IF(BE129="","",IF($Z$3="text",VLOOKUP('Assigned, unpublished Codes'!BE129,[0]!Qualifier,COLUMN(T129)-4,FALSE),BE129))</f>
        <v/>
      </c>
      <c r="U129" s="187" t="str">
        <f>IF(BF129="","",IF($Z$3="text",VLOOKUP('Assigned, unpublished Codes'!BF129,[0]!Qualifier,COLUMN(U129)-4,FALSE),BF129))</f>
        <v/>
      </c>
      <c r="V129" s="526" t="str">
        <f>IF(BG129="","",IF($Z$3="text",VLOOKUP('Assigned, unpublished Codes'!BG129,[0]!Qualifier,COLUMN(V129)-4,FALSE),BG129))</f>
        <v/>
      </c>
      <c r="W129" s="187" t="str">
        <f>IF(BH129="","",IF($Z$3="text",VLOOKUP('Assigned, unpublished Codes'!BH129,[0]!Qualifier,COLUMN(W129)-4,FALSE),BH129))</f>
        <v/>
      </c>
      <c r="X129" s="187" t="str">
        <f>IF(BI129="","",IF($Z$3="text",VLOOKUP('Assigned, unpublished Codes'!BI129,[0]!Qualifier,COLUMN(X129)-4,FALSE),BI129))</f>
        <v/>
      </c>
      <c r="Y129" s="456" t="str">
        <f t="shared" si="201"/>
        <v/>
      </c>
      <c r="Z129" s="300" t="str">
        <f t="shared" si="200"/>
        <v/>
      </c>
      <c r="AA129" s="376"/>
      <c r="AB129" s="386"/>
      <c r="AC129" s="22"/>
      <c r="AD129" s="22" t="str">
        <f>IF(AH129="",IF(AG129="------------------","",IF(ISERROR(VLOOKUP(AG129,'Codes published on the homepage'!SpezEingetr,2,FALSE)),"neue Spezif.","s.Prod.: "&amp;RIGHT("00000"&amp;VLOOKUP(AG129,'Codes published on the homepage'!SpezEingetr,2,FALSE),6))),"Spez s.ob "&amp;AH129)</f>
        <v/>
      </c>
      <c r="AE129" s="190" t="str">
        <f t="shared" si="189"/>
        <v/>
      </c>
      <c r="AF129" s="191" t="str">
        <f>IF(AD129="","",IF(LEFT(AD129,9)="neue Spez",IF(ISERROR(VLOOKUP(AE129,'Codes published on the homepage'!$Z$26:$Z$805,1,FALSE)),"OK","PC Falsch"),"Falsch"))</f>
        <v/>
      </c>
      <c r="AG129" s="192" t="str">
        <f t="shared" si="202"/>
        <v>------------------</v>
      </c>
      <c r="AH129" s="189" t="str">
        <f>IF(AG129="------------------","",IF(ISERROR(VLOOKUP(AG129,AG$5:AL128,1,FALSE)),"","= Zeile "&amp;(VLOOKUP(AG129,AG$5:AL128,6,FALSE)+5)))</f>
        <v/>
      </c>
      <c r="AI129" s="349" t="str">
        <f>IF(Y129="","",IF(ISERROR(VLOOKUP(TEXT(Y129,"000000"),eingetragenePC,1,FALSE)),IF(ISNUMBER(VLOOKUP(Y131,Y$4:Y128,1,FALSE)),"Nr.s.oben","ok"),"Nr.eingetragen"))</f>
        <v/>
      </c>
      <c r="AL129" s="162" t="e">
        <f t="shared" si="188"/>
        <v>#VALUE!</v>
      </c>
      <c r="AM129" s="29">
        <f t="shared" ca="1" si="190"/>
        <v>13</v>
      </c>
      <c r="AN129" s="303" t="str">
        <f t="shared" ca="1" si="191"/>
        <v/>
      </c>
      <c r="AO129" s="291"/>
      <c r="AP129" s="90"/>
      <c r="AQ129" s="292"/>
      <c r="AR129" s="292"/>
      <c r="AS129" s="292"/>
      <c r="AT129" s="292"/>
      <c r="AU129" s="292"/>
      <c r="AV129" s="292"/>
      <c r="AW129" s="292"/>
      <c r="AX129" s="292"/>
      <c r="AY129" s="292"/>
      <c r="AZ129" s="292"/>
      <c r="BA129" s="292"/>
      <c r="BB129" s="292"/>
      <c r="BC129" s="292"/>
      <c r="BD129" s="292"/>
      <c r="BE129" s="292"/>
      <c r="BF129" s="292"/>
      <c r="BG129" s="292"/>
      <c r="BH129" s="292"/>
      <c r="BI129" s="292"/>
      <c r="BJ129" s="289"/>
      <c r="BK129" s="294"/>
      <c r="BL129" s="295"/>
    </row>
    <row r="130" spans="1:64" x14ac:dyDescent="0.3">
      <c r="A130" s="203" t="str">
        <f t="shared" si="198"/>
        <v/>
      </c>
      <c r="B130" s="301" t="str">
        <f t="shared" si="199"/>
        <v/>
      </c>
      <c r="C130" s="15"/>
      <c r="D130" s="15"/>
      <c r="E130" s="15"/>
      <c r="F130" s="186" t="str">
        <f>IF(AQ130="","",IF($Z$3="text",VLOOKUP('Assigned, unpublished Codes'!AQ130,[0]!Qualifier,COLUMN(F130)-4,FALSE),AQ130))</f>
        <v/>
      </c>
      <c r="G130" s="187" t="str">
        <f>IF(AR130="","",IF($Z$3="text",VLOOKUP('Assigned, unpublished Codes'!AR130,[0]!Qualifier,COLUMN(G130)-4,FALSE),AR130))</f>
        <v/>
      </c>
      <c r="H130" s="187" t="str">
        <f>IF(AS130="","",IF($Z$3="text",VLOOKUP('Assigned, unpublished Codes'!AS130,[0]!Qualifier,COLUMN(H130)-4,FALSE),AS130))</f>
        <v/>
      </c>
      <c r="I130" s="187" t="str">
        <f>IF(AT130="","",IF($Z$3="text",VLOOKUP('Assigned, unpublished Codes'!AT130,[0]!Qualifier,COLUMN(I130)-4,FALSE),AT130))</f>
        <v/>
      </c>
      <c r="J130" s="187" t="str">
        <f>IF(AU130="","",IF($Z$3="text",VLOOKUP('Assigned, unpublished Codes'!AU130,[0]!Qualifier,COLUMN(J130)-4,FALSE),AU130))</f>
        <v/>
      </c>
      <c r="K130" s="187" t="str">
        <f>IF(AV130="","",IF($Z$3="text",VLOOKUP('Assigned, unpublished Codes'!AV130,[0]!Qualifier,COLUMN(K130)-4,FALSE),AV130))</f>
        <v/>
      </c>
      <c r="L130" s="187" t="str">
        <f>IF(AW130="","",IF($Z$3="text",VLOOKUP('Assigned, unpublished Codes'!AW130,[0]!Qualifier,COLUMN(L130)-4,FALSE),AW130))</f>
        <v/>
      </c>
      <c r="M130" s="187" t="str">
        <f>IF(AX130="","",IF($Z$3="text",VLOOKUP('Assigned, unpublished Codes'!AX130,[0]!Qualifier,COLUMN(M130)-4,FALSE),AX130))</f>
        <v/>
      </c>
      <c r="N130" s="187" t="str">
        <f>IF(AY130="","",IF($Z$3="text",VLOOKUP('Assigned, unpublished Codes'!AY130,[0]!Qualifier,COLUMN(N130)-4,FALSE),AY130))</f>
        <v/>
      </c>
      <c r="O130" s="187" t="str">
        <f>IF(AZ130="","",IF($Z$3="text",VLOOKUP('Assigned, unpublished Codes'!AZ130,[0]!Qualifier,COLUMN(O130)-4,FALSE),AZ130))</f>
        <v/>
      </c>
      <c r="P130" s="187" t="str">
        <f>IF(BA130="","",IF($Z$3="text",VLOOKUP('Assigned, unpublished Codes'!BA130,[0]!Qualifier,COLUMN(P130)-4,FALSE),BA130))</f>
        <v/>
      </c>
      <c r="Q130" s="187" t="str">
        <f>IF(BB130="","",IF($Z$3="text",VLOOKUP('Assigned, unpublished Codes'!BB130,[0]!Qualifier,COLUMN(Q130)-4,FALSE),BB130))</f>
        <v/>
      </c>
      <c r="R130" s="187" t="str">
        <f>IF(BC130="","",IF($Z$3="text",VLOOKUP('Assigned, unpublished Codes'!BC130,[0]!Qualifier,COLUMN(R130)-4,FALSE),BC130))</f>
        <v/>
      </c>
      <c r="S130" s="187" t="str">
        <f>IF(BD130="","",IF($Z$3="text",VLOOKUP('Assigned, unpublished Codes'!BD130,[0]!Qualifier,COLUMN(S130)-4,FALSE),BD130))</f>
        <v/>
      </c>
      <c r="T130" s="187" t="str">
        <f>IF(BE130="","",IF($Z$3="text",VLOOKUP('Assigned, unpublished Codes'!BE130,[0]!Qualifier,COLUMN(T130)-4,FALSE),BE130))</f>
        <v/>
      </c>
      <c r="U130" s="187" t="str">
        <f>IF(BF130="","",IF($Z$3="text",VLOOKUP('Assigned, unpublished Codes'!BF130,[0]!Qualifier,COLUMN(U130)-4,FALSE),BF130))</f>
        <v/>
      </c>
      <c r="V130" s="526" t="str">
        <f>IF(BG130="","",IF($Z$3="text",VLOOKUP('Assigned, unpublished Codes'!BG130,[0]!Qualifier,COLUMN(V130)-4,FALSE),BG130))</f>
        <v/>
      </c>
      <c r="W130" s="187" t="str">
        <f>IF(BH130="","",IF($Z$3="text",VLOOKUP('Assigned, unpublished Codes'!BH130,[0]!Qualifier,COLUMN(W130)-4,FALSE),BH130))</f>
        <v/>
      </c>
      <c r="X130" s="187" t="str">
        <f>IF(BI130="","",IF($Z$3="text",VLOOKUP('Assigned, unpublished Codes'!BI130,[0]!Qualifier,COLUMN(X130)-4,FALSE),BI130))</f>
        <v/>
      </c>
      <c r="Y130" s="456" t="str">
        <f t="shared" si="201"/>
        <v/>
      </c>
      <c r="Z130" s="300" t="str">
        <f t="shared" si="200"/>
        <v/>
      </c>
      <c r="AA130" s="376"/>
      <c r="AB130" s="386"/>
      <c r="AC130" s="22"/>
      <c r="AD130" s="22" t="str">
        <f>IF(AH130="",IF(AG130="------------------","",IF(ISERROR(VLOOKUP(AG130,'Codes published on the homepage'!SpezEingetr,2,FALSE)),"neue Spezif.","s.Prod.: "&amp;RIGHT("00000"&amp;VLOOKUP(AG130,'Codes published on the homepage'!SpezEingetr,2,FALSE),6))),"Spez s.ob "&amp;AH130)</f>
        <v/>
      </c>
      <c r="AE130" s="190" t="str">
        <f t="shared" si="189"/>
        <v/>
      </c>
      <c r="AF130" s="191" t="str">
        <f>IF(AD130="","",IF(LEFT(AD130,9)="neue Spez",IF(ISERROR(VLOOKUP(AE130,'Codes published on the homepage'!$Z$26:$Z$805,1,FALSE)),"OK","PC Falsch"),"Falsch"))</f>
        <v/>
      </c>
      <c r="AG130" s="192" t="str">
        <f t="shared" si="202"/>
        <v>------------------</v>
      </c>
      <c r="AH130" s="189" t="str">
        <f>IF(AG130="------------------","",IF(ISERROR(VLOOKUP(AG130,AG$5:AL129,1,FALSE)),"","= Zeile "&amp;(VLOOKUP(AG130,AG$5:AL129,6,FALSE)+5)))</f>
        <v/>
      </c>
      <c r="AI130" s="349" t="str">
        <f>IF(Y130="","",IF(ISERROR(VLOOKUP(TEXT(Y130,"000000"),eingetragenePC,1,FALSE)),IF(ISNUMBER(VLOOKUP(Y132,Y$4:Y129,1,FALSE)),"Nr.s.oben","ok"),"Nr.eingetragen"))</f>
        <v/>
      </c>
      <c r="AL130" s="162" t="e">
        <f t="shared" si="188"/>
        <v>#VALUE!</v>
      </c>
      <c r="AM130" s="29">
        <f t="shared" ca="1" si="190"/>
        <v>13</v>
      </c>
      <c r="AN130" s="303" t="str">
        <f t="shared" ca="1" si="191"/>
        <v/>
      </c>
      <c r="AO130" s="291"/>
      <c r="AP130" s="90"/>
      <c r="AQ130" s="292"/>
      <c r="AR130" s="292"/>
      <c r="AS130" s="292"/>
      <c r="AT130" s="292"/>
      <c r="AU130" s="292"/>
      <c r="AV130" s="292"/>
      <c r="AW130" s="292"/>
      <c r="AX130" s="292"/>
      <c r="AY130" s="292"/>
      <c r="AZ130" s="292"/>
      <c r="BA130" s="292"/>
      <c r="BB130" s="292"/>
      <c r="BC130" s="292"/>
      <c r="BD130" s="292"/>
      <c r="BE130" s="292"/>
      <c r="BF130" s="292"/>
      <c r="BG130" s="292"/>
      <c r="BH130" s="292"/>
      <c r="BI130" s="292"/>
      <c r="BJ130" s="289"/>
      <c r="BK130" s="294"/>
      <c r="BL130" s="295"/>
    </row>
    <row r="131" spans="1:64" x14ac:dyDescent="0.3">
      <c r="A131" s="203" t="str">
        <f t="shared" si="198"/>
        <v/>
      </c>
      <c r="B131" s="301" t="str">
        <f t="shared" si="199"/>
        <v/>
      </c>
      <c r="C131" s="15"/>
      <c r="D131" s="15"/>
      <c r="E131" s="15"/>
      <c r="F131" s="186" t="str">
        <f>IF(AQ131="","",IF($Z$3="text",VLOOKUP('Assigned, unpublished Codes'!AQ131,[0]!Qualifier,COLUMN(F131)-4,FALSE),AQ131))</f>
        <v/>
      </c>
      <c r="G131" s="187" t="str">
        <f>IF(AR131="","",IF($Z$3="text",VLOOKUP('Assigned, unpublished Codes'!AR131,[0]!Qualifier,COLUMN(G131)-4,FALSE),AR131))</f>
        <v/>
      </c>
      <c r="H131" s="187" t="str">
        <f>IF(AS131="","",IF($Z$3="text",VLOOKUP('Assigned, unpublished Codes'!AS131,[0]!Qualifier,COLUMN(H131)-4,FALSE),AS131))</f>
        <v/>
      </c>
      <c r="I131" s="187" t="str">
        <f>IF(AT131="","",IF($Z$3="text",VLOOKUP('Assigned, unpublished Codes'!AT131,[0]!Qualifier,COLUMN(I131)-4,FALSE),AT131))</f>
        <v/>
      </c>
      <c r="J131" s="187" t="str">
        <f>IF(AU131="","",IF($Z$3="text",VLOOKUP('Assigned, unpublished Codes'!AU131,[0]!Qualifier,COLUMN(J131)-4,FALSE),AU131))</f>
        <v/>
      </c>
      <c r="K131" s="187" t="str">
        <f>IF(AV131="","",IF($Z$3="text",VLOOKUP('Assigned, unpublished Codes'!AV131,[0]!Qualifier,COLUMN(K131)-4,FALSE),AV131))</f>
        <v/>
      </c>
      <c r="L131" s="187" t="str">
        <f>IF(AW131="","",IF($Z$3="text",VLOOKUP('Assigned, unpublished Codes'!AW131,[0]!Qualifier,COLUMN(L131)-4,FALSE),AW131))</f>
        <v/>
      </c>
      <c r="M131" s="187" t="str">
        <f>IF(AX131="","",IF($Z$3="text",VLOOKUP('Assigned, unpublished Codes'!AX131,[0]!Qualifier,COLUMN(M131)-4,FALSE),AX131))</f>
        <v/>
      </c>
      <c r="N131" s="187" t="str">
        <f>IF(AY131="","",IF($Z$3="text",VLOOKUP('Assigned, unpublished Codes'!AY131,[0]!Qualifier,COLUMN(N131)-4,FALSE),AY131))</f>
        <v/>
      </c>
      <c r="O131" s="187" t="str">
        <f>IF(AZ131="","",IF($Z$3="text",VLOOKUP('Assigned, unpublished Codes'!AZ131,[0]!Qualifier,COLUMN(O131)-4,FALSE),AZ131))</f>
        <v/>
      </c>
      <c r="P131" s="187" t="str">
        <f>IF(BA131="","",IF($Z$3="text",VLOOKUP('Assigned, unpublished Codes'!BA131,[0]!Qualifier,COLUMN(P131)-4,FALSE),BA131))</f>
        <v/>
      </c>
      <c r="Q131" s="187" t="str">
        <f>IF(BB131="","",IF($Z$3="text",VLOOKUP('Assigned, unpublished Codes'!BB131,[0]!Qualifier,COLUMN(Q131)-4,FALSE),BB131))</f>
        <v/>
      </c>
      <c r="R131" s="187" t="str">
        <f>IF(BC131="","",IF($Z$3="text",VLOOKUP('Assigned, unpublished Codes'!BC131,[0]!Qualifier,COLUMN(R131)-4,FALSE),BC131))</f>
        <v/>
      </c>
      <c r="S131" s="187" t="str">
        <f>IF(BD131="","",IF($Z$3="text",VLOOKUP('Assigned, unpublished Codes'!BD131,[0]!Qualifier,COLUMN(S131)-4,FALSE),BD131))</f>
        <v/>
      </c>
      <c r="T131" s="187" t="str">
        <f>IF(BE131="","",IF($Z$3="text",VLOOKUP('Assigned, unpublished Codes'!BE131,[0]!Qualifier,COLUMN(T131)-4,FALSE),BE131))</f>
        <v/>
      </c>
      <c r="U131" s="187" t="str">
        <f>IF(BF131="","",IF($Z$3="text",VLOOKUP('Assigned, unpublished Codes'!BF131,[0]!Qualifier,COLUMN(U131)-4,FALSE),BF131))</f>
        <v/>
      </c>
      <c r="V131" s="526" t="str">
        <f>IF(BG131="","",IF($Z$3="text",VLOOKUP('Assigned, unpublished Codes'!BG131,[0]!Qualifier,COLUMN(V131)-4,FALSE),BG131))</f>
        <v/>
      </c>
      <c r="W131" s="187" t="str">
        <f>IF(BH131="","",IF($Z$3="text",VLOOKUP('Assigned, unpublished Codes'!BH131,[0]!Qualifier,COLUMN(W131)-4,FALSE),BH131))</f>
        <v/>
      </c>
      <c r="X131" s="187" t="str">
        <f>IF(BI131="","",IF($Z$3="text",VLOOKUP('Assigned, unpublished Codes'!BI131,[0]!Qualifier,COLUMN(X131)-4,FALSE),BI131))</f>
        <v/>
      </c>
      <c r="Y131" s="456" t="str">
        <f t="shared" si="201"/>
        <v/>
      </c>
      <c r="Z131" s="300" t="str">
        <f t="shared" si="200"/>
        <v/>
      </c>
      <c r="AA131" s="376"/>
      <c r="AB131" s="386"/>
      <c r="AC131" s="22"/>
      <c r="AD131" s="22" t="str">
        <f>IF(AH131="",IF(AG131="------------------","",IF(ISERROR(VLOOKUP(AG131,'Codes published on the homepage'!SpezEingetr,2,FALSE)),"neue Spezif.","s.Prod.: "&amp;RIGHT("00000"&amp;VLOOKUP(AG131,'Codes published on the homepage'!SpezEingetr,2,FALSE),6))),"Spez s.ob "&amp;AH131)</f>
        <v/>
      </c>
      <c r="AE131" s="190" t="str">
        <f t="shared" si="189"/>
        <v/>
      </c>
      <c r="AF131" s="191" t="str">
        <f>IF(AD131="","",IF(LEFT(AD131,9)="neue Spez",IF(ISERROR(VLOOKUP(AE131,'Codes published on the homepage'!$Z$26:$Z$805,1,FALSE)),"OK","PC Falsch"),"Falsch"))</f>
        <v/>
      </c>
      <c r="AG131" s="192" t="str">
        <f t="shared" si="202"/>
        <v>------------------</v>
      </c>
      <c r="AH131" s="189" t="str">
        <f>IF(AG131="------------------","",IF(ISERROR(VLOOKUP(AG131,AG$5:AL130,1,FALSE)),"","= Zeile "&amp;(VLOOKUP(AG131,AG$5:AL130,6,FALSE)+5)))</f>
        <v/>
      </c>
      <c r="AI131" s="349" t="str">
        <f>IF(Y131="","",IF(ISERROR(VLOOKUP(TEXT(Y131,"000000"),eingetragenePC,1,FALSE)),IF(ISNUMBER(VLOOKUP(Y133,Y$4:Y130,1,FALSE)),"Nr.s.oben","ok"),"Nr.eingetragen"))</f>
        <v/>
      </c>
      <c r="AL131" s="162" t="e">
        <f t="shared" si="188"/>
        <v>#VALUE!</v>
      </c>
      <c r="AM131" s="29">
        <f t="shared" ca="1" si="190"/>
        <v>13</v>
      </c>
      <c r="AN131" s="303" t="str">
        <f t="shared" ca="1" si="191"/>
        <v/>
      </c>
      <c r="AO131" s="291"/>
      <c r="AP131" s="90"/>
      <c r="AQ131" s="292"/>
      <c r="AR131" s="292"/>
      <c r="AS131" s="292"/>
      <c r="AT131" s="292"/>
      <c r="AU131" s="292"/>
      <c r="AV131" s="292"/>
      <c r="AW131" s="292"/>
      <c r="AX131" s="292"/>
      <c r="AY131" s="292"/>
      <c r="AZ131" s="292"/>
      <c r="BA131" s="292"/>
      <c r="BB131" s="292"/>
      <c r="BC131" s="292"/>
      <c r="BD131" s="292"/>
      <c r="BE131" s="292"/>
      <c r="BF131" s="292"/>
      <c r="BG131" s="292"/>
      <c r="BH131" s="292"/>
      <c r="BI131" s="292"/>
      <c r="BJ131" s="289"/>
      <c r="BK131" s="294"/>
      <c r="BL131" s="295"/>
    </row>
    <row r="132" spans="1:64" x14ac:dyDescent="0.3">
      <c r="A132" s="203" t="str">
        <f t="shared" si="198"/>
        <v/>
      </c>
      <c r="B132" s="301" t="str">
        <f t="shared" si="199"/>
        <v/>
      </c>
      <c r="C132" s="15"/>
      <c r="D132" s="15"/>
      <c r="E132" s="15"/>
      <c r="F132" s="186" t="str">
        <f>IF(AQ132="","",IF($Z$3="text",VLOOKUP('Assigned, unpublished Codes'!AQ132,[0]!Qualifier,COLUMN(F132)-4,FALSE),AQ132))</f>
        <v/>
      </c>
      <c r="G132" s="187" t="str">
        <f>IF(AR132="","",IF($Z$3="text",VLOOKUP('Assigned, unpublished Codes'!AR132,[0]!Qualifier,COLUMN(G132)-4,FALSE),AR132))</f>
        <v/>
      </c>
      <c r="H132" s="187" t="str">
        <f>IF(AS132="","",IF($Z$3="text",VLOOKUP('Assigned, unpublished Codes'!AS132,[0]!Qualifier,COLUMN(H132)-4,FALSE),AS132))</f>
        <v/>
      </c>
      <c r="I132" s="187" t="str">
        <f>IF(AT132="","",IF($Z$3="text",VLOOKUP('Assigned, unpublished Codes'!AT132,[0]!Qualifier,COLUMN(I132)-4,FALSE),AT132))</f>
        <v/>
      </c>
      <c r="J132" s="187" t="str">
        <f>IF(AU132="","",IF($Z$3="text",VLOOKUP('Assigned, unpublished Codes'!AU132,[0]!Qualifier,COLUMN(J132)-4,FALSE),AU132))</f>
        <v/>
      </c>
      <c r="K132" s="187" t="str">
        <f>IF(AV132="","",IF($Z$3="text",VLOOKUP('Assigned, unpublished Codes'!AV132,[0]!Qualifier,COLUMN(K132)-4,FALSE),AV132))</f>
        <v/>
      </c>
      <c r="L132" s="187" t="str">
        <f>IF(AW132="","",IF($Z$3="text",VLOOKUP('Assigned, unpublished Codes'!AW132,[0]!Qualifier,COLUMN(L132)-4,FALSE),AW132))</f>
        <v/>
      </c>
      <c r="M132" s="187" t="str">
        <f>IF(AX132="","",IF($Z$3="text",VLOOKUP('Assigned, unpublished Codes'!AX132,[0]!Qualifier,COLUMN(M132)-4,FALSE),AX132))</f>
        <v/>
      </c>
      <c r="N132" s="187" t="str">
        <f>IF(AY132="","",IF($Z$3="text",VLOOKUP('Assigned, unpublished Codes'!AY132,[0]!Qualifier,COLUMN(N132)-4,FALSE),AY132))</f>
        <v/>
      </c>
      <c r="O132" s="187" t="str">
        <f>IF(AZ132="","",IF($Z$3="text",VLOOKUP('Assigned, unpublished Codes'!AZ132,[0]!Qualifier,COLUMN(O132)-4,FALSE),AZ132))</f>
        <v/>
      </c>
      <c r="P132" s="187" t="str">
        <f>IF(BA132="","",IF($Z$3="text",VLOOKUP('Assigned, unpublished Codes'!BA132,[0]!Qualifier,COLUMN(P132)-4,FALSE),BA132))</f>
        <v/>
      </c>
      <c r="Q132" s="187" t="str">
        <f>IF(BB132="","",IF($Z$3="text",VLOOKUP('Assigned, unpublished Codes'!BB132,[0]!Qualifier,COLUMN(Q132)-4,FALSE),BB132))</f>
        <v/>
      </c>
      <c r="R132" s="187" t="str">
        <f>IF(BC132="","",IF($Z$3="text",VLOOKUP('Assigned, unpublished Codes'!BC132,[0]!Qualifier,COLUMN(R132)-4,FALSE),BC132))</f>
        <v/>
      </c>
      <c r="S132" s="187" t="str">
        <f>IF(BD132="","",IF($Z$3="text",VLOOKUP('Assigned, unpublished Codes'!BD132,[0]!Qualifier,COLUMN(S132)-4,FALSE),BD132))</f>
        <v/>
      </c>
      <c r="T132" s="187" t="str">
        <f>IF(BE132="","",IF($Z$3="text",VLOOKUP('Assigned, unpublished Codes'!BE132,[0]!Qualifier,COLUMN(T132)-4,FALSE),BE132))</f>
        <v/>
      </c>
      <c r="U132" s="187" t="str">
        <f>IF(BF132="","",IF($Z$3="text",VLOOKUP('Assigned, unpublished Codes'!BF132,[0]!Qualifier,COLUMN(U132)-4,FALSE),BF132))</f>
        <v/>
      </c>
      <c r="V132" s="526" t="str">
        <f>IF(BG132="","",IF($Z$3="text",VLOOKUP('Assigned, unpublished Codes'!BG132,[0]!Qualifier,COLUMN(V132)-4,FALSE),BG132))</f>
        <v/>
      </c>
      <c r="W132" s="187" t="str">
        <f>IF(BH132="","",IF($Z$3="text",VLOOKUP('Assigned, unpublished Codes'!BH132,[0]!Qualifier,COLUMN(W132)-4,FALSE),BH132))</f>
        <v/>
      </c>
      <c r="X132" s="187" t="str">
        <f>IF(BI132="","",IF($Z$3="text",VLOOKUP('Assigned, unpublished Codes'!BI132,[0]!Qualifier,COLUMN(X132)-4,FALSE),BI132))</f>
        <v/>
      </c>
      <c r="Y132" s="456" t="str">
        <f t="shared" si="201"/>
        <v/>
      </c>
      <c r="Z132" s="300" t="str">
        <f t="shared" si="200"/>
        <v/>
      </c>
      <c r="AA132" s="376"/>
      <c r="AB132" s="386"/>
      <c r="AC132" s="22"/>
      <c r="AD132" s="22" t="str">
        <f>IF(AH132="",IF(AG132="------------------","",IF(ISERROR(VLOOKUP(AG132,'Codes published on the homepage'!SpezEingetr,2,FALSE)),"neue Spezif.","s.Prod.: "&amp;RIGHT("00000"&amp;VLOOKUP(AG132,'Codes published on the homepage'!SpezEingetr,2,FALSE),6))),"Spez s.ob "&amp;AH132)</f>
        <v/>
      </c>
      <c r="AE132" s="190" t="str">
        <f t="shared" si="189"/>
        <v/>
      </c>
      <c r="AF132" s="191" t="str">
        <f>IF(AD132="","",IF(LEFT(AD132,9)="neue Spez",IF(ISERROR(VLOOKUP(AE132,'Codes published on the homepage'!$Z$26:$Z$805,1,FALSE)),"OK","PC Falsch"),"Falsch"))</f>
        <v/>
      </c>
      <c r="AG132" s="192" t="str">
        <f t="shared" si="202"/>
        <v>------------------</v>
      </c>
      <c r="AH132" s="189" t="str">
        <f>IF(AG132="------------------","",IF(ISERROR(VLOOKUP(AG132,AG$5:AL131,1,FALSE)),"","= Zeile "&amp;(VLOOKUP(AG132,AG$5:AL131,6,FALSE)+5)))</f>
        <v/>
      </c>
      <c r="AI132" s="349" t="str">
        <f>IF(Y132="","",IF(ISERROR(VLOOKUP(TEXT(Y132,"000000"),eingetragenePC,1,FALSE)),IF(ISNUMBER(VLOOKUP(Y134,Y$4:Y131,1,FALSE)),"Nr.s.oben","ok"),"Nr.eingetragen"))</f>
        <v/>
      </c>
      <c r="AL132" s="162" t="e">
        <f t="shared" si="188"/>
        <v>#VALUE!</v>
      </c>
      <c r="AM132" s="29">
        <f t="shared" ca="1" si="190"/>
        <v>13</v>
      </c>
      <c r="AN132" s="303" t="str">
        <f t="shared" ca="1" si="191"/>
        <v/>
      </c>
      <c r="AO132" s="291"/>
      <c r="AP132" s="90"/>
      <c r="AQ132" s="292"/>
      <c r="AR132" s="292"/>
      <c r="AS132" s="292"/>
      <c r="AT132" s="292"/>
      <c r="AU132" s="292"/>
      <c r="AV132" s="292"/>
      <c r="AW132" s="292"/>
      <c r="AX132" s="292"/>
      <c r="AY132" s="292"/>
      <c r="AZ132" s="292"/>
      <c r="BA132" s="292"/>
      <c r="BB132" s="292"/>
      <c r="BC132" s="292"/>
      <c r="BD132" s="292"/>
      <c r="BE132" s="292"/>
      <c r="BF132" s="292"/>
      <c r="BG132" s="292"/>
      <c r="BH132" s="292"/>
      <c r="BI132" s="292"/>
      <c r="BJ132" s="289"/>
      <c r="BK132" s="294"/>
      <c r="BL132" s="295"/>
    </row>
    <row r="133" spans="1:64" x14ac:dyDescent="0.3">
      <c r="A133" s="203" t="str">
        <f t="shared" si="198"/>
        <v/>
      </c>
      <c r="B133" s="301" t="str">
        <f t="shared" si="199"/>
        <v/>
      </c>
      <c r="C133" s="15"/>
      <c r="D133" s="15"/>
      <c r="E133" s="15"/>
      <c r="F133" s="186" t="str">
        <f>IF(AQ133="","",IF($Z$3="text",VLOOKUP('Assigned, unpublished Codes'!AQ133,[0]!Qualifier,COLUMN(F133)-4,FALSE),AQ133))</f>
        <v/>
      </c>
      <c r="G133" s="187" t="str">
        <f>IF(AR133="","",IF($Z$3="text",VLOOKUP('Assigned, unpublished Codes'!AR133,[0]!Qualifier,COLUMN(G133)-4,FALSE),AR133))</f>
        <v/>
      </c>
      <c r="H133" s="187" t="str">
        <f>IF(AS133="","",IF($Z$3="text",VLOOKUP('Assigned, unpublished Codes'!AS133,[0]!Qualifier,COLUMN(H133)-4,FALSE),AS133))</f>
        <v/>
      </c>
      <c r="I133" s="187" t="str">
        <f>IF(AT133="","",IF($Z$3="text",VLOOKUP('Assigned, unpublished Codes'!AT133,[0]!Qualifier,COLUMN(I133)-4,FALSE),AT133))</f>
        <v/>
      </c>
      <c r="J133" s="187" t="str">
        <f>IF(AU133="","",IF($Z$3="text",VLOOKUP('Assigned, unpublished Codes'!AU133,[0]!Qualifier,COLUMN(J133)-4,FALSE),AU133))</f>
        <v/>
      </c>
      <c r="K133" s="187" t="str">
        <f>IF(AV133="","",IF($Z$3="text",VLOOKUP('Assigned, unpublished Codes'!AV133,[0]!Qualifier,COLUMN(K133)-4,FALSE),AV133))</f>
        <v/>
      </c>
      <c r="L133" s="187" t="str">
        <f>IF(AW133="","",IF($Z$3="text",VLOOKUP('Assigned, unpublished Codes'!AW133,[0]!Qualifier,COLUMN(L133)-4,FALSE),AW133))</f>
        <v/>
      </c>
      <c r="M133" s="187" t="str">
        <f>IF(AX133="","",IF($Z$3="text",VLOOKUP('Assigned, unpublished Codes'!AX133,[0]!Qualifier,COLUMN(M133)-4,FALSE),AX133))</f>
        <v/>
      </c>
      <c r="N133" s="187" t="str">
        <f>IF(AY133="","",IF($Z$3="text",VLOOKUP('Assigned, unpublished Codes'!AY133,[0]!Qualifier,COLUMN(N133)-4,FALSE),AY133))</f>
        <v/>
      </c>
      <c r="O133" s="187" t="str">
        <f>IF(AZ133="","",IF($Z$3="text",VLOOKUP('Assigned, unpublished Codes'!AZ133,[0]!Qualifier,COLUMN(O133)-4,FALSE),AZ133))</f>
        <v/>
      </c>
      <c r="P133" s="187" t="str">
        <f>IF(BA133="","",IF($Z$3="text",VLOOKUP('Assigned, unpublished Codes'!BA133,[0]!Qualifier,COLUMN(P133)-4,FALSE),BA133))</f>
        <v/>
      </c>
      <c r="Q133" s="187" t="str">
        <f>IF(BB133="","",IF($Z$3="text",VLOOKUP('Assigned, unpublished Codes'!BB133,[0]!Qualifier,COLUMN(Q133)-4,FALSE),BB133))</f>
        <v/>
      </c>
      <c r="R133" s="187" t="str">
        <f>IF(BC133="","",IF($Z$3="text",VLOOKUP('Assigned, unpublished Codes'!BC133,[0]!Qualifier,COLUMN(R133)-4,FALSE),BC133))</f>
        <v/>
      </c>
      <c r="S133" s="187" t="str">
        <f>IF(BD133="","",IF($Z$3="text",VLOOKUP('Assigned, unpublished Codes'!BD133,[0]!Qualifier,COLUMN(S133)-4,FALSE),BD133))</f>
        <v/>
      </c>
      <c r="T133" s="187" t="str">
        <f>IF(BE133="","",IF($Z$3="text",VLOOKUP('Assigned, unpublished Codes'!BE133,[0]!Qualifier,COLUMN(T133)-4,FALSE),BE133))</f>
        <v/>
      </c>
      <c r="U133" s="187" t="str">
        <f>IF(BF133="","",IF($Z$3="text",VLOOKUP('Assigned, unpublished Codes'!BF133,[0]!Qualifier,COLUMN(U133)-4,FALSE),BF133))</f>
        <v/>
      </c>
      <c r="V133" s="526" t="str">
        <f>IF(BG133="","",IF($Z$3="text",VLOOKUP('Assigned, unpublished Codes'!BG133,[0]!Qualifier,COLUMN(V133)-4,FALSE),BG133))</f>
        <v/>
      </c>
      <c r="W133" s="187" t="str">
        <f>IF(BH133="","",IF($Z$3="text",VLOOKUP('Assigned, unpublished Codes'!BH133,[0]!Qualifier,COLUMN(W133)-4,FALSE),BH133))</f>
        <v/>
      </c>
      <c r="X133" s="187" t="str">
        <f>IF(BI133="","",IF($Z$3="text",VLOOKUP('Assigned, unpublished Codes'!BI133,[0]!Qualifier,COLUMN(X133)-4,FALSE),BI133))</f>
        <v/>
      </c>
      <c r="Y133" s="456" t="str">
        <f t="shared" si="201"/>
        <v/>
      </c>
      <c r="Z133" s="300" t="str">
        <f t="shared" si="200"/>
        <v/>
      </c>
      <c r="AA133" s="376"/>
      <c r="AB133" s="386"/>
      <c r="AC133" s="22"/>
      <c r="AD133" s="22" t="str">
        <f>IF(AH133="",IF(AG133="------------------","",IF(ISERROR(VLOOKUP(AG133,'Codes published on the homepage'!SpezEingetr,2,FALSE)),"neue Spezif.","s.Prod.: "&amp;RIGHT("00000"&amp;VLOOKUP(AG133,'Codes published on the homepage'!SpezEingetr,2,FALSE),6))),"Spez s.ob "&amp;AH133)</f>
        <v/>
      </c>
      <c r="AE133" s="190" t="str">
        <f t="shared" si="189"/>
        <v/>
      </c>
      <c r="AF133" s="191" t="str">
        <f>IF(AD133="","",IF(LEFT(AD133,9)="neue Spez",IF(ISERROR(VLOOKUP(AE133,'Codes published on the homepage'!$Z$26:$Z$805,1,FALSE)),"OK","PC Falsch"),"Falsch"))</f>
        <v/>
      </c>
      <c r="AG133" s="192" t="str">
        <f t="shared" si="202"/>
        <v>------------------</v>
      </c>
      <c r="AH133" s="189" t="str">
        <f>IF(AG133="------------------","",IF(ISERROR(VLOOKUP(AG133,AG$5:AL132,1,FALSE)),"","= Zeile "&amp;(VLOOKUP(AG133,AG$5:AL132,6,FALSE)+5)))</f>
        <v/>
      </c>
      <c r="AI133" s="349" t="str">
        <f>IF(Y133="","",IF(ISERROR(VLOOKUP(TEXT(Y133,"000000"),eingetragenePC,1,FALSE)),IF(ISNUMBER(VLOOKUP(Y135,Y$4:Y132,1,FALSE)),"Nr.s.oben","ok"),"Nr.eingetragen"))</f>
        <v/>
      </c>
      <c r="AL133" s="162" t="e">
        <f t="shared" si="188"/>
        <v>#VALUE!</v>
      </c>
      <c r="AM133" s="29">
        <f t="shared" ca="1" si="190"/>
        <v>13</v>
      </c>
      <c r="AN133" s="303" t="str">
        <f t="shared" ca="1" si="191"/>
        <v/>
      </c>
      <c r="AO133" s="291"/>
      <c r="AP133" s="90"/>
      <c r="AQ133" s="292"/>
      <c r="AR133" s="292"/>
      <c r="AS133" s="292"/>
      <c r="AT133" s="292"/>
      <c r="AU133" s="292"/>
      <c r="AV133" s="292"/>
      <c r="AW133" s="292"/>
      <c r="AX133" s="292"/>
      <c r="AY133" s="292"/>
      <c r="AZ133" s="292"/>
      <c r="BA133" s="292"/>
      <c r="BB133" s="292"/>
      <c r="BC133" s="292"/>
      <c r="BD133" s="292"/>
      <c r="BE133" s="292"/>
      <c r="BF133" s="292"/>
      <c r="BG133" s="292"/>
      <c r="BH133" s="292"/>
      <c r="BI133" s="292"/>
      <c r="BJ133" s="289"/>
      <c r="BK133" s="294"/>
      <c r="BL133" s="295"/>
    </row>
    <row r="134" spans="1:64" ht="10.5" thickBot="1" x14ac:dyDescent="0.35">
      <c r="A134" s="203" t="str">
        <f t="shared" si="198"/>
        <v/>
      </c>
      <c r="B134" s="301" t="str">
        <f t="shared" si="199"/>
        <v/>
      </c>
      <c r="C134" s="15"/>
      <c r="D134" s="15"/>
      <c r="E134" s="15"/>
      <c r="F134" s="186" t="str">
        <f>IF(AQ134="","",IF($Z$3="text",VLOOKUP('Assigned, unpublished Codes'!AQ134,[0]!Qualifier,COLUMN(F134)-4,FALSE),AQ134))</f>
        <v/>
      </c>
      <c r="G134" s="187" t="str">
        <f>IF(AR134="","",IF($Z$3="text",VLOOKUP('Assigned, unpublished Codes'!AR134,[0]!Qualifier,COLUMN(G134)-4,FALSE),AR134))</f>
        <v/>
      </c>
      <c r="H134" s="187" t="str">
        <f>IF(AS134="","",IF($Z$3="text",VLOOKUP('Assigned, unpublished Codes'!AS134,[0]!Qualifier,COLUMN(H134)-4,FALSE),AS134))</f>
        <v/>
      </c>
      <c r="I134" s="187" t="str">
        <f>IF(AT134="","",IF($Z$3="text",VLOOKUP('Assigned, unpublished Codes'!AT134,[0]!Qualifier,COLUMN(I134)-4,FALSE),AT134))</f>
        <v/>
      </c>
      <c r="J134" s="187" t="str">
        <f>IF(AU134="","",IF($Z$3="text",VLOOKUP('Assigned, unpublished Codes'!AU134,[0]!Qualifier,COLUMN(J134)-4,FALSE),AU134))</f>
        <v/>
      </c>
      <c r="K134" s="187" t="str">
        <f>IF(AV134="","",IF($Z$3="text",VLOOKUP('Assigned, unpublished Codes'!AV134,[0]!Qualifier,COLUMN(K134)-4,FALSE),AV134))</f>
        <v/>
      </c>
      <c r="L134" s="187" t="str">
        <f>IF(AW134="","",IF($Z$3="text",VLOOKUP('Assigned, unpublished Codes'!AW134,[0]!Qualifier,COLUMN(L134)-4,FALSE),AW134))</f>
        <v/>
      </c>
      <c r="M134" s="187" t="str">
        <f>IF(AX134="","",IF($Z$3="text",VLOOKUP('Assigned, unpublished Codes'!AX134,[0]!Qualifier,COLUMN(M134)-4,FALSE),AX134))</f>
        <v/>
      </c>
      <c r="N134" s="187" t="str">
        <f>IF(AY134="","",IF($Z$3="text",VLOOKUP('Assigned, unpublished Codes'!AY134,[0]!Qualifier,COLUMN(N134)-4,FALSE),AY134))</f>
        <v/>
      </c>
      <c r="O134" s="187" t="str">
        <f>IF(AZ134="","",IF($Z$3="text",VLOOKUP('Assigned, unpublished Codes'!AZ134,[0]!Qualifier,COLUMN(O134)-4,FALSE),AZ134))</f>
        <v/>
      </c>
      <c r="P134" s="187" t="str">
        <f>IF(BA134="","",IF($Z$3="text",VLOOKUP('Assigned, unpublished Codes'!BA134,[0]!Qualifier,COLUMN(P134)-4,FALSE),BA134))</f>
        <v/>
      </c>
      <c r="Q134" s="187" t="str">
        <f>IF(BB134="","",IF($Z$3="text",VLOOKUP('Assigned, unpublished Codes'!BB134,[0]!Qualifier,COLUMN(Q134)-4,FALSE),BB134))</f>
        <v/>
      </c>
      <c r="R134" s="187" t="str">
        <f>IF(BC134="","",IF($Z$3="text",VLOOKUP('Assigned, unpublished Codes'!BC134,[0]!Qualifier,COLUMN(R134)-4,FALSE),BC134))</f>
        <v/>
      </c>
      <c r="S134" s="187" t="str">
        <f>IF(BD134="","",IF($Z$3="text",VLOOKUP('Assigned, unpublished Codes'!BD134,[0]!Qualifier,COLUMN(S134)-4,FALSE),BD134))</f>
        <v/>
      </c>
      <c r="T134" s="187" t="str">
        <f>IF(BE134="","",IF($Z$3="text",VLOOKUP('Assigned, unpublished Codes'!BE134,[0]!Qualifier,COLUMN(T134)-4,FALSE),BE134))</f>
        <v/>
      </c>
      <c r="U134" s="187" t="str">
        <f>IF(BF134="","",IF($Z$3="text",VLOOKUP('Assigned, unpublished Codes'!BF134,[0]!Qualifier,COLUMN(U134)-4,FALSE),BF134))</f>
        <v/>
      </c>
      <c r="V134" s="526" t="str">
        <f>IF(BG134="","",IF($Z$3="text",VLOOKUP('Assigned, unpublished Codes'!BG134,[0]!Qualifier,COLUMN(V134)-4,FALSE),BG134))</f>
        <v/>
      </c>
      <c r="W134" s="187" t="str">
        <f>IF(BH134="","",IF($Z$3="text",VLOOKUP('Assigned, unpublished Codes'!BH134,[0]!Qualifier,COLUMN(W134)-4,FALSE),BH134))</f>
        <v/>
      </c>
      <c r="X134" s="187" t="str">
        <f>IF(BI134="","",IF($Z$3="text",VLOOKUP('Assigned, unpublished Codes'!BI134,[0]!Qualifier,COLUMN(X134)-4,FALSE),BI134))</f>
        <v/>
      </c>
      <c r="Y134" s="456" t="str">
        <f t="shared" si="201"/>
        <v/>
      </c>
      <c r="Z134" s="300" t="str">
        <f t="shared" si="200"/>
        <v/>
      </c>
      <c r="AA134" s="376"/>
      <c r="AD134" s="189" t="str">
        <f>IF(AH134="",IF(AG134="------------------","",IF(ISERROR(VLOOKUP(AG134,'Codes published on the homepage'!SpezEingetr,2,FALSE)),"neue Spezif.","s.Prod.: "&amp;RIGHT("00000"&amp;VLOOKUP(AG134,'Codes published on the homepage'!SpezEingetr,2,FALSE),6))),"Spez s.ob "&amp;AH134)</f>
        <v/>
      </c>
      <c r="AE134" s="190" t="str">
        <f t="shared" si="189"/>
        <v/>
      </c>
      <c r="AF134" s="191" t="str">
        <f>IF(AD134="","",IF(LEFT(AD134,9)="neue Spez",IF(ISERROR(VLOOKUP(AE134,'Codes published on the homepage'!$Z$26:$Z$805,1,FALSE)),"OK","PC Falsch"),"Falsch"))</f>
        <v/>
      </c>
      <c r="AG134" s="192" t="str">
        <f t="shared" si="202"/>
        <v>------------------</v>
      </c>
      <c r="AH134" s="189" t="str">
        <f>IF(AG134="------------------","",IF(ISERROR(VLOOKUP(AG134,AG$5:AL133,1,FALSE)),"","= Zeile "&amp;(VLOOKUP(AG134,AG$5:AL133,6,FALSE)+5)))</f>
        <v/>
      </c>
      <c r="AI134" s="349" t="str">
        <f>IF(Y134="","",IF(ISERROR(VLOOKUP(TEXT(Y134,"000000"),eingetragenePC,1,FALSE)),IF(ISNUMBER(VLOOKUP(Y136,Y$4:Y133,1,FALSE)),"Nr.s.oben","ok"),"Nr.eingetragen"))</f>
        <v/>
      </c>
      <c r="AL134" s="162" t="e">
        <f t="shared" si="188"/>
        <v>#VALUE!</v>
      </c>
      <c r="AM134" s="29">
        <f t="shared" ca="1" si="190"/>
        <v>13</v>
      </c>
      <c r="AN134" s="303" t="str">
        <f t="shared" ca="1" si="191"/>
        <v/>
      </c>
      <c r="AO134" s="296"/>
      <c r="AP134" s="90"/>
      <c r="AQ134" s="297"/>
      <c r="AR134" s="297"/>
      <c r="AS134" s="297"/>
      <c r="AT134" s="297"/>
      <c r="AU134" s="297"/>
      <c r="AV134" s="297"/>
      <c r="AW134" s="297"/>
      <c r="AX134" s="297"/>
      <c r="AY134" s="297"/>
      <c r="AZ134" s="297"/>
      <c r="BA134" s="297"/>
      <c r="BB134" s="297"/>
      <c r="BC134" s="297"/>
      <c r="BD134" s="297"/>
      <c r="BE134" s="297"/>
      <c r="BF134" s="297"/>
      <c r="BG134" s="297"/>
      <c r="BH134" s="297"/>
      <c r="BI134" s="297"/>
      <c r="BJ134" s="289"/>
      <c r="BK134" s="298"/>
      <c r="BL134" s="299"/>
    </row>
    <row r="135" spans="1:64" s="313" customFormat="1" ht="9.6" customHeight="1" thickTop="1" x14ac:dyDescent="0.3">
      <c r="A135" s="304"/>
      <c r="B135" s="305"/>
      <c r="C135" s="306"/>
      <c r="D135" s="306"/>
      <c r="E135" s="306"/>
      <c r="F135" s="307"/>
      <c r="G135" s="187" t="str">
        <f>IF(AR135="","",IF($Z$3="text",VLOOKUP('Assigned, unpublished Codes'!AR135,[0]!Qualifier,COLUMN(G135)-4,FALSE),AR135))</f>
        <v/>
      </c>
      <c r="H135" s="187" t="str">
        <f>IF(AS135="","",IF($Z$3="text",VLOOKUP('Assigned, unpublished Codes'!AS135,[0]!Qualifier,COLUMN(H135)-4,FALSE),AS135))</f>
        <v/>
      </c>
      <c r="I135" s="187" t="str">
        <f>IF(AT135="","",IF($Z$3="text",VLOOKUP('Assigned, unpublished Codes'!AT135,[0]!Qualifier,COLUMN(I135)-4,FALSE),AT135))</f>
        <v/>
      </c>
      <c r="J135" s="187" t="str">
        <f>IF(AU135="","",IF($Z$3="text",VLOOKUP('Assigned, unpublished Codes'!AU135,[0]!Qualifier,COLUMN(J135)-4,FALSE),AU135))</f>
        <v/>
      </c>
      <c r="K135" s="187" t="str">
        <f>IF(AV135="","",IF($Z$3="text",VLOOKUP('Assigned, unpublished Codes'!AV135,[0]!Qualifier,COLUMN(K135)-4,FALSE),AV135))</f>
        <v/>
      </c>
      <c r="L135" s="187" t="str">
        <f>IF(AW135="","",IF($Z$3="text",VLOOKUP('Assigned, unpublished Codes'!AW135,[0]!Qualifier,COLUMN(L135)-4,FALSE),AW135))</f>
        <v/>
      </c>
      <c r="M135" s="187" t="str">
        <f>IF(AX135="","",IF($Z$3="text",VLOOKUP('Assigned, unpublished Codes'!AX135,[0]!Qualifier,COLUMN(M135)-4,FALSE),AX135))</f>
        <v/>
      </c>
      <c r="N135" s="187" t="str">
        <f>IF(AY135="","",IF($Z$3="text",VLOOKUP('Assigned, unpublished Codes'!AY135,[0]!Qualifier,COLUMN(N135)-4,FALSE),AY135))</f>
        <v/>
      </c>
      <c r="O135" s="187" t="str">
        <f>IF(AZ135="","",IF($Z$3="text",VLOOKUP('Assigned, unpublished Codes'!AZ135,[0]!Qualifier,COLUMN(O135)-4,FALSE),AZ135))</f>
        <v/>
      </c>
      <c r="P135" s="187" t="str">
        <f>IF(BA135="","",IF($Z$3="text",VLOOKUP('Assigned, unpublished Codes'!BA135,[0]!Qualifier,COLUMN(P135)-4,FALSE),BA135))</f>
        <v/>
      </c>
      <c r="Q135" s="187" t="str">
        <f>IF(BB135="","",IF($Z$3="text",VLOOKUP('Assigned, unpublished Codes'!BB135,[0]!Qualifier,COLUMN(Q135)-4,FALSE),BB135))</f>
        <v/>
      </c>
      <c r="R135" s="187" t="str">
        <f>IF(BC135="","",IF($Z$3="text",VLOOKUP('Assigned, unpublished Codes'!BC135,[0]!Qualifier,COLUMN(R135)-4,FALSE),BC135))</f>
        <v/>
      </c>
      <c r="S135" s="187" t="str">
        <f>IF(BD135="","",IF($Z$3="text",VLOOKUP('Assigned, unpublished Codes'!BD135,[0]!Qualifier,COLUMN(S135)-4,FALSE),BD135))</f>
        <v/>
      </c>
      <c r="T135" s="187" t="str">
        <f>IF(BE135="","",IF($Z$3="text",VLOOKUP('Assigned, unpublished Codes'!BE135,[0]!Qualifier,COLUMN(T135)-4,FALSE),BE135))</f>
        <v/>
      </c>
      <c r="U135" s="187" t="str">
        <f>IF(BF135="","",IF($Z$3="text",VLOOKUP('Assigned, unpublished Codes'!BF135,[0]!Qualifier,COLUMN(U135)-4,FALSE),BF135))</f>
        <v/>
      </c>
      <c r="V135" s="526" t="str">
        <f>IF(BG135="","",IF($Z$3="text",VLOOKUP('Assigned, unpublished Codes'!BG135,[0]!Qualifier,COLUMN(V135)-4,FALSE),BG135))</f>
        <v/>
      </c>
      <c r="W135" s="187" t="str">
        <f>IF(BH135="","",IF($Z$3="text",VLOOKUP('Assigned, unpublished Codes'!BH135,[0]!Qualifier,COLUMN(W135)-4,FALSE),BH135))</f>
        <v/>
      </c>
      <c r="X135" s="187" t="str">
        <f>IF(BI135="","",IF($Z$3="text",VLOOKUP('Assigned, unpublished Codes'!BI135,[0]!Qualifier,COLUMN(X135)-4,FALSE),BI135))</f>
        <v/>
      </c>
      <c r="Y135" s="456" t="str">
        <f t="shared" si="201"/>
        <v/>
      </c>
      <c r="Z135" s="306"/>
      <c r="AA135" s="373"/>
      <c r="AB135" s="315"/>
      <c r="AD135" s="308"/>
      <c r="AE135" s="309"/>
      <c r="AF135" s="310" t="str">
        <f>IF(AD135="","",IF(LEFT(AD135,9)="neue Spez",IF(ISERROR(VLOOKUP(AE135,'Codes published on the homepage'!$Z$26:$Z$805,1,FALSE)),"OK","PC Falsch"),"Falsch"))</f>
        <v/>
      </c>
      <c r="AG135" s="311" t="str">
        <f>AQ135&amp;AR135&amp;AS135&amp;AT135&amp;AU135&amp;AV135&amp;AW135&amp;AX135&amp;AY135&amp;AZ135&amp;BA135&amp;BB135&amp;BC135&amp;BD135&amp;BE135&amp;BF135&amp;BG135&amp;BH135&amp;BI135</f>
        <v/>
      </c>
      <c r="AH135" s="312"/>
      <c r="AI135" s="313" t="str">
        <f>IF(AG135="","",VLOOKUP(AG135,'Codes published on the homepage'!AnfoEintr,2,FALSE))</f>
        <v/>
      </c>
      <c r="AJ135" s="314"/>
      <c r="AL135" s="315" t="str">
        <f t="shared" ca="1" si="190"/>
        <v/>
      </c>
      <c r="AM135" s="315" t="str">
        <f t="shared" ca="1" si="190"/>
        <v/>
      </c>
      <c r="AN135" s="315" t="str">
        <f t="shared" ca="1" si="191"/>
        <v/>
      </c>
      <c r="AO135" s="315"/>
      <c r="AP135" s="315"/>
      <c r="AQ135" s="307"/>
      <c r="AR135" s="307"/>
      <c r="AS135" s="307"/>
      <c r="AT135" s="307"/>
      <c r="AU135" s="307"/>
      <c r="AV135" s="307"/>
      <c r="AW135" s="307"/>
      <c r="AX135" s="307"/>
      <c r="AY135" s="307"/>
      <c r="AZ135" s="307"/>
      <c r="BA135" s="307"/>
      <c r="BB135" s="307"/>
      <c r="BC135" s="307"/>
      <c r="BD135" s="307"/>
      <c r="BE135" s="307"/>
      <c r="BF135" s="307"/>
      <c r="BG135" s="307"/>
      <c r="BH135" s="307"/>
      <c r="BI135" s="307"/>
    </row>
    <row r="136" spans="1:64" x14ac:dyDescent="0.3">
      <c r="A136" s="51"/>
      <c r="B136" s="13"/>
      <c r="C136" s="15"/>
      <c r="D136" s="15"/>
      <c r="E136" s="15"/>
      <c r="F136" s="14"/>
      <c r="G136" s="187" t="str">
        <f>IF(AR136="","",IF($Z$3="text",VLOOKUP('Assigned, unpublished Codes'!AR136,[0]!Qualifier,COLUMN(G136)-4,FALSE),AR136))</f>
        <v/>
      </c>
      <c r="H136" s="187" t="str">
        <f>IF(AS136="","",IF($Z$3="text",VLOOKUP('Assigned, unpublished Codes'!AS136,[0]!Qualifier,COLUMN(H136)-4,FALSE),AS136))</f>
        <v/>
      </c>
      <c r="I136" s="187" t="str">
        <f>IF(AT136="","",IF($Z$3="text",VLOOKUP('Assigned, unpublished Codes'!AT136,[0]!Qualifier,COLUMN(I136)-4,FALSE),AT136))</f>
        <v/>
      </c>
      <c r="J136" s="187" t="str">
        <f>IF(AU136="","",IF($Z$3="text",VLOOKUP('Assigned, unpublished Codes'!AU136,[0]!Qualifier,COLUMN(J136)-4,FALSE),AU136))</f>
        <v/>
      </c>
      <c r="K136" s="187" t="str">
        <f>IF(AV136="","",IF($Z$3="text",VLOOKUP('Assigned, unpublished Codes'!AV136,[0]!Qualifier,COLUMN(K136)-4,FALSE),AV136))</f>
        <v/>
      </c>
      <c r="L136" s="187" t="str">
        <f>IF(AW136="","",IF($Z$3="text",VLOOKUP('Assigned, unpublished Codes'!AW136,[0]!Qualifier,COLUMN(L136)-4,FALSE),AW136))</f>
        <v/>
      </c>
      <c r="M136" s="187" t="str">
        <f>IF(AX136="","",IF($Z$3="text",VLOOKUP('Assigned, unpublished Codes'!AX136,[0]!Qualifier,COLUMN(M136)-4,FALSE),AX136))</f>
        <v/>
      </c>
      <c r="N136" s="187" t="str">
        <f>IF(AY136="","",IF($Z$3="text",VLOOKUP('Assigned, unpublished Codes'!AY136,[0]!Qualifier,COLUMN(N136)-4,FALSE),AY136))</f>
        <v/>
      </c>
      <c r="O136" s="187" t="str">
        <f>IF(AZ136="","",IF($Z$3="text",VLOOKUP('Assigned, unpublished Codes'!AZ136,[0]!Qualifier,COLUMN(O136)-4,FALSE),AZ136))</f>
        <v/>
      </c>
      <c r="P136" s="187" t="str">
        <f>IF(BA136="","",IF($Z$3="text",VLOOKUP('Assigned, unpublished Codes'!BA136,[0]!Qualifier,COLUMN(P136)-4,FALSE),BA136))</f>
        <v/>
      </c>
      <c r="Q136" s="187" t="str">
        <f>IF(BB136="","",IF($Z$3="text",VLOOKUP('Assigned, unpublished Codes'!BB136,[0]!Qualifier,COLUMN(Q136)-4,FALSE),BB136))</f>
        <v/>
      </c>
      <c r="R136" s="187" t="str">
        <f>IF(BC136="","",IF($Z$3="text",VLOOKUP('Assigned, unpublished Codes'!BC136,[0]!Qualifier,COLUMN(R136)-4,FALSE),BC136))</f>
        <v/>
      </c>
      <c r="S136" s="187" t="str">
        <f>IF(BD136="","",IF($Z$3="text",VLOOKUP('Assigned, unpublished Codes'!BD136,[0]!Qualifier,COLUMN(S136)-4,FALSE),BD136))</f>
        <v/>
      </c>
      <c r="T136" s="187" t="str">
        <f>IF(BE136="","",IF($Z$3="text",VLOOKUP('Assigned, unpublished Codes'!BE136,[0]!Qualifier,COLUMN(T136)-4,FALSE),BE136))</f>
        <v/>
      </c>
      <c r="U136" s="187" t="str">
        <f>IF(BF136="","",IF($Z$3="text",VLOOKUP('Assigned, unpublished Codes'!BF136,[0]!Qualifier,COLUMN(U136)-4,FALSE),BF136))</f>
        <v/>
      </c>
      <c r="V136" s="526" t="str">
        <f>IF(BG136="","",IF($Z$3="text",VLOOKUP('Assigned, unpublished Codes'!BG136,[0]!Qualifier,COLUMN(V136)-4,FALSE),BG136))</f>
        <v/>
      </c>
      <c r="W136" s="187" t="str">
        <f>IF(BH136="","",IF($Z$3="text",VLOOKUP('Assigned, unpublished Codes'!BH136,[0]!Qualifier,COLUMN(W136)-4,FALSE),BH136))</f>
        <v/>
      </c>
      <c r="X136" s="187" t="str">
        <f>IF(BI136="","",IF($Z$3="text",VLOOKUP('Assigned, unpublished Codes'!BI136,[0]!Qualifier,COLUMN(X136)-4,FALSE),BI136))</f>
        <v/>
      </c>
      <c r="Y136" s="456" t="str">
        <f t="shared" si="201"/>
        <v/>
      </c>
      <c r="Z136" s="15"/>
      <c r="AA136" s="376"/>
      <c r="AE136" s="23"/>
      <c r="AF136" s="67" t="str">
        <f>IF(AD136="","",IF(LEFT(AD136,9)="neue Spez",IF(ISERROR(VLOOKUP(AE136,'Codes published on the homepage'!$Z$26:$Z$805,1,FALSE)),"OK","PC Falsch"),"Falsch"))</f>
        <v/>
      </c>
      <c r="AG136" s="192" t="str">
        <f>AQ136&amp;AR136&amp;AS136&amp;AT136&amp;AU136&amp;AV136&amp;AW136&amp;AX136&amp;AY136&amp;AZ136&amp;BA136&amp;BB136&amp;BC136&amp;BD136&amp;BE136&amp;BF136&amp;BG136&amp;BH136&amp;BI136</f>
        <v/>
      </c>
      <c r="AH136" s="25"/>
      <c r="AI136" s="19" t="str">
        <f>IF(AG136="","",VLOOKUP(AG136,'Codes published on the homepage'!AnfoEintr,2,FALSE))</f>
        <v/>
      </c>
      <c r="AL136" s="29" t="str">
        <f t="shared" ca="1" si="190"/>
        <v/>
      </c>
      <c r="AM136" s="29" t="str">
        <f t="shared" ca="1" si="190"/>
        <v/>
      </c>
      <c r="AN136" s="29" t="str">
        <f t="shared" ca="1" si="191"/>
        <v/>
      </c>
      <c r="AQ136" s="14"/>
      <c r="AR136" s="14"/>
      <c r="AS136" s="14"/>
      <c r="AT136" s="14"/>
      <c r="AU136" s="14"/>
      <c r="AV136" s="14"/>
      <c r="AW136" s="14"/>
      <c r="AX136" s="14"/>
      <c r="AY136" s="14"/>
      <c r="AZ136" s="14"/>
      <c r="BA136" s="14"/>
      <c r="BB136" s="14"/>
      <c r="BC136" s="14"/>
      <c r="BD136" s="14"/>
      <c r="BE136" s="14"/>
      <c r="BF136" s="14"/>
      <c r="BG136" s="14"/>
      <c r="BH136" s="14"/>
      <c r="BI136" s="14"/>
      <c r="BJ136" s="13"/>
    </row>
    <row r="137" spans="1:64" x14ac:dyDescent="0.3">
      <c r="A137" s="51"/>
      <c r="B137" s="13"/>
      <c r="C137" s="15"/>
      <c r="D137" s="15"/>
      <c r="E137" s="15"/>
      <c r="F137" s="14"/>
      <c r="G137" s="187" t="str">
        <f>IF(AR137="","",IF($Z$3="text",VLOOKUP('Assigned, unpublished Codes'!AR137,[0]!Qualifier,COLUMN(G137)-4,FALSE),AR137))</f>
        <v/>
      </c>
      <c r="H137" s="187" t="str">
        <f>IF(AS137="","",IF($Z$3="text",VLOOKUP('Assigned, unpublished Codes'!AS137,[0]!Qualifier,COLUMN(H137)-4,FALSE),AS137))</f>
        <v/>
      </c>
      <c r="I137" s="187" t="str">
        <f>IF(AT137="","",IF($Z$3="text",VLOOKUP('Assigned, unpublished Codes'!AT137,[0]!Qualifier,COLUMN(I137)-4,FALSE),AT137))</f>
        <v/>
      </c>
      <c r="J137" s="187" t="str">
        <f>IF(AU137="","",IF($Z$3="text",VLOOKUP('Assigned, unpublished Codes'!AU137,[0]!Qualifier,COLUMN(J137)-4,FALSE),AU137))</f>
        <v/>
      </c>
      <c r="K137" s="187" t="str">
        <f>IF(AV137="","",IF($Z$3="text",VLOOKUP('Assigned, unpublished Codes'!AV137,[0]!Qualifier,COLUMN(K137)-4,FALSE),AV137))</f>
        <v/>
      </c>
      <c r="L137" s="187" t="str">
        <f>IF(AW137="","",IF($Z$3="text",VLOOKUP('Assigned, unpublished Codes'!AW137,[0]!Qualifier,COLUMN(L137)-4,FALSE),AW137))</f>
        <v/>
      </c>
      <c r="M137" s="187" t="str">
        <f>IF(AX137="","",IF($Z$3="text",VLOOKUP('Assigned, unpublished Codes'!AX137,[0]!Qualifier,COLUMN(M137)-4,FALSE),AX137))</f>
        <v/>
      </c>
      <c r="N137" s="187" t="str">
        <f>IF(AY137="","",IF($Z$3="text",VLOOKUP('Assigned, unpublished Codes'!AY137,[0]!Qualifier,COLUMN(N137)-4,FALSE),AY137))</f>
        <v/>
      </c>
      <c r="O137" s="187" t="str">
        <f>IF(AZ137="","",IF($Z$3="text",VLOOKUP('Assigned, unpublished Codes'!AZ137,[0]!Qualifier,COLUMN(O137)-4,FALSE),AZ137))</f>
        <v/>
      </c>
      <c r="P137" s="187" t="str">
        <f>IF(BA137="","",IF($Z$3="text",VLOOKUP('Assigned, unpublished Codes'!BA137,[0]!Qualifier,COLUMN(P137)-4,FALSE),BA137))</f>
        <v/>
      </c>
      <c r="Q137" s="187" t="str">
        <f>IF(BB137="","",IF($Z$3="text",VLOOKUP('Assigned, unpublished Codes'!BB137,[0]!Qualifier,COLUMN(Q137)-4,FALSE),BB137))</f>
        <v/>
      </c>
      <c r="R137" s="187" t="str">
        <f>IF(BC137="","",IF($Z$3="text",VLOOKUP('Assigned, unpublished Codes'!BC137,[0]!Qualifier,COLUMN(R137)-4,FALSE),BC137))</f>
        <v/>
      </c>
      <c r="S137" s="187" t="str">
        <f>IF(BD137="","",IF($Z$3="text",VLOOKUP('Assigned, unpublished Codes'!BD137,[0]!Qualifier,COLUMN(S137)-4,FALSE),BD137))</f>
        <v/>
      </c>
      <c r="T137" s="187" t="str">
        <f>IF(BE137="","",IF($Z$3="text",VLOOKUP('Assigned, unpublished Codes'!BE137,[0]!Qualifier,COLUMN(T137)-4,FALSE),BE137))</f>
        <v/>
      </c>
      <c r="U137" s="187" t="str">
        <f>IF(BF137="","",IF($Z$3="text",VLOOKUP('Assigned, unpublished Codes'!BF137,[0]!Qualifier,COLUMN(U137)-4,FALSE),BF137))</f>
        <v/>
      </c>
      <c r="V137" s="526" t="str">
        <f>IF(BG137="","",IF($Z$3="text",VLOOKUP('Assigned, unpublished Codes'!BG137,[0]!Qualifier,COLUMN(V137)-4,FALSE),BG137))</f>
        <v/>
      </c>
      <c r="W137" s="187" t="str">
        <f>IF(BH137="","",IF($Z$3="text",VLOOKUP('Assigned, unpublished Codes'!BH137,[0]!Qualifier,COLUMN(W137)-4,FALSE),BH137))</f>
        <v/>
      </c>
      <c r="X137" s="187" t="str">
        <f>IF(BI137="","",IF($Z$3="text",VLOOKUP('Assigned, unpublished Codes'!BI137,[0]!Qualifier,COLUMN(X137)-4,FALSE),BI137))</f>
        <v/>
      </c>
      <c r="Y137" s="456" t="str">
        <f t="shared" si="201"/>
        <v/>
      </c>
      <c r="Z137" s="15"/>
      <c r="AA137" s="376"/>
      <c r="AE137" s="23"/>
      <c r="AF137" s="67" t="str">
        <f>IF(AD137="","",IF(LEFT(AD137,9)="neue Spez",IF(ISERROR(VLOOKUP(AE137,'Codes published on the homepage'!$Z$26:$Z$805,1,FALSE)),"OK","PC Falsch"),"Falsch"))</f>
        <v/>
      </c>
      <c r="AG137" s="24"/>
      <c r="AH137" s="25"/>
      <c r="AI137" s="19" t="str">
        <f>IF(AG137="","",VLOOKUP(AG137,'Codes published on the homepage'!AnfoEintr,2,FALSE))</f>
        <v/>
      </c>
      <c r="AL137" s="29" t="str">
        <f t="shared" ca="1" si="190"/>
        <v/>
      </c>
      <c r="AM137" s="29" t="str">
        <f t="shared" ca="1" si="190"/>
        <v/>
      </c>
      <c r="AN137" s="29" t="str">
        <f t="shared" ca="1" si="191"/>
        <v/>
      </c>
      <c r="AQ137" s="14"/>
      <c r="AR137" s="14"/>
      <c r="AS137" s="14"/>
      <c r="AT137" s="14"/>
      <c r="AU137" s="14"/>
      <c r="AV137" s="14"/>
      <c r="AW137" s="14"/>
      <c r="AX137" s="14"/>
      <c r="AY137" s="14"/>
      <c r="AZ137" s="14"/>
      <c r="BA137" s="14"/>
      <c r="BB137" s="14"/>
      <c r="BC137" s="14"/>
      <c r="BD137" s="14"/>
      <c r="BE137" s="14"/>
      <c r="BF137" s="14"/>
      <c r="BG137" s="14"/>
      <c r="BH137" s="14"/>
      <c r="BI137" s="14"/>
      <c r="BJ137" s="13"/>
    </row>
    <row r="138" spans="1:64" x14ac:dyDescent="0.3">
      <c r="A138" s="51"/>
      <c r="B138" s="13"/>
      <c r="C138" s="15"/>
      <c r="D138" s="15"/>
      <c r="E138" s="15"/>
      <c r="F138" s="14"/>
      <c r="G138" s="187" t="str">
        <f>IF(AR138="","",IF($Z$3="text",VLOOKUP('Assigned, unpublished Codes'!AR138,[0]!Qualifier,COLUMN(G138)-4,FALSE),AR138))</f>
        <v/>
      </c>
      <c r="H138" s="187" t="str">
        <f>IF(AS138="","",IF($Z$3="text",VLOOKUP('Assigned, unpublished Codes'!AS138,[0]!Qualifier,COLUMN(H138)-4,FALSE),AS138))</f>
        <v/>
      </c>
      <c r="I138" s="187" t="str">
        <f>IF(AT138="","",IF($Z$3="text",VLOOKUP('Assigned, unpublished Codes'!AT138,[0]!Qualifier,COLUMN(I138)-4,FALSE),AT138))</f>
        <v/>
      </c>
      <c r="J138" s="187" t="str">
        <f>IF(AU138="","",IF($Z$3="text",VLOOKUP('Assigned, unpublished Codes'!AU138,[0]!Qualifier,COLUMN(J138)-4,FALSE),AU138))</f>
        <v/>
      </c>
      <c r="K138" s="187" t="str">
        <f>IF(AV138="","",IF($Z$3="text",VLOOKUP('Assigned, unpublished Codes'!AV138,[0]!Qualifier,COLUMN(K138)-4,FALSE),AV138))</f>
        <v/>
      </c>
      <c r="L138" s="187" t="str">
        <f>IF(AW138="","",IF($Z$3="text",VLOOKUP('Assigned, unpublished Codes'!AW138,[0]!Qualifier,COLUMN(L138)-4,FALSE),AW138))</f>
        <v/>
      </c>
      <c r="M138" s="187" t="str">
        <f>IF(AX138="","",IF($Z$3="text",VLOOKUP('Assigned, unpublished Codes'!AX138,[0]!Qualifier,COLUMN(M138)-4,FALSE),AX138))</f>
        <v/>
      </c>
      <c r="N138" s="187" t="str">
        <f>IF(AY138="","",IF($Z$3="text",VLOOKUP('Assigned, unpublished Codes'!AY138,[0]!Qualifier,COLUMN(N138)-4,FALSE),AY138))</f>
        <v/>
      </c>
      <c r="O138" s="187" t="str">
        <f>IF(AZ138="","",IF($Z$3="text",VLOOKUP('Assigned, unpublished Codes'!AZ138,[0]!Qualifier,COLUMN(O138)-4,FALSE),AZ138))</f>
        <v/>
      </c>
      <c r="P138" s="187" t="str">
        <f>IF(BA138="","",IF($Z$3="text",VLOOKUP('Assigned, unpublished Codes'!BA138,[0]!Qualifier,COLUMN(P138)-4,FALSE),BA138))</f>
        <v/>
      </c>
      <c r="Q138" s="187" t="str">
        <f>IF(BB138="","",IF($Z$3="text",VLOOKUP('Assigned, unpublished Codes'!BB138,[0]!Qualifier,COLUMN(Q138)-4,FALSE),BB138))</f>
        <v/>
      </c>
      <c r="R138" s="187" t="str">
        <f>IF(BC138="","",IF($Z$3="text",VLOOKUP('Assigned, unpublished Codes'!BC138,[0]!Qualifier,COLUMN(R138)-4,FALSE),BC138))</f>
        <v/>
      </c>
      <c r="S138" s="187" t="str">
        <f>IF(BD138="","",IF($Z$3="text",VLOOKUP('Assigned, unpublished Codes'!BD138,[0]!Qualifier,COLUMN(S138)-4,FALSE),BD138))</f>
        <v/>
      </c>
      <c r="T138" s="187" t="str">
        <f>IF(BE138="","",IF($Z$3="text",VLOOKUP('Assigned, unpublished Codes'!BE138,[0]!Qualifier,COLUMN(T138)-4,FALSE),BE138))</f>
        <v/>
      </c>
      <c r="U138" s="187" t="str">
        <f>IF(BF138="","",IF($Z$3="text",VLOOKUP('Assigned, unpublished Codes'!BF138,[0]!Qualifier,COLUMN(U138)-4,FALSE),BF138))</f>
        <v/>
      </c>
      <c r="V138" s="526" t="str">
        <f>IF(BG138="","",IF($Z$3="text",VLOOKUP('Assigned, unpublished Codes'!BG138,[0]!Qualifier,COLUMN(V138)-4,FALSE),BG138))</f>
        <v/>
      </c>
      <c r="W138" s="187" t="str">
        <f>IF(BH138="","",IF($Z$3="text",VLOOKUP('Assigned, unpublished Codes'!BH138,[0]!Qualifier,COLUMN(W138)-4,FALSE),BH138))</f>
        <v/>
      </c>
      <c r="X138" s="187" t="str">
        <f>IF(BI138="","",IF($Z$3="text",VLOOKUP('Assigned, unpublished Codes'!BI138,[0]!Qualifier,COLUMN(X138)-4,FALSE),BI138))</f>
        <v/>
      </c>
      <c r="Y138" s="456" t="str">
        <f t="shared" si="201"/>
        <v/>
      </c>
      <c r="Z138" s="15"/>
      <c r="AA138" s="376"/>
      <c r="AE138" s="23"/>
      <c r="AF138" s="67" t="str">
        <f>IF(AD138="","",IF(LEFT(AD138,9)="neue Spez",IF(ISERROR(VLOOKUP(AE138,'Codes published on the homepage'!$Z$26:$Z$805,1,FALSE)),"OK","PC Falsch"),"Falsch"))</f>
        <v/>
      </c>
      <c r="AG138" s="24"/>
      <c r="AH138" s="25"/>
      <c r="AI138" s="19" t="str">
        <f>IF(AG138="","",VLOOKUP(AG138,'Codes published on the homepage'!AnfoEintr,2,FALSE))</f>
        <v/>
      </c>
      <c r="AL138" s="29" t="str">
        <f t="shared" ca="1" si="190"/>
        <v/>
      </c>
      <c r="AM138" s="29" t="str">
        <f t="shared" ca="1" si="190"/>
        <v/>
      </c>
      <c r="AN138" s="29" t="str">
        <f t="shared" ca="1" si="191"/>
        <v/>
      </c>
      <c r="AQ138" s="14"/>
      <c r="AR138" s="14"/>
      <c r="AS138" s="14"/>
      <c r="AT138" s="14"/>
      <c r="AU138" s="14"/>
      <c r="AV138" s="14"/>
      <c r="AW138" s="14"/>
      <c r="AX138" s="14"/>
      <c r="AY138" s="14"/>
      <c r="AZ138" s="14"/>
      <c r="BA138" s="14"/>
      <c r="BB138" s="14"/>
      <c r="BC138" s="14"/>
      <c r="BD138" s="14"/>
      <c r="BE138" s="14"/>
      <c r="BF138" s="14"/>
      <c r="BG138" s="14"/>
      <c r="BH138" s="14"/>
      <c r="BI138" s="14"/>
      <c r="BJ138" s="13"/>
    </row>
    <row r="139" spans="1:64" x14ac:dyDescent="0.3">
      <c r="A139" s="51"/>
      <c r="B139" s="13"/>
      <c r="C139" s="15"/>
      <c r="D139" s="15"/>
      <c r="E139" s="15"/>
      <c r="F139" s="14"/>
      <c r="G139" s="187" t="str">
        <f>IF(AR139="","",IF($Z$3="text",VLOOKUP('Assigned, unpublished Codes'!AR139,[0]!Qualifier,COLUMN(G139)-4,FALSE),AR139))</f>
        <v/>
      </c>
      <c r="H139" s="187" t="str">
        <f>IF(AS139="","",IF($Z$3="text",VLOOKUP('Assigned, unpublished Codes'!AS139,[0]!Qualifier,COLUMN(H139)-4,FALSE),AS139))</f>
        <v/>
      </c>
      <c r="I139" s="187" t="str">
        <f>IF(AT139="","",IF($Z$3="text",VLOOKUP('Assigned, unpublished Codes'!AT139,[0]!Qualifier,COLUMN(I139)-4,FALSE),AT139))</f>
        <v/>
      </c>
      <c r="J139" s="187" t="str">
        <f>IF(AU139="","",IF($Z$3="text",VLOOKUP('Assigned, unpublished Codes'!AU139,[0]!Qualifier,COLUMN(J139)-4,FALSE),AU139))</f>
        <v/>
      </c>
      <c r="K139" s="187" t="str">
        <f>IF(AV139="","",IF($Z$3="text",VLOOKUP('Assigned, unpublished Codes'!AV139,[0]!Qualifier,COLUMN(K139)-4,FALSE),AV139))</f>
        <v/>
      </c>
      <c r="L139" s="187" t="str">
        <f>IF(AW139="","",IF($Z$3="text",VLOOKUP('Assigned, unpublished Codes'!AW139,[0]!Qualifier,COLUMN(L139)-4,FALSE),AW139))</f>
        <v/>
      </c>
      <c r="M139" s="187" t="str">
        <f>IF(AX139="","",IF($Z$3="text",VLOOKUP('Assigned, unpublished Codes'!AX139,[0]!Qualifier,COLUMN(M139)-4,FALSE),AX139))</f>
        <v/>
      </c>
      <c r="N139" s="187" t="str">
        <f>IF(AY139="","",IF($Z$3="text",VLOOKUP('Assigned, unpublished Codes'!AY139,[0]!Qualifier,COLUMN(N139)-4,FALSE),AY139))</f>
        <v/>
      </c>
      <c r="O139" s="187" t="str">
        <f>IF(AZ139="","",IF($Z$3="text",VLOOKUP('Assigned, unpublished Codes'!AZ139,[0]!Qualifier,COLUMN(O139)-4,FALSE),AZ139))</f>
        <v/>
      </c>
      <c r="P139" s="187" t="str">
        <f>IF(BA139="","",IF($Z$3="text",VLOOKUP('Assigned, unpublished Codes'!BA139,[0]!Qualifier,COLUMN(P139)-4,FALSE),BA139))</f>
        <v/>
      </c>
      <c r="Q139" s="187" t="str">
        <f>IF(BB139="","",IF($Z$3="text",VLOOKUP('Assigned, unpublished Codes'!BB139,[0]!Qualifier,COLUMN(Q139)-4,FALSE),BB139))</f>
        <v/>
      </c>
      <c r="R139" s="187" t="str">
        <f>IF(BC139="","",IF($Z$3="text",VLOOKUP('Assigned, unpublished Codes'!BC139,[0]!Qualifier,COLUMN(R139)-4,FALSE),BC139))</f>
        <v/>
      </c>
      <c r="S139" s="187" t="str">
        <f>IF(BD139="","",IF($Z$3="text",VLOOKUP('Assigned, unpublished Codes'!BD139,[0]!Qualifier,COLUMN(S139)-4,FALSE),BD139))</f>
        <v/>
      </c>
      <c r="T139" s="187" t="str">
        <f>IF(BE139="","",IF($Z$3="text",VLOOKUP('Assigned, unpublished Codes'!BE139,[0]!Qualifier,COLUMN(T139)-4,FALSE),BE139))</f>
        <v/>
      </c>
      <c r="U139" s="187" t="str">
        <f>IF(BF139="","",IF($Z$3="text",VLOOKUP('Assigned, unpublished Codes'!BF139,[0]!Qualifier,COLUMN(U139)-4,FALSE),BF139))</f>
        <v/>
      </c>
      <c r="V139" s="526" t="str">
        <f>IF(BG139="","",IF($Z$3="text",VLOOKUP('Assigned, unpublished Codes'!BG139,[0]!Qualifier,COLUMN(V139)-4,FALSE),BG139))</f>
        <v/>
      </c>
      <c r="W139" s="187" t="str">
        <f>IF(BH139="","",IF($Z$3="text",VLOOKUP('Assigned, unpublished Codes'!BH139,[0]!Qualifier,COLUMN(W139)-4,FALSE),BH139))</f>
        <v/>
      </c>
      <c r="X139" s="187" t="str">
        <f>IF(BI139="","",IF($Z$3="text",VLOOKUP('Assigned, unpublished Codes'!BI139,[0]!Qualifier,COLUMN(X139)-4,FALSE),BI139))</f>
        <v/>
      </c>
      <c r="Y139" s="456" t="str">
        <f t="shared" si="201"/>
        <v/>
      </c>
      <c r="Z139" s="15"/>
      <c r="AA139" s="376"/>
      <c r="AE139" s="23"/>
      <c r="AF139" s="67" t="str">
        <f>IF(AD139="","",IF(LEFT(AD139,9)="neue Spez",IF(ISERROR(VLOOKUP(AE139,'Codes published on the homepage'!$Z$26:$Z$805,1,FALSE)),"OK","PC Falsch"),"Falsch"))</f>
        <v/>
      </c>
      <c r="AG139" s="24"/>
      <c r="AH139" s="25"/>
      <c r="AI139" s="19" t="str">
        <f>IF(AG139="","",VLOOKUP(AG139,'Codes published on the homepage'!AnfoEintr,2,FALSE))</f>
        <v/>
      </c>
      <c r="AL139" s="29" t="str">
        <f t="shared" ca="1" si="190"/>
        <v/>
      </c>
      <c r="AM139" s="29" t="str">
        <f t="shared" ca="1" si="190"/>
        <v/>
      </c>
      <c r="AN139" s="29" t="str">
        <f t="shared" ca="1" si="191"/>
        <v/>
      </c>
      <c r="AQ139" s="14"/>
      <c r="AR139" s="14"/>
      <c r="AS139" s="14"/>
      <c r="AT139" s="14"/>
      <c r="AU139" s="14"/>
      <c r="AV139" s="14"/>
      <c r="AW139" s="14"/>
      <c r="AX139" s="14"/>
      <c r="AY139" s="14"/>
      <c r="AZ139" s="14"/>
      <c r="BA139" s="14"/>
      <c r="BB139" s="14"/>
      <c r="BC139" s="14"/>
      <c r="BD139" s="14"/>
      <c r="BE139" s="14"/>
      <c r="BF139" s="14"/>
      <c r="BG139" s="14"/>
      <c r="BH139" s="14"/>
      <c r="BI139" s="14"/>
      <c r="BJ139" s="13"/>
    </row>
    <row r="140" spans="1:64" x14ac:dyDescent="0.3">
      <c r="A140" s="51"/>
      <c r="B140" s="13"/>
      <c r="C140" s="15"/>
      <c r="D140" s="15"/>
      <c r="E140" s="15"/>
      <c r="F140" s="14"/>
      <c r="G140" s="187" t="str">
        <f>IF(AR140="","",IF($Z$3="text",VLOOKUP('Assigned, unpublished Codes'!AR140,[0]!Qualifier,COLUMN(G140)-4,FALSE),AR140))</f>
        <v/>
      </c>
      <c r="H140" s="187" t="str">
        <f>IF(AS140="","",IF($Z$3="text",VLOOKUP('Assigned, unpublished Codes'!AS140,[0]!Qualifier,COLUMN(H140)-4,FALSE),AS140))</f>
        <v/>
      </c>
      <c r="I140" s="187" t="str">
        <f>IF(AT140="","",IF($Z$3="text",VLOOKUP('Assigned, unpublished Codes'!AT140,[0]!Qualifier,COLUMN(I140)-4,FALSE),AT140))</f>
        <v/>
      </c>
      <c r="J140" s="187" t="str">
        <f>IF(AU140="","",IF($Z$3="text",VLOOKUP('Assigned, unpublished Codes'!AU140,[0]!Qualifier,COLUMN(J140)-4,FALSE),AU140))</f>
        <v/>
      </c>
      <c r="K140" s="187" t="str">
        <f>IF(AV140="","",IF($Z$3="text",VLOOKUP('Assigned, unpublished Codes'!AV140,[0]!Qualifier,COLUMN(K140)-4,FALSE),AV140))</f>
        <v/>
      </c>
      <c r="L140" s="187" t="str">
        <f>IF(AW140="","",IF($Z$3="text",VLOOKUP('Assigned, unpublished Codes'!AW140,[0]!Qualifier,COLUMN(L140)-4,FALSE),AW140))</f>
        <v/>
      </c>
      <c r="M140" s="187" t="str">
        <f>IF(AX140="","",IF($Z$3="text",VLOOKUP('Assigned, unpublished Codes'!AX140,[0]!Qualifier,COLUMN(M140)-4,FALSE),AX140))</f>
        <v/>
      </c>
      <c r="N140" s="187" t="str">
        <f>IF(AY140="","",IF($Z$3="text",VLOOKUP('Assigned, unpublished Codes'!AY140,[0]!Qualifier,COLUMN(N140)-4,FALSE),AY140))</f>
        <v/>
      </c>
      <c r="O140" s="187" t="str">
        <f>IF(AZ140="","",IF($Z$3="text",VLOOKUP('Assigned, unpublished Codes'!AZ140,[0]!Qualifier,COLUMN(O140)-4,FALSE),AZ140))</f>
        <v/>
      </c>
      <c r="P140" s="187" t="str">
        <f>IF(BA140="","",IF($Z$3="text",VLOOKUP('Assigned, unpublished Codes'!BA140,[0]!Qualifier,COLUMN(P140)-4,FALSE),BA140))</f>
        <v/>
      </c>
      <c r="Q140" s="187" t="str">
        <f>IF(BB140="","",IF($Z$3="text",VLOOKUP('Assigned, unpublished Codes'!BB140,[0]!Qualifier,COLUMN(Q140)-4,FALSE),BB140))</f>
        <v/>
      </c>
      <c r="R140" s="187" t="str">
        <f>IF(BC140="","",IF($Z$3="text",VLOOKUP('Assigned, unpublished Codes'!BC140,[0]!Qualifier,COLUMN(R140)-4,FALSE),BC140))</f>
        <v/>
      </c>
      <c r="S140" s="187" t="str">
        <f>IF(BD140="","",IF($Z$3="text",VLOOKUP('Assigned, unpublished Codes'!BD140,[0]!Qualifier,COLUMN(S140)-4,FALSE),BD140))</f>
        <v/>
      </c>
      <c r="T140" s="187" t="str">
        <f>IF(BE140="","",IF($Z$3="text",VLOOKUP('Assigned, unpublished Codes'!BE140,[0]!Qualifier,COLUMN(T140)-4,FALSE),BE140))</f>
        <v/>
      </c>
      <c r="U140" s="187" t="str">
        <f>IF(BF140="","",IF($Z$3="text",VLOOKUP('Assigned, unpublished Codes'!BF140,[0]!Qualifier,COLUMN(U140)-4,FALSE),BF140))</f>
        <v/>
      </c>
      <c r="V140" s="526" t="str">
        <f>IF(BG140="","",IF($Z$3="text",VLOOKUP('Assigned, unpublished Codes'!BG140,[0]!Qualifier,COLUMN(V140)-4,FALSE),BG140))</f>
        <v/>
      </c>
      <c r="W140" s="187" t="str">
        <f>IF(BH140="","",IF($Z$3="text",VLOOKUP('Assigned, unpublished Codes'!BH140,[0]!Qualifier,COLUMN(W140)-4,FALSE),BH140))</f>
        <v/>
      </c>
      <c r="X140" s="187" t="str">
        <f>IF(BI140="","",IF($Z$3="text",VLOOKUP('Assigned, unpublished Codes'!BI140,[0]!Qualifier,COLUMN(X140)-4,FALSE),BI140))</f>
        <v/>
      </c>
      <c r="Y140" s="456" t="str">
        <f t="shared" si="201"/>
        <v/>
      </c>
      <c r="Z140" s="15"/>
      <c r="AA140" s="376"/>
      <c r="AE140" s="23"/>
      <c r="AF140" s="67" t="str">
        <f>IF(AD140="","",IF(LEFT(AD140,9)="neue Spez",IF(ISERROR(VLOOKUP(AE140,'Codes published on the homepage'!$Z$26:$Z$805,1,FALSE)),"OK","PC Falsch"),"Falsch"))</f>
        <v/>
      </c>
      <c r="AG140" s="24"/>
      <c r="AH140" s="25"/>
      <c r="AI140" s="19" t="str">
        <f>IF(AG140="","",VLOOKUP(AG140,'Codes published on the homepage'!AnfoEintr,2,FALSE))</f>
        <v/>
      </c>
      <c r="AL140" s="29" t="str">
        <f t="shared" ca="1" si="190"/>
        <v/>
      </c>
      <c r="AM140" s="29" t="str">
        <f t="shared" ca="1" si="190"/>
        <v/>
      </c>
      <c r="AN140" s="29" t="str">
        <f t="shared" ca="1" si="191"/>
        <v/>
      </c>
      <c r="AQ140" s="14"/>
      <c r="AR140" s="14"/>
      <c r="AS140" s="14"/>
      <c r="AT140" s="14"/>
      <c r="AU140" s="14"/>
      <c r="AV140" s="14"/>
      <c r="AW140" s="14"/>
      <c r="AX140" s="14"/>
      <c r="AY140" s="14"/>
      <c r="AZ140" s="14"/>
      <c r="BA140" s="14"/>
      <c r="BB140" s="14"/>
      <c r="BC140" s="14"/>
      <c r="BD140" s="14"/>
      <c r="BE140" s="14"/>
      <c r="BF140" s="14"/>
      <c r="BG140" s="14"/>
      <c r="BH140" s="14"/>
      <c r="BI140" s="14"/>
      <c r="BJ140" s="13"/>
    </row>
    <row r="141" spans="1:64" x14ac:dyDescent="0.3">
      <c r="A141" s="51"/>
      <c r="B141" s="13"/>
      <c r="C141" s="15"/>
      <c r="D141" s="15"/>
      <c r="E141" s="15"/>
      <c r="F141" s="14"/>
      <c r="G141" s="187" t="str">
        <f>IF(AR141="","",IF($Z$3="text",VLOOKUP('Assigned, unpublished Codes'!AR141,[0]!Qualifier,COLUMN(G141)-4,FALSE),AR141))</f>
        <v/>
      </c>
      <c r="H141" s="187" t="str">
        <f>IF(AS141="","",IF($Z$3="text",VLOOKUP('Assigned, unpublished Codes'!AS141,[0]!Qualifier,COLUMN(H141)-4,FALSE),AS141))</f>
        <v/>
      </c>
      <c r="I141" s="187" t="str">
        <f>IF(AT141="","",IF($Z$3="text",VLOOKUP('Assigned, unpublished Codes'!AT141,[0]!Qualifier,COLUMN(I141)-4,FALSE),AT141))</f>
        <v/>
      </c>
      <c r="J141" s="187" t="str">
        <f>IF(AU141="","",IF($Z$3="text",VLOOKUP('Assigned, unpublished Codes'!AU141,[0]!Qualifier,COLUMN(J141)-4,FALSE),AU141))</f>
        <v/>
      </c>
      <c r="K141" s="187" t="str">
        <f>IF(AV141="","",IF($Z$3="text",VLOOKUP('Assigned, unpublished Codes'!AV141,[0]!Qualifier,COLUMN(K141)-4,FALSE),AV141))</f>
        <v/>
      </c>
      <c r="L141" s="187" t="str">
        <f>IF(AW141="","",IF($Z$3="text",VLOOKUP('Assigned, unpublished Codes'!AW141,[0]!Qualifier,COLUMN(L141)-4,FALSE),AW141))</f>
        <v/>
      </c>
      <c r="M141" s="187" t="str">
        <f>IF(AX141="","",IF($Z$3="text",VLOOKUP('Assigned, unpublished Codes'!AX141,[0]!Qualifier,COLUMN(M141)-4,FALSE),AX141))</f>
        <v/>
      </c>
      <c r="N141" s="187" t="str">
        <f>IF(AY141="","",IF($Z$3="text",VLOOKUP('Assigned, unpublished Codes'!AY141,[0]!Qualifier,COLUMN(N141)-4,FALSE),AY141))</f>
        <v/>
      </c>
      <c r="O141" s="187" t="str">
        <f>IF(AZ141="","",IF($Z$3="text",VLOOKUP('Assigned, unpublished Codes'!AZ141,[0]!Qualifier,COLUMN(O141)-4,FALSE),AZ141))</f>
        <v/>
      </c>
      <c r="P141" s="187" t="str">
        <f>IF(BA141="","",IF($Z$3="text",VLOOKUP('Assigned, unpublished Codes'!BA141,[0]!Qualifier,COLUMN(P141)-4,FALSE),BA141))</f>
        <v/>
      </c>
      <c r="Q141" s="187" t="str">
        <f>IF(BB141="","",IF($Z$3="text",VLOOKUP('Assigned, unpublished Codes'!BB141,[0]!Qualifier,COLUMN(Q141)-4,FALSE),BB141))</f>
        <v/>
      </c>
      <c r="R141" s="187" t="str">
        <f>IF(BC141="","",IF($Z$3="text",VLOOKUP('Assigned, unpublished Codes'!BC141,[0]!Qualifier,COLUMN(R141)-4,FALSE),BC141))</f>
        <v/>
      </c>
      <c r="S141" s="187" t="str">
        <f>IF(BD141="","",IF($Z$3="text",VLOOKUP('Assigned, unpublished Codes'!BD141,[0]!Qualifier,COLUMN(S141)-4,FALSE),BD141))</f>
        <v/>
      </c>
      <c r="T141" s="187" t="str">
        <f>IF(BE141="","",IF($Z$3="text",VLOOKUP('Assigned, unpublished Codes'!BE141,[0]!Qualifier,COLUMN(T141)-4,FALSE),BE141))</f>
        <v/>
      </c>
      <c r="U141" s="187" t="str">
        <f>IF(BF141="","",IF($Z$3="text",VLOOKUP('Assigned, unpublished Codes'!BF141,[0]!Qualifier,COLUMN(U141)-4,FALSE),BF141))</f>
        <v/>
      </c>
      <c r="V141" s="526" t="str">
        <f>IF(BG141="","",IF($Z$3="text",VLOOKUP('Assigned, unpublished Codes'!BG141,[0]!Qualifier,COLUMN(V141)-4,FALSE),BG141))</f>
        <v/>
      </c>
      <c r="W141" s="187" t="str">
        <f>IF(BH141="","",IF($Z$3="text",VLOOKUP('Assigned, unpublished Codes'!BH141,[0]!Qualifier,COLUMN(W141)-4,FALSE),BH141))</f>
        <v/>
      </c>
      <c r="X141" s="187" t="str">
        <f>IF(BI141="","",IF($Z$3="text",VLOOKUP('Assigned, unpublished Codes'!BI141,[0]!Qualifier,COLUMN(X141)-4,FALSE),BI141))</f>
        <v/>
      </c>
      <c r="Y141" s="456" t="str">
        <f t="shared" si="201"/>
        <v/>
      </c>
      <c r="Z141" s="15"/>
      <c r="AA141" s="376"/>
      <c r="AE141" s="23"/>
      <c r="AF141" s="67" t="str">
        <f>IF(AD141="","",IF(LEFT(AD141,9)="neue Spez",IF(ISERROR(VLOOKUP(AE141,'Codes published on the homepage'!$Z$26:$Z$805,1,FALSE)),"OK","PC Falsch"),"Falsch"))</f>
        <v/>
      </c>
      <c r="AG141" s="24"/>
      <c r="AH141" s="25"/>
      <c r="AI141" s="19" t="str">
        <f>IF(AG141="","",VLOOKUP(AG141,'Codes published on the homepage'!AnfoEintr,2,FALSE))</f>
        <v/>
      </c>
      <c r="AL141" s="29" t="str">
        <f t="shared" ca="1" si="190"/>
        <v/>
      </c>
      <c r="AM141" s="29" t="str">
        <f t="shared" ca="1" si="190"/>
        <v/>
      </c>
      <c r="AN141" s="29" t="str">
        <f t="shared" ca="1" si="191"/>
        <v/>
      </c>
      <c r="AQ141" s="14"/>
      <c r="AR141" s="14"/>
      <c r="AS141" s="14"/>
      <c r="AT141" s="14"/>
      <c r="AU141" s="14"/>
      <c r="AV141" s="14"/>
      <c r="AW141" s="14"/>
      <c r="AX141" s="14"/>
      <c r="AY141" s="14"/>
      <c r="AZ141" s="14"/>
      <c r="BA141" s="14"/>
      <c r="BB141" s="14"/>
      <c r="BC141" s="14"/>
      <c r="BD141" s="14"/>
      <c r="BE141" s="14"/>
      <c r="BF141" s="14"/>
      <c r="BG141" s="14"/>
      <c r="BH141" s="14"/>
      <c r="BI141" s="14"/>
      <c r="BJ141" s="13"/>
    </row>
    <row r="142" spans="1:64" x14ac:dyDescent="0.3">
      <c r="A142" s="51"/>
      <c r="B142" s="13"/>
      <c r="C142" s="15"/>
      <c r="D142" s="15"/>
      <c r="E142" s="15"/>
      <c r="F142" s="14"/>
      <c r="G142" s="187" t="str">
        <f>IF(AR142="","",IF($Z$3="text",VLOOKUP('Assigned, unpublished Codes'!AR142,[0]!Qualifier,COLUMN(G142)-4,FALSE),AR142))</f>
        <v/>
      </c>
      <c r="H142" s="187" t="str">
        <f>IF(AS142="","",IF($Z$3="text",VLOOKUP('Assigned, unpublished Codes'!AS142,[0]!Qualifier,COLUMN(H142)-4,FALSE),AS142))</f>
        <v/>
      </c>
      <c r="I142" s="187" t="str">
        <f>IF(AT142="","",IF($Z$3="text",VLOOKUP('Assigned, unpublished Codes'!AT142,[0]!Qualifier,COLUMN(I142)-4,FALSE),AT142))</f>
        <v/>
      </c>
      <c r="J142" s="187" t="str">
        <f>IF(AU142="","",IF($Z$3="text",VLOOKUP('Assigned, unpublished Codes'!AU142,[0]!Qualifier,COLUMN(J142)-4,FALSE),AU142))</f>
        <v/>
      </c>
      <c r="K142" s="187" t="str">
        <f>IF(AV142="","",IF($Z$3="text",VLOOKUP('Assigned, unpublished Codes'!AV142,[0]!Qualifier,COLUMN(K142)-4,FALSE),AV142))</f>
        <v/>
      </c>
      <c r="L142" s="187" t="str">
        <f>IF(AW142="","",IF($Z$3="text",VLOOKUP('Assigned, unpublished Codes'!AW142,[0]!Qualifier,COLUMN(L142)-4,FALSE),AW142))</f>
        <v/>
      </c>
      <c r="M142" s="187" t="str">
        <f>IF(AX142="","",IF($Z$3="text",VLOOKUP('Assigned, unpublished Codes'!AX142,[0]!Qualifier,COLUMN(M142)-4,FALSE),AX142))</f>
        <v/>
      </c>
      <c r="N142" s="187" t="str">
        <f>IF(AY142="","",IF($Z$3="text",VLOOKUP('Assigned, unpublished Codes'!AY142,[0]!Qualifier,COLUMN(N142)-4,FALSE),AY142))</f>
        <v/>
      </c>
      <c r="O142" s="187" t="str">
        <f>IF(AZ142="","",IF($Z$3="text",VLOOKUP('Assigned, unpublished Codes'!AZ142,[0]!Qualifier,COLUMN(O142)-4,FALSE),AZ142))</f>
        <v/>
      </c>
      <c r="P142" s="187" t="str">
        <f>IF(BA142="","",IF($Z$3="text",VLOOKUP('Assigned, unpublished Codes'!BA142,[0]!Qualifier,COLUMN(P142)-4,FALSE),BA142))</f>
        <v/>
      </c>
      <c r="Q142" s="187" t="str">
        <f>IF(BB142="","",IF($Z$3="text",VLOOKUP('Assigned, unpublished Codes'!BB142,[0]!Qualifier,COLUMN(Q142)-4,FALSE),BB142))</f>
        <v/>
      </c>
      <c r="R142" s="187" t="str">
        <f>IF(BC142="","",IF($Z$3="text",VLOOKUP('Assigned, unpublished Codes'!BC142,[0]!Qualifier,COLUMN(R142)-4,FALSE),BC142))</f>
        <v/>
      </c>
      <c r="S142" s="187" t="str">
        <f>IF(BD142="","",IF($Z$3="text",VLOOKUP('Assigned, unpublished Codes'!BD142,[0]!Qualifier,COLUMN(S142)-4,FALSE),BD142))</f>
        <v/>
      </c>
      <c r="T142" s="187" t="str">
        <f>IF(BE142="","",IF($Z$3="text",VLOOKUP('Assigned, unpublished Codes'!BE142,[0]!Qualifier,COLUMN(T142)-4,FALSE),BE142))</f>
        <v/>
      </c>
      <c r="U142" s="187" t="str">
        <f>IF(BF142="","",IF($Z$3="text",VLOOKUP('Assigned, unpublished Codes'!BF142,[0]!Qualifier,COLUMN(U142)-4,FALSE),BF142))</f>
        <v/>
      </c>
      <c r="V142" s="526" t="str">
        <f>IF(BG142="","",IF($Z$3="text",VLOOKUP('Assigned, unpublished Codes'!BG142,[0]!Qualifier,COLUMN(V142)-4,FALSE),BG142))</f>
        <v/>
      </c>
      <c r="W142" s="187" t="str">
        <f>IF(BH142="","",IF($Z$3="text",VLOOKUP('Assigned, unpublished Codes'!BH142,[0]!Qualifier,COLUMN(W142)-4,FALSE),BH142))</f>
        <v/>
      </c>
      <c r="X142" s="187" t="str">
        <f>IF(BI142="","",IF($Z$3="text",VLOOKUP('Assigned, unpublished Codes'!BI142,[0]!Qualifier,COLUMN(X142)-4,FALSE),BI142))</f>
        <v/>
      </c>
      <c r="Y142" s="456" t="str">
        <f t="shared" si="201"/>
        <v/>
      </c>
      <c r="Z142" s="15"/>
      <c r="AA142" s="376"/>
      <c r="AE142" s="23"/>
      <c r="AF142" s="67" t="str">
        <f>IF(AD142="","",IF(LEFT(AD142,9)="neue Spez",IF(ISERROR(VLOOKUP(AE142,'Codes published on the homepage'!$Z$26:$Z$805,1,FALSE)),"OK","PC Falsch"),"Falsch"))</f>
        <v/>
      </c>
      <c r="AG142" s="24"/>
      <c r="AH142" s="25"/>
      <c r="AI142" s="19" t="str">
        <f>IF(AG142="","",VLOOKUP(AG142,'Codes published on the homepage'!AnfoEintr,2,FALSE))</f>
        <v/>
      </c>
      <c r="AL142" s="29" t="str">
        <f t="shared" ca="1" si="190"/>
        <v/>
      </c>
      <c r="AM142" s="29" t="str">
        <f t="shared" ca="1" si="190"/>
        <v/>
      </c>
      <c r="AN142" s="29" t="str">
        <f t="shared" ca="1" si="191"/>
        <v/>
      </c>
      <c r="AQ142" s="14"/>
      <c r="AR142" s="14"/>
      <c r="AS142" s="14"/>
      <c r="AT142" s="14"/>
      <c r="AU142" s="14"/>
      <c r="AV142" s="14"/>
      <c r="AW142" s="14"/>
      <c r="AX142" s="14"/>
      <c r="AY142" s="14"/>
      <c r="AZ142" s="14"/>
      <c r="BA142" s="14"/>
      <c r="BB142" s="14"/>
      <c r="BC142" s="14"/>
      <c r="BD142" s="14"/>
      <c r="BE142" s="14"/>
      <c r="BF142" s="14"/>
      <c r="BG142" s="14"/>
      <c r="BH142" s="14"/>
      <c r="BI142" s="14"/>
      <c r="BJ142" s="13"/>
    </row>
    <row r="143" spans="1:64" x14ac:dyDescent="0.3">
      <c r="A143" s="51"/>
      <c r="B143" s="13"/>
      <c r="C143" s="15"/>
      <c r="D143" s="15"/>
      <c r="E143" s="15"/>
      <c r="F143" s="14"/>
      <c r="G143" s="187" t="str">
        <f>IF(AR143="","",IF($Z$3="text",VLOOKUP('Assigned, unpublished Codes'!AR143,[0]!Qualifier,COLUMN(G143)-4,FALSE),AR143))</f>
        <v/>
      </c>
      <c r="H143" s="187" t="str">
        <f>IF(AS143="","",IF($Z$3="text",VLOOKUP('Assigned, unpublished Codes'!AS143,[0]!Qualifier,COLUMN(H143)-4,FALSE),AS143))</f>
        <v/>
      </c>
      <c r="I143" s="187" t="str">
        <f>IF(AT143="","",IF($Z$3="text",VLOOKUP('Assigned, unpublished Codes'!AT143,[0]!Qualifier,COLUMN(I143)-4,FALSE),AT143))</f>
        <v/>
      </c>
      <c r="J143" s="187" t="str">
        <f>IF(AU143="","",IF($Z$3="text",VLOOKUP('Assigned, unpublished Codes'!AU143,[0]!Qualifier,COLUMN(J143)-4,FALSE),AU143))</f>
        <v/>
      </c>
      <c r="K143" s="187" t="str">
        <f>IF(AV143="","",IF($Z$3="text",VLOOKUP('Assigned, unpublished Codes'!AV143,[0]!Qualifier,COLUMN(K143)-4,FALSE),AV143))</f>
        <v/>
      </c>
      <c r="L143" s="187" t="str">
        <f>IF(AW143="","",IF($Z$3="text",VLOOKUP('Assigned, unpublished Codes'!AW143,[0]!Qualifier,COLUMN(L143)-4,FALSE),AW143))</f>
        <v/>
      </c>
      <c r="M143" s="187" t="str">
        <f>IF(AX143="","",IF($Z$3="text",VLOOKUP('Assigned, unpublished Codes'!AX143,[0]!Qualifier,COLUMN(M143)-4,FALSE),AX143))</f>
        <v/>
      </c>
      <c r="N143" s="187" t="str">
        <f>IF(AY143="","",IF($Z$3="text",VLOOKUP('Assigned, unpublished Codes'!AY143,[0]!Qualifier,COLUMN(N143)-4,FALSE),AY143))</f>
        <v/>
      </c>
      <c r="O143" s="187" t="str">
        <f>IF(AZ143="","",IF($Z$3="text",VLOOKUP('Assigned, unpublished Codes'!AZ143,[0]!Qualifier,COLUMN(O143)-4,FALSE),AZ143))</f>
        <v/>
      </c>
      <c r="P143" s="187" t="str">
        <f>IF(BA143="","",IF($Z$3="text",VLOOKUP('Assigned, unpublished Codes'!BA143,[0]!Qualifier,COLUMN(P143)-4,FALSE),BA143))</f>
        <v/>
      </c>
      <c r="Q143" s="187" t="str">
        <f>IF(BB143="","",IF($Z$3="text",VLOOKUP('Assigned, unpublished Codes'!BB143,[0]!Qualifier,COLUMN(Q143)-4,FALSE),BB143))</f>
        <v/>
      </c>
      <c r="R143" s="187" t="str">
        <f>IF(BC143="","",IF($Z$3="text",VLOOKUP('Assigned, unpublished Codes'!BC143,[0]!Qualifier,COLUMN(R143)-4,FALSE),BC143))</f>
        <v/>
      </c>
      <c r="S143" s="187" t="str">
        <f>IF(BD143="","",IF($Z$3="text",VLOOKUP('Assigned, unpublished Codes'!BD143,[0]!Qualifier,COLUMN(S143)-4,FALSE),BD143))</f>
        <v/>
      </c>
      <c r="T143" s="187" t="str">
        <f>IF(BE143="","",IF($Z$3="text",VLOOKUP('Assigned, unpublished Codes'!BE143,[0]!Qualifier,COLUMN(T143)-4,FALSE),BE143))</f>
        <v/>
      </c>
      <c r="U143" s="187" t="str">
        <f>IF(BF143="","",IF($Z$3="text",VLOOKUP('Assigned, unpublished Codes'!BF143,[0]!Qualifier,COLUMN(U143)-4,FALSE),BF143))</f>
        <v/>
      </c>
      <c r="V143" s="526" t="str">
        <f>IF(BG143="","",IF($Z$3="text",VLOOKUP('Assigned, unpublished Codes'!BG143,[0]!Qualifier,COLUMN(V143)-4,FALSE),BG143))</f>
        <v/>
      </c>
      <c r="W143" s="187" t="str">
        <f>IF(BH143="","",IF($Z$3="text",VLOOKUP('Assigned, unpublished Codes'!BH143,[0]!Qualifier,COLUMN(W143)-4,FALSE),BH143))</f>
        <v/>
      </c>
      <c r="X143" s="187" t="str">
        <f>IF(BI143="","",IF($Z$3="text",VLOOKUP('Assigned, unpublished Codes'!BI143,[0]!Qualifier,COLUMN(X143)-4,FALSE),BI143))</f>
        <v/>
      </c>
      <c r="Y143" s="456" t="str">
        <f t="shared" si="201"/>
        <v/>
      </c>
      <c r="Z143" s="15"/>
      <c r="AA143" s="376"/>
      <c r="AE143" s="23"/>
      <c r="AF143" s="67" t="str">
        <f>IF(AD143="","",IF(LEFT(AD143,9)="neue Spez",IF(ISERROR(VLOOKUP(AE143,'Codes published on the homepage'!$Z$26:$Z$805,1,FALSE)),"OK","PC Falsch"),"Falsch"))</f>
        <v/>
      </c>
      <c r="AG143" s="24"/>
      <c r="AH143" s="25"/>
      <c r="AI143" s="19" t="str">
        <f>IF(AG143="","",VLOOKUP(AG143,'Codes published on the homepage'!AnfoEintr,2,FALSE))</f>
        <v/>
      </c>
      <c r="AL143" s="29" t="str">
        <f t="shared" ca="1" si="190"/>
        <v/>
      </c>
      <c r="AM143" s="29" t="str">
        <f t="shared" ca="1" si="190"/>
        <v/>
      </c>
      <c r="AN143" s="29" t="str">
        <f t="shared" ca="1" si="191"/>
        <v/>
      </c>
      <c r="AQ143" s="14"/>
      <c r="AR143" s="14"/>
      <c r="AS143" s="14"/>
      <c r="AT143" s="14"/>
      <c r="AU143" s="14"/>
      <c r="AV143" s="14"/>
      <c r="AW143" s="14"/>
      <c r="AX143" s="14"/>
      <c r="AY143" s="14"/>
      <c r="AZ143" s="14"/>
      <c r="BA143" s="14"/>
      <c r="BB143" s="14"/>
      <c r="BC143" s="14"/>
      <c r="BD143" s="14"/>
      <c r="BE143" s="14"/>
      <c r="BF143" s="14"/>
      <c r="BG143" s="14"/>
      <c r="BH143" s="14"/>
      <c r="BI143" s="14"/>
      <c r="BJ143" s="13"/>
    </row>
    <row r="144" spans="1:64" x14ac:dyDescent="0.3">
      <c r="A144" s="51"/>
      <c r="B144" s="13"/>
      <c r="C144" s="15"/>
      <c r="D144" s="15"/>
      <c r="E144" s="15"/>
      <c r="F144" s="14"/>
      <c r="G144" s="187" t="str">
        <f>IF(AR144="","",IF($Z$3="text",VLOOKUP('Assigned, unpublished Codes'!AR144,[0]!Qualifier,COLUMN(G144)-4,FALSE),AR144))</f>
        <v/>
      </c>
      <c r="H144" s="187" t="str">
        <f>IF(AS144="","",IF($Z$3="text",VLOOKUP('Assigned, unpublished Codes'!AS144,[0]!Qualifier,COLUMN(H144)-4,FALSE),AS144))</f>
        <v/>
      </c>
      <c r="I144" s="187" t="str">
        <f>IF(AT144="","",IF($Z$3="text",VLOOKUP('Assigned, unpublished Codes'!AT144,[0]!Qualifier,COLUMN(I144)-4,FALSE),AT144))</f>
        <v/>
      </c>
      <c r="J144" s="187" t="str">
        <f>IF(AU144="","",IF($Z$3="text",VLOOKUP('Assigned, unpublished Codes'!AU144,[0]!Qualifier,COLUMN(J144)-4,FALSE),AU144))</f>
        <v/>
      </c>
      <c r="K144" s="187" t="str">
        <f>IF(AV144="","",IF($Z$3="text",VLOOKUP('Assigned, unpublished Codes'!AV144,[0]!Qualifier,COLUMN(K144)-4,FALSE),AV144))</f>
        <v/>
      </c>
      <c r="L144" s="187" t="str">
        <f>IF(AW144="","",IF($Z$3="text",VLOOKUP('Assigned, unpublished Codes'!AW144,[0]!Qualifier,COLUMN(L144)-4,FALSE),AW144))</f>
        <v/>
      </c>
      <c r="M144" s="187" t="str">
        <f>IF(AX144="","",IF($Z$3="text",VLOOKUP('Assigned, unpublished Codes'!AX144,[0]!Qualifier,COLUMN(M144)-4,FALSE),AX144))</f>
        <v/>
      </c>
      <c r="N144" s="187" t="str">
        <f>IF(AY144="","",IF($Z$3="text",VLOOKUP('Assigned, unpublished Codes'!AY144,[0]!Qualifier,COLUMN(N144)-4,FALSE),AY144))</f>
        <v/>
      </c>
      <c r="O144" s="187" t="str">
        <f>IF(AZ144="","",IF($Z$3="text",VLOOKUP('Assigned, unpublished Codes'!AZ144,[0]!Qualifier,COLUMN(O144)-4,FALSE),AZ144))</f>
        <v/>
      </c>
      <c r="P144" s="187" t="str">
        <f>IF(BA144="","",IF($Z$3="text",VLOOKUP('Assigned, unpublished Codes'!BA144,[0]!Qualifier,COLUMN(P144)-4,FALSE),BA144))</f>
        <v/>
      </c>
      <c r="Q144" s="187" t="str">
        <f>IF(BB144="","",IF($Z$3="text",VLOOKUP('Assigned, unpublished Codes'!BB144,[0]!Qualifier,COLUMN(Q144)-4,FALSE),BB144))</f>
        <v/>
      </c>
      <c r="R144" s="187" t="str">
        <f>IF(BC144="","",IF($Z$3="text",VLOOKUP('Assigned, unpublished Codes'!BC144,[0]!Qualifier,COLUMN(R144)-4,FALSE),BC144))</f>
        <v/>
      </c>
      <c r="S144" s="187" t="str">
        <f>IF(BD144="","",IF($Z$3="text",VLOOKUP('Assigned, unpublished Codes'!BD144,[0]!Qualifier,COLUMN(S144)-4,FALSE),BD144))</f>
        <v/>
      </c>
      <c r="T144" s="187" t="str">
        <f>IF(BE144="","",IF($Z$3="text",VLOOKUP('Assigned, unpublished Codes'!BE144,[0]!Qualifier,COLUMN(T144)-4,FALSE),BE144))</f>
        <v/>
      </c>
      <c r="U144" s="187" t="str">
        <f>IF(BF144="","",IF($Z$3="text",VLOOKUP('Assigned, unpublished Codes'!BF144,[0]!Qualifier,COLUMN(U144)-4,FALSE),BF144))</f>
        <v/>
      </c>
      <c r="V144" s="526" t="str">
        <f>IF(BG144="","",IF($Z$3="text",VLOOKUP('Assigned, unpublished Codes'!BG144,[0]!Qualifier,COLUMN(V144)-4,FALSE),BG144))</f>
        <v/>
      </c>
      <c r="W144" s="187" t="str">
        <f>IF(BH144="","",IF($Z$3="text",VLOOKUP('Assigned, unpublished Codes'!BH144,[0]!Qualifier,COLUMN(W144)-4,FALSE),BH144))</f>
        <v/>
      </c>
      <c r="X144" s="187" t="str">
        <f>IF(BI144="","",IF($Z$3="text",VLOOKUP('Assigned, unpublished Codes'!BI144,[0]!Qualifier,COLUMN(X144)-4,FALSE),BI144))</f>
        <v/>
      </c>
      <c r="Y144" s="456" t="str">
        <f t="shared" si="201"/>
        <v/>
      </c>
      <c r="Z144" s="15"/>
      <c r="AA144" s="376"/>
      <c r="AE144" s="23"/>
      <c r="AF144" s="67" t="str">
        <f>IF(AD144="","",IF(LEFT(AD144,9)="neue Spez",IF(ISERROR(VLOOKUP(AE144,'Codes published on the homepage'!$Z$26:$Z$805,1,FALSE)),"OK","PC Falsch"),"Falsch"))</f>
        <v/>
      </c>
      <c r="AG144" s="24"/>
      <c r="AH144" s="25"/>
      <c r="AI144" s="19" t="str">
        <f>IF(AG144="","",VLOOKUP(AG144,'Codes published on the homepage'!AnfoEintr,2,FALSE))</f>
        <v/>
      </c>
      <c r="AL144" s="29" t="str">
        <f t="shared" ca="1" si="190"/>
        <v/>
      </c>
      <c r="AM144" s="29" t="str">
        <f t="shared" ca="1" si="190"/>
        <v/>
      </c>
      <c r="AN144" s="29" t="str">
        <f t="shared" ca="1" si="191"/>
        <v/>
      </c>
      <c r="AQ144" s="14"/>
      <c r="AR144" s="14"/>
      <c r="AS144" s="14"/>
      <c r="AT144" s="14"/>
      <c r="AU144" s="14"/>
      <c r="AV144" s="14"/>
      <c r="AW144" s="14"/>
      <c r="AX144" s="14"/>
      <c r="AY144" s="14"/>
      <c r="AZ144" s="14"/>
      <c r="BA144" s="14"/>
      <c r="BB144" s="14"/>
      <c r="BC144" s="14"/>
      <c r="BD144" s="14"/>
      <c r="BE144" s="14"/>
      <c r="BF144" s="14"/>
      <c r="BG144" s="14"/>
      <c r="BH144" s="14"/>
      <c r="BI144" s="14"/>
      <c r="BJ144" s="13"/>
    </row>
    <row r="145" spans="1:62" x14ac:dyDescent="0.3">
      <c r="A145" s="51"/>
      <c r="B145" s="13"/>
      <c r="C145" s="15"/>
      <c r="D145" s="15"/>
      <c r="E145" s="15"/>
      <c r="F145" s="14"/>
      <c r="G145" s="187" t="str">
        <f>IF(AR145="","",IF($Z$3="text",VLOOKUP('Assigned, unpublished Codes'!AR145,[0]!Qualifier,COLUMN(G145)-4,FALSE),AR145))</f>
        <v/>
      </c>
      <c r="H145" s="187" t="str">
        <f>IF(AS145="","",IF($Z$3="text",VLOOKUP('Assigned, unpublished Codes'!AS145,[0]!Qualifier,COLUMN(H145)-4,FALSE),AS145))</f>
        <v/>
      </c>
      <c r="I145" s="187" t="str">
        <f>IF(AT145="","",IF($Z$3="text",VLOOKUP('Assigned, unpublished Codes'!AT145,[0]!Qualifier,COLUMN(I145)-4,FALSE),AT145))</f>
        <v/>
      </c>
      <c r="J145" s="187" t="str">
        <f>IF(AU145="","",IF($Z$3="text",VLOOKUP('Assigned, unpublished Codes'!AU145,[0]!Qualifier,COLUMN(J145)-4,FALSE),AU145))</f>
        <v/>
      </c>
      <c r="K145" s="187" t="str">
        <f>IF(AV145="","",IF($Z$3="text",VLOOKUP('Assigned, unpublished Codes'!AV145,[0]!Qualifier,COLUMN(K145)-4,FALSE),AV145))</f>
        <v/>
      </c>
      <c r="L145" s="187" t="str">
        <f>IF(AW145="","",IF($Z$3="text",VLOOKUP('Assigned, unpublished Codes'!AW145,[0]!Qualifier,COLUMN(L145)-4,FALSE),AW145))</f>
        <v/>
      </c>
      <c r="M145" s="187" t="str">
        <f>IF(AX145="","",IF($Z$3="text",VLOOKUP('Assigned, unpublished Codes'!AX145,[0]!Qualifier,COLUMN(M145)-4,FALSE),AX145))</f>
        <v/>
      </c>
      <c r="N145" s="187" t="str">
        <f>IF(AY145="","",IF($Z$3="text",VLOOKUP('Assigned, unpublished Codes'!AY145,[0]!Qualifier,COLUMN(N145)-4,FALSE),AY145))</f>
        <v/>
      </c>
      <c r="O145" s="187" t="str">
        <f>IF(AZ145="","",IF($Z$3="text",VLOOKUP('Assigned, unpublished Codes'!AZ145,[0]!Qualifier,COLUMN(O145)-4,FALSE),AZ145))</f>
        <v/>
      </c>
      <c r="P145" s="187" t="str">
        <f>IF(BA145="","",IF($Z$3="text",VLOOKUP('Assigned, unpublished Codes'!BA145,[0]!Qualifier,COLUMN(P145)-4,FALSE),BA145))</f>
        <v/>
      </c>
      <c r="Q145" s="187" t="str">
        <f>IF(BB145="","",IF($Z$3="text",VLOOKUP('Assigned, unpublished Codes'!BB145,[0]!Qualifier,COLUMN(Q145)-4,FALSE),BB145))</f>
        <v/>
      </c>
      <c r="R145" s="187" t="str">
        <f>IF(BC145="","",IF($Z$3="text",VLOOKUP('Assigned, unpublished Codes'!BC145,[0]!Qualifier,COLUMN(R145)-4,FALSE),BC145))</f>
        <v/>
      </c>
      <c r="S145" s="187" t="str">
        <f>IF(BD145="","",IF($Z$3="text",VLOOKUP('Assigned, unpublished Codes'!BD145,[0]!Qualifier,COLUMN(S145)-4,FALSE),BD145))</f>
        <v/>
      </c>
      <c r="T145" s="187" t="str">
        <f>IF(BE145="","",IF($Z$3="text",VLOOKUP('Assigned, unpublished Codes'!BE145,[0]!Qualifier,COLUMN(T145)-4,FALSE),BE145))</f>
        <v/>
      </c>
      <c r="U145" s="187" t="str">
        <f>IF(BF145="","",IF($Z$3="text",VLOOKUP('Assigned, unpublished Codes'!BF145,[0]!Qualifier,COLUMN(U145)-4,FALSE),BF145))</f>
        <v/>
      </c>
      <c r="V145" s="526" t="str">
        <f>IF(BG145="","",IF($Z$3="text",VLOOKUP('Assigned, unpublished Codes'!BG145,[0]!Qualifier,COLUMN(V145)-4,FALSE),BG145))</f>
        <v/>
      </c>
      <c r="W145" s="187" t="str">
        <f>IF(BH145="","",IF($Z$3="text",VLOOKUP('Assigned, unpublished Codes'!BH145,[0]!Qualifier,COLUMN(W145)-4,FALSE),BH145))</f>
        <v/>
      </c>
      <c r="X145" s="187" t="str">
        <f>IF(BI145="","",IF($Z$3="text",VLOOKUP('Assigned, unpublished Codes'!BI145,[0]!Qualifier,COLUMN(X145)-4,FALSE),BI145))</f>
        <v/>
      </c>
      <c r="Y145" s="456" t="str">
        <f t="shared" si="201"/>
        <v/>
      </c>
      <c r="Z145" s="15"/>
      <c r="AA145" s="376"/>
      <c r="AE145" s="23"/>
      <c r="AF145" s="67" t="str">
        <f>IF(AD145="","",IF(LEFT(AD145,9)="neue Spez",IF(ISERROR(VLOOKUP(AE145,'Codes published on the homepage'!$Z$26:$Z$805,1,FALSE)),"OK","PC Falsch"),"Falsch"))</f>
        <v/>
      </c>
      <c r="AG145" s="24"/>
      <c r="AH145" s="25"/>
      <c r="AI145" s="19" t="str">
        <f>IF(AG145="","",VLOOKUP(AG145,'Codes published on the homepage'!AnfoEintr,2,FALSE))</f>
        <v/>
      </c>
      <c r="AL145" s="29" t="str">
        <f t="shared" ca="1" si="190"/>
        <v/>
      </c>
      <c r="AM145" s="29" t="str">
        <f t="shared" ca="1" si="190"/>
        <v/>
      </c>
      <c r="AN145" s="29" t="str">
        <f t="shared" ca="1" si="191"/>
        <v/>
      </c>
      <c r="AQ145" s="14"/>
      <c r="AR145" s="14"/>
      <c r="AS145" s="14"/>
      <c r="AT145" s="14"/>
      <c r="AU145" s="14"/>
      <c r="AV145" s="14"/>
      <c r="AW145" s="14"/>
      <c r="AX145" s="14"/>
      <c r="AY145" s="14"/>
      <c r="AZ145" s="14"/>
      <c r="BA145" s="14"/>
      <c r="BB145" s="14"/>
      <c r="BC145" s="14"/>
      <c r="BD145" s="14"/>
      <c r="BE145" s="14"/>
      <c r="BF145" s="14"/>
      <c r="BG145" s="14"/>
      <c r="BH145" s="14"/>
      <c r="BI145" s="14"/>
      <c r="BJ145" s="13"/>
    </row>
    <row r="146" spans="1:62" x14ac:dyDescent="0.3">
      <c r="A146" s="51"/>
      <c r="B146" s="13"/>
      <c r="C146" s="15"/>
      <c r="D146" s="15"/>
      <c r="E146" s="15"/>
      <c r="F146" s="14"/>
      <c r="G146" s="187" t="str">
        <f>IF(AR146="","",IF($Z$3="text",VLOOKUP('Assigned, unpublished Codes'!AR146,[0]!Qualifier,COLUMN(G146)-4,FALSE),AR146))</f>
        <v/>
      </c>
      <c r="H146" s="187" t="str">
        <f>IF(AS146="","",IF($Z$3="text",VLOOKUP('Assigned, unpublished Codes'!AS146,[0]!Qualifier,COLUMN(H146)-4,FALSE),AS146))</f>
        <v/>
      </c>
      <c r="I146" s="187" t="str">
        <f>IF(AT146="","",IF($Z$3="text",VLOOKUP('Assigned, unpublished Codes'!AT146,[0]!Qualifier,COLUMN(I146)-4,FALSE),AT146))</f>
        <v/>
      </c>
      <c r="J146" s="187" t="str">
        <f>IF(AU146="","",IF($Z$3="text",VLOOKUP('Assigned, unpublished Codes'!AU146,[0]!Qualifier,COLUMN(J146)-4,FALSE),AU146))</f>
        <v/>
      </c>
      <c r="K146" s="187" t="str">
        <f>IF(AV146="","",IF($Z$3="text",VLOOKUP('Assigned, unpublished Codes'!AV146,[0]!Qualifier,COLUMN(K146)-4,FALSE),AV146))</f>
        <v/>
      </c>
      <c r="L146" s="187" t="str">
        <f>IF(AW146="","",IF($Z$3="text",VLOOKUP('Assigned, unpublished Codes'!AW146,[0]!Qualifier,COLUMN(L146)-4,FALSE),AW146))</f>
        <v/>
      </c>
      <c r="M146" s="187" t="str">
        <f>IF(AX146="","",IF($Z$3="text",VLOOKUP('Assigned, unpublished Codes'!AX146,[0]!Qualifier,COLUMN(M146)-4,FALSE),AX146))</f>
        <v/>
      </c>
      <c r="N146" s="187" t="str">
        <f>IF(AY146="","",IF($Z$3="text",VLOOKUP('Assigned, unpublished Codes'!AY146,[0]!Qualifier,COLUMN(N146)-4,FALSE),AY146))</f>
        <v/>
      </c>
      <c r="O146" s="187" t="str">
        <f>IF(AZ146="","",IF($Z$3="text",VLOOKUP('Assigned, unpublished Codes'!AZ146,[0]!Qualifier,COLUMN(O146)-4,FALSE),AZ146))</f>
        <v/>
      </c>
      <c r="P146" s="187" t="str">
        <f>IF(BA146="","",IF($Z$3="text",VLOOKUP('Assigned, unpublished Codes'!BA146,[0]!Qualifier,COLUMN(P146)-4,FALSE),BA146))</f>
        <v/>
      </c>
      <c r="Q146" s="187" t="str">
        <f>IF(BB146="","",IF($Z$3="text",VLOOKUP('Assigned, unpublished Codes'!BB146,[0]!Qualifier,COLUMN(Q146)-4,FALSE),BB146))</f>
        <v/>
      </c>
      <c r="R146" s="187" t="str">
        <f>IF(BC146="","",IF($Z$3="text",VLOOKUP('Assigned, unpublished Codes'!BC146,[0]!Qualifier,COLUMN(R146)-4,FALSE),BC146))</f>
        <v/>
      </c>
      <c r="S146" s="187" t="str">
        <f>IF(BD146="","",IF($Z$3="text",VLOOKUP('Assigned, unpublished Codes'!BD146,[0]!Qualifier,COLUMN(S146)-4,FALSE),BD146))</f>
        <v/>
      </c>
      <c r="T146" s="187" t="str">
        <f>IF(BE146="","",IF($Z$3="text",VLOOKUP('Assigned, unpublished Codes'!BE146,[0]!Qualifier,COLUMN(T146)-4,FALSE),BE146))</f>
        <v/>
      </c>
      <c r="U146" s="187" t="str">
        <f>IF(BF146="","",IF($Z$3="text",VLOOKUP('Assigned, unpublished Codes'!BF146,[0]!Qualifier,COLUMN(U146)-4,FALSE),BF146))</f>
        <v/>
      </c>
      <c r="V146" s="526" t="str">
        <f>IF(BG146="","",IF($Z$3="text",VLOOKUP('Assigned, unpublished Codes'!BG146,[0]!Qualifier,COLUMN(V146)-4,FALSE),BG146))</f>
        <v/>
      </c>
      <c r="W146" s="187" t="str">
        <f>IF(BH146="","",IF($Z$3="text",VLOOKUP('Assigned, unpublished Codes'!BH146,[0]!Qualifier,COLUMN(W146)-4,FALSE),BH146))</f>
        <v/>
      </c>
      <c r="X146" s="187" t="str">
        <f>IF(BI146="","",IF($Z$3="text",VLOOKUP('Assigned, unpublished Codes'!BI146,[0]!Qualifier,COLUMN(X146)-4,FALSE),BI146))</f>
        <v/>
      </c>
      <c r="Y146" s="456" t="str">
        <f t="shared" si="201"/>
        <v/>
      </c>
      <c r="Z146" s="15"/>
      <c r="AA146" s="376"/>
      <c r="AE146" s="23"/>
      <c r="AF146" s="67" t="str">
        <f>IF(AD146="","",IF(LEFT(AD146,9)="neue Spez",IF(ISERROR(VLOOKUP(AE146,'Codes published on the homepage'!$Z$26:$Z$805,1,FALSE)),"OK","PC Falsch"),"Falsch"))</f>
        <v/>
      </c>
      <c r="AG146" s="24"/>
      <c r="AH146" s="25"/>
      <c r="AI146" s="19" t="str">
        <f>IF(AG146="","",VLOOKUP(AG146,'Codes published on the homepage'!AnfoEintr,2,FALSE))</f>
        <v/>
      </c>
      <c r="AL146" s="29" t="str">
        <f t="shared" ca="1" si="190"/>
        <v/>
      </c>
      <c r="AM146" s="29" t="str">
        <f t="shared" ca="1" si="190"/>
        <v/>
      </c>
      <c r="AN146" s="29" t="str">
        <f t="shared" ca="1" si="191"/>
        <v/>
      </c>
      <c r="AQ146" s="14"/>
      <c r="AR146" s="14"/>
      <c r="AS146" s="14"/>
      <c r="AT146" s="14"/>
      <c r="AU146" s="14"/>
      <c r="AV146" s="14"/>
      <c r="AW146" s="14"/>
      <c r="AX146" s="14"/>
      <c r="AY146" s="14"/>
      <c r="AZ146" s="14"/>
      <c r="BA146" s="14"/>
      <c r="BB146" s="14"/>
      <c r="BC146" s="14"/>
      <c r="BD146" s="14"/>
      <c r="BE146" s="14"/>
      <c r="BF146" s="14"/>
      <c r="BG146" s="14"/>
      <c r="BH146" s="14"/>
      <c r="BI146" s="14"/>
      <c r="BJ146" s="13"/>
    </row>
    <row r="147" spans="1:62" x14ac:dyDescent="0.3">
      <c r="A147" s="51"/>
      <c r="B147" s="13"/>
      <c r="C147" s="15"/>
      <c r="D147" s="15"/>
      <c r="E147" s="15"/>
      <c r="F147" s="14"/>
      <c r="G147" s="187" t="str">
        <f>IF(AR147="","",IF($Z$3="text",VLOOKUP('Assigned, unpublished Codes'!AR147,[0]!Qualifier,COLUMN(G147)-4,FALSE),AR147))</f>
        <v/>
      </c>
      <c r="H147" s="187" t="str">
        <f>IF(AS147="","",IF($Z$3="text",VLOOKUP('Assigned, unpublished Codes'!AS147,[0]!Qualifier,COLUMN(H147)-4,FALSE),AS147))</f>
        <v/>
      </c>
      <c r="I147" s="187" t="str">
        <f>IF(AT147="","",IF($Z$3="text",VLOOKUP('Assigned, unpublished Codes'!AT147,[0]!Qualifier,COLUMN(I147)-4,FALSE),AT147))</f>
        <v/>
      </c>
      <c r="J147" s="187" t="str">
        <f>IF(AU147="","",IF($Z$3="text",VLOOKUP('Assigned, unpublished Codes'!AU147,[0]!Qualifier,COLUMN(J147)-4,FALSE),AU147))</f>
        <v/>
      </c>
      <c r="K147" s="187" t="str">
        <f>IF(AV147="","",IF($Z$3="text",VLOOKUP('Assigned, unpublished Codes'!AV147,[0]!Qualifier,COLUMN(K147)-4,FALSE),AV147))</f>
        <v/>
      </c>
      <c r="L147" s="187" t="str">
        <f>IF(AW147="","",IF($Z$3="text",VLOOKUP('Assigned, unpublished Codes'!AW147,[0]!Qualifier,COLUMN(L147)-4,FALSE),AW147))</f>
        <v/>
      </c>
      <c r="M147" s="187" t="str">
        <f>IF(AX147="","",IF($Z$3="text",VLOOKUP('Assigned, unpublished Codes'!AX147,[0]!Qualifier,COLUMN(M147)-4,FALSE),AX147))</f>
        <v/>
      </c>
      <c r="N147" s="187" t="str">
        <f>IF(AY147="","",IF($Z$3="text",VLOOKUP('Assigned, unpublished Codes'!AY147,[0]!Qualifier,COLUMN(N147)-4,FALSE),AY147))</f>
        <v/>
      </c>
      <c r="O147" s="187" t="str">
        <f>IF(AZ147="","",IF($Z$3="text",VLOOKUP('Assigned, unpublished Codes'!AZ147,[0]!Qualifier,COLUMN(O147)-4,FALSE),AZ147))</f>
        <v/>
      </c>
      <c r="P147" s="187" t="str">
        <f>IF(BA147="","",IF($Z$3="text",VLOOKUP('Assigned, unpublished Codes'!BA147,[0]!Qualifier,COLUMN(P147)-4,FALSE),BA147))</f>
        <v/>
      </c>
      <c r="Q147" s="187" t="str">
        <f>IF(BB147="","",IF($Z$3="text",VLOOKUP('Assigned, unpublished Codes'!BB147,[0]!Qualifier,COLUMN(Q147)-4,FALSE),BB147))</f>
        <v/>
      </c>
      <c r="R147" s="187" t="str">
        <f>IF(BC147="","",IF($Z$3="text",VLOOKUP('Assigned, unpublished Codes'!BC147,[0]!Qualifier,COLUMN(R147)-4,FALSE),BC147))</f>
        <v/>
      </c>
      <c r="S147" s="187" t="str">
        <f>IF(BD147="","",IF($Z$3="text",VLOOKUP('Assigned, unpublished Codes'!BD147,[0]!Qualifier,COLUMN(S147)-4,FALSE),BD147))</f>
        <v/>
      </c>
      <c r="T147" s="187" t="str">
        <f>IF(BE147="","",IF($Z$3="text",VLOOKUP('Assigned, unpublished Codes'!BE147,[0]!Qualifier,COLUMN(T147)-4,FALSE),BE147))</f>
        <v/>
      </c>
      <c r="U147" s="187" t="str">
        <f>IF(BF147="","",IF($Z$3="text",VLOOKUP('Assigned, unpublished Codes'!BF147,[0]!Qualifier,COLUMN(U147)-4,FALSE),BF147))</f>
        <v/>
      </c>
      <c r="V147" s="526" t="str">
        <f>IF(BG147="","",IF($Z$3="text",VLOOKUP('Assigned, unpublished Codes'!BG147,[0]!Qualifier,COLUMN(V147)-4,FALSE),BG147))</f>
        <v/>
      </c>
      <c r="W147" s="187" t="str">
        <f>IF(BH147="","",IF($Z$3="text",VLOOKUP('Assigned, unpublished Codes'!BH147,[0]!Qualifier,COLUMN(W147)-4,FALSE),BH147))</f>
        <v/>
      </c>
      <c r="X147" s="187" t="str">
        <f>IF(BI147="","",IF($Z$3="text",VLOOKUP('Assigned, unpublished Codes'!BI147,[0]!Qualifier,COLUMN(X147)-4,FALSE),BI147))</f>
        <v/>
      </c>
      <c r="Y147" s="456" t="str">
        <f t="shared" si="201"/>
        <v/>
      </c>
      <c r="Z147" s="15"/>
      <c r="AA147" s="376"/>
      <c r="AE147" s="23"/>
      <c r="AF147" s="67" t="str">
        <f>IF(AD147="","",IF(LEFT(AD147,9)="neue Spez",IF(ISERROR(VLOOKUP(AE147,'Codes published on the homepage'!$Z$26:$Z$805,1,FALSE)),"OK","PC Falsch"),"Falsch"))</f>
        <v/>
      </c>
      <c r="AG147" s="24"/>
      <c r="AH147" s="25"/>
      <c r="AI147" s="19" t="str">
        <f>IF(AG147="","",VLOOKUP(AG147,'Codes published on the homepage'!AnfoEintr,2,FALSE))</f>
        <v/>
      </c>
      <c r="AL147" s="29" t="str">
        <f t="shared" ca="1" si="190"/>
        <v/>
      </c>
      <c r="AM147" s="29" t="str">
        <f t="shared" ca="1" si="190"/>
        <v/>
      </c>
      <c r="AN147" s="29" t="str">
        <f t="shared" ca="1" si="191"/>
        <v/>
      </c>
      <c r="AQ147" s="14"/>
      <c r="AR147" s="14"/>
      <c r="AS147" s="14"/>
      <c r="AT147" s="14"/>
      <c r="AU147" s="14"/>
      <c r="AV147" s="14"/>
      <c r="AW147" s="14"/>
      <c r="AX147" s="14"/>
      <c r="AY147" s="14"/>
      <c r="AZ147" s="14"/>
      <c r="BA147" s="14"/>
      <c r="BB147" s="14"/>
      <c r="BC147" s="14"/>
      <c r="BD147" s="14"/>
      <c r="BE147" s="14"/>
      <c r="BF147" s="14"/>
      <c r="BG147" s="14"/>
      <c r="BH147" s="14"/>
      <c r="BI147" s="14"/>
      <c r="BJ147" s="13"/>
    </row>
    <row r="148" spans="1:62" x14ac:dyDescent="0.3">
      <c r="A148" s="51"/>
      <c r="B148" s="13"/>
      <c r="C148" s="15"/>
      <c r="D148" s="15"/>
      <c r="E148" s="15"/>
      <c r="F148" s="14"/>
      <c r="G148" s="187" t="str">
        <f>IF(AR148="","",IF($Z$3="text",VLOOKUP('Assigned, unpublished Codes'!AR148,[0]!Qualifier,COLUMN(G148)-4,FALSE),AR148))</f>
        <v/>
      </c>
      <c r="H148" s="187" t="str">
        <f>IF(AS148="","",IF($Z$3="text",VLOOKUP('Assigned, unpublished Codes'!AS148,[0]!Qualifier,COLUMN(H148)-4,FALSE),AS148))</f>
        <v/>
      </c>
      <c r="I148" s="187" t="str">
        <f>IF(AT148="","",IF($Z$3="text",VLOOKUP('Assigned, unpublished Codes'!AT148,[0]!Qualifier,COLUMN(I148)-4,FALSE),AT148))</f>
        <v/>
      </c>
      <c r="J148" s="187" t="str">
        <f>IF(AU148="","",IF($Z$3="text",VLOOKUP('Assigned, unpublished Codes'!AU148,[0]!Qualifier,COLUMN(J148)-4,FALSE),AU148))</f>
        <v/>
      </c>
      <c r="K148" s="187" t="str">
        <f>IF(AV148="","",IF($Z$3="text",VLOOKUP('Assigned, unpublished Codes'!AV148,[0]!Qualifier,COLUMN(K148)-4,FALSE),AV148))</f>
        <v/>
      </c>
      <c r="L148" s="187" t="str">
        <f>IF(AW148="","",IF($Z$3="text",VLOOKUP('Assigned, unpublished Codes'!AW148,[0]!Qualifier,COLUMN(L148)-4,FALSE),AW148))</f>
        <v/>
      </c>
      <c r="M148" s="187" t="str">
        <f>IF(AX148="","",IF($Z$3="text",VLOOKUP('Assigned, unpublished Codes'!AX148,[0]!Qualifier,COLUMN(M148)-4,FALSE),AX148))</f>
        <v/>
      </c>
      <c r="N148" s="187" t="str">
        <f>IF(AY148="","",IF($Z$3="text",VLOOKUP('Assigned, unpublished Codes'!AY148,[0]!Qualifier,COLUMN(N148)-4,FALSE),AY148))</f>
        <v/>
      </c>
      <c r="O148" s="187" t="str">
        <f>IF(AZ148="","",IF($Z$3="text",VLOOKUP('Assigned, unpublished Codes'!AZ148,[0]!Qualifier,COLUMN(O148)-4,FALSE),AZ148))</f>
        <v/>
      </c>
      <c r="P148" s="187" t="str">
        <f>IF(BA148="","",IF($Z$3="text",VLOOKUP('Assigned, unpublished Codes'!BA148,[0]!Qualifier,COLUMN(P148)-4,FALSE),BA148))</f>
        <v/>
      </c>
      <c r="Q148" s="187" t="str">
        <f>IF(BB148="","",IF($Z$3="text",VLOOKUP('Assigned, unpublished Codes'!BB148,[0]!Qualifier,COLUMN(Q148)-4,FALSE),BB148))</f>
        <v/>
      </c>
      <c r="R148" s="187" t="str">
        <f>IF(BC148="","",IF($Z$3="text",VLOOKUP('Assigned, unpublished Codes'!BC148,[0]!Qualifier,COLUMN(R148)-4,FALSE),BC148))</f>
        <v/>
      </c>
      <c r="S148" s="187" t="str">
        <f>IF(BD148="","",IF($Z$3="text",VLOOKUP('Assigned, unpublished Codes'!BD148,[0]!Qualifier,COLUMN(S148)-4,FALSE),BD148))</f>
        <v/>
      </c>
      <c r="T148" s="187" t="str">
        <f>IF(BE148="","",IF($Z$3="text",VLOOKUP('Assigned, unpublished Codes'!BE148,[0]!Qualifier,COLUMN(T148)-4,FALSE),BE148))</f>
        <v/>
      </c>
      <c r="U148" s="187" t="str">
        <f>IF(BF148="","",IF($Z$3="text",VLOOKUP('Assigned, unpublished Codes'!BF148,[0]!Qualifier,COLUMN(U148)-4,FALSE),BF148))</f>
        <v/>
      </c>
      <c r="V148" s="526" t="str">
        <f>IF(BG148="","",IF($Z$3="text",VLOOKUP('Assigned, unpublished Codes'!BG148,[0]!Qualifier,COLUMN(V148)-4,FALSE),BG148))</f>
        <v/>
      </c>
      <c r="W148" s="187" t="str">
        <f>IF(BH148="","",IF($Z$3="text",VLOOKUP('Assigned, unpublished Codes'!BH148,[0]!Qualifier,COLUMN(W148)-4,FALSE),BH148))</f>
        <v/>
      </c>
      <c r="X148" s="187" t="str">
        <f>IF(BI148="","",IF($Z$3="text",VLOOKUP('Assigned, unpublished Codes'!BI148,[0]!Qualifier,COLUMN(X148)-4,FALSE),BI148))</f>
        <v/>
      </c>
      <c r="Y148" s="456" t="str">
        <f t="shared" si="201"/>
        <v/>
      </c>
      <c r="Z148" s="15"/>
      <c r="AA148" s="376"/>
      <c r="AE148" s="23"/>
      <c r="AF148" s="67" t="str">
        <f>IF(AD148="","",IF(LEFT(AD148,9)="neue Spez",IF(ISERROR(VLOOKUP(AE148,'Codes published on the homepage'!$Z$26:$Z$805,1,FALSE)),"OK","PC Falsch"),"Falsch"))</f>
        <v/>
      </c>
      <c r="AG148" s="24"/>
      <c r="AH148" s="25"/>
      <c r="AI148" s="19" t="str">
        <f>IF(AG148="","",VLOOKUP(AG148,'Codes published on the homepage'!AnfoEintr,2,FALSE))</f>
        <v/>
      </c>
      <c r="AL148" s="29" t="str">
        <f t="shared" ca="1" si="190"/>
        <v/>
      </c>
      <c r="AM148" s="29" t="str">
        <f t="shared" ca="1" si="190"/>
        <v/>
      </c>
      <c r="AN148" s="29" t="str">
        <f t="shared" ca="1" si="191"/>
        <v/>
      </c>
      <c r="AQ148" s="14"/>
      <c r="AR148" s="14"/>
      <c r="AS148" s="14"/>
      <c r="AT148" s="14"/>
      <c r="AU148" s="14"/>
      <c r="AV148" s="14"/>
      <c r="AW148" s="14"/>
      <c r="AX148" s="14"/>
      <c r="AY148" s="14"/>
      <c r="AZ148" s="14"/>
      <c r="BA148" s="14"/>
      <c r="BB148" s="14"/>
      <c r="BC148" s="14"/>
      <c r="BD148" s="14"/>
      <c r="BE148" s="14"/>
      <c r="BF148" s="14"/>
      <c r="BG148" s="14"/>
      <c r="BH148" s="14"/>
      <c r="BI148" s="14"/>
      <c r="BJ148" s="13"/>
    </row>
    <row r="149" spans="1:62" x14ac:dyDescent="0.3">
      <c r="A149" s="51"/>
      <c r="B149" s="13"/>
      <c r="C149" s="15"/>
      <c r="D149" s="15"/>
      <c r="E149" s="15"/>
      <c r="F149" s="14"/>
      <c r="G149" s="187" t="str">
        <f>IF(AR149="","",IF($Z$3="text",VLOOKUP('Assigned, unpublished Codes'!AR149,[0]!Qualifier,COLUMN(G149)-4,FALSE),AR149))</f>
        <v/>
      </c>
      <c r="H149" s="187" t="str">
        <f>IF(AS149="","",IF($Z$3="text",VLOOKUP('Assigned, unpublished Codes'!AS149,[0]!Qualifier,COLUMN(H149)-4,FALSE),AS149))</f>
        <v/>
      </c>
      <c r="I149" s="187" t="str">
        <f>IF(AT149="","",IF($Z$3="text",VLOOKUP('Assigned, unpublished Codes'!AT149,[0]!Qualifier,COLUMN(I149)-4,FALSE),AT149))</f>
        <v/>
      </c>
      <c r="J149" s="187" t="str">
        <f>IF(AU149="","",IF($Z$3="text",VLOOKUP('Assigned, unpublished Codes'!AU149,[0]!Qualifier,COLUMN(J149)-4,FALSE),AU149))</f>
        <v/>
      </c>
      <c r="K149" s="187" t="str">
        <f>IF(AV149="","",IF($Z$3="text",VLOOKUP('Assigned, unpublished Codes'!AV149,[0]!Qualifier,COLUMN(K149)-4,FALSE),AV149))</f>
        <v/>
      </c>
      <c r="L149" s="187" t="str">
        <f>IF(AW149="","",IF($Z$3="text",VLOOKUP('Assigned, unpublished Codes'!AW149,[0]!Qualifier,COLUMN(L149)-4,FALSE),AW149))</f>
        <v/>
      </c>
      <c r="M149" s="187" t="str">
        <f>IF(AX149="","",IF($Z$3="text",VLOOKUP('Assigned, unpublished Codes'!AX149,[0]!Qualifier,COLUMN(M149)-4,FALSE),AX149))</f>
        <v/>
      </c>
      <c r="N149" s="187" t="str">
        <f>IF(AY149="","",IF($Z$3="text",VLOOKUP('Assigned, unpublished Codes'!AY149,[0]!Qualifier,COLUMN(N149)-4,FALSE),AY149))</f>
        <v/>
      </c>
      <c r="O149" s="187" t="str">
        <f>IF(AZ149="","",IF($Z$3="text",VLOOKUP('Assigned, unpublished Codes'!AZ149,[0]!Qualifier,COLUMN(O149)-4,FALSE),AZ149))</f>
        <v/>
      </c>
      <c r="P149" s="187" t="str">
        <f>IF(BA149="","",IF($Z$3="text",VLOOKUP('Assigned, unpublished Codes'!BA149,[0]!Qualifier,COLUMN(P149)-4,FALSE),BA149))</f>
        <v/>
      </c>
      <c r="Q149" s="187" t="str">
        <f>IF(BB149="","",IF($Z$3="text",VLOOKUP('Assigned, unpublished Codes'!BB149,[0]!Qualifier,COLUMN(Q149)-4,FALSE),BB149))</f>
        <v/>
      </c>
      <c r="R149" s="187" t="str">
        <f>IF(BC149="","",IF($Z$3="text",VLOOKUP('Assigned, unpublished Codes'!BC149,[0]!Qualifier,COLUMN(R149)-4,FALSE),BC149))</f>
        <v/>
      </c>
      <c r="S149" s="187" t="str">
        <f>IF(BD149="","",IF($Z$3="text",VLOOKUP('Assigned, unpublished Codes'!BD149,[0]!Qualifier,COLUMN(S149)-4,FALSE),BD149))</f>
        <v/>
      </c>
      <c r="T149" s="187" t="str">
        <f>IF(BE149="","",IF($Z$3="text",VLOOKUP('Assigned, unpublished Codes'!BE149,[0]!Qualifier,COLUMN(T149)-4,FALSE),BE149))</f>
        <v/>
      </c>
      <c r="U149" s="187" t="str">
        <f>IF(BF149="","",IF($Z$3="text",VLOOKUP('Assigned, unpublished Codes'!BF149,[0]!Qualifier,COLUMN(U149)-4,FALSE),BF149))</f>
        <v/>
      </c>
      <c r="V149" s="526" t="str">
        <f>IF(BG149="","",IF($Z$3="text",VLOOKUP('Assigned, unpublished Codes'!BG149,[0]!Qualifier,COLUMN(V149)-4,FALSE),BG149))</f>
        <v/>
      </c>
      <c r="W149" s="187" t="str">
        <f>IF(BH149="","",IF($Z$3="text",VLOOKUP('Assigned, unpublished Codes'!BH149,[0]!Qualifier,COLUMN(W149)-4,FALSE),BH149))</f>
        <v/>
      </c>
      <c r="X149" s="187" t="str">
        <f>IF(BI149="","",IF($Z$3="text",VLOOKUP('Assigned, unpublished Codes'!BI149,[0]!Qualifier,COLUMN(X149)-4,FALSE),BI149))</f>
        <v/>
      </c>
      <c r="Y149" s="456" t="str">
        <f t="shared" si="201"/>
        <v/>
      </c>
      <c r="Z149" s="15"/>
      <c r="AA149" s="376"/>
      <c r="AE149" s="23"/>
      <c r="AF149" s="67" t="str">
        <f>IF(AD149="","",IF(LEFT(AD149,9)="neue Spez",IF(ISERROR(VLOOKUP(AE149,'Codes published on the homepage'!$Z$26:$Z$805,1,FALSE)),"OK","PC Falsch"),"Falsch"))</f>
        <v/>
      </c>
      <c r="AG149" s="24"/>
      <c r="AH149" s="25"/>
      <c r="AI149" s="19" t="str">
        <f>IF(AG149="","",VLOOKUP(AG149,'Codes published on the homepage'!AnfoEintr,2,FALSE))</f>
        <v/>
      </c>
      <c r="AL149" s="29" t="str">
        <f t="shared" ca="1" si="190"/>
        <v/>
      </c>
      <c r="AM149" s="29" t="str">
        <f t="shared" ca="1" si="190"/>
        <v/>
      </c>
      <c r="AN149" s="29" t="str">
        <f t="shared" ca="1" si="191"/>
        <v/>
      </c>
      <c r="AQ149" s="14"/>
      <c r="AR149" s="14"/>
      <c r="AS149" s="14"/>
      <c r="AT149" s="14"/>
      <c r="AU149" s="14"/>
      <c r="AV149" s="14"/>
      <c r="AW149" s="14"/>
      <c r="AX149" s="14"/>
      <c r="AY149" s="14"/>
      <c r="AZ149" s="14"/>
      <c r="BA149" s="14"/>
      <c r="BB149" s="14"/>
      <c r="BC149" s="14"/>
      <c r="BD149" s="14"/>
      <c r="BE149" s="14"/>
      <c r="BF149" s="14"/>
      <c r="BG149" s="14"/>
      <c r="BH149" s="14"/>
      <c r="BI149" s="14"/>
      <c r="BJ149" s="13"/>
    </row>
    <row r="150" spans="1:62" x14ac:dyDescent="0.3">
      <c r="A150" s="51"/>
      <c r="B150" s="13"/>
      <c r="C150" s="15"/>
      <c r="D150" s="15"/>
      <c r="E150" s="15"/>
      <c r="F150" s="14"/>
      <c r="G150" s="187" t="str">
        <f>IF(AR150="","",IF($Z$3="text",VLOOKUP('Assigned, unpublished Codes'!AR150,[0]!Qualifier,COLUMN(G150)-4,FALSE),AR150))</f>
        <v/>
      </c>
      <c r="H150" s="187" t="str">
        <f>IF(AS150="","",IF($Z$3="text",VLOOKUP('Assigned, unpublished Codes'!AS150,[0]!Qualifier,COLUMN(H150)-4,FALSE),AS150))</f>
        <v/>
      </c>
      <c r="I150" s="187" t="str">
        <f>IF(AT150="","",IF($Z$3="text",VLOOKUP('Assigned, unpublished Codes'!AT150,[0]!Qualifier,COLUMN(I150)-4,FALSE),AT150))</f>
        <v/>
      </c>
      <c r="J150" s="187" t="str">
        <f>IF(AU150="","",IF($Z$3="text",VLOOKUP('Assigned, unpublished Codes'!AU150,[0]!Qualifier,COLUMN(J150)-4,FALSE),AU150))</f>
        <v/>
      </c>
      <c r="K150" s="187" t="str">
        <f>IF(AV150="","",IF($Z$3="text",VLOOKUP('Assigned, unpublished Codes'!AV150,[0]!Qualifier,COLUMN(K150)-4,FALSE),AV150))</f>
        <v/>
      </c>
      <c r="L150" s="187" t="str">
        <f>IF(AW150="","",IF($Z$3="text",VLOOKUP('Assigned, unpublished Codes'!AW150,[0]!Qualifier,COLUMN(L150)-4,FALSE),AW150))</f>
        <v/>
      </c>
      <c r="M150" s="187" t="str">
        <f>IF(AX150="","",IF($Z$3="text",VLOOKUP('Assigned, unpublished Codes'!AX150,[0]!Qualifier,COLUMN(M150)-4,FALSE),AX150))</f>
        <v/>
      </c>
      <c r="N150" s="187" t="str">
        <f>IF(AY150="","",IF($Z$3="text",VLOOKUP('Assigned, unpublished Codes'!AY150,[0]!Qualifier,COLUMN(N150)-4,FALSE),AY150))</f>
        <v/>
      </c>
      <c r="O150" s="187" t="str">
        <f>IF(AZ150="","",IF($Z$3="text",VLOOKUP('Assigned, unpublished Codes'!AZ150,[0]!Qualifier,COLUMN(O150)-4,FALSE),AZ150))</f>
        <v/>
      </c>
      <c r="P150" s="187" t="str">
        <f>IF(BA150="","",IF($Z$3="text",VLOOKUP('Assigned, unpublished Codes'!BA150,[0]!Qualifier,COLUMN(P150)-4,FALSE),BA150))</f>
        <v/>
      </c>
      <c r="Q150" s="187" t="str">
        <f>IF(BB150="","",IF($Z$3="text",VLOOKUP('Assigned, unpublished Codes'!BB150,[0]!Qualifier,COLUMN(Q150)-4,FALSE),BB150))</f>
        <v/>
      </c>
      <c r="R150" s="187" t="str">
        <f>IF(BC150="","",IF($Z$3="text",VLOOKUP('Assigned, unpublished Codes'!BC150,[0]!Qualifier,COLUMN(R150)-4,FALSE),BC150))</f>
        <v/>
      </c>
      <c r="S150" s="187" t="str">
        <f>IF(BD150="","",IF($Z$3="text",VLOOKUP('Assigned, unpublished Codes'!BD150,[0]!Qualifier,COLUMN(S150)-4,FALSE),BD150))</f>
        <v/>
      </c>
      <c r="T150" s="187" t="str">
        <f>IF(BE150="","",IF($Z$3="text",VLOOKUP('Assigned, unpublished Codes'!BE150,[0]!Qualifier,COLUMN(T150)-4,FALSE),BE150))</f>
        <v/>
      </c>
      <c r="U150" s="187" t="str">
        <f>IF(BF150="","",IF($Z$3="text",VLOOKUP('Assigned, unpublished Codes'!BF150,[0]!Qualifier,COLUMN(U150)-4,FALSE),BF150))</f>
        <v/>
      </c>
      <c r="V150" s="526" t="str">
        <f>IF(BG150="","",IF($Z$3="text",VLOOKUP('Assigned, unpublished Codes'!BG150,[0]!Qualifier,COLUMN(V150)-4,FALSE),BG150))</f>
        <v/>
      </c>
      <c r="W150" s="187" t="str">
        <f>IF(BH150="","",IF($Z$3="text",VLOOKUP('Assigned, unpublished Codes'!BH150,[0]!Qualifier,COLUMN(W150)-4,FALSE),BH150))</f>
        <v/>
      </c>
      <c r="X150" s="187" t="str">
        <f>IF(BI150="","",IF($Z$3="text",VLOOKUP('Assigned, unpublished Codes'!BI150,[0]!Qualifier,COLUMN(X150)-4,FALSE),BI150))</f>
        <v/>
      </c>
      <c r="Y150" s="456" t="str">
        <f t="shared" si="201"/>
        <v/>
      </c>
      <c r="Z150" s="15"/>
      <c r="AA150" s="376"/>
      <c r="AE150" s="23"/>
      <c r="AF150" s="67" t="str">
        <f>IF(AD150="","",IF(LEFT(AD150,9)="neue Spez",IF(ISERROR(VLOOKUP(AE150,'Codes published on the homepage'!$Z$26:$Z$805,1,FALSE)),"OK","PC Falsch"),"Falsch"))</f>
        <v/>
      </c>
      <c r="AG150" s="24"/>
      <c r="AH150" s="25"/>
      <c r="AI150" s="19" t="str">
        <f>IF(AG150="","",VLOOKUP(AG150,'Codes published on the homepage'!AnfoEintr,2,FALSE))</f>
        <v/>
      </c>
      <c r="AL150" s="29" t="str">
        <f t="shared" ca="1" si="190"/>
        <v/>
      </c>
      <c r="AM150" s="29" t="str">
        <f t="shared" ca="1" si="190"/>
        <v/>
      </c>
      <c r="AN150" s="29" t="str">
        <f t="shared" ca="1" si="191"/>
        <v/>
      </c>
      <c r="AQ150" s="14"/>
      <c r="AR150" s="14"/>
      <c r="AS150" s="14"/>
      <c r="AT150" s="14"/>
      <c r="AU150" s="14"/>
      <c r="AV150" s="14"/>
      <c r="AW150" s="14"/>
      <c r="AX150" s="14"/>
      <c r="AY150" s="14"/>
      <c r="AZ150" s="14"/>
      <c r="BA150" s="14"/>
      <c r="BB150" s="14"/>
      <c r="BC150" s="14"/>
      <c r="BD150" s="14"/>
      <c r="BE150" s="14"/>
      <c r="BF150" s="14"/>
      <c r="BG150" s="14"/>
      <c r="BH150" s="14"/>
      <c r="BI150" s="14"/>
      <c r="BJ150" s="13"/>
    </row>
    <row r="151" spans="1:62" x14ac:dyDescent="0.3">
      <c r="A151" s="51"/>
      <c r="B151" s="13"/>
      <c r="C151" s="15"/>
      <c r="D151" s="15"/>
      <c r="E151" s="15"/>
      <c r="F151" s="14"/>
      <c r="G151" s="187" t="str">
        <f>IF(AR151="","",IF($Z$3="text",VLOOKUP('Assigned, unpublished Codes'!AR151,[0]!Qualifier,COLUMN(G151)-4,FALSE),AR151))</f>
        <v/>
      </c>
      <c r="H151" s="187" t="str">
        <f>IF(AS151="","",IF($Z$3="text",VLOOKUP('Assigned, unpublished Codes'!AS151,[0]!Qualifier,COLUMN(H151)-4,FALSE),AS151))</f>
        <v/>
      </c>
      <c r="I151" s="187" t="str">
        <f>IF(AT151="","",IF($Z$3="text",VLOOKUP('Assigned, unpublished Codes'!AT151,[0]!Qualifier,COLUMN(I151)-4,FALSE),AT151))</f>
        <v/>
      </c>
      <c r="J151" s="187" t="str">
        <f>IF(AU151="","",IF($Z$3="text",VLOOKUP('Assigned, unpublished Codes'!AU151,[0]!Qualifier,COLUMN(J151)-4,FALSE),AU151))</f>
        <v/>
      </c>
      <c r="K151" s="187" t="str">
        <f>IF(AV151="","",IF($Z$3="text",VLOOKUP('Assigned, unpublished Codes'!AV151,[0]!Qualifier,COLUMN(K151)-4,FALSE),AV151))</f>
        <v/>
      </c>
      <c r="L151" s="187" t="str">
        <f>IF(AW151="","",IF($Z$3="text",VLOOKUP('Assigned, unpublished Codes'!AW151,[0]!Qualifier,COLUMN(L151)-4,FALSE),AW151))</f>
        <v/>
      </c>
      <c r="M151" s="187" t="str">
        <f>IF(AX151="","",IF($Z$3="text",VLOOKUP('Assigned, unpublished Codes'!AX151,[0]!Qualifier,COLUMN(M151)-4,FALSE),AX151))</f>
        <v/>
      </c>
      <c r="N151" s="187" t="str">
        <f>IF(AY151="","",IF($Z$3="text",VLOOKUP('Assigned, unpublished Codes'!AY151,[0]!Qualifier,COLUMN(N151)-4,FALSE),AY151))</f>
        <v/>
      </c>
      <c r="O151" s="187" t="str">
        <f>IF(AZ151="","",IF($Z$3="text",VLOOKUP('Assigned, unpublished Codes'!AZ151,[0]!Qualifier,COLUMN(O151)-4,FALSE),AZ151))</f>
        <v/>
      </c>
      <c r="P151" s="187" t="str">
        <f>IF(BA151="","",IF($Z$3="text",VLOOKUP('Assigned, unpublished Codes'!BA151,[0]!Qualifier,COLUMN(P151)-4,FALSE),BA151))</f>
        <v/>
      </c>
      <c r="Q151" s="187" t="str">
        <f>IF(BB151="","",IF($Z$3="text",VLOOKUP('Assigned, unpublished Codes'!BB151,[0]!Qualifier,COLUMN(Q151)-4,FALSE),BB151))</f>
        <v/>
      </c>
      <c r="R151" s="187" t="str">
        <f>IF(BC151="","",IF($Z$3="text",VLOOKUP('Assigned, unpublished Codes'!BC151,[0]!Qualifier,COLUMN(R151)-4,FALSE),BC151))</f>
        <v/>
      </c>
      <c r="S151" s="187" t="str">
        <f>IF(BD151="","",IF($Z$3="text",VLOOKUP('Assigned, unpublished Codes'!BD151,[0]!Qualifier,COLUMN(S151)-4,FALSE),BD151))</f>
        <v/>
      </c>
      <c r="T151" s="187" t="str">
        <f>IF(BE151="","",IF($Z$3="text",VLOOKUP('Assigned, unpublished Codes'!BE151,[0]!Qualifier,COLUMN(T151)-4,FALSE),BE151))</f>
        <v/>
      </c>
      <c r="U151" s="187" t="str">
        <f>IF(BF151="","",IF($Z$3="text",VLOOKUP('Assigned, unpublished Codes'!BF151,[0]!Qualifier,COLUMN(U151)-4,FALSE),BF151))</f>
        <v/>
      </c>
      <c r="V151" s="526" t="str">
        <f>IF(BG151="","",IF($Z$3="text",VLOOKUP('Assigned, unpublished Codes'!BG151,[0]!Qualifier,COLUMN(V151)-4,FALSE),BG151))</f>
        <v/>
      </c>
      <c r="W151" s="187" t="str">
        <f>IF(BH151="","",IF($Z$3="text",VLOOKUP('Assigned, unpublished Codes'!BH151,[0]!Qualifier,COLUMN(W151)-4,FALSE),BH151))</f>
        <v/>
      </c>
      <c r="X151" s="187" t="str">
        <f>IF(BI151="","",IF($Z$3="text",VLOOKUP('Assigned, unpublished Codes'!BI151,[0]!Qualifier,COLUMN(X151)-4,FALSE),BI151))</f>
        <v/>
      </c>
      <c r="Y151" s="456" t="str">
        <f t="shared" si="201"/>
        <v/>
      </c>
      <c r="Z151" s="15"/>
      <c r="AA151" s="376"/>
      <c r="AE151" s="23"/>
      <c r="AF151" s="67" t="str">
        <f>IF(AD151="","",IF(LEFT(AD151,9)="neue Spez",IF(ISERROR(VLOOKUP(AE151,'Codes published on the homepage'!$Z$26:$Z$805,1,FALSE)),"OK","PC Falsch"),"Falsch"))</f>
        <v/>
      </c>
      <c r="AG151" s="24"/>
      <c r="AH151" s="25"/>
      <c r="AI151" s="19" t="str">
        <f>IF(AG151="","",VLOOKUP(AG151,'Codes published on the homepage'!AnfoEintr,2,FALSE))</f>
        <v/>
      </c>
      <c r="AL151" s="29" t="str">
        <f t="shared" ca="1" si="190"/>
        <v/>
      </c>
      <c r="AM151" s="29" t="str">
        <f t="shared" ca="1" si="190"/>
        <v/>
      </c>
      <c r="AN151" s="29" t="str">
        <f t="shared" ca="1" si="191"/>
        <v/>
      </c>
      <c r="AQ151" s="14"/>
      <c r="AR151" s="14"/>
      <c r="AS151" s="14"/>
      <c r="AT151" s="14"/>
      <c r="AU151" s="14"/>
      <c r="AV151" s="14"/>
      <c r="AW151" s="14"/>
      <c r="AX151" s="14"/>
      <c r="AY151" s="14"/>
      <c r="AZ151" s="14"/>
      <c r="BA151" s="14"/>
      <c r="BB151" s="14"/>
      <c r="BC151" s="14"/>
      <c r="BD151" s="14"/>
      <c r="BE151" s="14"/>
      <c r="BF151" s="14"/>
      <c r="BG151" s="14"/>
      <c r="BH151" s="14"/>
      <c r="BI151" s="14"/>
      <c r="BJ151" s="13"/>
    </row>
    <row r="152" spans="1:62" x14ac:dyDescent="0.3">
      <c r="A152" s="51"/>
      <c r="B152" s="13"/>
      <c r="C152" s="15"/>
      <c r="D152" s="15"/>
      <c r="E152" s="15"/>
      <c r="F152" s="14"/>
      <c r="G152" s="187" t="str">
        <f>IF(AR152="","",IF($Z$3="text",VLOOKUP('Assigned, unpublished Codes'!AR152,[0]!Qualifier,COLUMN(G152)-4,FALSE),AR152))</f>
        <v/>
      </c>
      <c r="H152" s="187" t="str">
        <f>IF(AS152="","",IF($Z$3="text",VLOOKUP('Assigned, unpublished Codes'!AS152,[0]!Qualifier,COLUMN(H152)-4,FALSE),AS152))</f>
        <v/>
      </c>
      <c r="I152" s="187" t="str">
        <f>IF(AT152="","",IF($Z$3="text",VLOOKUP('Assigned, unpublished Codes'!AT152,[0]!Qualifier,COLUMN(I152)-4,FALSE),AT152))</f>
        <v/>
      </c>
      <c r="J152" s="187" t="str">
        <f>IF(AU152="","",IF($Z$3="text",VLOOKUP('Assigned, unpublished Codes'!AU152,[0]!Qualifier,COLUMN(J152)-4,FALSE),AU152))</f>
        <v/>
      </c>
      <c r="K152" s="187" t="str">
        <f>IF(AV152="","",IF($Z$3="text",VLOOKUP('Assigned, unpublished Codes'!AV152,[0]!Qualifier,COLUMN(K152)-4,FALSE),AV152))</f>
        <v/>
      </c>
      <c r="L152" s="187" t="str">
        <f>IF(AW152="","",IF($Z$3="text",VLOOKUP('Assigned, unpublished Codes'!AW152,[0]!Qualifier,COLUMN(L152)-4,FALSE),AW152))</f>
        <v/>
      </c>
      <c r="M152" s="187" t="str">
        <f>IF(AX152="","",IF($Z$3="text",VLOOKUP('Assigned, unpublished Codes'!AX152,[0]!Qualifier,COLUMN(M152)-4,FALSE),AX152))</f>
        <v/>
      </c>
      <c r="N152" s="187" t="str">
        <f>IF(AY152="","",IF($Z$3="text",VLOOKUP('Assigned, unpublished Codes'!AY152,[0]!Qualifier,COLUMN(N152)-4,FALSE),AY152))</f>
        <v/>
      </c>
      <c r="O152" s="187" t="str">
        <f>IF(AZ152="","",IF($Z$3="text",VLOOKUP('Assigned, unpublished Codes'!AZ152,[0]!Qualifier,COLUMN(O152)-4,FALSE),AZ152))</f>
        <v/>
      </c>
      <c r="P152" s="187" t="str">
        <f>IF(BA152="","",IF($Z$3="text",VLOOKUP('Assigned, unpublished Codes'!BA152,[0]!Qualifier,COLUMN(P152)-4,FALSE),BA152))</f>
        <v/>
      </c>
      <c r="Q152" s="187" t="str">
        <f>IF(BB152="","",IF($Z$3="text",VLOOKUP('Assigned, unpublished Codes'!BB152,[0]!Qualifier,COLUMN(Q152)-4,FALSE),BB152))</f>
        <v/>
      </c>
      <c r="R152" s="187" t="str">
        <f>IF(BC152="","",IF($Z$3="text",VLOOKUP('Assigned, unpublished Codes'!BC152,[0]!Qualifier,COLUMN(R152)-4,FALSE),BC152))</f>
        <v/>
      </c>
      <c r="S152" s="187" t="str">
        <f>IF(BD152="","",IF($Z$3="text",VLOOKUP('Assigned, unpublished Codes'!BD152,[0]!Qualifier,COLUMN(S152)-4,FALSE),BD152))</f>
        <v/>
      </c>
      <c r="T152" s="187" t="str">
        <f>IF(BE152="","",IF($Z$3="text",VLOOKUP('Assigned, unpublished Codes'!BE152,[0]!Qualifier,COLUMN(T152)-4,FALSE),BE152))</f>
        <v/>
      </c>
      <c r="U152" s="187" t="str">
        <f>IF(BF152="","",IF($Z$3="text",VLOOKUP('Assigned, unpublished Codes'!BF152,[0]!Qualifier,COLUMN(U152)-4,FALSE),BF152))</f>
        <v/>
      </c>
      <c r="V152" s="526" t="str">
        <f>IF(BG152="","",IF($Z$3="text",VLOOKUP('Assigned, unpublished Codes'!BG152,[0]!Qualifier,COLUMN(V152)-4,FALSE),BG152))</f>
        <v/>
      </c>
      <c r="W152" s="187" t="str">
        <f>IF(BH152="","",IF($Z$3="text",VLOOKUP('Assigned, unpublished Codes'!BH152,[0]!Qualifier,COLUMN(W152)-4,FALSE),BH152))</f>
        <v/>
      </c>
      <c r="X152" s="187" t="str">
        <f>IF(BI152="","",IF($Z$3="text",VLOOKUP('Assigned, unpublished Codes'!BI152,[0]!Qualifier,COLUMN(X152)-4,FALSE),BI152))</f>
        <v/>
      </c>
      <c r="Y152" s="456" t="str">
        <f t="shared" si="201"/>
        <v/>
      </c>
      <c r="Z152" s="15"/>
      <c r="AA152" s="376"/>
      <c r="AE152" s="23"/>
      <c r="AF152" s="67" t="str">
        <f>IF(AD152="","",IF(LEFT(AD152,9)="neue Spez",IF(ISERROR(VLOOKUP(AE152,'Codes published on the homepage'!$Z$26:$Z$805,1,FALSE)),"OK","PC Falsch"),"Falsch"))</f>
        <v/>
      </c>
      <c r="AG152" s="24"/>
      <c r="AH152" s="25"/>
      <c r="AI152" s="19" t="str">
        <f>IF(AG152="","",VLOOKUP(AG152,'Codes published on the homepage'!AnfoEintr,2,FALSE))</f>
        <v/>
      </c>
      <c r="AL152" s="29" t="str">
        <f t="shared" ca="1" si="190"/>
        <v/>
      </c>
      <c r="AM152" s="29" t="str">
        <f t="shared" ca="1" si="190"/>
        <v/>
      </c>
      <c r="AN152" s="29" t="str">
        <f t="shared" ca="1" si="191"/>
        <v/>
      </c>
      <c r="AQ152" s="14"/>
      <c r="AR152" s="14"/>
      <c r="AS152" s="14"/>
      <c r="AT152" s="14"/>
      <c r="AU152" s="14"/>
      <c r="AV152" s="14"/>
      <c r="AW152" s="14"/>
      <c r="AX152" s="14"/>
      <c r="AY152" s="14"/>
      <c r="AZ152" s="14"/>
      <c r="BA152" s="14"/>
      <c r="BB152" s="14"/>
      <c r="BC152" s="14"/>
      <c r="BD152" s="14"/>
      <c r="BE152" s="14"/>
      <c r="BF152" s="14"/>
      <c r="BG152" s="14"/>
      <c r="BH152" s="14"/>
      <c r="BI152" s="14"/>
      <c r="BJ152" s="13"/>
    </row>
    <row r="153" spans="1:62" x14ac:dyDescent="0.3">
      <c r="A153" s="51"/>
      <c r="B153" s="13"/>
      <c r="C153" s="15"/>
      <c r="D153" s="15"/>
      <c r="E153" s="15"/>
      <c r="F153" s="14"/>
      <c r="G153" s="187" t="str">
        <f>IF(AR153="","",IF($Z$3="text",VLOOKUP('Assigned, unpublished Codes'!AR153,[0]!Qualifier,COLUMN(G153)-4,FALSE),AR153))</f>
        <v/>
      </c>
      <c r="H153" s="187" t="str">
        <f>IF(AS153="","",IF($Z$3="text",VLOOKUP('Assigned, unpublished Codes'!AS153,[0]!Qualifier,COLUMN(H153)-4,FALSE),AS153))</f>
        <v/>
      </c>
      <c r="I153" s="187" t="str">
        <f>IF(AT153="","",IF($Z$3="text",VLOOKUP('Assigned, unpublished Codes'!AT153,[0]!Qualifier,COLUMN(I153)-4,FALSE),AT153))</f>
        <v/>
      </c>
      <c r="J153" s="187" t="str">
        <f>IF(AU153="","",IF($Z$3="text",VLOOKUP('Assigned, unpublished Codes'!AU153,[0]!Qualifier,COLUMN(J153)-4,FALSE),AU153))</f>
        <v/>
      </c>
      <c r="K153" s="187" t="str">
        <f>IF(AV153="","",IF($Z$3="text",VLOOKUP('Assigned, unpublished Codes'!AV153,[0]!Qualifier,COLUMN(K153)-4,FALSE),AV153))</f>
        <v/>
      </c>
      <c r="L153" s="187" t="str">
        <f>IF(AW153="","",IF($Z$3="text",VLOOKUP('Assigned, unpublished Codes'!AW153,[0]!Qualifier,COLUMN(L153)-4,FALSE),AW153))</f>
        <v/>
      </c>
      <c r="M153" s="187" t="str">
        <f>IF(AX153="","",IF($Z$3="text",VLOOKUP('Assigned, unpublished Codes'!AX153,[0]!Qualifier,COLUMN(M153)-4,FALSE),AX153))</f>
        <v/>
      </c>
      <c r="N153" s="187" t="str">
        <f>IF(AY153="","",IF($Z$3="text",VLOOKUP('Assigned, unpublished Codes'!AY153,[0]!Qualifier,COLUMN(N153)-4,FALSE),AY153))</f>
        <v/>
      </c>
      <c r="O153" s="187" t="str">
        <f>IF(AZ153="","",IF($Z$3="text",VLOOKUP('Assigned, unpublished Codes'!AZ153,[0]!Qualifier,COLUMN(O153)-4,FALSE),AZ153))</f>
        <v/>
      </c>
      <c r="P153" s="187" t="str">
        <f>IF(BA153="","",IF($Z$3="text",VLOOKUP('Assigned, unpublished Codes'!BA153,[0]!Qualifier,COLUMN(P153)-4,FALSE),BA153))</f>
        <v/>
      </c>
      <c r="Q153" s="187" t="str">
        <f>IF(BB153="","",IF($Z$3="text",VLOOKUP('Assigned, unpublished Codes'!BB153,[0]!Qualifier,COLUMN(Q153)-4,FALSE),BB153))</f>
        <v/>
      </c>
      <c r="R153" s="187" t="str">
        <f>IF(BC153="","",IF($Z$3="text",VLOOKUP('Assigned, unpublished Codes'!BC153,[0]!Qualifier,COLUMN(R153)-4,FALSE),BC153))</f>
        <v/>
      </c>
      <c r="S153" s="187" t="str">
        <f>IF(BD153="","",IF($Z$3="text",VLOOKUP('Assigned, unpublished Codes'!BD153,[0]!Qualifier,COLUMN(S153)-4,FALSE),BD153))</f>
        <v/>
      </c>
      <c r="T153" s="187" t="str">
        <f>IF(BE153="","",IF($Z$3="text",VLOOKUP('Assigned, unpublished Codes'!BE153,[0]!Qualifier,COLUMN(T153)-4,FALSE),BE153))</f>
        <v/>
      </c>
      <c r="U153" s="187" t="str">
        <f>IF(BF153="","",IF($Z$3="text",VLOOKUP('Assigned, unpublished Codes'!BF153,[0]!Qualifier,COLUMN(U153)-4,FALSE),BF153))</f>
        <v/>
      </c>
      <c r="V153" s="526" t="str">
        <f>IF(BG153="","",IF($Z$3="text",VLOOKUP('Assigned, unpublished Codes'!BG153,[0]!Qualifier,COLUMN(V153)-4,FALSE),BG153))</f>
        <v/>
      </c>
      <c r="W153" s="187" t="str">
        <f>IF(BH153="","",IF($Z$3="text",VLOOKUP('Assigned, unpublished Codes'!BH153,[0]!Qualifier,COLUMN(W153)-4,FALSE),BH153))</f>
        <v/>
      </c>
      <c r="X153" s="187" t="str">
        <f>IF(BI153="","",IF($Z$3="text",VLOOKUP('Assigned, unpublished Codes'!BI153,[0]!Qualifier,COLUMN(X153)-4,FALSE),BI153))</f>
        <v/>
      </c>
      <c r="Y153" s="456" t="str">
        <f t="shared" si="201"/>
        <v/>
      </c>
      <c r="Z153" s="15"/>
      <c r="AA153" s="376"/>
      <c r="AE153" s="23"/>
      <c r="AF153" s="67" t="str">
        <f>IF(AD153="","",IF(LEFT(AD153,9)="neue Spez",IF(ISERROR(VLOOKUP(AE153,'Codes published on the homepage'!$Z$26:$Z$805,1,FALSE)),"OK","PC Falsch"),"Falsch"))</f>
        <v/>
      </c>
      <c r="AG153" s="24"/>
      <c r="AH153" s="25"/>
      <c r="AI153" s="19" t="str">
        <f>IF(AG153="","",VLOOKUP(AG153,'Codes published on the homepage'!AnfoEintr,2,FALSE))</f>
        <v/>
      </c>
      <c r="AL153" s="29" t="str">
        <f t="shared" ca="1" si="190"/>
        <v/>
      </c>
      <c r="AM153" s="29" t="str">
        <f t="shared" ca="1" si="190"/>
        <v/>
      </c>
      <c r="AN153" s="29" t="str">
        <f t="shared" ca="1" si="191"/>
        <v/>
      </c>
      <c r="AQ153" s="14"/>
      <c r="AR153" s="14"/>
      <c r="AS153" s="14"/>
      <c r="AT153" s="14"/>
      <c r="AU153" s="14"/>
      <c r="AV153" s="14"/>
      <c r="AW153" s="14"/>
      <c r="AX153" s="14"/>
      <c r="AY153" s="14"/>
      <c r="AZ153" s="14"/>
      <c r="BA153" s="14"/>
      <c r="BB153" s="14"/>
      <c r="BC153" s="14"/>
      <c r="BD153" s="14"/>
      <c r="BE153" s="14"/>
      <c r="BF153" s="14"/>
      <c r="BG153" s="14"/>
      <c r="BH153" s="14"/>
      <c r="BI153" s="14"/>
      <c r="BJ153" s="13"/>
    </row>
    <row r="154" spans="1:62" x14ac:dyDescent="0.3">
      <c r="A154" s="51"/>
      <c r="B154" s="13"/>
      <c r="C154" s="15"/>
      <c r="D154" s="15"/>
      <c r="E154" s="15"/>
      <c r="F154" s="14"/>
      <c r="G154" s="187" t="str">
        <f>IF(AR154="","",IF($Z$3="text",VLOOKUP('Assigned, unpublished Codes'!AR154,[0]!Qualifier,COLUMN(G154)-4,FALSE),AR154))</f>
        <v/>
      </c>
      <c r="H154" s="187" t="str">
        <f>IF(AS154="","",IF($Z$3="text",VLOOKUP('Assigned, unpublished Codes'!AS154,[0]!Qualifier,COLUMN(H154)-4,FALSE),AS154))</f>
        <v/>
      </c>
      <c r="I154" s="187" t="str">
        <f>IF(AT154="","",IF($Z$3="text",VLOOKUP('Assigned, unpublished Codes'!AT154,[0]!Qualifier,COLUMN(I154)-4,FALSE),AT154))</f>
        <v/>
      </c>
      <c r="J154" s="187" t="str">
        <f>IF(AU154="","",IF($Z$3="text",VLOOKUP('Assigned, unpublished Codes'!AU154,[0]!Qualifier,COLUMN(J154)-4,FALSE),AU154))</f>
        <v/>
      </c>
      <c r="K154" s="187" t="str">
        <f>IF(AV154="","",IF($Z$3="text",VLOOKUP('Assigned, unpublished Codes'!AV154,[0]!Qualifier,COLUMN(K154)-4,FALSE),AV154))</f>
        <v/>
      </c>
      <c r="L154" s="187" t="str">
        <f>IF(AW154="","",IF($Z$3="text",VLOOKUP('Assigned, unpublished Codes'!AW154,[0]!Qualifier,COLUMN(L154)-4,FALSE),AW154))</f>
        <v/>
      </c>
      <c r="M154" s="187" t="str">
        <f>IF(AX154="","",IF($Z$3="text",VLOOKUP('Assigned, unpublished Codes'!AX154,[0]!Qualifier,COLUMN(M154)-4,FALSE),AX154))</f>
        <v/>
      </c>
      <c r="N154" s="187" t="str">
        <f>IF(AY154="","",IF($Z$3="text",VLOOKUP('Assigned, unpublished Codes'!AY154,[0]!Qualifier,COLUMN(N154)-4,FALSE),AY154))</f>
        <v/>
      </c>
      <c r="O154" s="187" t="str">
        <f>IF(AZ154="","",IF($Z$3="text",VLOOKUP('Assigned, unpublished Codes'!AZ154,[0]!Qualifier,COLUMN(O154)-4,FALSE),AZ154))</f>
        <v/>
      </c>
      <c r="P154" s="187" t="str">
        <f>IF(BA154="","",IF($Z$3="text",VLOOKUP('Assigned, unpublished Codes'!BA154,[0]!Qualifier,COLUMN(P154)-4,FALSE),BA154))</f>
        <v/>
      </c>
      <c r="Q154" s="187" t="str">
        <f>IF(BB154="","",IF($Z$3="text",VLOOKUP('Assigned, unpublished Codes'!BB154,[0]!Qualifier,COLUMN(Q154)-4,FALSE),BB154))</f>
        <v/>
      </c>
      <c r="R154" s="187" t="str">
        <f>IF(BC154="","",IF($Z$3="text",VLOOKUP('Assigned, unpublished Codes'!BC154,[0]!Qualifier,COLUMN(R154)-4,FALSE),BC154))</f>
        <v/>
      </c>
      <c r="S154" s="187" t="str">
        <f>IF(BD154="","",IF($Z$3="text",VLOOKUP('Assigned, unpublished Codes'!BD154,[0]!Qualifier,COLUMN(S154)-4,FALSE),BD154))</f>
        <v/>
      </c>
      <c r="T154" s="187" t="str">
        <f>IF(BE154="","",IF($Z$3="text",VLOOKUP('Assigned, unpublished Codes'!BE154,[0]!Qualifier,COLUMN(T154)-4,FALSE),BE154))</f>
        <v/>
      </c>
      <c r="U154" s="187" t="str">
        <f>IF(BF154="","",IF($Z$3="text",VLOOKUP('Assigned, unpublished Codes'!BF154,[0]!Qualifier,COLUMN(U154)-4,FALSE),BF154))</f>
        <v/>
      </c>
      <c r="V154" s="526" t="str">
        <f>IF(BG154="","",IF($Z$3="text",VLOOKUP('Assigned, unpublished Codes'!BG154,[0]!Qualifier,COLUMN(V154)-4,FALSE),BG154))</f>
        <v/>
      </c>
      <c r="W154" s="187" t="str">
        <f>IF(BH154="","",IF($Z$3="text",VLOOKUP('Assigned, unpublished Codes'!BH154,[0]!Qualifier,COLUMN(W154)-4,FALSE),BH154))</f>
        <v/>
      </c>
      <c r="X154" s="187" t="str">
        <f>IF(BI154="","",IF($Z$3="text",VLOOKUP('Assigned, unpublished Codes'!BI154,[0]!Qualifier,COLUMN(X154)-4,FALSE),BI154))</f>
        <v/>
      </c>
      <c r="Y154" s="456" t="str">
        <f t="shared" si="201"/>
        <v/>
      </c>
      <c r="Z154" s="15"/>
      <c r="AA154" s="376"/>
      <c r="AE154" s="23"/>
      <c r="AF154" s="67" t="str">
        <f>IF(AD154="","",IF(LEFT(AD154,9)="neue Spez",IF(ISERROR(VLOOKUP(AE154,'Codes published on the homepage'!$Z$26:$Z$805,1,FALSE)),"OK","PC Falsch"),"Falsch"))</f>
        <v/>
      </c>
      <c r="AG154" s="24"/>
      <c r="AH154" s="25"/>
      <c r="AI154" s="19" t="str">
        <f>IF(AG154="","",VLOOKUP(AG154,'Codes published on the homepage'!AnfoEintr,2,FALSE))</f>
        <v/>
      </c>
      <c r="AL154" s="29" t="str">
        <f t="shared" ca="1" si="190"/>
        <v/>
      </c>
      <c r="AM154" s="29" t="str">
        <f t="shared" ca="1" si="190"/>
        <v/>
      </c>
      <c r="AN154" s="29" t="str">
        <f t="shared" ca="1" si="191"/>
        <v/>
      </c>
      <c r="AQ154" s="14"/>
      <c r="AR154" s="14"/>
      <c r="AS154" s="14"/>
      <c r="AT154" s="14"/>
      <c r="AU154" s="14"/>
      <c r="AV154" s="14"/>
      <c r="AW154" s="14"/>
      <c r="AX154" s="14"/>
      <c r="AY154" s="14"/>
      <c r="AZ154" s="14"/>
      <c r="BA154" s="14"/>
      <c r="BB154" s="14"/>
      <c r="BC154" s="14"/>
      <c r="BD154" s="14"/>
      <c r="BE154" s="14"/>
      <c r="BF154" s="14"/>
      <c r="BG154" s="14"/>
      <c r="BH154" s="14"/>
      <c r="BI154" s="14"/>
      <c r="BJ154" s="13"/>
    </row>
    <row r="155" spans="1:62" x14ac:dyDescent="0.3">
      <c r="A155" s="51"/>
      <c r="B155" s="13"/>
      <c r="C155" s="15"/>
      <c r="D155" s="15"/>
      <c r="E155" s="15"/>
      <c r="F155" s="14"/>
      <c r="G155" s="187" t="str">
        <f>IF(AR155="","",IF($Z$3="text",VLOOKUP('Assigned, unpublished Codes'!AR155,[0]!Qualifier,COLUMN(G155)-4,FALSE),AR155))</f>
        <v/>
      </c>
      <c r="H155" s="187" t="str">
        <f>IF(AS155="","",IF($Z$3="text",VLOOKUP('Assigned, unpublished Codes'!AS155,[0]!Qualifier,COLUMN(H155)-4,FALSE),AS155))</f>
        <v/>
      </c>
      <c r="I155" s="187" t="str">
        <f>IF(AT155="","",IF($Z$3="text",VLOOKUP('Assigned, unpublished Codes'!AT155,[0]!Qualifier,COLUMN(I155)-4,FALSE),AT155))</f>
        <v/>
      </c>
      <c r="J155" s="187" t="str">
        <f>IF(AU155="","",IF($Z$3="text",VLOOKUP('Assigned, unpublished Codes'!AU155,[0]!Qualifier,COLUMN(J155)-4,FALSE),AU155))</f>
        <v/>
      </c>
      <c r="K155" s="187" t="str">
        <f>IF(AV155="","",IF($Z$3="text",VLOOKUP('Assigned, unpublished Codes'!AV155,[0]!Qualifier,COLUMN(K155)-4,FALSE),AV155))</f>
        <v/>
      </c>
      <c r="L155" s="187" t="str">
        <f>IF(AW155="","",IF($Z$3="text",VLOOKUP('Assigned, unpublished Codes'!AW155,[0]!Qualifier,COLUMN(L155)-4,FALSE),AW155))</f>
        <v/>
      </c>
      <c r="M155" s="187" t="str">
        <f>IF(AX155="","",IF($Z$3="text",VLOOKUP('Assigned, unpublished Codes'!AX155,[0]!Qualifier,COLUMN(M155)-4,FALSE),AX155))</f>
        <v/>
      </c>
      <c r="N155" s="187" t="str">
        <f>IF(AY155="","",IF($Z$3="text",VLOOKUP('Assigned, unpublished Codes'!AY155,[0]!Qualifier,COLUMN(N155)-4,FALSE),AY155))</f>
        <v/>
      </c>
      <c r="O155" s="187" t="str">
        <f>IF(AZ155="","",IF($Z$3="text",VLOOKUP('Assigned, unpublished Codes'!AZ155,[0]!Qualifier,COLUMN(O155)-4,FALSE),AZ155))</f>
        <v/>
      </c>
      <c r="P155" s="187" t="str">
        <f>IF(BA155="","",IF($Z$3="text",VLOOKUP('Assigned, unpublished Codes'!BA155,[0]!Qualifier,COLUMN(P155)-4,FALSE),BA155))</f>
        <v/>
      </c>
      <c r="Q155" s="187" t="str">
        <f>IF(BB155="","",IF($Z$3="text",VLOOKUP('Assigned, unpublished Codes'!BB155,[0]!Qualifier,COLUMN(Q155)-4,FALSE),BB155))</f>
        <v/>
      </c>
      <c r="R155" s="187" t="str">
        <f>IF(BC155="","",IF($Z$3="text",VLOOKUP('Assigned, unpublished Codes'!BC155,[0]!Qualifier,COLUMN(R155)-4,FALSE),BC155))</f>
        <v/>
      </c>
      <c r="S155" s="187" t="str">
        <f>IF(BD155="","",IF($Z$3="text",VLOOKUP('Assigned, unpublished Codes'!BD155,[0]!Qualifier,COLUMN(S155)-4,FALSE),BD155))</f>
        <v/>
      </c>
      <c r="T155" s="187" t="str">
        <f>IF(BE155="","",IF($Z$3="text",VLOOKUP('Assigned, unpublished Codes'!BE155,[0]!Qualifier,COLUMN(T155)-4,FALSE),BE155))</f>
        <v/>
      </c>
      <c r="U155" s="187" t="str">
        <f>IF(BF155="","",IF($Z$3="text",VLOOKUP('Assigned, unpublished Codes'!BF155,[0]!Qualifier,COLUMN(U155)-4,FALSE),BF155))</f>
        <v/>
      </c>
      <c r="V155" s="526" t="str">
        <f>IF(BG155="","",IF($Z$3="text",VLOOKUP('Assigned, unpublished Codes'!BG155,[0]!Qualifier,COLUMN(V155)-4,FALSE),BG155))</f>
        <v/>
      </c>
      <c r="W155" s="187" t="str">
        <f>IF(BH155="","",IF($Z$3="text",VLOOKUP('Assigned, unpublished Codes'!BH155,[0]!Qualifier,COLUMN(W155)-4,FALSE),BH155))</f>
        <v/>
      </c>
      <c r="X155" s="187" t="str">
        <f>IF(BI155="","",IF($Z$3="text",VLOOKUP('Assigned, unpublished Codes'!BI155,[0]!Qualifier,COLUMN(X155)-4,FALSE),BI155))</f>
        <v/>
      </c>
      <c r="Y155" s="456" t="str">
        <f t="shared" si="201"/>
        <v/>
      </c>
      <c r="Z155" s="15"/>
      <c r="AA155" s="376"/>
      <c r="AE155" s="23"/>
      <c r="AF155" s="67" t="str">
        <f>IF(AD155="","",IF(LEFT(AD155,9)="neue Spez",IF(ISERROR(VLOOKUP(AE155,'Codes published on the homepage'!$Z$26:$Z$805,1,FALSE)),"OK","PC Falsch"),"Falsch"))</f>
        <v/>
      </c>
      <c r="AG155" s="24"/>
      <c r="AH155" s="25"/>
      <c r="AI155" s="19" t="str">
        <f>IF(AG155="","",VLOOKUP(AG155,'Codes published on the homepage'!AnfoEintr,2,FALSE))</f>
        <v/>
      </c>
      <c r="AL155" s="29" t="str">
        <f t="shared" ca="1" si="190"/>
        <v/>
      </c>
      <c r="AM155" s="29" t="str">
        <f t="shared" ca="1" si="190"/>
        <v/>
      </c>
      <c r="AN155" s="29" t="str">
        <f t="shared" ca="1" si="191"/>
        <v/>
      </c>
      <c r="AQ155" s="14"/>
      <c r="AR155" s="14"/>
      <c r="AS155" s="14"/>
      <c r="AT155" s="14"/>
      <c r="AU155" s="14"/>
      <c r="AV155" s="14"/>
      <c r="AW155" s="14"/>
      <c r="AX155" s="14"/>
      <c r="AY155" s="14"/>
      <c r="AZ155" s="14"/>
      <c r="BA155" s="14"/>
      <c r="BB155" s="14"/>
      <c r="BC155" s="14"/>
      <c r="BD155" s="14"/>
      <c r="BE155" s="14"/>
      <c r="BF155" s="14"/>
      <c r="BG155" s="14"/>
      <c r="BH155" s="14"/>
      <c r="BI155" s="14"/>
      <c r="BJ155" s="13"/>
    </row>
    <row r="156" spans="1:62" x14ac:dyDescent="0.3">
      <c r="A156" s="51"/>
      <c r="B156" s="13"/>
      <c r="C156" s="15"/>
      <c r="D156" s="15"/>
      <c r="E156" s="15"/>
      <c r="F156" s="14"/>
      <c r="G156" s="187" t="str">
        <f>IF(AR156="","",IF($Z$3="text",VLOOKUP('Assigned, unpublished Codes'!AR156,[0]!Qualifier,COLUMN(G156)-4,FALSE),AR156))</f>
        <v/>
      </c>
      <c r="H156" s="187" t="str">
        <f>IF(AS156="","",IF($Z$3="text",VLOOKUP('Assigned, unpublished Codes'!AS156,[0]!Qualifier,COLUMN(H156)-4,FALSE),AS156))</f>
        <v/>
      </c>
      <c r="I156" s="187" t="str">
        <f>IF(AT156="","",IF($Z$3="text",VLOOKUP('Assigned, unpublished Codes'!AT156,[0]!Qualifier,COLUMN(I156)-4,FALSE),AT156))</f>
        <v/>
      </c>
      <c r="J156" s="187" t="str">
        <f>IF(AU156="","",IF($Z$3="text",VLOOKUP('Assigned, unpublished Codes'!AU156,[0]!Qualifier,COLUMN(J156)-4,FALSE),AU156))</f>
        <v/>
      </c>
      <c r="K156" s="187" t="str">
        <f>IF(AV156="","",IF($Z$3="text",VLOOKUP('Assigned, unpublished Codes'!AV156,[0]!Qualifier,COLUMN(K156)-4,FALSE),AV156))</f>
        <v/>
      </c>
      <c r="L156" s="187" t="str">
        <f>IF(AW156="","",IF($Z$3="text",VLOOKUP('Assigned, unpublished Codes'!AW156,[0]!Qualifier,COLUMN(L156)-4,FALSE),AW156))</f>
        <v/>
      </c>
      <c r="M156" s="187" t="str">
        <f>IF(AX156="","",IF($Z$3="text",VLOOKUP('Assigned, unpublished Codes'!AX156,[0]!Qualifier,COLUMN(M156)-4,FALSE),AX156))</f>
        <v/>
      </c>
      <c r="N156" s="187" t="str">
        <f>IF(AY156="","",IF($Z$3="text",VLOOKUP('Assigned, unpublished Codes'!AY156,[0]!Qualifier,COLUMN(N156)-4,FALSE),AY156))</f>
        <v/>
      </c>
      <c r="O156" s="187" t="str">
        <f>IF(AZ156="","",IF($Z$3="text",VLOOKUP('Assigned, unpublished Codes'!AZ156,[0]!Qualifier,COLUMN(O156)-4,FALSE),AZ156))</f>
        <v/>
      </c>
      <c r="P156" s="187" t="str">
        <f>IF(BA156="","",IF($Z$3="text",VLOOKUP('Assigned, unpublished Codes'!BA156,[0]!Qualifier,COLUMN(P156)-4,FALSE),BA156))</f>
        <v/>
      </c>
      <c r="Q156" s="187" t="str">
        <f>IF(BB156="","",IF($Z$3="text",VLOOKUP('Assigned, unpublished Codes'!BB156,[0]!Qualifier,COLUMN(Q156)-4,FALSE),BB156))</f>
        <v/>
      </c>
      <c r="R156" s="187" t="str">
        <f>IF(BC156="","",IF($Z$3="text",VLOOKUP('Assigned, unpublished Codes'!BC156,[0]!Qualifier,COLUMN(R156)-4,FALSE),BC156))</f>
        <v/>
      </c>
      <c r="S156" s="187" t="str">
        <f>IF(BD156="","",IF($Z$3="text",VLOOKUP('Assigned, unpublished Codes'!BD156,[0]!Qualifier,COLUMN(S156)-4,FALSE),BD156))</f>
        <v/>
      </c>
      <c r="T156" s="187" t="str">
        <f>IF(BE156="","",IF($Z$3="text",VLOOKUP('Assigned, unpublished Codes'!BE156,[0]!Qualifier,COLUMN(T156)-4,FALSE),BE156))</f>
        <v/>
      </c>
      <c r="U156" s="187" t="str">
        <f>IF(BF156="","",IF($Z$3="text",VLOOKUP('Assigned, unpublished Codes'!BF156,[0]!Qualifier,COLUMN(U156)-4,FALSE),BF156))</f>
        <v/>
      </c>
      <c r="V156" s="526" t="str">
        <f>IF(BG156="","",IF($Z$3="text",VLOOKUP('Assigned, unpublished Codes'!BG156,[0]!Qualifier,COLUMN(V156)-4,FALSE),BG156))</f>
        <v/>
      </c>
      <c r="W156" s="187" t="str">
        <f>IF(BH156="","",IF($Z$3="text",VLOOKUP('Assigned, unpublished Codes'!BH156,[0]!Qualifier,COLUMN(W156)-4,FALSE),BH156))</f>
        <v/>
      </c>
      <c r="X156" s="187" t="str">
        <f>IF(BI156="","",IF($Z$3="text",VLOOKUP('Assigned, unpublished Codes'!BI156,[0]!Qualifier,COLUMN(X156)-4,FALSE),BI156))</f>
        <v/>
      </c>
      <c r="Y156" s="456" t="str">
        <f t="shared" si="201"/>
        <v/>
      </c>
      <c r="Z156" s="15"/>
      <c r="AA156" s="376"/>
      <c r="AE156" s="23"/>
      <c r="AF156" s="67" t="str">
        <f>IF(AD156="","",IF(LEFT(AD156,9)="neue Spez",IF(ISERROR(VLOOKUP(AE156,'Codes published on the homepage'!$Z$26:$Z$805,1,FALSE)),"OK","PC Falsch"),"Falsch"))</f>
        <v/>
      </c>
      <c r="AG156" s="24"/>
      <c r="AH156" s="25"/>
      <c r="AI156" s="19" t="str">
        <f>IF(AG156="","",VLOOKUP(AG156,'Codes published on the homepage'!AnfoEintr,2,FALSE))</f>
        <v/>
      </c>
      <c r="AL156" s="29" t="str">
        <f t="shared" ca="1" si="190"/>
        <v/>
      </c>
      <c r="AM156" s="29" t="str">
        <f t="shared" ca="1" si="190"/>
        <v/>
      </c>
      <c r="AN156" s="29" t="str">
        <f t="shared" ca="1" si="191"/>
        <v/>
      </c>
      <c r="AQ156" s="14"/>
      <c r="AR156" s="14"/>
      <c r="AS156" s="14"/>
      <c r="AT156" s="14"/>
      <c r="AU156" s="14"/>
      <c r="AV156" s="14"/>
      <c r="AW156" s="14"/>
      <c r="AX156" s="14"/>
      <c r="AY156" s="14"/>
      <c r="AZ156" s="14"/>
      <c r="BA156" s="14"/>
      <c r="BB156" s="14"/>
      <c r="BC156" s="14"/>
      <c r="BD156" s="14"/>
      <c r="BE156" s="14"/>
      <c r="BF156" s="14"/>
      <c r="BG156" s="14"/>
      <c r="BH156" s="14"/>
      <c r="BI156" s="14"/>
      <c r="BJ156" s="13"/>
    </row>
    <row r="157" spans="1:62" x14ac:dyDescent="0.3">
      <c r="A157" s="51"/>
      <c r="B157" s="13"/>
      <c r="C157" s="15"/>
      <c r="D157" s="15"/>
      <c r="E157" s="15"/>
      <c r="F157" s="14"/>
      <c r="G157" s="187" t="str">
        <f>IF(AR157="","",IF($Z$3="text",VLOOKUP('Assigned, unpublished Codes'!AR157,[0]!Qualifier,COLUMN(G157)-4,FALSE),AR157))</f>
        <v/>
      </c>
      <c r="H157" s="187" t="str">
        <f>IF(AS157="","",IF($Z$3="text",VLOOKUP('Assigned, unpublished Codes'!AS157,[0]!Qualifier,COLUMN(H157)-4,FALSE),AS157))</f>
        <v/>
      </c>
      <c r="I157" s="187" t="str">
        <f>IF(AT157="","",IF($Z$3="text",VLOOKUP('Assigned, unpublished Codes'!AT157,[0]!Qualifier,COLUMN(I157)-4,FALSE),AT157))</f>
        <v/>
      </c>
      <c r="J157" s="187" t="str">
        <f>IF(AU157="","",IF($Z$3="text",VLOOKUP('Assigned, unpublished Codes'!AU157,[0]!Qualifier,COLUMN(J157)-4,FALSE),AU157))</f>
        <v/>
      </c>
      <c r="K157" s="187" t="str">
        <f>IF(AV157="","",IF($Z$3="text",VLOOKUP('Assigned, unpublished Codes'!AV157,[0]!Qualifier,COLUMN(K157)-4,FALSE),AV157))</f>
        <v/>
      </c>
      <c r="L157" s="187" t="str">
        <f>IF(AW157="","",IF($Z$3="text",VLOOKUP('Assigned, unpublished Codes'!AW157,[0]!Qualifier,COLUMN(L157)-4,FALSE),AW157))</f>
        <v/>
      </c>
      <c r="M157" s="187" t="str">
        <f>IF(AX157="","",IF($Z$3="text",VLOOKUP('Assigned, unpublished Codes'!AX157,[0]!Qualifier,COLUMN(M157)-4,FALSE),AX157))</f>
        <v/>
      </c>
      <c r="N157" s="187" t="str">
        <f>IF(AY157="","",IF($Z$3="text",VLOOKUP('Assigned, unpublished Codes'!AY157,[0]!Qualifier,COLUMN(N157)-4,FALSE),AY157))</f>
        <v/>
      </c>
      <c r="O157" s="187" t="str">
        <f>IF(AZ157="","",IF($Z$3="text",VLOOKUP('Assigned, unpublished Codes'!AZ157,[0]!Qualifier,COLUMN(O157)-4,FALSE),AZ157))</f>
        <v/>
      </c>
      <c r="P157" s="187" t="str">
        <f>IF(BA157="","",IF($Z$3="text",VLOOKUP('Assigned, unpublished Codes'!BA157,[0]!Qualifier,COLUMN(P157)-4,FALSE),BA157))</f>
        <v/>
      </c>
      <c r="Q157" s="187" t="str">
        <f>IF(BB157="","",IF($Z$3="text",VLOOKUP('Assigned, unpublished Codes'!BB157,[0]!Qualifier,COLUMN(Q157)-4,FALSE),BB157))</f>
        <v/>
      </c>
      <c r="R157" s="187" t="str">
        <f>IF(BC157="","",IF($Z$3="text",VLOOKUP('Assigned, unpublished Codes'!BC157,[0]!Qualifier,COLUMN(R157)-4,FALSE),BC157))</f>
        <v/>
      </c>
      <c r="S157" s="187" t="str">
        <f>IF(BD157="","",IF($Z$3="text",VLOOKUP('Assigned, unpublished Codes'!BD157,[0]!Qualifier,COLUMN(S157)-4,FALSE),BD157))</f>
        <v/>
      </c>
      <c r="T157" s="187" t="str">
        <f>IF(BE157="","",IF($Z$3="text",VLOOKUP('Assigned, unpublished Codes'!BE157,[0]!Qualifier,COLUMN(T157)-4,FALSE),BE157))</f>
        <v/>
      </c>
      <c r="U157" s="187" t="str">
        <f>IF(BF157="","",IF($Z$3="text",VLOOKUP('Assigned, unpublished Codes'!BF157,[0]!Qualifier,COLUMN(U157)-4,FALSE),BF157))</f>
        <v/>
      </c>
      <c r="V157" s="526" t="str">
        <f>IF(BG157="","",IF($Z$3="text",VLOOKUP('Assigned, unpublished Codes'!BG157,[0]!Qualifier,COLUMN(V157)-4,FALSE),BG157))</f>
        <v/>
      </c>
      <c r="W157" s="187" t="str">
        <f>IF(BH157="","",IF($Z$3="text",VLOOKUP('Assigned, unpublished Codes'!BH157,[0]!Qualifier,COLUMN(W157)-4,FALSE),BH157))</f>
        <v/>
      </c>
      <c r="X157" s="187" t="str">
        <f>IF(BI157="","",IF($Z$3="text",VLOOKUP('Assigned, unpublished Codes'!BI157,[0]!Qualifier,COLUMN(X157)-4,FALSE),BI157))</f>
        <v/>
      </c>
      <c r="Y157" s="456" t="str">
        <f t="shared" si="201"/>
        <v/>
      </c>
      <c r="Z157" s="15"/>
      <c r="AA157" s="379"/>
      <c r="AB157" s="68"/>
      <c r="AC157" s="28"/>
      <c r="AE157" s="23"/>
      <c r="AF157" s="67" t="str">
        <f>IF(AD157="","",IF(LEFT(AD157,9)="neue Spez",IF(ISERROR(VLOOKUP(AE157,'Codes published on the homepage'!$Z$26:$Z$805,1,FALSE)),"OK","PC Falsch"),"Falsch"))</f>
        <v/>
      </c>
      <c r="AG157" s="24"/>
      <c r="AH157" s="25"/>
      <c r="AI157" s="19" t="str">
        <f>IF(AG157="","",VLOOKUP(AG157,'Codes published on the homepage'!AnfoEintr,2,FALSE))</f>
        <v/>
      </c>
      <c r="AM157" s="29" t="str">
        <f t="shared" ca="1" si="190"/>
        <v/>
      </c>
      <c r="AN157" s="29" t="str">
        <f t="shared" ca="1" si="191"/>
        <v/>
      </c>
      <c r="AQ157" s="14"/>
      <c r="AR157" s="14"/>
      <c r="AS157" s="14"/>
      <c r="AT157" s="14"/>
      <c r="AU157" s="14"/>
      <c r="AV157" s="14"/>
      <c r="AW157" s="14"/>
      <c r="AX157" s="14"/>
      <c r="AY157" s="14"/>
      <c r="AZ157" s="14"/>
      <c r="BA157" s="14"/>
      <c r="BB157" s="14"/>
      <c r="BC157" s="14"/>
      <c r="BD157" s="14"/>
      <c r="BE157" s="14"/>
      <c r="BF157" s="14"/>
      <c r="BG157" s="14"/>
      <c r="BH157" s="14"/>
      <c r="BI157" s="14"/>
      <c r="BJ157" s="13"/>
    </row>
    <row r="158" spans="1:62" x14ac:dyDescent="0.3">
      <c r="A158" s="51"/>
      <c r="B158" s="13"/>
      <c r="C158" s="15"/>
      <c r="D158" s="15"/>
      <c r="E158" s="15"/>
      <c r="F158" s="14"/>
      <c r="G158" s="187" t="str">
        <f>IF(AR158="","",IF($Z$3="text",VLOOKUP('Assigned, unpublished Codes'!AR158,[0]!Qualifier,COLUMN(G158)-4,FALSE),AR158))</f>
        <v/>
      </c>
      <c r="H158" s="187" t="str">
        <f>IF(AS158="","",IF($Z$3="text",VLOOKUP('Assigned, unpublished Codes'!AS158,[0]!Qualifier,COLUMN(H158)-4,FALSE),AS158))</f>
        <v/>
      </c>
      <c r="I158" s="187" t="str">
        <f>IF(AT158="","",IF($Z$3="text",VLOOKUP('Assigned, unpublished Codes'!AT158,[0]!Qualifier,COLUMN(I158)-4,FALSE),AT158))</f>
        <v/>
      </c>
      <c r="J158" s="187" t="str">
        <f>IF(AU158="","",IF($Z$3="text",VLOOKUP('Assigned, unpublished Codes'!AU158,[0]!Qualifier,COLUMN(J158)-4,FALSE),AU158))</f>
        <v/>
      </c>
      <c r="K158" s="187" t="str">
        <f>IF(AV158="","",IF($Z$3="text",VLOOKUP('Assigned, unpublished Codes'!AV158,[0]!Qualifier,COLUMN(K158)-4,FALSE),AV158))</f>
        <v/>
      </c>
      <c r="L158" s="187" t="str">
        <f>IF(AW158="","",IF($Z$3="text",VLOOKUP('Assigned, unpublished Codes'!AW158,[0]!Qualifier,COLUMN(L158)-4,FALSE),AW158))</f>
        <v/>
      </c>
      <c r="M158" s="187" t="str">
        <f>IF(AX158="","",IF($Z$3="text",VLOOKUP('Assigned, unpublished Codes'!AX158,[0]!Qualifier,COLUMN(M158)-4,FALSE),AX158))</f>
        <v/>
      </c>
      <c r="N158" s="187" t="str">
        <f>IF(AY158="","",IF($Z$3="text",VLOOKUP('Assigned, unpublished Codes'!AY158,[0]!Qualifier,COLUMN(N158)-4,FALSE),AY158))</f>
        <v/>
      </c>
      <c r="O158" s="187" t="str">
        <f>IF(AZ158="","",IF($Z$3="text",VLOOKUP('Assigned, unpublished Codes'!AZ158,[0]!Qualifier,COLUMN(O158)-4,FALSE),AZ158))</f>
        <v/>
      </c>
      <c r="P158" s="187" t="str">
        <f>IF(BA158="","",IF($Z$3="text",VLOOKUP('Assigned, unpublished Codes'!BA158,[0]!Qualifier,COLUMN(P158)-4,FALSE),BA158))</f>
        <v/>
      </c>
      <c r="Q158" s="187" t="str">
        <f>IF(BB158="","",IF($Z$3="text",VLOOKUP('Assigned, unpublished Codes'!BB158,[0]!Qualifier,COLUMN(Q158)-4,FALSE),BB158))</f>
        <v/>
      </c>
      <c r="R158" s="187" t="str">
        <f>IF(BC158="","",IF($Z$3="text",VLOOKUP('Assigned, unpublished Codes'!BC158,[0]!Qualifier,COLUMN(R158)-4,FALSE),BC158))</f>
        <v/>
      </c>
      <c r="S158" s="187" t="str">
        <f>IF(BD158="","",IF($Z$3="text",VLOOKUP('Assigned, unpublished Codes'!BD158,[0]!Qualifier,COLUMN(S158)-4,FALSE),BD158))</f>
        <v/>
      </c>
      <c r="T158" s="187" t="str">
        <f>IF(BE158="","",IF($Z$3="text",VLOOKUP('Assigned, unpublished Codes'!BE158,[0]!Qualifier,COLUMN(T158)-4,FALSE),BE158))</f>
        <v/>
      </c>
      <c r="U158" s="187" t="str">
        <f>IF(BF158="","",IF($Z$3="text",VLOOKUP('Assigned, unpublished Codes'!BF158,[0]!Qualifier,COLUMN(U158)-4,FALSE),BF158))</f>
        <v/>
      </c>
      <c r="V158" s="526" t="str">
        <f>IF(BG158="","",IF($Z$3="text",VLOOKUP('Assigned, unpublished Codes'!BG158,[0]!Qualifier,COLUMN(V158)-4,FALSE),BG158))</f>
        <v/>
      </c>
      <c r="W158" s="187" t="str">
        <f>IF(BH158="","",IF($Z$3="text",VLOOKUP('Assigned, unpublished Codes'!BH158,[0]!Qualifier,COLUMN(W158)-4,FALSE),BH158))</f>
        <v/>
      </c>
      <c r="X158" s="187" t="str">
        <f>IF(BI158="","",IF($Z$3="text",VLOOKUP('Assigned, unpublished Codes'!BI158,[0]!Qualifier,COLUMN(X158)-4,FALSE),BI158))</f>
        <v/>
      </c>
      <c r="Y158" s="456" t="str">
        <f t="shared" si="201"/>
        <v/>
      </c>
      <c r="Z158" s="15"/>
      <c r="AA158" s="379"/>
      <c r="AB158" s="68"/>
      <c r="AC158" s="28"/>
      <c r="AE158" s="23"/>
      <c r="AF158" s="67" t="str">
        <f>IF(AD158="","",IF(LEFT(AD158,9)="neue Spez",IF(ISERROR(VLOOKUP(AE158,'Codes published on the homepage'!$Z$26:$Z$805,1,FALSE)),"OK","PC Falsch"),"Falsch"))</f>
        <v/>
      </c>
      <c r="AG158" s="24"/>
      <c r="AH158" s="25"/>
      <c r="AI158" s="19" t="str">
        <f>IF(AG158="","",VLOOKUP(AG158,'Codes published on the homepage'!AnfoEintr,2,FALSE))</f>
        <v/>
      </c>
      <c r="AM158" s="29" t="str">
        <f t="shared" ca="1" si="190"/>
        <v/>
      </c>
      <c r="AN158" s="29" t="str">
        <f t="shared" ca="1" si="191"/>
        <v/>
      </c>
      <c r="AQ158" s="14"/>
      <c r="AR158" s="14"/>
      <c r="AS158" s="14"/>
      <c r="AT158" s="14"/>
      <c r="AU158" s="14"/>
      <c r="AV158" s="14"/>
      <c r="AW158" s="14"/>
      <c r="AX158" s="14"/>
      <c r="AY158" s="14"/>
      <c r="AZ158" s="14"/>
      <c r="BA158" s="14"/>
      <c r="BB158" s="14"/>
      <c r="BC158" s="14"/>
      <c r="BD158" s="14"/>
      <c r="BE158" s="14"/>
      <c r="BF158" s="14"/>
      <c r="BG158" s="14"/>
      <c r="BH158" s="14"/>
      <c r="BI158" s="14"/>
      <c r="BJ158" s="13"/>
    </row>
    <row r="159" spans="1:62" x14ac:dyDescent="0.3">
      <c r="A159" s="51"/>
      <c r="B159" s="13"/>
      <c r="C159" s="15"/>
      <c r="D159" s="15"/>
      <c r="E159" s="15"/>
      <c r="F159" s="14"/>
      <c r="G159" s="187" t="str">
        <f>IF(AR159="","",IF($Z$3="text",VLOOKUP('Assigned, unpublished Codes'!AR159,[0]!Qualifier,COLUMN(G159)-4,FALSE),AR159))</f>
        <v/>
      </c>
      <c r="H159" s="187" t="str">
        <f>IF(AS159="","",IF($Z$3="text",VLOOKUP('Assigned, unpublished Codes'!AS159,[0]!Qualifier,COLUMN(H159)-4,FALSE),AS159))</f>
        <v/>
      </c>
      <c r="I159" s="187" t="str">
        <f>IF(AT159="","",IF($Z$3="text",VLOOKUP('Assigned, unpublished Codes'!AT159,[0]!Qualifier,COLUMN(I159)-4,FALSE),AT159))</f>
        <v/>
      </c>
      <c r="J159" s="187" t="str">
        <f>IF(AU159="","",IF($Z$3="text",VLOOKUP('Assigned, unpublished Codes'!AU159,[0]!Qualifier,COLUMN(J159)-4,FALSE),AU159))</f>
        <v/>
      </c>
      <c r="K159" s="187" t="str">
        <f>IF(AV159="","",IF($Z$3="text",VLOOKUP('Assigned, unpublished Codes'!AV159,[0]!Qualifier,COLUMN(K159)-4,FALSE),AV159))</f>
        <v/>
      </c>
      <c r="L159" s="187" t="str">
        <f>IF(AW159="","",IF($Z$3="text",VLOOKUP('Assigned, unpublished Codes'!AW159,[0]!Qualifier,COLUMN(L159)-4,FALSE),AW159))</f>
        <v/>
      </c>
      <c r="M159" s="187" t="str">
        <f>IF(AX159="","",IF($Z$3="text",VLOOKUP('Assigned, unpublished Codes'!AX159,[0]!Qualifier,COLUMN(M159)-4,FALSE),AX159))</f>
        <v/>
      </c>
      <c r="N159" s="187" t="str">
        <f>IF(AY159="","",IF($Z$3="text",VLOOKUP('Assigned, unpublished Codes'!AY159,[0]!Qualifier,COLUMN(N159)-4,FALSE),AY159))</f>
        <v/>
      </c>
      <c r="O159" s="187" t="str">
        <f>IF(AZ159="","",IF($Z$3="text",VLOOKUP('Assigned, unpublished Codes'!AZ159,[0]!Qualifier,COLUMN(O159)-4,FALSE),AZ159))</f>
        <v/>
      </c>
      <c r="P159" s="187" t="str">
        <f>IF(BA159="","",IF($Z$3="text",VLOOKUP('Assigned, unpublished Codes'!BA159,[0]!Qualifier,COLUMN(P159)-4,FALSE),BA159))</f>
        <v/>
      </c>
      <c r="Q159" s="187" t="str">
        <f>IF(BB159="","",IF($Z$3="text",VLOOKUP('Assigned, unpublished Codes'!BB159,[0]!Qualifier,COLUMN(Q159)-4,FALSE),BB159))</f>
        <v/>
      </c>
      <c r="R159" s="187" t="str">
        <f>IF(BC159="","",IF($Z$3="text",VLOOKUP('Assigned, unpublished Codes'!BC159,[0]!Qualifier,COLUMN(R159)-4,FALSE),BC159))</f>
        <v/>
      </c>
      <c r="S159" s="187" t="str">
        <f>IF(BD159="","",IF($Z$3="text",VLOOKUP('Assigned, unpublished Codes'!BD159,[0]!Qualifier,COLUMN(S159)-4,FALSE),BD159))</f>
        <v/>
      </c>
      <c r="T159" s="187" t="str">
        <f>IF(BE159="","",IF($Z$3="text",VLOOKUP('Assigned, unpublished Codes'!BE159,[0]!Qualifier,COLUMN(T159)-4,FALSE),BE159))</f>
        <v/>
      </c>
      <c r="U159" s="187" t="str">
        <f>IF(BF159="","",IF($Z$3="text",VLOOKUP('Assigned, unpublished Codes'!BF159,[0]!Qualifier,COLUMN(U159)-4,FALSE),BF159))</f>
        <v/>
      </c>
      <c r="V159" s="526" t="str">
        <f>IF(BG159="","",IF($Z$3="text",VLOOKUP('Assigned, unpublished Codes'!BG159,[0]!Qualifier,COLUMN(V159)-4,FALSE),BG159))</f>
        <v/>
      </c>
      <c r="W159" s="187" t="str">
        <f>IF(BH159="","",IF($Z$3="text",VLOOKUP('Assigned, unpublished Codes'!BH159,[0]!Qualifier,COLUMN(W159)-4,FALSE),BH159))</f>
        <v/>
      </c>
      <c r="X159" s="187" t="str">
        <f>IF(BI159="","",IF($Z$3="text",VLOOKUP('Assigned, unpublished Codes'!BI159,[0]!Qualifier,COLUMN(X159)-4,FALSE),BI159))</f>
        <v/>
      </c>
      <c r="Y159" s="456" t="str">
        <f t="shared" si="201"/>
        <v/>
      </c>
      <c r="Z159" s="15"/>
      <c r="AA159" s="379"/>
      <c r="AB159" s="68"/>
      <c r="AC159" s="28"/>
      <c r="AE159" s="23"/>
      <c r="AF159" s="67" t="str">
        <f>IF(AD159="","",IF(LEFT(AD159,9)="neue Spez",IF(ISERROR(VLOOKUP(AE159,'Codes published on the homepage'!$Z$26:$Z$805,1,FALSE)),"OK","PC Falsch"),"Falsch"))</f>
        <v/>
      </c>
      <c r="AG159" s="24"/>
      <c r="AH159" s="25"/>
      <c r="AI159" s="19" t="str">
        <f>IF(AG159="","",VLOOKUP(AG159,'Codes published on the homepage'!AnfoEintr,2,FALSE))</f>
        <v/>
      </c>
      <c r="AM159" s="29" t="str">
        <f t="shared" ca="1" si="190"/>
        <v/>
      </c>
      <c r="AN159" s="29" t="str">
        <f t="shared" ca="1" si="191"/>
        <v/>
      </c>
      <c r="AQ159" s="14"/>
      <c r="AR159" s="14"/>
      <c r="AS159" s="14"/>
      <c r="AT159" s="14"/>
      <c r="AU159" s="14"/>
      <c r="AV159" s="14"/>
      <c r="AW159" s="14"/>
      <c r="AX159" s="14"/>
      <c r="AY159" s="14"/>
      <c r="AZ159" s="14"/>
      <c r="BA159" s="14"/>
      <c r="BB159" s="14"/>
      <c r="BC159" s="14"/>
      <c r="BD159" s="14"/>
      <c r="BE159" s="14"/>
      <c r="BF159" s="14"/>
      <c r="BG159" s="14"/>
      <c r="BH159" s="14"/>
      <c r="BI159" s="14"/>
      <c r="BJ159" s="13"/>
    </row>
    <row r="160" spans="1:62" x14ac:dyDescent="0.3">
      <c r="A160" s="51"/>
      <c r="B160" s="13"/>
      <c r="C160" s="15"/>
      <c r="D160" s="15"/>
      <c r="E160" s="15"/>
      <c r="F160" s="14"/>
      <c r="G160" s="187" t="str">
        <f>IF(AR160="","",IF($Z$3="text",VLOOKUP('Assigned, unpublished Codes'!AR160,[0]!Qualifier,COLUMN(G160)-4,FALSE),AR160))</f>
        <v/>
      </c>
      <c r="H160" s="187" t="str">
        <f>IF(AS160="","",IF($Z$3="text",VLOOKUP('Assigned, unpublished Codes'!AS160,[0]!Qualifier,COLUMN(H160)-4,FALSE),AS160))</f>
        <v/>
      </c>
      <c r="I160" s="187" t="str">
        <f>IF(AT160="","",IF($Z$3="text",VLOOKUP('Assigned, unpublished Codes'!AT160,[0]!Qualifier,COLUMN(I160)-4,FALSE),AT160))</f>
        <v/>
      </c>
      <c r="J160" s="187" t="str">
        <f>IF(AU160="","",IF($Z$3="text",VLOOKUP('Assigned, unpublished Codes'!AU160,[0]!Qualifier,COLUMN(J160)-4,FALSE),AU160))</f>
        <v/>
      </c>
      <c r="K160" s="187" t="str">
        <f>IF(AV160="","",IF($Z$3="text",VLOOKUP('Assigned, unpublished Codes'!AV160,[0]!Qualifier,COLUMN(K160)-4,FALSE),AV160))</f>
        <v/>
      </c>
      <c r="L160" s="187" t="str">
        <f>IF(AW160="","",IF($Z$3="text",VLOOKUP('Assigned, unpublished Codes'!AW160,[0]!Qualifier,COLUMN(L160)-4,FALSE),AW160))</f>
        <v/>
      </c>
      <c r="M160" s="187" t="str">
        <f>IF(AX160="","",IF($Z$3="text",VLOOKUP('Assigned, unpublished Codes'!AX160,[0]!Qualifier,COLUMN(M160)-4,FALSE),AX160))</f>
        <v/>
      </c>
      <c r="N160" s="187" t="str">
        <f>IF(AY160="","",IF($Z$3="text",VLOOKUP('Assigned, unpublished Codes'!AY160,[0]!Qualifier,COLUMN(N160)-4,FALSE),AY160))</f>
        <v/>
      </c>
      <c r="O160" s="187" t="str">
        <f>IF(AZ160="","",IF($Z$3="text",VLOOKUP('Assigned, unpublished Codes'!AZ160,[0]!Qualifier,COLUMN(O160)-4,FALSE),AZ160))</f>
        <v/>
      </c>
      <c r="P160" s="187" t="str">
        <f>IF(BA160="","",IF($Z$3="text",VLOOKUP('Assigned, unpublished Codes'!BA160,[0]!Qualifier,COLUMN(P160)-4,FALSE),BA160))</f>
        <v/>
      </c>
      <c r="Q160" s="187" t="str">
        <f>IF(BB160="","",IF($Z$3="text",VLOOKUP('Assigned, unpublished Codes'!BB160,[0]!Qualifier,COLUMN(Q160)-4,FALSE),BB160))</f>
        <v/>
      </c>
      <c r="R160" s="187" t="str">
        <f>IF(BC160="","",IF($Z$3="text",VLOOKUP('Assigned, unpublished Codes'!BC160,[0]!Qualifier,COLUMN(R160)-4,FALSE),BC160))</f>
        <v/>
      </c>
      <c r="S160" s="187" t="str">
        <f>IF(BD160="","",IF($Z$3="text",VLOOKUP('Assigned, unpublished Codes'!BD160,[0]!Qualifier,COLUMN(S160)-4,FALSE),BD160))</f>
        <v/>
      </c>
      <c r="T160" s="187" t="str">
        <f>IF(BE160="","",IF($Z$3="text",VLOOKUP('Assigned, unpublished Codes'!BE160,[0]!Qualifier,COLUMN(T160)-4,FALSE),BE160))</f>
        <v/>
      </c>
      <c r="U160" s="187" t="str">
        <f>IF(BF160="","",IF($Z$3="text",VLOOKUP('Assigned, unpublished Codes'!BF160,[0]!Qualifier,COLUMN(U160)-4,FALSE),BF160))</f>
        <v/>
      </c>
      <c r="V160" s="526" t="str">
        <f>IF(BG160="","",IF($Z$3="text",VLOOKUP('Assigned, unpublished Codes'!BG160,[0]!Qualifier,COLUMN(V160)-4,FALSE),BG160))</f>
        <v/>
      </c>
      <c r="W160" s="187" t="str">
        <f>IF(BH160="","",IF($Z$3="text",VLOOKUP('Assigned, unpublished Codes'!BH160,[0]!Qualifier,COLUMN(W160)-4,FALSE),BH160))</f>
        <v/>
      </c>
      <c r="X160" s="187" t="str">
        <f>IF(BI160="","",IF($Z$3="text",VLOOKUP('Assigned, unpublished Codes'!BI160,[0]!Qualifier,COLUMN(X160)-4,FALSE),BI160))</f>
        <v/>
      </c>
      <c r="Y160" s="456" t="str">
        <f t="shared" si="201"/>
        <v/>
      </c>
      <c r="Z160" s="15"/>
      <c r="AA160" s="376"/>
      <c r="AE160" s="23"/>
      <c r="AF160" s="67" t="str">
        <f>IF(AD160="","",IF(LEFT(AD160,9)="neue Spez",IF(ISERROR(VLOOKUP(AE160,'Codes published on the homepage'!$Z$26:$Z$805,1,FALSE)),"OK","PC Falsch"),"Falsch"))</f>
        <v/>
      </c>
      <c r="AG160" s="24"/>
      <c r="AH160" s="25"/>
      <c r="AI160" s="19" t="str">
        <f>IF(AG160="","",VLOOKUP(AG160,'Codes published on the homepage'!AnfoEintr,2,FALSE))</f>
        <v/>
      </c>
      <c r="AM160" s="29" t="str">
        <f t="shared" ca="1" si="190"/>
        <v/>
      </c>
      <c r="AN160" s="29" t="str">
        <f t="shared" ca="1" si="191"/>
        <v/>
      </c>
      <c r="AQ160" s="14"/>
      <c r="AR160" s="14"/>
      <c r="AS160" s="14"/>
      <c r="AT160" s="14"/>
      <c r="AU160" s="14"/>
      <c r="AV160" s="14"/>
      <c r="AW160" s="14"/>
      <c r="AX160" s="14"/>
      <c r="AY160" s="14"/>
      <c r="AZ160" s="14"/>
      <c r="BA160" s="14"/>
      <c r="BB160" s="14"/>
      <c r="BC160" s="14"/>
      <c r="BD160" s="14"/>
      <c r="BE160" s="14"/>
      <c r="BF160" s="14"/>
      <c r="BG160" s="14"/>
      <c r="BH160" s="14"/>
      <c r="BI160" s="14"/>
      <c r="BJ160" s="13"/>
    </row>
    <row r="161" spans="1:62" x14ac:dyDescent="0.3">
      <c r="A161" s="51"/>
      <c r="B161" s="13"/>
      <c r="C161" s="15"/>
      <c r="D161" s="15"/>
      <c r="E161" s="15"/>
      <c r="F161" s="14"/>
      <c r="G161" s="187" t="str">
        <f>IF(AR161="","",IF($Z$3="text",VLOOKUP('Assigned, unpublished Codes'!AR161,[0]!Qualifier,COLUMN(G161)-4,FALSE),AR161))</f>
        <v/>
      </c>
      <c r="H161" s="187" t="str">
        <f>IF(AS161="","",IF($Z$3="text",VLOOKUP('Assigned, unpublished Codes'!AS161,[0]!Qualifier,COLUMN(H161)-4,FALSE),AS161))</f>
        <v/>
      </c>
      <c r="I161" s="187" t="str">
        <f>IF(AT161="","",IF($Z$3="text",VLOOKUP('Assigned, unpublished Codes'!AT161,[0]!Qualifier,COLUMN(I161)-4,FALSE),AT161))</f>
        <v/>
      </c>
      <c r="J161" s="187" t="str">
        <f>IF(AU161="","",IF($Z$3="text",VLOOKUP('Assigned, unpublished Codes'!AU161,[0]!Qualifier,COLUMN(J161)-4,FALSE),AU161))</f>
        <v/>
      </c>
      <c r="K161" s="187" t="str">
        <f>IF(AV161="","",IF($Z$3="text",VLOOKUP('Assigned, unpublished Codes'!AV161,[0]!Qualifier,COLUMN(K161)-4,FALSE),AV161))</f>
        <v/>
      </c>
      <c r="L161" s="187" t="str">
        <f>IF(AW161="","",IF($Z$3="text",VLOOKUP('Assigned, unpublished Codes'!AW161,[0]!Qualifier,COLUMN(L161)-4,FALSE),AW161))</f>
        <v/>
      </c>
      <c r="M161" s="187" t="str">
        <f>IF(AX161="","",IF($Z$3="text",VLOOKUP('Assigned, unpublished Codes'!AX161,[0]!Qualifier,COLUMN(M161)-4,FALSE),AX161))</f>
        <v/>
      </c>
      <c r="N161" s="187" t="str">
        <f>IF(AY161="","",IF($Z$3="text",VLOOKUP('Assigned, unpublished Codes'!AY161,[0]!Qualifier,COLUMN(N161)-4,FALSE),AY161))</f>
        <v/>
      </c>
      <c r="O161" s="187" t="str">
        <f>IF(AZ161="","",IF($Z$3="text",VLOOKUP('Assigned, unpublished Codes'!AZ161,[0]!Qualifier,COLUMN(O161)-4,FALSE),AZ161))</f>
        <v/>
      </c>
      <c r="P161" s="187" t="str">
        <f>IF(BA161="","",IF($Z$3="text",VLOOKUP('Assigned, unpublished Codes'!BA161,[0]!Qualifier,COLUMN(P161)-4,FALSE),BA161))</f>
        <v/>
      </c>
      <c r="Q161" s="187" t="str">
        <f>IF(BB161="","",IF($Z$3="text",VLOOKUP('Assigned, unpublished Codes'!BB161,[0]!Qualifier,COLUMN(Q161)-4,FALSE),BB161))</f>
        <v/>
      </c>
      <c r="R161" s="187" t="str">
        <f>IF(BC161="","",IF($Z$3="text",VLOOKUP('Assigned, unpublished Codes'!BC161,[0]!Qualifier,COLUMN(R161)-4,FALSE),BC161))</f>
        <v/>
      </c>
      <c r="S161" s="187" t="str">
        <f>IF(BD161="","",IF($Z$3="text",VLOOKUP('Assigned, unpublished Codes'!BD161,[0]!Qualifier,COLUMN(S161)-4,FALSE),BD161))</f>
        <v/>
      </c>
      <c r="T161" s="187" t="str">
        <f>IF(BE161="","",IF($Z$3="text",VLOOKUP('Assigned, unpublished Codes'!BE161,[0]!Qualifier,COLUMN(T161)-4,FALSE),BE161))</f>
        <v/>
      </c>
      <c r="U161" s="187" t="str">
        <f>IF(BF161="","",IF($Z$3="text",VLOOKUP('Assigned, unpublished Codes'!BF161,[0]!Qualifier,COLUMN(U161)-4,FALSE),BF161))</f>
        <v/>
      </c>
      <c r="V161" s="526" t="str">
        <f>IF(BG161="","",IF($Z$3="text",VLOOKUP('Assigned, unpublished Codes'!BG161,[0]!Qualifier,COLUMN(V161)-4,FALSE),BG161))</f>
        <v/>
      </c>
      <c r="W161" s="187" t="str">
        <f>IF(BH161="","",IF($Z$3="text",VLOOKUP('Assigned, unpublished Codes'!BH161,[0]!Qualifier,COLUMN(W161)-4,FALSE),BH161))</f>
        <v/>
      </c>
      <c r="X161" s="187" t="str">
        <f>IF(BI161="","",IF($Z$3="text",VLOOKUP('Assigned, unpublished Codes'!BI161,[0]!Qualifier,COLUMN(X161)-4,FALSE),BI161))</f>
        <v/>
      </c>
      <c r="Y161" s="456" t="str">
        <f t="shared" si="201"/>
        <v/>
      </c>
      <c r="Z161" s="15"/>
      <c r="AA161" s="376"/>
      <c r="AE161" s="23"/>
      <c r="AF161" s="67" t="str">
        <f>IF(AD161="","",IF(LEFT(AD161,9)="neue Spez",IF(ISERROR(VLOOKUP(AE161,'Codes published on the homepage'!$Z$26:$Z$805,1,FALSE)),"OK","PC Falsch"),"Falsch"))</f>
        <v/>
      </c>
      <c r="AG161" s="24"/>
      <c r="AH161" s="25"/>
      <c r="AI161" s="19" t="str">
        <f>IF(AG161="","",VLOOKUP(AG161,'Codes published on the homepage'!AnfoEintr,2,FALSE))</f>
        <v/>
      </c>
      <c r="AM161" s="29" t="str">
        <f t="shared" ca="1" si="190"/>
        <v/>
      </c>
      <c r="AN161" s="29" t="str">
        <f t="shared" ca="1" si="191"/>
        <v/>
      </c>
      <c r="AQ161" s="14"/>
      <c r="AR161" s="14"/>
      <c r="AS161" s="14"/>
      <c r="AT161" s="14"/>
      <c r="AU161" s="14"/>
      <c r="AV161" s="14"/>
      <c r="AW161" s="14"/>
      <c r="AX161" s="14"/>
      <c r="AY161" s="14"/>
      <c r="AZ161" s="14"/>
      <c r="BA161" s="14"/>
      <c r="BB161" s="14"/>
      <c r="BC161" s="14"/>
      <c r="BD161" s="14"/>
      <c r="BE161" s="14"/>
      <c r="BF161" s="14"/>
      <c r="BG161" s="14"/>
      <c r="BH161" s="14"/>
      <c r="BI161" s="14"/>
      <c r="BJ161" s="13"/>
    </row>
    <row r="162" spans="1:62" x14ac:dyDescent="0.3">
      <c r="A162" s="51"/>
      <c r="B162" s="13"/>
      <c r="C162" s="15"/>
      <c r="D162" s="15"/>
      <c r="E162" s="15"/>
      <c r="F162" s="14"/>
      <c r="G162" s="187" t="str">
        <f>IF(AR162="","",IF($Z$3="text",VLOOKUP('Assigned, unpublished Codes'!AR162,[0]!Qualifier,COLUMN(G162)-4,FALSE),AR162))</f>
        <v/>
      </c>
      <c r="H162" s="187" t="str">
        <f>IF(AS162="","",IF($Z$3="text",VLOOKUP('Assigned, unpublished Codes'!AS162,[0]!Qualifier,COLUMN(H162)-4,FALSE),AS162))</f>
        <v/>
      </c>
      <c r="I162" s="187" t="str">
        <f>IF(AT162="","",IF($Z$3="text",VLOOKUP('Assigned, unpublished Codes'!AT162,[0]!Qualifier,COLUMN(I162)-4,FALSE),AT162))</f>
        <v/>
      </c>
      <c r="J162" s="187" t="str">
        <f>IF(AU162="","",IF($Z$3="text",VLOOKUP('Assigned, unpublished Codes'!AU162,[0]!Qualifier,COLUMN(J162)-4,FALSE),AU162))</f>
        <v/>
      </c>
      <c r="K162" s="187" t="str">
        <f>IF(AV162="","",IF($Z$3="text",VLOOKUP('Assigned, unpublished Codes'!AV162,[0]!Qualifier,COLUMN(K162)-4,FALSE),AV162))</f>
        <v/>
      </c>
      <c r="L162" s="187" t="str">
        <f>IF(AW162="","",IF($Z$3="text",VLOOKUP('Assigned, unpublished Codes'!AW162,[0]!Qualifier,COLUMN(L162)-4,FALSE),AW162))</f>
        <v/>
      </c>
      <c r="M162" s="187" t="str">
        <f>IF(AX162="","",IF($Z$3="text",VLOOKUP('Assigned, unpublished Codes'!AX162,[0]!Qualifier,COLUMN(M162)-4,FALSE),AX162))</f>
        <v/>
      </c>
      <c r="N162" s="187" t="str">
        <f>IF(AY162="","",IF($Z$3="text",VLOOKUP('Assigned, unpublished Codes'!AY162,[0]!Qualifier,COLUMN(N162)-4,FALSE),AY162))</f>
        <v/>
      </c>
      <c r="O162" s="187" t="str">
        <f>IF(AZ162="","",IF($Z$3="text",VLOOKUP('Assigned, unpublished Codes'!AZ162,[0]!Qualifier,COLUMN(O162)-4,FALSE),AZ162))</f>
        <v/>
      </c>
      <c r="P162" s="187" t="str">
        <f>IF(BA162="","",IF($Z$3="text",VLOOKUP('Assigned, unpublished Codes'!BA162,[0]!Qualifier,COLUMN(P162)-4,FALSE),BA162))</f>
        <v/>
      </c>
      <c r="Q162" s="187" t="str">
        <f>IF(BB162="","",IF($Z$3="text",VLOOKUP('Assigned, unpublished Codes'!BB162,[0]!Qualifier,COLUMN(Q162)-4,FALSE),BB162))</f>
        <v/>
      </c>
      <c r="R162" s="187" t="str">
        <f>IF(BC162="","",IF($Z$3="text",VLOOKUP('Assigned, unpublished Codes'!BC162,[0]!Qualifier,COLUMN(R162)-4,FALSE),BC162))</f>
        <v/>
      </c>
      <c r="S162" s="187" t="str">
        <f>IF(BD162="","",IF($Z$3="text",VLOOKUP('Assigned, unpublished Codes'!BD162,[0]!Qualifier,COLUMN(S162)-4,FALSE),BD162))</f>
        <v/>
      </c>
      <c r="T162" s="187" t="str">
        <f>IF(BE162="","",IF($Z$3="text",VLOOKUP('Assigned, unpublished Codes'!BE162,[0]!Qualifier,COLUMN(T162)-4,FALSE),BE162))</f>
        <v/>
      </c>
      <c r="U162" s="187" t="str">
        <f>IF(BF162="","",IF($Z$3="text",VLOOKUP('Assigned, unpublished Codes'!BF162,[0]!Qualifier,COLUMN(U162)-4,FALSE),BF162))</f>
        <v/>
      </c>
      <c r="V162" s="526" t="str">
        <f>IF(BG162="","",IF($Z$3="text",VLOOKUP('Assigned, unpublished Codes'!BG162,[0]!Qualifier,COLUMN(V162)-4,FALSE),BG162))</f>
        <v/>
      </c>
      <c r="W162" s="187" t="str">
        <f>IF(BH162="","",IF($Z$3="text",VLOOKUP('Assigned, unpublished Codes'!BH162,[0]!Qualifier,COLUMN(W162)-4,FALSE),BH162))</f>
        <v/>
      </c>
      <c r="X162" s="187" t="str">
        <f>IF(BI162="","",IF($Z$3="text",VLOOKUP('Assigned, unpublished Codes'!BI162,[0]!Qualifier,COLUMN(X162)-4,FALSE),BI162))</f>
        <v/>
      </c>
      <c r="Y162" s="456" t="str">
        <f t="shared" si="201"/>
        <v/>
      </c>
      <c r="Z162" s="15"/>
      <c r="AA162" s="376"/>
      <c r="AE162" s="23"/>
      <c r="AF162" s="67" t="str">
        <f>IF(AD162="","",IF(LEFT(AD162,9)="neue Spez",IF(ISERROR(VLOOKUP(AE162,'Codes published on the homepage'!$Z$26:$Z$805,1,FALSE)),"OK","PC Falsch"),"Falsch"))</f>
        <v/>
      </c>
      <c r="AG162" s="24"/>
      <c r="AH162" s="25"/>
      <c r="AI162" s="19" t="str">
        <f>IF(AG162="","",VLOOKUP(AG162,'Codes published on the homepage'!AnfoEintr,2,FALSE))</f>
        <v/>
      </c>
      <c r="AM162" s="29" t="str">
        <f t="shared" ca="1" si="190"/>
        <v/>
      </c>
      <c r="AN162" s="29" t="str">
        <f t="shared" ca="1" si="191"/>
        <v/>
      </c>
      <c r="AQ162" s="14"/>
      <c r="AR162" s="14"/>
      <c r="AS162" s="14"/>
      <c r="AT162" s="14"/>
      <c r="AU162" s="14"/>
      <c r="AV162" s="14"/>
      <c r="AW162" s="14"/>
      <c r="AX162" s="14"/>
      <c r="AY162" s="14"/>
      <c r="AZ162" s="14"/>
      <c r="BA162" s="14"/>
      <c r="BB162" s="14"/>
      <c r="BC162" s="14"/>
      <c r="BD162" s="14"/>
      <c r="BE162" s="14"/>
      <c r="BF162" s="14"/>
      <c r="BG162" s="14"/>
      <c r="BH162" s="14"/>
      <c r="BI162" s="14"/>
      <c r="BJ162" s="13"/>
    </row>
    <row r="163" spans="1:62" x14ac:dyDescent="0.3">
      <c r="A163" s="51"/>
      <c r="B163" s="13"/>
      <c r="C163" s="15"/>
      <c r="D163" s="15"/>
      <c r="E163" s="15"/>
      <c r="F163" s="14"/>
      <c r="G163" s="187" t="str">
        <f>IF(AR163="","",IF($Z$3="text",VLOOKUP('Assigned, unpublished Codes'!AR163,[0]!Qualifier,COLUMN(G163)-4,FALSE),AR163))</f>
        <v/>
      </c>
      <c r="H163" s="187" t="str">
        <f>IF(AS163="","",IF($Z$3="text",VLOOKUP('Assigned, unpublished Codes'!AS163,[0]!Qualifier,COLUMN(H163)-4,FALSE),AS163))</f>
        <v/>
      </c>
      <c r="I163" s="187" t="str">
        <f>IF(AT163="","",IF($Z$3="text",VLOOKUP('Assigned, unpublished Codes'!AT163,[0]!Qualifier,COLUMN(I163)-4,FALSE),AT163))</f>
        <v/>
      </c>
      <c r="J163" s="187" t="str">
        <f>IF(AU163="","",IF($Z$3="text",VLOOKUP('Assigned, unpublished Codes'!AU163,[0]!Qualifier,COLUMN(J163)-4,FALSE),AU163))</f>
        <v/>
      </c>
      <c r="K163" s="187" t="str">
        <f>IF(AV163="","",IF($Z$3="text",VLOOKUP('Assigned, unpublished Codes'!AV163,[0]!Qualifier,COLUMN(K163)-4,FALSE),AV163))</f>
        <v/>
      </c>
      <c r="L163" s="187" t="str">
        <f>IF(AW163="","",IF($Z$3="text",VLOOKUP('Assigned, unpublished Codes'!AW163,[0]!Qualifier,COLUMN(L163)-4,FALSE),AW163))</f>
        <v/>
      </c>
      <c r="M163" s="187" t="str">
        <f>IF(AX163="","",IF($Z$3="text",VLOOKUP('Assigned, unpublished Codes'!AX163,[0]!Qualifier,COLUMN(M163)-4,FALSE),AX163))</f>
        <v/>
      </c>
      <c r="N163" s="187" t="str">
        <f>IF(AY163="","",IF($Z$3="text",VLOOKUP('Assigned, unpublished Codes'!AY163,[0]!Qualifier,COLUMN(N163)-4,FALSE),AY163))</f>
        <v/>
      </c>
      <c r="O163" s="187" t="str">
        <f>IF(AZ163="","",IF($Z$3="text",VLOOKUP('Assigned, unpublished Codes'!AZ163,[0]!Qualifier,COLUMN(O163)-4,FALSE),AZ163))</f>
        <v/>
      </c>
      <c r="P163" s="187" t="str">
        <f>IF(BA163="","",IF($Z$3="text",VLOOKUP('Assigned, unpublished Codes'!BA163,[0]!Qualifier,COLUMN(P163)-4,FALSE),BA163))</f>
        <v/>
      </c>
      <c r="Q163" s="187" t="str">
        <f>IF(BB163="","",IF($Z$3="text",VLOOKUP('Assigned, unpublished Codes'!BB163,[0]!Qualifier,COLUMN(Q163)-4,FALSE),BB163))</f>
        <v/>
      </c>
      <c r="R163" s="187" t="str">
        <f>IF(BC163="","",IF($Z$3="text",VLOOKUP('Assigned, unpublished Codes'!BC163,[0]!Qualifier,COLUMN(R163)-4,FALSE),BC163))</f>
        <v/>
      </c>
      <c r="S163" s="187" t="str">
        <f>IF(BD163="","",IF($Z$3="text",VLOOKUP('Assigned, unpublished Codes'!BD163,[0]!Qualifier,COLUMN(S163)-4,FALSE),BD163))</f>
        <v/>
      </c>
      <c r="T163" s="187" t="str">
        <f>IF(BE163="","",IF($Z$3="text",VLOOKUP('Assigned, unpublished Codes'!BE163,[0]!Qualifier,COLUMN(T163)-4,FALSE),BE163))</f>
        <v/>
      </c>
      <c r="U163" s="187" t="str">
        <f>IF(BF163="","",IF($Z$3="text",VLOOKUP('Assigned, unpublished Codes'!BF163,[0]!Qualifier,COLUMN(U163)-4,FALSE),BF163))</f>
        <v/>
      </c>
      <c r="V163" s="526" t="str">
        <f>IF(BG163="","",IF($Z$3="text",VLOOKUP('Assigned, unpublished Codes'!BG163,[0]!Qualifier,COLUMN(V163)-4,FALSE),BG163))</f>
        <v/>
      </c>
      <c r="W163" s="187" t="str">
        <f>IF(BH163="","",IF($Z$3="text",VLOOKUP('Assigned, unpublished Codes'!BH163,[0]!Qualifier,COLUMN(W163)-4,FALSE),BH163))</f>
        <v/>
      </c>
      <c r="X163" s="187" t="str">
        <f>IF(BI163="","",IF($Z$3="text",VLOOKUP('Assigned, unpublished Codes'!BI163,[0]!Qualifier,COLUMN(X163)-4,FALSE),BI163))</f>
        <v/>
      </c>
      <c r="Y163" s="456" t="str">
        <f t="shared" si="201"/>
        <v/>
      </c>
      <c r="Z163" s="15"/>
      <c r="AA163" s="376"/>
      <c r="AE163" s="23"/>
      <c r="AF163" s="67" t="str">
        <f>IF(AD163="","",IF(LEFT(AD163,9)="neue Spez",IF(ISERROR(VLOOKUP(AE163,'Codes published on the homepage'!$Z$26:$Z$805,1,FALSE)),"OK","PC Falsch"),"Falsch"))</f>
        <v/>
      </c>
      <c r="AG163" s="24"/>
      <c r="AH163" s="25"/>
      <c r="AI163" s="19" t="str">
        <f>IF(AG163="","",VLOOKUP(AG163,'Codes published on the homepage'!AnfoEintr,2,FALSE))</f>
        <v/>
      </c>
      <c r="AM163" s="29" t="str">
        <f t="shared" ca="1" si="190"/>
        <v/>
      </c>
      <c r="AN163" s="29" t="str">
        <f t="shared" ca="1" si="191"/>
        <v/>
      </c>
      <c r="AQ163" s="14"/>
      <c r="AR163" s="14"/>
      <c r="AS163" s="14"/>
      <c r="AT163" s="14"/>
      <c r="AU163" s="14"/>
      <c r="AV163" s="14"/>
      <c r="AW163" s="14"/>
      <c r="AX163" s="14"/>
      <c r="AY163" s="14"/>
      <c r="AZ163" s="14"/>
      <c r="BA163" s="14"/>
      <c r="BB163" s="14"/>
      <c r="BC163" s="14"/>
      <c r="BD163" s="14"/>
      <c r="BE163" s="14"/>
      <c r="BF163" s="14"/>
      <c r="BG163" s="14"/>
      <c r="BH163" s="14"/>
      <c r="BI163" s="14"/>
      <c r="BJ163" s="13"/>
    </row>
    <row r="164" spans="1:62" x14ac:dyDescent="0.3">
      <c r="A164" s="51"/>
      <c r="B164" s="13"/>
      <c r="C164" s="15"/>
      <c r="D164" s="15"/>
      <c r="E164" s="15"/>
      <c r="F164" s="14"/>
      <c r="G164" s="187" t="str">
        <f>IF(AR164="","",IF($Z$3="text",VLOOKUP('Assigned, unpublished Codes'!AR164,[0]!Qualifier,COLUMN(G164)-4,FALSE),AR164))</f>
        <v/>
      </c>
      <c r="H164" s="187" t="str">
        <f>IF(AS164="","",IF($Z$3="text",VLOOKUP('Assigned, unpublished Codes'!AS164,[0]!Qualifier,COLUMN(H164)-4,FALSE),AS164))</f>
        <v/>
      </c>
      <c r="I164" s="187" t="str">
        <f>IF(AT164="","",IF($Z$3="text",VLOOKUP('Assigned, unpublished Codes'!AT164,[0]!Qualifier,COLUMN(I164)-4,FALSE),AT164))</f>
        <v/>
      </c>
      <c r="J164" s="187" t="str">
        <f>IF(AU164="","",IF($Z$3="text",VLOOKUP('Assigned, unpublished Codes'!AU164,[0]!Qualifier,COLUMN(J164)-4,FALSE),AU164))</f>
        <v/>
      </c>
      <c r="K164" s="187" t="str">
        <f>IF(AV164="","",IF($Z$3="text",VLOOKUP('Assigned, unpublished Codes'!AV164,[0]!Qualifier,COLUMN(K164)-4,FALSE),AV164))</f>
        <v/>
      </c>
      <c r="L164" s="187" t="str">
        <f>IF(AW164="","",IF($Z$3="text",VLOOKUP('Assigned, unpublished Codes'!AW164,[0]!Qualifier,COLUMN(L164)-4,FALSE),AW164))</f>
        <v/>
      </c>
      <c r="M164" s="187" t="str">
        <f>IF(AX164="","",IF($Z$3="text",VLOOKUP('Assigned, unpublished Codes'!AX164,[0]!Qualifier,COLUMN(M164)-4,FALSE),AX164))</f>
        <v/>
      </c>
      <c r="N164" s="187" t="str">
        <f>IF(AY164="","",IF($Z$3="text",VLOOKUP('Assigned, unpublished Codes'!AY164,[0]!Qualifier,COLUMN(N164)-4,FALSE),AY164))</f>
        <v/>
      </c>
      <c r="O164" s="187" t="str">
        <f>IF(AZ164="","",IF($Z$3="text",VLOOKUP('Assigned, unpublished Codes'!AZ164,[0]!Qualifier,COLUMN(O164)-4,FALSE),AZ164))</f>
        <v/>
      </c>
      <c r="P164" s="187" t="str">
        <f>IF(BA164="","",IF($Z$3="text",VLOOKUP('Assigned, unpublished Codes'!BA164,[0]!Qualifier,COLUMN(P164)-4,FALSE),BA164))</f>
        <v/>
      </c>
      <c r="Q164" s="187" t="str">
        <f>IF(BB164="","",IF($Z$3="text",VLOOKUP('Assigned, unpublished Codes'!BB164,[0]!Qualifier,COLUMN(Q164)-4,FALSE),BB164))</f>
        <v/>
      </c>
      <c r="R164" s="187" t="str">
        <f>IF(BC164="","",IF($Z$3="text",VLOOKUP('Assigned, unpublished Codes'!BC164,[0]!Qualifier,COLUMN(R164)-4,FALSE),BC164))</f>
        <v/>
      </c>
      <c r="S164" s="187" t="str">
        <f>IF(BD164="","",IF($Z$3="text",VLOOKUP('Assigned, unpublished Codes'!BD164,[0]!Qualifier,COLUMN(S164)-4,FALSE),BD164))</f>
        <v/>
      </c>
      <c r="T164" s="187" t="str">
        <f>IF(BE164="","",IF($Z$3="text",VLOOKUP('Assigned, unpublished Codes'!BE164,[0]!Qualifier,COLUMN(T164)-4,FALSE),BE164))</f>
        <v/>
      </c>
      <c r="U164" s="187" t="str">
        <f>IF(BF164="","",IF($Z$3="text",VLOOKUP('Assigned, unpublished Codes'!BF164,[0]!Qualifier,COLUMN(U164)-4,FALSE),BF164))</f>
        <v/>
      </c>
      <c r="V164" s="526" t="str">
        <f>IF(BG164="","",IF($Z$3="text",VLOOKUP('Assigned, unpublished Codes'!BG164,[0]!Qualifier,COLUMN(V164)-4,FALSE),BG164))</f>
        <v/>
      </c>
      <c r="W164" s="187" t="str">
        <f>IF(BH164="","",IF($Z$3="text",VLOOKUP('Assigned, unpublished Codes'!BH164,[0]!Qualifier,COLUMN(W164)-4,FALSE),BH164))</f>
        <v/>
      </c>
      <c r="X164" s="187" t="str">
        <f>IF(BI164="","",IF($Z$3="text",VLOOKUP('Assigned, unpublished Codes'!BI164,[0]!Qualifier,COLUMN(X164)-4,FALSE),BI164))</f>
        <v/>
      </c>
      <c r="Y164" s="456" t="str">
        <f t="shared" si="201"/>
        <v/>
      </c>
      <c r="Z164" s="15"/>
      <c r="AA164" s="379"/>
      <c r="AB164" s="68"/>
      <c r="AC164" s="28"/>
      <c r="AE164" s="23"/>
      <c r="AF164" s="67" t="str">
        <f>IF(AD164="","",IF(LEFT(AD164,9)="neue Spez",IF(ISERROR(VLOOKUP(AE164,'Codes published on the homepage'!$Z$26:$Z$805,1,FALSE)),"OK","PC Falsch"),"Falsch"))</f>
        <v/>
      </c>
      <c r="AG164" s="24"/>
      <c r="AH164" s="25"/>
      <c r="AI164" s="19" t="str">
        <f>IF(AG164="","",VLOOKUP(AG164,'Codes published on the homepage'!AnfoEintr,2,FALSE))</f>
        <v/>
      </c>
      <c r="AM164" s="29" t="str">
        <f t="shared" ca="1" si="190"/>
        <v/>
      </c>
      <c r="AN164" s="29" t="str">
        <f t="shared" ca="1" si="191"/>
        <v/>
      </c>
      <c r="AQ164" s="14"/>
      <c r="AR164" s="14"/>
      <c r="AS164" s="14"/>
      <c r="AT164" s="14"/>
      <c r="AU164" s="14"/>
      <c r="AV164" s="14"/>
      <c r="AW164" s="14"/>
      <c r="AX164" s="14"/>
      <c r="AY164" s="14"/>
      <c r="AZ164" s="14"/>
      <c r="BA164" s="14"/>
      <c r="BB164" s="14"/>
      <c r="BC164" s="14"/>
      <c r="BD164" s="14"/>
      <c r="BE164" s="14"/>
      <c r="BF164" s="14"/>
      <c r="BG164" s="14"/>
      <c r="BH164" s="14"/>
      <c r="BI164" s="14"/>
      <c r="BJ164" s="13"/>
    </row>
    <row r="165" spans="1:62" x14ac:dyDescent="0.3">
      <c r="A165" s="51"/>
      <c r="B165" s="13"/>
      <c r="C165" s="15"/>
      <c r="D165" s="15"/>
      <c r="E165" s="15"/>
      <c r="F165" s="14"/>
      <c r="G165" s="187" t="str">
        <f>IF(AR165="","",IF($Z$3="text",VLOOKUP('Assigned, unpublished Codes'!AR165,[0]!Qualifier,COLUMN(G165)-4,FALSE),AR165))</f>
        <v/>
      </c>
      <c r="H165" s="187" t="str">
        <f>IF(AS165="","",IF($Z$3="text",VLOOKUP('Assigned, unpublished Codes'!AS165,[0]!Qualifier,COLUMN(H165)-4,FALSE),AS165))</f>
        <v/>
      </c>
      <c r="I165" s="187" t="str">
        <f>IF(AT165="","",IF($Z$3="text",VLOOKUP('Assigned, unpublished Codes'!AT165,[0]!Qualifier,COLUMN(I165)-4,FALSE),AT165))</f>
        <v/>
      </c>
      <c r="J165" s="187" t="str">
        <f>IF(AU165="","",IF($Z$3="text",VLOOKUP('Assigned, unpublished Codes'!AU165,[0]!Qualifier,COLUMN(J165)-4,FALSE),AU165))</f>
        <v/>
      </c>
      <c r="K165" s="187" t="str">
        <f>IF(AV165="","",IF($Z$3="text",VLOOKUP('Assigned, unpublished Codes'!AV165,[0]!Qualifier,COLUMN(K165)-4,FALSE),AV165))</f>
        <v/>
      </c>
      <c r="L165" s="187" t="str">
        <f>IF(AW165="","",IF($Z$3="text",VLOOKUP('Assigned, unpublished Codes'!AW165,[0]!Qualifier,COLUMN(L165)-4,FALSE),AW165))</f>
        <v/>
      </c>
      <c r="M165" s="187" t="str">
        <f>IF(AX165="","",IF($Z$3="text",VLOOKUP('Assigned, unpublished Codes'!AX165,[0]!Qualifier,COLUMN(M165)-4,FALSE),AX165))</f>
        <v/>
      </c>
      <c r="N165" s="187" t="str">
        <f>IF(AY165="","",IF($Z$3="text",VLOOKUP('Assigned, unpublished Codes'!AY165,[0]!Qualifier,COLUMN(N165)-4,FALSE),AY165))</f>
        <v/>
      </c>
      <c r="O165" s="187" t="str">
        <f>IF(AZ165="","",IF($Z$3="text",VLOOKUP('Assigned, unpublished Codes'!AZ165,[0]!Qualifier,COLUMN(O165)-4,FALSE),AZ165))</f>
        <v/>
      </c>
      <c r="P165" s="187" t="str">
        <f>IF(BA165="","",IF($Z$3="text",VLOOKUP('Assigned, unpublished Codes'!BA165,[0]!Qualifier,COLUMN(P165)-4,FALSE),BA165))</f>
        <v/>
      </c>
      <c r="Q165" s="187" t="str">
        <f>IF(BB165="","",IF($Z$3="text",VLOOKUP('Assigned, unpublished Codes'!BB165,[0]!Qualifier,COLUMN(Q165)-4,FALSE),BB165))</f>
        <v/>
      </c>
      <c r="R165" s="187" t="str">
        <f>IF(BC165="","",IF($Z$3="text",VLOOKUP('Assigned, unpublished Codes'!BC165,[0]!Qualifier,COLUMN(R165)-4,FALSE),BC165))</f>
        <v/>
      </c>
      <c r="S165" s="187" t="str">
        <f>IF(BD165="","",IF($Z$3="text",VLOOKUP('Assigned, unpublished Codes'!BD165,[0]!Qualifier,COLUMN(S165)-4,FALSE),BD165))</f>
        <v/>
      </c>
      <c r="T165" s="187" t="str">
        <f>IF(BE165="","",IF($Z$3="text",VLOOKUP('Assigned, unpublished Codes'!BE165,[0]!Qualifier,COLUMN(T165)-4,FALSE),BE165))</f>
        <v/>
      </c>
      <c r="U165" s="187" t="str">
        <f>IF(BF165="","",IF($Z$3="text",VLOOKUP('Assigned, unpublished Codes'!BF165,[0]!Qualifier,COLUMN(U165)-4,FALSE),BF165))</f>
        <v/>
      </c>
      <c r="V165" s="526" t="str">
        <f>IF(BG165="","",IF($Z$3="text",VLOOKUP('Assigned, unpublished Codes'!BG165,[0]!Qualifier,COLUMN(V165)-4,FALSE),BG165))</f>
        <v/>
      </c>
      <c r="W165" s="187" t="str">
        <f>IF(BH165="","",IF($Z$3="text",VLOOKUP('Assigned, unpublished Codes'!BH165,[0]!Qualifier,COLUMN(W165)-4,FALSE),BH165))</f>
        <v/>
      </c>
      <c r="X165" s="187" t="str">
        <f>IF(BI165="","",IF($Z$3="text",VLOOKUP('Assigned, unpublished Codes'!BI165,[0]!Qualifier,COLUMN(X165)-4,FALSE),BI165))</f>
        <v/>
      </c>
      <c r="Y165" s="456" t="str">
        <f t="shared" si="201"/>
        <v/>
      </c>
      <c r="Z165" s="15"/>
      <c r="AA165" s="376"/>
      <c r="AE165" s="23"/>
      <c r="AF165" s="67" t="str">
        <f>IF(AD165="","",IF(LEFT(AD165,9)="neue Spez",IF(ISERROR(VLOOKUP(AE165,'Codes published on the homepage'!$Z$26:$Z$805,1,FALSE)),"OK","PC Falsch"),"Falsch"))</f>
        <v/>
      </c>
      <c r="AG165" s="24"/>
      <c r="AH165" s="25"/>
      <c r="AI165" s="19" t="str">
        <f>IF(AG165="","",VLOOKUP(AG165,'Codes published on the homepage'!AnfoEintr,2,FALSE))</f>
        <v/>
      </c>
      <c r="AM165" s="29" t="str">
        <f t="shared" ca="1" si="190"/>
        <v/>
      </c>
      <c r="AN165" s="29" t="str">
        <f t="shared" ca="1" si="191"/>
        <v/>
      </c>
      <c r="AQ165" s="14"/>
      <c r="AR165" s="14"/>
      <c r="AS165" s="14"/>
      <c r="AT165" s="14"/>
      <c r="AU165" s="14"/>
      <c r="AV165" s="14"/>
      <c r="AW165" s="14"/>
      <c r="AX165" s="14"/>
      <c r="AY165" s="14"/>
      <c r="AZ165" s="14"/>
      <c r="BA165" s="14"/>
      <c r="BB165" s="14"/>
      <c r="BC165" s="14"/>
      <c r="BD165" s="14"/>
      <c r="BE165" s="14"/>
      <c r="BF165" s="14"/>
      <c r="BG165" s="14"/>
      <c r="BH165" s="14"/>
      <c r="BI165" s="14"/>
      <c r="BJ165" s="13"/>
    </row>
    <row r="166" spans="1:62" x14ac:dyDescent="0.3">
      <c r="A166" s="51"/>
      <c r="B166" s="13"/>
      <c r="C166" s="15"/>
      <c r="D166" s="15"/>
      <c r="E166" s="15"/>
      <c r="F166" s="14"/>
      <c r="G166" s="187" t="str">
        <f>IF(AR166="","",IF($Z$3="text",VLOOKUP('Assigned, unpublished Codes'!AR166,[0]!Qualifier,COLUMN(G166)-4,FALSE),AR166))</f>
        <v/>
      </c>
      <c r="H166" s="187" t="str">
        <f>IF(AS166="","",IF($Z$3="text",VLOOKUP('Assigned, unpublished Codes'!AS166,[0]!Qualifier,COLUMN(H166)-4,FALSE),AS166))</f>
        <v/>
      </c>
      <c r="I166" s="187" t="str">
        <f>IF(AT166="","",IF($Z$3="text",VLOOKUP('Assigned, unpublished Codes'!AT166,[0]!Qualifier,COLUMN(I166)-4,FALSE),AT166))</f>
        <v/>
      </c>
      <c r="J166" s="187" t="str">
        <f>IF(AU166="","",IF($Z$3="text",VLOOKUP('Assigned, unpublished Codes'!AU166,[0]!Qualifier,COLUMN(J166)-4,FALSE),AU166))</f>
        <v/>
      </c>
      <c r="K166" s="187" t="str">
        <f>IF(AV166="","",IF($Z$3="text",VLOOKUP('Assigned, unpublished Codes'!AV166,[0]!Qualifier,COLUMN(K166)-4,FALSE),AV166))</f>
        <v/>
      </c>
      <c r="L166" s="187" t="str">
        <f>IF(AW166="","",IF($Z$3="text",VLOOKUP('Assigned, unpublished Codes'!AW166,[0]!Qualifier,COLUMN(L166)-4,FALSE),AW166))</f>
        <v/>
      </c>
      <c r="M166" s="187" t="str">
        <f>IF(AX166="","",IF($Z$3="text",VLOOKUP('Assigned, unpublished Codes'!AX166,[0]!Qualifier,COLUMN(M166)-4,FALSE),AX166))</f>
        <v/>
      </c>
      <c r="N166" s="187" t="str">
        <f>IF(AY166="","",IF($Z$3="text",VLOOKUP('Assigned, unpublished Codes'!AY166,[0]!Qualifier,COLUMN(N166)-4,FALSE),AY166))</f>
        <v/>
      </c>
      <c r="O166" s="187" t="str">
        <f>IF(AZ166="","",IF($Z$3="text",VLOOKUP('Assigned, unpublished Codes'!AZ166,[0]!Qualifier,COLUMN(O166)-4,FALSE),AZ166))</f>
        <v/>
      </c>
      <c r="P166" s="187" t="str">
        <f>IF(BA166="","",IF($Z$3="text",VLOOKUP('Assigned, unpublished Codes'!BA166,[0]!Qualifier,COLUMN(P166)-4,FALSE),BA166))</f>
        <v/>
      </c>
      <c r="Q166" s="187" t="str">
        <f>IF(BB166="","",IF($Z$3="text",VLOOKUP('Assigned, unpublished Codes'!BB166,[0]!Qualifier,COLUMN(Q166)-4,FALSE),BB166))</f>
        <v/>
      </c>
      <c r="R166" s="187" t="str">
        <f>IF(BC166="","",IF($Z$3="text",VLOOKUP('Assigned, unpublished Codes'!BC166,[0]!Qualifier,COLUMN(R166)-4,FALSE),BC166))</f>
        <v/>
      </c>
      <c r="S166" s="187" t="str">
        <f>IF(BD166="","",IF($Z$3="text",VLOOKUP('Assigned, unpublished Codes'!BD166,[0]!Qualifier,COLUMN(S166)-4,FALSE),BD166))</f>
        <v/>
      </c>
      <c r="T166" s="187" t="str">
        <f>IF(BE166="","",IF($Z$3="text",VLOOKUP('Assigned, unpublished Codes'!BE166,[0]!Qualifier,COLUMN(T166)-4,FALSE),BE166))</f>
        <v/>
      </c>
      <c r="U166" s="187" t="str">
        <f>IF(BF166="","",IF($Z$3="text",VLOOKUP('Assigned, unpublished Codes'!BF166,[0]!Qualifier,COLUMN(U166)-4,FALSE),BF166))</f>
        <v/>
      </c>
      <c r="V166" s="526" t="str">
        <f>IF(BG166="","",IF($Z$3="text",VLOOKUP('Assigned, unpublished Codes'!BG166,[0]!Qualifier,COLUMN(V166)-4,FALSE),BG166))</f>
        <v/>
      </c>
      <c r="W166" s="187" t="str">
        <f>IF(BH166="","",IF($Z$3="text",VLOOKUP('Assigned, unpublished Codes'!BH166,[0]!Qualifier,COLUMN(W166)-4,FALSE),BH166))</f>
        <v/>
      </c>
      <c r="X166" s="187" t="str">
        <f>IF(BI166="","",IF($Z$3="text",VLOOKUP('Assigned, unpublished Codes'!BI166,[0]!Qualifier,COLUMN(X166)-4,FALSE),BI166))</f>
        <v/>
      </c>
      <c r="Y166" s="456" t="str">
        <f t="shared" si="201"/>
        <v/>
      </c>
      <c r="Z166" s="15"/>
      <c r="AA166" s="376"/>
      <c r="AE166" s="23"/>
      <c r="AF166" s="67" t="str">
        <f>IF(AD166="","",IF(LEFT(AD166,9)="neue Spez",IF(ISERROR(VLOOKUP(AE166,'Codes published on the homepage'!$Z$26:$Z$805,1,FALSE)),"OK","PC Falsch"),"Falsch"))</f>
        <v/>
      </c>
      <c r="AG166" s="24"/>
      <c r="AH166" s="25"/>
      <c r="AI166" s="19" t="str">
        <f>IF(AG166="","",VLOOKUP(AG166,'Codes published on the homepage'!AnfoEintr,2,FALSE))</f>
        <v/>
      </c>
      <c r="AM166" s="29" t="str">
        <f t="shared" ca="1" si="190"/>
        <v/>
      </c>
      <c r="AN166" s="29" t="str">
        <f t="shared" ca="1" si="191"/>
        <v/>
      </c>
      <c r="AQ166" s="14"/>
      <c r="AR166" s="14"/>
      <c r="AS166" s="14"/>
      <c r="AT166" s="14"/>
      <c r="AU166" s="14"/>
      <c r="AV166" s="14"/>
      <c r="AW166" s="14"/>
      <c r="AX166" s="14"/>
      <c r="AY166" s="14"/>
      <c r="AZ166" s="14"/>
      <c r="BA166" s="14"/>
      <c r="BB166" s="14"/>
      <c r="BC166" s="14"/>
      <c r="BD166" s="14"/>
      <c r="BE166" s="14"/>
      <c r="BF166" s="14"/>
      <c r="BG166" s="14"/>
      <c r="BH166" s="14"/>
      <c r="BI166" s="14"/>
      <c r="BJ166" s="13"/>
    </row>
    <row r="167" spans="1:62" x14ac:dyDescent="0.3">
      <c r="A167" s="51"/>
      <c r="B167" s="13"/>
      <c r="C167" s="15"/>
      <c r="D167" s="15"/>
      <c r="E167" s="15"/>
      <c r="F167" s="14"/>
      <c r="G167" s="187" t="str">
        <f>IF(AR167="","",IF($Z$3="text",VLOOKUP('Assigned, unpublished Codes'!AR167,[0]!Qualifier,COLUMN(G167)-4,FALSE),AR167))</f>
        <v/>
      </c>
      <c r="H167" s="187" t="str">
        <f>IF(AS167="","",IF($Z$3="text",VLOOKUP('Assigned, unpublished Codes'!AS167,[0]!Qualifier,COLUMN(H167)-4,FALSE),AS167))</f>
        <v/>
      </c>
      <c r="I167" s="187" t="str">
        <f>IF(AT167="","",IF($Z$3="text",VLOOKUP('Assigned, unpublished Codes'!AT167,[0]!Qualifier,COLUMN(I167)-4,FALSE),AT167))</f>
        <v/>
      </c>
      <c r="J167" s="187" t="str">
        <f>IF(AU167="","",IF($Z$3="text",VLOOKUP('Assigned, unpublished Codes'!AU167,[0]!Qualifier,COLUMN(J167)-4,FALSE),AU167))</f>
        <v/>
      </c>
      <c r="K167" s="187" t="str">
        <f>IF(AV167="","",IF($Z$3="text",VLOOKUP('Assigned, unpublished Codes'!AV167,[0]!Qualifier,COLUMN(K167)-4,FALSE),AV167))</f>
        <v/>
      </c>
      <c r="L167" s="187" t="str">
        <f>IF(AW167="","",IF($Z$3="text",VLOOKUP('Assigned, unpublished Codes'!AW167,[0]!Qualifier,COLUMN(L167)-4,FALSE),AW167))</f>
        <v/>
      </c>
      <c r="M167" s="187" t="str">
        <f>IF(AX167="","",IF($Z$3="text",VLOOKUP('Assigned, unpublished Codes'!AX167,[0]!Qualifier,COLUMN(M167)-4,FALSE),AX167))</f>
        <v/>
      </c>
      <c r="N167" s="187" t="str">
        <f>IF(AY167="","",IF($Z$3="text",VLOOKUP('Assigned, unpublished Codes'!AY167,[0]!Qualifier,COLUMN(N167)-4,FALSE),AY167))</f>
        <v/>
      </c>
      <c r="O167" s="187" t="str">
        <f>IF(AZ167="","",IF($Z$3="text",VLOOKUP('Assigned, unpublished Codes'!AZ167,[0]!Qualifier,COLUMN(O167)-4,FALSE),AZ167))</f>
        <v/>
      </c>
      <c r="P167" s="187" t="str">
        <f>IF(BA167="","",IF($Z$3="text",VLOOKUP('Assigned, unpublished Codes'!BA167,[0]!Qualifier,COLUMN(P167)-4,FALSE),BA167))</f>
        <v/>
      </c>
      <c r="Q167" s="187" t="str">
        <f>IF(BB167="","",IF($Z$3="text",VLOOKUP('Assigned, unpublished Codes'!BB167,[0]!Qualifier,COLUMN(Q167)-4,FALSE),BB167))</f>
        <v/>
      </c>
      <c r="R167" s="187" t="str">
        <f>IF(BC167="","",IF($Z$3="text",VLOOKUP('Assigned, unpublished Codes'!BC167,[0]!Qualifier,COLUMN(R167)-4,FALSE),BC167))</f>
        <v/>
      </c>
      <c r="S167" s="187" t="str">
        <f>IF(BD167="","",IF($Z$3="text",VLOOKUP('Assigned, unpublished Codes'!BD167,[0]!Qualifier,COLUMN(S167)-4,FALSE),BD167))</f>
        <v/>
      </c>
      <c r="T167" s="187" t="str">
        <f>IF(BE167="","",IF($Z$3="text",VLOOKUP('Assigned, unpublished Codes'!BE167,[0]!Qualifier,COLUMN(T167)-4,FALSE),BE167))</f>
        <v/>
      </c>
      <c r="U167" s="187" t="str">
        <f>IF(BF167="","",IF($Z$3="text",VLOOKUP('Assigned, unpublished Codes'!BF167,[0]!Qualifier,COLUMN(U167)-4,FALSE),BF167))</f>
        <v/>
      </c>
      <c r="V167" s="526" t="str">
        <f>IF(BG167="","",IF($Z$3="text",VLOOKUP('Assigned, unpublished Codes'!BG167,[0]!Qualifier,COLUMN(V167)-4,FALSE),BG167))</f>
        <v/>
      </c>
      <c r="W167" s="187" t="str">
        <f>IF(BH167="","",IF($Z$3="text",VLOOKUP('Assigned, unpublished Codes'!BH167,[0]!Qualifier,COLUMN(W167)-4,FALSE),BH167))</f>
        <v/>
      </c>
      <c r="X167" s="187" t="str">
        <f>IF(BI167="","",IF($Z$3="text",VLOOKUP('Assigned, unpublished Codes'!BI167,[0]!Qualifier,COLUMN(X167)-4,FALSE),BI167))</f>
        <v/>
      </c>
      <c r="Y167" s="456" t="str">
        <f t="shared" si="201"/>
        <v/>
      </c>
      <c r="Z167" s="15"/>
      <c r="AA167" s="376"/>
      <c r="AE167" s="23"/>
      <c r="AF167" s="67" t="str">
        <f>IF(AD167="","",IF(LEFT(AD167,9)="neue Spez",IF(ISERROR(VLOOKUP(AE167,'Codes published on the homepage'!$Z$26:$Z$805,1,FALSE)),"OK","PC Falsch"),"Falsch"))</f>
        <v/>
      </c>
      <c r="AG167" s="24"/>
      <c r="AH167" s="25"/>
      <c r="AI167" s="19" t="str">
        <f>IF(AG167="","",VLOOKUP(AG167,'Codes published on the homepage'!AnfoEintr,2,FALSE))</f>
        <v/>
      </c>
      <c r="AM167" s="29" t="str">
        <f t="shared" ca="1" si="190"/>
        <v/>
      </c>
      <c r="AN167" s="29" t="str">
        <f t="shared" ca="1" si="191"/>
        <v/>
      </c>
      <c r="AQ167" s="14"/>
      <c r="AR167" s="14"/>
      <c r="AS167" s="14"/>
      <c r="AT167" s="14"/>
      <c r="AU167" s="14"/>
      <c r="AV167" s="14"/>
      <c r="AW167" s="14"/>
      <c r="AX167" s="14"/>
      <c r="AY167" s="14"/>
      <c r="AZ167" s="14"/>
      <c r="BA167" s="14"/>
      <c r="BB167" s="14"/>
      <c r="BC167" s="14"/>
      <c r="BD167" s="14"/>
      <c r="BE167" s="14"/>
      <c r="BF167" s="14"/>
      <c r="BG167" s="14"/>
      <c r="BH167" s="14"/>
      <c r="BI167" s="14"/>
      <c r="BJ167" s="13"/>
    </row>
    <row r="168" spans="1:62" x14ac:dyDescent="0.3">
      <c r="A168" s="51"/>
      <c r="B168" s="13"/>
      <c r="C168" s="15"/>
      <c r="D168" s="15"/>
      <c r="E168" s="15"/>
      <c r="F168" s="14"/>
      <c r="G168" s="187" t="str">
        <f>IF(AR168="","",IF($Z$3="text",VLOOKUP('Assigned, unpublished Codes'!AR168,[0]!Qualifier,COLUMN(G168)-4,FALSE),AR168))</f>
        <v/>
      </c>
      <c r="H168" s="187" t="str">
        <f>IF(AS168="","",IF($Z$3="text",VLOOKUP('Assigned, unpublished Codes'!AS168,[0]!Qualifier,COLUMN(H168)-4,FALSE),AS168))</f>
        <v/>
      </c>
      <c r="I168" s="187" t="str">
        <f>IF(AT168="","",IF($Z$3="text",VLOOKUP('Assigned, unpublished Codes'!AT168,[0]!Qualifier,COLUMN(I168)-4,FALSE),AT168))</f>
        <v/>
      </c>
      <c r="J168" s="187" t="str">
        <f>IF(AU168="","",IF($Z$3="text",VLOOKUP('Assigned, unpublished Codes'!AU168,[0]!Qualifier,COLUMN(J168)-4,FALSE),AU168))</f>
        <v/>
      </c>
      <c r="K168" s="187" t="str">
        <f>IF(AV168="","",IF($Z$3="text",VLOOKUP('Assigned, unpublished Codes'!AV168,[0]!Qualifier,COLUMN(K168)-4,FALSE),AV168))</f>
        <v/>
      </c>
      <c r="L168" s="187" t="str">
        <f>IF(AW168="","",IF($Z$3="text",VLOOKUP('Assigned, unpublished Codes'!AW168,[0]!Qualifier,COLUMN(L168)-4,FALSE),AW168))</f>
        <v/>
      </c>
      <c r="M168" s="187" t="str">
        <f>IF(AX168="","",IF($Z$3="text",VLOOKUP('Assigned, unpublished Codes'!AX168,[0]!Qualifier,COLUMN(M168)-4,FALSE),AX168))</f>
        <v/>
      </c>
      <c r="N168" s="187" t="str">
        <f>IF(AY168="","",IF($Z$3="text",VLOOKUP('Assigned, unpublished Codes'!AY168,[0]!Qualifier,COLUMN(N168)-4,FALSE),AY168))</f>
        <v/>
      </c>
      <c r="O168" s="187" t="str">
        <f>IF(AZ168="","",IF($Z$3="text",VLOOKUP('Assigned, unpublished Codes'!AZ168,[0]!Qualifier,COLUMN(O168)-4,FALSE),AZ168))</f>
        <v/>
      </c>
      <c r="P168" s="187" t="str">
        <f>IF(BA168="","",IF($Z$3="text",VLOOKUP('Assigned, unpublished Codes'!BA168,[0]!Qualifier,COLUMN(P168)-4,FALSE),BA168))</f>
        <v/>
      </c>
      <c r="Q168" s="187" t="str">
        <f>IF(BB168="","",IF($Z$3="text",VLOOKUP('Assigned, unpublished Codes'!BB168,[0]!Qualifier,COLUMN(Q168)-4,FALSE),BB168))</f>
        <v/>
      </c>
      <c r="R168" s="187" t="str">
        <f>IF(BC168="","",IF($Z$3="text",VLOOKUP('Assigned, unpublished Codes'!BC168,[0]!Qualifier,COLUMN(R168)-4,FALSE),BC168))</f>
        <v/>
      </c>
      <c r="S168" s="187" t="str">
        <f>IF(BD168="","",IF($Z$3="text",VLOOKUP('Assigned, unpublished Codes'!BD168,[0]!Qualifier,COLUMN(S168)-4,FALSE),BD168))</f>
        <v/>
      </c>
      <c r="T168" s="187" t="str">
        <f>IF(BE168="","",IF($Z$3="text",VLOOKUP('Assigned, unpublished Codes'!BE168,[0]!Qualifier,COLUMN(T168)-4,FALSE),BE168))</f>
        <v/>
      </c>
      <c r="U168" s="187" t="str">
        <f>IF(BF168="","",IF($Z$3="text",VLOOKUP('Assigned, unpublished Codes'!BF168,[0]!Qualifier,COLUMN(U168)-4,FALSE),BF168))</f>
        <v/>
      </c>
      <c r="V168" s="526" t="str">
        <f>IF(BG168="","",IF($Z$3="text",VLOOKUP('Assigned, unpublished Codes'!BG168,[0]!Qualifier,COLUMN(V168)-4,FALSE),BG168))</f>
        <v/>
      </c>
      <c r="W168" s="187" t="str">
        <f>IF(BH168="","",IF($Z$3="text",VLOOKUP('Assigned, unpublished Codes'!BH168,[0]!Qualifier,COLUMN(W168)-4,FALSE),BH168))</f>
        <v/>
      </c>
      <c r="X168" s="187" t="str">
        <f>IF(BI168="","",IF($Z$3="text",VLOOKUP('Assigned, unpublished Codes'!BI168,[0]!Qualifier,COLUMN(X168)-4,FALSE),BI168))</f>
        <v/>
      </c>
      <c r="Y168" s="456" t="str">
        <f t="shared" si="201"/>
        <v/>
      </c>
      <c r="Z168" s="15"/>
      <c r="AA168" s="376"/>
      <c r="AE168" s="23"/>
      <c r="AF168" s="67" t="str">
        <f>IF(AD168="","",IF(LEFT(AD168,9)="neue Spez",IF(ISERROR(VLOOKUP(AE168,'Codes published on the homepage'!$Z$26:$Z$805,1,FALSE)),"OK","PC Falsch"),"Falsch"))</f>
        <v/>
      </c>
      <c r="AG168" s="24"/>
      <c r="AH168" s="25"/>
      <c r="AI168" s="19" t="str">
        <f>IF(AG168="","",VLOOKUP(AG168,'Codes published on the homepage'!AnfoEintr,2,FALSE))</f>
        <v/>
      </c>
      <c r="AM168" s="29" t="str">
        <f t="shared" ca="1" si="190"/>
        <v/>
      </c>
      <c r="AN168" s="29" t="str">
        <f t="shared" ca="1" si="191"/>
        <v/>
      </c>
      <c r="AQ168" s="14"/>
      <c r="AR168" s="14"/>
      <c r="AS168" s="14"/>
      <c r="AT168" s="14"/>
      <c r="AU168" s="14"/>
      <c r="AV168" s="14"/>
      <c r="AW168" s="14"/>
      <c r="AX168" s="14"/>
      <c r="AY168" s="14"/>
      <c r="AZ168" s="14"/>
      <c r="BA168" s="14"/>
      <c r="BB168" s="14"/>
      <c r="BC168" s="14"/>
      <c r="BD168" s="14"/>
      <c r="BE168" s="14"/>
      <c r="BF168" s="14"/>
      <c r="BG168" s="14"/>
      <c r="BH168" s="14"/>
      <c r="BI168" s="14"/>
      <c r="BJ168" s="13"/>
    </row>
    <row r="169" spans="1:62" x14ac:dyDescent="0.3">
      <c r="A169" s="51"/>
      <c r="B169" s="13"/>
      <c r="C169" s="15"/>
      <c r="D169" s="15"/>
      <c r="E169" s="15"/>
      <c r="F169" s="14"/>
      <c r="G169" s="187" t="str">
        <f>IF(AR169="","",IF($Z$3="text",VLOOKUP('Assigned, unpublished Codes'!AR169,[0]!Qualifier,COLUMN(G169)-4,FALSE),AR169))</f>
        <v/>
      </c>
      <c r="H169" s="187" t="str">
        <f>IF(AS169="","",IF($Z$3="text",VLOOKUP('Assigned, unpublished Codes'!AS169,[0]!Qualifier,COLUMN(H169)-4,FALSE),AS169))</f>
        <v/>
      </c>
      <c r="I169" s="187" t="str">
        <f>IF(AT169="","",IF($Z$3="text",VLOOKUP('Assigned, unpublished Codes'!AT169,[0]!Qualifier,COLUMN(I169)-4,FALSE),AT169))</f>
        <v/>
      </c>
      <c r="J169" s="187" t="str">
        <f>IF(AU169="","",IF($Z$3="text",VLOOKUP('Assigned, unpublished Codes'!AU169,[0]!Qualifier,COLUMN(J169)-4,FALSE),AU169))</f>
        <v/>
      </c>
      <c r="K169" s="187" t="str">
        <f>IF(AV169="","",IF($Z$3="text",VLOOKUP('Assigned, unpublished Codes'!AV169,[0]!Qualifier,COLUMN(K169)-4,FALSE),AV169))</f>
        <v/>
      </c>
      <c r="L169" s="187" t="str">
        <f>IF(AW169="","",IF($Z$3="text",VLOOKUP('Assigned, unpublished Codes'!AW169,[0]!Qualifier,COLUMN(L169)-4,FALSE),AW169))</f>
        <v/>
      </c>
      <c r="M169" s="187" t="str">
        <f>IF(AX169="","",IF($Z$3="text",VLOOKUP('Assigned, unpublished Codes'!AX169,[0]!Qualifier,COLUMN(M169)-4,FALSE),AX169))</f>
        <v/>
      </c>
      <c r="N169" s="187" t="str">
        <f>IF(AY169="","",IF($Z$3="text",VLOOKUP('Assigned, unpublished Codes'!AY169,[0]!Qualifier,COLUMN(N169)-4,FALSE),AY169))</f>
        <v/>
      </c>
      <c r="O169" s="187" t="str">
        <f>IF(AZ169="","",IF($Z$3="text",VLOOKUP('Assigned, unpublished Codes'!AZ169,[0]!Qualifier,COLUMN(O169)-4,FALSE),AZ169))</f>
        <v/>
      </c>
      <c r="P169" s="187" t="str">
        <f>IF(BA169="","",IF($Z$3="text",VLOOKUP('Assigned, unpublished Codes'!BA169,[0]!Qualifier,COLUMN(P169)-4,FALSE),BA169))</f>
        <v/>
      </c>
      <c r="Q169" s="187" t="str">
        <f>IF(BB169="","",IF($Z$3="text",VLOOKUP('Assigned, unpublished Codes'!BB169,[0]!Qualifier,COLUMN(Q169)-4,FALSE),BB169))</f>
        <v/>
      </c>
      <c r="R169" s="187" t="str">
        <f>IF(BC169="","",IF($Z$3="text",VLOOKUP('Assigned, unpublished Codes'!BC169,[0]!Qualifier,COLUMN(R169)-4,FALSE),BC169))</f>
        <v/>
      </c>
      <c r="S169" s="187" t="str">
        <f>IF(BD169="","",IF($Z$3="text",VLOOKUP('Assigned, unpublished Codes'!BD169,[0]!Qualifier,COLUMN(S169)-4,FALSE),BD169))</f>
        <v/>
      </c>
      <c r="T169" s="187" t="str">
        <f>IF(BE169="","",IF($Z$3="text",VLOOKUP('Assigned, unpublished Codes'!BE169,[0]!Qualifier,COLUMN(T169)-4,FALSE),BE169))</f>
        <v/>
      </c>
      <c r="U169" s="187" t="str">
        <f>IF(BF169="","",IF($Z$3="text",VLOOKUP('Assigned, unpublished Codes'!BF169,[0]!Qualifier,COLUMN(U169)-4,FALSE),BF169))</f>
        <v/>
      </c>
      <c r="V169" s="526" t="str">
        <f>IF(BG169="","",IF($Z$3="text",VLOOKUP('Assigned, unpublished Codes'!BG169,[0]!Qualifier,COLUMN(V169)-4,FALSE),BG169))</f>
        <v/>
      </c>
      <c r="W169" s="187" t="str">
        <f>IF(BH169="","",IF($Z$3="text",VLOOKUP('Assigned, unpublished Codes'!BH169,[0]!Qualifier,COLUMN(W169)-4,FALSE),BH169))</f>
        <v/>
      </c>
      <c r="X169" s="187" t="str">
        <f>IF(BI169="","",IF($Z$3="text",VLOOKUP('Assigned, unpublished Codes'!BI169,[0]!Qualifier,COLUMN(X169)-4,FALSE),BI169))</f>
        <v/>
      </c>
      <c r="Y169" s="456" t="str">
        <f t="shared" si="201"/>
        <v/>
      </c>
      <c r="Z169" s="15"/>
      <c r="AA169" s="376"/>
      <c r="AE169" s="23"/>
      <c r="AF169" s="67" t="str">
        <f>IF(AD169="","",IF(LEFT(AD169,9)="neue Spez",IF(ISERROR(VLOOKUP(AE169,'Codes published on the homepage'!$Z$26:$Z$805,1,FALSE)),"OK","PC Falsch"),"Falsch"))</f>
        <v/>
      </c>
      <c r="AG169" s="24"/>
      <c r="AH169" s="25"/>
      <c r="AI169" s="19" t="str">
        <f>IF(AG169="","",VLOOKUP(AG169,'Codes published on the homepage'!AnfoEintr,2,FALSE))</f>
        <v/>
      </c>
      <c r="AM169" s="29" t="str">
        <f t="shared" ca="1" si="190"/>
        <v/>
      </c>
      <c r="AN169" s="29" t="str">
        <f t="shared" ca="1" si="191"/>
        <v/>
      </c>
      <c r="AQ169" s="14"/>
      <c r="AR169" s="14"/>
      <c r="AS169" s="14"/>
      <c r="AT169" s="14"/>
      <c r="AU169" s="14"/>
      <c r="AV169" s="14"/>
      <c r="AW169" s="14"/>
      <c r="AX169" s="14"/>
      <c r="AY169" s="14"/>
      <c r="AZ169" s="14"/>
      <c r="BA169" s="14"/>
      <c r="BB169" s="14"/>
      <c r="BC169" s="14"/>
      <c r="BD169" s="14"/>
      <c r="BE169" s="14"/>
      <c r="BF169" s="14"/>
      <c r="BG169" s="14"/>
      <c r="BH169" s="14"/>
      <c r="BI169" s="14"/>
      <c r="BJ169" s="13"/>
    </row>
    <row r="170" spans="1:62" x14ac:dyDescent="0.3">
      <c r="A170" s="51"/>
      <c r="B170" s="13"/>
      <c r="C170" s="15"/>
      <c r="D170" s="15"/>
      <c r="E170" s="15"/>
      <c r="F170" s="14"/>
      <c r="G170" s="187" t="str">
        <f>IF(AR170="","",IF($Z$3="text",VLOOKUP('Assigned, unpublished Codes'!AR170,[0]!Qualifier,COLUMN(G170)-4,FALSE),AR170))</f>
        <v/>
      </c>
      <c r="H170" s="187" t="str">
        <f>IF(AS170="","",IF($Z$3="text",VLOOKUP('Assigned, unpublished Codes'!AS170,[0]!Qualifier,COLUMN(H170)-4,FALSE),AS170))</f>
        <v/>
      </c>
      <c r="I170" s="187" t="str">
        <f>IF(AT170="","",IF($Z$3="text",VLOOKUP('Assigned, unpublished Codes'!AT170,[0]!Qualifier,COLUMN(I170)-4,FALSE),AT170))</f>
        <v/>
      </c>
      <c r="J170" s="187" t="str">
        <f>IF(AU170="","",IF($Z$3="text",VLOOKUP('Assigned, unpublished Codes'!AU170,[0]!Qualifier,COLUMN(J170)-4,FALSE),AU170))</f>
        <v/>
      </c>
      <c r="K170" s="187" t="str">
        <f>IF(AV170="","",IF($Z$3="text",VLOOKUP('Assigned, unpublished Codes'!AV170,[0]!Qualifier,COLUMN(K170)-4,FALSE),AV170))</f>
        <v/>
      </c>
      <c r="L170" s="187" t="str">
        <f>IF(AW170="","",IF($Z$3="text",VLOOKUP('Assigned, unpublished Codes'!AW170,[0]!Qualifier,COLUMN(L170)-4,FALSE),AW170))</f>
        <v/>
      </c>
      <c r="M170" s="187" t="str">
        <f>IF(AX170="","",IF($Z$3="text",VLOOKUP('Assigned, unpublished Codes'!AX170,[0]!Qualifier,COLUMN(M170)-4,FALSE),AX170))</f>
        <v/>
      </c>
      <c r="N170" s="187" t="str">
        <f>IF(AY170="","",IF($Z$3="text",VLOOKUP('Assigned, unpublished Codes'!AY170,[0]!Qualifier,COLUMN(N170)-4,FALSE),AY170))</f>
        <v/>
      </c>
      <c r="O170" s="187" t="str">
        <f>IF(AZ170="","",IF($Z$3="text",VLOOKUP('Assigned, unpublished Codes'!AZ170,[0]!Qualifier,COLUMN(O170)-4,FALSE),AZ170))</f>
        <v/>
      </c>
      <c r="P170" s="187" t="str">
        <f>IF(BA170="","",IF($Z$3="text",VLOOKUP('Assigned, unpublished Codes'!BA170,[0]!Qualifier,COLUMN(P170)-4,FALSE),BA170))</f>
        <v/>
      </c>
      <c r="Q170" s="187" t="str">
        <f>IF(BB170="","",IF($Z$3="text",VLOOKUP('Assigned, unpublished Codes'!BB170,[0]!Qualifier,COLUMN(Q170)-4,FALSE),BB170))</f>
        <v/>
      </c>
      <c r="R170" s="187" t="str">
        <f>IF(BC170="","",IF($Z$3="text",VLOOKUP('Assigned, unpublished Codes'!BC170,[0]!Qualifier,COLUMN(R170)-4,FALSE),BC170))</f>
        <v/>
      </c>
      <c r="S170" s="187" t="str">
        <f>IF(BD170="","",IF($Z$3="text",VLOOKUP('Assigned, unpublished Codes'!BD170,[0]!Qualifier,COLUMN(S170)-4,FALSE),BD170))</f>
        <v/>
      </c>
      <c r="T170" s="187" t="str">
        <f>IF(BE170="","",IF($Z$3="text",VLOOKUP('Assigned, unpublished Codes'!BE170,[0]!Qualifier,COLUMN(T170)-4,FALSE),BE170))</f>
        <v/>
      </c>
      <c r="U170" s="187" t="str">
        <f>IF(BF170="","",IF($Z$3="text",VLOOKUP('Assigned, unpublished Codes'!BF170,[0]!Qualifier,COLUMN(U170)-4,FALSE),BF170))</f>
        <v/>
      </c>
      <c r="V170" s="526" t="str">
        <f>IF(BG170="","",IF($Z$3="text",VLOOKUP('Assigned, unpublished Codes'!BG170,[0]!Qualifier,COLUMN(V170)-4,FALSE),BG170))</f>
        <v/>
      </c>
      <c r="W170" s="187" t="str">
        <f>IF(BH170="","",IF($Z$3="text",VLOOKUP('Assigned, unpublished Codes'!BH170,[0]!Qualifier,COLUMN(W170)-4,FALSE),BH170))</f>
        <v/>
      </c>
      <c r="X170" s="187" t="str">
        <f>IF(BI170="","",IF($Z$3="text",VLOOKUP('Assigned, unpublished Codes'!BI170,[0]!Qualifier,COLUMN(X170)-4,FALSE),BI170))</f>
        <v/>
      </c>
      <c r="Y170" s="456" t="str">
        <f t="shared" si="201"/>
        <v/>
      </c>
      <c r="Z170" s="15"/>
      <c r="AA170" s="379"/>
      <c r="AB170" s="68"/>
      <c r="AC170" s="28"/>
      <c r="AE170" s="23"/>
      <c r="AF170" s="67" t="str">
        <f>IF(AD170="","",IF(LEFT(AD170,9)="neue Spez",IF(ISERROR(VLOOKUP(AE170,'Codes published on the homepage'!$Z$26:$Z$805,1,FALSE)),"OK","PC Falsch"),"Falsch"))</f>
        <v/>
      </c>
      <c r="AG170" s="24"/>
      <c r="AH170" s="25"/>
      <c r="AI170" s="19" t="str">
        <f>IF(AG170="","",VLOOKUP(AG170,'Codes published on the homepage'!AnfoEintr,2,FALSE))</f>
        <v/>
      </c>
      <c r="AM170" s="29" t="str">
        <f t="shared" ca="1" si="190"/>
        <v/>
      </c>
      <c r="AN170" s="29" t="str">
        <f t="shared" ca="1" si="191"/>
        <v/>
      </c>
      <c r="AQ170" s="14"/>
      <c r="AR170" s="14"/>
      <c r="AS170" s="14"/>
      <c r="AT170" s="14"/>
      <c r="AU170" s="14"/>
      <c r="AV170" s="14"/>
      <c r="AW170" s="14"/>
      <c r="AX170" s="14"/>
      <c r="AY170" s="14"/>
      <c r="AZ170" s="14"/>
      <c r="BA170" s="14"/>
      <c r="BB170" s="14"/>
      <c r="BC170" s="14"/>
      <c r="BD170" s="14"/>
      <c r="BE170" s="14"/>
      <c r="BF170" s="14"/>
      <c r="BG170" s="14"/>
      <c r="BH170" s="14"/>
      <c r="BI170" s="14"/>
      <c r="BJ170" s="13"/>
    </row>
    <row r="171" spans="1:62" x14ac:dyDescent="0.3">
      <c r="A171" s="51"/>
      <c r="B171" s="13"/>
      <c r="C171" s="15"/>
      <c r="D171" s="15"/>
      <c r="E171" s="15"/>
      <c r="F171" s="14"/>
      <c r="G171" s="187" t="str">
        <f>IF(AR171="","",IF($Z$3="text",VLOOKUP('Assigned, unpublished Codes'!AR171,[0]!Qualifier,COLUMN(G171)-4,FALSE),AR171))</f>
        <v/>
      </c>
      <c r="H171" s="187" t="str">
        <f>IF(AS171="","",IF($Z$3="text",VLOOKUP('Assigned, unpublished Codes'!AS171,[0]!Qualifier,COLUMN(H171)-4,FALSE),AS171))</f>
        <v/>
      </c>
      <c r="I171" s="187" t="str">
        <f>IF(AT171="","",IF($Z$3="text",VLOOKUP('Assigned, unpublished Codes'!AT171,[0]!Qualifier,COLUMN(I171)-4,FALSE),AT171))</f>
        <v/>
      </c>
      <c r="J171" s="187" t="str">
        <f>IF(AU171="","",IF($Z$3="text",VLOOKUP('Assigned, unpublished Codes'!AU171,[0]!Qualifier,COLUMN(J171)-4,FALSE),AU171))</f>
        <v/>
      </c>
      <c r="K171" s="187" t="str">
        <f>IF(AV171="","",IF($Z$3="text",VLOOKUP('Assigned, unpublished Codes'!AV171,[0]!Qualifier,COLUMN(K171)-4,FALSE),AV171))</f>
        <v/>
      </c>
      <c r="L171" s="187" t="str">
        <f>IF(AW171="","",IF($Z$3="text",VLOOKUP('Assigned, unpublished Codes'!AW171,[0]!Qualifier,COLUMN(L171)-4,FALSE),AW171))</f>
        <v/>
      </c>
      <c r="M171" s="187" t="str">
        <f>IF(AX171="","",IF($Z$3="text",VLOOKUP('Assigned, unpublished Codes'!AX171,[0]!Qualifier,COLUMN(M171)-4,FALSE),AX171))</f>
        <v/>
      </c>
      <c r="N171" s="187" t="str">
        <f>IF(AY171="","",IF($Z$3="text",VLOOKUP('Assigned, unpublished Codes'!AY171,[0]!Qualifier,COLUMN(N171)-4,FALSE),AY171))</f>
        <v/>
      </c>
      <c r="O171" s="187" t="str">
        <f>IF(AZ171="","",IF($Z$3="text",VLOOKUP('Assigned, unpublished Codes'!AZ171,[0]!Qualifier,COLUMN(O171)-4,FALSE),AZ171))</f>
        <v/>
      </c>
      <c r="P171" s="187" t="str">
        <f>IF(BA171="","",IF($Z$3="text",VLOOKUP('Assigned, unpublished Codes'!BA171,[0]!Qualifier,COLUMN(P171)-4,FALSE),BA171))</f>
        <v/>
      </c>
      <c r="Q171" s="187" t="str">
        <f>IF(BB171="","",IF($Z$3="text",VLOOKUP('Assigned, unpublished Codes'!BB171,[0]!Qualifier,COLUMN(Q171)-4,FALSE),BB171))</f>
        <v/>
      </c>
      <c r="R171" s="187" t="str">
        <f>IF(BC171="","",IF($Z$3="text",VLOOKUP('Assigned, unpublished Codes'!BC171,[0]!Qualifier,COLUMN(R171)-4,FALSE),BC171))</f>
        <v/>
      </c>
      <c r="S171" s="187" t="str">
        <f>IF(BD171="","",IF($Z$3="text",VLOOKUP('Assigned, unpublished Codes'!BD171,[0]!Qualifier,COLUMN(S171)-4,FALSE),BD171))</f>
        <v/>
      </c>
      <c r="T171" s="187" t="str">
        <f>IF(BE171="","",IF($Z$3="text",VLOOKUP('Assigned, unpublished Codes'!BE171,[0]!Qualifier,COLUMN(T171)-4,FALSE),BE171))</f>
        <v/>
      </c>
      <c r="U171" s="187" t="str">
        <f>IF(BF171="","",IF($Z$3="text",VLOOKUP('Assigned, unpublished Codes'!BF171,[0]!Qualifier,COLUMN(U171)-4,FALSE),BF171))</f>
        <v/>
      </c>
      <c r="V171" s="526" t="str">
        <f>IF(BG171="","",IF($Z$3="text",VLOOKUP('Assigned, unpublished Codes'!BG171,[0]!Qualifier,COLUMN(V171)-4,FALSE),BG171))</f>
        <v/>
      </c>
      <c r="W171" s="187" t="str">
        <f>IF(BH171="","",IF($Z$3="text",VLOOKUP('Assigned, unpublished Codes'!BH171,[0]!Qualifier,COLUMN(W171)-4,FALSE),BH171))</f>
        <v/>
      </c>
      <c r="X171" s="187" t="str">
        <f>IF(BI171="","",IF($Z$3="text",VLOOKUP('Assigned, unpublished Codes'!BI171,[0]!Qualifier,COLUMN(X171)-4,FALSE),BI171))</f>
        <v/>
      </c>
      <c r="Y171" s="456" t="str">
        <f t="shared" si="201"/>
        <v/>
      </c>
      <c r="Z171" s="15"/>
      <c r="AA171" s="376"/>
      <c r="AE171" s="23"/>
      <c r="AF171" s="67" t="str">
        <f>IF(AD171="","",IF(LEFT(AD171,9)="neue Spez",IF(ISERROR(VLOOKUP(AE171,'Codes published on the homepage'!$Z$26:$Z$805,1,FALSE)),"OK","PC Falsch"),"Falsch"))</f>
        <v/>
      </c>
      <c r="AG171" s="24"/>
      <c r="AH171" s="25"/>
      <c r="AI171" s="19" t="str">
        <f>IF(AG171="","",VLOOKUP(AG171,'Codes published on the homepage'!AnfoEintr,2,FALSE))</f>
        <v/>
      </c>
      <c r="AM171" s="29" t="str">
        <f ca="1">IF(AG171="","",MATCH(AG171,OFFSET(AM$1,0,-6,ROW()-2,1),0))</f>
        <v/>
      </c>
      <c r="AN171" s="29" t="str">
        <f ca="1">IF(AK171="","",MATCH(AK171,OFFSET(AN$1,0,-3,ROW()-2,1),0))</f>
        <v/>
      </c>
      <c r="AQ171" s="14"/>
      <c r="AR171" s="14"/>
      <c r="AS171" s="14"/>
      <c r="AT171" s="14"/>
      <c r="AU171" s="14"/>
      <c r="AV171" s="14"/>
      <c r="AW171" s="14"/>
      <c r="AX171" s="14"/>
      <c r="AY171" s="14"/>
      <c r="AZ171" s="14"/>
      <c r="BA171" s="14"/>
      <c r="BB171" s="14"/>
      <c r="BC171" s="14"/>
      <c r="BD171" s="14"/>
      <c r="BE171" s="14"/>
      <c r="BF171" s="14"/>
      <c r="BG171" s="14"/>
      <c r="BH171" s="14"/>
      <c r="BI171" s="14"/>
      <c r="BJ171" s="13"/>
    </row>
    <row r="172" spans="1:62" x14ac:dyDescent="0.3">
      <c r="A172" s="51"/>
      <c r="B172" s="13"/>
      <c r="C172" s="15"/>
      <c r="D172" s="15"/>
      <c r="E172" s="15"/>
      <c r="F172" s="14"/>
      <c r="G172" s="187" t="str">
        <f>IF(AR172="","",IF($Z$3="text",VLOOKUP('Assigned, unpublished Codes'!AR172,[0]!Qualifier,COLUMN(G172)-4,FALSE),AR172))</f>
        <v/>
      </c>
      <c r="H172" s="187" t="str">
        <f>IF(AS172="","",IF($Z$3="text",VLOOKUP('Assigned, unpublished Codes'!AS172,[0]!Qualifier,COLUMN(H172)-4,FALSE),AS172))</f>
        <v/>
      </c>
      <c r="I172" s="187" t="str">
        <f>IF(AT172="","",IF($Z$3="text",VLOOKUP('Assigned, unpublished Codes'!AT172,[0]!Qualifier,COLUMN(I172)-4,FALSE),AT172))</f>
        <v/>
      </c>
      <c r="J172" s="187" t="str">
        <f>IF(AU172="","",IF($Z$3="text",VLOOKUP('Assigned, unpublished Codes'!AU172,[0]!Qualifier,COLUMN(J172)-4,FALSE),AU172))</f>
        <v/>
      </c>
      <c r="K172" s="187" t="str">
        <f>IF(AV172="","",IF($Z$3="text",VLOOKUP('Assigned, unpublished Codes'!AV172,[0]!Qualifier,COLUMN(K172)-4,FALSE),AV172))</f>
        <v/>
      </c>
      <c r="L172" s="187" t="str">
        <f>IF(AW172="","",IF($Z$3="text",VLOOKUP('Assigned, unpublished Codes'!AW172,[0]!Qualifier,COLUMN(L172)-4,FALSE),AW172))</f>
        <v/>
      </c>
      <c r="M172" s="187" t="str">
        <f>IF(AX172="","",IF($Z$3="text",VLOOKUP('Assigned, unpublished Codes'!AX172,[0]!Qualifier,COLUMN(M172)-4,FALSE),AX172))</f>
        <v/>
      </c>
      <c r="N172" s="187" t="str">
        <f>IF(AY172="","",IF($Z$3="text",VLOOKUP('Assigned, unpublished Codes'!AY172,[0]!Qualifier,COLUMN(N172)-4,FALSE),AY172))</f>
        <v/>
      </c>
      <c r="O172" s="187" t="str">
        <f>IF(AZ172="","",IF($Z$3="text",VLOOKUP('Assigned, unpublished Codes'!AZ172,[0]!Qualifier,COLUMN(O172)-4,FALSE),AZ172))</f>
        <v/>
      </c>
      <c r="P172" s="187" t="str">
        <f>IF(BA172="","",IF($Z$3="text",VLOOKUP('Assigned, unpublished Codes'!BA172,[0]!Qualifier,COLUMN(P172)-4,FALSE),BA172))</f>
        <v/>
      </c>
      <c r="Q172" s="187" t="str">
        <f>IF(BB172="","",IF($Z$3="text",VLOOKUP('Assigned, unpublished Codes'!BB172,[0]!Qualifier,COLUMN(Q172)-4,FALSE),BB172))</f>
        <v/>
      </c>
      <c r="R172" s="187" t="str">
        <f>IF(BC172="","",IF($Z$3="text",VLOOKUP('Assigned, unpublished Codes'!BC172,[0]!Qualifier,COLUMN(R172)-4,FALSE),BC172))</f>
        <v/>
      </c>
      <c r="S172" s="187" t="str">
        <f>IF(BD172="","",IF($Z$3="text",VLOOKUP('Assigned, unpublished Codes'!BD172,[0]!Qualifier,COLUMN(S172)-4,FALSE),BD172))</f>
        <v/>
      </c>
      <c r="T172" s="187" t="str">
        <f>IF(BE172="","",IF($Z$3="text",VLOOKUP('Assigned, unpublished Codes'!BE172,[0]!Qualifier,COLUMN(T172)-4,FALSE),BE172))</f>
        <v/>
      </c>
      <c r="U172" s="187" t="str">
        <f>IF(BF172="","",IF($Z$3="text",VLOOKUP('Assigned, unpublished Codes'!BF172,[0]!Qualifier,COLUMN(U172)-4,FALSE),BF172))</f>
        <v/>
      </c>
      <c r="V172" s="526" t="str">
        <f>IF(BG172="","",IF($Z$3="text",VLOOKUP('Assigned, unpublished Codes'!BG172,[0]!Qualifier,COLUMN(V172)-4,FALSE),BG172))</f>
        <v/>
      </c>
      <c r="W172" s="187" t="str">
        <f>IF(BH172="","",IF($Z$3="text",VLOOKUP('Assigned, unpublished Codes'!BH172,[0]!Qualifier,COLUMN(W172)-4,FALSE),BH172))</f>
        <v/>
      </c>
      <c r="X172" s="187" t="str">
        <f>IF(BI172="","",IF($Z$3="text",VLOOKUP('Assigned, unpublished Codes'!BI172,[0]!Qualifier,COLUMN(X172)-4,FALSE),BI172))</f>
        <v/>
      </c>
      <c r="Y172" s="456" t="str">
        <f t="shared" si="201"/>
        <v/>
      </c>
      <c r="Z172" s="15"/>
      <c r="AA172" s="376"/>
      <c r="AE172" s="23"/>
      <c r="AF172" s="67" t="str">
        <f>IF(AD172="","",IF(LEFT(AD172,9)="neue Spez",IF(ISERROR(VLOOKUP(AE172,'Codes published on the homepage'!$Z$26:$Z$805,1,FALSE)),"OK","PC Falsch"),"Falsch"))</f>
        <v/>
      </c>
      <c r="AG172" s="24"/>
      <c r="AH172" s="25"/>
      <c r="AI172" s="19" t="str">
        <f>IF(AG172="","",VLOOKUP(AG172,'Codes published on the homepage'!AnfoEintr,2,FALSE))</f>
        <v/>
      </c>
      <c r="AM172" s="29" t="str">
        <f ca="1">IF(AG172="","",MATCH(AG172,OFFSET(AM$1,0,-6,ROW()-2,1),0))</f>
        <v/>
      </c>
      <c r="AN172" s="29" t="str">
        <f ca="1">IF(AK172="","",MATCH(AK172,OFFSET(AN$1,0,-3,ROW()-2,1),0))</f>
        <v/>
      </c>
      <c r="AQ172" s="14"/>
      <c r="AR172" s="14"/>
      <c r="AS172" s="14"/>
      <c r="AT172" s="14"/>
      <c r="AU172" s="14"/>
      <c r="AV172" s="14"/>
      <c r="AW172" s="14"/>
      <c r="AX172" s="14"/>
      <c r="AY172" s="14"/>
      <c r="AZ172" s="14"/>
      <c r="BA172" s="14"/>
      <c r="BB172" s="14"/>
      <c r="BC172" s="14"/>
      <c r="BD172" s="14"/>
      <c r="BE172" s="14"/>
      <c r="BF172" s="14"/>
      <c r="BG172" s="14"/>
      <c r="BH172" s="14"/>
      <c r="BI172" s="14"/>
      <c r="BJ172" s="13"/>
    </row>
    <row r="173" spans="1:62" x14ac:dyDescent="0.3">
      <c r="A173" s="51"/>
      <c r="B173" s="13"/>
      <c r="C173" s="15"/>
      <c r="D173" s="15"/>
      <c r="E173" s="15"/>
      <c r="F173" s="14"/>
      <c r="G173" s="187" t="str">
        <f>IF(AR173="","",IF($Z$3="text",VLOOKUP('Assigned, unpublished Codes'!AR173,[0]!Qualifier,COLUMN(G173)-4,FALSE),AR173))</f>
        <v/>
      </c>
      <c r="H173" s="187" t="str">
        <f>IF(AS173="","",IF($Z$3="text",VLOOKUP('Assigned, unpublished Codes'!AS173,[0]!Qualifier,COLUMN(H173)-4,FALSE),AS173))</f>
        <v/>
      </c>
      <c r="I173" s="187" t="str">
        <f>IF(AT173="","",IF($Z$3="text",VLOOKUP('Assigned, unpublished Codes'!AT173,[0]!Qualifier,COLUMN(I173)-4,FALSE),AT173))</f>
        <v/>
      </c>
      <c r="J173" s="187" t="str">
        <f>IF(AU173="","",IF($Z$3="text",VLOOKUP('Assigned, unpublished Codes'!AU173,[0]!Qualifier,COLUMN(J173)-4,FALSE),AU173))</f>
        <v/>
      </c>
      <c r="K173" s="187" t="str">
        <f>IF(AV173="","",IF($Z$3="text",VLOOKUP('Assigned, unpublished Codes'!AV173,[0]!Qualifier,COLUMN(K173)-4,FALSE),AV173))</f>
        <v/>
      </c>
      <c r="L173" s="187" t="str">
        <f>IF(AW173="","",IF($Z$3="text",VLOOKUP('Assigned, unpublished Codes'!AW173,[0]!Qualifier,COLUMN(L173)-4,FALSE),AW173))</f>
        <v/>
      </c>
      <c r="M173" s="187" t="str">
        <f>IF(AX173="","",IF($Z$3="text",VLOOKUP('Assigned, unpublished Codes'!AX173,[0]!Qualifier,COLUMN(M173)-4,FALSE),AX173))</f>
        <v/>
      </c>
      <c r="N173" s="187" t="str">
        <f>IF(AY173="","",IF($Z$3="text",VLOOKUP('Assigned, unpublished Codes'!AY173,[0]!Qualifier,COLUMN(N173)-4,FALSE),AY173))</f>
        <v/>
      </c>
      <c r="O173" s="187" t="str">
        <f>IF(AZ173="","",IF($Z$3="text",VLOOKUP('Assigned, unpublished Codes'!AZ173,[0]!Qualifier,COLUMN(O173)-4,FALSE),AZ173))</f>
        <v/>
      </c>
      <c r="P173" s="187" t="str">
        <f>IF(BA173="","",IF($Z$3="text",VLOOKUP('Assigned, unpublished Codes'!BA173,[0]!Qualifier,COLUMN(P173)-4,FALSE),BA173))</f>
        <v/>
      </c>
      <c r="Q173" s="187" t="str">
        <f>IF(BB173="","",IF($Z$3="text",VLOOKUP('Assigned, unpublished Codes'!BB173,[0]!Qualifier,COLUMN(Q173)-4,FALSE),BB173))</f>
        <v/>
      </c>
      <c r="R173" s="187" t="str">
        <f>IF(BC173="","",IF($Z$3="text",VLOOKUP('Assigned, unpublished Codes'!BC173,[0]!Qualifier,COLUMN(R173)-4,FALSE),BC173))</f>
        <v/>
      </c>
      <c r="S173" s="187" t="str">
        <f>IF(BD173="","",IF($Z$3="text",VLOOKUP('Assigned, unpublished Codes'!BD173,[0]!Qualifier,COLUMN(S173)-4,FALSE),BD173))</f>
        <v/>
      </c>
      <c r="T173" s="187" t="str">
        <f>IF(BE173="","",IF($Z$3="text",VLOOKUP('Assigned, unpublished Codes'!BE173,[0]!Qualifier,COLUMN(T173)-4,FALSE),BE173))</f>
        <v/>
      </c>
      <c r="U173" s="187" t="str">
        <f>IF(BF173="","",IF($Z$3="text",VLOOKUP('Assigned, unpublished Codes'!BF173,[0]!Qualifier,COLUMN(U173)-4,FALSE),BF173))</f>
        <v/>
      </c>
      <c r="V173" s="526" t="str">
        <f>IF(BG173="","",IF($Z$3="text",VLOOKUP('Assigned, unpublished Codes'!BG173,[0]!Qualifier,COLUMN(V173)-4,FALSE),BG173))</f>
        <v/>
      </c>
      <c r="W173" s="187" t="str">
        <f>IF(BH173="","",IF($Z$3="text",VLOOKUP('Assigned, unpublished Codes'!BH173,[0]!Qualifier,COLUMN(W173)-4,FALSE),BH173))</f>
        <v/>
      </c>
      <c r="X173" s="187" t="str">
        <f>IF(BI173="","",IF($Z$3="text",VLOOKUP('Assigned, unpublished Codes'!BI173,[0]!Qualifier,COLUMN(X173)-4,FALSE),BI173))</f>
        <v/>
      </c>
      <c r="Y173" s="456" t="str">
        <f t="shared" si="201"/>
        <v/>
      </c>
      <c r="Z173" s="15"/>
      <c r="AA173" s="376"/>
      <c r="AE173" s="23"/>
      <c r="AF173" s="67" t="str">
        <f>IF(AD173="","",IF(LEFT(AD173,9)="neue Spez",IF(ISERROR(VLOOKUP(AE173,'Codes published on the homepage'!$Z$26:$Z$805,1,FALSE)),"OK","PC Falsch"),"Falsch"))</f>
        <v/>
      </c>
      <c r="AG173" s="24"/>
      <c r="AH173" s="25"/>
      <c r="AI173" s="19" t="str">
        <f>IF(AG173="","",VLOOKUP(AG173,'Codes published on the homepage'!AnfoEintr,2,FALSE))</f>
        <v/>
      </c>
      <c r="AQ173" s="14"/>
      <c r="AR173" s="14"/>
      <c r="AS173" s="14"/>
      <c r="AT173" s="14"/>
      <c r="AU173" s="14"/>
      <c r="AV173" s="14"/>
      <c r="AW173" s="14"/>
      <c r="AX173" s="14"/>
      <c r="AY173" s="14"/>
      <c r="AZ173" s="14"/>
      <c r="BA173" s="14"/>
      <c r="BB173" s="14"/>
      <c r="BC173" s="14"/>
      <c r="BD173" s="14"/>
      <c r="BE173" s="14"/>
      <c r="BF173" s="14"/>
      <c r="BG173" s="14"/>
      <c r="BH173" s="14"/>
      <c r="BI173" s="14"/>
      <c r="BJ173" s="13"/>
    </row>
    <row r="174" spans="1:62" x14ac:dyDescent="0.3">
      <c r="A174" s="51"/>
      <c r="B174" s="13"/>
      <c r="C174" s="15"/>
      <c r="D174" s="15"/>
      <c r="E174" s="15"/>
      <c r="F174" s="14"/>
      <c r="G174" s="187" t="str">
        <f>IF(AR174="","",IF($Z$3="text",VLOOKUP('Assigned, unpublished Codes'!AR174,[0]!Qualifier,COLUMN(G174)-4,FALSE),AR174))</f>
        <v/>
      </c>
      <c r="H174" s="187" t="str">
        <f>IF(AS174="","",IF($Z$3="text",VLOOKUP('Assigned, unpublished Codes'!AS174,[0]!Qualifier,COLUMN(H174)-4,FALSE),AS174))</f>
        <v/>
      </c>
      <c r="I174" s="187" t="str">
        <f>IF(AT174="","",IF($Z$3="text",VLOOKUP('Assigned, unpublished Codes'!AT174,[0]!Qualifier,COLUMN(I174)-4,FALSE),AT174))</f>
        <v/>
      </c>
      <c r="J174" s="187" t="str">
        <f>IF(AU174="","",IF($Z$3="text",VLOOKUP('Assigned, unpublished Codes'!AU174,[0]!Qualifier,COLUMN(J174)-4,FALSE),AU174))</f>
        <v/>
      </c>
      <c r="K174" s="187" t="str">
        <f>IF(AV174="","",IF($Z$3="text",VLOOKUP('Assigned, unpublished Codes'!AV174,[0]!Qualifier,COLUMN(K174)-4,FALSE),AV174))</f>
        <v/>
      </c>
      <c r="L174" s="187" t="str">
        <f>IF(AW174="","",IF($Z$3="text",VLOOKUP('Assigned, unpublished Codes'!AW174,[0]!Qualifier,COLUMN(L174)-4,FALSE),AW174))</f>
        <v/>
      </c>
      <c r="M174" s="187" t="str">
        <f>IF(AX174="","",IF($Z$3="text",VLOOKUP('Assigned, unpublished Codes'!AX174,[0]!Qualifier,COLUMN(M174)-4,FALSE),AX174))</f>
        <v/>
      </c>
      <c r="N174" s="187" t="str">
        <f>IF(AY174="","",IF($Z$3="text",VLOOKUP('Assigned, unpublished Codes'!AY174,[0]!Qualifier,COLUMN(N174)-4,FALSE),AY174))</f>
        <v/>
      </c>
      <c r="O174" s="187" t="str">
        <f>IF(AZ174="","",IF($Z$3="text",VLOOKUP('Assigned, unpublished Codes'!AZ174,[0]!Qualifier,COLUMN(O174)-4,FALSE),AZ174))</f>
        <v/>
      </c>
      <c r="P174" s="187" t="str">
        <f>IF(BA174="","",IF($Z$3="text",VLOOKUP('Assigned, unpublished Codes'!BA174,[0]!Qualifier,COLUMN(P174)-4,FALSE),BA174))</f>
        <v/>
      </c>
      <c r="Q174" s="187" t="str">
        <f>IF(BB174="","",IF($Z$3="text",VLOOKUP('Assigned, unpublished Codes'!BB174,[0]!Qualifier,COLUMN(Q174)-4,FALSE),BB174))</f>
        <v/>
      </c>
      <c r="R174" s="187" t="str">
        <f>IF(BC174="","",IF($Z$3="text",VLOOKUP('Assigned, unpublished Codes'!BC174,[0]!Qualifier,COLUMN(R174)-4,FALSE),BC174))</f>
        <v/>
      </c>
      <c r="S174" s="187" t="str">
        <f>IF(BD174="","",IF($Z$3="text",VLOOKUP('Assigned, unpublished Codes'!BD174,[0]!Qualifier,COLUMN(S174)-4,FALSE),BD174))</f>
        <v/>
      </c>
      <c r="T174" s="187" t="str">
        <f>IF(BE174="","",IF($Z$3="text",VLOOKUP('Assigned, unpublished Codes'!BE174,[0]!Qualifier,COLUMN(T174)-4,FALSE),BE174))</f>
        <v/>
      </c>
      <c r="U174" s="187" t="str">
        <f>IF(BF174="","",IF($Z$3="text",VLOOKUP('Assigned, unpublished Codes'!BF174,[0]!Qualifier,COLUMN(U174)-4,FALSE),BF174))</f>
        <v/>
      </c>
      <c r="V174" s="526" t="str">
        <f>IF(BG174="","",IF($Z$3="text",VLOOKUP('Assigned, unpublished Codes'!BG174,[0]!Qualifier,COLUMN(V174)-4,FALSE),BG174))</f>
        <v/>
      </c>
      <c r="W174" s="187" t="str">
        <f>IF(BH174="","",IF($Z$3="text",VLOOKUP('Assigned, unpublished Codes'!BH174,[0]!Qualifier,COLUMN(W174)-4,FALSE),BH174))</f>
        <v/>
      </c>
      <c r="X174" s="187" t="str">
        <f>IF(BI174="","",IF($Z$3="text",VLOOKUP('Assigned, unpublished Codes'!BI174,[0]!Qualifier,COLUMN(X174)-4,FALSE),BI174))</f>
        <v/>
      </c>
      <c r="Y174" s="456" t="str">
        <f t="shared" si="201"/>
        <v/>
      </c>
      <c r="Z174" s="15"/>
      <c r="AA174" s="376"/>
      <c r="AE174" s="23"/>
      <c r="AF174" s="67" t="str">
        <f>IF(AD174="","",IF(LEFT(AD174,9)="neue Spez",IF(ISERROR(VLOOKUP(AE174,'Codes published on the homepage'!$Z$26:$Z$805,1,FALSE)),"OK","PC Falsch"),"Falsch"))</f>
        <v/>
      </c>
      <c r="AG174" s="24"/>
      <c r="AH174" s="25"/>
      <c r="AI174" s="19" t="str">
        <f>IF(AG174="","",VLOOKUP(AG174,'Codes published on the homepage'!AnfoEintr,2,FALSE))</f>
        <v/>
      </c>
      <c r="AQ174" s="14"/>
      <c r="AR174" s="14"/>
      <c r="AS174" s="14"/>
      <c r="AT174" s="14"/>
      <c r="AU174" s="14"/>
      <c r="AV174" s="14"/>
      <c r="AW174" s="14"/>
      <c r="AX174" s="14"/>
      <c r="AY174" s="14"/>
      <c r="AZ174" s="14"/>
      <c r="BA174" s="14"/>
      <c r="BB174" s="14"/>
      <c r="BC174" s="14"/>
      <c r="BD174" s="14"/>
      <c r="BE174" s="14"/>
      <c r="BF174" s="14"/>
      <c r="BG174" s="14"/>
      <c r="BH174" s="14"/>
      <c r="BI174" s="14"/>
      <c r="BJ174" s="13"/>
    </row>
    <row r="175" spans="1:62" x14ac:dyDescent="0.3">
      <c r="A175" s="51"/>
      <c r="B175" s="13"/>
      <c r="C175" s="15"/>
      <c r="D175" s="15"/>
      <c r="E175" s="15"/>
      <c r="F175" s="14"/>
      <c r="G175" s="187" t="str">
        <f>IF(AR175="","",IF($Z$3="text",VLOOKUP('Assigned, unpublished Codes'!AR175,[0]!Qualifier,COLUMN(G175)-4,FALSE),AR175))</f>
        <v/>
      </c>
      <c r="H175" s="187" t="str">
        <f>IF(AS175="","",IF($Z$3="text",VLOOKUP('Assigned, unpublished Codes'!AS175,[0]!Qualifier,COLUMN(H175)-4,FALSE),AS175))</f>
        <v/>
      </c>
      <c r="I175" s="187" t="str">
        <f>IF(AT175="","",IF($Z$3="text",VLOOKUP('Assigned, unpublished Codes'!AT175,[0]!Qualifier,COLUMN(I175)-4,FALSE),AT175))</f>
        <v/>
      </c>
      <c r="J175" s="187" t="str">
        <f>IF(AU175="","",IF($Z$3="text",VLOOKUP('Assigned, unpublished Codes'!AU175,[0]!Qualifier,COLUMN(J175)-4,FALSE),AU175))</f>
        <v/>
      </c>
      <c r="K175" s="187" t="str">
        <f>IF(AV175="","",IF($Z$3="text",VLOOKUP('Assigned, unpublished Codes'!AV175,[0]!Qualifier,COLUMN(K175)-4,FALSE),AV175))</f>
        <v/>
      </c>
      <c r="L175" s="187" t="str">
        <f>IF(AW175="","",IF($Z$3="text",VLOOKUP('Assigned, unpublished Codes'!AW175,[0]!Qualifier,COLUMN(L175)-4,FALSE),AW175))</f>
        <v/>
      </c>
      <c r="M175" s="187" t="str">
        <f>IF(AX175="","",IF($Z$3="text",VLOOKUP('Assigned, unpublished Codes'!AX175,[0]!Qualifier,COLUMN(M175)-4,FALSE),AX175))</f>
        <v/>
      </c>
      <c r="N175" s="187" t="str">
        <f>IF(AY175="","",IF($Z$3="text",VLOOKUP('Assigned, unpublished Codes'!AY175,[0]!Qualifier,COLUMN(N175)-4,FALSE),AY175))</f>
        <v/>
      </c>
      <c r="O175" s="187" t="str">
        <f>IF(AZ175="","",IF($Z$3="text",VLOOKUP('Assigned, unpublished Codes'!AZ175,[0]!Qualifier,COLUMN(O175)-4,FALSE),AZ175))</f>
        <v/>
      </c>
      <c r="P175" s="187" t="str">
        <f>IF(BA175="","",IF($Z$3="text",VLOOKUP('Assigned, unpublished Codes'!BA175,[0]!Qualifier,COLUMN(P175)-4,FALSE),BA175))</f>
        <v/>
      </c>
      <c r="Q175" s="187" t="str">
        <f>IF(BB175="","",IF($Z$3="text",VLOOKUP('Assigned, unpublished Codes'!BB175,[0]!Qualifier,COLUMN(Q175)-4,FALSE),BB175))</f>
        <v/>
      </c>
      <c r="R175" s="187" t="str">
        <f>IF(BC175="","",IF($Z$3="text",VLOOKUP('Assigned, unpublished Codes'!BC175,[0]!Qualifier,COLUMN(R175)-4,FALSE),BC175))</f>
        <v/>
      </c>
      <c r="S175" s="187" t="str">
        <f>IF(BD175="","",IF($Z$3="text",VLOOKUP('Assigned, unpublished Codes'!BD175,[0]!Qualifier,COLUMN(S175)-4,FALSE),BD175))</f>
        <v/>
      </c>
      <c r="T175" s="187" t="str">
        <f>IF(BE175="","",IF($Z$3="text",VLOOKUP('Assigned, unpublished Codes'!BE175,[0]!Qualifier,COLUMN(T175)-4,FALSE),BE175))</f>
        <v/>
      </c>
      <c r="U175" s="187" t="str">
        <f>IF(BF175="","",IF($Z$3="text",VLOOKUP('Assigned, unpublished Codes'!BF175,[0]!Qualifier,COLUMN(U175)-4,FALSE),BF175))</f>
        <v/>
      </c>
      <c r="V175" s="526" t="str">
        <f>IF(BG175="","",IF($Z$3="text",VLOOKUP('Assigned, unpublished Codes'!BG175,[0]!Qualifier,COLUMN(V175)-4,FALSE),BG175))</f>
        <v/>
      </c>
      <c r="W175" s="187" t="str">
        <f>IF(BH175="","",IF($Z$3="text",VLOOKUP('Assigned, unpublished Codes'!BH175,[0]!Qualifier,COLUMN(W175)-4,FALSE),BH175))</f>
        <v/>
      </c>
      <c r="X175" s="187" t="str">
        <f>IF(BI175="","",IF($Z$3="text",VLOOKUP('Assigned, unpublished Codes'!BI175,[0]!Qualifier,COLUMN(X175)-4,FALSE),BI175))</f>
        <v/>
      </c>
      <c r="Y175" s="456" t="str">
        <f t="shared" si="201"/>
        <v/>
      </c>
      <c r="Z175" s="15"/>
      <c r="AA175" s="376"/>
      <c r="AE175" s="23"/>
      <c r="AF175" s="67" t="str">
        <f>IF(AD175="","",IF(LEFT(AD175,9)="neue Spez",IF(ISERROR(VLOOKUP(AE175,'Codes published on the homepage'!$Z$26:$Z$805,1,FALSE)),"OK","PC Falsch"),"Falsch"))</f>
        <v/>
      </c>
      <c r="AG175" s="24"/>
      <c r="AH175" s="25"/>
      <c r="AI175" s="19" t="str">
        <f>IF(AG175="","",VLOOKUP(AG175,'Codes published on the homepage'!AnfoEintr,2,FALSE))</f>
        <v/>
      </c>
      <c r="AQ175" s="14"/>
      <c r="AR175" s="14"/>
      <c r="AS175" s="14"/>
      <c r="AT175" s="14"/>
      <c r="AU175" s="14"/>
      <c r="AV175" s="14"/>
      <c r="AW175" s="14"/>
      <c r="AX175" s="14"/>
      <c r="AY175" s="14"/>
      <c r="AZ175" s="14"/>
      <c r="BA175" s="14"/>
      <c r="BB175" s="14"/>
      <c r="BC175" s="14"/>
      <c r="BD175" s="14"/>
      <c r="BE175" s="14"/>
      <c r="BF175" s="14"/>
      <c r="BG175" s="14"/>
      <c r="BH175" s="14"/>
      <c r="BI175" s="14"/>
      <c r="BJ175" s="13"/>
    </row>
    <row r="176" spans="1:62" x14ac:dyDescent="0.3">
      <c r="A176" s="51"/>
      <c r="B176" s="13"/>
      <c r="C176" s="15"/>
      <c r="D176" s="15"/>
      <c r="E176" s="15"/>
      <c r="F176" s="14"/>
      <c r="G176" s="187" t="str">
        <f>IF(AR176="","",IF($Z$3="text",VLOOKUP('Assigned, unpublished Codes'!AR176,[0]!Qualifier,COLUMN(G176)-4,FALSE),AR176))</f>
        <v/>
      </c>
      <c r="H176" s="187" t="str">
        <f>IF(AS176="","",IF($Z$3="text",VLOOKUP('Assigned, unpublished Codes'!AS176,[0]!Qualifier,COLUMN(H176)-4,FALSE),AS176))</f>
        <v/>
      </c>
      <c r="I176" s="187" t="str">
        <f>IF(AT176="","",IF($Z$3="text",VLOOKUP('Assigned, unpublished Codes'!AT176,[0]!Qualifier,COLUMN(I176)-4,FALSE),AT176))</f>
        <v/>
      </c>
      <c r="J176" s="187" t="str">
        <f>IF(AU176="","",IF($Z$3="text",VLOOKUP('Assigned, unpublished Codes'!AU176,[0]!Qualifier,COLUMN(J176)-4,FALSE),AU176))</f>
        <v/>
      </c>
      <c r="K176" s="187" t="str">
        <f>IF(AV176="","",IF($Z$3="text",VLOOKUP('Assigned, unpublished Codes'!AV176,[0]!Qualifier,COLUMN(K176)-4,FALSE),AV176))</f>
        <v/>
      </c>
      <c r="L176" s="187" t="str">
        <f>IF(AW176="","",IF($Z$3="text",VLOOKUP('Assigned, unpublished Codes'!AW176,[0]!Qualifier,COLUMN(L176)-4,FALSE),AW176))</f>
        <v/>
      </c>
      <c r="M176" s="187" t="str">
        <f>IF(AX176="","",IF($Z$3="text",VLOOKUP('Assigned, unpublished Codes'!AX176,[0]!Qualifier,COLUMN(M176)-4,FALSE),AX176))</f>
        <v/>
      </c>
      <c r="N176" s="187" t="str">
        <f>IF(AY176="","",IF($Z$3="text",VLOOKUP('Assigned, unpublished Codes'!AY176,[0]!Qualifier,COLUMN(N176)-4,FALSE),AY176))</f>
        <v/>
      </c>
      <c r="O176" s="187" t="str">
        <f>IF(AZ176="","",IF($Z$3="text",VLOOKUP('Assigned, unpublished Codes'!AZ176,[0]!Qualifier,COLUMN(O176)-4,FALSE),AZ176))</f>
        <v/>
      </c>
      <c r="P176" s="187" t="str">
        <f>IF(BA176="","",IF($Z$3="text",VLOOKUP('Assigned, unpublished Codes'!BA176,[0]!Qualifier,COLUMN(P176)-4,FALSE),BA176))</f>
        <v/>
      </c>
      <c r="Q176" s="187" t="str">
        <f>IF(BB176="","",IF($Z$3="text",VLOOKUP('Assigned, unpublished Codes'!BB176,[0]!Qualifier,COLUMN(Q176)-4,FALSE),BB176))</f>
        <v/>
      </c>
      <c r="R176" s="187" t="str">
        <f>IF(BC176="","",IF($Z$3="text",VLOOKUP('Assigned, unpublished Codes'!BC176,[0]!Qualifier,COLUMN(R176)-4,FALSE),BC176))</f>
        <v/>
      </c>
      <c r="S176" s="187" t="str">
        <f>IF(BD176="","",IF($Z$3="text",VLOOKUP('Assigned, unpublished Codes'!BD176,[0]!Qualifier,COLUMN(S176)-4,FALSE),BD176))</f>
        <v/>
      </c>
      <c r="T176" s="187" t="str">
        <f>IF(BE176="","",IF($Z$3="text",VLOOKUP('Assigned, unpublished Codes'!BE176,[0]!Qualifier,COLUMN(T176)-4,FALSE),BE176))</f>
        <v/>
      </c>
      <c r="U176" s="187" t="str">
        <f>IF(BF176="","",IF($Z$3="text",VLOOKUP('Assigned, unpublished Codes'!BF176,[0]!Qualifier,COLUMN(U176)-4,FALSE),BF176))</f>
        <v/>
      </c>
      <c r="V176" s="526" t="str">
        <f>IF(BG176="","",IF($Z$3="text",VLOOKUP('Assigned, unpublished Codes'!BG176,[0]!Qualifier,COLUMN(V176)-4,FALSE),BG176))</f>
        <v/>
      </c>
      <c r="W176" s="187" t="str">
        <f>IF(BH176="","",IF($Z$3="text",VLOOKUP('Assigned, unpublished Codes'!BH176,[0]!Qualifier,COLUMN(W176)-4,FALSE),BH176))</f>
        <v/>
      </c>
      <c r="X176" s="187" t="str">
        <f>IF(BI176="","",IF($Z$3="text",VLOOKUP('Assigned, unpublished Codes'!BI176,[0]!Qualifier,COLUMN(X176)-4,FALSE),BI176))</f>
        <v/>
      </c>
      <c r="Y176" s="456" t="str">
        <f t="shared" si="201"/>
        <v/>
      </c>
      <c r="Z176" s="15"/>
      <c r="AA176" s="379"/>
      <c r="AB176" s="68"/>
      <c r="AC176" s="28"/>
      <c r="AE176" s="23"/>
      <c r="AF176" s="67" t="str">
        <f>IF(AD176="","",IF(LEFT(AD176,9)="neue Spez",IF(ISERROR(VLOOKUP(AE176,'Codes published on the homepage'!$Z$26:$Z$805,1,FALSE)),"OK","PC Falsch"),"Falsch"))</f>
        <v/>
      </c>
      <c r="AG176" s="24"/>
      <c r="AH176" s="25"/>
      <c r="AI176" s="19" t="str">
        <f>IF(AG176="","",VLOOKUP(AG176,'Codes published on the homepage'!AnfoEintr,2,FALSE))</f>
        <v/>
      </c>
      <c r="AQ176" s="14"/>
      <c r="AR176" s="14"/>
      <c r="AS176" s="14"/>
      <c r="AT176" s="14"/>
      <c r="AU176" s="14"/>
      <c r="AV176" s="14"/>
      <c r="AW176" s="14"/>
      <c r="AX176" s="14"/>
      <c r="AY176" s="14"/>
      <c r="AZ176" s="14"/>
      <c r="BA176" s="14"/>
      <c r="BB176" s="14"/>
      <c r="BC176" s="14"/>
      <c r="BD176" s="14"/>
      <c r="BE176" s="14"/>
      <c r="BF176" s="14"/>
      <c r="BG176" s="14"/>
      <c r="BH176" s="14"/>
      <c r="BI176" s="14"/>
      <c r="BJ176" s="13"/>
    </row>
    <row r="177" spans="1:62" x14ac:dyDescent="0.3">
      <c r="A177" s="51"/>
      <c r="B177" s="13"/>
      <c r="C177" s="15"/>
      <c r="D177" s="15"/>
      <c r="E177" s="15"/>
      <c r="F177" s="14"/>
      <c r="G177" s="187" t="str">
        <f>IF(AR177="","",IF($Z$3="text",VLOOKUP('Assigned, unpublished Codes'!AR177,[0]!Qualifier,COLUMN(G177)-4,FALSE),AR177))</f>
        <v/>
      </c>
      <c r="H177" s="187" t="str">
        <f>IF(AS177="","",IF($Z$3="text",VLOOKUP('Assigned, unpublished Codes'!AS177,[0]!Qualifier,COLUMN(H177)-4,FALSE),AS177))</f>
        <v/>
      </c>
      <c r="I177" s="187" t="str">
        <f>IF(AT177="","",IF($Z$3="text",VLOOKUP('Assigned, unpublished Codes'!AT177,[0]!Qualifier,COLUMN(I177)-4,FALSE),AT177))</f>
        <v/>
      </c>
      <c r="J177" s="187" t="str">
        <f>IF(AU177="","",IF($Z$3="text",VLOOKUP('Assigned, unpublished Codes'!AU177,[0]!Qualifier,COLUMN(J177)-4,FALSE),AU177))</f>
        <v/>
      </c>
      <c r="K177" s="187" t="str">
        <f>IF(AV177="","",IF($Z$3="text",VLOOKUP('Assigned, unpublished Codes'!AV177,[0]!Qualifier,COLUMN(K177)-4,FALSE),AV177))</f>
        <v/>
      </c>
      <c r="L177" s="187" t="str">
        <f>IF(AW177="","",IF($Z$3="text",VLOOKUP('Assigned, unpublished Codes'!AW177,[0]!Qualifier,COLUMN(L177)-4,FALSE),AW177))</f>
        <v/>
      </c>
      <c r="M177" s="187" t="str">
        <f>IF(AX177="","",IF($Z$3="text",VLOOKUP('Assigned, unpublished Codes'!AX177,[0]!Qualifier,COLUMN(M177)-4,FALSE),AX177))</f>
        <v/>
      </c>
      <c r="N177" s="187" t="str">
        <f>IF(AY177="","",IF($Z$3="text",VLOOKUP('Assigned, unpublished Codes'!AY177,[0]!Qualifier,COLUMN(N177)-4,FALSE),AY177))</f>
        <v/>
      </c>
      <c r="O177" s="187" t="str">
        <f>IF(AZ177="","",IF($Z$3="text",VLOOKUP('Assigned, unpublished Codes'!AZ177,[0]!Qualifier,COLUMN(O177)-4,FALSE),AZ177))</f>
        <v/>
      </c>
      <c r="P177" s="187" t="str">
        <f>IF(BA177="","",IF($Z$3="text",VLOOKUP('Assigned, unpublished Codes'!BA177,[0]!Qualifier,COLUMN(P177)-4,FALSE),BA177))</f>
        <v/>
      </c>
      <c r="Q177" s="187" t="str">
        <f>IF(BB177="","",IF($Z$3="text",VLOOKUP('Assigned, unpublished Codes'!BB177,[0]!Qualifier,COLUMN(Q177)-4,FALSE),BB177))</f>
        <v/>
      </c>
      <c r="R177" s="187" t="str">
        <f>IF(BC177="","",IF($Z$3="text",VLOOKUP('Assigned, unpublished Codes'!BC177,[0]!Qualifier,COLUMN(R177)-4,FALSE),BC177))</f>
        <v/>
      </c>
      <c r="S177" s="187" t="str">
        <f>IF(BD177="","",IF($Z$3="text",VLOOKUP('Assigned, unpublished Codes'!BD177,[0]!Qualifier,COLUMN(S177)-4,FALSE),BD177))</f>
        <v/>
      </c>
      <c r="T177" s="187" t="str">
        <f>IF(BE177="","",IF($Z$3="text",VLOOKUP('Assigned, unpublished Codes'!BE177,[0]!Qualifier,COLUMN(T177)-4,FALSE),BE177))</f>
        <v/>
      </c>
      <c r="U177" s="187" t="str">
        <f>IF(BF177="","",IF($Z$3="text",VLOOKUP('Assigned, unpublished Codes'!BF177,[0]!Qualifier,COLUMN(U177)-4,FALSE),BF177))</f>
        <v/>
      </c>
      <c r="V177" s="526" t="str">
        <f>IF(BG177="","",IF($Z$3="text",VLOOKUP('Assigned, unpublished Codes'!BG177,[0]!Qualifier,COLUMN(V177)-4,FALSE),BG177))</f>
        <v/>
      </c>
      <c r="W177" s="187" t="str">
        <f>IF(BH177="","",IF($Z$3="text",VLOOKUP('Assigned, unpublished Codes'!BH177,[0]!Qualifier,COLUMN(W177)-4,FALSE),BH177))</f>
        <v/>
      </c>
      <c r="X177" s="187" t="str">
        <f>IF(BI177="","",IF($Z$3="text",VLOOKUP('Assigned, unpublished Codes'!BI177,[0]!Qualifier,COLUMN(X177)-4,FALSE),BI177))</f>
        <v/>
      </c>
      <c r="Y177" s="456" t="str">
        <f t="shared" si="201"/>
        <v/>
      </c>
      <c r="Z177" s="15"/>
      <c r="AA177" s="376"/>
      <c r="AE177" s="23"/>
      <c r="AF177" s="67" t="str">
        <f>IF(AD177="","",IF(LEFT(AD177,9)="neue Spez",IF(ISERROR(VLOOKUP(AE177,'Codes published on the homepage'!$Z$26:$Z$805,1,FALSE)),"OK","PC Falsch"),"Falsch"))</f>
        <v/>
      </c>
      <c r="AG177" s="24"/>
      <c r="AH177" s="25"/>
      <c r="AI177" s="19" t="str">
        <f>IF(AG177="","",VLOOKUP(AG177,'Codes published on the homepage'!AnfoEintr,2,FALSE))</f>
        <v/>
      </c>
      <c r="AQ177" s="14"/>
      <c r="AR177" s="14"/>
      <c r="AS177" s="14"/>
      <c r="AT177" s="14"/>
      <c r="AU177" s="14"/>
      <c r="AV177" s="14"/>
      <c r="AW177" s="14"/>
      <c r="AX177" s="14"/>
      <c r="AY177" s="14"/>
      <c r="AZ177" s="14"/>
      <c r="BA177" s="14"/>
      <c r="BB177" s="14"/>
      <c r="BC177" s="14"/>
      <c r="BD177" s="14"/>
      <c r="BE177" s="14"/>
      <c r="BF177" s="14"/>
      <c r="BG177" s="14"/>
      <c r="BH177" s="14"/>
      <c r="BI177" s="14"/>
      <c r="BJ177" s="13"/>
    </row>
    <row r="178" spans="1:62" x14ac:dyDescent="0.3">
      <c r="A178" s="51"/>
      <c r="B178" s="13"/>
      <c r="C178" s="15"/>
      <c r="D178" s="15"/>
      <c r="E178" s="15"/>
      <c r="F178" s="14"/>
      <c r="G178" s="187" t="str">
        <f>IF(AR178="","",IF($Z$3="text",VLOOKUP('Assigned, unpublished Codes'!AR178,[0]!Qualifier,COLUMN(G178)-4,FALSE),AR178))</f>
        <v/>
      </c>
      <c r="H178" s="187" t="str">
        <f>IF(AS178="","",IF($Z$3="text",VLOOKUP('Assigned, unpublished Codes'!AS178,[0]!Qualifier,COLUMN(H178)-4,FALSE),AS178))</f>
        <v/>
      </c>
      <c r="I178" s="187" t="str">
        <f>IF(AT178="","",IF($Z$3="text",VLOOKUP('Assigned, unpublished Codes'!AT178,[0]!Qualifier,COLUMN(I178)-4,FALSE),AT178))</f>
        <v/>
      </c>
      <c r="J178" s="187" t="str">
        <f>IF(AU178="","",IF($Z$3="text",VLOOKUP('Assigned, unpublished Codes'!AU178,[0]!Qualifier,COLUMN(J178)-4,FALSE),AU178))</f>
        <v/>
      </c>
      <c r="K178" s="187" t="str">
        <f>IF(AV178="","",IF($Z$3="text",VLOOKUP('Assigned, unpublished Codes'!AV178,[0]!Qualifier,COLUMN(K178)-4,FALSE),AV178))</f>
        <v/>
      </c>
      <c r="L178" s="187" t="str">
        <f>IF(AW178="","",IF($Z$3="text",VLOOKUP('Assigned, unpublished Codes'!AW178,[0]!Qualifier,COLUMN(L178)-4,FALSE),AW178))</f>
        <v/>
      </c>
      <c r="M178" s="187" t="str">
        <f>IF(AX178="","",IF($Z$3="text",VLOOKUP('Assigned, unpublished Codes'!AX178,[0]!Qualifier,COLUMN(M178)-4,FALSE),AX178))</f>
        <v/>
      </c>
      <c r="N178" s="187" t="str">
        <f>IF(AY178="","",IF($Z$3="text",VLOOKUP('Assigned, unpublished Codes'!AY178,[0]!Qualifier,COLUMN(N178)-4,FALSE),AY178))</f>
        <v/>
      </c>
      <c r="O178" s="187" t="str">
        <f>IF(AZ178="","",IF($Z$3="text",VLOOKUP('Assigned, unpublished Codes'!AZ178,[0]!Qualifier,COLUMN(O178)-4,FALSE),AZ178))</f>
        <v/>
      </c>
      <c r="P178" s="187" t="str">
        <f>IF(BA178="","",IF($Z$3="text",VLOOKUP('Assigned, unpublished Codes'!BA178,[0]!Qualifier,COLUMN(P178)-4,FALSE),BA178))</f>
        <v/>
      </c>
      <c r="Q178" s="187" t="str">
        <f>IF(BB178="","",IF($Z$3="text",VLOOKUP('Assigned, unpublished Codes'!BB178,[0]!Qualifier,COLUMN(Q178)-4,FALSE),BB178))</f>
        <v/>
      </c>
      <c r="R178" s="187" t="str">
        <f>IF(BC178="","",IF($Z$3="text",VLOOKUP('Assigned, unpublished Codes'!BC178,[0]!Qualifier,COLUMN(R178)-4,FALSE),BC178))</f>
        <v/>
      </c>
      <c r="S178" s="187" t="str">
        <f>IF(BD178="","",IF($Z$3="text",VLOOKUP('Assigned, unpublished Codes'!BD178,[0]!Qualifier,COLUMN(S178)-4,FALSE),BD178))</f>
        <v/>
      </c>
      <c r="T178" s="187" t="str">
        <f>IF(BE178="","",IF($Z$3="text",VLOOKUP('Assigned, unpublished Codes'!BE178,[0]!Qualifier,COLUMN(T178)-4,FALSE),BE178))</f>
        <v/>
      </c>
      <c r="U178" s="187" t="str">
        <f>IF(BF178="","",IF($Z$3="text",VLOOKUP('Assigned, unpublished Codes'!BF178,[0]!Qualifier,COLUMN(U178)-4,FALSE),BF178))</f>
        <v/>
      </c>
      <c r="V178" s="526" t="str">
        <f>IF(BG178="","",IF($Z$3="text",VLOOKUP('Assigned, unpublished Codes'!BG178,[0]!Qualifier,COLUMN(V178)-4,FALSE),BG178))</f>
        <v/>
      </c>
      <c r="W178" s="187" t="str">
        <f>IF(BH178="","",IF($Z$3="text",VLOOKUP('Assigned, unpublished Codes'!BH178,[0]!Qualifier,COLUMN(W178)-4,FALSE),BH178))</f>
        <v/>
      </c>
      <c r="X178" s="187" t="str">
        <f>IF(BI178="","",IF($Z$3="text",VLOOKUP('Assigned, unpublished Codes'!BI178,[0]!Qualifier,COLUMN(X178)-4,FALSE),BI178))</f>
        <v/>
      </c>
      <c r="Y178" s="456" t="str">
        <f t="shared" si="201"/>
        <v/>
      </c>
      <c r="Z178" s="15"/>
      <c r="AA178" s="376"/>
      <c r="AE178" s="23"/>
      <c r="AF178" s="67" t="str">
        <f>IF(AD178="","",IF(LEFT(AD178,9)="neue Spez",IF(ISERROR(VLOOKUP(AE178,'Codes published on the homepage'!$Z$26:$Z$805,1,FALSE)),"OK","PC Falsch"),"Falsch"))</f>
        <v/>
      </c>
      <c r="AG178" s="24"/>
      <c r="AH178" s="25"/>
      <c r="AI178" s="19" t="str">
        <f>IF(AG178="","",VLOOKUP(AG178,'Codes published on the homepage'!AnfoEintr,2,FALSE))</f>
        <v/>
      </c>
      <c r="AQ178" s="14"/>
      <c r="AR178" s="14"/>
      <c r="AS178" s="14"/>
      <c r="AT178" s="14"/>
      <c r="AU178" s="14"/>
      <c r="AV178" s="14"/>
      <c r="AW178" s="14"/>
      <c r="AX178" s="14"/>
      <c r="AY178" s="14"/>
      <c r="AZ178" s="14"/>
      <c r="BA178" s="14"/>
      <c r="BB178" s="14"/>
      <c r="BC178" s="14"/>
      <c r="BD178" s="14"/>
      <c r="BE178" s="14"/>
      <c r="BF178" s="14"/>
      <c r="BG178" s="14"/>
      <c r="BH178" s="14"/>
      <c r="BI178" s="14"/>
      <c r="BJ178" s="13"/>
    </row>
    <row r="179" spans="1:62" x14ac:dyDescent="0.3">
      <c r="A179" s="51"/>
      <c r="B179" s="13"/>
      <c r="C179" s="15"/>
      <c r="D179" s="15"/>
      <c r="E179" s="15"/>
      <c r="F179" s="14"/>
      <c r="G179" s="187" t="str">
        <f>IF(AR179="","",IF($Z$3="text",VLOOKUP('Assigned, unpublished Codes'!AR179,[0]!Qualifier,COLUMN(G179)-4,FALSE),AR179))</f>
        <v/>
      </c>
      <c r="H179" s="187" t="str">
        <f>IF(AS179="","",IF($Z$3="text",VLOOKUP('Assigned, unpublished Codes'!AS179,[0]!Qualifier,COLUMN(H179)-4,FALSE),AS179))</f>
        <v/>
      </c>
      <c r="I179" s="187" t="str">
        <f>IF(AT179="","",IF($Z$3="text",VLOOKUP('Assigned, unpublished Codes'!AT179,[0]!Qualifier,COLUMN(I179)-4,FALSE),AT179))</f>
        <v/>
      </c>
      <c r="J179" s="187" t="str">
        <f>IF(AU179="","",IF($Z$3="text",VLOOKUP('Assigned, unpublished Codes'!AU179,[0]!Qualifier,COLUMN(J179)-4,FALSE),AU179))</f>
        <v/>
      </c>
      <c r="K179" s="187" t="str">
        <f>IF(AV179="","",IF($Z$3="text",VLOOKUP('Assigned, unpublished Codes'!AV179,[0]!Qualifier,COLUMN(K179)-4,FALSE),AV179))</f>
        <v/>
      </c>
      <c r="L179" s="187" t="str">
        <f>IF(AW179="","",IF($Z$3="text",VLOOKUP('Assigned, unpublished Codes'!AW179,[0]!Qualifier,COLUMN(L179)-4,FALSE),AW179))</f>
        <v/>
      </c>
      <c r="M179" s="187" t="str">
        <f>IF(AX179="","",IF($Z$3="text",VLOOKUP('Assigned, unpublished Codes'!AX179,[0]!Qualifier,COLUMN(M179)-4,FALSE),AX179))</f>
        <v/>
      </c>
      <c r="N179" s="187" t="str">
        <f>IF(AY179="","",IF($Z$3="text",VLOOKUP('Assigned, unpublished Codes'!AY179,[0]!Qualifier,COLUMN(N179)-4,FALSE),AY179))</f>
        <v/>
      </c>
      <c r="O179" s="187" t="str">
        <f>IF(AZ179="","",IF($Z$3="text",VLOOKUP('Assigned, unpublished Codes'!AZ179,[0]!Qualifier,COLUMN(O179)-4,FALSE),AZ179))</f>
        <v/>
      </c>
      <c r="P179" s="187" t="str">
        <f>IF(BA179="","",IF($Z$3="text",VLOOKUP('Assigned, unpublished Codes'!BA179,[0]!Qualifier,COLUMN(P179)-4,FALSE),BA179))</f>
        <v/>
      </c>
      <c r="Q179" s="187" t="str">
        <f>IF(BB179="","",IF($Z$3="text",VLOOKUP('Assigned, unpublished Codes'!BB179,[0]!Qualifier,COLUMN(Q179)-4,FALSE),BB179))</f>
        <v/>
      </c>
      <c r="R179" s="187" t="str">
        <f>IF(BC179="","",IF($Z$3="text",VLOOKUP('Assigned, unpublished Codes'!BC179,[0]!Qualifier,COLUMN(R179)-4,FALSE),BC179))</f>
        <v/>
      </c>
      <c r="S179" s="187" t="str">
        <f>IF(BD179="","",IF($Z$3="text",VLOOKUP('Assigned, unpublished Codes'!BD179,[0]!Qualifier,COLUMN(S179)-4,FALSE),BD179))</f>
        <v/>
      </c>
      <c r="T179" s="187" t="str">
        <f>IF(BE179="","",IF($Z$3="text",VLOOKUP('Assigned, unpublished Codes'!BE179,[0]!Qualifier,COLUMN(T179)-4,FALSE),BE179))</f>
        <v/>
      </c>
      <c r="U179" s="187" t="str">
        <f>IF(BF179="","",IF($Z$3="text",VLOOKUP('Assigned, unpublished Codes'!BF179,[0]!Qualifier,COLUMN(U179)-4,FALSE),BF179))</f>
        <v/>
      </c>
      <c r="V179" s="526" t="str">
        <f>IF(BG179="","",IF($Z$3="text",VLOOKUP('Assigned, unpublished Codes'!BG179,[0]!Qualifier,COLUMN(V179)-4,FALSE),BG179))</f>
        <v/>
      </c>
      <c r="W179" s="187" t="str">
        <f>IF(BH179="","",IF($Z$3="text",VLOOKUP('Assigned, unpublished Codes'!BH179,[0]!Qualifier,COLUMN(W179)-4,FALSE),BH179))</f>
        <v/>
      </c>
      <c r="X179" s="187" t="str">
        <f>IF(BI179="","",IF($Z$3="text",VLOOKUP('Assigned, unpublished Codes'!BI179,[0]!Qualifier,COLUMN(X179)-4,FALSE),BI179))</f>
        <v/>
      </c>
      <c r="Y179" s="456" t="str">
        <f t="shared" si="201"/>
        <v/>
      </c>
      <c r="Z179" s="15"/>
      <c r="AA179" s="376"/>
      <c r="AE179" s="23"/>
      <c r="AF179" s="67" t="str">
        <f>IF(AD179="","",IF(LEFT(AD179,9)="neue Spez",IF(ISERROR(VLOOKUP(AE179,'Codes published on the homepage'!$Z$26:$Z$805,1,FALSE)),"OK","PC Falsch"),"Falsch"))</f>
        <v/>
      </c>
      <c r="AG179" s="24"/>
      <c r="AH179" s="25"/>
      <c r="AI179" s="19" t="str">
        <f>IF(AG179="","",VLOOKUP(AG179,'Codes published on the homepage'!AnfoEintr,2,FALSE))</f>
        <v/>
      </c>
      <c r="AQ179" s="14"/>
      <c r="AR179" s="14"/>
      <c r="AS179" s="14"/>
      <c r="AT179" s="14"/>
      <c r="AU179" s="14"/>
      <c r="AV179" s="14"/>
      <c r="AW179" s="14"/>
      <c r="AX179" s="14"/>
      <c r="AY179" s="14"/>
      <c r="AZ179" s="14"/>
      <c r="BA179" s="14"/>
      <c r="BB179" s="14"/>
      <c r="BC179" s="14"/>
      <c r="BD179" s="14"/>
      <c r="BE179" s="14"/>
      <c r="BF179" s="14"/>
      <c r="BG179" s="14"/>
      <c r="BH179" s="14"/>
      <c r="BI179" s="14"/>
      <c r="BJ179" s="13"/>
    </row>
    <row r="180" spans="1:62" x14ac:dyDescent="0.3">
      <c r="A180" s="51"/>
      <c r="B180" s="13"/>
      <c r="C180" s="15"/>
      <c r="D180" s="15"/>
      <c r="E180" s="15"/>
      <c r="F180" s="14"/>
      <c r="G180" s="187" t="str">
        <f>IF(AR180="","",IF($Z$3="text",VLOOKUP('Assigned, unpublished Codes'!AR180,[0]!Qualifier,COLUMN(G180)-4,FALSE),AR180))</f>
        <v/>
      </c>
      <c r="H180" s="187" t="str">
        <f>IF(AS180="","",IF($Z$3="text",VLOOKUP('Assigned, unpublished Codes'!AS180,[0]!Qualifier,COLUMN(H180)-4,FALSE),AS180))</f>
        <v/>
      </c>
      <c r="I180" s="187" t="str">
        <f>IF(AT180="","",IF($Z$3="text",VLOOKUP('Assigned, unpublished Codes'!AT180,[0]!Qualifier,COLUMN(I180)-4,FALSE),AT180))</f>
        <v/>
      </c>
      <c r="J180" s="187" t="str">
        <f>IF(AU180="","",IF($Z$3="text",VLOOKUP('Assigned, unpublished Codes'!AU180,[0]!Qualifier,COLUMN(J180)-4,FALSE),AU180))</f>
        <v/>
      </c>
      <c r="K180" s="187" t="str">
        <f>IF(AV180="","",IF($Z$3="text",VLOOKUP('Assigned, unpublished Codes'!AV180,[0]!Qualifier,COLUMN(K180)-4,FALSE),AV180))</f>
        <v/>
      </c>
      <c r="L180" s="187" t="str">
        <f>IF(AW180="","",IF($Z$3="text",VLOOKUP('Assigned, unpublished Codes'!AW180,[0]!Qualifier,COLUMN(L180)-4,FALSE),AW180))</f>
        <v/>
      </c>
      <c r="M180" s="187" t="str">
        <f>IF(AX180="","",IF($Z$3="text",VLOOKUP('Assigned, unpublished Codes'!AX180,[0]!Qualifier,COLUMN(M180)-4,FALSE),AX180))</f>
        <v/>
      </c>
      <c r="N180" s="187" t="str">
        <f>IF(AY180="","",IF($Z$3="text",VLOOKUP('Assigned, unpublished Codes'!AY180,[0]!Qualifier,COLUMN(N180)-4,FALSE),AY180))</f>
        <v/>
      </c>
      <c r="O180" s="187" t="str">
        <f>IF(AZ180="","",IF($Z$3="text",VLOOKUP('Assigned, unpublished Codes'!AZ180,[0]!Qualifier,COLUMN(O180)-4,FALSE),AZ180))</f>
        <v/>
      </c>
      <c r="P180" s="187" t="str">
        <f>IF(BA180="","",IF($Z$3="text",VLOOKUP('Assigned, unpublished Codes'!BA180,[0]!Qualifier,COLUMN(P180)-4,FALSE),BA180))</f>
        <v/>
      </c>
      <c r="Q180" s="187" t="str">
        <f>IF(BB180="","",IF($Z$3="text",VLOOKUP('Assigned, unpublished Codes'!BB180,[0]!Qualifier,COLUMN(Q180)-4,FALSE),BB180))</f>
        <v/>
      </c>
      <c r="R180" s="187" t="str">
        <f>IF(BC180="","",IF($Z$3="text",VLOOKUP('Assigned, unpublished Codes'!BC180,[0]!Qualifier,COLUMN(R180)-4,FALSE),BC180))</f>
        <v/>
      </c>
      <c r="S180" s="187" t="str">
        <f>IF(BD180="","",IF($Z$3="text",VLOOKUP('Assigned, unpublished Codes'!BD180,[0]!Qualifier,COLUMN(S180)-4,FALSE),BD180))</f>
        <v/>
      </c>
      <c r="T180" s="187" t="str">
        <f>IF(BE180="","",IF($Z$3="text",VLOOKUP('Assigned, unpublished Codes'!BE180,[0]!Qualifier,COLUMN(T180)-4,FALSE),BE180))</f>
        <v/>
      </c>
      <c r="U180" s="187" t="str">
        <f>IF(BF180="","",IF($Z$3="text",VLOOKUP('Assigned, unpublished Codes'!BF180,[0]!Qualifier,COLUMN(U180)-4,FALSE),BF180))</f>
        <v/>
      </c>
      <c r="V180" s="526" t="str">
        <f>IF(BG180="","",IF($Z$3="text",VLOOKUP('Assigned, unpublished Codes'!BG180,[0]!Qualifier,COLUMN(V180)-4,FALSE),BG180))</f>
        <v/>
      </c>
      <c r="W180" s="187" t="str">
        <f>IF(BH180="","",IF($Z$3="text",VLOOKUP('Assigned, unpublished Codes'!BH180,[0]!Qualifier,COLUMN(W180)-4,FALSE),BH180))</f>
        <v/>
      </c>
      <c r="X180" s="187" t="str">
        <f>IF(BI180="","",IF($Z$3="text",VLOOKUP('Assigned, unpublished Codes'!BI180,[0]!Qualifier,COLUMN(X180)-4,FALSE),BI180))</f>
        <v/>
      </c>
      <c r="Y180" s="456" t="str">
        <f t="shared" si="201"/>
        <v/>
      </c>
      <c r="Z180" s="15"/>
      <c r="AA180" s="376"/>
      <c r="AE180" s="23"/>
      <c r="AF180" s="67" t="str">
        <f>IF(AD180="","",IF(LEFT(AD180,9)="neue Spez",IF(ISERROR(VLOOKUP(AE180,'Codes published on the homepage'!$Z$26:$Z$805,1,FALSE)),"OK","PC Falsch"),"Falsch"))</f>
        <v/>
      </c>
      <c r="AG180" s="24"/>
      <c r="AH180" s="25"/>
      <c r="AI180" s="19" t="str">
        <f>IF(AG180="","",VLOOKUP(AG180,'Codes published on the homepage'!AnfoEintr,2,FALSE))</f>
        <v/>
      </c>
      <c r="AQ180" s="14"/>
      <c r="AR180" s="14"/>
      <c r="AS180" s="14"/>
      <c r="AT180" s="14"/>
      <c r="AU180" s="14"/>
      <c r="AV180" s="14"/>
      <c r="AW180" s="14"/>
      <c r="AX180" s="14"/>
      <c r="AY180" s="14"/>
      <c r="AZ180" s="14"/>
      <c r="BA180" s="14"/>
      <c r="BB180" s="14"/>
      <c r="BC180" s="14"/>
      <c r="BD180" s="14"/>
      <c r="BE180" s="14"/>
      <c r="BF180" s="14"/>
      <c r="BG180" s="14"/>
      <c r="BH180" s="14"/>
      <c r="BI180" s="14"/>
      <c r="BJ180" s="13"/>
    </row>
    <row r="181" spans="1:62" x14ac:dyDescent="0.3">
      <c r="A181" s="51"/>
      <c r="B181" s="13"/>
      <c r="C181" s="15"/>
      <c r="D181" s="15"/>
      <c r="E181" s="15"/>
      <c r="F181" s="14"/>
      <c r="G181" s="187" t="str">
        <f>IF(AR181="","",IF($Z$3="text",VLOOKUP('Assigned, unpublished Codes'!AR181,[0]!Qualifier,COLUMN(G181)-4,FALSE),AR181))</f>
        <v/>
      </c>
      <c r="H181" s="187" t="str">
        <f>IF(AS181="","",IF($Z$3="text",VLOOKUP('Assigned, unpublished Codes'!AS181,[0]!Qualifier,COLUMN(H181)-4,FALSE),AS181))</f>
        <v/>
      </c>
      <c r="I181" s="187" t="str">
        <f>IF(AT181="","",IF($Z$3="text",VLOOKUP('Assigned, unpublished Codes'!AT181,[0]!Qualifier,COLUMN(I181)-4,FALSE),AT181))</f>
        <v/>
      </c>
      <c r="J181" s="187" t="str">
        <f>IF(AU181="","",IF($Z$3="text",VLOOKUP('Assigned, unpublished Codes'!AU181,[0]!Qualifier,COLUMN(J181)-4,FALSE),AU181))</f>
        <v/>
      </c>
      <c r="K181" s="187" t="str">
        <f>IF(AV181="","",IF($Z$3="text",VLOOKUP('Assigned, unpublished Codes'!AV181,[0]!Qualifier,COLUMN(K181)-4,FALSE),AV181))</f>
        <v/>
      </c>
      <c r="L181" s="187" t="str">
        <f>IF(AW181="","",IF($Z$3="text",VLOOKUP('Assigned, unpublished Codes'!AW181,[0]!Qualifier,COLUMN(L181)-4,FALSE),AW181))</f>
        <v/>
      </c>
      <c r="M181" s="187" t="str">
        <f>IF(AX181="","",IF($Z$3="text",VLOOKUP('Assigned, unpublished Codes'!AX181,[0]!Qualifier,COLUMN(M181)-4,FALSE),AX181))</f>
        <v/>
      </c>
      <c r="N181" s="187" t="str">
        <f>IF(AY181="","",IF($Z$3="text",VLOOKUP('Assigned, unpublished Codes'!AY181,[0]!Qualifier,COLUMN(N181)-4,FALSE),AY181))</f>
        <v/>
      </c>
      <c r="O181" s="187" t="str">
        <f>IF(AZ181="","",IF($Z$3="text",VLOOKUP('Assigned, unpublished Codes'!AZ181,[0]!Qualifier,COLUMN(O181)-4,FALSE),AZ181))</f>
        <v/>
      </c>
      <c r="P181" s="187" t="str">
        <f>IF(BA181="","",IF($Z$3="text",VLOOKUP('Assigned, unpublished Codes'!BA181,[0]!Qualifier,COLUMN(P181)-4,FALSE),BA181))</f>
        <v/>
      </c>
      <c r="Q181" s="187" t="str">
        <f>IF(BB181="","",IF($Z$3="text",VLOOKUP('Assigned, unpublished Codes'!BB181,[0]!Qualifier,COLUMN(Q181)-4,FALSE),BB181))</f>
        <v/>
      </c>
      <c r="R181" s="187" t="str">
        <f>IF(BC181="","",IF($Z$3="text",VLOOKUP('Assigned, unpublished Codes'!BC181,[0]!Qualifier,COLUMN(R181)-4,FALSE),BC181))</f>
        <v/>
      </c>
      <c r="S181" s="187" t="str">
        <f>IF(BD181="","",IF($Z$3="text",VLOOKUP('Assigned, unpublished Codes'!BD181,[0]!Qualifier,COLUMN(S181)-4,FALSE),BD181))</f>
        <v/>
      </c>
      <c r="T181" s="187" t="str">
        <f>IF(BE181="","",IF($Z$3="text",VLOOKUP('Assigned, unpublished Codes'!BE181,[0]!Qualifier,COLUMN(T181)-4,FALSE),BE181))</f>
        <v/>
      </c>
      <c r="U181" s="187" t="str">
        <f>IF(BF181="","",IF($Z$3="text",VLOOKUP('Assigned, unpublished Codes'!BF181,[0]!Qualifier,COLUMN(U181)-4,FALSE),BF181))</f>
        <v/>
      </c>
      <c r="V181" s="526" t="str">
        <f>IF(BG181="","",IF($Z$3="text",VLOOKUP('Assigned, unpublished Codes'!BG181,[0]!Qualifier,COLUMN(V181)-4,FALSE),BG181))</f>
        <v/>
      </c>
      <c r="W181" s="187" t="str">
        <f>IF(BH181="","",IF($Z$3="text",VLOOKUP('Assigned, unpublished Codes'!BH181,[0]!Qualifier,COLUMN(W181)-4,FALSE),BH181))</f>
        <v/>
      </c>
      <c r="X181" s="187" t="str">
        <f>IF(BI181="","",IF($Z$3="text",VLOOKUP('Assigned, unpublished Codes'!BI181,[0]!Qualifier,COLUMN(X181)-4,FALSE),BI181))</f>
        <v/>
      </c>
      <c r="Y181" s="456" t="str">
        <f t="shared" si="201"/>
        <v/>
      </c>
      <c r="Z181" s="15"/>
      <c r="AA181" s="376"/>
      <c r="AE181" s="23"/>
      <c r="AF181" s="67" t="str">
        <f>IF(AD181="","",IF(LEFT(AD181,9)="neue Spez",IF(ISERROR(VLOOKUP(AE181,'Codes published on the homepage'!$Z$26:$Z$805,1,FALSE)),"OK","PC Falsch"),"Falsch"))</f>
        <v/>
      </c>
      <c r="AG181" s="24"/>
      <c r="AH181" s="25"/>
      <c r="AI181" s="19" t="str">
        <f>IF(AG181="","",VLOOKUP(AG181,'Codes published on the homepage'!AnfoEintr,2,FALSE))</f>
        <v/>
      </c>
      <c r="AQ181" s="14"/>
      <c r="AR181" s="14"/>
      <c r="AS181" s="14"/>
      <c r="AT181" s="14"/>
      <c r="AU181" s="14"/>
      <c r="AV181" s="14"/>
      <c r="AW181" s="14"/>
      <c r="AX181" s="14"/>
      <c r="AY181" s="14"/>
      <c r="AZ181" s="14"/>
      <c r="BA181" s="14"/>
      <c r="BB181" s="14"/>
      <c r="BC181" s="14"/>
      <c r="BD181" s="14"/>
      <c r="BE181" s="14"/>
      <c r="BF181" s="14"/>
      <c r="BG181" s="14"/>
      <c r="BH181" s="14"/>
      <c r="BI181" s="14"/>
      <c r="BJ181" s="13"/>
    </row>
    <row r="182" spans="1:62" x14ac:dyDescent="0.3">
      <c r="A182" s="51"/>
      <c r="B182" s="13"/>
      <c r="C182" s="15"/>
      <c r="D182" s="15"/>
      <c r="E182" s="15"/>
      <c r="F182" s="14"/>
      <c r="G182" s="187" t="str">
        <f>IF(AR182="","",IF($Z$3="text",VLOOKUP('Assigned, unpublished Codes'!AR182,[0]!Qualifier,COLUMN(G182)-4,FALSE),AR182))</f>
        <v/>
      </c>
      <c r="H182" s="187" t="str">
        <f>IF(AS182="","",IF($Z$3="text",VLOOKUP('Assigned, unpublished Codes'!AS182,[0]!Qualifier,COLUMN(H182)-4,FALSE),AS182))</f>
        <v/>
      </c>
      <c r="I182" s="187" t="str">
        <f>IF(AT182="","",IF($Z$3="text",VLOOKUP('Assigned, unpublished Codes'!AT182,[0]!Qualifier,COLUMN(I182)-4,FALSE),AT182))</f>
        <v/>
      </c>
      <c r="J182" s="187" t="str">
        <f>IF(AU182="","",IF($Z$3="text",VLOOKUP('Assigned, unpublished Codes'!AU182,[0]!Qualifier,COLUMN(J182)-4,FALSE),AU182))</f>
        <v/>
      </c>
      <c r="K182" s="187" t="str">
        <f>IF(AV182="","",IF($Z$3="text",VLOOKUP('Assigned, unpublished Codes'!AV182,[0]!Qualifier,COLUMN(K182)-4,FALSE),AV182))</f>
        <v/>
      </c>
      <c r="L182" s="187" t="str">
        <f>IF(AW182="","",IF($Z$3="text",VLOOKUP('Assigned, unpublished Codes'!AW182,[0]!Qualifier,COLUMN(L182)-4,FALSE),AW182))</f>
        <v/>
      </c>
      <c r="M182" s="187" t="str">
        <f>IF(AX182="","",IF($Z$3="text",VLOOKUP('Assigned, unpublished Codes'!AX182,[0]!Qualifier,COLUMN(M182)-4,FALSE),AX182))</f>
        <v/>
      </c>
      <c r="N182" s="187" t="str">
        <f>IF(AY182="","",IF($Z$3="text",VLOOKUP('Assigned, unpublished Codes'!AY182,[0]!Qualifier,COLUMN(N182)-4,FALSE),AY182))</f>
        <v/>
      </c>
      <c r="O182" s="187" t="str">
        <f>IF(AZ182="","",IF($Z$3="text",VLOOKUP('Assigned, unpublished Codes'!AZ182,[0]!Qualifier,COLUMN(O182)-4,FALSE),AZ182))</f>
        <v/>
      </c>
      <c r="P182" s="187" t="str">
        <f>IF(BA182="","",IF($Z$3="text",VLOOKUP('Assigned, unpublished Codes'!BA182,[0]!Qualifier,COLUMN(P182)-4,FALSE),BA182))</f>
        <v/>
      </c>
      <c r="Q182" s="187" t="str">
        <f>IF(BB182="","",IF($Z$3="text",VLOOKUP('Assigned, unpublished Codes'!BB182,[0]!Qualifier,COLUMN(Q182)-4,FALSE),BB182))</f>
        <v/>
      </c>
      <c r="R182" s="187" t="str">
        <f>IF(BC182="","",IF($Z$3="text",VLOOKUP('Assigned, unpublished Codes'!BC182,[0]!Qualifier,COLUMN(R182)-4,FALSE),BC182))</f>
        <v/>
      </c>
      <c r="S182" s="187" t="str">
        <f>IF(BD182="","",IF($Z$3="text",VLOOKUP('Assigned, unpublished Codes'!BD182,[0]!Qualifier,COLUMN(S182)-4,FALSE),BD182))</f>
        <v/>
      </c>
      <c r="T182" s="187" t="str">
        <f>IF(BE182="","",IF($Z$3="text",VLOOKUP('Assigned, unpublished Codes'!BE182,[0]!Qualifier,COLUMN(T182)-4,FALSE),BE182))</f>
        <v/>
      </c>
      <c r="U182" s="187" t="str">
        <f>IF(BF182="","",IF($Z$3="text",VLOOKUP('Assigned, unpublished Codes'!BF182,[0]!Qualifier,COLUMN(U182)-4,FALSE),BF182))</f>
        <v/>
      </c>
      <c r="V182" s="526" t="str">
        <f>IF(BG182="","",IF($Z$3="text",VLOOKUP('Assigned, unpublished Codes'!BG182,[0]!Qualifier,COLUMN(V182)-4,FALSE),BG182))</f>
        <v/>
      </c>
      <c r="W182" s="187" t="str">
        <f>IF(BH182="","",IF($Z$3="text",VLOOKUP('Assigned, unpublished Codes'!BH182,[0]!Qualifier,COLUMN(W182)-4,FALSE),BH182))</f>
        <v/>
      </c>
      <c r="X182" s="187" t="str">
        <f>IF(BI182="","",IF($Z$3="text",VLOOKUP('Assigned, unpublished Codes'!BI182,[0]!Qualifier,COLUMN(X182)-4,FALSE),BI182))</f>
        <v/>
      </c>
      <c r="Y182" s="456" t="str">
        <f t="shared" ref="Y182:Y188" si="203">IF(BJ182="","",BJ182)</f>
        <v/>
      </c>
      <c r="Z182" s="15"/>
      <c r="AA182" s="376"/>
      <c r="AE182" s="23"/>
      <c r="AF182" s="67" t="str">
        <f>IF(AD182="","",IF(LEFT(AD182,9)="neue Spez",IF(ISERROR(VLOOKUP(AE182,'Codes published on the homepage'!$Z$26:$Z$805,1,FALSE)),"OK","PC Falsch"),"Falsch"))</f>
        <v/>
      </c>
      <c r="AG182" s="24"/>
      <c r="AH182" s="25"/>
      <c r="AI182" s="19" t="str">
        <f>IF(AG182="","",VLOOKUP(AG182,'Codes published on the homepage'!AnfoEintr,2,FALSE))</f>
        <v/>
      </c>
      <c r="AQ182" s="14"/>
      <c r="AR182" s="14"/>
      <c r="AS182" s="14"/>
      <c r="AT182" s="14"/>
      <c r="AU182" s="14"/>
      <c r="AV182" s="14"/>
      <c r="AW182" s="14"/>
      <c r="AX182" s="14"/>
      <c r="AY182" s="14"/>
      <c r="AZ182" s="14"/>
      <c r="BA182" s="14"/>
      <c r="BB182" s="14"/>
      <c r="BC182" s="14"/>
      <c r="BD182" s="14"/>
      <c r="BE182" s="14"/>
      <c r="BF182" s="14"/>
      <c r="BG182" s="14"/>
      <c r="BH182" s="14"/>
      <c r="BI182" s="14"/>
      <c r="BJ182" s="13"/>
    </row>
    <row r="183" spans="1:62" x14ac:dyDescent="0.3">
      <c r="A183" s="51"/>
      <c r="B183" s="13"/>
      <c r="C183" s="15"/>
      <c r="D183" s="15"/>
      <c r="E183" s="15"/>
      <c r="F183" s="14"/>
      <c r="G183" s="187" t="str">
        <f>IF(AR183="","",IF($Z$3="text",VLOOKUP('Assigned, unpublished Codes'!AR183,[0]!Qualifier,COLUMN(G183)-4,FALSE),AR183))</f>
        <v/>
      </c>
      <c r="H183" s="187" t="str">
        <f>IF(AS183="","",IF($Z$3="text",VLOOKUP('Assigned, unpublished Codes'!AS183,[0]!Qualifier,COLUMN(H183)-4,FALSE),AS183))</f>
        <v/>
      </c>
      <c r="I183" s="187" t="str">
        <f>IF(AT183="","",IF($Z$3="text",VLOOKUP('Assigned, unpublished Codes'!AT183,[0]!Qualifier,COLUMN(I183)-4,FALSE),AT183))</f>
        <v/>
      </c>
      <c r="J183" s="187" t="str">
        <f>IF(AU183="","",IF($Z$3="text",VLOOKUP('Assigned, unpublished Codes'!AU183,[0]!Qualifier,COLUMN(J183)-4,FALSE),AU183))</f>
        <v/>
      </c>
      <c r="K183" s="187" t="str">
        <f>IF(AV183="","",IF($Z$3="text",VLOOKUP('Assigned, unpublished Codes'!AV183,[0]!Qualifier,COLUMN(K183)-4,FALSE),AV183))</f>
        <v/>
      </c>
      <c r="L183" s="187" t="str">
        <f>IF(AW183="","",IF($Z$3="text",VLOOKUP('Assigned, unpublished Codes'!AW183,[0]!Qualifier,COLUMN(L183)-4,FALSE),AW183))</f>
        <v/>
      </c>
      <c r="M183" s="187" t="str">
        <f>IF(AX183="","",IF($Z$3="text",VLOOKUP('Assigned, unpublished Codes'!AX183,[0]!Qualifier,COLUMN(M183)-4,FALSE),AX183))</f>
        <v/>
      </c>
      <c r="N183" s="187" t="str">
        <f>IF(AY183="","",IF($Z$3="text",VLOOKUP('Assigned, unpublished Codes'!AY183,[0]!Qualifier,COLUMN(N183)-4,FALSE),AY183))</f>
        <v/>
      </c>
      <c r="O183" s="187" t="str">
        <f>IF(AZ183="","",IF($Z$3="text",VLOOKUP('Assigned, unpublished Codes'!AZ183,[0]!Qualifier,COLUMN(O183)-4,FALSE),AZ183))</f>
        <v/>
      </c>
      <c r="P183" s="187" t="str">
        <f>IF(BA183="","",IF($Z$3="text",VLOOKUP('Assigned, unpublished Codes'!BA183,[0]!Qualifier,COLUMN(P183)-4,FALSE),BA183))</f>
        <v/>
      </c>
      <c r="Q183" s="187" t="str">
        <f>IF(BB183="","",IF($Z$3="text",VLOOKUP('Assigned, unpublished Codes'!BB183,[0]!Qualifier,COLUMN(Q183)-4,FALSE),BB183))</f>
        <v/>
      </c>
      <c r="R183" s="187" t="str">
        <f>IF(BC183="","",IF($Z$3="text",VLOOKUP('Assigned, unpublished Codes'!BC183,[0]!Qualifier,COLUMN(R183)-4,FALSE),BC183))</f>
        <v/>
      </c>
      <c r="S183" s="187" t="str">
        <f>IF(BD183="","",IF($Z$3="text",VLOOKUP('Assigned, unpublished Codes'!BD183,[0]!Qualifier,COLUMN(S183)-4,FALSE),BD183))</f>
        <v/>
      </c>
      <c r="T183" s="187" t="str">
        <f>IF(BE183="","",IF($Z$3="text",VLOOKUP('Assigned, unpublished Codes'!BE183,[0]!Qualifier,COLUMN(T183)-4,FALSE),BE183))</f>
        <v/>
      </c>
      <c r="U183" s="187" t="str">
        <f>IF(BF183="","",IF($Z$3="text",VLOOKUP('Assigned, unpublished Codes'!BF183,[0]!Qualifier,COLUMN(U183)-4,FALSE),BF183))</f>
        <v/>
      </c>
      <c r="V183" s="526" t="str">
        <f>IF(BG183="","",IF($Z$3="text",VLOOKUP('Assigned, unpublished Codes'!BG183,[0]!Qualifier,COLUMN(V183)-4,FALSE),BG183))</f>
        <v/>
      </c>
      <c r="W183" s="187" t="str">
        <f>IF(BH183="","",IF($Z$3="text",VLOOKUP('Assigned, unpublished Codes'!BH183,[0]!Qualifier,COLUMN(W183)-4,FALSE),BH183))</f>
        <v/>
      </c>
      <c r="X183" s="187" t="str">
        <f>IF(BI183="","",IF($Z$3="text",VLOOKUP('Assigned, unpublished Codes'!BI183,[0]!Qualifier,COLUMN(X183)-4,FALSE),BI183))</f>
        <v/>
      </c>
      <c r="Y183" s="456" t="str">
        <f t="shared" si="203"/>
        <v/>
      </c>
      <c r="Z183" s="15"/>
      <c r="AA183" s="376"/>
      <c r="AE183" s="23"/>
      <c r="AF183" s="67" t="str">
        <f>IF(AD183="","",IF(LEFT(AD183,9)="neue Spez",IF(ISERROR(VLOOKUP(AE183,'Codes published on the homepage'!$Z$26:$Z$805,1,FALSE)),"OK","PC Falsch"),"Falsch"))</f>
        <v/>
      </c>
      <c r="AG183" s="24"/>
      <c r="AH183" s="25"/>
      <c r="AI183" s="19" t="str">
        <f>IF(AG183="","",VLOOKUP(AG183,'Codes published on the homepage'!AnfoEintr,2,FALSE))</f>
        <v/>
      </c>
      <c r="AQ183" s="14"/>
      <c r="AR183" s="14"/>
      <c r="AS183" s="14"/>
      <c r="AT183" s="14"/>
      <c r="AU183" s="14"/>
      <c r="AV183" s="14"/>
      <c r="AW183" s="14"/>
      <c r="AX183" s="14"/>
      <c r="AY183" s="14"/>
      <c r="AZ183" s="14"/>
      <c r="BA183" s="14"/>
      <c r="BB183" s="14"/>
      <c r="BC183" s="14"/>
      <c r="BD183" s="14"/>
      <c r="BE183" s="14"/>
      <c r="BF183" s="14"/>
      <c r="BG183" s="14"/>
      <c r="BH183" s="14"/>
      <c r="BI183" s="14"/>
      <c r="BJ183" s="13"/>
    </row>
    <row r="184" spans="1:62" x14ac:dyDescent="0.3">
      <c r="A184" s="51"/>
      <c r="B184" s="13"/>
      <c r="C184" s="15"/>
      <c r="D184" s="15"/>
      <c r="E184" s="15"/>
      <c r="F184" s="14"/>
      <c r="G184" s="187" t="str">
        <f>IF(AR184="","",IF($Z$3="text",VLOOKUP('Assigned, unpublished Codes'!AR184,[0]!Qualifier,COLUMN(G184)-4,FALSE),AR184))</f>
        <v/>
      </c>
      <c r="H184" s="187" t="str">
        <f>IF(AS184="","",IF($Z$3="text",VLOOKUP('Assigned, unpublished Codes'!AS184,[0]!Qualifier,COLUMN(H184)-4,FALSE),AS184))</f>
        <v/>
      </c>
      <c r="I184" s="187" t="str">
        <f>IF(AT184="","",IF($Z$3="text",VLOOKUP('Assigned, unpublished Codes'!AT184,[0]!Qualifier,COLUMN(I184)-4,FALSE),AT184))</f>
        <v/>
      </c>
      <c r="J184" s="187" t="str">
        <f>IF(AU184="","",IF($Z$3="text",VLOOKUP('Assigned, unpublished Codes'!AU184,[0]!Qualifier,COLUMN(J184)-4,FALSE),AU184))</f>
        <v/>
      </c>
      <c r="K184" s="187" t="str">
        <f>IF(AV184="","",IF($Z$3="text",VLOOKUP('Assigned, unpublished Codes'!AV184,[0]!Qualifier,COLUMN(K184)-4,FALSE),AV184))</f>
        <v/>
      </c>
      <c r="L184" s="187" t="str">
        <f>IF(AW184="","",IF($Z$3="text",VLOOKUP('Assigned, unpublished Codes'!AW184,[0]!Qualifier,COLUMN(L184)-4,FALSE),AW184))</f>
        <v/>
      </c>
      <c r="M184" s="187" t="str">
        <f>IF(AX184="","",IF($Z$3="text",VLOOKUP('Assigned, unpublished Codes'!AX184,[0]!Qualifier,COLUMN(M184)-4,FALSE),AX184))</f>
        <v/>
      </c>
      <c r="N184" s="187" t="str">
        <f>IF(AY184="","",IF($Z$3="text",VLOOKUP('Assigned, unpublished Codes'!AY184,[0]!Qualifier,COLUMN(N184)-4,FALSE),AY184))</f>
        <v/>
      </c>
      <c r="O184" s="187" t="str">
        <f>IF(AZ184="","",IF($Z$3="text",VLOOKUP('Assigned, unpublished Codes'!AZ184,[0]!Qualifier,COLUMN(O184)-4,FALSE),AZ184))</f>
        <v/>
      </c>
      <c r="P184" s="187" t="str">
        <f>IF(BA184="","",IF($Z$3="text",VLOOKUP('Assigned, unpublished Codes'!BA184,[0]!Qualifier,COLUMN(P184)-4,FALSE),BA184))</f>
        <v/>
      </c>
      <c r="Q184" s="187" t="str">
        <f>IF(BB184="","",IF($Z$3="text",VLOOKUP('Assigned, unpublished Codes'!BB184,[0]!Qualifier,COLUMN(Q184)-4,FALSE),BB184))</f>
        <v/>
      </c>
      <c r="R184" s="187" t="str">
        <f>IF(BC184="","",IF($Z$3="text",VLOOKUP('Assigned, unpublished Codes'!BC184,[0]!Qualifier,COLUMN(R184)-4,FALSE),BC184))</f>
        <v/>
      </c>
      <c r="S184" s="187" t="str">
        <f>IF(BD184="","",IF($Z$3="text",VLOOKUP('Assigned, unpublished Codes'!BD184,[0]!Qualifier,COLUMN(S184)-4,FALSE),BD184))</f>
        <v/>
      </c>
      <c r="T184" s="187" t="str">
        <f>IF(BE184="","",IF($Z$3="text",VLOOKUP('Assigned, unpublished Codes'!BE184,[0]!Qualifier,COLUMN(T184)-4,FALSE),BE184))</f>
        <v/>
      </c>
      <c r="U184" s="187" t="str">
        <f>IF(BF184="","",IF($Z$3="text",VLOOKUP('Assigned, unpublished Codes'!BF184,[0]!Qualifier,COLUMN(U184)-4,FALSE),BF184))</f>
        <v/>
      </c>
      <c r="V184" s="526" t="str">
        <f>IF(BG184="","",IF($Z$3="text",VLOOKUP('Assigned, unpublished Codes'!BG184,[0]!Qualifier,COLUMN(V184)-4,FALSE),BG184))</f>
        <v/>
      </c>
      <c r="W184" s="187" t="str">
        <f>IF(BH184="","",IF($Z$3="text",VLOOKUP('Assigned, unpublished Codes'!BH184,[0]!Qualifier,COLUMN(W184)-4,FALSE),BH184))</f>
        <v/>
      </c>
      <c r="X184" s="187" t="str">
        <f>IF(BI184="","",IF($Z$3="text",VLOOKUP('Assigned, unpublished Codes'!BI184,[0]!Qualifier,COLUMN(X184)-4,FALSE),BI184))</f>
        <v/>
      </c>
      <c r="Y184" s="456" t="str">
        <f t="shared" si="203"/>
        <v/>
      </c>
      <c r="Z184" s="15"/>
      <c r="AA184" s="376"/>
      <c r="AE184" s="23"/>
      <c r="AF184" s="67" t="str">
        <f>IF(AD184="","",IF(LEFT(AD184,9)="neue Spez",IF(ISERROR(VLOOKUP(AE184,'Codes published on the homepage'!$Z$26:$Z$805,1,FALSE)),"OK","PC Falsch"),"Falsch"))</f>
        <v/>
      </c>
      <c r="AG184" s="24"/>
      <c r="AH184" s="25"/>
      <c r="AI184" s="19" t="str">
        <f>IF(AG184="","",VLOOKUP(AG184,'Codes published on the homepage'!AnfoEintr,2,FALSE))</f>
        <v/>
      </c>
      <c r="AQ184" s="14"/>
      <c r="AR184" s="14"/>
      <c r="AS184" s="14"/>
      <c r="AT184" s="14"/>
      <c r="AU184" s="14"/>
      <c r="AV184" s="14"/>
      <c r="AW184" s="14"/>
      <c r="AX184" s="14"/>
      <c r="AY184" s="14"/>
      <c r="AZ184" s="14"/>
      <c r="BA184" s="14"/>
      <c r="BB184" s="14"/>
      <c r="BC184" s="14"/>
      <c r="BD184" s="14"/>
      <c r="BE184" s="14"/>
      <c r="BF184" s="14"/>
      <c r="BG184" s="14"/>
      <c r="BH184" s="14"/>
      <c r="BI184" s="14"/>
      <c r="BJ184" s="13"/>
    </row>
    <row r="185" spans="1:62" x14ac:dyDescent="0.3">
      <c r="A185" s="51"/>
      <c r="B185" s="13"/>
      <c r="C185" s="15"/>
      <c r="D185" s="15"/>
      <c r="E185" s="15"/>
      <c r="F185" s="14"/>
      <c r="G185" s="187" t="str">
        <f>IF(AR185="","",IF($Z$3="text",VLOOKUP('Assigned, unpublished Codes'!AR185,[0]!Qualifier,COLUMN(G185)-4,FALSE),AR185))</f>
        <v/>
      </c>
      <c r="H185" s="187" t="str">
        <f>IF(AS185="","",IF($Z$3="text",VLOOKUP('Assigned, unpublished Codes'!AS185,[0]!Qualifier,COLUMN(H185)-4,FALSE),AS185))</f>
        <v/>
      </c>
      <c r="I185" s="187" t="str">
        <f>IF(AT185="","",IF($Z$3="text",VLOOKUP('Assigned, unpublished Codes'!AT185,[0]!Qualifier,COLUMN(I185)-4,FALSE),AT185))</f>
        <v/>
      </c>
      <c r="J185" s="187" t="str">
        <f>IF(AU185="","",IF($Z$3="text",VLOOKUP('Assigned, unpublished Codes'!AU185,[0]!Qualifier,COLUMN(J185)-4,FALSE),AU185))</f>
        <v/>
      </c>
      <c r="K185" s="187" t="str">
        <f>IF(AV185="","",IF($Z$3="text",VLOOKUP('Assigned, unpublished Codes'!AV185,[0]!Qualifier,COLUMN(K185)-4,FALSE),AV185))</f>
        <v/>
      </c>
      <c r="L185" s="187" t="str">
        <f>IF(AW185="","",IF($Z$3="text",VLOOKUP('Assigned, unpublished Codes'!AW185,[0]!Qualifier,COLUMN(L185)-4,FALSE),AW185))</f>
        <v/>
      </c>
      <c r="M185" s="187" t="str">
        <f>IF(AX185="","",IF($Z$3="text",VLOOKUP('Assigned, unpublished Codes'!AX185,[0]!Qualifier,COLUMN(M185)-4,FALSE),AX185))</f>
        <v/>
      </c>
      <c r="N185" s="187" t="str">
        <f>IF(AY185="","",IF($Z$3="text",VLOOKUP('Assigned, unpublished Codes'!AY185,[0]!Qualifier,COLUMN(N185)-4,FALSE),AY185))</f>
        <v/>
      </c>
      <c r="O185" s="187" t="str">
        <f>IF(AZ185="","",IF($Z$3="text",VLOOKUP('Assigned, unpublished Codes'!AZ185,[0]!Qualifier,COLUMN(O185)-4,FALSE),AZ185))</f>
        <v/>
      </c>
      <c r="P185" s="187" t="str">
        <f>IF(BA185="","",IF($Z$3="text",VLOOKUP('Assigned, unpublished Codes'!BA185,[0]!Qualifier,COLUMN(P185)-4,FALSE),BA185))</f>
        <v/>
      </c>
      <c r="Q185" s="187" t="str">
        <f>IF(BB185="","",IF($Z$3="text",VLOOKUP('Assigned, unpublished Codes'!BB185,[0]!Qualifier,COLUMN(Q185)-4,FALSE),BB185))</f>
        <v/>
      </c>
      <c r="R185" s="187" t="str">
        <f>IF(BC185="","",IF($Z$3="text",VLOOKUP('Assigned, unpublished Codes'!BC185,[0]!Qualifier,COLUMN(R185)-4,FALSE),BC185))</f>
        <v/>
      </c>
      <c r="S185" s="187" t="str">
        <f>IF(BD185="","",IF($Z$3="text",VLOOKUP('Assigned, unpublished Codes'!BD185,[0]!Qualifier,COLUMN(S185)-4,FALSE),BD185))</f>
        <v/>
      </c>
      <c r="T185" s="187" t="str">
        <f>IF(BE185="","",IF($Z$3="text",VLOOKUP('Assigned, unpublished Codes'!BE185,[0]!Qualifier,COLUMN(T185)-4,FALSE),BE185))</f>
        <v/>
      </c>
      <c r="U185" s="187" t="str">
        <f>IF(BF185="","",IF($Z$3="text",VLOOKUP('Assigned, unpublished Codes'!BF185,[0]!Qualifier,COLUMN(U185)-4,FALSE),BF185))</f>
        <v/>
      </c>
      <c r="V185" s="526" t="str">
        <f>IF(BG185="","",IF($Z$3="text",VLOOKUP('Assigned, unpublished Codes'!BG185,[0]!Qualifier,COLUMN(V185)-4,FALSE),BG185))</f>
        <v/>
      </c>
      <c r="W185" s="187" t="str">
        <f>IF(BH185="","",IF($Z$3="text",VLOOKUP('Assigned, unpublished Codes'!BH185,[0]!Qualifier,COLUMN(W185)-4,FALSE),BH185))</f>
        <v/>
      </c>
      <c r="X185" s="187" t="str">
        <f>IF(BI185="","",IF($Z$3="text",VLOOKUP('Assigned, unpublished Codes'!BI185,[0]!Qualifier,COLUMN(X185)-4,FALSE),BI185))</f>
        <v/>
      </c>
      <c r="Y185" s="456" t="str">
        <f t="shared" si="203"/>
        <v/>
      </c>
      <c r="Z185" s="15"/>
      <c r="AA185" s="376"/>
      <c r="AE185" s="23"/>
      <c r="AF185" s="67" t="str">
        <f>IF(AD185="","",IF(LEFT(AD185,9)="neue Spez",IF(ISERROR(VLOOKUP(AE185,'Codes published on the homepage'!$Z$26:$Z$805,1,FALSE)),"OK","PC Falsch"),"Falsch"))</f>
        <v/>
      </c>
      <c r="AG185" s="24"/>
      <c r="AH185" s="25"/>
      <c r="AI185" s="19" t="str">
        <f>IF(AG185="","",VLOOKUP(AG185,'Codes published on the homepage'!AnfoEintr,2,FALSE))</f>
        <v/>
      </c>
      <c r="AQ185" s="14"/>
      <c r="AR185" s="14"/>
      <c r="AS185" s="14"/>
      <c r="AT185" s="14"/>
      <c r="AU185" s="14"/>
      <c r="AV185" s="14"/>
      <c r="AW185" s="14"/>
      <c r="AX185" s="14"/>
      <c r="AY185" s="14"/>
      <c r="AZ185" s="14"/>
      <c r="BA185" s="14"/>
      <c r="BB185" s="14"/>
      <c r="BC185" s="14"/>
      <c r="BD185" s="14"/>
      <c r="BE185" s="14"/>
      <c r="BF185" s="14"/>
      <c r="BG185" s="14"/>
      <c r="BH185" s="14"/>
      <c r="BI185" s="14"/>
      <c r="BJ185" s="13"/>
    </row>
    <row r="186" spans="1:62" x14ac:dyDescent="0.3">
      <c r="A186" s="51"/>
      <c r="B186" s="13"/>
      <c r="C186" s="15"/>
      <c r="D186" s="15"/>
      <c r="E186" s="15"/>
      <c r="F186" s="14"/>
      <c r="G186" s="187" t="str">
        <f>IF(AR186="","",IF($Z$3="text",VLOOKUP('Assigned, unpublished Codes'!AR186,[0]!Qualifier,COLUMN(G186)-4,FALSE),AR186))</f>
        <v/>
      </c>
      <c r="H186" s="187" t="str">
        <f>IF(AS186="","",IF($Z$3="text",VLOOKUP('Assigned, unpublished Codes'!AS186,[0]!Qualifier,COLUMN(H186)-4,FALSE),AS186))</f>
        <v/>
      </c>
      <c r="I186" s="187" t="str">
        <f>IF(AT186="","",IF($Z$3="text",VLOOKUP('Assigned, unpublished Codes'!AT186,[0]!Qualifier,COLUMN(I186)-4,FALSE),AT186))</f>
        <v/>
      </c>
      <c r="J186" s="187" t="str">
        <f>IF(AU186="","",IF($Z$3="text",VLOOKUP('Assigned, unpublished Codes'!AU186,[0]!Qualifier,COLUMN(J186)-4,FALSE),AU186))</f>
        <v/>
      </c>
      <c r="K186" s="187" t="str">
        <f>IF(AV186="","",IF($Z$3="text",VLOOKUP('Assigned, unpublished Codes'!AV186,[0]!Qualifier,COLUMN(K186)-4,FALSE),AV186))</f>
        <v/>
      </c>
      <c r="L186" s="187" t="str">
        <f>IF(AW186="","",IF($Z$3="text",VLOOKUP('Assigned, unpublished Codes'!AW186,[0]!Qualifier,COLUMN(L186)-4,FALSE),AW186))</f>
        <v/>
      </c>
      <c r="M186" s="187" t="str">
        <f>IF(AX186="","",IF($Z$3="text",VLOOKUP('Assigned, unpublished Codes'!AX186,[0]!Qualifier,COLUMN(M186)-4,FALSE),AX186))</f>
        <v/>
      </c>
      <c r="N186" s="187" t="str">
        <f>IF(AY186="","",IF($Z$3="text",VLOOKUP('Assigned, unpublished Codes'!AY186,[0]!Qualifier,COLUMN(N186)-4,FALSE),AY186))</f>
        <v/>
      </c>
      <c r="O186" s="187" t="str">
        <f>IF(AZ186="","",IF($Z$3="text",VLOOKUP('Assigned, unpublished Codes'!AZ186,[0]!Qualifier,COLUMN(O186)-4,FALSE),AZ186))</f>
        <v/>
      </c>
      <c r="P186" s="187" t="str">
        <f>IF(BA186="","",IF($Z$3="text",VLOOKUP('Assigned, unpublished Codes'!BA186,[0]!Qualifier,COLUMN(P186)-4,FALSE),BA186))</f>
        <v/>
      </c>
      <c r="Q186" s="187" t="str">
        <f>IF(BB186="","",IF($Z$3="text",VLOOKUP('Assigned, unpublished Codes'!BB186,[0]!Qualifier,COLUMN(Q186)-4,FALSE),BB186))</f>
        <v/>
      </c>
      <c r="R186" s="187" t="str">
        <f>IF(BC186="","",IF($Z$3="text",VLOOKUP('Assigned, unpublished Codes'!BC186,[0]!Qualifier,COLUMN(R186)-4,FALSE),BC186))</f>
        <v/>
      </c>
      <c r="S186" s="187" t="str">
        <f>IF(BD186="","",IF($Z$3="text",VLOOKUP('Assigned, unpublished Codes'!BD186,[0]!Qualifier,COLUMN(S186)-4,FALSE),BD186))</f>
        <v/>
      </c>
      <c r="T186" s="187" t="str">
        <f>IF(BE186="","",IF($Z$3="text",VLOOKUP('Assigned, unpublished Codes'!BE186,[0]!Qualifier,COLUMN(T186)-4,FALSE),BE186))</f>
        <v/>
      </c>
      <c r="U186" s="187" t="str">
        <f>IF(BF186="","",IF($Z$3="text",VLOOKUP('Assigned, unpublished Codes'!BF186,[0]!Qualifier,COLUMN(U186)-4,FALSE),BF186))</f>
        <v/>
      </c>
      <c r="V186" s="526" t="str">
        <f>IF(BG186="","",IF($Z$3="text",VLOOKUP('Assigned, unpublished Codes'!BG186,[0]!Qualifier,COLUMN(V186)-4,FALSE),BG186))</f>
        <v/>
      </c>
      <c r="W186" s="187" t="str">
        <f>IF(BH186="","",IF($Z$3="text",VLOOKUP('Assigned, unpublished Codes'!BH186,[0]!Qualifier,COLUMN(W186)-4,FALSE),BH186))</f>
        <v/>
      </c>
      <c r="X186" s="187" t="str">
        <f>IF(BI186="","",IF($Z$3="text",VLOOKUP('Assigned, unpublished Codes'!BI186,[0]!Qualifier,COLUMN(X186)-4,FALSE),BI186))</f>
        <v/>
      </c>
      <c r="Y186" s="456" t="str">
        <f t="shared" si="203"/>
        <v/>
      </c>
      <c r="Z186" s="15"/>
      <c r="AA186" s="376"/>
      <c r="AE186" s="23"/>
      <c r="AF186" s="67" t="str">
        <f>IF(AD186="","",IF(LEFT(AD186,9)="neue Spez",IF(ISERROR(VLOOKUP(AE186,'Codes published on the homepage'!$Z$26:$Z$805,1,FALSE)),"OK","PC Falsch"),"Falsch"))</f>
        <v/>
      </c>
      <c r="AG186" s="24"/>
      <c r="AH186" s="25"/>
      <c r="AI186" s="19" t="str">
        <f>IF(AG186="","",VLOOKUP(AG186,'Codes published on the homepage'!AnfoEintr,2,FALSE))</f>
        <v/>
      </c>
      <c r="AQ186" s="14"/>
      <c r="AR186" s="14"/>
      <c r="AS186" s="14"/>
      <c r="AT186" s="14"/>
      <c r="AU186" s="14"/>
      <c r="AV186" s="14"/>
      <c r="AW186" s="14"/>
      <c r="AX186" s="14"/>
      <c r="AY186" s="14"/>
      <c r="AZ186" s="14"/>
      <c r="BA186" s="14"/>
      <c r="BB186" s="14"/>
      <c r="BC186" s="14"/>
      <c r="BD186" s="14"/>
      <c r="BE186" s="14"/>
      <c r="BF186" s="14"/>
      <c r="BG186" s="14"/>
      <c r="BH186" s="14"/>
      <c r="BI186" s="14"/>
      <c r="BJ186" s="13"/>
    </row>
    <row r="187" spans="1:62" x14ac:dyDescent="0.3">
      <c r="A187" s="51"/>
      <c r="B187" s="13"/>
      <c r="C187" s="15"/>
      <c r="D187" s="15"/>
      <c r="E187" s="15"/>
      <c r="F187" s="14"/>
      <c r="G187" s="187" t="str">
        <f>IF(AR187="","",IF($Z$3="text",VLOOKUP('Assigned, unpublished Codes'!AR187,[0]!Qualifier,COLUMN(G187)-4,FALSE),AR187))</f>
        <v/>
      </c>
      <c r="H187" s="187" t="str">
        <f>IF(AS187="","",IF($Z$3="text",VLOOKUP('Assigned, unpublished Codes'!AS187,[0]!Qualifier,COLUMN(H187)-4,FALSE),AS187))</f>
        <v/>
      </c>
      <c r="I187" s="187" t="str">
        <f>IF(AT187="","",IF($Z$3="text",VLOOKUP('Assigned, unpublished Codes'!AT187,[0]!Qualifier,COLUMN(I187)-4,FALSE),AT187))</f>
        <v/>
      </c>
      <c r="J187" s="187" t="str">
        <f>IF(AU187="","",IF($Z$3="text",VLOOKUP('Assigned, unpublished Codes'!AU187,[0]!Qualifier,COLUMN(J187)-4,FALSE),AU187))</f>
        <v/>
      </c>
      <c r="K187" s="187" t="str">
        <f>IF(AV187="","",IF($Z$3="text",VLOOKUP('Assigned, unpublished Codes'!AV187,[0]!Qualifier,COLUMN(K187)-4,FALSE),AV187))</f>
        <v/>
      </c>
      <c r="L187" s="187" t="str">
        <f>IF(AW187="","",IF($Z$3="text",VLOOKUP('Assigned, unpublished Codes'!AW187,[0]!Qualifier,COLUMN(L187)-4,FALSE),AW187))</f>
        <v/>
      </c>
      <c r="M187" s="187" t="str">
        <f>IF(AX187="","",IF($Z$3="text",VLOOKUP('Assigned, unpublished Codes'!AX187,[0]!Qualifier,COLUMN(M187)-4,FALSE),AX187))</f>
        <v/>
      </c>
      <c r="N187" s="187" t="str">
        <f>IF(AY187="","",IF($Z$3="text",VLOOKUP('Assigned, unpublished Codes'!AY187,[0]!Qualifier,COLUMN(N187)-4,FALSE),AY187))</f>
        <v/>
      </c>
      <c r="O187" s="187" t="str">
        <f>IF(AZ187="","",IF($Z$3="text",VLOOKUP('Assigned, unpublished Codes'!AZ187,[0]!Qualifier,COLUMN(O187)-4,FALSE),AZ187))</f>
        <v/>
      </c>
      <c r="P187" s="187" t="str">
        <f>IF(BA187="","",IF($Z$3="text",VLOOKUP('Assigned, unpublished Codes'!BA187,[0]!Qualifier,COLUMN(P187)-4,FALSE),BA187))</f>
        <v/>
      </c>
      <c r="Q187" s="187" t="str">
        <f>IF(BB187="","",IF($Z$3="text",VLOOKUP('Assigned, unpublished Codes'!BB187,[0]!Qualifier,COLUMN(Q187)-4,FALSE),BB187))</f>
        <v/>
      </c>
      <c r="R187" s="187" t="str">
        <f>IF(BC187="","",IF($Z$3="text",VLOOKUP('Assigned, unpublished Codes'!BC187,[0]!Qualifier,COLUMN(R187)-4,FALSE),BC187))</f>
        <v/>
      </c>
      <c r="S187" s="187" t="str">
        <f>IF(BD187="","",IF($Z$3="text",VLOOKUP('Assigned, unpublished Codes'!BD187,[0]!Qualifier,COLUMN(S187)-4,FALSE),BD187))</f>
        <v/>
      </c>
      <c r="T187" s="187" t="str">
        <f>IF(BE187="","",IF($Z$3="text",VLOOKUP('Assigned, unpublished Codes'!BE187,[0]!Qualifier,COLUMN(T187)-4,FALSE),BE187))</f>
        <v/>
      </c>
      <c r="U187" s="187" t="str">
        <f>IF(BF187="","",IF($Z$3="text",VLOOKUP('Assigned, unpublished Codes'!BF187,[0]!Qualifier,COLUMN(U187)-4,FALSE),BF187))</f>
        <v/>
      </c>
      <c r="V187" s="526" t="str">
        <f>IF(BG187="","",IF($Z$3="text",VLOOKUP('Assigned, unpublished Codes'!BG187,[0]!Qualifier,COLUMN(V187)-4,FALSE),BG187))</f>
        <v/>
      </c>
      <c r="W187" s="187" t="str">
        <f>IF(BH187="","",IF($Z$3="text",VLOOKUP('Assigned, unpublished Codes'!BH187,[0]!Qualifier,COLUMN(W187)-4,FALSE),BH187))</f>
        <v/>
      </c>
      <c r="X187" s="187" t="str">
        <f>IF(BI187="","",IF($Z$3="text",VLOOKUP('Assigned, unpublished Codes'!BI187,[0]!Qualifier,COLUMN(X187)-4,FALSE),BI187))</f>
        <v/>
      </c>
      <c r="Y187" s="456" t="str">
        <f t="shared" si="203"/>
        <v/>
      </c>
      <c r="Z187" s="15"/>
      <c r="AA187" s="376"/>
      <c r="AE187" s="23"/>
      <c r="AF187" s="67" t="str">
        <f>IF(AD187="","",IF(LEFT(AD187,9)="neue Spez",IF(ISERROR(VLOOKUP(AE187,'Codes published on the homepage'!$Z$26:$Z$805,1,FALSE)),"OK","PC Falsch"),"Falsch"))</f>
        <v/>
      </c>
      <c r="AG187" s="24"/>
      <c r="AH187" s="25"/>
      <c r="AI187" s="19" t="str">
        <f>IF(AG187="","",VLOOKUP(AG187,'Codes published on the homepage'!AnfoEintr,2,FALSE))</f>
        <v/>
      </c>
      <c r="AQ187" s="14"/>
      <c r="AR187" s="14"/>
      <c r="AS187" s="14"/>
      <c r="AT187" s="14"/>
      <c r="AU187" s="14"/>
      <c r="AV187" s="14"/>
      <c r="AW187" s="14"/>
      <c r="AX187" s="14"/>
      <c r="AY187" s="14"/>
      <c r="AZ187" s="14"/>
      <c r="BA187" s="14"/>
      <c r="BB187" s="14"/>
      <c r="BC187" s="14"/>
      <c r="BD187" s="14"/>
      <c r="BE187" s="14"/>
      <c r="BF187" s="14"/>
      <c r="BG187" s="14"/>
      <c r="BH187" s="14"/>
      <c r="BI187" s="14"/>
      <c r="BJ187" s="13"/>
    </row>
    <row r="188" spans="1:62" x14ac:dyDescent="0.3">
      <c r="A188" s="51"/>
      <c r="B188" s="13"/>
      <c r="C188" s="15"/>
      <c r="D188" s="15"/>
      <c r="E188" s="15"/>
      <c r="F188" s="14"/>
      <c r="G188" s="187" t="str">
        <f>IF(AR188="","",IF($Z$3="text",VLOOKUP('Assigned, unpublished Codes'!AR188,[0]!Qualifier,COLUMN(G188)-4,FALSE),AR188))</f>
        <v/>
      </c>
      <c r="H188" s="187" t="str">
        <f>IF(AS188="","",IF($Z$3="text",VLOOKUP('Assigned, unpublished Codes'!AS188,[0]!Qualifier,COLUMN(H188)-4,FALSE),AS188))</f>
        <v/>
      </c>
      <c r="I188" s="187" t="str">
        <f>IF(AT188="","",IF($Z$3="text",VLOOKUP('Assigned, unpublished Codes'!AT188,[0]!Qualifier,COLUMN(I188)-4,FALSE),AT188))</f>
        <v/>
      </c>
      <c r="J188" s="187" t="str">
        <f>IF(AU188="","",IF($Z$3="text",VLOOKUP('Assigned, unpublished Codes'!AU188,[0]!Qualifier,COLUMN(J188)-4,FALSE),AU188))</f>
        <v/>
      </c>
      <c r="K188" s="187" t="str">
        <f>IF(AV188="","",IF($Z$3="text",VLOOKUP('Assigned, unpublished Codes'!AV188,[0]!Qualifier,COLUMN(K188)-4,FALSE),AV188))</f>
        <v/>
      </c>
      <c r="L188" s="187" t="str">
        <f>IF(AW188="","",IF($Z$3="text",VLOOKUP('Assigned, unpublished Codes'!AW188,[0]!Qualifier,COLUMN(L188)-4,FALSE),AW188))</f>
        <v/>
      </c>
      <c r="M188" s="187" t="str">
        <f>IF(AX188="","",IF($Z$3="text",VLOOKUP('Assigned, unpublished Codes'!AX188,[0]!Qualifier,COLUMN(M188)-4,FALSE),AX188))</f>
        <v/>
      </c>
      <c r="N188" s="187" t="str">
        <f>IF(AY188="","",IF($Z$3="text",VLOOKUP('Assigned, unpublished Codes'!AY188,[0]!Qualifier,COLUMN(N188)-4,FALSE),AY188))</f>
        <v/>
      </c>
      <c r="O188" s="187" t="str">
        <f>IF(AZ188="","",IF($Z$3="text",VLOOKUP('Assigned, unpublished Codes'!AZ188,[0]!Qualifier,COLUMN(O188)-4,FALSE),AZ188))</f>
        <v/>
      </c>
      <c r="P188" s="187" t="str">
        <f>IF(BA188="","",IF($Z$3="text",VLOOKUP('Assigned, unpublished Codes'!BA188,[0]!Qualifier,COLUMN(P188)-4,FALSE),BA188))</f>
        <v/>
      </c>
      <c r="Q188" s="187" t="str">
        <f>IF(BB188="","",IF($Z$3="text",VLOOKUP('Assigned, unpublished Codes'!BB188,[0]!Qualifier,COLUMN(Q188)-4,FALSE),BB188))</f>
        <v/>
      </c>
      <c r="R188" s="187" t="str">
        <f>IF(BC188="","",IF($Z$3="text",VLOOKUP('Assigned, unpublished Codes'!BC188,[0]!Qualifier,COLUMN(R188)-4,FALSE),BC188))</f>
        <v/>
      </c>
      <c r="S188" s="187" t="str">
        <f>IF(BD188="","",IF($Z$3="text",VLOOKUP('Assigned, unpublished Codes'!BD188,[0]!Qualifier,COLUMN(S188)-4,FALSE),BD188))</f>
        <v/>
      </c>
      <c r="T188" s="187" t="str">
        <f>IF(BE188="","",IF($Z$3="text",VLOOKUP('Assigned, unpublished Codes'!BE188,[0]!Qualifier,COLUMN(T188)-4,FALSE),BE188))</f>
        <v/>
      </c>
      <c r="U188" s="187" t="str">
        <f>IF(BF188="","",IF($Z$3="text",VLOOKUP('Assigned, unpublished Codes'!BF188,[0]!Qualifier,COLUMN(U188)-4,FALSE),BF188))</f>
        <v/>
      </c>
      <c r="V188" s="526" t="str">
        <f>IF(BG188="","",IF($Z$3="text",VLOOKUP('Assigned, unpublished Codes'!BG188,[0]!Qualifier,COLUMN(V188)-4,FALSE),BG188))</f>
        <v/>
      </c>
      <c r="W188" s="187" t="str">
        <f>IF(BH188="","",IF($Z$3="text",VLOOKUP('Assigned, unpublished Codes'!BH188,[0]!Qualifier,COLUMN(W188)-4,FALSE),BH188))</f>
        <v/>
      </c>
      <c r="X188" s="187" t="str">
        <f>IF(BI188="","",IF($Z$3="text",VLOOKUP('Assigned, unpublished Codes'!BI188,[0]!Qualifier,COLUMN(X188)-4,FALSE),BI188))</f>
        <v/>
      </c>
      <c r="Y188" s="456" t="str">
        <f t="shared" si="203"/>
        <v/>
      </c>
      <c r="Z188" s="15"/>
      <c r="AA188" s="376"/>
      <c r="AE188" s="23"/>
      <c r="AF188" s="67"/>
      <c r="AG188" s="24"/>
      <c r="AH188" s="25"/>
      <c r="AI188" s="19" t="str">
        <f>IF(AG188="","",VLOOKUP(AG188,'Codes published on the homepage'!AnfoEintr,2,FALSE))</f>
        <v/>
      </c>
      <c r="AQ188" s="14"/>
      <c r="AR188" s="14"/>
      <c r="AS188" s="14"/>
      <c r="AT188" s="14"/>
      <c r="AU188" s="14"/>
      <c r="AV188" s="14"/>
      <c r="AW188" s="14"/>
      <c r="AX188" s="14"/>
      <c r="AY188" s="14"/>
      <c r="AZ188" s="14"/>
      <c r="BA188" s="14"/>
      <c r="BB188" s="14"/>
      <c r="BC188" s="14"/>
      <c r="BD188" s="14"/>
      <c r="BE188" s="14"/>
      <c r="BF188" s="14"/>
      <c r="BG188" s="14"/>
      <c r="BH188" s="14"/>
      <c r="BI188" s="14"/>
      <c r="BJ188" s="13"/>
    </row>
    <row r="189" spans="1:62" s="336" customFormat="1" x14ac:dyDescent="0.3">
      <c r="A189" s="327"/>
      <c r="B189" s="328"/>
      <c r="C189" s="329"/>
      <c r="D189" s="329"/>
      <c r="E189" s="329"/>
      <c r="F189" s="330"/>
      <c r="G189" s="330"/>
      <c r="H189" s="330"/>
      <c r="I189" s="330"/>
      <c r="J189" s="330"/>
      <c r="K189" s="330"/>
      <c r="L189" s="330"/>
      <c r="M189" s="330"/>
      <c r="N189" s="330"/>
      <c r="O189" s="330"/>
      <c r="P189" s="330"/>
      <c r="Q189" s="330"/>
      <c r="R189" s="330"/>
      <c r="S189" s="330"/>
      <c r="T189" s="330"/>
      <c r="U189" s="330"/>
      <c r="V189" s="527"/>
      <c r="W189" s="330"/>
      <c r="X189" s="330"/>
      <c r="Y189" s="330"/>
      <c r="Z189" s="329"/>
      <c r="AA189" s="374"/>
      <c r="AB189" s="388"/>
      <c r="AC189" s="367"/>
      <c r="AD189" s="331"/>
      <c r="AE189" s="332"/>
      <c r="AF189" s="333"/>
      <c r="AG189" s="334"/>
      <c r="AH189" s="335"/>
      <c r="AI189" s="336" t="str">
        <f>IF(AG189="","",VLOOKUP(AG189,'Codes published on the homepage'!AnfoEintr,2,FALSE))</f>
        <v/>
      </c>
      <c r="AJ189" s="337"/>
      <c r="AM189" s="338"/>
      <c r="AN189" s="338"/>
      <c r="AO189" s="338"/>
      <c r="AP189" s="338"/>
      <c r="AQ189" s="330"/>
      <c r="AR189" s="330"/>
      <c r="AS189" s="330"/>
      <c r="AT189" s="330"/>
      <c r="AU189" s="330"/>
      <c r="AV189" s="330"/>
      <c r="AW189" s="330"/>
      <c r="AX189" s="330"/>
      <c r="AY189" s="330"/>
      <c r="AZ189" s="330"/>
      <c r="BA189" s="330"/>
      <c r="BB189" s="330"/>
      <c r="BC189" s="330"/>
      <c r="BD189" s="330"/>
      <c r="BE189" s="330"/>
      <c r="BF189" s="330"/>
      <c r="BG189" s="330"/>
      <c r="BH189" s="330"/>
      <c r="BI189" s="330"/>
      <c r="BJ189" s="328"/>
    </row>
    <row r="190" spans="1:62" x14ac:dyDescent="0.3">
      <c r="A190" s="51"/>
      <c r="B190" s="13"/>
      <c r="C190" s="15"/>
      <c r="D190" s="15"/>
      <c r="E190" s="15"/>
      <c r="F190" s="14"/>
      <c r="G190" s="14"/>
      <c r="H190" s="14"/>
      <c r="I190" s="14"/>
      <c r="J190" s="14"/>
      <c r="K190" s="14"/>
      <c r="L190" s="14"/>
      <c r="M190" s="14"/>
      <c r="N190" s="14"/>
      <c r="O190" s="14"/>
      <c r="P190" s="14"/>
      <c r="Q190" s="14"/>
      <c r="R190" s="14"/>
      <c r="S190" s="14"/>
      <c r="T190" s="14"/>
      <c r="U190" s="14"/>
      <c r="V190" s="528"/>
      <c r="W190" s="14"/>
      <c r="X190" s="14"/>
      <c r="Y190" s="14"/>
      <c r="Z190" s="15"/>
      <c r="AE190" s="28"/>
      <c r="AF190" s="68"/>
      <c r="AG190" s="19"/>
      <c r="AH190" s="28"/>
      <c r="AI190" s="19" t="str">
        <f>IF(AG190="","",VLOOKUP(AG190,'Codes published on the homepage'!AnfoEintr,2,FALSE))</f>
        <v/>
      </c>
      <c r="AQ190" s="14"/>
      <c r="AR190" s="14"/>
      <c r="AS190" s="14"/>
      <c r="AT190" s="14"/>
      <c r="AU190" s="14"/>
      <c r="AV190" s="14"/>
      <c r="AW190" s="14"/>
      <c r="AX190" s="14"/>
      <c r="AY190" s="14"/>
      <c r="AZ190" s="14"/>
      <c r="BA190" s="14"/>
      <c r="BB190" s="14"/>
      <c r="BC190" s="14"/>
      <c r="BD190" s="14"/>
      <c r="BE190" s="14"/>
      <c r="BF190" s="14"/>
      <c r="BG190" s="14"/>
      <c r="BH190" s="14"/>
      <c r="BI190" s="14"/>
      <c r="BJ190" s="13"/>
    </row>
    <row r="191" spans="1:62" x14ac:dyDescent="0.3">
      <c r="A191" s="51"/>
      <c r="B191" s="13"/>
      <c r="C191" s="15"/>
      <c r="D191" s="15"/>
      <c r="E191" s="15"/>
      <c r="F191" s="14"/>
      <c r="G191" s="14"/>
      <c r="H191" s="14"/>
      <c r="I191" s="14"/>
      <c r="J191" s="14"/>
      <c r="K191" s="14"/>
      <c r="L191" s="14"/>
      <c r="M191" s="14"/>
      <c r="N191" s="14"/>
      <c r="O191" s="14"/>
      <c r="P191" s="14"/>
      <c r="Q191" s="14"/>
      <c r="R191" s="14"/>
      <c r="S191" s="14"/>
      <c r="T191" s="14"/>
      <c r="U191" s="14"/>
      <c r="V191" s="528"/>
      <c r="W191" s="14"/>
      <c r="X191" s="14"/>
      <c r="Y191" s="14"/>
      <c r="Z191" s="15"/>
      <c r="AD191" s="20"/>
      <c r="AE191" s="28"/>
      <c r="AF191" s="68"/>
      <c r="AH191" s="28"/>
      <c r="AI191" s="19" t="str">
        <f>IF(AG191="","",VLOOKUP(AG191,'Codes published on the homepage'!AnfoEintr,2,FALSE))</f>
        <v/>
      </c>
      <c r="AQ191" s="14"/>
      <c r="AR191" s="14"/>
      <c r="AS191" s="14"/>
      <c r="AT191" s="14"/>
      <c r="AU191" s="14"/>
      <c r="AV191" s="14"/>
      <c r="AW191" s="14"/>
      <c r="AX191" s="14"/>
      <c r="AY191" s="14"/>
      <c r="AZ191" s="14"/>
      <c r="BA191" s="14"/>
      <c r="BB191" s="14"/>
      <c r="BC191" s="14"/>
      <c r="BD191" s="14"/>
      <c r="BE191" s="14"/>
      <c r="BF191" s="14"/>
      <c r="BG191" s="14"/>
      <c r="BH191" s="14"/>
      <c r="BI191" s="14"/>
      <c r="BJ191" s="13"/>
    </row>
    <row r="192" spans="1:62" x14ac:dyDescent="0.3">
      <c r="A192" s="51"/>
      <c r="B192" s="13"/>
      <c r="C192" s="15"/>
      <c r="D192" s="15"/>
      <c r="E192" s="15"/>
      <c r="F192" s="14"/>
      <c r="G192" s="14"/>
      <c r="H192" s="14"/>
      <c r="I192" s="14"/>
      <c r="J192" s="14"/>
      <c r="K192" s="14"/>
      <c r="L192" s="14"/>
      <c r="M192" s="14"/>
      <c r="N192" s="14"/>
      <c r="O192" s="14"/>
      <c r="P192" s="14"/>
      <c r="Q192" s="14"/>
      <c r="R192" s="14"/>
      <c r="S192" s="14"/>
      <c r="T192" s="14"/>
      <c r="U192" s="14"/>
      <c r="V192" s="528"/>
      <c r="W192" s="14"/>
      <c r="X192" s="14"/>
      <c r="Y192" s="14"/>
      <c r="Z192" s="15"/>
      <c r="AD192" s="20"/>
      <c r="AE192" s="28"/>
      <c r="AF192" s="68"/>
      <c r="AH192" s="28"/>
      <c r="AI192" s="19" t="str">
        <f>IF(AG192="","",VLOOKUP(AG192,'Codes published on the homepage'!AnfoEintr,2,FALSE))</f>
        <v/>
      </c>
      <c r="AQ192" s="14"/>
      <c r="AR192" s="14"/>
      <c r="AS192" s="14"/>
      <c r="AT192" s="14"/>
      <c r="AU192" s="14"/>
      <c r="AV192" s="14"/>
      <c r="AW192" s="14"/>
      <c r="AX192" s="14"/>
      <c r="AY192" s="14"/>
      <c r="AZ192" s="14"/>
      <c r="BA192" s="14"/>
      <c r="BB192" s="14"/>
      <c r="BC192" s="14"/>
      <c r="BD192" s="14"/>
      <c r="BE192" s="14"/>
      <c r="BF192" s="14"/>
      <c r="BG192" s="14"/>
      <c r="BH192" s="14"/>
      <c r="BI192" s="14"/>
      <c r="BJ192" s="13"/>
    </row>
    <row r="193" spans="1:62" x14ac:dyDescent="0.3">
      <c r="A193" s="51"/>
      <c r="B193" s="13"/>
      <c r="C193" s="15"/>
      <c r="D193" s="15"/>
      <c r="E193" s="15"/>
      <c r="F193" s="14"/>
      <c r="G193" s="14"/>
      <c r="H193" s="14"/>
      <c r="I193" s="14"/>
      <c r="J193" s="14"/>
      <c r="K193" s="14"/>
      <c r="L193" s="14"/>
      <c r="M193" s="14"/>
      <c r="N193" s="14"/>
      <c r="O193" s="14"/>
      <c r="P193" s="14"/>
      <c r="Q193" s="14"/>
      <c r="R193" s="14"/>
      <c r="S193" s="14"/>
      <c r="T193" s="14"/>
      <c r="U193" s="14"/>
      <c r="V193" s="528"/>
      <c r="W193" s="14"/>
      <c r="X193" s="14"/>
      <c r="Y193" s="14"/>
      <c r="Z193" s="15"/>
      <c r="AE193" s="28"/>
      <c r="AF193" s="68"/>
      <c r="AH193" s="28"/>
      <c r="AI193" s="19" t="str">
        <f>IF(AG193="","",VLOOKUP(AG193,'Codes published on the homepage'!AnfoEintr,2,FALSE))</f>
        <v/>
      </c>
      <c r="AQ193" s="14"/>
      <c r="AR193" s="14"/>
      <c r="AS193" s="14"/>
      <c r="AT193" s="14"/>
      <c r="AU193" s="14"/>
      <c r="AV193" s="14"/>
      <c r="AW193" s="14"/>
      <c r="AX193" s="14"/>
      <c r="AY193" s="14"/>
      <c r="AZ193" s="14"/>
      <c r="BA193" s="14"/>
      <c r="BB193" s="14"/>
      <c r="BC193" s="14"/>
      <c r="BD193" s="14"/>
      <c r="BE193" s="14"/>
      <c r="BF193" s="14"/>
      <c r="BG193" s="14"/>
      <c r="BH193" s="14"/>
      <c r="BI193" s="14"/>
      <c r="BJ193" s="13"/>
    </row>
    <row r="194" spans="1:62" x14ac:dyDescent="0.3">
      <c r="A194" s="51"/>
      <c r="B194" s="13"/>
      <c r="C194" s="15"/>
      <c r="D194" s="15"/>
      <c r="E194" s="15"/>
      <c r="F194" s="14"/>
      <c r="G194" s="14"/>
      <c r="H194" s="14"/>
      <c r="I194" s="14"/>
      <c r="J194" s="14"/>
      <c r="K194" s="14"/>
      <c r="L194" s="14"/>
      <c r="M194" s="14"/>
      <c r="N194" s="14"/>
      <c r="O194" s="14"/>
      <c r="P194" s="14"/>
      <c r="Q194" s="14"/>
      <c r="R194" s="14"/>
      <c r="S194" s="14"/>
      <c r="T194" s="14"/>
      <c r="U194" s="14"/>
      <c r="V194" s="528"/>
      <c r="W194" s="14"/>
      <c r="X194" s="14"/>
      <c r="Y194" s="14"/>
      <c r="Z194" s="15"/>
      <c r="AE194" s="28"/>
      <c r="AF194" s="68"/>
      <c r="AH194" s="28"/>
      <c r="AI194" s="19" t="str">
        <f>IF(AG194="","",VLOOKUP(AG194,'Codes published on the homepage'!AnfoEintr,2,FALSE))</f>
        <v/>
      </c>
      <c r="AQ194" s="14"/>
      <c r="AR194" s="14"/>
      <c r="AS194" s="14"/>
      <c r="AT194" s="14"/>
      <c r="AU194" s="14"/>
      <c r="AV194" s="14"/>
      <c r="AW194" s="14"/>
      <c r="AX194" s="14"/>
      <c r="AY194" s="14"/>
      <c r="AZ194" s="14"/>
      <c r="BA194" s="14"/>
      <c r="BB194" s="14"/>
      <c r="BC194" s="14"/>
      <c r="BD194" s="14"/>
      <c r="BE194" s="14"/>
      <c r="BF194" s="14"/>
      <c r="BG194" s="14"/>
      <c r="BH194" s="14"/>
      <c r="BI194" s="14"/>
      <c r="BJ194" s="13"/>
    </row>
    <row r="195" spans="1:62" x14ac:dyDescent="0.3">
      <c r="A195" s="51"/>
      <c r="B195" s="13"/>
      <c r="C195" s="15"/>
      <c r="D195" s="15"/>
      <c r="E195" s="15"/>
      <c r="F195" s="14"/>
      <c r="G195" s="14"/>
      <c r="H195" s="14"/>
      <c r="I195" s="14"/>
      <c r="J195" s="14"/>
      <c r="K195" s="14"/>
      <c r="L195" s="14"/>
      <c r="M195" s="14"/>
      <c r="N195" s="14"/>
      <c r="O195" s="14"/>
      <c r="P195" s="14"/>
      <c r="Q195" s="14"/>
      <c r="R195" s="14"/>
      <c r="S195" s="14"/>
      <c r="T195" s="14"/>
      <c r="U195" s="14"/>
      <c r="V195" s="528"/>
      <c r="W195" s="14"/>
      <c r="X195" s="14"/>
      <c r="Y195" s="14"/>
      <c r="Z195" s="15"/>
      <c r="AE195" s="28"/>
      <c r="AF195" s="68"/>
      <c r="AH195" s="28"/>
      <c r="AI195" s="19" t="str">
        <f>IF(AG195="","",VLOOKUP(AG195,'Codes published on the homepage'!AnfoEintr,2,FALSE))</f>
        <v/>
      </c>
      <c r="AQ195" s="14"/>
      <c r="AR195" s="14"/>
      <c r="AS195" s="14"/>
      <c r="AT195" s="14"/>
      <c r="AU195" s="14"/>
      <c r="AV195" s="14"/>
      <c r="AW195" s="14"/>
      <c r="AX195" s="14"/>
      <c r="AY195" s="14"/>
      <c r="AZ195" s="14"/>
      <c r="BA195" s="14"/>
      <c r="BB195" s="14"/>
      <c r="BC195" s="14"/>
      <c r="BD195" s="14"/>
      <c r="BE195" s="14"/>
      <c r="BF195" s="14"/>
      <c r="BG195" s="14"/>
      <c r="BH195" s="14"/>
      <c r="BI195" s="14"/>
      <c r="BJ195" s="13"/>
    </row>
    <row r="196" spans="1:62" x14ac:dyDescent="0.3">
      <c r="A196" s="51"/>
      <c r="B196" s="13"/>
      <c r="C196" s="15"/>
      <c r="D196" s="15"/>
      <c r="E196" s="15"/>
      <c r="F196" s="14"/>
      <c r="G196" s="14"/>
      <c r="H196" s="14"/>
      <c r="I196" s="14"/>
      <c r="J196" s="14"/>
      <c r="K196" s="14"/>
      <c r="L196" s="14"/>
      <c r="M196" s="14"/>
      <c r="N196" s="14"/>
      <c r="O196" s="14"/>
      <c r="P196" s="14"/>
      <c r="Q196" s="14"/>
      <c r="R196" s="14"/>
      <c r="S196" s="14"/>
      <c r="T196" s="14"/>
      <c r="U196" s="14"/>
      <c r="V196" s="528"/>
      <c r="W196" s="14"/>
      <c r="X196" s="14"/>
      <c r="Y196" s="14"/>
      <c r="Z196" s="15"/>
      <c r="AE196" s="28"/>
      <c r="AF196" s="68"/>
      <c r="AH196" s="28"/>
      <c r="AI196" s="19" t="str">
        <f>IF(AG196="","",VLOOKUP(AG196,'Codes published on the homepage'!AnfoEintr,2,FALSE))</f>
        <v/>
      </c>
      <c r="AQ196" s="14"/>
      <c r="AR196" s="14"/>
      <c r="AS196" s="14"/>
      <c r="AT196" s="14"/>
      <c r="AU196" s="14"/>
      <c r="AV196" s="14"/>
      <c r="AW196" s="14"/>
      <c r="AX196" s="14"/>
      <c r="AY196" s="14"/>
      <c r="AZ196" s="14"/>
      <c r="BA196" s="14"/>
      <c r="BB196" s="14"/>
      <c r="BC196" s="14"/>
      <c r="BD196" s="14"/>
      <c r="BE196" s="14"/>
      <c r="BF196" s="14"/>
      <c r="BG196" s="14"/>
      <c r="BH196" s="14"/>
      <c r="BI196" s="14"/>
      <c r="BJ196" s="13"/>
    </row>
    <row r="197" spans="1:62" x14ac:dyDescent="0.3">
      <c r="A197" s="51"/>
      <c r="B197" s="13"/>
      <c r="C197" s="15"/>
      <c r="D197" s="15"/>
      <c r="E197" s="15"/>
      <c r="F197" s="14"/>
      <c r="G197" s="14"/>
      <c r="H197" s="14"/>
      <c r="I197" s="14"/>
      <c r="J197" s="14"/>
      <c r="K197" s="14"/>
      <c r="L197" s="14"/>
      <c r="M197" s="14"/>
      <c r="N197" s="14"/>
      <c r="O197" s="14"/>
      <c r="P197" s="14"/>
      <c r="Q197" s="14"/>
      <c r="R197" s="14"/>
      <c r="S197" s="14"/>
      <c r="T197" s="14"/>
      <c r="U197" s="14"/>
      <c r="V197" s="528"/>
      <c r="W197" s="14"/>
      <c r="X197" s="14"/>
      <c r="Y197" s="14"/>
      <c r="Z197" s="15"/>
      <c r="AD197" s="20"/>
      <c r="AE197" s="28"/>
      <c r="AF197" s="68"/>
      <c r="AH197" s="28"/>
      <c r="AI197" s="19" t="str">
        <f>IF(AG197="","",VLOOKUP(AG197,'Codes published on the homepage'!AnfoEintr,2,FALSE))</f>
        <v/>
      </c>
      <c r="AQ197" s="14"/>
      <c r="AR197" s="14"/>
      <c r="AS197" s="14"/>
      <c r="AT197" s="14"/>
      <c r="AU197" s="14"/>
      <c r="AV197" s="14"/>
      <c r="AW197" s="14"/>
      <c r="AX197" s="14"/>
      <c r="AY197" s="14"/>
      <c r="AZ197" s="14"/>
      <c r="BA197" s="14"/>
      <c r="BB197" s="14"/>
      <c r="BC197" s="14"/>
      <c r="BD197" s="14"/>
      <c r="BE197" s="14"/>
      <c r="BF197" s="14"/>
      <c r="BG197" s="14"/>
      <c r="BH197" s="14"/>
      <c r="BI197" s="14"/>
      <c r="BJ197" s="13"/>
    </row>
    <row r="198" spans="1:62" x14ac:dyDescent="0.3">
      <c r="A198" s="51"/>
      <c r="B198" s="13"/>
      <c r="C198" s="15"/>
      <c r="D198" s="15"/>
      <c r="E198" s="15"/>
      <c r="F198" s="14"/>
      <c r="G198" s="14"/>
      <c r="H198" s="14"/>
      <c r="I198" s="14"/>
      <c r="J198" s="14"/>
      <c r="K198" s="14"/>
      <c r="L198" s="14"/>
      <c r="M198" s="14"/>
      <c r="N198" s="14"/>
      <c r="O198" s="14"/>
      <c r="P198" s="14"/>
      <c r="Q198" s="14"/>
      <c r="R198" s="14"/>
      <c r="S198" s="14"/>
      <c r="T198" s="14"/>
      <c r="U198" s="14"/>
      <c r="V198" s="528"/>
      <c r="W198" s="14"/>
      <c r="X198" s="14"/>
      <c r="Y198" s="14"/>
      <c r="Z198" s="15"/>
      <c r="AD198" s="20"/>
      <c r="AE198" s="28"/>
      <c r="AF198" s="68"/>
      <c r="AH198" s="28"/>
      <c r="AI198" s="19" t="str">
        <f>IF(AG198="","",VLOOKUP(AG198,'Codes published on the homepage'!AnfoEintr,2,FALSE))</f>
        <v/>
      </c>
      <c r="AQ198" s="14"/>
      <c r="AR198" s="14"/>
      <c r="AS198" s="14"/>
      <c r="AT198" s="14"/>
      <c r="AU198" s="14"/>
      <c r="AV198" s="14"/>
      <c r="AW198" s="14"/>
      <c r="AX198" s="14"/>
      <c r="AY198" s="14"/>
      <c r="AZ198" s="14"/>
      <c r="BA198" s="14"/>
      <c r="BB198" s="14"/>
      <c r="BC198" s="14"/>
      <c r="BD198" s="14"/>
      <c r="BE198" s="14"/>
      <c r="BF198" s="14"/>
      <c r="BG198" s="14"/>
      <c r="BH198" s="14"/>
      <c r="BI198" s="14"/>
      <c r="BJ198" s="13"/>
    </row>
    <row r="199" spans="1:62" x14ac:dyDescent="0.3">
      <c r="A199" s="51"/>
      <c r="B199" s="13"/>
      <c r="C199" s="15"/>
      <c r="D199" s="15"/>
      <c r="E199" s="15"/>
      <c r="F199" s="14"/>
      <c r="G199" s="14"/>
      <c r="H199" s="14"/>
      <c r="I199" s="14"/>
      <c r="J199" s="14"/>
      <c r="K199" s="14"/>
      <c r="L199" s="14"/>
      <c r="M199" s="14"/>
      <c r="N199" s="14"/>
      <c r="O199" s="14"/>
      <c r="P199" s="14"/>
      <c r="Q199" s="14"/>
      <c r="R199" s="14"/>
      <c r="S199" s="14"/>
      <c r="T199" s="14"/>
      <c r="U199" s="14"/>
      <c r="V199" s="528"/>
      <c r="W199" s="14"/>
      <c r="X199" s="14"/>
      <c r="Y199" s="14"/>
      <c r="Z199" s="15"/>
      <c r="AD199" s="20"/>
      <c r="AE199" s="28"/>
      <c r="AF199" s="68"/>
      <c r="AH199" s="28"/>
      <c r="AI199" s="19" t="str">
        <f>IF(AG199="","",VLOOKUP(AG199,'Codes published on the homepage'!AnfoEintr,2,FALSE))</f>
        <v/>
      </c>
      <c r="AQ199" s="14"/>
      <c r="AR199" s="14"/>
      <c r="AS199" s="14"/>
      <c r="AT199" s="14"/>
      <c r="AU199" s="14"/>
      <c r="AV199" s="14"/>
      <c r="AW199" s="14"/>
      <c r="AX199" s="14"/>
      <c r="AY199" s="14"/>
      <c r="AZ199" s="14"/>
      <c r="BA199" s="14"/>
      <c r="BB199" s="14"/>
      <c r="BC199" s="14"/>
      <c r="BD199" s="14"/>
      <c r="BE199" s="14"/>
      <c r="BF199" s="14"/>
      <c r="BG199" s="14"/>
      <c r="BH199" s="14"/>
      <c r="BI199" s="14"/>
      <c r="BJ199" s="13"/>
    </row>
    <row r="200" spans="1:62" x14ac:dyDescent="0.3">
      <c r="A200" s="51"/>
      <c r="B200" s="13"/>
      <c r="C200" s="15"/>
      <c r="D200" s="15"/>
      <c r="E200" s="15"/>
      <c r="F200" s="14"/>
      <c r="G200" s="14"/>
      <c r="H200" s="14"/>
      <c r="I200" s="14"/>
      <c r="J200" s="14"/>
      <c r="K200" s="14"/>
      <c r="L200" s="14"/>
      <c r="M200" s="14"/>
      <c r="N200" s="14"/>
      <c r="O200" s="14"/>
      <c r="P200" s="14"/>
      <c r="Q200" s="14"/>
      <c r="R200" s="14"/>
      <c r="S200" s="14"/>
      <c r="T200" s="14"/>
      <c r="U200" s="14"/>
      <c r="V200" s="528"/>
      <c r="W200" s="14"/>
      <c r="X200" s="14"/>
      <c r="Y200" s="14"/>
      <c r="Z200" s="15"/>
      <c r="AD200" s="20"/>
      <c r="AE200" s="28"/>
      <c r="AF200" s="68"/>
      <c r="AH200" s="28"/>
      <c r="AI200" s="19" t="str">
        <f>IF(AG200="","",VLOOKUP(AG200,'Codes published on the homepage'!AnfoEintr,2,FALSE))</f>
        <v/>
      </c>
      <c r="AQ200" s="14"/>
      <c r="AR200" s="14"/>
      <c r="AS200" s="14"/>
      <c r="AT200" s="14"/>
      <c r="AU200" s="14"/>
      <c r="AV200" s="14"/>
      <c r="AW200" s="14"/>
      <c r="AX200" s="14"/>
      <c r="AY200" s="14"/>
      <c r="AZ200" s="14"/>
      <c r="BA200" s="14"/>
      <c r="BB200" s="14"/>
      <c r="BC200" s="14"/>
      <c r="BD200" s="14"/>
      <c r="BE200" s="14"/>
      <c r="BF200" s="14"/>
      <c r="BG200" s="14"/>
      <c r="BH200" s="14"/>
      <c r="BI200" s="14"/>
      <c r="BJ200" s="13"/>
    </row>
    <row r="201" spans="1:62" x14ac:dyDescent="0.3">
      <c r="A201" s="51"/>
      <c r="B201" s="13"/>
      <c r="C201" s="15"/>
      <c r="D201" s="15"/>
      <c r="E201" s="15"/>
      <c r="F201" s="14"/>
      <c r="G201" s="14"/>
      <c r="H201" s="14"/>
      <c r="I201" s="14"/>
      <c r="J201" s="14"/>
      <c r="K201" s="14"/>
      <c r="L201" s="14"/>
      <c r="M201" s="14"/>
      <c r="N201" s="14"/>
      <c r="O201" s="14"/>
      <c r="P201" s="14"/>
      <c r="Q201" s="14"/>
      <c r="R201" s="14"/>
      <c r="S201" s="14"/>
      <c r="T201" s="14"/>
      <c r="U201" s="14"/>
      <c r="V201" s="528"/>
      <c r="W201" s="14"/>
      <c r="X201" s="14"/>
      <c r="Y201" s="14"/>
      <c r="Z201" s="15"/>
      <c r="AD201" s="20"/>
      <c r="AE201" s="28"/>
      <c r="AF201" s="68"/>
      <c r="AH201" s="28"/>
      <c r="AI201" s="19" t="str">
        <f>IF(AG201="","",VLOOKUP(AG201,'Codes published on the homepage'!AnfoEintr,2,FALSE))</f>
        <v/>
      </c>
      <c r="AQ201" s="14"/>
      <c r="AR201" s="14"/>
      <c r="AS201" s="14"/>
      <c r="AT201" s="14"/>
      <c r="AU201" s="14"/>
      <c r="AV201" s="14"/>
      <c r="AW201" s="14"/>
      <c r="AX201" s="14"/>
      <c r="AY201" s="14"/>
      <c r="AZ201" s="14"/>
      <c r="BA201" s="14"/>
      <c r="BB201" s="14"/>
      <c r="BC201" s="14"/>
      <c r="BD201" s="14"/>
      <c r="BE201" s="14"/>
      <c r="BF201" s="14"/>
      <c r="BG201" s="14"/>
      <c r="BH201" s="14"/>
      <c r="BI201" s="14"/>
      <c r="BJ201" s="13"/>
    </row>
    <row r="202" spans="1:62" x14ac:dyDescent="0.3">
      <c r="A202" s="51"/>
      <c r="B202" s="13"/>
      <c r="C202" s="15"/>
      <c r="D202" s="15"/>
      <c r="E202" s="15"/>
      <c r="F202" s="14"/>
      <c r="G202" s="14"/>
      <c r="H202" s="14"/>
      <c r="I202" s="14"/>
      <c r="J202" s="14"/>
      <c r="K202" s="14"/>
      <c r="L202" s="14"/>
      <c r="M202" s="14"/>
      <c r="N202" s="14"/>
      <c r="O202" s="14"/>
      <c r="P202" s="14"/>
      <c r="Q202" s="14"/>
      <c r="R202" s="14"/>
      <c r="S202" s="14"/>
      <c r="T202" s="14"/>
      <c r="U202" s="14"/>
      <c r="V202" s="528"/>
      <c r="W202" s="14"/>
      <c r="X202" s="14"/>
      <c r="Y202" s="14"/>
      <c r="Z202" s="15"/>
      <c r="AD202" s="20"/>
      <c r="AE202" s="28"/>
      <c r="AF202" s="68"/>
      <c r="AH202" s="28"/>
      <c r="AI202" s="19" t="str">
        <f>IF(AG202="","",VLOOKUP(AG202,'Codes published on the homepage'!AnfoEintr,2,FALSE))</f>
        <v/>
      </c>
      <c r="AQ202" s="14"/>
      <c r="AR202" s="14"/>
      <c r="AS202" s="14"/>
      <c r="AT202" s="14"/>
      <c r="AU202" s="14"/>
      <c r="AV202" s="14"/>
      <c r="AW202" s="14"/>
      <c r="AX202" s="14"/>
      <c r="AY202" s="14"/>
      <c r="AZ202" s="14"/>
      <c r="BA202" s="14"/>
      <c r="BB202" s="14"/>
      <c r="BC202" s="14"/>
      <c r="BD202" s="14"/>
      <c r="BE202" s="14"/>
      <c r="BF202" s="14"/>
      <c r="BG202" s="14"/>
      <c r="BH202" s="14"/>
      <c r="BI202" s="14"/>
      <c r="BJ202" s="13"/>
    </row>
    <row r="203" spans="1:62" x14ac:dyDescent="0.3">
      <c r="A203" s="51"/>
      <c r="B203" s="13"/>
      <c r="C203" s="15"/>
      <c r="D203" s="15"/>
      <c r="E203" s="15"/>
      <c r="F203" s="14"/>
      <c r="G203" s="14"/>
      <c r="H203" s="14"/>
      <c r="I203" s="14"/>
      <c r="J203" s="14"/>
      <c r="K203" s="14"/>
      <c r="L203" s="14"/>
      <c r="M203" s="14"/>
      <c r="N203" s="14"/>
      <c r="O203" s="14"/>
      <c r="P203" s="14"/>
      <c r="Q203" s="14"/>
      <c r="R203" s="14"/>
      <c r="S203" s="14"/>
      <c r="T203" s="14"/>
      <c r="U203" s="14"/>
      <c r="V203" s="528"/>
      <c r="W203" s="14"/>
      <c r="X203" s="14"/>
      <c r="Y203" s="14"/>
      <c r="Z203" s="15"/>
      <c r="AD203" s="20"/>
      <c r="AE203" s="28"/>
      <c r="AF203" s="68"/>
      <c r="AH203" s="28"/>
      <c r="AI203" s="19" t="str">
        <f>IF(AG203="","",VLOOKUP(AG203,'Codes published on the homepage'!AnfoEintr,2,FALSE))</f>
        <v/>
      </c>
      <c r="AQ203" s="14"/>
      <c r="AR203" s="14"/>
      <c r="AS203" s="14"/>
      <c r="AT203" s="14"/>
      <c r="AU203" s="14"/>
      <c r="AV203" s="14"/>
      <c r="AW203" s="14"/>
      <c r="AX203" s="14"/>
      <c r="AY203" s="14"/>
      <c r="AZ203" s="14"/>
      <c r="BA203" s="14"/>
      <c r="BB203" s="14"/>
      <c r="BC203" s="14"/>
      <c r="BD203" s="14"/>
      <c r="BE203" s="14"/>
      <c r="BF203" s="14"/>
      <c r="BG203" s="14"/>
      <c r="BH203" s="14"/>
      <c r="BI203" s="14"/>
      <c r="BJ203" s="13"/>
    </row>
    <row r="204" spans="1:62" x14ac:dyDescent="0.3">
      <c r="A204" s="51"/>
      <c r="B204" s="13"/>
      <c r="C204" s="15"/>
      <c r="D204" s="15"/>
      <c r="E204" s="15"/>
      <c r="F204" s="14"/>
      <c r="G204" s="14"/>
      <c r="H204" s="14"/>
      <c r="I204" s="14"/>
      <c r="J204" s="14"/>
      <c r="K204" s="14"/>
      <c r="L204" s="14"/>
      <c r="M204" s="14"/>
      <c r="N204" s="14"/>
      <c r="O204" s="14"/>
      <c r="P204" s="14"/>
      <c r="Q204" s="14"/>
      <c r="R204" s="14"/>
      <c r="S204" s="14"/>
      <c r="T204" s="14"/>
      <c r="U204" s="14"/>
      <c r="V204" s="528"/>
      <c r="W204" s="14"/>
      <c r="X204" s="14"/>
      <c r="Y204" s="14"/>
      <c r="Z204" s="15"/>
      <c r="AD204" s="20"/>
      <c r="AE204" s="28"/>
      <c r="AF204" s="68"/>
      <c r="AH204" s="28"/>
      <c r="AI204" s="19" t="str">
        <f>IF(AG204="","",VLOOKUP(AG204,'Codes published on the homepage'!AnfoEintr,2,FALSE))</f>
        <v/>
      </c>
      <c r="AQ204" s="14"/>
      <c r="AR204" s="14"/>
      <c r="AS204" s="14"/>
      <c r="AT204" s="14"/>
      <c r="AU204" s="14"/>
      <c r="AV204" s="14"/>
      <c r="AW204" s="14"/>
      <c r="AX204" s="14"/>
      <c r="AY204" s="14"/>
      <c r="AZ204" s="14"/>
      <c r="BA204" s="14"/>
      <c r="BB204" s="14"/>
      <c r="BC204" s="14"/>
      <c r="BD204" s="14"/>
      <c r="BE204" s="14"/>
      <c r="BF204" s="14"/>
      <c r="BG204" s="14"/>
      <c r="BH204" s="14"/>
      <c r="BI204" s="14"/>
      <c r="BJ204" s="13"/>
    </row>
    <row r="205" spans="1:62" x14ac:dyDescent="0.3">
      <c r="A205" s="51"/>
      <c r="B205" s="13"/>
      <c r="C205" s="15"/>
      <c r="D205" s="15"/>
      <c r="E205" s="15"/>
      <c r="F205" s="14"/>
      <c r="G205" s="14"/>
      <c r="H205" s="14"/>
      <c r="I205" s="14"/>
      <c r="J205" s="14"/>
      <c r="K205" s="14"/>
      <c r="L205" s="14"/>
      <c r="M205" s="14"/>
      <c r="N205" s="14"/>
      <c r="O205" s="14"/>
      <c r="P205" s="14"/>
      <c r="Q205" s="14"/>
      <c r="R205" s="14"/>
      <c r="S205" s="14"/>
      <c r="T205" s="14"/>
      <c r="U205" s="14"/>
      <c r="V205" s="528"/>
      <c r="W205" s="14"/>
      <c r="X205" s="14"/>
      <c r="Y205" s="14"/>
      <c r="Z205" s="15"/>
      <c r="AD205" s="20"/>
      <c r="AE205" s="28"/>
      <c r="AF205" s="68"/>
      <c r="AH205" s="28"/>
      <c r="AI205" s="19" t="str">
        <f>IF(AG205="","",VLOOKUP(AG205,'Codes published on the homepage'!AnfoEintr,2,FALSE))</f>
        <v/>
      </c>
      <c r="AQ205" s="14"/>
      <c r="AR205" s="14"/>
      <c r="AS205" s="14"/>
      <c r="AT205" s="14"/>
      <c r="AU205" s="14"/>
      <c r="AV205" s="14"/>
      <c r="AW205" s="14"/>
      <c r="AX205" s="14"/>
      <c r="AY205" s="14"/>
      <c r="AZ205" s="14"/>
      <c r="BA205" s="14"/>
      <c r="BB205" s="14"/>
      <c r="BC205" s="14"/>
      <c r="BD205" s="14"/>
      <c r="BE205" s="14"/>
      <c r="BF205" s="14"/>
      <c r="BG205" s="14"/>
      <c r="BH205" s="14"/>
      <c r="BI205" s="14"/>
      <c r="BJ205" s="13"/>
    </row>
    <row r="206" spans="1:62" x14ac:dyDescent="0.3">
      <c r="A206" s="51"/>
      <c r="B206" s="13"/>
      <c r="C206" s="15"/>
      <c r="D206" s="15"/>
      <c r="E206" s="15"/>
      <c r="F206" s="14"/>
      <c r="G206" s="14"/>
      <c r="H206" s="14"/>
      <c r="I206" s="14"/>
      <c r="J206" s="14"/>
      <c r="K206" s="14"/>
      <c r="L206" s="14"/>
      <c r="M206" s="14"/>
      <c r="N206" s="14"/>
      <c r="O206" s="14"/>
      <c r="P206" s="14"/>
      <c r="Q206" s="14"/>
      <c r="R206" s="14"/>
      <c r="S206" s="14"/>
      <c r="T206" s="14"/>
      <c r="U206" s="14"/>
      <c r="V206" s="528"/>
      <c r="W206" s="14"/>
      <c r="X206" s="14"/>
      <c r="Y206" s="14"/>
      <c r="Z206" s="15"/>
      <c r="AD206" s="20"/>
      <c r="AE206" s="28"/>
      <c r="AF206" s="68"/>
      <c r="AH206" s="28"/>
      <c r="AI206" s="19" t="str">
        <f>IF(AG206="","",VLOOKUP(AG206,'Codes published on the homepage'!AnfoEintr,2,FALSE))</f>
        <v/>
      </c>
      <c r="AQ206" s="14"/>
      <c r="AR206" s="14"/>
      <c r="AS206" s="14"/>
      <c r="AT206" s="14"/>
      <c r="AU206" s="14"/>
      <c r="AV206" s="14"/>
      <c r="AW206" s="14"/>
      <c r="AX206" s="14"/>
      <c r="AY206" s="14"/>
      <c r="AZ206" s="14"/>
      <c r="BA206" s="14"/>
      <c r="BB206" s="14"/>
      <c r="BC206" s="14"/>
      <c r="BD206" s="14"/>
      <c r="BE206" s="14"/>
      <c r="BF206" s="14"/>
      <c r="BG206" s="14"/>
      <c r="BH206" s="14"/>
      <c r="BI206" s="14"/>
      <c r="BJ206" s="13"/>
    </row>
    <row r="207" spans="1:62" x14ac:dyDescent="0.3">
      <c r="A207" s="51"/>
      <c r="B207" s="13"/>
      <c r="C207" s="15"/>
      <c r="D207" s="15"/>
      <c r="E207" s="15"/>
      <c r="F207" s="14"/>
      <c r="G207" s="14"/>
      <c r="H207" s="14"/>
      <c r="I207" s="14"/>
      <c r="J207" s="14"/>
      <c r="K207" s="14"/>
      <c r="L207" s="14"/>
      <c r="M207" s="14"/>
      <c r="N207" s="14"/>
      <c r="O207" s="14"/>
      <c r="P207" s="14"/>
      <c r="Q207" s="14"/>
      <c r="R207" s="14"/>
      <c r="S207" s="14"/>
      <c r="T207" s="14"/>
      <c r="U207" s="14"/>
      <c r="V207" s="528"/>
      <c r="W207" s="14"/>
      <c r="X207" s="14"/>
      <c r="Y207" s="14"/>
      <c r="Z207" s="15"/>
      <c r="AD207" s="20"/>
      <c r="AE207" s="28"/>
      <c r="AF207" s="68"/>
      <c r="AH207" s="28"/>
      <c r="AI207" s="19" t="str">
        <f>IF(AG207="","",VLOOKUP(AG207,'Codes published on the homepage'!AnfoEintr,2,FALSE))</f>
        <v/>
      </c>
      <c r="AQ207" s="14"/>
      <c r="AR207" s="14"/>
      <c r="AS207" s="14"/>
      <c r="AT207" s="14"/>
      <c r="AU207" s="14"/>
      <c r="AV207" s="14"/>
      <c r="AW207" s="14"/>
      <c r="AX207" s="14"/>
      <c r="AY207" s="14"/>
      <c r="AZ207" s="14"/>
      <c r="BA207" s="14"/>
      <c r="BB207" s="14"/>
      <c r="BC207" s="14"/>
      <c r="BD207" s="14"/>
      <c r="BE207" s="14"/>
      <c r="BF207" s="14"/>
      <c r="BG207" s="14"/>
      <c r="BH207" s="14"/>
      <c r="BI207" s="14"/>
      <c r="BJ207" s="13"/>
    </row>
    <row r="208" spans="1:62" x14ac:dyDescent="0.3">
      <c r="A208" s="51"/>
      <c r="B208" s="13"/>
      <c r="C208" s="15"/>
      <c r="D208" s="15"/>
      <c r="E208" s="15"/>
      <c r="F208" s="14"/>
      <c r="G208" s="14"/>
      <c r="H208" s="14"/>
      <c r="I208" s="14"/>
      <c r="J208" s="14"/>
      <c r="K208" s="14"/>
      <c r="L208" s="14"/>
      <c r="M208" s="14"/>
      <c r="N208" s="14"/>
      <c r="O208" s="14"/>
      <c r="P208" s="14"/>
      <c r="Q208" s="14"/>
      <c r="R208" s="14"/>
      <c r="S208" s="14"/>
      <c r="T208" s="14"/>
      <c r="U208" s="14"/>
      <c r="V208" s="528"/>
      <c r="W208" s="14"/>
      <c r="X208" s="14"/>
      <c r="Y208" s="14"/>
      <c r="Z208" s="15"/>
      <c r="AD208" s="20"/>
      <c r="AE208" s="28"/>
      <c r="AF208" s="68"/>
      <c r="AH208" s="28"/>
      <c r="AI208" s="19" t="str">
        <f>IF(AG208="","",VLOOKUP(AG208,'Codes published on the homepage'!AnfoEintr,2,FALSE))</f>
        <v/>
      </c>
      <c r="AQ208" s="14"/>
      <c r="AR208" s="14"/>
      <c r="AS208" s="14"/>
      <c r="AT208" s="14"/>
      <c r="AU208" s="14"/>
      <c r="AV208" s="14"/>
      <c r="AW208" s="14"/>
      <c r="AX208" s="14"/>
      <c r="AY208" s="14"/>
      <c r="AZ208" s="14"/>
      <c r="BA208" s="14"/>
      <c r="BB208" s="14"/>
      <c r="BC208" s="14"/>
      <c r="BD208" s="14"/>
      <c r="BE208" s="14"/>
      <c r="BF208" s="14"/>
      <c r="BG208" s="14"/>
      <c r="BH208" s="14"/>
      <c r="BI208" s="14"/>
      <c r="BJ208" s="13"/>
    </row>
    <row r="209" spans="1:62" x14ac:dyDescent="0.3">
      <c r="A209" s="51"/>
      <c r="B209" s="13"/>
      <c r="C209" s="15"/>
      <c r="D209" s="15"/>
      <c r="E209" s="15"/>
      <c r="F209" s="14"/>
      <c r="G209" s="14"/>
      <c r="H209" s="14"/>
      <c r="I209" s="14"/>
      <c r="J209" s="14"/>
      <c r="K209" s="14"/>
      <c r="L209" s="14"/>
      <c r="M209" s="14"/>
      <c r="N209" s="14"/>
      <c r="O209" s="14"/>
      <c r="P209" s="14"/>
      <c r="Q209" s="14"/>
      <c r="R209" s="14"/>
      <c r="S209" s="14"/>
      <c r="T209" s="14"/>
      <c r="U209" s="14"/>
      <c r="V209" s="528"/>
      <c r="W209" s="14"/>
      <c r="X209" s="14"/>
      <c r="Y209" s="14"/>
      <c r="Z209" s="15"/>
      <c r="AI209" s="19" t="str">
        <f>IF(AG209="","",VLOOKUP(AG209,'Codes published on the homepage'!AnfoEintr,2,FALSE))</f>
        <v/>
      </c>
      <c r="AQ209" s="14"/>
      <c r="AR209" s="14"/>
      <c r="AS209" s="14"/>
      <c r="AT209" s="14"/>
      <c r="AU209" s="14"/>
      <c r="AV209" s="14"/>
      <c r="AW209" s="14"/>
      <c r="AX209" s="14"/>
      <c r="AY209" s="14"/>
      <c r="AZ209" s="14"/>
      <c r="BA209" s="14"/>
      <c r="BB209" s="14"/>
      <c r="BC209" s="14"/>
      <c r="BD209" s="14"/>
      <c r="BE209" s="14"/>
      <c r="BF209" s="14"/>
      <c r="BG209" s="14"/>
      <c r="BH209" s="14"/>
      <c r="BI209" s="14"/>
      <c r="BJ209" s="13"/>
    </row>
    <row r="210" spans="1:62" x14ac:dyDescent="0.3">
      <c r="A210" s="51"/>
      <c r="B210" s="13"/>
      <c r="C210" s="15"/>
      <c r="D210" s="15"/>
      <c r="E210" s="15"/>
      <c r="F210" s="14"/>
      <c r="G210" s="14"/>
      <c r="H210" s="14"/>
      <c r="I210" s="14"/>
      <c r="J210" s="14"/>
      <c r="K210" s="14"/>
      <c r="L210" s="14"/>
      <c r="M210" s="14"/>
      <c r="N210" s="14"/>
      <c r="O210" s="14"/>
      <c r="P210" s="14"/>
      <c r="Q210" s="14"/>
      <c r="R210" s="14"/>
      <c r="S210" s="14"/>
      <c r="T210" s="14"/>
      <c r="U210" s="14"/>
      <c r="V210" s="528"/>
      <c r="W210" s="14"/>
      <c r="X210" s="14"/>
      <c r="Y210" s="14"/>
      <c r="Z210" s="15"/>
      <c r="AI210" s="19" t="str">
        <f>IF(AG210="","",VLOOKUP(AG210,'Codes published on the homepage'!AnfoEintr,2,FALSE))</f>
        <v/>
      </c>
      <c r="AQ210" s="14"/>
      <c r="AR210" s="14"/>
      <c r="AS210" s="14"/>
      <c r="AT210" s="14"/>
      <c r="AU210" s="14"/>
      <c r="AV210" s="14"/>
      <c r="AW210" s="14"/>
      <c r="AX210" s="14"/>
      <c r="AY210" s="14"/>
      <c r="AZ210" s="14"/>
      <c r="BA210" s="14"/>
      <c r="BB210" s="14"/>
      <c r="BC210" s="14"/>
      <c r="BD210" s="14"/>
      <c r="BE210" s="14"/>
      <c r="BF210" s="14"/>
      <c r="BG210" s="14"/>
      <c r="BH210" s="14"/>
      <c r="BI210" s="14"/>
      <c r="BJ210" s="13"/>
    </row>
    <row r="211" spans="1:62" x14ac:dyDescent="0.3">
      <c r="A211" s="51"/>
      <c r="B211" s="13"/>
      <c r="C211" s="15"/>
      <c r="D211" s="15"/>
      <c r="E211" s="15"/>
      <c r="F211" s="14"/>
      <c r="G211" s="14"/>
      <c r="H211" s="14"/>
      <c r="I211" s="14"/>
      <c r="J211" s="14"/>
      <c r="K211" s="14"/>
      <c r="L211" s="14"/>
      <c r="M211" s="14"/>
      <c r="N211" s="14"/>
      <c r="O211" s="14"/>
      <c r="P211" s="14"/>
      <c r="Q211" s="14"/>
      <c r="R211" s="14"/>
      <c r="S211" s="14"/>
      <c r="T211" s="14"/>
      <c r="U211" s="14"/>
      <c r="V211" s="528"/>
      <c r="W211" s="14"/>
      <c r="X211" s="14"/>
      <c r="Y211" s="14"/>
      <c r="Z211" s="15"/>
      <c r="AI211" s="19" t="str">
        <f>IF(AG211="","",VLOOKUP(AG211,'Codes published on the homepage'!AnfoEintr,2,FALSE))</f>
        <v/>
      </c>
      <c r="AQ211" s="14"/>
      <c r="AR211" s="14"/>
      <c r="AS211" s="14"/>
      <c r="AT211" s="14"/>
      <c r="AU211" s="14"/>
      <c r="AV211" s="14"/>
      <c r="AW211" s="14"/>
      <c r="AX211" s="14"/>
      <c r="AY211" s="14"/>
      <c r="AZ211" s="14"/>
      <c r="BA211" s="14"/>
      <c r="BB211" s="14"/>
      <c r="BC211" s="14"/>
      <c r="BD211" s="14"/>
      <c r="BE211" s="14"/>
      <c r="BF211" s="14"/>
      <c r="BG211" s="14"/>
      <c r="BH211" s="14"/>
      <c r="BI211" s="14"/>
      <c r="BJ211" s="13"/>
    </row>
    <row r="212" spans="1:62" x14ac:dyDescent="0.3">
      <c r="A212" s="51"/>
      <c r="B212" s="13"/>
      <c r="C212" s="15"/>
      <c r="D212" s="15"/>
      <c r="E212" s="15"/>
      <c r="F212" s="14"/>
      <c r="G212" s="14"/>
      <c r="H212" s="14"/>
      <c r="I212" s="14"/>
      <c r="J212" s="14"/>
      <c r="K212" s="14"/>
      <c r="L212" s="14"/>
      <c r="M212" s="14"/>
      <c r="N212" s="14"/>
      <c r="O212" s="14"/>
      <c r="P212" s="14"/>
      <c r="Q212" s="14"/>
      <c r="R212" s="14"/>
      <c r="S212" s="14"/>
      <c r="T212" s="14"/>
      <c r="U212" s="14"/>
      <c r="V212" s="528"/>
      <c r="W212" s="14"/>
      <c r="X212" s="14"/>
      <c r="Y212" s="14"/>
      <c r="Z212" s="15"/>
      <c r="AI212" s="19" t="str">
        <f>IF(AG212="","",VLOOKUP(AG212,'Codes published on the homepage'!AnfoEintr,2,FALSE))</f>
        <v/>
      </c>
      <c r="AQ212" s="14"/>
      <c r="AR212" s="14"/>
      <c r="AS212" s="14"/>
      <c r="AT212" s="14"/>
      <c r="AU212" s="14"/>
      <c r="AV212" s="14"/>
      <c r="AW212" s="14"/>
      <c r="AX212" s="14"/>
      <c r="AY212" s="14"/>
      <c r="AZ212" s="14"/>
      <c r="BA212" s="14"/>
      <c r="BB212" s="14"/>
      <c r="BC212" s="14"/>
      <c r="BD212" s="14"/>
      <c r="BE212" s="14"/>
      <c r="BF212" s="14"/>
      <c r="BG212" s="14"/>
      <c r="BH212" s="14"/>
      <c r="BI212" s="14"/>
      <c r="BJ212" s="13"/>
    </row>
    <row r="213" spans="1:62" x14ac:dyDescent="0.3">
      <c r="A213" s="51"/>
      <c r="B213" s="13"/>
      <c r="C213" s="15"/>
      <c r="D213" s="15"/>
      <c r="E213" s="15"/>
      <c r="F213" s="14"/>
      <c r="G213" s="14"/>
      <c r="H213" s="14"/>
      <c r="I213" s="14"/>
      <c r="J213" s="14"/>
      <c r="K213" s="14"/>
      <c r="L213" s="14"/>
      <c r="M213" s="14"/>
      <c r="N213" s="14"/>
      <c r="O213" s="14"/>
      <c r="P213" s="14"/>
      <c r="Q213" s="14"/>
      <c r="R213" s="14"/>
      <c r="S213" s="14"/>
      <c r="T213" s="14"/>
      <c r="U213" s="14"/>
      <c r="V213" s="528"/>
      <c r="W213" s="14"/>
      <c r="X213" s="14"/>
      <c r="Y213" s="14"/>
      <c r="Z213" s="15"/>
      <c r="AI213" s="19" t="str">
        <f>IF(AG213="","",VLOOKUP(AG213,'Codes published on the homepage'!AnfoEintr,2,FALSE))</f>
        <v/>
      </c>
      <c r="AQ213" s="14"/>
      <c r="AR213" s="14"/>
      <c r="AS213" s="14"/>
      <c r="AT213" s="14"/>
      <c r="AU213" s="14"/>
      <c r="AV213" s="14"/>
      <c r="AW213" s="14"/>
      <c r="AX213" s="14"/>
      <c r="AY213" s="14"/>
      <c r="AZ213" s="14"/>
      <c r="BA213" s="14"/>
      <c r="BB213" s="14"/>
      <c r="BC213" s="14"/>
      <c r="BD213" s="14"/>
      <c r="BE213" s="14"/>
      <c r="BF213" s="14"/>
      <c r="BG213" s="14"/>
      <c r="BH213" s="14"/>
      <c r="BI213" s="14"/>
      <c r="BJ213" s="13"/>
    </row>
    <row r="214" spans="1:62" x14ac:dyDescent="0.3">
      <c r="A214" s="51"/>
      <c r="B214" s="13"/>
      <c r="C214" s="15"/>
      <c r="D214" s="15"/>
      <c r="E214" s="15"/>
      <c r="F214" s="14"/>
      <c r="G214" s="14"/>
      <c r="H214" s="14"/>
      <c r="I214" s="14"/>
      <c r="J214" s="14"/>
      <c r="K214" s="14"/>
      <c r="L214" s="14"/>
      <c r="M214" s="14"/>
      <c r="N214" s="14"/>
      <c r="O214" s="14"/>
      <c r="P214" s="14"/>
      <c r="Q214" s="14"/>
      <c r="R214" s="14"/>
      <c r="S214" s="14"/>
      <c r="T214" s="14"/>
      <c r="U214" s="14"/>
      <c r="V214" s="528"/>
      <c r="W214" s="14"/>
      <c r="X214" s="14"/>
      <c r="Y214" s="14"/>
      <c r="Z214" s="15"/>
      <c r="AI214" s="19" t="str">
        <f>IF(AG214="","",VLOOKUP(AG214,'Codes published on the homepage'!AnfoEintr,2,FALSE))</f>
        <v/>
      </c>
      <c r="AQ214" s="14"/>
      <c r="AR214" s="14"/>
      <c r="AS214" s="14"/>
      <c r="AT214" s="14"/>
      <c r="AU214" s="14"/>
      <c r="AV214" s="14"/>
      <c r="AW214" s="14"/>
      <c r="AX214" s="14"/>
      <c r="AY214" s="14"/>
      <c r="AZ214" s="14"/>
      <c r="BA214" s="14"/>
      <c r="BB214" s="14"/>
      <c r="BC214" s="14"/>
      <c r="BD214" s="14"/>
      <c r="BE214" s="14"/>
      <c r="BF214" s="14"/>
      <c r="BG214" s="14"/>
      <c r="BH214" s="14"/>
      <c r="BI214" s="14"/>
      <c r="BJ214" s="13"/>
    </row>
    <row r="215" spans="1:62" x14ac:dyDescent="0.3">
      <c r="A215" s="51"/>
      <c r="B215" s="13"/>
      <c r="C215" s="15"/>
      <c r="D215" s="15"/>
      <c r="E215" s="15"/>
      <c r="F215" s="14"/>
      <c r="G215" s="14"/>
      <c r="H215" s="14"/>
      <c r="I215" s="14"/>
      <c r="J215" s="14"/>
      <c r="K215" s="14"/>
      <c r="L215" s="14"/>
      <c r="M215" s="14"/>
      <c r="N215" s="14"/>
      <c r="O215" s="14"/>
      <c r="P215" s="14"/>
      <c r="Q215" s="14"/>
      <c r="R215" s="14"/>
      <c r="S215" s="14"/>
      <c r="T215" s="14"/>
      <c r="U215" s="14"/>
      <c r="V215" s="528"/>
      <c r="W215" s="14"/>
      <c r="X215" s="14"/>
      <c r="Y215" s="14"/>
      <c r="Z215" s="15"/>
      <c r="AI215" s="19" t="str">
        <f>IF(AG215="","",VLOOKUP(AG215,'Codes published on the homepage'!AnfoEintr,2,FALSE))</f>
        <v/>
      </c>
      <c r="AQ215" s="14"/>
      <c r="AR215" s="14"/>
      <c r="AS215" s="14"/>
      <c r="AT215" s="14"/>
      <c r="AU215" s="14"/>
      <c r="AV215" s="14"/>
      <c r="AW215" s="14"/>
      <c r="AX215" s="14"/>
      <c r="AY215" s="14"/>
      <c r="AZ215" s="14"/>
      <c r="BA215" s="14"/>
      <c r="BB215" s="14"/>
      <c r="BC215" s="14"/>
      <c r="BD215" s="14"/>
      <c r="BE215" s="14"/>
      <c r="BF215" s="14"/>
      <c r="BG215" s="14"/>
      <c r="BH215" s="14"/>
      <c r="BI215" s="14"/>
      <c r="BJ215" s="13"/>
    </row>
    <row r="216" spans="1:62" x14ac:dyDescent="0.3">
      <c r="A216" s="51"/>
      <c r="B216" s="13"/>
      <c r="C216" s="15"/>
      <c r="D216" s="15"/>
      <c r="E216" s="15"/>
      <c r="F216" s="14"/>
      <c r="G216" s="14"/>
      <c r="H216" s="14"/>
      <c r="I216" s="14"/>
      <c r="J216" s="14"/>
      <c r="K216" s="14"/>
      <c r="L216" s="14"/>
      <c r="M216" s="14"/>
      <c r="N216" s="14"/>
      <c r="O216" s="14"/>
      <c r="P216" s="14"/>
      <c r="Q216" s="14"/>
      <c r="R216" s="14"/>
      <c r="S216" s="14"/>
      <c r="T216" s="14"/>
      <c r="U216" s="14"/>
      <c r="V216" s="528"/>
      <c r="W216" s="14"/>
      <c r="X216" s="14"/>
      <c r="Y216" s="14"/>
      <c r="Z216" s="15"/>
      <c r="AI216" s="19" t="str">
        <f>IF(AG216="","",VLOOKUP(AG216,'Codes published on the homepage'!AnfoEintr,2,FALSE))</f>
        <v/>
      </c>
      <c r="AQ216" s="14"/>
      <c r="AR216" s="14"/>
      <c r="AS216" s="14"/>
      <c r="AT216" s="14"/>
      <c r="AU216" s="14"/>
      <c r="AV216" s="14"/>
      <c r="AW216" s="14"/>
      <c r="AX216" s="14"/>
      <c r="AY216" s="14"/>
      <c r="AZ216" s="14"/>
      <c r="BA216" s="14"/>
      <c r="BB216" s="14"/>
      <c r="BC216" s="14"/>
      <c r="BD216" s="14"/>
      <c r="BE216" s="14"/>
      <c r="BF216" s="14"/>
      <c r="BG216" s="14"/>
      <c r="BH216" s="14"/>
      <c r="BI216" s="14"/>
      <c r="BJ216" s="13"/>
    </row>
    <row r="217" spans="1:62" x14ac:dyDescent="0.3">
      <c r="A217" s="51"/>
      <c r="B217" s="13"/>
      <c r="C217" s="15"/>
      <c r="D217" s="15"/>
      <c r="E217" s="15"/>
      <c r="F217" s="14"/>
      <c r="G217" s="14"/>
      <c r="H217" s="14"/>
      <c r="I217" s="14"/>
      <c r="J217" s="14"/>
      <c r="K217" s="14"/>
      <c r="L217" s="14"/>
      <c r="M217" s="14"/>
      <c r="N217" s="14"/>
      <c r="O217" s="14"/>
      <c r="P217" s="14"/>
      <c r="Q217" s="14"/>
      <c r="R217" s="14"/>
      <c r="S217" s="14"/>
      <c r="T217" s="14"/>
      <c r="U217" s="14"/>
      <c r="V217" s="528"/>
      <c r="W217" s="14"/>
      <c r="X217" s="14"/>
      <c r="Y217" s="14"/>
      <c r="Z217" s="15"/>
      <c r="AI217" s="19" t="str">
        <f>IF(AG217="","",VLOOKUP(AG217,'Codes published on the homepage'!AnfoEintr,2,FALSE))</f>
        <v/>
      </c>
      <c r="AQ217" s="14"/>
      <c r="AR217" s="14"/>
      <c r="AS217" s="14"/>
      <c r="AT217" s="14"/>
      <c r="AU217" s="14"/>
      <c r="AV217" s="14"/>
      <c r="AW217" s="14"/>
      <c r="AX217" s="14"/>
      <c r="AY217" s="14"/>
      <c r="AZ217" s="14"/>
      <c r="BA217" s="14"/>
      <c r="BB217" s="14"/>
      <c r="BC217" s="14"/>
      <c r="BD217" s="14"/>
      <c r="BE217" s="14"/>
      <c r="BF217" s="14"/>
      <c r="BG217" s="14"/>
      <c r="BH217" s="14"/>
      <c r="BI217" s="14"/>
      <c r="BJ217" s="13"/>
    </row>
    <row r="218" spans="1:62" x14ac:dyDescent="0.3">
      <c r="A218" s="51"/>
      <c r="B218" s="13"/>
      <c r="C218" s="15"/>
      <c r="D218" s="15"/>
      <c r="E218" s="15"/>
      <c r="F218" s="14"/>
      <c r="G218" s="14"/>
      <c r="H218" s="14"/>
      <c r="I218" s="14"/>
      <c r="J218" s="14"/>
      <c r="K218" s="14"/>
      <c r="L218" s="14"/>
      <c r="M218" s="14"/>
      <c r="N218" s="14"/>
      <c r="O218" s="14"/>
      <c r="P218" s="14"/>
      <c r="Q218" s="14"/>
      <c r="R218" s="14"/>
      <c r="S218" s="14"/>
      <c r="T218" s="14"/>
      <c r="U218" s="14"/>
      <c r="V218" s="528"/>
      <c r="W218" s="14"/>
      <c r="X218" s="14"/>
      <c r="Y218" s="14"/>
      <c r="Z218" s="15"/>
      <c r="AI218" s="19" t="str">
        <f>IF(AG218="","",VLOOKUP(AG218,'Codes published on the homepage'!AnfoEintr,2,FALSE))</f>
        <v/>
      </c>
      <c r="AQ218" s="14"/>
      <c r="AR218" s="14"/>
      <c r="AS218" s="14"/>
      <c r="AT218" s="14"/>
      <c r="AU218" s="14"/>
      <c r="AV218" s="14"/>
      <c r="AW218" s="14"/>
      <c r="AX218" s="14"/>
      <c r="AY218" s="14"/>
      <c r="AZ218" s="14"/>
      <c r="BA218" s="14"/>
      <c r="BB218" s="14"/>
      <c r="BC218" s="14"/>
      <c r="BD218" s="14"/>
      <c r="BE218" s="14"/>
      <c r="BF218" s="14"/>
      <c r="BG218" s="14"/>
      <c r="BH218" s="14"/>
      <c r="BI218" s="14"/>
      <c r="BJ218" s="13"/>
    </row>
    <row r="219" spans="1:62" x14ac:dyDescent="0.3">
      <c r="A219" s="51"/>
      <c r="B219" s="13"/>
      <c r="C219" s="15"/>
      <c r="D219" s="15"/>
      <c r="E219" s="15"/>
      <c r="F219" s="14"/>
      <c r="G219" s="14"/>
      <c r="H219" s="14"/>
      <c r="I219" s="14"/>
      <c r="J219" s="14"/>
      <c r="K219" s="14"/>
      <c r="L219" s="14"/>
      <c r="M219" s="14"/>
      <c r="N219" s="14"/>
      <c r="O219" s="14"/>
      <c r="P219" s="14"/>
      <c r="Q219" s="14"/>
      <c r="R219" s="14"/>
      <c r="S219" s="14"/>
      <c r="T219" s="14"/>
      <c r="U219" s="14"/>
      <c r="V219" s="528"/>
      <c r="W219" s="14"/>
      <c r="X219" s="14"/>
      <c r="Y219" s="14"/>
      <c r="Z219" s="15"/>
      <c r="AI219" s="19" t="str">
        <f>IF(AG219="","",VLOOKUP(AG219,'Codes published on the homepage'!AnfoEintr,2,FALSE))</f>
        <v/>
      </c>
      <c r="AQ219" s="14"/>
      <c r="AR219" s="14"/>
      <c r="AS219" s="14"/>
      <c r="AT219" s="14"/>
      <c r="AU219" s="14"/>
      <c r="AV219" s="14"/>
      <c r="AW219" s="14"/>
      <c r="AX219" s="14"/>
      <c r="AY219" s="14"/>
      <c r="AZ219" s="14"/>
      <c r="BA219" s="14"/>
      <c r="BB219" s="14"/>
      <c r="BC219" s="14"/>
      <c r="BD219" s="14"/>
      <c r="BE219" s="14"/>
      <c r="BF219" s="14"/>
      <c r="BG219" s="14"/>
      <c r="BH219" s="14"/>
      <c r="BI219" s="14"/>
      <c r="BJ219" s="13"/>
    </row>
    <row r="220" spans="1:62" x14ac:dyDescent="0.3">
      <c r="A220" s="51"/>
      <c r="B220" s="13"/>
      <c r="C220" s="15"/>
      <c r="D220" s="15"/>
      <c r="E220" s="15"/>
      <c r="F220" s="14"/>
      <c r="G220" s="14"/>
      <c r="H220" s="14"/>
      <c r="I220" s="14"/>
      <c r="J220" s="14"/>
      <c r="K220" s="14"/>
      <c r="L220" s="14"/>
      <c r="M220" s="14"/>
      <c r="N220" s="14"/>
      <c r="O220" s="14"/>
      <c r="P220" s="14"/>
      <c r="Q220" s="14"/>
      <c r="R220" s="14"/>
      <c r="S220" s="14"/>
      <c r="T220" s="14"/>
      <c r="U220" s="14"/>
      <c r="V220" s="528"/>
      <c r="W220" s="14"/>
      <c r="X220" s="14"/>
      <c r="Y220" s="14"/>
      <c r="Z220" s="15"/>
      <c r="AI220" s="19" t="str">
        <f>IF(AG220="","",VLOOKUP(AG220,'Codes published on the homepage'!AnfoEintr,2,FALSE))</f>
        <v/>
      </c>
      <c r="AQ220" s="14"/>
      <c r="AR220" s="14"/>
      <c r="AS220" s="14"/>
      <c r="AT220" s="14"/>
      <c r="AU220" s="14"/>
      <c r="AV220" s="14"/>
      <c r="AW220" s="14"/>
      <c r="AX220" s="14"/>
      <c r="AY220" s="14"/>
      <c r="AZ220" s="14"/>
      <c r="BA220" s="14"/>
      <c r="BB220" s="14"/>
      <c r="BC220" s="14"/>
      <c r="BD220" s="14"/>
      <c r="BE220" s="14"/>
      <c r="BF220" s="14"/>
      <c r="BG220" s="14"/>
      <c r="BH220" s="14"/>
      <c r="BI220" s="14"/>
      <c r="BJ220" s="13"/>
    </row>
    <row r="221" spans="1:62" x14ac:dyDescent="0.3">
      <c r="A221" s="51"/>
      <c r="B221" s="13"/>
      <c r="C221" s="15"/>
      <c r="D221" s="15"/>
      <c r="E221" s="15"/>
      <c r="F221" s="14"/>
      <c r="G221" s="14"/>
      <c r="H221" s="14"/>
      <c r="I221" s="14"/>
      <c r="J221" s="14"/>
      <c r="K221" s="14"/>
      <c r="L221" s="14"/>
      <c r="M221" s="14"/>
      <c r="N221" s="14"/>
      <c r="O221" s="14"/>
      <c r="P221" s="14"/>
      <c r="Q221" s="14"/>
      <c r="R221" s="14"/>
      <c r="S221" s="14"/>
      <c r="T221" s="14"/>
      <c r="U221" s="14"/>
      <c r="V221" s="528"/>
      <c r="W221" s="14"/>
      <c r="X221" s="14"/>
      <c r="Y221" s="14"/>
      <c r="Z221" s="15"/>
      <c r="AI221" s="19" t="str">
        <f>IF(AG221="","",VLOOKUP(AG221,'Codes published on the homepage'!AnfoEintr,2,FALSE))</f>
        <v/>
      </c>
      <c r="AQ221" s="14"/>
      <c r="AR221" s="14"/>
      <c r="AS221" s="14"/>
      <c r="AT221" s="14"/>
      <c r="AU221" s="14"/>
      <c r="AV221" s="14"/>
      <c r="AW221" s="14"/>
      <c r="AX221" s="14"/>
      <c r="AY221" s="14"/>
      <c r="AZ221" s="14"/>
      <c r="BA221" s="14"/>
      <c r="BB221" s="14"/>
      <c r="BC221" s="14"/>
      <c r="BD221" s="14"/>
      <c r="BE221" s="14"/>
      <c r="BF221" s="14"/>
      <c r="BG221" s="14"/>
      <c r="BH221" s="14"/>
      <c r="BI221" s="14"/>
      <c r="BJ221" s="13"/>
    </row>
    <row r="222" spans="1:62" x14ac:dyDescent="0.3">
      <c r="A222" s="51"/>
      <c r="B222" s="13"/>
      <c r="C222" s="15"/>
      <c r="D222" s="15"/>
      <c r="E222" s="15"/>
      <c r="F222" s="14"/>
      <c r="G222" s="14"/>
      <c r="H222" s="14"/>
      <c r="I222" s="14"/>
      <c r="J222" s="14"/>
      <c r="K222" s="14"/>
      <c r="L222" s="14"/>
      <c r="M222" s="14"/>
      <c r="N222" s="14"/>
      <c r="O222" s="14"/>
      <c r="P222" s="14"/>
      <c r="Q222" s="14"/>
      <c r="R222" s="14"/>
      <c r="S222" s="14"/>
      <c r="T222" s="14"/>
      <c r="U222" s="14"/>
      <c r="V222" s="528"/>
      <c r="W222" s="14"/>
      <c r="X222" s="14"/>
      <c r="Y222" s="14"/>
      <c r="Z222" s="15"/>
      <c r="AQ222" s="14"/>
      <c r="AR222" s="14"/>
      <c r="AS222" s="14"/>
      <c r="AT222" s="14"/>
      <c r="AU222" s="14"/>
      <c r="AV222" s="14"/>
      <c r="AW222" s="14"/>
      <c r="AX222" s="14"/>
      <c r="AY222" s="14"/>
      <c r="AZ222" s="14"/>
      <c r="BA222" s="14"/>
      <c r="BB222" s="14"/>
      <c r="BC222" s="14"/>
      <c r="BD222" s="14"/>
      <c r="BE222" s="14"/>
      <c r="BF222" s="14"/>
      <c r="BG222" s="14"/>
      <c r="BH222" s="14"/>
      <c r="BI222" s="14"/>
      <c r="BJ222" s="13"/>
    </row>
    <row r="223" spans="1:62" x14ac:dyDescent="0.3">
      <c r="A223" s="51"/>
      <c r="B223" s="13"/>
      <c r="C223" s="15"/>
      <c r="D223" s="15"/>
      <c r="E223" s="15"/>
      <c r="F223" s="14"/>
      <c r="G223" s="14"/>
      <c r="H223" s="14"/>
      <c r="I223" s="14"/>
      <c r="J223" s="14"/>
      <c r="K223" s="14"/>
      <c r="L223" s="14"/>
      <c r="M223" s="14"/>
      <c r="N223" s="14"/>
      <c r="O223" s="14"/>
      <c r="P223" s="14"/>
      <c r="Q223" s="14"/>
      <c r="R223" s="14"/>
      <c r="S223" s="14"/>
      <c r="T223" s="14"/>
      <c r="U223" s="14"/>
      <c r="V223" s="528"/>
      <c r="W223" s="14"/>
      <c r="X223" s="14"/>
      <c r="Y223" s="14"/>
      <c r="Z223" s="15"/>
      <c r="AQ223" s="14"/>
      <c r="AR223" s="14"/>
      <c r="AS223" s="14"/>
      <c r="AT223" s="14"/>
      <c r="AU223" s="14"/>
      <c r="AV223" s="14"/>
      <c r="AW223" s="14"/>
      <c r="AX223" s="14"/>
      <c r="AY223" s="14"/>
      <c r="AZ223" s="14"/>
      <c r="BA223" s="14"/>
      <c r="BB223" s="14"/>
      <c r="BC223" s="14"/>
      <c r="BD223" s="14"/>
      <c r="BE223" s="14"/>
      <c r="BF223" s="14"/>
      <c r="BG223" s="14"/>
      <c r="BH223" s="14"/>
      <c r="BI223" s="14"/>
      <c r="BJ223" s="13"/>
    </row>
    <row r="224" spans="1:62" x14ac:dyDescent="0.3">
      <c r="A224" s="51"/>
      <c r="B224" s="13"/>
      <c r="C224" s="15"/>
      <c r="D224" s="15"/>
      <c r="E224" s="15"/>
      <c r="F224" s="14"/>
      <c r="G224" s="14"/>
      <c r="H224" s="14"/>
      <c r="I224" s="14"/>
      <c r="J224" s="14"/>
      <c r="K224" s="14"/>
      <c r="L224" s="14"/>
      <c r="M224" s="14"/>
      <c r="N224" s="14"/>
      <c r="O224" s="14"/>
      <c r="P224" s="14"/>
      <c r="Q224" s="14"/>
      <c r="R224" s="14"/>
      <c r="S224" s="14"/>
      <c r="T224" s="14"/>
      <c r="U224" s="14"/>
      <c r="V224" s="528"/>
      <c r="W224" s="14"/>
      <c r="X224" s="14"/>
      <c r="Y224" s="14"/>
      <c r="Z224" s="15"/>
      <c r="AQ224" s="14"/>
      <c r="AR224" s="14"/>
      <c r="AS224" s="14"/>
      <c r="AT224" s="14"/>
      <c r="AU224" s="14"/>
      <c r="AV224" s="14"/>
      <c r="AW224" s="14"/>
      <c r="AX224" s="14"/>
      <c r="AY224" s="14"/>
      <c r="AZ224" s="14"/>
      <c r="BA224" s="14"/>
      <c r="BB224" s="14"/>
      <c r="BC224" s="14"/>
      <c r="BD224" s="14"/>
      <c r="BE224" s="14"/>
      <c r="BF224" s="14"/>
      <c r="BG224" s="14"/>
      <c r="BH224" s="14"/>
      <c r="BI224" s="14"/>
      <c r="BJ224" s="13"/>
    </row>
    <row r="225" spans="1:62" x14ac:dyDescent="0.3">
      <c r="A225" s="51"/>
      <c r="B225" s="13"/>
      <c r="C225" s="15"/>
      <c r="D225" s="15"/>
      <c r="E225" s="15"/>
      <c r="F225" s="14"/>
      <c r="G225" s="14"/>
      <c r="H225" s="14"/>
      <c r="I225" s="14"/>
      <c r="J225" s="14"/>
      <c r="K225" s="14"/>
      <c r="L225" s="14"/>
      <c r="M225" s="14"/>
      <c r="N225" s="14"/>
      <c r="O225" s="14"/>
      <c r="P225" s="14"/>
      <c r="Q225" s="14"/>
      <c r="R225" s="14"/>
      <c r="S225" s="14"/>
      <c r="T225" s="14"/>
      <c r="U225" s="14"/>
      <c r="V225" s="528"/>
      <c r="W225" s="14"/>
      <c r="X225" s="14"/>
      <c r="Y225" s="14"/>
      <c r="Z225" s="15"/>
      <c r="AQ225" s="14"/>
      <c r="AR225" s="14"/>
      <c r="AS225" s="14"/>
      <c r="AT225" s="14"/>
      <c r="AU225" s="14"/>
      <c r="AV225" s="14"/>
      <c r="AW225" s="14"/>
      <c r="AX225" s="14"/>
      <c r="AY225" s="14"/>
      <c r="AZ225" s="14"/>
      <c r="BA225" s="14"/>
      <c r="BB225" s="14"/>
      <c r="BC225" s="14"/>
      <c r="BD225" s="14"/>
      <c r="BE225" s="14"/>
      <c r="BF225" s="14"/>
      <c r="BG225" s="14"/>
      <c r="BH225" s="14"/>
      <c r="BI225" s="14"/>
      <c r="BJ225" s="13"/>
    </row>
    <row r="226" spans="1:62" x14ac:dyDescent="0.3">
      <c r="A226" s="51"/>
      <c r="B226" s="13"/>
      <c r="C226" s="15"/>
      <c r="D226" s="15"/>
      <c r="E226" s="15"/>
      <c r="F226" s="14"/>
      <c r="G226" s="14"/>
      <c r="H226" s="14"/>
      <c r="I226" s="14"/>
      <c r="J226" s="14"/>
      <c r="K226" s="14"/>
      <c r="L226" s="14"/>
      <c r="M226" s="14"/>
      <c r="N226" s="14"/>
      <c r="O226" s="14"/>
      <c r="P226" s="14"/>
      <c r="Q226" s="14"/>
      <c r="R226" s="14"/>
      <c r="S226" s="14"/>
      <c r="T226" s="14"/>
      <c r="U226" s="14"/>
      <c r="V226" s="528"/>
      <c r="W226" s="14"/>
      <c r="X226" s="14"/>
      <c r="Y226" s="14"/>
      <c r="Z226" s="15"/>
      <c r="AQ226" s="14"/>
      <c r="AR226" s="14"/>
      <c r="AS226" s="14"/>
      <c r="AT226" s="14"/>
      <c r="AU226" s="14"/>
      <c r="AV226" s="14"/>
      <c r="AW226" s="14"/>
      <c r="AX226" s="14"/>
      <c r="AY226" s="14"/>
      <c r="AZ226" s="14"/>
      <c r="BA226" s="14"/>
      <c r="BB226" s="14"/>
      <c r="BC226" s="14"/>
      <c r="BD226" s="14"/>
      <c r="BE226" s="14"/>
      <c r="BF226" s="14"/>
      <c r="BG226" s="14"/>
      <c r="BH226" s="14"/>
      <c r="BI226" s="14"/>
      <c r="BJ226" s="13"/>
    </row>
    <row r="227" spans="1:62" x14ac:dyDescent="0.3">
      <c r="A227" s="51"/>
      <c r="B227" s="13"/>
      <c r="C227" s="15"/>
      <c r="D227" s="15"/>
      <c r="E227" s="15"/>
      <c r="F227" s="14"/>
      <c r="G227" s="14"/>
      <c r="H227" s="14"/>
      <c r="I227" s="14"/>
      <c r="J227" s="14"/>
      <c r="K227" s="14"/>
      <c r="L227" s="14"/>
      <c r="M227" s="14"/>
      <c r="N227" s="14"/>
      <c r="O227" s="14"/>
      <c r="P227" s="14"/>
      <c r="Q227" s="14"/>
      <c r="R227" s="14"/>
      <c r="S227" s="14"/>
      <c r="T227" s="14"/>
      <c r="U227" s="14"/>
      <c r="V227" s="528"/>
      <c r="W227" s="14"/>
      <c r="X227" s="14"/>
      <c r="Y227" s="14"/>
      <c r="Z227" s="15"/>
      <c r="AQ227" s="14"/>
      <c r="AR227" s="14"/>
      <c r="AS227" s="14"/>
      <c r="AT227" s="14"/>
      <c r="AU227" s="14"/>
      <c r="AV227" s="14"/>
      <c r="AW227" s="14"/>
      <c r="AX227" s="14"/>
      <c r="AY227" s="14"/>
      <c r="AZ227" s="14"/>
      <c r="BA227" s="14"/>
      <c r="BB227" s="14"/>
      <c r="BC227" s="14"/>
      <c r="BD227" s="14"/>
      <c r="BE227" s="14"/>
      <c r="BF227" s="14"/>
      <c r="BG227" s="14"/>
      <c r="BH227" s="14"/>
      <c r="BI227" s="14"/>
      <c r="BJ227" s="13"/>
    </row>
    <row r="228" spans="1:62" x14ac:dyDescent="0.3">
      <c r="A228" s="51"/>
      <c r="B228" s="13"/>
      <c r="C228" s="15"/>
      <c r="D228" s="15"/>
      <c r="E228" s="15"/>
      <c r="F228" s="14"/>
      <c r="G228" s="14"/>
      <c r="H228" s="14"/>
      <c r="I228" s="14"/>
      <c r="J228" s="14"/>
      <c r="K228" s="14"/>
      <c r="L228" s="14"/>
      <c r="M228" s="14"/>
      <c r="N228" s="14"/>
      <c r="O228" s="14"/>
      <c r="P228" s="14"/>
      <c r="Q228" s="14"/>
      <c r="R228" s="14"/>
      <c r="S228" s="14"/>
      <c r="T228" s="14"/>
      <c r="U228" s="14"/>
      <c r="V228" s="528"/>
      <c r="W228" s="14"/>
      <c r="X228" s="14"/>
      <c r="Y228" s="14"/>
      <c r="Z228" s="15"/>
      <c r="AQ228" s="14"/>
      <c r="AR228" s="14"/>
      <c r="AS228" s="14"/>
      <c r="AT228" s="14"/>
      <c r="AU228" s="14"/>
      <c r="AV228" s="14"/>
      <c r="AW228" s="14"/>
      <c r="AX228" s="14"/>
      <c r="AY228" s="14"/>
      <c r="AZ228" s="14"/>
      <c r="BA228" s="14"/>
      <c r="BB228" s="14"/>
      <c r="BC228" s="14"/>
      <c r="BD228" s="14"/>
      <c r="BE228" s="14"/>
      <c r="BF228" s="14"/>
      <c r="BG228" s="14"/>
      <c r="BH228" s="14"/>
      <c r="BI228" s="14"/>
      <c r="BJ228" s="13"/>
    </row>
    <row r="229" spans="1:62" x14ac:dyDescent="0.3">
      <c r="A229" s="51"/>
      <c r="B229" s="13"/>
      <c r="C229" s="15"/>
      <c r="D229" s="15"/>
      <c r="E229" s="15"/>
      <c r="F229" s="14"/>
      <c r="G229" s="14"/>
      <c r="H229" s="14"/>
      <c r="I229" s="14"/>
      <c r="J229" s="14"/>
      <c r="K229" s="14"/>
      <c r="L229" s="14"/>
      <c r="M229" s="14"/>
      <c r="N229" s="14"/>
      <c r="O229" s="14"/>
      <c r="P229" s="14"/>
      <c r="Q229" s="14"/>
      <c r="R229" s="14"/>
      <c r="S229" s="14"/>
      <c r="T229" s="14"/>
      <c r="U229" s="14"/>
      <c r="V229" s="528"/>
      <c r="W229" s="14"/>
      <c r="X229" s="14"/>
      <c r="Y229" s="14"/>
      <c r="Z229" s="15"/>
      <c r="AQ229" s="14"/>
      <c r="AR229" s="14"/>
      <c r="AS229" s="14"/>
      <c r="AT229" s="14"/>
      <c r="AU229" s="14"/>
      <c r="AV229" s="14"/>
      <c r="AW229" s="14"/>
      <c r="AX229" s="14"/>
      <c r="AY229" s="14"/>
      <c r="AZ229" s="14"/>
      <c r="BA229" s="14"/>
      <c r="BB229" s="14"/>
      <c r="BC229" s="14"/>
      <c r="BD229" s="14"/>
      <c r="BE229" s="14"/>
      <c r="BF229" s="14"/>
      <c r="BG229" s="14"/>
      <c r="BH229" s="14"/>
      <c r="BI229" s="14"/>
      <c r="BJ229" s="13"/>
    </row>
    <row r="230" spans="1:62" x14ac:dyDescent="0.3">
      <c r="A230" s="51"/>
      <c r="B230" s="13"/>
      <c r="C230" s="15"/>
      <c r="D230" s="15"/>
      <c r="E230" s="15"/>
      <c r="F230" s="14"/>
      <c r="G230" s="14"/>
      <c r="H230" s="14"/>
      <c r="I230" s="14"/>
      <c r="J230" s="14"/>
      <c r="K230" s="14"/>
      <c r="L230" s="14"/>
      <c r="M230" s="14"/>
      <c r="N230" s="14"/>
      <c r="O230" s="14"/>
      <c r="P230" s="14"/>
      <c r="Q230" s="14"/>
      <c r="R230" s="14"/>
      <c r="S230" s="14"/>
      <c r="T230" s="14"/>
      <c r="U230" s="14"/>
      <c r="V230" s="528"/>
      <c r="W230" s="14"/>
      <c r="X230" s="14"/>
      <c r="Y230" s="14"/>
      <c r="Z230" s="15"/>
      <c r="AQ230" s="14"/>
      <c r="AR230" s="14"/>
      <c r="AS230" s="14"/>
      <c r="AT230" s="14"/>
      <c r="AU230" s="14"/>
      <c r="AV230" s="14"/>
      <c r="AW230" s="14"/>
      <c r="AX230" s="14"/>
      <c r="AY230" s="14"/>
      <c r="AZ230" s="14"/>
      <c r="BA230" s="14"/>
      <c r="BB230" s="14"/>
      <c r="BC230" s="14"/>
      <c r="BD230" s="14"/>
      <c r="BE230" s="14"/>
      <c r="BF230" s="14"/>
      <c r="BG230" s="14"/>
      <c r="BH230" s="14"/>
      <c r="BI230" s="14"/>
      <c r="BJ230" s="13"/>
    </row>
    <row r="231" spans="1:62" x14ac:dyDescent="0.3">
      <c r="A231" s="51"/>
      <c r="B231" s="13"/>
      <c r="C231" s="15"/>
      <c r="D231" s="15"/>
      <c r="E231" s="15"/>
      <c r="F231" s="14"/>
      <c r="G231" s="14"/>
      <c r="H231" s="14"/>
      <c r="I231" s="14"/>
      <c r="J231" s="14"/>
      <c r="K231" s="14"/>
      <c r="L231" s="14"/>
      <c r="M231" s="14"/>
      <c r="N231" s="14"/>
      <c r="O231" s="14"/>
      <c r="P231" s="14"/>
      <c r="Q231" s="14"/>
      <c r="R231" s="14"/>
      <c r="S231" s="14"/>
      <c r="T231" s="14"/>
      <c r="U231" s="14"/>
      <c r="V231" s="528"/>
      <c r="W231" s="14"/>
      <c r="X231" s="14"/>
      <c r="Y231" s="14"/>
      <c r="Z231" s="15"/>
      <c r="AQ231" s="14"/>
      <c r="AR231" s="14"/>
      <c r="AS231" s="14"/>
      <c r="AT231" s="14"/>
      <c r="AU231" s="14"/>
      <c r="AV231" s="14"/>
      <c r="AW231" s="14"/>
      <c r="AX231" s="14"/>
      <c r="AY231" s="14"/>
      <c r="AZ231" s="14"/>
      <c r="BA231" s="14"/>
      <c r="BB231" s="14"/>
      <c r="BC231" s="14"/>
      <c r="BD231" s="14"/>
      <c r="BE231" s="14"/>
      <c r="BF231" s="14"/>
      <c r="BG231" s="14"/>
      <c r="BH231" s="14"/>
      <c r="BI231" s="14"/>
      <c r="BJ231" s="13"/>
    </row>
    <row r="232" spans="1:62" x14ac:dyDescent="0.3">
      <c r="A232" s="51"/>
      <c r="B232" s="13"/>
      <c r="C232" s="15"/>
      <c r="D232" s="15"/>
      <c r="E232" s="15"/>
      <c r="F232" s="14"/>
      <c r="G232" s="14"/>
      <c r="H232" s="14"/>
      <c r="I232" s="14"/>
      <c r="J232" s="14"/>
      <c r="K232" s="14"/>
      <c r="L232" s="14"/>
      <c r="M232" s="14"/>
      <c r="N232" s="14"/>
      <c r="O232" s="14"/>
      <c r="P232" s="14"/>
      <c r="Q232" s="14"/>
      <c r="R232" s="14"/>
      <c r="S232" s="14"/>
      <c r="T232" s="14"/>
      <c r="U232" s="14"/>
      <c r="V232" s="528"/>
      <c r="W232" s="14"/>
      <c r="X232" s="14"/>
      <c r="Y232" s="14"/>
      <c r="Z232" s="15"/>
      <c r="AQ232" s="14"/>
      <c r="AR232" s="14"/>
      <c r="AS232" s="14"/>
      <c r="AT232" s="14"/>
      <c r="AU232" s="14"/>
      <c r="AV232" s="14"/>
      <c r="AW232" s="14"/>
      <c r="AX232" s="14"/>
      <c r="AY232" s="14"/>
      <c r="AZ232" s="14"/>
      <c r="BA232" s="14"/>
      <c r="BB232" s="14"/>
      <c r="BC232" s="14"/>
      <c r="BD232" s="14"/>
      <c r="BE232" s="14"/>
      <c r="BF232" s="14"/>
      <c r="BG232" s="14"/>
      <c r="BH232" s="14"/>
      <c r="BI232" s="14"/>
      <c r="BJ232" s="13"/>
    </row>
    <row r="233" spans="1:62" x14ac:dyDescent="0.3">
      <c r="A233" s="51"/>
      <c r="B233" s="13"/>
      <c r="C233" s="15"/>
      <c r="D233" s="15"/>
      <c r="E233" s="15"/>
      <c r="F233" s="14"/>
      <c r="G233" s="14"/>
      <c r="H233" s="14"/>
      <c r="I233" s="14"/>
      <c r="J233" s="14"/>
      <c r="K233" s="14"/>
      <c r="L233" s="14"/>
      <c r="M233" s="14"/>
      <c r="N233" s="14"/>
      <c r="O233" s="14"/>
      <c r="P233" s="14"/>
      <c r="Q233" s="14"/>
      <c r="R233" s="14"/>
      <c r="S233" s="14"/>
      <c r="T233" s="14"/>
      <c r="U233" s="14"/>
      <c r="V233" s="528"/>
      <c r="W233" s="14"/>
      <c r="X233" s="14"/>
      <c r="Y233" s="14"/>
      <c r="Z233" s="15"/>
      <c r="AQ233" s="14"/>
      <c r="AR233" s="14"/>
      <c r="AS233" s="14"/>
      <c r="AT233" s="14"/>
      <c r="AU233" s="14"/>
      <c r="AV233" s="14"/>
      <c r="AW233" s="14"/>
      <c r="AX233" s="14"/>
      <c r="AY233" s="14"/>
      <c r="AZ233" s="14"/>
      <c r="BA233" s="14"/>
      <c r="BB233" s="14"/>
      <c r="BC233" s="14"/>
      <c r="BD233" s="14"/>
      <c r="BE233" s="14"/>
      <c r="BF233" s="14"/>
      <c r="BG233" s="14"/>
      <c r="BH233" s="14"/>
      <c r="BI233" s="14"/>
      <c r="BJ233" s="13"/>
    </row>
    <row r="234" spans="1:62" x14ac:dyDescent="0.3">
      <c r="A234" s="51"/>
      <c r="B234" s="13"/>
      <c r="C234" s="15"/>
      <c r="D234" s="15"/>
      <c r="E234" s="15"/>
      <c r="F234" s="14"/>
      <c r="G234" s="14"/>
      <c r="H234" s="14"/>
      <c r="I234" s="14"/>
      <c r="J234" s="14"/>
      <c r="K234" s="14"/>
      <c r="L234" s="14"/>
      <c r="M234" s="14"/>
      <c r="N234" s="14"/>
      <c r="O234" s="14"/>
      <c r="P234" s="14"/>
      <c r="Q234" s="14"/>
      <c r="R234" s="14"/>
      <c r="S234" s="14"/>
      <c r="T234" s="14"/>
      <c r="U234" s="14"/>
      <c r="V234" s="528"/>
      <c r="W234" s="14"/>
      <c r="X234" s="14"/>
      <c r="Y234" s="14"/>
      <c r="Z234" s="15"/>
      <c r="AQ234" s="14"/>
      <c r="AR234" s="14"/>
      <c r="AS234" s="14"/>
      <c r="AT234" s="14"/>
      <c r="AU234" s="14"/>
      <c r="AV234" s="14"/>
      <c r="AW234" s="14"/>
      <c r="AX234" s="14"/>
      <c r="AY234" s="14"/>
      <c r="AZ234" s="14"/>
      <c r="BA234" s="14"/>
      <c r="BB234" s="14"/>
      <c r="BC234" s="14"/>
      <c r="BD234" s="14"/>
      <c r="BE234" s="14"/>
      <c r="BF234" s="14"/>
      <c r="BG234" s="14"/>
      <c r="BH234" s="14"/>
      <c r="BI234" s="14"/>
      <c r="BJ234" s="13"/>
    </row>
    <row r="235" spans="1:62" x14ac:dyDescent="0.3">
      <c r="A235" s="51"/>
      <c r="B235" s="13"/>
      <c r="C235" s="15"/>
      <c r="D235" s="15"/>
      <c r="E235" s="15"/>
      <c r="F235" s="14"/>
      <c r="G235" s="14"/>
      <c r="H235" s="14"/>
      <c r="I235" s="14"/>
      <c r="J235" s="14"/>
      <c r="K235" s="14"/>
      <c r="L235" s="14"/>
      <c r="M235" s="14"/>
      <c r="N235" s="14"/>
      <c r="O235" s="14"/>
      <c r="P235" s="14"/>
      <c r="Q235" s="14"/>
      <c r="R235" s="14"/>
      <c r="S235" s="14"/>
      <c r="T235" s="14"/>
      <c r="U235" s="14"/>
      <c r="V235" s="528"/>
      <c r="W235" s="14"/>
      <c r="X235" s="14"/>
      <c r="Y235" s="14"/>
      <c r="Z235" s="15"/>
      <c r="AQ235" s="14"/>
      <c r="AR235" s="14"/>
      <c r="AS235" s="14"/>
      <c r="AT235" s="14"/>
      <c r="AU235" s="14"/>
      <c r="AV235" s="14"/>
      <c r="AW235" s="14"/>
      <c r="AX235" s="14"/>
      <c r="AY235" s="14"/>
      <c r="AZ235" s="14"/>
      <c r="BA235" s="14"/>
      <c r="BB235" s="14"/>
      <c r="BC235" s="14"/>
      <c r="BD235" s="14"/>
      <c r="BE235" s="14"/>
      <c r="BF235" s="14"/>
      <c r="BG235" s="14"/>
      <c r="BH235" s="14"/>
      <c r="BI235" s="14"/>
      <c r="BJ235" s="13"/>
    </row>
    <row r="236" spans="1:62" x14ac:dyDescent="0.3">
      <c r="A236" s="51"/>
      <c r="B236" s="13"/>
      <c r="C236" s="15"/>
      <c r="D236" s="15"/>
      <c r="E236" s="15"/>
      <c r="F236" s="14"/>
      <c r="G236" s="14"/>
      <c r="H236" s="14"/>
      <c r="I236" s="14"/>
      <c r="J236" s="14"/>
      <c r="K236" s="14"/>
      <c r="L236" s="14"/>
      <c r="M236" s="14"/>
      <c r="N236" s="14"/>
      <c r="O236" s="14"/>
      <c r="P236" s="14"/>
      <c r="Q236" s="14"/>
      <c r="R236" s="14"/>
      <c r="S236" s="14"/>
      <c r="T236" s="14"/>
      <c r="U236" s="14"/>
      <c r="V236" s="528"/>
      <c r="W236" s="14"/>
      <c r="X236" s="14"/>
      <c r="Y236" s="14"/>
      <c r="Z236" s="15"/>
      <c r="AQ236" s="14"/>
      <c r="AR236" s="14"/>
      <c r="AS236" s="14"/>
      <c r="AT236" s="14"/>
      <c r="AU236" s="14"/>
      <c r="AV236" s="14"/>
      <c r="AW236" s="14"/>
      <c r="AX236" s="14"/>
      <c r="AY236" s="14"/>
      <c r="AZ236" s="14"/>
      <c r="BA236" s="14"/>
      <c r="BB236" s="14"/>
      <c r="BC236" s="14"/>
      <c r="BD236" s="14"/>
      <c r="BE236" s="14"/>
      <c r="BF236" s="14"/>
      <c r="BG236" s="14"/>
      <c r="BH236" s="14"/>
      <c r="BI236" s="14"/>
      <c r="BJ236" s="13"/>
    </row>
    <row r="237" spans="1:62" x14ac:dyDescent="0.3">
      <c r="A237" s="51"/>
      <c r="B237" s="13"/>
      <c r="C237" s="15"/>
      <c r="D237" s="15"/>
      <c r="E237" s="15"/>
      <c r="F237" s="14"/>
      <c r="G237" s="14"/>
      <c r="H237" s="14"/>
      <c r="I237" s="14"/>
      <c r="J237" s="14"/>
      <c r="K237" s="14"/>
      <c r="L237" s="14"/>
      <c r="M237" s="14"/>
      <c r="N237" s="14"/>
      <c r="O237" s="14"/>
      <c r="P237" s="14"/>
      <c r="Q237" s="14"/>
      <c r="R237" s="14"/>
      <c r="S237" s="14"/>
      <c r="T237" s="14"/>
      <c r="U237" s="14"/>
      <c r="V237" s="528"/>
      <c r="W237" s="14"/>
      <c r="X237" s="14"/>
      <c r="Y237" s="14"/>
      <c r="Z237" s="15"/>
      <c r="AQ237" s="14"/>
      <c r="AR237" s="14"/>
      <c r="AS237" s="14"/>
      <c r="AT237" s="14"/>
      <c r="AU237" s="14"/>
      <c r="AV237" s="14"/>
      <c r="AW237" s="14"/>
      <c r="AX237" s="14"/>
      <c r="AY237" s="14"/>
      <c r="AZ237" s="14"/>
      <c r="BA237" s="14"/>
      <c r="BB237" s="14"/>
      <c r="BC237" s="14"/>
      <c r="BD237" s="14"/>
      <c r="BE237" s="14"/>
      <c r="BF237" s="14"/>
      <c r="BG237" s="14"/>
      <c r="BH237" s="14"/>
      <c r="BI237" s="14"/>
      <c r="BJ237" s="13"/>
    </row>
    <row r="238" spans="1:62" x14ac:dyDescent="0.3">
      <c r="A238" s="51"/>
      <c r="B238" s="13"/>
      <c r="C238" s="15"/>
      <c r="D238" s="15"/>
      <c r="E238" s="15"/>
      <c r="F238" s="14"/>
      <c r="G238" s="14"/>
      <c r="H238" s="14"/>
      <c r="I238" s="14"/>
      <c r="J238" s="14"/>
      <c r="K238" s="14"/>
      <c r="L238" s="14"/>
      <c r="M238" s="14"/>
      <c r="N238" s="14"/>
      <c r="O238" s="14"/>
      <c r="P238" s="14"/>
      <c r="Q238" s="14"/>
      <c r="R238" s="14"/>
      <c r="S238" s="14"/>
      <c r="T238" s="14"/>
      <c r="U238" s="14"/>
      <c r="V238" s="528"/>
      <c r="W238" s="14"/>
      <c r="X238" s="14"/>
      <c r="Y238" s="14"/>
      <c r="Z238" s="15"/>
      <c r="AQ238" s="14"/>
      <c r="AR238" s="14"/>
      <c r="AS238" s="14"/>
      <c r="AT238" s="14"/>
      <c r="AU238" s="14"/>
      <c r="AV238" s="14"/>
      <c r="AW238" s="14"/>
      <c r="AX238" s="14"/>
      <c r="AY238" s="14"/>
      <c r="AZ238" s="14"/>
      <c r="BA238" s="14"/>
      <c r="BB238" s="14"/>
      <c r="BC238" s="14"/>
      <c r="BD238" s="14"/>
      <c r="BE238" s="14"/>
      <c r="BF238" s="14"/>
      <c r="BG238" s="14"/>
      <c r="BH238" s="14"/>
      <c r="BI238" s="14"/>
      <c r="BJ238" s="13"/>
    </row>
    <row r="239" spans="1:62" x14ac:dyDescent="0.3">
      <c r="A239" s="51"/>
      <c r="B239" s="13"/>
      <c r="C239" s="15"/>
      <c r="D239" s="15"/>
      <c r="E239" s="15"/>
      <c r="F239" s="14"/>
      <c r="G239" s="14"/>
      <c r="H239" s="14"/>
      <c r="I239" s="14"/>
      <c r="J239" s="14"/>
      <c r="K239" s="14"/>
      <c r="L239" s="14"/>
      <c r="M239" s="14"/>
      <c r="N239" s="14"/>
      <c r="O239" s="14"/>
      <c r="P239" s="14"/>
      <c r="Q239" s="14"/>
      <c r="R239" s="14"/>
      <c r="S239" s="14"/>
      <c r="T239" s="14"/>
      <c r="U239" s="14"/>
      <c r="V239" s="528"/>
      <c r="W239" s="14"/>
      <c r="X239" s="14"/>
      <c r="Y239" s="14"/>
      <c r="Z239" s="15"/>
      <c r="AQ239" s="14"/>
      <c r="AR239" s="14"/>
      <c r="AS239" s="14"/>
      <c r="AT239" s="14"/>
      <c r="AU239" s="14"/>
      <c r="AV239" s="14"/>
      <c r="AW239" s="14"/>
      <c r="AX239" s="14"/>
      <c r="AY239" s="14"/>
      <c r="AZ239" s="14"/>
      <c r="BA239" s="14"/>
      <c r="BB239" s="14"/>
      <c r="BC239" s="14"/>
      <c r="BD239" s="14"/>
      <c r="BE239" s="14"/>
      <c r="BF239" s="14"/>
      <c r="BG239" s="14"/>
      <c r="BH239" s="14"/>
      <c r="BI239" s="14"/>
      <c r="BJ239" s="13"/>
    </row>
    <row r="240" spans="1:62" x14ac:dyDescent="0.3">
      <c r="A240" s="51"/>
      <c r="B240" s="13"/>
      <c r="C240" s="15"/>
      <c r="D240" s="15"/>
      <c r="E240" s="15"/>
      <c r="F240" s="14"/>
      <c r="G240" s="14"/>
      <c r="H240" s="14"/>
      <c r="I240" s="14"/>
      <c r="J240" s="14"/>
      <c r="K240" s="14"/>
      <c r="L240" s="14"/>
      <c r="M240" s="14"/>
      <c r="N240" s="14"/>
      <c r="O240" s="14"/>
      <c r="P240" s="14"/>
      <c r="Q240" s="14"/>
      <c r="R240" s="14"/>
      <c r="S240" s="14"/>
      <c r="T240" s="14"/>
      <c r="U240" s="14"/>
      <c r="V240" s="528"/>
      <c r="W240" s="14"/>
      <c r="X240" s="14"/>
      <c r="Y240" s="14"/>
      <c r="Z240" s="15"/>
      <c r="AQ240" s="14"/>
      <c r="AR240" s="14"/>
      <c r="AS240" s="14"/>
      <c r="AT240" s="14"/>
      <c r="AU240" s="14"/>
      <c r="AV240" s="14"/>
      <c r="AW240" s="14"/>
      <c r="AX240" s="14"/>
      <c r="AY240" s="14"/>
      <c r="AZ240" s="14"/>
      <c r="BA240" s="14"/>
      <c r="BB240" s="14"/>
      <c r="BC240" s="14"/>
      <c r="BD240" s="14"/>
      <c r="BE240" s="14"/>
      <c r="BF240" s="14"/>
      <c r="BG240" s="14"/>
      <c r="BH240" s="14"/>
      <c r="BI240" s="14"/>
      <c r="BJ240" s="13"/>
    </row>
    <row r="241" spans="1:62" x14ac:dyDescent="0.3">
      <c r="A241" s="51"/>
      <c r="B241" s="13"/>
      <c r="C241" s="15"/>
      <c r="D241" s="15"/>
      <c r="E241" s="15"/>
      <c r="F241" s="14"/>
      <c r="G241" s="14"/>
      <c r="H241" s="14"/>
      <c r="I241" s="14"/>
      <c r="J241" s="14"/>
      <c r="K241" s="14"/>
      <c r="L241" s="14"/>
      <c r="M241" s="14"/>
      <c r="N241" s="14"/>
      <c r="O241" s="14"/>
      <c r="P241" s="14"/>
      <c r="Q241" s="14"/>
      <c r="R241" s="14"/>
      <c r="S241" s="14"/>
      <c r="T241" s="14"/>
      <c r="U241" s="14"/>
      <c r="V241" s="528"/>
      <c r="W241" s="14"/>
      <c r="X241" s="14"/>
      <c r="Y241" s="14"/>
      <c r="Z241" s="15"/>
      <c r="AQ241" s="14"/>
      <c r="AR241" s="14"/>
      <c r="AS241" s="14"/>
      <c r="AT241" s="14"/>
      <c r="AU241" s="14"/>
      <c r="AV241" s="14"/>
      <c r="AW241" s="14"/>
      <c r="AX241" s="14"/>
      <c r="AY241" s="14"/>
      <c r="AZ241" s="14"/>
      <c r="BA241" s="14"/>
      <c r="BB241" s="14"/>
      <c r="BC241" s="14"/>
      <c r="BD241" s="14"/>
      <c r="BE241" s="14"/>
      <c r="BF241" s="14"/>
      <c r="BG241" s="14"/>
      <c r="BH241" s="14"/>
      <c r="BI241" s="14"/>
      <c r="BJ241" s="13"/>
    </row>
    <row r="242" spans="1:62" x14ac:dyDescent="0.3">
      <c r="A242" s="51"/>
      <c r="B242" s="13"/>
      <c r="C242" s="15"/>
      <c r="D242" s="15"/>
      <c r="E242" s="15"/>
      <c r="F242" s="14"/>
      <c r="G242" s="14"/>
      <c r="H242" s="14"/>
      <c r="I242" s="14"/>
      <c r="J242" s="14"/>
      <c r="K242" s="14"/>
      <c r="L242" s="14"/>
      <c r="M242" s="14"/>
      <c r="N242" s="14"/>
      <c r="O242" s="14"/>
      <c r="P242" s="14"/>
      <c r="Q242" s="14"/>
      <c r="R242" s="14"/>
      <c r="S242" s="14"/>
      <c r="T242" s="14"/>
      <c r="U242" s="14"/>
      <c r="V242" s="528"/>
      <c r="W242" s="14"/>
      <c r="X242" s="14"/>
      <c r="Y242" s="14"/>
      <c r="Z242" s="15"/>
      <c r="AQ242" s="14"/>
      <c r="AR242" s="14"/>
      <c r="AS242" s="14"/>
      <c r="AT242" s="14"/>
      <c r="AU242" s="14"/>
      <c r="AV242" s="14"/>
      <c r="AW242" s="14"/>
      <c r="AX242" s="14"/>
      <c r="AY242" s="14"/>
      <c r="AZ242" s="14"/>
      <c r="BA242" s="14"/>
      <c r="BB242" s="14"/>
      <c r="BC242" s="14"/>
      <c r="BD242" s="14"/>
      <c r="BE242" s="14"/>
      <c r="BF242" s="14"/>
      <c r="BG242" s="14"/>
      <c r="BH242" s="14"/>
      <c r="BI242" s="14"/>
      <c r="BJ242" s="13"/>
    </row>
    <row r="243" spans="1:62" x14ac:dyDescent="0.3">
      <c r="A243" s="51"/>
      <c r="B243" s="13"/>
      <c r="C243" s="15"/>
      <c r="D243" s="15"/>
      <c r="E243" s="15"/>
      <c r="F243" s="14"/>
      <c r="G243" s="14"/>
      <c r="H243" s="14"/>
      <c r="I243" s="14"/>
      <c r="J243" s="14"/>
      <c r="K243" s="14"/>
      <c r="L243" s="14"/>
      <c r="M243" s="14"/>
      <c r="N243" s="14"/>
      <c r="O243" s="14"/>
      <c r="P243" s="14"/>
      <c r="Q243" s="14"/>
      <c r="R243" s="14"/>
      <c r="S243" s="14"/>
      <c r="T243" s="14"/>
      <c r="U243" s="14"/>
      <c r="V243" s="528"/>
      <c r="W243" s="14"/>
      <c r="X243" s="14"/>
      <c r="Y243" s="14"/>
      <c r="Z243" s="15"/>
      <c r="AQ243" s="14"/>
      <c r="AR243" s="14"/>
      <c r="AS243" s="14"/>
      <c r="AT243" s="14"/>
      <c r="AU243" s="14"/>
      <c r="AV243" s="14"/>
      <c r="AW243" s="14"/>
      <c r="AX243" s="14"/>
      <c r="AY243" s="14"/>
      <c r="AZ243" s="14"/>
      <c r="BA243" s="14"/>
      <c r="BB243" s="14"/>
      <c r="BC243" s="14"/>
      <c r="BD243" s="14"/>
      <c r="BE243" s="14"/>
      <c r="BF243" s="14"/>
      <c r="BG243" s="14"/>
      <c r="BH243" s="14"/>
      <c r="BI243" s="14"/>
      <c r="BJ243" s="13"/>
    </row>
    <row r="244" spans="1:62" x14ac:dyDescent="0.3">
      <c r="A244" s="51"/>
      <c r="B244" s="13"/>
      <c r="C244" s="15"/>
      <c r="D244" s="15"/>
      <c r="E244" s="15"/>
      <c r="F244" s="14"/>
      <c r="G244" s="14"/>
      <c r="H244" s="14"/>
      <c r="I244" s="14"/>
      <c r="J244" s="14"/>
      <c r="K244" s="14"/>
      <c r="L244" s="14"/>
      <c r="M244" s="14"/>
      <c r="N244" s="14"/>
      <c r="O244" s="14"/>
      <c r="P244" s="14"/>
      <c r="Q244" s="14"/>
      <c r="R244" s="14"/>
      <c r="S244" s="14"/>
      <c r="T244" s="14"/>
      <c r="U244" s="14"/>
      <c r="V244" s="528"/>
      <c r="W244" s="14"/>
      <c r="X244" s="14"/>
      <c r="Y244" s="14"/>
      <c r="Z244" s="15"/>
      <c r="AQ244" s="14"/>
      <c r="AR244" s="14"/>
      <c r="AS244" s="14"/>
      <c r="AT244" s="14"/>
      <c r="AU244" s="14"/>
      <c r="AV244" s="14"/>
      <c r="AW244" s="14"/>
      <c r="AX244" s="14"/>
      <c r="AY244" s="14"/>
      <c r="AZ244" s="14"/>
      <c r="BA244" s="14"/>
      <c r="BB244" s="14"/>
      <c r="BC244" s="14"/>
      <c r="BD244" s="14"/>
      <c r="BE244" s="14"/>
      <c r="BF244" s="14"/>
      <c r="BG244" s="14"/>
      <c r="BH244" s="14"/>
      <c r="BI244" s="14"/>
      <c r="BJ244" s="13"/>
    </row>
    <row r="245" spans="1:62" x14ac:dyDescent="0.3">
      <c r="A245" s="51"/>
      <c r="B245" s="13"/>
      <c r="C245" s="15"/>
      <c r="D245" s="15"/>
      <c r="E245" s="15"/>
      <c r="F245" s="14"/>
      <c r="G245" s="14"/>
      <c r="H245" s="14"/>
      <c r="I245" s="14"/>
      <c r="J245" s="14"/>
      <c r="K245" s="14"/>
      <c r="L245" s="14"/>
      <c r="M245" s="14"/>
      <c r="N245" s="14"/>
      <c r="O245" s="14"/>
      <c r="P245" s="14"/>
      <c r="Q245" s="14"/>
      <c r="R245" s="14"/>
      <c r="S245" s="14"/>
      <c r="T245" s="14"/>
      <c r="U245" s="14"/>
      <c r="V245" s="528"/>
      <c r="W245" s="14"/>
      <c r="X245" s="14"/>
      <c r="Y245" s="14"/>
      <c r="Z245" s="15"/>
      <c r="AQ245" s="14"/>
      <c r="AR245" s="14"/>
      <c r="AS245" s="14"/>
      <c r="AT245" s="14"/>
      <c r="AU245" s="14"/>
      <c r="AV245" s="14"/>
      <c r="AW245" s="14"/>
      <c r="AX245" s="14"/>
      <c r="AY245" s="14"/>
      <c r="AZ245" s="14"/>
      <c r="BA245" s="14"/>
      <c r="BB245" s="14"/>
      <c r="BC245" s="14"/>
      <c r="BD245" s="14"/>
      <c r="BE245" s="14"/>
      <c r="BF245" s="14"/>
      <c r="BG245" s="14"/>
      <c r="BH245" s="14"/>
      <c r="BI245" s="14"/>
      <c r="BJ245" s="13"/>
    </row>
    <row r="246" spans="1:62" x14ac:dyDescent="0.3">
      <c r="A246" s="51"/>
      <c r="B246" s="13"/>
      <c r="C246" s="15"/>
      <c r="D246" s="15"/>
      <c r="E246" s="15"/>
      <c r="F246" s="14"/>
      <c r="G246" s="14"/>
      <c r="H246" s="14"/>
      <c r="I246" s="14"/>
      <c r="J246" s="14"/>
      <c r="K246" s="14"/>
      <c r="L246" s="14"/>
      <c r="M246" s="14"/>
      <c r="N246" s="14"/>
      <c r="O246" s="14"/>
      <c r="P246" s="14"/>
      <c r="Q246" s="14"/>
      <c r="R246" s="14"/>
      <c r="S246" s="14"/>
      <c r="T246" s="14"/>
      <c r="U246" s="14"/>
      <c r="V246" s="528"/>
      <c r="W246" s="14"/>
      <c r="X246" s="14"/>
      <c r="Y246" s="14"/>
      <c r="Z246" s="15"/>
      <c r="AQ246" s="14"/>
      <c r="AR246" s="14"/>
      <c r="AS246" s="14"/>
      <c r="AT246" s="14"/>
      <c r="AU246" s="14"/>
      <c r="AV246" s="14"/>
      <c r="AW246" s="14"/>
      <c r="AX246" s="14"/>
      <c r="AY246" s="14"/>
      <c r="AZ246" s="14"/>
      <c r="BA246" s="14"/>
      <c r="BB246" s="14"/>
      <c r="BC246" s="14"/>
      <c r="BD246" s="14"/>
      <c r="BE246" s="14"/>
      <c r="BF246" s="14"/>
      <c r="BG246" s="14"/>
      <c r="BH246" s="14"/>
      <c r="BI246" s="14"/>
      <c r="BJ246" s="13"/>
    </row>
    <row r="247" spans="1:62" x14ac:dyDescent="0.3">
      <c r="A247" s="51"/>
      <c r="B247" s="13"/>
      <c r="C247" s="15"/>
      <c r="D247" s="15"/>
      <c r="E247" s="15"/>
      <c r="F247" s="14"/>
      <c r="G247" s="14"/>
      <c r="H247" s="14"/>
      <c r="I247" s="14"/>
      <c r="J247" s="14"/>
      <c r="K247" s="14"/>
      <c r="L247" s="14"/>
      <c r="M247" s="14"/>
      <c r="N247" s="14"/>
      <c r="O247" s="14"/>
      <c r="P247" s="14"/>
      <c r="Q247" s="14"/>
      <c r="R247" s="14"/>
      <c r="S247" s="14"/>
      <c r="T247" s="14"/>
      <c r="U247" s="14"/>
      <c r="V247" s="528"/>
      <c r="W247" s="14"/>
      <c r="X247" s="14"/>
      <c r="Y247" s="14"/>
      <c r="Z247" s="15"/>
      <c r="AQ247" s="14"/>
      <c r="AR247" s="14"/>
      <c r="AS247" s="14"/>
      <c r="AT247" s="14"/>
      <c r="AU247" s="14"/>
      <c r="AV247" s="14"/>
      <c r="AW247" s="14"/>
      <c r="AX247" s="14"/>
      <c r="AY247" s="14"/>
      <c r="AZ247" s="14"/>
      <c r="BA247" s="14"/>
      <c r="BB247" s="14"/>
      <c r="BC247" s="14"/>
      <c r="BD247" s="14"/>
      <c r="BE247" s="14"/>
      <c r="BF247" s="14"/>
      <c r="BG247" s="14"/>
      <c r="BH247" s="14"/>
      <c r="BI247" s="14"/>
      <c r="BJ247" s="13"/>
    </row>
    <row r="248" spans="1:62" x14ac:dyDescent="0.3">
      <c r="A248" s="51"/>
      <c r="B248" s="13"/>
      <c r="C248" s="15"/>
      <c r="D248" s="15"/>
      <c r="E248" s="15"/>
      <c r="F248" s="14"/>
      <c r="G248" s="14"/>
      <c r="H248" s="14"/>
      <c r="I248" s="14"/>
      <c r="J248" s="14"/>
      <c r="K248" s="14"/>
      <c r="L248" s="14"/>
      <c r="M248" s="14"/>
      <c r="N248" s="14"/>
      <c r="O248" s="14"/>
      <c r="P248" s="14"/>
      <c r="Q248" s="14"/>
      <c r="R248" s="14"/>
      <c r="S248" s="14"/>
      <c r="T248" s="14"/>
      <c r="U248" s="14"/>
      <c r="V248" s="528"/>
      <c r="W248" s="14"/>
      <c r="X248" s="14"/>
      <c r="Y248" s="14"/>
      <c r="Z248" s="15"/>
      <c r="AQ248" s="14"/>
      <c r="AR248" s="14"/>
      <c r="AS248" s="14"/>
      <c r="AT248" s="14"/>
      <c r="AU248" s="14"/>
      <c r="AV248" s="14"/>
      <c r="AW248" s="14"/>
      <c r="AX248" s="14"/>
      <c r="AY248" s="14"/>
      <c r="AZ248" s="14"/>
      <c r="BA248" s="14"/>
      <c r="BB248" s="14"/>
      <c r="BC248" s="14"/>
      <c r="BD248" s="14"/>
      <c r="BE248" s="14"/>
      <c r="BF248" s="14"/>
      <c r="BG248" s="14"/>
      <c r="BH248" s="14"/>
      <c r="BI248" s="14"/>
      <c r="BJ248" s="13"/>
    </row>
    <row r="249" spans="1:62" x14ac:dyDescent="0.3">
      <c r="A249" s="51"/>
      <c r="B249" s="13"/>
      <c r="C249" s="15"/>
      <c r="D249" s="15"/>
      <c r="E249" s="15"/>
      <c r="F249" s="14"/>
      <c r="G249" s="14"/>
      <c r="H249" s="14"/>
      <c r="I249" s="14"/>
      <c r="J249" s="14"/>
      <c r="K249" s="14"/>
      <c r="L249" s="14"/>
      <c r="M249" s="14"/>
      <c r="N249" s="14"/>
      <c r="O249" s="14"/>
      <c r="P249" s="14"/>
      <c r="Q249" s="14"/>
      <c r="R249" s="14"/>
      <c r="S249" s="14"/>
      <c r="T249" s="14"/>
      <c r="U249" s="14"/>
      <c r="V249" s="528"/>
      <c r="W249" s="14"/>
      <c r="X249" s="14"/>
      <c r="Y249" s="14"/>
      <c r="Z249" s="15"/>
      <c r="AQ249" s="14"/>
      <c r="AR249" s="14"/>
      <c r="AS249" s="14"/>
      <c r="AT249" s="14"/>
      <c r="AU249" s="14"/>
      <c r="AV249" s="14"/>
      <c r="AW249" s="14"/>
      <c r="AX249" s="14"/>
      <c r="AY249" s="14"/>
      <c r="AZ249" s="14"/>
      <c r="BA249" s="14"/>
      <c r="BB249" s="14"/>
      <c r="BC249" s="14"/>
      <c r="BD249" s="14"/>
      <c r="BE249" s="14"/>
      <c r="BF249" s="14"/>
      <c r="BG249" s="14"/>
      <c r="BH249" s="14"/>
      <c r="BI249" s="14"/>
      <c r="BJ249" s="13"/>
    </row>
    <row r="250" spans="1:62" x14ac:dyDescent="0.3">
      <c r="A250" s="51"/>
      <c r="B250" s="13"/>
      <c r="C250" s="15"/>
      <c r="D250" s="15"/>
      <c r="E250" s="15"/>
      <c r="F250" s="14"/>
      <c r="G250" s="14"/>
      <c r="H250" s="14"/>
      <c r="I250" s="14"/>
      <c r="J250" s="14"/>
      <c r="K250" s="14"/>
      <c r="L250" s="14"/>
      <c r="M250" s="14"/>
      <c r="N250" s="14"/>
      <c r="O250" s="14"/>
      <c r="P250" s="14"/>
      <c r="Q250" s="14"/>
      <c r="R250" s="14"/>
      <c r="S250" s="14"/>
      <c r="T250" s="14"/>
      <c r="U250" s="14"/>
      <c r="V250" s="528"/>
      <c r="W250" s="14"/>
      <c r="X250" s="14"/>
      <c r="Y250" s="14"/>
      <c r="Z250" s="15"/>
      <c r="AQ250" s="14"/>
      <c r="AR250" s="14"/>
      <c r="AS250" s="14"/>
      <c r="AT250" s="14"/>
      <c r="AU250" s="14"/>
      <c r="AV250" s="14"/>
      <c r="AW250" s="14"/>
      <c r="AX250" s="14"/>
      <c r="AY250" s="14"/>
      <c r="AZ250" s="14"/>
      <c r="BA250" s="14"/>
      <c r="BB250" s="14"/>
      <c r="BC250" s="14"/>
      <c r="BD250" s="14"/>
      <c r="BE250" s="14"/>
      <c r="BF250" s="14"/>
      <c r="BG250" s="14"/>
      <c r="BH250" s="14"/>
      <c r="BI250" s="14"/>
      <c r="BJ250" s="13"/>
    </row>
    <row r="251" spans="1:62" x14ac:dyDescent="0.3">
      <c r="A251" s="51"/>
      <c r="B251" s="13"/>
      <c r="C251" s="15"/>
      <c r="D251" s="15"/>
      <c r="E251" s="15"/>
      <c r="F251" s="14"/>
      <c r="G251" s="14"/>
      <c r="H251" s="14"/>
      <c r="I251" s="14"/>
      <c r="J251" s="14"/>
      <c r="K251" s="14"/>
      <c r="L251" s="14"/>
      <c r="M251" s="14"/>
      <c r="N251" s="14"/>
      <c r="O251" s="14"/>
      <c r="P251" s="14"/>
      <c r="Q251" s="14"/>
      <c r="R251" s="14"/>
      <c r="S251" s="14"/>
      <c r="T251" s="14"/>
      <c r="U251" s="14"/>
      <c r="V251" s="528"/>
      <c r="W251" s="14"/>
      <c r="X251" s="14"/>
      <c r="Y251" s="14"/>
      <c r="Z251" s="15"/>
      <c r="AQ251" s="14"/>
      <c r="AR251" s="14"/>
      <c r="AS251" s="14"/>
      <c r="AT251" s="14"/>
      <c r="AU251" s="14"/>
      <c r="AV251" s="14"/>
      <c r="AW251" s="14"/>
      <c r="AX251" s="14"/>
      <c r="AY251" s="14"/>
      <c r="AZ251" s="14"/>
      <c r="BA251" s="14"/>
      <c r="BB251" s="14"/>
      <c r="BC251" s="14"/>
      <c r="BD251" s="14"/>
      <c r="BE251" s="14"/>
      <c r="BF251" s="14"/>
      <c r="BG251" s="14"/>
      <c r="BH251" s="14"/>
      <c r="BI251" s="14"/>
      <c r="BJ251" s="13"/>
    </row>
    <row r="252" spans="1:62" x14ac:dyDescent="0.3">
      <c r="A252" s="51"/>
      <c r="B252" s="13"/>
      <c r="C252" s="15"/>
      <c r="D252" s="15"/>
      <c r="E252" s="15"/>
      <c r="F252" s="14"/>
      <c r="G252" s="14"/>
      <c r="H252" s="14"/>
      <c r="I252" s="14"/>
      <c r="J252" s="14"/>
      <c r="K252" s="14"/>
      <c r="L252" s="14"/>
      <c r="M252" s="14"/>
      <c r="N252" s="14"/>
      <c r="O252" s="14"/>
      <c r="P252" s="14"/>
      <c r="Q252" s="14"/>
      <c r="R252" s="14"/>
      <c r="S252" s="14"/>
      <c r="T252" s="14"/>
      <c r="U252" s="14"/>
      <c r="V252" s="528"/>
      <c r="W252" s="14"/>
      <c r="X252" s="14"/>
      <c r="Y252" s="14"/>
      <c r="Z252" s="15"/>
      <c r="AQ252" s="14"/>
      <c r="AR252" s="14"/>
      <c r="AS252" s="14"/>
      <c r="AT252" s="14"/>
      <c r="AU252" s="14"/>
      <c r="AV252" s="14"/>
      <c r="AW252" s="14"/>
      <c r="AX252" s="14"/>
      <c r="AY252" s="14"/>
      <c r="AZ252" s="14"/>
      <c r="BA252" s="14"/>
      <c r="BB252" s="14"/>
      <c r="BC252" s="14"/>
      <c r="BD252" s="14"/>
      <c r="BE252" s="14"/>
      <c r="BF252" s="14"/>
      <c r="BG252" s="14"/>
      <c r="BH252" s="14"/>
      <c r="BI252" s="14"/>
      <c r="BJ252" s="13"/>
    </row>
    <row r="253" spans="1:62" x14ac:dyDescent="0.3">
      <c r="A253" s="51"/>
      <c r="B253" s="13"/>
      <c r="C253" s="15"/>
      <c r="D253" s="15"/>
      <c r="E253" s="15"/>
      <c r="F253" s="14"/>
      <c r="G253" s="14"/>
      <c r="H253" s="14"/>
      <c r="I253" s="14"/>
      <c r="J253" s="14"/>
      <c r="K253" s="14"/>
      <c r="L253" s="14"/>
      <c r="M253" s="14"/>
      <c r="N253" s="14"/>
      <c r="O253" s="14"/>
      <c r="P253" s="14"/>
      <c r="Q253" s="14"/>
      <c r="R253" s="14"/>
      <c r="S253" s="14"/>
      <c r="T253" s="14"/>
      <c r="U253" s="14"/>
      <c r="V253" s="528"/>
      <c r="W253" s="14"/>
      <c r="X253" s="14"/>
      <c r="Y253" s="14"/>
      <c r="Z253" s="15"/>
      <c r="AQ253" s="14"/>
      <c r="AR253" s="14"/>
      <c r="AS253" s="14"/>
      <c r="AT253" s="14"/>
      <c r="AU253" s="14"/>
      <c r="AV253" s="14"/>
      <c r="AW253" s="14"/>
      <c r="AX253" s="14"/>
      <c r="AY253" s="14"/>
      <c r="AZ253" s="14"/>
      <c r="BA253" s="14"/>
      <c r="BB253" s="14"/>
      <c r="BC253" s="14"/>
      <c r="BD253" s="14"/>
      <c r="BE253" s="14"/>
      <c r="BF253" s="14"/>
      <c r="BG253" s="14"/>
      <c r="BH253" s="14"/>
      <c r="BI253" s="14"/>
      <c r="BJ253" s="13"/>
    </row>
    <row r="254" spans="1:62" x14ac:dyDescent="0.3">
      <c r="A254" s="51"/>
      <c r="B254" s="13"/>
      <c r="C254" s="15"/>
      <c r="D254" s="15"/>
      <c r="E254" s="15"/>
      <c r="F254" s="14"/>
      <c r="G254" s="14"/>
      <c r="H254" s="14"/>
      <c r="I254" s="14"/>
      <c r="J254" s="14"/>
      <c r="K254" s="14"/>
      <c r="L254" s="14"/>
      <c r="M254" s="14"/>
      <c r="N254" s="14"/>
      <c r="O254" s="14"/>
      <c r="P254" s="14"/>
      <c r="Q254" s="14"/>
      <c r="R254" s="14"/>
      <c r="S254" s="14"/>
      <c r="T254" s="14"/>
      <c r="U254" s="14"/>
      <c r="V254" s="528"/>
      <c r="W254" s="14"/>
      <c r="X254" s="14"/>
      <c r="Y254" s="14"/>
      <c r="Z254" s="15"/>
      <c r="AQ254" s="14"/>
      <c r="AR254" s="14"/>
      <c r="AS254" s="14"/>
      <c r="AT254" s="14"/>
      <c r="AU254" s="14"/>
      <c r="AV254" s="14"/>
      <c r="AW254" s="14"/>
      <c r="AX254" s="14"/>
      <c r="AY254" s="14"/>
      <c r="AZ254" s="14"/>
      <c r="BA254" s="14"/>
      <c r="BB254" s="14"/>
      <c r="BC254" s="14"/>
      <c r="BD254" s="14"/>
      <c r="BE254" s="14"/>
      <c r="BF254" s="14"/>
      <c r="BG254" s="14"/>
      <c r="BH254" s="14"/>
      <c r="BI254" s="14"/>
      <c r="BJ254" s="13"/>
    </row>
    <row r="255" spans="1:62" x14ac:dyDescent="0.3">
      <c r="A255" s="51"/>
      <c r="B255" s="13"/>
      <c r="C255" s="15"/>
      <c r="D255" s="15"/>
      <c r="E255" s="15"/>
      <c r="F255" s="14"/>
      <c r="G255" s="14"/>
      <c r="H255" s="14"/>
      <c r="I255" s="14"/>
      <c r="J255" s="14"/>
      <c r="K255" s="14"/>
      <c r="L255" s="14"/>
      <c r="M255" s="14"/>
      <c r="N255" s="14"/>
      <c r="O255" s="14"/>
      <c r="P255" s="14"/>
      <c r="Q255" s="14"/>
      <c r="R255" s="14"/>
      <c r="S255" s="14"/>
      <c r="T255" s="14"/>
      <c r="U255" s="14"/>
      <c r="V255" s="528"/>
      <c r="W255" s="14"/>
      <c r="X255" s="14"/>
      <c r="Y255" s="14"/>
      <c r="Z255" s="15"/>
      <c r="AQ255" s="14"/>
      <c r="AR255" s="14"/>
      <c r="AS255" s="14"/>
      <c r="AT255" s="14"/>
      <c r="AU255" s="14"/>
      <c r="AV255" s="14"/>
      <c r="AW255" s="14"/>
      <c r="AX255" s="14"/>
      <c r="AY255" s="14"/>
      <c r="AZ255" s="14"/>
      <c r="BA255" s="14"/>
      <c r="BB255" s="14"/>
      <c r="BC255" s="14"/>
      <c r="BD255" s="14"/>
      <c r="BE255" s="14"/>
      <c r="BF255" s="14"/>
      <c r="BG255" s="14"/>
      <c r="BH255" s="14"/>
      <c r="BI255" s="14"/>
      <c r="BJ255" s="13"/>
    </row>
    <row r="256" spans="1:62" x14ac:dyDescent="0.3">
      <c r="A256" s="51"/>
      <c r="B256" s="13"/>
      <c r="C256" s="15"/>
      <c r="D256" s="15"/>
      <c r="E256" s="15"/>
      <c r="F256" s="14"/>
      <c r="G256" s="14"/>
      <c r="H256" s="14"/>
      <c r="I256" s="14"/>
      <c r="J256" s="14"/>
      <c r="K256" s="14"/>
      <c r="L256" s="14"/>
      <c r="M256" s="14"/>
      <c r="N256" s="14"/>
      <c r="O256" s="14"/>
      <c r="P256" s="14"/>
      <c r="Q256" s="14"/>
      <c r="R256" s="14"/>
      <c r="S256" s="14"/>
      <c r="T256" s="14"/>
      <c r="U256" s="14"/>
      <c r="V256" s="528"/>
      <c r="W256" s="14"/>
      <c r="X256" s="14"/>
      <c r="Y256" s="14"/>
      <c r="Z256" s="15"/>
      <c r="AQ256" s="14"/>
      <c r="AR256" s="14"/>
      <c r="AS256" s="14"/>
      <c r="AT256" s="14"/>
      <c r="AU256" s="14"/>
      <c r="AV256" s="14"/>
      <c r="AW256" s="14"/>
      <c r="AX256" s="14"/>
      <c r="AY256" s="14"/>
      <c r="AZ256" s="14"/>
      <c r="BA256" s="14"/>
      <c r="BB256" s="14"/>
      <c r="BC256" s="14"/>
      <c r="BD256" s="14"/>
      <c r="BE256" s="14"/>
      <c r="BF256" s="14"/>
      <c r="BG256" s="14"/>
      <c r="BH256" s="14"/>
      <c r="BI256" s="14"/>
      <c r="BJ256" s="13"/>
    </row>
    <row r="257" spans="1:62" x14ac:dyDescent="0.3">
      <c r="A257" s="51"/>
      <c r="B257" s="13"/>
      <c r="C257" s="15"/>
      <c r="D257" s="15"/>
      <c r="E257" s="15"/>
      <c r="F257" s="14"/>
      <c r="G257" s="14"/>
      <c r="H257" s="14"/>
      <c r="I257" s="14"/>
      <c r="J257" s="14"/>
      <c r="K257" s="14"/>
      <c r="L257" s="14"/>
      <c r="M257" s="14"/>
      <c r="N257" s="14"/>
      <c r="O257" s="14"/>
      <c r="P257" s="14"/>
      <c r="Q257" s="14"/>
      <c r="R257" s="14"/>
      <c r="S257" s="14"/>
      <c r="T257" s="14"/>
      <c r="U257" s="14"/>
      <c r="V257" s="528"/>
      <c r="W257" s="14"/>
      <c r="X257" s="14"/>
      <c r="Y257" s="14"/>
      <c r="Z257" s="15"/>
      <c r="AQ257" s="14"/>
      <c r="AR257" s="14"/>
      <c r="AS257" s="14"/>
      <c r="AT257" s="14"/>
      <c r="AU257" s="14"/>
      <c r="AV257" s="14"/>
      <c r="AW257" s="14"/>
      <c r="AX257" s="14"/>
      <c r="AY257" s="14"/>
      <c r="AZ257" s="14"/>
      <c r="BA257" s="14"/>
      <c r="BB257" s="14"/>
      <c r="BC257" s="14"/>
      <c r="BD257" s="14"/>
      <c r="BE257" s="14"/>
      <c r="BF257" s="14"/>
      <c r="BG257" s="14"/>
      <c r="BH257" s="14"/>
      <c r="BI257" s="14"/>
      <c r="BJ257" s="13"/>
    </row>
    <row r="258" spans="1:62" x14ac:dyDescent="0.3">
      <c r="A258" s="51"/>
      <c r="B258" s="13"/>
      <c r="C258" s="15"/>
      <c r="D258" s="15"/>
      <c r="E258" s="15"/>
      <c r="F258" s="14"/>
      <c r="G258" s="14"/>
      <c r="H258" s="14"/>
      <c r="I258" s="14"/>
      <c r="J258" s="14"/>
      <c r="K258" s="14"/>
      <c r="L258" s="14"/>
      <c r="M258" s="14"/>
      <c r="N258" s="14"/>
      <c r="O258" s="14"/>
      <c r="P258" s="14"/>
      <c r="Q258" s="14"/>
      <c r="R258" s="14"/>
      <c r="S258" s="14"/>
      <c r="T258" s="14"/>
      <c r="U258" s="14"/>
      <c r="V258" s="528"/>
      <c r="W258" s="14"/>
      <c r="X258" s="14"/>
      <c r="Y258" s="14"/>
      <c r="Z258" s="15"/>
      <c r="AQ258" s="14"/>
      <c r="AR258" s="14"/>
      <c r="AS258" s="14"/>
      <c r="AT258" s="14"/>
      <c r="AU258" s="14"/>
      <c r="AV258" s="14"/>
      <c r="AW258" s="14"/>
      <c r="AX258" s="14"/>
      <c r="AY258" s="14"/>
      <c r="AZ258" s="14"/>
      <c r="BA258" s="14"/>
      <c r="BB258" s="14"/>
      <c r="BC258" s="14"/>
      <c r="BD258" s="14"/>
      <c r="BE258" s="14"/>
      <c r="BF258" s="14"/>
      <c r="BG258" s="14"/>
      <c r="BH258" s="14"/>
      <c r="BI258" s="14"/>
      <c r="BJ258" s="13"/>
    </row>
    <row r="259" spans="1:62" x14ac:dyDescent="0.3">
      <c r="A259" s="51"/>
      <c r="B259" s="13"/>
      <c r="C259" s="15"/>
      <c r="D259" s="15"/>
      <c r="E259" s="15"/>
      <c r="F259" s="14"/>
      <c r="G259" s="14"/>
      <c r="H259" s="14"/>
      <c r="I259" s="14"/>
      <c r="J259" s="14"/>
      <c r="K259" s="14"/>
      <c r="L259" s="14"/>
      <c r="M259" s="14"/>
      <c r="N259" s="14"/>
      <c r="O259" s="14"/>
      <c r="P259" s="14"/>
      <c r="Q259" s="14"/>
      <c r="R259" s="14"/>
      <c r="S259" s="14"/>
      <c r="T259" s="14"/>
      <c r="U259" s="14"/>
      <c r="V259" s="528"/>
      <c r="W259" s="14"/>
      <c r="X259" s="14"/>
      <c r="Y259" s="14"/>
      <c r="Z259" s="15"/>
      <c r="AQ259" s="14"/>
      <c r="AR259" s="14"/>
      <c r="AS259" s="14"/>
      <c r="AT259" s="14"/>
      <c r="AU259" s="14"/>
      <c r="AV259" s="14"/>
      <c r="AW259" s="14"/>
      <c r="AX259" s="14"/>
      <c r="AY259" s="14"/>
      <c r="AZ259" s="14"/>
      <c r="BA259" s="14"/>
      <c r="BB259" s="14"/>
      <c r="BC259" s="14"/>
      <c r="BD259" s="14"/>
      <c r="BE259" s="14"/>
      <c r="BF259" s="14"/>
      <c r="BG259" s="14"/>
      <c r="BH259" s="14"/>
      <c r="BI259" s="14"/>
      <c r="BJ259" s="13"/>
    </row>
    <row r="260" spans="1:62" x14ac:dyDescent="0.3">
      <c r="A260" s="51"/>
      <c r="B260" s="13"/>
      <c r="C260" s="15"/>
      <c r="D260" s="15"/>
      <c r="E260" s="15"/>
      <c r="F260" s="14"/>
      <c r="G260" s="14"/>
      <c r="H260" s="14"/>
      <c r="I260" s="14"/>
      <c r="J260" s="14"/>
      <c r="K260" s="14"/>
      <c r="L260" s="14"/>
      <c r="M260" s="14"/>
      <c r="N260" s="14"/>
      <c r="O260" s="14"/>
      <c r="P260" s="14"/>
      <c r="Q260" s="14"/>
      <c r="R260" s="14"/>
      <c r="S260" s="14"/>
      <c r="T260" s="14"/>
      <c r="U260" s="14"/>
      <c r="V260" s="528"/>
      <c r="W260" s="14"/>
      <c r="X260" s="14"/>
      <c r="Y260" s="14"/>
      <c r="Z260" s="15"/>
      <c r="AQ260" s="14"/>
      <c r="AR260" s="14"/>
      <c r="AS260" s="14"/>
      <c r="AT260" s="14"/>
      <c r="AU260" s="14"/>
      <c r="AV260" s="14"/>
      <c r="AW260" s="14"/>
      <c r="AX260" s="14"/>
      <c r="AY260" s="14"/>
      <c r="AZ260" s="14"/>
      <c r="BA260" s="14"/>
      <c r="BB260" s="14"/>
      <c r="BC260" s="14"/>
      <c r="BD260" s="14"/>
      <c r="BE260" s="14"/>
      <c r="BF260" s="14"/>
      <c r="BG260" s="14"/>
      <c r="BH260" s="14"/>
      <c r="BI260" s="14"/>
      <c r="BJ260" s="13"/>
    </row>
    <row r="261" spans="1:62" x14ac:dyDescent="0.3">
      <c r="A261" s="51"/>
      <c r="B261" s="13"/>
      <c r="C261" s="15"/>
      <c r="D261" s="15"/>
      <c r="E261" s="15"/>
      <c r="F261" s="14"/>
      <c r="G261" s="14"/>
      <c r="H261" s="14"/>
      <c r="I261" s="14"/>
      <c r="J261" s="14"/>
      <c r="K261" s="14"/>
      <c r="L261" s="14"/>
      <c r="M261" s="14"/>
      <c r="N261" s="14"/>
      <c r="O261" s="14"/>
      <c r="P261" s="14"/>
      <c r="Q261" s="14"/>
      <c r="R261" s="14"/>
      <c r="S261" s="14"/>
      <c r="T261" s="14"/>
      <c r="U261" s="14"/>
      <c r="V261" s="528"/>
      <c r="W261" s="14"/>
      <c r="X261" s="14"/>
      <c r="Y261" s="14"/>
      <c r="Z261" s="15"/>
      <c r="AQ261" s="14"/>
      <c r="AR261" s="14"/>
      <c r="AS261" s="14"/>
      <c r="AT261" s="14"/>
      <c r="AU261" s="14"/>
      <c r="AV261" s="14"/>
      <c r="AW261" s="14"/>
      <c r="AX261" s="14"/>
      <c r="AY261" s="14"/>
      <c r="AZ261" s="14"/>
      <c r="BA261" s="14"/>
      <c r="BB261" s="14"/>
      <c r="BC261" s="14"/>
      <c r="BD261" s="14"/>
      <c r="BE261" s="14"/>
      <c r="BF261" s="14"/>
      <c r="BG261" s="14"/>
      <c r="BH261" s="14"/>
      <c r="BI261" s="14"/>
      <c r="BJ261" s="13"/>
    </row>
    <row r="262" spans="1:62" x14ac:dyDescent="0.3">
      <c r="A262" s="51"/>
      <c r="B262" s="13"/>
      <c r="C262" s="15"/>
      <c r="D262" s="15"/>
      <c r="E262" s="15"/>
      <c r="F262" s="14"/>
      <c r="G262" s="14"/>
      <c r="H262" s="14"/>
      <c r="I262" s="14"/>
      <c r="J262" s="14"/>
      <c r="K262" s="14"/>
      <c r="L262" s="14"/>
      <c r="M262" s="14"/>
      <c r="N262" s="14"/>
      <c r="O262" s="14"/>
      <c r="P262" s="14"/>
      <c r="Q262" s="14"/>
      <c r="R262" s="14"/>
      <c r="S262" s="14"/>
      <c r="T262" s="14"/>
      <c r="U262" s="14"/>
      <c r="V262" s="528"/>
      <c r="W262" s="14"/>
      <c r="X262" s="14"/>
      <c r="Y262" s="14"/>
      <c r="Z262" s="15"/>
      <c r="AQ262" s="14"/>
      <c r="AR262" s="14"/>
      <c r="AS262" s="14"/>
      <c r="AT262" s="14"/>
      <c r="AU262" s="14"/>
      <c r="AV262" s="14"/>
      <c r="AW262" s="14"/>
      <c r="AX262" s="14"/>
      <c r="AY262" s="14"/>
      <c r="AZ262" s="14"/>
      <c r="BA262" s="14"/>
      <c r="BB262" s="14"/>
      <c r="BC262" s="14"/>
      <c r="BD262" s="14"/>
      <c r="BE262" s="14"/>
      <c r="BF262" s="14"/>
      <c r="BG262" s="14"/>
      <c r="BH262" s="14"/>
      <c r="BI262" s="14"/>
      <c r="BJ262" s="13"/>
    </row>
    <row r="263" spans="1:62" x14ac:dyDescent="0.3">
      <c r="A263" s="51"/>
      <c r="B263" s="13"/>
      <c r="C263" s="15"/>
      <c r="D263" s="15"/>
      <c r="E263" s="15"/>
      <c r="F263" s="14"/>
      <c r="G263" s="14"/>
      <c r="H263" s="14"/>
      <c r="I263" s="14"/>
      <c r="J263" s="14"/>
      <c r="K263" s="14"/>
      <c r="L263" s="14"/>
      <c r="M263" s="14"/>
      <c r="N263" s="14"/>
      <c r="O263" s="14"/>
      <c r="P263" s="14"/>
      <c r="Q263" s="14"/>
      <c r="R263" s="14"/>
      <c r="S263" s="14"/>
      <c r="T263" s="14"/>
      <c r="U263" s="14"/>
      <c r="V263" s="528"/>
      <c r="W263" s="14"/>
      <c r="X263" s="14"/>
      <c r="Y263" s="14"/>
      <c r="Z263" s="15"/>
      <c r="AQ263" s="14"/>
      <c r="AR263" s="14"/>
      <c r="AS263" s="14"/>
      <c r="AT263" s="14"/>
      <c r="AU263" s="14"/>
      <c r="AV263" s="14"/>
      <c r="AW263" s="14"/>
      <c r="AX263" s="14"/>
      <c r="AY263" s="14"/>
      <c r="AZ263" s="14"/>
      <c r="BA263" s="14"/>
      <c r="BB263" s="14"/>
      <c r="BC263" s="14"/>
      <c r="BD263" s="14"/>
      <c r="BE263" s="14"/>
      <c r="BF263" s="14"/>
      <c r="BG263" s="14"/>
      <c r="BH263" s="14"/>
      <c r="BI263" s="14"/>
      <c r="BJ263" s="13"/>
    </row>
    <row r="264" spans="1:62" x14ac:dyDescent="0.3">
      <c r="A264" s="51"/>
      <c r="B264" s="13"/>
      <c r="C264" s="15"/>
      <c r="D264" s="15"/>
      <c r="E264" s="15"/>
      <c r="F264" s="14"/>
      <c r="G264" s="14"/>
      <c r="H264" s="14"/>
      <c r="I264" s="14"/>
      <c r="J264" s="14"/>
      <c r="K264" s="14"/>
      <c r="L264" s="14"/>
      <c r="M264" s="14"/>
      <c r="N264" s="14"/>
      <c r="O264" s="14"/>
      <c r="P264" s="14"/>
      <c r="Q264" s="14"/>
      <c r="R264" s="14"/>
      <c r="S264" s="14"/>
      <c r="T264" s="14"/>
      <c r="U264" s="14"/>
      <c r="V264" s="528"/>
      <c r="W264" s="14"/>
      <c r="X264" s="14"/>
      <c r="Y264" s="14"/>
      <c r="Z264" s="15"/>
      <c r="AQ264" s="14"/>
      <c r="AR264" s="14"/>
      <c r="AS264" s="14"/>
      <c r="AT264" s="14"/>
      <c r="AU264" s="14"/>
      <c r="AV264" s="14"/>
      <c r="AW264" s="14"/>
      <c r="AX264" s="14"/>
      <c r="AY264" s="14"/>
      <c r="AZ264" s="14"/>
      <c r="BA264" s="14"/>
      <c r="BB264" s="14"/>
      <c r="BC264" s="14"/>
      <c r="BD264" s="14"/>
      <c r="BE264" s="14"/>
      <c r="BF264" s="14"/>
      <c r="BG264" s="14"/>
      <c r="BH264" s="14"/>
      <c r="BI264" s="14"/>
      <c r="BJ264" s="13"/>
    </row>
    <row r="265" spans="1:62" x14ac:dyDescent="0.3">
      <c r="A265" s="51"/>
      <c r="B265" s="13"/>
      <c r="C265" s="15"/>
      <c r="D265" s="15"/>
      <c r="E265" s="15"/>
      <c r="F265" s="14"/>
      <c r="G265" s="14"/>
      <c r="H265" s="14"/>
      <c r="I265" s="14"/>
      <c r="J265" s="14"/>
      <c r="K265" s="14"/>
      <c r="L265" s="14"/>
      <c r="M265" s="14"/>
      <c r="N265" s="14"/>
      <c r="O265" s="14"/>
      <c r="P265" s="14"/>
      <c r="Q265" s="14"/>
      <c r="R265" s="14"/>
      <c r="S265" s="14"/>
      <c r="T265" s="14"/>
      <c r="U265" s="14"/>
      <c r="V265" s="528"/>
      <c r="W265" s="14"/>
      <c r="X265" s="14"/>
      <c r="Y265" s="14"/>
      <c r="Z265" s="15"/>
      <c r="AQ265" s="14"/>
      <c r="AR265" s="14"/>
      <c r="AS265" s="14"/>
      <c r="AT265" s="14"/>
      <c r="AU265" s="14"/>
      <c r="AV265" s="14"/>
      <c r="AW265" s="14"/>
      <c r="AX265" s="14"/>
      <c r="AY265" s="14"/>
      <c r="AZ265" s="14"/>
      <c r="BA265" s="14"/>
      <c r="BB265" s="14"/>
      <c r="BC265" s="14"/>
      <c r="BD265" s="14"/>
      <c r="BE265" s="14"/>
      <c r="BF265" s="14"/>
      <c r="BG265" s="14"/>
      <c r="BH265" s="14"/>
      <c r="BI265" s="14"/>
      <c r="BJ265" s="13"/>
    </row>
    <row r="266" spans="1:62" x14ac:dyDescent="0.3">
      <c r="A266" s="51"/>
      <c r="B266" s="13"/>
      <c r="C266" s="15"/>
      <c r="D266" s="15"/>
      <c r="E266" s="15"/>
      <c r="F266" s="14"/>
      <c r="G266" s="14"/>
      <c r="H266" s="14"/>
      <c r="I266" s="14"/>
      <c r="J266" s="14"/>
      <c r="K266" s="14"/>
      <c r="L266" s="14"/>
      <c r="M266" s="14"/>
      <c r="N266" s="14"/>
      <c r="O266" s="14"/>
      <c r="P266" s="14"/>
      <c r="Q266" s="14"/>
      <c r="R266" s="14"/>
      <c r="S266" s="14"/>
      <c r="T266" s="14"/>
      <c r="U266" s="14"/>
      <c r="V266" s="528"/>
      <c r="W266" s="14"/>
      <c r="X266" s="14"/>
      <c r="Y266" s="14"/>
      <c r="Z266" s="15"/>
      <c r="AQ266" s="14"/>
      <c r="AR266" s="14"/>
      <c r="AS266" s="14"/>
      <c r="AT266" s="14"/>
      <c r="AU266" s="14"/>
      <c r="AV266" s="14"/>
      <c r="AW266" s="14"/>
      <c r="AX266" s="14"/>
      <c r="AY266" s="14"/>
      <c r="AZ266" s="14"/>
      <c r="BA266" s="14"/>
      <c r="BB266" s="14"/>
      <c r="BC266" s="14"/>
      <c r="BD266" s="14"/>
      <c r="BE266" s="14"/>
      <c r="BF266" s="14"/>
      <c r="BG266" s="14"/>
      <c r="BH266" s="14"/>
      <c r="BI266" s="14"/>
      <c r="BJ266" s="13"/>
    </row>
    <row r="267" spans="1:62" x14ac:dyDescent="0.3">
      <c r="A267" s="51"/>
      <c r="B267" s="13"/>
      <c r="C267" s="15"/>
      <c r="D267" s="15"/>
      <c r="E267" s="15"/>
      <c r="F267" s="14"/>
      <c r="G267" s="14"/>
      <c r="H267" s="14"/>
      <c r="I267" s="14"/>
      <c r="J267" s="14"/>
      <c r="K267" s="14"/>
      <c r="L267" s="14"/>
      <c r="M267" s="14"/>
      <c r="N267" s="14"/>
      <c r="O267" s="14"/>
      <c r="P267" s="14"/>
      <c r="Q267" s="14"/>
      <c r="R267" s="14"/>
      <c r="S267" s="14"/>
      <c r="T267" s="14"/>
      <c r="U267" s="14"/>
      <c r="V267" s="528"/>
      <c r="W267" s="14"/>
      <c r="X267" s="14"/>
      <c r="Y267" s="14"/>
      <c r="Z267" s="15"/>
      <c r="AQ267" s="14"/>
      <c r="AR267" s="14"/>
      <c r="AS267" s="14"/>
      <c r="AT267" s="14"/>
      <c r="AU267" s="14"/>
      <c r="AV267" s="14"/>
      <c r="AW267" s="14"/>
      <c r="AX267" s="14"/>
      <c r="AY267" s="14"/>
      <c r="AZ267" s="14"/>
      <c r="BA267" s="14"/>
      <c r="BB267" s="14"/>
      <c r="BC267" s="14"/>
      <c r="BD267" s="14"/>
      <c r="BE267" s="14"/>
      <c r="BF267" s="14"/>
      <c r="BG267" s="14"/>
      <c r="BH267" s="14"/>
      <c r="BI267" s="14"/>
      <c r="BJ267" s="13"/>
    </row>
    <row r="268" spans="1:62" x14ac:dyDescent="0.3">
      <c r="A268" s="51"/>
      <c r="B268" s="13"/>
      <c r="C268" s="15"/>
      <c r="D268" s="15"/>
      <c r="E268" s="15"/>
      <c r="F268" s="14"/>
      <c r="G268" s="14"/>
      <c r="H268" s="14"/>
      <c r="I268" s="14"/>
      <c r="J268" s="14"/>
      <c r="K268" s="14"/>
      <c r="L268" s="14"/>
      <c r="M268" s="14"/>
      <c r="N268" s="14"/>
      <c r="O268" s="14"/>
      <c r="P268" s="14"/>
      <c r="Q268" s="14"/>
      <c r="R268" s="14"/>
      <c r="S268" s="14"/>
      <c r="T268" s="14"/>
      <c r="U268" s="14"/>
      <c r="V268" s="528"/>
      <c r="W268" s="14"/>
      <c r="X268" s="14"/>
      <c r="Y268" s="14"/>
      <c r="Z268" s="15"/>
      <c r="AQ268" s="14"/>
      <c r="AR268" s="14"/>
      <c r="AS268" s="14"/>
      <c r="AT268" s="14"/>
      <c r="AU268" s="14"/>
      <c r="AV268" s="14"/>
      <c r="AW268" s="14"/>
      <c r="AX268" s="14"/>
      <c r="AY268" s="14"/>
      <c r="AZ268" s="14"/>
      <c r="BA268" s="14"/>
      <c r="BB268" s="14"/>
      <c r="BC268" s="14"/>
      <c r="BD268" s="14"/>
      <c r="BE268" s="14"/>
      <c r="BF268" s="14"/>
      <c r="BG268" s="14"/>
      <c r="BH268" s="14"/>
      <c r="BI268" s="14"/>
      <c r="BJ268" s="13"/>
    </row>
    <row r="269" spans="1:62" x14ac:dyDescent="0.3">
      <c r="A269" s="51"/>
      <c r="B269" s="13"/>
      <c r="C269" s="15"/>
      <c r="D269" s="15"/>
      <c r="E269" s="15"/>
      <c r="F269" s="14"/>
      <c r="G269" s="14"/>
      <c r="H269" s="14"/>
      <c r="I269" s="14"/>
      <c r="J269" s="14"/>
      <c r="K269" s="14"/>
      <c r="L269" s="14"/>
      <c r="M269" s="14"/>
      <c r="N269" s="14"/>
      <c r="O269" s="14"/>
      <c r="P269" s="14"/>
      <c r="Q269" s="14"/>
      <c r="R269" s="14"/>
      <c r="S269" s="14"/>
      <c r="T269" s="14"/>
      <c r="U269" s="14"/>
      <c r="V269" s="528"/>
      <c r="W269" s="14"/>
      <c r="X269" s="14"/>
      <c r="Y269" s="14"/>
      <c r="Z269" s="15"/>
      <c r="AQ269" s="14"/>
      <c r="AR269" s="14"/>
      <c r="AS269" s="14"/>
      <c r="AT269" s="14"/>
      <c r="AU269" s="14"/>
      <c r="AV269" s="14"/>
      <c r="AW269" s="14"/>
      <c r="AX269" s="14"/>
      <c r="AY269" s="14"/>
      <c r="AZ269" s="14"/>
      <c r="BA269" s="14"/>
      <c r="BB269" s="14"/>
      <c r="BC269" s="14"/>
      <c r="BD269" s="14"/>
      <c r="BE269" s="14"/>
      <c r="BF269" s="14"/>
      <c r="BG269" s="14"/>
      <c r="BH269" s="14"/>
      <c r="BI269" s="14"/>
      <c r="BJ269" s="13"/>
    </row>
    <row r="270" spans="1:62" x14ac:dyDescent="0.3">
      <c r="A270" s="51"/>
      <c r="B270" s="13"/>
      <c r="C270" s="15"/>
      <c r="D270" s="15"/>
      <c r="E270" s="15"/>
      <c r="F270" s="14"/>
      <c r="G270" s="14"/>
      <c r="H270" s="14"/>
      <c r="I270" s="14"/>
      <c r="J270" s="14"/>
      <c r="K270" s="14"/>
      <c r="L270" s="14"/>
      <c r="M270" s="14"/>
      <c r="N270" s="14"/>
      <c r="O270" s="14"/>
      <c r="P270" s="14"/>
      <c r="Q270" s="14"/>
      <c r="R270" s="14"/>
      <c r="S270" s="14"/>
      <c r="T270" s="14"/>
      <c r="U270" s="14"/>
      <c r="V270" s="528"/>
      <c r="W270" s="14"/>
      <c r="X270" s="14"/>
      <c r="Y270" s="14"/>
      <c r="Z270" s="15"/>
      <c r="AQ270" s="14"/>
      <c r="AR270" s="14"/>
      <c r="AS270" s="14"/>
      <c r="AT270" s="14"/>
      <c r="AU270" s="14"/>
      <c r="AV270" s="14"/>
      <c r="AW270" s="14"/>
      <c r="AX270" s="14"/>
      <c r="AY270" s="14"/>
      <c r="AZ270" s="14"/>
      <c r="BA270" s="14"/>
      <c r="BB270" s="14"/>
      <c r="BC270" s="14"/>
      <c r="BD270" s="14"/>
      <c r="BE270" s="14"/>
      <c r="BF270" s="14"/>
      <c r="BG270" s="14"/>
      <c r="BH270" s="14"/>
      <c r="BI270" s="14"/>
      <c r="BJ270" s="13"/>
    </row>
    <row r="271" spans="1:62" x14ac:dyDescent="0.3">
      <c r="A271" s="51"/>
      <c r="B271" s="13"/>
      <c r="C271" s="15"/>
      <c r="D271" s="15"/>
      <c r="E271" s="15"/>
      <c r="F271" s="14"/>
      <c r="G271" s="14"/>
      <c r="H271" s="14"/>
      <c r="I271" s="14"/>
      <c r="J271" s="14"/>
      <c r="K271" s="14"/>
      <c r="L271" s="14"/>
      <c r="M271" s="14"/>
      <c r="N271" s="14"/>
      <c r="O271" s="14"/>
      <c r="P271" s="14"/>
      <c r="Q271" s="14"/>
      <c r="R271" s="14"/>
      <c r="S271" s="14"/>
      <c r="T271" s="14"/>
      <c r="U271" s="14"/>
      <c r="V271" s="528"/>
      <c r="W271" s="14"/>
      <c r="X271" s="14"/>
      <c r="Y271" s="14"/>
      <c r="Z271" s="15"/>
      <c r="AQ271" s="14"/>
      <c r="AR271" s="14"/>
      <c r="AS271" s="14"/>
      <c r="AT271" s="14"/>
      <c r="AU271" s="14"/>
      <c r="AV271" s="14"/>
      <c r="AW271" s="14"/>
      <c r="AX271" s="14"/>
      <c r="AY271" s="14"/>
      <c r="AZ271" s="14"/>
      <c r="BA271" s="14"/>
      <c r="BB271" s="14"/>
      <c r="BC271" s="14"/>
      <c r="BD271" s="14"/>
      <c r="BE271" s="14"/>
      <c r="BF271" s="14"/>
      <c r="BG271" s="14"/>
      <c r="BH271" s="14"/>
      <c r="BI271" s="14"/>
      <c r="BJ271" s="13"/>
    </row>
    <row r="272" spans="1:62" x14ac:dyDescent="0.3">
      <c r="A272" s="51"/>
      <c r="B272" s="13"/>
      <c r="C272" s="15"/>
      <c r="D272" s="15"/>
      <c r="E272" s="15"/>
      <c r="F272" s="14"/>
      <c r="G272" s="14"/>
      <c r="H272" s="14"/>
      <c r="I272" s="14"/>
      <c r="J272" s="14"/>
      <c r="K272" s="14"/>
      <c r="L272" s="14"/>
      <c r="M272" s="14"/>
      <c r="N272" s="14"/>
      <c r="O272" s="14"/>
      <c r="P272" s="14"/>
      <c r="Q272" s="14"/>
      <c r="R272" s="14"/>
      <c r="S272" s="14"/>
      <c r="T272" s="14"/>
      <c r="U272" s="14"/>
      <c r="V272" s="528"/>
      <c r="W272" s="14"/>
      <c r="X272" s="14"/>
      <c r="Y272" s="14"/>
      <c r="Z272" s="15"/>
      <c r="AQ272" s="14"/>
      <c r="AR272" s="14"/>
      <c r="AS272" s="14"/>
      <c r="AT272" s="14"/>
      <c r="AU272" s="14"/>
      <c r="AV272" s="14"/>
      <c r="AW272" s="14"/>
      <c r="AX272" s="14"/>
      <c r="AY272" s="14"/>
      <c r="AZ272" s="14"/>
      <c r="BA272" s="14"/>
      <c r="BB272" s="14"/>
      <c r="BC272" s="14"/>
      <c r="BD272" s="14"/>
      <c r="BE272" s="14"/>
      <c r="BF272" s="14"/>
      <c r="BG272" s="14"/>
      <c r="BH272" s="14"/>
      <c r="BI272" s="14"/>
      <c r="BJ272" s="13"/>
    </row>
    <row r="273" spans="1:62" x14ac:dyDescent="0.3">
      <c r="A273" s="51"/>
      <c r="B273" s="13"/>
      <c r="C273" s="15"/>
      <c r="D273" s="15"/>
      <c r="E273" s="15"/>
      <c r="F273" s="14"/>
      <c r="G273" s="14"/>
      <c r="H273" s="14"/>
      <c r="I273" s="14"/>
      <c r="J273" s="14"/>
      <c r="K273" s="14"/>
      <c r="L273" s="14"/>
      <c r="M273" s="14"/>
      <c r="N273" s="14"/>
      <c r="O273" s="14"/>
      <c r="P273" s="14"/>
      <c r="Q273" s="14"/>
      <c r="R273" s="14"/>
      <c r="S273" s="14"/>
      <c r="T273" s="14"/>
      <c r="U273" s="14"/>
      <c r="V273" s="528"/>
      <c r="W273" s="14"/>
      <c r="X273" s="14"/>
      <c r="Y273" s="14"/>
      <c r="Z273" s="15"/>
      <c r="AQ273" s="14"/>
      <c r="AR273" s="14"/>
      <c r="AS273" s="14"/>
      <c r="AT273" s="14"/>
      <c r="AU273" s="14"/>
      <c r="AV273" s="14"/>
      <c r="AW273" s="14"/>
      <c r="AX273" s="14"/>
      <c r="AY273" s="14"/>
      <c r="AZ273" s="14"/>
      <c r="BA273" s="14"/>
      <c r="BB273" s="14"/>
      <c r="BC273" s="14"/>
      <c r="BD273" s="14"/>
      <c r="BE273" s="14"/>
      <c r="BF273" s="14"/>
      <c r="BG273" s="14"/>
      <c r="BH273" s="14"/>
      <c r="BI273" s="14"/>
      <c r="BJ273" s="13"/>
    </row>
    <row r="274" spans="1:62" x14ac:dyDescent="0.3">
      <c r="A274" s="51"/>
      <c r="B274" s="13"/>
      <c r="C274" s="15"/>
      <c r="D274" s="15"/>
      <c r="E274" s="15"/>
      <c r="F274" s="14"/>
      <c r="G274" s="14"/>
      <c r="H274" s="14"/>
      <c r="I274" s="14"/>
      <c r="J274" s="14"/>
      <c r="K274" s="14"/>
      <c r="L274" s="14"/>
      <c r="M274" s="14"/>
      <c r="N274" s="14"/>
      <c r="O274" s="14"/>
      <c r="P274" s="14"/>
      <c r="Q274" s="14"/>
      <c r="R274" s="14"/>
      <c r="S274" s="14"/>
      <c r="T274" s="14"/>
      <c r="U274" s="14"/>
      <c r="V274" s="528"/>
      <c r="W274" s="14"/>
      <c r="X274" s="14"/>
      <c r="Y274" s="14"/>
      <c r="Z274" s="15"/>
      <c r="AQ274" s="14"/>
      <c r="AR274" s="14"/>
      <c r="AS274" s="14"/>
      <c r="AT274" s="14"/>
      <c r="AU274" s="14"/>
      <c r="AV274" s="14"/>
      <c r="AW274" s="14"/>
      <c r="AX274" s="14"/>
      <c r="AY274" s="14"/>
      <c r="AZ274" s="14"/>
      <c r="BA274" s="14"/>
      <c r="BB274" s="14"/>
      <c r="BC274" s="14"/>
      <c r="BD274" s="14"/>
      <c r="BE274" s="14"/>
      <c r="BF274" s="14"/>
      <c r="BG274" s="14"/>
      <c r="BH274" s="14"/>
      <c r="BI274" s="14"/>
      <c r="BJ274" s="13"/>
    </row>
    <row r="275" spans="1:62" x14ac:dyDescent="0.3">
      <c r="A275" s="51"/>
      <c r="B275" s="13"/>
      <c r="C275" s="15"/>
      <c r="D275" s="15"/>
      <c r="E275" s="15"/>
      <c r="F275" s="14"/>
      <c r="G275" s="14"/>
      <c r="H275" s="14"/>
      <c r="I275" s="14"/>
      <c r="J275" s="14"/>
      <c r="K275" s="14"/>
      <c r="L275" s="14"/>
      <c r="M275" s="14"/>
      <c r="N275" s="14"/>
      <c r="O275" s="14"/>
      <c r="P275" s="14"/>
      <c r="Q275" s="14"/>
      <c r="R275" s="14"/>
      <c r="S275" s="14"/>
      <c r="T275" s="14"/>
      <c r="U275" s="14"/>
      <c r="V275" s="528"/>
      <c r="W275" s="14"/>
      <c r="X275" s="14"/>
      <c r="Y275" s="14"/>
      <c r="Z275" s="15"/>
      <c r="AQ275" s="14"/>
      <c r="AR275" s="14"/>
      <c r="AS275" s="14"/>
      <c r="AT275" s="14"/>
      <c r="AU275" s="14"/>
      <c r="AV275" s="14"/>
      <c r="AW275" s="14"/>
      <c r="AX275" s="14"/>
      <c r="AY275" s="14"/>
      <c r="AZ275" s="14"/>
      <c r="BA275" s="14"/>
      <c r="BB275" s="14"/>
      <c r="BC275" s="14"/>
      <c r="BD275" s="14"/>
      <c r="BE275" s="14"/>
      <c r="BF275" s="14"/>
      <c r="BG275" s="14"/>
      <c r="BH275" s="14"/>
      <c r="BI275" s="14"/>
      <c r="BJ275" s="13"/>
    </row>
    <row r="276" spans="1:62" x14ac:dyDescent="0.3">
      <c r="A276" s="51"/>
      <c r="B276" s="13"/>
      <c r="C276" s="15"/>
      <c r="D276" s="15"/>
      <c r="E276" s="15"/>
      <c r="F276" s="14"/>
      <c r="G276" s="14"/>
      <c r="H276" s="14"/>
      <c r="I276" s="14"/>
      <c r="J276" s="14"/>
      <c r="K276" s="14"/>
      <c r="L276" s="14"/>
      <c r="M276" s="14"/>
      <c r="N276" s="14"/>
      <c r="O276" s="14"/>
      <c r="P276" s="14"/>
      <c r="Q276" s="14"/>
      <c r="R276" s="14"/>
      <c r="S276" s="14"/>
      <c r="T276" s="14"/>
      <c r="U276" s="14"/>
      <c r="V276" s="528"/>
      <c r="W276" s="14"/>
      <c r="X276" s="14"/>
      <c r="Y276" s="14"/>
      <c r="Z276" s="15"/>
      <c r="AQ276" s="14"/>
      <c r="AR276" s="14"/>
      <c r="AS276" s="14"/>
      <c r="AT276" s="14"/>
      <c r="AU276" s="14"/>
      <c r="AV276" s="14"/>
      <c r="AW276" s="14"/>
      <c r="AX276" s="14"/>
      <c r="AY276" s="14"/>
      <c r="AZ276" s="14"/>
      <c r="BA276" s="14"/>
      <c r="BB276" s="14"/>
      <c r="BC276" s="14"/>
      <c r="BD276" s="14"/>
      <c r="BE276" s="14"/>
      <c r="BF276" s="14"/>
      <c r="BG276" s="14"/>
      <c r="BH276" s="14"/>
      <c r="BI276" s="14"/>
      <c r="BJ276" s="13"/>
    </row>
    <row r="277" spans="1:62" x14ac:dyDescent="0.3">
      <c r="A277" s="51"/>
      <c r="B277" s="13"/>
      <c r="C277" s="15"/>
      <c r="D277" s="15"/>
      <c r="E277" s="15"/>
      <c r="F277" s="14"/>
      <c r="G277" s="14"/>
      <c r="H277" s="14"/>
      <c r="I277" s="14"/>
      <c r="J277" s="14"/>
      <c r="K277" s="14"/>
      <c r="L277" s="14"/>
      <c r="M277" s="14"/>
      <c r="N277" s="14"/>
      <c r="O277" s="14"/>
      <c r="P277" s="14"/>
      <c r="Q277" s="14"/>
      <c r="R277" s="14"/>
      <c r="S277" s="14"/>
      <c r="T277" s="14"/>
      <c r="U277" s="14"/>
      <c r="V277" s="528"/>
      <c r="W277" s="14"/>
      <c r="X277" s="14"/>
      <c r="Y277" s="14"/>
      <c r="Z277" s="15"/>
      <c r="AQ277" s="14"/>
      <c r="AR277" s="14"/>
      <c r="AS277" s="14"/>
      <c r="AT277" s="14"/>
      <c r="AU277" s="14"/>
      <c r="AV277" s="14"/>
      <c r="AW277" s="14"/>
      <c r="AX277" s="14"/>
      <c r="AY277" s="14"/>
      <c r="AZ277" s="14"/>
      <c r="BA277" s="14"/>
      <c r="BB277" s="14"/>
      <c r="BC277" s="14"/>
      <c r="BD277" s="14"/>
      <c r="BE277" s="14"/>
      <c r="BF277" s="14"/>
      <c r="BG277" s="14"/>
      <c r="BH277" s="14"/>
      <c r="BI277" s="14"/>
      <c r="BJ277" s="13"/>
    </row>
    <row r="278" spans="1:62" x14ac:dyDescent="0.3">
      <c r="A278" s="51"/>
      <c r="B278" s="13"/>
      <c r="C278" s="15"/>
      <c r="D278" s="15"/>
      <c r="E278" s="15"/>
      <c r="F278" s="14"/>
      <c r="G278" s="14"/>
      <c r="H278" s="14"/>
      <c r="I278" s="14"/>
      <c r="J278" s="14"/>
      <c r="K278" s="14"/>
      <c r="L278" s="14"/>
      <c r="M278" s="14"/>
      <c r="N278" s="14"/>
      <c r="O278" s="14"/>
      <c r="P278" s="14"/>
      <c r="Q278" s="14"/>
      <c r="R278" s="14"/>
      <c r="S278" s="14"/>
      <c r="T278" s="14"/>
      <c r="U278" s="14"/>
      <c r="V278" s="528"/>
      <c r="W278" s="14"/>
      <c r="X278" s="14"/>
      <c r="Y278" s="14"/>
      <c r="Z278" s="15"/>
      <c r="AQ278" s="14"/>
      <c r="AR278" s="14"/>
      <c r="AS278" s="14"/>
      <c r="AT278" s="14"/>
      <c r="AU278" s="14"/>
      <c r="AV278" s="14"/>
      <c r="AW278" s="14"/>
      <c r="AX278" s="14"/>
      <c r="AY278" s="14"/>
      <c r="AZ278" s="14"/>
      <c r="BA278" s="14"/>
      <c r="BB278" s="14"/>
      <c r="BC278" s="14"/>
      <c r="BD278" s="14"/>
      <c r="BE278" s="14"/>
      <c r="BF278" s="14"/>
      <c r="BG278" s="14"/>
      <c r="BH278" s="14"/>
      <c r="BI278" s="14"/>
      <c r="BJ278" s="13"/>
    </row>
    <row r="279" spans="1:62" x14ac:dyDescent="0.3">
      <c r="A279" s="51"/>
      <c r="B279" s="13"/>
      <c r="C279" s="15"/>
      <c r="D279" s="15"/>
      <c r="E279" s="15"/>
      <c r="F279" s="14"/>
      <c r="G279" s="14"/>
      <c r="H279" s="14"/>
      <c r="I279" s="14"/>
      <c r="J279" s="14"/>
      <c r="K279" s="14"/>
      <c r="L279" s="14"/>
      <c r="M279" s="14"/>
      <c r="N279" s="14"/>
      <c r="O279" s="14"/>
      <c r="P279" s="14"/>
      <c r="Q279" s="14"/>
      <c r="R279" s="14"/>
      <c r="S279" s="14"/>
      <c r="T279" s="14"/>
      <c r="U279" s="14"/>
      <c r="V279" s="528"/>
      <c r="W279" s="14"/>
      <c r="X279" s="14"/>
      <c r="Y279" s="14"/>
      <c r="Z279" s="15"/>
      <c r="AQ279" s="14"/>
      <c r="AR279" s="14"/>
      <c r="AS279" s="14"/>
      <c r="AT279" s="14"/>
      <c r="AU279" s="14"/>
      <c r="AV279" s="14"/>
      <c r="AW279" s="14"/>
      <c r="AX279" s="14"/>
      <c r="AY279" s="14"/>
      <c r="AZ279" s="14"/>
      <c r="BA279" s="14"/>
      <c r="BB279" s="14"/>
      <c r="BC279" s="14"/>
      <c r="BD279" s="14"/>
      <c r="BE279" s="14"/>
      <c r="BF279" s="14"/>
      <c r="BG279" s="14"/>
      <c r="BH279" s="14"/>
      <c r="BI279" s="14"/>
      <c r="BJ279" s="13"/>
    </row>
    <row r="280" spans="1:62" x14ac:dyDescent="0.3">
      <c r="A280" s="51"/>
      <c r="B280" s="13"/>
      <c r="C280" s="15"/>
      <c r="D280" s="15"/>
      <c r="E280" s="15"/>
      <c r="F280" s="14"/>
      <c r="G280" s="14"/>
      <c r="H280" s="14"/>
      <c r="I280" s="14"/>
      <c r="J280" s="14"/>
      <c r="K280" s="14"/>
      <c r="L280" s="14"/>
      <c r="M280" s="14"/>
      <c r="N280" s="14"/>
      <c r="O280" s="14"/>
      <c r="P280" s="14"/>
      <c r="Q280" s="14"/>
      <c r="R280" s="14"/>
      <c r="S280" s="14"/>
      <c r="T280" s="14"/>
      <c r="U280" s="14"/>
      <c r="V280" s="528"/>
      <c r="W280" s="14"/>
      <c r="X280" s="14"/>
      <c r="Y280" s="14"/>
      <c r="Z280" s="15"/>
      <c r="AQ280" s="14"/>
      <c r="AR280" s="14"/>
      <c r="AS280" s="14"/>
      <c r="AT280" s="14"/>
      <c r="AU280" s="14"/>
      <c r="AV280" s="14"/>
      <c r="AW280" s="14"/>
      <c r="AX280" s="14"/>
      <c r="AY280" s="14"/>
      <c r="AZ280" s="14"/>
      <c r="BA280" s="14"/>
      <c r="BB280" s="14"/>
      <c r="BC280" s="14"/>
      <c r="BD280" s="14"/>
      <c r="BE280" s="14"/>
      <c r="BF280" s="14"/>
      <c r="BG280" s="14"/>
      <c r="BH280" s="14"/>
      <c r="BI280" s="14"/>
      <c r="BJ280" s="13"/>
    </row>
    <row r="281" spans="1:62" x14ac:dyDescent="0.3">
      <c r="A281" s="51"/>
      <c r="B281" s="13"/>
      <c r="C281" s="15"/>
      <c r="D281" s="15"/>
      <c r="E281" s="15"/>
      <c r="F281" s="14"/>
      <c r="G281" s="14"/>
      <c r="H281" s="14"/>
      <c r="I281" s="14"/>
      <c r="J281" s="14"/>
      <c r="K281" s="14"/>
      <c r="L281" s="14"/>
      <c r="M281" s="14"/>
      <c r="N281" s="14"/>
      <c r="O281" s="14"/>
      <c r="P281" s="14"/>
      <c r="Q281" s="14"/>
      <c r="R281" s="14"/>
      <c r="S281" s="14"/>
      <c r="T281" s="14"/>
      <c r="U281" s="14"/>
      <c r="V281" s="528"/>
      <c r="W281" s="14"/>
      <c r="X281" s="14"/>
      <c r="Y281" s="14"/>
      <c r="Z281" s="15"/>
      <c r="AQ281" s="14"/>
      <c r="AR281" s="14"/>
      <c r="AS281" s="14"/>
      <c r="AT281" s="14"/>
      <c r="AU281" s="14"/>
      <c r="AV281" s="14"/>
      <c r="AW281" s="14"/>
      <c r="AX281" s="14"/>
      <c r="AY281" s="14"/>
      <c r="AZ281" s="14"/>
      <c r="BA281" s="14"/>
      <c r="BB281" s="14"/>
      <c r="BC281" s="14"/>
      <c r="BD281" s="14"/>
      <c r="BE281" s="14"/>
      <c r="BF281" s="14"/>
      <c r="BG281" s="14"/>
      <c r="BH281" s="14"/>
      <c r="BI281" s="14"/>
      <c r="BJ281" s="13"/>
    </row>
    <row r="282" spans="1:62" x14ac:dyDescent="0.3">
      <c r="A282" s="51"/>
      <c r="B282" s="13"/>
      <c r="C282" s="15"/>
      <c r="D282" s="15"/>
      <c r="E282" s="15"/>
      <c r="F282" s="14"/>
      <c r="G282" s="14"/>
      <c r="H282" s="14"/>
      <c r="I282" s="14"/>
      <c r="J282" s="14"/>
      <c r="K282" s="14"/>
      <c r="L282" s="14"/>
      <c r="M282" s="14"/>
      <c r="N282" s="14"/>
      <c r="O282" s="14"/>
      <c r="P282" s="14"/>
      <c r="Q282" s="14"/>
      <c r="R282" s="14"/>
      <c r="S282" s="14"/>
      <c r="T282" s="14"/>
      <c r="U282" s="14"/>
      <c r="V282" s="528"/>
      <c r="W282" s="14"/>
      <c r="X282" s="14"/>
      <c r="Y282" s="14"/>
      <c r="Z282" s="15"/>
      <c r="AQ282" s="14"/>
      <c r="AR282" s="14"/>
      <c r="AS282" s="14"/>
      <c r="AT282" s="14"/>
      <c r="AU282" s="14"/>
      <c r="AV282" s="14"/>
      <c r="AW282" s="14"/>
      <c r="AX282" s="14"/>
      <c r="AY282" s="14"/>
      <c r="AZ282" s="14"/>
      <c r="BA282" s="14"/>
      <c r="BB282" s="14"/>
      <c r="BC282" s="14"/>
      <c r="BD282" s="14"/>
      <c r="BE282" s="14"/>
      <c r="BF282" s="14"/>
      <c r="BG282" s="14"/>
      <c r="BH282" s="14"/>
      <c r="BI282" s="14"/>
      <c r="BJ282" s="13"/>
    </row>
    <row r="283" spans="1:62" x14ac:dyDescent="0.3">
      <c r="A283" s="51"/>
      <c r="B283" s="13"/>
      <c r="C283" s="15"/>
      <c r="D283" s="15"/>
      <c r="E283" s="15"/>
      <c r="F283" s="14"/>
      <c r="G283" s="14"/>
      <c r="H283" s="14"/>
      <c r="I283" s="14"/>
      <c r="J283" s="14"/>
      <c r="K283" s="14"/>
      <c r="L283" s="14"/>
      <c r="M283" s="14"/>
      <c r="N283" s="14"/>
      <c r="O283" s="14"/>
      <c r="P283" s="14"/>
      <c r="Q283" s="14"/>
      <c r="R283" s="14"/>
      <c r="S283" s="14"/>
      <c r="T283" s="14"/>
      <c r="U283" s="14"/>
      <c r="V283" s="528"/>
      <c r="W283" s="14"/>
      <c r="X283" s="14"/>
      <c r="Y283" s="14"/>
      <c r="Z283" s="15"/>
      <c r="AQ283" s="14"/>
      <c r="AR283" s="14"/>
      <c r="AS283" s="14"/>
      <c r="AT283" s="14"/>
      <c r="AU283" s="14"/>
      <c r="AV283" s="14"/>
      <c r="AW283" s="14"/>
      <c r="AX283" s="14"/>
      <c r="AY283" s="14"/>
      <c r="AZ283" s="14"/>
      <c r="BA283" s="14"/>
      <c r="BB283" s="14"/>
      <c r="BC283" s="14"/>
      <c r="BD283" s="14"/>
      <c r="BE283" s="14"/>
      <c r="BF283" s="14"/>
      <c r="BG283" s="14"/>
      <c r="BH283" s="14"/>
      <c r="BI283" s="14"/>
      <c r="BJ283" s="13"/>
    </row>
    <row r="284" spans="1:62" x14ac:dyDescent="0.3">
      <c r="A284" s="51"/>
      <c r="B284" s="13"/>
      <c r="C284" s="15"/>
      <c r="D284" s="15"/>
      <c r="E284" s="15"/>
      <c r="F284" s="14"/>
      <c r="G284" s="14"/>
      <c r="H284" s="14"/>
      <c r="I284" s="14"/>
      <c r="J284" s="14"/>
      <c r="K284" s="14"/>
      <c r="L284" s="14"/>
      <c r="M284" s="14"/>
      <c r="N284" s="14"/>
      <c r="O284" s="14"/>
      <c r="P284" s="14"/>
      <c r="Q284" s="14"/>
      <c r="R284" s="14"/>
      <c r="S284" s="14"/>
      <c r="T284" s="14"/>
      <c r="U284" s="14"/>
      <c r="V284" s="528"/>
      <c r="W284" s="14"/>
      <c r="X284" s="14"/>
      <c r="Y284" s="14"/>
      <c r="Z284" s="15"/>
      <c r="AQ284" s="14"/>
      <c r="AR284" s="14"/>
      <c r="AS284" s="14"/>
      <c r="AT284" s="14"/>
      <c r="AU284" s="14"/>
      <c r="AV284" s="14"/>
      <c r="AW284" s="14"/>
      <c r="AX284" s="14"/>
      <c r="AY284" s="14"/>
      <c r="AZ284" s="14"/>
      <c r="BA284" s="14"/>
      <c r="BB284" s="14"/>
      <c r="BC284" s="14"/>
      <c r="BD284" s="14"/>
      <c r="BE284" s="14"/>
      <c r="BF284" s="14"/>
      <c r="BG284" s="14"/>
      <c r="BH284" s="14"/>
      <c r="BI284" s="14"/>
      <c r="BJ284" s="13"/>
    </row>
    <row r="285" spans="1:62" x14ac:dyDescent="0.3">
      <c r="A285" s="51"/>
      <c r="B285" s="13"/>
      <c r="C285" s="15"/>
      <c r="D285" s="15"/>
      <c r="E285" s="15"/>
      <c r="F285" s="14"/>
      <c r="G285" s="14"/>
      <c r="H285" s="14"/>
      <c r="I285" s="14"/>
      <c r="J285" s="14"/>
      <c r="K285" s="14"/>
      <c r="L285" s="14"/>
      <c r="M285" s="14"/>
      <c r="N285" s="14"/>
      <c r="O285" s="14"/>
      <c r="P285" s="14"/>
      <c r="Q285" s="14"/>
      <c r="R285" s="14"/>
      <c r="S285" s="14"/>
      <c r="T285" s="14"/>
      <c r="U285" s="14"/>
      <c r="V285" s="528"/>
      <c r="W285" s="14"/>
      <c r="X285" s="14"/>
      <c r="Y285" s="14"/>
      <c r="Z285" s="15"/>
      <c r="AQ285" s="14"/>
      <c r="AR285" s="14"/>
      <c r="AS285" s="14"/>
      <c r="AT285" s="14"/>
      <c r="AU285" s="14"/>
      <c r="AV285" s="14"/>
      <c r="AW285" s="14"/>
      <c r="AX285" s="14"/>
      <c r="AY285" s="14"/>
      <c r="AZ285" s="14"/>
      <c r="BA285" s="14"/>
      <c r="BB285" s="14"/>
      <c r="BC285" s="14"/>
      <c r="BD285" s="14"/>
      <c r="BE285" s="14"/>
      <c r="BF285" s="14"/>
      <c r="BG285" s="14"/>
      <c r="BH285" s="14"/>
      <c r="BI285" s="14"/>
      <c r="BJ285" s="13"/>
    </row>
    <row r="286" spans="1:62" x14ac:dyDescent="0.3">
      <c r="A286" s="51"/>
      <c r="B286" s="13"/>
      <c r="C286" s="15"/>
      <c r="D286" s="15"/>
      <c r="E286" s="15"/>
      <c r="F286" s="14"/>
      <c r="G286" s="14"/>
      <c r="H286" s="14"/>
      <c r="I286" s="14"/>
      <c r="J286" s="14"/>
      <c r="K286" s="14"/>
      <c r="L286" s="14"/>
      <c r="M286" s="14"/>
      <c r="N286" s="14"/>
      <c r="O286" s="14"/>
      <c r="P286" s="14"/>
      <c r="Q286" s="14"/>
      <c r="R286" s="14"/>
      <c r="S286" s="14"/>
      <c r="T286" s="14"/>
      <c r="U286" s="14"/>
      <c r="V286" s="528"/>
      <c r="W286" s="14"/>
      <c r="X286" s="14"/>
      <c r="Y286" s="14"/>
      <c r="Z286" s="15"/>
      <c r="AQ286" s="14"/>
      <c r="AR286" s="14"/>
      <c r="AS286" s="14"/>
      <c r="AT286" s="14"/>
      <c r="AU286" s="14"/>
      <c r="AV286" s="14"/>
      <c r="AW286" s="14"/>
      <c r="AX286" s="14"/>
      <c r="AY286" s="14"/>
      <c r="AZ286" s="14"/>
      <c r="BA286" s="14"/>
      <c r="BB286" s="14"/>
      <c r="BC286" s="14"/>
      <c r="BD286" s="14"/>
      <c r="BE286" s="14"/>
      <c r="BF286" s="14"/>
      <c r="BG286" s="14"/>
      <c r="BH286" s="14"/>
      <c r="BI286" s="14"/>
      <c r="BJ286" s="13"/>
    </row>
    <row r="287" spans="1:62" x14ac:dyDescent="0.3">
      <c r="A287" s="51"/>
      <c r="B287" s="13"/>
      <c r="C287" s="15"/>
      <c r="D287" s="15"/>
      <c r="E287" s="15"/>
      <c r="F287" s="14"/>
      <c r="G287" s="14"/>
      <c r="H287" s="14"/>
      <c r="I287" s="14"/>
      <c r="J287" s="14"/>
      <c r="K287" s="14"/>
      <c r="L287" s="14"/>
      <c r="M287" s="14"/>
      <c r="N287" s="14"/>
      <c r="O287" s="14"/>
      <c r="P287" s="14"/>
      <c r="Q287" s="14"/>
      <c r="R287" s="14"/>
      <c r="S287" s="14"/>
      <c r="T287" s="14"/>
      <c r="U287" s="14"/>
      <c r="V287" s="528"/>
      <c r="W287" s="14"/>
      <c r="X287" s="14"/>
      <c r="Y287" s="14"/>
      <c r="Z287" s="15"/>
      <c r="AQ287" s="14"/>
      <c r="AR287" s="14"/>
      <c r="AS287" s="14"/>
      <c r="AT287" s="14"/>
      <c r="AU287" s="14"/>
      <c r="AV287" s="14"/>
      <c r="AW287" s="14"/>
      <c r="AX287" s="14"/>
      <c r="AY287" s="14"/>
      <c r="AZ287" s="14"/>
      <c r="BA287" s="14"/>
      <c r="BB287" s="14"/>
      <c r="BC287" s="14"/>
      <c r="BD287" s="14"/>
      <c r="BE287" s="14"/>
      <c r="BF287" s="14"/>
      <c r="BG287" s="14"/>
      <c r="BH287" s="14"/>
      <c r="BI287" s="14"/>
      <c r="BJ287" s="13"/>
    </row>
    <row r="288" spans="1:62" x14ac:dyDescent="0.3">
      <c r="A288" s="51"/>
      <c r="B288" s="13"/>
      <c r="C288" s="15"/>
      <c r="D288" s="15"/>
      <c r="E288" s="15"/>
      <c r="F288" s="14"/>
      <c r="G288" s="14"/>
      <c r="H288" s="14"/>
      <c r="I288" s="14"/>
      <c r="J288" s="14"/>
      <c r="K288" s="14"/>
      <c r="L288" s="14"/>
      <c r="M288" s="14"/>
      <c r="N288" s="14"/>
      <c r="O288" s="14"/>
      <c r="P288" s="14"/>
      <c r="Q288" s="14"/>
      <c r="R288" s="14"/>
      <c r="S288" s="14"/>
      <c r="T288" s="14"/>
      <c r="U288" s="14"/>
      <c r="V288" s="528"/>
      <c r="W288" s="14"/>
      <c r="X288" s="14"/>
      <c r="Y288" s="14"/>
      <c r="Z288" s="15"/>
      <c r="AQ288" s="14"/>
      <c r="AR288" s="14"/>
      <c r="AS288" s="14"/>
      <c r="AT288" s="14"/>
      <c r="AU288" s="14"/>
      <c r="AV288" s="14"/>
      <c r="AW288" s="14"/>
      <c r="AX288" s="14"/>
      <c r="AY288" s="14"/>
      <c r="AZ288" s="14"/>
      <c r="BA288" s="14"/>
      <c r="BB288" s="14"/>
      <c r="BC288" s="14"/>
      <c r="BD288" s="14"/>
      <c r="BE288" s="14"/>
      <c r="BF288" s="14"/>
      <c r="BG288" s="14"/>
      <c r="BH288" s="14"/>
      <c r="BI288" s="14"/>
      <c r="BJ288" s="13"/>
    </row>
    <row r="289" spans="1:62" x14ac:dyDescent="0.3">
      <c r="A289" s="51"/>
      <c r="B289" s="13"/>
      <c r="C289" s="15"/>
      <c r="D289" s="15"/>
      <c r="E289" s="15"/>
      <c r="F289" s="14"/>
      <c r="G289" s="14"/>
      <c r="H289" s="14"/>
      <c r="I289" s="14"/>
      <c r="J289" s="14"/>
      <c r="K289" s="14"/>
      <c r="L289" s="14"/>
      <c r="M289" s="14"/>
      <c r="N289" s="14"/>
      <c r="O289" s="14"/>
      <c r="P289" s="14"/>
      <c r="Q289" s="14"/>
      <c r="R289" s="14"/>
      <c r="S289" s="14"/>
      <c r="T289" s="14"/>
      <c r="U289" s="14"/>
      <c r="V289" s="528"/>
      <c r="W289" s="14"/>
      <c r="X289" s="14"/>
      <c r="Y289" s="14"/>
      <c r="Z289" s="15"/>
      <c r="AQ289" s="14"/>
      <c r="AR289" s="14"/>
      <c r="AS289" s="14"/>
      <c r="AT289" s="14"/>
      <c r="AU289" s="14"/>
      <c r="AV289" s="14"/>
      <c r="AW289" s="14"/>
      <c r="AX289" s="14"/>
      <c r="AY289" s="14"/>
      <c r="AZ289" s="14"/>
      <c r="BA289" s="14"/>
      <c r="BB289" s="14"/>
      <c r="BC289" s="14"/>
      <c r="BD289" s="14"/>
      <c r="BE289" s="14"/>
      <c r="BF289" s="14"/>
      <c r="BG289" s="14"/>
      <c r="BH289" s="14"/>
      <c r="BI289" s="14"/>
      <c r="BJ289" s="13"/>
    </row>
    <row r="290" spans="1:62" x14ac:dyDescent="0.3">
      <c r="A290" s="51"/>
      <c r="B290" s="13"/>
      <c r="C290" s="15"/>
      <c r="D290" s="15"/>
      <c r="E290" s="15"/>
      <c r="F290" s="14"/>
      <c r="G290" s="14"/>
      <c r="H290" s="14"/>
      <c r="I290" s="14"/>
      <c r="J290" s="14"/>
      <c r="K290" s="14"/>
      <c r="L290" s="14"/>
      <c r="M290" s="14"/>
      <c r="N290" s="14"/>
      <c r="O290" s="14"/>
      <c r="P290" s="14"/>
      <c r="Q290" s="14"/>
      <c r="R290" s="14"/>
      <c r="S290" s="14"/>
      <c r="T290" s="14"/>
      <c r="U290" s="14"/>
      <c r="V290" s="528"/>
      <c r="W290" s="14"/>
      <c r="X290" s="14"/>
      <c r="Y290" s="14"/>
      <c r="Z290" s="15"/>
      <c r="AQ290" s="14"/>
      <c r="AR290" s="14"/>
      <c r="AS290" s="14"/>
      <c r="AT290" s="14"/>
      <c r="AU290" s="14"/>
      <c r="AV290" s="14"/>
      <c r="AW290" s="14"/>
      <c r="AX290" s="14"/>
      <c r="AY290" s="14"/>
      <c r="AZ290" s="14"/>
      <c r="BA290" s="14"/>
      <c r="BB290" s="14"/>
      <c r="BC290" s="14"/>
      <c r="BD290" s="14"/>
      <c r="BE290" s="14"/>
      <c r="BF290" s="14"/>
      <c r="BG290" s="14"/>
      <c r="BH290" s="14"/>
      <c r="BI290" s="14"/>
      <c r="BJ290" s="13"/>
    </row>
    <row r="291" spans="1:62" x14ac:dyDescent="0.3">
      <c r="A291" s="51"/>
      <c r="B291" s="13"/>
      <c r="C291" s="15"/>
      <c r="D291" s="15"/>
      <c r="E291" s="15"/>
      <c r="F291" s="14"/>
      <c r="G291" s="14"/>
      <c r="H291" s="14"/>
      <c r="I291" s="14"/>
      <c r="J291" s="14"/>
      <c r="K291" s="14"/>
      <c r="L291" s="14"/>
      <c r="M291" s="14"/>
      <c r="N291" s="14"/>
      <c r="O291" s="14"/>
      <c r="P291" s="14"/>
      <c r="Q291" s="14"/>
      <c r="R291" s="14"/>
      <c r="S291" s="14"/>
      <c r="T291" s="14"/>
      <c r="U291" s="14"/>
      <c r="V291" s="528"/>
      <c r="W291" s="14"/>
      <c r="X291" s="14"/>
      <c r="Y291" s="14"/>
      <c r="Z291" s="15"/>
      <c r="AQ291" s="14"/>
      <c r="AR291" s="14"/>
      <c r="AS291" s="14"/>
      <c r="AT291" s="14"/>
      <c r="AU291" s="14"/>
      <c r="AV291" s="14"/>
      <c r="AW291" s="14"/>
      <c r="AX291" s="14"/>
      <c r="AY291" s="14"/>
      <c r="AZ291" s="14"/>
      <c r="BA291" s="14"/>
      <c r="BB291" s="14"/>
      <c r="BC291" s="14"/>
      <c r="BD291" s="14"/>
      <c r="BE291" s="14"/>
      <c r="BF291" s="14"/>
      <c r="BG291" s="14"/>
      <c r="BH291" s="14"/>
      <c r="BI291" s="14"/>
      <c r="BJ291" s="13"/>
    </row>
    <row r="292" spans="1:62" x14ac:dyDescent="0.3">
      <c r="A292" s="51"/>
      <c r="B292" s="13"/>
      <c r="C292" s="15"/>
      <c r="D292" s="15"/>
      <c r="E292" s="15"/>
      <c r="F292" s="14"/>
      <c r="G292" s="14"/>
      <c r="H292" s="14"/>
      <c r="I292" s="14"/>
      <c r="J292" s="14"/>
      <c r="K292" s="14"/>
      <c r="L292" s="14"/>
      <c r="M292" s="14"/>
      <c r="N292" s="14"/>
      <c r="O292" s="14"/>
      <c r="P292" s="14"/>
      <c r="Q292" s="14"/>
      <c r="R292" s="14"/>
      <c r="S292" s="14"/>
      <c r="T292" s="14"/>
      <c r="U292" s="14"/>
      <c r="V292" s="528"/>
      <c r="W292" s="14"/>
      <c r="X292" s="14"/>
      <c r="Y292" s="14"/>
      <c r="Z292" s="15"/>
      <c r="AQ292" s="14"/>
      <c r="AR292" s="14"/>
      <c r="AS292" s="14"/>
      <c r="AT292" s="14"/>
      <c r="AU292" s="14"/>
      <c r="AV292" s="14"/>
      <c r="AW292" s="14"/>
      <c r="AX292" s="14"/>
      <c r="AY292" s="14"/>
      <c r="AZ292" s="14"/>
      <c r="BA292" s="14"/>
      <c r="BB292" s="14"/>
      <c r="BC292" s="14"/>
      <c r="BD292" s="14"/>
      <c r="BE292" s="14"/>
      <c r="BF292" s="14"/>
      <c r="BG292" s="14"/>
      <c r="BH292" s="14"/>
      <c r="BI292" s="14"/>
      <c r="BJ292" s="13"/>
    </row>
    <row r="293" spans="1:62" x14ac:dyDescent="0.3">
      <c r="A293" s="51"/>
      <c r="B293" s="13"/>
      <c r="C293" s="15"/>
      <c r="D293" s="15"/>
      <c r="E293" s="15"/>
      <c r="F293" s="14"/>
      <c r="G293" s="14"/>
      <c r="H293" s="14"/>
      <c r="I293" s="14"/>
      <c r="J293" s="14"/>
      <c r="K293" s="14"/>
      <c r="L293" s="14"/>
      <c r="M293" s="14"/>
      <c r="N293" s="14"/>
      <c r="O293" s="14"/>
      <c r="P293" s="14"/>
      <c r="Q293" s="14"/>
      <c r="R293" s="14"/>
      <c r="S293" s="14"/>
      <c r="T293" s="14"/>
      <c r="U293" s="14"/>
      <c r="V293" s="528"/>
      <c r="W293" s="14"/>
      <c r="X293" s="14"/>
      <c r="Y293" s="14"/>
      <c r="Z293" s="15"/>
      <c r="AQ293" s="14"/>
      <c r="AR293" s="14"/>
      <c r="AS293" s="14"/>
      <c r="AT293" s="14"/>
      <c r="AU293" s="14"/>
      <c r="AV293" s="14"/>
      <c r="AW293" s="14"/>
      <c r="AX293" s="14"/>
      <c r="AY293" s="14"/>
      <c r="AZ293" s="14"/>
      <c r="BA293" s="14"/>
      <c r="BB293" s="14"/>
      <c r="BC293" s="14"/>
      <c r="BD293" s="14"/>
      <c r="BE293" s="14"/>
      <c r="BF293" s="14"/>
      <c r="BG293" s="14"/>
      <c r="BH293" s="14"/>
      <c r="BI293" s="14"/>
      <c r="BJ293" s="13"/>
    </row>
    <row r="294" spans="1:62" x14ac:dyDescent="0.3">
      <c r="A294" s="51"/>
      <c r="B294" s="13"/>
      <c r="C294" s="15"/>
      <c r="D294" s="15"/>
      <c r="E294" s="15"/>
      <c r="F294" s="14"/>
      <c r="G294" s="14"/>
      <c r="H294" s="14"/>
      <c r="I294" s="14"/>
      <c r="J294" s="14"/>
      <c r="K294" s="14"/>
      <c r="L294" s="14"/>
      <c r="M294" s="14"/>
      <c r="N294" s="14"/>
      <c r="O294" s="14"/>
      <c r="P294" s="14"/>
      <c r="Q294" s="14"/>
      <c r="R294" s="14"/>
      <c r="S294" s="14"/>
      <c r="T294" s="14"/>
      <c r="U294" s="14"/>
      <c r="V294" s="528"/>
      <c r="W294" s="14"/>
      <c r="X294" s="14"/>
      <c r="Y294" s="14"/>
      <c r="Z294" s="15"/>
      <c r="AQ294" s="14"/>
      <c r="AR294" s="14"/>
      <c r="AS294" s="14"/>
      <c r="AT294" s="14"/>
      <c r="AU294" s="14"/>
      <c r="AV294" s="14"/>
      <c r="AW294" s="14"/>
      <c r="AX294" s="14"/>
      <c r="AY294" s="14"/>
      <c r="AZ294" s="14"/>
      <c r="BA294" s="14"/>
      <c r="BB294" s="14"/>
      <c r="BC294" s="14"/>
      <c r="BD294" s="14"/>
      <c r="BE294" s="14"/>
      <c r="BF294" s="14"/>
      <c r="BG294" s="14"/>
      <c r="BH294" s="14"/>
      <c r="BI294" s="14"/>
      <c r="BJ294" s="13"/>
    </row>
    <row r="295" spans="1:62" x14ac:dyDescent="0.3">
      <c r="A295" s="51"/>
      <c r="B295" s="13"/>
      <c r="C295" s="15"/>
      <c r="D295" s="15"/>
      <c r="E295" s="15"/>
      <c r="F295" s="14"/>
      <c r="G295" s="14"/>
      <c r="H295" s="14"/>
      <c r="I295" s="14"/>
      <c r="J295" s="14"/>
      <c r="K295" s="14"/>
      <c r="L295" s="14"/>
      <c r="M295" s="14"/>
      <c r="N295" s="14"/>
      <c r="O295" s="14"/>
      <c r="P295" s="14"/>
      <c r="Q295" s="14"/>
      <c r="R295" s="14"/>
      <c r="S295" s="14"/>
      <c r="T295" s="14"/>
      <c r="U295" s="14"/>
      <c r="V295" s="528"/>
      <c r="W295" s="14"/>
      <c r="X295" s="14"/>
      <c r="Y295" s="14"/>
      <c r="Z295" s="15"/>
      <c r="AQ295" s="14"/>
      <c r="AR295" s="14"/>
      <c r="AS295" s="14"/>
      <c r="AT295" s="14"/>
      <c r="AU295" s="14"/>
      <c r="AV295" s="14"/>
      <c r="AW295" s="14"/>
      <c r="AX295" s="14"/>
      <c r="AY295" s="14"/>
      <c r="AZ295" s="14"/>
      <c r="BA295" s="14"/>
      <c r="BB295" s="14"/>
      <c r="BC295" s="14"/>
      <c r="BD295" s="14"/>
      <c r="BE295" s="14"/>
      <c r="BF295" s="14"/>
      <c r="BG295" s="14"/>
      <c r="BH295" s="14"/>
      <c r="BI295" s="14"/>
      <c r="BJ295" s="13"/>
    </row>
    <row r="296" spans="1:62" x14ac:dyDescent="0.3">
      <c r="A296" s="51"/>
      <c r="B296" s="13"/>
      <c r="C296" s="15"/>
      <c r="D296" s="15"/>
      <c r="E296" s="15"/>
      <c r="F296" s="14"/>
      <c r="G296" s="14"/>
      <c r="H296" s="14"/>
      <c r="I296" s="14"/>
      <c r="J296" s="14"/>
      <c r="K296" s="14"/>
      <c r="L296" s="14"/>
      <c r="M296" s="14"/>
      <c r="N296" s="14"/>
      <c r="O296" s="14"/>
      <c r="P296" s="14"/>
      <c r="Q296" s="14"/>
      <c r="R296" s="14"/>
      <c r="S296" s="14"/>
      <c r="T296" s="14"/>
      <c r="U296" s="14"/>
      <c r="V296" s="528"/>
      <c r="W296" s="14"/>
      <c r="X296" s="14"/>
      <c r="Y296" s="14"/>
      <c r="Z296" s="15"/>
      <c r="AQ296" s="14"/>
      <c r="AR296" s="14"/>
      <c r="AS296" s="14"/>
      <c r="AT296" s="14"/>
      <c r="AU296" s="14"/>
      <c r="AV296" s="14"/>
      <c r="AW296" s="14"/>
      <c r="AX296" s="14"/>
      <c r="AY296" s="14"/>
      <c r="AZ296" s="14"/>
      <c r="BA296" s="14"/>
      <c r="BB296" s="14"/>
      <c r="BC296" s="14"/>
      <c r="BD296" s="14"/>
      <c r="BE296" s="14"/>
      <c r="BF296" s="14"/>
      <c r="BG296" s="14"/>
      <c r="BH296" s="14"/>
      <c r="BI296" s="14"/>
      <c r="BJ296" s="13"/>
    </row>
    <row r="297" spans="1:62" x14ac:dyDescent="0.3">
      <c r="A297" s="51"/>
      <c r="B297" s="13"/>
      <c r="C297" s="15"/>
      <c r="D297" s="15"/>
      <c r="E297" s="15"/>
      <c r="F297" s="14"/>
      <c r="G297" s="14"/>
      <c r="H297" s="14"/>
      <c r="I297" s="14"/>
      <c r="J297" s="14"/>
      <c r="K297" s="14"/>
      <c r="L297" s="14"/>
      <c r="M297" s="14"/>
      <c r="N297" s="14"/>
      <c r="O297" s="14"/>
      <c r="P297" s="14"/>
      <c r="Q297" s="14"/>
      <c r="R297" s="14"/>
      <c r="S297" s="14"/>
      <c r="T297" s="14"/>
      <c r="U297" s="14"/>
      <c r="V297" s="528"/>
      <c r="W297" s="14"/>
      <c r="X297" s="14"/>
      <c r="Y297" s="14"/>
      <c r="Z297" s="15"/>
      <c r="AQ297" s="14"/>
      <c r="AR297" s="14"/>
      <c r="AS297" s="14"/>
      <c r="AT297" s="14"/>
      <c r="AU297" s="14"/>
      <c r="AV297" s="14"/>
      <c r="AW297" s="14"/>
      <c r="AX297" s="14"/>
      <c r="AY297" s="14"/>
      <c r="AZ297" s="14"/>
      <c r="BA297" s="14"/>
      <c r="BB297" s="14"/>
      <c r="BC297" s="14"/>
      <c r="BD297" s="14"/>
      <c r="BE297" s="14"/>
      <c r="BF297" s="14"/>
      <c r="BG297" s="14"/>
      <c r="BH297" s="14"/>
      <c r="BI297" s="14"/>
      <c r="BJ297" s="13"/>
    </row>
    <row r="298" spans="1:62" x14ac:dyDescent="0.3">
      <c r="A298" s="51"/>
      <c r="B298" s="13"/>
      <c r="C298" s="15"/>
      <c r="D298" s="15"/>
      <c r="E298" s="15"/>
      <c r="F298" s="14"/>
      <c r="G298" s="14"/>
      <c r="H298" s="14"/>
      <c r="I298" s="14"/>
      <c r="J298" s="14"/>
      <c r="K298" s="14"/>
      <c r="L298" s="14"/>
      <c r="M298" s="14"/>
      <c r="N298" s="14"/>
      <c r="O298" s="14"/>
      <c r="P298" s="14"/>
      <c r="Q298" s="14"/>
      <c r="R298" s="14"/>
      <c r="S298" s="14"/>
      <c r="T298" s="14"/>
      <c r="U298" s="14"/>
      <c r="V298" s="528"/>
      <c r="W298" s="14"/>
      <c r="X298" s="14"/>
      <c r="Y298" s="14"/>
      <c r="Z298" s="15"/>
      <c r="AQ298" s="14"/>
      <c r="AR298" s="14"/>
      <c r="AS298" s="14"/>
      <c r="AT298" s="14"/>
      <c r="AU298" s="14"/>
      <c r="AV298" s="14"/>
      <c r="AW298" s="14"/>
      <c r="AX298" s="14"/>
      <c r="AY298" s="14"/>
      <c r="AZ298" s="14"/>
      <c r="BA298" s="14"/>
      <c r="BB298" s="14"/>
      <c r="BC298" s="14"/>
      <c r="BD298" s="14"/>
      <c r="BE298" s="14"/>
      <c r="BF298" s="14"/>
      <c r="BG298" s="14"/>
      <c r="BH298" s="14"/>
      <c r="BI298" s="14"/>
      <c r="BJ298" s="13"/>
    </row>
    <row r="299" spans="1:62" x14ac:dyDescent="0.3">
      <c r="A299" s="51"/>
      <c r="B299" s="13"/>
      <c r="C299" s="15"/>
      <c r="D299" s="15"/>
      <c r="E299" s="15"/>
      <c r="F299" s="14"/>
      <c r="G299" s="14"/>
      <c r="H299" s="14"/>
      <c r="I299" s="14"/>
      <c r="J299" s="14"/>
      <c r="K299" s="14"/>
      <c r="L299" s="14"/>
      <c r="M299" s="14"/>
      <c r="N299" s="14"/>
      <c r="O299" s="14"/>
      <c r="P299" s="14"/>
      <c r="Q299" s="14"/>
      <c r="R299" s="14"/>
      <c r="S299" s="14"/>
      <c r="T299" s="14"/>
      <c r="U299" s="14"/>
      <c r="V299" s="528"/>
      <c r="W299" s="14"/>
      <c r="X299" s="14"/>
      <c r="Y299" s="14"/>
      <c r="Z299" s="15"/>
      <c r="AQ299" s="14"/>
      <c r="AR299" s="14"/>
      <c r="AS299" s="14"/>
      <c r="AT299" s="14"/>
      <c r="AU299" s="14"/>
      <c r="AV299" s="14"/>
      <c r="AW299" s="14"/>
      <c r="AX299" s="14"/>
      <c r="AY299" s="14"/>
      <c r="AZ299" s="14"/>
      <c r="BA299" s="14"/>
      <c r="BB299" s="14"/>
      <c r="BC299" s="14"/>
      <c r="BD299" s="14"/>
      <c r="BE299" s="14"/>
      <c r="BF299" s="14"/>
      <c r="BG299" s="14"/>
      <c r="BH299" s="14"/>
      <c r="BI299" s="14"/>
      <c r="BJ299" s="13"/>
    </row>
    <row r="300" spans="1:62" x14ac:dyDescent="0.3">
      <c r="A300" s="51"/>
      <c r="B300" s="13"/>
      <c r="C300" s="15"/>
      <c r="D300" s="15"/>
      <c r="E300" s="15"/>
      <c r="F300" s="14"/>
      <c r="G300" s="14"/>
      <c r="H300" s="14"/>
      <c r="I300" s="14"/>
      <c r="J300" s="14"/>
      <c r="K300" s="14"/>
      <c r="L300" s="14"/>
      <c r="M300" s="14"/>
      <c r="N300" s="14"/>
      <c r="O300" s="14"/>
      <c r="P300" s="14"/>
      <c r="Q300" s="14"/>
      <c r="R300" s="14"/>
      <c r="S300" s="14"/>
      <c r="T300" s="14"/>
      <c r="U300" s="14"/>
      <c r="V300" s="528"/>
      <c r="W300" s="14"/>
      <c r="X300" s="14"/>
      <c r="Y300" s="14"/>
      <c r="Z300" s="15"/>
      <c r="AQ300" s="14"/>
      <c r="AR300" s="14"/>
      <c r="AS300" s="14"/>
      <c r="AT300" s="14"/>
      <c r="AU300" s="14"/>
      <c r="AV300" s="14"/>
      <c r="AW300" s="14"/>
      <c r="AX300" s="14"/>
      <c r="AY300" s="14"/>
      <c r="AZ300" s="14"/>
      <c r="BA300" s="14"/>
      <c r="BB300" s="14"/>
      <c r="BC300" s="14"/>
      <c r="BD300" s="14"/>
      <c r="BE300" s="14"/>
      <c r="BF300" s="14"/>
      <c r="BG300" s="14"/>
      <c r="BH300" s="14"/>
      <c r="BI300" s="14"/>
      <c r="BJ300" s="13"/>
    </row>
    <row r="301" spans="1:62" x14ac:dyDescent="0.3">
      <c r="A301" s="51"/>
      <c r="B301" s="13"/>
      <c r="C301" s="15"/>
      <c r="D301" s="15"/>
      <c r="E301" s="15"/>
      <c r="F301" s="14"/>
      <c r="G301" s="14"/>
      <c r="H301" s="14"/>
      <c r="I301" s="14"/>
      <c r="J301" s="14"/>
      <c r="K301" s="14"/>
      <c r="L301" s="14"/>
      <c r="M301" s="14"/>
      <c r="N301" s="14"/>
      <c r="O301" s="14"/>
      <c r="P301" s="14"/>
      <c r="Q301" s="14"/>
      <c r="R301" s="14"/>
      <c r="S301" s="14"/>
      <c r="T301" s="14"/>
      <c r="U301" s="14"/>
      <c r="V301" s="528"/>
      <c r="W301" s="14"/>
      <c r="X301" s="14"/>
      <c r="Y301" s="14"/>
      <c r="Z301" s="15"/>
      <c r="AQ301" s="14"/>
      <c r="AR301" s="14"/>
      <c r="AS301" s="14"/>
      <c r="AT301" s="14"/>
      <c r="AU301" s="14"/>
      <c r="AV301" s="14"/>
      <c r="AW301" s="14"/>
      <c r="AX301" s="14"/>
      <c r="AY301" s="14"/>
      <c r="AZ301" s="14"/>
      <c r="BA301" s="14"/>
      <c r="BB301" s="14"/>
      <c r="BC301" s="14"/>
      <c r="BD301" s="14"/>
      <c r="BE301" s="14"/>
      <c r="BF301" s="14"/>
      <c r="BG301" s="14"/>
      <c r="BH301" s="14"/>
      <c r="BI301" s="14"/>
      <c r="BJ301" s="13"/>
    </row>
    <row r="302" spans="1:62" x14ac:dyDescent="0.3">
      <c r="A302" s="51"/>
      <c r="B302" s="13"/>
      <c r="C302" s="15"/>
      <c r="D302" s="15"/>
      <c r="E302" s="15"/>
      <c r="F302" s="14"/>
      <c r="G302" s="14"/>
      <c r="H302" s="14"/>
      <c r="I302" s="14"/>
      <c r="J302" s="14"/>
      <c r="K302" s="14"/>
      <c r="L302" s="14"/>
      <c r="M302" s="14"/>
      <c r="N302" s="14"/>
      <c r="O302" s="14"/>
      <c r="P302" s="14"/>
      <c r="Q302" s="14"/>
      <c r="R302" s="14"/>
      <c r="S302" s="14"/>
      <c r="T302" s="14"/>
      <c r="U302" s="14"/>
      <c r="V302" s="528"/>
      <c r="W302" s="14"/>
      <c r="X302" s="14"/>
      <c r="Y302" s="14"/>
      <c r="Z302" s="15"/>
      <c r="AQ302" s="14"/>
      <c r="AR302" s="14"/>
      <c r="AS302" s="14"/>
      <c r="AT302" s="14"/>
      <c r="AU302" s="14"/>
      <c r="AV302" s="14"/>
      <c r="AW302" s="14"/>
      <c r="AX302" s="14"/>
      <c r="AY302" s="14"/>
      <c r="AZ302" s="14"/>
      <c r="BA302" s="14"/>
      <c r="BB302" s="14"/>
      <c r="BC302" s="14"/>
      <c r="BD302" s="14"/>
      <c r="BE302" s="14"/>
      <c r="BF302" s="14"/>
      <c r="BG302" s="14"/>
      <c r="BH302" s="14"/>
      <c r="BI302" s="14"/>
      <c r="BJ302" s="13"/>
    </row>
    <row r="303" spans="1:62" x14ac:dyDescent="0.3">
      <c r="A303" s="51"/>
      <c r="B303" s="13"/>
      <c r="C303" s="15"/>
      <c r="D303" s="15"/>
      <c r="E303" s="15"/>
      <c r="F303" s="14"/>
      <c r="G303" s="14"/>
      <c r="H303" s="14"/>
      <c r="I303" s="14"/>
      <c r="J303" s="14"/>
      <c r="K303" s="14"/>
      <c r="L303" s="14"/>
      <c r="M303" s="14"/>
      <c r="N303" s="14"/>
      <c r="O303" s="14"/>
      <c r="P303" s="14"/>
      <c r="Q303" s="14"/>
      <c r="R303" s="14"/>
      <c r="S303" s="14"/>
      <c r="T303" s="14"/>
      <c r="U303" s="14"/>
      <c r="V303" s="528"/>
      <c r="W303" s="14"/>
      <c r="X303" s="14"/>
      <c r="Y303" s="14"/>
      <c r="Z303" s="15"/>
      <c r="AQ303" s="14"/>
      <c r="AR303" s="14"/>
      <c r="AS303" s="14"/>
      <c r="AT303" s="14"/>
      <c r="AU303" s="14"/>
      <c r="AV303" s="14"/>
      <c r="AW303" s="14"/>
      <c r="AX303" s="14"/>
      <c r="AY303" s="14"/>
      <c r="AZ303" s="14"/>
      <c r="BA303" s="14"/>
      <c r="BB303" s="14"/>
      <c r="BC303" s="14"/>
      <c r="BD303" s="14"/>
      <c r="BE303" s="14"/>
      <c r="BF303" s="14"/>
      <c r="BG303" s="14"/>
      <c r="BH303" s="14"/>
      <c r="BI303" s="14"/>
      <c r="BJ303" s="13"/>
    </row>
    <row r="304" spans="1:62" x14ac:dyDescent="0.3">
      <c r="A304" s="51"/>
      <c r="B304" s="13"/>
      <c r="C304" s="15"/>
      <c r="D304" s="15"/>
      <c r="E304" s="15"/>
      <c r="F304" s="14"/>
      <c r="G304" s="14"/>
      <c r="H304" s="14"/>
      <c r="I304" s="14"/>
      <c r="J304" s="14"/>
      <c r="K304" s="14"/>
      <c r="L304" s="14"/>
      <c r="M304" s="14"/>
      <c r="N304" s="14"/>
      <c r="O304" s="14"/>
      <c r="P304" s="14"/>
      <c r="Q304" s="14"/>
      <c r="R304" s="14"/>
      <c r="S304" s="14"/>
      <c r="T304" s="14"/>
      <c r="U304" s="14"/>
      <c r="V304" s="528"/>
      <c r="W304" s="14"/>
      <c r="X304" s="14"/>
      <c r="Y304" s="14"/>
      <c r="Z304" s="15"/>
      <c r="AQ304" s="14"/>
      <c r="AR304" s="14"/>
      <c r="AS304" s="14"/>
      <c r="AT304" s="14"/>
      <c r="AU304" s="14"/>
      <c r="AV304" s="14"/>
      <c r="AW304" s="14"/>
      <c r="AX304" s="14"/>
      <c r="AY304" s="14"/>
      <c r="AZ304" s="14"/>
      <c r="BA304" s="14"/>
      <c r="BB304" s="14"/>
      <c r="BC304" s="14"/>
      <c r="BD304" s="14"/>
      <c r="BE304" s="14"/>
      <c r="BF304" s="14"/>
      <c r="BG304" s="14"/>
      <c r="BH304" s="14"/>
      <c r="BI304" s="14"/>
      <c r="BJ304" s="13"/>
    </row>
    <row r="305" spans="1:62" x14ac:dyDescent="0.3">
      <c r="A305" s="51"/>
      <c r="B305" s="13"/>
      <c r="C305" s="15"/>
      <c r="D305" s="15"/>
      <c r="E305" s="15"/>
      <c r="F305" s="14"/>
      <c r="G305" s="14"/>
      <c r="H305" s="14"/>
      <c r="I305" s="14"/>
      <c r="J305" s="14"/>
      <c r="K305" s="14"/>
      <c r="L305" s="14"/>
      <c r="M305" s="14"/>
      <c r="N305" s="14"/>
      <c r="O305" s="14"/>
      <c r="P305" s="14"/>
      <c r="Q305" s="14"/>
      <c r="R305" s="14"/>
      <c r="S305" s="14"/>
      <c r="T305" s="14"/>
      <c r="U305" s="14"/>
      <c r="V305" s="528"/>
      <c r="W305" s="14"/>
      <c r="X305" s="14"/>
      <c r="Y305" s="14"/>
      <c r="Z305" s="15"/>
      <c r="AQ305" s="14"/>
      <c r="AR305" s="14"/>
      <c r="AS305" s="14"/>
      <c r="AT305" s="14"/>
      <c r="AU305" s="14"/>
      <c r="AV305" s="14"/>
      <c r="AW305" s="14"/>
      <c r="AX305" s="14"/>
      <c r="AY305" s="14"/>
      <c r="AZ305" s="14"/>
      <c r="BA305" s="14"/>
      <c r="BB305" s="14"/>
      <c r="BC305" s="14"/>
      <c r="BD305" s="14"/>
      <c r="BE305" s="14"/>
      <c r="BF305" s="14"/>
      <c r="BG305" s="14"/>
      <c r="BH305" s="14"/>
      <c r="BI305" s="14"/>
      <c r="BJ305" s="13"/>
    </row>
    <row r="306" spans="1:62" x14ac:dyDescent="0.3">
      <c r="A306" s="51"/>
      <c r="B306" s="13"/>
      <c r="C306" s="15"/>
      <c r="D306" s="15"/>
      <c r="E306" s="15"/>
      <c r="F306" s="14"/>
      <c r="G306" s="14"/>
      <c r="H306" s="14"/>
      <c r="I306" s="14"/>
      <c r="J306" s="14"/>
      <c r="K306" s="14"/>
      <c r="L306" s="14"/>
      <c r="M306" s="14"/>
      <c r="N306" s="14"/>
      <c r="O306" s="14"/>
      <c r="P306" s="14"/>
      <c r="Q306" s="14"/>
      <c r="R306" s="14"/>
      <c r="S306" s="14"/>
      <c r="T306" s="14"/>
      <c r="U306" s="14"/>
      <c r="V306" s="528"/>
      <c r="W306" s="14"/>
      <c r="X306" s="14"/>
      <c r="Y306" s="14"/>
      <c r="Z306" s="15"/>
      <c r="AQ306" s="14"/>
      <c r="AR306" s="14"/>
      <c r="AS306" s="14"/>
      <c r="AT306" s="14"/>
      <c r="AU306" s="14"/>
      <c r="AV306" s="14"/>
      <c r="AW306" s="14"/>
      <c r="AX306" s="14"/>
      <c r="AY306" s="14"/>
      <c r="AZ306" s="14"/>
      <c r="BA306" s="14"/>
      <c r="BB306" s="14"/>
      <c r="BC306" s="14"/>
      <c r="BD306" s="14"/>
      <c r="BE306" s="14"/>
      <c r="BF306" s="14"/>
      <c r="BG306" s="14"/>
      <c r="BH306" s="14"/>
      <c r="BI306" s="14"/>
      <c r="BJ306" s="13"/>
    </row>
    <row r="307" spans="1:62" x14ac:dyDescent="0.3">
      <c r="A307" s="51"/>
      <c r="B307" s="13"/>
      <c r="C307" s="15"/>
      <c r="D307" s="15"/>
      <c r="E307" s="15"/>
      <c r="F307" s="14"/>
      <c r="G307" s="14"/>
      <c r="H307" s="14"/>
      <c r="I307" s="14"/>
      <c r="J307" s="14"/>
      <c r="K307" s="14"/>
      <c r="L307" s="14"/>
      <c r="M307" s="14"/>
      <c r="N307" s="14"/>
      <c r="O307" s="14"/>
      <c r="P307" s="14"/>
      <c r="Q307" s="14"/>
      <c r="R307" s="14"/>
      <c r="S307" s="14"/>
      <c r="T307" s="14"/>
      <c r="U307" s="14"/>
      <c r="V307" s="528"/>
      <c r="W307" s="14"/>
      <c r="X307" s="14"/>
      <c r="Y307" s="14"/>
      <c r="Z307" s="15"/>
      <c r="AQ307" s="14"/>
      <c r="AR307" s="14"/>
      <c r="AS307" s="14"/>
      <c r="AT307" s="14"/>
      <c r="AU307" s="14"/>
      <c r="AV307" s="14"/>
      <c r="AW307" s="14"/>
      <c r="AX307" s="14"/>
      <c r="AY307" s="14"/>
      <c r="AZ307" s="14"/>
      <c r="BA307" s="14"/>
      <c r="BB307" s="14"/>
      <c r="BC307" s="14"/>
      <c r="BD307" s="14"/>
      <c r="BE307" s="14"/>
      <c r="BF307" s="14"/>
      <c r="BG307" s="14"/>
      <c r="BH307" s="14"/>
      <c r="BI307" s="14"/>
      <c r="BJ307" s="13"/>
    </row>
    <row r="308" spans="1:62" x14ac:dyDescent="0.3">
      <c r="A308" s="51"/>
      <c r="B308" s="13"/>
      <c r="C308" s="15"/>
      <c r="D308" s="15"/>
      <c r="E308" s="15"/>
      <c r="F308" s="14"/>
      <c r="G308" s="14"/>
      <c r="H308" s="14"/>
      <c r="I308" s="14"/>
      <c r="J308" s="14"/>
      <c r="K308" s="14"/>
      <c r="L308" s="14"/>
      <c r="M308" s="14"/>
      <c r="N308" s="14"/>
      <c r="O308" s="14"/>
      <c r="P308" s="14"/>
      <c r="Q308" s="14"/>
      <c r="R308" s="14"/>
      <c r="S308" s="14"/>
      <c r="T308" s="14"/>
      <c r="U308" s="14"/>
      <c r="V308" s="528"/>
      <c r="W308" s="14"/>
      <c r="X308" s="14"/>
      <c r="Y308" s="14"/>
      <c r="Z308" s="15"/>
      <c r="AQ308" s="14"/>
      <c r="AR308" s="14"/>
      <c r="AS308" s="14"/>
      <c r="AT308" s="14"/>
      <c r="AU308" s="14"/>
      <c r="AV308" s="14"/>
      <c r="AW308" s="14"/>
      <c r="AX308" s="14"/>
      <c r="AY308" s="14"/>
      <c r="AZ308" s="14"/>
      <c r="BA308" s="14"/>
      <c r="BB308" s="14"/>
      <c r="BC308" s="14"/>
      <c r="BD308" s="14"/>
      <c r="BE308" s="14"/>
      <c r="BF308" s="14"/>
      <c r="BG308" s="14"/>
      <c r="BH308" s="14"/>
      <c r="BI308" s="14"/>
      <c r="BJ308" s="13"/>
    </row>
    <row r="309" spans="1:62" x14ac:dyDescent="0.3">
      <c r="A309" s="51"/>
      <c r="B309" s="13"/>
      <c r="C309" s="15"/>
      <c r="D309" s="15"/>
      <c r="E309" s="15"/>
      <c r="F309" s="14"/>
      <c r="G309" s="14"/>
      <c r="H309" s="14"/>
      <c r="I309" s="14"/>
      <c r="J309" s="14"/>
      <c r="K309" s="14"/>
      <c r="L309" s="14"/>
      <c r="M309" s="14"/>
      <c r="N309" s="14"/>
      <c r="O309" s="14"/>
      <c r="P309" s="14"/>
      <c r="Q309" s="14"/>
      <c r="R309" s="14"/>
      <c r="S309" s="14"/>
      <c r="T309" s="14"/>
      <c r="U309" s="14"/>
      <c r="V309" s="528"/>
      <c r="W309" s="14"/>
      <c r="X309" s="14"/>
      <c r="Y309" s="14"/>
      <c r="Z309" s="15"/>
      <c r="AQ309" s="14"/>
      <c r="AR309" s="14"/>
      <c r="AS309" s="14"/>
      <c r="AT309" s="14"/>
      <c r="AU309" s="14"/>
      <c r="AV309" s="14"/>
      <c r="AW309" s="14"/>
      <c r="AX309" s="14"/>
      <c r="AY309" s="14"/>
      <c r="AZ309" s="14"/>
      <c r="BA309" s="14"/>
      <c r="BB309" s="14"/>
      <c r="BC309" s="14"/>
      <c r="BD309" s="14"/>
      <c r="BE309" s="14"/>
      <c r="BF309" s="14"/>
      <c r="BG309" s="14"/>
      <c r="BH309" s="14"/>
      <c r="BI309" s="14"/>
      <c r="BJ309" s="13"/>
    </row>
    <row r="310" spans="1:62" x14ac:dyDescent="0.3">
      <c r="A310" s="51"/>
      <c r="B310" s="13"/>
      <c r="C310" s="15"/>
      <c r="D310" s="15"/>
      <c r="E310" s="15"/>
      <c r="F310" s="14"/>
      <c r="G310" s="14"/>
      <c r="H310" s="14"/>
      <c r="I310" s="14"/>
      <c r="J310" s="14"/>
      <c r="K310" s="14"/>
      <c r="L310" s="14"/>
      <c r="M310" s="14"/>
      <c r="N310" s="14"/>
      <c r="O310" s="14"/>
      <c r="P310" s="14"/>
      <c r="Q310" s="14"/>
      <c r="R310" s="14"/>
      <c r="S310" s="14"/>
      <c r="T310" s="14"/>
      <c r="U310" s="14"/>
      <c r="V310" s="528"/>
      <c r="W310" s="14"/>
      <c r="X310" s="14"/>
      <c r="Y310" s="14"/>
      <c r="Z310" s="15"/>
      <c r="AQ310" s="14"/>
      <c r="AR310" s="14"/>
      <c r="AS310" s="14"/>
      <c r="AT310" s="14"/>
      <c r="AU310" s="14"/>
      <c r="AV310" s="14"/>
      <c r="AW310" s="14"/>
      <c r="AX310" s="14"/>
      <c r="AY310" s="14"/>
      <c r="AZ310" s="14"/>
      <c r="BA310" s="14"/>
      <c r="BB310" s="14"/>
      <c r="BC310" s="14"/>
      <c r="BD310" s="14"/>
      <c r="BE310" s="14"/>
      <c r="BF310" s="14"/>
      <c r="BG310" s="14"/>
      <c r="BH310" s="14"/>
      <c r="BI310" s="14"/>
      <c r="BJ310" s="13"/>
    </row>
    <row r="311" spans="1:62" x14ac:dyDescent="0.3">
      <c r="A311" s="51"/>
      <c r="B311" s="13"/>
      <c r="C311" s="15"/>
      <c r="D311" s="15"/>
      <c r="E311" s="15"/>
      <c r="F311" s="14"/>
      <c r="G311" s="14"/>
      <c r="H311" s="14"/>
      <c r="I311" s="14"/>
      <c r="J311" s="14"/>
      <c r="K311" s="14"/>
      <c r="L311" s="14"/>
      <c r="M311" s="14"/>
      <c r="N311" s="14"/>
      <c r="O311" s="14"/>
      <c r="P311" s="14"/>
      <c r="Q311" s="14"/>
      <c r="R311" s="14"/>
      <c r="S311" s="14"/>
      <c r="T311" s="14"/>
      <c r="U311" s="14"/>
      <c r="V311" s="528"/>
      <c r="W311" s="14"/>
      <c r="X311" s="14"/>
      <c r="Y311" s="14"/>
      <c r="Z311" s="15"/>
      <c r="AQ311" s="14"/>
      <c r="AR311" s="14"/>
      <c r="AS311" s="14"/>
      <c r="AT311" s="14"/>
      <c r="AU311" s="14"/>
      <c r="AV311" s="14"/>
      <c r="AW311" s="14"/>
      <c r="AX311" s="14"/>
      <c r="AY311" s="14"/>
      <c r="AZ311" s="14"/>
      <c r="BA311" s="14"/>
      <c r="BB311" s="14"/>
      <c r="BC311" s="14"/>
      <c r="BD311" s="14"/>
      <c r="BE311" s="14"/>
      <c r="BF311" s="14"/>
      <c r="BG311" s="14"/>
      <c r="BH311" s="14"/>
      <c r="BI311" s="14"/>
      <c r="BJ311" s="13"/>
    </row>
    <row r="312" spans="1:62" x14ac:dyDescent="0.3">
      <c r="A312" s="51"/>
      <c r="B312" s="13"/>
      <c r="C312" s="15"/>
      <c r="D312" s="15"/>
      <c r="E312" s="15"/>
      <c r="F312" s="14"/>
      <c r="G312" s="14"/>
      <c r="H312" s="14"/>
      <c r="I312" s="14"/>
      <c r="J312" s="14"/>
      <c r="K312" s="14"/>
      <c r="L312" s="14"/>
      <c r="M312" s="14"/>
      <c r="N312" s="14"/>
      <c r="O312" s="14"/>
      <c r="P312" s="14"/>
      <c r="Q312" s="14"/>
      <c r="R312" s="14"/>
      <c r="S312" s="14"/>
      <c r="T312" s="14"/>
      <c r="U312" s="14"/>
      <c r="V312" s="528"/>
      <c r="W312" s="14"/>
      <c r="X312" s="14"/>
      <c r="Y312" s="14"/>
      <c r="Z312" s="15"/>
      <c r="AQ312" s="14"/>
      <c r="AR312" s="14"/>
      <c r="AS312" s="14"/>
      <c r="AT312" s="14"/>
      <c r="AU312" s="14"/>
      <c r="AV312" s="14"/>
      <c r="AW312" s="14"/>
      <c r="AX312" s="14"/>
      <c r="AY312" s="14"/>
      <c r="AZ312" s="14"/>
      <c r="BA312" s="14"/>
      <c r="BB312" s="14"/>
      <c r="BC312" s="14"/>
      <c r="BD312" s="14"/>
      <c r="BE312" s="14"/>
      <c r="BF312" s="14"/>
      <c r="BG312" s="14"/>
      <c r="BH312" s="14"/>
      <c r="BI312" s="14"/>
      <c r="BJ312" s="13"/>
    </row>
    <row r="313" spans="1:62" x14ac:dyDescent="0.3">
      <c r="A313" s="51"/>
      <c r="B313" s="13"/>
      <c r="C313" s="15"/>
      <c r="D313" s="15"/>
      <c r="E313" s="15"/>
      <c r="F313" s="14"/>
      <c r="G313" s="14"/>
      <c r="H313" s="14"/>
      <c r="I313" s="14"/>
      <c r="J313" s="14"/>
      <c r="K313" s="14"/>
      <c r="L313" s="14"/>
      <c r="M313" s="14"/>
      <c r="N313" s="14"/>
      <c r="O313" s="14"/>
      <c r="P313" s="14"/>
      <c r="Q313" s="14"/>
      <c r="R313" s="14"/>
      <c r="S313" s="14"/>
      <c r="T313" s="14"/>
      <c r="U313" s="14"/>
      <c r="V313" s="528"/>
      <c r="W313" s="14"/>
      <c r="X313" s="14"/>
      <c r="Y313" s="14"/>
      <c r="Z313" s="15"/>
      <c r="AQ313" s="14"/>
      <c r="AR313" s="14"/>
      <c r="AS313" s="14"/>
      <c r="AT313" s="14"/>
      <c r="AU313" s="14"/>
      <c r="AV313" s="14"/>
      <c r="AW313" s="14"/>
      <c r="AX313" s="14"/>
      <c r="AY313" s="14"/>
      <c r="AZ313" s="14"/>
      <c r="BA313" s="14"/>
      <c r="BB313" s="14"/>
      <c r="BC313" s="14"/>
      <c r="BD313" s="14"/>
      <c r="BE313" s="14"/>
      <c r="BF313" s="14"/>
      <c r="BG313" s="14"/>
      <c r="BH313" s="14"/>
      <c r="BI313" s="14"/>
      <c r="BJ313" s="13"/>
    </row>
    <row r="314" spans="1:62" x14ac:dyDescent="0.3">
      <c r="A314" s="51"/>
      <c r="B314" s="13"/>
      <c r="C314" s="15"/>
      <c r="D314" s="15"/>
      <c r="E314" s="15"/>
      <c r="F314" s="14"/>
      <c r="G314" s="14"/>
      <c r="H314" s="14"/>
      <c r="I314" s="14"/>
      <c r="J314" s="14"/>
      <c r="K314" s="14"/>
      <c r="L314" s="14"/>
      <c r="M314" s="14"/>
      <c r="N314" s="14"/>
      <c r="O314" s="14"/>
      <c r="P314" s="14"/>
      <c r="Q314" s="14"/>
      <c r="R314" s="14"/>
      <c r="S314" s="14"/>
      <c r="T314" s="14"/>
      <c r="U314" s="14"/>
      <c r="V314" s="528"/>
      <c r="W314" s="14"/>
      <c r="X314" s="14"/>
      <c r="Y314" s="14"/>
      <c r="Z314" s="15"/>
      <c r="AQ314" s="14"/>
      <c r="AR314" s="14"/>
      <c r="AS314" s="14"/>
      <c r="AT314" s="14"/>
      <c r="AU314" s="14"/>
      <c r="AV314" s="14"/>
      <c r="AW314" s="14"/>
      <c r="AX314" s="14"/>
      <c r="AY314" s="14"/>
      <c r="AZ314" s="14"/>
      <c r="BA314" s="14"/>
      <c r="BB314" s="14"/>
      <c r="BC314" s="14"/>
      <c r="BD314" s="14"/>
      <c r="BE314" s="14"/>
      <c r="BF314" s="14"/>
      <c r="BG314" s="14"/>
      <c r="BH314" s="14"/>
      <c r="BI314" s="14"/>
      <c r="BJ314" s="13"/>
    </row>
    <row r="315" spans="1:62" x14ac:dyDescent="0.3">
      <c r="A315" s="51"/>
      <c r="B315" s="13"/>
      <c r="C315" s="15"/>
      <c r="D315" s="15"/>
      <c r="E315" s="15"/>
      <c r="F315" s="14"/>
      <c r="G315" s="14"/>
      <c r="H315" s="14"/>
      <c r="I315" s="14"/>
      <c r="J315" s="14"/>
      <c r="K315" s="14"/>
      <c r="L315" s="14"/>
      <c r="M315" s="14"/>
      <c r="N315" s="14"/>
      <c r="O315" s="14"/>
      <c r="P315" s="14"/>
      <c r="Q315" s="14"/>
      <c r="R315" s="14"/>
      <c r="S315" s="14"/>
      <c r="T315" s="14"/>
      <c r="U315" s="14"/>
      <c r="V315" s="528"/>
      <c r="W315" s="14"/>
      <c r="X315" s="14"/>
      <c r="Y315" s="14"/>
      <c r="Z315" s="15"/>
      <c r="AQ315" s="14"/>
      <c r="AR315" s="14"/>
      <c r="AS315" s="14"/>
      <c r="AT315" s="14"/>
      <c r="AU315" s="14"/>
      <c r="AV315" s="14"/>
      <c r="AW315" s="14"/>
      <c r="AX315" s="14"/>
      <c r="AY315" s="14"/>
      <c r="AZ315" s="14"/>
      <c r="BA315" s="14"/>
      <c r="BB315" s="14"/>
      <c r="BC315" s="14"/>
      <c r="BD315" s="14"/>
      <c r="BE315" s="14"/>
      <c r="BF315" s="14"/>
      <c r="BG315" s="14"/>
      <c r="BH315" s="14"/>
      <c r="BI315" s="14"/>
      <c r="BJ315" s="13"/>
    </row>
    <row r="316" spans="1:62" x14ac:dyDescent="0.3">
      <c r="A316" s="51"/>
      <c r="B316" s="13"/>
      <c r="C316" s="15"/>
      <c r="D316" s="15"/>
      <c r="E316" s="15"/>
      <c r="F316" s="14"/>
      <c r="G316" s="14"/>
      <c r="H316" s="14"/>
      <c r="I316" s="14"/>
      <c r="J316" s="14"/>
      <c r="K316" s="14"/>
      <c r="L316" s="14"/>
      <c r="M316" s="14"/>
      <c r="N316" s="14"/>
      <c r="O316" s="14"/>
      <c r="P316" s="14"/>
      <c r="Q316" s="14"/>
      <c r="R316" s="14"/>
      <c r="S316" s="14"/>
      <c r="T316" s="14"/>
      <c r="U316" s="14"/>
      <c r="V316" s="528"/>
      <c r="W316" s="14"/>
      <c r="X316" s="14"/>
      <c r="Y316" s="14"/>
      <c r="Z316" s="15"/>
      <c r="AQ316" s="14"/>
      <c r="AR316" s="14"/>
      <c r="AS316" s="14"/>
      <c r="AT316" s="14"/>
      <c r="AU316" s="14"/>
      <c r="AV316" s="14"/>
      <c r="AW316" s="14"/>
      <c r="AX316" s="14"/>
      <c r="AY316" s="14"/>
      <c r="AZ316" s="14"/>
      <c r="BA316" s="14"/>
      <c r="BB316" s="14"/>
      <c r="BC316" s="14"/>
      <c r="BD316" s="14"/>
      <c r="BE316" s="14"/>
      <c r="BF316" s="14"/>
      <c r="BG316" s="14"/>
      <c r="BH316" s="14"/>
      <c r="BI316" s="14"/>
      <c r="BJ316" s="13"/>
    </row>
    <row r="317" spans="1:62" x14ac:dyDescent="0.3">
      <c r="A317" s="51"/>
      <c r="B317" s="13"/>
      <c r="C317" s="15"/>
      <c r="D317" s="15"/>
      <c r="E317" s="15"/>
      <c r="F317" s="14"/>
      <c r="G317" s="14"/>
      <c r="H317" s="14"/>
      <c r="I317" s="14"/>
      <c r="J317" s="14"/>
      <c r="K317" s="14"/>
      <c r="L317" s="14"/>
      <c r="M317" s="14"/>
      <c r="N317" s="14"/>
      <c r="O317" s="14"/>
      <c r="P317" s="14"/>
      <c r="Q317" s="14"/>
      <c r="R317" s="14"/>
      <c r="S317" s="14"/>
      <c r="T317" s="14"/>
      <c r="U317" s="14"/>
      <c r="V317" s="528"/>
      <c r="W317" s="14"/>
      <c r="X317" s="14"/>
      <c r="Y317" s="14"/>
      <c r="Z317" s="15"/>
      <c r="AQ317" s="14"/>
      <c r="AR317" s="14"/>
      <c r="AS317" s="14"/>
      <c r="AT317" s="14"/>
      <c r="AU317" s="14"/>
      <c r="AV317" s="14"/>
      <c r="AW317" s="14"/>
      <c r="AX317" s="14"/>
      <c r="AY317" s="14"/>
      <c r="AZ317" s="14"/>
      <c r="BA317" s="14"/>
      <c r="BB317" s="14"/>
      <c r="BC317" s="14"/>
      <c r="BD317" s="14"/>
      <c r="BE317" s="14"/>
      <c r="BF317" s="14"/>
      <c r="BG317" s="14"/>
      <c r="BH317" s="14"/>
      <c r="BI317" s="14"/>
      <c r="BJ317" s="13"/>
    </row>
    <row r="318" spans="1:62" x14ac:dyDescent="0.3">
      <c r="A318" s="51"/>
      <c r="B318" s="13"/>
      <c r="C318" s="15"/>
      <c r="D318" s="15"/>
      <c r="E318" s="15"/>
      <c r="F318" s="14"/>
      <c r="G318" s="14"/>
      <c r="H318" s="14"/>
      <c r="I318" s="14"/>
      <c r="J318" s="14"/>
      <c r="K318" s="14"/>
      <c r="L318" s="14"/>
      <c r="M318" s="14"/>
      <c r="N318" s="14"/>
      <c r="O318" s="14"/>
      <c r="P318" s="14"/>
      <c r="Q318" s="14"/>
      <c r="R318" s="14"/>
      <c r="S318" s="14"/>
      <c r="T318" s="14"/>
      <c r="U318" s="14"/>
      <c r="V318" s="528"/>
      <c r="W318" s="14"/>
      <c r="X318" s="14"/>
      <c r="Y318" s="14"/>
      <c r="Z318" s="15"/>
      <c r="AQ318" s="14"/>
      <c r="AR318" s="14"/>
      <c r="AS318" s="14"/>
      <c r="AT318" s="14"/>
      <c r="AU318" s="14"/>
      <c r="AV318" s="14"/>
      <c r="AW318" s="14"/>
      <c r="AX318" s="14"/>
      <c r="AY318" s="14"/>
      <c r="AZ318" s="14"/>
      <c r="BA318" s="14"/>
      <c r="BB318" s="14"/>
      <c r="BC318" s="14"/>
      <c r="BD318" s="14"/>
      <c r="BE318" s="14"/>
      <c r="BF318" s="14"/>
      <c r="BG318" s="14"/>
      <c r="BH318" s="14"/>
      <c r="BI318" s="14"/>
      <c r="BJ318" s="13"/>
    </row>
    <row r="319" spans="1:62" x14ac:dyDescent="0.3">
      <c r="A319" s="51"/>
      <c r="B319" s="13"/>
      <c r="C319" s="15"/>
      <c r="D319" s="15"/>
      <c r="E319" s="15"/>
      <c r="F319" s="14"/>
      <c r="G319" s="14"/>
      <c r="H319" s="14"/>
      <c r="I319" s="14"/>
      <c r="J319" s="14"/>
      <c r="K319" s="14"/>
      <c r="L319" s="14"/>
      <c r="M319" s="14"/>
      <c r="N319" s="14"/>
      <c r="O319" s="14"/>
      <c r="P319" s="14"/>
      <c r="Q319" s="14"/>
      <c r="R319" s="14"/>
      <c r="S319" s="14"/>
      <c r="T319" s="14"/>
      <c r="U319" s="14"/>
      <c r="V319" s="528"/>
      <c r="W319" s="14"/>
      <c r="X319" s="14"/>
      <c r="Y319" s="14"/>
      <c r="Z319" s="15"/>
      <c r="AQ319" s="14"/>
      <c r="AR319" s="14"/>
      <c r="AS319" s="14"/>
      <c r="AT319" s="14"/>
      <c r="AU319" s="14"/>
      <c r="AV319" s="14"/>
      <c r="AW319" s="14"/>
      <c r="AX319" s="14"/>
      <c r="AY319" s="14"/>
      <c r="AZ319" s="14"/>
      <c r="BA319" s="14"/>
      <c r="BB319" s="14"/>
      <c r="BC319" s="14"/>
      <c r="BD319" s="14"/>
      <c r="BE319" s="14"/>
      <c r="BF319" s="14"/>
      <c r="BG319" s="14"/>
      <c r="BH319" s="14"/>
      <c r="BI319" s="14"/>
      <c r="BJ319" s="13"/>
    </row>
    <row r="320" spans="1:62" x14ac:dyDescent="0.3">
      <c r="A320" s="51"/>
      <c r="B320" s="13"/>
      <c r="C320" s="15"/>
      <c r="D320" s="15"/>
      <c r="E320" s="15"/>
      <c r="F320" s="14"/>
      <c r="G320" s="14"/>
      <c r="H320" s="14"/>
      <c r="I320" s="14"/>
      <c r="J320" s="14"/>
      <c r="K320" s="14"/>
      <c r="L320" s="14"/>
      <c r="M320" s="14"/>
      <c r="N320" s="14"/>
      <c r="O320" s="14"/>
      <c r="P320" s="14"/>
      <c r="Q320" s="14"/>
      <c r="R320" s="14"/>
      <c r="S320" s="14"/>
      <c r="T320" s="14"/>
      <c r="U320" s="14"/>
      <c r="V320" s="528"/>
      <c r="W320" s="14"/>
      <c r="X320" s="14"/>
      <c r="Y320" s="14"/>
      <c r="Z320" s="15"/>
      <c r="AQ320" s="14"/>
      <c r="AR320" s="14"/>
      <c r="AS320" s="14"/>
      <c r="AT320" s="14"/>
      <c r="AU320" s="14"/>
      <c r="AV320" s="14"/>
      <c r="AW320" s="14"/>
      <c r="AX320" s="14"/>
      <c r="AY320" s="14"/>
      <c r="AZ320" s="14"/>
      <c r="BA320" s="14"/>
      <c r="BB320" s="14"/>
      <c r="BC320" s="14"/>
      <c r="BD320" s="14"/>
      <c r="BE320" s="14"/>
      <c r="BF320" s="14"/>
      <c r="BG320" s="14"/>
      <c r="BH320" s="14"/>
      <c r="BI320" s="14"/>
      <c r="BJ320" s="13"/>
    </row>
    <row r="321" spans="1:62" x14ac:dyDescent="0.3">
      <c r="A321" s="51"/>
      <c r="B321" s="13"/>
      <c r="C321" s="15"/>
      <c r="D321" s="15"/>
      <c r="E321" s="15"/>
      <c r="F321" s="14"/>
      <c r="G321" s="14"/>
      <c r="H321" s="14"/>
      <c r="I321" s="14"/>
      <c r="J321" s="14"/>
      <c r="K321" s="14"/>
      <c r="L321" s="14"/>
      <c r="M321" s="14"/>
      <c r="N321" s="14"/>
      <c r="O321" s="14"/>
      <c r="P321" s="14"/>
      <c r="Q321" s="14"/>
      <c r="R321" s="14"/>
      <c r="S321" s="14"/>
      <c r="T321" s="14"/>
      <c r="U321" s="14"/>
      <c r="V321" s="528"/>
      <c r="W321" s="14"/>
      <c r="X321" s="14"/>
      <c r="Y321" s="14"/>
      <c r="Z321" s="15"/>
      <c r="AQ321" s="14"/>
      <c r="AR321" s="14"/>
      <c r="AS321" s="14"/>
      <c r="AT321" s="14"/>
      <c r="AU321" s="14"/>
      <c r="AV321" s="14"/>
      <c r="AW321" s="14"/>
      <c r="AX321" s="14"/>
      <c r="AY321" s="14"/>
      <c r="AZ321" s="14"/>
      <c r="BA321" s="14"/>
      <c r="BB321" s="14"/>
      <c r="BC321" s="14"/>
      <c r="BD321" s="14"/>
      <c r="BE321" s="14"/>
      <c r="BF321" s="14"/>
      <c r="BG321" s="14"/>
      <c r="BH321" s="14"/>
      <c r="BI321" s="14"/>
      <c r="BJ321" s="13"/>
    </row>
    <row r="322" spans="1:62" x14ac:dyDescent="0.3">
      <c r="A322" s="51"/>
      <c r="B322" s="13"/>
      <c r="C322" s="15"/>
      <c r="D322" s="15"/>
      <c r="E322" s="15"/>
      <c r="F322" s="14"/>
      <c r="G322" s="14"/>
      <c r="H322" s="14"/>
      <c r="I322" s="14"/>
      <c r="J322" s="14"/>
      <c r="K322" s="14"/>
      <c r="L322" s="14"/>
      <c r="M322" s="14"/>
      <c r="N322" s="14"/>
      <c r="O322" s="14"/>
      <c r="P322" s="14"/>
      <c r="Q322" s="14"/>
      <c r="R322" s="14"/>
      <c r="S322" s="14"/>
      <c r="T322" s="14"/>
      <c r="U322" s="14"/>
      <c r="V322" s="528"/>
      <c r="W322" s="14"/>
      <c r="X322" s="14"/>
      <c r="Y322" s="14"/>
      <c r="Z322" s="15"/>
      <c r="AQ322" s="14"/>
      <c r="AR322" s="14"/>
      <c r="AS322" s="14"/>
      <c r="AT322" s="14"/>
      <c r="AU322" s="14"/>
      <c r="AV322" s="14"/>
      <c r="AW322" s="14"/>
      <c r="AX322" s="14"/>
      <c r="AY322" s="14"/>
      <c r="AZ322" s="14"/>
      <c r="BA322" s="14"/>
      <c r="BB322" s="14"/>
      <c r="BC322" s="14"/>
      <c r="BD322" s="14"/>
      <c r="BE322" s="14"/>
      <c r="BF322" s="14"/>
      <c r="BG322" s="14"/>
      <c r="BH322" s="14"/>
      <c r="BI322" s="14"/>
      <c r="BJ322" s="13"/>
    </row>
    <row r="323" spans="1:62" x14ac:dyDescent="0.3">
      <c r="A323" s="51"/>
      <c r="B323" s="13"/>
      <c r="C323" s="15"/>
      <c r="D323" s="15"/>
      <c r="E323" s="15"/>
      <c r="F323" s="14"/>
      <c r="G323" s="14"/>
      <c r="H323" s="14"/>
      <c r="I323" s="14"/>
      <c r="J323" s="14"/>
      <c r="K323" s="14"/>
      <c r="L323" s="14"/>
      <c r="M323" s="14"/>
      <c r="N323" s="14"/>
      <c r="O323" s="14"/>
      <c r="P323" s="14"/>
      <c r="Q323" s="14"/>
      <c r="R323" s="14"/>
      <c r="S323" s="14"/>
      <c r="T323" s="14"/>
      <c r="U323" s="14"/>
      <c r="V323" s="528"/>
      <c r="W323" s="14"/>
      <c r="X323" s="14"/>
      <c r="Y323" s="14"/>
      <c r="Z323" s="15"/>
      <c r="AQ323" s="14"/>
      <c r="AR323" s="14"/>
      <c r="AS323" s="14"/>
      <c r="AT323" s="14"/>
      <c r="AU323" s="14"/>
      <c r="AV323" s="14"/>
      <c r="AW323" s="14"/>
      <c r="AX323" s="14"/>
      <c r="AY323" s="14"/>
      <c r="AZ323" s="14"/>
      <c r="BA323" s="14"/>
      <c r="BB323" s="14"/>
      <c r="BC323" s="14"/>
      <c r="BD323" s="14"/>
      <c r="BE323" s="14"/>
      <c r="BF323" s="14"/>
      <c r="BG323" s="14"/>
      <c r="BH323" s="14"/>
      <c r="BI323" s="14"/>
      <c r="BJ323" s="13"/>
    </row>
    <row r="324" spans="1:62" x14ac:dyDescent="0.3">
      <c r="A324" s="51"/>
      <c r="B324" s="13"/>
      <c r="C324" s="15"/>
      <c r="D324" s="15"/>
      <c r="E324" s="15"/>
      <c r="F324" s="14"/>
      <c r="G324" s="14"/>
      <c r="H324" s="14"/>
      <c r="I324" s="14"/>
      <c r="J324" s="14"/>
      <c r="K324" s="14"/>
      <c r="L324" s="14"/>
      <c r="M324" s="14"/>
      <c r="N324" s="14"/>
      <c r="O324" s="14"/>
      <c r="P324" s="14"/>
      <c r="Q324" s="14"/>
      <c r="R324" s="14"/>
      <c r="S324" s="14"/>
      <c r="T324" s="14"/>
      <c r="U324" s="14"/>
      <c r="V324" s="528"/>
      <c r="W324" s="14"/>
      <c r="X324" s="14"/>
      <c r="Y324" s="14"/>
      <c r="Z324" s="15"/>
      <c r="AQ324" s="14"/>
      <c r="AR324" s="14"/>
      <c r="AS324" s="14"/>
      <c r="AT324" s="14"/>
      <c r="AU324" s="14"/>
      <c r="AV324" s="14"/>
      <c r="AW324" s="14"/>
      <c r="AX324" s="14"/>
      <c r="AY324" s="14"/>
      <c r="AZ324" s="14"/>
      <c r="BA324" s="14"/>
      <c r="BB324" s="14"/>
      <c r="BC324" s="14"/>
      <c r="BD324" s="14"/>
      <c r="BE324" s="14"/>
      <c r="BF324" s="14"/>
      <c r="BG324" s="14"/>
      <c r="BH324" s="14"/>
      <c r="BI324" s="14"/>
      <c r="BJ324" s="13"/>
    </row>
    <row r="325" spans="1:62" x14ac:dyDescent="0.3">
      <c r="A325" s="51"/>
      <c r="B325" s="13"/>
      <c r="C325" s="15"/>
      <c r="D325" s="15"/>
      <c r="E325" s="15"/>
      <c r="F325" s="14"/>
      <c r="G325" s="14"/>
      <c r="H325" s="14"/>
      <c r="I325" s="14"/>
      <c r="J325" s="14"/>
      <c r="K325" s="14"/>
      <c r="L325" s="14"/>
      <c r="M325" s="14"/>
      <c r="N325" s="14"/>
      <c r="O325" s="14"/>
      <c r="P325" s="14"/>
      <c r="Q325" s="14"/>
      <c r="R325" s="14"/>
      <c r="S325" s="14"/>
      <c r="T325" s="14"/>
      <c r="U325" s="14"/>
      <c r="V325" s="528"/>
      <c r="W325" s="14"/>
      <c r="X325" s="14"/>
      <c r="Y325" s="14"/>
      <c r="Z325" s="15"/>
      <c r="AQ325" s="14"/>
      <c r="AR325" s="14"/>
      <c r="AS325" s="14"/>
      <c r="AT325" s="14"/>
      <c r="AU325" s="14"/>
      <c r="AV325" s="14"/>
      <c r="AW325" s="14"/>
      <c r="AX325" s="14"/>
      <c r="AY325" s="14"/>
      <c r="AZ325" s="14"/>
      <c r="BA325" s="14"/>
      <c r="BB325" s="14"/>
      <c r="BC325" s="14"/>
      <c r="BD325" s="14"/>
      <c r="BE325" s="14"/>
      <c r="BF325" s="14"/>
      <c r="BG325" s="14"/>
      <c r="BH325" s="14"/>
      <c r="BI325" s="14"/>
      <c r="BJ325" s="13"/>
    </row>
    <row r="326" spans="1:62" x14ac:dyDescent="0.3">
      <c r="A326" s="51"/>
      <c r="B326" s="13"/>
      <c r="C326" s="15"/>
      <c r="D326" s="15"/>
      <c r="E326" s="15"/>
      <c r="F326" s="14"/>
      <c r="G326" s="14"/>
      <c r="H326" s="14"/>
      <c r="I326" s="14"/>
      <c r="J326" s="14"/>
      <c r="K326" s="14"/>
      <c r="L326" s="14"/>
      <c r="M326" s="14"/>
      <c r="N326" s="14"/>
      <c r="O326" s="14"/>
      <c r="P326" s="14"/>
      <c r="Q326" s="14"/>
      <c r="R326" s="14"/>
      <c r="S326" s="14"/>
      <c r="T326" s="14"/>
      <c r="U326" s="14"/>
      <c r="V326" s="528"/>
      <c r="W326" s="14"/>
      <c r="X326" s="14"/>
      <c r="Y326" s="14"/>
      <c r="Z326" s="15"/>
      <c r="AQ326" s="14"/>
      <c r="AR326" s="14"/>
      <c r="AS326" s="14"/>
      <c r="AT326" s="14"/>
      <c r="AU326" s="14"/>
      <c r="AV326" s="14"/>
      <c r="AW326" s="14"/>
      <c r="AX326" s="14"/>
      <c r="AY326" s="14"/>
      <c r="AZ326" s="14"/>
      <c r="BA326" s="14"/>
      <c r="BB326" s="14"/>
      <c r="BC326" s="14"/>
      <c r="BD326" s="14"/>
      <c r="BE326" s="14"/>
      <c r="BF326" s="14"/>
      <c r="BG326" s="14"/>
      <c r="BH326" s="14"/>
      <c r="BI326" s="14"/>
      <c r="BJ326" s="13"/>
    </row>
    <row r="327" spans="1:62" x14ac:dyDescent="0.3">
      <c r="A327" s="51"/>
      <c r="B327" s="13"/>
      <c r="C327" s="15"/>
      <c r="D327" s="15"/>
      <c r="E327" s="15"/>
      <c r="F327" s="14"/>
      <c r="G327" s="14"/>
      <c r="H327" s="14"/>
      <c r="I327" s="14"/>
      <c r="J327" s="14"/>
      <c r="K327" s="14"/>
      <c r="L327" s="14"/>
      <c r="M327" s="14"/>
      <c r="N327" s="14"/>
      <c r="O327" s="14"/>
      <c r="P327" s="14"/>
      <c r="Q327" s="14"/>
      <c r="R327" s="14"/>
      <c r="S327" s="14"/>
      <c r="T327" s="14"/>
      <c r="U327" s="14"/>
      <c r="V327" s="528"/>
      <c r="W327" s="14"/>
      <c r="X327" s="14"/>
      <c r="Y327" s="14"/>
      <c r="Z327" s="15"/>
      <c r="AQ327" s="14"/>
      <c r="AR327" s="14"/>
      <c r="AS327" s="14"/>
      <c r="AT327" s="14"/>
      <c r="AU327" s="14"/>
      <c r="AV327" s="14"/>
      <c r="AW327" s="14"/>
      <c r="AX327" s="14"/>
      <c r="AY327" s="14"/>
      <c r="AZ327" s="14"/>
      <c r="BA327" s="14"/>
      <c r="BB327" s="14"/>
      <c r="BC327" s="14"/>
      <c r="BD327" s="14"/>
      <c r="BE327" s="14"/>
      <c r="BF327" s="14"/>
      <c r="BG327" s="14"/>
      <c r="BH327" s="14"/>
      <c r="BI327" s="14"/>
      <c r="BJ327" s="13"/>
    </row>
    <row r="328" spans="1:62" x14ac:dyDescent="0.3">
      <c r="A328" s="51"/>
      <c r="B328" s="13"/>
      <c r="C328" s="15"/>
      <c r="D328" s="15"/>
      <c r="E328" s="15"/>
      <c r="F328" s="14"/>
      <c r="G328" s="14"/>
      <c r="H328" s="14"/>
      <c r="I328" s="14"/>
      <c r="J328" s="14"/>
      <c r="K328" s="14"/>
      <c r="L328" s="14"/>
      <c r="M328" s="14"/>
      <c r="N328" s="14"/>
      <c r="O328" s="14"/>
      <c r="P328" s="14"/>
      <c r="Q328" s="14"/>
      <c r="R328" s="14"/>
      <c r="S328" s="14"/>
      <c r="T328" s="14"/>
      <c r="U328" s="14"/>
      <c r="V328" s="528"/>
      <c r="W328" s="14"/>
      <c r="X328" s="14"/>
      <c r="Y328" s="14"/>
      <c r="Z328" s="15"/>
      <c r="AQ328" s="14"/>
      <c r="AR328" s="14"/>
      <c r="AS328" s="14"/>
      <c r="AT328" s="14"/>
      <c r="AU328" s="14"/>
      <c r="AV328" s="14"/>
      <c r="AW328" s="14"/>
      <c r="AX328" s="14"/>
      <c r="AY328" s="14"/>
      <c r="AZ328" s="14"/>
      <c r="BA328" s="14"/>
      <c r="BB328" s="14"/>
      <c r="BC328" s="14"/>
      <c r="BD328" s="14"/>
      <c r="BE328" s="14"/>
      <c r="BF328" s="14"/>
      <c r="BG328" s="14"/>
      <c r="BH328" s="14"/>
      <c r="BI328" s="14"/>
      <c r="BJ328" s="13"/>
    </row>
    <row r="329" spans="1:62" x14ac:dyDescent="0.3">
      <c r="A329" s="51"/>
      <c r="B329" s="13"/>
      <c r="C329" s="15"/>
      <c r="D329" s="15"/>
      <c r="E329" s="15"/>
      <c r="F329" s="14"/>
      <c r="G329" s="14"/>
      <c r="H329" s="14"/>
      <c r="I329" s="14"/>
      <c r="J329" s="14"/>
      <c r="K329" s="14"/>
      <c r="L329" s="14"/>
      <c r="M329" s="14"/>
      <c r="N329" s="14"/>
      <c r="O329" s="14"/>
      <c r="P329" s="14"/>
      <c r="Q329" s="14"/>
      <c r="R329" s="14"/>
      <c r="S329" s="14"/>
      <c r="T329" s="14"/>
      <c r="U329" s="14"/>
      <c r="V329" s="528"/>
      <c r="W329" s="14"/>
      <c r="X329" s="14"/>
      <c r="Y329" s="14"/>
      <c r="Z329" s="15"/>
      <c r="AQ329" s="14"/>
      <c r="AR329" s="14"/>
      <c r="AS329" s="14"/>
      <c r="AT329" s="14"/>
      <c r="AU329" s="14"/>
      <c r="AV329" s="14"/>
      <c r="AW329" s="14"/>
      <c r="AX329" s="14"/>
      <c r="AY329" s="14"/>
      <c r="AZ329" s="14"/>
      <c r="BA329" s="14"/>
      <c r="BB329" s="14"/>
      <c r="BC329" s="14"/>
      <c r="BD329" s="14"/>
      <c r="BE329" s="14"/>
      <c r="BF329" s="14"/>
      <c r="BG329" s="14"/>
      <c r="BH329" s="14"/>
      <c r="BI329" s="14"/>
      <c r="BJ329" s="13"/>
    </row>
    <row r="330" spans="1:62" x14ac:dyDescent="0.3">
      <c r="A330" s="51"/>
      <c r="B330" s="13"/>
      <c r="C330" s="15"/>
      <c r="D330" s="15"/>
      <c r="E330" s="15"/>
      <c r="F330" s="14"/>
      <c r="G330" s="14"/>
      <c r="H330" s="14"/>
      <c r="I330" s="14"/>
      <c r="J330" s="14"/>
      <c r="K330" s="14"/>
      <c r="L330" s="14"/>
      <c r="M330" s="14"/>
      <c r="N330" s="14"/>
      <c r="O330" s="14"/>
      <c r="P330" s="14"/>
      <c r="Q330" s="14"/>
      <c r="R330" s="14"/>
      <c r="S330" s="14"/>
      <c r="T330" s="14"/>
      <c r="U330" s="14"/>
      <c r="V330" s="528"/>
      <c r="W330" s="14"/>
      <c r="X330" s="14"/>
      <c r="Y330" s="14"/>
      <c r="Z330" s="15"/>
      <c r="AQ330" s="14"/>
      <c r="AR330" s="14"/>
      <c r="AS330" s="14"/>
      <c r="AT330" s="14"/>
      <c r="AU330" s="14"/>
      <c r="AV330" s="14"/>
      <c r="AW330" s="14"/>
      <c r="AX330" s="14"/>
      <c r="AY330" s="14"/>
      <c r="AZ330" s="14"/>
      <c r="BA330" s="14"/>
      <c r="BB330" s="14"/>
      <c r="BC330" s="14"/>
      <c r="BD330" s="14"/>
      <c r="BE330" s="14"/>
      <c r="BF330" s="14"/>
      <c r="BG330" s="14"/>
      <c r="BH330" s="14"/>
      <c r="BI330" s="14"/>
      <c r="BJ330" s="13"/>
    </row>
    <row r="331" spans="1:62" x14ac:dyDescent="0.3">
      <c r="A331" s="51"/>
      <c r="B331" s="13"/>
      <c r="C331" s="15"/>
      <c r="D331" s="15"/>
      <c r="E331" s="15"/>
      <c r="F331" s="14"/>
      <c r="G331" s="14"/>
      <c r="H331" s="14"/>
      <c r="I331" s="14"/>
      <c r="J331" s="14"/>
      <c r="K331" s="14"/>
      <c r="L331" s="14"/>
      <c r="M331" s="14"/>
      <c r="N331" s="14"/>
      <c r="O331" s="14"/>
      <c r="P331" s="14"/>
      <c r="Q331" s="14"/>
      <c r="R331" s="14"/>
      <c r="S331" s="14"/>
      <c r="T331" s="14"/>
      <c r="U331" s="14"/>
      <c r="V331" s="528"/>
      <c r="W331" s="14"/>
      <c r="X331" s="14"/>
      <c r="Y331" s="14"/>
      <c r="Z331" s="15"/>
      <c r="AQ331" s="14"/>
      <c r="AR331" s="14"/>
      <c r="AS331" s="14"/>
      <c r="AT331" s="14"/>
      <c r="AU331" s="14"/>
      <c r="AV331" s="14"/>
      <c r="AW331" s="14"/>
      <c r="AX331" s="14"/>
      <c r="AY331" s="14"/>
      <c r="AZ331" s="14"/>
      <c r="BA331" s="14"/>
      <c r="BB331" s="14"/>
      <c r="BC331" s="14"/>
      <c r="BD331" s="14"/>
      <c r="BE331" s="14"/>
      <c r="BF331" s="14"/>
      <c r="BG331" s="14"/>
      <c r="BH331" s="14"/>
      <c r="BI331" s="14"/>
      <c r="BJ331" s="13"/>
    </row>
    <row r="332" spans="1:62" x14ac:dyDescent="0.3">
      <c r="A332" s="51"/>
      <c r="B332" s="13"/>
      <c r="C332" s="15"/>
      <c r="D332" s="15"/>
      <c r="E332" s="15"/>
      <c r="F332" s="14"/>
      <c r="G332" s="14"/>
      <c r="H332" s="14"/>
      <c r="I332" s="14"/>
      <c r="J332" s="14"/>
      <c r="K332" s="14"/>
      <c r="L332" s="14"/>
      <c r="M332" s="14"/>
      <c r="N332" s="14"/>
      <c r="O332" s="14"/>
      <c r="P332" s="14"/>
      <c r="Q332" s="14"/>
      <c r="R332" s="14"/>
      <c r="S332" s="14"/>
      <c r="T332" s="14"/>
      <c r="U332" s="14"/>
      <c r="V332" s="528"/>
      <c r="W332" s="14"/>
      <c r="X332" s="14"/>
      <c r="Y332" s="14"/>
      <c r="Z332" s="15"/>
      <c r="AQ332" s="14"/>
      <c r="AR332" s="14"/>
      <c r="AS332" s="14"/>
      <c r="AT332" s="14"/>
      <c r="AU332" s="14"/>
      <c r="AV332" s="14"/>
      <c r="AW332" s="14"/>
      <c r="AX332" s="14"/>
      <c r="AY332" s="14"/>
      <c r="AZ332" s="14"/>
      <c r="BA332" s="14"/>
      <c r="BB332" s="14"/>
      <c r="BC332" s="14"/>
      <c r="BD332" s="14"/>
      <c r="BE332" s="14"/>
      <c r="BF332" s="14"/>
      <c r="BG332" s="14"/>
      <c r="BH332" s="14"/>
      <c r="BI332" s="14"/>
      <c r="BJ332" s="13"/>
    </row>
    <row r="333" spans="1:62" x14ac:dyDescent="0.3">
      <c r="A333" s="51"/>
      <c r="B333" s="13"/>
      <c r="C333" s="15"/>
      <c r="D333" s="15"/>
      <c r="E333" s="15"/>
      <c r="F333" s="14"/>
      <c r="G333" s="14"/>
      <c r="H333" s="14"/>
      <c r="I333" s="14"/>
      <c r="J333" s="14"/>
      <c r="K333" s="14"/>
      <c r="L333" s="14"/>
      <c r="M333" s="14"/>
      <c r="N333" s="14"/>
      <c r="O333" s="14"/>
      <c r="P333" s="14"/>
      <c r="Q333" s="14"/>
      <c r="R333" s="14"/>
      <c r="S333" s="14"/>
      <c r="T333" s="14"/>
      <c r="U333" s="14"/>
      <c r="V333" s="528"/>
      <c r="W333" s="14"/>
      <c r="X333" s="14"/>
      <c r="Y333" s="14"/>
      <c r="Z333" s="15"/>
      <c r="AQ333" s="14"/>
      <c r="AR333" s="14"/>
      <c r="AS333" s="14"/>
      <c r="AT333" s="14"/>
      <c r="AU333" s="14"/>
      <c r="AV333" s="14"/>
      <c r="AW333" s="14"/>
      <c r="AX333" s="14"/>
      <c r="AY333" s="14"/>
      <c r="AZ333" s="14"/>
      <c r="BA333" s="14"/>
      <c r="BB333" s="14"/>
      <c r="BC333" s="14"/>
      <c r="BD333" s="14"/>
      <c r="BE333" s="14"/>
      <c r="BF333" s="14"/>
      <c r="BG333" s="14"/>
      <c r="BH333" s="14"/>
      <c r="BI333" s="14"/>
      <c r="BJ333" s="13"/>
    </row>
    <row r="334" spans="1:62" x14ac:dyDescent="0.3">
      <c r="A334" s="51"/>
      <c r="B334" s="13"/>
      <c r="C334" s="15"/>
      <c r="D334" s="15"/>
      <c r="E334" s="15"/>
      <c r="F334" s="14"/>
      <c r="G334" s="14"/>
      <c r="H334" s="14"/>
      <c r="I334" s="14"/>
      <c r="J334" s="14"/>
      <c r="K334" s="14"/>
      <c r="L334" s="14"/>
      <c r="M334" s="14"/>
      <c r="N334" s="14"/>
      <c r="O334" s="14"/>
      <c r="P334" s="14"/>
      <c r="Q334" s="14"/>
      <c r="R334" s="14"/>
      <c r="S334" s="14"/>
      <c r="T334" s="14"/>
      <c r="U334" s="14"/>
      <c r="V334" s="528"/>
      <c r="W334" s="14"/>
      <c r="X334" s="14"/>
      <c r="Y334" s="14"/>
      <c r="Z334" s="15"/>
      <c r="AQ334" s="14"/>
      <c r="AR334" s="14"/>
      <c r="AS334" s="14"/>
      <c r="AT334" s="14"/>
      <c r="AU334" s="14"/>
      <c r="AV334" s="14"/>
      <c r="AW334" s="14"/>
      <c r="AX334" s="14"/>
      <c r="AY334" s="14"/>
      <c r="AZ334" s="14"/>
      <c r="BA334" s="14"/>
      <c r="BB334" s="14"/>
      <c r="BC334" s="14"/>
      <c r="BD334" s="14"/>
      <c r="BE334" s="14"/>
      <c r="BF334" s="14"/>
      <c r="BG334" s="14"/>
      <c r="BH334" s="14"/>
      <c r="BI334" s="14"/>
      <c r="BJ334" s="13"/>
    </row>
    <row r="335" spans="1:62" x14ac:dyDescent="0.3">
      <c r="A335" s="51"/>
      <c r="B335" s="13"/>
      <c r="C335" s="15"/>
      <c r="D335" s="15"/>
      <c r="E335" s="15"/>
      <c r="F335" s="14"/>
      <c r="G335" s="14"/>
      <c r="H335" s="14"/>
      <c r="I335" s="14"/>
      <c r="J335" s="14"/>
      <c r="K335" s="14"/>
      <c r="L335" s="14"/>
      <c r="M335" s="14"/>
      <c r="N335" s="14"/>
      <c r="O335" s="14"/>
      <c r="P335" s="14"/>
      <c r="Q335" s="14"/>
      <c r="R335" s="14"/>
      <c r="S335" s="14"/>
      <c r="T335" s="14"/>
      <c r="U335" s="14"/>
      <c r="V335" s="528"/>
      <c r="W335" s="14"/>
      <c r="X335" s="14"/>
      <c r="Y335" s="14"/>
      <c r="Z335" s="15"/>
      <c r="AQ335" s="14"/>
      <c r="AR335" s="14"/>
      <c r="AS335" s="14"/>
      <c r="AT335" s="14"/>
      <c r="AU335" s="14"/>
      <c r="AV335" s="14"/>
      <c r="AW335" s="14"/>
      <c r="AX335" s="14"/>
      <c r="AY335" s="14"/>
      <c r="AZ335" s="14"/>
      <c r="BA335" s="14"/>
      <c r="BB335" s="14"/>
      <c r="BC335" s="14"/>
      <c r="BD335" s="14"/>
      <c r="BE335" s="14"/>
      <c r="BF335" s="14"/>
      <c r="BG335" s="14"/>
      <c r="BH335" s="14"/>
      <c r="BI335" s="14"/>
      <c r="BJ335" s="13"/>
    </row>
    <row r="336" spans="1:62" x14ac:dyDescent="0.3">
      <c r="A336" s="51"/>
      <c r="B336" s="13"/>
      <c r="C336" s="15"/>
      <c r="D336" s="15"/>
      <c r="E336" s="15"/>
      <c r="F336" s="14"/>
      <c r="G336" s="14"/>
      <c r="H336" s="14"/>
      <c r="I336" s="14"/>
      <c r="J336" s="14"/>
      <c r="K336" s="14"/>
      <c r="L336" s="14"/>
      <c r="M336" s="14"/>
      <c r="N336" s="14"/>
      <c r="O336" s="14"/>
      <c r="P336" s="14"/>
      <c r="Q336" s="14"/>
      <c r="R336" s="14"/>
      <c r="S336" s="14"/>
      <c r="T336" s="14"/>
      <c r="U336" s="14"/>
      <c r="V336" s="528"/>
      <c r="W336" s="14"/>
      <c r="X336" s="14"/>
      <c r="Y336" s="14"/>
      <c r="Z336" s="15"/>
      <c r="AQ336" s="14"/>
      <c r="AR336" s="14"/>
      <c r="AS336" s="14"/>
      <c r="AT336" s="14"/>
      <c r="AU336" s="14"/>
      <c r="AV336" s="14"/>
      <c r="AW336" s="14"/>
      <c r="AX336" s="14"/>
      <c r="AY336" s="14"/>
      <c r="AZ336" s="14"/>
      <c r="BA336" s="14"/>
      <c r="BB336" s="14"/>
      <c r="BC336" s="14"/>
      <c r="BD336" s="14"/>
      <c r="BE336" s="14"/>
      <c r="BF336" s="14"/>
      <c r="BG336" s="14"/>
      <c r="BH336" s="14"/>
      <c r="BI336" s="14"/>
      <c r="BJ336" s="13"/>
    </row>
    <row r="337" spans="1:62" x14ac:dyDescent="0.3">
      <c r="A337" s="51"/>
      <c r="B337" s="13"/>
      <c r="C337" s="15"/>
      <c r="D337" s="15"/>
      <c r="E337" s="15"/>
      <c r="F337" s="14"/>
      <c r="G337" s="14"/>
      <c r="H337" s="14"/>
      <c r="I337" s="14"/>
      <c r="J337" s="14"/>
      <c r="K337" s="14"/>
      <c r="L337" s="14"/>
      <c r="M337" s="14"/>
      <c r="N337" s="14"/>
      <c r="O337" s="14"/>
      <c r="P337" s="14"/>
      <c r="Q337" s="14"/>
      <c r="R337" s="14"/>
      <c r="S337" s="14"/>
      <c r="T337" s="14"/>
      <c r="U337" s="14"/>
      <c r="V337" s="528"/>
      <c r="W337" s="14"/>
      <c r="X337" s="14"/>
      <c r="Y337" s="14"/>
      <c r="Z337" s="15"/>
      <c r="AQ337" s="14"/>
      <c r="AR337" s="14"/>
      <c r="AS337" s="14"/>
      <c r="AT337" s="14"/>
      <c r="AU337" s="14"/>
      <c r="AV337" s="14"/>
      <c r="AW337" s="14"/>
      <c r="AX337" s="14"/>
      <c r="AY337" s="14"/>
      <c r="AZ337" s="14"/>
      <c r="BA337" s="14"/>
      <c r="BB337" s="14"/>
      <c r="BC337" s="14"/>
      <c r="BD337" s="14"/>
      <c r="BE337" s="14"/>
      <c r="BF337" s="14"/>
      <c r="BG337" s="14"/>
      <c r="BH337" s="14"/>
      <c r="BI337" s="14"/>
      <c r="BJ337" s="13"/>
    </row>
    <row r="338" spans="1:62" x14ac:dyDescent="0.3">
      <c r="A338" s="51"/>
      <c r="B338" s="13"/>
      <c r="C338" s="15"/>
      <c r="D338" s="15"/>
      <c r="E338" s="15"/>
      <c r="F338" s="14"/>
      <c r="G338" s="14"/>
      <c r="H338" s="14"/>
      <c r="I338" s="14"/>
      <c r="J338" s="14"/>
      <c r="K338" s="14"/>
      <c r="L338" s="14"/>
      <c r="M338" s="14"/>
      <c r="N338" s="14"/>
      <c r="O338" s="14"/>
      <c r="P338" s="14"/>
      <c r="Q338" s="14"/>
      <c r="R338" s="14"/>
      <c r="S338" s="14"/>
      <c r="T338" s="14"/>
      <c r="U338" s="14"/>
      <c r="V338" s="528"/>
      <c r="W338" s="14"/>
      <c r="X338" s="14"/>
      <c r="Y338" s="14"/>
      <c r="Z338" s="15"/>
      <c r="AQ338" s="14"/>
      <c r="AR338" s="14"/>
      <c r="AS338" s="14"/>
      <c r="AT338" s="14"/>
      <c r="AU338" s="14"/>
      <c r="AV338" s="14"/>
      <c r="AW338" s="14"/>
      <c r="AX338" s="14"/>
      <c r="AY338" s="14"/>
      <c r="AZ338" s="14"/>
      <c r="BA338" s="14"/>
      <c r="BB338" s="14"/>
      <c r="BC338" s="14"/>
      <c r="BD338" s="14"/>
      <c r="BE338" s="14"/>
      <c r="BF338" s="14"/>
      <c r="BG338" s="14"/>
      <c r="BH338" s="14"/>
      <c r="BI338" s="14"/>
      <c r="BJ338" s="13"/>
    </row>
    <row r="339" spans="1:62" x14ac:dyDescent="0.3">
      <c r="A339" s="51"/>
      <c r="B339" s="13"/>
      <c r="C339" s="15"/>
      <c r="D339" s="15"/>
      <c r="E339" s="15"/>
      <c r="F339" s="14"/>
      <c r="G339" s="14"/>
      <c r="H339" s="14"/>
      <c r="I339" s="14"/>
      <c r="J339" s="14"/>
      <c r="K339" s="14"/>
      <c r="L339" s="14"/>
      <c r="M339" s="14"/>
      <c r="N339" s="14"/>
      <c r="O339" s="14"/>
      <c r="P339" s="14"/>
      <c r="Q339" s="14"/>
      <c r="R339" s="14"/>
      <c r="S339" s="14"/>
      <c r="T339" s="14"/>
      <c r="U339" s="14"/>
      <c r="V339" s="528"/>
      <c r="W339" s="14"/>
      <c r="X339" s="14"/>
      <c r="Y339" s="14"/>
      <c r="Z339" s="15"/>
      <c r="AQ339" s="14"/>
      <c r="AR339" s="14"/>
      <c r="AS339" s="14"/>
      <c r="AT339" s="14"/>
      <c r="AU339" s="14"/>
      <c r="AV339" s="14"/>
      <c r="AW339" s="14"/>
      <c r="AX339" s="14"/>
      <c r="AY339" s="14"/>
      <c r="AZ339" s="14"/>
      <c r="BA339" s="14"/>
      <c r="BB339" s="14"/>
      <c r="BC339" s="14"/>
      <c r="BD339" s="14"/>
      <c r="BE339" s="14"/>
      <c r="BF339" s="14"/>
      <c r="BG339" s="14"/>
      <c r="BH339" s="14"/>
      <c r="BI339" s="14"/>
      <c r="BJ339" s="13"/>
    </row>
    <row r="340" spans="1:62" x14ac:dyDescent="0.3">
      <c r="A340" s="51"/>
      <c r="B340" s="13"/>
      <c r="C340" s="15"/>
      <c r="D340" s="15"/>
      <c r="E340" s="15"/>
      <c r="F340" s="14"/>
      <c r="G340" s="14"/>
      <c r="H340" s="14"/>
      <c r="I340" s="14"/>
      <c r="J340" s="14"/>
      <c r="K340" s="14"/>
      <c r="L340" s="14"/>
      <c r="M340" s="14"/>
      <c r="N340" s="14"/>
      <c r="O340" s="14"/>
      <c r="P340" s="14"/>
      <c r="Q340" s="14"/>
      <c r="R340" s="14"/>
      <c r="S340" s="14"/>
      <c r="T340" s="14"/>
      <c r="U340" s="14"/>
      <c r="V340" s="528"/>
      <c r="W340" s="14"/>
      <c r="X340" s="14"/>
      <c r="Y340" s="14"/>
      <c r="Z340" s="15"/>
      <c r="AQ340" s="14"/>
      <c r="AR340" s="14"/>
      <c r="AS340" s="14"/>
      <c r="AT340" s="14"/>
      <c r="AU340" s="14"/>
      <c r="AV340" s="14"/>
      <c r="AW340" s="14"/>
      <c r="AX340" s="14"/>
      <c r="AY340" s="14"/>
      <c r="AZ340" s="14"/>
      <c r="BA340" s="14"/>
      <c r="BB340" s="14"/>
      <c r="BC340" s="14"/>
      <c r="BD340" s="14"/>
      <c r="BE340" s="14"/>
      <c r="BF340" s="14"/>
      <c r="BG340" s="14"/>
      <c r="BH340" s="14"/>
      <c r="BI340" s="14"/>
      <c r="BJ340" s="13"/>
    </row>
    <row r="341" spans="1:62" x14ac:dyDescent="0.3">
      <c r="A341" s="51"/>
      <c r="B341" s="13"/>
      <c r="C341" s="15"/>
      <c r="D341" s="15"/>
      <c r="E341" s="15"/>
      <c r="F341" s="14"/>
      <c r="G341" s="14"/>
      <c r="H341" s="14"/>
      <c r="I341" s="14"/>
      <c r="J341" s="14"/>
      <c r="K341" s="14"/>
      <c r="L341" s="14"/>
      <c r="M341" s="14"/>
      <c r="N341" s="14"/>
      <c r="O341" s="14"/>
      <c r="P341" s="14"/>
      <c r="Q341" s="14"/>
      <c r="R341" s="14"/>
      <c r="S341" s="14"/>
      <c r="T341" s="14"/>
      <c r="U341" s="14"/>
      <c r="V341" s="528"/>
      <c r="W341" s="14"/>
      <c r="X341" s="14"/>
      <c r="Y341" s="14"/>
      <c r="Z341" s="15"/>
      <c r="AQ341" s="14"/>
      <c r="AR341" s="14"/>
      <c r="AS341" s="14"/>
      <c r="AT341" s="14"/>
      <c r="AU341" s="14"/>
      <c r="AV341" s="14"/>
      <c r="AW341" s="14"/>
      <c r="AX341" s="14"/>
      <c r="AY341" s="14"/>
      <c r="AZ341" s="14"/>
      <c r="BA341" s="14"/>
      <c r="BB341" s="14"/>
      <c r="BC341" s="14"/>
      <c r="BD341" s="14"/>
      <c r="BE341" s="14"/>
      <c r="BF341" s="14"/>
      <c r="BG341" s="14"/>
      <c r="BH341" s="14"/>
      <c r="BI341" s="14"/>
      <c r="BJ341" s="13"/>
    </row>
    <row r="342" spans="1:62" x14ac:dyDescent="0.3">
      <c r="A342" s="51"/>
      <c r="B342" s="13"/>
      <c r="C342" s="15"/>
      <c r="D342" s="15"/>
      <c r="E342" s="15"/>
      <c r="F342" s="14"/>
      <c r="G342" s="14"/>
      <c r="H342" s="14"/>
      <c r="I342" s="14"/>
      <c r="J342" s="14"/>
      <c r="K342" s="14"/>
      <c r="L342" s="14"/>
      <c r="M342" s="14"/>
      <c r="N342" s="14"/>
      <c r="O342" s="14"/>
      <c r="P342" s="14"/>
      <c r="Q342" s="14"/>
      <c r="R342" s="14"/>
      <c r="S342" s="14"/>
      <c r="T342" s="14"/>
      <c r="U342" s="14"/>
      <c r="V342" s="528"/>
      <c r="W342" s="14"/>
      <c r="X342" s="14"/>
      <c r="Y342" s="14"/>
      <c r="Z342" s="15"/>
      <c r="AQ342" s="14"/>
      <c r="AR342" s="14"/>
      <c r="AS342" s="14"/>
      <c r="AT342" s="14"/>
      <c r="AU342" s="14"/>
      <c r="AV342" s="14"/>
      <c r="AW342" s="14"/>
      <c r="AX342" s="14"/>
      <c r="AY342" s="14"/>
      <c r="AZ342" s="14"/>
      <c r="BA342" s="14"/>
      <c r="BB342" s="14"/>
      <c r="BC342" s="14"/>
      <c r="BD342" s="14"/>
      <c r="BE342" s="14"/>
      <c r="BF342" s="14"/>
      <c r="BG342" s="14"/>
      <c r="BH342" s="14"/>
      <c r="BI342" s="14"/>
      <c r="BJ342" s="13"/>
    </row>
    <row r="343" spans="1:62" x14ac:dyDescent="0.3">
      <c r="A343" s="51"/>
      <c r="B343" s="13"/>
      <c r="C343" s="15"/>
      <c r="D343" s="15"/>
      <c r="E343" s="15"/>
      <c r="F343" s="14"/>
      <c r="G343" s="14"/>
      <c r="H343" s="14"/>
      <c r="I343" s="14"/>
      <c r="J343" s="14"/>
      <c r="K343" s="14"/>
      <c r="L343" s="14"/>
      <c r="M343" s="14"/>
      <c r="N343" s="14"/>
      <c r="O343" s="14"/>
      <c r="P343" s="14"/>
      <c r="Q343" s="14"/>
      <c r="R343" s="14"/>
      <c r="S343" s="14"/>
      <c r="T343" s="14"/>
      <c r="U343" s="14"/>
      <c r="V343" s="528"/>
      <c r="W343" s="14"/>
      <c r="X343" s="14"/>
      <c r="Y343" s="14"/>
      <c r="Z343" s="15"/>
      <c r="AQ343" s="14"/>
      <c r="AR343" s="14"/>
      <c r="AS343" s="14"/>
      <c r="AT343" s="14"/>
      <c r="AU343" s="14"/>
      <c r="AV343" s="14"/>
      <c r="AW343" s="14"/>
      <c r="AX343" s="14"/>
      <c r="AY343" s="14"/>
      <c r="AZ343" s="14"/>
      <c r="BA343" s="14"/>
      <c r="BB343" s="14"/>
      <c r="BC343" s="14"/>
      <c r="BD343" s="14"/>
      <c r="BE343" s="14"/>
      <c r="BF343" s="14"/>
      <c r="BG343" s="14"/>
      <c r="BH343" s="14"/>
      <c r="BI343" s="14"/>
      <c r="BJ343" s="13"/>
    </row>
    <row r="344" spans="1:62" x14ac:dyDescent="0.3">
      <c r="A344" s="51"/>
      <c r="B344" s="13"/>
      <c r="C344" s="15"/>
      <c r="D344" s="15"/>
      <c r="E344" s="15"/>
      <c r="F344" s="14"/>
      <c r="G344" s="14"/>
      <c r="H344" s="14"/>
      <c r="I344" s="14"/>
      <c r="J344" s="14"/>
      <c r="K344" s="14"/>
      <c r="L344" s="14"/>
      <c r="M344" s="14"/>
      <c r="N344" s="14"/>
      <c r="O344" s="14"/>
      <c r="P344" s="14"/>
      <c r="Q344" s="14"/>
      <c r="R344" s="14"/>
      <c r="S344" s="14"/>
      <c r="T344" s="14"/>
      <c r="U344" s="14"/>
      <c r="V344" s="528"/>
      <c r="W344" s="14"/>
      <c r="X344" s="14"/>
      <c r="Y344" s="14"/>
      <c r="Z344" s="15"/>
      <c r="AQ344" s="14"/>
      <c r="AR344" s="14"/>
      <c r="AS344" s="14"/>
      <c r="AT344" s="14"/>
      <c r="AU344" s="14"/>
      <c r="AV344" s="14"/>
      <c r="AW344" s="14"/>
      <c r="AX344" s="14"/>
      <c r="AY344" s="14"/>
      <c r="AZ344" s="14"/>
      <c r="BA344" s="14"/>
      <c r="BB344" s="14"/>
      <c r="BC344" s="14"/>
      <c r="BD344" s="14"/>
      <c r="BE344" s="14"/>
      <c r="BF344" s="14"/>
      <c r="BG344" s="14"/>
      <c r="BH344" s="14"/>
      <c r="BI344" s="14"/>
      <c r="BJ344" s="13"/>
    </row>
    <row r="345" spans="1:62" x14ac:dyDescent="0.3">
      <c r="A345" s="51"/>
      <c r="B345" s="13"/>
      <c r="C345" s="15"/>
      <c r="D345" s="15"/>
      <c r="E345" s="15"/>
      <c r="F345" s="14"/>
      <c r="G345" s="14"/>
      <c r="H345" s="14"/>
      <c r="I345" s="14"/>
      <c r="J345" s="14"/>
      <c r="K345" s="14"/>
      <c r="L345" s="14"/>
      <c r="M345" s="14"/>
      <c r="N345" s="14"/>
      <c r="O345" s="14"/>
      <c r="P345" s="14"/>
      <c r="Q345" s="14"/>
      <c r="R345" s="14"/>
      <c r="S345" s="14"/>
      <c r="T345" s="14"/>
      <c r="U345" s="14"/>
      <c r="V345" s="528"/>
      <c r="W345" s="14"/>
      <c r="X345" s="14"/>
      <c r="Y345" s="14"/>
      <c r="Z345" s="15"/>
      <c r="AQ345" s="14"/>
      <c r="AR345" s="14"/>
      <c r="AS345" s="14"/>
      <c r="AT345" s="14"/>
      <c r="AU345" s="14"/>
      <c r="AV345" s="14"/>
      <c r="AW345" s="14"/>
      <c r="AX345" s="14"/>
      <c r="AY345" s="14"/>
      <c r="AZ345" s="14"/>
      <c r="BA345" s="14"/>
      <c r="BB345" s="14"/>
      <c r="BC345" s="14"/>
      <c r="BD345" s="14"/>
      <c r="BE345" s="14"/>
      <c r="BF345" s="14"/>
      <c r="BG345" s="14"/>
      <c r="BH345" s="14"/>
      <c r="BI345" s="14"/>
      <c r="BJ345" s="13"/>
    </row>
    <row r="346" spans="1:62" x14ac:dyDescent="0.3">
      <c r="A346" s="51"/>
      <c r="B346" s="13"/>
      <c r="C346" s="15"/>
      <c r="D346" s="15"/>
      <c r="E346" s="15"/>
      <c r="F346" s="14"/>
      <c r="G346" s="14"/>
      <c r="H346" s="14"/>
      <c r="I346" s="14"/>
      <c r="J346" s="14"/>
      <c r="K346" s="14"/>
      <c r="L346" s="14"/>
      <c r="M346" s="14"/>
      <c r="N346" s="14"/>
      <c r="O346" s="14"/>
      <c r="P346" s="14"/>
      <c r="Q346" s="14"/>
      <c r="R346" s="14"/>
      <c r="S346" s="14"/>
      <c r="T346" s="14"/>
      <c r="U346" s="14"/>
      <c r="V346" s="528"/>
      <c r="W346" s="14"/>
      <c r="X346" s="14"/>
      <c r="Y346" s="14"/>
      <c r="Z346" s="15"/>
      <c r="AQ346" s="14"/>
      <c r="AR346" s="14"/>
      <c r="AS346" s="14"/>
      <c r="AT346" s="14"/>
      <c r="AU346" s="14"/>
      <c r="AV346" s="14"/>
      <c r="AW346" s="14"/>
      <c r="AX346" s="14"/>
      <c r="AY346" s="14"/>
      <c r="AZ346" s="14"/>
      <c r="BA346" s="14"/>
      <c r="BB346" s="14"/>
      <c r="BC346" s="14"/>
      <c r="BD346" s="14"/>
      <c r="BE346" s="14"/>
      <c r="BF346" s="14"/>
      <c r="BG346" s="14"/>
      <c r="BH346" s="14"/>
      <c r="BI346" s="14"/>
      <c r="BJ346" s="13"/>
    </row>
    <row r="347" spans="1:62" x14ac:dyDescent="0.3">
      <c r="A347" s="51"/>
      <c r="B347" s="13"/>
      <c r="C347" s="15"/>
      <c r="D347" s="15"/>
      <c r="E347" s="15"/>
      <c r="F347" s="14"/>
      <c r="G347" s="14"/>
      <c r="H347" s="14"/>
      <c r="I347" s="14"/>
      <c r="J347" s="14"/>
      <c r="K347" s="14"/>
      <c r="L347" s="14"/>
      <c r="M347" s="14"/>
      <c r="N347" s="14"/>
      <c r="O347" s="14"/>
      <c r="P347" s="14"/>
      <c r="Q347" s="14"/>
      <c r="R347" s="14"/>
      <c r="S347" s="14"/>
      <c r="T347" s="14"/>
      <c r="U347" s="14"/>
      <c r="V347" s="528"/>
      <c r="W347" s="14"/>
      <c r="X347" s="14"/>
      <c r="Y347" s="14"/>
      <c r="Z347" s="15"/>
      <c r="AQ347" s="14"/>
      <c r="AR347" s="14"/>
      <c r="AS347" s="14"/>
      <c r="AT347" s="14"/>
      <c r="AU347" s="14"/>
      <c r="AV347" s="14"/>
      <c r="AW347" s="14"/>
      <c r="AX347" s="14"/>
      <c r="AY347" s="14"/>
      <c r="AZ347" s="14"/>
      <c r="BA347" s="14"/>
      <c r="BB347" s="14"/>
      <c r="BC347" s="14"/>
      <c r="BD347" s="14"/>
      <c r="BE347" s="14"/>
      <c r="BF347" s="14"/>
      <c r="BG347" s="14"/>
      <c r="BH347" s="14"/>
      <c r="BI347" s="14"/>
      <c r="BJ347" s="13"/>
    </row>
    <row r="348" spans="1:62" x14ac:dyDescent="0.3">
      <c r="A348" s="51"/>
      <c r="B348" s="13"/>
      <c r="C348" s="15"/>
      <c r="D348" s="15"/>
      <c r="E348" s="15"/>
      <c r="F348" s="14"/>
      <c r="G348" s="14"/>
      <c r="H348" s="14"/>
      <c r="I348" s="14"/>
      <c r="J348" s="14"/>
      <c r="K348" s="14"/>
      <c r="L348" s="14"/>
      <c r="M348" s="14"/>
      <c r="N348" s="14"/>
      <c r="O348" s="14"/>
      <c r="P348" s="14"/>
      <c r="Q348" s="14"/>
      <c r="R348" s="14"/>
      <c r="S348" s="14"/>
      <c r="T348" s="14"/>
      <c r="U348" s="14"/>
      <c r="V348" s="528"/>
      <c r="W348" s="14"/>
      <c r="X348" s="14"/>
      <c r="Y348" s="14"/>
      <c r="Z348" s="15"/>
      <c r="AQ348" s="14"/>
      <c r="AR348" s="14"/>
      <c r="AS348" s="14"/>
      <c r="AT348" s="14"/>
      <c r="AU348" s="14"/>
      <c r="AV348" s="14"/>
      <c r="AW348" s="14"/>
      <c r="AX348" s="14"/>
      <c r="AY348" s="14"/>
      <c r="AZ348" s="14"/>
      <c r="BA348" s="14"/>
      <c r="BB348" s="14"/>
      <c r="BC348" s="14"/>
      <c r="BD348" s="14"/>
      <c r="BE348" s="14"/>
      <c r="BF348" s="14"/>
      <c r="BG348" s="14"/>
      <c r="BH348" s="14"/>
      <c r="BI348" s="14"/>
      <c r="BJ348" s="13"/>
    </row>
    <row r="349" spans="1:62" x14ac:dyDescent="0.3">
      <c r="A349" s="51"/>
      <c r="B349" s="13"/>
      <c r="C349" s="15"/>
      <c r="D349" s="15"/>
      <c r="E349" s="15"/>
      <c r="F349" s="14"/>
      <c r="G349" s="14"/>
      <c r="H349" s="14"/>
      <c r="I349" s="14"/>
      <c r="J349" s="14"/>
      <c r="K349" s="14"/>
      <c r="L349" s="14"/>
      <c r="M349" s="14"/>
      <c r="N349" s="14"/>
      <c r="O349" s="14"/>
      <c r="P349" s="14"/>
      <c r="Q349" s="14"/>
      <c r="R349" s="14"/>
      <c r="S349" s="14"/>
      <c r="T349" s="14"/>
      <c r="U349" s="14"/>
      <c r="V349" s="528"/>
      <c r="W349" s="14"/>
      <c r="X349" s="14"/>
      <c r="Y349" s="14"/>
      <c r="Z349" s="15"/>
      <c r="AQ349" s="14"/>
      <c r="AR349" s="14"/>
      <c r="AS349" s="14"/>
      <c r="AT349" s="14"/>
      <c r="AU349" s="14"/>
      <c r="AV349" s="14"/>
      <c r="AW349" s="14"/>
      <c r="AX349" s="14"/>
      <c r="AY349" s="14"/>
      <c r="AZ349" s="14"/>
      <c r="BA349" s="14"/>
      <c r="BB349" s="14"/>
      <c r="BC349" s="14"/>
      <c r="BD349" s="14"/>
      <c r="BE349" s="14"/>
      <c r="BF349" s="14"/>
      <c r="BG349" s="14"/>
      <c r="BH349" s="14"/>
      <c r="BI349" s="14"/>
      <c r="BJ349" s="13"/>
    </row>
    <row r="350" spans="1:62" x14ac:dyDescent="0.3">
      <c r="A350" s="51"/>
      <c r="B350" s="13"/>
      <c r="C350" s="15"/>
      <c r="D350" s="15"/>
      <c r="E350" s="15"/>
      <c r="F350" s="14"/>
      <c r="G350" s="14"/>
      <c r="H350" s="14"/>
      <c r="I350" s="14"/>
      <c r="J350" s="14"/>
      <c r="K350" s="14"/>
      <c r="L350" s="14"/>
      <c r="M350" s="14"/>
      <c r="N350" s="14"/>
      <c r="O350" s="14"/>
      <c r="P350" s="14"/>
      <c r="Q350" s="14"/>
      <c r="R350" s="14"/>
      <c r="S350" s="14"/>
      <c r="T350" s="14"/>
      <c r="U350" s="14"/>
      <c r="V350" s="528"/>
      <c r="W350" s="14"/>
      <c r="X350" s="14"/>
      <c r="Y350" s="14"/>
      <c r="Z350" s="15"/>
      <c r="AQ350" s="14"/>
      <c r="AR350" s="14"/>
      <c r="AS350" s="14"/>
      <c r="AT350" s="14"/>
      <c r="AU350" s="14"/>
      <c r="AV350" s="14"/>
      <c r="AW350" s="14"/>
      <c r="AX350" s="14"/>
      <c r="AY350" s="14"/>
      <c r="AZ350" s="14"/>
      <c r="BA350" s="14"/>
      <c r="BB350" s="14"/>
      <c r="BC350" s="14"/>
      <c r="BD350" s="14"/>
      <c r="BE350" s="14"/>
      <c r="BF350" s="14"/>
      <c r="BG350" s="14"/>
      <c r="BH350" s="14"/>
      <c r="BI350" s="14"/>
      <c r="BJ350" s="13"/>
    </row>
    <row r="351" spans="1:62" x14ac:dyDescent="0.3">
      <c r="A351" s="51"/>
      <c r="B351" s="13"/>
      <c r="C351" s="15"/>
      <c r="D351" s="15"/>
      <c r="E351" s="15"/>
      <c r="F351" s="14"/>
      <c r="G351" s="14"/>
      <c r="H351" s="14"/>
      <c r="I351" s="14"/>
      <c r="J351" s="14"/>
      <c r="K351" s="14"/>
      <c r="L351" s="14"/>
      <c r="M351" s="14"/>
      <c r="N351" s="14"/>
      <c r="O351" s="14"/>
      <c r="P351" s="14"/>
      <c r="Q351" s="14"/>
      <c r="R351" s="14"/>
      <c r="S351" s="14"/>
      <c r="T351" s="14"/>
      <c r="U351" s="14"/>
      <c r="V351" s="528"/>
      <c r="W351" s="14"/>
      <c r="X351" s="14"/>
      <c r="Y351" s="14"/>
      <c r="Z351" s="15"/>
      <c r="AQ351" s="14"/>
      <c r="AR351" s="14"/>
      <c r="AS351" s="14"/>
      <c r="AT351" s="14"/>
      <c r="AU351" s="14"/>
      <c r="AV351" s="14"/>
      <c r="AW351" s="14"/>
      <c r="AX351" s="14"/>
      <c r="AY351" s="14"/>
      <c r="AZ351" s="14"/>
      <c r="BA351" s="14"/>
      <c r="BB351" s="14"/>
      <c r="BC351" s="14"/>
      <c r="BD351" s="14"/>
      <c r="BE351" s="14"/>
      <c r="BF351" s="14"/>
      <c r="BG351" s="14"/>
      <c r="BH351" s="14"/>
      <c r="BI351" s="14"/>
      <c r="BJ351" s="13"/>
    </row>
    <row r="352" spans="1:62" x14ac:dyDescent="0.3">
      <c r="A352" s="51"/>
      <c r="B352" s="13"/>
      <c r="C352" s="15"/>
      <c r="D352" s="15"/>
      <c r="E352" s="15"/>
      <c r="F352" s="14"/>
      <c r="G352" s="14"/>
      <c r="H352" s="14"/>
      <c r="I352" s="14"/>
      <c r="J352" s="14"/>
      <c r="K352" s="14"/>
      <c r="L352" s="14"/>
      <c r="M352" s="14"/>
      <c r="N352" s="14"/>
      <c r="O352" s="14"/>
      <c r="P352" s="14"/>
      <c r="Q352" s="14"/>
      <c r="R352" s="14"/>
      <c r="S352" s="14"/>
      <c r="T352" s="14"/>
      <c r="U352" s="14"/>
      <c r="V352" s="528"/>
      <c r="W352" s="14"/>
      <c r="X352" s="14"/>
      <c r="Y352" s="14"/>
      <c r="Z352" s="15"/>
      <c r="AQ352" s="14"/>
      <c r="AR352" s="14"/>
      <c r="AS352" s="14"/>
      <c r="AT352" s="14"/>
      <c r="AU352" s="14"/>
      <c r="AV352" s="14"/>
      <c r="AW352" s="14"/>
      <c r="AX352" s="14"/>
      <c r="AY352" s="14"/>
      <c r="AZ352" s="14"/>
      <c r="BA352" s="14"/>
      <c r="BB352" s="14"/>
      <c r="BC352" s="14"/>
      <c r="BD352" s="14"/>
      <c r="BE352" s="14"/>
      <c r="BF352" s="14"/>
      <c r="BG352" s="14"/>
      <c r="BH352" s="14"/>
      <c r="BI352" s="14"/>
      <c r="BJ352" s="13"/>
    </row>
    <row r="353" spans="1:62" x14ac:dyDescent="0.3">
      <c r="A353" s="51"/>
      <c r="B353" s="13"/>
      <c r="C353" s="15"/>
      <c r="D353" s="15"/>
      <c r="E353" s="15"/>
      <c r="F353" s="14"/>
      <c r="G353" s="14"/>
      <c r="H353" s="14"/>
      <c r="I353" s="14"/>
      <c r="J353" s="14"/>
      <c r="K353" s="14"/>
      <c r="L353" s="14"/>
      <c r="M353" s="14"/>
      <c r="N353" s="14"/>
      <c r="O353" s="14"/>
      <c r="P353" s="14"/>
      <c r="Q353" s="14"/>
      <c r="R353" s="14"/>
      <c r="S353" s="14"/>
      <c r="T353" s="14"/>
      <c r="U353" s="14"/>
      <c r="V353" s="528"/>
      <c r="W353" s="14"/>
      <c r="X353" s="14"/>
      <c r="Y353" s="14"/>
      <c r="Z353" s="15"/>
      <c r="AQ353" s="14"/>
      <c r="AR353" s="14"/>
      <c r="AS353" s="14"/>
      <c r="AT353" s="14"/>
      <c r="AU353" s="14"/>
      <c r="AV353" s="14"/>
      <c r="AW353" s="14"/>
      <c r="AX353" s="14"/>
      <c r="AY353" s="14"/>
      <c r="AZ353" s="14"/>
      <c r="BA353" s="14"/>
      <c r="BB353" s="14"/>
      <c r="BC353" s="14"/>
      <c r="BD353" s="14"/>
      <c r="BE353" s="14"/>
      <c r="BF353" s="14"/>
      <c r="BG353" s="14"/>
      <c r="BH353" s="14"/>
      <c r="BI353" s="14"/>
      <c r="BJ353" s="13"/>
    </row>
    <row r="354" spans="1:62" x14ac:dyDescent="0.3">
      <c r="A354" s="51"/>
      <c r="B354" s="13"/>
      <c r="C354" s="15"/>
      <c r="D354" s="15"/>
      <c r="E354" s="15"/>
      <c r="F354" s="14"/>
      <c r="G354" s="14"/>
      <c r="H354" s="14"/>
      <c r="I354" s="14"/>
      <c r="J354" s="14"/>
      <c r="K354" s="14"/>
      <c r="L354" s="14"/>
      <c r="M354" s="14"/>
      <c r="N354" s="14"/>
      <c r="O354" s="14"/>
      <c r="P354" s="14"/>
      <c r="Q354" s="14"/>
      <c r="R354" s="14"/>
      <c r="S354" s="14"/>
      <c r="T354" s="14"/>
      <c r="U354" s="14"/>
      <c r="V354" s="528"/>
      <c r="W354" s="14"/>
      <c r="X354" s="14"/>
      <c r="Y354" s="14"/>
      <c r="Z354" s="15"/>
      <c r="AQ354" s="14"/>
      <c r="AR354" s="14"/>
      <c r="AS354" s="14"/>
      <c r="AT354" s="14"/>
      <c r="AU354" s="14"/>
      <c r="AV354" s="14"/>
      <c r="AW354" s="14"/>
      <c r="AX354" s="14"/>
      <c r="AY354" s="14"/>
      <c r="AZ354" s="14"/>
      <c r="BA354" s="14"/>
      <c r="BB354" s="14"/>
      <c r="BC354" s="14"/>
      <c r="BD354" s="14"/>
      <c r="BE354" s="14"/>
      <c r="BF354" s="14"/>
      <c r="BG354" s="14"/>
      <c r="BH354" s="14"/>
      <c r="BI354" s="14"/>
      <c r="BJ354" s="13"/>
    </row>
    <row r="355" spans="1:62" x14ac:dyDescent="0.3">
      <c r="A355" s="51"/>
      <c r="B355" s="13"/>
      <c r="C355" s="15"/>
      <c r="D355" s="15"/>
      <c r="E355" s="15"/>
      <c r="F355" s="14"/>
      <c r="G355" s="14"/>
      <c r="H355" s="14"/>
      <c r="I355" s="14"/>
      <c r="J355" s="14"/>
      <c r="K355" s="14"/>
      <c r="L355" s="14"/>
      <c r="M355" s="14"/>
      <c r="N355" s="14"/>
      <c r="O355" s="14"/>
      <c r="P355" s="14"/>
      <c r="Q355" s="14"/>
      <c r="R355" s="14"/>
      <c r="S355" s="14"/>
      <c r="T355" s="14"/>
      <c r="U355" s="14"/>
      <c r="V355" s="528"/>
      <c r="W355" s="14"/>
      <c r="X355" s="14"/>
      <c r="Y355" s="14"/>
      <c r="Z355" s="15"/>
      <c r="AQ355" s="14"/>
      <c r="AR355" s="14"/>
      <c r="AS355" s="14"/>
      <c r="AT355" s="14"/>
      <c r="AU355" s="14"/>
      <c r="AV355" s="14"/>
      <c r="AW355" s="14"/>
      <c r="AX355" s="14"/>
      <c r="AY355" s="14"/>
      <c r="AZ355" s="14"/>
      <c r="BA355" s="14"/>
      <c r="BB355" s="14"/>
      <c r="BC355" s="14"/>
      <c r="BD355" s="14"/>
      <c r="BE355" s="14"/>
      <c r="BF355" s="14"/>
      <c r="BG355" s="14"/>
      <c r="BH355" s="14"/>
      <c r="BI355" s="14"/>
      <c r="BJ355" s="13"/>
    </row>
    <row r="356" spans="1:62" x14ac:dyDescent="0.3">
      <c r="A356" s="51"/>
      <c r="B356" s="13"/>
      <c r="C356" s="15"/>
      <c r="D356" s="15"/>
      <c r="E356" s="15"/>
      <c r="F356" s="14"/>
      <c r="G356" s="14"/>
      <c r="H356" s="14"/>
      <c r="I356" s="14"/>
      <c r="J356" s="14"/>
      <c r="K356" s="14"/>
      <c r="L356" s="14"/>
      <c r="M356" s="14"/>
      <c r="N356" s="14"/>
      <c r="O356" s="14"/>
      <c r="P356" s="14"/>
      <c r="Q356" s="14"/>
      <c r="R356" s="14"/>
      <c r="S356" s="14"/>
      <c r="T356" s="14"/>
      <c r="U356" s="14"/>
      <c r="V356" s="528"/>
      <c r="W356" s="14"/>
      <c r="X356" s="14"/>
      <c r="Y356" s="14"/>
      <c r="Z356" s="15"/>
      <c r="AQ356" s="14"/>
      <c r="AR356" s="14"/>
      <c r="AS356" s="14"/>
      <c r="AT356" s="14"/>
      <c r="AU356" s="14"/>
      <c r="AV356" s="14"/>
      <c r="AW356" s="14"/>
      <c r="AX356" s="14"/>
      <c r="AY356" s="14"/>
      <c r="AZ356" s="14"/>
      <c r="BA356" s="14"/>
      <c r="BB356" s="14"/>
      <c r="BC356" s="14"/>
      <c r="BD356" s="14"/>
      <c r="BE356" s="14"/>
      <c r="BF356" s="14"/>
      <c r="BG356" s="14"/>
      <c r="BH356" s="14"/>
      <c r="BI356" s="14"/>
      <c r="BJ356" s="13"/>
    </row>
    <row r="357" spans="1:62" x14ac:dyDescent="0.3">
      <c r="A357" s="51"/>
      <c r="B357" s="13"/>
      <c r="C357" s="15"/>
      <c r="D357" s="15"/>
      <c r="E357" s="15"/>
      <c r="F357" s="14"/>
      <c r="G357" s="14"/>
      <c r="H357" s="14"/>
      <c r="I357" s="14"/>
      <c r="J357" s="14"/>
      <c r="K357" s="14"/>
      <c r="L357" s="14"/>
      <c r="M357" s="14"/>
      <c r="N357" s="14"/>
      <c r="O357" s="14"/>
      <c r="P357" s="14"/>
      <c r="Q357" s="14"/>
      <c r="R357" s="14"/>
      <c r="S357" s="14"/>
      <c r="T357" s="14"/>
      <c r="U357" s="14"/>
      <c r="V357" s="528"/>
      <c r="W357" s="14"/>
      <c r="X357" s="14"/>
      <c r="Y357" s="14"/>
      <c r="Z357" s="15"/>
      <c r="AQ357" s="14"/>
      <c r="AR357" s="14"/>
      <c r="AS357" s="14"/>
      <c r="AT357" s="14"/>
      <c r="AU357" s="14"/>
      <c r="AV357" s="14"/>
      <c r="AW357" s="14"/>
      <c r="AX357" s="14"/>
      <c r="AY357" s="14"/>
      <c r="AZ357" s="14"/>
      <c r="BA357" s="14"/>
      <c r="BB357" s="14"/>
      <c r="BC357" s="14"/>
      <c r="BD357" s="14"/>
      <c r="BE357" s="14"/>
      <c r="BF357" s="14"/>
      <c r="BG357" s="14"/>
      <c r="BH357" s="14"/>
      <c r="BI357" s="14"/>
      <c r="BJ357" s="13"/>
    </row>
    <row r="358" spans="1:62" x14ac:dyDescent="0.3">
      <c r="A358" s="51"/>
      <c r="B358" s="13"/>
      <c r="C358" s="15"/>
      <c r="D358" s="15"/>
      <c r="E358" s="15"/>
      <c r="F358" s="14"/>
      <c r="G358" s="14"/>
      <c r="H358" s="14"/>
      <c r="I358" s="14"/>
      <c r="J358" s="14"/>
      <c r="K358" s="14"/>
      <c r="L358" s="14"/>
      <c r="M358" s="14"/>
      <c r="N358" s="14"/>
      <c r="O358" s="14"/>
      <c r="P358" s="14"/>
      <c r="Q358" s="14"/>
      <c r="R358" s="14"/>
      <c r="S358" s="14"/>
      <c r="T358" s="14"/>
      <c r="U358" s="14"/>
      <c r="V358" s="528"/>
      <c r="W358" s="14"/>
      <c r="X358" s="14"/>
      <c r="Y358" s="14"/>
      <c r="Z358" s="15"/>
      <c r="AQ358" s="14"/>
      <c r="AR358" s="14"/>
      <c r="AS358" s="14"/>
      <c r="AT358" s="14"/>
      <c r="AU358" s="14"/>
      <c r="AV358" s="14"/>
      <c r="AW358" s="14"/>
      <c r="AX358" s="14"/>
      <c r="AY358" s="14"/>
      <c r="AZ358" s="14"/>
      <c r="BA358" s="14"/>
      <c r="BB358" s="14"/>
      <c r="BC358" s="14"/>
      <c r="BD358" s="14"/>
      <c r="BE358" s="14"/>
      <c r="BF358" s="14"/>
      <c r="BG358" s="14"/>
      <c r="BH358" s="14"/>
      <c r="BI358" s="14"/>
      <c r="BJ358" s="13"/>
    </row>
    <row r="359" spans="1:62" x14ac:dyDescent="0.3">
      <c r="A359" s="51"/>
      <c r="B359" s="13"/>
      <c r="C359" s="15"/>
      <c r="D359" s="15"/>
      <c r="E359" s="15"/>
      <c r="F359" s="14"/>
      <c r="G359" s="14"/>
      <c r="H359" s="14"/>
      <c r="I359" s="14"/>
      <c r="J359" s="14"/>
      <c r="K359" s="14"/>
      <c r="L359" s="14"/>
      <c r="M359" s="14"/>
      <c r="N359" s="14"/>
      <c r="O359" s="14"/>
      <c r="P359" s="14"/>
      <c r="Q359" s="14"/>
      <c r="R359" s="14"/>
      <c r="S359" s="14"/>
      <c r="T359" s="14"/>
      <c r="U359" s="14"/>
      <c r="V359" s="528"/>
      <c r="W359" s="14"/>
      <c r="X359" s="14"/>
      <c r="Y359" s="14"/>
      <c r="Z359" s="15"/>
      <c r="AQ359" s="14"/>
      <c r="AR359" s="14"/>
      <c r="AS359" s="14"/>
      <c r="AT359" s="14"/>
      <c r="AU359" s="14"/>
      <c r="AV359" s="14"/>
      <c r="AW359" s="14"/>
      <c r="AX359" s="14"/>
      <c r="AY359" s="14"/>
      <c r="AZ359" s="14"/>
      <c r="BA359" s="14"/>
      <c r="BB359" s="14"/>
      <c r="BC359" s="14"/>
      <c r="BD359" s="14"/>
      <c r="BE359" s="14"/>
      <c r="BF359" s="14"/>
      <c r="BG359" s="14"/>
      <c r="BH359" s="14"/>
      <c r="BI359" s="14"/>
      <c r="BJ359" s="13"/>
    </row>
    <row r="360" spans="1:62" x14ac:dyDescent="0.3">
      <c r="A360" s="51"/>
      <c r="B360" s="13"/>
      <c r="C360" s="15"/>
      <c r="D360" s="15"/>
      <c r="E360" s="15"/>
      <c r="F360" s="14"/>
      <c r="G360" s="14"/>
      <c r="H360" s="14"/>
      <c r="I360" s="14"/>
      <c r="J360" s="14"/>
      <c r="K360" s="14"/>
      <c r="L360" s="14"/>
      <c r="M360" s="14"/>
      <c r="N360" s="14"/>
      <c r="O360" s="14"/>
      <c r="P360" s="14"/>
      <c r="Q360" s="14"/>
      <c r="R360" s="14"/>
      <c r="S360" s="14"/>
      <c r="T360" s="14"/>
      <c r="U360" s="14"/>
      <c r="V360" s="528"/>
      <c r="W360" s="14"/>
      <c r="X360" s="14"/>
      <c r="Y360" s="14"/>
      <c r="Z360" s="15"/>
      <c r="AQ360" s="14"/>
      <c r="AR360" s="14"/>
      <c r="AS360" s="14"/>
      <c r="AT360" s="14"/>
      <c r="AU360" s="14"/>
      <c r="AV360" s="14"/>
      <c r="AW360" s="14"/>
      <c r="AX360" s="14"/>
      <c r="AY360" s="14"/>
      <c r="AZ360" s="14"/>
      <c r="BA360" s="14"/>
      <c r="BB360" s="14"/>
      <c r="BC360" s="14"/>
      <c r="BD360" s="14"/>
      <c r="BE360" s="14"/>
      <c r="BF360" s="14"/>
      <c r="BG360" s="14"/>
      <c r="BH360" s="14"/>
      <c r="BI360" s="14"/>
      <c r="BJ360" s="13"/>
    </row>
    <row r="361" spans="1:62" x14ac:dyDescent="0.3">
      <c r="A361" s="51"/>
      <c r="B361" s="13"/>
      <c r="C361" s="15"/>
      <c r="D361" s="15"/>
      <c r="E361" s="15"/>
      <c r="F361" s="14"/>
      <c r="G361" s="14"/>
      <c r="H361" s="14"/>
      <c r="I361" s="14"/>
      <c r="J361" s="14"/>
      <c r="K361" s="14"/>
      <c r="L361" s="14"/>
      <c r="M361" s="14"/>
      <c r="N361" s="14"/>
      <c r="O361" s="14"/>
      <c r="P361" s="14"/>
      <c r="Q361" s="14"/>
      <c r="R361" s="14"/>
      <c r="S361" s="14"/>
      <c r="T361" s="14"/>
      <c r="U361" s="14"/>
      <c r="V361" s="528"/>
      <c r="W361" s="14"/>
      <c r="X361" s="14"/>
      <c r="Y361" s="14"/>
      <c r="Z361" s="15"/>
      <c r="AQ361" s="14"/>
      <c r="AR361" s="14"/>
      <c r="AS361" s="14"/>
      <c r="AT361" s="14"/>
      <c r="AU361" s="14"/>
      <c r="AV361" s="14"/>
      <c r="AW361" s="14"/>
      <c r="AX361" s="14"/>
      <c r="AY361" s="14"/>
      <c r="AZ361" s="14"/>
      <c r="BA361" s="14"/>
      <c r="BB361" s="14"/>
      <c r="BC361" s="14"/>
      <c r="BD361" s="14"/>
      <c r="BE361" s="14"/>
      <c r="BF361" s="14"/>
      <c r="BG361" s="14"/>
      <c r="BH361" s="14"/>
      <c r="BI361" s="14"/>
      <c r="BJ361" s="13"/>
    </row>
    <row r="362" spans="1:62" x14ac:dyDescent="0.3">
      <c r="A362" s="51"/>
      <c r="B362" s="13"/>
      <c r="C362" s="15"/>
      <c r="D362" s="15"/>
      <c r="E362" s="15"/>
      <c r="F362" s="14"/>
      <c r="G362" s="14"/>
      <c r="H362" s="14"/>
      <c r="I362" s="14"/>
      <c r="J362" s="14"/>
      <c r="K362" s="14"/>
      <c r="L362" s="14"/>
      <c r="M362" s="14"/>
      <c r="N362" s="14"/>
      <c r="O362" s="14"/>
      <c r="P362" s="14"/>
      <c r="Q362" s="14"/>
      <c r="R362" s="14"/>
      <c r="S362" s="14"/>
      <c r="T362" s="14"/>
      <c r="U362" s="14"/>
      <c r="V362" s="528"/>
      <c r="W362" s="14"/>
      <c r="X362" s="14"/>
      <c r="Y362" s="14"/>
      <c r="Z362" s="15"/>
      <c r="AQ362" s="14"/>
      <c r="AR362" s="14"/>
      <c r="AS362" s="14"/>
      <c r="AT362" s="14"/>
      <c r="AU362" s="14"/>
      <c r="AV362" s="14"/>
      <c r="AW362" s="14"/>
      <c r="AX362" s="14"/>
      <c r="AY362" s="14"/>
      <c r="AZ362" s="14"/>
      <c r="BA362" s="14"/>
      <c r="BB362" s="14"/>
      <c r="BC362" s="14"/>
      <c r="BD362" s="14"/>
      <c r="BE362" s="14"/>
      <c r="BF362" s="14"/>
      <c r="BG362" s="14"/>
      <c r="BH362" s="14"/>
      <c r="BI362" s="14"/>
      <c r="BJ362" s="13"/>
    </row>
    <row r="363" spans="1:62" x14ac:dyDescent="0.3">
      <c r="A363" s="51"/>
      <c r="B363" s="13"/>
      <c r="C363" s="15"/>
      <c r="D363" s="15"/>
      <c r="E363" s="15"/>
      <c r="F363" s="14"/>
      <c r="G363" s="14"/>
      <c r="H363" s="14"/>
      <c r="I363" s="14"/>
      <c r="J363" s="14"/>
      <c r="K363" s="14"/>
      <c r="L363" s="14"/>
      <c r="M363" s="14"/>
      <c r="N363" s="14"/>
      <c r="O363" s="14"/>
      <c r="P363" s="14"/>
      <c r="Q363" s="14"/>
      <c r="R363" s="14"/>
      <c r="S363" s="14"/>
      <c r="T363" s="14"/>
      <c r="U363" s="14"/>
      <c r="V363" s="528"/>
      <c r="W363" s="14"/>
      <c r="X363" s="14"/>
      <c r="Y363" s="14"/>
      <c r="Z363" s="15"/>
      <c r="AQ363" s="14"/>
      <c r="AR363" s="14"/>
      <c r="AS363" s="14"/>
      <c r="AT363" s="14"/>
      <c r="AU363" s="14"/>
      <c r="AV363" s="14"/>
      <c r="AW363" s="14"/>
      <c r="AX363" s="14"/>
      <c r="AY363" s="14"/>
      <c r="AZ363" s="14"/>
      <c r="BA363" s="14"/>
      <c r="BB363" s="14"/>
      <c r="BC363" s="14"/>
      <c r="BD363" s="14"/>
      <c r="BE363" s="14"/>
      <c r="BF363" s="14"/>
      <c r="BG363" s="14"/>
      <c r="BH363" s="14"/>
      <c r="BI363" s="14"/>
      <c r="BJ363" s="13"/>
    </row>
    <row r="364" spans="1:62" x14ac:dyDescent="0.3">
      <c r="A364" s="51"/>
      <c r="B364" s="13"/>
      <c r="C364" s="15"/>
      <c r="D364" s="15"/>
      <c r="E364" s="15"/>
      <c r="F364" s="14"/>
      <c r="G364" s="14"/>
      <c r="H364" s="14"/>
      <c r="I364" s="14"/>
      <c r="J364" s="14"/>
      <c r="K364" s="14"/>
      <c r="L364" s="14"/>
      <c r="M364" s="14"/>
      <c r="N364" s="14"/>
      <c r="O364" s="14"/>
      <c r="P364" s="14"/>
      <c r="Q364" s="14"/>
      <c r="R364" s="14"/>
      <c r="S364" s="14"/>
      <c r="T364" s="14"/>
      <c r="U364" s="14"/>
      <c r="V364" s="528"/>
      <c r="W364" s="14"/>
      <c r="X364" s="14"/>
      <c r="Y364" s="14"/>
      <c r="Z364" s="15"/>
      <c r="AQ364" s="14"/>
      <c r="AR364" s="14"/>
      <c r="AS364" s="14"/>
      <c r="AT364" s="14"/>
      <c r="AU364" s="14"/>
      <c r="AV364" s="14"/>
      <c r="AW364" s="14"/>
      <c r="AX364" s="14"/>
      <c r="AY364" s="14"/>
      <c r="AZ364" s="14"/>
      <c r="BA364" s="14"/>
      <c r="BB364" s="14"/>
      <c r="BC364" s="14"/>
      <c r="BD364" s="14"/>
      <c r="BE364" s="14"/>
      <c r="BF364" s="14"/>
      <c r="BG364" s="14"/>
      <c r="BH364" s="14"/>
      <c r="BI364" s="14"/>
      <c r="BJ364" s="13"/>
    </row>
    <row r="365" spans="1:62" x14ac:dyDescent="0.3">
      <c r="A365" s="51"/>
      <c r="B365" s="13"/>
      <c r="C365" s="15"/>
      <c r="D365" s="15"/>
      <c r="E365" s="15"/>
      <c r="F365" s="14"/>
      <c r="G365" s="14"/>
      <c r="H365" s="14"/>
      <c r="I365" s="14"/>
      <c r="J365" s="14"/>
      <c r="K365" s="14"/>
      <c r="L365" s="14"/>
      <c r="M365" s="14"/>
      <c r="N365" s="14"/>
      <c r="O365" s="14"/>
      <c r="P365" s="14"/>
      <c r="Q365" s="14"/>
      <c r="R365" s="14"/>
      <c r="S365" s="14"/>
      <c r="T365" s="14"/>
      <c r="U365" s="14"/>
      <c r="V365" s="528"/>
      <c r="W365" s="14"/>
      <c r="X365" s="14"/>
      <c r="Y365" s="14"/>
      <c r="Z365" s="15"/>
      <c r="AQ365" s="14"/>
      <c r="AR365" s="14"/>
      <c r="AS365" s="14"/>
      <c r="AT365" s="14"/>
      <c r="AU365" s="14"/>
      <c r="AV365" s="14"/>
      <c r="AW365" s="14"/>
      <c r="AX365" s="14"/>
      <c r="AY365" s="14"/>
      <c r="AZ365" s="14"/>
      <c r="BA365" s="14"/>
      <c r="BB365" s="14"/>
      <c r="BC365" s="14"/>
      <c r="BD365" s="14"/>
      <c r="BE365" s="14"/>
      <c r="BF365" s="14"/>
      <c r="BG365" s="14"/>
      <c r="BH365" s="14"/>
      <c r="BI365" s="14"/>
      <c r="BJ365" s="13"/>
    </row>
    <row r="366" spans="1:62" x14ac:dyDescent="0.3">
      <c r="A366" s="51"/>
      <c r="B366" s="13"/>
      <c r="C366" s="15"/>
      <c r="D366" s="15"/>
      <c r="E366" s="15"/>
      <c r="F366" s="14"/>
      <c r="G366" s="14"/>
      <c r="H366" s="14"/>
      <c r="I366" s="14"/>
      <c r="J366" s="14"/>
      <c r="K366" s="14"/>
      <c r="L366" s="14"/>
      <c r="M366" s="14"/>
      <c r="N366" s="14"/>
      <c r="O366" s="14"/>
      <c r="P366" s="14"/>
      <c r="Q366" s="14"/>
      <c r="R366" s="14"/>
      <c r="S366" s="14"/>
      <c r="T366" s="14"/>
      <c r="U366" s="14"/>
      <c r="V366" s="528"/>
      <c r="W366" s="14"/>
      <c r="X366" s="14"/>
      <c r="Y366" s="14"/>
      <c r="Z366" s="15"/>
      <c r="AQ366" s="14"/>
      <c r="AR366" s="14"/>
      <c r="AS366" s="14"/>
      <c r="AT366" s="14"/>
      <c r="AU366" s="14"/>
      <c r="AV366" s="14"/>
      <c r="AW366" s="14"/>
      <c r="AX366" s="14"/>
      <c r="AY366" s="14"/>
      <c r="AZ366" s="14"/>
      <c r="BA366" s="14"/>
      <c r="BB366" s="14"/>
      <c r="BC366" s="14"/>
      <c r="BD366" s="14"/>
      <c r="BE366" s="14"/>
      <c r="BF366" s="14"/>
      <c r="BG366" s="14"/>
      <c r="BH366" s="14"/>
      <c r="BI366" s="14"/>
      <c r="BJ366" s="13"/>
    </row>
    <row r="367" spans="1:62" x14ac:dyDescent="0.3">
      <c r="A367" s="51"/>
      <c r="B367" s="13"/>
      <c r="C367" s="15"/>
      <c r="D367" s="15"/>
      <c r="E367" s="15"/>
      <c r="F367" s="14"/>
      <c r="G367" s="14"/>
      <c r="H367" s="14"/>
      <c r="I367" s="14"/>
      <c r="J367" s="14"/>
      <c r="K367" s="14"/>
      <c r="L367" s="14"/>
      <c r="M367" s="14"/>
      <c r="N367" s="14"/>
      <c r="O367" s="14"/>
      <c r="P367" s="14"/>
      <c r="Q367" s="14"/>
      <c r="R367" s="14"/>
      <c r="S367" s="14"/>
      <c r="T367" s="14"/>
      <c r="U367" s="14"/>
      <c r="V367" s="528"/>
      <c r="W367" s="14"/>
      <c r="X367" s="14"/>
      <c r="Y367" s="14"/>
      <c r="Z367" s="15"/>
      <c r="AQ367" s="14"/>
      <c r="AR367" s="14"/>
      <c r="AS367" s="14"/>
      <c r="AT367" s="14"/>
      <c r="AU367" s="14"/>
      <c r="AV367" s="14"/>
      <c r="AW367" s="14"/>
      <c r="AX367" s="14"/>
      <c r="AY367" s="14"/>
      <c r="AZ367" s="14"/>
      <c r="BA367" s="14"/>
      <c r="BB367" s="14"/>
      <c r="BC367" s="14"/>
      <c r="BD367" s="14"/>
      <c r="BE367" s="14"/>
      <c r="BF367" s="14"/>
      <c r="BG367" s="14"/>
      <c r="BH367" s="14"/>
      <c r="BI367" s="14"/>
      <c r="BJ367" s="13"/>
    </row>
    <row r="368" spans="1:62" x14ac:dyDescent="0.3">
      <c r="A368" s="51"/>
      <c r="B368" s="13"/>
      <c r="C368" s="15"/>
      <c r="D368" s="15"/>
      <c r="E368" s="15"/>
      <c r="F368" s="14"/>
      <c r="G368" s="14"/>
      <c r="H368" s="14"/>
      <c r="I368" s="14"/>
      <c r="J368" s="14"/>
      <c r="K368" s="14"/>
      <c r="L368" s="14"/>
      <c r="M368" s="14"/>
      <c r="N368" s="14"/>
      <c r="O368" s="14"/>
      <c r="P368" s="14"/>
      <c r="Q368" s="14"/>
      <c r="R368" s="14"/>
      <c r="S368" s="14"/>
      <c r="T368" s="14"/>
      <c r="U368" s="14"/>
      <c r="V368" s="528"/>
      <c r="W368" s="14"/>
      <c r="X368" s="14"/>
      <c r="Y368" s="14"/>
      <c r="Z368" s="15"/>
      <c r="AQ368" s="14"/>
      <c r="AR368" s="14"/>
      <c r="AS368" s="14"/>
      <c r="AT368" s="14"/>
      <c r="AU368" s="14"/>
      <c r="AV368" s="14"/>
      <c r="AW368" s="14"/>
      <c r="AX368" s="14"/>
      <c r="AY368" s="14"/>
      <c r="AZ368" s="14"/>
      <c r="BA368" s="14"/>
      <c r="BB368" s="14"/>
      <c r="BC368" s="14"/>
      <c r="BD368" s="14"/>
      <c r="BE368" s="14"/>
      <c r="BF368" s="14"/>
      <c r="BG368" s="14"/>
      <c r="BH368" s="14"/>
      <c r="BI368" s="14"/>
      <c r="BJ368" s="13"/>
    </row>
    <row r="369" spans="1:62" x14ac:dyDescent="0.3">
      <c r="A369" s="51"/>
      <c r="B369" s="13"/>
      <c r="C369" s="15"/>
      <c r="D369" s="15"/>
      <c r="E369" s="15"/>
      <c r="F369" s="14"/>
      <c r="G369" s="14"/>
      <c r="H369" s="14"/>
      <c r="I369" s="14"/>
      <c r="J369" s="14"/>
      <c r="K369" s="14"/>
      <c r="L369" s="14"/>
      <c r="M369" s="14"/>
      <c r="N369" s="14"/>
      <c r="O369" s="14"/>
      <c r="P369" s="14"/>
      <c r="Q369" s="14"/>
      <c r="R369" s="14"/>
      <c r="S369" s="14"/>
      <c r="T369" s="14"/>
      <c r="U369" s="14"/>
      <c r="V369" s="528"/>
      <c r="W369" s="14"/>
      <c r="X369" s="14"/>
      <c r="Y369" s="14"/>
      <c r="Z369" s="15"/>
      <c r="AQ369" s="14"/>
      <c r="AR369" s="14"/>
      <c r="AS369" s="14"/>
      <c r="AT369" s="14"/>
      <c r="AU369" s="14"/>
      <c r="AV369" s="14"/>
      <c r="AW369" s="14"/>
      <c r="AX369" s="14"/>
      <c r="AY369" s="14"/>
      <c r="AZ369" s="14"/>
      <c r="BA369" s="14"/>
      <c r="BB369" s="14"/>
      <c r="BC369" s="14"/>
      <c r="BD369" s="14"/>
      <c r="BE369" s="14"/>
      <c r="BF369" s="14"/>
      <c r="BG369" s="14"/>
      <c r="BH369" s="14"/>
      <c r="BI369" s="14"/>
      <c r="BJ369" s="13"/>
    </row>
    <row r="370" spans="1:62" x14ac:dyDescent="0.3">
      <c r="A370" s="51"/>
      <c r="B370" s="13"/>
      <c r="C370" s="15"/>
      <c r="D370" s="15"/>
      <c r="E370" s="15"/>
      <c r="F370" s="14"/>
      <c r="G370" s="14"/>
      <c r="H370" s="14"/>
      <c r="I370" s="14"/>
      <c r="J370" s="14"/>
      <c r="K370" s="14"/>
      <c r="L370" s="14"/>
      <c r="M370" s="14"/>
      <c r="N370" s="14"/>
      <c r="O370" s="14"/>
      <c r="P370" s="14"/>
      <c r="Q370" s="14"/>
      <c r="R370" s="14"/>
      <c r="S370" s="14"/>
      <c r="T370" s="14"/>
      <c r="U370" s="14"/>
      <c r="V370" s="528"/>
      <c r="W370" s="14"/>
      <c r="X370" s="14"/>
      <c r="Y370" s="14"/>
      <c r="Z370" s="15"/>
      <c r="AQ370" s="14"/>
      <c r="AR370" s="14"/>
      <c r="AS370" s="14"/>
      <c r="AT370" s="14"/>
      <c r="AU370" s="14"/>
      <c r="AV370" s="14"/>
      <c r="AW370" s="14"/>
      <c r="AX370" s="14"/>
      <c r="AY370" s="14"/>
      <c r="AZ370" s="14"/>
      <c r="BA370" s="14"/>
      <c r="BB370" s="14"/>
      <c r="BC370" s="14"/>
      <c r="BD370" s="14"/>
      <c r="BE370" s="14"/>
      <c r="BF370" s="14"/>
      <c r="BG370" s="14"/>
      <c r="BH370" s="14"/>
      <c r="BI370" s="14"/>
      <c r="BJ370" s="13"/>
    </row>
    <row r="371" spans="1:62" x14ac:dyDescent="0.3">
      <c r="A371" s="51"/>
      <c r="B371" s="13"/>
      <c r="C371" s="15"/>
      <c r="D371" s="15"/>
      <c r="E371" s="15"/>
      <c r="F371" s="14"/>
      <c r="G371" s="14"/>
      <c r="H371" s="14"/>
      <c r="I371" s="14"/>
      <c r="J371" s="14"/>
      <c r="K371" s="14"/>
      <c r="L371" s="14"/>
      <c r="M371" s="14"/>
      <c r="N371" s="14"/>
      <c r="O371" s="14"/>
      <c r="P371" s="14"/>
      <c r="Q371" s="14"/>
      <c r="R371" s="14"/>
      <c r="S371" s="14"/>
      <c r="T371" s="14"/>
      <c r="U371" s="14"/>
      <c r="V371" s="528"/>
      <c r="W371" s="14"/>
      <c r="X371" s="14"/>
      <c r="Y371" s="14"/>
      <c r="Z371" s="15"/>
      <c r="AQ371" s="14"/>
      <c r="AR371" s="14"/>
      <c r="AS371" s="14"/>
      <c r="AT371" s="14"/>
      <c r="AU371" s="14"/>
      <c r="AV371" s="14"/>
      <c r="AW371" s="14"/>
      <c r="AX371" s="14"/>
      <c r="AY371" s="14"/>
      <c r="AZ371" s="14"/>
      <c r="BA371" s="14"/>
      <c r="BB371" s="14"/>
      <c r="BC371" s="14"/>
      <c r="BD371" s="14"/>
      <c r="BE371" s="14"/>
      <c r="BF371" s="14"/>
      <c r="BG371" s="14"/>
      <c r="BH371" s="14"/>
      <c r="BI371" s="14"/>
      <c r="BJ371" s="13"/>
    </row>
    <row r="372" spans="1:62" x14ac:dyDescent="0.3">
      <c r="A372" s="51"/>
      <c r="B372" s="13"/>
      <c r="C372" s="15"/>
      <c r="D372" s="15"/>
      <c r="E372" s="15"/>
      <c r="F372" s="14"/>
      <c r="G372" s="14"/>
      <c r="H372" s="14"/>
      <c r="I372" s="14"/>
      <c r="J372" s="14"/>
      <c r="K372" s="14"/>
      <c r="L372" s="14"/>
      <c r="M372" s="14"/>
      <c r="N372" s="14"/>
      <c r="O372" s="14"/>
      <c r="P372" s="14"/>
      <c r="Q372" s="14"/>
      <c r="R372" s="14"/>
      <c r="S372" s="14"/>
      <c r="T372" s="14"/>
      <c r="U372" s="14"/>
      <c r="V372" s="528"/>
      <c r="W372" s="14"/>
      <c r="X372" s="14"/>
      <c r="Y372" s="14"/>
      <c r="Z372" s="15"/>
      <c r="AQ372" s="14"/>
      <c r="AR372" s="14"/>
      <c r="AS372" s="14"/>
      <c r="AT372" s="14"/>
      <c r="AU372" s="14"/>
      <c r="AV372" s="14"/>
      <c r="AW372" s="14"/>
      <c r="AX372" s="14"/>
      <c r="AY372" s="14"/>
      <c r="AZ372" s="14"/>
      <c r="BA372" s="14"/>
      <c r="BB372" s="14"/>
      <c r="BC372" s="14"/>
      <c r="BD372" s="14"/>
      <c r="BE372" s="14"/>
      <c r="BF372" s="14"/>
      <c r="BG372" s="14"/>
      <c r="BH372" s="14"/>
      <c r="BI372" s="14"/>
      <c r="BJ372" s="13"/>
    </row>
    <row r="373" spans="1:62" x14ac:dyDescent="0.3">
      <c r="A373" s="51"/>
      <c r="B373" s="13"/>
      <c r="C373" s="15"/>
      <c r="D373" s="15"/>
      <c r="E373" s="15"/>
      <c r="F373" s="14"/>
      <c r="G373" s="14"/>
      <c r="H373" s="14"/>
      <c r="I373" s="14"/>
      <c r="J373" s="14"/>
      <c r="K373" s="14"/>
      <c r="L373" s="14"/>
      <c r="M373" s="14"/>
      <c r="N373" s="14"/>
      <c r="O373" s="14"/>
      <c r="P373" s="14"/>
      <c r="Q373" s="14"/>
      <c r="R373" s="14"/>
      <c r="S373" s="14"/>
      <c r="T373" s="14"/>
      <c r="U373" s="14"/>
      <c r="V373" s="528"/>
      <c r="W373" s="14"/>
      <c r="X373" s="14"/>
      <c r="Y373" s="14"/>
      <c r="Z373" s="15"/>
      <c r="AQ373" s="14"/>
      <c r="AR373" s="14"/>
      <c r="AS373" s="14"/>
      <c r="AT373" s="14"/>
      <c r="AU373" s="14"/>
      <c r="AV373" s="14"/>
      <c r="AW373" s="14"/>
      <c r="AX373" s="14"/>
      <c r="AY373" s="14"/>
      <c r="AZ373" s="14"/>
      <c r="BA373" s="14"/>
      <c r="BB373" s="14"/>
      <c r="BC373" s="14"/>
      <c r="BD373" s="14"/>
      <c r="BE373" s="14"/>
      <c r="BF373" s="14"/>
      <c r="BG373" s="14"/>
      <c r="BH373" s="14"/>
      <c r="BI373" s="14"/>
      <c r="BJ373" s="13"/>
    </row>
    <row r="374" spans="1:62" x14ac:dyDescent="0.3">
      <c r="A374" s="51"/>
      <c r="B374" s="13"/>
      <c r="C374" s="15"/>
      <c r="D374" s="15"/>
      <c r="E374" s="15"/>
      <c r="F374" s="14"/>
      <c r="G374" s="14"/>
      <c r="H374" s="14"/>
      <c r="I374" s="14"/>
      <c r="J374" s="14"/>
      <c r="K374" s="14"/>
      <c r="L374" s="14"/>
      <c r="M374" s="14"/>
      <c r="N374" s="14"/>
      <c r="O374" s="14"/>
      <c r="P374" s="14"/>
      <c r="Q374" s="14"/>
      <c r="R374" s="14"/>
      <c r="S374" s="14"/>
      <c r="T374" s="14"/>
      <c r="U374" s="14"/>
      <c r="V374" s="528"/>
      <c r="W374" s="14"/>
      <c r="X374" s="14"/>
      <c r="Y374" s="14"/>
      <c r="Z374" s="15"/>
      <c r="AQ374" s="14"/>
      <c r="AR374" s="14"/>
      <c r="AS374" s="14"/>
      <c r="AT374" s="14"/>
      <c r="AU374" s="14"/>
      <c r="AV374" s="14"/>
      <c r="AW374" s="14"/>
      <c r="AX374" s="14"/>
      <c r="AY374" s="14"/>
      <c r="AZ374" s="14"/>
      <c r="BA374" s="14"/>
      <c r="BB374" s="14"/>
      <c r="BC374" s="14"/>
      <c r="BD374" s="14"/>
      <c r="BE374" s="14"/>
      <c r="BF374" s="14"/>
      <c r="BG374" s="14"/>
      <c r="BH374" s="14"/>
      <c r="BI374" s="14"/>
      <c r="BJ374" s="13"/>
    </row>
    <row r="375" spans="1:62" x14ac:dyDescent="0.3">
      <c r="A375" s="51"/>
      <c r="B375" s="13"/>
      <c r="C375" s="15"/>
      <c r="D375" s="15"/>
      <c r="E375" s="15"/>
      <c r="F375" s="14"/>
      <c r="G375" s="14"/>
      <c r="H375" s="14"/>
      <c r="I375" s="14"/>
      <c r="J375" s="14"/>
      <c r="K375" s="14"/>
      <c r="L375" s="14"/>
      <c r="M375" s="14"/>
      <c r="N375" s="14"/>
      <c r="O375" s="14"/>
      <c r="P375" s="14"/>
      <c r="Q375" s="14"/>
      <c r="R375" s="14"/>
      <c r="S375" s="14"/>
      <c r="T375" s="14"/>
      <c r="U375" s="14"/>
      <c r="V375" s="528"/>
      <c r="W375" s="14"/>
      <c r="X375" s="14"/>
      <c r="Y375" s="14"/>
      <c r="Z375" s="15"/>
      <c r="AQ375" s="14"/>
      <c r="AR375" s="14"/>
      <c r="AS375" s="14"/>
      <c r="AT375" s="14"/>
      <c r="AU375" s="14"/>
      <c r="AV375" s="14"/>
      <c r="AW375" s="14"/>
      <c r="AX375" s="14"/>
      <c r="AY375" s="14"/>
      <c r="AZ375" s="14"/>
      <c r="BA375" s="14"/>
      <c r="BB375" s="14"/>
      <c r="BC375" s="14"/>
      <c r="BD375" s="14"/>
      <c r="BE375" s="14"/>
      <c r="BF375" s="14"/>
      <c r="BG375" s="14"/>
      <c r="BH375" s="14"/>
      <c r="BI375" s="14"/>
      <c r="BJ375" s="13"/>
    </row>
    <row r="376" spans="1:62" x14ac:dyDescent="0.3">
      <c r="A376" s="51"/>
      <c r="B376" s="13"/>
      <c r="C376" s="15"/>
      <c r="D376" s="15"/>
      <c r="E376" s="15"/>
      <c r="F376" s="14"/>
      <c r="G376" s="14"/>
      <c r="H376" s="14"/>
      <c r="I376" s="14"/>
      <c r="J376" s="14"/>
      <c r="K376" s="14"/>
      <c r="L376" s="14"/>
      <c r="M376" s="14"/>
      <c r="N376" s="14"/>
      <c r="O376" s="14"/>
      <c r="P376" s="14"/>
      <c r="Q376" s="14"/>
      <c r="R376" s="14"/>
      <c r="S376" s="14"/>
      <c r="T376" s="14"/>
      <c r="U376" s="14"/>
      <c r="V376" s="528"/>
      <c r="W376" s="14"/>
      <c r="X376" s="14"/>
      <c r="Y376" s="14"/>
      <c r="Z376" s="15"/>
      <c r="AQ376" s="14"/>
      <c r="AR376" s="14"/>
      <c r="AS376" s="14"/>
      <c r="AT376" s="14"/>
      <c r="AU376" s="14"/>
      <c r="AV376" s="14"/>
      <c r="AW376" s="14"/>
      <c r="AX376" s="14"/>
      <c r="AY376" s="14"/>
      <c r="AZ376" s="14"/>
      <c r="BA376" s="14"/>
      <c r="BB376" s="14"/>
      <c r="BC376" s="14"/>
      <c r="BD376" s="14"/>
      <c r="BE376" s="14"/>
      <c r="BF376" s="14"/>
      <c r="BG376" s="14"/>
      <c r="BH376" s="14"/>
      <c r="BI376" s="14"/>
      <c r="BJ376" s="13"/>
    </row>
    <row r="377" spans="1:62" x14ac:dyDescent="0.3">
      <c r="A377" s="51"/>
      <c r="B377" s="13"/>
      <c r="C377" s="15"/>
      <c r="D377" s="15"/>
      <c r="E377" s="15"/>
      <c r="F377" s="14"/>
      <c r="G377" s="14"/>
      <c r="H377" s="14"/>
      <c r="I377" s="14"/>
      <c r="J377" s="14"/>
      <c r="K377" s="14"/>
      <c r="L377" s="14"/>
      <c r="M377" s="14"/>
      <c r="N377" s="14"/>
      <c r="O377" s="14"/>
      <c r="P377" s="14"/>
      <c r="Q377" s="14"/>
      <c r="R377" s="14"/>
      <c r="S377" s="14"/>
      <c r="T377" s="14"/>
      <c r="U377" s="14"/>
      <c r="V377" s="528"/>
      <c r="W377" s="14"/>
      <c r="X377" s="14"/>
      <c r="Y377" s="14"/>
      <c r="Z377" s="15"/>
      <c r="AQ377" s="14"/>
      <c r="AR377" s="14"/>
      <c r="AS377" s="14"/>
      <c r="AT377" s="14"/>
      <c r="AU377" s="14"/>
      <c r="AV377" s="14"/>
      <c r="AW377" s="14"/>
      <c r="AX377" s="14"/>
      <c r="AY377" s="14"/>
      <c r="AZ377" s="14"/>
      <c r="BA377" s="14"/>
      <c r="BB377" s="14"/>
      <c r="BC377" s="14"/>
      <c r="BD377" s="14"/>
      <c r="BE377" s="14"/>
      <c r="BF377" s="14"/>
      <c r="BG377" s="14"/>
      <c r="BH377" s="14"/>
      <c r="BI377" s="14"/>
      <c r="BJ377" s="13"/>
    </row>
    <row r="378" spans="1:62" x14ac:dyDescent="0.3">
      <c r="A378" s="51"/>
      <c r="B378" s="13"/>
      <c r="C378" s="15"/>
      <c r="D378" s="15"/>
      <c r="E378" s="15"/>
      <c r="F378" s="14"/>
      <c r="G378" s="14"/>
      <c r="H378" s="14"/>
      <c r="I378" s="14"/>
      <c r="J378" s="14"/>
      <c r="K378" s="14"/>
      <c r="L378" s="14"/>
      <c r="M378" s="14"/>
      <c r="N378" s="14"/>
      <c r="O378" s="14"/>
      <c r="P378" s="14"/>
      <c r="Q378" s="14"/>
      <c r="R378" s="14"/>
      <c r="S378" s="14"/>
      <c r="T378" s="14"/>
      <c r="U378" s="14"/>
      <c r="V378" s="528"/>
      <c r="W378" s="14"/>
      <c r="X378" s="14"/>
      <c r="Y378" s="14"/>
      <c r="Z378" s="15"/>
      <c r="AQ378" s="14"/>
      <c r="AR378" s="14"/>
      <c r="AS378" s="14"/>
      <c r="AT378" s="14"/>
      <c r="AU378" s="14"/>
      <c r="AV378" s="14"/>
      <c r="AW378" s="14"/>
      <c r="AX378" s="14"/>
      <c r="AY378" s="14"/>
      <c r="AZ378" s="14"/>
      <c r="BA378" s="14"/>
      <c r="BB378" s="14"/>
      <c r="BC378" s="14"/>
      <c r="BD378" s="14"/>
      <c r="BE378" s="14"/>
      <c r="BF378" s="14"/>
      <c r="BG378" s="14"/>
      <c r="BH378" s="14"/>
      <c r="BI378" s="14"/>
      <c r="BJ378" s="13"/>
    </row>
    <row r="379" spans="1:62" x14ac:dyDescent="0.3">
      <c r="A379" s="51"/>
      <c r="B379" s="13"/>
      <c r="C379" s="15"/>
      <c r="D379" s="15"/>
      <c r="E379" s="15"/>
      <c r="F379" s="14"/>
      <c r="G379" s="14"/>
      <c r="H379" s="14"/>
      <c r="I379" s="14"/>
      <c r="J379" s="14"/>
      <c r="K379" s="14"/>
      <c r="L379" s="14"/>
      <c r="M379" s="14"/>
      <c r="N379" s="14"/>
      <c r="O379" s="14"/>
      <c r="P379" s="14"/>
      <c r="Q379" s="14"/>
      <c r="R379" s="14"/>
      <c r="S379" s="14"/>
      <c r="T379" s="14"/>
      <c r="U379" s="14"/>
      <c r="V379" s="528"/>
      <c r="W379" s="14"/>
      <c r="X379" s="14"/>
      <c r="Y379" s="14"/>
      <c r="Z379" s="15"/>
      <c r="AQ379" s="14"/>
      <c r="AR379" s="14"/>
      <c r="AS379" s="14"/>
      <c r="AT379" s="14"/>
      <c r="AU379" s="14"/>
      <c r="AV379" s="14"/>
      <c r="AW379" s="14"/>
      <c r="AX379" s="14"/>
      <c r="AY379" s="14"/>
      <c r="AZ379" s="14"/>
      <c r="BA379" s="14"/>
      <c r="BB379" s="14"/>
      <c r="BC379" s="14"/>
      <c r="BD379" s="14"/>
      <c r="BE379" s="14"/>
      <c r="BF379" s="14"/>
      <c r="BG379" s="14"/>
      <c r="BH379" s="14"/>
      <c r="BI379" s="14"/>
      <c r="BJ379" s="13"/>
    </row>
    <row r="380" spans="1:62" x14ac:dyDescent="0.3">
      <c r="A380" s="51"/>
      <c r="B380" s="13"/>
      <c r="C380" s="15"/>
      <c r="D380" s="15"/>
      <c r="E380" s="15"/>
      <c r="F380" s="14"/>
      <c r="G380" s="14"/>
      <c r="H380" s="14"/>
      <c r="I380" s="14"/>
      <c r="J380" s="14"/>
      <c r="K380" s="14"/>
      <c r="L380" s="14"/>
      <c r="M380" s="14"/>
      <c r="N380" s="14"/>
      <c r="O380" s="14"/>
      <c r="P380" s="14"/>
      <c r="Q380" s="14"/>
      <c r="R380" s="14"/>
      <c r="S380" s="14"/>
      <c r="T380" s="14"/>
      <c r="U380" s="14"/>
      <c r="V380" s="528"/>
      <c r="W380" s="14"/>
      <c r="X380" s="14"/>
      <c r="Y380" s="14"/>
      <c r="Z380" s="15"/>
      <c r="AQ380" s="14"/>
      <c r="AR380" s="14"/>
      <c r="AS380" s="14"/>
      <c r="AT380" s="14"/>
      <c r="AU380" s="14"/>
      <c r="AV380" s="14"/>
      <c r="AW380" s="14"/>
      <c r="AX380" s="14"/>
      <c r="AY380" s="14"/>
      <c r="AZ380" s="14"/>
      <c r="BA380" s="14"/>
      <c r="BB380" s="14"/>
      <c r="BC380" s="14"/>
      <c r="BD380" s="14"/>
      <c r="BE380" s="14"/>
      <c r="BF380" s="14"/>
      <c r="BG380" s="14"/>
      <c r="BH380" s="14"/>
      <c r="BI380" s="14"/>
      <c r="BJ380" s="13"/>
    </row>
    <row r="381" spans="1:62" x14ac:dyDescent="0.3">
      <c r="A381" s="51"/>
      <c r="B381" s="13"/>
      <c r="C381" s="15"/>
      <c r="D381" s="15"/>
      <c r="E381" s="15"/>
      <c r="F381" s="14"/>
      <c r="G381" s="14"/>
      <c r="H381" s="14"/>
      <c r="I381" s="14"/>
      <c r="J381" s="14"/>
      <c r="K381" s="14"/>
      <c r="L381" s="14"/>
      <c r="M381" s="14"/>
      <c r="N381" s="14"/>
      <c r="O381" s="14"/>
      <c r="P381" s="14"/>
      <c r="Q381" s="14"/>
      <c r="R381" s="14"/>
      <c r="S381" s="14"/>
      <c r="T381" s="14"/>
      <c r="U381" s="14"/>
      <c r="V381" s="528"/>
      <c r="W381" s="14"/>
      <c r="X381" s="14"/>
      <c r="Y381" s="14"/>
      <c r="Z381" s="15"/>
      <c r="AQ381" s="14"/>
      <c r="AR381" s="14"/>
      <c r="AS381" s="14"/>
      <c r="AT381" s="14"/>
      <c r="AU381" s="14"/>
      <c r="AV381" s="14"/>
      <c r="AW381" s="14"/>
      <c r="AX381" s="14"/>
      <c r="AY381" s="14"/>
      <c r="AZ381" s="14"/>
      <c r="BA381" s="14"/>
      <c r="BB381" s="14"/>
      <c r="BC381" s="14"/>
      <c r="BD381" s="14"/>
      <c r="BE381" s="14"/>
      <c r="BF381" s="14"/>
      <c r="BG381" s="14"/>
      <c r="BH381" s="14"/>
      <c r="BI381" s="14"/>
      <c r="BJ381" s="13"/>
    </row>
    <row r="382" spans="1:62" x14ac:dyDescent="0.3">
      <c r="A382" s="51"/>
      <c r="B382" s="13"/>
      <c r="C382" s="15"/>
      <c r="D382" s="15"/>
      <c r="E382" s="15"/>
      <c r="F382" s="14"/>
      <c r="G382" s="14"/>
      <c r="H382" s="14"/>
      <c r="I382" s="14"/>
      <c r="J382" s="14"/>
      <c r="K382" s="14"/>
      <c r="L382" s="14"/>
      <c r="M382" s="14"/>
      <c r="N382" s="14"/>
      <c r="O382" s="14"/>
      <c r="P382" s="14"/>
      <c r="Q382" s="14"/>
      <c r="R382" s="14"/>
      <c r="S382" s="14"/>
      <c r="T382" s="14"/>
      <c r="U382" s="14"/>
      <c r="V382" s="528"/>
      <c r="W382" s="14"/>
      <c r="X382" s="14"/>
      <c r="Y382" s="14"/>
      <c r="Z382" s="15"/>
      <c r="AQ382" s="14"/>
      <c r="AR382" s="14"/>
      <c r="AS382" s="14"/>
      <c r="AT382" s="14"/>
      <c r="AU382" s="14"/>
      <c r="AV382" s="14"/>
      <c r="AW382" s="14"/>
      <c r="AX382" s="14"/>
      <c r="AY382" s="14"/>
      <c r="AZ382" s="14"/>
      <c r="BA382" s="14"/>
      <c r="BB382" s="14"/>
      <c r="BC382" s="14"/>
      <c r="BD382" s="14"/>
      <c r="BE382" s="14"/>
      <c r="BF382" s="14"/>
      <c r="BG382" s="14"/>
      <c r="BH382" s="14"/>
      <c r="BI382" s="14"/>
      <c r="BJ382" s="13"/>
    </row>
    <row r="383" spans="1:62" x14ac:dyDescent="0.3">
      <c r="A383" s="51"/>
      <c r="B383" s="13"/>
      <c r="C383" s="15"/>
      <c r="D383" s="15"/>
      <c r="E383" s="15"/>
      <c r="F383" s="14"/>
      <c r="G383" s="14"/>
      <c r="H383" s="14"/>
      <c r="I383" s="14"/>
      <c r="J383" s="14"/>
      <c r="K383" s="14"/>
      <c r="L383" s="14"/>
      <c r="M383" s="14"/>
      <c r="N383" s="14"/>
      <c r="O383" s="14"/>
      <c r="P383" s="14"/>
      <c r="Q383" s="14"/>
      <c r="R383" s="14"/>
      <c r="S383" s="14"/>
      <c r="T383" s="14"/>
      <c r="U383" s="14"/>
      <c r="V383" s="528"/>
      <c r="W383" s="14"/>
      <c r="X383" s="14"/>
      <c r="Y383" s="14"/>
      <c r="Z383" s="15"/>
      <c r="AQ383" s="14"/>
      <c r="AR383" s="14"/>
      <c r="AS383" s="14"/>
      <c r="AT383" s="14"/>
      <c r="AU383" s="14"/>
      <c r="AV383" s="14"/>
      <c r="AW383" s="14"/>
      <c r="AX383" s="14"/>
      <c r="AY383" s="14"/>
      <c r="AZ383" s="14"/>
      <c r="BA383" s="14"/>
      <c r="BB383" s="14"/>
      <c r="BC383" s="14"/>
      <c r="BD383" s="14"/>
      <c r="BE383" s="14"/>
      <c r="BF383" s="14"/>
      <c r="BG383" s="14"/>
      <c r="BH383" s="14"/>
      <c r="BI383" s="14"/>
      <c r="BJ383" s="13"/>
    </row>
    <row r="384" spans="1:62" x14ac:dyDescent="0.3">
      <c r="A384" s="51"/>
      <c r="B384" s="13"/>
      <c r="C384" s="15"/>
      <c r="D384" s="15"/>
      <c r="E384" s="15"/>
      <c r="F384" s="14"/>
      <c r="G384" s="14"/>
      <c r="H384" s="14"/>
      <c r="I384" s="14"/>
      <c r="J384" s="14"/>
      <c r="K384" s="14"/>
      <c r="L384" s="14"/>
      <c r="M384" s="14"/>
      <c r="N384" s="14"/>
      <c r="O384" s="14"/>
      <c r="P384" s="14"/>
      <c r="Q384" s="14"/>
      <c r="R384" s="14"/>
      <c r="S384" s="14"/>
      <c r="T384" s="14"/>
      <c r="U384" s="14"/>
      <c r="V384" s="528"/>
      <c r="W384" s="14"/>
      <c r="X384" s="14"/>
      <c r="Y384" s="14"/>
      <c r="Z384" s="15"/>
      <c r="AQ384" s="14"/>
      <c r="AR384" s="14"/>
      <c r="AS384" s="14"/>
      <c r="AT384" s="14"/>
      <c r="AU384" s="14"/>
      <c r="AV384" s="14"/>
      <c r="AW384" s="14"/>
      <c r="AX384" s="14"/>
      <c r="AY384" s="14"/>
      <c r="AZ384" s="14"/>
      <c r="BA384" s="14"/>
      <c r="BB384" s="14"/>
      <c r="BC384" s="14"/>
      <c r="BD384" s="14"/>
      <c r="BE384" s="14"/>
      <c r="BF384" s="14"/>
      <c r="BG384" s="14"/>
      <c r="BH384" s="14"/>
      <c r="BI384" s="14"/>
      <c r="BJ384" s="13"/>
    </row>
    <row r="385" spans="1:62" x14ac:dyDescent="0.3">
      <c r="A385" s="51"/>
      <c r="B385" s="13"/>
      <c r="C385" s="15"/>
      <c r="D385" s="15"/>
      <c r="E385" s="15"/>
      <c r="F385" s="14"/>
      <c r="G385" s="14"/>
      <c r="H385" s="14"/>
      <c r="I385" s="14"/>
      <c r="J385" s="14"/>
      <c r="K385" s="14"/>
      <c r="L385" s="14"/>
      <c r="M385" s="14"/>
      <c r="N385" s="14"/>
      <c r="O385" s="14"/>
      <c r="P385" s="14"/>
      <c r="Q385" s="14"/>
      <c r="R385" s="14"/>
      <c r="S385" s="14"/>
      <c r="T385" s="14"/>
      <c r="U385" s="14"/>
      <c r="V385" s="528"/>
      <c r="W385" s="14"/>
      <c r="X385" s="14"/>
      <c r="Y385" s="14"/>
      <c r="Z385" s="15"/>
      <c r="AQ385" s="14"/>
      <c r="AR385" s="14"/>
      <c r="AS385" s="14"/>
      <c r="AT385" s="14"/>
      <c r="AU385" s="14"/>
      <c r="AV385" s="14"/>
      <c r="AW385" s="14"/>
      <c r="AX385" s="14"/>
      <c r="AY385" s="14"/>
      <c r="AZ385" s="14"/>
      <c r="BA385" s="14"/>
      <c r="BB385" s="14"/>
      <c r="BC385" s="14"/>
      <c r="BD385" s="14"/>
      <c r="BE385" s="14"/>
      <c r="BF385" s="14"/>
      <c r="BG385" s="14"/>
      <c r="BH385" s="14"/>
      <c r="BI385" s="14"/>
      <c r="BJ385" s="13"/>
    </row>
    <row r="386" spans="1:62" x14ac:dyDescent="0.3">
      <c r="A386" s="51"/>
      <c r="B386" s="13"/>
      <c r="C386" s="15"/>
      <c r="D386" s="15"/>
      <c r="E386" s="15"/>
      <c r="F386" s="14"/>
      <c r="G386" s="14"/>
      <c r="H386" s="14"/>
      <c r="I386" s="14"/>
      <c r="J386" s="14"/>
      <c r="K386" s="14"/>
      <c r="L386" s="14"/>
      <c r="M386" s="14"/>
      <c r="N386" s="14"/>
      <c r="O386" s="14"/>
      <c r="P386" s="14"/>
      <c r="Q386" s="14"/>
      <c r="R386" s="14"/>
      <c r="S386" s="14"/>
      <c r="T386" s="14"/>
      <c r="U386" s="14"/>
      <c r="V386" s="528"/>
      <c r="W386" s="14"/>
      <c r="X386" s="14"/>
      <c r="Y386" s="14"/>
      <c r="Z386" s="15"/>
      <c r="AQ386" s="14"/>
      <c r="AR386" s="14"/>
      <c r="AS386" s="14"/>
      <c r="AT386" s="14"/>
      <c r="AU386" s="14"/>
      <c r="AV386" s="14"/>
      <c r="AW386" s="14"/>
      <c r="AX386" s="14"/>
      <c r="AY386" s="14"/>
      <c r="AZ386" s="14"/>
      <c r="BA386" s="14"/>
      <c r="BB386" s="14"/>
      <c r="BC386" s="14"/>
      <c r="BD386" s="14"/>
      <c r="BE386" s="14"/>
      <c r="BF386" s="14"/>
      <c r="BG386" s="14"/>
      <c r="BH386" s="14"/>
      <c r="BI386" s="14"/>
      <c r="BJ386" s="13"/>
    </row>
    <row r="387" spans="1:62" x14ac:dyDescent="0.3">
      <c r="A387" s="51"/>
      <c r="B387" s="13"/>
      <c r="C387" s="15"/>
      <c r="D387" s="15"/>
      <c r="E387" s="15"/>
      <c r="F387" s="14"/>
      <c r="G387" s="14"/>
      <c r="H387" s="14"/>
      <c r="I387" s="14"/>
      <c r="J387" s="14"/>
      <c r="K387" s="14"/>
      <c r="L387" s="14"/>
      <c r="M387" s="14"/>
      <c r="N387" s="14"/>
      <c r="O387" s="14"/>
      <c r="P387" s="14"/>
      <c r="Q387" s="14"/>
      <c r="R387" s="14"/>
      <c r="S387" s="14"/>
      <c r="T387" s="14"/>
      <c r="U387" s="14"/>
      <c r="V387" s="528"/>
      <c r="W387" s="14"/>
      <c r="X387" s="14"/>
      <c r="Y387" s="14"/>
      <c r="Z387" s="15"/>
      <c r="AQ387" s="14"/>
      <c r="AR387" s="14"/>
      <c r="AS387" s="14"/>
      <c r="AT387" s="14"/>
      <c r="AU387" s="14"/>
      <c r="AV387" s="14"/>
      <c r="AW387" s="14"/>
      <c r="AX387" s="14"/>
      <c r="AY387" s="14"/>
      <c r="AZ387" s="14"/>
      <c r="BA387" s="14"/>
      <c r="BB387" s="14"/>
      <c r="BC387" s="14"/>
      <c r="BD387" s="14"/>
      <c r="BE387" s="14"/>
      <c r="BF387" s="14"/>
      <c r="BG387" s="14"/>
      <c r="BH387" s="14"/>
      <c r="BI387" s="14"/>
      <c r="BJ387" s="13"/>
    </row>
    <row r="388" spans="1:62" x14ac:dyDescent="0.3">
      <c r="A388" s="51"/>
      <c r="B388" s="13"/>
      <c r="C388" s="15"/>
      <c r="D388" s="15"/>
      <c r="E388" s="15"/>
      <c r="F388" s="14"/>
      <c r="G388" s="14"/>
      <c r="H388" s="14"/>
      <c r="I388" s="14"/>
      <c r="J388" s="14"/>
      <c r="K388" s="14"/>
      <c r="L388" s="14"/>
      <c r="M388" s="14"/>
      <c r="N388" s="14"/>
      <c r="O388" s="14"/>
      <c r="P388" s="14"/>
      <c r="Q388" s="14"/>
      <c r="R388" s="14"/>
      <c r="S388" s="14"/>
      <c r="T388" s="14"/>
      <c r="U388" s="14"/>
      <c r="V388" s="528"/>
      <c r="W388" s="14"/>
      <c r="X388" s="14"/>
      <c r="Y388" s="14"/>
      <c r="Z388" s="15"/>
      <c r="AQ388" s="14"/>
      <c r="AR388" s="14"/>
      <c r="AS388" s="14"/>
      <c r="AT388" s="14"/>
      <c r="AU388" s="14"/>
      <c r="AV388" s="14"/>
      <c r="AW388" s="14"/>
      <c r="AX388" s="14"/>
      <c r="AY388" s="14"/>
      <c r="AZ388" s="14"/>
      <c r="BA388" s="14"/>
      <c r="BB388" s="14"/>
      <c r="BC388" s="14"/>
      <c r="BD388" s="14"/>
      <c r="BE388" s="14"/>
      <c r="BF388" s="14"/>
      <c r="BG388" s="14"/>
      <c r="BH388" s="14"/>
      <c r="BI388" s="14"/>
      <c r="BJ388" s="13"/>
    </row>
    <row r="389" spans="1:62" x14ac:dyDescent="0.3">
      <c r="A389" s="51"/>
      <c r="B389" s="13"/>
      <c r="C389" s="15"/>
      <c r="D389" s="15"/>
      <c r="E389" s="15"/>
      <c r="F389" s="14"/>
      <c r="G389" s="14"/>
      <c r="H389" s="14"/>
      <c r="I389" s="14"/>
      <c r="J389" s="14"/>
      <c r="K389" s="14"/>
      <c r="L389" s="14"/>
      <c r="M389" s="14"/>
      <c r="N389" s="14"/>
      <c r="O389" s="14"/>
      <c r="P389" s="14"/>
      <c r="Q389" s="14"/>
      <c r="R389" s="14"/>
      <c r="S389" s="14"/>
      <c r="T389" s="14"/>
      <c r="U389" s="14"/>
      <c r="V389" s="528"/>
      <c r="W389" s="14"/>
      <c r="X389" s="14"/>
      <c r="Y389" s="14"/>
      <c r="Z389" s="15"/>
      <c r="AQ389" s="14"/>
      <c r="AR389" s="14"/>
      <c r="AS389" s="14"/>
      <c r="AT389" s="14"/>
      <c r="AU389" s="14"/>
      <c r="AV389" s="14"/>
      <c r="AW389" s="14"/>
      <c r="AX389" s="14"/>
      <c r="AY389" s="14"/>
      <c r="AZ389" s="14"/>
      <c r="BA389" s="14"/>
      <c r="BB389" s="14"/>
      <c r="BC389" s="14"/>
      <c r="BD389" s="14"/>
      <c r="BE389" s="14"/>
      <c r="BF389" s="14"/>
      <c r="BG389" s="14"/>
      <c r="BH389" s="14"/>
      <c r="BI389" s="14"/>
      <c r="BJ389" s="13"/>
    </row>
    <row r="390" spans="1:62" x14ac:dyDescent="0.3">
      <c r="A390" s="51"/>
      <c r="B390" s="13"/>
      <c r="C390" s="15"/>
      <c r="D390" s="15"/>
      <c r="E390" s="15"/>
      <c r="F390" s="14"/>
      <c r="G390" s="14"/>
      <c r="H390" s="14"/>
      <c r="I390" s="14"/>
      <c r="J390" s="14"/>
      <c r="K390" s="14"/>
      <c r="L390" s="14"/>
      <c r="M390" s="14"/>
      <c r="N390" s="14"/>
      <c r="O390" s="14"/>
      <c r="P390" s="14"/>
      <c r="Q390" s="14"/>
      <c r="R390" s="14"/>
      <c r="S390" s="14"/>
      <c r="T390" s="14"/>
      <c r="U390" s="14"/>
      <c r="V390" s="528"/>
      <c r="W390" s="14"/>
      <c r="X390" s="14"/>
      <c r="Y390" s="14"/>
      <c r="Z390" s="15"/>
      <c r="AQ390" s="14"/>
      <c r="AR390" s="14"/>
      <c r="AS390" s="14"/>
      <c r="AT390" s="14"/>
      <c r="AU390" s="14"/>
      <c r="AV390" s="14"/>
      <c r="AW390" s="14"/>
      <c r="AX390" s="14"/>
      <c r="AY390" s="14"/>
      <c r="AZ390" s="14"/>
      <c r="BA390" s="14"/>
      <c r="BB390" s="14"/>
      <c r="BC390" s="14"/>
      <c r="BD390" s="14"/>
      <c r="BE390" s="14"/>
      <c r="BF390" s="14"/>
      <c r="BG390" s="14"/>
      <c r="BH390" s="14"/>
      <c r="BI390" s="14"/>
      <c r="BJ390" s="13"/>
    </row>
    <row r="391" spans="1:62" x14ac:dyDescent="0.3">
      <c r="A391" s="51"/>
      <c r="B391" s="13"/>
      <c r="C391" s="15"/>
      <c r="D391" s="15"/>
      <c r="E391" s="15"/>
      <c r="F391" s="14"/>
      <c r="G391" s="14"/>
      <c r="H391" s="14"/>
      <c r="I391" s="14"/>
      <c r="J391" s="14"/>
      <c r="K391" s="14"/>
      <c r="L391" s="14"/>
      <c r="M391" s="14"/>
      <c r="N391" s="14"/>
      <c r="O391" s="14"/>
      <c r="P391" s="14"/>
      <c r="Q391" s="14"/>
      <c r="R391" s="14"/>
      <c r="S391" s="14"/>
      <c r="T391" s="14"/>
      <c r="U391" s="14"/>
      <c r="V391" s="528"/>
      <c r="W391" s="14"/>
      <c r="X391" s="14"/>
      <c r="Y391" s="14"/>
      <c r="Z391" s="15"/>
      <c r="AQ391" s="14"/>
      <c r="AR391" s="14"/>
      <c r="AS391" s="14"/>
      <c r="AT391" s="14"/>
      <c r="AU391" s="14"/>
      <c r="AV391" s="14"/>
      <c r="AW391" s="14"/>
      <c r="AX391" s="14"/>
      <c r="AY391" s="14"/>
      <c r="AZ391" s="14"/>
      <c r="BA391" s="14"/>
      <c r="BB391" s="14"/>
      <c r="BC391" s="14"/>
      <c r="BD391" s="14"/>
      <c r="BE391" s="14"/>
      <c r="BF391" s="14"/>
      <c r="BG391" s="14"/>
      <c r="BH391" s="14"/>
      <c r="BI391" s="14"/>
      <c r="BJ391" s="13"/>
    </row>
    <row r="392" spans="1:62" x14ac:dyDescent="0.3">
      <c r="A392" s="51"/>
      <c r="B392" s="13"/>
      <c r="C392" s="15"/>
      <c r="D392" s="15"/>
      <c r="E392" s="15"/>
      <c r="F392" s="14"/>
      <c r="G392" s="14"/>
      <c r="H392" s="14"/>
      <c r="I392" s="14"/>
      <c r="J392" s="14"/>
      <c r="K392" s="14"/>
      <c r="L392" s="14"/>
      <c r="M392" s="14"/>
      <c r="N392" s="14"/>
      <c r="O392" s="14"/>
      <c r="P392" s="14"/>
      <c r="Q392" s="14"/>
      <c r="R392" s="14"/>
      <c r="S392" s="14"/>
      <c r="T392" s="14"/>
      <c r="U392" s="14"/>
      <c r="V392" s="528"/>
      <c r="W392" s="14"/>
      <c r="X392" s="14"/>
      <c r="Y392" s="14"/>
      <c r="Z392" s="15"/>
      <c r="AQ392" s="14"/>
      <c r="AR392" s="14"/>
      <c r="AS392" s="14"/>
      <c r="AT392" s="14"/>
      <c r="AU392" s="14"/>
      <c r="AV392" s="14"/>
      <c r="AW392" s="14"/>
      <c r="AX392" s="14"/>
      <c r="AY392" s="14"/>
      <c r="AZ392" s="14"/>
      <c r="BA392" s="14"/>
      <c r="BB392" s="14"/>
      <c r="BC392" s="14"/>
      <c r="BD392" s="14"/>
      <c r="BE392" s="14"/>
      <c r="BF392" s="14"/>
      <c r="BG392" s="14"/>
      <c r="BH392" s="14"/>
      <c r="BI392" s="14"/>
      <c r="BJ392" s="13"/>
    </row>
  </sheetData>
  <sheetProtection sheet="1" autoFilter="0"/>
  <autoFilter ref="A5:AK221" xr:uid="{00000000-0009-0000-0000-000003000000}"/>
  <customSheetViews>
    <customSheetView guid="{84DC5B7D-85E9-4423-938D-33C502D28C34}" showAutoFilter="1" showRuler="0">
      <pane xSplit="24" ySplit="3" topLeftCell="Y4" activePane="bottomRight" state="frozen"/>
      <selection pane="bottomRight" activeCell="D8" sqref="D8"/>
      <pageMargins left="0.78740157499999996" right="0.78740157499999996" top="0.984251969" bottom="0.984251969" header="0.4921259845" footer="0.4921259845"/>
      <pageSetup paperSize="9" pageOrder="overThenDown" orientation="landscape" r:id="rId1"/>
      <headerFooter alignWithMargins="0"/>
      <autoFilter ref="B1:AL1" xr:uid="{4D066646-8948-48C3-BFB6-DC5F58DD1D5D}"/>
    </customSheetView>
  </customSheetViews>
  <mergeCells count="41">
    <mergeCell ref="C1:E1"/>
    <mergeCell ref="F1:X1"/>
    <mergeCell ref="AQ1:BI1"/>
    <mergeCell ref="AS3:AS4"/>
    <mergeCell ref="AT3:AT4"/>
    <mergeCell ref="AU3:AU4"/>
    <mergeCell ref="BE3:BE4"/>
    <mergeCell ref="BG3:BG4"/>
    <mergeCell ref="AZ3:AZ4"/>
    <mergeCell ref="P2:P4"/>
    <mergeCell ref="Q2:Q4"/>
    <mergeCell ref="R2:R4"/>
    <mergeCell ref="S2:S4"/>
    <mergeCell ref="T2:T4"/>
    <mergeCell ref="AQ3:AQ4"/>
    <mergeCell ref="AR3:AR4"/>
    <mergeCell ref="K2:K4"/>
    <mergeCell ref="M2:M4"/>
    <mergeCell ref="N2:N4"/>
    <mergeCell ref="AV3:AV4"/>
    <mergeCell ref="AX3:AX4"/>
    <mergeCell ref="O2:O4"/>
    <mergeCell ref="L2:L4"/>
    <mergeCell ref="AW3:AW4"/>
    <mergeCell ref="F2:F4"/>
    <mergeCell ref="H2:H4"/>
    <mergeCell ref="G2:G4"/>
    <mergeCell ref="I2:I4"/>
    <mergeCell ref="J2:J4"/>
    <mergeCell ref="BI3:BI4"/>
    <mergeCell ref="BB3:BB4"/>
    <mergeCell ref="BC3:BC4"/>
    <mergeCell ref="BD3:BD4"/>
    <mergeCell ref="U2:U4"/>
    <mergeCell ref="V2:V4"/>
    <mergeCell ref="W2:W4"/>
    <mergeCell ref="X2:X4"/>
    <mergeCell ref="AY3:AY4"/>
    <mergeCell ref="BA3:BA4"/>
    <mergeCell ref="BH3:BH4"/>
    <mergeCell ref="BF3:BF4"/>
  </mergeCells>
  <phoneticPr fontId="16" type="noConversion"/>
  <conditionalFormatting sqref="F111:X111">
    <cfRule type="expression" dxfId="591" priority="259">
      <formula>$AQ111=3</formula>
    </cfRule>
    <cfRule type="expression" dxfId="590" priority="258">
      <formula>$AQ111=5</formula>
    </cfRule>
    <cfRule type="expression" dxfId="589" priority="260">
      <formula>$AQ111=2</formula>
    </cfRule>
    <cfRule type="expression" dxfId="588" priority="257">
      <formula>$C111="invalid"</formula>
    </cfRule>
    <cfRule type="cellIs" dxfId="587" priority="261" stopIfTrue="1" operator="equal">
      <formula>""""""</formula>
    </cfRule>
  </conditionalFormatting>
  <conditionalFormatting sqref="W2:W4">
    <cfRule type="expression" dxfId="586" priority="1122">
      <formula>$C2="invalid"</formula>
    </cfRule>
  </conditionalFormatting>
  <conditionalFormatting sqref="Y6:Y134">
    <cfRule type="expression" dxfId="585" priority="2145">
      <formula>AI6="Nr.s.oben"</formula>
    </cfRule>
    <cfRule type="expression" dxfId="584" priority="2147">
      <formula>AI6="Nr.eingetragen"</formula>
    </cfRule>
    <cfRule type="expression" dxfId="583" priority="2148" stopIfTrue="1">
      <formula>LEFT($AD6,7)="neuer C"</formula>
    </cfRule>
    <cfRule type="expression" dxfId="582" priority="2149" stopIfTrue="1">
      <formula>LEFT($AD6,4)="neue"</formula>
    </cfRule>
    <cfRule type="expression" dxfId="581" priority="2150">
      <formula>A6="vorläufig"</formula>
    </cfRule>
    <cfRule type="expression" dxfId="580" priority="2151">
      <formula>$Y6&lt;&gt;$BJ6</formula>
    </cfRule>
  </conditionalFormatting>
  <conditionalFormatting sqref="Y6:Y188">
    <cfRule type="expression" dxfId="579" priority="2146">
      <formula>AD6="Spez.doppelt"</formula>
    </cfRule>
  </conditionalFormatting>
  <conditionalFormatting sqref="Y7:Y14">
    <cfRule type="expression" dxfId="578" priority="3" stopIfTrue="1">
      <formula>$M7=2</formula>
    </cfRule>
    <cfRule type="expression" dxfId="577" priority="4" stopIfTrue="1">
      <formula>$M7=5</formula>
    </cfRule>
  </conditionalFormatting>
  <conditionalFormatting sqref="Y135:Y188">
    <cfRule type="expression" dxfId="576" priority="5216">
      <formula>$Y135&lt;&gt;$BJ135</formula>
    </cfRule>
    <cfRule type="expression" dxfId="575" priority="4096">
      <formula>NOT(AI135)</formula>
    </cfRule>
    <cfRule type="expression" dxfId="574" priority="4097" stopIfTrue="1">
      <formula>LEFT($AD135,7)="neuer C"</formula>
    </cfRule>
    <cfRule type="expression" dxfId="573" priority="4098" stopIfTrue="1">
      <formula>LEFT($AD135,4)="neue"</formula>
    </cfRule>
    <cfRule type="expression" dxfId="572" priority="4103">
      <formula>A135="vorläufig"</formula>
    </cfRule>
  </conditionalFormatting>
  <conditionalFormatting sqref="Y15:Z134">
    <cfRule type="expression" dxfId="571" priority="303" stopIfTrue="1">
      <formula>$M15=2</formula>
    </cfRule>
    <cfRule type="expression" dxfId="570" priority="304" stopIfTrue="1">
      <formula>$M15=5</formula>
    </cfRule>
  </conditionalFormatting>
  <conditionalFormatting sqref="Z6:Z14 A6:X83 AP10:AT12 AV10:BI12 AQ15:AT18 AV15:BI22 BK15:BL22 AP15:AP83 AQ19:AR19 AT19 AQ20:AQ21 AS20:AT21 BK23:BK26 AQ27:BI27 BK27:BL72 AO28:AO72 AQ29:BI72 F84:X110 A84:B134 AP85:AP134 F112:F134 G112:X188">
    <cfRule type="expression" dxfId="569" priority="6560" stopIfTrue="1">
      <formula>$AX6=5</formula>
    </cfRule>
  </conditionalFormatting>
  <conditionalFormatting sqref="Z15">
    <cfRule type="expression" dxfId="568" priority="8672" stopIfTrue="1">
      <formula>AND(ISNUMBER(AA15),Z15=#REF!)</formula>
    </cfRule>
  </conditionalFormatting>
  <conditionalFormatting sqref="Z16:Z134">
    <cfRule type="expression" dxfId="567" priority="2" stopIfTrue="1">
      <formula>AND(ISNUMBER(AA16),Z16=Z15)</formula>
    </cfRule>
    <cfRule type="expression" dxfId="566" priority="1" stopIfTrue="1">
      <formula>AND(ISNUMBER(AA16),Z16=#REF!)</formula>
    </cfRule>
  </conditionalFormatting>
  <conditionalFormatting sqref="AD4">
    <cfRule type="expression" dxfId="565" priority="8133" stopIfTrue="1">
      <formula>$M2=5</formula>
    </cfRule>
    <cfRule type="expression" dxfId="564" priority="8132" stopIfTrue="1">
      <formula>$M2=2</formula>
    </cfRule>
    <cfRule type="expression" dxfId="563" priority="8134" stopIfTrue="1">
      <formula>$M2=3</formula>
    </cfRule>
  </conditionalFormatting>
  <conditionalFormatting sqref="AD134:AD189">
    <cfRule type="expression" dxfId="562" priority="7971" stopIfTrue="1">
      <formula>$AD134&lt;&gt;$AG134</formula>
    </cfRule>
  </conditionalFormatting>
  <conditionalFormatting sqref="AD190 AD193:AD196">
    <cfRule type="expression" dxfId="561" priority="7894" stopIfTrue="1">
      <formula>#REF!&lt;&gt;#REF!</formula>
    </cfRule>
  </conditionalFormatting>
  <conditionalFormatting sqref="AE135:AE189">
    <cfRule type="expression" dxfId="560" priority="7970" stopIfTrue="1">
      <formula>$AE135=#REF!</formula>
    </cfRule>
    <cfRule type="expression" dxfId="559" priority="7969" stopIfTrue="1">
      <formula>AND($AE135=#REF!,$AG135&lt;&gt;#REF!)</formula>
    </cfRule>
  </conditionalFormatting>
  <conditionalFormatting sqref="AF6:AF83 AF85:AF189">
    <cfRule type="expression" dxfId="558" priority="7898" stopIfTrue="1">
      <formula>ISERROR(#REF!)</formula>
    </cfRule>
    <cfRule type="cellIs" dxfId="557" priority="7764" stopIfTrue="1" operator="equal">
      <formula>"neu"</formula>
    </cfRule>
  </conditionalFormatting>
  <conditionalFormatting sqref="AH6:AH83 AH85:AH172">
    <cfRule type="cellIs" dxfId="556" priority="7766" stopIfTrue="1" operator="equal">
      <formula>FALSE</formula>
    </cfRule>
  </conditionalFormatting>
  <conditionalFormatting sqref="AH6:AH83 AH85:AH179">
    <cfRule type="expression" dxfId="555" priority="7767" stopIfTrue="1">
      <formula>"Falsch(AK4)"</formula>
    </cfRule>
  </conditionalFormatting>
  <conditionalFormatting sqref="AI6:AI83">
    <cfRule type="expression" dxfId="554" priority="7769" stopIfTrue="1">
      <formula>ISNUMBER($AI6)</formula>
    </cfRule>
  </conditionalFormatting>
  <conditionalFormatting sqref="AI85:AI221">
    <cfRule type="expression" dxfId="553" priority="2154" stopIfTrue="1">
      <formula>ISNUMBER($AI85)</formula>
    </cfRule>
  </conditionalFormatting>
  <conditionalFormatting sqref="AP15:AP27 AO28:AP83 AM85:AP172 AP10:AP12 AM6:AN83 AL135:AL156">
    <cfRule type="expression" dxfId="552" priority="7768" stopIfTrue="1">
      <formula>ISNUMBER(AL6)</formula>
    </cfRule>
  </conditionalFormatting>
  <conditionalFormatting sqref="AP6:AQ9">
    <cfRule type="expression" dxfId="551" priority="159" stopIfTrue="1">
      <formula>$J6=3</formula>
    </cfRule>
    <cfRule type="expression" dxfId="550" priority="158" stopIfTrue="1">
      <formula>$J6=5</formula>
    </cfRule>
    <cfRule type="expression" dxfId="549" priority="157" stopIfTrue="1">
      <formula>$J6=2</formula>
    </cfRule>
  </conditionalFormatting>
  <conditionalFormatting sqref="AP10:AT12 AV10:BI12">
    <cfRule type="expression" dxfId="548" priority="84" stopIfTrue="1">
      <formula>$AX10=3</formula>
    </cfRule>
  </conditionalFormatting>
  <conditionalFormatting sqref="AP13:AW14 BK6:BK14">
    <cfRule type="expression" dxfId="547" priority="136" stopIfTrue="1">
      <formula>$J6=2</formula>
    </cfRule>
  </conditionalFormatting>
  <conditionalFormatting sqref="AQ10:AQ12 AR11:AT12 AV11:BI12">
    <cfRule type="expression" dxfId="546" priority="63" stopIfTrue="1">
      <formula>$M10=2</formula>
    </cfRule>
    <cfRule type="expression" dxfId="545" priority="62" stopIfTrue="1">
      <formula>AND(ISNUMBER(AR10),AQ10=#REF!)</formula>
    </cfRule>
    <cfRule type="expression" dxfId="544" priority="64" stopIfTrue="1">
      <formula>$M10=5</formula>
    </cfRule>
    <cfRule type="expression" dxfId="543" priority="65" stopIfTrue="1">
      <formula>$M10=3</formula>
    </cfRule>
    <cfRule type="expression" dxfId="542" priority="66" stopIfTrue="1">
      <formula>$M10=2</formula>
    </cfRule>
  </conditionalFormatting>
  <conditionalFormatting sqref="AQ10:AQ12 AZ10:AZ12 AR11:AT12 AV11:AY12 BA11:BI12">
    <cfRule type="expression" dxfId="541" priority="67" stopIfTrue="1">
      <formula>#REF!=2</formula>
    </cfRule>
    <cfRule type="expression" dxfId="540" priority="68" stopIfTrue="1">
      <formula>#REF!=5</formula>
    </cfRule>
    <cfRule type="expression" dxfId="539" priority="69" stopIfTrue="1">
      <formula>#REF!=3</formula>
    </cfRule>
  </conditionalFormatting>
  <conditionalFormatting sqref="AQ11">
    <cfRule type="expression" dxfId="538" priority="28" stopIfTrue="1">
      <formula>$M11=2</formula>
    </cfRule>
    <cfRule type="expression" dxfId="537" priority="29" stopIfTrue="1">
      <formula>$M11=5</formula>
    </cfRule>
    <cfRule type="expression" dxfId="536" priority="30" stopIfTrue="1">
      <formula>$M11=3</formula>
    </cfRule>
    <cfRule type="expression" dxfId="535" priority="25">
      <formula>$AS11=2</formula>
    </cfRule>
    <cfRule type="expression" dxfId="534" priority="23">
      <formula>$AS11=3</formula>
    </cfRule>
    <cfRule type="expression" dxfId="533" priority="24">
      <formula>$AS11=5</formula>
    </cfRule>
    <cfRule type="expression" dxfId="532" priority="26" stopIfTrue="1">
      <formula>AND(ISNUMBER(AO11),AQ11=AQ9)</formula>
    </cfRule>
    <cfRule type="expression" dxfId="531" priority="27" stopIfTrue="1">
      <formula>AND(ISNUMBER(AR11),AQ11=AQ9)</formula>
    </cfRule>
  </conditionalFormatting>
  <conditionalFormatting sqref="AQ11:AQ12">
    <cfRule type="expression" dxfId="530" priority="32">
      <formula>$AS11=5</formula>
    </cfRule>
    <cfRule type="expression" dxfId="529" priority="31">
      <formula>$AS11=3</formula>
    </cfRule>
    <cfRule type="expression" dxfId="528" priority="33">
      <formula>$AS11=2</formula>
    </cfRule>
  </conditionalFormatting>
  <conditionalFormatting sqref="AQ12">
    <cfRule type="expression" dxfId="527" priority="41" stopIfTrue="1">
      <formula>$M12=3</formula>
    </cfRule>
    <cfRule type="expression" dxfId="526" priority="37" stopIfTrue="1">
      <formula>AND(ISNUMBER(AO12),AQ12=AQ10)</formula>
    </cfRule>
    <cfRule type="expression" dxfId="525" priority="40" stopIfTrue="1">
      <formula>$M12=5</formula>
    </cfRule>
    <cfRule type="expression" dxfId="524" priority="39" stopIfTrue="1">
      <formula>$M12=2</formula>
    </cfRule>
    <cfRule type="expression" dxfId="523" priority="38" stopIfTrue="1">
      <formula>AND(ISNUMBER(AR12),AQ12=AQ10)</formula>
    </cfRule>
    <cfRule type="expression" dxfId="522" priority="44">
      <formula>$AS12=2</formula>
    </cfRule>
    <cfRule type="expression" dxfId="521" priority="43">
      <formula>$AS12=5</formula>
    </cfRule>
    <cfRule type="expression" dxfId="520" priority="42">
      <formula>$AS12=3</formula>
    </cfRule>
  </conditionalFormatting>
  <conditionalFormatting sqref="AQ15:AQ22 AQ15:AT18 AV15:BI22 AQ19:AR19 AT19 AS20:AT21">
    <cfRule type="expression" dxfId="519" priority="3685">
      <formula>$AS15=3</formula>
    </cfRule>
  </conditionalFormatting>
  <conditionalFormatting sqref="AQ15:AQ22 AQ16:AT16 AV16:BI22 AR17:AT18 AR19 AT19 AS20:AT21 AR22:AT22">
    <cfRule type="expression" dxfId="518" priority="3672" stopIfTrue="1">
      <formula>$M15=2</formula>
    </cfRule>
    <cfRule type="expression" dxfId="517" priority="3671" stopIfTrue="1">
      <formula>$M15=3</formula>
    </cfRule>
    <cfRule type="expression" dxfId="516" priority="3670" stopIfTrue="1">
      <formula>$M15=5</formula>
    </cfRule>
    <cfRule type="expression" dxfId="515" priority="3665" stopIfTrue="1">
      <formula>AND(ISNUMBER(AR15),AQ15=#REF!)</formula>
    </cfRule>
  </conditionalFormatting>
  <conditionalFormatting sqref="AQ16">
    <cfRule type="expression" dxfId="514" priority="8695" stopIfTrue="1">
      <formula>AND(ISNUMBER(AR16),AQ16=#REF!)</formula>
    </cfRule>
    <cfRule type="expression" dxfId="513" priority="8691">
      <formula>$AS16=3</formula>
    </cfRule>
    <cfRule type="expression" dxfId="512" priority="8692">
      <formula>$AS16=5</formula>
    </cfRule>
    <cfRule type="expression" dxfId="511" priority="8693">
      <formula>$AS16=2</formula>
    </cfRule>
    <cfRule type="expression" dxfId="510" priority="8694" stopIfTrue="1">
      <formula>AND(ISNUMBER(AO16),AQ16=#REF!)</formula>
    </cfRule>
    <cfRule type="expression" dxfId="509" priority="8696" stopIfTrue="1">
      <formula>$M16=2</formula>
    </cfRule>
    <cfRule type="expression" dxfId="508" priority="8697" stopIfTrue="1">
      <formula>$M16=5</formula>
    </cfRule>
    <cfRule type="expression" dxfId="507" priority="8698" stopIfTrue="1">
      <formula>$M16=3</formula>
    </cfRule>
  </conditionalFormatting>
  <conditionalFormatting sqref="AQ16:AQ17">
    <cfRule type="expression" dxfId="506" priority="3624">
      <formula>$AS16=3</formula>
    </cfRule>
    <cfRule type="expression" dxfId="505" priority="3625">
      <formula>$AS16=5</formula>
    </cfRule>
    <cfRule type="expression" dxfId="504" priority="3626">
      <formula>$AS16=2</formula>
    </cfRule>
  </conditionalFormatting>
  <conditionalFormatting sqref="AQ17">
    <cfRule type="expression" dxfId="503" priority="3634" stopIfTrue="1">
      <formula>AND(ISNUMBER(AO17),AQ17=AQ15)</formula>
    </cfRule>
    <cfRule type="expression" dxfId="502" priority="3641">
      <formula>$AS17=2</formula>
    </cfRule>
    <cfRule type="expression" dxfId="501" priority="3640">
      <formula>$AS17=5</formula>
    </cfRule>
    <cfRule type="expression" dxfId="500" priority="3639">
      <formula>$AS17=3</formula>
    </cfRule>
    <cfRule type="expression" dxfId="499" priority="3638" stopIfTrue="1">
      <formula>$M17=3</formula>
    </cfRule>
    <cfRule type="expression" dxfId="498" priority="3637" stopIfTrue="1">
      <formula>$M17=5</formula>
    </cfRule>
    <cfRule type="expression" dxfId="497" priority="3636" stopIfTrue="1">
      <formula>$M17=2</formula>
    </cfRule>
    <cfRule type="expression" dxfId="496" priority="3635" stopIfTrue="1">
      <formula>AND(ISNUMBER(AR17),AQ17=AQ15)</formula>
    </cfRule>
  </conditionalFormatting>
  <conditionalFormatting sqref="AQ22">
    <cfRule type="expression" dxfId="495" priority="3540">
      <formula>$AS22=5</formula>
    </cfRule>
    <cfRule type="expression" dxfId="494" priority="3537" stopIfTrue="1">
      <formula>$M22=5</formula>
    </cfRule>
    <cfRule type="expression" dxfId="493" priority="3539">
      <formula>$AS22=3</formula>
    </cfRule>
    <cfRule type="expression" dxfId="492" priority="3536" stopIfTrue="1">
      <formula>$M22=2</formula>
    </cfRule>
    <cfRule type="expression" dxfId="491" priority="3538" stopIfTrue="1">
      <formula>$M22=3</formula>
    </cfRule>
    <cfRule type="expression" dxfId="490" priority="3541">
      <formula>$AS22=2</formula>
    </cfRule>
  </conditionalFormatting>
  <conditionalFormatting sqref="AQ22:AQ24">
    <cfRule type="expression" dxfId="489" priority="3478">
      <formula>$AS22=3</formula>
    </cfRule>
    <cfRule type="expression" dxfId="488" priority="3480">
      <formula>$AS22=2</formula>
    </cfRule>
    <cfRule type="expression" dxfId="487" priority="3479">
      <formula>$AS22=5</formula>
    </cfRule>
  </conditionalFormatting>
  <conditionalFormatting sqref="AQ23">
    <cfRule type="expression" dxfId="486" priority="3472">
      <formula>$AS23=3</formula>
    </cfRule>
    <cfRule type="expression" dxfId="485" priority="3477" stopIfTrue="1">
      <formula>$M23=3</formula>
    </cfRule>
    <cfRule type="expression" dxfId="484" priority="3473">
      <formula>$AS23=5</formula>
    </cfRule>
    <cfRule type="expression" dxfId="483" priority="3474">
      <formula>$AS23=2</formula>
    </cfRule>
    <cfRule type="expression" dxfId="482" priority="3475" stopIfTrue="1">
      <formula>$M23=2</formula>
    </cfRule>
    <cfRule type="expression" dxfId="481" priority="3476" stopIfTrue="1">
      <formula>$M23=5</formula>
    </cfRule>
  </conditionalFormatting>
  <conditionalFormatting sqref="AQ23:AQ26 AZ23:AZ26">
    <cfRule type="expression" dxfId="480" priority="3465" stopIfTrue="1">
      <formula>#REF!=3</formula>
    </cfRule>
    <cfRule type="expression" dxfId="479" priority="3463" stopIfTrue="1">
      <formula>#REF!=2</formula>
    </cfRule>
    <cfRule type="expression" dxfId="478" priority="3464" stopIfTrue="1">
      <formula>#REF!=5</formula>
    </cfRule>
  </conditionalFormatting>
  <conditionalFormatting sqref="AQ23:AQ26">
    <cfRule type="expression" dxfId="477" priority="3458">
      <formula>$AS23=2</formula>
    </cfRule>
    <cfRule type="expression" dxfId="476" priority="3457">
      <formula>$AS23=5</formula>
    </cfRule>
    <cfRule type="expression" dxfId="475" priority="3456">
      <formula>$AS23=3</formula>
    </cfRule>
    <cfRule type="expression" dxfId="474" priority="3460" stopIfTrue="1">
      <formula>$M23=5</formula>
    </cfRule>
    <cfRule type="expression" dxfId="473" priority="3459" stopIfTrue="1">
      <formula>$M23=2</formula>
    </cfRule>
    <cfRule type="expression" dxfId="472" priority="3462" stopIfTrue="1">
      <formula>$M23=2</formula>
    </cfRule>
    <cfRule type="expression" dxfId="471" priority="3461" stopIfTrue="1">
      <formula>$M23=3</formula>
    </cfRule>
  </conditionalFormatting>
  <conditionalFormatting sqref="AQ10:AT12 AV10:BI12">
    <cfRule type="expression" dxfId="470" priority="80" stopIfTrue="1">
      <formula>$M10=3</formula>
    </cfRule>
    <cfRule type="cellIs" dxfId="469" priority="77" stopIfTrue="1" operator="equal">
      <formula>""""""</formula>
    </cfRule>
    <cfRule type="expression" dxfId="468" priority="71">
      <formula>$AS10=5</formula>
    </cfRule>
    <cfRule type="expression" dxfId="467" priority="78" stopIfTrue="1">
      <formula>$M10=2</formula>
    </cfRule>
    <cfRule type="expression" dxfId="466" priority="70">
      <formula>$AS10=3</formula>
    </cfRule>
    <cfRule type="expression" dxfId="465" priority="72">
      <formula>$AS10=2</formula>
    </cfRule>
    <cfRule type="expression" dxfId="464" priority="79" stopIfTrue="1">
      <formula>$M10=5</formula>
    </cfRule>
  </conditionalFormatting>
  <conditionalFormatting sqref="AQ10:AT12 AY10:BA12 AV11:AX12 BB11:BI12">
    <cfRule type="expression" dxfId="463" priority="74" stopIfTrue="1">
      <formula>#REF!=2</formula>
    </cfRule>
    <cfRule type="expression" dxfId="462" priority="75" stopIfTrue="1">
      <formula>#REF!=5</formula>
    </cfRule>
    <cfRule type="expression" dxfId="461" priority="76" stopIfTrue="1">
      <formula>#REF!=3</formula>
    </cfRule>
  </conditionalFormatting>
  <conditionalFormatting sqref="AQ11:AT11 AV11:AW12 AY11:BI12">
    <cfRule type="expression" dxfId="460" priority="35" stopIfTrue="1">
      <formula>#REF!=5</formula>
    </cfRule>
    <cfRule type="expression" dxfId="459" priority="34" stopIfTrue="1">
      <formula>#REF!=2</formula>
    </cfRule>
    <cfRule type="expression" dxfId="458" priority="36" stopIfTrue="1">
      <formula>#REF!=3</formula>
    </cfRule>
  </conditionalFormatting>
  <conditionalFormatting sqref="AQ12:AT12">
    <cfRule type="expression" dxfId="457" priority="45" stopIfTrue="1">
      <formula>$M12=2</formula>
    </cfRule>
    <cfRule type="expression" dxfId="456" priority="46" stopIfTrue="1">
      <formula>#REF!=2</formula>
    </cfRule>
    <cfRule type="expression" dxfId="455" priority="47" stopIfTrue="1">
      <formula>#REF!=5</formula>
    </cfRule>
    <cfRule type="expression" dxfId="454" priority="48" stopIfTrue="1">
      <formula>#REF!=3</formula>
    </cfRule>
  </conditionalFormatting>
  <conditionalFormatting sqref="AQ15:AT18 AQ15:AQ21 AV15:BI22 AQ19:AR19 AT19 AS20:AT21 AQ22:AT22">
    <cfRule type="cellIs" dxfId="453" priority="3692" stopIfTrue="1" operator="equal">
      <formula>""""""</formula>
    </cfRule>
  </conditionalFormatting>
  <conditionalFormatting sqref="AQ15:AT18 AQ15:AQ22 AV15:BI22 AQ19:AR19 AT19 AS20:AT21">
    <cfRule type="expression" dxfId="452" priority="3687">
      <formula>$AS15=2</formula>
    </cfRule>
    <cfRule type="expression" dxfId="451" priority="3686">
      <formula>$AS15=5</formula>
    </cfRule>
  </conditionalFormatting>
  <conditionalFormatting sqref="AQ15:AT18 AV15:BI22 AQ19:AR19 AT19 AQ20:AQ21 AS20:AT21 AQ22:AT22">
    <cfRule type="expression" dxfId="450" priority="3694" stopIfTrue="1">
      <formula>$M15=5</formula>
    </cfRule>
    <cfRule type="expression" dxfId="449" priority="3693" stopIfTrue="1">
      <formula>$M15=2</formula>
    </cfRule>
    <cfRule type="expression" dxfId="448" priority="3695" stopIfTrue="1">
      <formula>$M15=3</formula>
    </cfRule>
  </conditionalFormatting>
  <conditionalFormatting sqref="AQ15:AT18 AV15:BI22 BK15:BL22 AP15:AP83 AQ19:AR19 AT19 AQ20:AQ21 AS20:AT21 BK23:BK26 AQ27:BI27 BK27:BL72 AO28:AO72 AQ29:BI72 F84:X110 A84:B134 AP85:AP134 F112:F134 G112:X188">
    <cfRule type="expression" dxfId="447" priority="6561" stopIfTrue="1">
      <formula>$AX15=3</formula>
    </cfRule>
  </conditionalFormatting>
  <conditionalFormatting sqref="AQ16:AT16 Y6 AQ11:AT11 AV11:BI12 B6:B134 AV16:BI17">
    <cfRule type="expression" dxfId="446" priority="3627" stopIfTrue="1">
      <formula>$M6=2</formula>
    </cfRule>
  </conditionalFormatting>
  <conditionalFormatting sqref="AQ16:AT16 AV16:AW17 AY16:BI17">
    <cfRule type="expression" dxfId="445" priority="3629" stopIfTrue="1">
      <formula>#REF!=5</formula>
    </cfRule>
    <cfRule type="expression" dxfId="444" priority="3630" stopIfTrue="1">
      <formula>#REF!=3</formula>
    </cfRule>
    <cfRule type="expression" dxfId="443" priority="3628" stopIfTrue="1">
      <formula>#REF!=2</formula>
    </cfRule>
  </conditionalFormatting>
  <conditionalFormatting sqref="AQ17:AT17">
    <cfRule type="expression" dxfId="442" priority="3643" stopIfTrue="1">
      <formula>#REF!=2</formula>
    </cfRule>
    <cfRule type="expression" dxfId="441" priority="3642" stopIfTrue="1">
      <formula>$M17=2</formula>
    </cfRule>
    <cfRule type="expression" dxfId="440" priority="3645" stopIfTrue="1">
      <formula>#REF!=3</formula>
    </cfRule>
    <cfRule type="expression" dxfId="439" priority="3644" stopIfTrue="1">
      <formula>#REF!=5</formula>
    </cfRule>
  </conditionalFormatting>
  <conditionalFormatting sqref="AQ20:AT22">
    <cfRule type="expression" dxfId="438" priority="3565">
      <formula>$C20="ungültig"</formula>
    </cfRule>
  </conditionalFormatting>
  <conditionalFormatting sqref="AQ22:AT22 A6:X83 Z6:Z14">
    <cfRule type="expression" dxfId="437" priority="3676" stopIfTrue="1">
      <formula>$AX6=3</formula>
    </cfRule>
  </conditionalFormatting>
  <conditionalFormatting sqref="AQ22:AT22 AV22:AW22 AY22:BI22">
    <cfRule type="expression" dxfId="436" priority="3543" stopIfTrue="1">
      <formula>#REF!=2</formula>
    </cfRule>
    <cfRule type="expression" dxfId="435" priority="3544" stopIfTrue="1">
      <formula>#REF!=5</formula>
    </cfRule>
    <cfRule type="expression" dxfId="434" priority="3545" stopIfTrue="1">
      <formula>#REF!=3</formula>
    </cfRule>
  </conditionalFormatting>
  <conditionalFormatting sqref="AQ22:AT22 AV22:BI22">
    <cfRule type="expression" dxfId="433" priority="3542" stopIfTrue="1">
      <formula>$M22=2</formula>
    </cfRule>
  </conditionalFormatting>
  <conditionalFormatting sqref="AQ22:AT22">
    <cfRule type="expression" dxfId="432" priority="3659">
      <formula>$AS22=2</formula>
    </cfRule>
    <cfRule type="expression" dxfId="431" priority="3677" stopIfTrue="1">
      <formula>$AX22=2</formula>
    </cfRule>
    <cfRule type="expression" dxfId="430" priority="3678" stopIfTrue="1">
      <formula>$AX22=5</formula>
    </cfRule>
    <cfRule type="expression" dxfId="429" priority="3658">
      <formula>$AS22=5</formula>
    </cfRule>
    <cfRule type="expression" dxfId="428" priority="3657">
      <formula>$AS22=3</formula>
    </cfRule>
  </conditionalFormatting>
  <conditionalFormatting sqref="AQ23:AW23 AY23:BI23 AQ24:AQ26 AZ24:AZ26">
    <cfRule type="expression" dxfId="427" priority="3484" stopIfTrue="1">
      <formula>#REF!=3</formula>
    </cfRule>
    <cfRule type="expression" dxfId="426" priority="3483" stopIfTrue="1">
      <formula>#REF!=5</formula>
    </cfRule>
    <cfRule type="expression" dxfId="425" priority="3482" stopIfTrue="1">
      <formula>#REF!=2</formula>
    </cfRule>
  </conditionalFormatting>
  <conditionalFormatting sqref="AQ23:AW23 AY23:BI23">
    <cfRule type="expression" dxfId="424" priority="3489" stopIfTrue="1">
      <formula>#REF!=2</formula>
    </cfRule>
    <cfRule type="expression" dxfId="423" priority="3490" stopIfTrue="1">
      <formula>#REF!=5</formula>
    </cfRule>
    <cfRule type="expression" dxfId="422" priority="3491" stopIfTrue="1">
      <formula>#REF!=3</formula>
    </cfRule>
  </conditionalFormatting>
  <conditionalFormatting sqref="AQ27:AW27 AY27:BI27 AQ29:AW71 AY29:BI71">
    <cfRule type="expression" dxfId="421" priority="5415" stopIfTrue="1">
      <formula>#REF!=5</formula>
    </cfRule>
    <cfRule type="expression" dxfId="420" priority="5414" stopIfTrue="1">
      <formula>#REF!=2</formula>
    </cfRule>
    <cfRule type="expression" dxfId="419" priority="5320" stopIfTrue="1">
      <formula>#REF!=3</formula>
    </cfRule>
    <cfRule type="expression" dxfId="418" priority="5525" stopIfTrue="1">
      <formula>#REF!=5</formula>
    </cfRule>
    <cfRule type="expression" dxfId="417" priority="5319" stopIfTrue="1">
      <formula>#REF!=5</formula>
    </cfRule>
    <cfRule type="expression" dxfId="416" priority="5318" stopIfTrue="1">
      <formula>#REF!=2</formula>
    </cfRule>
    <cfRule type="expression" dxfId="415" priority="5526" stopIfTrue="1">
      <formula>#REF!=3</formula>
    </cfRule>
    <cfRule type="expression" dxfId="414" priority="5416" stopIfTrue="1">
      <formula>#REF!=3</formula>
    </cfRule>
  </conditionalFormatting>
  <conditionalFormatting sqref="AQ29:AW71 AY29:BI71 AQ27:AW27 AY27:BI27">
    <cfRule type="expression" dxfId="413" priority="5524" stopIfTrue="1">
      <formula>#REF!=2</formula>
    </cfRule>
  </conditionalFormatting>
  <conditionalFormatting sqref="AQ23:BI23 AQ24:AQ26 AZ24:AZ26">
    <cfRule type="cellIs" dxfId="412" priority="3485" stopIfTrue="1" operator="equal">
      <formula>""""""</formula>
    </cfRule>
  </conditionalFormatting>
  <conditionalFormatting sqref="AQ23:BI23">
    <cfRule type="expression" dxfId="411" priority="3481" stopIfTrue="1">
      <formula>$M23=2</formula>
    </cfRule>
  </conditionalFormatting>
  <conditionalFormatting sqref="AQ23:BI26">
    <cfRule type="expression" dxfId="410" priority="3488" stopIfTrue="1">
      <formula>$M23=3</formula>
    </cfRule>
    <cfRule type="expression" dxfId="409" priority="3486" stopIfTrue="1">
      <formula>$M23=2</formula>
    </cfRule>
    <cfRule type="expression" dxfId="408" priority="3468" stopIfTrue="1">
      <formula>$AX23=5</formula>
    </cfRule>
    <cfRule type="expression" dxfId="407" priority="3466" stopIfTrue="1">
      <formula>$AX23=3</formula>
    </cfRule>
    <cfRule type="expression" dxfId="406" priority="3467" stopIfTrue="1">
      <formula>$AX23=2</formula>
    </cfRule>
    <cfRule type="expression" dxfId="405" priority="3487" stopIfTrue="1">
      <formula>$M23=5</formula>
    </cfRule>
  </conditionalFormatting>
  <conditionalFormatting sqref="AQ26:BI26">
    <cfRule type="expression" dxfId="404" priority="3471" stopIfTrue="1">
      <formula>$AX26=5</formula>
    </cfRule>
    <cfRule type="expression" dxfId="403" priority="3470" stopIfTrue="1">
      <formula>$AX26=2</formula>
    </cfRule>
    <cfRule type="expression" dxfId="402" priority="3469" stopIfTrue="1">
      <formula>$AX26=3</formula>
    </cfRule>
  </conditionalFormatting>
  <conditionalFormatting sqref="AQ27:BI27 AQ29:BI30">
    <cfRule type="expression" dxfId="401" priority="8075" stopIfTrue="1">
      <formula>$P27=2</formula>
    </cfRule>
    <cfRule type="expression" dxfId="400" priority="8066" stopIfTrue="1">
      <formula>$P27=3</formula>
    </cfRule>
    <cfRule type="expression" dxfId="399" priority="8065" stopIfTrue="1">
      <formula>$P27=5</formula>
    </cfRule>
    <cfRule type="expression" dxfId="398" priority="8064" stopIfTrue="1">
      <formula>$P27=2</formula>
    </cfRule>
  </conditionalFormatting>
  <conditionalFormatting sqref="AQ27:BI27 AQ29:BI71">
    <cfRule type="cellIs" dxfId="397" priority="5527" stopIfTrue="1" operator="equal">
      <formula>""""""</formula>
    </cfRule>
  </conditionalFormatting>
  <conditionalFormatting sqref="AQ27:BI27 AQ29:BI72 A6:X83 A84:B134 AQ15:AT18 AV15:BI22 AQ19:AR19 AT19 AQ20:AQ21 AS20:AT21 Z6:Z14 AP10:AT12 AV10:BI12 BK15:BL22 AP15:AP83 BK23:BK26 BK27:BL72 AO28:AO72 F84:X110 AP85:AP134 F112:F134 G112:X188">
    <cfRule type="expression" dxfId="396" priority="6559" stopIfTrue="1">
      <formula>$AX6=2</formula>
    </cfRule>
  </conditionalFormatting>
  <conditionalFormatting sqref="AQ28:BI28">
    <cfRule type="expression" dxfId="395" priority="3426" stopIfTrue="1">
      <formula>$J28=3</formula>
    </cfRule>
    <cfRule type="expression" dxfId="394" priority="3424" stopIfTrue="1">
      <formula>$J28=2</formula>
    </cfRule>
    <cfRule type="expression" dxfId="393" priority="3425" stopIfTrue="1">
      <formula>$J28=5</formula>
    </cfRule>
  </conditionalFormatting>
  <conditionalFormatting sqref="AQ31:BI71">
    <cfRule type="expression" dxfId="392" priority="5418" stopIfTrue="1">
      <formula>$M31=2</formula>
    </cfRule>
  </conditionalFormatting>
  <conditionalFormatting sqref="AR6:AR9 AX6:AX9">
    <cfRule type="expression" dxfId="391" priority="191" stopIfTrue="1">
      <formula>$J6=2</formula>
    </cfRule>
    <cfRule type="cellIs" dxfId="390" priority="192" stopIfTrue="1" operator="equal">
      <formula>""""""</formula>
    </cfRule>
  </conditionalFormatting>
  <conditionalFormatting sqref="AR6:AR9">
    <cfRule type="expression" dxfId="389" priority="187" stopIfTrue="1">
      <formula>$J6=3</formula>
    </cfRule>
    <cfRule type="expression" dxfId="388" priority="188" stopIfTrue="1">
      <formula>#REF!=2</formula>
    </cfRule>
    <cfRule type="expression" dxfId="387" priority="189" stopIfTrue="1">
      <formula>#REF!=5</formula>
    </cfRule>
    <cfRule type="expression" dxfId="386" priority="190" stopIfTrue="1">
      <formula>#REF!=3</formula>
    </cfRule>
    <cfRule type="expression" dxfId="385" priority="165">
      <formula>$AN6=3</formula>
    </cfRule>
    <cfRule type="expression" dxfId="384" priority="166">
      <formula>$AN6=5</formula>
    </cfRule>
    <cfRule type="expression" dxfId="383" priority="186" stopIfTrue="1">
      <formula>$J6=5</formula>
    </cfRule>
    <cfRule type="expression" dxfId="382" priority="167">
      <formula>$AN6=2</formula>
    </cfRule>
    <cfRule type="expression" dxfId="381" priority="164">
      <formula>#REF!="ungültig"</formula>
    </cfRule>
    <cfRule type="expression" dxfId="380" priority="163" stopIfTrue="1">
      <formula>AND(ISNUMBER(AS6),AR6=#REF!)</formula>
    </cfRule>
    <cfRule type="expression" dxfId="379" priority="162" stopIfTrue="1">
      <formula>AND(ISNUMBER(#REF!),AR6=#REF!)</formula>
    </cfRule>
  </conditionalFormatting>
  <conditionalFormatting sqref="AR13:AR14 AX13:AY14">
    <cfRule type="expression" dxfId="378" priority="796" stopIfTrue="1">
      <formula>$J13=2</formula>
    </cfRule>
  </conditionalFormatting>
  <conditionalFormatting sqref="AR13:AR14 AY13:AY14">
    <cfRule type="expression" dxfId="377" priority="795" stopIfTrue="1">
      <formula>#REF!=3</formula>
    </cfRule>
    <cfRule type="cellIs" dxfId="376" priority="797" stopIfTrue="1" operator="equal">
      <formula>""""""</formula>
    </cfRule>
    <cfRule type="expression" dxfId="375" priority="794" stopIfTrue="1">
      <formula>#REF!=5</formula>
    </cfRule>
  </conditionalFormatting>
  <conditionalFormatting sqref="AR13:AR14">
    <cfRule type="expression" dxfId="374" priority="101">
      <formula>$AN13=3</formula>
    </cfRule>
    <cfRule type="expression" dxfId="373" priority="102">
      <formula>$AN13=5</formula>
    </cfRule>
    <cfRule type="expression" dxfId="372" priority="103">
      <formula>$AN13=2</formula>
    </cfRule>
    <cfRule type="expression" dxfId="371" priority="99" stopIfTrue="1">
      <formula>AND(ISNUMBER(AS13),AR13=#REF!)</formula>
    </cfRule>
    <cfRule type="expression" dxfId="370" priority="98" stopIfTrue="1">
      <formula>AND(ISNUMBER(#REF!),AR13=#REF!)</formula>
    </cfRule>
    <cfRule type="expression" dxfId="369" priority="100">
      <formula>#REF!="ungültig"</formula>
    </cfRule>
  </conditionalFormatting>
  <conditionalFormatting sqref="AR20:AR21">
    <cfRule type="cellIs" dxfId="368" priority="3572" stopIfTrue="1" operator="equal">
      <formula>""""""</formula>
    </cfRule>
    <cfRule type="expression" dxfId="367" priority="3560" stopIfTrue="1">
      <formula>#REF!=5</formula>
    </cfRule>
    <cfRule type="expression" dxfId="366" priority="3561" stopIfTrue="1">
      <formula>#REF!=3</formula>
    </cfRule>
    <cfRule type="expression" dxfId="365" priority="3562" stopIfTrue="1">
      <formula>$AX20=3</formula>
    </cfRule>
    <cfRule type="expression" dxfId="364" priority="3574" stopIfTrue="1">
      <formula>$M20=5</formula>
    </cfRule>
    <cfRule type="expression" dxfId="363" priority="3575" stopIfTrue="1">
      <formula>$M20=3</formula>
    </cfRule>
    <cfRule type="expression" dxfId="362" priority="3550" stopIfTrue="1">
      <formula>AND(ISNUMBER(AP20),AR20=#REF!)</formula>
    </cfRule>
    <cfRule type="expression" dxfId="361" priority="3569" stopIfTrue="1">
      <formula>#REF!=2</formula>
    </cfRule>
    <cfRule type="expression" dxfId="360" priority="3567">
      <formula>$AS20=5</formula>
    </cfRule>
    <cfRule type="expression" dxfId="359" priority="3573" stopIfTrue="1">
      <formula>$M20=2</formula>
    </cfRule>
    <cfRule type="expression" dxfId="358" priority="3570" stopIfTrue="1">
      <formula>#REF!=5</formula>
    </cfRule>
    <cfRule type="expression" dxfId="357" priority="3568">
      <formula>$AS20=2</formula>
    </cfRule>
    <cfRule type="expression" dxfId="356" priority="3563" stopIfTrue="1">
      <formula>$AX20=2</formula>
    </cfRule>
    <cfRule type="expression" dxfId="355" priority="3551" stopIfTrue="1">
      <formula>AND(ISNUMBER(AS20),AR20=#REF!)</formula>
    </cfRule>
    <cfRule type="expression" dxfId="354" priority="3552">
      <formula>$AS20=3</formula>
    </cfRule>
    <cfRule type="expression" dxfId="353" priority="3553">
      <formula>$AS20=5</formula>
    </cfRule>
    <cfRule type="expression" dxfId="352" priority="3554">
      <formula>$AS20=2</formula>
    </cfRule>
    <cfRule type="expression" dxfId="351" priority="3555" stopIfTrue="1">
      <formula>$M20=2</formula>
    </cfRule>
    <cfRule type="expression" dxfId="350" priority="3556" stopIfTrue="1">
      <formula>$M20=5</formula>
    </cfRule>
    <cfRule type="expression" dxfId="349" priority="3557" stopIfTrue="1">
      <formula>$M20=3</formula>
    </cfRule>
    <cfRule type="expression" dxfId="348" priority="3564" stopIfTrue="1">
      <formula>$AX20=5</formula>
    </cfRule>
    <cfRule type="expression" dxfId="347" priority="3571" stopIfTrue="1">
      <formula>#REF!=3</formula>
    </cfRule>
    <cfRule type="expression" dxfId="346" priority="3558" stopIfTrue="1">
      <formula>$M20=2</formula>
    </cfRule>
    <cfRule type="expression" dxfId="345" priority="3566">
      <formula>$AS20=3</formula>
    </cfRule>
    <cfRule type="expression" dxfId="344" priority="3559" stopIfTrue="1">
      <formula>#REF!=2</formula>
    </cfRule>
  </conditionalFormatting>
  <conditionalFormatting sqref="AR10:AT11 AX10:BA11">
    <cfRule type="expression" dxfId="343" priority="73" stopIfTrue="1">
      <formula>$M10=2</formula>
    </cfRule>
  </conditionalFormatting>
  <conditionalFormatting sqref="AR10:AT11 AY10:BA11">
    <cfRule type="expression" dxfId="342" priority="81" stopIfTrue="1">
      <formula>#REF!=2</formula>
    </cfRule>
    <cfRule type="expression" dxfId="341" priority="82" stopIfTrue="1">
      <formula>#REF!=5</formula>
    </cfRule>
    <cfRule type="expression" dxfId="340" priority="83" stopIfTrue="1">
      <formula>#REF!=3</formula>
    </cfRule>
  </conditionalFormatting>
  <conditionalFormatting sqref="AR15:AT16 AX15:BA16">
    <cfRule type="expression" dxfId="339" priority="3688" stopIfTrue="1">
      <formula>$M15=2</formula>
    </cfRule>
  </conditionalFormatting>
  <conditionalFormatting sqref="AR15:AT16 AY15:BA16">
    <cfRule type="expression" dxfId="338" priority="3696" stopIfTrue="1">
      <formula>#REF!=2</formula>
    </cfRule>
    <cfRule type="expression" dxfId="337" priority="3698" stopIfTrue="1">
      <formula>#REF!=3</formula>
    </cfRule>
    <cfRule type="expression" dxfId="336" priority="3697" stopIfTrue="1">
      <formula>#REF!=5</formula>
    </cfRule>
  </conditionalFormatting>
  <conditionalFormatting sqref="AR18:AT19 AX18:BA19">
    <cfRule type="expression" dxfId="335" priority="3594" stopIfTrue="1">
      <formula>$M18=2</formula>
    </cfRule>
  </conditionalFormatting>
  <conditionalFormatting sqref="AR18:AT19 AY18:BA19">
    <cfRule type="expression" dxfId="334" priority="3596" stopIfTrue="1">
      <formula>#REF!=5</formula>
    </cfRule>
    <cfRule type="expression" dxfId="333" priority="3595" stopIfTrue="1">
      <formula>#REF!=2</formula>
    </cfRule>
    <cfRule type="expression" dxfId="332" priority="3597" stopIfTrue="1">
      <formula>#REF!=3</formula>
    </cfRule>
  </conditionalFormatting>
  <conditionalFormatting sqref="AR22:AT22 AQ15:AQ22 AQ16:AT16 AV16:BI22 AR17:AT18 AR19 AT19 AS20:AT21">
    <cfRule type="expression" dxfId="331" priority="3669" stopIfTrue="1">
      <formula>$M15=2</formula>
    </cfRule>
  </conditionalFormatting>
  <conditionalFormatting sqref="AR22:AT22">
    <cfRule type="expression" dxfId="330" priority="3666">
      <formula>$AS22=3</formula>
    </cfRule>
    <cfRule type="expression" dxfId="329" priority="3668">
      <formula>$AS22=2</formula>
    </cfRule>
    <cfRule type="expression" dxfId="328" priority="3667">
      <formula>$AS22=5</formula>
    </cfRule>
  </conditionalFormatting>
  <conditionalFormatting sqref="AS12">
    <cfRule type="expression" dxfId="327" priority="22" stopIfTrue="1">
      <formula>#REF!=3</formula>
    </cfRule>
    <cfRule type="expression" dxfId="326" priority="21" stopIfTrue="1">
      <formula>#REF!=5</formula>
    </cfRule>
    <cfRule type="expression" dxfId="325" priority="20" stopIfTrue="1">
      <formula>#REF!=2</formula>
    </cfRule>
    <cfRule type="expression" dxfId="324" priority="19" stopIfTrue="1">
      <formula>$M12=2</formula>
    </cfRule>
  </conditionalFormatting>
  <conditionalFormatting sqref="AS17">
    <cfRule type="expression" dxfId="323" priority="3612" stopIfTrue="1">
      <formula>$M17=2</formula>
    </cfRule>
    <cfRule type="expression" dxfId="322" priority="3613" stopIfTrue="1">
      <formula>#REF!=2</formula>
    </cfRule>
    <cfRule type="expression" dxfId="321" priority="3614" stopIfTrue="1">
      <formula>#REF!=5</formula>
    </cfRule>
    <cfRule type="expression" dxfId="320" priority="3615" stopIfTrue="1">
      <formula>#REF!=3</formula>
    </cfRule>
  </conditionalFormatting>
  <conditionalFormatting sqref="AS19">
    <cfRule type="expression" dxfId="319" priority="3582" stopIfTrue="1">
      <formula>#REF!=3</formula>
    </cfRule>
    <cfRule type="cellIs" dxfId="318" priority="3583" stopIfTrue="1" operator="equal">
      <formula>""""""</formula>
    </cfRule>
    <cfRule type="expression" dxfId="317" priority="3578" stopIfTrue="1">
      <formula>$AX19=2</formula>
    </cfRule>
    <cfRule type="expression" dxfId="316" priority="3585" stopIfTrue="1">
      <formula>$M19=5</formula>
    </cfRule>
    <cfRule type="expression" dxfId="315" priority="3584" stopIfTrue="1">
      <formula>$M19=2</formula>
    </cfRule>
    <cfRule type="expression" dxfId="314" priority="3586" stopIfTrue="1">
      <formula>$M19=3</formula>
    </cfRule>
    <cfRule type="expression" dxfId="313" priority="3577" stopIfTrue="1">
      <formula>$AX19=3</formula>
    </cfRule>
    <cfRule type="expression" dxfId="312" priority="3579" stopIfTrue="1">
      <formula>$AX19=5</formula>
    </cfRule>
    <cfRule type="expression" dxfId="311" priority="3580" stopIfTrue="1">
      <formula>#REF!=2</formula>
    </cfRule>
    <cfRule type="expression" dxfId="310" priority="3581" stopIfTrue="1">
      <formula>#REF!=5</formula>
    </cfRule>
  </conditionalFormatting>
  <conditionalFormatting sqref="AS20:AS21">
    <cfRule type="expression" dxfId="309" priority="3546" stopIfTrue="1">
      <formula>$M20=2</formula>
    </cfRule>
    <cfRule type="expression" dxfId="308" priority="3547" stopIfTrue="1">
      <formula>#REF!=2</formula>
    </cfRule>
    <cfRule type="expression" dxfId="307" priority="3549" stopIfTrue="1">
      <formula>#REF!=3</formula>
    </cfRule>
    <cfRule type="expression" dxfId="306" priority="3548" stopIfTrue="1">
      <formula>#REF!=5</formula>
    </cfRule>
  </conditionalFormatting>
  <conditionalFormatting sqref="AS6:AV9">
    <cfRule type="expression" dxfId="305" priority="161" stopIfTrue="1">
      <formula>$J6=3</formula>
    </cfRule>
    <cfRule type="expression" dxfId="304" priority="160" stopIfTrue="1">
      <formula>$J6=5</formula>
    </cfRule>
    <cfRule type="expression" dxfId="303" priority="155" stopIfTrue="1">
      <formula>$J6=2</formula>
    </cfRule>
  </conditionalFormatting>
  <conditionalFormatting sqref="AU6:AU9 AR6:AR9">
    <cfRule type="expression" dxfId="302" priority="171" stopIfTrue="1">
      <formula>$J6=2</formula>
    </cfRule>
  </conditionalFormatting>
  <conditionalFormatting sqref="AU6:AU9">
    <cfRule type="cellIs" dxfId="301" priority="172" stopIfTrue="1" operator="equal">
      <formula>""""""</formula>
    </cfRule>
    <cfRule type="expression" dxfId="300" priority="170" stopIfTrue="1">
      <formula>#REF!=3</formula>
    </cfRule>
    <cfRule type="expression" dxfId="299" priority="169" stopIfTrue="1">
      <formula>#REF!=5</formula>
    </cfRule>
    <cfRule type="expression" dxfId="298" priority="168" stopIfTrue="1">
      <formula>#REF!=2</formula>
    </cfRule>
  </conditionalFormatting>
  <conditionalFormatting sqref="AU10:AU12">
    <cfRule type="expression" dxfId="297" priority="9" stopIfTrue="1">
      <formula>#REF!=2</formula>
    </cfRule>
    <cfRule type="expression" dxfId="296" priority="8" stopIfTrue="1">
      <formula>$M10=2</formula>
    </cfRule>
    <cfRule type="expression" dxfId="295" priority="7" stopIfTrue="1">
      <formula>$AX10=5</formula>
    </cfRule>
    <cfRule type="expression" dxfId="294" priority="6" stopIfTrue="1">
      <formula>$AX10=2</formula>
    </cfRule>
    <cfRule type="expression" dxfId="293" priority="18" stopIfTrue="1">
      <formula>#REF!=3</formula>
    </cfRule>
    <cfRule type="expression" dxfId="292" priority="17" stopIfTrue="1">
      <formula>#REF!=5</formula>
    </cfRule>
    <cfRule type="expression" dxfId="291" priority="16" stopIfTrue="1">
      <formula>#REF!=2</formula>
    </cfRule>
    <cfRule type="expression" dxfId="290" priority="15" stopIfTrue="1">
      <formula>$M10=3</formula>
    </cfRule>
    <cfRule type="expression" dxfId="289" priority="14" stopIfTrue="1">
      <formula>$M10=5</formula>
    </cfRule>
    <cfRule type="cellIs" dxfId="288" priority="12" stopIfTrue="1" operator="equal">
      <formula>""""""</formula>
    </cfRule>
    <cfRule type="expression" dxfId="287" priority="11" stopIfTrue="1">
      <formula>#REF!=3</formula>
    </cfRule>
    <cfRule type="expression" dxfId="286" priority="5" stopIfTrue="1">
      <formula>$AX10=3</formula>
    </cfRule>
    <cfRule type="expression" dxfId="285" priority="10" stopIfTrue="1">
      <formula>#REF!=5</formula>
    </cfRule>
    <cfRule type="expression" dxfId="284" priority="13" stopIfTrue="1">
      <formula>$M10=2</formula>
    </cfRule>
  </conditionalFormatting>
  <conditionalFormatting sqref="AU15:AU22">
    <cfRule type="expression" dxfId="283" priority="2894" stopIfTrue="1">
      <formula>#REF!=3</formula>
    </cfRule>
    <cfRule type="expression" dxfId="282" priority="3607" stopIfTrue="1">
      <formula>$M15=5</formula>
    </cfRule>
    <cfRule type="cellIs" dxfId="281" priority="3605" stopIfTrue="1" operator="equal">
      <formula>""""""</formula>
    </cfRule>
    <cfRule type="expression" dxfId="280" priority="3606" stopIfTrue="1">
      <formula>$M15=2</formula>
    </cfRule>
    <cfRule type="expression" dxfId="279" priority="3608" stopIfTrue="1">
      <formula>$M15=3</formula>
    </cfRule>
    <cfRule type="expression" dxfId="278" priority="3609" stopIfTrue="1">
      <formula>#REF!=2</formula>
    </cfRule>
    <cfRule type="expression" dxfId="277" priority="3610" stopIfTrue="1">
      <formula>#REF!=5</formula>
    </cfRule>
    <cfRule type="expression" dxfId="276" priority="3611" stopIfTrue="1">
      <formula>#REF!=3</formula>
    </cfRule>
    <cfRule type="expression" dxfId="275" priority="2881" stopIfTrue="1">
      <formula>$AX15=3</formula>
    </cfRule>
    <cfRule type="expression" dxfId="274" priority="2882" stopIfTrue="1">
      <formula>$AX15=2</formula>
    </cfRule>
    <cfRule type="expression" dxfId="273" priority="2883" stopIfTrue="1">
      <formula>$AX15=5</formula>
    </cfRule>
    <cfRule type="expression" dxfId="272" priority="2889" stopIfTrue="1">
      <formula>$M15=2</formula>
    </cfRule>
    <cfRule type="expression" dxfId="271" priority="2892" stopIfTrue="1">
      <formula>#REF!=2</formula>
    </cfRule>
    <cfRule type="expression" dxfId="270" priority="2893" stopIfTrue="1">
      <formula>#REF!=5</formula>
    </cfRule>
  </conditionalFormatting>
  <conditionalFormatting sqref="AV10:BI12 AQ10:AT12">
    <cfRule type="expression" dxfId="269" priority="56">
      <formula>$C10="ungültig"</formula>
    </cfRule>
  </conditionalFormatting>
  <conditionalFormatting sqref="AV11:BI12 AQ10:AQ12 AR11:AT12">
    <cfRule type="expression" dxfId="268" priority="61" stopIfTrue="1">
      <formula>AND(ISNUMBER(AO10),AQ10=#REF!)</formula>
    </cfRule>
  </conditionalFormatting>
  <conditionalFormatting sqref="AV15:BI22 AQ15:AT18 AQ19:AR19 AT19">
    <cfRule type="expression" dxfId="267" priority="3656">
      <formula>$C15="ungültig"</formula>
    </cfRule>
  </conditionalFormatting>
  <conditionalFormatting sqref="AV16:BI22 AQ15:AQ22 AR22:AT22 AQ16:AT16 AR17:AT18 AR19 AT19 AS20:AT21">
    <cfRule type="expression" dxfId="266" priority="3664" stopIfTrue="1">
      <formula>AND(ISNUMBER(AO15),AQ15=#REF!)</formula>
    </cfRule>
  </conditionalFormatting>
  <conditionalFormatting sqref="AW6:BI6">
    <cfRule type="expression" dxfId="265" priority="152" stopIfTrue="1">
      <formula>$J6=2</formula>
    </cfRule>
    <cfRule type="expression" dxfId="264" priority="153" stopIfTrue="1">
      <formula>$J6=5</formula>
    </cfRule>
    <cfRule type="expression" dxfId="263" priority="154" stopIfTrue="1">
      <formula>$J6=3</formula>
    </cfRule>
  </conditionalFormatting>
  <conditionalFormatting sqref="AW7:BI9">
    <cfRule type="expression" dxfId="262" priority="183" stopIfTrue="1">
      <formula>$J7=2</formula>
    </cfRule>
    <cfRule type="expression" dxfId="261" priority="184" stopIfTrue="1">
      <formula>$J7=5</formula>
    </cfRule>
    <cfRule type="expression" dxfId="260" priority="185" stopIfTrue="1">
      <formula>$J7=3</formula>
    </cfRule>
  </conditionalFormatting>
  <conditionalFormatting sqref="AX13:AX14">
    <cfRule type="expression" dxfId="259" priority="798" stopIfTrue="1">
      <formula>$J13=5</formula>
    </cfRule>
    <cfRule type="cellIs" dxfId="258" priority="801" stopIfTrue="1" operator="equal">
      <formula>""""""</formula>
    </cfRule>
    <cfRule type="expression" dxfId="257" priority="800" stopIfTrue="1">
      <formula>$J13=2</formula>
    </cfRule>
    <cfRule type="expression" dxfId="256" priority="799" stopIfTrue="1">
      <formula>$J13=3</formula>
    </cfRule>
  </conditionalFormatting>
  <conditionalFormatting sqref="AX20:AX22">
    <cfRule type="expression" dxfId="255" priority="3576" stopIfTrue="1">
      <formula>$M20=2</formula>
    </cfRule>
  </conditionalFormatting>
  <conditionalFormatting sqref="AY13:AY14 AR13:AR14">
    <cfRule type="expression" dxfId="254" priority="793" stopIfTrue="1">
      <formula>#REF!=2</formula>
    </cfRule>
  </conditionalFormatting>
  <conditionalFormatting sqref="AY13:AY14">
    <cfRule type="expression" dxfId="253" priority="786">
      <formula>#REF!="ungültig"</formula>
    </cfRule>
    <cfRule type="expression" dxfId="252" priority="787">
      <formula>$AN13=3</formula>
    </cfRule>
    <cfRule type="expression" dxfId="251" priority="788">
      <formula>$AN13=5</formula>
    </cfRule>
    <cfRule type="expression" dxfId="250" priority="789">
      <formula>$AN13=2</formula>
    </cfRule>
    <cfRule type="expression" dxfId="249" priority="790" stopIfTrue="1">
      <formula>$J13=2</formula>
    </cfRule>
    <cfRule type="expression" dxfId="248" priority="791" stopIfTrue="1">
      <formula>$J13=5</formula>
    </cfRule>
    <cfRule type="expression" dxfId="247" priority="792" stopIfTrue="1">
      <formula>$J13=3</formula>
    </cfRule>
    <cfRule type="expression" dxfId="246" priority="783" stopIfTrue="1">
      <formula>$AR13=3</formula>
    </cfRule>
    <cfRule type="expression" dxfId="245" priority="781" stopIfTrue="1">
      <formula>AND(ISNUMBER(AW13),AY13=#REF!)</formula>
    </cfRule>
    <cfRule type="expression" dxfId="244" priority="782" stopIfTrue="1">
      <formula>AND(ISNUMBER(AZ13),AY13=#REF!)</formula>
    </cfRule>
    <cfRule type="expression" dxfId="243" priority="784" stopIfTrue="1">
      <formula>$AR13=2</formula>
    </cfRule>
    <cfRule type="expression" dxfId="242" priority="785" stopIfTrue="1">
      <formula>$AR13=5</formula>
    </cfRule>
  </conditionalFormatting>
  <conditionalFormatting sqref="AY15:AY16 BA15:BA16 AZ15:AZ17 AR15:AT18 AQ15:AQ22 AQ16:AT18 AV16:BI22 AQ19:AR19 AT19 AS20:AT21 AQ22:AT22">
    <cfRule type="expression" dxfId="241" priority="3690" stopIfTrue="1">
      <formula>#REF!=5</formula>
    </cfRule>
    <cfRule type="expression" dxfId="240" priority="3691" stopIfTrue="1">
      <formula>#REF!=3</formula>
    </cfRule>
  </conditionalFormatting>
  <conditionalFormatting sqref="AY15:AY16 BA15:BA16 AZ15:AZ17 AR15:AT18 AQ16:AT18 AV16:BI22 AQ15:AQ22 AQ19:AR19 AT19 AS20:AT21 AQ22:AT22">
    <cfRule type="expression" dxfId="239" priority="3689" stopIfTrue="1">
      <formula>#REF!=2</formula>
    </cfRule>
  </conditionalFormatting>
  <conditionalFormatting sqref="AZ10:AZ12">
    <cfRule type="expression" dxfId="238" priority="60" stopIfTrue="1">
      <formula>$M10=2</formula>
    </cfRule>
    <cfRule type="expression" dxfId="237" priority="59" stopIfTrue="1">
      <formula>$M10=3</formula>
    </cfRule>
    <cfRule type="expression" dxfId="236" priority="58" stopIfTrue="1">
      <formula>$M10=5</formula>
    </cfRule>
    <cfRule type="expression" dxfId="235" priority="57" stopIfTrue="1">
      <formula>$M10=2</formula>
    </cfRule>
  </conditionalFormatting>
  <conditionalFormatting sqref="AZ15:AZ19 AQ15:AQ22 AQ16:AT16 AV16:BI22 AR17:AT18 AR19 AT19 AS20:AT21 AR22:AT22">
    <cfRule type="expression" dxfId="234" priority="3675" stopIfTrue="1">
      <formula>#REF!=3</formula>
    </cfRule>
    <cfRule type="expression" dxfId="233" priority="3673" stopIfTrue="1">
      <formula>#REF!=2</formula>
    </cfRule>
    <cfRule type="expression" dxfId="232" priority="3674" stopIfTrue="1">
      <formula>#REF!=5</formula>
    </cfRule>
  </conditionalFormatting>
  <conditionalFormatting sqref="AZ15:AZ22">
    <cfRule type="expression" dxfId="231" priority="3663" stopIfTrue="1">
      <formula>$M15=2</formula>
    </cfRule>
    <cfRule type="expression" dxfId="230" priority="3662" stopIfTrue="1">
      <formula>$M15=3</formula>
    </cfRule>
    <cfRule type="expression" dxfId="229" priority="3661" stopIfTrue="1">
      <formula>$M15=5</formula>
    </cfRule>
    <cfRule type="expression" dxfId="228" priority="3660" stopIfTrue="1">
      <formula>$M15=2</formula>
    </cfRule>
  </conditionalFormatting>
  <conditionalFormatting sqref="AZ23:AZ26">
    <cfRule type="expression" dxfId="227" priority="3455" stopIfTrue="1">
      <formula>$M23=2</formula>
    </cfRule>
    <cfRule type="expression" dxfId="226" priority="3453" stopIfTrue="1">
      <formula>$M23=5</formula>
    </cfRule>
    <cfRule type="expression" dxfId="225" priority="3452" stopIfTrue="1">
      <formula>$M23=2</formula>
    </cfRule>
    <cfRule type="expression" dxfId="224" priority="3454" stopIfTrue="1">
      <formula>$M23=3</formula>
    </cfRule>
  </conditionalFormatting>
  <conditionalFormatting sqref="AZ13:BI14">
    <cfRule type="expression" dxfId="223" priority="778" stopIfTrue="1">
      <formula>$J13=5</formula>
    </cfRule>
    <cfRule type="expression" dxfId="222" priority="777" stopIfTrue="1">
      <formula>$J13=2</formula>
    </cfRule>
    <cfRule type="expression" dxfId="221" priority="779" stopIfTrue="1">
      <formula>$J13=3</formula>
    </cfRule>
  </conditionalFormatting>
  <conditionalFormatting sqref="BD13:BF13 BH13:BI13">
    <cfRule type="expression" dxfId="220" priority="397" stopIfTrue="1">
      <formula>#REF!=5</formula>
    </cfRule>
    <cfRule type="cellIs" dxfId="219" priority="399" stopIfTrue="1" operator="equal">
      <formula>""""""</formula>
    </cfRule>
    <cfRule type="expression" dxfId="218" priority="398" stopIfTrue="1">
      <formula>#REF!=3</formula>
    </cfRule>
    <cfRule type="expression" dxfId="217" priority="390" stopIfTrue="1">
      <formula>$J13=5</formula>
    </cfRule>
    <cfRule type="expression" dxfId="216" priority="391" stopIfTrue="1">
      <formula>$J13=3</formula>
    </cfRule>
    <cfRule type="expression" dxfId="215" priority="389" stopIfTrue="1">
      <formula>$J13=2</formula>
    </cfRule>
    <cfRule type="expression" dxfId="214" priority="392" stopIfTrue="1">
      <formula>$J13=2</formula>
    </cfRule>
    <cfRule type="expression" dxfId="213" priority="394" stopIfTrue="1">
      <formula>$J13=3</formula>
    </cfRule>
    <cfRule type="expression" dxfId="212" priority="393" stopIfTrue="1">
      <formula>$J13=5</formula>
    </cfRule>
    <cfRule type="expression" dxfId="211" priority="396" stopIfTrue="1">
      <formula>#REF!=2</formula>
    </cfRule>
  </conditionalFormatting>
  <conditionalFormatting sqref="BD13:BF14 BH13:BI14">
    <cfRule type="expression" dxfId="210" priority="395" stopIfTrue="1">
      <formula>$J13=2</formula>
    </cfRule>
  </conditionalFormatting>
  <conditionalFormatting sqref="BD14:BF14 BH14:BI14">
    <cfRule type="expression" dxfId="209" priority="771" stopIfTrue="1">
      <formula>$J14=3</formula>
    </cfRule>
    <cfRule type="expression" dxfId="208" priority="770" stopIfTrue="1">
      <formula>$J14=5</formula>
    </cfRule>
    <cfRule type="expression" dxfId="207" priority="769" stopIfTrue="1">
      <formula>$J14=2</formula>
    </cfRule>
    <cfRule type="expression" dxfId="206" priority="768" stopIfTrue="1">
      <formula>$J14=3</formula>
    </cfRule>
    <cfRule type="expression" dxfId="205" priority="772" stopIfTrue="1">
      <formula>$J14=2</formula>
    </cfRule>
    <cfRule type="expression" dxfId="204" priority="774" stopIfTrue="1">
      <formula>#REF!=5</formula>
    </cfRule>
    <cfRule type="expression" dxfId="203" priority="773" stopIfTrue="1">
      <formula>#REF!=2</formula>
    </cfRule>
    <cfRule type="cellIs" dxfId="202" priority="776" stopIfTrue="1" operator="equal">
      <formula>""""""</formula>
    </cfRule>
    <cfRule type="expression" dxfId="201" priority="767" stopIfTrue="1">
      <formula>$J14=5</formula>
    </cfRule>
    <cfRule type="expression" dxfId="200" priority="775" stopIfTrue="1">
      <formula>#REF!=3</formula>
    </cfRule>
  </conditionalFormatting>
  <conditionalFormatting sqref="BD6:BI6">
    <cfRule type="expression" dxfId="199" priority="143" stopIfTrue="1">
      <formula>$J6=3</formula>
    </cfRule>
    <cfRule type="expression" dxfId="198" priority="142" stopIfTrue="1">
      <formula>$J6=5</formula>
    </cfRule>
    <cfRule type="expression" dxfId="197" priority="149" stopIfTrue="1">
      <formula>#REF!=5</formula>
    </cfRule>
    <cfRule type="cellIs" dxfId="196" priority="151" stopIfTrue="1" operator="equal">
      <formula>""""""</formula>
    </cfRule>
    <cfRule type="expression" dxfId="195" priority="150" stopIfTrue="1">
      <formula>#REF!=3</formula>
    </cfRule>
    <cfRule type="expression" dxfId="194" priority="148" stopIfTrue="1">
      <formula>#REF!=2</formula>
    </cfRule>
    <cfRule type="expression" dxfId="193" priority="147" stopIfTrue="1">
      <formula>$J6=2</formula>
    </cfRule>
    <cfRule type="expression" dxfId="192" priority="146" stopIfTrue="1">
      <formula>$J6=3</formula>
    </cfRule>
    <cfRule type="expression" dxfId="191" priority="145" stopIfTrue="1">
      <formula>$J6=5</formula>
    </cfRule>
    <cfRule type="expression" dxfId="190" priority="144" stopIfTrue="1">
      <formula>$J6=2</formula>
    </cfRule>
  </conditionalFormatting>
  <conditionalFormatting sqref="BD6:BI9">
    <cfRule type="expression" dxfId="189" priority="156" stopIfTrue="1">
      <formula>$J6=2</formula>
    </cfRule>
  </conditionalFormatting>
  <conditionalFormatting sqref="BD7:BI9">
    <cfRule type="expression" dxfId="188" priority="177" stopIfTrue="1">
      <formula>$J7=3</formula>
    </cfRule>
    <cfRule type="cellIs" dxfId="187" priority="182" stopIfTrue="1" operator="equal">
      <formula>""""""</formula>
    </cfRule>
    <cfRule type="expression" dxfId="186" priority="181" stopIfTrue="1">
      <formula>#REF!=3</formula>
    </cfRule>
    <cfRule type="expression" dxfId="185" priority="180" stopIfTrue="1">
      <formula>#REF!=5</formula>
    </cfRule>
    <cfRule type="expression" dxfId="184" priority="179" stopIfTrue="1">
      <formula>#REF!=2</formula>
    </cfRule>
    <cfRule type="expression" dxfId="183" priority="173" stopIfTrue="1">
      <formula>$J7=5</formula>
    </cfRule>
    <cfRule type="expression" dxfId="182" priority="178" stopIfTrue="1">
      <formula>$J7=2</formula>
    </cfRule>
    <cfRule type="expression" dxfId="181" priority="174" stopIfTrue="1">
      <formula>$J7=3</formula>
    </cfRule>
    <cfRule type="expression" dxfId="180" priority="175" stopIfTrue="1">
      <formula>$J7=2</formula>
    </cfRule>
    <cfRule type="expression" dxfId="179" priority="176" stopIfTrue="1">
      <formula>$J7=5</formula>
    </cfRule>
  </conditionalFormatting>
  <conditionalFormatting sqref="BD28:BI28">
    <cfRule type="expression" dxfId="178" priority="3420" stopIfTrue="1">
      <formula>#REF!=2</formula>
    </cfRule>
    <cfRule type="expression" dxfId="177" priority="3421" stopIfTrue="1">
      <formula>#REF!=5</formula>
    </cfRule>
    <cfRule type="expression" dxfId="176" priority="3422" stopIfTrue="1">
      <formula>#REF!=3</formula>
    </cfRule>
    <cfRule type="expression" dxfId="175" priority="3419" stopIfTrue="1">
      <formula>#REF!=3</formula>
    </cfRule>
    <cfRule type="cellIs" dxfId="174" priority="3423" stopIfTrue="1" operator="equal">
      <formula>""""""</formula>
    </cfRule>
    <cfRule type="expression" dxfId="173" priority="3411" stopIfTrue="1">
      <formula>$J28=5</formula>
    </cfRule>
    <cfRule type="expression" dxfId="172" priority="3410" stopIfTrue="1">
      <formula>$J28=2</formula>
    </cfRule>
    <cfRule type="expression" dxfId="171" priority="3413" stopIfTrue="1">
      <formula>$J28=2</formula>
    </cfRule>
    <cfRule type="expression" dxfId="170" priority="3412" stopIfTrue="1">
      <formula>$J28=3</formula>
    </cfRule>
    <cfRule type="expression" dxfId="169" priority="3414" stopIfTrue="1">
      <formula>$J28=5</formula>
    </cfRule>
    <cfRule type="expression" dxfId="168" priority="3415" stopIfTrue="1">
      <formula>$J28=3</formula>
    </cfRule>
    <cfRule type="expression" dxfId="167" priority="3416" stopIfTrue="1">
      <formula>$J28=2</formula>
    </cfRule>
    <cfRule type="expression" dxfId="166" priority="3417" stopIfTrue="1">
      <formula>#REF!=2</formula>
    </cfRule>
    <cfRule type="expression" dxfId="165" priority="3418" stopIfTrue="1">
      <formula>#REF!=5</formula>
    </cfRule>
  </conditionalFormatting>
  <conditionalFormatting sqref="BG13:BG14">
    <cfRule type="expression" dxfId="164" priority="806" stopIfTrue="1">
      <formula>#REF!=2</formula>
    </cfRule>
    <cfRule type="expression" dxfId="163" priority="802" stopIfTrue="1">
      <formula>$J13=2</formula>
    </cfRule>
    <cfRule type="expression" dxfId="162" priority="808" stopIfTrue="1">
      <formula>#REF!=3</formula>
    </cfRule>
    <cfRule type="expression" dxfId="161" priority="810" stopIfTrue="1">
      <formula>$J13=2</formula>
    </cfRule>
    <cfRule type="expression" dxfId="160" priority="803" stopIfTrue="1">
      <formula>$J13=5</formula>
    </cfRule>
    <cfRule type="expression" dxfId="159" priority="804" stopIfTrue="1">
      <formula>$J13=3</formula>
    </cfRule>
    <cfRule type="expression" dxfId="158" priority="805" stopIfTrue="1">
      <formula>$J13=2</formula>
    </cfRule>
    <cfRule type="expression" dxfId="157" priority="811" stopIfTrue="1">
      <formula>$J13=5</formula>
    </cfRule>
    <cfRule type="expression" dxfId="156" priority="812" stopIfTrue="1">
      <formula>$J13=3</formula>
    </cfRule>
    <cfRule type="expression" dxfId="155" priority="807" stopIfTrue="1">
      <formula>#REF!=5</formula>
    </cfRule>
    <cfRule type="cellIs" dxfId="154" priority="809" stopIfTrue="1" operator="equal">
      <formula>""""""</formula>
    </cfRule>
  </conditionalFormatting>
  <conditionalFormatting sqref="BH10:BI11">
    <cfRule type="expression" dxfId="153" priority="50" stopIfTrue="1">
      <formula>#REF!=2</formula>
    </cfRule>
    <cfRule type="expression" dxfId="152" priority="49" stopIfTrue="1">
      <formula>$M10=2</formula>
    </cfRule>
    <cfRule type="expression" dxfId="151" priority="55" stopIfTrue="1">
      <formula>#REF!=3</formula>
    </cfRule>
    <cfRule type="expression" dxfId="150" priority="54" stopIfTrue="1">
      <formula>#REF!=5</formula>
    </cfRule>
    <cfRule type="expression" dxfId="149" priority="53" stopIfTrue="1">
      <formula>#REF!=2</formula>
    </cfRule>
    <cfRule type="expression" dxfId="148" priority="52" stopIfTrue="1">
      <formula>#REF!=3</formula>
    </cfRule>
    <cfRule type="expression" dxfId="147" priority="51" stopIfTrue="1">
      <formula>#REF!=5</formula>
    </cfRule>
  </conditionalFormatting>
  <conditionalFormatting sqref="BH15:BI16">
    <cfRule type="expression" dxfId="146" priority="3647" stopIfTrue="1">
      <formula>#REF!=2</formula>
    </cfRule>
    <cfRule type="expression" dxfId="145" priority="3651" stopIfTrue="1">
      <formula>#REF!=5</formula>
    </cfRule>
    <cfRule type="expression" dxfId="144" priority="3650" stopIfTrue="1">
      <formula>#REF!=2</formula>
    </cfRule>
    <cfRule type="expression" dxfId="143" priority="3649" stopIfTrue="1">
      <formula>#REF!=3</formula>
    </cfRule>
    <cfRule type="expression" dxfId="142" priority="3648" stopIfTrue="1">
      <formula>#REF!=5</formula>
    </cfRule>
    <cfRule type="expression" dxfId="141" priority="3646" stopIfTrue="1">
      <formula>$M15=2</formula>
    </cfRule>
    <cfRule type="expression" dxfId="140" priority="3652" stopIfTrue="1">
      <formula>#REF!=3</formula>
    </cfRule>
  </conditionalFormatting>
  <conditionalFormatting sqref="BH18:BI19">
    <cfRule type="expression" dxfId="139" priority="3590" stopIfTrue="1">
      <formula>#REF!=3</formula>
    </cfRule>
    <cfRule type="expression" dxfId="138" priority="3591" stopIfTrue="1">
      <formula>#REF!=2</formula>
    </cfRule>
    <cfRule type="expression" dxfId="137" priority="3589" stopIfTrue="1">
      <formula>#REF!=5</formula>
    </cfRule>
    <cfRule type="expression" dxfId="136" priority="3592" stopIfTrue="1">
      <formula>#REF!=5</formula>
    </cfRule>
    <cfRule type="expression" dxfId="135" priority="3593" stopIfTrue="1">
      <formula>#REF!=3</formula>
    </cfRule>
    <cfRule type="expression" dxfId="134" priority="3587" stopIfTrue="1">
      <formula>$M18=2</formula>
    </cfRule>
    <cfRule type="expression" dxfId="133" priority="3588" stopIfTrue="1">
      <formula>#REF!=2</formula>
    </cfRule>
  </conditionalFormatting>
  <conditionalFormatting sqref="BJ6">
    <cfRule type="expression" dxfId="132" priority="357">
      <formula>BM6="Spez.doppelt"</formula>
    </cfRule>
    <cfRule type="expression" dxfId="131" priority="381" stopIfTrue="1">
      <formula>LEFT($Y6,4)="neue"</formula>
    </cfRule>
    <cfRule type="expression" dxfId="130" priority="380" stopIfTrue="1">
      <formula>LEFT($Y6,7)="neuer C"</formula>
    </cfRule>
    <cfRule type="expression" dxfId="129" priority="356" stopIfTrue="1">
      <formula>$AM10="Nr.vergeben"</formula>
    </cfRule>
    <cfRule type="expression" dxfId="128" priority="355">
      <formula>"0+$V$31=Sverweis(V$31;'eingetrag. Codes Rel.2014-09-23'!$D$5:$X$1601;1;falsch)"</formula>
    </cfRule>
  </conditionalFormatting>
  <conditionalFormatting sqref="BJ6:BJ9">
    <cfRule type="expression" dxfId="127" priority="384" stopIfTrue="1">
      <formula>LEFT($Y6,7)="neuer C"</formula>
    </cfRule>
    <cfRule type="expression" dxfId="126" priority="383" stopIfTrue="1">
      <formula>AND(MID($Y6,7,4)="Code",VALUE(RIGHT($Y6,6))=$V6)</formula>
    </cfRule>
    <cfRule type="expression" dxfId="125" priority="382">
      <formula>BM6="Spez.doppelt"</formula>
    </cfRule>
    <cfRule type="expression" dxfId="124" priority="354">
      <formula>BR6=FALSE</formula>
    </cfRule>
    <cfRule type="expression" dxfId="123" priority="385" stopIfTrue="1">
      <formula>LEFT($Y6,4)="neue"</formula>
    </cfRule>
  </conditionalFormatting>
  <conditionalFormatting sqref="BJ7">
    <cfRule type="expression" dxfId="122" priority="8648">
      <formula>BM7="Spez.doppelt"</formula>
    </cfRule>
    <cfRule type="expression" dxfId="121" priority="8647" stopIfTrue="1">
      <formula>#REF!="Nr.vergeben"</formula>
    </cfRule>
    <cfRule type="expression" dxfId="120" priority="8649" stopIfTrue="1">
      <formula>LEFT($Y7,7)="neuer C"</formula>
    </cfRule>
    <cfRule type="expression" dxfId="119" priority="8650" stopIfTrue="1">
      <formula>LEFT($Y7,4)="neue"</formula>
    </cfRule>
  </conditionalFormatting>
  <conditionalFormatting sqref="BJ8">
    <cfRule type="expression" dxfId="118" priority="210">
      <formula>"0+$V$31=Sverweis(V$31;'eingetrag. Codes Rel.2014-09-23'!$D$5:$X$1601;1;falsch)"</formula>
    </cfRule>
    <cfRule type="expression" dxfId="117" priority="211" stopIfTrue="1">
      <formula>$AM12="Nr.vergeben"</formula>
    </cfRule>
    <cfRule type="expression" dxfId="116" priority="212">
      <formula>BM8="Spez.doppelt"</formula>
    </cfRule>
    <cfRule type="expression" dxfId="115" priority="213" stopIfTrue="1">
      <formula>LEFT($Y8,7)="neuer C"</formula>
    </cfRule>
    <cfRule type="expression" dxfId="114" priority="214" stopIfTrue="1">
      <formula>LEFT($Y8,4)="neue"</formula>
    </cfRule>
  </conditionalFormatting>
  <conditionalFormatting sqref="BJ9">
    <cfRule type="expression" dxfId="113" priority="218" stopIfTrue="1">
      <formula>LEFT($Y9,4)="neue"</formula>
    </cfRule>
    <cfRule type="expression" dxfId="112" priority="217" stopIfTrue="1">
      <formula>LEFT($Y9,7)="neuer C"</formula>
    </cfRule>
    <cfRule type="expression" dxfId="111" priority="215" stopIfTrue="1">
      <formula>#REF!="Nr.vergeben"</formula>
    </cfRule>
    <cfRule type="expression" dxfId="110" priority="216">
      <formula>BM9="Spez.doppelt"</formula>
    </cfRule>
  </conditionalFormatting>
  <conditionalFormatting sqref="BJ10:BJ23">
    <cfRule type="expression" dxfId="109" priority="1954" stopIfTrue="1">
      <formula>LEFT($Y10,7)="neuer C"</formula>
    </cfRule>
    <cfRule type="expression" dxfId="108" priority="1952" stopIfTrue="1">
      <formula>AND(MID($Y10,7,4)="Code",VALUE(RIGHT($Y10,6))&lt;&gt;$V10)</formula>
    </cfRule>
    <cfRule type="expression" dxfId="107" priority="1955" stopIfTrue="1">
      <formula>LEFT($Y10,4)="neue"</formula>
    </cfRule>
  </conditionalFormatting>
  <conditionalFormatting sqref="BJ10:BJ134">
    <cfRule type="expression" dxfId="106" priority="1953">
      <formula>BM10="Spez.doppelt"</formula>
    </cfRule>
  </conditionalFormatting>
  <conditionalFormatting sqref="BJ24:BJ134 Y135:Y188 AQ31:BI71 B6:B134 Y6">
    <cfRule type="expression" dxfId="105" priority="5455" stopIfTrue="1">
      <formula>$M6=5</formula>
    </cfRule>
  </conditionalFormatting>
  <conditionalFormatting sqref="BJ24:BJ134 Y135:Y188">
    <cfRule type="expression" dxfId="104" priority="5454" stopIfTrue="1">
      <formula>$M24=2</formula>
    </cfRule>
  </conditionalFormatting>
  <conditionalFormatting sqref="BJ24:BJ134">
    <cfRule type="expression" dxfId="103" priority="5451" stopIfTrue="1">
      <formula>AND(MID($AD24,7,4)="Code",VALUE(RIGHT($AD24,6))&lt;&gt;$Y24)</formula>
    </cfRule>
    <cfRule type="expression" dxfId="102" priority="5449">
      <formula>BM24="Spez.doppelt"</formula>
    </cfRule>
    <cfRule type="expression" dxfId="101" priority="3083" stopIfTrue="1">
      <formula>LEFT($Y24,4)="neue"</formula>
    </cfRule>
    <cfRule type="expression" dxfId="100" priority="3082" stopIfTrue="1">
      <formula>LEFT($Y24,7)="neuer C"</formula>
    </cfRule>
    <cfRule type="expression" dxfId="99" priority="2941" stopIfTrue="1">
      <formula>AND(MID($Y24,7,4)="Code",VALUE(RIGHT($Y24,6))&lt;&gt;$V24)</formula>
    </cfRule>
    <cfRule type="expression" dxfId="98" priority="2942" stopIfTrue="1">
      <formula>LEFT($Y24,7)="neuer C"</formula>
    </cfRule>
    <cfRule type="expression" dxfId="97" priority="3081" stopIfTrue="1">
      <formula>AND(MID($Y24,7,4)="Code",VALUE(RIGHT($Y24,6))&lt;&gt;$V24)</formula>
    </cfRule>
    <cfRule type="expression" dxfId="96" priority="3080">
      <formula>BM24="Spez.doppelt"</formula>
    </cfRule>
    <cfRule type="expression" dxfId="95" priority="2950" stopIfTrue="1">
      <formula>$M24=3</formula>
    </cfRule>
    <cfRule type="expression" dxfId="94" priority="2949" stopIfTrue="1">
      <formula>$M24=5</formula>
    </cfRule>
    <cfRule type="expression" dxfId="93" priority="2948" stopIfTrue="1">
      <formula>$M24=2</formula>
    </cfRule>
    <cfRule type="expression" dxfId="92" priority="2943" stopIfTrue="1">
      <formula>LEFT($Y24,4)="neue"</formula>
    </cfRule>
    <cfRule type="expression" dxfId="91" priority="5453" stopIfTrue="1">
      <formula>LEFT($AD24,4)="neue"</formula>
    </cfRule>
    <cfRule type="expression" dxfId="90" priority="5452" stopIfTrue="1">
      <formula>LEFT($AD24,7)="neuer C"</formula>
    </cfRule>
  </conditionalFormatting>
  <conditionalFormatting sqref="BK6:BK14 AP13:AW14">
    <cfRule type="expression" dxfId="89" priority="137" stopIfTrue="1">
      <formula>$J6=5</formula>
    </cfRule>
    <cfRule type="expression" dxfId="88" priority="138" stopIfTrue="1">
      <formula>$J6=3</formula>
    </cfRule>
  </conditionalFormatting>
  <conditionalFormatting sqref="BK13">
    <cfRule type="expression" dxfId="87" priority="861" stopIfTrue="1">
      <formula>AND(ISNUMBER(BL14),BK13=#REF!)</formula>
    </cfRule>
  </conditionalFormatting>
  <conditionalFormatting sqref="BK13:BK14">
    <cfRule type="expression" dxfId="86" priority="862" stopIfTrue="1">
      <formula>AND(ISNUMBER(#REF!),BK13=#REF!)</formula>
    </cfRule>
  </conditionalFormatting>
  <hyperlinks>
    <hyperlink ref="Y4" r:id="rId2" xr:uid="{00000000-0004-0000-0300-000000000000}"/>
    <hyperlink ref="L2" r:id="rId3" display="Konservierung" xr:uid="{00000000-0004-0000-0300-000001000000}"/>
    <hyperlink ref="K2:K4" r:id="rId4" display="Lagerungstemperatur" xr:uid="{00000000-0004-0000-0300-000002000000}"/>
    <hyperlink ref="F2" r:id="rId5" display="Prod-Grp" xr:uid="{00000000-0004-0000-0300-000003000000}"/>
    <hyperlink ref="S2" r:id="rId6" display="Bestrahlung" xr:uid="{00000000-0004-0000-0300-000004000000}"/>
    <hyperlink ref="V2" r:id="rId7" display="Quarantäne" xr:uid="{00000000-0004-0000-0300-000005000000}"/>
    <hyperlink ref="T2" r:id="rId8" display="Gewaschen" xr:uid="{00000000-0004-0000-0300-000006000000}"/>
    <hyperlink ref="P2" r:id="rId9" display="Eins. Trf/n.Trf/Frak/Lokal/Zellk." xr:uid="{00000000-0004-0000-0300-000007000000}"/>
    <hyperlink ref="N2" r:id="rId10" display="Sp-verf. VB Aph sonst" xr:uid="{00000000-0004-0000-0300-000008000000}"/>
    <hyperlink ref="M2" r:id="rId11" display="SpArt allo/ger/auto" xr:uid="{00000000-0004-0000-0300-000009000000}"/>
    <hyperlink ref="K2" r:id="rId12" display="Lagerungstemperatur" xr:uid="{00000000-0004-0000-0300-00000A000000}"/>
    <hyperlink ref="I2" r:id="rId13" display="System (offen/geschlossen)" xr:uid="{00000000-0004-0000-0300-00000B000000}"/>
    <hyperlink ref="G2" r:id="rId14" display="Antikoagulanz" xr:uid="{00000000-0004-0000-0300-00000C000000}"/>
    <hyperlink ref="U2" r:id="rId15" display="Produkte: nur Leuko und Pl" xr:uid="{00000000-0004-0000-0300-00000D000000}"/>
    <hyperlink ref="R2" r:id="rId16" display="Modif geteilt gepoolt rekonst." xr:uid="{00000000-0004-0000-0300-00000E000000}"/>
    <hyperlink ref="Q2" r:id="rId17" display="Leuko-deplet" xr:uid="{00000000-0004-0000-0300-00000F000000}"/>
    <hyperlink ref="O2" r:id="rId18" xr:uid="{00000000-0004-0000-0300-000010000000}"/>
    <hyperlink ref="J2" r:id="rId19" display="Volumen-klasse" xr:uid="{00000000-0004-0000-0300-000011000000}"/>
    <hyperlink ref="H2" r:id="rId20" display="Additivlösung" xr:uid="{00000000-0004-0000-0300-000012000000}"/>
    <hyperlink ref="W2" r:id="rId21" display="Gewebeprod." xr:uid="{00000000-0004-0000-0300-000013000000}"/>
  </hyperlinks>
  <pageMargins left="0.23622047244094491" right="0.23622047244094491" top="0.74803149606299213" bottom="0.74803149606299213" header="0.31496062992125984" footer="0.31496062992125984"/>
  <pageSetup paperSize="9" scale="90" pageOrder="overThenDown" orientation="landscape" r:id="rId22"/>
  <headerFooter alignWithMargins="0">
    <oddHeader>&amp;CProd.Code Request</oddHeader>
    <oddFooter xml:space="preserve">&amp;L&amp;F / &amp;A&amp;RPage &amp;P / &amp;N </oddFooter>
  </headerFooter>
  <drawing r:id="rId23"/>
  <legacyDrawing r:id="rId24"/>
  <mc:AlternateContent xmlns:mc="http://schemas.openxmlformats.org/markup-compatibility/2006">
    <mc:Choice Requires="x14">
      <controls>
        <mc:AlternateContent xmlns:mc="http://schemas.openxmlformats.org/markup-compatibility/2006">
          <mc:Choice Requires="x14">
            <control shapeId="18510" r:id="rId25" name="Button 78">
              <controlPr defaultSize="0" print="0" autoFill="0" autoPict="0" macro="[0]!Makro2" altText="Z3_x000a_">
                <anchor moveWithCells="1" sizeWithCells="1">
                  <from>
                    <xdr:col>1</xdr:col>
                    <xdr:colOff>328613</xdr:colOff>
                    <xdr:row>139</xdr:row>
                    <xdr:rowOff>66675</xdr:rowOff>
                  </from>
                  <to>
                    <xdr:col>1</xdr:col>
                    <xdr:colOff>419100</xdr:colOff>
                    <xdr:row>141</xdr:row>
                    <xdr:rowOff>114300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XFD75"/>
  <sheetViews>
    <sheetView topLeftCell="A65" zoomScale="145" zoomScaleNormal="145" workbookViewId="0">
      <selection activeCell="A70" sqref="A70"/>
    </sheetView>
  </sheetViews>
  <sheetFormatPr baseColWidth="10" defaultColWidth="11.46484375" defaultRowHeight="12.75" x14ac:dyDescent="0.35"/>
  <cols>
    <col min="1" max="1" width="142.86328125" customWidth="1"/>
    <col min="2" max="2" width="26.53125" customWidth="1"/>
  </cols>
  <sheetData>
    <row r="1" spans="1:5" ht="27" customHeight="1" x14ac:dyDescent="0.4">
      <c r="A1" s="201" t="str">
        <f>"Stand 25.06.2017 - Release: "&amp; DAY('Entry form'!B3)&amp;"."&amp;MONTH('Entry form'!B3)&amp;"."&amp;YEAR('Entry form'!B3)</f>
        <v>Stand 25.06.2017 - Release: 14.7.2026</v>
      </c>
      <c r="B1" s="12" t="s">
        <v>231</v>
      </c>
      <c r="C1" s="201"/>
      <c r="D1" s="201"/>
      <c r="E1" s="201"/>
    </row>
    <row r="2" spans="1:5" s="202" customFormat="1" ht="280.25" customHeight="1" x14ac:dyDescent="0.35">
      <c r="A2" s="247" t="s">
        <v>321</v>
      </c>
      <c r="B2" s="104"/>
    </row>
    <row r="3" spans="1:5" s="150" customFormat="1" ht="26.45" customHeight="1" x14ac:dyDescent="0.35">
      <c r="A3" s="248" t="s">
        <v>233</v>
      </c>
    </row>
    <row r="4" spans="1:5" s="210" customFormat="1" ht="7.25" customHeight="1" x14ac:dyDescent="0.35">
      <c r="A4" s="209" t="s">
        <v>329</v>
      </c>
    </row>
    <row r="5" spans="1:5" x14ac:dyDescent="0.35">
      <c r="A5" s="267" t="s">
        <v>284</v>
      </c>
    </row>
    <row r="6" spans="1:5" ht="13.7" customHeight="1" x14ac:dyDescent="0.35">
      <c r="A6" s="253" t="s">
        <v>288</v>
      </c>
    </row>
    <row r="7" spans="1:5" ht="13.7" customHeight="1" x14ac:dyDescent="0.35">
      <c r="A7" s="97" t="s">
        <v>292</v>
      </c>
    </row>
    <row r="8" spans="1:5" x14ac:dyDescent="0.35">
      <c r="A8" t="s">
        <v>326</v>
      </c>
    </row>
    <row r="9" spans="1:5" ht="18.600000000000001" customHeight="1" x14ac:dyDescent="0.35">
      <c r="A9" s="253" t="s">
        <v>330</v>
      </c>
    </row>
    <row r="10" spans="1:5" x14ac:dyDescent="0.35">
      <c r="A10" s="97" t="s">
        <v>335</v>
      </c>
    </row>
    <row r="11" spans="1:5" x14ac:dyDescent="0.35">
      <c r="A11" s="97" t="s">
        <v>336</v>
      </c>
    </row>
    <row r="12" spans="1:5" x14ac:dyDescent="0.35">
      <c r="A12" s="97" t="s">
        <v>337</v>
      </c>
    </row>
    <row r="13" spans="1:5" ht="25.5" x14ac:dyDescent="0.35">
      <c r="A13" s="355" t="s">
        <v>810</v>
      </c>
    </row>
    <row r="14" spans="1:5" x14ac:dyDescent="0.35">
      <c r="A14" s="355" t="s">
        <v>835</v>
      </c>
    </row>
    <row r="15" spans="1:5" x14ac:dyDescent="0.35">
      <c r="A15" s="97" t="s">
        <v>836</v>
      </c>
    </row>
    <row r="16" spans="1:5" x14ac:dyDescent="0.35">
      <c r="A16" s="97" t="s">
        <v>986</v>
      </c>
    </row>
    <row r="17" spans="1:1" x14ac:dyDescent="0.35">
      <c r="A17" s="97" t="s">
        <v>1005</v>
      </c>
    </row>
    <row r="18" spans="1:1" x14ac:dyDescent="0.35">
      <c r="A18" s="97" t="s">
        <v>1009</v>
      </c>
    </row>
    <row r="19" spans="1:1" x14ac:dyDescent="0.35">
      <c r="A19" s="97" t="s">
        <v>1028</v>
      </c>
    </row>
    <row r="20" spans="1:1" x14ac:dyDescent="0.35">
      <c r="A20" s="97" t="s">
        <v>1034</v>
      </c>
    </row>
    <row r="21" spans="1:1" x14ac:dyDescent="0.35">
      <c r="A21" s="97" t="s">
        <v>1033</v>
      </c>
    </row>
    <row r="22" spans="1:1" x14ac:dyDescent="0.35">
      <c r="A22" s="97" t="s">
        <v>1035</v>
      </c>
    </row>
    <row r="23" spans="1:1" x14ac:dyDescent="0.35">
      <c r="A23" s="97" t="s">
        <v>1057</v>
      </c>
    </row>
    <row r="24" spans="1:1" ht="25.5" x14ac:dyDescent="0.35">
      <c r="A24" s="355" t="s">
        <v>1059</v>
      </c>
    </row>
    <row r="25" spans="1:1" x14ac:dyDescent="0.35">
      <c r="A25" s="97" t="s">
        <v>1065</v>
      </c>
    </row>
    <row r="26" spans="1:1" x14ac:dyDescent="0.35">
      <c r="A26" s="97" t="s">
        <v>1079</v>
      </c>
    </row>
    <row r="27" spans="1:1" x14ac:dyDescent="0.35">
      <c r="A27" s="97" t="s">
        <v>1083</v>
      </c>
    </row>
    <row r="28" spans="1:1" x14ac:dyDescent="0.35">
      <c r="A28" s="97" t="s">
        <v>1116</v>
      </c>
    </row>
    <row r="29" spans="1:1" x14ac:dyDescent="0.35">
      <c r="A29" s="97" t="s">
        <v>1119</v>
      </c>
    </row>
    <row r="30" spans="1:1" x14ac:dyDescent="0.35">
      <c r="A30" s="97" t="s">
        <v>1126</v>
      </c>
    </row>
    <row r="31" spans="1:1" x14ac:dyDescent="0.35">
      <c r="A31" s="97" t="s">
        <v>1129</v>
      </c>
    </row>
    <row r="32" spans="1:1" x14ac:dyDescent="0.35">
      <c r="A32" s="97" t="s">
        <v>1130</v>
      </c>
    </row>
    <row r="33" spans="1:16384" x14ac:dyDescent="0.35">
      <c r="A33" s="97" t="s">
        <v>1132</v>
      </c>
    </row>
    <row r="34" spans="1:16384" x14ac:dyDescent="0.35">
      <c r="A34" s="97" t="s">
        <v>1134</v>
      </c>
    </row>
    <row r="35" spans="1:16384" x14ac:dyDescent="0.35">
      <c r="A35" s="97" t="s">
        <v>1135</v>
      </c>
    </row>
    <row r="36" spans="1:16384" x14ac:dyDescent="0.35">
      <c r="A36" s="97" t="s">
        <v>1136</v>
      </c>
    </row>
    <row r="37" spans="1:16384" x14ac:dyDescent="0.35">
      <c r="A37" s="97" t="s">
        <v>1137</v>
      </c>
    </row>
    <row r="38" spans="1:16384" s="97" customFormat="1" x14ac:dyDescent="0.35">
      <c r="A38" s="97" t="s">
        <v>1138</v>
      </c>
      <c r="Q38" s="97" t="s">
        <v>1136</v>
      </c>
      <c r="R38" s="97" t="s">
        <v>1136</v>
      </c>
      <c r="S38" s="97" t="s">
        <v>1136</v>
      </c>
      <c r="T38" s="97" t="s">
        <v>1136</v>
      </c>
      <c r="U38" s="97" t="s">
        <v>1136</v>
      </c>
      <c r="V38" s="97" t="s">
        <v>1136</v>
      </c>
      <c r="W38" s="97" t="s">
        <v>1136</v>
      </c>
      <c r="X38" s="97" t="s">
        <v>1136</v>
      </c>
      <c r="Y38" s="97" t="s">
        <v>1136</v>
      </c>
      <c r="Z38" s="97" t="s">
        <v>1136</v>
      </c>
      <c r="AA38" s="97" t="s">
        <v>1136</v>
      </c>
      <c r="AB38" s="97" t="s">
        <v>1136</v>
      </c>
      <c r="AC38" s="97" t="s">
        <v>1136</v>
      </c>
      <c r="AD38" s="97" t="s">
        <v>1136</v>
      </c>
      <c r="AE38" s="97" t="s">
        <v>1136</v>
      </c>
      <c r="AF38" s="97" t="s">
        <v>1136</v>
      </c>
      <c r="AG38" s="97" t="s">
        <v>1136</v>
      </c>
      <c r="AH38" s="97" t="s">
        <v>1136</v>
      </c>
      <c r="AI38" s="97" t="s">
        <v>1136</v>
      </c>
      <c r="AJ38" s="97" t="s">
        <v>1136</v>
      </c>
      <c r="AK38" s="97" t="s">
        <v>1136</v>
      </c>
      <c r="AL38" s="97" t="s">
        <v>1136</v>
      </c>
      <c r="AM38" s="97" t="s">
        <v>1136</v>
      </c>
      <c r="AN38" s="97" t="s">
        <v>1136</v>
      </c>
      <c r="AO38" s="97" t="s">
        <v>1136</v>
      </c>
      <c r="AP38" s="97" t="s">
        <v>1136</v>
      </c>
      <c r="AQ38" s="97" t="s">
        <v>1136</v>
      </c>
      <c r="AR38" s="97" t="s">
        <v>1136</v>
      </c>
      <c r="AS38" s="97" t="s">
        <v>1136</v>
      </c>
      <c r="AT38" s="97" t="s">
        <v>1136</v>
      </c>
      <c r="AU38" s="97" t="s">
        <v>1136</v>
      </c>
      <c r="AV38" s="97" t="s">
        <v>1136</v>
      </c>
      <c r="AW38" s="97" t="s">
        <v>1136</v>
      </c>
      <c r="AX38" s="97" t="s">
        <v>1136</v>
      </c>
      <c r="AY38" s="97" t="s">
        <v>1136</v>
      </c>
      <c r="AZ38" s="97" t="s">
        <v>1136</v>
      </c>
      <c r="BA38" s="97" t="s">
        <v>1136</v>
      </c>
      <c r="BB38" s="97" t="s">
        <v>1136</v>
      </c>
      <c r="BC38" s="97" t="s">
        <v>1136</v>
      </c>
      <c r="BD38" s="97" t="s">
        <v>1136</v>
      </c>
      <c r="BE38" s="97" t="s">
        <v>1136</v>
      </c>
      <c r="BF38" s="97" t="s">
        <v>1136</v>
      </c>
      <c r="BG38" s="97" t="s">
        <v>1136</v>
      </c>
      <c r="BH38" s="97" t="s">
        <v>1136</v>
      </c>
      <c r="BI38" s="97" t="s">
        <v>1136</v>
      </c>
      <c r="BJ38" s="97" t="s">
        <v>1136</v>
      </c>
      <c r="BK38" s="97" t="s">
        <v>1136</v>
      </c>
      <c r="BL38" s="97" t="s">
        <v>1136</v>
      </c>
      <c r="BM38" s="97" t="s">
        <v>1136</v>
      </c>
      <c r="BN38" s="97" t="s">
        <v>1136</v>
      </c>
      <c r="BO38" s="97" t="s">
        <v>1136</v>
      </c>
      <c r="BP38" s="97" t="s">
        <v>1136</v>
      </c>
      <c r="BQ38" s="97" t="s">
        <v>1136</v>
      </c>
      <c r="BR38" s="97" t="s">
        <v>1136</v>
      </c>
      <c r="BS38" s="97" t="s">
        <v>1136</v>
      </c>
      <c r="BT38" s="97" t="s">
        <v>1136</v>
      </c>
      <c r="BU38" s="97" t="s">
        <v>1136</v>
      </c>
      <c r="BV38" s="97" t="s">
        <v>1136</v>
      </c>
      <c r="BW38" s="97" t="s">
        <v>1136</v>
      </c>
      <c r="BX38" s="97" t="s">
        <v>1136</v>
      </c>
      <c r="BY38" s="97" t="s">
        <v>1136</v>
      </c>
      <c r="BZ38" s="97" t="s">
        <v>1136</v>
      </c>
      <c r="CA38" s="97" t="s">
        <v>1136</v>
      </c>
      <c r="CB38" s="97" t="s">
        <v>1136</v>
      </c>
      <c r="CC38" s="97" t="s">
        <v>1136</v>
      </c>
      <c r="CD38" s="97" t="s">
        <v>1136</v>
      </c>
      <c r="CE38" s="97" t="s">
        <v>1136</v>
      </c>
      <c r="CF38" s="97" t="s">
        <v>1136</v>
      </c>
      <c r="CG38" s="97" t="s">
        <v>1136</v>
      </c>
      <c r="CH38" s="97" t="s">
        <v>1136</v>
      </c>
      <c r="CI38" s="97" t="s">
        <v>1136</v>
      </c>
      <c r="CJ38" s="97" t="s">
        <v>1136</v>
      </c>
      <c r="CK38" s="97" t="s">
        <v>1136</v>
      </c>
      <c r="CL38" s="97" t="s">
        <v>1136</v>
      </c>
      <c r="CM38" s="97" t="s">
        <v>1136</v>
      </c>
      <c r="CN38" s="97" t="s">
        <v>1136</v>
      </c>
      <c r="CO38" s="97" t="s">
        <v>1136</v>
      </c>
      <c r="CP38" s="97" t="s">
        <v>1136</v>
      </c>
      <c r="CQ38" s="97" t="s">
        <v>1136</v>
      </c>
      <c r="CR38" s="97" t="s">
        <v>1136</v>
      </c>
      <c r="CS38" s="97" t="s">
        <v>1136</v>
      </c>
      <c r="CT38" s="97" t="s">
        <v>1136</v>
      </c>
      <c r="CU38" s="97" t="s">
        <v>1136</v>
      </c>
      <c r="CV38" s="97" t="s">
        <v>1136</v>
      </c>
      <c r="CW38" s="97" t="s">
        <v>1136</v>
      </c>
      <c r="CX38" s="97" t="s">
        <v>1136</v>
      </c>
      <c r="CY38" s="97" t="s">
        <v>1136</v>
      </c>
      <c r="CZ38" s="97" t="s">
        <v>1136</v>
      </c>
      <c r="DA38" s="97" t="s">
        <v>1136</v>
      </c>
      <c r="DB38" s="97" t="s">
        <v>1136</v>
      </c>
      <c r="DC38" s="97" t="s">
        <v>1136</v>
      </c>
      <c r="DD38" s="97" t="s">
        <v>1136</v>
      </c>
      <c r="DE38" s="97" t="s">
        <v>1136</v>
      </c>
      <c r="DF38" s="97" t="s">
        <v>1136</v>
      </c>
      <c r="DG38" s="97" t="s">
        <v>1136</v>
      </c>
      <c r="DH38" s="97" t="s">
        <v>1136</v>
      </c>
      <c r="DI38" s="97" t="s">
        <v>1136</v>
      </c>
      <c r="DJ38" s="97" t="s">
        <v>1136</v>
      </c>
      <c r="DK38" s="97" t="s">
        <v>1136</v>
      </c>
      <c r="DL38" s="97" t="s">
        <v>1136</v>
      </c>
      <c r="DM38" s="97" t="s">
        <v>1136</v>
      </c>
      <c r="DN38" s="97" t="s">
        <v>1136</v>
      </c>
      <c r="DO38" s="97" t="s">
        <v>1136</v>
      </c>
      <c r="DP38" s="97" t="s">
        <v>1136</v>
      </c>
      <c r="DQ38" s="97" t="s">
        <v>1136</v>
      </c>
      <c r="DR38" s="97" t="s">
        <v>1136</v>
      </c>
      <c r="DS38" s="97" t="s">
        <v>1136</v>
      </c>
      <c r="DT38" s="97" t="s">
        <v>1136</v>
      </c>
      <c r="DU38" s="97" t="s">
        <v>1136</v>
      </c>
      <c r="DV38" s="97" t="s">
        <v>1136</v>
      </c>
      <c r="DW38" s="97" t="s">
        <v>1136</v>
      </c>
      <c r="DX38" s="97" t="s">
        <v>1136</v>
      </c>
      <c r="DY38" s="97" t="s">
        <v>1136</v>
      </c>
      <c r="DZ38" s="97" t="s">
        <v>1136</v>
      </c>
      <c r="EA38" s="97" t="s">
        <v>1136</v>
      </c>
      <c r="EB38" s="97" t="s">
        <v>1136</v>
      </c>
      <c r="EC38" s="97" t="s">
        <v>1136</v>
      </c>
      <c r="ED38" s="97" t="s">
        <v>1136</v>
      </c>
      <c r="EE38" s="97" t="s">
        <v>1136</v>
      </c>
      <c r="EF38" s="97" t="s">
        <v>1136</v>
      </c>
      <c r="EG38" s="97" t="s">
        <v>1136</v>
      </c>
      <c r="EH38" s="97" t="s">
        <v>1136</v>
      </c>
      <c r="EI38" s="97" t="s">
        <v>1136</v>
      </c>
      <c r="EJ38" s="97" t="s">
        <v>1136</v>
      </c>
      <c r="EK38" s="97" t="s">
        <v>1136</v>
      </c>
      <c r="EL38" s="97" t="s">
        <v>1136</v>
      </c>
      <c r="EM38" s="97" t="s">
        <v>1136</v>
      </c>
      <c r="EN38" s="97" t="s">
        <v>1136</v>
      </c>
      <c r="EO38" s="97" t="s">
        <v>1136</v>
      </c>
      <c r="EP38" s="97" t="s">
        <v>1136</v>
      </c>
      <c r="EQ38" s="97" t="s">
        <v>1136</v>
      </c>
      <c r="ER38" s="97" t="s">
        <v>1136</v>
      </c>
      <c r="ES38" s="97" t="s">
        <v>1136</v>
      </c>
      <c r="ET38" s="97" t="s">
        <v>1136</v>
      </c>
      <c r="EU38" s="97" t="s">
        <v>1136</v>
      </c>
      <c r="EV38" s="97" t="s">
        <v>1136</v>
      </c>
      <c r="EW38" s="97" t="s">
        <v>1136</v>
      </c>
      <c r="EX38" s="97" t="s">
        <v>1136</v>
      </c>
      <c r="EY38" s="97" t="s">
        <v>1136</v>
      </c>
      <c r="EZ38" s="97" t="s">
        <v>1136</v>
      </c>
      <c r="FA38" s="97" t="s">
        <v>1136</v>
      </c>
      <c r="FB38" s="97" t="s">
        <v>1136</v>
      </c>
      <c r="FC38" s="97" t="s">
        <v>1136</v>
      </c>
      <c r="FD38" s="97" t="s">
        <v>1136</v>
      </c>
      <c r="FE38" s="97" t="s">
        <v>1136</v>
      </c>
      <c r="FF38" s="97" t="s">
        <v>1136</v>
      </c>
      <c r="FG38" s="97" t="s">
        <v>1136</v>
      </c>
      <c r="FH38" s="97" t="s">
        <v>1136</v>
      </c>
      <c r="FI38" s="97" t="s">
        <v>1136</v>
      </c>
      <c r="FJ38" s="97" t="s">
        <v>1136</v>
      </c>
      <c r="FK38" s="97" t="s">
        <v>1136</v>
      </c>
      <c r="FL38" s="97" t="s">
        <v>1136</v>
      </c>
      <c r="FM38" s="97" t="s">
        <v>1136</v>
      </c>
      <c r="FN38" s="97" t="s">
        <v>1136</v>
      </c>
      <c r="FO38" s="97" t="s">
        <v>1136</v>
      </c>
      <c r="FP38" s="97" t="s">
        <v>1136</v>
      </c>
      <c r="FQ38" s="97" t="s">
        <v>1136</v>
      </c>
      <c r="FR38" s="97" t="s">
        <v>1136</v>
      </c>
      <c r="FS38" s="97" t="s">
        <v>1136</v>
      </c>
      <c r="FT38" s="97" t="s">
        <v>1136</v>
      </c>
      <c r="FU38" s="97" t="s">
        <v>1136</v>
      </c>
      <c r="FV38" s="97" t="s">
        <v>1136</v>
      </c>
      <c r="FW38" s="97" t="s">
        <v>1136</v>
      </c>
      <c r="FX38" s="97" t="s">
        <v>1136</v>
      </c>
      <c r="FY38" s="97" t="s">
        <v>1136</v>
      </c>
      <c r="FZ38" s="97" t="s">
        <v>1136</v>
      </c>
      <c r="GA38" s="97" t="s">
        <v>1136</v>
      </c>
      <c r="GB38" s="97" t="s">
        <v>1136</v>
      </c>
      <c r="GC38" s="97" t="s">
        <v>1136</v>
      </c>
      <c r="GD38" s="97" t="s">
        <v>1136</v>
      </c>
      <c r="GE38" s="97" t="s">
        <v>1136</v>
      </c>
      <c r="GF38" s="97" t="s">
        <v>1136</v>
      </c>
      <c r="GG38" s="97" t="s">
        <v>1136</v>
      </c>
      <c r="GH38" s="97" t="s">
        <v>1136</v>
      </c>
      <c r="GI38" s="97" t="s">
        <v>1136</v>
      </c>
      <c r="GJ38" s="97" t="s">
        <v>1136</v>
      </c>
      <c r="GK38" s="97" t="s">
        <v>1136</v>
      </c>
      <c r="GL38" s="97" t="s">
        <v>1136</v>
      </c>
      <c r="GM38" s="97" t="s">
        <v>1136</v>
      </c>
      <c r="GN38" s="97" t="s">
        <v>1136</v>
      </c>
      <c r="GO38" s="97" t="s">
        <v>1136</v>
      </c>
      <c r="GP38" s="97" t="s">
        <v>1136</v>
      </c>
      <c r="GQ38" s="97" t="s">
        <v>1136</v>
      </c>
      <c r="GR38" s="97" t="s">
        <v>1136</v>
      </c>
      <c r="GS38" s="97" t="s">
        <v>1136</v>
      </c>
      <c r="GT38" s="97" t="s">
        <v>1136</v>
      </c>
      <c r="GU38" s="97" t="s">
        <v>1136</v>
      </c>
      <c r="GV38" s="97" t="s">
        <v>1136</v>
      </c>
      <c r="GW38" s="97" t="s">
        <v>1136</v>
      </c>
      <c r="GX38" s="97" t="s">
        <v>1136</v>
      </c>
      <c r="GY38" s="97" t="s">
        <v>1136</v>
      </c>
      <c r="GZ38" s="97" t="s">
        <v>1136</v>
      </c>
      <c r="HA38" s="97" t="s">
        <v>1136</v>
      </c>
      <c r="HB38" s="97" t="s">
        <v>1136</v>
      </c>
      <c r="HC38" s="97" t="s">
        <v>1136</v>
      </c>
      <c r="HD38" s="97" t="s">
        <v>1136</v>
      </c>
      <c r="HE38" s="97" t="s">
        <v>1136</v>
      </c>
      <c r="HF38" s="97" t="s">
        <v>1136</v>
      </c>
      <c r="HG38" s="97" t="s">
        <v>1136</v>
      </c>
      <c r="HH38" s="97" t="s">
        <v>1136</v>
      </c>
      <c r="HI38" s="97" t="s">
        <v>1136</v>
      </c>
      <c r="HJ38" s="97" t="s">
        <v>1136</v>
      </c>
      <c r="HK38" s="97" t="s">
        <v>1136</v>
      </c>
      <c r="HL38" s="97" t="s">
        <v>1136</v>
      </c>
      <c r="HM38" s="97" t="s">
        <v>1136</v>
      </c>
      <c r="HN38" s="97" t="s">
        <v>1136</v>
      </c>
      <c r="HO38" s="97" t="s">
        <v>1136</v>
      </c>
      <c r="HP38" s="97" t="s">
        <v>1136</v>
      </c>
      <c r="HQ38" s="97" t="s">
        <v>1136</v>
      </c>
      <c r="HR38" s="97" t="s">
        <v>1136</v>
      </c>
      <c r="HS38" s="97" t="s">
        <v>1136</v>
      </c>
      <c r="HT38" s="97" t="s">
        <v>1136</v>
      </c>
      <c r="HU38" s="97" t="s">
        <v>1136</v>
      </c>
      <c r="HV38" s="97" t="s">
        <v>1136</v>
      </c>
      <c r="HW38" s="97" t="s">
        <v>1136</v>
      </c>
      <c r="HX38" s="97" t="s">
        <v>1136</v>
      </c>
      <c r="HY38" s="97" t="s">
        <v>1136</v>
      </c>
      <c r="HZ38" s="97" t="s">
        <v>1136</v>
      </c>
      <c r="IA38" s="97" t="s">
        <v>1136</v>
      </c>
      <c r="IB38" s="97" t="s">
        <v>1136</v>
      </c>
      <c r="IC38" s="97" t="s">
        <v>1136</v>
      </c>
      <c r="ID38" s="97" t="s">
        <v>1136</v>
      </c>
      <c r="IE38" s="97" t="s">
        <v>1136</v>
      </c>
      <c r="IF38" s="97" t="s">
        <v>1136</v>
      </c>
      <c r="IG38" s="97" t="s">
        <v>1136</v>
      </c>
      <c r="IH38" s="97" t="s">
        <v>1136</v>
      </c>
      <c r="II38" s="97" t="s">
        <v>1136</v>
      </c>
      <c r="IJ38" s="97" t="s">
        <v>1136</v>
      </c>
      <c r="IK38" s="97" t="s">
        <v>1136</v>
      </c>
      <c r="IL38" s="97" t="s">
        <v>1136</v>
      </c>
      <c r="IM38" s="97" t="s">
        <v>1136</v>
      </c>
      <c r="IN38" s="97" t="s">
        <v>1136</v>
      </c>
      <c r="IO38" s="97" t="s">
        <v>1136</v>
      </c>
      <c r="IP38" s="97" t="s">
        <v>1136</v>
      </c>
      <c r="IQ38" s="97" t="s">
        <v>1136</v>
      </c>
      <c r="IR38" s="97" t="s">
        <v>1136</v>
      </c>
      <c r="IS38" s="97" t="s">
        <v>1136</v>
      </c>
      <c r="IT38" s="97" t="s">
        <v>1136</v>
      </c>
      <c r="IU38" s="97" t="s">
        <v>1136</v>
      </c>
      <c r="IV38" s="97" t="s">
        <v>1136</v>
      </c>
      <c r="IW38" s="97" t="s">
        <v>1136</v>
      </c>
      <c r="IX38" s="97" t="s">
        <v>1136</v>
      </c>
      <c r="IY38" s="97" t="s">
        <v>1136</v>
      </c>
      <c r="IZ38" s="97" t="s">
        <v>1136</v>
      </c>
      <c r="JA38" s="97" t="s">
        <v>1136</v>
      </c>
      <c r="JB38" s="97" t="s">
        <v>1136</v>
      </c>
      <c r="JC38" s="97" t="s">
        <v>1136</v>
      </c>
      <c r="JD38" s="97" t="s">
        <v>1136</v>
      </c>
      <c r="JE38" s="97" t="s">
        <v>1136</v>
      </c>
      <c r="JF38" s="97" t="s">
        <v>1136</v>
      </c>
      <c r="JG38" s="97" t="s">
        <v>1136</v>
      </c>
      <c r="JH38" s="97" t="s">
        <v>1136</v>
      </c>
      <c r="JI38" s="97" t="s">
        <v>1136</v>
      </c>
      <c r="JJ38" s="97" t="s">
        <v>1136</v>
      </c>
      <c r="JK38" s="97" t="s">
        <v>1136</v>
      </c>
      <c r="JL38" s="97" t="s">
        <v>1136</v>
      </c>
      <c r="JM38" s="97" t="s">
        <v>1136</v>
      </c>
      <c r="JN38" s="97" t="s">
        <v>1136</v>
      </c>
      <c r="JO38" s="97" t="s">
        <v>1136</v>
      </c>
      <c r="JP38" s="97" t="s">
        <v>1136</v>
      </c>
      <c r="JQ38" s="97" t="s">
        <v>1136</v>
      </c>
      <c r="JR38" s="97" t="s">
        <v>1136</v>
      </c>
      <c r="JS38" s="97" t="s">
        <v>1136</v>
      </c>
      <c r="JT38" s="97" t="s">
        <v>1136</v>
      </c>
      <c r="JU38" s="97" t="s">
        <v>1136</v>
      </c>
      <c r="JV38" s="97" t="s">
        <v>1136</v>
      </c>
      <c r="JW38" s="97" t="s">
        <v>1136</v>
      </c>
      <c r="JX38" s="97" t="s">
        <v>1136</v>
      </c>
      <c r="JY38" s="97" t="s">
        <v>1136</v>
      </c>
      <c r="JZ38" s="97" t="s">
        <v>1136</v>
      </c>
      <c r="KA38" s="97" t="s">
        <v>1136</v>
      </c>
      <c r="KB38" s="97" t="s">
        <v>1136</v>
      </c>
      <c r="KC38" s="97" t="s">
        <v>1136</v>
      </c>
      <c r="KD38" s="97" t="s">
        <v>1136</v>
      </c>
      <c r="KE38" s="97" t="s">
        <v>1136</v>
      </c>
      <c r="KF38" s="97" t="s">
        <v>1136</v>
      </c>
      <c r="KG38" s="97" t="s">
        <v>1136</v>
      </c>
      <c r="KH38" s="97" t="s">
        <v>1136</v>
      </c>
      <c r="KI38" s="97" t="s">
        <v>1136</v>
      </c>
      <c r="KJ38" s="97" t="s">
        <v>1136</v>
      </c>
      <c r="KK38" s="97" t="s">
        <v>1136</v>
      </c>
      <c r="KL38" s="97" t="s">
        <v>1136</v>
      </c>
      <c r="KM38" s="97" t="s">
        <v>1136</v>
      </c>
      <c r="KN38" s="97" t="s">
        <v>1136</v>
      </c>
      <c r="KO38" s="97" t="s">
        <v>1136</v>
      </c>
      <c r="KP38" s="97" t="s">
        <v>1136</v>
      </c>
      <c r="KQ38" s="97" t="s">
        <v>1136</v>
      </c>
      <c r="KR38" s="97" t="s">
        <v>1136</v>
      </c>
      <c r="KS38" s="97" t="s">
        <v>1136</v>
      </c>
      <c r="KT38" s="97" t="s">
        <v>1136</v>
      </c>
      <c r="KU38" s="97" t="s">
        <v>1136</v>
      </c>
      <c r="KV38" s="97" t="s">
        <v>1136</v>
      </c>
      <c r="KW38" s="97" t="s">
        <v>1136</v>
      </c>
      <c r="KX38" s="97" t="s">
        <v>1136</v>
      </c>
      <c r="KY38" s="97" t="s">
        <v>1136</v>
      </c>
      <c r="KZ38" s="97" t="s">
        <v>1136</v>
      </c>
      <c r="LA38" s="97" t="s">
        <v>1136</v>
      </c>
      <c r="LB38" s="97" t="s">
        <v>1136</v>
      </c>
      <c r="LC38" s="97" t="s">
        <v>1136</v>
      </c>
      <c r="LD38" s="97" t="s">
        <v>1136</v>
      </c>
      <c r="LE38" s="97" t="s">
        <v>1136</v>
      </c>
      <c r="LF38" s="97" t="s">
        <v>1136</v>
      </c>
      <c r="LG38" s="97" t="s">
        <v>1136</v>
      </c>
      <c r="LH38" s="97" t="s">
        <v>1136</v>
      </c>
      <c r="LI38" s="97" t="s">
        <v>1136</v>
      </c>
      <c r="LJ38" s="97" t="s">
        <v>1136</v>
      </c>
      <c r="LK38" s="97" t="s">
        <v>1136</v>
      </c>
      <c r="LL38" s="97" t="s">
        <v>1136</v>
      </c>
      <c r="LM38" s="97" t="s">
        <v>1136</v>
      </c>
      <c r="LN38" s="97" t="s">
        <v>1136</v>
      </c>
      <c r="LO38" s="97" t="s">
        <v>1136</v>
      </c>
      <c r="LP38" s="97" t="s">
        <v>1136</v>
      </c>
      <c r="LQ38" s="97" t="s">
        <v>1136</v>
      </c>
      <c r="LR38" s="97" t="s">
        <v>1136</v>
      </c>
      <c r="LS38" s="97" t="s">
        <v>1136</v>
      </c>
      <c r="LT38" s="97" t="s">
        <v>1136</v>
      </c>
      <c r="LU38" s="97" t="s">
        <v>1136</v>
      </c>
      <c r="LV38" s="97" t="s">
        <v>1136</v>
      </c>
      <c r="LW38" s="97" t="s">
        <v>1136</v>
      </c>
      <c r="LX38" s="97" t="s">
        <v>1136</v>
      </c>
      <c r="LY38" s="97" t="s">
        <v>1136</v>
      </c>
      <c r="LZ38" s="97" t="s">
        <v>1136</v>
      </c>
      <c r="MA38" s="97" t="s">
        <v>1136</v>
      </c>
      <c r="MB38" s="97" t="s">
        <v>1136</v>
      </c>
      <c r="MC38" s="97" t="s">
        <v>1136</v>
      </c>
      <c r="MD38" s="97" t="s">
        <v>1136</v>
      </c>
      <c r="ME38" s="97" t="s">
        <v>1136</v>
      </c>
      <c r="MF38" s="97" t="s">
        <v>1136</v>
      </c>
      <c r="MG38" s="97" t="s">
        <v>1136</v>
      </c>
      <c r="MH38" s="97" t="s">
        <v>1136</v>
      </c>
      <c r="MI38" s="97" t="s">
        <v>1136</v>
      </c>
      <c r="MJ38" s="97" t="s">
        <v>1136</v>
      </c>
      <c r="MK38" s="97" t="s">
        <v>1136</v>
      </c>
      <c r="ML38" s="97" t="s">
        <v>1136</v>
      </c>
      <c r="MM38" s="97" t="s">
        <v>1136</v>
      </c>
      <c r="MN38" s="97" t="s">
        <v>1136</v>
      </c>
      <c r="MO38" s="97" t="s">
        <v>1136</v>
      </c>
      <c r="MP38" s="97" t="s">
        <v>1136</v>
      </c>
      <c r="MQ38" s="97" t="s">
        <v>1136</v>
      </c>
      <c r="MR38" s="97" t="s">
        <v>1136</v>
      </c>
      <c r="MS38" s="97" t="s">
        <v>1136</v>
      </c>
      <c r="MT38" s="97" t="s">
        <v>1136</v>
      </c>
      <c r="MU38" s="97" t="s">
        <v>1136</v>
      </c>
      <c r="MV38" s="97" t="s">
        <v>1136</v>
      </c>
      <c r="MW38" s="97" t="s">
        <v>1136</v>
      </c>
      <c r="MX38" s="97" t="s">
        <v>1136</v>
      </c>
      <c r="MY38" s="97" t="s">
        <v>1136</v>
      </c>
      <c r="MZ38" s="97" t="s">
        <v>1136</v>
      </c>
      <c r="NA38" s="97" t="s">
        <v>1136</v>
      </c>
      <c r="NB38" s="97" t="s">
        <v>1136</v>
      </c>
      <c r="NC38" s="97" t="s">
        <v>1136</v>
      </c>
      <c r="ND38" s="97" t="s">
        <v>1136</v>
      </c>
      <c r="NE38" s="97" t="s">
        <v>1136</v>
      </c>
      <c r="NF38" s="97" t="s">
        <v>1136</v>
      </c>
      <c r="NG38" s="97" t="s">
        <v>1136</v>
      </c>
      <c r="NH38" s="97" t="s">
        <v>1136</v>
      </c>
      <c r="NI38" s="97" t="s">
        <v>1136</v>
      </c>
      <c r="NJ38" s="97" t="s">
        <v>1136</v>
      </c>
      <c r="NK38" s="97" t="s">
        <v>1136</v>
      </c>
      <c r="NL38" s="97" t="s">
        <v>1136</v>
      </c>
      <c r="NM38" s="97" t="s">
        <v>1136</v>
      </c>
      <c r="NN38" s="97" t="s">
        <v>1136</v>
      </c>
      <c r="NO38" s="97" t="s">
        <v>1136</v>
      </c>
      <c r="NP38" s="97" t="s">
        <v>1136</v>
      </c>
      <c r="NQ38" s="97" t="s">
        <v>1136</v>
      </c>
      <c r="NR38" s="97" t="s">
        <v>1136</v>
      </c>
      <c r="NS38" s="97" t="s">
        <v>1136</v>
      </c>
      <c r="NT38" s="97" t="s">
        <v>1136</v>
      </c>
      <c r="NU38" s="97" t="s">
        <v>1136</v>
      </c>
      <c r="NV38" s="97" t="s">
        <v>1136</v>
      </c>
      <c r="NW38" s="97" t="s">
        <v>1136</v>
      </c>
      <c r="NX38" s="97" t="s">
        <v>1136</v>
      </c>
      <c r="NY38" s="97" t="s">
        <v>1136</v>
      </c>
      <c r="NZ38" s="97" t="s">
        <v>1136</v>
      </c>
      <c r="OA38" s="97" t="s">
        <v>1136</v>
      </c>
      <c r="OB38" s="97" t="s">
        <v>1136</v>
      </c>
      <c r="OC38" s="97" t="s">
        <v>1136</v>
      </c>
      <c r="OD38" s="97" t="s">
        <v>1136</v>
      </c>
      <c r="OE38" s="97" t="s">
        <v>1136</v>
      </c>
      <c r="OF38" s="97" t="s">
        <v>1136</v>
      </c>
      <c r="OG38" s="97" t="s">
        <v>1136</v>
      </c>
      <c r="OH38" s="97" t="s">
        <v>1136</v>
      </c>
      <c r="OI38" s="97" t="s">
        <v>1136</v>
      </c>
      <c r="OJ38" s="97" t="s">
        <v>1136</v>
      </c>
      <c r="OK38" s="97" t="s">
        <v>1136</v>
      </c>
      <c r="OL38" s="97" t="s">
        <v>1136</v>
      </c>
      <c r="OM38" s="97" t="s">
        <v>1136</v>
      </c>
      <c r="ON38" s="97" t="s">
        <v>1136</v>
      </c>
      <c r="OO38" s="97" t="s">
        <v>1136</v>
      </c>
      <c r="OP38" s="97" t="s">
        <v>1136</v>
      </c>
      <c r="OQ38" s="97" t="s">
        <v>1136</v>
      </c>
      <c r="OR38" s="97" t="s">
        <v>1136</v>
      </c>
      <c r="OS38" s="97" t="s">
        <v>1136</v>
      </c>
      <c r="OT38" s="97" t="s">
        <v>1136</v>
      </c>
      <c r="OU38" s="97" t="s">
        <v>1136</v>
      </c>
      <c r="OV38" s="97" t="s">
        <v>1136</v>
      </c>
      <c r="OW38" s="97" t="s">
        <v>1136</v>
      </c>
      <c r="OX38" s="97" t="s">
        <v>1136</v>
      </c>
      <c r="OY38" s="97" t="s">
        <v>1136</v>
      </c>
      <c r="OZ38" s="97" t="s">
        <v>1136</v>
      </c>
      <c r="PA38" s="97" t="s">
        <v>1136</v>
      </c>
      <c r="PB38" s="97" t="s">
        <v>1136</v>
      </c>
      <c r="PC38" s="97" t="s">
        <v>1136</v>
      </c>
      <c r="PD38" s="97" t="s">
        <v>1136</v>
      </c>
      <c r="PE38" s="97" t="s">
        <v>1136</v>
      </c>
      <c r="PF38" s="97" t="s">
        <v>1136</v>
      </c>
      <c r="PG38" s="97" t="s">
        <v>1136</v>
      </c>
      <c r="PH38" s="97" t="s">
        <v>1136</v>
      </c>
      <c r="PI38" s="97" t="s">
        <v>1136</v>
      </c>
      <c r="PJ38" s="97" t="s">
        <v>1136</v>
      </c>
      <c r="PK38" s="97" t="s">
        <v>1136</v>
      </c>
      <c r="PL38" s="97" t="s">
        <v>1136</v>
      </c>
      <c r="PM38" s="97" t="s">
        <v>1136</v>
      </c>
      <c r="PN38" s="97" t="s">
        <v>1136</v>
      </c>
      <c r="PO38" s="97" t="s">
        <v>1136</v>
      </c>
      <c r="PP38" s="97" t="s">
        <v>1136</v>
      </c>
      <c r="PQ38" s="97" t="s">
        <v>1136</v>
      </c>
      <c r="PR38" s="97" t="s">
        <v>1136</v>
      </c>
      <c r="PS38" s="97" t="s">
        <v>1136</v>
      </c>
      <c r="PT38" s="97" t="s">
        <v>1136</v>
      </c>
      <c r="PU38" s="97" t="s">
        <v>1136</v>
      </c>
      <c r="PV38" s="97" t="s">
        <v>1136</v>
      </c>
      <c r="PW38" s="97" t="s">
        <v>1136</v>
      </c>
      <c r="PX38" s="97" t="s">
        <v>1136</v>
      </c>
      <c r="PY38" s="97" t="s">
        <v>1136</v>
      </c>
      <c r="PZ38" s="97" t="s">
        <v>1136</v>
      </c>
      <c r="QA38" s="97" t="s">
        <v>1136</v>
      </c>
      <c r="QB38" s="97" t="s">
        <v>1136</v>
      </c>
      <c r="QC38" s="97" t="s">
        <v>1136</v>
      </c>
      <c r="QD38" s="97" t="s">
        <v>1136</v>
      </c>
      <c r="QE38" s="97" t="s">
        <v>1136</v>
      </c>
      <c r="QF38" s="97" t="s">
        <v>1136</v>
      </c>
      <c r="QG38" s="97" t="s">
        <v>1136</v>
      </c>
      <c r="QH38" s="97" t="s">
        <v>1136</v>
      </c>
      <c r="QI38" s="97" t="s">
        <v>1136</v>
      </c>
      <c r="QJ38" s="97" t="s">
        <v>1136</v>
      </c>
      <c r="QK38" s="97" t="s">
        <v>1136</v>
      </c>
      <c r="QL38" s="97" t="s">
        <v>1136</v>
      </c>
      <c r="QM38" s="97" t="s">
        <v>1136</v>
      </c>
      <c r="QN38" s="97" t="s">
        <v>1136</v>
      </c>
      <c r="QO38" s="97" t="s">
        <v>1136</v>
      </c>
      <c r="QP38" s="97" t="s">
        <v>1136</v>
      </c>
      <c r="QQ38" s="97" t="s">
        <v>1136</v>
      </c>
      <c r="QR38" s="97" t="s">
        <v>1136</v>
      </c>
      <c r="QS38" s="97" t="s">
        <v>1136</v>
      </c>
      <c r="QT38" s="97" t="s">
        <v>1136</v>
      </c>
      <c r="QU38" s="97" t="s">
        <v>1136</v>
      </c>
      <c r="QV38" s="97" t="s">
        <v>1136</v>
      </c>
      <c r="QW38" s="97" t="s">
        <v>1136</v>
      </c>
      <c r="QX38" s="97" t="s">
        <v>1136</v>
      </c>
      <c r="QY38" s="97" t="s">
        <v>1136</v>
      </c>
      <c r="QZ38" s="97" t="s">
        <v>1136</v>
      </c>
      <c r="RA38" s="97" t="s">
        <v>1136</v>
      </c>
      <c r="RB38" s="97" t="s">
        <v>1136</v>
      </c>
      <c r="RC38" s="97" t="s">
        <v>1136</v>
      </c>
      <c r="RD38" s="97" t="s">
        <v>1136</v>
      </c>
      <c r="RE38" s="97" t="s">
        <v>1136</v>
      </c>
      <c r="RF38" s="97" t="s">
        <v>1136</v>
      </c>
      <c r="RG38" s="97" t="s">
        <v>1136</v>
      </c>
      <c r="RH38" s="97" t="s">
        <v>1136</v>
      </c>
      <c r="RI38" s="97" t="s">
        <v>1136</v>
      </c>
      <c r="RJ38" s="97" t="s">
        <v>1136</v>
      </c>
      <c r="RK38" s="97" t="s">
        <v>1136</v>
      </c>
      <c r="RL38" s="97" t="s">
        <v>1136</v>
      </c>
      <c r="RM38" s="97" t="s">
        <v>1136</v>
      </c>
      <c r="RN38" s="97" t="s">
        <v>1136</v>
      </c>
      <c r="RO38" s="97" t="s">
        <v>1136</v>
      </c>
      <c r="RP38" s="97" t="s">
        <v>1136</v>
      </c>
      <c r="RQ38" s="97" t="s">
        <v>1136</v>
      </c>
      <c r="RR38" s="97" t="s">
        <v>1136</v>
      </c>
      <c r="RS38" s="97" t="s">
        <v>1136</v>
      </c>
      <c r="RT38" s="97" t="s">
        <v>1136</v>
      </c>
      <c r="RU38" s="97" t="s">
        <v>1136</v>
      </c>
      <c r="RV38" s="97" t="s">
        <v>1136</v>
      </c>
      <c r="RW38" s="97" t="s">
        <v>1136</v>
      </c>
      <c r="RX38" s="97" t="s">
        <v>1136</v>
      </c>
      <c r="RY38" s="97" t="s">
        <v>1136</v>
      </c>
      <c r="RZ38" s="97" t="s">
        <v>1136</v>
      </c>
      <c r="SA38" s="97" t="s">
        <v>1136</v>
      </c>
      <c r="SB38" s="97" t="s">
        <v>1136</v>
      </c>
      <c r="SC38" s="97" t="s">
        <v>1136</v>
      </c>
      <c r="SD38" s="97" t="s">
        <v>1136</v>
      </c>
      <c r="SE38" s="97" t="s">
        <v>1136</v>
      </c>
      <c r="SF38" s="97" t="s">
        <v>1136</v>
      </c>
      <c r="SG38" s="97" t="s">
        <v>1136</v>
      </c>
      <c r="SH38" s="97" t="s">
        <v>1136</v>
      </c>
      <c r="SI38" s="97" t="s">
        <v>1136</v>
      </c>
      <c r="SJ38" s="97" t="s">
        <v>1136</v>
      </c>
      <c r="SK38" s="97" t="s">
        <v>1136</v>
      </c>
      <c r="SL38" s="97" t="s">
        <v>1136</v>
      </c>
      <c r="SM38" s="97" t="s">
        <v>1136</v>
      </c>
      <c r="SN38" s="97" t="s">
        <v>1136</v>
      </c>
      <c r="SO38" s="97" t="s">
        <v>1136</v>
      </c>
      <c r="SP38" s="97" t="s">
        <v>1136</v>
      </c>
      <c r="SQ38" s="97" t="s">
        <v>1136</v>
      </c>
      <c r="SR38" s="97" t="s">
        <v>1136</v>
      </c>
      <c r="SS38" s="97" t="s">
        <v>1136</v>
      </c>
      <c r="ST38" s="97" t="s">
        <v>1136</v>
      </c>
      <c r="SU38" s="97" t="s">
        <v>1136</v>
      </c>
      <c r="SV38" s="97" t="s">
        <v>1136</v>
      </c>
      <c r="SW38" s="97" t="s">
        <v>1136</v>
      </c>
      <c r="SX38" s="97" t="s">
        <v>1136</v>
      </c>
      <c r="SY38" s="97" t="s">
        <v>1136</v>
      </c>
      <c r="SZ38" s="97" t="s">
        <v>1136</v>
      </c>
      <c r="TA38" s="97" t="s">
        <v>1136</v>
      </c>
      <c r="TB38" s="97" t="s">
        <v>1136</v>
      </c>
      <c r="TC38" s="97" t="s">
        <v>1136</v>
      </c>
      <c r="TD38" s="97" t="s">
        <v>1136</v>
      </c>
      <c r="TE38" s="97" t="s">
        <v>1136</v>
      </c>
      <c r="TF38" s="97" t="s">
        <v>1136</v>
      </c>
      <c r="TG38" s="97" t="s">
        <v>1136</v>
      </c>
      <c r="TH38" s="97" t="s">
        <v>1136</v>
      </c>
      <c r="TI38" s="97" t="s">
        <v>1136</v>
      </c>
      <c r="TJ38" s="97" t="s">
        <v>1136</v>
      </c>
      <c r="TK38" s="97" t="s">
        <v>1136</v>
      </c>
      <c r="TL38" s="97" t="s">
        <v>1136</v>
      </c>
      <c r="TM38" s="97" t="s">
        <v>1136</v>
      </c>
      <c r="TN38" s="97" t="s">
        <v>1136</v>
      </c>
      <c r="TO38" s="97" t="s">
        <v>1136</v>
      </c>
      <c r="TP38" s="97" t="s">
        <v>1136</v>
      </c>
      <c r="TQ38" s="97" t="s">
        <v>1136</v>
      </c>
      <c r="TR38" s="97" t="s">
        <v>1136</v>
      </c>
      <c r="TS38" s="97" t="s">
        <v>1136</v>
      </c>
      <c r="TT38" s="97" t="s">
        <v>1136</v>
      </c>
      <c r="TU38" s="97" t="s">
        <v>1136</v>
      </c>
      <c r="TV38" s="97" t="s">
        <v>1136</v>
      </c>
      <c r="TW38" s="97" t="s">
        <v>1136</v>
      </c>
      <c r="TX38" s="97" t="s">
        <v>1136</v>
      </c>
      <c r="TY38" s="97" t="s">
        <v>1136</v>
      </c>
      <c r="TZ38" s="97" t="s">
        <v>1136</v>
      </c>
      <c r="UA38" s="97" t="s">
        <v>1136</v>
      </c>
      <c r="UB38" s="97" t="s">
        <v>1136</v>
      </c>
      <c r="UC38" s="97" t="s">
        <v>1136</v>
      </c>
      <c r="UD38" s="97" t="s">
        <v>1136</v>
      </c>
      <c r="UE38" s="97" t="s">
        <v>1136</v>
      </c>
      <c r="UF38" s="97" t="s">
        <v>1136</v>
      </c>
      <c r="UG38" s="97" t="s">
        <v>1136</v>
      </c>
      <c r="UH38" s="97" t="s">
        <v>1136</v>
      </c>
      <c r="UI38" s="97" t="s">
        <v>1136</v>
      </c>
      <c r="UJ38" s="97" t="s">
        <v>1136</v>
      </c>
      <c r="UK38" s="97" t="s">
        <v>1136</v>
      </c>
      <c r="UL38" s="97" t="s">
        <v>1136</v>
      </c>
      <c r="UM38" s="97" t="s">
        <v>1136</v>
      </c>
      <c r="UN38" s="97" t="s">
        <v>1136</v>
      </c>
      <c r="UO38" s="97" t="s">
        <v>1136</v>
      </c>
      <c r="UP38" s="97" t="s">
        <v>1136</v>
      </c>
      <c r="UQ38" s="97" t="s">
        <v>1136</v>
      </c>
      <c r="UR38" s="97" t="s">
        <v>1136</v>
      </c>
      <c r="US38" s="97" t="s">
        <v>1136</v>
      </c>
      <c r="UT38" s="97" t="s">
        <v>1136</v>
      </c>
      <c r="UU38" s="97" t="s">
        <v>1136</v>
      </c>
      <c r="UV38" s="97" t="s">
        <v>1136</v>
      </c>
      <c r="UW38" s="97" t="s">
        <v>1136</v>
      </c>
      <c r="UX38" s="97" t="s">
        <v>1136</v>
      </c>
      <c r="UY38" s="97" t="s">
        <v>1136</v>
      </c>
      <c r="UZ38" s="97" t="s">
        <v>1136</v>
      </c>
      <c r="VA38" s="97" t="s">
        <v>1136</v>
      </c>
      <c r="VB38" s="97" t="s">
        <v>1136</v>
      </c>
      <c r="VC38" s="97" t="s">
        <v>1136</v>
      </c>
      <c r="VD38" s="97" t="s">
        <v>1136</v>
      </c>
      <c r="VE38" s="97" t="s">
        <v>1136</v>
      </c>
      <c r="VF38" s="97" t="s">
        <v>1136</v>
      </c>
      <c r="VG38" s="97" t="s">
        <v>1136</v>
      </c>
      <c r="VH38" s="97" t="s">
        <v>1136</v>
      </c>
      <c r="VI38" s="97" t="s">
        <v>1136</v>
      </c>
      <c r="VJ38" s="97" t="s">
        <v>1136</v>
      </c>
      <c r="VK38" s="97" t="s">
        <v>1136</v>
      </c>
      <c r="VL38" s="97" t="s">
        <v>1136</v>
      </c>
      <c r="VM38" s="97" t="s">
        <v>1136</v>
      </c>
      <c r="VN38" s="97" t="s">
        <v>1136</v>
      </c>
      <c r="VO38" s="97" t="s">
        <v>1136</v>
      </c>
      <c r="VP38" s="97" t="s">
        <v>1136</v>
      </c>
      <c r="VQ38" s="97" t="s">
        <v>1136</v>
      </c>
      <c r="VR38" s="97" t="s">
        <v>1136</v>
      </c>
      <c r="VS38" s="97" t="s">
        <v>1136</v>
      </c>
      <c r="VT38" s="97" t="s">
        <v>1136</v>
      </c>
      <c r="VU38" s="97" t="s">
        <v>1136</v>
      </c>
      <c r="VV38" s="97" t="s">
        <v>1136</v>
      </c>
      <c r="VW38" s="97" t="s">
        <v>1136</v>
      </c>
      <c r="VX38" s="97" t="s">
        <v>1136</v>
      </c>
      <c r="VY38" s="97" t="s">
        <v>1136</v>
      </c>
      <c r="VZ38" s="97" t="s">
        <v>1136</v>
      </c>
      <c r="WA38" s="97" t="s">
        <v>1136</v>
      </c>
      <c r="WB38" s="97" t="s">
        <v>1136</v>
      </c>
      <c r="WC38" s="97" t="s">
        <v>1136</v>
      </c>
      <c r="WD38" s="97" t="s">
        <v>1136</v>
      </c>
      <c r="WE38" s="97" t="s">
        <v>1136</v>
      </c>
      <c r="WF38" s="97" t="s">
        <v>1136</v>
      </c>
      <c r="WG38" s="97" t="s">
        <v>1136</v>
      </c>
      <c r="WH38" s="97" t="s">
        <v>1136</v>
      </c>
      <c r="WI38" s="97" t="s">
        <v>1136</v>
      </c>
      <c r="WJ38" s="97" t="s">
        <v>1136</v>
      </c>
      <c r="WK38" s="97" t="s">
        <v>1136</v>
      </c>
      <c r="WL38" s="97" t="s">
        <v>1136</v>
      </c>
      <c r="WM38" s="97" t="s">
        <v>1136</v>
      </c>
      <c r="WN38" s="97" t="s">
        <v>1136</v>
      </c>
      <c r="WO38" s="97" t="s">
        <v>1136</v>
      </c>
      <c r="WP38" s="97" t="s">
        <v>1136</v>
      </c>
      <c r="WQ38" s="97" t="s">
        <v>1136</v>
      </c>
      <c r="WR38" s="97" t="s">
        <v>1136</v>
      </c>
      <c r="WS38" s="97" t="s">
        <v>1136</v>
      </c>
      <c r="WT38" s="97" t="s">
        <v>1136</v>
      </c>
      <c r="WU38" s="97" t="s">
        <v>1136</v>
      </c>
      <c r="WV38" s="97" t="s">
        <v>1136</v>
      </c>
      <c r="WW38" s="97" t="s">
        <v>1136</v>
      </c>
      <c r="WX38" s="97" t="s">
        <v>1136</v>
      </c>
      <c r="WY38" s="97" t="s">
        <v>1136</v>
      </c>
      <c r="WZ38" s="97" t="s">
        <v>1136</v>
      </c>
      <c r="XA38" s="97" t="s">
        <v>1136</v>
      </c>
      <c r="XB38" s="97" t="s">
        <v>1136</v>
      </c>
      <c r="XC38" s="97" t="s">
        <v>1136</v>
      </c>
      <c r="XD38" s="97" t="s">
        <v>1136</v>
      </c>
      <c r="XE38" s="97" t="s">
        <v>1136</v>
      </c>
      <c r="XF38" s="97" t="s">
        <v>1136</v>
      </c>
      <c r="XG38" s="97" t="s">
        <v>1136</v>
      </c>
      <c r="XH38" s="97" t="s">
        <v>1136</v>
      </c>
      <c r="XI38" s="97" t="s">
        <v>1136</v>
      </c>
      <c r="XJ38" s="97" t="s">
        <v>1136</v>
      </c>
      <c r="XK38" s="97" t="s">
        <v>1136</v>
      </c>
      <c r="XL38" s="97" t="s">
        <v>1136</v>
      </c>
      <c r="XM38" s="97" t="s">
        <v>1136</v>
      </c>
      <c r="XN38" s="97" t="s">
        <v>1136</v>
      </c>
      <c r="XO38" s="97" t="s">
        <v>1136</v>
      </c>
      <c r="XP38" s="97" t="s">
        <v>1136</v>
      </c>
      <c r="XQ38" s="97" t="s">
        <v>1136</v>
      </c>
      <c r="XR38" s="97" t="s">
        <v>1136</v>
      </c>
      <c r="XS38" s="97" t="s">
        <v>1136</v>
      </c>
      <c r="XT38" s="97" t="s">
        <v>1136</v>
      </c>
      <c r="XU38" s="97" t="s">
        <v>1136</v>
      </c>
      <c r="XV38" s="97" t="s">
        <v>1136</v>
      </c>
      <c r="XW38" s="97" t="s">
        <v>1136</v>
      </c>
      <c r="XX38" s="97" t="s">
        <v>1136</v>
      </c>
      <c r="XY38" s="97" t="s">
        <v>1136</v>
      </c>
      <c r="XZ38" s="97" t="s">
        <v>1136</v>
      </c>
      <c r="YA38" s="97" t="s">
        <v>1136</v>
      </c>
      <c r="YB38" s="97" t="s">
        <v>1136</v>
      </c>
      <c r="YC38" s="97" t="s">
        <v>1136</v>
      </c>
      <c r="YD38" s="97" t="s">
        <v>1136</v>
      </c>
      <c r="YE38" s="97" t="s">
        <v>1136</v>
      </c>
      <c r="YF38" s="97" t="s">
        <v>1136</v>
      </c>
      <c r="YG38" s="97" t="s">
        <v>1136</v>
      </c>
      <c r="YH38" s="97" t="s">
        <v>1136</v>
      </c>
      <c r="YI38" s="97" t="s">
        <v>1136</v>
      </c>
      <c r="YJ38" s="97" t="s">
        <v>1136</v>
      </c>
      <c r="YK38" s="97" t="s">
        <v>1136</v>
      </c>
      <c r="YL38" s="97" t="s">
        <v>1136</v>
      </c>
      <c r="YM38" s="97" t="s">
        <v>1136</v>
      </c>
      <c r="YN38" s="97" t="s">
        <v>1136</v>
      </c>
      <c r="YO38" s="97" t="s">
        <v>1136</v>
      </c>
      <c r="YP38" s="97" t="s">
        <v>1136</v>
      </c>
      <c r="YQ38" s="97" t="s">
        <v>1136</v>
      </c>
      <c r="YR38" s="97" t="s">
        <v>1136</v>
      </c>
      <c r="YS38" s="97" t="s">
        <v>1136</v>
      </c>
      <c r="YT38" s="97" t="s">
        <v>1136</v>
      </c>
      <c r="YU38" s="97" t="s">
        <v>1136</v>
      </c>
      <c r="YV38" s="97" t="s">
        <v>1136</v>
      </c>
      <c r="YW38" s="97" t="s">
        <v>1136</v>
      </c>
      <c r="YX38" s="97" t="s">
        <v>1136</v>
      </c>
      <c r="YY38" s="97" t="s">
        <v>1136</v>
      </c>
      <c r="YZ38" s="97" t="s">
        <v>1136</v>
      </c>
      <c r="ZA38" s="97" t="s">
        <v>1136</v>
      </c>
      <c r="ZB38" s="97" t="s">
        <v>1136</v>
      </c>
      <c r="ZC38" s="97" t="s">
        <v>1136</v>
      </c>
      <c r="ZD38" s="97" t="s">
        <v>1136</v>
      </c>
      <c r="ZE38" s="97" t="s">
        <v>1136</v>
      </c>
      <c r="ZF38" s="97" t="s">
        <v>1136</v>
      </c>
      <c r="ZG38" s="97" t="s">
        <v>1136</v>
      </c>
      <c r="ZH38" s="97" t="s">
        <v>1136</v>
      </c>
      <c r="ZI38" s="97" t="s">
        <v>1136</v>
      </c>
      <c r="ZJ38" s="97" t="s">
        <v>1136</v>
      </c>
      <c r="ZK38" s="97" t="s">
        <v>1136</v>
      </c>
      <c r="ZL38" s="97" t="s">
        <v>1136</v>
      </c>
      <c r="ZM38" s="97" t="s">
        <v>1136</v>
      </c>
      <c r="ZN38" s="97" t="s">
        <v>1136</v>
      </c>
      <c r="ZO38" s="97" t="s">
        <v>1136</v>
      </c>
      <c r="ZP38" s="97" t="s">
        <v>1136</v>
      </c>
      <c r="ZQ38" s="97" t="s">
        <v>1136</v>
      </c>
      <c r="ZR38" s="97" t="s">
        <v>1136</v>
      </c>
      <c r="ZS38" s="97" t="s">
        <v>1136</v>
      </c>
      <c r="ZT38" s="97" t="s">
        <v>1136</v>
      </c>
      <c r="ZU38" s="97" t="s">
        <v>1136</v>
      </c>
      <c r="ZV38" s="97" t="s">
        <v>1136</v>
      </c>
      <c r="ZW38" s="97" t="s">
        <v>1136</v>
      </c>
      <c r="ZX38" s="97" t="s">
        <v>1136</v>
      </c>
      <c r="ZY38" s="97" t="s">
        <v>1136</v>
      </c>
      <c r="ZZ38" s="97" t="s">
        <v>1136</v>
      </c>
      <c r="AAA38" s="97" t="s">
        <v>1136</v>
      </c>
      <c r="AAB38" s="97" t="s">
        <v>1136</v>
      </c>
      <c r="AAC38" s="97" t="s">
        <v>1136</v>
      </c>
      <c r="AAD38" s="97" t="s">
        <v>1136</v>
      </c>
      <c r="AAE38" s="97" t="s">
        <v>1136</v>
      </c>
      <c r="AAF38" s="97" t="s">
        <v>1136</v>
      </c>
      <c r="AAG38" s="97" t="s">
        <v>1136</v>
      </c>
      <c r="AAH38" s="97" t="s">
        <v>1136</v>
      </c>
      <c r="AAI38" s="97" t="s">
        <v>1136</v>
      </c>
      <c r="AAJ38" s="97" t="s">
        <v>1136</v>
      </c>
      <c r="AAK38" s="97" t="s">
        <v>1136</v>
      </c>
      <c r="AAL38" s="97" t="s">
        <v>1136</v>
      </c>
      <c r="AAM38" s="97" t="s">
        <v>1136</v>
      </c>
      <c r="AAN38" s="97" t="s">
        <v>1136</v>
      </c>
      <c r="AAO38" s="97" t="s">
        <v>1136</v>
      </c>
      <c r="AAP38" s="97" t="s">
        <v>1136</v>
      </c>
      <c r="AAQ38" s="97" t="s">
        <v>1136</v>
      </c>
      <c r="AAR38" s="97" t="s">
        <v>1136</v>
      </c>
      <c r="AAS38" s="97" t="s">
        <v>1136</v>
      </c>
      <c r="AAT38" s="97" t="s">
        <v>1136</v>
      </c>
      <c r="AAU38" s="97" t="s">
        <v>1136</v>
      </c>
      <c r="AAV38" s="97" t="s">
        <v>1136</v>
      </c>
      <c r="AAW38" s="97" t="s">
        <v>1136</v>
      </c>
      <c r="AAX38" s="97" t="s">
        <v>1136</v>
      </c>
      <c r="AAY38" s="97" t="s">
        <v>1136</v>
      </c>
      <c r="AAZ38" s="97" t="s">
        <v>1136</v>
      </c>
      <c r="ABA38" s="97" t="s">
        <v>1136</v>
      </c>
      <c r="ABB38" s="97" t="s">
        <v>1136</v>
      </c>
      <c r="ABC38" s="97" t="s">
        <v>1136</v>
      </c>
      <c r="ABD38" s="97" t="s">
        <v>1136</v>
      </c>
      <c r="ABE38" s="97" t="s">
        <v>1136</v>
      </c>
      <c r="ABF38" s="97" t="s">
        <v>1136</v>
      </c>
      <c r="ABG38" s="97" t="s">
        <v>1136</v>
      </c>
      <c r="ABH38" s="97" t="s">
        <v>1136</v>
      </c>
      <c r="ABI38" s="97" t="s">
        <v>1136</v>
      </c>
      <c r="ABJ38" s="97" t="s">
        <v>1136</v>
      </c>
      <c r="ABK38" s="97" t="s">
        <v>1136</v>
      </c>
      <c r="ABL38" s="97" t="s">
        <v>1136</v>
      </c>
      <c r="ABM38" s="97" t="s">
        <v>1136</v>
      </c>
      <c r="ABN38" s="97" t="s">
        <v>1136</v>
      </c>
      <c r="ABO38" s="97" t="s">
        <v>1136</v>
      </c>
      <c r="ABP38" s="97" t="s">
        <v>1136</v>
      </c>
      <c r="ABQ38" s="97" t="s">
        <v>1136</v>
      </c>
      <c r="ABR38" s="97" t="s">
        <v>1136</v>
      </c>
      <c r="ABS38" s="97" t="s">
        <v>1136</v>
      </c>
      <c r="ABT38" s="97" t="s">
        <v>1136</v>
      </c>
      <c r="ABU38" s="97" t="s">
        <v>1136</v>
      </c>
      <c r="ABV38" s="97" t="s">
        <v>1136</v>
      </c>
      <c r="ABW38" s="97" t="s">
        <v>1136</v>
      </c>
      <c r="ABX38" s="97" t="s">
        <v>1136</v>
      </c>
      <c r="ABY38" s="97" t="s">
        <v>1136</v>
      </c>
      <c r="ABZ38" s="97" t="s">
        <v>1136</v>
      </c>
      <c r="ACA38" s="97" t="s">
        <v>1136</v>
      </c>
      <c r="ACB38" s="97" t="s">
        <v>1136</v>
      </c>
      <c r="ACC38" s="97" t="s">
        <v>1136</v>
      </c>
      <c r="ACD38" s="97" t="s">
        <v>1136</v>
      </c>
      <c r="ACE38" s="97" t="s">
        <v>1136</v>
      </c>
      <c r="ACF38" s="97" t="s">
        <v>1136</v>
      </c>
      <c r="ACG38" s="97" t="s">
        <v>1136</v>
      </c>
      <c r="ACH38" s="97" t="s">
        <v>1136</v>
      </c>
      <c r="ACI38" s="97" t="s">
        <v>1136</v>
      </c>
      <c r="ACJ38" s="97" t="s">
        <v>1136</v>
      </c>
      <c r="ACK38" s="97" t="s">
        <v>1136</v>
      </c>
      <c r="ACL38" s="97" t="s">
        <v>1136</v>
      </c>
      <c r="ACM38" s="97" t="s">
        <v>1136</v>
      </c>
      <c r="ACN38" s="97" t="s">
        <v>1136</v>
      </c>
      <c r="ACO38" s="97" t="s">
        <v>1136</v>
      </c>
      <c r="ACP38" s="97" t="s">
        <v>1136</v>
      </c>
      <c r="ACQ38" s="97" t="s">
        <v>1136</v>
      </c>
      <c r="ACR38" s="97" t="s">
        <v>1136</v>
      </c>
      <c r="ACS38" s="97" t="s">
        <v>1136</v>
      </c>
      <c r="ACT38" s="97" t="s">
        <v>1136</v>
      </c>
      <c r="ACU38" s="97" t="s">
        <v>1136</v>
      </c>
      <c r="ACV38" s="97" t="s">
        <v>1136</v>
      </c>
      <c r="ACW38" s="97" t="s">
        <v>1136</v>
      </c>
      <c r="ACX38" s="97" t="s">
        <v>1136</v>
      </c>
      <c r="ACY38" s="97" t="s">
        <v>1136</v>
      </c>
      <c r="ACZ38" s="97" t="s">
        <v>1136</v>
      </c>
      <c r="ADA38" s="97" t="s">
        <v>1136</v>
      </c>
      <c r="ADB38" s="97" t="s">
        <v>1136</v>
      </c>
      <c r="ADC38" s="97" t="s">
        <v>1136</v>
      </c>
      <c r="ADD38" s="97" t="s">
        <v>1136</v>
      </c>
      <c r="ADE38" s="97" t="s">
        <v>1136</v>
      </c>
      <c r="ADF38" s="97" t="s">
        <v>1136</v>
      </c>
      <c r="ADG38" s="97" t="s">
        <v>1136</v>
      </c>
      <c r="ADH38" s="97" t="s">
        <v>1136</v>
      </c>
      <c r="ADI38" s="97" t="s">
        <v>1136</v>
      </c>
      <c r="ADJ38" s="97" t="s">
        <v>1136</v>
      </c>
      <c r="ADK38" s="97" t="s">
        <v>1136</v>
      </c>
      <c r="ADL38" s="97" t="s">
        <v>1136</v>
      </c>
      <c r="ADM38" s="97" t="s">
        <v>1136</v>
      </c>
      <c r="ADN38" s="97" t="s">
        <v>1136</v>
      </c>
      <c r="ADO38" s="97" t="s">
        <v>1136</v>
      </c>
      <c r="ADP38" s="97" t="s">
        <v>1136</v>
      </c>
      <c r="ADQ38" s="97" t="s">
        <v>1136</v>
      </c>
      <c r="ADR38" s="97" t="s">
        <v>1136</v>
      </c>
      <c r="ADS38" s="97" t="s">
        <v>1136</v>
      </c>
      <c r="ADT38" s="97" t="s">
        <v>1136</v>
      </c>
      <c r="ADU38" s="97" t="s">
        <v>1136</v>
      </c>
      <c r="ADV38" s="97" t="s">
        <v>1136</v>
      </c>
      <c r="ADW38" s="97" t="s">
        <v>1136</v>
      </c>
      <c r="ADX38" s="97" t="s">
        <v>1136</v>
      </c>
      <c r="ADY38" s="97" t="s">
        <v>1136</v>
      </c>
      <c r="ADZ38" s="97" t="s">
        <v>1136</v>
      </c>
      <c r="AEA38" s="97" t="s">
        <v>1136</v>
      </c>
      <c r="AEB38" s="97" t="s">
        <v>1136</v>
      </c>
      <c r="AEC38" s="97" t="s">
        <v>1136</v>
      </c>
      <c r="AED38" s="97" t="s">
        <v>1136</v>
      </c>
      <c r="AEE38" s="97" t="s">
        <v>1136</v>
      </c>
      <c r="AEF38" s="97" t="s">
        <v>1136</v>
      </c>
      <c r="AEG38" s="97" t="s">
        <v>1136</v>
      </c>
      <c r="AEH38" s="97" t="s">
        <v>1136</v>
      </c>
      <c r="AEI38" s="97" t="s">
        <v>1136</v>
      </c>
      <c r="AEJ38" s="97" t="s">
        <v>1136</v>
      </c>
      <c r="AEK38" s="97" t="s">
        <v>1136</v>
      </c>
      <c r="AEL38" s="97" t="s">
        <v>1136</v>
      </c>
      <c r="AEM38" s="97" t="s">
        <v>1136</v>
      </c>
      <c r="AEN38" s="97" t="s">
        <v>1136</v>
      </c>
      <c r="AEO38" s="97" t="s">
        <v>1136</v>
      </c>
      <c r="AEP38" s="97" t="s">
        <v>1136</v>
      </c>
      <c r="AEQ38" s="97" t="s">
        <v>1136</v>
      </c>
      <c r="AER38" s="97" t="s">
        <v>1136</v>
      </c>
      <c r="AES38" s="97" t="s">
        <v>1136</v>
      </c>
      <c r="AET38" s="97" t="s">
        <v>1136</v>
      </c>
      <c r="AEU38" s="97" t="s">
        <v>1136</v>
      </c>
      <c r="AEV38" s="97" t="s">
        <v>1136</v>
      </c>
      <c r="AEW38" s="97" t="s">
        <v>1136</v>
      </c>
      <c r="AEX38" s="97" t="s">
        <v>1136</v>
      </c>
      <c r="AEY38" s="97" t="s">
        <v>1136</v>
      </c>
      <c r="AEZ38" s="97" t="s">
        <v>1136</v>
      </c>
      <c r="AFA38" s="97" t="s">
        <v>1136</v>
      </c>
      <c r="AFB38" s="97" t="s">
        <v>1136</v>
      </c>
      <c r="AFC38" s="97" t="s">
        <v>1136</v>
      </c>
      <c r="AFD38" s="97" t="s">
        <v>1136</v>
      </c>
      <c r="AFE38" s="97" t="s">
        <v>1136</v>
      </c>
      <c r="AFF38" s="97" t="s">
        <v>1136</v>
      </c>
      <c r="AFG38" s="97" t="s">
        <v>1136</v>
      </c>
      <c r="AFH38" s="97" t="s">
        <v>1136</v>
      </c>
      <c r="AFI38" s="97" t="s">
        <v>1136</v>
      </c>
      <c r="AFJ38" s="97" t="s">
        <v>1136</v>
      </c>
      <c r="AFK38" s="97" t="s">
        <v>1136</v>
      </c>
      <c r="AFL38" s="97" t="s">
        <v>1136</v>
      </c>
      <c r="AFM38" s="97" t="s">
        <v>1136</v>
      </c>
      <c r="AFN38" s="97" t="s">
        <v>1136</v>
      </c>
      <c r="AFO38" s="97" t="s">
        <v>1136</v>
      </c>
      <c r="AFP38" s="97" t="s">
        <v>1136</v>
      </c>
      <c r="AFQ38" s="97" t="s">
        <v>1136</v>
      </c>
      <c r="AFR38" s="97" t="s">
        <v>1136</v>
      </c>
      <c r="AFS38" s="97" t="s">
        <v>1136</v>
      </c>
      <c r="AFT38" s="97" t="s">
        <v>1136</v>
      </c>
      <c r="AFU38" s="97" t="s">
        <v>1136</v>
      </c>
      <c r="AFV38" s="97" t="s">
        <v>1136</v>
      </c>
      <c r="AFW38" s="97" t="s">
        <v>1136</v>
      </c>
      <c r="AFX38" s="97" t="s">
        <v>1136</v>
      </c>
      <c r="AFY38" s="97" t="s">
        <v>1136</v>
      </c>
      <c r="AFZ38" s="97" t="s">
        <v>1136</v>
      </c>
      <c r="AGA38" s="97" t="s">
        <v>1136</v>
      </c>
      <c r="AGB38" s="97" t="s">
        <v>1136</v>
      </c>
      <c r="AGC38" s="97" t="s">
        <v>1136</v>
      </c>
      <c r="AGD38" s="97" t="s">
        <v>1136</v>
      </c>
      <c r="AGE38" s="97" t="s">
        <v>1136</v>
      </c>
      <c r="AGF38" s="97" t="s">
        <v>1136</v>
      </c>
      <c r="AGG38" s="97" t="s">
        <v>1136</v>
      </c>
      <c r="AGH38" s="97" t="s">
        <v>1136</v>
      </c>
      <c r="AGI38" s="97" t="s">
        <v>1136</v>
      </c>
      <c r="AGJ38" s="97" t="s">
        <v>1136</v>
      </c>
      <c r="AGK38" s="97" t="s">
        <v>1136</v>
      </c>
      <c r="AGL38" s="97" t="s">
        <v>1136</v>
      </c>
      <c r="AGM38" s="97" t="s">
        <v>1136</v>
      </c>
      <c r="AGN38" s="97" t="s">
        <v>1136</v>
      </c>
      <c r="AGO38" s="97" t="s">
        <v>1136</v>
      </c>
      <c r="AGP38" s="97" t="s">
        <v>1136</v>
      </c>
      <c r="AGQ38" s="97" t="s">
        <v>1136</v>
      </c>
      <c r="AGR38" s="97" t="s">
        <v>1136</v>
      </c>
      <c r="AGS38" s="97" t="s">
        <v>1136</v>
      </c>
      <c r="AGT38" s="97" t="s">
        <v>1136</v>
      </c>
      <c r="AGU38" s="97" t="s">
        <v>1136</v>
      </c>
      <c r="AGV38" s="97" t="s">
        <v>1136</v>
      </c>
      <c r="AGW38" s="97" t="s">
        <v>1136</v>
      </c>
      <c r="AGX38" s="97" t="s">
        <v>1136</v>
      </c>
      <c r="AGY38" s="97" t="s">
        <v>1136</v>
      </c>
      <c r="AGZ38" s="97" t="s">
        <v>1136</v>
      </c>
      <c r="AHA38" s="97" t="s">
        <v>1136</v>
      </c>
      <c r="AHB38" s="97" t="s">
        <v>1136</v>
      </c>
      <c r="AHC38" s="97" t="s">
        <v>1136</v>
      </c>
      <c r="AHD38" s="97" t="s">
        <v>1136</v>
      </c>
      <c r="AHE38" s="97" t="s">
        <v>1136</v>
      </c>
      <c r="AHF38" s="97" t="s">
        <v>1136</v>
      </c>
      <c r="AHG38" s="97" t="s">
        <v>1136</v>
      </c>
      <c r="AHH38" s="97" t="s">
        <v>1136</v>
      </c>
      <c r="AHI38" s="97" t="s">
        <v>1136</v>
      </c>
      <c r="AHJ38" s="97" t="s">
        <v>1136</v>
      </c>
      <c r="AHK38" s="97" t="s">
        <v>1136</v>
      </c>
      <c r="AHL38" s="97" t="s">
        <v>1136</v>
      </c>
      <c r="AHM38" s="97" t="s">
        <v>1136</v>
      </c>
      <c r="AHN38" s="97" t="s">
        <v>1136</v>
      </c>
      <c r="AHO38" s="97" t="s">
        <v>1136</v>
      </c>
      <c r="AHP38" s="97" t="s">
        <v>1136</v>
      </c>
      <c r="AHQ38" s="97" t="s">
        <v>1136</v>
      </c>
      <c r="AHR38" s="97" t="s">
        <v>1136</v>
      </c>
      <c r="AHS38" s="97" t="s">
        <v>1136</v>
      </c>
      <c r="AHT38" s="97" t="s">
        <v>1136</v>
      </c>
      <c r="AHU38" s="97" t="s">
        <v>1136</v>
      </c>
      <c r="AHV38" s="97" t="s">
        <v>1136</v>
      </c>
      <c r="AHW38" s="97" t="s">
        <v>1136</v>
      </c>
      <c r="AHX38" s="97" t="s">
        <v>1136</v>
      </c>
      <c r="AHY38" s="97" t="s">
        <v>1136</v>
      </c>
      <c r="AHZ38" s="97" t="s">
        <v>1136</v>
      </c>
      <c r="AIA38" s="97" t="s">
        <v>1136</v>
      </c>
      <c r="AIB38" s="97" t="s">
        <v>1136</v>
      </c>
      <c r="AIC38" s="97" t="s">
        <v>1136</v>
      </c>
      <c r="AID38" s="97" t="s">
        <v>1136</v>
      </c>
      <c r="AIE38" s="97" t="s">
        <v>1136</v>
      </c>
      <c r="AIF38" s="97" t="s">
        <v>1136</v>
      </c>
      <c r="AIG38" s="97" t="s">
        <v>1136</v>
      </c>
      <c r="AIH38" s="97" t="s">
        <v>1136</v>
      </c>
      <c r="AII38" s="97" t="s">
        <v>1136</v>
      </c>
      <c r="AIJ38" s="97" t="s">
        <v>1136</v>
      </c>
      <c r="AIK38" s="97" t="s">
        <v>1136</v>
      </c>
      <c r="AIL38" s="97" t="s">
        <v>1136</v>
      </c>
      <c r="AIM38" s="97" t="s">
        <v>1136</v>
      </c>
      <c r="AIN38" s="97" t="s">
        <v>1136</v>
      </c>
      <c r="AIO38" s="97" t="s">
        <v>1136</v>
      </c>
      <c r="AIP38" s="97" t="s">
        <v>1136</v>
      </c>
      <c r="AIQ38" s="97" t="s">
        <v>1136</v>
      </c>
      <c r="AIR38" s="97" t="s">
        <v>1136</v>
      </c>
      <c r="AIS38" s="97" t="s">
        <v>1136</v>
      </c>
      <c r="AIT38" s="97" t="s">
        <v>1136</v>
      </c>
      <c r="AIU38" s="97" t="s">
        <v>1136</v>
      </c>
      <c r="AIV38" s="97" t="s">
        <v>1136</v>
      </c>
      <c r="AIW38" s="97" t="s">
        <v>1136</v>
      </c>
      <c r="AIX38" s="97" t="s">
        <v>1136</v>
      </c>
      <c r="AIY38" s="97" t="s">
        <v>1136</v>
      </c>
      <c r="AIZ38" s="97" t="s">
        <v>1136</v>
      </c>
      <c r="AJA38" s="97" t="s">
        <v>1136</v>
      </c>
      <c r="AJB38" s="97" t="s">
        <v>1136</v>
      </c>
      <c r="AJC38" s="97" t="s">
        <v>1136</v>
      </c>
      <c r="AJD38" s="97" t="s">
        <v>1136</v>
      </c>
      <c r="AJE38" s="97" t="s">
        <v>1136</v>
      </c>
      <c r="AJF38" s="97" t="s">
        <v>1136</v>
      </c>
      <c r="AJG38" s="97" t="s">
        <v>1136</v>
      </c>
      <c r="AJH38" s="97" t="s">
        <v>1136</v>
      </c>
      <c r="AJI38" s="97" t="s">
        <v>1136</v>
      </c>
      <c r="AJJ38" s="97" t="s">
        <v>1136</v>
      </c>
      <c r="AJK38" s="97" t="s">
        <v>1136</v>
      </c>
      <c r="AJL38" s="97" t="s">
        <v>1136</v>
      </c>
      <c r="AJM38" s="97" t="s">
        <v>1136</v>
      </c>
      <c r="AJN38" s="97" t="s">
        <v>1136</v>
      </c>
      <c r="AJO38" s="97" t="s">
        <v>1136</v>
      </c>
      <c r="AJP38" s="97" t="s">
        <v>1136</v>
      </c>
      <c r="AJQ38" s="97" t="s">
        <v>1136</v>
      </c>
      <c r="AJR38" s="97" t="s">
        <v>1136</v>
      </c>
      <c r="AJS38" s="97" t="s">
        <v>1136</v>
      </c>
      <c r="AJT38" s="97" t="s">
        <v>1136</v>
      </c>
      <c r="AJU38" s="97" t="s">
        <v>1136</v>
      </c>
      <c r="AJV38" s="97" t="s">
        <v>1136</v>
      </c>
      <c r="AJW38" s="97" t="s">
        <v>1136</v>
      </c>
      <c r="AJX38" s="97" t="s">
        <v>1136</v>
      </c>
      <c r="AJY38" s="97" t="s">
        <v>1136</v>
      </c>
      <c r="AJZ38" s="97" t="s">
        <v>1136</v>
      </c>
      <c r="AKA38" s="97" t="s">
        <v>1136</v>
      </c>
      <c r="AKB38" s="97" t="s">
        <v>1136</v>
      </c>
      <c r="AKC38" s="97" t="s">
        <v>1136</v>
      </c>
      <c r="AKD38" s="97" t="s">
        <v>1136</v>
      </c>
      <c r="AKE38" s="97" t="s">
        <v>1136</v>
      </c>
      <c r="AKF38" s="97" t="s">
        <v>1136</v>
      </c>
      <c r="AKG38" s="97" t="s">
        <v>1136</v>
      </c>
      <c r="AKH38" s="97" t="s">
        <v>1136</v>
      </c>
      <c r="AKI38" s="97" t="s">
        <v>1136</v>
      </c>
      <c r="AKJ38" s="97" t="s">
        <v>1136</v>
      </c>
      <c r="AKK38" s="97" t="s">
        <v>1136</v>
      </c>
      <c r="AKL38" s="97" t="s">
        <v>1136</v>
      </c>
      <c r="AKM38" s="97" t="s">
        <v>1136</v>
      </c>
      <c r="AKN38" s="97" t="s">
        <v>1136</v>
      </c>
      <c r="AKO38" s="97" t="s">
        <v>1136</v>
      </c>
      <c r="AKP38" s="97" t="s">
        <v>1136</v>
      </c>
      <c r="AKQ38" s="97" t="s">
        <v>1136</v>
      </c>
      <c r="AKR38" s="97" t="s">
        <v>1136</v>
      </c>
      <c r="AKS38" s="97" t="s">
        <v>1136</v>
      </c>
      <c r="AKT38" s="97" t="s">
        <v>1136</v>
      </c>
      <c r="AKU38" s="97" t="s">
        <v>1136</v>
      </c>
      <c r="AKV38" s="97" t="s">
        <v>1136</v>
      </c>
      <c r="AKW38" s="97" t="s">
        <v>1136</v>
      </c>
      <c r="AKX38" s="97" t="s">
        <v>1136</v>
      </c>
      <c r="AKY38" s="97" t="s">
        <v>1136</v>
      </c>
      <c r="AKZ38" s="97" t="s">
        <v>1136</v>
      </c>
      <c r="ALA38" s="97" t="s">
        <v>1136</v>
      </c>
      <c r="ALB38" s="97" t="s">
        <v>1136</v>
      </c>
      <c r="ALC38" s="97" t="s">
        <v>1136</v>
      </c>
      <c r="ALD38" s="97" t="s">
        <v>1136</v>
      </c>
      <c r="ALE38" s="97" t="s">
        <v>1136</v>
      </c>
      <c r="ALF38" s="97" t="s">
        <v>1136</v>
      </c>
      <c r="ALG38" s="97" t="s">
        <v>1136</v>
      </c>
      <c r="ALH38" s="97" t="s">
        <v>1136</v>
      </c>
      <c r="ALI38" s="97" t="s">
        <v>1136</v>
      </c>
      <c r="ALJ38" s="97" t="s">
        <v>1136</v>
      </c>
      <c r="ALK38" s="97" t="s">
        <v>1136</v>
      </c>
      <c r="ALL38" s="97" t="s">
        <v>1136</v>
      </c>
      <c r="ALM38" s="97" t="s">
        <v>1136</v>
      </c>
      <c r="ALN38" s="97" t="s">
        <v>1136</v>
      </c>
      <c r="ALO38" s="97" t="s">
        <v>1136</v>
      </c>
      <c r="ALP38" s="97" t="s">
        <v>1136</v>
      </c>
      <c r="ALQ38" s="97" t="s">
        <v>1136</v>
      </c>
      <c r="ALR38" s="97" t="s">
        <v>1136</v>
      </c>
      <c r="ALS38" s="97" t="s">
        <v>1136</v>
      </c>
      <c r="ALT38" s="97" t="s">
        <v>1136</v>
      </c>
      <c r="ALU38" s="97" t="s">
        <v>1136</v>
      </c>
      <c r="ALV38" s="97" t="s">
        <v>1136</v>
      </c>
      <c r="ALW38" s="97" t="s">
        <v>1136</v>
      </c>
      <c r="ALX38" s="97" t="s">
        <v>1136</v>
      </c>
      <c r="ALY38" s="97" t="s">
        <v>1136</v>
      </c>
      <c r="ALZ38" s="97" t="s">
        <v>1136</v>
      </c>
      <c r="AMA38" s="97" t="s">
        <v>1136</v>
      </c>
      <c r="AMB38" s="97" t="s">
        <v>1136</v>
      </c>
      <c r="AMC38" s="97" t="s">
        <v>1136</v>
      </c>
      <c r="AMD38" s="97" t="s">
        <v>1136</v>
      </c>
      <c r="AME38" s="97" t="s">
        <v>1136</v>
      </c>
      <c r="AMF38" s="97" t="s">
        <v>1136</v>
      </c>
      <c r="AMG38" s="97" t="s">
        <v>1136</v>
      </c>
      <c r="AMH38" s="97" t="s">
        <v>1136</v>
      </c>
      <c r="AMI38" s="97" t="s">
        <v>1136</v>
      </c>
      <c r="AMJ38" s="97" t="s">
        <v>1136</v>
      </c>
      <c r="AMK38" s="97" t="s">
        <v>1136</v>
      </c>
      <c r="AML38" s="97" t="s">
        <v>1136</v>
      </c>
      <c r="AMM38" s="97" t="s">
        <v>1136</v>
      </c>
      <c r="AMN38" s="97" t="s">
        <v>1136</v>
      </c>
      <c r="AMO38" s="97" t="s">
        <v>1136</v>
      </c>
      <c r="AMP38" s="97" t="s">
        <v>1136</v>
      </c>
      <c r="AMQ38" s="97" t="s">
        <v>1136</v>
      </c>
      <c r="AMR38" s="97" t="s">
        <v>1136</v>
      </c>
      <c r="AMS38" s="97" t="s">
        <v>1136</v>
      </c>
      <c r="AMT38" s="97" t="s">
        <v>1136</v>
      </c>
      <c r="AMU38" s="97" t="s">
        <v>1136</v>
      </c>
      <c r="AMV38" s="97" t="s">
        <v>1136</v>
      </c>
      <c r="AMW38" s="97" t="s">
        <v>1136</v>
      </c>
      <c r="AMX38" s="97" t="s">
        <v>1136</v>
      </c>
      <c r="AMY38" s="97" t="s">
        <v>1136</v>
      </c>
      <c r="AMZ38" s="97" t="s">
        <v>1136</v>
      </c>
      <c r="ANA38" s="97" t="s">
        <v>1136</v>
      </c>
      <c r="ANB38" s="97" t="s">
        <v>1136</v>
      </c>
      <c r="ANC38" s="97" t="s">
        <v>1136</v>
      </c>
      <c r="AND38" s="97" t="s">
        <v>1136</v>
      </c>
      <c r="ANE38" s="97" t="s">
        <v>1136</v>
      </c>
      <c r="ANF38" s="97" t="s">
        <v>1136</v>
      </c>
      <c r="ANG38" s="97" t="s">
        <v>1136</v>
      </c>
      <c r="ANH38" s="97" t="s">
        <v>1136</v>
      </c>
      <c r="ANI38" s="97" t="s">
        <v>1136</v>
      </c>
      <c r="ANJ38" s="97" t="s">
        <v>1136</v>
      </c>
      <c r="ANK38" s="97" t="s">
        <v>1136</v>
      </c>
      <c r="ANL38" s="97" t="s">
        <v>1136</v>
      </c>
      <c r="ANM38" s="97" t="s">
        <v>1136</v>
      </c>
      <c r="ANN38" s="97" t="s">
        <v>1136</v>
      </c>
      <c r="ANO38" s="97" t="s">
        <v>1136</v>
      </c>
      <c r="ANP38" s="97" t="s">
        <v>1136</v>
      </c>
      <c r="ANQ38" s="97" t="s">
        <v>1136</v>
      </c>
      <c r="ANR38" s="97" t="s">
        <v>1136</v>
      </c>
      <c r="ANS38" s="97" t="s">
        <v>1136</v>
      </c>
      <c r="ANT38" s="97" t="s">
        <v>1136</v>
      </c>
      <c r="ANU38" s="97" t="s">
        <v>1136</v>
      </c>
      <c r="ANV38" s="97" t="s">
        <v>1136</v>
      </c>
      <c r="ANW38" s="97" t="s">
        <v>1136</v>
      </c>
      <c r="ANX38" s="97" t="s">
        <v>1136</v>
      </c>
      <c r="ANY38" s="97" t="s">
        <v>1136</v>
      </c>
      <c r="ANZ38" s="97" t="s">
        <v>1136</v>
      </c>
      <c r="AOA38" s="97" t="s">
        <v>1136</v>
      </c>
      <c r="AOB38" s="97" t="s">
        <v>1136</v>
      </c>
      <c r="AOC38" s="97" t="s">
        <v>1136</v>
      </c>
      <c r="AOD38" s="97" t="s">
        <v>1136</v>
      </c>
      <c r="AOE38" s="97" t="s">
        <v>1136</v>
      </c>
      <c r="AOF38" s="97" t="s">
        <v>1136</v>
      </c>
      <c r="AOG38" s="97" t="s">
        <v>1136</v>
      </c>
      <c r="AOH38" s="97" t="s">
        <v>1136</v>
      </c>
      <c r="AOI38" s="97" t="s">
        <v>1136</v>
      </c>
      <c r="AOJ38" s="97" t="s">
        <v>1136</v>
      </c>
      <c r="AOK38" s="97" t="s">
        <v>1136</v>
      </c>
      <c r="AOL38" s="97" t="s">
        <v>1136</v>
      </c>
      <c r="AOM38" s="97" t="s">
        <v>1136</v>
      </c>
      <c r="AON38" s="97" t="s">
        <v>1136</v>
      </c>
      <c r="AOO38" s="97" t="s">
        <v>1136</v>
      </c>
      <c r="AOP38" s="97" t="s">
        <v>1136</v>
      </c>
      <c r="AOQ38" s="97" t="s">
        <v>1136</v>
      </c>
      <c r="AOR38" s="97" t="s">
        <v>1136</v>
      </c>
      <c r="AOS38" s="97" t="s">
        <v>1136</v>
      </c>
      <c r="AOT38" s="97" t="s">
        <v>1136</v>
      </c>
      <c r="AOU38" s="97" t="s">
        <v>1136</v>
      </c>
      <c r="AOV38" s="97" t="s">
        <v>1136</v>
      </c>
      <c r="AOW38" s="97" t="s">
        <v>1136</v>
      </c>
      <c r="AOX38" s="97" t="s">
        <v>1136</v>
      </c>
      <c r="AOY38" s="97" t="s">
        <v>1136</v>
      </c>
      <c r="AOZ38" s="97" t="s">
        <v>1136</v>
      </c>
      <c r="APA38" s="97" t="s">
        <v>1136</v>
      </c>
      <c r="APB38" s="97" t="s">
        <v>1136</v>
      </c>
      <c r="APC38" s="97" t="s">
        <v>1136</v>
      </c>
      <c r="APD38" s="97" t="s">
        <v>1136</v>
      </c>
      <c r="APE38" s="97" t="s">
        <v>1136</v>
      </c>
      <c r="APF38" s="97" t="s">
        <v>1136</v>
      </c>
      <c r="APG38" s="97" t="s">
        <v>1136</v>
      </c>
      <c r="APH38" s="97" t="s">
        <v>1136</v>
      </c>
      <c r="API38" s="97" t="s">
        <v>1136</v>
      </c>
      <c r="APJ38" s="97" t="s">
        <v>1136</v>
      </c>
      <c r="APK38" s="97" t="s">
        <v>1136</v>
      </c>
      <c r="APL38" s="97" t="s">
        <v>1136</v>
      </c>
      <c r="APM38" s="97" t="s">
        <v>1136</v>
      </c>
      <c r="APN38" s="97" t="s">
        <v>1136</v>
      </c>
      <c r="APO38" s="97" t="s">
        <v>1136</v>
      </c>
      <c r="APP38" s="97" t="s">
        <v>1136</v>
      </c>
      <c r="APQ38" s="97" t="s">
        <v>1136</v>
      </c>
      <c r="APR38" s="97" t="s">
        <v>1136</v>
      </c>
      <c r="APS38" s="97" t="s">
        <v>1136</v>
      </c>
      <c r="APT38" s="97" t="s">
        <v>1136</v>
      </c>
      <c r="APU38" s="97" t="s">
        <v>1136</v>
      </c>
      <c r="APV38" s="97" t="s">
        <v>1136</v>
      </c>
      <c r="APW38" s="97" t="s">
        <v>1136</v>
      </c>
      <c r="APX38" s="97" t="s">
        <v>1136</v>
      </c>
      <c r="APY38" s="97" t="s">
        <v>1136</v>
      </c>
      <c r="APZ38" s="97" t="s">
        <v>1136</v>
      </c>
      <c r="AQA38" s="97" t="s">
        <v>1136</v>
      </c>
      <c r="AQB38" s="97" t="s">
        <v>1136</v>
      </c>
      <c r="AQC38" s="97" t="s">
        <v>1136</v>
      </c>
      <c r="AQD38" s="97" t="s">
        <v>1136</v>
      </c>
      <c r="AQE38" s="97" t="s">
        <v>1136</v>
      </c>
      <c r="AQF38" s="97" t="s">
        <v>1136</v>
      </c>
      <c r="AQG38" s="97" t="s">
        <v>1136</v>
      </c>
      <c r="AQH38" s="97" t="s">
        <v>1136</v>
      </c>
      <c r="AQI38" s="97" t="s">
        <v>1136</v>
      </c>
      <c r="AQJ38" s="97" t="s">
        <v>1136</v>
      </c>
      <c r="AQK38" s="97" t="s">
        <v>1136</v>
      </c>
      <c r="AQL38" s="97" t="s">
        <v>1136</v>
      </c>
      <c r="AQM38" s="97" t="s">
        <v>1136</v>
      </c>
      <c r="AQN38" s="97" t="s">
        <v>1136</v>
      </c>
      <c r="AQO38" s="97" t="s">
        <v>1136</v>
      </c>
      <c r="AQP38" s="97" t="s">
        <v>1136</v>
      </c>
      <c r="AQQ38" s="97" t="s">
        <v>1136</v>
      </c>
      <c r="AQR38" s="97" t="s">
        <v>1136</v>
      </c>
      <c r="AQS38" s="97" t="s">
        <v>1136</v>
      </c>
      <c r="AQT38" s="97" t="s">
        <v>1136</v>
      </c>
      <c r="AQU38" s="97" t="s">
        <v>1136</v>
      </c>
      <c r="AQV38" s="97" t="s">
        <v>1136</v>
      </c>
      <c r="AQW38" s="97" t="s">
        <v>1136</v>
      </c>
      <c r="AQX38" s="97" t="s">
        <v>1136</v>
      </c>
      <c r="AQY38" s="97" t="s">
        <v>1136</v>
      </c>
      <c r="AQZ38" s="97" t="s">
        <v>1136</v>
      </c>
      <c r="ARA38" s="97" t="s">
        <v>1136</v>
      </c>
      <c r="ARB38" s="97" t="s">
        <v>1136</v>
      </c>
      <c r="ARC38" s="97" t="s">
        <v>1136</v>
      </c>
      <c r="ARD38" s="97" t="s">
        <v>1136</v>
      </c>
      <c r="ARE38" s="97" t="s">
        <v>1136</v>
      </c>
      <c r="ARF38" s="97" t="s">
        <v>1136</v>
      </c>
      <c r="ARG38" s="97" t="s">
        <v>1136</v>
      </c>
      <c r="ARH38" s="97" t="s">
        <v>1136</v>
      </c>
      <c r="ARI38" s="97" t="s">
        <v>1136</v>
      </c>
      <c r="ARJ38" s="97" t="s">
        <v>1136</v>
      </c>
      <c r="ARK38" s="97" t="s">
        <v>1136</v>
      </c>
      <c r="ARL38" s="97" t="s">
        <v>1136</v>
      </c>
      <c r="ARM38" s="97" t="s">
        <v>1136</v>
      </c>
      <c r="ARN38" s="97" t="s">
        <v>1136</v>
      </c>
      <c r="ARO38" s="97" t="s">
        <v>1136</v>
      </c>
      <c r="ARP38" s="97" t="s">
        <v>1136</v>
      </c>
      <c r="ARQ38" s="97" t="s">
        <v>1136</v>
      </c>
      <c r="ARR38" s="97" t="s">
        <v>1136</v>
      </c>
      <c r="ARS38" s="97" t="s">
        <v>1136</v>
      </c>
      <c r="ART38" s="97" t="s">
        <v>1136</v>
      </c>
      <c r="ARU38" s="97" t="s">
        <v>1136</v>
      </c>
      <c r="ARV38" s="97" t="s">
        <v>1136</v>
      </c>
      <c r="ARW38" s="97" t="s">
        <v>1136</v>
      </c>
      <c r="ARX38" s="97" t="s">
        <v>1136</v>
      </c>
      <c r="ARY38" s="97" t="s">
        <v>1136</v>
      </c>
      <c r="ARZ38" s="97" t="s">
        <v>1136</v>
      </c>
      <c r="ASA38" s="97" t="s">
        <v>1136</v>
      </c>
      <c r="ASB38" s="97" t="s">
        <v>1136</v>
      </c>
      <c r="ASC38" s="97" t="s">
        <v>1136</v>
      </c>
      <c r="ASD38" s="97" t="s">
        <v>1136</v>
      </c>
      <c r="ASE38" s="97" t="s">
        <v>1136</v>
      </c>
      <c r="ASF38" s="97" t="s">
        <v>1136</v>
      </c>
      <c r="ASG38" s="97" t="s">
        <v>1136</v>
      </c>
      <c r="ASH38" s="97" t="s">
        <v>1136</v>
      </c>
      <c r="ASI38" s="97" t="s">
        <v>1136</v>
      </c>
      <c r="ASJ38" s="97" t="s">
        <v>1136</v>
      </c>
      <c r="ASK38" s="97" t="s">
        <v>1136</v>
      </c>
      <c r="ASL38" s="97" t="s">
        <v>1136</v>
      </c>
      <c r="ASM38" s="97" t="s">
        <v>1136</v>
      </c>
      <c r="ASN38" s="97" t="s">
        <v>1136</v>
      </c>
      <c r="ASO38" s="97" t="s">
        <v>1136</v>
      </c>
      <c r="ASP38" s="97" t="s">
        <v>1136</v>
      </c>
      <c r="ASQ38" s="97" t="s">
        <v>1136</v>
      </c>
      <c r="ASR38" s="97" t="s">
        <v>1136</v>
      </c>
      <c r="ASS38" s="97" t="s">
        <v>1136</v>
      </c>
      <c r="AST38" s="97" t="s">
        <v>1136</v>
      </c>
      <c r="ASU38" s="97" t="s">
        <v>1136</v>
      </c>
      <c r="ASV38" s="97" t="s">
        <v>1136</v>
      </c>
      <c r="ASW38" s="97" t="s">
        <v>1136</v>
      </c>
      <c r="ASX38" s="97" t="s">
        <v>1136</v>
      </c>
      <c r="ASY38" s="97" t="s">
        <v>1136</v>
      </c>
      <c r="ASZ38" s="97" t="s">
        <v>1136</v>
      </c>
      <c r="ATA38" s="97" t="s">
        <v>1136</v>
      </c>
      <c r="ATB38" s="97" t="s">
        <v>1136</v>
      </c>
      <c r="ATC38" s="97" t="s">
        <v>1136</v>
      </c>
      <c r="ATD38" s="97" t="s">
        <v>1136</v>
      </c>
      <c r="ATE38" s="97" t="s">
        <v>1136</v>
      </c>
      <c r="ATF38" s="97" t="s">
        <v>1136</v>
      </c>
      <c r="ATG38" s="97" t="s">
        <v>1136</v>
      </c>
      <c r="ATH38" s="97" t="s">
        <v>1136</v>
      </c>
      <c r="ATI38" s="97" t="s">
        <v>1136</v>
      </c>
      <c r="ATJ38" s="97" t="s">
        <v>1136</v>
      </c>
      <c r="ATK38" s="97" t="s">
        <v>1136</v>
      </c>
      <c r="ATL38" s="97" t="s">
        <v>1136</v>
      </c>
      <c r="ATM38" s="97" t="s">
        <v>1136</v>
      </c>
      <c r="ATN38" s="97" t="s">
        <v>1136</v>
      </c>
      <c r="ATO38" s="97" t="s">
        <v>1136</v>
      </c>
      <c r="ATP38" s="97" t="s">
        <v>1136</v>
      </c>
      <c r="ATQ38" s="97" t="s">
        <v>1136</v>
      </c>
      <c r="ATR38" s="97" t="s">
        <v>1136</v>
      </c>
      <c r="ATS38" s="97" t="s">
        <v>1136</v>
      </c>
      <c r="ATT38" s="97" t="s">
        <v>1136</v>
      </c>
      <c r="ATU38" s="97" t="s">
        <v>1136</v>
      </c>
      <c r="ATV38" s="97" t="s">
        <v>1136</v>
      </c>
      <c r="ATW38" s="97" t="s">
        <v>1136</v>
      </c>
      <c r="ATX38" s="97" t="s">
        <v>1136</v>
      </c>
      <c r="ATY38" s="97" t="s">
        <v>1136</v>
      </c>
      <c r="ATZ38" s="97" t="s">
        <v>1136</v>
      </c>
      <c r="AUA38" s="97" t="s">
        <v>1136</v>
      </c>
      <c r="AUB38" s="97" t="s">
        <v>1136</v>
      </c>
      <c r="AUC38" s="97" t="s">
        <v>1136</v>
      </c>
      <c r="AUD38" s="97" t="s">
        <v>1136</v>
      </c>
      <c r="AUE38" s="97" t="s">
        <v>1136</v>
      </c>
      <c r="AUF38" s="97" t="s">
        <v>1136</v>
      </c>
      <c r="AUG38" s="97" t="s">
        <v>1136</v>
      </c>
      <c r="AUH38" s="97" t="s">
        <v>1136</v>
      </c>
      <c r="AUI38" s="97" t="s">
        <v>1136</v>
      </c>
      <c r="AUJ38" s="97" t="s">
        <v>1136</v>
      </c>
      <c r="AUK38" s="97" t="s">
        <v>1136</v>
      </c>
      <c r="AUL38" s="97" t="s">
        <v>1136</v>
      </c>
      <c r="AUM38" s="97" t="s">
        <v>1136</v>
      </c>
      <c r="AUN38" s="97" t="s">
        <v>1136</v>
      </c>
      <c r="AUO38" s="97" t="s">
        <v>1136</v>
      </c>
      <c r="AUP38" s="97" t="s">
        <v>1136</v>
      </c>
      <c r="AUQ38" s="97" t="s">
        <v>1136</v>
      </c>
      <c r="AUR38" s="97" t="s">
        <v>1136</v>
      </c>
      <c r="AUS38" s="97" t="s">
        <v>1136</v>
      </c>
      <c r="AUT38" s="97" t="s">
        <v>1136</v>
      </c>
      <c r="AUU38" s="97" t="s">
        <v>1136</v>
      </c>
      <c r="AUV38" s="97" t="s">
        <v>1136</v>
      </c>
      <c r="AUW38" s="97" t="s">
        <v>1136</v>
      </c>
      <c r="AUX38" s="97" t="s">
        <v>1136</v>
      </c>
      <c r="AUY38" s="97" t="s">
        <v>1136</v>
      </c>
      <c r="AUZ38" s="97" t="s">
        <v>1136</v>
      </c>
      <c r="AVA38" s="97" t="s">
        <v>1136</v>
      </c>
      <c r="AVB38" s="97" t="s">
        <v>1136</v>
      </c>
      <c r="AVC38" s="97" t="s">
        <v>1136</v>
      </c>
      <c r="AVD38" s="97" t="s">
        <v>1136</v>
      </c>
      <c r="AVE38" s="97" t="s">
        <v>1136</v>
      </c>
      <c r="AVF38" s="97" t="s">
        <v>1136</v>
      </c>
      <c r="AVG38" s="97" t="s">
        <v>1136</v>
      </c>
      <c r="AVH38" s="97" t="s">
        <v>1136</v>
      </c>
      <c r="AVI38" s="97" t="s">
        <v>1136</v>
      </c>
      <c r="AVJ38" s="97" t="s">
        <v>1136</v>
      </c>
      <c r="AVK38" s="97" t="s">
        <v>1136</v>
      </c>
      <c r="AVL38" s="97" t="s">
        <v>1136</v>
      </c>
      <c r="AVM38" s="97" t="s">
        <v>1136</v>
      </c>
      <c r="AVN38" s="97" t="s">
        <v>1136</v>
      </c>
      <c r="AVO38" s="97" t="s">
        <v>1136</v>
      </c>
      <c r="AVP38" s="97" t="s">
        <v>1136</v>
      </c>
      <c r="AVQ38" s="97" t="s">
        <v>1136</v>
      </c>
      <c r="AVR38" s="97" t="s">
        <v>1136</v>
      </c>
      <c r="AVS38" s="97" t="s">
        <v>1136</v>
      </c>
      <c r="AVT38" s="97" t="s">
        <v>1136</v>
      </c>
      <c r="AVU38" s="97" t="s">
        <v>1136</v>
      </c>
      <c r="AVV38" s="97" t="s">
        <v>1136</v>
      </c>
      <c r="AVW38" s="97" t="s">
        <v>1136</v>
      </c>
      <c r="AVX38" s="97" t="s">
        <v>1136</v>
      </c>
      <c r="AVY38" s="97" t="s">
        <v>1136</v>
      </c>
      <c r="AVZ38" s="97" t="s">
        <v>1136</v>
      </c>
      <c r="AWA38" s="97" t="s">
        <v>1136</v>
      </c>
      <c r="AWB38" s="97" t="s">
        <v>1136</v>
      </c>
      <c r="AWC38" s="97" t="s">
        <v>1136</v>
      </c>
      <c r="AWD38" s="97" t="s">
        <v>1136</v>
      </c>
      <c r="AWE38" s="97" t="s">
        <v>1136</v>
      </c>
      <c r="AWF38" s="97" t="s">
        <v>1136</v>
      </c>
      <c r="AWG38" s="97" t="s">
        <v>1136</v>
      </c>
      <c r="AWH38" s="97" t="s">
        <v>1136</v>
      </c>
      <c r="AWI38" s="97" t="s">
        <v>1136</v>
      </c>
      <c r="AWJ38" s="97" t="s">
        <v>1136</v>
      </c>
      <c r="AWK38" s="97" t="s">
        <v>1136</v>
      </c>
      <c r="AWL38" s="97" t="s">
        <v>1136</v>
      </c>
      <c r="AWM38" s="97" t="s">
        <v>1136</v>
      </c>
      <c r="AWN38" s="97" t="s">
        <v>1136</v>
      </c>
      <c r="AWO38" s="97" t="s">
        <v>1136</v>
      </c>
      <c r="AWP38" s="97" t="s">
        <v>1136</v>
      </c>
      <c r="AWQ38" s="97" t="s">
        <v>1136</v>
      </c>
      <c r="AWR38" s="97" t="s">
        <v>1136</v>
      </c>
      <c r="AWS38" s="97" t="s">
        <v>1136</v>
      </c>
      <c r="AWT38" s="97" t="s">
        <v>1136</v>
      </c>
      <c r="AWU38" s="97" t="s">
        <v>1136</v>
      </c>
      <c r="AWV38" s="97" t="s">
        <v>1136</v>
      </c>
      <c r="AWW38" s="97" t="s">
        <v>1136</v>
      </c>
      <c r="AWX38" s="97" t="s">
        <v>1136</v>
      </c>
      <c r="AWY38" s="97" t="s">
        <v>1136</v>
      </c>
      <c r="AWZ38" s="97" t="s">
        <v>1136</v>
      </c>
      <c r="AXA38" s="97" t="s">
        <v>1136</v>
      </c>
      <c r="AXB38" s="97" t="s">
        <v>1136</v>
      </c>
      <c r="AXC38" s="97" t="s">
        <v>1136</v>
      </c>
      <c r="AXD38" s="97" t="s">
        <v>1136</v>
      </c>
      <c r="AXE38" s="97" t="s">
        <v>1136</v>
      </c>
      <c r="AXF38" s="97" t="s">
        <v>1136</v>
      </c>
      <c r="AXG38" s="97" t="s">
        <v>1136</v>
      </c>
      <c r="AXH38" s="97" t="s">
        <v>1136</v>
      </c>
      <c r="AXI38" s="97" t="s">
        <v>1136</v>
      </c>
      <c r="AXJ38" s="97" t="s">
        <v>1136</v>
      </c>
      <c r="AXK38" s="97" t="s">
        <v>1136</v>
      </c>
      <c r="AXL38" s="97" t="s">
        <v>1136</v>
      </c>
      <c r="AXM38" s="97" t="s">
        <v>1136</v>
      </c>
      <c r="AXN38" s="97" t="s">
        <v>1136</v>
      </c>
      <c r="AXO38" s="97" t="s">
        <v>1136</v>
      </c>
      <c r="AXP38" s="97" t="s">
        <v>1136</v>
      </c>
      <c r="AXQ38" s="97" t="s">
        <v>1136</v>
      </c>
      <c r="AXR38" s="97" t="s">
        <v>1136</v>
      </c>
      <c r="AXS38" s="97" t="s">
        <v>1136</v>
      </c>
      <c r="AXT38" s="97" t="s">
        <v>1136</v>
      </c>
      <c r="AXU38" s="97" t="s">
        <v>1136</v>
      </c>
      <c r="AXV38" s="97" t="s">
        <v>1136</v>
      </c>
      <c r="AXW38" s="97" t="s">
        <v>1136</v>
      </c>
      <c r="AXX38" s="97" t="s">
        <v>1136</v>
      </c>
      <c r="AXY38" s="97" t="s">
        <v>1136</v>
      </c>
      <c r="AXZ38" s="97" t="s">
        <v>1136</v>
      </c>
      <c r="AYA38" s="97" t="s">
        <v>1136</v>
      </c>
      <c r="AYB38" s="97" t="s">
        <v>1136</v>
      </c>
      <c r="AYC38" s="97" t="s">
        <v>1136</v>
      </c>
      <c r="AYD38" s="97" t="s">
        <v>1136</v>
      </c>
      <c r="AYE38" s="97" t="s">
        <v>1136</v>
      </c>
      <c r="AYF38" s="97" t="s">
        <v>1136</v>
      </c>
      <c r="AYG38" s="97" t="s">
        <v>1136</v>
      </c>
      <c r="AYH38" s="97" t="s">
        <v>1136</v>
      </c>
      <c r="AYI38" s="97" t="s">
        <v>1136</v>
      </c>
      <c r="AYJ38" s="97" t="s">
        <v>1136</v>
      </c>
      <c r="AYK38" s="97" t="s">
        <v>1136</v>
      </c>
      <c r="AYL38" s="97" t="s">
        <v>1136</v>
      </c>
      <c r="AYM38" s="97" t="s">
        <v>1136</v>
      </c>
      <c r="AYN38" s="97" t="s">
        <v>1136</v>
      </c>
      <c r="AYO38" s="97" t="s">
        <v>1136</v>
      </c>
      <c r="AYP38" s="97" t="s">
        <v>1136</v>
      </c>
      <c r="AYQ38" s="97" t="s">
        <v>1136</v>
      </c>
      <c r="AYR38" s="97" t="s">
        <v>1136</v>
      </c>
      <c r="AYS38" s="97" t="s">
        <v>1136</v>
      </c>
      <c r="AYT38" s="97" t="s">
        <v>1136</v>
      </c>
      <c r="AYU38" s="97" t="s">
        <v>1136</v>
      </c>
      <c r="AYV38" s="97" t="s">
        <v>1136</v>
      </c>
      <c r="AYW38" s="97" t="s">
        <v>1136</v>
      </c>
      <c r="AYX38" s="97" t="s">
        <v>1136</v>
      </c>
      <c r="AYY38" s="97" t="s">
        <v>1136</v>
      </c>
      <c r="AYZ38" s="97" t="s">
        <v>1136</v>
      </c>
      <c r="AZA38" s="97" t="s">
        <v>1136</v>
      </c>
      <c r="AZB38" s="97" t="s">
        <v>1136</v>
      </c>
      <c r="AZC38" s="97" t="s">
        <v>1136</v>
      </c>
      <c r="AZD38" s="97" t="s">
        <v>1136</v>
      </c>
      <c r="AZE38" s="97" t="s">
        <v>1136</v>
      </c>
      <c r="AZF38" s="97" t="s">
        <v>1136</v>
      </c>
      <c r="AZG38" s="97" t="s">
        <v>1136</v>
      </c>
      <c r="AZH38" s="97" t="s">
        <v>1136</v>
      </c>
      <c r="AZI38" s="97" t="s">
        <v>1136</v>
      </c>
      <c r="AZJ38" s="97" t="s">
        <v>1136</v>
      </c>
      <c r="AZK38" s="97" t="s">
        <v>1136</v>
      </c>
      <c r="AZL38" s="97" t="s">
        <v>1136</v>
      </c>
      <c r="AZM38" s="97" t="s">
        <v>1136</v>
      </c>
      <c r="AZN38" s="97" t="s">
        <v>1136</v>
      </c>
      <c r="AZO38" s="97" t="s">
        <v>1136</v>
      </c>
      <c r="AZP38" s="97" t="s">
        <v>1136</v>
      </c>
      <c r="AZQ38" s="97" t="s">
        <v>1136</v>
      </c>
      <c r="AZR38" s="97" t="s">
        <v>1136</v>
      </c>
      <c r="AZS38" s="97" t="s">
        <v>1136</v>
      </c>
      <c r="AZT38" s="97" t="s">
        <v>1136</v>
      </c>
      <c r="AZU38" s="97" t="s">
        <v>1136</v>
      </c>
      <c r="AZV38" s="97" t="s">
        <v>1136</v>
      </c>
      <c r="AZW38" s="97" t="s">
        <v>1136</v>
      </c>
      <c r="AZX38" s="97" t="s">
        <v>1136</v>
      </c>
      <c r="AZY38" s="97" t="s">
        <v>1136</v>
      </c>
      <c r="AZZ38" s="97" t="s">
        <v>1136</v>
      </c>
      <c r="BAA38" s="97" t="s">
        <v>1136</v>
      </c>
      <c r="BAB38" s="97" t="s">
        <v>1136</v>
      </c>
      <c r="BAC38" s="97" t="s">
        <v>1136</v>
      </c>
      <c r="BAD38" s="97" t="s">
        <v>1136</v>
      </c>
      <c r="BAE38" s="97" t="s">
        <v>1136</v>
      </c>
      <c r="BAF38" s="97" t="s">
        <v>1136</v>
      </c>
      <c r="BAG38" s="97" t="s">
        <v>1136</v>
      </c>
      <c r="BAH38" s="97" t="s">
        <v>1136</v>
      </c>
      <c r="BAI38" s="97" t="s">
        <v>1136</v>
      </c>
      <c r="BAJ38" s="97" t="s">
        <v>1136</v>
      </c>
      <c r="BAK38" s="97" t="s">
        <v>1136</v>
      </c>
      <c r="BAL38" s="97" t="s">
        <v>1136</v>
      </c>
      <c r="BAM38" s="97" t="s">
        <v>1136</v>
      </c>
      <c r="BAN38" s="97" t="s">
        <v>1136</v>
      </c>
      <c r="BAO38" s="97" t="s">
        <v>1136</v>
      </c>
      <c r="BAP38" s="97" t="s">
        <v>1136</v>
      </c>
      <c r="BAQ38" s="97" t="s">
        <v>1136</v>
      </c>
      <c r="BAR38" s="97" t="s">
        <v>1136</v>
      </c>
      <c r="BAS38" s="97" t="s">
        <v>1136</v>
      </c>
      <c r="BAT38" s="97" t="s">
        <v>1136</v>
      </c>
      <c r="BAU38" s="97" t="s">
        <v>1136</v>
      </c>
      <c r="BAV38" s="97" t="s">
        <v>1136</v>
      </c>
      <c r="BAW38" s="97" t="s">
        <v>1136</v>
      </c>
      <c r="BAX38" s="97" t="s">
        <v>1136</v>
      </c>
      <c r="BAY38" s="97" t="s">
        <v>1136</v>
      </c>
      <c r="BAZ38" s="97" t="s">
        <v>1136</v>
      </c>
      <c r="BBA38" s="97" t="s">
        <v>1136</v>
      </c>
      <c r="BBB38" s="97" t="s">
        <v>1136</v>
      </c>
      <c r="BBC38" s="97" t="s">
        <v>1136</v>
      </c>
      <c r="BBD38" s="97" t="s">
        <v>1136</v>
      </c>
      <c r="BBE38" s="97" t="s">
        <v>1136</v>
      </c>
      <c r="BBF38" s="97" t="s">
        <v>1136</v>
      </c>
      <c r="BBG38" s="97" t="s">
        <v>1136</v>
      </c>
      <c r="BBH38" s="97" t="s">
        <v>1136</v>
      </c>
      <c r="BBI38" s="97" t="s">
        <v>1136</v>
      </c>
      <c r="BBJ38" s="97" t="s">
        <v>1136</v>
      </c>
      <c r="BBK38" s="97" t="s">
        <v>1136</v>
      </c>
      <c r="BBL38" s="97" t="s">
        <v>1136</v>
      </c>
      <c r="BBM38" s="97" t="s">
        <v>1136</v>
      </c>
      <c r="BBN38" s="97" t="s">
        <v>1136</v>
      </c>
      <c r="BBO38" s="97" t="s">
        <v>1136</v>
      </c>
      <c r="BBP38" s="97" t="s">
        <v>1136</v>
      </c>
      <c r="BBQ38" s="97" t="s">
        <v>1136</v>
      </c>
      <c r="BBR38" s="97" t="s">
        <v>1136</v>
      </c>
      <c r="BBS38" s="97" t="s">
        <v>1136</v>
      </c>
      <c r="BBT38" s="97" t="s">
        <v>1136</v>
      </c>
      <c r="BBU38" s="97" t="s">
        <v>1136</v>
      </c>
      <c r="BBV38" s="97" t="s">
        <v>1136</v>
      </c>
      <c r="BBW38" s="97" t="s">
        <v>1136</v>
      </c>
      <c r="BBX38" s="97" t="s">
        <v>1136</v>
      </c>
      <c r="BBY38" s="97" t="s">
        <v>1136</v>
      </c>
      <c r="BBZ38" s="97" t="s">
        <v>1136</v>
      </c>
      <c r="BCA38" s="97" t="s">
        <v>1136</v>
      </c>
      <c r="BCB38" s="97" t="s">
        <v>1136</v>
      </c>
      <c r="BCC38" s="97" t="s">
        <v>1136</v>
      </c>
      <c r="BCD38" s="97" t="s">
        <v>1136</v>
      </c>
      <c r="BCE38" s="97" t="s">
        <v>1136</v>
      </c>
      <c r="BCF38" s="97" t="s">
        <v>1136</v>
      </c>
      <c r="BCG38" s="97" t="s">
        <v>1136</v>
      </c>
      <c r="BCH38" s="97" t="s">
        <v>1136</v>
      </c>
      <c r="BCI38" s="97" t="s">
        <v>1136</v>
      </c>
      <c r="BCJ38" s="97" t="s">
        <v>1136</v>
      </c>
      <c r="BCK38" s="97" t="s">
        <v>1136</v>
      </c>
      <c r="BCL38" s="97" t="s">
        <v>1136</v>
      </c>
      <c r="BCM38" s="97" t="s">
        <v>1136</v>
      </c>
      <c r="BCN38" s="97" t="s">
        <v>1136</v>
      </c>
      <c r="BCO38" s="97" t="s">
        <v>1136</v>
      </c>
      <c r="BCP38" s="97" t="s">
        <v>1136</v>
      </c>
      <c r="BCQ38" s="97" t="s">
        <v>1136</v>
      </c>
      <c r="BCR38" s="97" t="s">
        <v>1136</v>
      </c>
      <c r="BCS38" s="97" t="s">
        <v>1136</v>
      </c>
      <c r="BCT38" s="97" t="s">
        <v>1136</v>
      </c>
      <c r="BCU38" s="97" t="s">
        <v>1136</v>
      </c>
      <c r="BCV38" s="97" t="s">
        <v>1136</v>
      </c>
      <c r="BCW38" s="97" t="s">
        <v>1136</v>
      </c>
      <c r="BCX38" s="97" t="s">
        <v>1136</v>
      </c>
      <c r="BCY38" s="97" t="s">
        <v>1136</v>
      </c>
      <c r="BCZ38" s="97" t="s">
        <v>1136</v>
      </c>
      <c r="BDA38" s="97" t="s">
        <v>1136</v>
      </c>
      <c r="BDB38" s="97" t="s">
        <v>1136</v>
      </c>
      <c r="BDC38" s="97" t="s">
        <v>1136</v>
      </c>
      <c r="BDD38" s="97" t="s">
        <v>1136</v>
      </c>
      <c r="BDE38" s="97" t="s">
        <v>1136</v>
      </c>
      <c r="BDF38" s="97" t="s">
        <v>1136</v>
      </c>
      <c r="BDG38" s="97" t="s">
        <v>1136</v>
      </c>
      <c r="BDH38" s="97" t="s">
        <v>1136</v>
      </c>
      <c r="BDI38" s="97" t="s">
        <v>1136</v>
      </c>
      <c r="BDJ38" s="97" t="s">
        <v>1136</v>
      </c>
      <c r="BDK38" s="97" t="s">
        <v>1136</v>
      </c>
      <c r="BDL38" s="97" t="s">
        <v>1136</v>
      </c>
      <c r="BDM38" s="97" t="s">
        <v>1136</v>
      </c>
      <c r="BDN38" s="97" t="s">
        <v>1136</v>
      </c>
      <c r="BDO38" s="97" t="s">
        <v>1136</v>
      </c>
      <c r="BDP38" s="97" t="s">
        <v>1136</v>
      </c>
      <c r="BDQ38" s="97" t="s">
        <v>1136</v>
      </c>
      <c r="BDR38" s="97" t="s">
        <v>1136</v>
      </c>
      <c r="BDS38" s="97" t="s">
        <v>1136</v>
      </c>
      <c r="BDT38" s="97" t="s">
        <v>1136</v>
      </c>
      <c r="BDU38" s="97" t="s">
        <v>1136</v>
      </c>
      <c r="BDV38" s="97" t="s">
        <v>1136</v>
      </c>
      <c r="BDW38" s="97" t="s">
        <v>1136</v>
      </c>
      <c r="BDX38" s="97" t="s">
        <v>1136</v>
      </c>
      <c r="BDY38" s="97" t="s">
        <v>1136</v>
      </c>
      <c r="BDZ38" s="97" t="s">
        <v>1136</v>
      </c>
      <c r="BEA38" s="97" t="s">
        <v>1136</v>
      </c>
      <c r="BEB38" s="97" t="s">
        <v>1136</v>
      </c>
      <c r="BEC38" s="97" t="s">
        <v>1136</v>
      </c>
      <c r="BED38" s="97" t="s">
        <v>1136</v>
      </c>
      <c r="BEE38" s="97" t="s">
        <v>1136</v>
      </c>
      <c r="BEF38" s="97" t="s">
        <v>1136</v>
      </c>
      <c r="BEG38" s="97" t="s">
        <v>1136</v>
      </c>
      <c r="BEH38" s="97" t="s">
        <v>1136</v>
      </c>
      <c r="BEI38" s="97" t="s">
        <v>1136</v>
      </c>
      <c r="BEJ38" s="97" t="s">
        <v>1136</v>
      </c>
      <c r="BEK38" s="97" t="s">
        <v>1136</v>
      </c>
      <c r="BEL38" s="97" t="s">
        <v>1136</v>
      </c>
      <c r="BEM38" s="97" t="s">
        <v>1136</v>
      </c>
      <c r="BEN38" s="97" t="s">
        <v>1136</v>
      </c>
      <c r="BEO38" s="97" t="s">
        <v>1136</v>
      </c>
      <c r="BEP38" s="97" t="s">
        <v>1136</v>
      </c>
      <c r="BEQ38" s="97" t="s">
        <v>1136</v>
      </c>
      <c r="BER38" s="97" t="s">
        <v>1136</v>
      </c>
      <c r="BES38" s="97" t="s">
        <v>1136</v>
      </c>
      <c r="BET38" s="97" t="s">
        <v>1136</v>
      </c>
      <c r="BEU38" s="97" t="s">
        <v>1136</v>
      </c>
      <c r="BEV38" s="97" t="s">
        <v>1136</v>
      </c>
      <c r="BEW38" s="97" t="s">
        <v>1136</v>
      </c>
      <c r="BEX38" s="97" t="s">
        <v>1136</v>
      </c>
      <c r="BEY38" s="97" t="s">
        <v>1136</v>
      </c>
      <c r="BEZ38" s="97" t="s">
        <v>1136</v>
      </c>
      <c r="BFA38" s="97" t="s">
        <v>1136</v>
      </c>
      <c r="BFB38" s="97" t="s">
        <v>1136</v>
      </c>
      <c r="BFC38" s="97" t="s">
        <v>1136</v>
      </c>
      <c r="BFD38" s="97" t="s">
        <v>1136</v>
      </c>
      <c r="BFE38" s="97" t="s">
        <v>1136</v>
      </c>
      <c r="BFF38" s="97" t="s">
        <v>1136</v>
      </c>
      <c r="BFG38" s="97" t="s">
        <v>1136</v>
      </c>
      <c r="BFH38" s="97" t="s">
        <v>1136</v>
      </c>
      <c r="BFI38" s="97" t="s">
        <v>1136</v>
      </c>
      <c r="BFJ38" s="97" t="s">
        <v>1136</v>
      </c>
      <c r="BFK38" s="97" t="s">
        <v>1136</v>
      </c>
      <c r="BFL38" s="97" t="s">
        <v>1136</v>
      </c>
      <c r="BFM38" s="97" t="s">
        <v>1136</v>
      </c>
      <c r="BFN38" s="97" t="s">
        <v>1136</v>
      </c>
      <c r="BFO38" s="97" t="s">
        <v>1136</v>
      </c>
      <c r="BFP38" s="97" t="s">
        <v>1136</v>
      </c>
      <c r="BFQ38" s="97" t="s">
        <v>1136</v>
      </c>
      <c r="BFR38" s="97" t="s">
        <v>1136</v>
      </c>
      <c r="BFS38" s="97" t="s">
        <v>1136</v>
      </c>
      <c r="BFT38" s="97" t="s">
        <v>1136</v>
      </c>
      <c r="BFU38" s="97" t="s">
        <v>1136</v>
      </c>
      <c r="BFV38" s="97" t="s">
        <v>1136</v>
      </c>
      <c r="BFW38" s="97" t="s">
        <v>1136</v>
      </c>
      <c r="BFX38" s="97" t="s">
        <v>1136</v>
      </c>
      <c r="BFY38" s="97" t="s">
        <v>1136</v>
      </c>
      <c r="BFZ38" s="97" t="s">
        <v>1136</v>
      </c>
      <c r="BGA38" s="97" t="s">
        <v>1136</v>
      </c>
      <c r="BGB38" s="97" t="s">
        <v>1136</v>
      </c>
      <c r="BGC38" s="97" t="s">
        <v>1136</v>
      </c>
      <c r="BGD38" s="97" t="s">
        <v>1136</v>
      </c>
      <c r="BGE38" s="97" t="s">
        <v>1136</v>
      </c>
      <c r="BGF38" s="97" t="s">
        <v>1136</v>
      </c>
      <c r="BGG38" s="97" t="s">
        <v>1136</v>
      </c>
      <c r="BGH38" s="97" t="s">
        <v>1136</v>
      </c>
      <c r="BGI38" s="97" t="s">
        <v>1136</v>
      </c>
      <c r="BGJ38" s="97" t="s">
        <v>1136</v>
      </c>
      <c r="BGK38" s="97" t="s">
        <v>1136</v>
      </c>
      <c r="BGL38" s="97" t="s">
        <v>1136</v>
      </c>
      <c r="BGM38" s="97" t="s">
        <v>1136</v>
      </c>
      <c r="BGN38" s="97" t="s">
        <v>1136</v>
      </c>
      <c r="BGO38" s="97" t="s">
        <v>1136</v>
      </c>
      <c r="BGP38" s="97" t="s">
        <v>1136</v>
      </c>
      <c r="BGQ38" s="97" t="s">
        <v>1136</v>
      </c>
      <c r="BGR38" s="97" t="s">
        <v>1136</v>
      </c>
      <c r="BGS38" s="97" t="s">
        <v>1136</v>
      </c>
      <c r="BGT38" s="97" t="s">
        <v>1136</v>
      </c>
      <c r="BGU38" s="97" t="s">
        <v>1136</v>
      </c>
      <c r="BGV38" s="97" t="s">
        <v>1136</v>
      </c>
      <c r="BGW38" s="97" t="s">
        <v>1136</v>
      </c>
      <c r="BGX38" s="97" t="s">
        <v>1136</v>
      </c>
      <c r="BGY38" s="97" t="s">
        <v>1136</v>
      </c>
      <c r="BGZ38" s="97" t="s">
        <v>1136</v>
      </c>
      <c r="BHA38" s="97" t="s">
        <v>1136</v>
      </c>
      <c r="BHB38" s="97" t="s">
        <v>1136</v>
      </c>
      <c r="BHC38" s="97" t="s">
        <v>1136</v>
      </c>
      <c r="BHD38" s="97" t="s">
        <v>1136</v>
      </c>
      <c r="BHE38" s="97" t="s">
        <v>1136</v>
      </c>
      <c r="BHF38" s="97" t="s">
        <v>1136</v>
      </c>
      <c r="BHG38" s="97" t="s">
        <v>1136</v>
      </c>
      <c r="BHH38" s="97" t="s">
        <v>1136</v>
      </c>
      <c r="BHI38" s="97" t="s">
        <v>1136</v>
      </c>
      <c r="BHJ38" s="97" t="s">
        <v>1136</v>
      </c>
      <c r="BHK38" s="97" t="s">
        <v>1136</v>
      </c>
      <c r="BHL38" s="97" t="s">
        <v>1136</v>
      </c>
      <c r="BHM38" s="97" t="s">
        <v>1136</v>
      </c>
      <c r="BHN38" s="97" t="s">
        <v>1136</v>
      </c>
      <c r="BHO38" s="97" t="s">
        <v>1136</v>
      </c>
      <c r="BHP38" s="97" t="s">
        <v>1136</v>
      </c>
      <c r="BHQ38" s="97" t="s">
        <v>1136</v>
      </c>
      <c r="BHR38" s="97" t="s">
        <v>1136</v>
      </c>
      <c r="BHS38" s="97" t="s">
        <v>1136</v>
      </c>
      <c r="BHT38" s="97" t="s">
        <v>1136</v>
      </c>
      <c r="BHU38" s="97" t="s">
        <v>1136</v>
      </c>
      <c r="BHV38" s="97" t="s">
        <v>1136</v>
      </c>
      <c r="BHW38" s="97" t="s">
        <v>1136</v>
      </c>
      <c r="BHX38" s="97" t="s">
        <v>1136</v>
      </c>
      <c r="BHY38" s="97" t="s">
        <v>1136</v>
      </c>
      <c r="BHZ38" s="97" t="s">
        <v>1136</v>
      </c>
      <c r="BIA38" s="97" t="s">
        <v>1136</v>
      </c>
      <c r="BIB38" s="97" t="s">
        <v>1136</v>
      </c>
      <c r="BIC38" s="97" t="s">
        <v>1136</v>
      </c>
      <c r="BID38" s="97" t="s">
        <v>1136</v>
      </c>
      <c r="BIE38" s="97" t="s">
        <v>1136</v>
      </c>
      <c r="BIF38" s="97" t="s">
        <v>1136</v>
      </c>
      <c r="BIG38" s="97" t="s">
        <v>1136</v>
      </c>
      <c r="BIH38" s="97" t="s">
        <v>1136</v>
      </c>
      <c r="BII38" s="97" t="s">
        <v>1136</v>
      </c>
      <c r="BIJ38" s="97" t="s">
        <v>1136</v>
      </c>
      <c r="BIK38" s="97" t="s">
        <v>1136</v>
      </c>
      <c r="BIL38" s="97" t="s">
        <v>1136</v>
      </c>
      <c r="BIM38" s="97" t="s">
        <v>1136</v>
      </c>
      <c r="BIN38" s="97" t="s">
        <v>1136</v>
      </c>
      <c r="BIO38" s="97" t="s">
        <v>1136</v>
      </c>
      <c r="BIP38" s="97" t="s">
        <v>1136</v>
      </c>
      <c r="BIQ38" s="97" t="s">
        <v>1136</v>
      </c>
      <c r="BIR38" s="97" t="s">
        <v>1136</v>
      </c>
      <c r="BIS38" s="97" t="s">
        <v>1136</v>
      </c>
      <c r="BIT38" s="97" t="s">
        <v>1136</v>
      </c>
      <c r="BIU38" s="97" t="s">
        <v>1136</v>
      </c>
      <c r="BIV38" s="97" t="s">
        <v>1136</v>
      </c>
      <c r="BIW38" s="97" t="s">
        <v>1136</v>
      </c>
      <c r="BIX38" s="97" t="s">
        <v>1136</v>
      </c>
      <c r="BIY38" s="97" t="s">
        <v>1136</v>
      </c>
      <c r="BIZ38" s="97" t="s">
        <v>1136</v>
      </c>
      <c r="BJA38" s="97" t="s">
        <v>1136</v>
      </c>
      <c r="BJB38" s="97" t="s">
        <v>1136</v>
      </c>
      <c r="BJC38" s="97" t="s">
        <v>1136</v>
      </c>
      <c r="BJD38" s="97" t="s">
        <v>1136</v>
      </c>
      <c r="BJE38" s="97" t="s">
        <v>1136</v>
      </c>
      <c r="BJF38" s="97" t="s">
        <v>1136</v>
      </c>
      <c r="BJG38" s="97" t="s">
        <v>1136</v>
      </c>
      <c r="BJH38" s="97" t="s">
        <v>1136</v>
      </c>
      <c r="BJI38" s="97" t="s">
        <v>1136</v>
      </c>
      <c r="BJJ38" s="97" t="s">
        <v>1136</v>
      </c>
      <c r="BJK38" s="97" t="s">
        <v>1136</v>
      </c>
      <c r="BJL38" s="97" t="s">
        <v>1136</v>
      </c>
      <c r="BJM38" s="97" t="s">
        <v>1136</v>
      </c>
      <c r="BJN38" s="97" t="s">
        <v>1136</v>
      </c>
      <c r="BJO38" s="97" t="s">
        <v>1136</v>
      </c>
      <c r="BJP38" s="97" t="s">
        <v>1136</v>
      </c>
      <c r="BJQ38" s="97" t="s">
        <v>1136</v>
      </c>
      <c r="BJR38" s="97" t="s">
        <v>1136</v>
      </c>
      <c r="BJS38" s="97" t="s">
        <v>1136</v>
      </c>
      <c r="BJT38" s="97" t="s">
        <v>1136</v>
      </c>
      <c r="BJU38" s="97" t="s">
        <v>1136</v>
      </c>
      <c r="BJV38" s="97" t="s">
        <v>1136</v>
      </c>
      <c r="BJW38" s="97" t="s">
        <v>1136</v>
      </c>
      <c r="BJX38" s="97" t="s">
        <v>1136</v>
      </c>
      <c r="BJY38" s="97" t="s">
        <v>1136</v>
      </c>
      <c r="BJZ38" s="97" t="s">
        <v>1136</v>
      </c>
      <c r="BKA38" s="97" t="s">
        <v>1136</v>
      </c>
      <c r="BKB38" s="97" t="s">
        <v>1136</v>
      </c>
      <c r="BKC38" s="97" t="s">
        <v>1136</v>
      </c>
      <c r="BKD38" s="97" t="s">
        <v>1136</v>
      </c>
      <c r="BKE38" s="97" t="s">
        <v>1136</v>
      </c>
      <c r="BKF38" s="97" t="s">
        <v>1136</v>
      </c>
      <c r="BKG38" s="97" t="s">
        <v>1136</v>
      </c>
      <c r="BKH38" s="97" t="s">
        <v>1136</v>
      </c>
      <c r="BKI38" s="97" t="s">
        <v>1136</v>
      </c>
      <c r="BKJ38" s="97" t="s">
        <v>1136</v>
      </c>
      <c r="BKK38" s="97" t="s">
        <v>1136</v>
      </c>
      <c r="BKL38" s="97" t="s">
        <v>1136</v>
      </c>
      <c r="BKM38" s="97" t="s">
        <v>1136</v>
      </c>
      <c r="BKN38" s="97" t="s">
        <v>1136</v>
      </c>
      <c r="BKO38" s="97" t="s">
        <v>1136</v>
      </c>
      <c r="BKP38" s="97" t="s">
        <v>1136</v>
      </c>
      <c r="BKQ38" s="97" t="s">
        <v>1136</v>
      </c>
      <c r="BKR38" s="97" t="s">
        <v>1136</v>
      </c>
      <c r="BKS38" s="97" t="s">
        <v>1136</v>
      </c>
      <c r="BKT38" s="97" t="s">
        <v>1136</v>
      </c>
      <c r="BKU38" s="97" t="s">
        <v>1136</v>
      </c>
      <c r="BKV38" s="97" t="s">
        <v>1136</v>
      </c>
      <c r="BKW38" s="97" t="s">
        <v>1136</v>
      </c>
      <c r="BKX38" s="97" t="s">
        <v>1136</v>
      </c>
      <c r="BKY38" s="97" t="s">
        <v>1136</v>
      </c>
      <c r="BKZ38" s="97" t="s">
        <v>1136</v>
      </c>
      <c r="BLA38" s="97" t="s">
        <v>1136</v>
      </c>
      <c r="BLB38" s="97" t="s">
        <v>1136</v>
      </c>
      <c r="BLC38" s="97" t="s">
        <v>1136</v>
      </c>
      <c r="BLD38" s="97" t="s">
        <v>1136</v>
      </c>
      <c r="BLE38" s="97" t="s">
        <v>1136</v>
      </c>
      <c r="BLF38" s="97" t="s">
        <v>1136</v>
      </c>
      <c r="BLG38" s="97" t="s">
        <v>1136</v>
      </c>
      <c r="BLH38" s="97" t="s">
        <v>1136</v>
      </c>
      <c r="BLI38" s="97" t="s">
        <v>1136</v>
      </c>
      <c r="BLJ38" s="97" t="s">
        <v>1136</v>
      </c>
      <c r="BLK38" s="97" t="s">
        <v>1136</v>
      </c>
      <c r="BLL38" s="97" t="s">
        <v>1136</v>
      </c>
      <c r="BLM38" s="97" t="s">
        <v>1136</v>
      </c>
      <c r="BLN38" s="97" t="s">
        <v>1136</v>
      </c>
      <c r="BLO38" s="97" t="s">
        <v>1136</v>
      </c>
      <c r="BLP38" s="97" t="s">
        <v>1136</v>
      </c>
      <c r="BLQ38" s="97" t="s">
        <v>1136</v>
      </c>
      <c r="BLR38" s="97" t="s">
        <v>1136</v>
      </c>
      <c r="BLS38" s="97" t="s">
        <v>1136</v>
      </c>
      <c r="BLT38" s="97" t="s">
        <v>1136</v>
      </c>
      <c r="BLU38" s="97" t="s">
        <v>1136</v>
      </c>
      <c r="BLV38" s="97" t="s">
        <v>1136</v>
      </c>
      <c r="BLW38" s="97" t="s">
        <v>1136</v>
      </c>
      <c r="BLX38" s="97" t="s">
        <v>1136</v>
      </c>
      <c r="BLY38" s="97" t="s">
        <v>1136</v>
      </c>
      <c r="BLZ38" s="97" t="s">
        <v>1136</v>
      </c>
      <c r="BMA38" s="97" t="s">
        <v>1136</v>
      </c>
      <c r="BMB38" s="97" t="s">
        <v>1136</v>
      </c>
      <c r="BMC38" s="97" t="s">
        <v>1136</v>
      </c>
      <c r="BMD38" s="97" t="s">
        <v>1136</v>
      </c>
      <c r="BME38" s="97" t="s">
        <v>1136</v>
      </c>
      <c r="BMF38" s="97" t="s">
        <v>1136</v>
      </c>
      <c r="BMG38" s="97" t="s">
        <v>1136</v>
      </c>
      <c r="BMH38" s="97" t="s">
        <v>1136</v>
      </c>
      <c r="BMI38" s="97" t="s">
        <v>1136</v>
      </c>
      <c r="BMJ38" s="97" t="s">
        <v>1136</v>
      </c>
      <c r="BMK38" s="97" t="s">
        <v>1136</v>
      </c>
      <c r="BML38" s="97" t="s">
        <v>1136</v>
      </c>
      <c r="BMM38" s="97" t="s">
        <v>1136</v>
      </c>
      <c r="BMN38" s="97" t="s">
        <v>1136</v>
      </c>
      <c r="BMO38" s="97" t="s">
        <v>1136</v>
      </c>
      <c r="BMP38" s="97" t="s">
        <v>1136</v>
      </c>
      <c r="BMQ38" s="97" t="s">
        <v>1136</v>
      </c>
      <c r="BMR38" s="97" t="s">
        <v>1136</v>
      </c>
      <c r="BMS38" s="97" t="s">
        <v>1136</v>
      </c>
      <c r="BMT38" s="97" t="s">
        <v>1136</v>
      </c>
      <c r="BMU38" s="97" t="s">
        <v>1136</v>
      </c>
      <c r="BMV38" s="97" t="s">
        <v>1136</v>
      </c>
      <c r="BMW38" s="97" t="s">
        <v>1136</v>
      </c>
      <c r="BMX38" s="97" t="s">
        <v>1136</v>
      </c>
      <c r="BMY38" s="97" t="s">
        <v>1136</v>
      </c>
      <c r="BMZ38" s="97" t="s">
        <v>1136</v>
      </c>
      <c r="BNA38" s="97" t="s">
        <v>1136</v>
      </c>
      <c r="BNB38" s="97" t="s">
        <v>1136</v>
      </c>
      <c r="BNC38" s="97" t="s">
        <v>1136</v>
      </c>
      <c r="BND38" s="97" t="s">
        <v>1136</v>
      </c>
      <c r="BNE38" s="97" t="s">
        <v>1136</v>
      </c>
      <c r="BNF38" s="97" t="s">
        <v>1136</v>
      </c>
      <c r="BNG38" s="97" t="s">
        <v>1136</v>
      </c>
      <c r="BNH38" s="97" t="s">
        <v>1136</v>
      </c>
      <c r="BNI38" s="97" t="s">
        <v>1136</v>
      </c>
      <c r="BNJ38" s="97" t="s">
        <v>1136</v>
      </c>
      <c r="BNK38" s="97" t="s">
        <v>1136</v>
      </c>
      <c r="BNL38" s="97" t="s">
        <v>1136</v>
      </c>
      <c r="BNM38" s="97" t="s">
        <v>1136</v>
      </c>
      <c r="BNN38" s="97" t="s">
        <v>1136</v>
      </c>
      <c r="BNO38" s="97" t="s">
        <v>1136</v>
      </c>
      <c r="BNP38" s="97" t="s">
        <v>1136</v>
      </c>
      <c r="BNQ38" s="97" t="s">
        <v>1136</v>
      </c>
      <c r="BNR38" s="97" t="s">
        <v>1136</v>
      </c>
      <c r="BNS38" s="97" t="s">
        <v>1136</v>
      </c>
      <c r="BNT38" s="97" t="s">
        <v>1136</v>
      </c>
      <c r="BNU38" s="97" t="s">
        <v>1136</v>
      </c>
      <c r="BNV38" s="97" t="s">
        <v>1136</v>
      </c>
      <c r="BNW38" s="97" t="s">
        <v>1136</v>
      </c>
      <c r="BNX38" s="97" t="s">
        <v>1136</v>
      </c>
      <c r="BNY38" s="97" t="s">
        <v>1136</v>
      </c>
      <c r="BNZ38" s="97" t="s">
        <v>1136</v>
      </c>
      <c r="BOA38" s="97" t="s">
        <v>1136</v>
      </c>
      <c r="BOB38" s="97" t="s">
        <v>1136</v>
      </c>
      <c r="BOC38" s="97" t="s">
        <v>1136</v>
      </c>
      <c r="BOD38" s="97" t="s">
        <v>1136</v>
      </c>
      <c r="BOE38" s="97" t="s">
        <v>1136</v>
      </c>
      <c r="BOF38" s="97" t="s">
        <v>1136</v>
      </c>
      <c r="BOG38" s="97" t="s">
        <v>1136</v>
      </c>
      <c r="BOH38" s="97" t="s">
        <v>1136</v>
      </c>
      <c r="BOI38" s="97" t="s">
        <v>1136</v>
      </c>
      <c r="BOJ38" s="97" t="s">
        <v>1136</v>
      </c>
      <c r="BOK38" s="97" t="s">
        <v>1136</v>
      </c>
      <c r="BOL38" s="97" t="s">
        <v>1136</v>
      </c>
      <c r="BOM38" s="97" t="s">
        <v>1136</v>
      </c>
      <c r="BON38" s="97" t="s">
        <v>1136</v>
      </c>
      <c r="BOO38" s="97" t="s">
        <v>1136</v>
      </c>
      <c r="BOP38" s="97" t="s">
        <v>1136</v>
      </c>
      <c r="BOQ38" s="97" t="s">
        <v>1136</v>
      </c>
      <c r="BOR38" s="97" t="s">
        <v>1136</v>
      </c>
      <c r="BOS38" s="97" t="s">
        <v>1136</v>
      </c>
      <c r="BOT38" s="97" t="s">
        <v>1136</v>
      </c>
      <c r="BOU38" s="97" t="s">
        <v>1136</v>
      </c>
      <c r="BOV38" s="97" t="s">
        <v>1136</v>
      </c>
      <c r="BOW38" s="97" t="s">
        <v>1136</v>
      </c>
      <c r="BOX38" s="97" t="s">
        <v>1136</v>
      </c>
      <c r="BOY38" s="97" t="s">
        <v>1136</v>
      </c>
      <c r="BOZ38" s="97" t="s">
        <v>1136</v>
      </c>
      <c r="BPA38" s="97" t="s">
        <v>1136</v>
      </c>
      <c r="BPB38" s="97" t="s">
        <v>1136</v>
      </c>
      <c r="BPC38" s="97" t="s">
        <v>1136</v>
      </c>
      <c r="BPD38" s="97" t="s">
        <v>1136</v>
      </c>
      <c r="BPE38" s="97" t="s">
        <v>1136</v>
      </c>
      <c r="BPF38" s="97" t="s">
        <v>1136</v>
      </c>
      <c r="BPG38" s="97" t="s">
        <v>1136</v>
      </c>
      <c r="BPH38" s="97" t="s">
        <v>1136</v>
      </c>
      <c r="BPI38" s="97" t="s">
        <v>1136</v>
      </c>
      <c r="BPJ38" s="97" t="s">
        <v>1136</v>
      </c>
      <c r="BPK38" s="97" t="s">
        <v>1136</v>
      </c>
      <c r="BPL38" s="97" t="s">
        <v>1136</v>
      </c>
      <c r="BPM38" s="97" t="s">
        <v>1136</v>
      </c>
      <c r="BPN38" s="97" t="s">
        <v>1136</v>
      </c>
      <c r="BPO38" s="97" t="s">
        <v>1136</v>
      </c>
      <c r="BPP38" s="97" t="s">
        <v>1136</v>
      </c>
      <c r="BPQ38" s="97" t="s">
        <v>1136</v>
      </c>
      <c r="BPR38" s="97" t="s">
        <v>1136</v>
      </c>
      <c r="BPS38" s="97" t="s">
        <v>1136</v>
      </c>
      <c r="BPT38" s="97" t="s">
        <v>1136</v>
      </c>
      <c r="BPU38" s="97" t="s">
        <v>1136</v>
      </c>
      <c r="BPV38" s="97" t="s">
        <v>1136</v>
      </c>
      <c r="BPW38" s="97" t="s">
        <v>1136</v>
      </c>
      <c r="BPX38" s="97" t="s">
        <v>1136</v>
      </c>
      <c r="BPY38" s="97" t="s">
        <v>1136</v>
      </c>
      <c r="BPZ38" s="97" t="s">
        <v>1136</v>
      </c>
      <c r="BQA38" s="97" t="s">
        <v>1136</v>
      </c>
      <c r="BQB38" s="97" t="s">
        <v>1136</v>
      </c>
      <c r="BQC38" s="97" t="s">
        <v>1136</v>
      </c>
      <c r="BQD38" s="97" t="s">
        <v>1136</v>
      </c>
      <c r="BQE38" s="97" t="s">
        <v>1136</v>
      </c>
      <c r="BQF38" s="97" t="s">
        <v>1136</v>
      </c>
      <c r="BQG38" s="97" t="s">
        <v>1136</v>
      </c>
      <c r="BQH38" s="97" t="s">
        <v>1136</v>
      </c>
      <c r="BQI38" s="97" t="s">
        <v>1136</v>
      </c>
      <c r="BQJ38" s="97" t="s">
        <v>1136</v>
      </c>
      <c r="BQK38" s="97" t="s">
        <v>1136</v>
      </c>
      <c r="BQL38" s="97" t="s">
        <v>1136</v>
      </c>
      <c r="BQM38" s="97" t="s">
        <v>1136</v>
      </c>
      <c r="BQN38" s="97" t="s">
        <v>1136</v>
      </c>
      <c r="BQO38" s="97" t="s">
        <v>1136</v>
      </c>
      <c r="BQP38" s="97" t="s">
        <v>1136</v>
      </c>
      <c r="BQQ38" s="97" t="s">
        <v>1136</v>
      </c>
      <c r="BQR38" s="97" t="s">
        <v>1136</v>
      </c>
      <c r="BQS38" s="97" t="s">
        <v>1136</v>
      </c>
      <c r="BQT38" s="97" t="s">
        <v>1136</v>
      </c>
      <c r="BQU38" s="97" t="s">
        <v>1136</v>
      </c>
      <c r="BQV38" s="97" t="s">
        <v>1136</v>
      </c>
      <c r="BQW38" s="97" t="s">
        <v>1136</v>
      </c>
      <c r="BQX38" s="97" t="s">
        <v>1136</v>
      </c>
      <c r="BQY38" s="97" t="s">
        <v>1136</v>
      </c>
      <c r="BQZ38" s="97" t="s">
        <v>1136</v>
      </c>
      <c r="BRA38" s="97" t="s">
        <v>1136</v>
      </c>
      <c r="BRB38" s="97" t="s">
        <v>1136</v>
      </c>
      <c r="BRC38" s="97" t="s">
        <v>1136</v>
      </c>
      <c r="BRD38" s="97" t="s">
        <v>1136</v>
      </c>
      <c r="BRE38" s="97" t="s">
        <v>1136</v>
      </c>
      <c r="BRF38" s="97" t="s">
        <v>1136</v>
      </c>
      <c r="BRG38" s="97" t="s">
        <v>1136</v>
      </c>
      <c r="BRH38" s="97" t="s">
        <v>1136</v>
      </c>
      <c r="BRI38" s="97" t="s">
        <v>1136</v>
      </c>
      <c r="BRJ38" s="97" t="s">
        <v>1136</v>
      </c>
      <c r="BRK38" s="97" t="s">
        <v>1136</v>
      </c>
      <c r="BRL38" s="97" t="s">
        <v>1136</v>
      </c>
      <c r="BRM38" s="97" t="s">
        <v>1136</v>
      </c>
      <c r="BRN38" s="97" t="s">
        <v>1136</v>
      </c>
      <c r="BRO38" s="97" t="s">
        <v>1136</v>
      </c>
      <c r="BRP38" s="97" t="s">
        <v>1136</v>
      </c>
      <c r="BRQ38" s="97" t="s">
        <v>1136</v>
      </c>
      <c r="BRR38" s="97" t="s">
        <v>1136</v>
      </c>
      <c r="BRS38" s="97" t="s">
        <v>1136</v>
      </c>
      <c r="BRT38" s="97" t="s">
        <v>1136</v>
      </c>
      <c r="BRU38" s="97" t="s">
        <v>1136</v>
      </c>
      <c r="BRV38" s="97" t="s">
        <v>1136</v>
      </c>
      <c r="BRW38" s="97" t="s">
        <v>1136</v>
      </c>
      <c r="BRX38" s="97" t="s">
        <v>1136</v>
      </c>
      <c r="BRY38" s="97" t="s">
        <v>1136</v>
      </c>
      <c r="BRZ38" s="97" t="s">
        <v>1136</v>
      </c>
      <c r="BSA38" s="97" t="s">
        <v>1136</v>
      </c>
      <c r="BSB38" s="97" t="s">
        <v>1136</v>
      </c>
      <c r="BSC38" s="97" t="s">
        <v>1136</v>
      </c>
      <c r="BSD38" s="97" t="s">
        <v>1136</v>
      </c>
      <c r="BSE38" s="97" t="s">
        <v>1136</v>
      </c>
      <c r="BSF38" s="97" t="s">
        <v>1136</v>
      </c>
      <c r="BSG38" s="97" t="s">
        <v>1136</v>
      </c>
      <c r="BSH38" s="97" t="s">
        <v>1136</v>
      </c>
      <c r="BSI38" s="97" t="s">
        <v>1136</v>
      </c>
      <c r="BSJ38" s="97" t="s">
        <v>1136</v>
      </c>
      <c r="BSK38" s="97" t="s">
        <v>1136</v>
      </c>
      <c r="BSL38" s="97" t="s">
        <v>1136</v>
      </c>
      <c r="BSM38" s="97" t="s">
        <v>1136</v>
      </c>
      <c r="BSN38" s="97" t="s">
        <v>1136</v>
      </c>
      <c r="BSO38" s="97" t="s">
        <v>1136</v>
      </c>
      <c r="BSP38" s="97" t="s">
        <v>1136</v>
      </c>
      <c r="BSQ38" s="97" t="s">
        <v>1136</v>
      </c>
      <c r="BSR38" s="97" t="s">
        <v>1136</v>
      </c>
      <c r="BSS38" s="97" t="s">
        <v>1136</v>
      </c>
      <c r="BST38" s="97" t="s">
        <v>1136</v>
      </c>
      <c r="BSU38" s="97" t="s">
        <v>1136</v>
      </c>
      <c r="BSV38" s="97" t="s">
        <v>1136</v>
      </c>
      <c r="BSW38" s="97" t="s">
        <v>1136</v>
      </c>
      <c r="BSX38" s="97" t="s">
        <v>1136</v>
      </c>
      <c r="BSY38" s="97" t="s">
        <v>1136</v>
      </c>
      <c r="BSZ38" s="97" t="s">
        <v>1136</v>
      </c>
      <c r="BTA38" s="97" t="s">
        <v>1136</v>
      </c>
      <c r="BTB38" s="97" t="s">
        <v>1136</v>
      </c>
      <c r="BTC38" s="97" t="s">
        <v>1136</v>
      </c>
      <c r="BTD38" s="97" t="s">
        <v>1136</v>
      </c>
      <c r="BTE38" s="97" t="s">
        <v>1136</v>
      </c>
      <c r="BTF38" s="97" t="s">
        <v>1136</v>
      </c>
      <c r="BTG38" s="97" t="s">
        <v>1136</v>
      </c>
      <c r="BTH38" s="97" t="s">
        <v>1136</v>
      </c>
      <c r="BTI38" s="97" t="s">
        <v>1136</v>
      </c>
      <c r="BTJ38" s="97" t="s">
        <v>1136</v>
      </c>
      <c r="BTK38" s="97" t="s">
        <v>1136</v>
      </c>
      <c r="BTL38" s="97" t="s">
        <v>1136</v>
      </c>
      <c r="BTM38" s="97" t="s">
        <v>1136</v>
      </c>
      <c r="BTN38" s="97" t="s">
        <v>1136</v>
      </c>
      <c r="BTO38" s="97" t="s">
        <v>1136</v>
      </c>
      <c r="BTP38" s="97" t="s">
        <v>1136</v>
      </c>
      <c r="BTQ38" s="97" t="s">
        <v>1136</v>
      </c>
      <c r="BTR38" s="97" t="s">
        <v>1136</v>
      </c>
      <c r="BTS38" s="97" t="s">
        <v>1136</v>
      </c>
      <c r="BTT38" s="97" t="s">
        <v>1136</v>
      </c>
      <c r="BTU38" s="97" t="s">
        <v>1136</v>
      </c>
      <c r="BTV38" s="97" t="s">
        <v>1136</v>
      </c>
      <c r="BTW38" s="97" t="s">
        <v>1136</v>
      </c>
      <c r="BTX38" s="97" t="s">
        <v>1136</v>
      </c>
      <c r="BTY38" s="97" t="s">
        <v>1136</v>
      </c>
      <c r="BTZ38" s="97" t="s">
        <v>1136</v>
      </c>
      <c r="BUA38" s="97" t="s">
        <v>1136</v>
      </c>
      <c r="BUB38" s="97" t="s">
        <v>1136</v>
      </c>
      <c r="BUC38" s="97" t="s">
        <v>1136</v>
      </c>
      <c r="BUD38" s="97" t="s">
        <v>1136</v>
      </c>
      <c r="BUE38" s="97" t="s">
        <v>1136</v>
      </c>
      <c r="BUF38" s="97" t="s">
        <v>1136</v>
      </c>
      <c r="BUG38" s="97" t="s">
        <v>1136</v>
      </c>
      <c r="BUH38" s="97" t="s">
        <v>1136</v>
      </c>
      <c r="BUI38" s="97" t="s">
        <v>1136</v>
      </c>
      <c r="BUJ38" s="97" t="s">
        <v>1136</v>
      </c>
      <c r="BUK38" s="97" t="s">
        <v>1136</v>
      </c>
      <c r="BUL38" s="97" t="s">
        <v>1136</v>
      </c>
      <c r="BUM38" s="97" t="s">
        <v>1136</v>
      </c>
      <c r="BUN38" s="97" t="s">
        <v>1136</v>
      </c>
      <c r="BUO38" s="97" t="s">
        <v>1136</v>
      </c>
      <c r="BUP38" s="97" t="s">
        <v>1136</v>
      </c>
      <c r="BUQ38" s="97" t="s">
        <v>1136</v>
      </c>
      <c r="BUR38" s="97" t="s">
        <v>1136</v>
      </c>
      <c r="BUS38" s="97" t="s">
        <v>1136</v>
      </c>
      <c r="BUT38" s="97" t="s">
        <v>1136</v>
      </c>
      <c r="BUU38" s="97" t="s">
        <v>1136</v>
      </c>
      <c r="BUV38" s="97" t="s">
        <v>1136</v>
      </c>
      <c r="BUW38" s="97" t="s">
        <v>1136</v>
      </c>
      <c r="BUX38" s="97" t="s">
        <v>1136</v>
      </c>
      <c r="BUY38" s="97" t="s">
        <v>1136</v>
      </c>
      <c r="BUZ38" s="97" t="s">
        <v>1136</v>
      </c>
      <c r="BVA38" s="97" t="s">
        <v>1136</v>
      </c>
      <c r="BVB38" s="97" t="s">
        <v>1136</v>
      </c>
      <c r="BVC38" s="97" t="s">
        <v>1136</v>
      </c>
      <c r="BVD38" s="97" t="s">
        <v>1136</v>
      </c>
      <c r="BVE38" s="97" t="s">
        <v>1136</v>
      </c>
      <c r="BVF38" s="97" t="s">
        <v>1136</v>
      </c>
      <c r="BVG38" s="97" t="s">
        <v>1136</v>
      </c>
      <c r="BVH38" s="97" t="s">
        <v>1136</v>
      </c>
      <c r="BVI38" s="97" t="s">
        <v>1136</v>
      </c>
      <c r="BVJ38" s="97" t="s">
        <v>1136</v>
      </c>
      <c r="BVK38" s="97" t="s">
        <v>1136</v>
      </c>
      <c r="BVL38" s="97" t="s">
        <v>1136</v>
      </c>
      <c r="BVM38" s="97" t="s">
        <v>1136</v>
      </c>
      <c r="BVN38" s="97" t="s">
        <v>1136</v>
      </c>
      <c r="BVO38" s="97" t="s">
        <v>1136</v>
      </c>
      <c r="BVP38" s="97" t="s">
        <v>1136</v>
      </c>
      <c r="BVQ38" s="97" t="s">
        <v>1136</v>
      </c>
      <c r="BVR38" s="97" t="s">
        <v>1136</v>
      </c>
      <c r="BVS38" s="97" t="s">
        <v>1136</v>
      </c>
      <c r="BVT38" s="97" t="s">
        <v>1136</v>
      </c>
      <c r="BVU38" s="97" t="s">
        <v>1136</v>
      </c>
      <c r="BVV38" s="97" t="s">
        <v>1136</v>
      </c>
      <c r="BVW38" s="97" t="s">
        <v>1136</v>
      </c>
      <c r="BVX38" s="97" t="s">
        <v>1136</v>
      </c>
      <c r="BVY38" s="97" t="s">
        <v>1136</v>
      </c>
      <c r="BVZ38" s="97" t="s">
        <v>1136</v>
      </c>
      <c r="BWA38" s="97" t="s">
        <v>1136</v>
      </c>
      <c r="BWB38" s="97" t="s">
        <v>1136</v>
      </c>
      <c r="BWC38" s="97" t="s">
        <v>1136</v>
      </c>
      <c r="BWD38" s="97" t="s">
        <v>1136</v>
      </c>
      <c r="BWE38" s="97" t="s">
        <v>1136</v>
      </c>
      <c r="BWF38" s="97" t="s">
        <v>1136</v>
      </c>
      <c r="BWG38" s="97" t="s">
        <v>1136</v>
      </c>
      <c r="BWH38" s="97" t="s">
        <v>1136</v>
      </c>
      <c r="BWI38" s="97" t="s">
        <v>1136</v>
      </c>
      <c r="BWJ38" s="97" t="s">
        <v>1136</v>
      </c>
      <c r="BWK38" s="97" t="s">
        <v>1136</v>
      </c>
      <c r="BWL38" s="97" t="s">
        <v>1136</v>
      </c>
      <c r="BWM38" s="97" t="s">
        <v>1136</v>
      </c>
      <c r="BWN38" s="97" t="s">
        <v>1136</v>
      </c>
      <c r="BWO38" s="97" t="s">
        <v>1136</v>
      </c>
      <c r="BWP38" s="97" t="s">
        <v>1136</v>
      </c>
      <c r="BWQ38" s="97" t="s">
        <v>1136</v>
      </c>
      <c r="BWR38" s="97" t="s">
        <v>1136</v>
      </c>
      <c r="BWS38" s="97" t="s">
        <v>1136</v>
      </c>
      <c r="BWT38" s="97" t="s">
        <v>1136</v>
      </c>
      <c r="BWU38" s="97" t="s">
        <v>1136</v>
      </c>
      <c r="BWV38" s="97" t="s">
        <v>1136</v>
      </c>
      <c r="BWW38" s="97" t="s">
        <v>1136</v>
      </c>
      <c r="BWX38" s="97" t="s">
        <v>1136</v>
      </c>
      <c r="BWY38" s="97" t="s">
        <v>1136</v>
      </c>
      <c r="BWZ38" s="97" t="s">
        <v>1136</v>
      </c>
      <c r="BXA38" s="97" t="s">
        <v>1136</v>
      </c>
      <c r="BXB38" s="97" t="s">
        <v>1136</v>
      </c>
      <c r="BXC38" s="97" t="s">
        <v>1136</v>
      </c>
      <c r="BXD38" s="97" t="s">
        <v>1136</v>
      </c>
      <c r="BXE38" s="97" t="s">
        <v>1136</v>
      </c>
      <c r="BXF38" s="97" t="s">
        <v>1136</v>
      </c>
      <c r="BXG38" s="97" t="s">
        <v>1136</v>
      </c>
      <c r="BXH38" s="97" t="s">
        <v>1136</v>
      </c>
      <c r="BXI38" s="97" t="s">
        <v>1136</v>
      </c>
      <c r="BXJ38" s="97" t="s">
        <v>1136</v>
      </c>
      <c r="BXK38" s="97" t="s">
        <v>1136</v>
      </c>
      <c r="BXL38" s="97" t="s">
        <v>1136</v>
      </c>
      <c r="BXM38" s="97" t="s">
        <v>1136</v>
      </c>
      <c r="BXN38" s="97" t="s">
        <v>1136</v>
      </c>
      <c r="BXO38" s="97" t="s">
        <v>1136</v>
      </c>
      <c r="BXP38" s="97" t="s">
        <v>1136</v>
      </c>
      <c r="BXQ38" s="97" t="s">
        <v>1136</v>
      </c>
      <c r="BXR38" s="97" t="s">
        <v>1136</v>
      </c>
      <c r="BXS38" s="97" t="s">
        <v>1136</v>
      </c>
      <c r="BXT38" s="97" t="s">
        <v>1136</v>
      </c>
      <c r="BXU38" s="97" t="s">
        <v>1136</v>
      </c>
      <c r="BXV38" s="97" t="s">
        <v>1136</v>
      </c>
      <c r="BXW38" s="97" t="s">
        <v>1136</v>
      </c>
      <c r="BXX38" s="97" t="s">
        <v>1136</v>
      </c>
      <c r="BXY38" s="97" t="s">
        <v>1136</v>
      </c>
      <c r="BXZ38" s="97" t="s">
        <v>1136</v>
      </c>
      <c r="BYA38" s="97" t="s">
        <v>1136</v>
      </c>
      <c r="BYB38" s="97" t="s">
        <v>1136</v>
      </c>
      <c r="BYC38" s="97" t="s">
        <v>1136</v>
      </c>
      <c r="BYD38" s="97" t="s">
        <v>1136</v>
      </c>
      <c r="BYE38" s="97" t="s">
        <v>1136</v>
      </c>
      <c r="BYF38" s="97" t="s">
        <v>1136</v>
      </c>
      <c r="BYG38" s="97" t="s">
        <v>1136</v>
      </c>
      <c r="BYH38" s="97" t="s">
        <v>1136</v>
      </c>
      <c r="BYI38" s="97" t="s">
        <v>1136</v>
      </c>
      <c r="BYJ38" s="97" t="s">
        <v>1136</v>
      </c>
      <c r="BYK38" s="97" t="s">
        <v>1136</v>
      </c>
      <c r="BYL38" s="97" t="s">
        <v>1136</v>
      </c>
      <c r="BYM38" s="97" t="s">
        <v>1136</v>
      </c>
      <c r="BYN38" s="97" t="s">
        <v>1136</v>
      </c>
      <c r="BYO38" s="97" t="s">
        <v>1136</v>
      </c>
      <c r="BYP38" s="97" t="s">
        <v>1136</v>
      </c>
      <c r="BYQ38" s="97" t="s">
        <v>1136</v>
      </c>
      <c r="BYR38" s="97" t="s">
        <v>1136</v>
      </c>
      <c r="BYS38" s="97" t="s">
        <v>1136</v>
      </c>
      <c r="BYT38" s="97" t="s">
        <v>1136</v>
      </c>
      <c r="BYU38" s="97" t="s">
        <v>1136</v>
      </c>
      <c r="BYV38" s="97" t="s">
        <v>1136</v>
      </c>
      <c r="BYW38" s="97" t="s">
        <v>1136</v>
      </c>
      <c r="BYX38" s="97" t="s">
        <v>1136</v>
      </c>
      <c r="BYY38" s="97" t="s">
        <v>1136</v>
      </c>
      <c r="BYZ38" s="97" t="s">
        <v>1136</v>
      </c>
      <c r="BZA38" s="97" t="s">
        <v>1136</v>
      </c>
      <c r="BZB38" s="97" t="s">
        <v>1136</v>
      </c>
      <c r="BZC38" s="97" t="s">
        <v>1136</v>
      </c>
      <c r="BZD38" s="97" t="s">
        <v>1136</v>
      </c>
      <c r="BZE38" s="97" t="s">
        <v>1136</v>
      </c>
      <c r="BZF38" s="97" t="s">
        <v>1136</v>
      </c>
      <c r="BZG38" s="97" t="s">
        <v>1136</v>
      </c>
      <c r="BZH38" s="97" t="s">
        <v>1136</v>
      </c>
      <c r="BZI38" s="97" t="s">
        <v>1136</v>
      </c>
      <c r="BZJ38" s="97" t="s">
        <v>1136</v>
      </c>
      <c r="BZK38" s="97" t="s">
        <v>1136</v>
      </c>
      <c r="BZL38" s="97" t="s">
        <v>1136</v>
      </c>
      <c r="BZM38" s="97" t="s">
        <v>1136</v>
      </c>
      <c r="BZN38" s="97" t="s">
        <v>1136</v>
      </c>
      <c r="BZO38" s="97" t="s">
        <v>1136</v>
      </c>
      <c r="BZP38" s="97" t="s">
        <v>1136</v>
      </c>
      <c r="BZQ38" s="97" t="s">
        <v>1136</v>
      </c>
      <c r="BZR38" s="97" t="s">
        <v>1136</v>
      </c>
      <c r="BZS38" s="97" t="s">
        <v>1136</v>
      </c>
      <c r="BZT38" s="97" t="s">
        <v>1136</v>
      </c>
      <c r="BZU38" s="97" t="s">
        <v>1136</v>
      </c>
      <c r="BZV38" s="97" t="s">
        <v>1136</v>
      </c>
      <c r="BZW38" s="97" t="s">
        <v>1136</v>
      </c>
      <c r="BZX38" s="97" t="s">
        <v>1136</v>
      </c>
      <c r="BZY38" s="97" t="s">
        <v>1136</v>
      </c>
      <c r="BZZ38" s="97" t="s">
        <v>1136</v>
      </c>
      <c r="CAA38" s="97" t="s">
        <v>1136</v>
      </c>
      <c r="CAB38" s="97" t="s">
        <v>1136</v>
      </c>
      <c r="CAC38" s="97" t="s">
        <v>1136</v>
      </c>
      <c r="CAD38" s="97" t="s">
        <v>1136</v>
      </c>
      <c r="CAE38" s="97" t="s">
        <v>1136</v>
      </c>
      <c r="CAF38" s="97" t="s">
        <v>1136</v>
      </c>
      <c r="CAG38" s="97" t="s">
        <v>1136</v>
      </c>
      <c r="CAH38" s="97" t="s">
        <v>1136</v>
      </c>
      <c r="CAI38" s="97" t="s">
        <v>1136</v>
      </c>
      <c r="CAJ38" s="97" t="s">
        <v>1136</v>
      </c>
      <c r="CAK38" s="97" t="s">
        <v>1136</v>
      </c>
      <c r="CAL38" s="97" t="s">
        <v>1136</v>
      </c>
      <c r="CAM38" s="97" t="s">
        <v>1136</v>
      </c>
      <c r="CAN38" s="97" t="s">
        <v>1136</v>
      </c>
      <c r="CAO38" s="97" t="s">
        <v>1136</v>
      </c>
      <c r="CAP38" s="97" t="s">
        <v>1136</v>
      </c>
      <c r="CAQ38" s="97" t="s">
        <v>1136</v>
      </c>
      <c r="CAR38" s="97" t="s">
        <v>1136</v>
      </c>
      <c r="CAS38" s="97" t="s">
        <v>1136</v>
      </c>
      <c r="CAT38" s="97" t="s">
        <v>1136</v>
      </c>
      <c r="CAU38" s="97" t="s">
        <v>1136</v>
      </c>
      <c r="CAV38" s="97" t="s">
        <v>1136</v>
      </c>
      <c r="CAW38" s="97" t="s">
        <v>1136</v>
      </c>
      <c r="CAX38" s="97" t="s">
        <v>1136</v>
      </c>
      <c r="CAY38" s="97" t="s">
        <v>1136</v>
      </c>
      <c r="CAZ38" s="97" t="s">
        <v>1136</v>
      </c>
      <c r="CBA38" s="97" t="s">
        <v>1136</v>
      </c>
      <c r="CBB38" s="97" t="s">
        <v>1136</v>
      </c>
      <c r="CBC38" s="97" t="s">
        <v>1136</v>
      </c>
      <c r="CBD38" s="97" t="s">
        <v>1136</v>
      </c>
      <c r="CBE38" s="97" t="s">
        <v>1136</v>
      </c>
      <c r="CBF38" s="97" t="s">
        <v>1136</v>
      </c>
      <c r="CBG38" s="97" t="s">
        <v>1136</v>
      </c>
      <c r="CBH38" s="97" t="s">
        <v>1136</v>
      </c>
      <c r="CBI38" s="97" t="s">
        <v>1136</v>
      </c>
      <c r="CBJ38" s="97" t="s">
        <v>1136</v>
      </c>
      <c r="CBK38" s="97" t="s">
        <v>1136</v>
      </c>
      <c r="CBL38" s="97" t="s">
        <v>1136</v>
      </c>
      <c r="CBM38" s="97" t="s">
        <v>1136</v>
      </c>
      <c r="CBN38" s="97" t="s">
        <v>1136</v>
      </c>
      <c r="CBO38" s="97" t="s">
        <v>1136</v>
      </c>
      <c r="CBP38" s="97" t="s">
        <v>1136</v>
      </c>
      <c r="CBQ38" s="97" t="s">
        <v>1136</v>
      </c>
      <c r="CBR38" s="97" t="s">
        <v>1136</v>
      </c>
      <c r="CBS38" s="97" t="s">
        <v>1136</v>
      </c>
      <c r="CBT38" s="97" t="s">
        <v>1136</v>
      </c>
      <c r="CBU38" s="97" t="s">
        <v>1136</v>
      </c>
      <c r="CBV38" s="97" t="s">
        <v>1136</v>
      </c>
      <c r="CBW38" s="97" t="s">
        <v>1136</v>
      </c>
      <c r="CBX38" s="97" t="s">
        <v>1136</v>
      </c>
      <c r="CBY38" s="97" t="s">
        <v>1136</v>
      </c>
      <c r="CBZ38" s="97" t="s">
        <v>1136</v>
      </c>
      <c r="CCA38" s="97" t="s">
        <v>1136</v>
      </c>
      <c r="CCB38" s="97" t="s">
        <v>1136</v>
      </c>
      <c r="CCC38" s="97" t="s">
        <v>1136</v>
      </c>
      <c r="CCD38" s="97" t="s">
        <v>1136</v>
      </c>
      <c r="CCE38" s="97" t="s">
        <v>1136</v>
      </c>
      <c r="CCF38" s="97" t="s">
        <v>1136</v>
      </c>
      <c r="CCG38" s="97" t="s">
        <v>1136</v>
      </c>
      <c r="CCH38" s="97" t="s">
        <v>1136</v>
      </c>
      <c r="CCI38" s="97" t="s">
        <v>1136</v>
      </c>
      <c r="CCJ38" s="97" t="s">
        <v>1136</v>
      </c>
      <c r="CCK38" s="97" t="s">
        <v>1136</v>
      </c>
      <c r="CCL38" s="97" t="s">
        <v>1136</v>
      </c>
      <c r="CCM38" s="97" t="s">
        <v>1136</v>
      </c>
      <c r="CCN38" s="97" t="s">
        <v>1136</v>
      </c>
      <c r="CCO38" s="97" t="s">
        <v>1136</v>
      </c>
      <c r="CCP38" s="97" t="s">
        <v>1136</v>
      </c>
      <c r="CCQ38" s="97" t="s">
        <v>1136</v>
      </c>
      <c r="CCR38" s="97" t="s">
        <v>1136</v>
      </c>
      <c r="CCS38" s="97" t="s">
        <v>1136</v>
      </c>
      <c r="CCT38" s="97" t="s">
        <v>1136</v>
      </c>
      <c r="CCU38" s="97" t="s">
        <v>1136</v>
      </c>
      <c r="CCV38" s="97" t="s">
        <v>1136</v>
      </c>
      <c r="CCW38" s="97" t="s">
        <v>1136</v>
      </c>
      <c r="CCX38" s="97" t="s">
        <v>1136</v>
      </c>
      <c r="CCY38" s="97" t="s">
        <v>1136</v>
      </c>
      <c r="CCZ38" s="97" t="s">
        <v>1136</v>
      </c>
      <c r="CDA38" s="97" t="s">
        <v>1136</v>
      </c>
      <c r="CDB38" s="97" t="s">
        <v>1136</v>
      </c>
      <c r="CDC38" s="97" t="s">
        <v>1136</v>
      </c>
      <c r="CDD38" s="97" t="s">
        <v>1136</v>
      </c>
      <c r="CDE38" s="97" t="s">
        <v>1136</v>
      </c>
      <c r="CDF38" s="97" t="s">
        <v>1136</v>
      </c>
      <c r="CDG38" s="97" t="s">
        <v>1136</v>
      </c>
      <c r="CDH38" s="97" t="s">
        <v>1136</v>
      </c>
      <c r="CDI38" s="97" t="s">
        <v>1136</v>
      </c>
      <c r="CDJ38" s="97" t="s">
        <v>1136</v>
      </c>
      <c r="CDK38" s="97" t="s">
        <v>1136</v>
      </c>
      <c r="CDL38" s="97" t="s">
        <v>1136</v>
      </c>
      <c r="CDM38" s="97" t="s">
        <v>1136</v>
      </c>
      <c r="CDN38" s="97" t="s">
        <v>1136</v>
      </c>
      <c r="CDO38" s="97" t="s">
        <v>1136</v>
      </c>
      <c r="CDP38" s="97" t="s">
        <v>1136</v>
      </c>
      <c r="CDQ38" s="97" t="s">
        <v>1136</v>
      </c>
      <c r="CDR38" s="97" t="s">
        <v>1136</v>
      </c>
      <c r="CDS38" s="97" t="s">
        <v>1136</v>
      </c>
      <c r="CDT38" s="97" t="s">
        <v>1136</v>
      </c>
      <c r="CDU38" s="97" t="s">
        <v>1136</v>
      </c>
      <c r="CDV38" s="97" t="s">
        <v>1136</v>
      </c>
      <c r="CDW38" s="97" t="s">
        <v>1136</v>
      </c>
      <c r="CDX38" s="97" t="s">
        <v>1136</v>
      </c>
      <c r="CDY38" s="97" t="s">
        <v>1136</v>
      </c>
      <c r="CDZ38" s="97" t="s">
        <v>1136</v>
      </c>
      <c r="CEA38" s="97" t="s">
        <v>1136</v>
      </c>
      <c r="CEB38" s="97" t="s">
        <v>1136</v>
      </c>
      <c r="CEC38" s="97" t="s">
        <v>1136</v>
      </c>
      <c r="CED38" s="97" t="s">
        <v>1136</v>
      </c>
      <c r="CEE38" s="97" t="s">
        <v>1136</v>
      </c>
      <c r="CEF38" s="97" t="s">
        <v>1136</v>
      </c>
      <c r="CEG38" s="97" t="s">
        <v>1136</v>
      </c>
      <c r="CEH38" s="97" t="s">
        <v>1136</v>
      </c>
      <c r="CEI38" s="97" t="s">
        <v>1136</v>
      </c>
      <c r="CEJ38" s="97" t="s">
        <v>1136</v>
      </c>
      <c r="CEK38" s="97" t="s">
        <v>1136</v>
      </c>
      <c r="CEL38" s="97" t="s">
        <v>1136</v>
      </c>
      <c r="CEM38" s="97" t="s">
        <v>1136</v>
      </c>
      <c r="CEN38" s="97" t="s">
        <v>1136</v>
      </c>
      <c r="CEO38" s="97" t="s">
        <v>1136</v>
      </c>
      <c r="CEP38" s="97" t="s">
        <v>1136</v>
      </c>
      <c r="CEQ38" s="97" t="s">
        <v>1136</v>
      </c>
      <c r="CER38" s="97" t="s">
        <v>1136</v>
      </c>
      <c r="CES38" s="97" t="s">
        <v>1136</v>
      </c>
      <c r="CET38" s="97" t="s">
        <v>1136</v>
      </c>
      <c r="CEU38" s="97" t="s">
        <v>1136</v>
      </c>
      <c r="CEV38" s="97" t="s">
        <v>1136</v>
      </c>
      <c r="CEW38" s="97" t="s">
        <v>1136</v>
      </c>
      <c r="CEX38" s="97" t="s">
        <v>1136</v>
      </c>
      <c r="CEY38" s="97" t="s">
        <v>1136</v>
      </c>
      <c r="CEZ38" s="97" t="s">
        <v>1136</v>
      </c>
      <c r="CFA38" s="97" t="s">
        <v>1136</v>
      </c>
      <c r="CFB38" s="97" t="s">
        <v>1136</v>
      </c>
      <c r="CFC38" s="97" t="s">
        <v>1136</v>
      </c>
      <c r="CFD38" s="97" t="s">
        <v>1136</v>
      </c>
      <c r="CFE38" s="97" t="s">
        <v>1136</v>
      </c>
      <c r="CFF38" s="97" t="s">
        <v>1136</v>
      </c>
      <c r="CFG38" s="97" t="s">
        <v>1136</v>
      </c>
      <c r="CFH38" s="97" t="s">
        <v>1136</v>
      </c>
      <c r="CFI38" s="97" t="s">
        <v>1136</v>
      </c>
      <c r="CFJ38" s="97" t="s">
        <v>1136</v>
      </c>
      <c r="CFK38" s="97" t="s">
        <v>1136</v>
      </c>
      <c r="CFL38" s="97" t="s">
        <v>1136</v>
      </c>
      <c r="CFM38" s="97" t="s">
        <v>1136</v>
      </c>
      <c r="CFN38" s="97" t="s">
        <v>1136</v>
      </c>
      <c r="CFO38" s="97" t="s">
        <v>1136</v>
      </c>
      <c r="CFP38" s="97" t="s">
        <v>1136</v>
      </c>
      <c r="CFQ38" s="97" t="s">
        <v>1136</v>
      </c>
      <c r="CFR38" s="97" t="s">
        <v>1136</v>
      </c>
      <c r="CFS38" s="97" t="s">
        <v>1136</v>
      </c>
      <c r="CFT38" s="97" t="s">
        <v>1136</v>
      </c>
      <c r="CFU38" s="97" t="s">
        <v>1136</v>
      </c>
      <c r="CFV38" s="97" t="s">
        <v>1136</v>
      </c>
      <c r="CFW38" s="97" t="s">
        <v>1136</v>
      </c>
      <c r="CFX38" s="97" t="s">
        <v>1136</v>
      </c>
      <c r="CFY38" s="97" t="s">
        <v>1136</v>
      </c>
      <c r="CFZ38" s="97" t="s">
        <v>1136</v>
      </c>
      <c r="CGA38" s="97" t="s">
        <v>1136</v>
      </c>
      <c r="CGB38" s="97" t="s">
        <v>1136</v>
      </c>
      <c r="CGC38" s="97" t="s">
        <v>1136</v>
      </c>
      <c r="CGD38" s="97" t="s">
        <v>1136</v>
      </c>
      <c r="CGE38" s="97" t="s">
        <v>1136</v>
      </c>
      <c r="CGF38" s="97" t="s">
        <v>1136</v>
      </c>
      <c r="CGG38" s="97" t="s">
        <v>1136</v>
      </c>
      <c r="CGH38" s="97" t="s">
        <v>1136</v>
      </c>
      <c r="CGI38" s="97" t="s">
        <v>1136</v>
      </c>
      <c r="CGJ38" s="97" t="s">
        <v>1136</v>
      </c>
      <c r="CGK38" s="97" t="s">
        <v>1136</v>
      </c>
      <c r="CGL38" s="97" t="s">
        <v>1136</v>
      </c>
      <c r="CGM38" s="97" t="s">
        <v>1136</v>
      </c>
      <c r="CGN38" s="97" t="s">
        <v>1136</v>
      </c>
      <c r="CGO38" s="97" t="s">
        <v>1136</v>
      </c>
      <c r="CGP38" s="97" t="s">
        <v>1136</v>
      </c>
      <c r="CGQ38" s="97" t="s">
        <v>1136</v>
      </c>
      <c r="CGR38" s="97" t="s">
        <v>1136</v>
      </c>
      <c r="CGS38" s="97" t="s">
        <v>1136</v>
      </c>
      <c r="CGT38" s="97" t="s">
        <v>1136</v>
      </c>
      <c r="CGU38" s="97" t="s">
        <v>1136</v>
      </c>
      <c r="CGV38" s="97" t="s">
        <v>1136</v>
      </c>
      <c r="CGW38" s="97" t="s">
        <v>1136</v>
      </c>
      <c r="CGX38" s="97" t="s">
        <v>1136</v>
      </c>
      <c r="CGY38" s="97" t="s">
        <v>1136</v>
      </c>
      <c r="CGZ38" s="97" t="s">
        <v>1136</v>
      </c>
      <c r="CHA38" s="97" t="s">
        <v>1136</v>
      </c>
      <c r="CHB38" s="97" t="s">
        <v>1136</v>
      </c>
      <c r="CHC38" s="97" t="s">
        <v>1136</v>
      </c>
      <c r="CHD38" s="97" t="s">
        <v>1136</v>
      </c>
      <c r="CHE38" s="97" t="s">
        <v>1136</v>
      </c>
      <c r="CHF38" s="97" t="s">
        <v>1136</v>
      </c>
      <c r="CHG38" s="97" t="s">
        <v>1136</v>
      </c>
      <c r="CHH38" s="97" t="s">
        <v>1136</v>
      </c>
      <c r="CHI38" s="97" t="s">
        <v>1136</v>
      </c>
      <c r="CHJ38" s="97" t="s">
        <v>1136</v>
      </c>
      <c r="CHK38" s="97" t="s">
        <v>1136</v>
      </c>
      <c r="CHL38" s="97" t="s">
        <v>1136</v>
      </c>
      <c r="CHM38" s="97" t="s">
        <v>1136</v>
      </c>
      <c r="CHN38" s="97" t="s">
        <v>1136</v>
      </c>
      <c r="CHO38" s="97" t="s">
        <v>1136</v>
      </c>
      <c r="CHP38" s="97" t="s">
        <v>1136</v>
      </c>
      <c r="CHQ38" s="97" t="s">
        <v>1136</v>
      </c>
      <c r="CHR38" s="97" t="s">
        <v>1136</v>
      </c>
      <c r="CHS38" s="97" t="s">
        <v>1136</v>
      </c>
      <c r="CHT38" s="97" t="s">
        <v>1136</v>
      </c>
      <c r="CHU38" s="97" t="s">
        <v>1136</v>
      </c>
      <c r="CHV38" s="97" t="s">
        <v>1136</v>
      </c>
      <c r="CHW38" s="97" t="s">
        <v>1136</v>
      </c>
      <c r="CHX38" s="97" t="s">
        <v>1136</v>
      </c>
      <c r="CHY38" s="97" t="s">
        <v>1136</v>
      </c>
      <c r="CHZ38" s="97" t="s">
        <v>1136</v>
      </c>
      <c r="CIA38" s="97" t="s">
        <v>1136</v>
      </c>
      <c r="CIB38" s="97" t="s">
        <v>1136</v>
      </c>
      <c r="CIC38" s="97" t="s">
        <v>1136</v>
      </c>
      <c r="CID38" s="97" t="s">
        <v>1136</v>
      </c>
      <c r="CIE38" s="97" t="s">
        <v>1136</v>
      </c>
      <c r="CIF38" s="97" t="s">
        <v>1136</v>
      </c>
      <c r="CIG38" s="97" t="s">
        <v>1136</v>
      </c>
      <c r="CIH38" s="97" t="s">
        <v>1136</v>
      </c>
      <c r="CII38" s="97" t="s">
        <v>1136</v>
      </c>
      <c r="CIJ38" s="97" t="s">
        <v>1136</v>
      </c>
      <c r="CIK38" s="97" t="s">
        <v>1136</v>
      </c>
      <c r="CIL38" s="97" t="s">
        <v>1136</v>
      </c>
      <c r="CIM38" s="97" t="s">
        <v>1136</v>
      </c>
      <c r="CIN38" s="97" t="s">
        <v>1136</v>
      </c>
      <c r="CIO38" s="97" t="s">
        <v>1136</v>
      </c>
      <c r="CIP38" s="97" t="s">
        <v>1136</v>
      </c>
      <c r="CIQ38" s="97" t="s">
        <v>1136</v>
      </c>
      <c r="CIR38" s="97" t="s">
        <v>1136</v>
      </c>
      <c r="CIS38" s="97" t="s">
        <v>1136</v>
      </c>
      <c r="CIT38" s="97" t="s">
        <v>1136</v>
      </c>
      <c r="CIU38" s="97" t="s">
        <v>1136</v>
      </c>
      <c r="CIV38" s="97" t="s">
        <v>1136</v>
      </c>
      <c r="CIW38" s="97" t="s">
        <v>1136</v>
      </c>
      <c r="CIX38" s="97" t="s">
        <v>1136</v>
      </c>
      <c r="CIY38" s="97" t="s">
        <v>1136</v>
      </c>
      <c r="CIZ38" s="97" t="s">
        <v>1136</v>
      </c>
      <c r="CJA38" s="97" t="s">
        <v>1136</v>
      </c>
      <c r="CJB38" s="97" t="s">
        <v>1136</v>
      </c>
      <c r="CJC38" s="97" t="s">
        <v>1136</v>
      </c>
      <c r="CJD38" s="97" t="s">
        <v>1136</v>
      </c>
      <c r="CJE38" s="97" t="s">
        <v>1136</v>
      </c>
      <c r="CJF38" s="97" t="s">
        <v>1136</v>
      </c>
      <c r="CJG38" s="97" t="s">
        <v>1136</v>
      </c>
      <c r="CJH38" s="97" t="s">
        <v>1136</v>
      </c>
      <c r="CJI38" s="97" t="s">
        <v>1136</v>
      </c>
      <c r="CJJ38" s="97" t="s">
        <v>1136</v>
      </c>
      <c r="CJK38" s="97" t="s">
        <v>1136</v>
      </c>
      <c r="CJL38" s="97" t="s">
        <v>1136</v>
      </c>
      <c r="CJM38" s="97" t="s">
        <v>1136</v>
      </c>
      <c r="CJN38" s="97" t="s">
        <v>1136</v>
      </c>
      <c r="CJO38" s="97" t="s">
        <v>1136</v>
      </c>
      <c r="CJP38" s="97" t="s">
        <v>1136</v>
      </c>
      <c r="CJQ38" s="97" t="s">
        <v>1136</v>
      </c>
      <c r="CJR38" s="97" t="s">
        <v>1136</v>
      </c>
      <c r="CJS38" s="97" t="s">
        <v>1136</v>
      </c>
      <c r="CJT38" s="97" t="s">
        <v>1136</v>
      </c>
      <c r="CJU38" s="97" t="s">
        <v>1136</v>
      </c>
      <c r="CJV38" s="97" t="s">
        <v>1136</v>
      </c>
      <c r="CJW38" s="97" t="s">
        <v>1136</v>
      </c>
      <c r="CJX38" s="97" t="s">
        <v>1136</v>
      </c>
      <c r="CJY38" s="97" t="s">
        <v>1136</v>
      </c>
      <c r="CJZ38" s="97" t="s">
        <v>1136</v>
      </c>
      <c r="CKA38" s="97" t="s">
        <v>1136</v>
      </c>
      <c r="CKB38" s="97" t="s">
        <v>1136</v>
      </c>
      <c r="CKC38" s="97" t="s">
        <v>1136</v>
      </c>
      <c r="CKD38" s="97" t="s">
        <v>1136</v>
      </c>
      <c r="CKE38" s="97" t="s">
        <v>1136</v>
      </c>
      <c r="CKF38" s="97" t="s">
        <v>1136</v>
      </c>
      <c r="CKG38" s="97" t="s">
        <v>1136</v>
      </c>
      <c r="CKH38" s="97" t="s">
        <v>1136</v>
      </c>
      <c r="CKI38" s="97" t="s">
        <v>1136</v>
      </c>
      <c r="CKJ38" s="97" t="s">
        <v>1136</v>
      </c>
      <c r="CKK38" s="97" t="s">
        <v>1136</v>
      </c>
      <c r="CKL38" s="97" t="s">
        <v>1136</v>
      </c>
      <c r="CKM38" s="97" t="s">
        <v>1136</v>
      </c>
      <c r="CKN38" s="97" t="s">
        <v>1136</v>
      </c>
      <c r="CKO38" s="97" t="s">
        <v>1136</v>
      </c>
      <c r="CKP38" s="97" t="s">
        <v>1136</v>
      </c>
      <c r="CKQ38" s="97" t="s">
        <v>1136</v>
      </c>
      <c r="CKR38" s="97" t="s">
        <v>1136</v>
      </c>
      <c r="CKS38" s="97" t="s">
        <v>1136</v>
      </c>
      <c r="CKT38" s="97" t="s">
        <v>1136</v>
      </c>
      <c r="CKU38" s="97" t="s">
        <v>1136</v>
      </c>
      <c r="CKV38" s="97" t="s">
        <v>1136</v>
      </c>
      <c r="CKW38" s="97" t="s">
        <v>1136</v>
      </c>
      <c r="CKX38" s="97" t="s">
        <v>1136</v>
      </c>
      <c r="CKY38" s="97" t="s">
        <v>1136</v>
      </c>
      <c r="CKZ38" s="97" t="s">
        <v>1136</v>
      </c>
      <c r="CLA38" s="97" t="s">
        <v>1136</v>
      </c>
      <c r="CLB38" s="97" t="s">
        <v>1136</v>
      </c>
      <c r="CLC38" s="97" t="s">
        <v>1136</v>
      </c>
      <c r="CLD38" s="97" t="s">
        <v>1136</v>
      </c>
      <c r="CLE38" s="97" t="s">
        <v>1136</v>
      </c>
      <c r="CLF38" s="97" t="s">
        <v>1136</v>
      </c>
      <c r="CLG38" s="97" t="s">
        <v>1136</v>
      </c>
      <c r="CLH38" s="97" t="s">
        <v>1136</v>
      </c>
      <c r="CLI38" s="97" t="s">
        <v>1136</v>
      </c>
      <c r="CLJ38" s="97" t="s">
        <v>1136</v>
      </c>
      <c r="CLK38" s="97" t="s">
        <v>1136</v>
      </c>
      <c r="CLL38" s="97" t="s">
        <v>1136</v>
      </c>
      <c r="CLM38" s="97" t="s">
        <v>1136</v>
      </c>
      <c r="CLN38" s="97" t="s">
        <v>1136</v>
      </c>
      <c r="CLO38" s="97" t="s">
        <v>1136</v>
      </c>
      <c r="CLP38" s="97" t="s">
        <v>1136</v>
      </c>
      <c r="CLQ38" s="97" t="s">
        <v>1136</v>
      </c>
      <c r="CLR38" s="97" t="s">
        <v>1136</v>
      </c>
      <c r="CLS38" s="97" t="s">
        <v>1136</v>
      </c>
      <c r="CLT38" s="97" t="s">
        <v>1136</v>
      </c>
      <c r="CLU38" s="97" t="s">
        <v>1136</v>
      </c>
      <c r="CLV38" s="97" t="s">
        <v>1136</v>
      </c>
      <c r="CLW38" s="97" t="s">
        <v>1136</v>
      </c>
      <c r="CLX38" s="97" t="s">
        <v>1136</v>
      </c>
      <c r="CLY38" s="97" t="s">
        <v>1136</v>
      </c>
      <c r="CLZ38" s="97" t="s">
        <v>1136</v>
      </c>
      <c r="CMA38" s="97" t="s">
        <v>1136</v>
      </c>
      <c r="CMB38" s="97" t="s">
        <v>1136</v>
      </c>
      <c r="CMC38" s="97" t="s">
        <v>1136</v>
      </c>
      <c r="CMD38" s="97" t="s">
        <v>1136</v>
      </c>
      <c r="CME38" s="97" t="s">
        <v>1136</v>
      </c>
      <c r="CMF38" s="97" t="s">
        <v>1136</v>
      </c>
      <c r="CMG38" s="97" t="s">
        <v>1136</v>
      </c>
      <c r="CMH38" s="97" t="s">
        <v>1136</v>
      </c>
      <c r="CMI38" s="97" t="s">
        <v>1136</v>
      </c>
      <c r="CMJ38" s="97" t="s">
        <v>1136</v>
      </c>
      <c r="CMK38" s="97" t="s">
        <v>1136</v>
      </c>
      <c r="CML38" s="97" t="s">
        <v>1136</v>
      </c>
      <c r="CMM38" s="97" t="s">
        <v>1136</v>
      </c>
      <c r="CMN38" s="97" t="s">
        <v>1136</v>
      </c>
      <c r="CMO38" s="97" t="s">
        <v>1136</v>
      </c>
      <c r="CMP38" s="97" t="s">
        <v>1136</v>
      </c>
      <c r="CMQ38" s="97" t="s">
        <v>1136</v>
      </c>
      <c r="CMR38" s="97" t="s">
        <v>1136</v>
      </c>
      <c r="CMS38" s="97" t="s">
        <v>1136</v>
      </c>
      <c r="CMT38" s="97" t="s">
        <v>1136</v>
      </c>
      <c r="CMU38" s="97" t="s">
        <v>1136</v>
      </c>
      <c r="CMV38" s="97" t="s">
        <v>1136</v>
      </c>
      <c r="CMW38" s="97" t="s">
        <v>1136</v>
      </c>
      <c r="CMX38" s="97" t="s">
        <v>1136</v>
      </c>
      <c r="CMY38" s="97" t="s">
        <v>1136</v>
      </c>
      <c r="CMZ38" s="97" t="s">
        <v>1136</v>
      </c>
      <c r="CNA38" s="97" t="s">
        <v>1136</v>
      </c>
      <c r="CNB38" s="97" t="s">
        <v>1136</v>
      </c>
      <c r="CNC38" s="97" t="s">
        <v>1136</v>
      </c>
      <c r="CND38" s="97" t="s">
        <v>1136</v>
      </c>
      <c r="CNE38" s="97" t="s">
        <v>1136</v>
      </c>
      <c r="CNF38" s="97" t="s">
        <v>1136</v>
      </c>
      <c r="CNG38" s="97" t="s">
        <v>1136</v>
      </c>
      <c r="CNH38" s="97" t="s">
        <v>1136</v>
      </c>
      <c r="CNI38" s="97" t="s">
        <v>1136</v>
      </c>
      <c r="CNJ38" s="97" t="s">
        <v>1136</v>
      </c>
      <c r="CNK38" s="97" t="s">
        <v>1136</v>
      </c>
      <c r="CNL38" s="97" t="s">
        <v>1136</v>
      </c>
      <c r="CNM38" s="97" t="s">
        <v>1136</v>
      </c>
      <c r="CNN38" s="97" t="s">
        <v>1136</v>
      </c>
      <c r="CNO38" s="97" t="s">
        <v>1136</v>
      </c>
      <c r="CNP38" s="97" t="s">
        <v>1136</v>
      </c>
      <c r="CNQ38" s="97" t="s">
        <v>1136</v>
      </c>
      <c r="CNR38" s="97" t="s">
        <v>1136</v>
      </c>
      <c r="CNS38" s="97" t="s">
        <v>1136</v>
      </c>
      <c r="CNT38" s="97" t="s">
        <v>1136</v>
      </c>
      <c r="CNU38" s="97" t="s">
        <v>1136</v>
      </c>
      <c r="CNV38" s="97" t="s">
        <v>1136</v>
      </c>
      <c r="CNW38" s="97" t="s">
        <v>1136</v>
      </c>
      <c r="CNX38" s="97" t="s">
        <v>1136</v>
      </c>
      <c r="CNY38" s="97" t="s">
        <v>1136</v>
      </c>
      <c r="CNZ38" s="97" t="s">
        <v>1136</v>
      </c>
      <c r="COA38" s="97" t="s">
        <v>1136</v>
      </c>
      <c r="COB38" s="97" t="s">
        <v>1136</v>
      </c>
      <c r="COC38" s="97" t="s">
        <v>1136</v>
      </c>
      <c r="COD38" s="97" t="s">
        <v>1136</v>
      </c>
      <c r="COE38" s="97" t="s">
        <v>1136</v>
      </c>
      <c r="COF38" s="97" t="s">
        <v>1136</v>
      </c>
      <c r="COG38" s="97" t="s">
        <v>1136</v>
      </c>
      <c r="COH38" s="97" t="s">
        <v>1136</v>
      </c>
      <c r="COI38" s="97" t="s">
        <v>1136</v>
      </c>
      <c r="COJ38" s="97" t="s">
        <v>1136</v>
      </c>
      <c r="COK38" s="97" t="s">
        <v>1136</v>
      </c>
      <c r="COL38" s="97" t="s">
        <v>1136</v>
      </c>
      <c r="COM38" s="97" t="s">
        <v>1136</v>
      </c>
      <c r="CON38" s="97" t="s">
        <v>1136</v>
      </c>
      <c r="COO38" s="97" t="s">
        <v>1136</v>
      </c>
      <c r="COP38" s="97" t="s">
        <v>1136</v>
      </c>
      <c r="COQ38" s="97" t="s">
        <v>1136</v>
      </c>
      <c r="COR38" s="97" t="s">
        <v>1136</v>
      </c>
      <c r="COS38" s="97" t="s">
        <v>1136</v>
      </c>
      <c r="COT38" s="97" t="s">
        <v>1136</v>
      </c>
      <c r="COU38" s="97" t="s">
        <v>1136</v>
      </c>
      <c r="COV38" s="97" t="s">
        <v>1136</v>
      </c>
      <c r="COW38" s="97" t="s">
        <v>1136</v>
      </c>
      <c r="COX38" s="97" t="s">
        <v>1136</v>
      </c>
      <c r="COY38" s="97" t="s">
        <v>1136</v>
      </c>
      <c r="COZ38" s="97" t="s">
        <v>1136</v>
      </c>
      <c r="CPA38" s="97" t="s">
        <v>1136</v>
      </c>
      <c r="CPB38" s="97" t="s">
        <v>1136</v>
      </c>
      <c r="CPC38" s="97" t="s">
        <v>1136</v>
      </c>
      <c r="CPD38" s="97" t="s">
        <v>1136</v>
      </c>
      <c r="CPE38" s="97" t="s">
        <v>1136</v>
      </c>
      <c r="CPF38" s="97" t="s">
        <v>1136</v>
      </c>
      <c r="CPG38" s="97" t="s">
        <v>1136</v>
      </c>
      <c r="CPH38" s="97" t="s">
        <v>1136</v>
      </c>
      <c r="CPI38" s="97" t="s">
        <v>1136</v>
      </c>
      <c r="CPJ38" s="97" t="s">
        <v>1136</v>
      </c>
      <c r="CPK38" s="97" t="s">
        <v>1136</v>
      </c>
      <c r="CPL38" s="97" t="s">
        <v>1136</v>
      </c>
      <c r="CPM38" s="97" t="s">
        <v>1136</v>
      </c>
      <c r="CPN38" s="97" t="s">
        <v>1136</v>
      </c>
      <c r="CPO38" s="97" t="s">
        <v>1136</v>
      </c>
      <c r="CPP38" s="97" t="s">
        <v>1136</v>
      </c>
      <c r="CPQ38" s="97" t="s">
        <v>1136</v>
      </c>
      <c r="CPR38" s="97" t="s">
        <v>1136</v>
      </c>
      <c r="CPS38" s="97" t="s">
        <v>1136</v>
      </c>
      <c r="CPT38" s="97" t="s">
        <v>1136</v>
      </c>
      <c r="CPU38" s="97" t="s">
        <v>1136</v>
      </c>
      <c r="CPV38" s="97" t="s">
        <v>1136</v>
      </c>
      <c r="CPW38" s="97" t="s">
        <v>1136</v>
      </c>
      <c r="CPX38" s="97" t="s">
        <v>1136</v>
      </c>
      <c r="CPY38" s="97" t="s">
        <v>1136</v>
      </c>
      <c r="CPZ38" s="97" t="s">
        <v>1136</v>
      </c>
      <c r="CQA38" s="97" t="s">
        <v>1136</v>
      </c>
      <c r="CQB38" s="97" t="s">
        <v>1136</v>
      </c>
      <c r="CQC38" s="97" t="s">
        <v>1136</v>
      </c>
      <c r="CQD38" s="97" t="s">
        <v>1136</v>
      </c>
      <c r="CQE38" s="97" t="s">
        <v>1136</v>
      </c>
      <c r="CQF38" s="97" t="s">
        <v>1136</v>
      </c>
      <c r="CQG38" s="97" t="s">
        <v>1136</v>
      </c>
      <c r="CQH38" s="97" t="s">
        <v>1136</v>
      </c>
      <c r="CQI38" s="97" t="s">
        <v>1136</v>
      </c>
      <c r="CQJ38" s="97" t="s">
        <v>1136</v>
      </c>
      <c r="CQK38" s="97" t="s">
        <v>1136</v>
      </c>
      <c r="CQL38" s="97" t="s">
        <v>1136</v>
      </c>
      <c r="CQM38" s="97" t="s">
        <v>1136</v>
      </c>
      <c r="CQN38" s="97" t="s">
        <v>1136</v>
      </c>
      <c r="CQO38" s="97" t="s">
        <v>1136</v>
      </c>
      <c r="CQP38" s="97" t="s">
        <v>1136</v>
      </c>
      <c r="CQQ38" s="97" t="s">
        <v>1136</v>
      </c>
      <c r="CQR38" s="97" t="s">
        <v>1136</v>
      </c>
      <c r="CQS38" s="97" t="s">
        <v>1136</v>
      </c>
      <c r="CQT38" s="97" t="s">
        <v>1136</v>
      </c>
      <c r="CQU38" s="97" t="s">
        <v>1136</v>
      </c>
      <c r="CQV38" s="97" t="s">
        <v>1136</v>
      </c>
      <c r="CQW38" s="97" t="s">
        <v>1136</v>
      </c>
      <c r="CQX38" s="97" t="s">
        <v>1136</v>
      </c>
      <c r="CQY38" s="97" t="s">
        <v>1136</v>
      </c>
      <c r="CQZ38" s="97" t="s">
        <v>1136</v>
      </c>
      <c r="CRA38" s="97" t="s">
        <v>1136</v>
      </c>
      <c r="CRB38" s="97" t="s">
        <v>1136</v>
      </c>
      <c r="CRC38" s="97" t="s">
        <v>1136</v>
      </c>
      <c r="CRD38" s="97" t="s">
        <v>1136</v>
      </c>
      <c r="CRE38" s="97" t="s">
        <v>1136</v>
      </c>
      <c r="CRF38" s="97" t="s">
        <v>1136</v>
      </c>
      <c r="CRG38" s="97" t="s">
        <v>1136</v>
      </c>
      <c r="CRH38" s="97" t="s">
        <v>1136</v>
      </c>
      <c r="CRI38" s="97" t="s">
        <v>1136</v>
      </c>
      <c r="CRJ38" s="97" t="s">
        <v>1136</v>
      </c>
      <c r="CRK38" s="97" t="s">
        <v>1136</v>
      </c>
      <c r="CRL38" s="97" t="s">
        <v>1136</v>
      </c>
      <c r="CRM38" s="97" t="s">
        <v>1136</v>
      </c>
      <c r="CRN38" s="97" t="s">
        <v>1136</v>
      </c>
      <c r="CRO38" s="97" t="s">
        <v>1136</v>
      </c>
      <c r="CRP38" s="97" t="s">
        <v>1136</v>
      </c>
      <c r="CRQ38" s="97" t="s">
        <v>1136</v>
      </c>
      <c r="CRR38" s="97" t="s">
        <v>1136</v>
      </c>
      <c r="CRS38" s="97" t="s">
        <v>1136</v>
      </c>
      <c r="CRT38" s="97" t="s">
        <v>1136</v>
      </c>
      <c r="CRU38" s="97" t="s">
        <v>1136</v>
      </c>
      <c r="CRV38" s="97" t="s">
        <v>1136</v>
      </c>
      <c r="CRW38" s="97" t="s">
        <v>1136</v>
      </c>
      <c r="CRX38" s="97" t="s">
        <v>1136</v>
      </c>
      <c r="CRY38" s="97" t="s">
        <v>1136</v>
      </c>
      <c r="CRZ38" s="97" t="s">
        <v>1136</v>
      </c>
      <c r="CSA38" s="97" t="s">
        <v>1136</v>
      </c>
      <c r="CSB38" s="97" t="s">
        <v>1136</v>
      </c>
      <c r="CSC38" s="97" t="s">
        <v>1136</v>
      </c>
      <c r="CSD38" s="97" t="s">
        <v>1136</v>
      </c>
      <c r="CSE38" s="97" t="s">
        <v>1136</v>
      </c>
      <c r="CSF38" s="97" t="s">
        <v>1136</v>
      </c>
      <c r="CSG38" s="97" t="s">
        <v>1136</v>
      </c>
      <c r="CSH38" s="97" t="s">
        <v>1136</v>
      </c>
      <c r="CSI38" s="97" t="s">
        <v>1136</v>
      </c>
      <c r="CSJ38" s="97" t="s">
        <v>1136</v>
      </c>
      <c r="CSK38" s="97" t="s">
        <v>1136</v>
      </c>
      <c r="CSL38" s="97" t="s">
        <v>1136</v>
      </c>
      <c r="CSM38" s="97" t="s">
        <v>1136</v>
      </c>
      <c r="CSN38" s="97" t="s">
        <v>1136</v>
      </c>
      <c r="CSO38" s="97" t="s">
        <v>1136</v>
      </c>
      <c r="CSP38" s="97" t="s">
        <v>1136</v>
      </c>
      <c r="CSQ38" s="97" t="s">
        <v>1136</v>
      </c>
      <c r="CSR38" s="97" t="s">
        <v>1136</v>
      </c>
      <c r="CSS38" s="97" t="s">
        <v>1136</v>
      </c>
      <c r="CST38" s="97" t="s">
        <v>1136</v>
      </c>
      <c r="CSU38" s="97" t="s">
        <v>1136</v>
      </c>
      <c r="CSV38" s="97" t="s">
        <v>1136</v>
      </c>
      <c r="CSW38" s="97" t="s">
        <v>1136</v>
      </c>
      <c r="CSX38" s="97" t="s">
        <v>1136</v>
      </c>
      <c r="CSY38" s="97" t="s">
        <v>1136</v>
      </c>
      <c r="CSZ38" s="97" t="s">
        <v>1136</v>
      </c>
      <c r="CTA38" s="97" t="s">
        <v>1136</v>
      </c>
      <c r="CTB38" s="97" t="s">
        <v>1136</v>
      </c>
      <c r="CTC38" s="97" t="s">
        <v>1136</v>
      </c>
      <c r="CTD38" s="97" t="s">
        <v>1136</v>
      </c>
      <c r="CTE38" s="97" t="s">
        <v>1136</v>
      </c>
      <c r="CTF38" s="97" t="s">
        <v>1136</v>
      </c>
      <c r="CTG38" s="97" t="s">
        <v>1136</v>
      </c>
      <c r="CTH38" s="97" t="s">
        <v>1136</v>
      </c>
      <c r="CTI38" s="97" t="s">
        <v>1136</v>
      </c>
      <c r="CTJ38" s="97" t="s">
        <v>1136</v>
      </c>
      <c r="CTK38" s="97" t="s">
        <v>1136</v>
      </c>
      <c r="CTL38" s="97" t="s">
        <v>1136</v>
      </c>
      <c r="CTM38" s="97" t="s">
        <v>1136</v>
      </c>
      <c r="CTN38" s="97" t="s">
        <v>1136</v>
      </c>
      <c r="CTO38" s="97" t="s">
        <v>1136</v>
      </c>
      <c r="CTP38" s="97" t="s">
        <v>1136</v>
      </c>
      <c r="CTQ38" s="97" t="s">
        <v>1136</v>
      </c>
      <c r="CTR38" s="97" t="s">
        <v>1136</v>
      </c>
      <c r="CTS38" s="97" t="s">
        <v>1136</v>
      </c>
      <c r="CTT38" s="97" t="s">
        <v>1136</v>
      </c>
      <c r="CTU38" s="97" t="s">
        <v>1136</v>
      </c>
      <c r="CTV38" s="97" t="s">
        <v>1136</v>
      </c>
      <c r="CTW38" s="97" t="s">
        <v>1136</v>
      </c>
      <c r="CTX38" s="97" t="s">
        <v>1136</v>
      </c>
      <c r="CTY38" s="97" t="s">
        <v>1136</v>
      </c>
      <c r="CTZ38" s="97" t="s">
        <v>1136</v>
      </c>
      <c r="CUA38" s="97" t="s">
        <v>1136</v>
      </c>
      <c r="CUB38" s="97" t="s">
        <v>1136</v>
      </c>
      <c r="CUC38" s="97" t="s">
        <v>1136</v>
      </c>
      <c r="CUD38" s="97" t="s">
        <v>1136</v>
      </c>
      <c r="CUE38" s="97" t="s">
        <v>1136</v>
      </c>
      <c r="CUF38" s="97" t="s">
        <v>1136</v>
      </c>
      <c r="CUG38" s="97" t="s">
        <v>1136</v>
      </c>
      <c r="CUH38" s="97" t="s">
        <v>1136</v>
      </c>
      <c r="CUI38" s="97" t="s">
        <v>1136</v>
      </c>
      <c r="CUJ38" s="97" t="s">
        <v>1136</v>
      </c>
      <c r="CUK38" s="97" t="s">
        <v>1136</v>
      </c>
      <c r="CUL38" s="97" t="s">
        <v>1136</v>
      </c>
      <c r="CUM38" s="97" t="s">
        <v>1136</v>
      </c>
      <c r="CUN38" s="97" t="s">
        <v>1136</v>
      </c>
      <c r="CUO38" s="97" t="s">
        <v>1136</v>
      </c>
      <c r="CUP38" s="97" t="s">
        <v>1136</v>
      </c>
      <c r="CUQ38" s="97" t="s">
        <v>1136</v>
      </c>
      <c r="CUR38" s="97" t="s">
        <v>1136</v>
      </c>
      <c r="CUS38" s="97" t="s">
        <v>1136</v>
      </c>
      <c r="CUT38" s="97" t="s">
        <v>1136</v>
      </c>
      <c r="CUU38" s="97" t="s">
        <v>1136</v>
      </c>
      <c r="CUV38" s="97" t="s">
        <v>1136</v>
      </c>
      <c r="CUW38" s="97" t="s">
        <v>1136</v>
      </c>
      <c r="CUX38" s="97" t="s">
        <v>1136</v>
      </c>
      <c r="CUY38" s="97" t="s">
        <v>1136</v>
      </c>
      <c r="CUZ38" s="97" t="s">
        <v>1136</v>
      </c>
      <c r="CVA38" s="97" t="s">
        <v>1136</v>
      </c>
      <c r="CVB38" s="97" t="s">
        <v>1136</v>
      </c>
      <c r="CVC38" s="97" t="s">
        <v>1136</v>
      </c>
      <c r="CVD38" s="97" t="s">
        <v>1136</v>
      </c>
      <c r="CVE38" s="97" t="s">
        <v>1136</v>
      </c>
      <c r="CVF38" s="97" t="s">
        <v>1136</v>
      </c>
      <c r="CVG38" s="97" t="s">
        <v>1136</v>
      </c>
      <c r="CVH38" s="97" t="s">
        <v>1136</v>
      </c>
      <c r="CVI38" s="97" t="s">
        <v>1136</v>
      </c>
      <c r="CVJ38" s="97" t="s">
        <v>1136</v>
      </c>
      <c r="CVK38" s="97" t="s">
        <v>1136</v>
      </c>
      <c r="CVL38" s="97" t="s">
        <v>1136</v>
      </c>
      <c r="CVM38" s="97" t="s">
        <v>1136</v>
      </c>
      <c r="CVN38" s="97" t="s">
        <v>1136</v>
      </c>
      <c r="CVO38" s="97" t="s">
        <v>1136</v>
      </c>
      <c r="CVP38" s="97" t="s">
        <v>1136</v>
      </c>
      <c r="CVQ38" s="97" t="s">
        <v>1136</v>
      </c>
      <c r="CVR38" s="97" t="s">
        <v>1136</v>
      </c>
      <c r="CVS38" s="97" t="s">
        <v>1136</v>
      </c>
      <c r="CVT38" s="97" t="s">
        <v>1136</v>
      </c>
      <c r="CVU38" s="97" t="s">
        <v>1136</v>
      </c>
      <c r="CVV38" s="97" t="s">
        <v>1136</v>
      </c>
      <c r="CVW38" s="97" t="s">
        <v>1136</v>
      </c>
      <c r="CVX38" s="97" t="s">
        <v>1136</v>
      </c>
      <c r="CVY38" s="97" t="s">
        <v>1136</v>
      </c>
      <c r="CVZ38" s="97" t="s">
        <v>1136</v>
      </c>
      <c r="CWA38" s="97" t="s">
        <v>1136</v>
      </c>
      <c r="CWB38" s="97" t="s">
        <v>1136</v>
      </c>
      <c r="CWC38" s="97" t="s">
        <v>1136</v>
      </c>
      <c r="CWD38" s="97" t="s">
        <v>1136</v>
      </c>
      <c r="CWE38" s="97" t="s">
        <v>1136</v>
      </c>
      <c r="CWF38" s="97" t="s">
        <v>1136</v>
      </c>
      <c r="CWG38" s="97" t="s">
        <v>1136</v>
      </c>
      <c r="CWH38" s="97" t="s">
        <v>1136</v>
      </c>
      <c r="CWI38" s="97" t="s">
        <v>1136</v>
      </c>
      <c r="CWJ38" s="97" t="s">
        <v>1136</v>
      </c>
      <c r="CWK38" s="97" t="s">
        <v>1136</v>
      </c>
      <c r="CWL38" s="97" t="s">
        <v>1136</v>
      </c>
      <c r="CWM38" s="97" t="s">
        <v>1136</v>
      </c>
      <c r="CWN38" s="97" t="s">
        <v>1136</v>
      </c>
      <c r="CWO38" s="97" t="s">
        <v>1136</v>
      </c>
      <c r="CWP38" s="97" t="s">
        <v>1136</v>
      </c>
      <c r="CWQ38" s="97" t="s">
        <v>1136</v>
      </c>
      <c r="CWR38" s="97" t="s">
        <v>1136</v>
      </c>
      <c r="CWS38" s="97" t="s">
        <v>1136</v>
      </c>
      <c r="CWT38" s="97" t="s">
        <v>1136</v>
      </c>
      <c r="CWU38" s="97" t="s">
        <v>1136</v>
      </c>
      <c r="CWV38" s="97" t="s">
        <v>1136</v>
      </c>
      <c r="CWW38" s="97" t="s">
        <v>1136</v>
      </c>
      <c r="CWX38" s="97" t="s">
        <v>1136</v>
      </c>
      <c r="CWY38" s="97" t="s">
        <v>1136</v>
      </c>
      <c r="CWZ38" s="97" t="s">
        <v>1136</v>
      </c>
      <c r="CXA38" s="97" t="s">
        <v>1136</v>
      </c>
      <c r="CXB38" s="97" t="s">
        <v>1136</v>
      </c>
      <c r="CXC38" s="97" t="s">
        <v>1136</v>
      </c>
      <c r="CXD38" s="97" t="s">
        <v>1136</v>
      </c>
      <c r="CXE38" s="97" t="s">
        <v>1136</v>
      </c>
      <c r="CXF38" s="97" t="s">
        <v>1136</v>
      </c>
      <c r="CXG38" s="97" t="s">
        <v>1136</v>
      </c>
      <c r="CXH38" s="97" t="s">
        <v>1136</v>
      </c>
      <c r="CXI38" s="97" t="s">
        <v>1136</v>
      </c>
      <c r="CXJ38" s="97" t="s">
        <v>1136</v>
      </c>
      <c r="CXK38" s="97" t="s">
        <v>1136</v>
      </c>
      <c r="CXL38" s="97" t="s">
        <v>1136</v>
      </c>
      <c r="CXM38" s="97" t="s">
        <v>1136</v>
      </c>
      <c r="CXN38" s="97" t="s">
        <v>1136</v>
      </c>
      <c r="CXO38" s="97" t="s">
        <v>1136</v>
      </c>
      <c r="CXP38" s="97" t="s">
        <v>1136</v>
      </c>
      <c r="CXQ38" s="97" t="s">
        <v>1136</v>
      </c>
      <c r="CXR38" s="97" t="s">
        <v>1136</v>
      </c>
      <c r="CXS38" s="97" t="s">
        <v>1136</v>
      </c>
      <c r="CXT38" s="97" t="s">
        <v>1136</v>
      </c>
      <c r="CXU38" s="97" t="s">
        <v>1136</v>
      </c>
      <c r="CXV38" s="97" t="s">
        <v>1136</v>
      </c>
      <c r="CXW38" s="97" t="s">
        <v>1136</v>
      </c>
      <c r="CXX38" s="97" t="s">
        <v>1136</v>
      </c>
      <c r="CXY38" s="97" t="s">
        <v>1136</v>
      </c>
      <c r="CXZ38" s="97" t="s">
        <v>1136</v>
      </c>
      <c r="CYA38" s="97" t="s">
        <v>1136</v>
      </c>
      <c r="CYB38" s="97" t="s">
        <v>1136</v>
      </c>
      <c r="CYC38" s="97" t="s">
        <v>1136</v>
      </c>
      <c r="CYD38" s="97" t="s">
        <v>1136</v>
      </c>
      <c r="CYE38" s="97" t="s">
        <v>1136</v>
      </c>
      <c r="CYF38" s="97" t="s">
        <v>1136</v>
      </c>
      <c r="CYG38" s="97" t="s">
        <v>1136</v>
      </c>
      <c r="CYH38" s="97" t="s">
        <v>1136</v>
      </c>
      <c r="CYI38" s="97" t="s">
        <v>1136</v>
      </c>
      <c r="CYJ38" s="97" t="s">
        <v>1136</v>
      </c>
      <c r="CYK38" s="97" t="s">
        <v>1136</v>
      </c>
      <c r="CYL38" s="97" t="s">
        <v>1136</v>
      </c>
      <c r="CYM38" s="97" t="s">
        <v>1136</v>
      </c>
      <c r="CYN38" s="97" t="s">
        <v>1136</v>
      </c>
      <c r="CYO38" s="97" t="s">
        <v>1136</v>
      </c>
      <c r="CYP38" s="97" t="s">
        <v>1136</v>
      </c>
      <c r="CYQ38" s="97" t="s">
        <v>1136</v>
      </c>
      <c r="CYR38" s="97" t="s">
        <v>1136</v>
      </c>
      <c r="CYS38" s="97" t="s">
        <v>1136</v>
      </c>
      <c r="CYT38" s="97" t="s">
        <v>1136</v>
      </c>
      <c r="CYU38" s="97" t="s">
        <v>1136</v>
      </c>
      <c r="CYV38" s="97" t="s">
        <v>1136</v>
      </c>
      <c r="CYW38" s="97" t="s">
        <v>1136</v>
      </c>
      <c r="CYX38" s="97" t="s">
        <v>1136</v>
      </c>
      <c r="CYY38" s="97" t="s">
        <v>1136</v>
      </c>
      <c r="CYZ38" s="97" t="s">
        <v>1136</v>
      </c>
      <c r="CZA38" s="97" t="s">
        <v>1136</v>
      </c>
      <c r="CZB38" s="97" t="s">
        <v>1136</v>
      </c>
      <c r="CZC38" s="97" t="s">
        <v>1136</v>
      </c>
      <c r="CZD38" s="97" t="s">
        <v>1136</v>
      </c>
      <c r="CZE38" s="97" t="s">
        <v>1136</v>
      </c>
      <c r="CZF38" s="97" t="s">
        <v>1136</v>
      </c>
      <c r="CZG38" s="97" t="s">
        <v>1136</v>
      </c>
      <c r="CZH38" s="97" t="s">
        <v>1136</v>
      </c>
      <c r="CZI38" s="97" t="s">
        <v>1136</v>
      </c>
      <c r="CZJ38" s="97" t="s">
        <v>1136</v>
      </c>
      <c r="CZK38" s="97" t="s">
        <v>1136</v>
      </c>
      <c r="CZL38" s="97" t="s">
        <v>1136</v>
      </c>
      <c r="CZM38" s="97" t="s">
        <v>1136</v>
      </c>
      <c r="CZN38" s="97" t="s">
        <v>1136</v>
      </c>
      <c r="CZO38" s="97" t="s">
        <v>1136</v>
      </c>
      <c r="CZP38" s="97" t="s">
        <v>1136</v>
      </c>
      <c r="CZQ38" s="97" t="s">
        <v>1136</v>
      </c>
      <c r="CZR38" s="97" t="s">
        <v>1136</v>
      </c>
      <c r="CZS38" s="97" t="s">
        <v>1136</v>
      </c>
      <c r="CZT38" s="97" t="s">
        <v>1136</v>
      </c>
      <c r="CZU38" s="97" t="s">
        <v>1136</v>
      </c>
      <c r="CZV38" s="97" t="s">
        <v>1136</v>
      </c>
      <c r="CZW38" s="97" t="s">
        <v>1136</v>
      </c>
      <c r="CZX38" s="97" t="s">
        <v>1136</v>
      </c>
      <c r="CZY38" s="97" t="s">
        <v>1136</v>
      </c>
      <c r="CZZ38" s="97" t="s">
        <v>1136</v>
      </c>
      <c r="DAA38" s="97" t="s">
        <v>1136</v>
      </c>
      <c r="DAB38" s="97" t="s">
        <v>1136</v>
      </c>
      <c r="DAC38" s="97" t="s">
        <v>1136</v>
      </c>
      <c r="DAD38" s="97" t="s">
        <v>1136</v>
      </c>
      <c r="DAE38" s="97" t="s">
        <v>1136</v>
      </c>
      <c r="DAF38" s="97" t="s">
        <v>1136</v>
      </c>
      <c r="DAG38" s="97" t="s">
        <v>1136</v>
      </c>
      <c r="DAH38" s="97" t="s">
        <v>1136</v>
      </c>
      <c r="DAI38" s="97" t="s">
        <v>1136</v>
      </c>
      <c r="DAJ38" s="97" t="s">
        <v>1136</v>
      </c>
      <c r="DAK38" s="97" t="s">
        <v>1136</v>
      </c>
      <c r="DAL38" s="97" t="s">
        <v>1136</v>
      </c>
      <c r="DAM38" s="97" t="s">
        <v>1136</v>
      </c>
      <c r="DAN38" s="97" t="s">
        <v>1136</v>
      </c>
      <c r="DAO38" s="97" t="s">
        <v>1136</v>
      </c>
      <c r="DAP38" s="97" t="s">
        <v>1136</v>
      </c>
      <c r="DAQ38" s="97" t="s">
        <v>1136</v>
      </c>
      <c r="DAR38" s="97" t="s">
        <v>1136</v>
      </c>
      <c r="DAS38" s="97" t="s">
        <v>1136</v>
      </c>
      <c r="DAT38" s="97" t="s">
        <v>1136</v>
      </c>
      <c r="DAU38" s="97" t="s">
        <v>1136</v>
      </c>
      <c r="DAV38" s="97" t="s">
        <v>1136</v>
      </c>
      <c r="DAW38" s="97" t="s">
        <v>1136</v>
      </c>
      <c r="DAX38" s="97" t="s">
        <v>1136</v>
      </c>
      <c r="DAY38" s="97" t="s">
        <v>1136</v>
      </c>
      <c r="DAZ38" s="97" t="s">
        <v>1136</v>
      </c>
      <c r="DBA38" s="97" t="s">
        <v>1136</v>
      </c>
      <c r="DBB38" s="97" t="s">
        <v>1136</v>
      </c>
      <c r="DBC38" s="97" t="s">
        <v>1136</v>
      </c>
      <c r="DBD38" s="97" t="s">
        <v>1136</v>
      </c>
      <c r="DBE38" s="97" t="s">
        <v>1136</v>
      </c>
      <c r="DBF38" s="97" t="s">
        <v>1136</v>
      </c>
      <c r="DBG38" s="97" t="s">
        <v>1136</v>
      </c>
      <c r="DBH38" s="97" t="s">
        <v>1136</v>
      </c>
      <c r="DBI38" s="97" t="s">
        <v>1136</v>
      </c>
      <c r="DBJ38" s="97" t="s">
        <v>1136</v>
      </c>
      <c r="DBK38" s="97" t="s">
        <v>1136</v>
      </c>
      <c r="DBL38" s="97" t="s">
        <v>1136</v>
      </c>
      <c r="DBM38" s="97" t="s">
        <v>1136</v>
      </c>
      <c r="DBN38" s="97" t="s">
        <v>1136</v>
      </c>
      <c r="DBO38" s="97" t="s">
        <v>1136</v>
      </c>
      <c r="DBP38" s="97" t="s">
        <v>1136</v>
      </c>
      <c r="DBQ38" s="97" t="s">
        <v>1136</v>
      </c>
      <c r="DBR38" s="97" t="s">
        <v>1136</v>
      </c>
      <c r="DBS38" s="97" t="s">
        <v>1136</v>
      </c>
      <c r="DBT38" s="97" t="s">
        <v>1136</v>
      </c>
      <c r="DBU38" s="97" t="s">
        <v>1136</v>
      </c>
      <c r="DBV38" s="97" t="s">
        <v>1136</v>
      </c>
      <c r="DBW38" s="97" t="s">
        <v>1136</v>
      </c>
      <c r="DBX38" s="97" t="s">
        <v>1136</v>
      </c>
      <c r="DBY38" s="97" t="s">
        <v>1136</v>
      </c>
      <c r="DBZ38" s="97" t="s">
        <v>1136</v>
      </c>
      <c r="DCA38" s="97" t="s">
        <v>1136</v>
      </c>
      <c r="DCB38" s="97" t="s">
        <v>1136</v>
      </c>
      <c r="DCC38" s="97" t="s">
        <v>1136</v>
      </c>
      <c r="DCD38" s="97" t="s">
        <v>1136</v>
      </c>
      <c r="DCE38" s="97" t="s">
        <v>1136</v>
      </c>
      <c r="DCF38" s="97" t="s">
        <v>1136</v>
      </c>
      <c r="DCG38" s="97" t="s">
        <v>1136</v>
      </c>
      <c r="DCH38" s="97" t="s">
        <v>1136</v>
      </c>
      <c r="DCI38" s="97" t="s">
        <v>1136</v>
      </c>
      <c r="DCJ38" s="97" t="s">
        <v>1136</v>
      </c>
      <c r="DCK38" s="97" t="s">
        <v>1136</v>
      </c>
      <c r="DCL38" s="97" t="s">
        <v>1136</v>
      </c>
      <c r="DCM38" s="97" t="s">
        <v>1136</v>
      </c>
      <c r="DCN38" s="97" t="s">
        <v>1136</v>
      </c>
      <c r="DCO38" s="97" t="s">
        <v>1136</v>
      </c>
      <c r="DCP38" s="97" t="s">
        <v>1136</v>
      </c>
      <c r="DCQ38" s="97" t="s">
        <v>1136</v>
      </c>
      <c r="DCR38" s="97" t="s">
        <v>1136</v>
      </c>
      <c r="DCS38" s="97" t="s">
        <v>1136</v>
      </c>
      <c r="DCT38" s="97" t="s">
        <v>1136</v>
      </c>
      <c r="DCU38" s="97" t="s">
        <v>1136</v>
      </c>
      <c r="DCV38" s="97" t="s">
        <v>1136</v>
      </c>
      <c r="DCW38" s="97" t="s">
        <v>1136</v>
      </c>
      <c r="DCX38" s="97" t="s">
        <v>1136</v>
      </c>
      <c r="DCY38" s="97" t="s">
        <v>1136</v>
      </c>
      <c r="DCZ38" s="97" t="s">
        <v>1136</v>
      </c>
      <c r="DDA38" s="97" t="s">
        <v>1136</v>
      </c>
      <c r="DDB38" s="97" t="s">
        <v>1136</v>
      </c>
      <c r="DDC38" s="97" t="s">
        <v>1136</v>
      </c>
      <c r="DDD38" s="97" t="s">
        <v>1136</v>
      </c>
      <c r="DDE38" s="97" t="s">
        <v>1136</v>
      </c>
      <c r="DDF38" s="97" t="s">
        <v>1136</v>
      </c>
      <c r="DDG38" s="97" t="s">
        <v>1136</v>
      </c>
      <c r="DDH38" s="97" t="s">
        <v>1136</v>
      </c>
      <c r="DDI38" s="97" t="s">
        <v>1136</v>
      </c>
      <c r="DDJ38" s="97" t="s">
        <v>1136</v>
      </c>
      <c r="DDK38" s="97" t="s">
        <v>1136</v>
      </c>
      <c r="DDL38" s="97" t="s">
        <v>1136</v>
      </c>
      <c r="DDM38" s="97" t="s">
        <v>1136</v>
      </c>
      <c r="DDN38" s="97" t="s">
        <v>1136</v>
      </c>
      <c r="DDO38" s="97" t="s">
        <v>1136</v>
      </c>
      <c r="DDP38" s="97" t="s">
        <v>1136</v>
      </c>
      <c r="DDQ38" s="97" t="s">
        <v>1136</v>
      </c>
      <c r="DDR38" s="97" t="s">
        <v>1136</v>
      </c>
      <c r="DDS38" s="97" t="s">
        <v>1136</v>
      </c>
      <c r="DDT38" s="97" t="s">
        <v>1136</v>
      </c>
      <c r="DDU38" s="97" t="s">
        <v>1136</v>
      </c>
      <c r="DDV38" s="97" t="s">
        <v>1136</v>
      </c>
      <c r="DDW38" s="97" t="s">
        <v>1136</v>
      </c>
      <c r="DDX38" s="97" t="s">
        <v>1136</v>
      </c>
      <c r="DDY38" s="97" t="s">
        <v>1136</v>
      </c>
      <c r="DDZ38" s="97" t="s">
        <v>1136</v>
      </c>
      <c r="DEA38" s="97" t="s">
        <v>1136</v>
      </c>
      <c r="DEB38" s="97" t="s">
        <v>1136</v>
      </c>
      <c r="DEC38" s="97" t="s">
        <v>1136</v>
      </c>
      <c r="DED38" s="97" t="s">
        <v>1136</v>
      </c>
      <c r="DEE38" s="97" t="s">
        <v>1136</v>
      </c>
      <c r="DEF38" s="97" t="s">
        <v>1136</v>
      </c>
      <c r="DEG38" s="97" t="s">
        <v>1136</v>
      </c>
      <c r="DEH38" s="97" t="s">
        <v>1136</v>
      </c>
      <c r="DEI38" s="97" t="s">
        <v>1136</v>
      </c>
      <c r="DEJ38" s="97" t="s">
        <v>1136</v>
      </c>
      <c r="DEK38" s="97" t="s">
        <v>1136</v>
      </c>
      <c r="DEL38" s="97" t="s">
        <v>1136</v>
      </c>
      <c r="DEM38" s="97" t="s">
        <v>1136</v>
      </c>
      <c r="DEN38" s="97" t="s">
        <v>1136</v>
      </c>
      <c r="DEO38" s="97" t="s">
        <v>1136</v>
      </c>
      <c r="DEP38" s="97" t="s">
        <v>1136</v>
      </c>
      <c r="DEQ38" s="97" t="s">
        <v>1136</v>
      </c>
      <c r="DER38" s="97" t="s">
        <v>1136</v>
      </c>
      <c r="DES38" s="97" t="s">
        <v>1136</v>
      </c>
      <c r="DET38" s="97" t="s">
        <v>1136</v>
      </c>
      <c r="DEU38" s="97" t="s">
        <v>1136</v>
      </c>
      <c r="DEV38" s="97" t="s">
        <v>1136</v>
      </c>
      <c r="DEW38" s="97" t="s">
        <v>1136</v>
      </c>
      <c r="DEX38" s="97" t="s">
        <v>1136</v>
      </c>
      <c r="DEY38" s="97" t="s">
        <v>1136</v>
      </c>
      <c r="DEZ38" s="97" t="s">
        <v>1136</v>
      </c>
      <c r="DFA38" s="97" t="s">
        <v>1136</v>
      </c>
      <c r="DFB38" s="97" t="s">
        <v>1136</v>
      </c>
      <c r="DFC38" s="97" t="s">
        <v>1136</v>
      </c>
      <c r="DFD38" s="97" t="s">
        <v>1136</v>
      </c>
      <c r="DFE38" s="97" t="s">
        <v>1136</v>
      </c>
      <c r="DFF38" s="97" t="s">
        <v>1136</v>
      </c>
      <c r="DFG38" s="97" t="s">
        <v>1136</v>
      </c>
      <c r="DFH38" s="97" t="s">
        <v>1136</v>
      </c>
      <c r="DFI38" s="97" t="s">
        <v>1136</v>
      </c>
      <c r="DFJ38" s="97" t="s">
        <v>1136</v>
      </c>
      <c r="DFK38" s="97" t="s">
        <v>1136</v>
      </c>
      <c r="DFL38" s="97" t="s">
        <v>1136</v>
      </c>
      <c r="DFM38" s="97" t="s">
        <v>1136</v>
      </c>
      <c r="DFN38" s="97" t="s">
        <v>1136</v>
      </c>
      <c r="DFO38" s="97" t="s">
        <v>1136</v>
      </c>
      <c r="DFP38" s="97" t="s">
        <v>1136</v>
      </c>
      <c r="DFQ38" s="97" t="s">
        <v>1136</v>
      </c>
      <c r="DFR38" s="97" t="s">
        <v>1136</v>
      </c>
      <c r="DFS38" s="97" t="s">
        <v>1136</v>
      </c>
      <c r="DFT38" s="97" t="s">
        <v>1136</v>
      </c>
      <c r="DFU38" s="97" t="s">
        <v>1136</v>
      </c>
      <c r="DFV38" s="97" t="s">
        <v>1136</v>
      </c>
      <c r="DFW38" s="97" t="s">
        <v>1136</v>
      </c>
      <c r="DFX38" s="97" t="s">
        <v>1136</v>
      </c>
      <c r="DFY38" s="97" t="s">
        <v>1136</v>
      </c>
      <c r="DFZ38" s="97" t="s">
        <v>1136</v>
      </c>
      <c r="DGA38" s="97" t="s">
        <v>1136</v>
      </c>
      <c r="DGB38" s="97" t="s">
        <v>1136</v>
      </c>
      <c r="DGC38" s="97" t="s">
        <v>1136</v>
      </c>
      <c r="DGD38" s="97" t="s">
        <v>1136</v>
      </c>
      <c r="DGE38" s="97" t="s">
        <v>1136</v>
      </c>
      <c r="DGF38" s="97" t="s">
        <v>1136</v>
      </c>
      <c r="DGG38" s="97" t="s">
        <v>1136</v>
      </c>
      <c r="DGH38" s="97" t="s">
        <v>1136</v>
      </c>
      <c r="DGI38" s="97" t="s">
        <v>1136</v>
      </c>
      <c r="DGJ38" s="97" t="s">
        <v>1136</v>
      </c>
      <c r="DGK38" s="97" t="s">
        <v>1136</v>
      </c>
      <c r="DGL38" s="97" t="s">
        <v>1136</v>
      </c>
      <c r="DGM38" s="97" t="s">
        <v>1136</v>
      </c>
      <c r="DGN38" s="97" t="s">
        <v>1136</v>
      </c>
      <c r="DGO38" s="97" t="s">
        <v>1136</v>
      </c>
      <c r="DGP38" s="97" t="s">
        <v>1136</v>
      </c>
      <c r="DGQ38" s="97" t="s">
        <v>1136</v>
      </c>
      <c r="DGR38" s="97" t="s">
        <v>1136</v>
      </c>
      <c r="DGS38" s="97" t="s">
        <v>1136</v>
      </c>
      <c r="DGT38" s="97" t="s">
        <v>1136</v>
      </c>
      <c r="DGU38" s="97" t="s">
        <v>1136</v>
      </c>
      <c r="DGV38" s="97" t="s">
        <v>1136</v>
      </c>
      <c r="DGW38" s="97" t="s">
        <v>1136</v>
      </c>
      <c r="DGX38" s="97" t="s">
        <v>1136</v>
      </c>
      <c r="DGY38" s="97" t="s">
        <v>1136</v>
      </c>
      <c r="DGZ38" s="97" t="s">
        <v>1136</v>
      </c>
      <c r="DHA38" s="97" t="s">
        <v>1136</v>
      </c>
      <c r="DHB38" s="97" t="s">
        <v>1136</v>
      </c>
      <c r="DHC38" s="97" t="s">
        <v>1136</v>
      </c>
      <c r="DHD38" s="97" t="s">
        <v>1136</v>
      </c>
      <c r="DHE38" s="97" t="s">
        <v>1136</v>
      </c>
      <c r="DHF38" s="97" t="s">
        <v>1136</v>
      </c>
      <c r="DHG38" s="97" t="s">
        <v>1136</v>
      </c>
      <c r="DHH38" s="97" t="s">
        <v>1136</v>
      </c>
      <c r="DHI38" s="97" t="s">
        <v>1136</v>
      </c>
      <c r="DHJ38" s="97" t="s">
        <v>1136</v>
      </c>
      <c r="DHK38" s="97" t="s">
        <v>1136</v>
      </c>
      <c r="DHL38" s="97" t="s">
        <v>1136</v>
      </c>
      <c r="DHM38" s="97" t="s">
        <v>1136</v>
      </c>
      <c r="DHN38" s="97" t="s">
        <v>1136</v>
      </c>
      <c r="DHO38" s="97" t="s">
        <v>1136</v>
      </c>
      <c r="DHP38" s="97" t="s">
        <v>1136</v>
      </c>
      <c r="DHQ38" s="97" t="s">
        <v>1136</v>
      </c>
      <c r="DHR38" s="97" t="s">
        <v>1136</v>
      </c>
      <c r="DHS38" s="97" t="s">
        <v>1136</v>
      </c>
      <c r="DHT38" s="97" t="s">
        <v>1136</v>
      </c>
      <c r="DHU38" s="97" t="s">
        <v>1136</v>
      </c>
      <c r="DHV38" s="97" t="s">
        <v>1136</v>
      </c>
      <c r="DHW38" s="97" t="s">
        <v>1136</v>
      </c>
      <c r="DHX38" s="97" t="s">
        <v>1136</v>
      </c>
      <c r="DHY38" s="97" t="s">
        <v>1136</v>
      </c>
      <c r="DHZ38" s="97" t="s">
        <v>1136</v>
      </c>
      <c r="DIA38" s="97" t="s">
        <v>1136</v>
      </c>
      <c r="DIB38" s="97" t="s">
        <v>1136</v>
      </c>
      <c r="DIC38" s="97" t="s">
        <v>1136</v>
      </c>
      <c r="DID38" s="97" t="s">
        <v>1136</v>
      </c>
      <c r="DIE38" s="97" t="s">
        <v>1136</v>
      </c>
      <c r="DIF38" s="97" t="s">
        <v>1136</v>
      </c>
      <c r="DIG38" s="97" t="s">
        <v>1136</v>
      </c>
      <c r="DIH38" s="97" t="s">
        <v>1136</v>
      </c>
      <c r="DII38" s="97" t="s">
        <v>1136</v>
      </c>
      <c r="DIJ38" s="97" t="s">
        <v>1136</v>
      </c>
      <c r="DIK38" s="97" t="s">
        <v>1136</v>
      </c>
      <c r="DIL38" s="97" t="s">
        <v>1136</v>
      </c>
      <c r="DIM38" s="97" t="s">
        <v>1136</v>
      </c>
      <c r="DIN38" s="97" t="s">
        <v>1136</v>
      </c>
      <c r="DIO38" s="97" t="s">
        <v>1136</v>
      </c>
      <c r="DIP38" s="97" t="s">
        <v>1136</v>
      </c>
      <c r="DIQ38" s="97" t="s">
        <v>1136</v>
      </c>
      <c r="DIR38" s="97" t="s">
        <v>1136</v>
      </c>
      <c r="DIS38" s="97" t="s">
        <v>1136</v>
      </c>
      <c r="DIT38" s="97" t="s">
        <v>1136</v>
      </c>
      <c r="DIU38" s="97" t="s">
        <v>1136</v>
      </c>
      <c r="DIV38" s="97" t="s">
        <v>1136</v>
      </c>
      <c r="DIW38" s="97" t="s">
        <v>1136</v>
      </c>
      <c r="DIX38" s="97" t="s">
        <v>1136</v>
      </c>
      <c r="DIY38" s="97" t="s">
        <v>1136</v>
      </c>
      <c r="DIZ38" s="97" t="s">
        <v>1136</v>
      </c>
      <c r="DJA38" s="97" t="s">
        <v>1136</v>
      </c>
      <c r="DJB38" s="97" t="s">
        <v>1136</v>
      </c>
      <c r="DJC38" s="97" t="s">
        <v>1136</v>
      </c>
      <c r="DJD38" s="97" t="s">
        <v>1136</v>
      </c>
      <c r="DJE38" s="97" t="s">
        <v>1136</v>
      </c>
      <c r="DJF38" s="97" t="s">
        <v>1136</v>
      </c>
      <c r="DJG38" s="97" t="s">
        <v>1136</v>
      </c>
      <c r="DJH38" s="97" t="s">
        <v>1136</v>
      </c>
      <c r="DJI38" s="97" t="s">
        <v>1136</v>
      </c>
      <c r="DJJ38" s="97" t="s">
        <v>1136</v>
      </c>
      <c r="DJK38" s="97" t="s">
        <v>1136</v>
      </c>
      <c r="DJL38" s="97" t="s">
        <v>1136</v>
      </c>
      <c r="DJM38" s="97" t="s">
        <v>1136</v>
      </c>
      <c r="DJN38" s="97" t="s">
        <v>1136</v>
      </c>
      <c r="DJO38" s="97" t="s">
        <v>1136</v>
      </c>
      <c r="DJP38" s="97" t="s">
        <v>1136</v>
      </c>
      <c r="DJQ38" s="97" t="s">
        <v>1136</v>
      </c>
      <c r="DJR38" s="97" t="s">
        <v>1136</v>
      </c>
      <c r="DJS38" s="97" t="s">
        <v>1136</v>
      </c>
      <c r="DJT38" s="97" t="s">
        <v>1136</v>
      </c>
      <c r="DJU38" s="97" t="s">
        <v>1136</v>
      </c>
      <c r="DJV38" s="97" t="s">
        <v>1136</v>
      </c>
      <c r="DJW38" s="97" t="s">
        <v>1136</v>
      </c>
      <c r="DJX38" s="97" t="s">
        <v>1136</v>
      </c>
      <c r="DJY38" s="97" t="s">
        <v>1136</v>
      </c>
      <c r="DJZ38" s="97" t="s">
        <v>1136</v>
      </c>
      <c r="DKA38" s="97" t="s">
        <v>1136</v>
      </c>
      <c r="DKB38" s="97" t="s">
        <v>1136</v>
      </c>
      <c r="DKC38" s="97" t="s">
        <v>1136</v>
      </c>
      <c r="DKD38" s="97" t="s">
        <v>1136</v>
      </c>
      <c r="DKE38" s="97" t="s">
        <v>1136</v>
      </c>
      <c r="DKF38" s="97" t="s">
        <v>1136</v>
      </c>
      <c r="DKG38" s="97" t="s">
        <v>1136</v>
      </c>
      <c r="DKH38" s="97" t="s">
        <v>1136</v>
      </c>
      <c r="DKI38" s="97" t="s">
        <v>1136</v>
      </c>
      <c r="DKJ38" s="97" t="s">
        <v>1136</v>
      </c>
      <c r="DKK38" s="97" t="s">
        <v>1136</v>
      </c>
      <c r="DKL38" s="97" t="s">
        <v>1136</v>
      </c>
      <c r="DKM38" s="97" t="s">
        <v>1136</v>
      </c>
      <c r="DKN38" s="97" t="s">
        <v>1136</v>
      </c>
      <c r="DKO38" s="97" t="s">
        <v>1136</v>
      </c>
      <c r="DKP38" s="97" t="s">
        <v>1136</v>
      </c>
      <c r="DKQ38" s="97" t="s">
        <v>1136</v>
      </c>
      <c r="DKR38" s="97" t="s">
        <v>1136</v>
      </c>
      <c r="DKS38" s="97" t="s">
        <v>1136</v>
      </c>
      <c r="DKT38" s="97" t="s">
        <v>1136</v>
      </c>
      <c r="DKU38" s="97" t="s">
        <v>1136</v>
      </c>
      <c r="DKV38" s="97" t="s">
        <v>1136</v>
      </c>
      <c r="DKW38" s="97" t="s">
        <v>1136</v>
      </c>
      <c r="DKX38" s="97" t="s">
        <v>1136</v>
      </c>
      <c r="DKY38" s="97" t="s">
        <v>1136</v>
      </c>
      <c r="DKZ38" s="97" t="s">
        <v>1136</v>
      </c>
      <c r="DLA38" s="97" t="s">
        <v>1136</v>
      </c>
      <c r="DLB38" s="97" t="s">
        <v>1136</v>
      </c>
      <c r="DLC38" s="97" t="s">
        <v>1136</v>
      </c>
      <c r="DLD38" s="97" t="s">
        <v>1136</v>
      </c>
      <c r="DLE38" s="97" t="s">
        <v>1136</v>
      </c>
      <c r="DLF38" s="97" t="s">
        <v>1136</v>
      </c>
      <c r="DLG38" s="97" t="s">
        <v>1136</v>
      </c>
      <c r="DLH38" s="97" t="s">
        <v>1136</v>
      </c>
      <c r="DLI38" s="97" t="s">
        <v>1136</v>
      </c>
      <c r="DLJ38" s="97" t="s">
        <v>1136</v>
      </c>
      <c r="DLK38" s="97" t="s">
        <v>1136</v>
      </c>
      <c r="DLL38" s="97" t="s">
        <v>1136</v>
      </c>
      <c r="DLM38" s="97" t="s">
        <v>1136</v>
      </c>
      <c r="DLN38" s="97" t="s">
        <v>1136</v>
      </c>
      <c r="DLO38" s="97" t="s">
        <v>1136</v>
      </c>
      <c r="DLP38" s="97" t="s">
        <v>1136</v>
      </c>
      <c r="DLQ38" s="97" t="s">
        <v>1136</v>
      </c>
      <c r="DLR38" s="97" t="s">
        <v>1136</v>
      </c>
      <c r="DLS38" s="97" t="s">
        <v>1136</v>
      </c>
      <c r="DLT38" s="97" t="s">
        <v>1136</v>
      </c>
      <c r="DLU38" s="97" t="s">
        <v>1136</v>
      </c>
      <c r="DLV38" s="97" t="s">
        <v>1136</v>
      </c>
      <c r="DLW38" s="97" t="s">
        <v>1136</v>
      </c>
      <c r="DLX38" s="97" t="s">
        <v>1136</v>
      </c>
      <c r="DLY38" s="97" t="s">
        <v>1136</v>
      </c>
      <c r="DLZ38" s="97" t="s">
        <v>1136</v>
      </c>
      <c r="DMA38" s="97" t="s">
        <v>1136</v>
      </c>
      <c r="DMB38" s="97" t="s">
        <v>1136</v>
      </c>
      <c r="DMC38" s="97" t="s">
        <v>1136</v>
      </c>
      <c r="DMD38" s="97" t="s">
        <v>1136</v>
      </c>
      <c r="DME38" s="97" t="s">
        <v>1136</v>
      </c>
      <c r="DMF38" s="97" t="s">
        <v>1136</v>
      </c>
      <c r="DMG38" s="97" t="s">
        <v>1136</v>
      </c>
      <c r="DMH38" s="97" t="s">
        <v>1136</v>
      </c>
      <c r="DMI38" s="97" t="s">
        <v>1136</v>
      </c>
      <c r="DMJ38" s="97" t="s">
        <v>1136</v>
      </c>
      <c r="DMK38" s="97" t="s">
        <v>1136</v>
      </c>
      <c r="DML38" s="97" t="s">
        <v>1136</v>
      </c>
      <c r="DMM38" s="97" t="s">
        <v>1136</v>
      </c>
      <c r="DMN38" s="97" t="s">
        <v>1136</v>
      </c>
      <c r="DMO38" s="97" t="s">
        <v>1136</v>
      </c>
      <c r="DMP38" s="97" t="s">
        <v>1136</v>
      </c>
      <c r="DMQ38" s="97" t="s">
        <v>1136</v>
      </c>
      <c r="DMR38" s="97" t="s">
        <v>1136</v>
      </c>
      <c r="DMS38" s="97" t="s">
        <v>1136</v>
      </c>
      <c r="DMT38" s="97" t="s">
        <v>1136</v>
      </c>
      <c r="DMU38" s="97" t="s">
        <v>1136</v>
      </c>
      <c r="DMV38" s="97" t="s">
        <v>1136</v>
      </c>
      <c r="DMW38" s="97" t="s">
        <v>1136</v>
      </c>
      <c r="DMX38" s="97" t="s">
        <v>1136</v>
      </c>
      <c r="DMY38" s="97" t="s">
        <v>1136</v>
      </c>
      <c r="DMZ38" s="97" t="s">
        <v>1136</v>
      </c>
      <c r="DNA38" s="97" t="s">
        <v>1136</v>
      </c>
      <c r="DNB38" s="97" t="s">
        <v>1136</v>
      </c>
      <c r="DNC38" s="97" t="s">
        <v>1136</v>
      </c>
      <c r="DND38" s="97" t="s">
        <v>1136</v>
      </c>
      <c r="DNE38" s="97" t="s">
        <v>1136</v>
      </c>
      <c r="DNF38" s="97" t="s">
        <v>1136</v>
      </c>
      <c r="DNG38" s="97" t="s">
        <v>1136</v>
      </c>
      <c r="DNH38" s="97" t="s">
        <v>1136</v>
      </c>
      <c r="DNI38" s="97" t="s">
        <v>1136</v>
      </c>
      <c r="DNJ38" s="97" t="s">
        <v>1136</v>
      </c>
      <c r="DNK38" s="97" t="s">
        <v>1136</v>
      </c>
      <c r="DNL38" s="97" t="s">
        <v>1136</v>
      </c>
      <c r="DNM38" s="97" t="s">
        <v>1136</v>
      </c>
      <c r="DNN38" s="97" t="s">
        <v>1136</v>
      </c>
      <c r="DNO38" s="97" t="s">
        <v>1136</v>
      </c>
      <c r="DNP38" s="97" t="s">
        <v>1136</v>
      </c>
      <c r="DNQ38" s="97" t="s">
        <v>1136</v>
      </c>
      <c r="DNR38" s="97" t="s">
        <v>1136</v>
      </c>
      <c r="DNS38" s="97" t="s">
        <v>1136</v>
      </c>
      <c r="DNT38" s="97" t="s">
        <v>1136</v>
      </c>
      <c r="DNU38" s="97" t="s">
        <v>1136</v>
      </c>
      <c r="DNV38" s="97" t="s">
        <v>1136</v>
      </c>
      <c r="DNW38" s="97" t="s">
        <v>1136</v>
      </c>
      <c r="DNX38" s="97" t="s">
        <v>1136</v>
      </c>
      <c r="DNY38" s="97" t="s">
        <v>1136</v>
      </c>
      <c r="DNZ38" s="97" t="s">
        <v>1136</v>
      </c>
      <c r="DOA38" s="97" t="s">
        <v>1136</v>
      </c>
      <c r="DOB38" s="97" t="s">
        <v>1136</v>
      </c>
      <c r="DOC38" s="97" t="s">
        <v>1136</v>
      </c>
      <c r="DOD38" s="97" t="s">
        <v>1136</v>
      </c>
      <c r="DOE38" s="97" t="s">
        <v>1136</v>
      </c>
      <c r="DOF38" s="97" t="s">
        <v>1136</v>
      </c>
      <c r="DOG38" s="97" t="s">
        <v>1136</v>
      </c>
      <c r="DOH38" s="97" t="s">
        <v>1136</v>
      </c>
      <c r="DOI38" s="97" t="s">
        <v>1136</v>
      </c>
      <c r="DOJ38" s="97" t="s">
        <v>1136</v>
      </c>
      <c r="DOK38" s="97" t="s">
        <v>1136</v>
      </c>
      <c r="DOL38" s="97" t="s">
        <v>1136</v>
      </c>
      <c r="DOM38" s="97" t="s">
        <v>1136</v>
      </c>
      <c r="DON38" s="97" t="s">
        <v>1136</v>
      </c>
      <c r="DOO38" s="97" t="s">
        <v>1136</v>
      </c>
      <c r="DOP38" s="97" t="s">
        <v>1136</v>
      </c>
      <c r="DOQ38" s="97" t="s">
        <v>1136</v>
      </c>
      <c r="DOR38" s="97" t="s">
        <v>1136</v>
      </c>
      <c r="DOS38" s="97" t="s">
        <v>1136</v>
      </c>
      <c r="DOT38" s="97" t="s">
        <v>1136</v>
      </c>
      <c r="DOU38" s="97" t="s">
        <v>1136</v>
      </c>
      <c r="DOV38" s="97" t="s">
        <v>1136</v>
      </c>
      <c r="DOW38" s="97" t="s">
        <v>1136</v>
      </c>
      <c r="DOX38" s="97" t="s">
        <v>1136</v>
      </c>
      <c r="DOY38" s="97" t="s">
        <v>1136</v>
      </c>
      <c r="DOZ38" s="97" t="s">
        <v>1136</v>
      </c>
      <c r="DPA38" s="97" t="s">
        <v>1136</v>
      </c>
      <c r="DPB38" s="97" t="s">
        <v>1136</v>
      </c>
      <c r="DPC38" s="97" t="s">
        <v>1136</v>
      </c>
      <c r="DPD38" s="97" t="s">
        <v>1136</v>
      </c>
      <c r="DPE38" s="97" t="s">
        <v>1136</v>
      </c>
      <c r="DPF38" s="97" t="s">
        <v>1136</v>
      </c>
      <c r="DPG38" s="97" t="s">
        <v>1136</v>
      </c>
      <c r="DPH38" s="97" t="s">
        <v>1136</v>
      </c>
      <c r="DPI38" s="97" t="s">
        <v>1136</v>
      </c>
      <c r="DPJ38" s="97" t="s">
        <v>1136</v>
      </c>
      <c r="DPK38" s="97" t="s">
        <v>1136</v>
      </c>
      <c r="DPL38" s="97" t="s">
        <v>1136</v>
      </c>
      <c r="DPM38" s="97" t="s">
        <v>1136</v>
      </c>
      <c r="DPN38" s="97" t="s">
        <v>1136</v>
      </c>
      <c r="DPO38" s="97" t="s">
        <v>1136</v>
      </c>
      <c r="DPP38" s="97" t="s">
        <v>1136</v>
      </c>
      <c r="DPQ38" s="97" t="s">
        <v>1136</v>
      </c>
      <c r="DPR38" s="97" t="s">
        <v>1136</v>
      </c>
      <c r="DPS38" s="97" t="s">
        <v>1136</v>
      </c>
      <c r="DPT38" s="97" t="s">
        <v>1136</v>
      </c>
      <c r="DPU38" s="97" t="s">
        <v>1136</v>
      </c>
      <c r="DPV38" s="97" t="s">
        <v>1136</v>
      </c>
      <c r="DPW38" s="97" t="s">
        <v>1136</v>
      </c>
      <c r="DPX38" s="97" t="s">
        <v>1136</v>
      </c>
      <c r="DPY38" s="97" t="s">
        <v>1136</v>
      </c>
      <c r="DPZ38" s="97" t="s">
        <v>1136</v>
      </c>
      <c r="DQA38" s="97" t="s">
        <v>1136</v>
      </c>
      <c r="DQB38" s="97" t="s">
        <v>1136</v>
      </c>
      <c r="DQC38" s="97" t="s">
        <v>1136</v>
      </c>
      <c r="DQD38" s="97" t="s">
        <v>1136</v>
      </c>
      <c r="DQE38" s="97" t="s">
        <v>1136</v>
      </c>
      <c r="DQF38" s="97" t="s">
        <v>1136</v>
      </c>
      <c r="DQG38" s="97" t="s">
        <v>1136</v>
      </c>
      <c r="DQH38" s="97" t="s">
        <v>1136</v>
      </c>
      <c r="DQI38" s="97" t="s">
        <v>1136</v>
      </c>
      <c r="DQJ38" s="97" t="s">
        <v>1136</v>
      </c>
      <c r="DQK38" s="97" t="s">
        <v>1136</v>
      </c>
      <c r="DQL38" s="97" t="s">
        <v>1136</v>
      </c>
      <c r="DQM38" s="97" t="s">
        <v>1136</v>
      </c>
      <c r="DQN38" s="97" t="s">
        <v>1136</v>
      </c>
      <c r="DQO38" s="97" t="s">
        <v>1136</v>
      </c>
      <c r="DQP38" s="97" t="s">
        <v>1136</v>
      </c>
      <c r="DQQ38" s="97" t="s">
        <v>1136</v>
      </c>
      <c r="DQR38" s="97" t="s">
        <v>1136</v>
      </c>
      <c r="DQS38" s="97" t="s">
        <v>1136</v>
      </c>
      <c r="DQT38" s="97" t="s">
        <v>1136</v>
      </c>
      <c r="DQU38" s="97" t="s">
        <v>1136</v>
      </c>
      <c r="DQV38" s="97" t="s">
        <v>1136</v>
      </c>
      <c r="DQW38" s="97" t="s">
        <v>1136</v>
      </c>
      <c r="DQX38" s="97" t="s">
        <v>1136</v>
      </c>
      <c r="DQY38" s="97" t="s">
        <v>1136</v>
      </c>
      <c r="DQZ38" s="97" t="s">
        <v>1136</v>
      </c>
      <c r="DRA38" s="97" t="s">
        <v>1136</v>
      </c>
      <c r="DRB38" s="97" t="s">
        <v>1136</v>
      </c>
      <c r="DRC38" s="97" t="s">
        <v>1136</v>
      </c>
      <c r="DRD38" s="97" t="s">
        <v>1136</v>
      </c>
      <c r="DRE38" s="97" t="s">
        <v>1136</v>
      </c>
      <c r="DRF38" s="97" t="s">
        <v>1136</v>
      </c>
      <c r="DRG38" s="97" t="s">
        <v>1136</v>
      </c>
      <c r="DRH38" s="97" t="s">
        <v>1136</v>
      </c>
      <c r="DRI38" s="97" t="s">
        <v>1136</v>
      </c>
      <c r="DRJ38" s="97" t="s">
        <v>1136</v>
      </c>
      <c r="DRK38" s="97" t="s">
        <v>1136</v>
      </c>
      <c r="DRL38" s="97" t="s">
        <v>1136</v>
      </c>
      <c r="DRM38" s="97" t="s">
        <v>1136</v>
      </c>
      <c r="DRN38" s="97" t="s">
        <v>1136</v>
      </c>
      <c r="DRO38" s="97" t="s">
        <v>1136</v>
      </c>
      <c r="DRP38" s="97" t="s">
        <v>1136</v>
      </c>
      <c r="DRQ38" s="97" t="s">
        <v>1136</v>
      </c>
      <c r="DRR38" s="97" t="s">
        <v>1136</v>
      </c>
      <c r="DRS38" s="97" t="s">
        <v>1136</v>
      </c>
      <c r="DRT38" s="97" t="s">
        <v>1136</v>
      </c>
      <c r="DRU38" s="97" t="s">
        <v>1136</v>
      </c>
      <c r="DRV38" s="97" t="s">
        <v>1136</v>
      </c>
      <c r="DRW38" s="97" t="s">
        <v>1136</v>
      </c>
      <c r="DRX38" s="97" t="s">
        <v>1136</v>
      </c>
      <c r="DRY38" s="97" t="s">
        <v>1136</v>
      </c>
      <c r="DRZ38" s="97" t="s">
        <v>1136</v>
      </c>
      <c r="DSA38" s="97" t="s">
        <v>1136</v>
      </c>
      <c r="DSB38" s="97" t="s">
        <v>1136</v>
      </c>
      <c r="DSC38" s="97" t="s">
        <v>1136</v>
      </c>
      <c r="DSD38" s="97" t="s">
        <v>1136</v>
      </c>
      <c r="DSE38" s="97" t="s">
        <v>1136</v>
      </c>
      <c r="DSF38" s="97" t="s">
        <v>1136</v>
      </c>
      <c r="DSG38" s="97" t="s">
        <v>1136</v>
      </c>
      <c r="DSH38" s="97" t="s">
        <v>1136</v>
      </c>
      <c r="DSI38" s="97" t="s">
        <v>1136</v>
      </c>
      <c r="DSJ38" s="97" t="s">
        <v>1136</v>
      </c>
      <c r="DSK38" s="97" t="s">
        <v>1136</v>
      </c>
      <c r="DSL38" s="97" t="s">
        <v>1136</v>
      </c>
      <c r="DSM38" s="97" t="s">
        <v>1136</v>
      </c>
      <c r="DSN38" s="97" t="s">
        <v>1136</v>
      </c>
      <c r="DSO38" s="97" t="s">
        <v>1136</v>
      </c>
      <c r="DSP38" s="97" t="s">
        <v>1136</v>
      </c>
      <c r="DSQ38" s="97" t="s">
        <v>1136</v>
      </c>
      <c r="DSR38" s="97" t="s">
        <v>1136</v>
      </c>
      <c r="DSS38" s="97" t="s">
        <v>1136</v>
      </c>
      <c r="DST38" s="97" t="s">
        <v>1136</v>
      </c>
      <c r="DSU38" s="97" t="s">
        <v>1136</v>
      </c>
      <c r="DSV38" s="97" t="s">
        <v>1136</v>
      </c>
      <c r="DSW38" s="97" t="s">
        <v>1136</v>
      </c>
      <c r="DSX38" s="97" t="s">
        <v>1136</v>
      </c>
      <c r="DSY38" s="97" t="s">
        <v>1136</v>
      </c>
      <c r="DSZ38" s="97" t="s">
        <v>1136</v>
      </c>
      <c r="DTA38" s="97" t="s">
        <v>1136</v>
      </c>
      <c r="DTB38" s="97" t="s">
        <v>1136</v>
      </c>
      <c r="DTC38" s="97" t="s">
        <v>1136</v>
      </c>
      <c r="DTD38" s="97" t="s">
        <v>1136</v>
      </c>
      <c r="DTE38" s="97" t="s">
        <v>1136</v>
      </c>
      <c r="DTF38" s="97" t="s">
        <v>1136</v>
      </c>
      <c r="DTG38" s="97" t="s">
        <v>1136</v>
      </c>
      <c r="DTH38" s="97" t="s">
        <v>1136</v>
      </c>
      <c r="DTI38" s="97" t="s">
        <v>1136</v>
      </c>
      <c r="DTJ38" s="97" t="s">
        <v>1136</v>
      </c>
      <c r="DTK38" s="97" t="s">
        <v>1136</v>
      </c>
      <c r="DTL38" s="97" t="s">
        <v>1136</v>
      </c>
      <c r="DTM38" s="97" t="s">
        <v>1136</v>
      </c>
      <c r="DTN38" s="97" t="s">
        <v>1136</v>
      </c>
      <c r="DTO38" s="97" t="s">
        <v>1136</v>
      </c>
      <c r="DTP38" s="97" t="s">
        <v>1136</v>
      </c>
      <c r="DTQ38" s="97" t="s">
        <v>1136</v>
      </c>
      <c r="DTR38" s="97" t="s">
        <v>1136</v>
      </c>
      <c r="DTS38" s="97" t="s">
        <v>1136</v>
      </c>
      <c r="DTT38" s="97" t="s">
        <v>1136</v>
      </c>
      <c r="DTU38" s="97" t="s">
        <v>1136</v>
      </c>
      <c r="DTV38" s="97" t="s">
        <v>1136</v>
      </c>
      <c r="DTW38" s="97" t="s">
        <v>1136</v>
      </c>
      <c r="DTX38" s="97" t="s">
        <v>1136</v>
      </c>
      <c r="DTY38" s="97" t="s">
        <v>1136</v>
      </c>
      <c r="DTZ38" s="97" t="s">
        <v>1136</v>
      </c>
      <c r="DUA38" s="97" t="s">
        <v>1136</v>
      </c>
      <c r="DUB38" s="97" t="s">
        <v>1136</v>
      </c>
      <c r="DUC38" s="97" t="s">
        <v>1136</v>
      </c>
      <c r="DUD38" s="97" t="s">
        <v>1136</v>
      </c>
      <c r="DUE38" s="97" t="s">
        <v>1136</v>
      </c>
      <c r="DUF38" s="97" t="s">
        <v>1136</v>
      </c>
      <c r="DUG38" s="97" t="s">
        <v>1136</v>
      </c>
      <c r="DUH38" s="97" t="s">
        <v>1136</v>
      </c>
      <c r="DUI38" s="97" t="s">
        <v>1136</v>
      </c>
      <c r="DUJ38" s="97" t="s">
        <v>1136</v>
      </c>
      <c r="DUK38" s="97" t="s">
        <v>1136</v>
      </c>
      <c r="DUL38" s="97" t="s">
        <v>1136</v>
      </c>
      <c r="DUM38" s="97" t="s">
        <v>1136</v>
      </c>
      <c r="DUN38" s="97" t="s">
        <v>1136</v>
      </c>
      <c r="DUO38" s="97" t="s">
        <v>1136</v>
      </c>
      <c r="DUP38" s="97" t="s">
        <v>1136</v>
      </c>
      <c r="DUQ38" s="97" t="s">
        <v>1136</v>
      </c>
      <c r="DUR38" s="97" t="s">
        <v>1136</v>
      </c>
      <c r="DUS38" s="97" t="s">
        <v>1136</v>
      </c>
      <c r="DUT38" s="97" t="s">
        <v>1136</v>
      </c>
      <c r="DUU38" s="97" t="s">
        <v>1136</v>
      </c>
      <c r="DUV38" s="97" t="s">
        <v>1136</v>
      </c>
      <c r="DUW38" s="97" t="s">
        <v>1136</v>
      </c>
      <c r="DUX38" s="97" t="s">
        <v>1136</v>
      </c>
      <c r="DUY38" s="97" t="s">
        <v>1136</v>
      </c>
      <c r="DUZ38" s="97" t="s">
        <v>1136</v>
      </c>
      <c r="DVA38" s="97" t="s">
        <v>1136</v>
      </c>
      <c r="DVB38" s="97" t="s">
        <v>1136</v>
      </c>
      <c r="DVC38" s="97" t="s">
        <v>1136</v>
      </c>
      <c r="DVD38" s="97" t="s">
        <v>1136</v>
      </c>
      <c r="DVE38" s="97" t="s">
        <v>1136</v>
      </c>
      <c r="DVF38" s="97" t="s">
        <v>1136</v>
      </c>
      <c r="DVG38" s="97" t="s">
        <v>1136</v>
      </c>
      <c r="DVH38" s="97" t="s">
        <v>1136</v>
      </c>
      <c r="DVI38" s="97" t="s">
        <v>1136</v>
      </c>
      <c r="DVJ38" s="97" t="s">
        <v>1136</v>
      </c>
      <c r="DVK38" s="97" t="s">
        <v>1136</v>
      </c>
      <c r="DVL38" s="97" t="s">
        <v>1136</v>
      </c>
      <c r="DVM38" s="97" t="s">
        <v>1136</v>
      </c>
      <c r="DVN38" s="97" t="s">
        <v>1136</v>
      </c>
      <c r="DVO38" s="97" t="s">
        <v>1136</v>
      </c>
      <c r="DVP38" s="97" t="s">
        <v>1136</v>
      </c>
      <c r="DVQ38" s="97" t="s">
        <v>1136</v>
      </c>
      <c r="DVR38" s="97" t="s">
        <v>1136</v>
      </c>
      <c r="DVS38" s="97" t="s">
        <v>1136</v>
      </c>
      <c r="DVT38" s="97" t="s">
        <v>1136</v>
      </c>
      <c r="DVU38" s="97" t="s">
        <v>1136</v>
      </c>
      <c r="DVV38" s="97" t="s">
        <v>1136</v>
      </c>
      <c r="DVW38" s="97" t="s">
        <v>1136</v>
      </c>
      <c r="DVX38" s="97" t="s">
        <v>1136</v>
      </c>
      <c r="DVY38" s="97" t="s">
        <v>1136</v>
      </c>
      <c r="DVZ38" s="97" t="s">
        <v>1136</v>
      </c>
      <c r="DWA38" s="97" t="s">
        <v>1136</v>
      </c>
      <c r="DWB38" s="97" t="s">
        <v>1136</v>
      </c>
      <c r="DWC38" s="97" t="s">
        <v>1136</v>
      </c>
      <c r="DWD38" s="97" t="s">
        <v>1136</v>
      </c>
      <c r="DWE38" s="97" t="s">
        <v>1136</v>
      </c>
      <c r="DWF38" s="97" t="s">
        <v>1136</v>
      </c>
      <c r="DWG38" s="97" t="s">
        <v>1136</v>
      </c>
      <c r="DWH38" s="97" t="s">
        <v>1136</v>
      </c>
      <c r="DWI38" s="97" t="s">
        <v>1136</v>
      </c>
      <c r="DWJ38" s="97" t="s">
        <v>1136</v>
      </c>
      <c r="DWK38" s="97" t="s">
        <v>1136</v>
      </c>
      <c r="DWL38" s="97" t="s">
        <v>1136</v>
      </c>
      <c r="DWM38" s="97" t="s">
        <v>1136</v>
      </c>
      <c r="DWN38" s="97" t="s">
        <v>1136</v>
      </c>
      <c r="DWO38" s="97" t="s">
        <v>1136</v>
      </c>
      <c r="DWP38" s="97" t="s">
        <v>1136</v>
      </c>
      <c r="DWQ38" s="97" t="s">
        <v>1136</v>
      </c>
      <c r="DWR38" s="97" t="s">
        <v>1136</v>
      </c>
      <c r="DWS38" s="97" t="s">
        <v>1136</v>
      </c>
      <c r="DWT38" s="97" t="s">
        <v>1136</v>
      </c>
      <c r="DWU38" s="97" t="s">
        <v>1136</v>
      </c>
      <c r="DWV38" s="97" t="s">
        <v>1136</v>
      </c>
      <c r="DWW38" s="97" t="s">
        <v>1136</v>
      </c>
      <c r="DWX38" s="97" t="s">
        <v>1136</v>
      </c>
      <c r="DWY38" s="97" t="s">
        <v>1136</v>
      </c>
      <c r="DWZ38" s="97" t="s">
        <v>1136</v>
      </c>
      <c r="DXA38" s="97" t="s">
        <v>1136</v>
      </c>
      <c r="DXB38" s="97" t="s">
        <v>1136</v>
      </c>
      <c r="DXC38" s="97" t="s">
        <v>1136</v>
      </c>
      <c r="DXD38" s="97" t="s">
        <v>1136</v>
      </c>
      <c r="DXE38" s="97" t="s">
        <v>1136</v>
      </c>
      <c r="DXF38" s="97" t="s">
        <v>1136</v>
      </c>
      <c r="DXG38" s="97" t="s">
        <v>1136</v>
      </c>
      <c r="DXH38" s="97" t="s">
        <v>1136</v>
      </c>
      <c r="DXI38" s="97" t="s">
        <v>1136</v>
      </c>
      <c r="DXJ38" s="97" t="s">
        <v>1136</v>
      </c>
      <c r="DXK38" s="97" t="s">
        <v>1136</v>
      </c>
      <c r="DXL38" s="97" t="s">
        <v>1136</v>
      </c>
      <c r="DXM38" s="97" t="s">
        <v>1136</v>
      </c>
      <c r="DXN38" s="97" t="s">
        <v>1136</v>
      </c>
      <c r="DXO38" s="97" t="s">
        <v>1136</v>
      </c>
      <c r="DXP38" s="97" t="s">
        <v>1136</v>
      </c>
      <c r="DXQ38" s="97" t="s">
        <v>1136</v>
      </c>
      <c r="DXR38" s="97" t="s">
        <v>1136</v>
      </c>
      <c r="DXS38" s="97" t="s">
        <v>1136</v>
      </c>
      <c r="DXT38" s="97" t="s">
        <v>1136</v>
      </c>
      <c r="DXU38" s="97" t="s">
        <v>1136</v>
      </c>
      <c r="DXV38" s="97" t="s">
        <v>1136</v>
      </c>
      <c r="DXW38" s="97" t="s">
        <v>1136</v>
      </c>
      <c r="DXX38" s="97" t="s">
        <v>1136</v>
      </c>
      <c r="DXY38" s="97" t="s">
        <v>1136</v>
      </c>
      <c r="DXZ38" s="97" t="s">
        <v>1136</v>
      </c>
      <c r="DYA38" s="97" t="s">
        <v>1136</v>
      </c>
      <c r="DYB38" s="97" t="s">
        <v>1136</v>
      </c>
      <c r="DYC38" s="97" t="s">
        <v>1136</v>
      </c>
      <c r="DYD38" s="97" t="s">
        <v>1136</v>
      </c>
      <c r="DYE38" s="97" t="s">
        <v>1136</v>
      </c>
      <c r="DYF38" s="97" t="s">
        <v>1136</v>
      </c>
      <c r="DYG38" s="97" t="s">
        <v>1136</v>
      </c>
      <c r="DYH38" s="97" t="s">
        <v>1136</v>
      </c>
      <c r="DYI38" s="97" t="s">
        <v>1136</v>
      </c>
      <c r="DYJ38" s="97" t="s">
        <v>1136</v>
      </c>
      <c r="DYK38" s="97" t="s">
        <v>1136</v>
      </c>
      <c r="DYL38" s="97" t="s">
        <v>1136</v>
      </c>
      <c r="DYM38" s="97" t="s">
        <v>1136</v>
      </c>
      <c r="DYN38" s="97" t="s">
        <v>1136</v>
      </c>
      <c r="DYO38" s="97" t="s">
        <v>1136</v>
      </c>
      <c r="DYP38" s="97" t="s">
        <v>1136</v>
      </c>
      <c r="DYQ38" s="97" t="s">
        <v>1136</v>
      </c>
      <c r="DYR38" s="97" t="s">
        <v>1136</v>
      </c>
      <c r="DYS38" s="97" t="s">
        <v>1136</v>
      </c>
      <c r="DYT38" s="97" t="s">
        <v>1136</v>
      </c>
      <c r="DYU38" s="97" t="s">
        <v>1136</v>
      </c>
      <c r="DYV38" s="97" t="s">
        <v>1136</v>
      </c>
      <c r="DYW38" s="97" t="s">
        <v>1136</v>
      </c>
      <c r="DYX38" s="97" t="s">
        <v>1136</v>
      </c>
      <c r="DYY38" s="97" t="s">
        <v>1136</v>
      </c>
      <c r="DYZ38" s="97" t="s">
        <v>1136</v>
      </c>
      <c r="DZA38" s="97" t="s">
        <v>1136</v>
      </c>
      <c r="DZB38" s="97" t="s">
        <v>1136</v>
      </c>
      <c r="DZC38" s="97" t="s">
        <v>1136</v>
      </c>
      <c r="DZD38" s="97" t="s">
        <v>1136</v>
      </c>
      <c r="DZE38" s="97" t="s">
        <v>1136</v>
      </c>
      <c r="DZF38" s="97" t="s">
        <v>1136</v>
      </c>
      <c r="DZG38" s="97" t="s">
        <v>1136</v>
      </c>
      <c r="DZH38" s="97" t="s">
        <v>1136</v>
      </c>
      <c r="DZI38" s="97" t="s">
        <v>1136</v>
      </c>
      <c r="DZJ38" s="97" t="s">
        <v>1136</v>
      </c>
      <c r="DZK38" s="97" t="s">
        <v>1136</v>
      </c>
      <c r="DZL38" s="97" t="s">
        <v>1136</v>
      </c>
      <c r="DZM38" s="97" t="s">
        <v>1136</v>
      </c>
      <c r="DZN38" s="97" t="s">
        <v>1136</v>
      </c>
      <c r="DZO38" s="97" t="s">
        <v>1136</v>
      </c>
      <c r="DZP38" s="97" t="s">
        <v>1136</v>
      </c>
      <c r="DZQ38" s="97" t="s">
        <v>1136</v>
      </c>
      <c r="DZR38" s="97" t="s">
        <v>1136</v>
      </c>
      <c r="DZS38" s="97" t="s">
        <v>1136</v>
      </c>
      <c r="DZT38" s="97" t="s">
        <v>1136</v>
      </c>
      <c r="DZU38" s="97" t="s">
        <v>1136</v>
      </c>
      <c r="DZV38" s="97" t="s">
        <v>1136</v>
      </c>
      <c r="DZW38" s="97" t="s">
        <v>1136</v>
      </c>
      <c r="DZX38" s="97" t="s">
        <v>1136</v>
      </c>
      <c r="DZY38" s="97" t="s">
        <v>1136</v>
      </c>
      <c r="DZZ38" s="97" t="s">
        <v>1136</v>
      </c>
      <c r="EAA38" s="97" t="s">
        <v>1136</v>
      </c>
      <c r="EAB38" s="97" t="s">
        <v>1136</v>
      </c>
      <c r="EAC38" s="97" t="s">
        <v>1136</v>
      </c>
      <c r="EAD38" s="97" t="s">
        <v>1136</v>
      </c>
      <c r="EAE38" s="97" t="s">
        <v>1136</v>
      </c>
      <c r="EAF38" s="97" t="s">
        <v>1136</v>
      </c>
      <c r="EAG38" s="97" t="s">
        <v>1136</v>
      </c>
      <c r="EAH38" s="97" t="s">
        <v>1136</v>
      </c>
      <c r="EAI38" s="97" t="s">
        <v>1136</v>
      </c>
      <c r="EAJ38" s="97" t="s">
        <v>1136</v>
      </c>
      <c r="EAK38" s="97" t="s">
        <v>1136</v>
      </c>
      <c r="EAL38" s="97" t="s">
        <v>1136</v>
      </c>
      <c r="EAM38" s="97" t="s">
        <v>1136</v>
      </c>
      <c r="EAN38" s="97" t="s">
        <v>1136</v>
      </c>
      <c r="EAO38" s="97" t="s">
        <v>1136</v>
      </c>
      <c r="EAP38" s="97" t="s">
        <v>1136</v>
      </c>
      <c r="EAQ38" s="97" t="s">
        <v>1136</v>
      </c>
      <c r="EAR38" s="97" t="s">
        <v>1136</v>
      </c>
      <c r="EAS38" s="97" t="s">
        <v>1136</v>
      </c>
      <c r="EAT38" s="97" t="s">
        <v>1136</v>
      </c>
      <c r="EAU38" s="97" t="s">
        <v>1136</v>
      </c>
      <c r="EAV38" s="97" t="s">
        <v>1136</v>
      </c>
      <c r="EAW38" s="97" t="s">
        <v>1136</v>
      </c>
      <c r="EAX38" s="97" t="s">
        <v>1136</v>
      </c>
      <c r="EAY38" s="97" t="s">
        <v>1136</v>
      </c>
      <c r="EAZ38" s="97" t="s">
        <v>1136</v>
      </c>
      <c r="EBA38" s="97" t="s">
        <v>1136</v>
      </c>
      <c r="EBB38" s="97" t="s">
        <v>1136</v>
      </c>
      <c r="EBC38" s="97" t="s">
        <v>1136</v>
      </c>
      <c r="EBD38" s="97" t="s">
        <v>1136</v>
      </c>
      <c r="EBE38" s="97" t="s">
        <v>1136</v>
      </c>
      <c r="EBF38" s="97" t="s">
        <v>1136</v>
      </c>
      <c r="EBG38" s="97" t="s">
        <v>1136</v>
      </c>
      <c r="EBH38" s="97" t="s">
        <v>1136</v>
      </c>
      <c r="EBI38" s="97" t="s">
        <v>1136</v>
      </c>
      <c r="EBJ38" s="97" t="s">
        <v>1136</v>
      </c>
      <c r="EBK38" s="97" t="s">
        <v>1136</v>
      </c>
      <c r="EBL38" s="97" t="s">
        <v>1136</v>
      </c>
      <c r="EBM38" s="97" t="s">
        <v>1136</v>
      </c>
      <c r="EBN38" s="97" t="s">
        <v>1136</v>
      </c>
      <c r="EBO38" s="97" t="s">
        <v>1136</v>
      </c>
      <c r="EBP38" s="97" t="s">
        <v>1136</v>
      </c>
      <c r="EBQ38" s="97" t="s">
        <v>1136</v>
      </c>
      <c r="EBR38" s="97" t="s">
        <v>1136</v>
      </c>
      <c r="EBS38" s="97" t="s">
        <v>1136</v>
      </c>
      <c r="EBT38" s="97" t="s">
        <v>1136</v>
      </c>
      <c r="EBU38" s="97" t="s">
        <v>1136</v>
      </c>
      <c r="EBV38" s="97" t="s">
        <v>1136</v>
      </c>
      <c r="EBW38" s="97" t="s">
        <v>1136</v>
      </c>
      <c r="EBX38" s="97" t="s">
        <v>1136</v>
      </c>
      <c r="EBY38" s="97" t="s">
        <v>1136</v>
      </c>
      <c r="EBZ38" s="97" t="s">
        <v>1136</v>
      </c>
      <c r="ECA38" s="97" t="s">
        <v>1136</v>
      </c>
      <c r="ECB38" s="97" t="s">
        <v>1136</v>
      </c>
      <c r="ECC38" s="97" t="s">
        <v>1136</v>
      </c>
      <c r="ECD38" s="97" t="s">
        <v>1136</v>
      </c>
      <c r="ECE38" s="97" t="s">
        <v>1136</v>
      </c>
      <c r="ECF38" s="97" t="s">
        <v>1136</v>
      </c>
      <c r="ECG38" s="97" t="s">
        <v>1136</v>
      </c>
      <c r="ECH38" s="97" t="s">
        <v>1136</v>
      </c>
      <c r="ECI38" s="97" t="s">
        <v>1136</v>
      </c>
      <c r="ECJ38" s="97" t="s">
        <v>1136</v>
      </c>
      <c r="ECK38" s="97" t="s">
        <v>1136</v>
      </c>
      <c r="ECL38" s="97" t="s">
        <v>1136</v>
      </c>
      <c r="ECM38" s="97" t="s">
        <v>1136</v>
      </c>
      <c r="ECN38" s="97" t="s">
        <v>1136</v>
      </c>
      <c r="ECO38" s="97" t="s">
        <v>1136</v>
      </c>
      <c r="ECP38" s="97" t="s">
        <v>1136</v>
      </c>
      <c r="ECQ38" s="97" t="s">
        <v>1136</v>
      </c>
      <c r="ECR38" s="97" t="s">
        <v>1136</v>
      </c>
      <c r="ECS38" s="97" t="s">
        <v>1136</v>
      </c>
      <c r="ECT38" s="97" t="s">
        <v>1136</v>
      </c>
      <c r="ECU38" s="97" t="s">
        <v>1136</v>
      </c>
      <c r="ECV38" s="97" t="s">
        <v>1136</v>
      </c>
      <c r="ECW38" s="97" t="s">
        <v>1136</v>
      </c>
      <c r="ECX38" s="97" t="s">
        <v>1136</v>
      </c>
      <c r="ECY38" s="97" t="s">
        <v>1136</v>
      </c>
      <c r="ECZ38" s="97" t="s">
        <v>1136</v>
      </c>
      <c r="EDA38" s="97" t="s">
        <v>1136</v>
      </c>
      <c r="EDB38" s="97" t="s">
        <v>1136</v>
      </c>
      <c r="EDC38" s="97" t="s">
        <v>1136</v>
      </c>
      <c r="EDD38" s="97" t="s">
        <v>1136</v>
      </c>
      <c r="EDE38" s="97" t="s">
        <v>1136</v>
      </c>
      <c r="EDF38" s="97" t="s">
        <v>1136</v>
      </c>
      <c r="EDG38" s="97" t="s">
        <v>1136</v>
      </c>
      <c r="EDH38" s="97" t="s">
        <v>1136</v>
      </c>
      <c r="EDI38" s="97" t="s">
        <v>1136</v>
      </c>
      <c r="EDJ38" s="97" t="s">
        <v>1136</v>
      </c>
      <c r="EDK38" s="97" t="s">
        <v>1136</v>
      </c>
      <c r="EDL38" s="97" t="s">
        <v>1136</v>
      </c>
      <c r="EDM38" s="97" t="s">
        <v>1136</v>
      </c>
      <c r="EDN38" s="97" t="s">
        <v>1136</v>
      </c>
      <c r="EDO38" s="97" t="s">
        <v>1136</v>
      </c>
      <c r="EDP38" s="97" t="s">
        <v>1136</v>
      </c>
      <c r="EDQ38" s="97" t="s">
        <v>1136</v>
      </c>
      <c r="EDR38" s="97" t="s">
        <v>1136</v>
      </c>
      <c r="EDS38" s="97" t="s">
        <v>1136</v>
      </c>
      <c r="EDT38" s="97" t="s">
        <v>1136</v>
      </c>
      <c r="EDU38" s="97" t="s">
        <v>1136</v>
      </c>
      <c r="EDV38" s="97" t="s">
        <v>1136</v>
      </c>
      <c r="EDW38" s="97" t="s">
        <v>1136</v>
      </c>
      <c r="EDX38" s="97" t="s">
        <v>1136</v>
      </c>
      <c r="EDY38" s="97" t="s">
        <v>1136</v>
      </c>
      <c r="EDZ38" s="97" t="s">
        <v>1136</v>
      </c>
      <c r="EEA38" s="97" t="s">
        <v>1136</v>
      </c>
      <c r="EEB38" s="97" t="s">
        <v>1136</v>
      </c>
      <c r="EEC38" s="97" t="s">
        <v>1136</v>
      </c>
      <c r="EED38" s="97" t="s">
        <v>1136</v>
      </c>
      <c r="EEE38" s="97" t="s">
        <v>1136</v>
      </c>
      <c r="EEF38" s="97" t="s">
        <v>1136</v>
      </c>
      <c r="EEG38" s="97" t="s">
        <v>1136</v>
      </c>
      <c r="EEH38" s="97" t="s">
        <v>1136</v>
      </c>
      <c r="EEI38" s="97" t="s">
        <v>1136</v>
      </c>
      <c r="EEJ38" s="97" t="s">
        <v>1136</v>
      </c>
      <c r="EEK38" s="97" t="s">
        <v>1136</v>
      </c>
      <c r="EEL38" s="97" t="s">
        <v>1136</v>
      </c>
      <c r="EEM38" s="97" t="s">
        <v>1136</v>
      </c>
      <c r="EEN38" s="97" t="s">
        <v>1136</v>
      </c>
      <c r="EEO38" s="97" t="s">
        <v>1136</v>
      </c>
      <c r="EEP38" s="97" t="s">
        <v>1136</v>
      </c>
      <c r="EEQ38" s="97" t="s">
        <v>1136</v>
      </c>
      <c r="EER38" s="97" t="s">
        <v>1136</v>
      </c>
      <c r="EES38" s="97" t="s">
        <v>1136</v>
      </c>
      <c r="EET38" s="97" t="s">
        <v>1136</v>
      </c>
      <c r="EEU38" s="97" t="s">
        <v>1136</v>
      </c>
      <c r="EEV38" s="97" t="s">
        <v>1136</v>
      </c>
      <c r="EEW38" s="97" t="s">
        <v>1136</v>
      </c>
      <c r="EEX38" s="97" t="s">
        <v>1136</v>
      </c>
      <c r="EEY38" s="97" t="s">
        <v>1136</v>
      </c>
      <c r="EEZ38" s="97" t="s">
        <v>1136</v>
      </c>
      <c r="EFA38" s="97" t="s">
        <v>1136</v>
      </c>
      <c r="EFB38" s="97" t="s">
        <v>1136</v>
      </c>
      <c r="EFC38" s="97" t="s">
        <v>1136</v>
      </c>
      <c r="EFD38" s="97" t="s">
        <v>1136</v>
      </c>
      <c r="EFE38" s="97" t="s">
        <v>1136</v>
      </c>
      <c r="EFF38" s="97" t="s">
        <v>1136</v>
      </c>
      <c r="EFG38" s="97" t="s">
        <v>1136</v>
      </c>
      <c r="EFH38" s="97" t="s">
        <v>1136</v>
      </c>
      <c r="EFI38" s="97" t="s">
        <v>1136</v>
      </c>
      <c r="EFJ38" s="97" t="s">
        <v>1136</v>
      </c>
      <c r="EFK38" s="97" t="s">
        <v>1136</v>
      </c>
      <c r="EFL38" s="97" t="s">
        <v>1136</v>
      </c>
      <c r="EFM38" s="97" t="s">
        <v>1136</v>
      </c>
      <c r="EFN38" s="97" t="s">
        <v>1136</v>
      </c>
      <c r="EFO38" s="97" t="s">
        <v>1136</v>
      </c>
      <c r="EFP38" s="97" t="s">
        <v>1136</v>
      </c>
      <c r="EFQ38" s="97" t="s">
        <v>1136</v>
      </c>
      <c r="EFR38" s="97" t="s">
        <v>1136</v>
      </c>
      <c r="EFS38" s="97" t="s">
        <v>1136</v>
      </c>
      <c r="EFT38" s="97" t="s">
        <v>1136</v>
      </c>
      <c r="EFU38" s="97" t="s">
        <v>1136</v>
      </c>
      <c r="EFV38" s="97" t="s">
        <v>1136</v>
      </c>
      <c r="EFW38" s="97" t="s">
        <v>1136</v>
      </c>
      <c r="EFX38" s="97" t="s">
        <v>1136</v>
      </c>
      <c r="EFY38" s="97" t="s">
        <v>1136</v>
      </c>
      <c r="EFZ38" s="97" t="s">
        <v>1136</v>
      </c>
      <c r="EGA38" s="97" t="s">
        <v>1136</v>
      </c>
      <c r="EGB38" s="97" t="s">
        <v>1136</v>
      </c>
      <c r="EGC38" s="97" t="s">
        <v>1136</v>
      </c>
      <c r="EGD38" s="97" t="s">
        <v>1136</v>
      </c>
      <c r="EGE38" s="97" t="s">
        <v>1136</v>
      </c>
      <c r="EGF38" s="97" t="s">
        <v>1136</v>
      </c>
      <c r="EGG38" s="97" t="s">
        <v>1136</v>
      </c>
      <c r="EGH38" s="97" t="s">
        <v>1136</v>
      </c>
      <c r="EGI38" s="97" t="s">
        <v>1136</v>
      </c>
      <c r="EGJ38" s="97" t="s">
        <v>1136</v>
      </c>
      <c r="EGK38" s="97" t="s">
        <v>1136</v>
      </c>
      <c r="EGL38" s="97" t="s">
        <v>1136</v>
      </c>
      <c r="EGM38" s="97" t="s">
        <v>1136</v>
      </c>
      <c r="EGN38" s="97" t="s">
        <v>1136</v>
      </c>
      <c r="EGO38" s="97" t="s">
        <v>1136</v>
      </c>
      <c r="EGP38" s="97" t="s">
        <v>1136</v>
      </c>
      <c r="EGQ38" s="97" t="s">
        <v>1136</v>
      </c>
      <c r="EGR38" s="97" t="s">
        <v>1136</v>
      </c>
      <c r="EGS38" s="97" t="s">
        <v>1136</v>
      </c>
      <c r="EGT38" s="97" t="s">
        <v>1136</v>
      </c>
      <c r="EGU38" s="97" t="s">
        <v>1136</v>
      </c>
      <c r="EGV38" s="97" t="s">
        <v>1136</v>
      </c>
      <c r="EGW38" s="97" t="s">
        <v>1136</v>
      </c>
      <c r="EGX38" s="97" t="s">
        <v>1136</v>
      </c>
      <c r="EGY38" s="97" t="s">
        <v>1136</v>
      </c>
      <c r="EGZ38" s="97" t="s">
        <v>1136</v>
      </c>
      <c r="EHA38" s="97" t="s">
        <v>1136</v>
      </c>
      <c r="EHB38" s="97" t="s">
        <v>1136</v>
      </c>
      <c r="EHC38" s="97" t="s">
        <v>1136</v>
      </c>
      <c r="EHD38" s="97" t="s">
        <v>1136</v>
      </c>
      <c r="EHE38" s="97" t="s">
        <v>1136</v>
      </c>
      <c r="EHF38" s="97" t="s">
        <v>1136</v>
      </c>
      <c r="EHG38" s="97" t="s">
        <v>1136</v>
      </c>
      <c r="EHH38" s="97" t="s">
        <v>1136</v>
      </c>
      <c r="EHI38" s="97" t="s">
        <v>1136</v>
      </c>
      <c r="EHJ38" s="97" t="s">
        <v>1136</v>
      </c>
      <c r="EHK38" s="97" t="s">
        <v>1136</v>
      </c>
      <c r="EHL38" s="97" t="s">
        <v>1136</v>
      </c>
      <c r="EHM38" s="97" t="s">
        <v>1136</v>
      </c>
      <c r="EHN38" s="97" t="s">
        <v>1136</v>
      </c>
      <c r="EHO38" s="97" t="s">
        <v>1136</v>
      </c>
      <c r="EHP38" s="97" t="s">
        <v>1136</v>
      </c>
      <c r="EHQ38" s="97" t="s">
        <v>1136</v>
      </c>
      <c r="EHR38" s="97" t="s">
        <v>1136</v>
      </c>
      <c r="EHS38" s="97" t="s">
        <v>1136</v>
      </c>
      <c r="EHT38" s="97" t="s">
        <v>1136</v>
      </c>
      <c r="EHU38" s="97" t="s">
        <v>1136</v>
      </c>
      <c r="EHV38" s="97" t="s">
        <v>1136</v>
      </c>
      <c r="EHW38" s="97" t="s">
        <v>1136</v>
      </c>
      <c r="EHX38" s="97" t="s">
        <v>1136</v>
      </c>
      <c r="EHY38" s="97" t="s">
        <v>1136</v>
      </c>
      <c r="EHZ38" s="97" t="s">
        <v>1136</v>
      </c>
      <c r="EIA38" s="97" t="s">
        <v>1136</v>
      </c>
      <c r="EIB38" s="97" t="s">
        <v>1136</v>
      </c>
      <c r="EIC38" s="97" t="s">
        <v>1136</v>
      </c>
      <c r="EID38" s="97" t="s">
        <v>1136</v>
      </c>
      <c r="EIE38" s="97" t="s">
        <v>1136</v>
      </c>
      <c r="EIF38" s="97" t="s">
        <v>1136</v>
      </c>
      <c r="EIG38" s="97" t="s">
        <v>1136</v>
      </c>
      <c r="EIH38" s="97" t="s">
        <v>1136</v>
      </c>
      <c r="EII38" s="97" t="s">
        <v>1136</v>
      </c>
      <c r="EIJ38" s="97" t="s">
        <v>1136</v>
      </c>
      <c r="EIK38" s="97" t="s">
        <v>1136</v>
      </c>
      <c r="EIL38" s="97" t="s">
        <v>1136</v>
      </c>
      <c r="EIM38" s="97" t="s">
        <v>1136</v>
      </c>
      <c r="EIN38" s="97" t="s">
        <v>1136</v>
      </c>
      <c r="EIO38" s="97" t="s">
        <v>1136</v>
      </c>
      <c r="EIP38" s="97" t="s">
        <v>1136</v>
      </c>
      <c r="EIQ38" s="97" t="s">
        <v>1136</v>
      </c>
      <c r="EIR38" s="97" t="s">
        <v>1136</v>
      </c>
      <c r="EIS38" s="97" t="s">
        <v>1136</v>
      </c>
      <c r="EIT38" s="97" t="s">
        <v>1136</v>
      </c>
      <c r="EIU38" s="97" t="s">
        <v>1136</v>
      </c>
      <c r="EIV38" s="97" t="s">
        <v>1136</v>
      </c>
      <c r="EIW38" s="97" t="s">
        <v>1136</v>
      </c>
      <c r="EIX38" s="97" t="s">
        <v>1136</v>
      </c>
      <c r="EIY38" s="97" t="s">
        <v>1136</v>
      </c>
      <c r="EIZ38" s="97" t="s">
        <v>1136</v>
      </c>
      <c r="EJA38" s="97" t="s">
        <v>1136</v>
      </c>
      <c r="EJB38" s="97" t="s">
        <v>1136</v>
      </c>
      <c r="EJC38" s="97" t="s">
        <v>1136</v>
      </c>
      <c r="EJD38" s="97" t="s">
        <v>1136</v>
      </c>
      <c r="EJE38" s="97" t="s">
        <v>1136</v>
      </c>
      <c r="EJF38" s="97" t="s">
        <v>1136</v>
      </c>
      <c r="EJG38" s="97" t="s">
        <v>1136</v>
      </c>
      <c r="EJH38" s="97" t="s">
        <v>1136</v>
      </c>
      <c r="EJI38" s="97" t="s">
        <v>1136</v>
      </c>
      <c r="EJJ38" s="97" t="s">
        <v>1136</v>
      </c>
      <c r="EJK38" s="97" t="s">
        <v>1136</v>
      </c>
      <c r="EJL38" s="97" t="s">
        <v>1136</v>
      </c>
      <c r="EJM38" s="97" t="s">
        <v>1136</v>
      </c>
      <c r="EJN38" s="97" t="s">
        <v>1136</v>
      </c>
      <c r="EJO38" s="97" t="s">
        <v>1136</v>
      </c>
      <c r="EJP38" s="97" t="s">
        <v>1136</v>
      </c>
      <c r="EJQ38" s="97" t="s">
        <v>1136</v>
      </c>
      <c r="EJR38" s="97" t="s">
        <v>1136</v>
      </c>
      <c r="EJS38" s="97" t="s">
        <v>1136</v>
      </c>
      <c r="EJT38" s="97" t="s">
        <v>1136</v>
      </c>
      <c r="EJU38" s="97" t="s">
        <v>1136</v>
      </c>
      <c r="EJV38" s="97" t="s">
        <v>1136</v>
      </c>
      <c r="EJW38" s="97" t="s">
        <v>1136</v>
      </c>
      <c r="EJX38" s="97" t="s">
        <v>1136</v>
      </c>
      <c r="EJY38" s="97" t="s">
        <v>1136</v>
      </c>
      <c r="EJZ38" s="97" t="s">
        <v>1136</v>
      </c>
      <c r="EKA38" s="97" t="s">
        <v>1136</v>
      </c>
      <c r="EKB38" s="97" t="s">
        <v>1136</v>
      </c>
      <c r="EKC38" s="97" t="s">
        <v>1136</v>
      </c>
      <c r="EKD38" s="97" t="s">
        <v>1136</v>
      </c>
      <c r="EKE38" s="97" t="s">
        <v>1136</v>
      </c>
      <c r="EKF38" s="97" t="s">
        <v>1136</v>
      </c>
      <c r="EKG38" s="97" t="s">
        <v>1136</v>
      </c>
      <c r="EKH38" s="97" t="s">
        <v>1136</v>
      </c>
      <c r="EKI38" s="97" t="s">
        <v>1136</v>
      </c>
      <c r="EKJ38" s="97" t="s">
        <v>1136</v>
      </c>
      <c r="EKK38" s="97" t="s">
        <v>1136</v>
      </c>
      <c r="EKL38" s="97" t="s">
        <v>1136</v>
      </c>
      <c r="EKM38" s="97" t="s">
        <v>1136</v>
      </c>
      <c r="EKN38" s="97" t="s">
        <v>1136</v>
      </c>
      <c r="EKO38" s="97" t="s">
        <v>1136</v>
      </c>
      <c r="EKP38" s="97" t="s">
        <v>1136</v>
      </c>
      <c r="EKQ38" s="97" t="s">
        <v>1136</v>
      </c>
      <c r="EKR38" s="97" t="s">
        <v>1136</v>
      </c>
      <c r="EKS38" s="97" t="s">
        <v>1136</v>
      </c>
      <c r="EKT38" s="97" t="s">
        <v>1136</v>
      </c>
      <c r="EKU38" s="97" t="s">
        <v>1136</v>
      </c>
      <c r="EKV38" s="97" t="s">
        <v>1136</v>
      </c>
      <c r="EKW38" s="97" t="s">
        <v>1136</v>
      </c>
      <c r="EKX38" s="97" t="s">
        <v>1136</v>
      </c>
      <c r="EKY38" s="97" t="s">
        <v>1136</v>
      </c>
      <c r="EKZ38" s="97" t="s">
        <v>1136</v>
      </c>
      <c r="ELA38" s="97" t="s">
        <v>1136</v>
      </c>
      <c r="ELB38" s="97" t="s">
        <v>1136</v>
      </c>
      <c r="ELC38" s="97" t="s">
        <v>1136</v>
      </c>
      <c r="ELD38" s="97" t="s">
        <v>1136</v>
      </c>
      <c r="ELE38" s="97" t="s">
        <v>1136</v>
      </c>
      <c r="ELF38" s="97" t="s">
        <v>1136</v>
      </c>
      <c r="ELG38" s="97" t="s">
        <v>1136</v>
      </c>
      <c r="ELH38" s="97" t="s">
        <v>1136</v>
      </c>
      <c r="ELI38" s="97" t="s">
        <v>1136</v>
      </c>
      <c r="ELJ38" s="97" t="s">
        <v>1136</v>
      </c>
      <c r="ELK38" s="97" t="s">
        <v>1136</v>
      </c>
      <c r="ELL38" s="97" t="s">
        <v>1136</v>
      </c>
      <c r="ELM38" s="97" t="s">
        <v>1136</v>
      </c>
      <c r="ELN38" s="97" t="s">
        <v>1136</v>
      </c>
      <c r="ELO38" s="97" t="s">
        <v>1136</v>
      </c>
      <c r="ELP38" s="97" t="s">
        <v>1136</v>
      </c>
      <c r="ELQ38" s="97" t="s">
        <v>1136</v>
      </c>
      <c r="ELR38" s="97" t="s">
        <v>1136</v>
      </c>
      <c r="ELS38" s="97" t="s">
        <v>1136</v>
      </c>
      <c r="ELT38" s="97" t="s">
        <v>1136</v>
      </c>
      <c r="ELU38" s="97" t="s">
        <v>1136</v>
      </c>
      <c r="ELV38" s="97" t="s">
        <v>1136</v>
      </c>
      <c r="ELW38" s="97" t="s">
        <v>1136</v>
      </c>
      <c r="ELX38" s="97" t="s">
        <v>1136</v>
      </c>
      <c r="ELY38" s="97" t="s">
        <v>1136</v>
      </c>
      <c r="ELZ38" s="97" t="s">
        <v>1136</v>
      </c>
      <c r="EMA38" s="97" t="s">
        <v>1136</v>
      </c>
      <c r="EMB38" s="97" t="s">
        <v>1136</v>
      </c>
      <c r="EMC38" s="97" t="s">
        <v>1136</v>
      </c>
      <c r="EMD38" s="97" t="s">
        <v>1136</v>
      </c>
      <c r="EME38" s="97" t="s">
        <v>1136</v>
      </c>
      <c r="EMF38" s="97" t="s">
        <v>1136</v>
      </c>
      <c r="EMG38" s="97" t="s">
        <v>1136</v>
      </c>
      <c r="EMH38" s="97" t="s">
        <v>1136</v>
      </c>
      <c r="EMI38" s="97" t="s">
        <v>1136</v>
      </c>
      <c r="EMJ38" s="97" t="s">
        <v>1136</v>
      </c>
      <c r="EMK38" s="97" t="s">
        <v>1136</v>
      </c>
      <c r="EML38" s="97" t="s">
        <v>1136</v>
      </c>
      <c r="EMM38" s="97" t="s">
        <v>1136</v>
      </c>
      <c r="EMN38" s="97" t="s">
        <v>1136</v>
      </c>
      <c r="EMO38" s="97" t="s">
        <v>1136</v>
      </c>
      <c r="EMP38" s="97" t="s">
        <v>1136</v>
      </c>
      <c r="EMQ38" s="97" t="s">
        <v>1136</v>
      </c>
      <c r="EMR38" s="97" t="s">
        <v>1136</v>
      </c>
      <c r="EMS38" s="97" t="s">
        <v>1136</v>
      </c>
      <c r="EMT38" s="97" t="s">
        <v>1136</v>
      </c>
      <c r="EMU38" s="97" t="s">
        <v>1136</v>
      </c>
      <c r="EMV38" s="97" t="s">
        <v>1136</v>
      </c>
      <c r="EMW38" s="97" t="s">
        <v>1136</v>
      </c>
      <c r="EMX38" s="97" t="s">
        <v>1136</v>
      </c>
      <c r="EMY38" s="97" t="s">
        <v>1136</v>
      </c>
      <c r="EMZ38" s="97" t="s">
        <v>1136</v>
      </c>
      <c r="ENA38" s="97" t="s">
        <v>1136</v>
      </c>
      <c r="ENB38" s="97" t="s">
        <v>1136</v>
      </c>
      <c r="ENC38" s="97" t="s">
        <v>1136</v>
      </c>
      <c r="END38" s="97" t="s">
        <v>1136</v>
      </c>
      <c r="ENE38" s="97" t="s">
        <v>1136</v>
      </c>
      <c r="ENF38" s="97" t="s">
        <v>1136</v>
      </c>
      <c r="ENG38" s="97" t="s">
        <v>1136</v>
      </c>
      <c r="ENH38" s="97" t="s">
        <v>1136</v>
      </c>
      <c r="ENI38" s="97" t="s">
        <v>1136</v>
      </c>
      <c r="ENJ38" s="97" t="s">
        <v>1136</v>
      </c>
      <c r="ENK38" s="97" t="s">
        <v>1136</v>
      </c>
      <c r="ENL38" s="97" t="s">
        <v>1136</v>
      </c>
      <c r="ENM38" s="97" t="s">
        <v>1136</v>
      </c>
      <c r="ENN38" s="97" t="s">
        <v>1136</v>
      </c>
      <c r="ENO38" s="97" t="s">
        <v>1136</v>
      </c>
      <c r="ENP38" s="97" t="s">
        <v>1136</v>
      </c>
      <c r="ENQ38" s="97" t="s">
        <v>1136</v>
      </c>
      <c r="ENR38" s="97" t="s">
        <v>1136</v>
      </c>
      <c r="ENS38" s="97" t="s">
        <v>1136</v>
      </c>
      <c r="ENT38" s="97" t="s">
        <v>1136</v>
      </c>
      <c r="ENU38" s="97" t="s">
        <v>1136</v>
      </c>
      <c r="ENV38" s="97" t="s">
        <v>1136</v>
      </c>
      <c r="ENW38" s="97" t="s">
        <v>1136</v>
      </c>
      <c r="ENX38" s="97" t="s">
        <v>1136</v>
      </c>
      <c r="ENY38" s="97" t="s">
        <v>1136</v>
      </c>
      <c r="ENZ38" s="97" t="s">
        <v>1136</v>
      </c>
      <c r="EOA38" s="97" t="s">
        <v>1136</v>
      </c>
      <c r="EOB38" s="97" t="s">
        <v>1136</v>
      </c>
      <c r="EOC38" s="97" t="s">
        <v>1136</v>
      </c>
      <c r="EOD38" s="97" t="s">
        <v>1136</v>
      </c>
      <c r="EOE38" s="97" t="s">
        <v>1136</v>
      </c>
      <c r="EOF38" s="97" t="s">
        <v>1136</v>
      </c>
      <c r="EOG38" s="97" t="s">
        <v>1136</v>
      </c>
      <c r="EOH38" s="97" t="s">
        <v>1136</v>
      </c>
      <c r="EOI38" s="97" t="s">
        <v>1136</v>
      </c>
      <c r="EOJ38" s="97" t="s">
        <v>1136</v>
      </c>
      <c r="EOK38" s="97" t="s">
        <v>1136</v>
      </c>
      <c r="EOL38" s="97" t="s">
        <v>1136</v>
      </c>
      <c r="EOM38" s="97" t="s">
        <v>1136</v>
      </c>
      <c r="EON38" s="97" t="s">
        <v>1136</v>
      </c>
      <c r="EOO38" s="97" t="s">
        <v>1136</v>
      </c>
      <c r="EOP38" s="97" t="s">
        <v>1136</v>
      </c>
      <c r="EOQ38" s="97" t="s">
        <v>1136</v>
      </c>
      <c r="EOR38" s="97" t="s">
        <v>1136</v>
      </c>
      <c r="EOS38" s="97" t="s">
        <v>1136</v>
      </c>
      <c r="EOT38" s="97" t="s">
        <v>1136</v>
      </c>
      <c r="EOU38" s="97" t="s">
        <v>1136</v>
      </c>
      <c r="EOV38" s="97" t="s">
        <v>1136</v>
      </c>
      <c r="EOW38" s="97" t="s">
        <v>1136</v>
      </c>
      <c r="EOX38" s="97" t="s">
        <v>1136</v>
      </c>
      <c r="EOY38" s="97" t="s">
        <v>1136</v>
      </c>
      <c r="EOZ38" s="97" t="s">
        <v>1136</v>
      </c>
      <c r="EPA38" s="97" t="s">
        <v>1136</v>
      </c>
      <c r="EPB38" s="97" t="s">
        <v>1136</v>
      </c>
      <c r="EPC38" s="97" t="s">
        <v>1136</v>
      </c>
      <c r="EPD38" s="97" t="s">
        <v>1136</v>
      </c>
      <c r="EPE38" s="97" t="s">
        <v>1136</v>
      </c>
      <c r="EPF38" s="97" t="s">
        <v>1136</v>
      </c>
      <c r="EPG38" s="97" t="s">
        <v>1136</v>
      </c>
      <c r="EPH38" s="97" t="s">
        <v>1136</v>
      </c>
      <c r="EPI38" s="97" t="s">
        <v>1136</v>
      </c>
      <c r="EPJ38" s="97" t="s">
        <v>1136</v>
      </c>
      <c r="EPK38" s="97" t="s">
        <v>1136</v>
      </c>
      <c r="EPL38" s="97" t="s">
        <v>1136</v>
      </c>
      <c r="EPM38" s="97" t="s">
        <v>1136</v>
      </c>
      <c r="EPN38" s="97" t="s">
        <v>1136</v>
      </c>
      <c r="EPO38" s="97" t="s">
        <v>1136</v>
      </c>
      <c r="EPP38" s="97" t="s">
        <v>1136</v>
      </c>
      <c r="EPQ38" s="97" t="s">
        <v>1136</v>
      </c>
      <c r="EPR38" s="97" t="s">
        <v>1136</v>
      </c>
      <c r="EPS38" s="97" t="s">
        <v>1136</v>
      </c>
      <c r="EPT38" s="97" t="s">
        <v>1136</v>
      </c>
      <c r="EPU38" s="97" t="s">
        <v>1136</v>
      </c>
      <c r="EPV38" s="97" t="s">
        <v>1136</v>
      </c>
      <c r="EPW38" s="97" t="s">
        <v>1136</v>
      </c>
      <c r="EPX38" s="97" t="s">
        <v>1136</v>
      </c>
      <c r="EPY38" s="97" t="s">
        <v>1136</v>
      </c>
      <c r="EPZ38" s="97" t="s">
        <v>1136</v>
      </c>
      <c r="EQA38" s="97" t="s">
        <v>1136</v>
      </c>
      <c r="EQB38" s="97" t="s">
        <v>1136</v>
      </c>
      <c r="EQC38" s="97" t="s">
        <v>1136</v>
      </c>
      <c r="EQD38" s="97" t="s">
        <v>1136</v>
      </c>
      <c r="EQE38" s="97" t="s">
        <v>1136</v>
      </c>
      <c r="EQF38" s="97" t="s">
        <v>1136</v>
      </c>
      <c r="EQG38" s="97" t="s">
        <v>1136</v>
      </c>
      <c r="EQH38" s="97" t="s">
        <v>1136</v>
      </c>
      <c r="EQI38" s="97" t="s">
        <v>1136</v>
      </c>
      <c r="EQJ38" s="97" t="s">
        <v>1136</v>
      </c>
      <c r="EQK38" s="97" t="s">
        <v>1136</v>
      </c>
      <c r="EQL38" s="97" t="s">
        <v>1136</v>
      </c>
      <c r="EQM38" s="97" t="s">
        <v>1136</v>
      </c>
      <c r="EQN38" s="97" t="s">
        <v>1136</v>
      </c>
      <c r="EQO38" s="97" t="s">
        <v>1136</v>
      </c>
      <c r="EQP38" s="97" t="s">
        <v>1136</v>
      </c>
      <c r="EQQ38" s="97" t="s">
        <v>1136</v>
      </c>
      <c r="EQR38" s="97" t="s">
        <v>1136</v>
      </c>
      <c r="EQS38" s="97" t="s">
        <v>1136</v>
      </c>
      <c r="EQT38" s="97" t="s">
        <v>1136</v>
      </c>
      <c r="EQU38" s="97" t="s">
        <v>1136</v>
      </c>
      <c r="EQV38" s="97" t="s">
        <v>1136</v>
      </c>
      <c r="EQW38" s="97" t="s">
        <v>1136</v>
      </c>
      <c r="EQX38" s="97" t="s">
        <v>1136</v>
      </c>
      <c r="EQY38" s="97" t="s">
        <v>1136</v>
      </c>
      <c r="EQZ38" s="97" t="s">
        <v>1136</v>
      </c>
      <c r="ERA38" s="97" t="s">
        <v>1136</v>
      </c>
      <c r="ERB38" s="97" t="s">
        <v>1136</v>
      </c>
      <c r="ERC38" s="97" t="s">
        <v>1136</v>
      </c>
      <c r="ERD38" s="97" t="s">
        <v>1136</v>
      </c>
      <c r="ERE38" s="97" t="s">
        <v>1136</v>
      </c>
      <c r="ERF38" s="97" t="s">
        <v>1136</v>
      </c>
      <c r="ERG38" s="97" t="s">
        <v>1136</v>
      </c>
      <c r="ERH38" s="97" t="s">
        <v>1136</v>
      </c>
      <c r="ERI38" s="97" t="s">
        <v>1136</v>
      </c>
      <c r="ERJ38" s="97" t="s">
        <v>1136</v>
      </c>
      <c r="ERK38" s="97" t="s">
        <v>1136</v>
      </c>
      <c r="ERL38" s="97" t="s">
        <v>1136</v>
      </c>
      <c r="ERM38" s="97" t="s">
        <v>1136</v>
      </c>
      <c r="ERN38" s="97" t="s">
        <v>1136</v>
      </c>
      <c r="ERO38" s="97" t="s">
        <v>1136</v>
      </c>
      <c r="ERP38" s="97" t="s">
        <v>1136</v>
      </c>
      <c r="ERQ38" s="97" t="s">
        <v>1136</v>
      </c>
      <c r="ERR38" s="97" t="s">
        <v>1136</v>
      </c>
      <c r="ERS38" s="97" t="s">
        <v>1136</v>
      </c>
      <c r="ERT38" s="97" t="s">
        <v>1136</v>
      </c>
      <c r="ERU38" s="97" t="s">
        <v>1136</v>
      </c>
      <c r="ERV38" s="97" t="s">
        <v>1136</v>
      </c>
      <c r="ERW38" s="97" t="s">
        <v>1136</v>
      </c>
      <c r="ERX38" s="97" t="s">
        <v>1136</v>
      </c>
      <c r="ERY38" s="97" t="s">
        <v>1136</v>
      </c>
      <c r="ERZ38" s="97" t="s">
        <v>1136</v>
      </c>
      <c r="ESA38" s="97" t="s">
        <v>1136</v>
      </c>
      <c r="ESB38" s="97" t="s">
        <v>1136</v>
      </c>
      <c r="ESC38" s="97" t="s">
        <v>1136</v>
      </c>
      <c r="ESD38" s="97" t="s">
        <v>1136</v>
      </c>
      <c r="ESE38" s="97" t="s">
        <v>1136</v>
      </c>
      <c r="ESF38" s="97" t="s">
        <v>1136</v>
      </c>
      <c r="ESG38" s="97" t="s">
        <v>1136</v>
      </c>
      <c r="ESH38" s="97" t="s">
        <v>1136</v>
      </c>
      <c r="ESI38" s="97" t="s">
        <v>1136</v>
      </c>
      <c r="ESJ38" s="97" t="s">
        <v>1136</v>
      </c>
      <c r="ESK38" s="97" t="s">
        <v>1136</v>
      </c>
      <c r="ESL38" s="97" t="s">
        <v>1136</v>
      </c>
      <c r="ESM38" s="97" t="s">
        <v>1136</v>
      </c>
      <c r="ESN38" s="97" t="s">
        <v>1136</v>
      </c>
      <c r="ESO38" s="97" t="s">
        <v>1136</v>
      </c>
      <c r="ESP38" s="97" t="s">
        <v>1136</v>
      </c>
      <c r="ESQ38" s="97" t="s">
        <v>1136</v>
      </c>
      <c r="ESR38" s="97" t="s">
        <v>1136</v>
      </c>
      <c r="ESS38" s="97" t="s">
        <v>1136</v>
      </c>
      <c r="EST38" s="97" t="s">
        <v>1136</v>
      </c>
      <c r="ESU38" s="97" t="s">
        <v>1136</v>
      </c>
      <c r="ESV38" s="97" t="s">
        <v>1136</v>
      </c>
      <c r="ESW38" s="97" t="s">
        <v>1136</v>
      </c>
      <c r="ESX38" s="97" t="s">
        <v>1136</v>
      </c>
      <c r="ESY38" s="97" t="s">
        <v>1136</v>
      </c>
      <c r="ESZ38" s="97" t="s">
        <v>1136</v>
      </c>
      <c r="ETA38" s="97" t="s">
        <v>1136</v>
      </c>
      <c r="ETB38" s="97" t="s">
        <v>1136</v>
      </c>
      <c r="ETC38" s="97" t="s">
        <v>1136</v>
      </c>
      <c r="ETD38" s="97" t="s">
        <v>1136</v>
      </c>
      <c r="ETE38" s="97" t="s">
        <v>1136</v>
      </c>
      <c r="ETF38" s="97" t="s">
        <v>1136</v>
      </c>
      <c r="ETG38" s="97" t="s">
        <v>1136</v>
      </c>
      <c r="ETH38" s="97" t="s">
        <v>1136</v>
      </c>
      <c r="ETI38" s="97" t="s">
        <v>1136</v>
      </c>
      <c r="ETJ38" s="97" t="s">
        <v>1136</v>
      </c>
      <c r="ETK38" s="97" t="s">
        <v>1136</v>
      </c>
      <c r="ETL38" s="97" t="s">
        <v>1136</v>
      </c>
      <c r="ETM38" s="97" t="s">
        <v>1136</v>
      </c>
      <c r="ETN38" s="97" t="s">
        <v>1136</v>
      </c>
      <c r="ETO38" s="97" t="s">
        <v>1136</v>
      </c>
      <c r="ETP38" s="97" t="s">
        <v>1136</v>
      </c>
      <c r="ETQ38" s="97" t="s">
        <v>1136</v>
      </c>
      <c r="ETR38" s="97" t="s">
        <v>1136</v>
      </c>
      <c r="ETS38" s="97" t="s">
        <v>1136</v>
      </c>
      <c r="ETT38" s="97" t="s">
        <v>1136</v>
      </c>
      <c r="ETU38" s="97" t="s">
        <v>1136</v>
      </c>
      <c r="ETV38" s="97" t="s">
        <v>1136</v>
      </c>
      <c r="ETW38" s="97" t="s">
        <v>1136</v>
      </c>
      <c r="ETX38" s="97" t="s">
        <v>1136</v>
      </c>
      <c r="ETY38" s="97" t="s">
        <v>1136</v>
      </c>
      <c r="ETZ38" s="97" t="s">
        <v>1136</v>
      </c>
      <c r="EUA38" s="97" t="s">
        <v>1136</v>
      </c>
      <c r="EUB38" s="97" t="s">
        <v>1136</v>
      </c>
      <c r="EUC38" s="97" t="s">
        <v>1136</v>
      </c>
      <c r="EUD38" s="97" t="s">
        <v>1136</v>
      </c>
      <c r="EUE38" s="97" t="s">
        <v>1136</v>
      </c>
      <c r="EUF38" s="97" t="s">
        <v>1136</v>
      </c>
      <c r="EUG38" s="97" t="s">
        <v>1136</v>
      </c>
      <c r="EUH38" s="97" t="s">
        <v>1136</v>
      </c>
      <c r="EUI38" s="97" t="s">
        <v>1136</v>
      </c>
      <c r="EUJ38" s="97" t="s">
        <v>1136</v>
      </c>
      <c r="EUK38" s="97" t="s">
        <v>1136</v>
      </c>
      <c r="EUL38" s="97" t="s">
        <v>1136</v>
      </c>
      <c r="EUM38" s="97" t="s">
        <v>1136</v>
      </c>
      <c r="EUN38" s="97" t="s">
        <v>1136</v>
      </c>
      <c r="EUO38" s="97" t="s">
        <v>1136</v>
      </c>
      <c r="EUP38" s="97" t="s">
        <v>1136</v>
      </c>
      <c r="EUQ38" s="97" t="s">
        <v>1136</v>
      </c>
      <c r="EUR38" s="97" t="s">
        <v>1136</v>
      </c>
      <c r="EUS38" s="97" t="s">
        <v>1136</v>
      </c>
      <c r="EUT38" s="97" t="s">
        <v>1136</v>
      </c>
      <c r="EUU38" s="97" t="s">
        <v>1136</v>
      </c>
      <c r="EUV38" s="97" t="s">
        <v>1136</v>
      </c>
      <c r="EUW38" s="97" t="s">
        <v>1136</v>
      </c>
      <c r="EUX38" s="97" t="s">
        <v>1136</v>
      </c>
      <c r="EUY38" s="97" t="s">
        <v>1136</v>
      </c>
      <c r="EUZ38" s="97" t="s">
        <v>1136</v>
      </c>
      <c r="EVA38" s="97" t="s">
        <v>1136</v>
      </c>
      <c r="EVB38" s="97" t="s">
        <v>1136</v>
      </c>
      <c r="EVC38" s="97" t="s">
        <v>1136</v>
      </c>
      <c r="EVD38" s="97" t="s">
        <v>1136</v>
      </c>
      <c r="EVE38" s="97" t="s">
        <v>1136</v>
      </c>
      <c r="EVF38" s="97" t="s">
        <v>1136</v>
      </c>
      <c r="EVG38" s="97" t="s">
        <v>1136</v>
      </c>
      <c r="EVH38" s="97" t="s">
        <v>1136</v>
      </c>
      <c r="EVI38" s="97" t="s">
        <v>1136</v>
      </c>
      <c r="EVJ38" s="97" t="s">
        <v>1136</v>
      </c>
      <c r="EVK38" s="97" t="s">
        <v>1136</v>
      </c>
      <c r="EVL38" s="97" t="s">
        <v>1136</v>
      </c>
      <c r="EVM38" s="97" t="s">
        <v>1136</v>
      </c>
      <c r="EVN38" s="97" t="s">
        <v>1136</v>
      </c>
      <c r="EVO38" s="97" t="s">
        <v>1136</v>
      </c>
      <c r="EVP38" s="97" t="s">
        <v>1136</v>
      </c>
      <c r="EVQ38" s="97" t="s">
        <v>1136</v>
      </c>
      <c r="EVR38" s="97" t="s">
        <v>1136</v>
      </c>
      <c r="EVS38" s="97" t="s">
        <v>1136</v>
      </c>
      <c r="EVT38" s="97" t="s">
        <v>1136</v>
      </c>
      <c r="EVU38" s="97" t="s">
        <v>1136</v>
      </c>
      <c r="EVV38" s="97" t="s">
        <v>1136</v>
      </c>
      <c r="EVW38" s="97" t="s">
        <v>1136</v>
      </c>
      <c r="EVX38" s="97" t="s">
        <v>1136</v>
      </c>
      <c r="EVY38" s="97" t="s">
        <v>1136</v>
      </c>
      <c r="EVZ38" s="97" t="s">
        <v>1136</v>
      </c>
      <c r="EWA38" s="97" t="s">
        <v>1136</v>
      </c>
      <c r="EWB38" s="97" t="s">
        <v>1136</v>
      </c>
      <c r="EWC38" s="97" t="s">
        <v>1136</v>
      </c>
      <c r="EWD38" s="97" t="s">
        <v>1136</v>
      </c>
      <c r="EWE38" s="97" t="s">
        <v>1136</v>
      </c>
      <c r="EWF38" s="97" t="s">
        <v>1136</v>
      </c>
      <c r="EWG38" s="97" t="s">
        <v>1136</v>
      </c>
      <c r="EWH38" s="97" t="s">
        <v>1136</v>
      </c>
      <c r="EWI38" s="97" t="s">
        <v>1136</v>
      </c>
      <c r="EWJ38" s="97" t="s">
        <v>1136</v>
      </c>
      <c r="EWK38" s="97" t="s">
        <v>1136</v>
      </c>
      <c r="EWL38" s="97" t="s">
        <v>1136</v>
      </c>
      <c r="EWM38" s="97" t="s">
        <v>1136</v>
      </c>
      <c r="EWN38" s="97" t="s">
        <v>1136</v>
      </c>
      <c r="EWO38" s="97" t="s">
        <v>1136</v>
      </c>
      <c r="EWP38" s="97" t="s">
        <v>1136</v>
      </c>
      <c r="EWQ38" s="97" t="s">
        <v>1136</v>
      </c>
      <c r="EWR38" s="97" t="s">
        <v>1136</v>
      </c>
      <c r="EWS38" s="97" t="s">
        <v>1136</v>
      </c>
      <c r="EWT38" s="97" t="s">
        <v>1136</v>
      </c>
      <c r="EWU38" s="97" t="s">
        <v>1136</v>
      </c>
      <c r="EWV38" s="97" t="s">
        <v>1136</v>
      </c>
      <c r="EWW38" s="97" t="s">
        <v>1136</v>
      </c>
      <c r="EWX38" s="97" t="s">
        <v>1136</v>
      </c>
      <c r="EWY38" s="97" t="s">
        <v>1136</v>
      </c>
      <c r="EWZ38" s="97" t="s">
        <v>1136</v>
      </c>
      <c r="EXA38" s="97" t="s">
        <v>1136</v>
      </c>
      <c r="EXB38" s="97" t="s">
        <v>1136</v>
      </c>
      <c r="EXC38" s="97" t="s">
        <v>1136</v>
      </c>
      <c r="EXD38" s="97" t="s">
        <v>1136</v>
      </c>
      <c r="EXE38" s="97" t="s">
        <v>1136</v>
      </c>
      <c r="EXF38" s="97" t="s">
        <v>1136</v>
      </c>
      <c r="EXG38" s="97" t="s">
        <v>1136</v>
      </c>
      <c r="EXH38" s="97" t="s">
        <v>1136</v>
      </c>
      <c r="EXI38" s="97" t="s">
        <v>1136</v>
      </c>
      <c r="EXJ38" s="97" t="s">
        <v>1136</v>
      </c>
      <c r="EXK38" s="97" t="s">
        <v>1136</v>
      </c>
      <c r="EXL38" s="97" t="s">
        <v>1136</v>
      </c>
      <c r="EXM38" s="97" t="s">
        <v>1136</v>
      </c>
      <c r="EXN38" s="97" t="s">
        <v>1136</v>
      </c>
      <c r="EXO38" s="97" t="s">
        <v>1136</v>
      </c>
      <c r="EXP38" s="97" t="s">
        <v>1136</v>
      </c>
      <c r="EXQ38" s="97" t="s">
        <v>1136</v>
      </c>
      <c r="EXR38" s="97" t="s">
        <v>1136</v>
      </c>
      <c r="EXS38" s="97" t="s">
        <v>1136</v>
      </c>
      <c r="EXT38" s="97" t="s">
        <v>1136</v>
      </c>
      <c r="EXU38" s="97" t="s">
        <v>1136</v>
      </c>
      <c r="EXV38" s="97" t="s">
        <v>1136</v>
      </c>
      <c r="EXW38" s="97" t="s">
        <v>1136</v>
      </c>
      <c r="EXX38" s="97" t="s">
        <v>1136</v>
      </c>
      <c r="EXY38" s="97" t="s">
        <v>1136</v>
      </c>
      <c r="EXZ38" s="97" t="s">
        <v>1136</v>
      </c>
      <c r="EYA38" s="97" t="s">
        <v>1136</v>
      </c>
      <c r="EYB38" s="97" t="s">
        <v>1136</v>
      </c>
      <c r="EYC38" s="97" t="s">
        <v>1136</v>
      </c>
      <c r="EYD38" s="97" t="s">
        <v>1136</v>
      </c>
      <c r="EYE38" s="97" t="s">
        <v>1136</v>
      </c>
      <c r="EYF38" s="97" t="s">
        <v>1136</v>
      </c>
      <c r="EYG38" s="97" t="s">
        <v>1136</v>
      </c>
      <c r="EYH38" s="97" t="s">
        <v>1136</v>
      </c>
      <c r="EYI38" s="97" t="s">
        <v>1136</v>
      </c>
      <c r="EYJ38" s="97" t="s">
        <v>1136</v>
      </c>
      <c r="EYK38" s="97" t="s">
        <v>1136</v>
      </c>
      <c r="EYL38" s="97" t="s">
        <v>1136</v>
      </c>
      <c r="EYM38" s="97" t="s">
        <v>1136</v>
      </c>
      <c r="EYN38" s="97" t="s">
        <v>1136</v>
      </c>
      <c r="EYO38" s="97" t="s">
        <v>1136</v>
      </c>
      <c r="EYP38" s="97" t="s">
        <v>1136</v>
      </c>
      <c r="EYQ38" s="97" t="s">
        <v>1136</v>
      </c>
      <c r="EYR38" s="97" t="s">
        <v>1136</v>
      </c>
      <c r="EYS38" s="97" t="s">
        <v>1136</v>
      </c>
      <c r="EYT38" s="97" t="s">
        <v>1136</v>
      </c>
      <c r="EYU38" s="97" t="s">
        <v>1136</v>
      </c>
      <c r="EYV38" s="97" t="s">
        <v>1136</v>
      </c>
      <c r="EYW38" s="97" t="s">
        <v>1136</v>
      </c>
      <c r="EYX38" s="97" t="s">
        <v>1136</v>
      </c>
      <c r="EYY38" s="97" t="s">
        <v>1136</v>
      </c>
      <c r="EYZ38" s="97" t="s">
        <v>1136</v>
      </c>
      <c r="EZA38" s="97" t="s">
        <v>1136</v>
      </c>
      <c r="EZB38" s="97" t="s">
        <v>1136</v>
      </c>
      <c r="EZC38" s="97" t="s">
        <v>1136</v>
      </c>
      <c r="EZD38" s="97" t="s">
        <v>1136</v>
      </c>
      <c r="EZE38" s="97" t="s">
        <v>1136</v>
      </c>
      <c r="EZF38" s="97" t="s">
        <v>1136</v>
      </c>
      <c r="EZG38" s="97" t="s">
        <v>1136</v>
      </c>
      <c r="EZH38" s="97" t="s">
        <v>1136</v>
      </c>
      <c r="EZI38" s="97" t="s">
        <v>1136</v>
      </c>
      <c r="EZJ38" s="97" t="s">
        <v>1136</v>
      </c>
      <c r="EZK38" s="97" t="s">
        <v>1136</v>
      </c>
      <c r="EZL38" s="97" t="s">
        <v>1136</v>
      </c>
      <c r="EZM38" s="97" t="s">
        <v>1136</v>
      </c>
      <c r="EZN38" s="97" t="s">
        <v>1136</v>
      </c>
      <c r="EZO38" s="97" t="s">
        <v>1136</v>
      </c>
      <c r="EZP38" s="97" t="s">
        <v>1136</v>
      </c>
      <c r="EZQ38" s="97" t="s">
        <v>1136</v>
      </c>
      <c r="EZR38" s="97" t="s">
        <v>1136</v>
      </c>
      <c r="EZS38" s="97" t="s">
        <v>1136</v>
      </c>
      <c r="EZT38" s="97" t="s">
        <v>1136</v>
      </c>
      <c r="EZU38" s="97" t="s">
        <v>1136</v>
      </c>
      <c r="EZV38" s="97" t="s">
        <v>1136</v>
      </c>
      <c r="EZW38" s="97" t="s">
        <v>1136</v>
      </c>
      <c r="EZX38" s="97" t="s">
        <v>1136</v>
      </c>
      <c r="EZY38" s="97" t="s">
        <v>1136</v>
      </c>
      <c r="EZZ38" s="97" t="s">
        <v>1136</v>
      </c>
      <c r="FAA38" s="97" t="s">
        <v>1136</v>
      </c>
      <c r="FAB38" s="97" t="s">
        <v>1136</v>
      </c>
      <c r="FAC38" s="97" t="s">
        <v>1136</v>
      </c>
      <c r="FAD38" s="97" t="s">
        <v>1136</v>
      </c>
      <c r="FAE38" s="97" t="s">
        <v>1136</v>
      </c>
      <c r="FAF38" s="97" t="s">
        <v>1136</v>
      </c>
      <c r="FAG38" s="97" t="s">
        <v>1136</v>
      </c>
      <c r="FAH38" s="97" t="s">
        <v>1136</v>
      </c>
      <c r="FAI38" s="97" t="s">
        <v>1136</v>
      </c>
      <c r="FAJ38" s="97" t="s">
        <v>1136</v>
      </c>
      <c r="FAK38" s="97" t="s">
        <v>1136</v>
      </c>
      <c r="FAL38" s="97" t="s">
        <v>1136</v>
      </c>
      <c r="FAM38" s="97" t="s">
        <v>1136</v>
      </c>
      <c r="FAN38" s="97" t="s">
        <v>1136</v>
      </c>
      <c r="FAO38" s="97" t="s">
        <v>1136</v>
      </c>
      <c r="FAP38" s="97" t="s">
        <v>1136</v>
      </c>
      <c r="FAQ38" s="97" t="s">
        <v>1136</v>
      </c>
      <c r="FAR38" s="97" t="s">
        <v>1136</v>
      </c>
      <c r="FAS38" s="97" t="s">
        <v>1136</v>
      </c>
      <c r="FAT38" s="97" t="s">
        <v>1136</v>
      </c>
      <c r="FAU38" s="97" t="s">
        <v>1136</v>
      </c>
      <c r="FAV38" s="97" t="s">
        <v>1136</v>
      </c>
      <c r="FAW38" s="97" t="s">
        <v>1136</v>
      </c>
      <c r="FAX38" s="97" t="s">
        <v>1136</v>
      </c>
      <c r="FAY38" s="97" t="s">
        <v>1136</v>
      </c>
      <c r="FAZ38" s="97" t="s">
        <v>1136</v>
      </c>
      <c r="FBA38" s="97" t="s">
        <v>1136</v>
      </c>
      <c r="FBB38" s="97" t="s">
        <v>1136</v>
      </c>
      <c r="FBC38" s="97" t="s">
        <v>1136</v>
      </c>
      <c r="FBD38" s="97" t="s">
        <v>1136</v>
      </c>
      <c r="FBE38" s="97" t="s">
        <v>1136</v>
      </c>
      <c r="FBF38" s="97" t="s">
        <v>1136</v>
      </c>
      <c r="FBG38" s="97" t="s">
        <v>1136</v>
      </c>
      <c r="FBH38" s="97" t="s">
        <v>1136</v>
      </c>
      <c r="FBI38" s="97" t="s">
        <v>1136</v>
      </c>
      <c r="FBJ38" s="97" t="s">
        <v>1136</v>
      </c>
      <c r="FBK38" s="97" t="s">
        <v>1136</v>
      </c>
      <c r="FBL38" s="97" t="s">
        <v>1136</v>
      </c>
      <c r="FBM38" s="97" t="s">
        <v>1136</v>
      </c>
      <c r="FBN38" s="97" t="s">
        <v>1136</v>
      </c>
      <c r="FBO38" s="97" t="s">
        <v>1136</v>
      </c>
      <c r="FBP38" s="97" t="s">
        <v>1136</v>
      </c>
      <c r="FBQ38" s="97" t="s">
        <v>1136</v>
      </c>
      <c r="FBR38" s="97" t="s">
        <v>1136</v>
      </c>
      <c r="FBS38" s="97" t="s">
        <v>1136</v>
      </c>
      <c r="FBT38" s="97" t="s">
        <v>1136</v>
      </c>
      <c r="FBU38" s="97" t="s">
        <v>1136</v>
      </c>
      <c r="FBV38" s="97" t="s">
        <v>1136</v>
      </c>
      <c r="FBW38" s="97" t="s">
        <v>1136</v>
      </c>
      <c r="FBX38" s="97" t="s">
        <v>1136</v>
      </c>
      <c r="FBY38" s="97" t="s">
        <v>1136</v>
      </c>
      <c r="FBZ38" s="97" t="s">
        <v>1136</v>
      </c>
      <c r="FCA38" s="97" t="s">
        <v>1136</v>
      </c>
      <c r="FCB38" s="97" t="s">
        <v>1136</v>
      </c>
      <c r="FCC38" s="97" t="s">
        <v>1136</v>
      </c>
      <c r="FCD38" s="97" t="s">
        <v>1136</v>
      </c>
      <c r="FCE38" s="97" t="s">
        <v>1136</v>
      </c>
      <c r="FCF38" s="97" t="s">
        <v>1136</v>
      </c>
      <c r="FCG38" s="97" t="s">
        <v>1136</v>
      </c>
      <c r="FCH38" s="97" t="s">
        <v>1136</v>
      </c>
      <c r="FCI38" s="97" t="s">
        <v>1136</v>
      </c>
      <c r="FCJ38" s="97" t="s">
        <v>1136</v>
      </c>
      <c r="FCK38" s="97" t="s">
        <v>1136</v>
      </c>
      <c r="FCL38" s="97" t="s">
        <v>1136</v>
      </c>
      <c r="FCM38" s="97" t="s">
        <v>1136</v>
      </c>
      <c r="FCN38" s="97" t="s">
        <v>1136</v>
      </c>
      <c r="FCO38" s="97" t="s">
        <v>1136</v>
      </c>
      <c r="FCP38" s="97" t="s">
        <v>1136</v>
      </c>
      <c r="FCQ38" s="97" t="s">
        <v>1136</v>
      </c>
      <c r="FCR38" s="97" t="s">
        <v>1136</v>
      </c>
      <c r="FCS38" s="97" t="s">
        <v>1136</v>
      </c>
      <c r="FCT38" s="97" t="s">
        <v>1136</v>
      </c>
      <c r="FCU38" s="97" t="s">
        <v>1136</v>
      </c>
      <c r="FCV38" s="97" t="s">
        <v>1136</v>
      </c>
      <c r="FCW38" s="97" t="s">
        <v>1136</v>
      </c>
      <c r="FCX38" s="97" t="s">
        <v>1136</v>
      </c>
      <c r="FCY38" s="97" t="s">
        <v>1136</v>
      </c>
      <c r="FCZ38" s="97" t="s">
        <v>1136</v>
      </c>
      <c r="FDA38" s="97" t="s">
        <v>1136</v>
      </c>
      <c r="FDB38" s="97" t="s">
        <v>1136</v>
      </c>
      <c r="FDC38" s="97" t="s">
        <v>1136</v>
      </c>
      <c r="FDD38" s="97" t="s">
        <v>1136</v>
      </c>
      <c r="FDE38" s="97" t="s">
        <v>1136</v>
      </c>
      <c r="FDF38" s="97" t="s">
        <v>1136</v>
      </c>
      <c r="FDG38" s="97" t="s">
        <v>1136</v>
      </c>
      <c r="FDH38" s="97" t="s">
        <v>1136</v>
      </c>
      <c r="FDI38" s="97" t="s">
        <v>1136</v>
      </c>
      <c r="FDJ38" s="97" t="s">
        <v>1136</v>
      </c>
      <c r="FDK38" s="97" t="s">
        <v>1136</v>
      </c>
      <c r="FDL38" s="97" t="s">
        <v>1136</v>
      </c>
      <c r="FDM38" s="97" t="s">
        <v>1136</v>
      </c>
      <c r="FDN38" s="97" t="s">
        <v>1136</v>
      </c>
      <c r="FDO38" s="97" t="s">
        <v>1136</v>
      </c>
      <c r="FDP38" s="97" t="s">
        <v>1136</v>
      </c>
      <c r="FDQ38" s="97" t="s">
        <v>1136</v>
      </c>
      <c r="FDR38" s="97" t="s">
        <v>1136</v>
      </c>
      <c r="FDS38" s="97" t="s">
        <v>1136</v>
      </c>
      <c r="FDT38" s="97" t="s">
        <v>1136</v>
      </c>
      <c r="FDU38" s="97" t="s">
        <v>1136</v>
      </c>
      <c r="FDV38" s="97" t="s">
        <v>1136</v>
      </c>
      <c r="FDW38" s="97" t="s">
        <v>1136</v>
      </c>
      <c r="FDX38" s="97" t="s">
        <v>1136</v>
      </c>
      <c r="FDY38" s="97" t="s">
        <v>1136</v>
      </c>
      <c r="FDZ38" s="97" t="s">
        <v>1136</v>
      </c>
      <c r="FEA38" s="97" t="s">
        <v>1136</v>
      </c>
      <c r="FEB38" s="97" t="s">
        <v>1136</v>
      </c>
      <c r="FEC38" s="97" t="s">
        <v>1136</v>
      </c>
      <c r="FED38" s="97" t="s">
        <v>1136</v>
      </c>
      <c r="FEE38" s="97" t="s">
        <v>1136</v>
      </c>
      <c r="FEF38" s="97" t="s">
        <v>1136</v>
      </c>
      <c r="FEG38" s="97" t="s">
        <v>1136</v>
      </c>
      <c r="FEH38" s="97" t="s">
        <v>1136</v>
      </c>
      <c r="FEI38" s="97" t="s">
        <v>1136</v>
      </c>
      <c r="FEJ38" s="97" t="s">
        <v>1136</v>
      </c>
      <c r="FEK38" s="97" t="s">
        <v>1136</v>
      </c>
      <c r="FEL38" s="97" t="s">
        <v>1136</v>
      </c>
      <c r="FEM38" s="97" t="s">
        <v>1136</v>
      </c>
      <c r="FEN38" s="97" t="s">
        <v>1136</v>
      </c>
      <c r="FEO38" s="97" t="s">
        <v>1136</v>
      </c>
      <c r="FEP38" s="97" t="s">
        <v>1136</v>
      </c>
      <c r="FEQ38" s="97" t="s">
        <v>1136</v>
      </c>
      <c r="FER38" s="97" t="s">
        <v>1136</v>
      </c>
      <c r="FES38" s="97" t="s">
        <v>1136</v>
      </c>
      <c r="FET38" s="97" t="s">
        <v>1136</v>
      </c>
      <c r="FEU38" s="97" t="s">
        <v>1136</v>
      </c>
      <c r="FEV38" s="97" t="s">
        <v>1136</v>
      </c>
      <c r="FEW38" s="97" t="s">
        <v>1136</v>
      </c>
      <c r="FEX38" s="97" t="s">
        <v>1136</v>
      </c>
      <c r="FEY38" s="97" t="s">
        <v>1136</v>
      </c>
      <c r="FEZ38" s="97" t="s">
        <v>1136</v>
      </c>
      <c r="FFA38" s="97" t="s">
        <v>1136</v>
      </c>
      <c r="FFB38" s="97" t="s">
        <v>1136</v>
      </c>
      <c r="FFC38" s="97" t="s">
        <v>1136</v>
      </c>
      <c r="FFD38" s="97" t="s">
        <v>1136</v>
      </c>
      <c r="FFE38" s="97" t="s">
        <v>1136</v>
      </c>
      <c r="FFF38" s="97" t="s">
        <v>1136</v>
      </c>
      <c r="FFG38" s="97" t="s">
        <v>1136</v>
      </c>
      <c r="FFH38" s="97" t="s">
        <v>1136</v>
      </c>
      <c r="FFI38" s="97" t="s">
        <v>1136</v>
      </c>
      <c r="FFJ38" s="97" t="s">
        <v>1136</v>
      </c>
      <c r="FFK38" s="97" t="s">
        <v>1136</v>
      </c>
      <c r="FFL38" s="97" t="s">
        <v>1136</v>
      </c>
      <c r="FFM38" s="97" t="s">
        <v>1136</v>
      </c>
      <c r="FFN38" s="97" t="s">
        <v>1136</v>
      </c>
      <c r="FFO38" s="97" t="s">
        <v>1136</v>
      </c>
      <c r="FFP38" s="97" t="s">
        <v>1136</v>
      </c>
      <c r="FFQ38" s="97" t="s">
        <v>1136</v>
      </c>
      <c r="FFR38" s="97" t="s">
        <v>1136</v>
      </c>
      <c r="FFS38" s="97" t="s">
        <v>1136</v>
      </c>
      <c r="FFT38" s="97" t="s">
        <v>1136</v>
      </c>
      <c r="FFU38" s="97" t="s">
        <v>1136</v>
      </c>
      <c r="FFV38" s="97" t="s">
        <v>1136</v>
      </c>
      <c r="FFW38" s="97" t="s">
        <v>1136</v>
      </c>
      <c r="FFX38" s="97" t="s">
        <v>1136</v>
      </c>
      <c r="FFY38" s="97" t="s">
        <v>1136</v>
      </c>
      <c r="FFZ38" s="97" t="s">
        <v>1136</v>
      </c>
      <c r="FGA38" s="97" t="s">
        <v>1136</v>
      </c>
      <c r="FGB38" s="97" t="s">
        <v>1136</v>
      </c>
      <c r="FGC38" s="97" t="s">
        <v>1136</v>
      </c>
      <c r="FGD38" s="97" t="s">
        <v>1136</v>
      </c>
      <c r="FGE38" s="97" t="s">
        <v>1136</v>
      </c>
      <c r="FGF38" s="97" t="s">
        <v>1136</v>
      </c>
      <c r="FGG38" s="97" t="s">
        <v>1136</v>
      </c>
      <c r="FGH38" s="97" t="s">
        <v>1136</v>
      </c>
      <c r="FGI38" s="97" t="s">
        <v>1136</v>
      </c>
      <c r="FGJ38" s="97" t="s">
        <v>1136</v>
      </c>
      <c r="FGK38" s="97" t="s">
        <v>1136</v>
      </c>
      <c r="FGL38" s="97" t="s">
        <v>1136</v>
      </c>
      <c r="FGM38" s="97" t="s">
        <v>1136</v>
      </c>
      <c r="FGN38" s="97" t="s">
        <v>1136</v>
      </c>
      <c r="FGO38" s="97" t="s">
        <v>1136</v>
      </c>
      <c r="FGP38" s="97" t="s">
        <v>1136</v>
      </c>
      <c r="FGQ38" s="97" t="s">
        <v>1136</v>
      </c>
      <c r="FGR38" s="97" t="s">
        <v>1136</v>
      </c>
      <c r="FGS38" s="97" t="s">
        <v>1136</v>
      </c>
      <c r="FGT38" s="97" t="s">
        <v>1136</v>
      </c>
      <c r="FGU38" s="97" t="s">
        <v>1136</v>
      </c>
      <c r="FGV38" s="97" t="s">
        <v>1136</v>
      </c>
      <c r="FGW38" s="97" t="s">
        <v>1136</v>
      </c>
      <c r="FGX38" s="97" t="s">
        <v>1136</v>
      </c>
      <c r="FGY38" s="97" t="s">
        <v>1136</v>
      </c>
      <c r="FGZ38" s="97" t="s">
        <v>1136</v>
      </c>
      <c r="FHA38" s="97" t="s">
        <v>1136</v>
      </c>
      <c r="FHB38" s="97" t="s">
        <v>1136</v>
      </c>
      <c r="FHC38" s="97" t="s">
        <v>1136</v>
      </c>
      <c r="FHD38" s="97" t="s">
        <v>1136</v>
      </c>
      <c r="FHE38" s="97" t="s">
        <v>1136</v>
      </c>
      <c r="FHF38" s="97" t="s">
        <v>1136</v>
      </c>
      <c r="FHG38" s="97" t="s">
        <v>1136</v>
      </c>
      <c r="FHH38" s="97" t="s">
        <v>1136</v>
      </c>
      <c r="FHI38" s="97" t="s">
        <v>1136</v>
      </c>
      <c r="FHJ38" s="97" t="s">
        <v>1136</v>
      </c>
      <c r="FHK38" s="97" t="s">
        <v>1136</v>
      </c>
      <c r="FHL38" s="97" t="s">
        <v>1136</v>
      </c>
      <c r="FHM38" s="97" t="s">
        <v>1136</v>
      </c>
      <c r="FHN38" s="97" t="s">
        <v>1136</v>
      </c>
      <c r="FHO38" s="97" t="s">
        <v>1136</v>
      </c>
      <c r="FHP38" s="97" t="s">
        <v>1136</v>
      </c>
      <c r="FHQ38" s="97" t="s">
        <v>1136</v>
      </c>
      <c r="FHR38" s="97" t="s">
        <v>1136</v>
      </c>
      <c r="FHS38" s="97" t="s">
        <v>1136</v>
      </c>
      <c r="FHT38" s="97" t="s">
        <v>1136</v>
      </c>
      <c r="FHU38" s="97" t="s">
        <v>1136</v>
      </c>
      <c r="FHV38" s="97" t="s">
        <v>1136</v>
      </c>
      <c r="FHW38" s="97" t="s">
        <v>1136</v>
      </c>
      <c r="FHX38" s="97" t="s">
        <v>1136</v>
      </c>
      <c r="FHY38" s="97" t="s">
        <v>1136</v>
      </c>
      <c r="FHZ38" s="97" t="s">
        <v>1136</v>
      </c>
      <c r="FIA38" s="97" t="s">
        <v>1136</v>
      </c>
      <c r="FIB38" s="97" t="s">
        <v>1136</v>
      </c>
      <c r="FIC38" s="97" t="s">
        <v>1136</v>
      </c>
      <c r="FID38" s="97" t="s">
        <v>1136</v>
      </c>
      <c r="FIE38" s="97" t="s">
        <v>1136</v>
      </c>
      <c r="FIF38" s="97" t="s">
        <v>1136</v>
      </c>
      <c r="FIG38" s="97" t="s">
        <v>1136</v>
      </c>
      <c r="FIH38" s="97" t="s">
        <v>1136</v>
      </c>
      <c r="FII38" s="97" t="s">
        <v>1136</v>
      </c>
      <c r="FIJ38" s="97" t="s">
        <v>1136</v>
      </c>
      <c r="FIK38" s="97" t="s">
        <v>1136</v>
      </c>
      <c r="FIL38" s="97" t="s">
        <v>1136</v>
      </c>
      <c r="FIM38" s="97" t="s">
        <v>1136</v>
      </c>
      <c r="FIN38" s="97" t="s">
        <v>1136</v>
      </c>
      <c r="FIO38" s="97" t="s">
        <v>1136</v>
      </c>
      <c r="FIP38" s="97" t="s">
        <v>1136</v>
      </c>
      <c r="FIQ38" s="97" t="s">
        <v>1136</v>
      </c>
      <c r="FIR38" s="97" t="s">
        <v>1136</v>
      </c>
      <c r="FIS38" s="97" t="s">
        <v>1136</v>
      </c>
      <c r="FIT38" s="97" t="s">
        <v>1136</v>
      </c>
      <c r="FIU38" s="97" t="s">
        <v>1136</v>
      </c>
      <c r="FIV38" s="97" t="s">
        <v>1136</v>
      </c>
      <c r="FIW38" s="97" t="s">
        <v>1136</v>
      </c>
      <c r="FIX38" s="97" t="s">
        <v>1136</v>
      </c>
      <c r="FIY38" s="97" t="s">
        <v>1136</v>
      </c>
      <c r="FIZ38" s="97" t="s">
        <v>1136</v>
      </c>
      <c r="FJA38" s="97" t="s">
        <v>1136</v>
      </c>
      <c r="FJB38" s="97" t="s">
        <v>1136</v>
      </c>
      <c r="FJC38" s="97" t="s">
        <v>1136</v>
      </c>
      <c r="FJD38" s="97" t="s">
        <v>1136</v>
      </c>
      <c r="FJE38" s="97" t="s">
        <v>1136</v>
      </c>
      <c r="FJF38" s="97" t="s">
        <v>1136</v>
      </c>
      <c r="FJG38" s="97" t="s">
        <v>1136</v>
      </c>
      <c r="FJH38" s="97" t="s">
        <v>1136</v>
      </c>
      <c r="FJI38" s="97" t="s">
        <v>1136</v>
      </c>
      <c r="FJJ38" s="97" t="s">
        <v>1136</v>
      </c>
      <c r="FJK38" s="97" t="s">
        <v>1136</v>
      </c>
      <c r="FJL38" s="97" t="s">
        <v>1136</v>
      </c>
      <c r="FJM38" s="97" t="s">
        <v>1136</v>
      </c>
      <c r="FJN38" s="97" t="s">
        <v>1136</v>
      </c>
      <c r="FJO38" s="97" t="s">
        <v>1136</v>
      </c>
      <c r="FJP38" s="97" t="s">
        <v>1136</v>
      </c>
      <c r="FJQ38" s="97" t="s">
        <v>1136</v>
      </c>
      <c r="FJR38" s="97" t="s">
        <v>1136</v>
      </c>
      <c r="FJS38" s="97" t="s">
        <v>1136</v>
      </c>
      <c r="FJT38" s="97" t="s">
        <v>1136</v>
      </c>
      <c r="FJU38" s="97" t="s">
        <v>1136</v>
      </c>
      <c r="FJV38" s="97" t="s">
        <v>1136</v>
      </c>
      <c r="FJW38" s="97" t="s">
        <v>1136</v>
      </c>
      <c r="FJX38" s="97" t="s">
        <v>1136</v>
      </c>
      <c r="FJY38" s="97" t="s">
        <v>1136</v>
      </c>
      <c r="FJZ38" s="97" t="s">
        <v>1136</v>
      </c>
      <c r="FKA38" s="97" t="s">
        <v>1136</v>
      </c>
      <c r="FKB38" s="97" t="s">
        <v>1136</v>
      </c>
      <c r="FKC38" s="97" t="s">
        <v>1136</v>
      </c>
      <c r="FKD38" s="97" t="s">
        <v>1136</v>
      </c>
      <c r="FKE38" s="97" t="s">
        <v>1136</v>
      </c>
      <c r="FKF38" s="97" t="s">
        <v>1136</v>
      </c>
      <c r="FKG38" s="97" t="s">
        <v>1136</v>
      </c>
      <c r="FKH38" s="97" t="s">
        <v>1136</v>
      </c>
      <c r="FKI38" s="97" t="s">
        <v>1136</v>
      </c>
      <c r="FKJ38" s="97" t="s">
        <v>1136</v>
      </c>
      <c r="FKK38" s="97" t="s">
        <v>1136</v>
      </c>
      <c r="FKL38" s="97" t="s">
        <v>1136</v>
      </c>
      <c r="FKM38" s="97" t="s">
        <v>1136</v>
      </c>
      <c r="FKN38" s="97" t="s">
        <v>1136</v>
      </c>
      <c r="FKO38" s="97" t="s">
        <v>1136</v>
      </c>
      <c r="FKP38" s="97" t="s">
        <v>1136</v>
      </c>
      <c r="FKQ38" s="97" t="s">
        <v>1136</v>
      </c>
      <c r="FKR38" s="97" t="s">
        <v>1136</v>
      </c>
      <c r="FKS38" s="97" t="s">
        <v>1136</v>
      </c>
      <c r="FKT38" s="97" t="s">
        <v>1136</v>
      </c>
      <c r="FKU38" s="97" t="s">
        <v>1136</v>
      </c>
      <c r="FKV38" s="97" t="s">
        <v>1136</v>
      </c>
      <c r="FKW38" s="97" t="s">
        <v>1136</v>
      </c>
      <c r="FKX38" s="97" t="s">
        <v>1136</v>
      </c>
      <c r="FKY38" s="97" t="s">
        <v>1136</v>
      </c>
      <c r="FKZ38" s="97" t="s">
        <v>1136</v>
      </c>
      <c r="FLA38" s="97" t="s">
        <v>1136</v>
      </c>
      <c r="FLB38" s="97" t="s">
        <v>1136</v>
      </c>
      <c r="FLC38" s="97" t="s">
        <v>1136</v>
      </c>
      <c r="FLD38" s="97" t="s">
        <v>1136</v>
      </c>
      <c r="FLE38" s="97" t="s">
        <v>1136</v>
      </c>
      <c r="FLF38" s="97" t="s">
        <v>1136</v>
      </c>
      <c r="FLG38" s="97" t="s">
        <v>1136</v>
      </c>
      <c r="FLH38" s="97" t="s">
        <v>1136</v>
      </c>
      <c r="FLI38" s="97" t="s">
        <v>1136</v>
      </c>
      <c r="FLJ38" s="97" t="s">
        <v>1136</v>
      </c>
      <c r="FLK38" s="97" t="s">
        <v>1136</v>
      </c>
      <c r="FLL38" s="97" t="s">
        <v>1136</v>
      </c>
      <c r="FLM38" s="97" t="s">
        <v>1136</v>
      </c>
      <c r="FLN38" s="97" t="s">
        <v>1136</v>
      </c>
      <c r="FLO38" s="97" t="s">
        <v>1136</v>
      </c>
      <c r="FLP38" s="97" t="s">
        <v>1136</v>
      </c>
      <c r="FLQ38" s="97" t="s">
        <v>1136</v>
      </c>
      <c r="FLR38" s="97" t="s">
        <v>1136</v>
      </c>
      <c r="FLS38" s="97" t="s">
        <v>1136</v>
      </c>
      <c r="FLT38" s="97" t="s">
        <v>1136</v>
      </c>
      <c r="FLU38" s="97" t="s">
        <v>1136</v>
      </c>
      <c r="FLV38" s="97" t="s">
        <v>1136</v>
      </c>
      <c r="FLW38" s="97" t="s">
        <v>1136</v>
      </c>
      <c r="FLX38" s="97" t="s">
        <v>1136</v>
      </c>
      <c r="FLY38" s="97" t="s">
        <v>1136</v>
      </c>
      <c r="FLZ38" s="97" t="s">
        <v>1136</v>
      </c>
      <c r="FMA38" s="97" t="s">
        <v>1136</v>
      </c>
      <c r="FMB38" s="97" t="s">
        <v>1136</v>
      </c>
      <c r="FMC38" s="97" t="s">
        <v>1136</v>
      </c>
      <c r="FMD38" s="97" t="s">
        <v>1136</v>
      </c>
      <c r="FME38" s="97" t="s">
        <v>1136</v>
      </c>
      <c r="FMF38" s="97" t="s">
        <v>1136</v>
      </c>
      <c r="FMG38" s="97" t="s">
        <v>1136</v>
      </c>
      <c r="FMH38" s="97" t="s">
        <v>1136</v>
      </c>
      <c r="FMI38" s="97" t="s">
        <v>1136</v>
      </c>
      <c r="FMJ38" s="97" t="s">
        <v>1136</v>
      </c>
      <c r="FMK38" s="97" t="s">
        <v>1136</v>
      </c>
      <c r="FML38" s="97" t="s">
        <v>1136</v>
      </c>
      <c r="FMM38" s="97" t="s">
        <v>1136</v>
      </c>
      <c r="FMN38" s="97" t="s">
        <v>1136</v>
      </c>
      <c r="FMO38" s="97" t="s">
        <v>1136</v>
      </c>
      <c r="FMP38" s="97" t="s">
        <v>1136</v>
      </c>
      <c r="FMQ38" s="97" t="s">
        <v>1136</v>
      </c>
      <c r="FMR38" s="97" t="s">
        <v>1136</v>
      </c>
      <c r="FMS38" s="97" t="s">
        <v>1136</v>
      </c>
      <c r="FMT38" s="97" t="s">
        <v>1136</v>
      </c>
      <c r="FMU38" s="97" t="s">
        <v>1136</v>
      </c>
      <c r="FMV38" s="97" t="s">
        <v>1136</v>
      </c>
      <c r="FMW38" s="97" t="s">
        <v>1136</v>
      </c>
      <c r="FMX38" s="97" t="s">
        <v>1136</v>
      </c>
      <c r="FMY38" s="97" t="s">
        <v>1136</v>
      </c>
      <c r="FMZ38" s="97" t="s">
        <v>1136</v>
      </c>
      <c r="FNA38" s="97" t="s">
        <v>1136</v>
      </c>
      <c r="FNB38" s="97" t="s">
        <v>1136</v>
      </c>
      <c r="FNC38" s="97" t="s">
        <v>1136</v>
      </c>
      <c r="FND38" s="97" t="s">
        <v>1136</v>
      </c>
      <c r="FNE38" s="97" t="s">
        <v>1136</v>
      </c>
      <c r="FNF38" s="97" t="s">
        <v>1136</v>
      </c>
      <c r="FNG38" s="97" t="s">
        <v>1136</v>
      </c>
      <c r="FNH38" s="97" t="s">
        <v>1136</v>
      </c>
      <c r="FNI38" s="97" t="s">
        <v>1136</v>
      </c>
      <c r="FNJ38" s="97" t="s">
        <v>1136</v>
      </c>
      <c r="FNK38" s="97" t="s">
        <v>1136</v>
      </c>
      <c r="FNL38" s="97" t="s">
        <v>1136</v>
      </c>
      <c r="FNM38" s="97" t="s">
        <v>1136</v>
      </c>
      <c r="FNN38" s="97" t="s">
        <v>1136</v>
      </c>
      <c r="FNO38" s="97" t="s">
        <v>1136</v>
      </c>
      <c r="FNP38" s="97" t="s">
        <v>1136</v>
      </c>
      <c r="FNQ38" s="97" t="s">
        <v>1136</v>
      </c>
      <c r="FNR38" s="97" t="s">
        <v>1136</v>
      </c>
      <c r="FNS38" s="97" t="s">
        <v>1136</v>
      </c>
      <c r="FNT38" s="97" t="s">
        <v>1136</v>
      </c>
      <c r="FNU38" s="97" t="s">
        <v>1136</v>
      </c>
      <c r="FNV38" s="97" t="s">
        <v>1136</v>
      </c>
      <c r="FNW38" s="97" t="s">
        <v>1136</v>
      </c>
      <c r="FNX38" s="97" t="s">
        <v>1136</v>
      </c>
      <c r="FNY38" s="97" t="s">
        <v>1136</v>
      </c>
      <c r="FNZ38" s="97" t="s">
        <v>1136</v>
      </c>
      <c r="FOA38" s="97" t="s">
        <v>1136</v>
      </c>
      <c r="FOB38" s="97" t="s">
        <v>1136</v>
      </c>
      <c r="FOC38" s="97" t="s">
        <v>1136</v>
      </c>
      <c r="FOD38" s="97" t="s">
        <v>1136</v>
      </c>
      <c r="FOE38" s="97" t="s">
        <v>1136</v>
      </c>
      <c r="FOF38" s="97" t="s">
        <v>1136</v>
      </c>
      <c r="FOG38" s="97" t="s">
        <v>1136</v>
      </c>
      <c r="FOH38" s="97" t="s">
        <v>1136</v>
      </c>
      <c r="FOI38" s="97" t="s">
        <v>1136</v>
      </c>
      <c r="FOJ38" s="97" t="s">
        <v>1136</v>
      </c>
      <c r="FOK38" s="97" t="s">
        <v>1136</v>
      </c>
      <c r="FOL38" s="97" t="s">
        <v>1136</v>
      </c>
      <c r="FOM38" s="97" t="s">
        <v>1136</v>
      </c>
      <c r="FON38" s="97" t="s">
        <v>1136</v>
      </c>
      <c r="FOO38" s="97" t="s">
        <v>1136</v>
      </c>
      <c r="FOP38" s="97" t="s">
        <v>1136</v>
      </c>
      <c r="FOQ38" s="97" t="s">
        <v>1136</v>
      </c>
      <c r="FOR38" s="97" t="s">
        <v>1136</v>
      </c>
      <c r="FOS38" s="97" t="s">
        <v>1136</v>
      </c>
      <c r="FOT38" s="97" t="s">
        <v>1136</v>
      </c>
      <c r="FOU38" s="97" t="s">
        <v>1136</v>
      </c>
      <c r="FOV38" s="97" t="s">
        <v>1136</v>
      </c>
      <c r="FOW38" s="97" t="s">
        <v>1136</v>
      </c>
      <c r="FOX38" s="97" t="s">
        <v>1136</v>
      </c>
      <c r="FOY38" s="97" t="s">
        <v>1136</v>
      </c>
      <c r="FOZ38" s="97" t="s">
        <v>1136</v>
      </c>
      <c r="FPA38" s="97" t="s">
        <v>1136</v>
      </c>
      <c r="FPB38" s="97" t="s">
        <v>1136</v>
      </c>
      <c r="FPC38" s="97" t="s">
        <v>1136</v>
      </c>
      <c r="FPD38" s="97" t="s">
        <v>1136</v>
      </c>
      <c r="FPE38" s="97" t="s">
        <v>1136</v>
      </c>
      <c r="FPF38" s="97" t="s">
        <v>1136</v>
      </c>
      <c r="FPG38" s="97" t="s">
        <v>1136</v>
      </c>
      <c r="FPH38" s="97" t="s">
        <v>1136</v>
      </c>
      <c r="FPI38" s="97" t="s">
        <v>1136</v>
      </c>
      <c r="FPJ38" s="97" t="s">
        <v>1136</v>
      </c>
      <c r="FPK38" s="97" t="s">
        <v>1136</v>
      </c>
      <c r="FPL38" s="97" t="s">
        <v>1136</v>
      </c>
      <c r="FPM38" s="97" t="s">
        <v>1136</v>
      </c>
      <c r="FPN38" s="97" t="s">
        <v>1136</v>
      </c>
      <c r="FPO38" s="97" t="s">
        <v>1136</v>
      </c>
      <c r="FPP38" s="97" t="s">
        <v>1136</v>
      </c>
      <c r="FPQ38" s="97" t="s">
        <v>1136</v>
      </c>
      <c r="FPR38" s="97" t="s">
        <v>1136</v>
      </c>
      <c r="FPS38" s="97" t="s">
        <v>1136</v>
      </c>
      <c r="FPT38" s="97" t="s">
        <v>1136</v>
      </c>
      <c r="FPU38" s="97" t="s">
        <v>1136</v>
      </c>
      <c r="FPV38" s="97" t="s">
        <v>1136</v>
      </c>
      <c r="FPW38" s="97" t="s">
        <v>1136</v>
      </c>
      <c r="FPX38" s="97" t="s">
        <v>1136</v>
      </c>
      <c r="FPY38" s="97" t="s">
        <v>1136</v>
      </c>
      <c r="FPZ38" s="97" t="s">
        <v>1136</v>
      </c>
      <c r="FQA38" s="97" t="s">
        <v>1136</v>
      </c>
      <c r="FQB38" s="97" t="s">
        <v>1136</v>
      </c>
      <c r="FQC38" s="97" t="s">
        <v>1136</v>
      </c>
      <c r="FQD38" s="97" t="s">
        <v>1136</v>
      </c>
      <c r="FQE38" s="97" t="s">
        <v>1136</v>
      </c>
      <c r="FQF38" s="97" t="s">
        <v>1136</v>
      </c>
      <c r="FQG38" s="97" t="s">
        <v>1136</v>
      </c>
      <c r="FQH38" s="97" t="s">
        <v>1136</v>
      </c>
      <c r="FQI38" s="97" t="s">
        <v>1136</v>
      </c>
      <c r="FQJ38" s="97" t="s">
        <v>1136</v>
      </c>
      <c r="FQK38" s="97" t="s">
        <v>1136</v>
      </c>
      <c r="FQL38" s="97" t="s">
        <v>1136</v>
      </c>
      <c r="FQM38" s="97" t="s">
        <v>1136</v>
      </c>
      <c r="FQN38" s="97" t="s">
        <v>1136</v>
      </c>
      <c r="FQO38" s="97" t="s">
        <v>1136</v>
      </c>
      <c r="FQP38" s="97" t="s">
        <v>1136</v>
      </c>
      <c r="FQQ38" s="97" t="s">
        <v>1136</v>
      </c>
      <c r="FQR38" s="97" t="s">
        <v>1136</v>
      </c>
      <c r="FQS38" s="97" t="s">
        <v>1136</v>
      </c>
      <c r="FQT38" s="97" t="s">
        <v>1136</v>
      </c>
      <c r="FQU38" s="97" t="s">
        <v>1136</v>
      </c>
      <c r="FQV38" s="97" t="s">
        <v>1136</v>
      </c>
      <c r="FQW38" s="97" t="s">
        <v>1136</v>
      </c>
      <c r="FQX38" s="97" t="s">
        <v>1136</v>
      </c>
      <c r="FQY38" s="97" t="s">
        <v>1136</v>
      </c>
      <c r="FQZ38" s="97" t="s">
        <v>1136</v>
      </c>
      <c r="FRA38" s="97" t="s">
        <v>1136</v>
      </c>
      <c r="FRB38" s="97" t="s">
        <v>1136</v>
      </c>
      <c r="FRC38" s="97" t="s">
        <v>1136</v>
      </c>
      <c r="FRD38" s="97" t="s">
        <v>1136</v>
      </c>
      <c r="FRE38" s="97" t="s">
        <v>1136</v>
      </c>
      <c r="FRF38" s="97" t="s">
        <v>1136</v>
      </c>
      <c r="FRG38" s="97" t="s">
        <v>1136</v>
      </c>
      <c r="FRH38" s="97" t="s">
        <v>1136</v>
      </c>
      <c r="FRI38" s="97" t="s">
        <v>1136</v>
      </c>
      <c r="FRJ38" s="97" t="s">
        <v>1136</v>
      </c>
      <c r="FRK38" s="97" t="s">
        <v>1136</v>
      </c>
      <c r="FRL38" s="97" t="s">
        <v>1136</v>
      </c>
      <c r="FRM38" s="97" t="s">
        <v>1136</v>
      </c>
      <c r="FRN38" s="97" t="s">
        <v>1136</v>
      </c>
      <c r="FRO38" s="97" t="s">
        <v>1136</v>
      </c>
      <c r="FRP38" s="97" t="s">
        <v>1136</v>
      </c>
      <c r="FRQ38" s="97" t="s">
        <v>1136</v>
      </c>
      <c r="FRR38" s="97" t="s">
        <v>1136</v>
      </c>
      <c r="FRS38" s="97" t="s">
        <v>1136</v>
      </c>
      <c r="FRT38" s="97" t="s">
        <v>1136</v>
      </c>
      <c r="FRU38" s="97" t="s">
        <v>1136</v>
      </c>
      <c r="FRV38" s="97" t="s">
        <v>1136</v>
      </c>
      <c r="FRW38" s="97" t="s">
        <v>1136</v>
      </c>
      <c r="FRX38" s="97" t="s">
        <v>1136</v>
      </c>
      <c r="FRY38" s="97" t="s">
        <v>1136</v>
      </c>
      <c r="FRZ38" s="97" t="s">
        <v>1136</v>
      </c>
      <c r="FSA38" s="97" t="s">
        <v>1136</v>
      </c>
      <c r="FSB38" s="97" t="s">
        <v>1136</v>
      </c>
      <c r="FSC38" s="97" t="s">
        <v>1136</v>
      </c>
      <c r="FSD38" s="97" t="s">
        <v>1136</v>
      </c>
      <c r="FSE38" s="97" t="s">
        <v>1136</v>
      </c>
      <c r="FSF38" s="97" t="s">
        <v>1136</v>
      </c>
      <c r="FSG38" s="97" t="s">
        <v>1136</v>
      </c>
      <c r="FSH38" s="97" t="s">
        <v>1136</v>
      </c>
      <c r="FSI38" s="97" t="s">
        <v>1136</v>
      </c>
      <c r="FSJ38" s="97" t="s">
        <v>1136</v>
      </c>
      <c r="FSK38" s="97" t="s">
        <v>1136</v>
      </c>
      <c r="FSL38" s="97" t="s">
        <v>1136</v>
      </c>
      <c r="FSM38" s="97" t="s">
        <v>1136</v>
      </c>
      <c r="FSN38" s="97" t="s">
        <v>1136</v>
      </c>
      <c r="FSO38" s="97" t="s">
        <v>1136</v>
      </c>
      <c r="FSP38" s="97" t="s">
        <v>1136</v>
      </c>
      <c r="FSQ38" s="97" t="s">
        <v>1136</v>
      </c>
      <c r="FSR38" s="97" t="s">
        <v>1136</v>
      </c>
      <c r="FSS38" s="97" t="s">
        <v>1136</v>
      </c>
      <c r="FST38" s="97" t="s">
        <v>1136</v>
      </c>
      <c r="FSU38" s="97" t="s">
        <v>1136</v>
      </c>
      <c r="FSV38" s="97" t="s">
        <v>1136</v>
      </c>
      <c r="FSW38" s="97" t="s">
        <v>1136</v>
      </c>
      <c r="FSX38" s="97" t="s">
        <v>1136</v>
      </c>
      <c r="FSY38" s="97" t="s">
        <v>1136</v>
      </c>
      <c r="FSZ38" s="97" t="s">
        <v>1136</v>
      </c>
      <c r="FTA38" s="97" t="s">
        <v>1136</v>
      </c>
      <c r="FTB38" s="97" t="s">
        <v>1136</v>
      </c>
      <c r="FTC38" s="97" t="s">
        <v>1136</v>
      </c>
      <c r="FTD38" s="97" t="s">
        <v>1136</v>
      </c>
      <c r="FTE38" s="97" t="s">
        <v>1136</v>
      </c>
      <c r="FTF38" s="97" t="s">
        <v>1136</v>
      </c>
      <c r="FTG38" s="97" t="s">
        <v>1136</v>
      </c>
      <c r="FTH38" s="97" t="s">
        <v>1136</v>
      </c>
      <c r="FTI38" s="97" t="s">
        <v>1136</v>
      </c>
      <c r="FTJ38" s="97" t="s">
        <v>1136</v>
      </c>
      <c r="FTK38" s="97" t="s">
        <v>1136</v>
      </c>
      <c r="FTL38" s="97" t="s">
        <v>1136</v>
      </c>
      <c r="FTM38" s="97" t="s">
        <v>1136</v>
      </c>
      <c r="FTN38" s="97" t="s">
        <v>1136</v>
      </c>
      <c r="FTO38" s="97" t="s">
        <v>1136</v>
      </c>
      <c r="FTP38" s="97" t="s">
        <v>1136</v>
      </c>
      <c r="FTQ38" s="97" t="s">
        <v>1136</v>
      </c>
      <c r="FTR38" s="97" t="s">
        <v>1136</v>
      </c>
      <c r="FTS38" s="97" t="s">
        <v>1136</v>
      </c>
      <c r="FTT38" s="97" t="s">
        <v>1136</v>
      </c>
      <c r="FTU38" s="97" t="s">
        <v>1136</v>
      </c>
      <c r="FTV38" s="97" t="s">
        <v>1136</v>
      </c>
      <c r="FTW38" s="97" t="s">
        <v>1136</v>
      </c>
      <c r="FTX38" s="97" t="s">
        <v>1136</v>
      </c>
      <c r="FTY38" s="97" t="s">
        <v>1136</v>
      </c>
      <c r="FTZ38" s="97" t="s">
        <v>1136</v>
      </c>
      <c r="FUA38" s="97" t="s">
        <v>1136</v>
      </c>
      <c r="FUB38" s="97" t="s">
        <v>1136</v>
      </c>
      <c r="FUC38" s="97" t="s">
        <v>1136</v>
      </c>
      <c r="FUD38" s="97" t="s">
        <v>1136</v>
      </c>
      <c r="FUE38" s="97" t="s">
        <v>1136</v>
      </c>
      <c r="FUF38" s="97" t="s">
        <v>1136</v>
      </c>
      <c r="FUG38" s="97" t="s">
        <v>1136</v>
      </c>
      <c r="FUH38" s="97" t="s">
        <v>1136</v>
      </c>
      <c r="FUI38" s="97" t="s">
        <v>1136</v>
      </c>
      <c r="FUJ38" s="97" t="s">
        <v>1136</v>
      </c>
      <c r="FUK38" s="97" t="s">
        <v>1136</v>
      </c>
      <c r="FUL38" s="97" t="s">
        <v>1136</v>
      </c>
      <c r="FUM38" s="97" t="s">
        <v>1136</v>
      </c>
      <c r="FUN38" s="97" t="s">
        <v>1136</v>
      </c>
      <c r="FUO38" s="97" t="s">
        <v>1136</v>
      </c>
      <c r="FUP38" s="97" t="s">
        <v>1136</v>
      </c>
      <c r="FUQ38" s="97" t="s">
        <v>1136</v>
      </c>
      <c r="FUR38" s="97" t="s">
        <v>1136</v>
      </c>
      <c r="FUS38" s="97" t="s">
        <v>1136</v>
      </c>
      <c r="FUT38" s="97" t="s">
        <v>1136</v>
      </c>
      <c r="FUU38" s="97" t="s">
        <v>1136</v>
      </c>
      <c r="FUV38" s="97" t="s">
        <v>1136</v>
      </c>
      <c r="FUW38" s="97" t="s">
        <v>1136</v>
      </c>
      <c r="FUX38" s="97" t="s">
        <v>1136</v>
      </c>
      <c r="FUY38" s="97" t="s">
        <v>1136</v>
      </c>
      <c r="FUZ38" s="97" t="s">
        <v>1136</v>
      </c>
      <c r="FVA38" s="97" t="s">
        <v>1136</v>
      </c>
      <c r="FVB38" s="97" t="s">
        <v>1136</v>
      </c>
      <c r="FVC38" s="97" t="s">
        <v>1136</v>
      </c>
      <c r="FVD38" s="97" t="s">
        <v>1136</v>
      </c>
      <c r="FVE38" s="97" t="s">
        <v>1136</v>
      </c>
      <c r="FVF38" s="97" t="s">
        <v>1136</v>
      </c>
      <c r="FVG38" s="97" t="s">
        <v>1136</v>
      </c>
      <c r="FVH38" s="97" t="s">
        <v>1136</v>
      </c>
      <c r="FVI38" s="97" t="s">
        <v>1136</v>
      </c>
      <c r="FVJ38" s="97" t="s">
        <v>1136</v>
      </c>
      <c r="FVK38" s="97" t="s">
        <v>1136</v>
      </c>
      <c r="FVL38" s="97" t="s">
        <v>1136</v>
      </c>
      <c r="FVM38" s="97" t="s">
        <v>1136</v>
      </c>
      <c r="FVN38" s="97" t="s">
        <v>1136</v>
      </c>
      <c r="FVO38" s="97" t="s">
        <v>1136</v>
      </c>
      <c r="FVP38" s="97" t="s">
        <v>1136</v>
      </c>
      <c r="FVQ38" s="97" t="s">
        <v>1136</v>
      </c>
      <c r="FVR38" s="97" t="s">
        <v>1136</v>
      </c>
      <c r="FVS38" s="97" t="s">
        <v>1136</v>
      </c>
      <c r="FVT38" s="97" t="s">
        <v>1136</v>
      </c>
      <c r="FVU38" s="97" t="s">
        <v>1136</v>
      </c>
      <c r="FVV38" s="97" t="s">
        <v>1136</v>
      </c>
      <c r="FVW38" s="97" t="s">
        <v>1136</v>
      </c>
      <c r="FVX38" s="97" t="s">
        <v>1136</v>
      </c>
      <c r="FVY38" s="97" t="s">
        <v>1136</v>
      </c>
      <c r="FVZ38" s="97" t="s">
        <v>1136</v>
      </c>
      <c r="FWA38" s="97" t="s">
        <v>1136</v>
      </c>
      <c r="FWB38" s="97" t="s">
        <v>1136</v>
      </c>
      <c r="FWC38" s="97" t="s">
        <v>1136</v>
      </c>
      <c r="FWD38" s="97" t="s">
        <v>1136</v>
      </c>
      <c r="FWE38" s="97" t="s">
        <v>1136</v>
      </c>
      <c r="FWF38" s="97" t="s">
        <v>1136</v>
      </c>
      <c r="FWG38" s="97" t="s">
        <v>1136</v>
      </c>
      <c r="FWH38" s="97" t="s">
        <v>1136</v>
      </c>
      <c r="FWI38" s="97" t="s">
        <v>1136</v>
      </c>
      <c r="FWJ38" s="97" t="s">
        <v>1136</v>
      </c>
      <c r="FWK38" s="97" t="s">
        <v>1136</v>
      </c>
      <c r="FWL38" s="97" t="s">
        <v>1136</v>
      </c>
      <c r="FWM38" s="97" t="s">
        <v>1136</v>
      </c>
      <c r="FWN38" s="97" t="s">
        <v>1136</v>
      </c>
      <c r="FWO38" s="97" t="s">
        <v>1136</v>
      </c>
      <c r="FWP38" s="97" t="s">
        <v>1136</v>
      </c>
      <c r="FWQ38" s="97" t="s">
        <v>1136</v>
      </c>
      <c r="FWR38" s="97" t="s">
        <v>1136</v>
      </c>
      <c r="FWS38" s="97" t="s">
        <v>1136</v>
      </c>
      <c r="FWT38" s="97" t="s">
        <v>1136</v>
      </c>
      <c r="FWU38" s="97" t="s">
        <v>1136</v>
      </c>
      <c r="FWV38" s="97" t="s">
        <v>1136</v>
      </c>
      <c r="FWW38" s="97" t="s">
        <v>1136</v>
      </c>
      <c r="FWX38" s="97" t="s">
        <v>1136</v>
      </c>
      <c r="FWY38" s="97" t="s">
        <v>1136</v>
      </c>
      <c r="FWZ38" s="97" t="s">
        <v>1136</v>
      </c>
      <c r="FXA38" s="97" t="s">
        <v>1136</v>
      </c>
      <c r="FXB38" s="97" t="s">
        <v>1136</v>
      </c>
      <c r="FXC38" s="97" t="s">
        <v>1136</v>
      </c>
      <c r="FXD38" s="97" t="s">
        <v>1136</v>
      </c>
      <c r="FXE38" s="97" t="s">
        <v>1136</v>
      </c>
      <c r="FXF38" s="97" t="s">
        <v>1136</v>
      </c>
      <c r="FXG38" s="97" t="s">
        <v>1136</v>
      </c>
      <c r="FXH38" s="97" t="s">
        <v>1136</v>
      </c>
      <c r="FXI38" s="97" t="s">
        <v>1136</v>
      </c>
      <c r="FXJ38" s="97" t="s">
        <v>1136</v>
      </c>
      <c r="FXK38" s="97" t="s">
        <v>1136</v>
      </c>
      <c r="FXL38" s="97" t="s">
        <v>1136</v>
      </c>
      <c r="FXM38" s="97" t="s">
        <v>1136</v>
      </c>
      <c r="FXN38" s="97" t="s">
        <v>1136</v>
      </c>
      <c r="FXO38" s="97" t="s">
        <v>1136</v>
      </c>
      <c r="FXP38" s="97" t="s">
        <v>1136</v>
      </c>
      <c r="FXQ38" s="97" t="s">
        <v>1136</v>
      </c>
      <c r="FXR38" s="97" t="s">
        <v>1136</v>
      </c>
      <c r="FXS38" s="97" t="s">
        <v>1136</v>
      </c>
      <c r="FXT38" s="97" t="s">
        <v>1136</v>
      </c>
      <c r="FXU38" s="97" t="s">
        <v>1136</v>
      </c>
      <c r="FXV38" s="97" t="s">
        <v>1136</v>
      </c>
      <c r="FXW38" s="97" t="s">
        <v>1136</v>
      </c>
      <c r="FXX38" s="97" t="s">
        <v>1136</v>
      </c>
      <c r="FXY38" s="97" t="s">
        <v>1136</v>
      </c>
      <c r="FXZ38" s="97" t="s">
        <v>1136</v>
      </c>
      <c r="FYA38" s="97" t="s">
        <v>1136</v>
      </c>
      <c r="FYB38" s="97" t="s">
        <v>1136</v>
      </c>
      <c r="FYC38" s="97" t="s">
        <v>1136</v>
      </c>
      <c r="FYD38" s="97" t="s">
        <v>1136</v>
      </c>
      <c r="FYE38" s="97" t="s">
        <v>1136</v>
      </c>
      <c r="FYF38" s="97" t="s">
        <v>1136</v>
      </c>
      <c r="FYG38" s="97" t="s">
        <v>1136</v>
      </c>
      <c r="FYH38" s="97" t="s">
        <v>1136</v>
      </c>
      <c r="FYI38" s="97" t="s">
        <v>1136</v>
      </c>
      <c r="FYJ38" s="97" t="s">
        <v>1136</v>
      </c>
      <c r="FYK38" s="97" t="s">
        <v>1136</v>
      </c>
      <c r="FYL38" s="97" t="s">
        <v>1136</v>
      </c>
      <c r="FYM38" s="97" t="s">
        <v>1136</v>
      </c>
      <c r="FYN38" s="97" t="s">
        <v>1136</v>
      </c>
      <c r="FYO38" s="97" t="s">
        <v>1136</v>
      </c>
      <c r="FYP38" s="97" t="s">
        <v>1136</v>
      </c>
      <c r="FYQ38" s="97" t="s">
        <v>1136</v>
      </c>
      <c r="FYR38" s="97" t="s">
        <v>1136</v>
      </c>
      <c r="FYS38" s="97" t="s">
        <v>1136</v>
      </c>
      <c r="FYT38" s="97" t="s">
        <v>1136</v>
      </c>
      <c r="FYU38" s="97" t="s">
        <v>1136</v>
      </c>
      <c r="FYV38" s="97" t="s">
        <v>1136</v>
      </c>
      <c r="FYW38" s="97" t="s">
        <v>1136</v>
      </c>
      <c r="FYX38" s="97" t="s">
        <v>1136</v>
      </c>
      <c r="FYY38" s="97" t="s">
        <v>1136</v>
      </c>
      <c r="FYZ38" s="97" t="s">
        <v>1136</v>
      </c>
      <c r="FZA38" s="97" t="s">
        <v>1136</v>
      </c>
      <c r="FZB38" s="97" t="s">
        <v>1136</v>
      </c>
      <c r="FZC38" s="97" t="s">
        <v>1136</v>
      </c>
      <c r="FZD38" s="97" t="s">
        <v>1136</v>
      </c>
      <c r="FZE38" s="97" t="s">
        <v>1136</v>
      </c>
      <c r="FZF38" s="97" t="s">
        <v>1136</v>
      </c>
      <c r="FZG38" s="97" t="s">
        <v>1136</v>
      </c>
      <c r="FZH38" s="97" t="s">
        <v>1136</v>
      </c>
      <c r="FZI38" s="97" t="s">
        <v>1136</v>
      </c>
      <c r="FZJ38" s="97" t="s">
        <v>1136</v>
      </c>
      <c r="FZK38" s="97" t="s">
        <v>1136</v>
      </c>
      <c r="FZL38" s="97" t="s">
        <v>1136</v>
      </c>
      <c r="FZM38" s="97" t="s">
        <v>1136</v>
      </c>
      <c r="FZN38" s="97" t="s">
        <v>1136</v>
      </c>
      <c r="FZO38" s="97" t="s">
        <v>1136</v>
      </c>
      <c r="FZP38" s="97" t="s">
        <v>1136</v>
      </c>
      <c r="FZQ38" s="97" t="s">
        <v>1136</v>
      </c>
      <c r="FZR38" s="97" t="s">
        <v>1136</v>
      </c>
      <c r="FZS38" s="97" t="s">
        <v>1136</v>
      </c>
      <c r="FZT38" s="97" t="s">
        <v>1136</v>
      </c>
      <c r="FZU38" s="97" t="s">
        <v>1136</v>
      </c>
      <c r="FZV38" s="97" t="s">
        <v>1136</v>
      </c>
      <c r="FZW38" s="97" t="s">
        <v>1136</v>
      </c>
      <c r="FZX38" s="97" t="s">
        <v>1136</v>
      </c>
      <c r="FZY38" s="97" t="s">
        <v>1136</v>
      </c>
      <c r="FZZ38" s="97" t="s">
        <v>1136</v>
      </c>
      <c r="GAA38" s="97" t="s">
        <v>1136</v>
      </c>
      <c r="GAB38" s="97" t="s">
        <v>1136</v>
      </c>
      <c r="GAC38" s="97" t="s">
        <v>1136</v>
      </c>
      <c r="GAD38" s="97" t="s">
        <v>1136</v>
      </c>
      <c r="GAE38" s="97" t="s">
        <v>1136</v>
      </c>
      <c r="GAF38" s="97" t="s">
        <v>1136</v>
      </c>
      <c r="GAG38" s="97" t="s">
        <v>1136</v>
      </c>
      <c r="GAH38" s="97" t="s">
        <v>1136</v>
      </c>
      <c r="GAI38" s="97" t="s">
        <v>1136</v>
      </c>
      <c r="GAJ38" s="97" t="s">
        <v>1136</v>
      </c>
      <c r="GAK38" s="97" t="s">
        <v>1136</v>
      </c>
      <c r="GAL38" s="97" t="s">
        <v>1136</v>
      </c>
      <c r="GAM38" s="97" t="s">
        <v>1136</v>
      </c>
      <c r="GAN38" s="97" t="s">
        <v>1136</v>
      </c>
      <c r="GAO38" s="97" t="s">
        <v>1136</v>
      </c>
      <c r="GAP38" s="97" t="s">
        <v>1136</v>
      </c>
      <c r="GAQ38" s="97" t="s">
        <v>1136</v>
      </c>
      <c r="GAR38" s="97" t="s">
        <v>1136</v>
      </c>
      <c r="GAS38" s="97" t="s">
        <v>1136</v>
      </c>
      <c r="GAT38" s="97" t="s">
        <v>1136</v>
      </c>
      <c r="GAU38" s="97" t="s">
        <v>1136</v>
      </c>
      <c r="GAV38" s="97" t="s">
        <v>1136</v>
      </c>
      <c r="GAW38" s="97" t="s">
        <v>1136</v>
      </c>
      <c r="GAX38" s="97" t="s">
        <v>1136</v>
      </c>
      <c r="GAY38" s="97" t="s">
        <v>1136</v>
      </c>
      <c r="GAZ38" s="97" t="s">
        <v>1136</v>
      </c>
      <c r="GBA38" s="97" t="s">
        <v>1136</v>
      </c>
      <c r="GBB38" s="97" t="s">
        <v>1136</v>
      </c>
      <c r="GBC38" s="97" t="s">
        <v>1136</v>
      </c>
      <c r="GBD38" s="97" t="s">
        <v>1136</v>
      </c>
      <c r="GBE38" s="97" t="s">
        <v>1136</v>
      </c>
      <c r="GBF38" s="97" t="s">
        <v>1136</v>
      </c>
      <c r="GBG38" s="97" t="s">
        <v>1136</v>
      </c>
      <c r="GBH38" s="97" t="s">
        <v>1136</v>
      </c>
      <c r="GBI38" s="97" t="s">
        <v>1136</v>
      </c>
      <c r="GBJ38" s="97" t="s">
        <v>1136</v>
      </c>
      <c r="GBK38" s="97" t="s">
        <v>1136</v>
      </c>
      <c r="GBL38" s="97" t="s">
        <v>1136</v>
      </c>
      <c r="GBM38" s="97" t="s">
        <v>1136</v>
      </c>
      <c r="GBN38" s="97" t="s">
        <v>1136</v>
      </c>
      <c r="GBO38" s="97" t="s">
        <v>1136</v>
      </c>
      <c r="GBP38" s="97" t="s">
        <v>1136</v>
      </c>
      <c r="GBQ38" s="97" t="s">
        <v>1136</v>
      </c>
      <c r="GBR38" s="97" t="s">
        <v>1136</v>
      </c>
      <c r="GBS38" s="97" t="s">
        <v>1136</v>
      </c>
      <c r="GBT38" s="97" t="s">
        <v>1136</v>
      </c>
      <c r="GBU38" s="97" t="s">
        <v>1136</v>
      </c>
      <c r="GBV38" s="97" t="s">
        <v>1136</v>
      </c>
      <c r="GBW38" s="97" t="s">
        <v>1136</v>
      </c>
      <c r="GBX38" s="97" t="s">
        <v>1136</v>
      </c>
      <c r="GBY38" s="97" t="s">
        <v>1136</v>
      </c>
      <c r="GBZ38" s="97" t="s">
        <v>1136</v>
      </c>
      <c r="GCA38" s="97" t="s">
        <v>1136</v>
      </c>
      <c r="GCB38" s="97" t="s">
        <v>1136</v>
      </c>
      <c r="GCC38" s="97" t="s">
        <v>1136</v>
      </c>
      <c r="GCD38" s="97" t="s">
        <v>1136</v>
      </c>
      <c r="GCE38" s="97" t="s">
        <v>1136</v>
      </c>
      <c r="GCF38" s="97" t="s">
        <v>1136</v>
      </c>
      <c r="GCG38" s="97" t="s">
        <v>1136</v>
      </c>
      <c r="GCH38" s="97" t="s">
        <v>1136</v>
      </c>
      <c r="GCI38" s="97" t="s">
        <v>1136</v>
      </c>
      <c r="GCJ38" s="97" t="s">
        <v>1136</v>
      </c>
      <c r="GCK38" s="97" t="s">
        <v>1136</v>
      </c>
      <c r="GCL38" s="97" t="s">
        <v>1136</v>
      </c>
      <c r="GCM38" s="97" t="s">
        <v>1136</v>
      </c>
      <c r="GCN38" s="97" t="s">
        <v>1136</v>
      </c>
      <c r="GCO38" s="97" t="s">
        <v>1136</v>
      </c>
      <c r="GCP38" s="97" t="s">
        <v>1136</v>
      </c>
      <c r="GCQ38" s="97" t="s">
        <v>1136</v>
      </c>
      <c r="GCR38" s="97" t="s">
        <v>1136</v>
      </c>
      <c r="GCS38" s="97" t="s">
        <v>1136</v>
      </c>
      <c r="GCT38" s="97" t="s">
        <v>1136</v>
      </c>
      <c r="GCU38" s="97" t="s">
        <v>1136</v>
      </c>
      <c r="GCV38" s="97" t="s">
        <v>1136</v>
      </c>
      <c r="GCW38" s="97" t="s">
        <v>1136</v>
      </c>
      <c r="GCX38" s="97" t="s">
        <v>1136</v>
      </c>
      <c r="GCY38" s="97" t="s">
        <v>1136</v>
      </c>
      <c r="GCZ38" s="97" t="s">
        <v>1136</v>
      </c>
      <c r="GDA38" s="97" t="s">
        <v>1136</v>
      </c>
      <c r="GDB38" s="97" t="s">
        <v>1136</v>
      </c>
      <c r="GDC38" s="97" t="s">
        <v>1136</v>
      </c>
      <c r="GDD38" s="97" t="s">
        <v>1136</v>
      </c>
      <c r="GDE38" s="97" t="s">
        <v>1136</v>
      </c>
      <c r="GDF38" s="97" t="s">
        <v>1136</v>
      </c>
      <c r="GDG38" s="97" t="s">
        <v>1136</v>
      </c>
      <c r="GDH38" s="97" t="s">
        <v>1136</v>
      </c>
      <c r="GDI38" s="97" t="s">
        <v>1136</v>
      </c>
      <c r="GDJ38" s="97" t="s">
        <v>1136</v>
      </c>
      <c r="GDK38" s="97" t="s">
        <v>1136</v>
      </c>
      <c r="GDL38" s="97" t="s">
        <v>1136</v>
      </c>
      <c r="GDM38" s="97" t="s">
        <v>1136</v>
      </c>
      <c r="GDN38" s="97" t="s">
        <v>1136</v>
      </c>
      <c r="GDO38" s="97" t="s">
        <v>1136</v>
      </c>
      <c r="GDP38" s="97" t="s">
        <v>1136</v>
      </c>
      <c r="GDQ38" s="97" t="s">
        <v>1136</v>
      </c>
      <c r="GDR38" s="97" t="s">
        <v>1136</v>
      </c>
      <c r="GDS38" s="97" t="s">
        <v>1136</v>
      </c>
      <c r="GDT38" s="97" t="s">
        <v>1136</v>
      </c>
      <c r="GDU38" s="97" t="s">
        <v>1136</v>
      </c>
      <c r="GDV38" s="97" t="s">
        <v>1136</v>
      </c>
      <c r="GDW38" s="97" t="s">
        <v>1136</v>
      </c>
      <c r="GDX38" s="97" t="s">
        <v>1136</v>
      </c>
      <c r="GDY38" s="97" t="s">
        <v>1136</v>
      </c>
      <c r="GDZ38" s="97" t="s">
        <v>1136</v>
      </c>
      <c r="GEA38" s="97" t="s">
        <v>1136</v>
      </c>
      <c r="GEB38" s="97" t="s">
        <v>1136</v>
      </c>
      <c r="GEC38" s="97" t="s">
        <v>1136</v>
      </c>
      <c r="GED38" s="97" t="s">
        <v>1136</v>
      </c>
      <c r="GEE38" s="97" t="s">
        <v>1136</v>
      </c>
      <c r="GEF38" s="97" t="s">
        <v>1136</v>
      </c>
      <c r="GEG38" s="97" t="s">
        <v>1136</v>
      </c>
      <c r="GEH38" s="97" t="s">
        <v>1136</v>
      </c>
      <c r="GEI38" s="97" t="s">
        <v>1136</v>
      </c>
      <c r="GEJ38" s="97" t="s">
        <v>1136</v>
      </c>
      <c r="GEK38" s="97" t="s">
        <v>1136</v>
      </c>
      <c r="GEL38" s="97" t="s">
        <v>1136</v>
      </c>
      <c r="GEM38" s="97" t="s">
        <v>1136</v>
      </c>
      <c r="GEN38" s="97" t="s">
        <v>1136</v>
      </c>
      <c r="GEO38" s="97" t="s">
        <v>1136</v>
      </c>
      <c r="GEP38" s="97" t="s">
        <v>1136</v>
      </c>
      <c r="GEQ38" s="97" t="s">
        <v>1136</v>
      </c>
      <c r="GER38" s="97" t="s">
        <v>1136</v>
      </c>
      <c r="GES38" s="97" t="s">
        <v>1136</v>
      </c>
      <c r="GET38" s="97" t="s">
        <v>1136</v>
      </c>
      <c r="GEU38" s="97" t="s">
        <v>1136</v>
      </c>
      <c r="GEV38" s="97" t="s">
        <v>1136</v>
      </c>
      <c r="GEW38" s="97" t="s">
        <v>1136</v>
      </c>
      <c r="GEX38" s="97" t="s">
        <v>1136</v>
      </c>
      <c r="GEY38" s="97" t="s">
        <v>1136</v>
      </c>
      <c r="GEZ38" s="97" t="s">
        <v>1136</v>
      </c>
      <c r="GFA38" s="97" t="s">
        <v>1136</v>
      </c>
      <c r="GFB38" s="97" t="s">
        <v>1136</v>
      </c>
      <c r="GFC38" s="97" t="s">
        <v>1136</v>
      </c>
      <c r="GFD38" s="97" t="s">
        <v>1136</v>
      </c>
      <c r="GFE38" s="97" t="s">
        <v>1136</v>
      </c>
      <c r="GFF38" s="97" t="s">
        <v>1136</v>
      </c>
      <c r="GFG38" s="97" t="s">
        <v>1136</v>
      </c>
      <c r="GFH38" s="97" t="s">
        <v>1136</v>
      </c>
      <c r="GFI38" s="97" t="s">
        <v>1136</v>
      </c>
      <c r="GFJ38" s="97" t="s">
        <v>1136</v>
      </c>
      <c r="GFK38" s="97" t="s">
        <v>1136</v>
      </c>
      <c r="GFL38" s="97" t="s">
        <v>1136</v>
      </c>
      <c r="GFM38" s="97" t="s">
        <v>1136</v>
      </c>
      <c r="GFN38" s="97" t="s">
        <v>1136</v>
      </c>
      <c r="GFO38" s="97" t="s">
        <v>1136</v>
      </c>
      <c r="GFP38" s="97" t="s">
        <v>1136</v>
      </c>
      <c r="GFQ38" s="97" t="s">
        <v>1136</v>
      </c>
      <c r="GFR38" s="97" t="s">
        <v>1136</v>
      </c>
      <c r="GFS38" s="97" t="s">
        <v>1136</v>
      </c>
      <c r="GFT38" s="97" t="s">
        <v>1136</v>
      </c>
      <c r="GFU38" s="97" t="s">
        <v>1136</v>
      </c>
      <c r="GFV38" s="97" t="s">
        <v>1136</v>
      </c>
      <c r="GFW38" s="97" t="s">
        <v>1136</v>
      </c>
      <c r="GFX38" s="97" t="s">
        <v>1136</v>
      </c>
      <c r="GFY38" s="97" t="s">
        <v>1136</v>
      </c>
      <c r="GFZ38" s="97" t="s">
        <v>1136</v>
      </c>
      <c r="GGA38" s="97" t="s">
        <v>1136</v>
      </c>
      <c r="GGB38" s="97" t="s">
        <v>1136</v>
      </c>
      <c r="GGC38" s="97" t="s">
        <v>1136</v>
      </c>
      <c r="GGD38" s="97" t="s">
        <v>1136</v>
      </c>
      <c r="GGE38" s="97" t="s">
        <v>1136</v>
      </c>
      <c r="GGF38" s="97" t="s">
        <v>1136</v>
      </c>
      <c r="GGG38" s="97" t="s">
        <v>1136</v>
      </c>
      <c r="GGH38" s="97" t="s">
        <v>1136</v>
      </c>
      <c r="GGI38" s="97" t="s">
        <v>1136</v>
      </c>
      <c r="GGJ38" s="97" t="s">
        <v>1136</v>
      </c>
      <c r="GGK38" s="97" t="s">
        <v>1136</v>
      </c>
      <c r="GGL38" s="97" t="s">
        <v>1136</v>
      </c>
      <c r="GGM38" s="97" t="s">
        <v>1136</v>
      </c>
      <c r="GGN38" s="97" t="s">
        <v>1136</v>
      </c>
      <c r="GGO38" s="97" t="s">
        <v>1136</v>
      </c>
      <c r="GGP38" s="97" t="s">
        <v>1136</v>
      </c>
      <c r="GGQ38" s="97" t="s">
        <v>1136</v>
      </c>
      <c r="GGR38" s="97" t="s">
        <v>1136</v>
      </c>
      <c r="GGS38" s="97" t="s">
        <v>1136</v>
      </c>
      <c r="GGT38" s="97" t="s">
        <v>1136</v>
      </c>
      <c r="GGU38" s="97" t="s">
        <v>1136</v>
      </c>
      <c r="GGV38" s="97" t="s">
        <v>1136</v>
      </c>
      <c r="GGW38" s="97" t="s">
        <v>1136</v>
      </c>
      <c r="GGX38" s="97" t="s">
        <v>1136</v>
      </c>
      <c r="GGY38" s="97" t="s">
        <v>1136</v>
      </c>
      <c r="GGZ38" s="97" t="s">
        <v>1136</v>
      </c>
      <c r="GHA38" s="97" t="s">
        <v>1136</v>
      </c>
      <c r="GHB38" s="97" t="s">
        <v>1136</v>
      </c>
      <c r="GHC38" s="97" t="s">
        <v>1136</v>
      </c>
      <c r="GHD38" s="97" t="s">
        <v>1136</v>
      </c>
      <c r="GHE38" s="97" t="s">
        <v>1136</v>
      </c>
      <c r="GHF38" s="97" t="s">
        <v>1136</v>
      </c>
      <c r="GHG38" s="97" t="s">
        <v>1136</v>
      </c>
      <c r="GHH38" s="97" t="s">
        <v>1136</v>
      </c>
      <c r="GHI38" s="97" t="s">
        <v>1136</v>
      </c>
      <c r="GHJ38" s="97" t="s">
        <v>1136</v>
      </c>
      <c r="GHK38" s="97" t="s">
        <v>1136</v>
      </c>
      <c r="GHL38" s="97" t="s">
        <v>1136</v>
      </c>
      <c r="GHM38" s="97" t="s">
        <v>1136</v>
      </c>
      <c r="GHN38" s="97" t="s">
        <v>1136</v>
      </c>
      <c r="GHO38" s="97" t="s">
        <v>1136</v>
      </c>
      <c r="GHP38" s="97" t="s">
        <v>1136</v>
      </c>
      <c r="GHQ38" s="97" t="s">
        <v>1136</v>
      </c>
      <c r="GHR38" s="97" t="s">
        <v>1136</v>
      </c>
      <c r="GHS38" s="97" t="s">
        <v>1136</v>
      </c>
      <c r="GHT38" s="97" t="s">
        <v>1136</v>
      </c>
      <c r="GHU38" s="97" t="s">
        <v>1136</v>
      </c>
      <c r="GHV38" s="97" t="s">
        <v>1136</v>
      </c>
      <c r="GHW38" s="97" t="s">
        <v>1136</v>
      </c>
      <c r="GHX38" s="97" t="s">
        <v>1136</v>
      </c>
      <c r="GHY38" s="97" t="s">
        <v>1136</v>
      </c>
      <c r="GHZ38" s="97" t="s">
        <v>1136</v>
      </c>
      <c r="GIA38" s="97" t="s">
        <v>1136</v>
      </c>
      <c r="GIB38" s="97" t="s">
        <v>1136</v>
      </c>
      <c r="GIC38" s="97" t="s">
        <v>1136</v>
      </c>
      <c r="GID38" s="97" t="s">
        <v>1136</v>
      </c>
      <c r="GIE38" s="97" t="s">
        <v>1136</v>
      </c>
      <c r="GIF38" s="97" t="s">
        <v>1136</v>
      </c>
      <c r="GIG38" s="97" t="s">
        <v>1136</v>
      </c>
      <c r="GIH38" s="97" t="s">
        <v>1136</v>
      </c>
      <c r="GII38" s="97" t="s">
        <v>1136</v>
      </c>
      <c r="GIJ38" s="97" t="s">
        <v>1136</v>
      </c>
      <c r="GIK38" s="97" t="s">
        <v>1136</v>
      </c>
      <c r="GIL38" s="97" t="s">
        <v>1136</v>
      </c>
      <c r="GIM38" s="97" t="s">
        <v>1136</v>
      </c>
      <c r="GIN38" s="97" t="s">
        <v>1136</v>
      </c>
      <c r="GIO38" s="97" t="s">
        <v>1136</v>
      </c>
      <c r="GIP38" s="97" t="s">
        <v>1136</v>
      </c>
      <c r="GIQ38" s="97" t="s">
        <v>1136</v>
      </c>
      <c r="GIR38" s="97" t="s">
        <v>1136</v>
      </c>
      <c r="GIS38" s="97" t="s">
        <v>1136</v>
      </c>
      <c r="GIT38" s="97" t="s">
        <v>1136</v>
      </c>
      <c r="GIU38" s="97" t="s">
        <v>1136</v>
      </c>
      <c r="GIV38" s="97" t="s">
        <v>1136</v>
      </c>
      <c r="GIW38" s="97" t="s">
        <v>1136</v>
      </c>
      <c r="GIX38" s="97" t="s">
        <v>1136</v>
      </c>
      <c r="GIY38" s="97" t="s">
        <v>1136</v>
      </c>
      <c r="GIZ38" s="97" t="s">
        <v>1136</v>
      </c>
      <c r="GJA38" s="97" t="s">
        <v>1136</v>
      </c>
      <c r="GJB38" s="97" t="s">
        <v>1136</v>
      </c>
      <c r="GJC38" s="97" t="s">
        <v>1136</v>
      </c>
      <c r="GJD38" s="97" t="s">
        <v>1136</v>
      </c>
      <c r="GJE38" s="97" t="s">
        <v>1136</v>
      </c>
      <c r="GJF38" s="97" t="s">
        <v>1136</v>
      </c>
      <c r="GJG38" s="97" t="s">
        <v>1136</v>
      </c>
      <c r="GJH38" s="97" t="s">
        <v>1136</v>
      </c>
      <c r="GJI38" s="97" t="s">
        <v>1136</v>
      </c>
      <c r="GJJ38" s="97" t="s">
        <v>1136</v>
      </c>
      <c r="GJK38" s="97" t="s">
        <v>1136</v>
      </c>
      <c r="GJL38" s="97" t="s">
        <v>1136</v>
      </c>
      <c r="GJM38" s="97" t="s">
        <v>1136</v>
      </c>
      <c r="GJN38" s="97" t="s">
        <v>1136</v>
      </c>
      <c r="GJO38" s="97" t="s">
        <v>1136</v>
      </c>
      <c r="GJP38" s="97" t="s">
        <v>1136</v>
      </c>
      <c r="GJQ38" s="97" t="s">
        <v>1136</v>
      </c>
      <c r="GJR38" s="97" t="s">
        <v>1136</v>
      </c>
      <c r="GJS38" s="97" t="s">
        <v>1136</v>
      </c>
      <c r="GJT38" s="97" t="s">
        <v>1136</v>
      </c>
      <c r="GJU38" s="97" t="s">
        <v>1136</v>
      </c>
      <c r="GJV38" s="97" t="s">
        <v>1136</v>
      </c>
      <c r="GJW38" s="97" t="s">
        <v>1136</v>
      </c>
      <c r="GJX38" s="97" t="s">
        <v>1136</v>
      </c>
      <c r="GJY38" s="97" t="s">
        <v>1136</v>
      </c>
      <c r="GJZ38" s="97" t="s">
        <v>1136</v>
      </c>
      <c r="GKA38" s="97" t="s">
        <v>1136</v>
      </c>
      <c r="GKB38" s="97" t="s">
        <v>1136</v>
      </c>
      <c r="GKC38" s="97" t="s">
        <v>1136</v>
      </c>
      <c r="GKD38" s="97" t="s">
        <v>1136</v>
      </c>
      <c r="GKE38" s="97" t="s">
        <v>1136</v>
      </c>
      <c r="GKF38" s="97" t="s">
        <v>1136</v>
      </c>
      <c r="GKG38" s="97" t="s">
        <v>1136</v>
      </c>
      <c r="GKH38" s="97" t="s">
        <v>1136</v>
      </c>
      <c r="GKI38" s="97" t="s">
        <v>1136</v>
      </c>
      <c r="GKJ38" s="97" t="s">
        <v>1136</v>
      </c>
      <c r="GKK38" s="97" t="s">
        <v>1136</v>
      </c>
      <c r="GKL38" s="97" t="s">
        <v>1136</v>
      </c>
      <c r="GKM38" s="97" t="s">
        <v>1136</v>
      </c>
      <c r="GKN38" s="97" t="s">
        <v>1136</v>
      </c>
      <c r="GKO38" s="97" t="s">
        <v>1136</v>
      </c>
      <c r="GKP38" s="97" t="s">
        <v>1136</v>
      </c>
      <c r="GKQ38" s="97" t="s">
        <v>1136</v>
      </c>
      <c r="GKR38" s="97" t="s">
        <v>1136</v>
      </c>
      <c r="GKS38" s="97" t="s">
        <v>1136</v>
      </c>
      <c r="GKT38" s="97" t="s">
        <v>1136</v>
      </c>
      <c r="GKU38" s="97" t="s">
        <v>1136</v>
      </c>
      <c r="GKV38" s="97" t="s">
        <v>1136</v>
      </c>
      <c r="GKW38" s="97" t="s">
        <v>1136</v>
      </c>
      <c r="GKX38" s="97" t="s">
        <v>1136</v>
      </c>
      <c r="GKY38" s="97" t="s">
        <v>1136</v>
      </c>
      <c r="GKZ38" s="97" t="s">
        <v>1136</v>
      </c>
      <c r="GLA38" s="97" t="s">
        <v>1136</v>
      </c>
      <c r="GLB38" s="97" t="s">
        <v>1136</v>
      </c>
      <c r="GLC38" s="97" t="s">
        <v>1136</v>
      </c>
      <c r="GLD38" s="97" t="s">
        <v>1136</v>
      </c>
      <c r="GLE38" s="97" t="s">
        <v>1136</v>
      </c>
      <c r="GLF38" s="97" t="s">
        <v>1136</v>
      </c>
      <c r="GLG38" s="97" t="s">
        <v>1136</v>
      </c>
      <c r="GLH38" s="97" t="s">
        <v>1136</v>
      </c>
      <c r="GLI38" s="97" t="s">
        <v>1136</v>
      </c>
      <c r="GLJ38" s="97" t="s">
        <v>1136</v>
      </c>
      <c r="GLK38" s="97" t="s">
        <v>1136</v>
      </c>
      <c r="GLL38" s="97" t="s">
        <v>1136</v>
      </c>
      <c r="GLM38" s="97" t="s">
        <v>1136</v>
      </c>
      <c r="GLN38" s="97" t="s">
        <v>1136</v>
      </c>
      <c r="GLO38" s="97" t="s">
        <v>1136</v>
      </c>
      <c r="GLP38" s="97" t="s">
        <v>1136</v>
      </c>
      <c r="GLQ38" s="97" t="s">
        <v>1136</v>
      </c>
      <c r="GLR38" s="97" t="s">
        <v>1136</v>
      </c>
      <c r="GLS38" s="97" t="s">
        <v>1136</v>
      </c>
      <c r="GLT38" s="97" t="s">
        <v>1136</v>
      </c>
      <c r="GLU38" s="97" t="s">
        <v>1136</v>
      </c>
      <c r="GLV38" s="97" t="s">
        <v>1136</v>
      </c>
      <c r="GLW38" s="97" t="s">
        <v>1136</v>
      </c>
      <c r="GLX38" s="97" t="s">
        <v>1136</v>
      </c>
      <c r="GLY38" s="97" t="s">
        <v>1136</v>
      </c>
      <c r="GLZ38" s="97" t="s">
        <v>1136</v>
      </c>
      <c r="GMA38" s="97" t="s">
        <v>1136</v>
      </c>
      <c r="GMB38" s="97" t="s">
        <v>1136</v>
      </c>
      <c r="GMC38" s="97" t="s">
        <v>1136</v>
      </c>
      <c r="GMD38" s="97" t="s">
        <v>1136</v>
      </c>
      <c r="GME38" s="97" t="s">
        <v>1136</v>
      </c>
      <c r="GMF38" s="97" t="s">
        <v>1136</v>
      </c>
      <c r="GMG38" s="97" t="s">
        <v>1136</v>
      </c>
      <c r="GMH38" s="97" t="s">
        <v>1136</v>
      </c>
      <c r="GMI38" s="97" t="s">
        <v>1136</v>
      </c>
      <c r="GMJ38" s="97" t="s">
        <v>1136</v>
      </c>
      <c r="GMK38" s="97" t="s">
        <v>1136</v>
      </c>
      <c r="GML38" s="97" t="s">
        <v>1136</v>
      </c>
      <c r="GMM38" s="97" t="s">
        <v>1136</v>
      </c>
      <c r="GMN38" s="97" t="s">
        <v>1136</v>
      </c>
      <c r="GMO38" s="97" t="s">
        <v>1136</v>
      </c>
      <c r="GMP38" s="97" t="s">
        <v>1136</v>
      </c>
      <c r="GMQ38" s="97" t="s">
        <v>1136</v>
      </c>
      <c r="GMR38" s="97" t="s">
        <v>1136</v>
      </c>
      <c r="GMS38" s="97" t="s">
        <v>1136</v>
      </c>
      <c r="GMT38" s="97" t="s">
        <v>1136</v>
      </c>
      <c r="GMU38" s="97" t="s">
        <v>1136</v>
      </c>
      <c r="GMV38" s="97" t="s">
        <v>1136</v>
      </c>
      <c r="GMW38" s="97" t="s">
        <v>1136</v>
      </c>
      <c r="GMX38" s="97" t="s">
        <v>1136</v>
      </c>
      <c r="GMY38" s="97" t="s">
        <v>1136</v>
      </c>
      <c r="GMZ38" s="97" t="s">
        <v>1136</v>
      </c>
      <c r="GNA38" s="97" t="s">
        <v>1136</v>
      </c>
      <c r="GNB38" s="97" t="s">
        <v>1136</v>
      </c>
      <c r="GNC38" s="97" t="s">
        <v>1136</v>
      </c>
      <c r="GND38" s="97" t="s">
        <v>1136</v>
      </c>
      <c r="GNE38" s="97" t="s">
        <v>1136</v>
      </c>
      <c r="GNF38" s="97" t="s">
        <v>1136</v>
      </c>
      <c r="GNG38" s="97" t="s">
        <v>1136</v>
      </c>
      <c r="GNH38" s="97" t="s">
        <v>1136</v>
      </c>
      <c r="GNI38" s="97" t="s">
        <v>1136</v>
      </c>
      <c r="GNJ38" s="97" t="s">
        <v>1136</v>
      </c>
      <c r="GNK38" s="97" t="s">
        <v>1136</v>
      </c>
      <c r="GNL38" s="97" t="s">
        <v>1136</v>
      </c>
      <c r="GNM38" s="97" t="s">
        <v>1136</v>
      </c>
      <c r="GNN38" s="97" t="s">
        <v>1136</v>
      </c>
      <c r="GNO38" s="97" t="s">
        <v>1136</v>
      </c>
      <c r="GNP38" s="97" t="s">
        <v>1136</v>
      </c>
      <c r="GNQ38" s="97" t="s">
        <v>1136</v>
      </c>
      <c r="GNR38" s="97" t="s">
        <v>1136</v>
      </c>
      <c r="GNS38" s="97" t="s">
        <v>1136</v>
      </c>
      <c r="GNT38" s="97" t="s">
        <v>1136</v>
      </c>
      <c r="GNU38" s="97" t="s">
        <v>1136</v>
      </c>
      <c r="GNV38" s="97" t="s">
        <v>1136</v>
      </c>
      <c r="GNW38" s="97" t="s">
        <v>1136</v>
      </c>
      <c r="GNX38" s="97" t="s">
        <v>1136</v>
      </c>
      <c r="GNY38" s="97" t="s">
        <v>1136</v>
      </c>
      <c r="GNZ38" s="97" t="s">
        <v>1136</v>
      </c>
      <c r="GOA38" s="97" t="s">
        <v>1136</v>
      </c>
      <c r="GOB38" s="97" t="s">
        <v>1136</v>
      </c>
      <c r="GOC38" s="97" t="s">
        <v>1136</v>
      </c>
      <c r="GOD38" s="97" t="s">
        <v>1136</v>
      </c>
      <c r="GOE38" s="97" t="s">
        <v>1136</v>
      </c>
      <c r="GOF38" s="97" t="s">
        <v>1136</v>
      </c>
      <c r="GOG38" s="97" t="s">
        <v>1136</v>
      </c>
      <c r="GOH38" s="97" t="s">
        <v>1136</v>
      </c>
      <c r="GOI38" s="97" t="s">
        <v>1136</v>
      </c>
      <c r="GOJ38" s="97" t="s">
        <v>1136</v>
      </c>
      <c r="GOK38" s="97" t="s">
        <v>1136</v>
      </c>
      <c r="GOL38" s="97" t="s">
        <v>1136</v>
      </c>
      <c r="GOM38" s="97" t="s">
        <v>1136</v>
      </c>
      <c r="GON38" s="97" t="s">
        <v>1136</v>
      </c>
      <c r="GOO38" s="97" t="s">
        <v>1136</v>
      </c>
      <c r="GOP38" s="97" t="s">
        <v>1136</v>
      </c>
      <c r="GOQ38" s="97" t="s">
        <v>1136</v>
      </c>
      <c r="GOR38" s="97" t="s">
        <v>1136</v>
      </c>
      <c r="GOS38" s="97" t="s">
        <v>1136</v>
      </c>
      <c r="GOT38" s="97" t="s">
        <v>1136</v>
      </c>
      <c r="GOU38" s="97" t="s">
        <v>1136</v>
      </c>
      <c r="GOV38" s="97" t="s">
        <v>1136</v>
      </c>
      <c r="GOW38" s="97" t="s">
        <v>1136</v>
      </c>
      <c r="GOX38" s="97" t="s">
        <v>1136</v>
      </c>
      <c r="GOY38" s="97" t="s">
        <v>1136</v>
      </c>
      <c r="GOZ38" s="97" t="s">
        <v>1136</v>
      </c>
      <c r="GPA38" s="97" t="s">
        <v>1136</v>
      </c>
      <c r="GPB38" s="97" t="s">
        <v>1136</v>
      </c>
      <c r="GPC38" s="97" t="s">
        <v>1136</v>
      </c>
      <c r="GPD38" s="97" t="s">
        <v>1136</v>
      </c>
      <c r="GPE38" s="97" t="s">
        <v>1136</v>
      </c>
      <c r="GPF38" s="97" t="s">
        <v>1136</v>
      </c>
      <c r="GPG38" s="97" t="s">
        <v>1136</v>
      </c>
      <c r="GPH38" s="97" t="s">
        <v>1136</v>
      </c>
      <c r="GPI38" s="97" t="s">
        <v>1136</v>
      </c>
      <c r="GPJ38" s="97" t="s">
        <v>1136</v>
      </c>
      <c r="GPK38" s="97" t="s">
        <v>1136</v>
      </c>
      <c r="GPL38" s="97" t="s">
        <v>1136</v>
      </c>
      <c r="GPM38" s="97" t="s">
        <v>1136</v>
      </c>
      <c r="GPN38" s="97" t="s">
        <v>1136</v>
      </c>
      <c r="GPO38" s="97" t="s">
        <v>1136</v>
      </c>
      <c r="GPP38" s="97" t="s">
        <v>1136</v>
      </c>
      <c r="GPQ38" s="97" t="s">
        <v>1136</v>
      </c>
      <c r="GPR38" s="97" t="s">
        <v>1136</v>
      </c>
      <c r="GPS38" s="97" t="s">
        <v>1136</v>
      </c>
      <c r="GPT38" s="97" t="s">
        <v>1136</v>
      </c>
      <c r="GPU38" s="97" t="s">
        <v>1136</v>
      </c>
      <c r="GPV38" s="97" t="s">
        <v>1136</v>
      </c>
      <c r="GPW38" s="97" t="s">
        <v>1136</v>
      </c>
      <c r="GPX38" s="97" t="s">
        <v>1136</v>
      </c>
      <c r="GPY38" s="97" t="s">
        <v>1136</v>
      </c>
      <c r="GPZ38" s="97" t="s">
        <v>1136</v>
      </c>
      <c r="GQA38" s="97" t="s">
        <v>1136</v>
      </c>
      <c r="GQB38" s="97" t="s">
        <v>1136</v>
      </c>
      <c r="GQC38" s="97" t="s">
        <v>1136</v>
      </c>
      <c r="GQD38" s="97" t="s">
        <v>1136</v>
      </c>
      <c r="GQE38" s="97" t="s">
        <v>1136</v>
      </c>
      <c r="GQF38" s="97" t="s">
        <v>1136</v>
      </c>
      <c r="GQG38" s="97" t="s">
        <v>1136</v>
      </c>
      <c r="GQH38" s="97" t="s">
        <v>1136</v>
      </c>
      <c r="GQI38" s="97" t="s">
        <v>1136</v>
      </c>
      <c r="GQJ38" s="97" t="s">
        <v>1136</v>
      </c>
      <c r="GQK38" s="97" t="s">
        <v>1136</v>
      </c>
      <c r="GQL38" s="97" t="s">
        <v>1136</v>
      </c>
      <c r="GQM38" s="97" t="s">
        <v>1136</v>
      </c>
      <c r="GQN38" s="97" t="s">
        <v>1136</v>
      </c>
      <c r="GQO38" s="97" t="s">
        <v>1136</v>
      </c>
      <c r="GQP38" s="97" t="s">
        <v>1136</v>
      </c>
      <c r="GQQ38" s="97" t="s">
        <v>1136</v>
      </c>
      <c r="GQR38" s="97" t="s">
        <v>1136</v>
      </c>
      <c r="GQS38" s="97" t="s">
        <v>1136</v>
      </c>
      <c r="GQT38" s="97" t="s">
        <v>1136</v>
      </c>
      <c r="GQU38" s="97" t="s">
        <v>1136</v>
      </c>
      <c r="GQV38" s="97" t="s">
        <v>1136</v>
      </c>
      <c r="GQW38" s="97" t="s">
        <v>1136</v>
      </c>
      <c r="GQX38" s="97" t="s">
        <v>1136</v>
      </c>
      <c r="GQY38" s="97" t="s">
        <v>1136</v>
      </c>
      <c r="GQZ38" s="97" t="s">
        <v>1136</v>
      </c>
      <c r="GRA38" s="97" t="s">
        <v>1136</v>
      </c>
      <c r="GRB38" s="97" t="s">
        <v>1136</v>
      </c>
      <c r="GRC38" s="97" t="s">
        <v>1136</v>
      </c>
      <c r="GRD38" s="97" t="s">
        <v>1136</v>
      </c>
      <c r="GRE38" s="97" t="s">
        <v>1136</v>
      </c>
      <c r="GRF38" s="97" t="s">
        <v>1136</v>
      </c>
      <c r="GRG38" s="97" t="s">
        <v>1136</v>
      </c>
      <c r="GRH38" s="97" t="s">
        <v>1136</v>
      </c>
      <c r="GRI38" s="97" t="s">
        <v>1136</v>
      </c>
      <c r="GRJ38" s="97" t="s">
        <v>1136</v>
      </c>
      <c r="GRK38" s="97" t="s">
        <v>1136</v>
      </c>
      <c r="GRL38" s="97" t="s">
        <v>1136</v>
      </c>
      <c r="GRM38" s="97" t="s">
        <v>1136</v>
      </c>
      <c r="GRN38" s="97" t="s">
        <v>1136</v>
      </c>
      <c r="GRO38" s="97" t="s">
        <v>1136</v>
      </c>
      <c r="GRP38" s="97" t="s">
        <v>1136</v>
      </c>
      <c r="GRQ38" s="97" t="s">
        <v>1136</v>
      </c>
      <c r="GRR38" s="97" t="s">
        <v>1136</v>
      </c>
      <c r="GRS38" s="97" t="s">
        <v>1136</v>
      </c>
      <c r="GRT38" s="97" t="s">
        <v>1136</v>
      </c>
      <c r="GRU38" s="97" t="s">
        <v>1136</v>
      </c>
      <c r="GRV38" s="97" t="s">
        <v>1136</v>
      </c>
      <c r="GRW38" s="97" t="s">
        <v>1136</v>
      </c>
      <c r="GRX38" s="97" t="s">
        <v>1136</v>
      </c>
      <c r="GRY38" s="97" t="s">
        <v>1136</v>
      </c>
      <c r="GRZ38" s="97" t="s">
        <v>1136</v>
      </c>
      <c r="GSA38" s="97" t="s">
        <v>1136</v>
      </c>
      <c r="GSB38" s="97" t="s">
        <v>1136</v>
      </c>
      <c r="GSC38" s="97" t="s">
        <v>1136</v>
      </c>
      <c r="GSD38" s="97" t="s">
        <v>1136</v>
      </c>
      <c r="GSE38" s="97" t="s">
        <v>1136</v>
      </c>
      <c r="GSF38" s="97" t="s">
        <v>1136</v>
      </c>
      <c r="GSG38" s="97" t="s">
        <v>1136</v>
      </c>
      <c r="GSH38" s="97" t="s">
        <v>1136</v>
      </c>
      <c r="GSI38" s="97" t="s">
        <v>1136</v>
      </c>
      <c r="GSJ38" s="97" t="s">
        <v>1136</v>
      </c>
      <c r="GSK38" s="97" t="s">
        <v>1136</v>
      </c>
      <c r="GSL38" s="97" t="s">
        <v>1136</v>
      </c>
      <c r="GSM38" s="97" t="s">
        <v>1136</v>
      </c>
      <c r="GSN38" s="97" t="s">
        <v>1136</v>
      </c>
      <c r="GSO38" s="97" t="s">
        <v>1136</v>
      </c>
      <c r="GSP38" s="97" t="s">
        <v>1136</v>
      </c>
      <c r="GSQ38" s="97" t="s">
        <v>1136</v>
      </c>
      <c r="GSR38" s="97" t="s">
        <v>1136</v>
      </c>
      <c r="GSS38" s="97" t="s">
        <v>1136</v>
      </c>
      <c r="GST38" s="97" t="s">
        <v>1136</v>
      </c>
      <c r="GSU38" s="97" t="s">
        <v>1136</v>
      </c>
      <c r="GSV38" s="97" t="s">
        <v>1136</v>
      </c>
      <c r="GSW38" s="97" t="s">
        <v>1136</v>
      </c>
      <c r="GSX38" s="97" t="s">
        <v>1136</v>
      </c>
      <c r="GSY38" s="97" t="s">
        <v>1136</v>
      </c>
      <c r="GSZ38" s="97" t="s">
        <v>1136</v>
      </c>
      <c r="GTA38" s="97" t="s">
        <v>1136</v>
      </c>
      <c r="GTB38" s="97" t="s">
        <v>1136</v>
      </c>
      <c r="GTC38" s="97" t="s">
        <v>1136</v>
      </c>
      <c r="GTD38" s="97" t="s">
        <v>1136</v>
      </c>
      <c r="GTE38" s="97" t="s">
        <v>1136</v>
      </c>
      <c r="GTF38" s="97" t="s">
        <v>1136</v>
      </c>
      <c r="GTG38" s="97" t="s">
        <v>1136</v>
      </c>
      <c r="GTH38" s="97" t="s">
        <v>1136</v>
      </c>
      <c r="GTI38" s="97" t="s">
        <v>1136</v>
      </c>
      <c r="GTJ38" s="97" t="s">
        <v>1136</v>
      </c>
      <c r="GTK38" s="97" t="s">
        <v>1136</v>
      </c>
      <c r="GTL38" s="97" t="s">
        <v>1136</v>
      </c>
      <c r="GTM38" s="97" t="s">
        <v>1136</v>
      </c>
      <c r="GTN38" s="97" t="s">
        <v>1136</v>
      </c>
      <c r="GTO38" s="97" t="s">
        <v>1136</v>
      </c>
      <c r="GTP38" s="97" t="s">
        <v>1136</v>
      </c>
      <c r="GTQ38" s="97" t="s">
        <v>1136</v>
      </c>
      <c r="GTR38" s="97" t="s">
        <v>1136</v>
      </c>
      <c r="GTS38" s="97" t="s">
        <v>1136</v>
      </c>
      <c r="GTT38" s="97" t="s">
        <v>1136</v>
      </c>
      <c r="GTU38" s="97" t="s">
        <v>1136</v>
      </c>
      <c r="GTV38" s="97" t="s">
        <v>1136</v>
      </c>
      <c r="GTW38" s="97" t="s">
        <v>1136</v>
      </c>
      <c r="GTX38" s="97" t="s">
        <v>1136</v>
      </c>
      <c r="GTY38" s="97" t="s">
        <v>1136</v>
      </c>
      <c r="GTZ38" s="97" t="s">
        <v>1136</v>
      </c>
      <c r="GUA38" s="97" t="s">
        <v>1136</v>
      </c>
      <c r="GUB38" s="97" t="s">
        <v>1136</v>
      </c>
      <c r="GUC38" s="97" t="s">
        <v>1136</v>
      </c>
      <c r="GUD38" s="97" t="s">
        <v>1136</v>
      </c>
      <c r="GUE38" s="97" t="s">
        <v>1136</v>
      </c>
      <c r="GUF38" s="97" t="s">
        <v>1136</v>
      </c>
      <c r="GUG38" s="97" t="s">
        <v>1136</v>
      </c>
      <c r="GUH38" s="97" t="s">
        <v>1136</v>
      </c>
      <c r="GUI38" s="97" t="s">
        <v>1136</v>
      </c>
      <c r="GUJ38" s="97" t="s">
        <v>1136</v>
      </c>
      <c r="GUK38" s="97" t="s">
        <v>1136</v>
      </c>
      <c r="GUL38" s="97" t="s">
        <v>1136</v>
      </c>
      <c r="GUM38" s="97" t="s">
        <v>1136</v>
      </c>
      <c r="GUN38" s="97" t="s">
        <v>1136</v>
      </c>
      <c r="GUO38" s="97" t="s">
        <v>1136</v>
      </c>
      <c r="GUP38" s="97" t="s">
        <v>1136</v>
      </c>
      <c r="GUQ38" s="97" t="s">
        <v>1136</v>
      </c>
      <c r="GUR38" s="97" t="s">
        <v>1136</v>
      </c>
      <c r="GUS38" s="97" t="s">
        <v>1136</v>
      </c>
      <c r="GUT38" s="97" t="s">
        <v>1136</v>
      </c>
      <c r="GUU38" s="97" t="s">
        <v>1136</v>
      </c>
      <c r="GUV38" s="97" t="s">
        <v>1136</v>
      </c>
      <c r="GUW38" s="97" t="s">
        <v>1136</v>
      </c>
      <c r="GUX38" s="97" t="s">
        <v>1136</v>
      </c>
      <c r="GUY38" s="97" t="s">
        <v>1136</v>
      </c>
      <c r="GUZ38" s="97" t="s">
        <v>1136</v>
      </c>
      <c r="GVA38" s="97" t="s">
        <v>1136</v>
      </c>
      <c r="GVB38" s="97" t="s">
        <v>1136</v>
      </c>
      <c r="GVC38" s="97" t="s">
        <v>1136</v>
      </c>
      <c r="GVD38" s="97" t="s">
        <v>1136</v>
      </c>
      <c r="GVE38" s="97" t="s">
        <v>1136</v>
      </c>
      <c r="GVF38" s="97" t="s">
        <v>1136</v>
      </c>
      <c r="GVG38" s="97" t="s">
        <v>1136</v>
      </c>
      <c r="GVH38" s="97" t="s">
        <v>1136</v>
      </c>
      <c r="GVI38" s="97" t="s">
        <v>1136</v>
      </c>
      <c r="GVJ38" s="97" t="s">
        <v>1136</v>
      </c>
      <c r="GVK38" s="97" t="s">
        <v>1136</v>
      </c>
      <c r="GVL38" s="97" t="s">
        <v>1136</v>
      </c>
      <c r="GVM38" s="97" t="s">
        <v>1136</v>
      </c>
      <c r="GVN38" s="97" t="s">
        <v>1136</v>
      </c>
      <c r="GVO38" s="97" t="s">
        <v>1136</v>
      </c>
      <c r="GVP38" s="97" t="s">
        <v>1136</v>
      </c>
      <c r="GVQ38" s="97" t="s">
        <v>1136</v>
      </c>
      <c r="GVR38" s="97" t="s">
        <v>1136</v>
      </c>
      <c r="GVS38" s="97" t="s">
        <v>1136</v>
      </c>
      <c r="GVT38" s="97" t="s">
        <v>1136</v>
      </c>
      <c r="GVU38" s="97" t="s">
        <v>1136</v>
      </c>
      <c r="GVV38" s="97" t="s">
        <v>1136</v>
      </c>
      <c r="GVW38" s="97" t="s">
        <v>1136</v>
      </c>
      <c r="GVX38" s="97" t="s">
        <v>1136</v>
      </c>
      <c r="GVY38" s="97" t="s">
        <v>1136</v>
      </c>
      <c r="GVZ38" s="97" t="s">
        <v>1136</v>
      </c>
      <c r="GWA38" s="97" t="s">
        <v>1136</v>
      </c>
      <c r="GWB38" s="97" t="s">
        <v>1136</v>
      </c>
      <c r="GWC38" s="97" t="s">
        <v>1136</v>
      </c>
      <c r="GWD38" s="97" t="s">
        <v>1136</v>
      </c>
      <c r="GWE38" s="97" t="s">
        <v>1136</v>
      </c>
      <c r="GWF38" s="97" t="s">
        <v>1136</v>
      </c>
      <c r="GWG38" s="97" t="s">
        <v>1136</v>
      </c>
      <c r="GWH38" s="97" t="s">
        <v>1136</v>
      </c>
      <c r="GWI38" s="97" t="s">
        <v>1136</v>
      </c>
      <c r="GWJ38" s="97" t="s">
        <v>1136</v>
      </c>
      <c r="GWK38" s="97" t="s">
        <v>1136</v>
      </c>
      <c r="GWL38" s="97" t="s">
        <v>1136</v>
      </c>
      <c r="GWM38" s="97" t="s">
        <v>1136</v>
      </c>
      <c r="GWN38" s="97" t="s">
        <v>1136</v>
      </c>
      <c r="GWO38" s="97" t="s">
        <v>1136</v>
      </c>
      <c r="GWP38" s="97" t="s">
        <v>1136</v>
      </c>
      <c r="GWQ38" s="97" t="s">
        <v>1136</v>
      </c>
      <c r="GWR38" s="97" t="s">
        <v>1136</v>
      </c>
      <c r="GWS38" s="97" t="s">
        <v>1136</v>
      </c>
      <c r="GWT38" s="97" t="s">
        <v>1136</v>
      </c>
      <c r="GWU38" s="97" t="s">
        <v>1136</v>
      </c>
      <c r="GWV38" s="97" t="s">
        <v>1136</v>
      </c>
      <c r="GWW38" s="97" t="s">
        <v>1136</v>
      </c>
      <c r="GWX38" s="97" t="s">
        <v>1136</v>
      </c>
      <c r="GWY38" s="97" t="s">
        <v>1136</v>
      </c>
      <c r="GWZ38" s="97" t="s">
        <v>1136</v>
      </c>
      <c r="GXA38" s="97" t="s">
        <v>1136</v>
      </c>
      <c r="GXB38" s="97" t="s">
        <v>1136</v>
      </c>
      <c r="GXC38" s="97" t="s">
        <v>1136</v>
      </c>
      <c r="GXD38" s="97" t="s">
        <v>1136</v>
      </c>
      <c r="GXE38" s="97" t="s">
        <v>1136</v>
      </c>
      <c r="GXF38" s="97" t="s">
        <v>1136</v>
      </c>
      <c r="GXG38" s="97" t="s">
        <v>1136</v>
      </c>
      <c r="GXH38" s="97" t="s">
        <v>1136</v>
      </c>
      <c r="GXI38" s="97" t="s">
        <v>1136</v>
      </c>
      <c r="GXJ38" s="97" t="s">
        <v>1136</v>
      </c>
      <c r="GXK38" s="97" t="s">
        <v>1136</v>
      </c>
      <c r="GXL38" s="97" t="s">
        <v>1136</v>
      </c>
      <c r="GXM38" s="97" t="s">
        <v>1136</v>
      </c>
      <c r="GXN38" s="97" t="s">
        <v>1136</v>
      </c>
      <c r="GXO38" s="97" t="s">
        <v>1136</v>
      </c>
      <c r="GXP38" s="97" t="s">
        <v>1136</v>
      </c>
      <c r="GXQ38" s="97" t="s">
        <v>1136</v>
      </c>
      <c r="GXR38" s="97" t="s">
        <v>1136</v>
      </c>
      <c r="GXS38" s="97" t="s">
        <v>1136</v>
      </c>
      <c r="GXT38" s="97" t="s">
        <v>1136</v>
      </c>
      <c r="GXU38" s="97" t="s">
        <v>1136</v>
      </c>
      <c r="GXV38" s="97" t="s">
        <v>1136</v>
      </c>
      <c r="GXW38" s="97" t="s">
        <v>1136</v>
      </c>
      <c r="GXX38" s="97" t="s">
        <v>1136</v>
      </c>
      <c r="GXY38" s="97" t="s">
        <v>1136</v>
      </c>
      <c r="GXZ38" s="97" t="s">
        <v>1136</v>
      </c>
      <c r="GYA38" s="97" t="s">
        <v>1136</v>
      </c>
      <c r="GYB38" s="97" t="s">
        <v>1136</v>
      </c>
      <c r="GYC38" s="97" t="s">
        <v>1136</v>
      </c>
      <c r="GYD38" s="97" t="s">
        <v>1136</v>
      </c>
      <c r="GYE38" s="97" t="s">
        <v>1136</v>
      </c>
      <c r="GYF38" s="97" t="s">
        <v>1136</v>
      </c>
      <c r="GYG38" s="97" t="s">
        <v>1136</v>
      </c>
      <c r="GYH38" s="97" t="s">
        <v>1136</v>
      </c>
      <c r="GYI38" s="97" t="s">
        <v>1136</v>
      </c>
      <c r="GYJ38" s="97" t="s">
        <v>1136</v>
      </c>
      <c r="GYK38" s="97" t="s">
        <v>1136</v>
      </c>
      <c r="GYL38" s="97" t="s">
        <v>1136</v>
      </c>
      <c r="GYM38" s="97" t="s">
        <v>1136</v>
      </c>
      <c r="GYN38" s="97" t="s">
        <v>1136</v>
      </c>
      <c r="GYO38" s="97" t="s">
        <v>1136</v>
      </c>
      <c r="GYP38" s="97" t="s">
        <v>1136</v>
      </c>
      <c r="GYQ38" s="97" t="s">
        <v>1136</v>
      </c>
      <c r="GYR38" s="97" t="s">
        <v>1136</v>
      </c>
      <c r="GYS38" s="97" t="s">
        <v>1136</v>
      </c>
      <c r="GYT38" s="97" t="s">
        <v>1136</v>
      </c>
      <c r="GYU38" s="97" t="s">
        <v>1136</v>
      </c>
      <c r="GYV38" s="97" t="s">
        <v>1136</v>
      </c>
      <c r="GYW38" s="97" t="s">
        <v>1136</v>
      </c>
      <c r="GYX38" s="97" t="s">
        <v>1136</v>
      </c>
      <c r="GYY38" s="97" t="s">
        <v>1136</v>
      </c>
      <c r="GYZ38" s="97" t="s">
        <v>1136</v>
      </c>
      <c r="GZA38" s="97" t="s">
        <v>1136</v>
      </c>
      <c r="GZB38" s="97" t="s">
        <v>1136</v>
      </c>
      <c r="GZC38" s="97" t="s">
        <v>1136</v>
      </c>
      <c r="GZD38" s="97" t="s">
        <v>1136</v>
      </c>
      <c r="GZE38" s="97" t="s">
        <v>1136</v>
      </c>
      <c r="GZF38" s="97" t="s">
        <v>1136</v>
      </c>
      <c r="GZG38" s="97" t="s">
        <v>1136</v>
      </c>
      <c r="GZH38" s="97" t="s">
        <v>1136</v>
      </c>
      <c r="GZI38" s="97" t="s">
        <v>1136</v>
      </c>
      <c r="GZJ38" s="97" t="s">
        <v>1136</v>
      </c>
      <c r="GZK38" s="97" t="s">
        <v>1136</v>
      </c>
      <c r="GZL38" s="97" t="s">
        <v>1136</v>
      </c>
      <c r="GZM38" s="97" t="s">
        <v>1136</v>
      </c>
      <c r="GZN38" s="97" t="s">
        <v>1136</v>
      </c>
      <c r="GZO38" s="97" t="s">
        <v>1136</v>
      </c>
      <c r="GZP38" s="97" t="s">
        <v>1136</v>
      </c>
      <c r="GZQ38" s="97" t="s">
        <v>1136</v>
      </c>
      <c r="GZR38" s="97" t="s">
        <v>1136</v>
      </c>
      <c r="GZS38" s="97" t="s">
        <v>1136</v>
      </c>
      <c r="GZT38" s="97" t="s">
        <v>1136</v>
      </c>
      <c r="GZU38" s="97" t="s">
        <v>1136</v>
      </c>
      <c r="GZV38" s="97" t="s">
        <v>1136</v>
      </c>
      <c r="GZW38" s="97" t="s">
        <v>1136</v>
      </c>
      <c r="GZX38" s="97" t="s">
        <v>1136</v>
      </c>
      <c r="GZY38" s="97" t="s">
        <v>1136</v>
      </c>
      <c r="GZZ38" s="97" t="s">
        <v>1136</v>
      </c>
      <c r="HAA38" s="97" t="s">
        <v>1136</v>
      </c>
      <c r="HAB38" s="97" t="s">
        <v>1136</v>
      </c>
      <c r="HAC38" s="97" t="s">
        <v>1136</v>
      </c>
      <c r="HAD38" s="97" t="s">
        <v>1136</v>
      </c>
      <c r="HAE38" s="97" t="s">
        <v>1136</v>
      </c>
      <c r="HAF38" s="97" t="s">
        <v>1136</v>
      </c>
      <c r="HAG38" s="97" t="s">
        <v>1136</v>
      </c>
      <c r="HAH38" s="97" t="s">
        <v>1136</v>
      </c>
      <c r="HAI38" s="97" t="s">
        <v>1136</v>
      </c>
      <c r="HAJ38" s="97" t="s">
        <v>1136</v>
      </c>
      <c r="HAK38" s="97" t="s">
        <v>1136</v>
      </c>
      <c r="HAL38" s="97" t="s">
        <v>1136</v>
      </c>
      <c r="HAM38" s="97" t="s">
        <v>1136</v>
      </c>
      <c r="HAN38" s="97" t="s">
        <v>1136</v>
      </c>
      <c r="HAO38" s="97" t="s">
        <v>1136</v>
      </c>
      <c r="HAP38" s="97" t="s">
        <v>1136</v>
      </c>
      <c r="HAQ38" s="97" t="s">
        <v>1136</v>
      </c>
      <c r="HAR38" s="97" t="s">
        <v>1136</v>
      </c>
      <c r="HAS38" s="97" t="s">
        <v>1136</v>
      </c>
      <c r="HAT38" s="97" t="s">
        <v>1136</v>
      </c>
      <c r="HAU38" s="97" t="s">
        <v>1136</v>
      </c>
      <c r="HAV38" s="97" t="s">
        <v>1136</v>
      </c>
      <c r="HAW38" s="97" t="s">
        <v>1136</v>
      </c>
      <c r="HAX38" s="97" t="s">
        <v>1136</v>
      </c>
      <c r="HAY38" s="97" t="s">
        <v>1136</v>
      </c>
      <c r="HAZ38" s="97" t="s">
        <v>1136</v>
      </c>
      <c r="HBA38" s="97" t="s">
        <v>1136</v>
      </c>
      <c r="HBB38" s="97" t="s">
        <v>1136</v>
      </c>
      <c r="HBC38" s="97" t="s">
        <v>1136</v>
      </c>
      <c r="HBD38" s="97" t="s">
        <v>1136</v>
      </c>
      <c r="HBE38" s="97" t="s">
        <v>1136</v>
      </c>
      <c r="HBF38" s="97" t="s">
        <v>1136</v>
      </c>
      <c r="HBG38" s="97" t="s">
        <v>1136</v>
      </c>
      <c r="HBH38" s="97" t="s">
        <v>1136</v>
      </c>
      <c r="HBI38" s="97" t="s">
        <v>1136</v>
      </c>
      <c r="HBJ38" s="97" t="s">
        <v>1136</v>
      </c>
      <c r="HBK38" s="97" t="s">
        <v>1136</v>
      </c>
      <c r="HBL38" s="97" t="s">
        <v>1136</v>
      </c>
      <c r="HBM38" s="97" t="s">
        <v>1136</v>
      </c>
      <c r="HBN38" s="97" t="s">
        <v>1136</v>
      </c>
      <c r="HBO38" s="97" t="s">
        <v>1136</v>
      </c>
      <c r="HBP38" s="97" t="s">
        <v>1136</v>
      </c>
      <c r="HBQ38" s="97" t="s">
        <v>1136</v>
      </c>
      <c r="HBR38" s="97" t="s">
        <v>1136</v>
      </c>
      <c r="HBS38" s="97" t="s">
        <v>1136</v>
      </c>
      <c r="HBT38" s="97" t="s">
        <v>1136</v>
      </c>
      <c r="HBU38" s="97" t="s">
        <v>1136</v>
      </c>
      <c r="HBV38" s="97" t="s">
        <v>1136</v>
      </c>
      <c r="HBW38" s="97" t="s">
        <v>1136</v>
      </c>
      <c r="HBX38" s="97" t="s">
        <v>1136</v>
      </c>
      <c r="HBY38" s="97" t="s">
        <v>1136</v>
      </c>
      <c r="HBZ38" s="97" t="s">
        <v>1136</v>
      </c>
      <c r="HCA38" s="97" t="s">
        <v>1136</v>
      </c>
      <c r="HCB38" s="97" t="s">
        <v>1136</v>
      </c>
      <c r="HCC38" s="97" t="s">
        <v>1136</v>
      </c>
      <c r="HCD38" s="97" t="s">
        <v>1136</v>
      </c>
      <c r="HCE38" s="97" t="s">
        <v>1136</v>
      </c>
      <c r="HCF38" s="97" t="s">
        <v>1136</v>
      </c>
      <c r="HCG38" s="97" t="s">
        <v>1136</v>
      </c>
      <c r="HCH38" s="97" t="s">
        <v>1136</v>
      </c>
      <c r="HCI38" s="97" t="s">
        <v>1136</v>
      </c>
      <c r="HCJ38" s="97" t="s">
        <v>1136</v>
      </c>
      <c r="HCK38" s="97" t="s">
        <v>1136</v>
      </c>
      <c r="HCL38" s="97" t="s">
        <v>1136</v>
      </c>
      <c r="HCM38" s="97" t="s">
        <v>1136</v>
      </c>
      <c r="HCN38" s="97" t="s">
        <v>1136</v>
      </c>
      <c r="HCO38" s="97" t="s">
        <v>1136</v>
      </c>
      <c r="HCP38" s="97" t="s">
        <v>1136</v>
      </c>
      <c r="HCQ38" s="97" t="s">
        <v>1136</v>
      </c>
      <c r="HCR38" s="97" t="s">
        <v>1136</v>
      </c>
      <c r="HCS38" s="97" t="s">
        <v>1136</v>
      </c>
      <c r="HCT38" s="97" t="s">
        <v>1136</v>
      </c>
      <c r="HCU38" s="97" t="s">
        <v>1136</v>
      </c>
      <c r="HCV38" s="97" t="s">
        <v>1136</v>
      </c>
      <c r="HCW38" s="97" t="s">
        <v>1136</v>
      </c>
      <c r="HCX38" s="97" t="s">
        <v>1136</v>
      </c>
      <c r="HCY38" s="97" t="s">
        <v>1136</v>
      </c>
      <c r="HCZ38" s="97" t="s">
        <v>1136</v>
      </c>
      <c r="HDA38" s="97" t="s">
        <v>1136</v>
      </c>
      <c r="HDB38" s="97" t="s">
        <v>1136</v>
      </c>
      <c r="HDC38" s="97" t="s">
        <v>1136</v>
      </c>
      <c r="HDD38" s="97" t="s">
        <v>1136</v>
      </c>
      <c r="HDE38" s="97" t="s">
        <v>1136</v>
      </c>
      <c r="HDF38" s="97" t="s">
        <v>1136</v>
      </c>
      <c r="HDG38" s="97" t="s">
        <v>1136</v>
      </c>
      <c r="HDH38" s="97" t="s">
        <v>1136</v>
      </c>
      <c r="HDI38" s="97" t="s">
        <v>1136</v>
      </c>
      <c r="HDJ38" s="97" t="s">
        <v>1136</v>
      </c>
      <c r="HDK38" s="97" t="s">
        <v>1136</v>
      </c>
      <c r="HDL38" s="97" t="s">
        <v>1136</v>
      </c>
      <c r="HDM38" s="97" t="s">
        <v>1136</v>
      </c>
      <c r="HDN38" s="97" t="s">
        <v>1136</v>
      </c>
      <c r="HDO38" s="97" t="s">
        <v>1136</v>
      </c>
      <c r="HDP38" s="97" t="s">
        <v>1136</v>
      </c>
      <c r="HDQ38" s="97" t="s">
        <v>1136</v>
      </c>
      <c r="HDR38" s="97" t="s">
        <v>1136</v>
      </c>
      <c r="HDS38" s="97" t="s">
        <v>1136</v>
      </c>
      <c r="HDT38" s="97" t="s">
        <v>1136</v>
      </c>
      <c r="HDU38" s="97" t="s">
        <v>1136</v>
      </c>
      <c r="HDV38" s="97" t="s">
        <v>1136</v>
      </c>
      <c r="HDW38" s="97" t="s">
        <v>1136</v>
      </c>
      <c r="HDX38" s="97" t="s">
        <v>1136</v>
      </c>
      <c r="HDY38" s="97" t="s">
        <v>1136</v>
      </c>
      <c r="HDZ38" s="97" t="s">
        <v>1136</v>
      </c>
      <c r="HEA38" s="97" t="s">
        <v>1136</v>
      </c>
      <c r="HEB38" s="97" t="s">
        <v>1136</v>
      </c>
      <c r="HEC38" s="97" t="s">
        <v>1136</v>
      </c>
      <c r="HED38" s="97" t="s">
        <v>1136</v>
      </c>
      <c r="HEE38" s="97" t="s">
        <v>1136</v>
      </c>
      <c r="HEF38" s="97" t="s">
        <v>1136</v>
      </c>
      <c r="HEG38" s="97" t="s">
        <v>1136</v>
      </c>
      <c r="HEH38" s="97" t="s">
        <v>1136</v>
      </c>
      <c r="HEI38" s="97" t="s">
        <v>1136</v>
      </c>
      <c r="HEJ38" s="97" t="s">
        <v>1136</v>
      </c>
      <c r="HEK38" s="97" t="s">
        <v>1136</v>
      </c>
      <c r="HEL38" s="97" t="s">
        <v>1136</v>
      </c>
      <c r="HEM38" s="97" t="s">
        <v>1136</v>
      </c>
      <c r="HEN38" s="97" t="s">
        <v>1136</v>
      </c>
      <c r="HEO38" s="97" t="s">
        <v>1136</v>
      </c>
      <c r="HEP38" s="97" t="s">
        <v>1136</v>
      </c>
      <c r="HEQ38" s="97" t="s">
        <v>1136</v>
      </c>
      <c r="HER38" s="97" t="s">
        <v>1136</v>
      </c>
      <c r="HES38" s="97" t="s">
        <v>1136</v>
      </c>
      <c r="HET38" s="97" t="s">
        <v>1136</v>
      </c>
      <c r="HEU38" s="97" t="s">
        <v>1136</v>
      </c>
      <c r="HEV38" s="97" t="s">
        <v>1136</v>
      </c>
      <c r="HEW38" s="97" t="s">
        <v>1136</v>
      </c>
      <c r="HEX38" s="97" t="s">
        <v>1136</v>
      </c>
      <c r="HEY38" s="97" t="s">
        <v>1136</v>
      </c>
      <c r="HEZ38" s="97" t="s">
        <v>1136</v>
      </c>
      <c r="HFA38" s="97" t="s">
        <v>1136</v>
      </c>
      <c r="HFB38" s="97" t="s">
        <v>1136</v>
      </c>
      <c r="HFC38" s="97" t="s">
        <v>1136</v>
      </c>
      <c r="HFD38" s="97" t="s">
        <v>1136</v>
      </c>
      <c r="HFE38" s="97" t="s">
        <v>1136</v>
      </c>
      <c r="HFF38" s="97" t="s">
        <v>1136</v>
      </c>
      <c r="HFG38" s="97" t="s">
        <v>1136</v>
      </c>
      <c r="HFH38" s="97" t="s">
        <v>1136</v>
      </c>
      <c r="HFI38" s="97" t="s">
        <v>1136</v>
      </c>
      <c r="HFJ38" s="97" t="s">
        <v>1136</v>
      </c>
      <c r="HFK38" s="97" t="s">
        <v>1136</v>
      </c>
      <c r="HFL38" s="97" t="s">
        <v>1136</v>
      </c>
      <c r="HFM38" s="97" t="s">
        <v>1136</v>
      </c>
      <c r="HFN38" s="97" t="s">
        <v>1136</v>
      </c>
      <c r="HFO38" s="97" t="s">
        <v>1136</v>
      </c>
      <c r="HFP38" s="97" t="s">
        <v>1136</v>
      </c>
      <c r="HFQ38" s="97" t="s">
        <v>1136</v>
      </c>
      <c r="HFR38" s="97" t="s">
        <v>1136</v>
      </c>
      <c r="HFS38" s="97" t="s">
        <v>1136</v>
      </c>
      <c r="HFT38" s="97" t="s">
        <v>1136</v>
      </c>
      <c r="HFU38" s="97" t="s">
        <v>1136</v>
      </c>
      <c r="HFV38" s="97" t="s">
        <v>1136</v>
      </c>
      <c r="HFW38" s="97" t="s">
        <v>1136</v>
      </c>
      <c r="HFX38" s="97" t="s">
        <v>1136</v>
      </c>
      <c r="HFY38" s="97" t="s">
        <v>1136</v>
      </c>
      <c r="HFZ38" s="97" t="s">
        <v>1136</v>
      </c>
      <c r="HGA38" s="97" t="s">
        <v>1136</v>
      </c>
      <c r="HGB38" s="97" t="s">
        <v>1136</v>
      </c>
      <c r="HGC38" s="97" t="s">
        <v>1136</v>
      </c>
      <c r="HGD38" s="97" t="s">
        <v>1136</v>
      </c>
      <c r="HGE38" s="97" t="s">
        <v>1136</v>
      </c>
      <c r="HGF38" s="97" t="s">
        <v>1136</v>
      </c>
      <c r="HGG38" s="97" t="s">
        <v>1136</v>
      </c>
      <c r="HGH38" s="97" t="s">
        <v>1136</v>
      </c>
      <c r="HGI38" s="97" t="s">
        <v>1136</v>
      </c>
      <c r="HGJ38" s="97" t="s">
        <v>1136</v>
      </c>
      <c r="HGK38" s="97" t="s">
        <v>1136</v>
      </c>
      <c r="HGL38" s="97" t="s">
        <v>1136</v>
      </c>
      <c r="HGM38" s="97" t="s">
        <v>1136</v>
      </c>
      <c r="HGN38" s="97" t="s">
        <v>1136</v>
      </c>
      <c r="HGO38" s="97" t="s">
        <v>1136</v>
      </c>
      <c r="HGP38" s="97" t="s">
        <v>1136</v>
      </c>
      <c r="HGQ38" s="97" t="s">
        <v>1136</v>
      </c>
      <c r="HGR38" s="97" t="s">
        <v>1136</v>
      </c>
      <c r="HGS38" s="97" t="s">
        <v>1136</v>
      </c>
      <c r="HGT38" s="97" t="s">
        <v>1136</v>
      </c>
      <c r="HGU38" s="97" t="s">
        <v>1136</v>
      </c>
      <c r="HGV38" s="97" t="s">
        <v>1136</v>
      </c>
      <c r="HGW38" s="97" t="s">
        <v>1136</v>
      </c>
      <c r="HGX38" s="97" t="s">
        <v>1136</v>
      </c>
      <c r="HGY38" s="97" t="s">
        <v>1136</v>
      </c>
      <c r="HGZ38" s="97" t="s">
        <v>1136</v>
      </c>
      <c r="HHA38" s="97" t="s">
        <v>1136</v>
      </c>
      <c r="HHB38" s="97" t="s">
        <v>1136</v>
      </c>
      <c r="HHC38" s="97" t="s">
        <v>1136</v>
      </c>
      <c r="HHD38" s="97" t="s">
        <v>1136</v>
      </c>
      <c r="HHE38" s="97" t="s">
        <v>1136</v>
      </c>
      <c r="HHF38" s="97" t="s">
        <v>1136</v>
      </c>
      <c r="HHG38" s="97" t="s">
        <v>1136</v>
      </c>
      <c r="HHH38" s="97" t="s">
        <v>1136</v>
      </c>
      <c r="HHI38" s="97" t="s">
        <v>1136</v>
      </c>
      <c r="HHJ38" s="97" t="s">
        <v>1136</v>
      </c>
      <c r="HHK38" s="97" t="s">
        <v>1136</v>
      </c>
      <c r="HHL38" s="97" t="s">
        <v>1136</v>
      </c>
      <c r="HHM38" s="97" t="s">
        <v>1136</v>
      </c>
      <c r="HHN38" s="97" t="s">
        <v>1136</v>
      </c>
      <c r="HHO38" s="97" t="s">
        <v>1136</v>
      </c>
      <c r="HHP38" s="97" t="s">
        <v>1136</v>
      </c>
      <c r="HHQ38" s="97" t="s">
        <v>1136</v>
      </c>
      <c r="HHR38" s="97" t="s">
        <v>1136</v>
      </c>
      <c r="HHS38" s="97" t="s">
        <v>1136</v>
      </c>
      <c r="HHT38" s="97" t="s">
        <v>1136</v>
      </c>
      <c r="HHU38" s="97" t="s">
        <v>1136</v>
      </c>
      <c r="HHV38" s="97" t="s">
        <v>1136</v>
      </c>
      <c r="HHW38" s="97" t="s">
        <v>1136</v>
      </c>
      <c r="HHX38" s="97" t="s">
        <v>1136</v>
      </c>
      <c r="HHY38" s="97" t="s">
        <v>1136</v>
      </c>
      <c r="HHZ38" s="97" t="s">
        <v>1136</v>
      </c>
      <c r="HIA38" s="97" t="s">
        <v>1136</v>
      </c>
      <c r="HIB38" s="97" t="s">
        <v>1136</v>
      </c>
      <c r="HIC38" s="97" t="s">
        <v>1136</v>
      </c>
      <c r="HID38" s="97" t="s">
        <v>1136</v>
      </c>
      <c r="HIE38" s="97" t="s">
        <v>1136</v>
      </c>
      <c r="HIF38" s="97" t="s">
        <v>1136</v>
      </c>
      <c r="HIG38" s="97" t="s">
        <v>1136</v>
      </c>
      <c r="HIH38" s="97" t="s">
        <v>1136</v>
      </c>
      <c r="HII38" s="97" t="s">
        <v>1136</v>
      </c>
      <c r="HIJ38" s="97" t="s">
        <v>1136</v>
      </c>
      <c r="HIK38" s="97" t="s">
        <v>1136</v>
      </c>
      <c r="HIL38" s="97" t="s">
        <v>1136</v>
      </c>
      <c r="HIM38" s="97" t="s">
        <v>1136</v>
      </c>
      <c r="HIN38" s="97" t="s">
        <v>1136</v>
      </c>
      <c r="HIO38" s="97" t="s">
        <v>1136</v>
      </c>
      <c r="HIP38" s="97" t="s">
        <v>1136</v>
      </c>
      <c r="HIQ38" s="97" t="s">
        <v>1136</v>
      </c>
      <c r="HIR38" s="97" t="s">
        <v>1136</v>
      </c>
      <c r="HIS38" s="97" t="s">
        <v>1136</v>
      </c>
      <c r="HIT38" s="97" t="s">
        <v>1136</v>
      </c>
      <c r="HIU38" s="97" t="s">
        <v>1136</v>
      </c>
      <c r="HIV38" s="97" t="s">
        <v>1136</v>
      </c>
      <c r="HIW38" s="97" t="s">
        <v>1136</v>
      </c>
      <c r="HIX38" s="97" t="s">
        <v>1136</v>
      </c>
      <c r="HIY38" s="97" t="s">
        <v>1136</v>
      </c>
      <c r="HIZ38" s="97" t="s">
        <v>1136</v>
      </c>
      <c r="HJA38" s="97" t="s">
        <v>1136</v>
      </c>
      <c r="HJB38" s="97" t="s">
        <v>1136</v>
      </c>
      <c r="HJC38" s="97" t="s">
        <v>1136</v>
      </c>
      <c r="HJD38" s="97" t="s">
        <v>1136</v>
      </c>
      <c r="HJE38" s="97" t="s">
        <v>1136</v>
      </c>
      <c r="HJF38" s="97" t="s">
        <v>1136</v>
      </c>
      <c r="HJG38" s="97" t="s">
        <v>1136</v>
      </c>
      <c r="HJH38" s="97" t="s">
        <v>1136</v>
      </c>
      <c r="HJI38" s="97" t="s">
        <v>1136</v>
      </c>
      <c r="HJJ38" s="97" t="s">
        <v>1136</v>
      </c>
      <c r="HJK38" s="97" t="s">
        <v>1136</v>
      </c>
      <c r="HJL38" s="97" t="s">
        <v>1136</v>
      </c>
      <c r="HJM38" s="97" t="s">
        <v>1136</v>
      </c>
      <c r="HJN38" s="97" t="s">
        <v>1136</v>
      </c>
      <c r="HJO38" s="97" t="s">
        <v>1136</v>
      </c>
      <c r="HJP38" s="97" t="s">
        <v>1136</v>
      </c>
      <c r="HJQ38" s="97" t="s">
        <v>1136</v>
      </c>
      <c r="HJR38" s="97" t="s">
        <v>1136</v>
      </c>
      <c r="HJS38" s="97" t="s">
        <v>1136</v>
      </c>
      <c r="HJT38" s="97" t="s">
        <v>1136</v>
      </c>
      <c r="HJU38" s="97" t="s">
        <v>1136</v>
      </c>
      <c r="HJV38" s="97" t="s">
        <v>1136</v>
      </c>
      <c r="HJW38" s="97" t="s">
        <v>1136</v>
      </c>
      <c r="HJX38" s="97" t="s">
        <v>1136</v>
      </c>
      <c r="HJY38" s="97" t="s">
        <v>1136</v>
      </c>
      <c r="HJZ38" s="97" t="s">
        <v>1136</v>
      </c>
      <c r="HKA38" s="97" t="s">
        <v>1136</v>
      </c>
      <c r="HKB38" s="97" t="s">
        <v>1136</v>
      </c>
      <c r="HKC38" s="97" t="s">
        <v>1136</v>
      </c>
      <c r="HKD38" s="97" t="s">
        <v>1136</v>
      </c>
      <c r="HKE38" s="97" t="s">
        <v>1136</v>
      </c>
      <c r="HKF38" s="97" t="s">
        <v>1136</v>
      </c>
      <c r="HKG38" s="97" t="s">
        <v>1136</v>
      </c>
      <c r="HKH38" s="97" t="s">
        <v>1136</v>
      </c>
      <c r="HKI38" s="97" t="s">
        <v>1136</v>
      </c>
      <c r="HKJ38" s="97" t="s">
        <v>1136</v>
      </c>
      <c r="HKK38" s="97" t="s">
        <v>1136</v>
      </c>
      <c r="HKL38" s="97" t="s">
        <v>1136</v>
      </c>
      <c r="HKM38" s="97" t="s">
        <v>1136</v>
      </c>
      <c r="HKN38" s="97" t="s">
        <v>1136</v>
      </c>
      <c r="HKO38" s="97" t="s">
        <v>1136</v>
      </c>
      <c r="HKP38" s="97" t="s">
        <v>1136</v>
      </c>
      <c r="HKQ38" s="97" t="s">
        <v>1136</v>
      </c>
      <c r="HKR38" s="97" t="s">
        <v>1136</v>
      </c>
      <c r="HKS38" s="97" t="s">
        <v>1136</v>
      </c>
      <c r="HKT38" s="97" t="s">
        <v>1136</v>
      </c>
      <c r="HKU38" s="97" t="s">
        <v>1136</v>
      </c>
      <c r="HKV38" s="97" t="s">
        <v>1136</v>
      </c>
      <c r="HKW38" s="97" t="s">
        <v>1136</v>
      </c>
      <c r="HKX38" s="97" t="s">
        <v>1136</v>
      </c>
      <c r="HKY38" s="97" t="s">
        <v>1136</v>
      </c>
      <c r="HKZ38" s="97" t="s">
        <v>1136</v>
      </c>
      <c r="HLA38" s="97" t="s">
        <v>1136</v>
      </c>
      <c r="HLB38" s="97" t="s">
        <v>1136</v>
      </c>
      <c r="HLC38" s="97" t="s">
        <v>1136</v>
      </c>
      <c r="HLD38" s="97" t="s">
        <v>1136</v>
      </c>
      <c r="HLE38" s="97" t="s">
        <v>1136</v>
      </c>
      <c r="HLF38" s="97" t="s">
        <v>1136</v>
      </c>
      <c r="HLG38" s="97" t="s">
        <v>1136</v>
      </c>
      <c r="HLH38" s="97" t="s">
        <v>1136</v>
      </c>
      <c r="HLI38" s="97" t="s">
        <v>1136</v>
      </c>
      <c r="HLJ38" s="97" t="s">
        <v>1136</v>
      </c>
      <c r="HLK38" s="97" t="s">
        <v>1136</v>
      </c>
      <c r="HLL38" s="97" t="s">
        <v>1136</v>
      </c>
      <c r="HLM38" s="97" t="s">
        <v>1136</v>
      </c>
      <c r="HLN38" s="97" t="s">
        <v>1136</v>
      </c>
      <c r="HLO38" s="97" t="s">
        <v>1136</v>
      </c>
      <c r="HLP38" s="97" t="s">
        <v>1136</v>
      </c>
      <c r="HLQ38" s="97" t="s">
        <v>1136</v>
      </c>
      <c r="HLR38" s="97" t="s">
        <v>1136</v>
      </c>
      <c r="HLS38" s="97" t="s">
        <v>1136</v>
      </c>
      <c r="HLT38" s="97" t="s">
        <v>1136</v>
      </c>
      <c r="HLU38" s="97" t="s">
        <v>1136</v>
      </c>
      <c r="HLV38" s="97" t="s">
        <v>1136</v>
      </c>
      <c r="HLW38" s="97" t="s">
        <v>1136</v>
      </c>
      <c r="HLX38" s="97" t="s">
        <v>1136</v>
      </c>
      <c r="HLY38" s="97" t="s">
        <v>1136</v>
      </c>
      <c r="HLZ38" s="97" t="s">
        <v>1136</v>
      </c>
      <c r="HMA38" s="97" t="s">
        <v>1136</v>
      </c>
      <c r="HMB38" s="97" t="s">
        <v>1136</v>
      </c>
      <c r="HMC38" s="97" t="s">
        <v>1136</v>
      </c>
      <c r="HMD38" s="97" t="s">
        <v>1136</v>
      </c>
      <c r="HME38" s="97" t="s">
        <v>1136</v>
      </c>
      <c r="HMF38" s="97" t="s">
        <v>1136</v>
      </c>
      <c r="HMG38" s="97" t="s">
        <v>1136</v>
      </c>
      <c r="HMH38" s="97" t="s">
        <v>1136</v>
      </c>
      <c r="HMI38" s="97" t="s">
        <v>1136</v>
      </c>
      <c r="HMJ38" s="97" t="s">
        <v>1136</v>
      </c>
      <c r="HMK38" s="97" t="s">
        <v>1136</v>
      </c>
      <c r="HML38" s="97" t="s">
        <v>1136</v>
      </c>
      <c r="HMM38" s="97" t="s">
        <v>1136</v>
      </c>
      <c r="HMN38" s="97" t="s">
        <v>1136</v>
      </c>
      <c r="HMO38" s="97" t="s">
        <v>1136</v>
      </c>
      <c r="HMP38" s="97" t="s">
        <v>1136</v>
      </c>
      <c r="HMQ38" s="97" t="s">
        <v>1136</v>
      </c>
      <c r="HMR38" s="97" t="s">
        <v>1136</v>
      </c>
      <c r="HMS38" s="97" t="s">
        <v>1136</v>
      </c>
      <c r="HMT38" s="97" t="s">
        <v>1136</v>
      </c>
      <c r="HMU38" s="97" t="s">
        <v>1136</v>
      </c>
      <c r="HMV38" s="97" t="s">
        <v>1136</v>
      </c>
      <c r="HMW38" s="97" t="s">
        <v>1136</v>
      </c>
      <c r="HMX38" s="97" t="s">
        <v>1136</v>
      </c>
      <c r="HMY38" s="97" t="s">
        <v>1136</v>
      </c>
      <c r="HMZ38" s="97" t="s">
        <v>1136</v>
      </c>
      <c r="HNA38" s="97" t="s">
        <v>1136</v>
      </c>
      <c r="HNB38" s="97" t="s">
        <v>1136</v>
      </c>
      <c r="HNC38" s="97" t="s">
        <v>1136</v>
      </c>
      <c r="HND38" s="97" t="s">
        <v>1136</v>
      </c>
      <c r="HNE38" s="97" t="s">
        <v>1136</v>
      </c>
      <c r="HNF38" s="97" t="s">
        <v>1136</v>
      </c>
      <c r="HNG38" s="97" t="s">
        <v>1136</v>
      </c>
      <c r="HNH38" s="97" t="s">
        <v>1136</v>
      </c>
      <c r="HNI38" s="97" t="s">
        <v>1136</v>
      </c>
      <c r="HNJ38" s="97" t="s">
        <v>1136</v>
      </c>
      <c r="HNK38" s="97" t="s">
        <v>1136</v>
      </c>
      <c r="HNL38" s="97" t="s">
        <v>1136</v>
      </c>
      <c r="HNM38" s="97" t="s">
        <v>1136</v>
      </c>
      <c r="HNN38" s="97" t="s">
        <v>1136</v>
      </c>
      <c r="HNO38" s="97" t="s">
        <v>1136</v>
      </c>
      <c r="HNP38" s="97" t="s">
        <v>1136</v>
      </c>
      <c r="HNQ38" s="97" t="s">
        <v>1136</v>
      </c>
      <c r="HNR38" s="97" t="s">
        <v>1136</v>
      </c>
      <c r="HNS38" s="97" t="s">
        <v>1136</v>
      </c>
      <c r="HNT38" s="97" t="s">
        <v>1136</v>
      </c>
      <c r="HNU38" s="97" t="s">
        <v>1136</v>
      </c>
      <c r="HNV38" s="97" t="s">
        <v>1136</v>
      </c>
      <c r="HNW38" s="97" t="s">
        <v>1136</v>
      </c>
      <c r="HNX38" s="97" t="s">
        <v>1136</v>
      </c>
      <c r="HNY38" s="97" t="s">
        <v>1136</v>
      </c>
      <c r="HNZ38" s="97" t="s">
        <v>1136</v>
      </c>
      <c r="HOA38" s="97" t="s">
        <v>1136</v>
      </c>
      <c r="HOB38" s="97" t="s">
        <v>1136</v>
      </c>
      <c r="HOC38" s="97" t="s">
        <v>1136</v>
      </c>
      <c r="HOD38" s="97" t="s">
        <v>1136</v>
      </c>
      <c r="HOE38" s="97" t="s">
        <v>1136</v>
      </c>
      <c r="HOF38" s="97" t="s">
        <v>1136</v>
      </c>
      <c r="HOG38" s="97" t="s">
        <v>1136</v>
      </c>
      <c r="HOH38" s="97" t="s">
        <v>1136</v>
      </c>
      <c r="HOI38" s="97" t="s">
        <v>1136</v>
      </c>
      <c r="HOJ38" s="97" t="s">
        <v>1136</v>
      </c>
      <c r="HOK38" s="97" t="s">
        <v>1136</v>
      </c>
      <c r="HOL38" s="97" t="s">
        <v>1136</v>
      </c>
      <c r="HOM38" s="97" t="s">
        <v>1136</v>
      </c>
      <c r="HON38" s="97" t="s">
        <v>1136</v>
      </c>
      <c r="HOO38" s="97" t="s">
        <v>1136</v>
      </c>
      <c r="HOP38" s="97" t="s">
        <v>1136</v>
      </c>
      <c r="HOQ38" s="97" t="s">
        <v>1136</v>
      </c>
      <c r="HOR38" s="97" t="s">
        <v>1136</v>
      </c>
      <c r="HOS38" s="97" t="s">
        <v>1136</v>
      </c>
      <c r="HOT38" s="97" t="s">
        <v>1136</v>
      </c>
      <c r="HOU38" s="97" t="s">
        <v>1136</v>
      </c>
      <c r="HOV38" s="97" t="s">
        <v>1136</v>
      </c>
      <c r="HOW38" s="97" t="s">
        <v>1136</v>
      </c>
      <c r="HOX38" s="97" t="s">
        <v>1136</v>
      </c>
      <c r="HOY38" s="97" t="s">
        <v>1136</v>
      </c>
      <c r="HOZ38" s="97" t="s">
        <v>1136</v>
      </c>
      <c r="HPA38" s="97" t="s">
        <v>1136</v>
      </c>
      <c r="HPB38" s="97" t="s">
        <v>1136</v>
      </c>
      <c r="HPC38" s="97" t="s">
        <v>1136</v>
      </c>
      <c r="HPD38" s="97" t="s">
        <v>1136</v>
      </c>
      <c r="HPE38" s="97" t="s">
        <v>1136</v>
      </c>
      <c r="HPF38" s="97" t="s">
        <v>1136</v>
      </c>
      <c r="HPG38" s="97" t="s">
        <v>1136</v>
      </c>
      <c r="HPH38" s="97" t="s">
        <v>1136</v>
      </c>
      <c r="HPI38" s="97" t="s">
        <v>1136</v>
      </c>
      <c r="HPJ38" s="97" t="s">
        <v>1136</v>
      </c>
      <c r="HPK38" s="97" t="s">
        <v>1136</v>
      </c>
      <c r="HPL38" s="97" t="s">
        <v>1136</v>
      </c>
      <c r="HPM38" s="97" t="s">
        <v>1136</v>
      </c>
      <c r="HPN38" s="97" t="s">
        <v>1136</v>
      </c>
      <c r="HPO38" s="97" t="s">
        <v>1136</v>
      </c>
      <c r="HPP38" s="97" t="s">
        <v>1136</v>
      </c>
      <c r="HPQ38" s="97" t="s">
        <v>1136</v>
      </c>
      <c r="HPR38" s="97" t="s">
        <v>1136</v>
      </c>
      <c r="HPS38" s="97" t="s">
        <v>1136</v>
      </c>
      <c r="HPT38" s="97" t="s">
        <v>1136</v>
      </c>
      <c r="HPU38" s="97" t="s">
        <v>1136</v>
      </c>
      <c r="HPV38" s="97" t="s">
        <v>1136</v>
      </c>
      <c r="HPW38" s="97" t="s">
        <v>1136</v>
      </c>
      <c r="HPX38" s="97" t="s">
        <v>1136</v>
      </c>
      <c r="HPY38" s="97" t="s">
        <v>1136</v>
      </c>
      <c r="HPZ38" s="97" t="s">
        <v>1136</v>
      </c>
      <c r="HQA38" s="97" t="s">
        <v>1136</v>
      </c>
      <c r="HQB38" s="97" t="s">
        <v>1136</v>
      </c>
      <c r="HQC38" s="97" t="s">
        <v>1136</v>
      </c>
      <c r="HQD38" s="97" t="s">
        <v>1136</v>
      </c>
      <c r="HQE38" s="97" t="s">
        <v>1136</v>
      </c>
      <c r="HQF38" s="97" t="s">
        <v>1136</v>
      </c>
      <c r="HQG38" s="97" t="s">
        <v>1136</v>
      </c>
      <c r="HQH38" s="97" t="s">
        <v>1136</v>
      </c>
      <c r="HQI38" s="97" t="s">
        <v>1136</v>
      </c>
      <c r="HQJ38" s="97" t="s">
        <v>1136</v>
      </c>
      <c r="HQK38" s="97" t="s">
        <v>1136</v>
      </c>
      <c r="HQL38" s="97" t="s">
        <v>1136</v>
      </c>
      <c r="HQM38" s="97" t="s">
        <v>1136</v>
      </c>
      <c r="HQN38" s="97" t="s">
        <v>1136</v>
      </c>
      <c r="HQO38" s="97" t="s">
        <v>1136</v>
      </c>
      <c r="HQP38" s="97" t="s">
        <v>1136</v>
      </c>
      <c r="HQQ38" s="97" t="s">
        <v>1136</v>
      </c>
      <c r="HQR38" s="97" t="s">
        <v>1136</v>
      </c>
      <c r="HQS38" s="97" t="s">
        <v>1136</v>
      </c>
      <c r="HQT38" s="97" t="s">
        <v>1136</v>
      </c>
      <c r="HQU38" s="97" t="s">
        <v>1136</v>
      </c>
      <c r="HQV38" s="97" t="s">
        <v>1136</v>
      </c>
      <c r="HQW38" s="97" t="s">
        <v>1136</v>
      </c>
      <c r="HQX38" s="97" t="s">
        <v>1136</v>
      </c>
      <c r="HQY38" s="97" t="s">
        <v>1136</v>
      </c>
      <c r="HQZ38" s="97" t="s">
        <v>1136</v>
      </c>
      <c r="HRA38" s="97" t="s">
        <v>1136</v>
      </c>
      <c r="HRB38" s="97" t="s">
        <v>1136</v>
      </c>
      <c r="HRC38" s="97" t="s">
        <v>1136</v>
      </c>
      <c r="HRD38" s="97" t="s">
        <v>1136</v>
      </c>
      <c r="HRE38" s="97" t="s">
        <v>1136</v>
      </c>
      <c r="HRF38" s="97" t="s">
        <v>1136</v>
      </c>
      <c r="HRG38" s="97" t="s">
        <v>1136</v>
      </c>
      <c r="HRH38" s="97" t="s">
        <v>1136</v>
      </c>
      <c r="HRI38" s="97" t="s">
        <v>1136</v>
      </c>
      <c r="HRJ38" s="97" t="s">
        <v>1136</v>
      </c>
      <c r="HRK38" s="97" t="s">
        <v>1136</v>
      </c>
      <c r="HRL38" s="97" t="s">
        <v>1136</v>
      </c>
      <c r="HRM38" s="97" t="s">
        <v>1136</v>
      </c>
      <c r="HRN38" s="97" t="s">
        <v>1136</v>
      </c>
      <c r="HRO38" s="97" t="s">
        <v>1136</v>
      </c>
      <c r="HRP38" s="97" t="s">
        <v>1136</v>
      </c>
      <c r="HRQ38" s="97" t="s">
        <v>1136</v>
      </c>
      <c r="HRR38" s="97" t="s">
        <v>1136</v>
      </c>
      <c r="HRS38" s="97" t="s">
        <v>1136</v>
      </c>
      <c r="HRT38" s="97" t="s">
        <v>1136</v>
      </c>
      <c r="HRU38" s="97" t="s">
        <v>1136</v>
      </c>
      <c r="HRV38" s="97" t="s">
        <v>1136</v>
      </c>
      <c r="HRW38" s="97" t="s">
        <v>1136</v>
      </c>
      <c r="HRX38" s="97" t="s">
        <v>1136</v>
      </c>
      <c r="HRY38" s="97" t="s">
        <v>1136</v>
      </c>
      <c r="HRZ38" s="97" t="s">
        <v>1136</v>
      </c>
      <c r="HSA38" s="97" t="s">
        <v>1136</v>
      </c>
      <c r="HSB38" s="97" t="s">
        <v>1136</v>
      </c>
      <c r="HSC38" s="97" t="s">
        <v>1136</v>
      </c>
      <c r="HSD38" s="97" t="s">
        <v>1136</v>
      </c>
      <c r="HSE38" s="97" t="s">
        <v>1136</v>
      </c>
      <c r="HSF38" s="97" t="s">
        <v>1136</v>
      </c>
      <c r="HSG38" s="97" t="s">
        <v>1136</v>
      </c>
      <c r="HSH38" s="97" t="s">
        <v>1136</v>
      </c>
      <c r="HSI38" s="97" t="s">
        <v>1136</v>
      </c>
      <c r="HSJ38" s="97" t="s">
        <v>1136</v>
      </c>
      <c r="HSK38" s="97" t="s">
        <v>1136</v>
      </c>
      <c r="HSL38" s="97" t="s">
        <v>1136</v>
      </c>
      <c r="HSM38" s="97" t="s">
        <v>1136</v>
      </c>
      <c r="HSN38" s="97" t="s">
        <v>1136</v>
      </c>
      <c r="HSO38" s="97" t="s">
        <v>1136</v>
      </c>
      <c r="HSP38" s="97" t="s">
        <v>1136</v>
      </c>
      <c r="HSQ38" s="97" t="s">
        <v>1136</v>
      </c>
      <c r="HSR38" s="97" t="s">
        <v>1136</v>
      </c>
      <c r="HSS38" s="97" t="s">
        <v>1136</v>
      </c>
      <c r="HST38" s="97" t="s">
        <v>1136</v>
      </c>
      <c r="HSU38" s="97" t="s">
        <v>1136</v>
      </c>
      <c r="HSV38" s="97" t="s">
        <v>1136</v>
      </c>
      <c r="HSW38" s="97" t="s">
        <v>1136</v>
      </c>
      <c r="HSX38" s="97" t="s">
        <v>1136</v>
      </c>
      <c r="HSY38" s="97" t="s">
        <v>1136</v>
      </c>
      <c r="HSZ38" s="97" t="s">
        <v>1136</v>
      </c>
      <c r="HTA38" s="97" t="s">
        <v>1136</v>
      </c>
      <c r="HTB38" s="97" t="s">
        <v>1136</v>
      </c>
      <c r="HTC38" s="97" t="s">
        <v>1136</v>
      </c>
      <c r="HTD38" s="97" t="s">
        <v>1136</v>
      </c>
      <c r="HTE38" s="97" t="s">
        <v>1136</v>
      </c>
      <c r="HTF38" s="97" t="s">
        <v>1136</v>
      </c>
      <c r="HTG38" s="97" t="s">
        <v>1136</v>
      </c>
      <c r="HTH38" s="97" t="s">
        <v>1136</v>
      </c>
      <c r="HTI38" s="97" t="s">
        <v>1136</v>
      </c>
      <c r="HTJ38" s="97" t="s">
        <v>1136</v>
      </c>
      <c r="HTK38" s="97" t="s">
        <v>1136</v>
      </c>
      <c r="HTL38" s="97" t="s">
        <v>1136</v>
      </c>
      <c r="HTM38" s="97" t="s">
        <v>1136</v>
      </c>
      <c r="HTN38" s="97" t="s">
        <v>1136</v>
      </c>
      <c r="HTO38" s="97" t="s">
        <v>1136</v>
      </c>
      <c r="HTP38" s="97" t="s">
        <v>1136</v>
      </c>
      <c r="HTQ38" s="97" t="s">
        <v>1136</v>
      </c>
      <c r="HTR38" s="97" t="s">
        <v>1136</v>
      </c>
      <c r="HTS38" s="97" t="s">
        <v>1136</v>
      </c>
      <c r="HTT38" s="97" t="s">
        <v>1136</v>
      </c>
      <c r="HTU38" s="97" t="s">
        <v>1136</v>
      </c>
      <c r="HTV38" s="97" t="s">
        <v>1136</v>
      </c>
      <c r="HTW38" s="97" t="s">
        <v>1136</v>
      </c>
      <c r="HTX38" s="97" t="s">
        <v>1136</v>
      </c>
      <c r="HTY38" s="97" t="s">
        <v>1136</v>
      </c>
      <c r="HTZ38" s="97" t="s">
        <v>1136</v>
      </c>
      <c r="HUA38" s="97" t="s">
        <v>1136</v>
      </c>
      <c r="HUB38" s="97" t="s">
        <v>1136</v>
      </c>
      <c r="HUC38" s="97" t="s">
        <v>1136</v>
      </c>
      <c r="HUD38" s="97" t="s">
        <v>1136</v>
      </c>
      <c r="HUE38" s="97" t="s">
        <v>1136</v>
      </c>
      <c r="HUF38" s="97" t="s">
        <v>1136</v>
      </c>
      <c r="HUG38" s="97" t="s">
        <v>1136</v>
      </c>
      <c r="HUH38" s="97" t="s">
        <v>1136</v>
      </c>
      <c r="HUI38" s="97" t="s">
        <v>1136</v>
      </c>
      <c r="HUJ38" s="97" t="s">
        <v>1136</v>
      </c>
      <c r="HUK38" s="97" t="s">
        <v>1136</v>
      </c>
      <c r="HUL38" s="97" t="s">
        <v>1136</v>
      </c>
      <c r="HUM38" s="97" t="s">
        <v>1136</v>
      </c>
      <c r="HUN38" s="97" t="s">
        <v>1136</v>
      </c>
      <c r="HUO38" s="97" t="s">
        <v>1136</v>
      </c>
      <c r="HUP38" s="97" t="s">
        <v>1136</v>
      </c>
      <c r="HUQ38" s="97" t="s">
        <v>1136</v>
      </c>
      <c r="HUR38" s="97" t="s">
        <v>1136</v>
      </c>
      <c r="HUS38" s="97" t="s">
        <v>1136</v>
      </c>
      <c r="HUT38" s="97" t="s">
        <v>1136</v>
      </c>
      <c r="HUU38" s="97" t="s">
        <v>1136</v>
      </c>
      <c r="HUV38" s="97" t="s">
        <v>1136</v>
      </c>
      <c r="HUW38" s="97" t="s">
        <v>1136</v>
      </c>
      <c r="HUX38" s="97" t="s">
        <v>1136</v>
      </c>
      <c r="HUY38" s="97" t="s">
        <v>1136</v>
      </c>
      <c r="HUZ38" s="97" t="s">
        <v>1136</v>
      </c>
      <c r="HVA38" s="97" t="s">
        <v>1136</v>
      </c>
      <c r="HVB38" s="97" t="s">
        <v>1136</v>
      </c>
      <c r="HVC38" s="97" t="s">
        <v>1136</v>
      </c>
      <c r="HVD38" s="97" t="s">
        <v>1136</v>
      </c>
      <c r="HVE38" s="97" t="s">
        <v>1136</v>
      </c>
      <c r="HVF38" s="97" t="s">
        <v>1136</v>
      </c>
      <c r="HVG38" s="97" t="s">
        <v>1136</v>
      </c>
      <c r="HVH38" s="97" t="s">
        <v>1136</v>
      </c>
      <c r="HVI38" s="97" t="s">
        <v>1136</v>
      </c>
      <c r="HVJ38" s="97" t="s">
        <v>1136</v>
      </c>
      <c r="HVK38" s="97" t="s">
        <v>1136</v>
      </c>
      <c r="HVL38" s="97" t="s">
        <v>1136</v>
      </c>
      <c r="HVM38" s="97" t="s">
        <v>1136</v>
      </c>
      <c r="HVN38" s="97" t="s">
        <v>1136</v>
      </c>
      <c r="HVO38" s="97" t="s">
        <v>1136</v>
      </c>
      <c r="HVP38" s="97" t="s">
        <v>1136</v>
      </c>
      <c r="HVQ38" s="97" t="s">
        <v>1136</v>
      </c>
      <c r="HVR38" s="97" t="s">
        <v>1136</v>
      </c>
      <c r="HVS38" s="97" t="s">
        <v>1136</v>
      </c>
      <c r="HVT38" s="97" t="s">
        <v>1136</v>
      </c>
      <c r="HVU38" s="97" t="s">
        <v>1136</v>
      </c>
      <c r="HVV38" s="97" t="s">
        <v>1136</v>
      </c>
      <c r="HVW38" s="97" t="s">
        <v>1136</v>
      </c>
      <c r="HVX38" s="97" t="s">
        <v>1136</v>
      </c>
      <c r="HVY38" s="97" t="s">
        <v>1136</v>
      </c>
      <c r="HVZ38" s="97" t="s">
        <v>1136</v>
      </c>
      <c r="HWA38" s="97" t="s">
        <v>1136</v>
      </c>
      <c r="HWB38" s="97" t="s">
        <v>1136</v>
      </c>
      <c r="HWC38" s="97" t="s">
        <v>1136</v>
      </c>
      <c r="HWD38" s="97" t="s">
        <v>1136</v>
      </c>
      <c r="HWE38" s="97" t="s">
        <v>1136</v>
      </c>
      <c r="HWF38" s="97" t="s">
        <v>1136</v>
      </c>
      <c r="HWG38" s="97" t="s">
        <v>1136</v>
      </c>
      <c r="HWH38" s="97" t="s">
        <v>1136</v>
      </c>
      <c r="HWI38" s="97" t="s">
        <v>1136</v>
      </c>
      <c r="HWJ38" s="97" t="s">
        <v>1136</v>
      </c>
      <c r="HWK38" s="97" t="s">
        <v>1136</v>
      </c>
      <c r="HWL38" s="97" t="s">
        <v>1136</v>
      </c>
      <c r="HWM38" s="97" t="s">
        <v>1136</v>
      </c>
      <c r="HWN38" s="97" t="s">
        <v>1136</v>
      </c>
      <c r="HWO38" s="97" t="s">
        <v>1136</v>
      </c>
      <c r="HWP38" s="97" t="s">
        <v>1136</v>
      </c>
      <c r="HWQ38" s="97" t="s">
        <v>1136</v>
      </c>
      <c r="HWR38" s="97" t="s">
        <v>1136</v>
      </c>
      <c r="HWS38" s="97" t="s">
        <v>1136</v>
      </c>
      <c r="HWT38" s="97" t="s">
        <v>1136</v>
      </c>
      <c r="HWU38" s="97" t="s">
        <v>1136</v>
      </c>
      <c r="HWV38" s="97" t="s">
        <v>1136</v>
      </c>
      <c r="HWW38" s="97" t="s">
        <v>1136</v>
      </c>
      <c r="HWX38" s="97" t="s">
        <v>1136</v>
      </c>
      <c r="HWY38" s="97" t="s">
        <v>1136</v>
      </c>
      <c r="HWZ38" s="97" t="s">
        <v>1136</v>
      </c>
      <c r="HXA38" s="97" t="s">
        <v>1136</v>
      </c>
      <c r="HXB38" s="97" t="s">
        <v>1136</v>
      </c>
      <c r="HXC38" s="97" t="s">
        <v>1136</v>
      </c>
      <c r="HXD38" s="97" t="s">
        <v>1136</v>
      </c>
      <c r="HXE38" s="97" t="s">
        <v>1136</v>
      </c>
      <c r="HXF38" s="97" t="s">
        <v>1136</v>
      </c>
      <c r="HXG38" s="97" t="s">
        <v>1136</v>
      </c>
      <c r="HXH38" s="97" t="s">
        <v>1136</v>
      </c>
      <c r="HXI38" s="97" t="s">
        <v>1136</v>
      </c>
      <c r="HXJ38" s="97" t="s">
        <v>1136</v>
      </c>
      <c r="HXK38" s="97" t="s">
        <v>1136</v>
      </c>
      <c r="HXL38" s="97" t="s">
        <v>1136</v>
      </c>
      <c r="HXM38" s="97" t="s">
        <v>1136</v>
      </c>
      <c r="HXN38" s="97" t="s">
        <v>1136</v>
      </c>
      <c r="HXO38" s="97" t="s">
        <v>1136</v>
      </c>
      <c r="HXP38" s="97" t="s">
        <v>1136</v>
      </c>
      <c r="HXQ38" s="97" t="s">
        <v>1136</v>
      </c>
      <c r="HXR38" s="97" t="s">
        <v>1136</v>
      </c>
      <c r="HXS38" s="97" t="s">
        <v>1136</v>
      </c>
      <c r="HXT38" s="97" t="s">
        <v>1136</v>
      </c>
      <c r="HXU38" s="97" t="s">
        <v>1136</v>
      </c>
      <c r="HXV38" s="97" t="s">
        <v>1136</v>
      </c>
      <c r="HXW38" s="97" t="s">
        <v>1136</v>
      </c>
      <c r="HXX38" s="97" t="s">
        <v>1136</v>
      </c>
      <c r="HXY38" s="97" t="s">
        <v>1136</v>
      </c>
      <c r="HXZ38" s="97" t="s">
        <v>1136</v>
      </c>
      <c r="HYA38" s="97" t="s">
        <v>1136</v>
      </c>
      <c r="HYB38" s="97" t="s">
        <v>1136</v>
      </c>
      <c r="HYC38" s="97" t="s">
        <v>1136</v>
      </c>
      <c r="HYD38" s="97" t="s">
        <v>1136</v>
      </c>
      <c r="HYE38" s="97" t="s">
        <v>1136</v>
      </c>
      <c r="HYF38" s="97" t="s">
        <v>1136</v>
      </c>
      <c r="HYG38" s="97" t="s">
        <v>1136</v>
      </c>
      <c r="HYH38" s="97" t="s">
        <v>1136</v>
      </c>
      <c r="HYI38" s="97" t="s">
        <v>1136</v>
      </c>
      <c r="HYJ38" s="97" t="s">
        <v>1136</v>
      </c>
      <c r="HYK38" s="97" t="s">
        <v>1136</v>
      </c>
      <c r="HYL38" s="97" t="s">
        <v>1136</v>
      </c>
      <c r="HYM38" s="97" t="s">
        <v>1136</v>
      </c>
      <c r="HYN38" s="97" t="s">
        <v>1136</v>
      </c>
      <c r="HYO38" s="97" t="s">
        <v>1136</v>
      </c>
      <c r="HYP38" s="97" t="s">
        <v>1136</v>
      </c>
      <c r="HYQ38" s="97" t="s">
        <v>1136</v>
      </c>
      <c r="HYR38" s="97" t="s">
        <v>1136</v>
      </c>
      <c r="HYS38" s="97" t="s">
        <v>1136</v>
      </c>
      <c r="HYT38" s="97" t="s">
        <v>1136</v>
      </c>
      <c r="HYU38" s="97" t="s">
        <v>1136</v>
      </c>
      <c r="HYV38" s="97" t="s">
        <v>1136</v>
      </c>
      <c r="HYW38" s="97" t="s">
        <v>1136</v>
      </c>
      <c r="HYX38" s="97" t="s">
        <v>1136</v>
      </c>
      <c r="HYY38" s="97" t="s">
        <v>1136</v>
      </c>
      <c r="HYZ38" s="97" t="s">
        <v>1136</v>
      </c>
      <c r="HZA38" s="97" t="s">
        <v>1136</v>
      </c>
      <c r="HZB38" s="97" t="s">
        <v>1136</v>
      </c>
      <c r="HZC38" s="97" t="s">
        <v>1136</v>
      </c>
      <c r="HZD38" s="97" t="s">
        <v>1136</v>
      </c>
      <c r="HZE38" s="97" t="s">
        <v>1136</v>
      </c>
      <c r="HZF38" s="97" t="s">
        <v>1136</v>
      </c>
      <c r="HZG38" s="97" t="s">
        <v>1136</v>
      </c>
      <c r="HZH38" s="97" t="s">
        <v>1136</v>
      </c>
      <c r="HZI38" s="97" t="s">
        <v>1136</v>
      </c>
      <c r="HZJ38" s="97" t="s">
        <v>1136</v>
      </c>
      <c r="HZK38" s="97" t="s">
        <v>1136</v>
      </c>
      <c r="HZL38" s="97" t="s">
        <v>1136</v>
      </c>
      <c r="HZM38" s="97" t="s">
        <v>1136</v>
      </c>
      <c r="HZN38" s="97" t="s">
        <v>1136</v>
      </c>
      <c r="HZO38" s="97" t="s">
        <v>1136</v>
      </c>
      <c r="HZP38" s="97" t="s">
        <v>1136</v>
      </c>
      <c r="HZQ38" s="97" t="s">
        <v>1136</v>
      </c>
      <c r="HZR38" s="97" t="s">
        <v>1136</v>
      </c>
      <c r="HZS38" s="97" t="s">
        <v>1136</v>
      </c>
      <c r="HZT38" s="97" t="s">
        <v>1136</v>
      </c>
      <c r="HZU38" s="97" t="s">
        <v>1136</v>
      </c>
      <c r="HZV38" s="97" t="s">
        <v>1136</v>
      </c>
      <c r="HZW38" s="97" t="s">
        <v>1136</v>
      </c>
      <c r="HZX38" s="97" t="s">
        <v>1136</v>
      </c>
      <c r="HZY38" s="97" t="s">
        <v>1136</v>
      </c>
      <c r="HZZ38" s="97" t="s">
        <v>1136</v>
      </c>
      <c r="IAA38" s="97" t="s">
        <v>1136</v>
      </c>
      <c r="IAB38" s="97" t="s">
        <v>1136</v>
      </c>
      <c r="IAC38" s="97" t="s">
        <v>1136</v>
      </c>
      <c r="IAD38" s="97" t="s">
        <v>1136</v>
      </c>
      <c r="IAE38" s="97" t="s">
        <v>1136</v>
      </c>
      <c r="IAF38" s="97" t="s">
        <v>1136</v>
      </c>
      <c r="IAG38" s="97" t="s">
        <v>1136</v>
      </c>
      <c r="IAH38" s="97" t="s">
        <v>1136</v>
      </c>
      <c r="IAI38" s="97" t="s">
        <v>1136</v>
      </c>
      <c r="IAJ38" s="97" t="s">
        <v>1136</v>
      </c>
      <c r="IAK38" s="97" t="s">
        <v>1136</v>
      </c>
      <c r="IAL38" s="97" t="s">
        <v>1136</v>
      </c>
      <c r="IAM38" s="97" t="s">
        <v>1136</v>
      </c>
      <c r="IAN38" s="97" t="s">
        <v>1136</v>
      </c>
      <c r="IAO38" s="97" t="s">
        <v>1136</v>
      </c>
      <c r="IAP38" s="97" t="s">
        <v>1136</v>
      </c>
      <c r="IAQ38" s="97" t="s">
        <v>1136</v>
      </c>
      <c r="IAR38" s="97" t="s">
        <v>1136</v>
      </c>
      <c r="IAS38" s="97" t="s">
        <v>1136</v>
      </c>
      <c r="IAT38" s="97" t="s">
        <v>1136</v>
      </c>
      <c r="IAU38" s="97" t="s">
        <v>1136</v>
      </c>
      <c r="IAV38" s="97" t="s">
        <v>1136</v>
      </c>
      <c r="IAW38" s="97" t="s">
        <v>1136</v>
      </c>
      <c r="IAX38" s="97" t="s">
        <v>1136</v>
      </c>
      <c r="IAY38" s="97" t="s">
        <v>1136</v>
      </c>
      <c r="IAZ38" s="97" t="s">
        <v>1136</v>
      </c>
      <c r="IBA38" s="97" t="s">
        <v>1136</v>
      </c>
      <c r="IBB38" s="97" t="s">
        <v>1136</v>
      </c>
      <c r="IBC38" s="97" t="s">
        <v>1136</v>
      </c>
      <c r="IBD38" s="97" t="s">
        <v>1136</v>
      </c>
      <c r="IBE38" s="97" t="s">
        <v>1136</v>
      </c>
      <c r="IBF38" s="97" t="s">
        <v>1136</v>
      </c>
      <c r="IBG38" s="97" t="s">
        <v>1136</v>
      </c>
      <c r="IBH38" s="97" t="s">
        <v>1136</v>
      </c>
      <c r="IBI38" s="97" t="s">
        <v>1136</v>
      </c>
      <c r="IBJ38" s="97" t="s">
        <v>1136</v>
      </c>
      <c r="IBK38" s="97" t="s">
        <v>1136</v>
      </c>
      <c r="IBL38" s="97" t="s">
        <v>1136</v>
      </c>
      <c r="IBM38" s="97" t="s">
        <v>1136</v>
      </c>
      <c r="IBN38" s="97" t="s">
        <v>1136</v>
      </c>
      <c r="IBO38" s="97" t="s">
        <v>1136</v>
      </c>
      <c r="IBP38" s="97" t="s">
        <v>1136</v>
      </c>
      <c r="IBQ38" s="97" t="s">
        <v>1136</v>
      </c>
      <c r="IBR38" s="97" t="s">
        <v>1136</v>
      </c>
      <c r="IBS38" s="97" t="s">
        <v>1136</v>
      </c>
      <c r="IBT38" s="97" t="s">
        <v>1136</v>
      </c>
      <c r="IBU38" s="97" t="s">
        <v>1136</v>
      </c>
      <c r="IBV38" s="97" t="s">
        <v>1136</v>
      </c>
      <c r="IBW38" s="97" t="s">
        <v>1136</v>
      </c>
      <c r="IBX38" s="97" t="s">
        <v>1136</v>
      </c>
      <c r="IBY38" s="97" t="s">
        <v>1136</v>
      </c>
      <c r="IBZ38" s="97" t="s">
        <v>1136</v>
      </c>
      <c r="ICA38" s="97" t="s">
        <v>1136</v>
      </c>
      <c r="ICB38" s="97" t="s">
        <v>1136</v>
      </c>
      <c r="ICC38" s="97" t="s">
        <v>1136</v>
      </c>
      <c r="ICD38" s="97" t="s">
        <v>1136</v>
      </c>
      <c r="ICE38" s="97" t="s">
        <v>1136</v>
      </c>
      <c r="ICF38" s="97" t="s">
        <v>1136</v>
      </c>
      <c r="ICG38" s="97" t="s">
        <v>1136</v>
      </c>
      <c r="ICH38" s="97" t="s">
        <v>1136</v>
      </c>
      <c r="ICI38" s="97" t="s">
        <v>1136</v>
      </c>
      <c r="ICJ38" s="97" t="s">
        <v>1136</v>
      </c>
      <c r="ICK38" s="97" t="s">
        <v>1136</v>
      </c>
      <c r="ICL38" s="97" t="s">
        <v>1136</v>
      </c>
      <c r="ICM38" s="97" t="s">
        <v>1136</v>
      </c>
      <c r="ICN38" s="97" t="s">
        <v>1136</v>
      </c>
      <c r="ICO38" s="97" t="s">
        <v>1136</v>
      </c>
      <c r="ICP38" s="97" t="s">
        <v>1136</v>
      </c>
      <c r="ICQ38" s="97" t="s">
        <v>1136</v>
      </c>
      <c r="ICR38" s="97" t="s">
        <v>1136</v>
      </c>
      <c r="ICS38" s="97" t="s">
        <v>1136</v>
      </c>
      <c r="ICT38" s="97" t="s">
        <v>1136</v>
      </c>
      <c r="ICU38" s="97" t="s">
        <v>1136</v>
      </c>
      <c r="ICV38" s="97" t="s">
        <v>1136</v>
      </c>
      <c r="ICW38" s="97" t="s">
        <v>1136</v>
      </c>
      <c r="ICX38" s="97" t="s">
        <v>1136</v>
      </c>
      <c r="ICY38" s="97" t="s">
        <v>1136</v>
      </c>
      <c r="ICZ38" s="97" t="s">
        <v>1136</v>
      </c>
      <c r="IDA38" s="97" t="s">
        <v>1136</v>
      </c>
      <c r="IDB38" s="97" t="s">
        <v>1136</v>
      </c>
      <c r="IDC38" s="97" t="s">
        <v>1136</v>
      </c>
      <c r="IDD38" s="97" t="s">
        <v>1136</v>
      </c>
      <c r="IDE38" s="97" t="s">
        <v>1136</v>
      </c>
      <c r="IDF38" s="97" t="s">
        <v>1136</v>
      </c>
      <c r="IDG38" s="97" t="s">
        <v>1136</v>
      </c>
      <c r="IDH38" s="97" t="s">
        <v>1136</v>
      </c>
      <c r="IDI38" s="97" t="s">
        <v>1136</v>
      </c>
      <c r="IDJ38" s="97" t="s">
        <v>1136</v>
      </c>
      <c r="IDK38" s="97" t="s">
        <v>1136</v>
      </c>
      <c r="IDL38" s="97" t="s">
        <v>1136</v>
      </c>
      <c r="IDM38" s="97" t="s">
        <v>1136</v>
      </c>
      <c r="IDN38" s="97" t="s">
        <v>1136</v>
      </c>
      <c r="IDO38" s="97" t="s">
        <v>1136</v>
      </c>
      <c r="IDP38" s="97" t="s">
        <v>1136</v>
      </c>
      <c r="IDQ38" s="97" t="s">
        <v>1136</v>
      </c>
      <c r="IDR38" s="97" t="s">
        <v>1136</v>
      </c>
      <c r="IDS38" s="97" t="s">
        <v>1136</v>
      </c>
      <c r="IDT38" s="97" t="s">
        <v>1136</v>
      </c>
      <c r="IDU38" s="97" t="s">
        <v>1136</v>
      </c>
      <c r="IDV38" s="97" t="s">
        <v>1136</v>
      </c>
      <c r="IDW38" s="97" t="s">
        <v>1136</v>
      </c>
      <c r="IDX38" s="97" t="s">
        <v>1136</v>
      </c>
      <c r="IDY38" s="97" t="s">
        <v>1136</v>
      </c>
      <c r="IDZ38" s="97" t="s">
        <v>1136</v>
      </c>
      <c r="IEA38" s="97" t="s">
        <v>1136</v>
      </c>
      <c r="IEB38" s="97" t="s">
        <v>1136</v>
      </c>
      <c r="IEC38" s="97" t="s">
        <v>1136</v>
      </c>
      <c r="IED38" s="97" t="s">
        <v>1136</v>
      </c>
      <c r="IEE38" s="97" t="s">
        <v>1136</v>
      </c>
      <c r="IEF38" s="97" t="s">
        <v>1136</v>
      </c>
      <c r="IEG38" s="97" t="s">
        <v>1136</v>
      </c>
      <c r="IEH38" s="97" t="s">
        <v>1136</v>
      </c>
      <c r="IEI38" s="97" t="s">
        <v>1136</v>
      </c>
      <c r="IEJ38" s="97" t="s">
        <v>1136</v>
      </c>
      <c r="IEK38" s="97" t="s">
        <v>1136</v>
      </c>
      <c r="IEL38" s="97" t="s">
        <v>1136</v>
      </c>
      <c r="IEM38" s="97" t="s">
        <v>1136</v>
      </c>
      <c r="IEN38" s="97" t="s">
        <v>1136</v>
      </c>
      <c r="IEO38" s="97" t="s">
        <v>1136</v>
      </c>
      <c r="IEP38" s="97" t="s">
        <v>1136</v>
      </c>
      <c r="IEQ38" s="97" t="s">
        <v>1136</v>
      </c>
      <c r="IER38" s="97" t="s">
        <v>1136</v>
      </c>
      <c r="IES38" s="97" t="s">
        <v>1136</v>
      </c>
      <c r="IET38" s="97" t="s">
        <v>1136</v>
      </c>
      <c r="IEU38" s="97" t="s">
        <v>1136</v>
      </c>
      <c r="IEV38" s="97" t="s">
        <v>1136</v>
      </c>
      <c r="IEW38" s="97" t="s">
        <v>1136</v>
      </c>
      <c r="IEX38" s="97" t="s">
        <v>1136</v>
      </c>
      <c r="IEY38" s="97" t="s">
        <v>1136</v>
      </c>
      <c r="IEZ38" s="97" t="s">
        <v>1136</v>
      </c>
      <c r="IFA38" s="97" t="s">
        <v>1136</v>
      </c>
      <c r="IFB38" s="97" t="s">
        <v>1136</v>
      </c>
      <c r="IFC38" s="97" t="s">
        <v>1136</v>
      </c>
      <c r="IFD38" s="97" t="s">
        <v>1136</v>
      </c>
      <c r="IFE38" s="97" t="s">
        <v>1136</v>
      </c>
      <c r="IFF38" s="97" t="s">
        <v>1136</v>
      </c>
      <c r="IFG38" s="97" t="s">
        <v>1136</v>
      </c>
      <c r="IFH38" s="97" t="s">
        <v>1136</v>
      </c>
      <c r="IFI38" s="97" t="s">
        <v>1136</v>
      </c>
      <c r="IFJ38" s="97" t="s">
        <v>1136</v>
      </c>
      <c r="IFK38" s="97" t="s">
        <v>1136</v>
      </c>
      <c r="IFL38" s="97" t="s">
        <v>1136</v>
      </c>
      <c r="IFM38" s="97" t="s">
        <v>1136</v>
      </c>
      <c r="IFN38" s="97" t="s">
        <v>1136</v>
      </c>
      <c r="IFO38" s="97" t="s">
        <v>1136</v>
      </c>
      <c r="IFP38" s="97" t="s">
        <v>1136</v>
      </c>
      <c r="IFQ38" s="97" t="s">
        <v>1136</v>
      </c>
      <c r="IFR38" s="97" t="s">
        <v>1136</v>
      </c>
      <c r="IFS38" s="97" t="s">
        <v>1136</v>
      </c>
      <c r="IFT38" s="97" t="s">
        <v>1136</v>
      </c>
      <c r="IFU38" s="97" t="s">
        <v>1136</v>
      </c>
      <c r="IFV38" s="97" t="s">
        <v>1136</v>
      </c>
      <c r="IFW38" s="97" t="s">
        <v>1136</v>
      </c>
      <c r="IFX38" s="97" t="s">
        <v>1136</v>
      </c>
      <c r="IFY38" s="97" t="s">
        <v>1136</v>
      </c>
      <c r="IFZ38" s="97" t="s">
        <v>1136</v>
      </c>
      <c r="IGA38" s="97" t="s">
        <v>1136</v>
      </c>
      <c r="IGB38" s="97" t="s">
        <v>1136</v>
      </c>
      <c r="IGC38" s="97" t="s">
        <v>1136</v>
      </c>
      <c r="IGD38" s="97" t="s">
        <v>1136</v>
      </c>
      <c r="IGE38" s="97" t="s">
        <v>1136</v>
      </c>
      <c r="IGF38" s="97" t="s">
        <v>1136</v>
      </c>
      <c r="IGG38" s="97" t="s">
        <v>1136</v>
      </c>
      <c r="IGH38" s="97" t="s">
        <v>1136</v>
      </c>
      <c r="IGI38" s="97" t="s">
        <v>1136</v>
      </c>
      <c r="IGJ38" s="97" t="s">
        <v>1136</v>
      </c>
      <c r="IGK38" s="97" t="s">
        <v>1136</v>
      </c>
      <c r="IGL38" s="97" t="s">
        <v>1136</v>
      </c>
      <c r="IGM38" s="97" t="s">
        <v>1136</v>
      </c>
      <c r="IGN38" s="97" t="s">
        <v>1136</v>
      </c>
      <c r="IGO38" s="97" t="s">
        <v>1136</v>
      </c>
      <c r="IGP38" s="97" t="s">
        <v>1136</v>
      </c>
      <c r="IGQ38" s="97" t="s">
        <v>1136</v>
      </c>
      <c r="IGR38" s="97" t="s">
        <v>1136</v>
      </c>
      <c r="IGS38" s="97" t="s">
        <v>1136</v>
      </c>
      <c r="IGT38" s="97" t="s">
        <v>1136</v>
      </c>
      <c r="IGU38" s="97" t="s">
        <v>1136</v>
      </c>
      <c r="IGV38" s="97" t="s">
        <v>1136</v>
      </c>
      <c r="IGW38" s="97" t="s">
        <v>1136</v>
      </c>
      <c r="IGX38" s="97" t="s">
        <v>1136</v>
      </c>
      <c r="IGY38" s="97" t="s">
        <v>1136</v>
      </c>
      <c r="IGZ38" s="97" t="s">
        <v>1136</v>
      </c>
      <c r="IHA38" s="97" t="s">
        <v>1136</v>
      </c>
      <c r="IHB38" s="97" t="s">
        <v>1136</v>
      </c>
      <c r="IHC38" s="97" t="s">
        <v>1136</v>
      </c>
      <c r="IHD38" s="97" t="s">
        <v>1136</v>
      </c>
      <c r="IHE38" s="97" t="s">
        <v>1136</v>
      </c>
      <c r="IHF38" s="97" t="s">
        <v>1136</v>
      </c>
      <c r="IHG38" s="97" t="s">
        <v>1136</v>
      </c>
      <c r="IHH38" s="97" t="s">
        <v>1136</v>
      </c>
      <c r="IHI38" s="97" t="s">
        <v>1136</v>
      </c>
      <c r="IHJ38" s="97" t="s">
        <v>1136</v>
      </c>
      <c r="IHK38" s="97" t="s">
        <v>1136</v>
      </c>
      <c r="IHL38" s="97" t="s">
        <v>1136</v>
      </c>
      <c r="IHM38" s="97" t="s">
        <v>1136</v>
      </c>
      <c r="IHN38" s="97" t="s">
        <v>1136</v>
      </c>
      <c r="IHO38" s="97" t="s">
        <v>1136</v>
      </c>
      <c r="IHP38" s="97" t="s">
        <v>1136</v>
      </c>
      <c r="IHQ38" s="97" t="s">
        <v>1136</v>
      </c>
      <c r="IHR38" s="97" t="s">
        <v>1136</v>
      </c>
      <c r="IHS38" s="97" t="s">
        <v>1136</v>
      </c>
      <c r="IHT38" s="97" t="s">
        <v>1136</v>
      </c>
      <c r="IHU38" s="97" t="s">
        <v>1136</v>
      </c>
      <c r="IHV38" s="97" t="s">
        <v>1136</v>
      </c>
      <c r="IHW38" s="97" t="s">
        <v>1136</v>
      </c>
      <c r="IHX38" s="97" t="s">
        <v>1136</v>
      </c>
      <c r="IHY38" s="97" t="s">
        <v>1136</v>
      </c>
      <c r="IHZ38" s="97" t="s">
        <v>1136</v>
      </c>
      <c r="IIA38" s="97" t="s">
        <v>1136</v>
      </c>
      <c r="IIB38" s="97" t="s">
        <v>1136</v>
      </c>
      <c r="IIC38" s="97" t="s">
        <v>1136</v>
      </c>
      <c r="IID38" s="97" t="s">
        <v>1136</v>
      </c>
      <c r="IIE38" s="97" t="s">
        <v>1136</v>
      </c>
      <c r="IIF38" s="97" t="s">
        <v>1136</v>
      </c>
      <c r="IIG38" s="97" t="s">
        <v>1136</v>
      </c>
      <c r="IIH38" s="97" t="s">
        <v>1136</v>
      </c>
      <c r="III38" s="97" t="s">
        <v>1136</v>
      </c>
      <c r="IIJ38" s="97" t="s">
        <v>1136</v>
      </c>
      <c r="IIK38" s="97" t="s">
        <v>1136</v>
      </c>
      <c r="IIL38" s="97" t="s">
        <v>1136</v>
      </c>
      <c r="IIM38" s="97" t="s">
        <v>1136</v>
      </c>
      <c r="IIN38" s="97" t="s">
        <v>1136</v>
      </c>
      <c r="IIO38" s="97" t="s">
        <v>1136</v>
      </c>
      <c r="IIP38" s="97" t="s">
        <v>1136</v>
      </c>
      <c r="IIQ38" s="97" t="s">
        <v>1136</v>
      </c>
      <c r="IIR38" s="97" t="s">
        <v>1136</v>
      </c>
      <c r="IIS38" s="97" t="s">
        <v>1136</v>
      </c>
      <c r="IIT38" s="97" t="s">
        <v>1136</v>
      </c>
      <c r="IIU38" s="97" t="s">
        <v>1136</v>
      </c>
      <c r="IIV38" s="97" t="s">
        <v>1136</v>
      </c>
      <c r="IIW38" s="97" t="s">
        <v>1136</v>
      </c>
      <c r="IIX38" s="97" t="s">
        <v>1136</v>
      </c>
      <c r="IIY38" s="97" t="s">
        <v>1136</v>
      </c>
      <c r="IIZ38" s="97" t="s">
        <v>1136</v>
      </c>
      <c r="IJA38" s="97" t="s">
        <v>1136</v>
      </c>
      <c r="IJB38" s="97" t="s">
        <v>1136</v>
      </c>
      <c r="IJC38" s="97" t="s">
        <v>1136</v>
      </c>
      <c r="IJD38" s="97" t="s">
        <v>1136</v>
      </c>
      <c r="IJE38" s="97" t="s">
        <v>1136</v>
      </c>
      <c r="IJF38" s="97" t="s">
        <v>1136</v>
      </c>
      <c r="IJG38" s="97" t="s">
        <v>1136</v>
      </c>
      <c r="IJH38" s="97" t="s">
        <v>1136</v>
      </c>
      <c r="IJI38" s="97" t="s">
        <v>1136</v>
      </c>
      <c r="IJJ38" s="97" t="s">
        <v>1136</v>
      </c>
      <c r="IJK38" s="97" t="s">
        <v>1136</v>
      </c>
      <c r="IJL38" s="97" t="s">
        <v>1136</v>
      </c>
      <c r="IJM38" s="97" t="s">
        <v>1136</v>
      </c>
      <c r="IJN38" s="97" t="s">
        <v>1136</v>
      </c>
      <c r="IJO38" s="97" t="s">
        <v>1136</v>
      </c>
      <c r="IJP38" s="97" t="s">
        <v>1136</v>
      </c>
      <c r="IJQ38" s="97" t="s">
        <v>1136</v>
      </c>
      <c r="IJR38" s="97" t="s">
        <v>1136</v>
      </c>
      <c r="IJS38" s="97" t="s">
        <v>1136</v>
      </c>
      <c r="IJT38" s="97" t="s">
        <v>1136</v>
      </c>
      <c r="IJU38" s="97" t="s">
        <v>1136</v>
      </c>
      <c r="IJV38" s="97" t="s">
        <v>1136</v>
      </c>
      <c r="IJW38" s="97" t="s">
        <v>1136</v>
      </c>
      <c r="IJX38" s="97" t="s">
        <v>1136</v>
      </c>
      <c r="IJY38" s="97" t="s">
        <v>1136</v>
      </c>
      <c r="IJZ38" s="97" t="s">
        <v>1136</v>
      </c>
      <c r="IKA38" s="97" t="s">
        <v>1136</v>
      </c>
      <c r="IKB38" s="97" t="s">
        <v>1136</v>
      </c>
      <c r="IKC38" s="97" t="s">
        <v>1136</v>
      </c>
      <c r="IKD38" s="97" t="s">
        <v>1136</v>
      </c>
      <c r="IKE38" s="97" t="s">
        <v>1136</v>
      </c>
      <c r="IKF38" s="97" t="s">
        <v>1136</v>
      </c>
      <c r="IKG38" s="97" t="s">
        <v>1136</v>
      </c>
      <c r="IKH38" s="97" t="s">
        <v>1136</v>
      </c>
      <c r="IKI38" s="97" t="s">
        <v>1136</v>
      </c>
      <c r="IKJ38" s="97" t="s">
        <v>1136</v>
      </c>
      <c r="IKK38" s="97" t="s">
        <v>1136</v>
      </c>
      <c r="IKL38" s="97" t="s">
        <v>1136</v>
      </c>
      <c r="IKM38" s="97" t="s">
        <v>1136</v>
      </c>
      <c r="IKN38" s="97" t="s">
        <v>1136</v>
      </c>
      <c r="IKO38" s="97" t="s">
        <v>1136</v>
      </c>
      <c r="IKP38" s="97" t="s">
        <v>1136</v>
      </c>
      <c r="IKQ38" s="97" t="s">
        <v>1136</v>
      </c>
      <c r="IKR38" s="97" t="s">
        <v>1136</v>
      </c>
      <c r="IKS38" s="97" t="s">
        <v>1136</v>
      </c>
      <c r="IKT38" s="97" t="s">
        <v>1136</v>
      </c>
      <c r="IKU38" s="97" t="s">
        <v>1136</v>
      </c>
      <c r="IKV38" s="97" t="s">
        <v>1136</v>
      </c>
      <c r="IKW38" s="97" t="s">
        <v>1136</v>
      </c>
      <c r="IKX38" s="97" t="s">
        <v>1136</v>
      </c>
      <c r="IKY38" s="97" t="s">
        <v>1136</v>
      </c>
      <c r="IKZ38" s="97" t="s">
        <v>1136</v>
      </c>
      <c r="ILA38" s="97" t="s">
        <v>1136</v>
      </c>
      <c r="ILB38" s="97" t="s">
        <v>1136</v>
      </c>
      <c r="ILC38" s="97" t="s">
        <v>1136</v>
      </c>
      <c r="ILD38" s="97" t="s">
        <v>1136</v>
      </c>
      <c r="ILE38" s="97" t="s">
        <v>1136</v>
      </c>
      <c r="ILF38" s="97" t="s">
        <v>1136</v>
      </c>
      <c r="ILG38" s="97" t="s">
        <v>1136</v>
      </c>
      <c r="ILH38" s="97" t="s">
        <v>1136</v>
      </c>
      <c r="ILI38" s="97" t="s">
        <v>1136</v>
      </c>
      <c r="ILJ38" s="97" t="s">
        <v>1136</v>
      </c>
      <c r="ILK38" s="97" t="s">
        <v>1136</v>
      </c>
      <c r="ILL38" s="97" t="s">
        <v>1136</v>
      </c>
      <c r="ILM38" s="97" t="s">
        <v>1136</v>
      </c>
      <c r="ILN38" s="97" t="s">
        <v>1136</v>
      </c>
      <c r="ILO38" s="97" t="s">
        <v>1136</v>
      </c>
      <c r="ILP38" s="97" t="s">
        <v>1136</v>
      </c>
      <c r="ILQ38" s="97" t="s">
        <v>1136</v>
      </c>
      <c r="ILR38" s="97" t="s">
        <v>1136</v>
      </c>
      <c r="ILS38" s="97" t="s">
        <v>1136</v>
      </c>
      <c r="ILT38" s="97" t="s">
        <v>1136</v>
      </c>
      <c r="ILU38" s="97" t="s">
        <v>1136</v>
      </c>
      <c r="ILV38" s="97" t="s">
        <v>1136</v>
      </c>
      <c r="ILW38" s="97" t="s">
        <v>1136</v>
      </c>
      <c r="ILX38" s="97" t="s">
        <v>1136</v>
      </c>
      <c r="ILY38" s="97" t="s">
        <v>1136</v>
      </c>
      <c r="ILZ38" s="97" t="s">
        <v>1136</v>
      </c>
      <c r="IMA38" s="97" t="s">
        <v>1136</v>
      </c>
      <c r="IMB38" s="97" t="s">
        <v>1136</v>
      </c>
      <c r="IMC38" s="97" t="s">
        <v>1136</v>
      </c>
      <c r="IMD38" s="97" t="s">
        <v>1136</v>
      </c>
      <c r="IME38" s="97" t="s">
        <v>1136</v>
      </c>
      <c r="IMF38" s="97" t="s">
        <v>1136</v>
      </c>
      <c r="IMG38" s="97" t="s">
        <v>1136</v>
      </c>
      <c r="IMH38" s="97" t="s">
        <v>1136</v>
      </c>
      <c r="IMI38" s="97" t="s">
        <v>1136</v>
      </c>
      <c r="IMJ38" s="97" t="s">
        <v>1136</v>
      </c>
      <c r="IMK38" s="97" t="s">
        <v>1136</v>
      </c>
      <c r="IML38" s="97" t="s">
        <v>1136</v>
      </c>
      <c r="IMM38" s="97" t="s">
        <v>1136</v>
      </c>
      <c r="IMN38" s="97" t="s">
        <v>1136</v>
      </c>
      <c r="IMO38" s="97" t="s">
        <v>1136</v>
      </c>
      <c r="IMP38" s="97" t="s">
        <v>1136</v>
      </c>
      <c r="IMQ38" s="97" t="s">
        <v>1136</v>
      </c>
      <c r="IMR38" s="97" t="s">
        <v>1136</v>
      </c>
      <c r="IMS38" s="97" t="s">
        <v>1136</v>
      </c>
      <c r="IMT38" s="97" t="s">
        <v>1136</v>
      </c>
      <c r="IMU38" s="97" t="s">
        <v>1136</v>
      </c>
      <c r="IMV38" s="97" t="s">
        <v>1136</v>
      </c>
      <c r="IMW38" s="97" t="s">
        <v>1136</v>
      </c>
      <c r="IMX38" s="97" t="s">
        <v>1136</v>
      </c>
      <c r="IMY38" s="97" t="s">
        <v>1136</v>
      </c>
      <c r="IMZ38" s="97" t="s">
        <v>1136</v>
      </c>
      <c r="INA38" s="97" t="s">
        <v>1136</v>
      </c>
      <c r="INB38" s="97" t="s">
        <v>1136</v>
      </c>
      <c r="INC38" s="97" t="s">
        <v>1136</v>
      </c>
      <c r="IND38" s="97" t="s">
        <v>1136</v>
      </c>
      <c r="INE38" s="97" t="s">
        <v>1136</v>
      </c>
      <c r="INF38" s="97" t="s">
        <v>1136</v>
      </c>
      <c r="ING38" s="97" t="s">
        <v>1136</v>
      </c>
      <c r="INH38" s="97" t="s">
        <v>1136</v>
      </c>
      <c r="INI38" s="97" t="s">
        <v>1136</v>
      </c>
      <c r="INJ38" s="97" t="s">
        <v>1136</v>
      </c>
      <c r="INK38" s="97" t="s">
        <v>1136</v>
      </c>
      <c r="INL38" s="97" t="s">
        <v>1136</v>
      </c>
      <c r="INM38" s="97" t="s">
        <v>1136</v>
      </c>
      <c r="INN38" s="97" t="s">
        <v>1136</v>
      </c>
      <c r="INO38" s="97" t="s">
        <v>1136</v>
      </c>
      <c r="INP38" s="97" t="s">
        <v>1136</v>
      </c>
      <c r="INQ38" s="97" t="s">
        <v>1136</v>
      </c>
      <c r="INR38" s="97" t="s">
        <v>1136</v>
      </c>
      <c r="INS38" s="97" t="s">
        <v>1136</v>
      </c>
      <c r="INT38" s="97" t="s">
        <v>1136</v>
      </c>
      <c r="INU38" s="97" t="s">
        <v>1136</v>
      </c>
      <c r="INV38" s="97" t="s">
        <v>1136</v>
      </c>
      <c r="INW38" s="97" t="s">
        <v>1136</v>
      </c>
      <c r="INX38" s="97" t="s">
        <v>1136</v>
      </c>
      <c r="INY38" s="97" t="s">
        <v>1136</v>
      </c>
      <c r="INZ38" s="97" t="s">
        <v>1136</v>
      </c>
      <c r="IOA38" s="97" t="s">
        <v>1136</v>
      </c>
      <c r="IOB38" s="97" t="s">
        <v>1136</v>
      </c>
      <c r="IOC38" s="97" t="s">
        <v>1136</v>
      </c>
      <c r="IOD38" s="97" t="s">
        <v>1136</v>
      </c>
      <c r="IOE38" s="97" t="s">
        <v>1136</v>
      </c>
      <c r="IOF38" s="97" t="s">
        <v>1136</v>
      </c>
      <c r="IOG38" s="97" t="s">
        <v>1136</v>
      </c>
      <c r="IOH38" s="97" t="s">
        <v>1136</v>
      </c>
      <c r="IOI38" s="97" t="s">
        <v>1136</v>
      </c>
      <c r="IOJ38" s="97" t="s">
        <v>1136</v>
      </c>
      <c r="IOK38" s="97" t="s">
        <v>1136</v>
      </c>
      <c r="IOL38" s="97" t="s">
        <v>1136</v>
      </c>
      <c r="IOM38" s="97" t="s">
        <v>1136</v>
      </c>
      <c r="ION38" s="97" t="s">
        <v>1136</v>
      </c>
      <c r="IOO38" s="97" t="s">
        <v>1136</v>
      </c>
      <c r="IOP38" s="97" t="s">
        <v>1136</v>
      </c>
      <c r="IOQ38" s="97" t="s">
        <v>1136</v>
      </c>
      <c r="IOR38" s="97" t="s">
        <v>1136</v>
      </c>
      <c r="IOS38" s="97" t="s">
        <v>1136</v>
      </c>
      <c r="IOT38" s="97" t="s">
        <v>1136</v>
      </c>
      <c r="IOU38" s="97" t="s">
        <v>1136</v>
      </c>
      <c r="IOV38" s="97" t="s">
        <v>1136</v>
      </c>
      <c r="IOW38" s="97" t="s">
        <v>1136</v>
      </c>
      <c r="IOX38" s="97" t="s">
        <v>1136</v>
      </c>
      <c r="IOY38" s="97" t="s">
        <v>1136</v>
      </c>
      <c r="IOZ38" s="97" t="s">
        <v>1136</v>
      </c>
      <c r="IPA38" s="97" t="s">
        <v>1136</v>
      </c>
      <c r="IPB38" s="97" t="s">
        <v>1136</v>
      </c>
      <c r="IPC38" s="97" t="s">
        <v>1136</v>
      </c>
      <c r="IPD38" s="97" t="s">
        <v>1136</v>
      </c>
      <c r="IPE38" s="97" t="s">
        <v>1136</v>
      </c>
      <c r="IPF38" s="97" t="s">
        <v>1136</v>
      </c>
      <c r="IPG38" s="97" t="s">
        <v>1136</v>
      </c>
      <c r="IPH38" s="97" t="s">
        <v>1136</v>
      </c>
      <c r="IPI38" s="97" t="s">
        <v>1136</v>
      </c>
      <c r="IPJ38" s="97" t="s">
        <v>1136</v>
      </c>
      <c r="IPK38" s="97" t="s">
        <v>1136</v>
      </c>
      <c r="IPL38" s="97" t="s">
        <v>1136</v>
      </c>
      <c r="IPM38" s="97" t="s">
        <v>1136</v>
      </c>
      <c r="IPN38" s="97" t="s">
        <v>1136</v>
      </c>
      <c r="IPO38" s="97" t="s">
        <v>1136</v>
      </c>
      <c r="IPP38" s="97" t="s">
        <v>1136</v>
      </c>
      <c r="IPQ38" s="97" t="s">
        <v>1136</v>
      </c>
      <c r="IPR38" s="97" t="s">
        <v>1136</v>
      </c>
      <c r="IPS38" s="97" t="s">
        <v>1136</v>
      </c>
      <c r="IPT38" s="97" t="s">
        <v>1136</v>
      </c>
      <c r="IPU38" s="97" t="s">
        <v>1136</v>
      </c>
      <c r="IPV38" s="97" t="s">
        <v>1136</v>
      </c>
      <c r="IPW38" s="97" t="s">
        <v>1136</v>
      </c>
      <c r="IPX38" s="97" t="s">
        <v>1136</v>
      </c>
      <c r="IPY38" s="97" t="s">
        <v>1136</v>
      </c>
      <c r="IPZ38" s="97" t="s">
        <v>1136</v>
      </c>
      <c r="IQA38" s="97" t="s">
        <v>1136</v>
      </c>
      <c r="IQB38" s="97" t="s">
        <v>1136</v>
      </c>
      <c r="IQC38" s="97" t="s">
        <v>1136</v>
      </c>
      <c r="IQD38" s="97" t="s">
        <v>1136</v>
      </c>
      <c r="IQE38" s="97" t="s">
        <v>1136</v>
      </c>
      <c r="IQF38" s="97" t="s">
        <v>1136</v>
      </c>
      <c r="IQG38" s="97" t="s">
        <v>1136</v>
      </c>
      <c r="IQH38" s="97" t="s">
        <v>1136</v>
      </c>
      <c r="IQI38" s="97" t="s">
        <v>1136</v>
      </c>
      <c r="IQJ38" s="97" t="s">
        <v>1136</v>
      </c>
      <c r="IQK38" s="97" t="s">
        <v>1136</v>
      </c>
      <c r="IQL38" s="97" t="s">
        <v>1136</v>
      </c>
      <c r="IQM38" s="97" t="s">
        <v>1136</v>
      </c>
      <c r="IQN38" s="97" t="s">
        <v>1136</v>
      </c>
      <c r="IQO38" s="97" t="s">
        <v>1136</v>
      </c>
      <c r="IQP38" s="97" t="s">
        <v>1136</v>
      </c>
      <c r="IQQ38" s="97" t="s">
        <v>1136</v>
      </c>
      <c r="IQR38" s="97" t="s">
        <v>1136</v>
      </c>
      <c r="IQS38" s="97" t="s">
        <v>1136</v>
      </c>
      <c r="IQT38" s="97" t="s">
        <v>1136</v>
      </c>
      <c r="IQU38" s="97" t="s">
        <v>1136</v>
      </c>
      <c r="IQV38" s="97" t="s">
        <v>1136</v>
      </c>
      <c r="IQW38" s="97" t="s">
        <v>1136</v>
      </c>
      <c r="IQX38" s="97" t="s">
        <v>1136</v>
      </c>
      <c r="IQY38" s="97" t="s">
        <v>1136</v>
      </c>
      <c r="IQZ38" s="97" t="s">
        <v>1136</v>
      </c>
      <c r="IRA38" s="97" t="s">
        <v>1136</v>
      </c>
      <c r="IRB38" s="97" t="s">
        <v>1136</v>
      </c>
      <c r="IRC38" s="97" t="s">
        <v>1136</v>
      </c>
      <c r="IRD38" s="97" t="s">
        <v>1136</v>
      </c>
      <c r="IRE38" s="97" t="s">
        <v>1136</v>
      </c>
      <c r="IRF38" s="97" t="s">
        <v>1136</v>
      </c>
      <c r="IRG38" s="97" t="s">
        <v>1136</v>
      </c>
      <c r="IRH38" s="97" t="s">
        <v>1136</v>
      </c>
      <c r="IRI38" s="97" t="s">
        <v>1136</v>
      </c>
      <c r="IRJ38" s="97" t="s">
        <v>1136</v>
      </c>
      <c r="IRK38" s="97" t="s">
        <v>1136</v>
      </c>
      <c r="IRL38" s="97" t="s">
        <v>1136</v>
      </c>
      <c r="IRM38" s="97" t="s">
        <v>1136</v>
      </c>
      <c r="IRN38" s="97" t="s">
        <v>1136</v>
      </c>
      <c r="IRO38" s="97" t="s">
        <v>1136</v>
      </c>
      <c r="IRP38" s="97" t="s">
        <v>1136</v>
      </c>
      <c r="IRQ38" s="97" t="s">
        <v>1136</v>
      </c>
      <c r="IRR38" s="97" t="s">
        <v>1136</v>
      </c>
      <c r="IRS38" s="97" t="s">
        <v>1136</v>
      </c>
      <c r="IRT38" s="97" t="s">
        <v>1136</v>
      </c>
      <c r="IRU38" s="97" t="s">
        <v>1136</v>
      </c>
      <c r="IRV38" s="97" t="s">
        <v>1136</v>
      </c>
      <c r="IRW38" s="97" t="s">
        <v>1136</v>
      </c>
      <c r="IRX38" s="97" t="s">
        <v>1136</v>
      </c>
      <c r="IRY38" s="97" t="s">
        <v>1136</v>
      </c>
      <c r="IRZ38" s="97" t="s">
        <v>1136</v>
      </c>
      <c r="ISA38" s="97" t="s">
        <v>1136</v>
      </c>
      <c r="ISB38" s="97" t="s">
        <v>1136</v>
      </c>
      <c r="ISC38" s="97" t="s">
        <v>1136</v>
      </c>
      <c r="ISD38" s="97" t="s">
        <v>1136</v>
      </c>
      <c r="ISE38" s="97" t="s">
        <v>1136</v>
      </c>
      <c r="ISF38" s="97" t="s">
        <v>1136</v>
      </c>
      <c r="ISG38" s="97" t="s">
        <v>1136</v>
      </c>
      <c r="ISH38" s="97" t="s">
        <v>1136</v>
      </c>
      <c r="ISI38" s="97" t="s">
        <v>1136</v>
      </c>
      <c r="ISJ38" s="97" t="s">
        <v>1136</v>
      </c>
      <c r="ISK38" s="97" t="s">
        <v>1136</v>
      </c>
      <c r="ISL38" s="97" t="s">
        <v>1136</v>
      </c>
      <c r="ISM38" s="97" t="s">
        <v>1136</v>
      </c>
      <c r="ISN38" s="97" t="s">
        <v>1136</v>
      </c>
      <c r="ISO38" s="97" t="s">
        <v>1136</v>
      </c>
      <c r="ISP38" s="97" t="s">
        <v>1136</v>
      </c>
      <c r="ISQ38" s="97" t="s">
        <v>1136</v>
      </c>
      <c r="ISR38" s="97" t="s">
        <v>1136</v>
      </c>
      <c r="ISS38" s="97" t="s">
        <v>1136</v>
      </c>
      <c r="IST38" s="97" t="s">
        <v>1136</v>
      </c>
      <c r="ISU38" s="97" t="s">
        <v>1136</v>
      </c>
      <c r="ISV38" s="97" t="s">
        <v>1136</v>
      </c>
      <c r="ISW38" s="97" t="s">
        <v>1136</v>
      </c>
      <c r="ISX38" s="97" t="s">
        <v>1136</v>
      </c>
      <c r="ISY38" s="97" t="s">
        <v>1136</v>
      </c>
      <c r="ISZ38" s="97" t="s">
        <v>1136</v>
      </c>
      <c r="ITA38" s="97" t="s">
        <v>1136</v>
      </c>
      <c r="ITB38" s="97" t="s">
        <v>1136</v>
      </c>
      <c r="ITC38" s="97" t="s">
        <v>1136</v>
      </c>
      <c r="ITD38" s="97" t="s">
        <v>1136</v>
      </c>
      <c r="ITE38" s="97" t="s">
        <v>1136</v>
      </c>
      <c r="ITF38" s="97" t="s">
        <v>1136</v>
      </c>
      <c r="ITG38" s="97" t="s">
        <v>1136</v>
      </c>
      <c r="ITH38" s="97" t="s">
        <v>1136</v>
      </c>
      <c r="ITI38" s="97" t="s">
        <v>1136</v>
      </c>
      <c r="ITJ38" s="97" t="s">
        <v>1136</v>
      </c>
      <c r="ITK38" s="97" t="s">
        <v>1136</v>
      </c>
      <c r="ITL38" s="97" t="s">
        <v>1136</v>
      </c>
      <c r="ITM38" s="97" t="s">
        <v>1136</v>
      </c>
      <c r="ITN38" s="97" t="s">
        <v>1136</v>
      </c>
      <c r="ITO38" s="97" t="s">
        <v>1136</v>
      </c>
      <c r="ITP38" s="97" t="s">
        <v>1136</v>
      </c>
      <c r="ITQ38" s="97" t="s">
        <v>1136</v>
      </c>
      <c r="ITR38" s="97" t="s">
        <v>1136</v>
      </c>
      <c r="ITS38" s="97" t="s">
        <v>1136</v>
      </c>
      <c r="ITT38" s="97" t="s">
        <v>1136</v>
      </c>
      <c r="ITU38" s="97" t="s">
        <v>1136</v>
      </c>
      <c r="ITV38" s="97" t="s">
        <v>1136</v>
      </c>
      <c r="ITW38" s="97" t="s">
        <v>1136</v>
      </c>
      <c r="ITX38" s="97" t="s">
        <v>1136</v>
      </c>
      <c r="ITY38" s="97" t="s">
        <v>1136</v>
      </c>
      <c r="ITZ38" s="97" t="s">
        <v>1136</v>
      </c>
      <c r="IUA38" s="97" t="s">
        <v>1136</v>
      </c>
      <c r="IUB38" s="97" t="s">
        <v>1136</v>
      </c>
      <c r="IUC38" s="97" t="s">
        <v>1136</v>
      </c>
      <c r="IUD38" s="97" t="s">
        <v>1136</v>
      </c>
      <c r="IUE38" s="97" t="s">
        <v>1136</v>
      </c>
      <c r="IUF38" s="97" t="s">
        <v>1136</v>
      </c>
      <c r="IUG38" s="97" t="s">
        <v>1136</v>
      </c>
      <c r="IUH38" s="97" t="s">
        <v>1136</v>
      </c>
      <c r="IUI38" s="97" t="s">
        <v>1136</v>
      </c>
      <c r="IUJ38" s="97" t="s">
        <v>1136</v>
      </c>
      <c r="IUK38" s="97" t="s">
        <v>1136</v>
      </c>
      <c r="IUL38" s="97" t="s">
        <v>1136</v>
      </c>
      <c r="IUM38" s="97" t="s">
        <v>1136</v>
      </c>
      <c r="IUN38" s="97" t="s">
        <v>1136</v>
      </c>
      <c r="IUO38" s="97" t="s">
        <v>1136</v>
      </c>
      <c r="IUP38" s="97" t="s">
        <v>1136</v>
      </c>
      <c r="IUQ38" s="97" t="s">
        <v>1136</v>
      </c>
      <c r="IUR38" s="97" t="s">
        <v>1136</v>
      </c>
      <c r="IUS38" s="97" t="s">
        <v>1136</v>
      </c>
      <c r="IUT38" s="97" t="s">
        <v>1136</v>
      </c>
      <c r="IUU38" s="97" t="s">
        <v>1136</v>
      </c>
      <c r="IUV38" s="97" t="s">
        <v>1136</v>
      </c>
      <c r="IUW38" s="97" t="s">
        <v>1136</v>
      </c>
      <c r="IUX38" s="97" t="s">
        <v>1136</v>
      </c>
      <c r="IUY38" s="97" t="s">
        <v>1136</v>
      </c>
      <c r="IUZ38" s="97" t="s">
        <v>1136</v>
      </c>
      <c r="IVA38" s="97" t="s">
        <v>1136</v>
      </c>
      <c r="IVB38" s="97" t="s">
        <v>1136</v>
      </c>
      <c r="IVC38" s="97" t="s">
        <v>1136</v>
      </c>
      <c r="IVD38" s="97" t="s">
        <v>1136</v>
      </c>
      <c r="IVE38" s="97" t="s">
        <v>1136</v>
      </c>
      <c r="IVF38" s="97" t="s">
        <v>1136</v>
      </c>
      <c r="IVG38" s="97" t="s">
        <v>1136</v>
      </c>
      <c r="IVH38" s="97" t="s">
        <v>1136</v>
      </c>
      <c r="IVI38" s="97" t="s">
        <v>1136</v>
      </c>
      <c r="IVJ38" s="97" t="s">
        <v>1136</v>
      </c>
      <c r="IVK38" s="97" t="s">
        <v>1136</v>
      </c>
      <c r="IVL38" s="97" t="s">
        <v>1136</v>
      </c>
      <c r="IVM38" s="97" t="s">
        <v>1136</v>
      </c>
      <c r="IVN38" s="97" t="s">
        <v>1136</v>
      </c>
      <c r="IVO38" s="97" t="s">
        <v>1136</v>
      </c>
      <c r="IVP38" s="97" t="s">
        <v>1136</v>
      </c>
      <c r="IVQ38" s="97" t="s">
        <v>1136</v>
      </c>
      <c r="IVR38" s="97" t="s">
        <v>1136</v>
      </c>
      <c r="IVS38" s="97" t="s">
        <v>1136</v>
      </c>
      <c r="IVT38" s="97" t="s">
        <v>1136</v>
      </c>
      <c r="IVU38" s="97" t="s">
        <v>1136</v>
      </c>
      <c r="IVV38" s="97" t="s">
        <v>1136</v>
      </c>
      <c r="IVW38" s="97" t="s">
        <v>1136</v>
      </c>
      <c r="IVX38" s="97" t="s">
        <v>1136</v>
      </c>
      <c r="IVY38" s="97" t="s">
        <v>1136</v>
      </c>
      <c r="IVZ38" s="97" t="s">
        <v>1136</v>
      </c>
      <c r="IWA38" s="97" t="s">
        <v>1136</v>
      </c>
      <c r="IWB38" s="97" t="s">
        <v>1136</v>
      </c>
      <c r="IWC38" s="97" t="s">
        <v>1136</v>
      </c>
      <c r="IWD38" s="97" t="s">
        <v>1136</v>
      </c>
      <c r="IWE38" s="97" t="s">
        <v>1136</v>
      </c>
      <c r="IWF38" s="97" t="s">
        <v>1136</v>
      </c>
      <c r="IWG38" s="97" t="s">
        <v>1136</v>
      </c>
      <c r="IWH38" s="97" t="s">
        <v>1136</v>
      </c>
      <c r="IWI38" s="97" t="s">
        <v>1136</v>
      </c>
      <c r="IWJ38" s="97" t="s">
        <v>1136</v>
      </c>
      <c r="IWK38" s="97" t="s">
        <v>1136</v>
      </c>
      <c r="IWL38" s="97" t="s">
        <v>1136</v>
      </c>
      <c r="IWM38" s="97" t="s">
        <v>1136</v>
      </c>
      <c r="IWN38" s="97" t="s">
        <v>1136</v>
      </c>
      <c r="IWO38" s="97" t="s">
        <v>1136</v>
      </c>
      <c r="IWP38" s="97" t="s">
        <v>1136</v>
      </c>
      <c r="IWQ38" s="97" t="s">
        <v>1136</v>
      </c>
      <c r="IWR38" s="97" t="s">
        <v>1136</v>
      </c>
      <c r="IWS38" s="97" t="s">
        <v>1136</v>
      </c>
      <c r="IWT38" s="97" t="s">
        <v>1136</v>
      </c>
      <c r="IWU38" s="97" t="s">
        <v>1136</v>
      </c>
      <c r="IWV38" s="97" t="s">
        <v>1136</v>
      </c>
      <c r="IWW38" s="97" t="s">
        <v>1136</v>
      </c>
      <c r="IWX38" s="97" t="s">
        <v>1136</v>
      </c>
      <c r="IWY38" s="97" t="s">
        <v>1136</v>
      </c>
      <c r="IWZ38" s="97" t="s">
        <v>1136</v>
      </c>
      <c r="IXA38" s="97" t="s">
        <v>1136</v>
      </c>
      <c r="IXB38" s="97" t="s">
        <v>1136</v>
      </c>
      <c r="IXC38" s="97" t="s">
        <v>1136</v>
      </c>
      <c r="IXD38" s="97" t="s">
        <v>1136</v>
      </c>
      <c r="IXE38" s="97" t="s">
        <v>1136</v>
      </c>
      <c r="IXF38" s="97" t="s">
        <v>1136</v>
      </c>
      <c r="IXG38" s="97" t="s">
        <v>1136</v>
      </c>
      <c r="IXH38" s="97" t="s">
        <v>1136</v>
      </c>
      <c r="IXI38" s="97" t="s">
        <v>1136</v>
      </c>
      <c r="IXJ38" s="97" t="s">
        <v>1136</v>
      </c>
      <c r="IXK38" s="97" t="s">
        <v>1136</v>
      </c>
      <c r="IXL38" s="97" t="s">
        <v>1136</v>
      </c>
      <c r="IXM38" s="97" t="s">
        <v>1136</v>
      </c>
      <c r="IXN38" s="97" t="s">
        <v>1136</v>
      </c>
      <c r="IXO38" s="97" t="s">
        <v>1136</v>
      </c>
      <c r="IXP38" s="97" t="s">
        <v>1136</v>
      </c>
      <c r="IXQ38" s="97" t="s">
        <v>1136</v>
      </c>
      <c r="IXR38" s="97" t="s">
        <v>1136</v>
      </c>
      <c r="IXS38" s="97" t="s">
        <v>1136</v>
      </c>
      <c r="IXT38" s="97" t="s">
        <v>1136</v>
      </c>
      <c r="IXU38" s="97" t="s">
        <v>1136</v>
      </c>
      <c r="IXV38" s="97" t="s">
        <v>1136</v>
      </c>
      <c r="IXW38" s="97" t="s">
        <v>1136</v>
      </c>
      <c r="IXX38" s="97" t="s">
        <v>1136</v>
      </c>
      <c r="IXY38" s="97" t="s">
        <v>1136</v>
      </c>
      <c r="IXZ38" s="97" t="s">
        <v>1136</v>
      </c>
      <c r="IYA38" s="97" t="s">
        <v>1136</v>
      </c>
      <c r="IYB38" s="97" t="s">
        <v>1136</v>
      </c>
      <c r="IYC38" s="97" t="s">
        <v>1136</v>
      </c>
      <c r="IYD38" s="97" t="s">
        <v>1136</v>
      </c>
      <c r="IYE38" s="97" t="s">
        <v>1136</v>
      </c>
      <c r="IYF38" s="97" t="s">
        <v>1136</v>
      </c>
      <c r="IYG38" s="97" t="s">
        <v>1136</v>
      </c>
      <c r="IYH38" s="97" t="s">
        <v>1136</v>
      </c>
      <c r="IYI38" s="97" t="s">
        <v>1136</v>
      </c>
      <c r="IYJ38" s="97" t="s">
        <v>1136</v>
      </c>
      <c r="IYK38" s="97" t="s">
        <v>1136</v>
      </c>
      <c r="IYL38" s="97" t="s">
        <v>1136</v>
      </c>
      <c r="IYM38" s="97" t="s">
        <v>1136</v>
      </c>
      <c r="IYN38" s="97" t="s">
        <v>1136</v>
      </c>
      <c r="IYO38" s="97" t="s">
        <v>1136</v>
      </c>
      <c r="IYP38" s="97" t="s">
        <v>1136</v>
      </c>
      <c r="IYQ38" s="97" t="s">
        <v>1136</v>
      </c>
      <c r="IYR38" s="97" t="s">
        <v>1136</v>
      </c>
      <c r="IYS38" s="97" t="s">
        <v>1136</v>
      </c>
      <c r="IYT38" s="97" t="s">
        <v>1136</v>
      </c>
      <c r="IYU38" s="97" t="s">
        <v>1136</v>
      </c>
      <c r="IYV38" s="97" t="s">
        <v>1136</v>
      </c>
      <c r="IYW38" s="97" t="s">
        <v>1136</v>
      </c>
      <c r="IYX38" s="97" t="s">
        <v>1136</v>
      </c>
      <c r="IYY38" s="97" t="s">
        <v>1136</v>
      </c>
      <c r="IYZ38" s="97" t="s">
        <v>1136</v>
      </c>
      <c r="IZA38" s="97" t="s">
        <v>1136</v>
      </c>
      <c r="IZB38" s="97" t="s">
        <v>1136</v>
      </c>
      <c r="IZC38" s="97" t="s">
        <v>1136</v>
      </c>
      <c r="IZD38" s="97" t="s">
        <v>1136</v>
      </c>
      <c r="IZE38" s="97" t="s">
        <v>1136</v>
      </c>
      <c r="IZF38" s="97" t="s">
        <v>1136</v>
      </c>
      <c r="IZG38" s="97" t="s">
        <v>1136</v>
      </c>
      <c r="IZH38" s="97" t="s">
        <v>1136</v>
      </c>
      <c r="IZI38" s="97" t="s">
        <v>1136</v>
      </c>
      <c r="IZJ38" s="97" t="s">
        <v>1136</v>
      </c>
      <c r="IZK38" s="97" t="s">
        <v>1136</v>
      </c>
      <c r="IZL38" s="97" t="s">
        <v>1136</v>
      </c>
      <c r="IZM38" s="97" t="s">
        <v>1136</v>
      </c>
      <c r="IZN38" s="97" t="s">
        <v>1136</v>
      </c>
      <c r="IZO38" s="97" t="s">
        <v>1136</v>
      </c>
      <c r="IZP38" s="97" t="s">
        <v>1136</v>
      </c>
      <c r="IZQ38" s="97" t="s">
        <v>1136</v>
      </c>
      <c r="IZR38" s="97" t="s">
        <v>1136</v>
      </c>
      <c r="IZS38" s="97" t="s">
        <v>1136</v>
      </c>
      <c r="IZT38" s="97" t="s">
        <v>1136</v>
      </c>
      <c r="IZU38" s="97" t="s">
        <v>1136</v>
      </c>
      <c r="IZV38" s="97" t="s">
        <v>1136</v>
      </c>
      <c r="IZW38" s="97" t="s">
        <v>1136</v>
      </c>
      <c r="IZX38" s="97" t="s">
        <v>1136</v>
      </c>
      <c r="IZY38" s="97" t="s">
        <v>1136</v>
      </c>
      <c r="IZZ38" s="97" t="s">
        <v>1136</v>
      </c>
      <c r="JAA38" s="97" t="s">
        <v>1136</v>
      </c>
      <c r="JAB38" s="97" t="s">
        <v>1136</v>
      </c>
      <c r="JAC38" s="97" t="s">
        <v>1136</v>
      </c>
      <c r="JAD38" s="97" t="s">
        <v>1136</v>
      </c>
      <c r="JAE38" s="97" t="s">
        <v>1136</v>
      </c>
      <c r="JAF38" s="97" t="s">
        <v>1136</v>
      </c>
      <c r="JAG38" s="97" t="s">
        <v>1136</v>
      </c>
      <c r="JAH38" s="97" t="s">
        <v>1136</v>
      </c>
      <c r="JAI38" s="97" t="s">
        <v>1136</v>
      </c>
      <c r="JAJ38" s="97" t="s">
        <v>1136</v>
      </c>
      <c r="JAK38" s="97" t="s">
        <v>1136</v>
      </c>
      <c r="JAL38" s="97" t="s">
        <v>1136</v>
      </c>
      <c r="JAM38" s="97" t="s">
        <v>1136</v>
      </c>
      <c r="JAN38" s="97" t="s">
        <v>1136</v>
      </c>
      <c r="JAO38" s="97" t="s">
        <v>1136</v>
      </c>
      <c r="JAP38" s="97" t="s">
        <v>1136</v>
      </c>
      <c r="JAQ38" s="97" t="s">
        <v>1136</v>
      </c>
      <c r="JAR38" s="97" t="s">
        <v>1136</v>
      </c>
      <c r="JAS38" s="97" t="s">
        <v>1136</v>
      </c>
      <c r="JAT38" s="97" t="s">
        <v>1136</v>
      </c>
      <c r="JAU38" s="97" t="s">
        <v>1136</v>
      </c>
      <c r="JAV38" s="97" t="s">
        <v>1136</v>
      </c>
      <c r="JAW38" s="97" t="s">
        <v>1136</v>
      </c>
      <c r="JAX38" s="97" t="s">
        <v>1136</v>
      </c>
      <c r="JAY38" s="97" t="s">
        <v>1136</v>
      </c>
      <c r="JAZ38" s="97" t="s">
        <v>1136</v>
      </c>
      <c r="JBA38" s="97" t="s">
        <v>1136</v>
      </c>
      <c r="JBB38" s="97" t="s">
        <v>1136</v>
      </c>
      <c r="JBC38" s="97" t="s">
        <v>1136</v>
      </c>
      <c r="JBD38" s="97" t="s">
        <v>1136</v>
      </c>
      <c r="JBE38" s="97" t="s">
        <v>1136</v>
      </c>
      <c r="JBF38" s="97" t="s">
        <v>1136</v>
      </c>
      <c r="JBG38" s="97" t="s">
        <v>1136</v>
      </c>
      <c r="JBH38" s="97" t="s">
        <v>1136</v>
      </c>
      <c r="JBI38" s="97" t="s">
        <v>1136</v>
      </c>
      <c r="JBJ38" s="97" t="s">
        <v>1136</v>
      </c>
      <c r="JBK38" s="97" t="s">
        <v>1136</v>
      </c>
      <c r="JBL38" s="97" t="s">
        <v>1136</v>
      </c>
      <c r="JBM38" s="97" t="s">
        <v>1136</v>
      </c>
      <c r="JBN38" s="97" t="s">
        <v>1136</v>
      </c>
      <c r="JBO38" s="97" t="s">
        <v>1136</v>
      </c>
      <c r="JBP38" s="97" t="s">
        <v>1136</v>
      </c>
      <c r="JBQ38" s="97" t="s">
        <v>1136</v>
      </c>
      <c r="JBR38" s="97" t="s">
        <v>1136</v>
      </c>
      <c r="JBS38" s="97" t="s">
        <v>1136</v>
      </c>
      <c r="JBT38" s="97" t="s">
        <v>1136</v>
      </c>
      <c r="JBU38" s="97" t="s">
        <v>1136</v>
      </c>
      <c r="JBV38" s="97" t="s">
        <v>1136</v>
      </c>
      <c r="JBW38" s="97" t="s">
        <v>1136</v>
      </c>
      <c r="JBX38" s="97" t="s">
        <v>1136</v>
      </c>
      <c r="JBY38" s="97" t="s">
        <v>1136</v>
      </c>
      <c r="JBZ38" s="97" t="s">
        <v>1136</v>
      </c>
      <c r="JCA38" s="97" t="s">
        <v>1136</v>
      </c>
      <c r="JCB38" s="97" t="s">
        <v>1136</v>
      </c>
      <c r="JCC38" s="97" t="s">
        <v>1136</v>
      </c>
      <c r="JCD38" s="97" t="s">
        <v>1136</v>
      </c>
      <c r="JCE38" s="97" t="s">
        <v>1136</v>
      </c>
      <c r="JCF38" s="97" t="s">
        <v>1136</v>
      </c>
      <c r="JCG38" s="97" t="s">
        <v>1136</v>
      </c>
      <c r="JCH38" s="97" t="s">
        <v>1136</v>
      </c>
      <c r="JCI38" s="97" t="s">
        <v>1136</v>
      </c>
      <c r="JCJ38" s="97" t="s">
        <v>1136</v>
      </c>
      <c r="JCK38" s="97" t="s">
        <v>1136</v>
      </c>
      <c r="JCL38" s="97" t="s">
        <v>1136</v>
      </c>
      <c r="JCM38" s="97" t="s">
        <v>1136</v>
      </c>
      <c r="JCN38" s="97" t="s">
        <v>1136</v>
      </c>
      <c r="JCO38" s="97" t="s">
        <v>1136</v>
      </c>
      <c r="JCP38" s="97" t="s">
        <v>1136</v>
      </c>
      <c r="JCQ38" s="97" t="s">
        <v>1136</v>
      </c>
      <c r="JCR38" s="97" t="s">
        <v>1136</v>
      </c>
      <c r="JCS38" s="97" t="s">
        <v>1136</v>
      </c>
      <c r="JCT38" s="97" t="s">
        <v>1136</v>
      </c>
      <c r="JCU38" s="97" t="s">
        <v>1136</v>
      </c>
      <c r="JCV38" s="97" t="s">
        <v>1136</v>
      </c>
      <c r="JCW38" s="97" t="s">
        <v>1136</v>
      </c>
      <c r="JCX38" s="97" t="s">
        <v>1136</v>
      </c>
      <c r="JCY38" s="97" t="s">
        <v>1136</v>
      </c>
      <c r="JCZ38" s="97" t="s">
        <v>1136</v>
      </c>
      <c r="JDA38" s="97" t="s">
        <v>1136</v>
      </c>
      <c r="JDB38" s="97" t="s">
        <v>1136</v>
      </c>
      <c r="JDC38" s="97" t="s">
        <v>1136</v>
      </c>
      <c r="JDD38" s="97" t="s">
        <v>1136</v>
      </c>
      <c r="JDE38" s="97" t="s">
        <v>1136</v>
      </c>
      <c r="JDF38" s="97" t="s">
        <v>1136</v>
      </c>
      <c r="JDG38" s="97" t="s">
        <v>1136</v>
      </c>
      <c r="JDH38" s="97" t="s">
        <v>1136</v>
      </c>
      <c r="JDI38" s="97" t="s">
        <v>1136</v>
      </c>
      <c r="JDJ38" s="97" t="s">
        <v>1136</v>
      </c>
      <c r="JDK38" s="97" t="s">
        <v>1136</v>
      </c>
      <c r="JDL38" s="97" t="s">
        <v>1136</v>
      </c>
      <c r="JDM38" s="97" t="s">
        <v>1136</v>
      </c>
      <c r="JDN38" s="97" t="s">
        <v>1136</v>
      </c>
      <c r="JDO38" s="97" t="s">
        <v>1136</v>
      </c>
      <c r="JDP38" s="97" t="s">
        <v>1136</v>
      </c>
      <c r="JDQ38" s="97" t="s">
        <v>1136</v>
      </c>
      <c r="JDR38" s="97" t="s">
        <v>1136</v>
      </c>
      <c r="JDS38" s="97" t="s">
        <v>1136</v>
      </c>
      <c r="JDT38" s="97" t="s">
        <v>1136</v>
      </c>
      <c r="JDU38" s="97" t="s">
        <v>1136</v>
      </c>
      <c r="JDV38" s="97" t="s">
        <v>1136</v>
      </c>
      <c r="JDW38" s="97" t="s">
        <v>1136</v>
      </c>
      <c r="JDX38" s="97" t="s">
        <v>1136</v>
      </c>
      <c r="JDY38" s="97" t="s">
        <v>1136</v>
      </c>
      <c r="JDZ38" s="97" t="s">
        <v>1136</v>
      </c>
      <c r="JEA38" s="97" t="s">
        <v>1136</v>
      </c>
      <c r="JEB38" s="97" t="s">
        <v>1136</v>
      </c>
      <c r="JEC38" s="97" t="s">
        <v>1136</v>
      </c>
      <c r="JED38" s="97" t="s">
        <v>1136</v>
      </c>
      <c r="JEE38" s="97" t="s">
        <v>1136</v>
      </c>
      <c r="JEF38" s="97" t="s">
        <v>1136</v>
      </c>
      <c r="JEG38" s="97" t="s">
        <v>1136</v>
      </c>
      <c r="JEH38" s="97" t="s">
        <v>1136</v>
      </c>
      <c r="JEI38" s="97" t="s">
        <v>1136</v>
      </c>
      <c r="JEJ38" s="97" t="s">
        <v>1136</v>
      </c>
      <c r="JEK38" s="97" t="s">
        <v>1136</v>
      </c>
      <c r="JEL38" s="97" t="s">
        <v>1136</v>
      </c>
      <c r="JEM38" s="97" t="s">
        <v>1136</v>
      </c>
      <c r="JEN38" s="97" t="s">
        <v>1136</v>
      </c>
      <c r="JEO38" s="97" t="s">
        <v>1136</v>
      </c>
      <c r="JEP38" s="97" t="s">
        <v>1136</v>
      </c>
      <c r="JEQ38" s="97" t="s">
        <v>1136</v>
      </c>
      <c r="JER38" s="97" t="s">
        <v>1136</v>
      </c>
      <c r="JES38" s="97" t="s">
        <v>1136</v>
      </c>
      <c r="JET38" s="97" t="s">
        <v>1136</v>
      </c>
      <c r="JEU38" s="97" t="s">
        <v>1136</v>
      </c>
      <c r="JEV38" s="97" t="s">
        <v>1136</v>
      </c>
      <c r="JEW38" s="97" t="s">
        <v>1136</v>
      </c>
      <c r="JEX38" s="97" t="s">
        <v>1136</v>
      </c>
      <c r="JEY38" s="97" t="s">
        <v>1136</v>
      </c>
      <c r="JEZ38" s="97" t="s">
        <v>1136</v>
      </c>
      <c r="JFA38" s="97" t="s">
        <v>1136</v>
      </c>
      <c r="JFB38" s="97" t="s">
        <v>1136</v>
      </c>
      <c r="JFC38" s="97" t="s">
        <v>1136</v>
      </c>
      <c r="JFD38" s="97" t="s">
        <v>1136</v>
      </c>
      <c r="JFE38" s="97" t="s">
        <v>1136</v>
      </c>
      <c r="JFF38" s="97" t="s">
        <v>1136</v>
      </c>
      <c r="JFG38" s="97" t="s">
        <v>1136</v>
      </c>
      <c r="JFH38" s="97" t="s">
        <v>1136</v>
      </c>
      <c r="JFI38" s="97" t="s">
        <v>1136</v>
      </c>
      <c r="JFJ38" s="97" t="s">
        <v>1136</v>
      </c>
      <c r="JFK38" s="97" t="s">
        <v>1136</v>
      </c>
      <c r="JFL38" s="97" t="s">
        <v>1136</v>
      </c>
      <c r="JFM38" s="97" t="s">
        <v>1136</v>
      </c>
      <c r="JFN38" s="97" t="s">
        <v>1136</v>
      </c>
      <c r="JFO38" s="97" t="s">
        <v>1136</v>
      </c>
      <c r="JFP38" s="97" t="s">
        <v>1136</v>
      </c>
      <c r="JFQ38" s="97" t="s">
        <v>1136</v>
      </c>
      <c r="JFR38" s="97" t="s">
        <v>1136</v>
      </c>
      <c r="JFS38" s="97" t="s">
        <v>1136</v>
      </c>
      <c r="JFT38" s="97" t="s">
        <v>1136</v>
      </c>
      <c r="JFU38" s="97" t="s">
        <v>1136</v>
      </c>
      <c r="JFV38" s="97" t="s">
        <v>1136</v>
      </c>
      <c r="JFW38" s="97" t="s">
        <v>1136</v>
      </c>
      <c r="JFX38" s="97" t="s">
        <v>1136</v>
      </c>
      <c r="JFY38" s="97" t="s">
        <v>1136</v>
      </c>
      <c r="JFZ38" s="97" t="s">
        <v>1136</v>
      </c>
      <c r="JGA38" s="97" t="s">
        <v>1136</v>
      </c>
      <c r="JGB38" s="97" t="s">
        <v>1136</v>
      </c>
      <c r="JGC38" s="97" t="s">
        <v>1136</v>
      </c>
      <c r="JGD38" s="97" t="s">
        <v>1136</v>
      </c>
      <c r="JGE38" s="97" t="s">
        <v>1136</v>
      </c>
      <c r="JGF38" s="97" t="s">
        <v>1136</v>
      </c>
      <c r="JGG38" s="97" t="s">
        <v>1136</v>
      </c>
      <c r="JGH38" s="97" t="s">
        <v>1136</v>
      </c>
      <c r="JGI38" s="97" t="s">
        <v>1136</v>
      </c>
      <c r="JGJ38" s="97" t="s">
        <v>1136</v>
      </c>
      <c r="JGK38" s="97" t="s">
        <v>1136</v>
      </c>
      <c r="JGL38" s="97" t="s">
        <v>1136</v>
      </c>
      <c r="JGM38" s="97" t="s">
        <v>1136</v>
      </c>
      <c r="JGN38" s="97" t="s">
        <v>1136</v>
      </c>
      <c r="JGO38" s="97" t="s">
        <v>1136</v>
      </c>
      <c r="JGP38" s="97" t="s">
        <v>1136</v>
      </c>
      <c r="JGQ38" s="97" t="s">
        <v>1136</v>
      </c>
      <c r="JGR38" s="97" t="s">
        <v>1136</v>
      </c>
      <c r="JGS38" s="97" t="s">
        <v>1136</v>
      </c>
      <c r="JGT38" s="97" t="s">
        <v>1136</v>
      </c>
      <c r="JGU38" s="97" t="s">
        <v>1136</v>
      </c>
      <c r="JGV38" s="97" t="s">
        <v>1136</v>
      </c>
      <c r="JGW38" s="97" t="s">
        <v>1136</v>
      </c>
      <c r="JGX38" s="97" t="s">
        <v>1136</v>
      </c>
      <c r="JGY38" s="97" t="s">
        <v>1136</v>
      </c>
      <c r="JGZ38" s="97" t="s">
        <v>1136</v>
      </c>
      <c r="JHA38" s="97" t="s">
        <v>1136</v>
      </c>
      <c r="JHB38" s="97" t="s">
        <v>1136</v>
      </c>
      <c r="JHC38" s="97" t="s">
        <v>1136</v>
      </c>
      <c r="JHD38" s="97" t="s">
        <v>1136</v>
      </c>
      <c r="JHE38" s="97" t="s">
        <v>1136</v>
      </c>
      <c r="JHF38" s="97" t="s">
        <v>1136</v>
      </c>
      <c r="JHG38" s="97" t="s">
        <v>1136</v>
      </c>
      <c r="JHH38" s="97" t="s">
        <v>1136</v>
      </c>
      <c r="JHI38" s="97" t="s">
        <v>1136</v>
      </c>
      <c r="JHJ38" s="97" t="s">
        <v>1136</v>
      </c>
      <c r="JHK38" s="97" t="s">
        <v>1136</v>
      </c>
      <c r="JHL38" s="97" t="s">
        <v>1136</v>
      </c>
      <c r="JHM38" s="97" t="s">
        <v>1136</v>
      </c>
      <c r="JHN38" s="97" t="s">
        <v>1136</v>
      </c>
      <c r="JHO38" s="97" t="s">
        <v>1136</v>
      </c>
      <c r="JHP38" s="97" t="s">
        <v>1136</v>
      </c>
      <c r="JHQ38" s="97" t="s">
        <v>1136</v>
      </c>
      <c r="JHR38" s="97" t="s">
        <v>1136</v>
      </c>
      <c r="JHS38" s="97" t="s">
        <v>1136</v>
      </c>
      <c r="JHT38" s="97" t="s">
        <v>1136</v>
      </c>
      <c r="JHU38" s="97" t="s">
        <v>1136</v>
      </c>
      <c r="JHV38" s="97" t="s">
        <v>1136</v>
      </c>
      <c r="JHW38" s="97" t="s">
        <v>1136</v>
      </c>
      <c r="JHX38" s="97" t="s">
        <v>1136</v>
      </c>
      <c r="JHY38" s="97" t="s">
        <v>1136</v>
      </c>
      <c r="JHZ38" s="97" t="s">
        <v>1136</v>
      </c>
      <c r="JIA38" s="97" t="s">
        <v>1136</v>
      </c>
      <c r="JIB38" s="97" t="s">
        <v>1136</v>
      </c>
      <c r="JIC38" s="97" t="s">
        <v>1136</v>
      </c>
      <c r="JID38" s="97" t="s">
        <v>1136</v>
      </c>
      <c r="JIE38" s="97" t="s">
        <v>1136</v>
      </c>
      <c r="JIF38" s="97" t="s">
        <v>1136</v>
      </c>
      <c r="JIG38" s="97" t="s">
        <v>1136</v>
      </c>
      <c r="JIH38" s="97" t="s">
        <v>1136</v>
      </c>
      <c r="JII38" s="97" t="s">
        <v>1136</v>
      </c>
      <c r="JIJ38" s="97" t="s">
        <v>1136</v>
      </c>
      <c r="JIK38" s="97" t="s">
        <v>1136</v>
      </c>
      <c r="JIL38" s="97" t="s">
        <v>1136</v>
      </c>
      <c r="JIM38" s="97" t="s">
        <v>1136</v>
      </c>
      <c r="JIN38" s="97" t="s">
        <v>1136</v>
      </c>
      <c r="JIO38" s="97" t="s">
        <v>1136</v>
      </c>
      <c r="JIP38" s="97" t="s">
        <v>1136</v>
      </c>
      <c r="JIQ38" s="97" t="s">
        <v>1136</v>
      </c>
      <c r="JIR38" s="97" t="s">
        <v>1136</v>
      </c>
      <c r="JIS38" s="97" t="s">
        <v>1136</v>
      </c>
      <c r="JIT38" s="97" t="s">
        <v>1136</v>
      </c>
      <c r="JIU38" s="97" t="s">
        <v>1136</v>
      </c>
      <c r="JIV38" s="97" t="s">
        <v>1136</v>
      </c>
      <c r="JIW38" s="97" t="s">
        <v>1136</v>
      </c>
      <c r="JIX38" s="97" t="s">
        <v>1136</v>
      </c>
      <c r="JIY38" s="97" t="s">
        <v>1136</v>
      </c>
      <c r="JIZ38" s="97" t="s">
        <v>1136</v>
      </c>
      <c r="JJA38" s="97" t="s">
        <v>1136</v>
      </c>
      <c r="JJB38" s="97" t="s">
        <v>1136</v>
      </c>
      <c r="JJC38" s="97" t="s">
        <v>1136</v>
      </c>
      <c r="JJD38" s="97" t="s">
        <v>1136</v>
      </c>
      <c r="JJE38" s="97" t="s">
        <v>1136</v>
      </c>
      <c r="JJF38" s="97" t="s">
        <v>1136</v>
      </c>
      <c r="JJG38" s="97" t="s">
        <v>1136</v>
      </c>
      <c r="JJH38" s="97" t="s">
        <v>1136</v>
      </c>
      <c r="JJI38" s="97" t="s">
        <v>1136</v>
      </c>
      <c r="JJJ38" s="97" t="s">
        <v>1136</v>
      </c>
      <c r="JJK38" s="97" t="s">
        <v>1136</v>
      </c>
      <c r="JJL38" s="97" t="s">
        <v>1136</v>
      </c>
      <c r="JJM38" s="97" t="s">
        <v>1136</v>
      </c>
      <c r="JJN38" s="97" t="s">
        <v>1136</v>
      </c>
      <c r="JJO38" s="97" t="s">
        <v>1136</v>
      </c>
      <c r="JJP38" s="97" t="s">
        <v>1136</v>
      </c>
      <c r="JJQ38" s="97" t="s">
        <v>1136</v>
      </c>
      <c r="JJR38" s="97" t="s">
        <v>1136</v>
      </c>
      <c r="JJS38" s="97" t="s">
        <v>1136</v>
      </c>
      <c r="JJT38" s="97" t="s">
        <v>1136</v>
      </c>
      <c r="JJU38" s="97" t="s">
        <v>1136</v>
      </c>
      <c r="JJV38" s="97" t="s">
        <v>1136</v>
      </c>
      <c r="JJW38" s="97" t="s">
        <v>1136</v>
      </c>
      <c r="JJX38" s="97" t="s">
        <v>1136</v>
      </c>
      <c r="JJY38" s="97" t="s">
        <v>1136</v>
      </c>
      <c r="JJZ38" s="97" t="s">
        <v>1136</v>
      </c>
      <c r="JKA38" s="97" t="s">
        <v>1136</v>
      </c>
      <c r="JKB38" s="97" t="s">
        <v>1136</v>
      </c>
      <c r="JKC38" s="97" t="s">
        <v>1136</v>
      </c>
      <c r="JKD38" s="97" t="s">
        <v>1136</v>
      </c>
      <c r="JKE38" s="97" t="s">
        <v>1136</v>
      </c>
      <c r="JKF38" s="97" t="s">
        <v>1136</v>
      </c>
      <c r="JKG38" s="97" t="s">
        <v>1136</v>
      </c>
      <c r="JKH38" s="97" t="s">
        <v>1136</v>
      </c>
      <c r="JKI38" s="97" t="s">
        <v>1136</v>
      </c>
      <c r="JKJ38" s="97" t="s">
        <v>1136</v>
      </c>
      <c r="JKK38" s="97" t="s">
        <v>1136</v>
      </c>
      <c r="JKL38" s="97" t="s">
        <v>1136</v>
      </c>
      <c r="JKM38" s="97" t="s">
        <v>1136</v>
      </c>
      <c r="JKN38" s="97" t="s">
        <v>1136</v>
      </c>
      <c r="JKO38" s="97" t="s">
        <v>1136</v>
      </c>
      <c r="JKP38" s="97" t="s">
        <v>1136</v>
      </c>
      <c r="JKQ38" s="97" t="s">
        <v>1136</v>
      </c>
      <c r="JKR38" s="97" t="s">
        <v>1136</v>
      </c>
      <c r="JKS38" s="97" t="s">
        <v>1136</v>
      </c>
      <c r="JKT38" s="97" t="s">
        <v>1136</v>
      </c>
      <c r="JKU38" s="97" t="s">
        <v>1136</v>
      </c>
      <c r="JKV38" s="97" t="s">
        <v>1136</v>
      </c>
      <c r="JKW38" s="97" t="s">
        <v>1136</v>
      </c>
      <c r="JKX38" s="97" t="s">
        <v>1136</v>
      </c>
      <c r="JKY38" s="97" t="s">
        <v>1136</v>
      </c>
      <c r="JKZ38" s="97" t="s">
        <v>1136</v>
      </c>
      <c r="JLA38" s="97" t="s">
        <v>1136</v>
      </c>
      <c r="JLB38" s="97" t="s">
        <v>1136</v>
      </c>
      <c r="JLC38" s="97" t="s">
        <v>1136</v>
      </c>
      <c r="JLD38" s="97" t="s">
        <v>1136</v>
      </c>
      <c r="JLE38" s="97" t="s">
        <v>1136</v>
      </c>
      <c r="JLF38" s="97" t="s">
        <v>1136</v>
      </c>
      <c r="JLG38" s="97" t="s">
        <v>1136</v>
      </c>
      <c r="JLH38" s="97" t="s">
        <v>1136</v>
      </c>
      <c r="JLI38" s="97" t="s">
        <v>1136</v>
      </c>
      <c r="JLJ38" s="97" t="s">
        <v>1136</v>
      </c>
      <c r="JLK38" s="97" t="s">
        <v>1136</v>
      </c>
      <c r="JLL38" s="97" t="s">
        <v>1136</v>
      </c>
      <c r="JLM38" s="97" t="s">
        <v>1136</v>
      </c>
      <c r="JLN38" s="97" t="s">
        <v>1136</v>
      </c>
      <c r="JLO38" s="97" t="s">
        <v>1136</v>
      </c>
      <c r="JLP38" s="97" t="s">
        <v>1136</v>
      </c>
      <c r="JLQ38" s="97" t="s">
        <v>1136</v>
      </c>
      <c r="JLR38" s="97" t="s">
        <v>1136</v>
      </c>
      <c r="JLS38" s="97" t="s">
        <v>1136</v>
      </c>
      <c r="JLT38" s="97" t="s">
        <v>1136</v>
      </c>
      <c r="JLU38" s="97" t="s">
        <v>1136</v>
      </c>
      <c r="JLV38" s="97" t="s">
        <v>1136</v>
      </c>
      <c r="JLW38" s="97" t="s">
        <v>1136</v>
      </c>
      <c r="JLX38" s="97" t="s">
        <v>1136</v>
      </c>
      <c r="JLY38" s="97" t="s">
        <v>1136</v>
      </c>
      <c r="JLZ38" s="97" t="s">
        <v>1136</v>
      </c>
      <c r="JMA38" s="97" t="s">
        <v>1136</v>
      </c>
      <c r="JMB38" s="97" t="s">
        <v>1136</v>
      </c>
      <c r="JMC38" s="97" t="s">
        <v>1136</v>
      </c>
      <c r="JMD38" s="97" t="s">
        <v>1136</v>
      </c>
      <c r="JME38" s="97" t="s">
        <v>1136</v>
      </c>
      <c r="JMF38" s="97" t="s">
        <v>1136</v>
      </c>
      <c r="JMG38" s="97" t="s">
        <v>1136</v>
      </c>
      <c r="JMH38" s="97" t="s">
        <v>1136</v>
      </c>
      <c r="JMI38" s="97" t="s">
        <v>1136</v>
      </c>
      <c r="JMJ38" s="97" t="s">
        <v>1136</v>
      </c>
      <c r="JMK38" s="97" t="s">
        <v>1136</v>
      </c>
      <c r="JML38" s="97" t="s">
        <v>1136</v>
      </c>
      <c r="JMM38" s="97" t="s">
        <v>1136</v>
      </c>
      <c r="JMN38" s="97" t="s">
        <v>1136</v>
      </c>
      <c r="JMO38" s="97" t="s">
        <v>1136</v>
      </c>
      <c r="JMP38" s="97" t="s">
        <v>1136</v>
      </c>
      <c r="JMQ38" s="97" t="s">
        <v>1136</v>
      </c>
      <c r="JMR38" s="97" t="s">
        <v>1136</v>
      </c>
      <c r="JMS38" s="97" t="s">
        <v>1136</v>
      </c>
      <c r="JMT38" s="97" t="s">
        <v>1136</v>
      </c>
      <c r="JMU38" s="97" t="s">
        <v>1136</v>
      </c>
      <c r="JMV38" s="97" t="s">
        <v>1136</v>
      </c>
      <c r="JMW38" s="97" t="s">
        <v>1136</v>
      </c>
      <c r="JMX38" s="97" t="s">
        <v>1136</v>
      </c>
      <c r="JMY38" s="97" t="s">
        <v>1136</v>
      </c>
      <c r="JMZ38" s="97" t="s">
        <v>1136</v>
      </c>
      <c r="JNA38" s="97" t="s">
        <v>1136</v>
      </c>
      <c r="JNB38" s="97" t="s">
        <v>1136</v>
      </c>
      <c r="JNC38" s="97" t="s">
        <v>1136</v>
      </c>
      <c r="JND38" s="97" t="s">
        <v>1136</v>
      </c>
      <c r="JNE38" s="97" t="s">
        <v>1136</v>
      </c>
      <c r="JNF38" s="97" t="s">
        <v>1136</v>
      </c>
      <c r="JNG38" s="97" t="s">
        <v>1136</v>
      </c>
      <c r="JNH38" s="97" t="s">
        <v>1136</v>
      </c>
      <c r="JNI38" s="97" t="s">
        <v>1136</v>
      </c>
      <c r="JNJ38" s="97" t="s">
        <v>1136</v>
      </c>
      <c r="JNK38" s="97" t="s">
        <v>1136</v>
      </c>
      <c r="JNL38" s="97" t="s">
        <v>1136</v>
      </c>
      <c r="JNM38" s="97" t="s">
        <v>1136</v>
      </c>
      <c r="JNN38" s="97" t="s">
        <v>1136</v>
      </c>
      <c r="JNO38" s="97" t="s">
        <v>1136</v>
      </c>
      <c r="JNP38" s="97" t="s">
        <v>1136</v>
      </c>
      <c r="JNQ38" s="97" t="s">
        <v>1136</v>
      </c>
      <c r="JNR38" s="97" t="s">
        <v>1136</v>
      </c>
      <c r="JNS38" s="97" t="s">
        <v>1136</v>
      </c>
      <c r="JNT38" s="97" t="s">
        <v>1136</v>
      </c>
      <c r="JNU38" s="97" t="s">
        <v>1136</v>
      </c>
      <c r="JNV38" s="97" t="s">
        <v>1136</v>
      </c>
      <c r="JNW38" s="97" t="s">
        <v>1136</v>
      </c>
      <c r="JNX38" s="97" t="s">
        <v>1136</v>
      </c>
      <c r="JNY38" s="97" t="s">
        <v>1136</v>
      </c>
      <c r="JNZ38" s="97" t="s">
        <v>1136</v>
      </c>
      <c r="JOA38" s="97" t="s">
        <v>1136</v>
      </c>
      <c r="JOB38" s="97" t="s">
        <v>1136</v>
      </c>
      <c r="JOC38" s="97" t="s">
        <v>1136</v>
      </c>
      <c r="JOD38" s="97" t="s">
        <v>1136</v>
      </c>
      <c r="JOE38" s="97" t="s">
        <v>1136</v>
      </c>
      <c r="JOF38" s="97" t="s">
        <v>1136</v>
      </c>
      <c r="JOG38" s="97" t="s">
        <v>1136</v>
      </c>
      <c r="JOH38" s="97" t="s">
        <v>1136</v>
      </c>
      <c r="JOI38" s="97" t="s">
        <v>1136</v>
      </c>
      <c r="JOJ38" s="97" t="s">
        <v>1136</v>
      </c>
      <c r="JOK38" s="97" t="s">
        <v>1136</v>
      </c>
      <c r="JOL38" s="97" t="s">
        <v>1136</v>
      </c>
      <c r="JOM38" s="97" t="s">
        <v>1136</v>
      </c>
      <c r="JON38" s="97" t="s">
        <v>1136</v>
      </c>
      <c r="JOO38" s="97" t="s">
        <v>1136</v>
      </c>
      <c r="JOP38" s="97" t="s">
        <v>1136</v>
      </c>
      <c r="JOQ38" s="97" t="s">
        <v>1136</v>
      </c>
      <c r="JOR38" s="97" t="s">
        <v>1136</v>
      </c>
      <c r="JOS38" s="97" t="s">
        <v>1136</v>
      </c>
      <c r="JOT38" s="97" t="s">
        <v>1136</v>
      </c>
      <c r="JOU38" s="97" t="s">
        <v>1136</v>
      </c>
      <c r="JOV38" s="97" t="s">
        <v>1136</v>
      </c>
      <c r="JOW38" s="97" t="s">
        <v>1136</v>
      </c>
      <c r="JOX38" s="97" t="s">
        <v>1136</v>
      </c>
      <c r="JOY38" s="97" t="s">
        <v>1136</v>
      </c>
      <c r="JOZ38" s="97" t="s">
        <v>1136</v>
      </c>
      <c r="JPA38" s="97" t="s">
        <v>1136</v>
      </c>
      <c r="JPB38" s="97" t="s">
        <v>1136</v>
      </c>
      <c r="JPC38" s="97" t="s">
        <v>1136</v>
      </c>
      <c r="JPD38" s="97" t="s">
        <v>1136</v>
      </c>
      <c r="JPE38" s="97" t="s">
        <v>1136</v>
      </c>
      <c r="JPF38" s="97" t="s">
        <v>1136</v>
      </c>
      <c r="JPG38" s="97" t="s">
        <v>1136</v>
      </c>
      <c r="JPH38" s="97" t="s">
        <v>1136</v>
      </c>
      <c r="JPI38" s="97" t="s">
        <v>1136</v>
      </c>
      <c r="JPJ38" s="97" t="s">
        <v>1136</v>
      </c>
      <c r="JPK38" s="97" t="s">
        <v>1136</v>
      </c>
      <c r="JPL38" s="97" t="s">
        <v>1136</v>
      </c>
      <c r="JPM38" s="97" t="s">
        <v>1136</v>
      </c>
      <c r="JPN38" s="97" t="s">
        <v>1136</v>
      </c>
      <c r="JPO38" s="97" t="s">
        <v>1136</v>
      </c>
      <c r="JPP38" s="97" t="s">
        <v>1136</v>
      </c>
      <c r="JPQ38" s="97" t="s">
        <v>1136</v>
      </c>
      <c r="JPR38" s="97" t="s">
        <v>1136</v>
      </c>
      <c r="JPS38" s="97" t="s">
        <v>1136</v>
      </c>
      <c r="JPT38" s="97" t="s">
        <v>1136</v>
      </c>
      <c r="JPU38" s="97" t="s">
        <v>1136</v>
      </c>
      <c r="JPV38" s="97" t="s">
        <v>1136</v>
      </c>
      <c r="JPW38" s="97" t="s">
        <v>1136</v>
      </c>
      <c r="JPX38" s="97" t="s">
        <v>1136</v>
      </c>
      <c r="JPY38" s="97" t="s">
        <v>1136</v>
      </c>
      <c r="JPZ38" s="97" t="s">
        <v>1136</v>
      </c>
      <c r="JQA38" s="97" t="s">
        <v>1136</v>
      </c>
      <c r="JQB38" s="97" t="s">
        <v>1136</v>
      </c>
      <c r="JQC38" s="97" t="s">
        <v>1136</v>
      </c>
      <c r="JQD38" s="97" t="s">
        <v>1136</v>
      </c>
      <c r="JQE38" s="97" t="s">
        <v>1136</v>
      </c>
      <c r="JQF38" s="97" t="s">
        <v>1136</v>
      </c>
      <c r="JQG38" s="97" t="s">
        <v>1136</v>
      </c>
      <c r="JQH38" s="97" t="s">
        <v>1136</v>
      </c>
      <c r="JQI38" s="97" t="s">
        <v>1136</v>
      </c>
      <c r="JQJ38" s="97" t="s">
        <v>1136</v>
      </c>
      <c r="JQK38" s="97" t="s">
        <v>1136</v>
      </c>
      <c r="JQL38" s="97" t="s">
        <v>1136</v>
      </c>
      <c r="JQM38" s="97" t="s">
        <v>1136</v>
      </c>
      <c r="JQN38" s="97" t="s">
        <v>1136</v>
      </c>
      <c r="JQO38" s="97" t="s">
        <v>1136</v>
      </c>
      <c r="JQP38" s="97" t="s">
        <v>1136</v>
      </c>
      <c r="JQQ38" s="97" t="s">
        <v>1136</v>
      </c>
      <c r="JQR38" s="97" t="s">
        <v>1136</v>
      </c>
      <c r="JQS38" s="97" t="s">
        <v>1136</v>
      </c>
      <c r="JQT38" s="97" t="s">
        <v>1136</v>
      </c>
      <c r="JQU38" s="97" t="s">
        <v>1136</v>
      </c>
      <c r="JQV38" s="97" t="s">
        <v>1136</v>
      </c>
      <c r="JQW38" s="97" t="s">
        <v>1136</v>
      </c>
      <c r="JQX38" s="97" t="s">
        <v>1136</v>
      </c>
      <c r="JQY38" s="97" t="s">
        <v>1136</v>
      </c>
      <c r="JQZ38" s="97" t="s">
        <v>1136</v>
      </c>
      <c r="JRA38" s="97" t="s">
        <v>1136</v>
      </c>
      <c r="JRB38" s="97" t="s">
        <v>1136</v>
      </c>
      <c r="JRC38" s="97" t="s">
        <v>1136</v>
      </c>
      <c r="JRD38" s="97" t="s">
        <v>1136</v>
      </c>
      <c r="JRE38" s="97" t="s">
        <v>1136</v>
      </c>
      <c r="JRF38" s="97" t="s">
        <v>1136</v>
      </c>
      <c r="JRG38" s="97" t="s">
        <v>1136</v>
      </c>
      <c r="JRH38" s="97" t="s">
        <v>1136</v>
      </c>
      <c r="JRI38" s="97" t="s">
        <v>1136</v>
      </c>
      <c r="JRJ38" s="97" t="s">
        <v>1136</v>
      </c>
      <c r="JRK38" s="97" t="s">
        <v>1136</v>
      </c>
      <c r="JRL38" s="97" t="s">
        <v>1136</v>
      </c>
      <c r="JRM38" s="97" t="s">
        <v>1136</v>
      </c>
      <c r="JRN38" s="97" t="s">
        <v>1136</v>
      </c>
      <c r="JRO38" s="97" t="s">
        <v>1136</v>
      </c>
      <c r="JRP38" s="97" t="s">
        <v>1136</v>
      </c>
      <c r="JRQ38" s="97" t="s">
        <v>1136</v>
      </c>
      <c r="JRR38" s="97" t="s">
        <v>1136</v>
      </c>
      <c r="JRS38" s="97" t="s">
        <v>1136</v>
      </c>
      <c r="JRT38" s="97" t="s">
        <v>1136</v>
      </c>
      <c r="JRU38" s="97" t="s">
        <v>1136</v>
      </c>
      <c r="JRV38" s="97" t="s">
        <v>1136</v>
      </c>
      <c r="JRW38" s="97" t="s">
        <v>1136</v>
      </c>
      <c r="JRX38" s="97" t="s">
        <v>1136</v>
      </c>
      <c r="JRY38" s="97" t="s">
        <v>1136</v>
      </c>
      <c r="JRZ38" s="97" t="s">
        <v>1136</v>
      </c>
      <c r="JSA38" s="97" t="s">
        <v>1136</v>
      </c>
      <c r="JSB38" s="97" t="s">
        <v>1136</v>
      </c>
      <c r="JSC38" s="97" t="s">
        <v>1136</v>
      </c>
      <c r="JSD38" s="97" t="s">
        <v>1136</v>
      </c>
      <c r="JSE38" s="97" t="s">
        <v>1136</v>
      </c>
      <c r="JSF38" s="97" t="s">
        <v>1136</v>
      </c>
      <c r="JSG38" s="97" t="s">
        <v>1136</v>
      </c>
      <c r="JSH38" s="97" t="s">
        <v>1136</v>
      </c>
      <c r="JSI38" s="97" t="s">
        <v>1136</v>
      </c>
      <c r="JSJ38" s="97" t="s">
        <v>1136</v>
      </c>
      <c r="JSK38" s="97" t="s">
        <v>1136</v>
      </c>
      <c r="JSL38" s="97" t="s">
        <v>1136</v>
      </c>
      <c r="JSM38" s="97" t="s">
        <v>1136</v>
      </c>
      <c r="JSN38" s="97" t="s">
        <v>1136</v>
      </c>
      <c r="JSO38" s="97" t="s">
        <v>1136</v>
      </c>
      <c r="JSP38" s="97" t="s">
        <v>1136</v>
      </c>
      <c r="JSQ38" s="97" t="s">
        <v>1136</v>
      </c>
      <c r="JSR38" s="97" t="s">
        <v>1136</v>
      </c>
      <c r="JSS38" s="97" t="s">
        <v>1136</v>
      </c>
      <c r="JST38" s="97" t="s">
        <v>1136</v>
      </c>
      <c r="JSU38" s="97" t="s">
        <v>1136</v>
      </c>
      <c r="JSV38" s="97" t="s">
        <v>1136</v>
      </c>
      <c r="JSW38" s="97" t="s">
        <v>1136</v>
      </c>
      <c r="JSX38" s="97" t="s">
        <v>1136</v>
      </c>
      <c r="JSY38" s="97" t="s">
        <v>1136</v>
      </c>
      <c r="JSZ38" s="97" t="s">
        <v>1136</v>
      </c>
      <c r="JTA38" s="97" t="s">
        <v>1136</v>
      </c>
      <c r="JTB38" s="97" t="s">
        <v>1136</v>
      </c>
      <c r="JTC38" s="97" t="s">
        <v>1136</v>
      </c>
      <c r="JTD38" s="97" t="s">
        <v>1136</v>
      </c>
      <c r="JTE38" s="97" t="s">
        <v>1136</v>
      </c>
      <c r="JTF38" s="97" t="s">
        <v>1136</v>
      </c>
      <c r="JTG38" s="97" t="s">
        <v>1136</v>
      </c>
      <c r="JTH38" s="97" t="s">
        <v>1136</v>
      </c>
      <c r="JTI38" s="97" t="s">
        <v>1136</v>
      </c>
      <c r="JTJ38" s="97" t="s">
        <v>1136</v>
      </c>
      <c r="JTK38" s="97" t="s">
        <v>1136</v>
      </c>
      <c r="JTL38" s="97" t="s">
        <v>1136</v>
      </c>
      <c r="JTM38" s="97" t="s">
        <v>1136</v>
      </c>
      <c r="JTN38" s="97" t="s">
        <v>1136</v>
      </c>
      <c r="JTO38" s="97" t="s">
        <v>1136</v>
      </c>
      <c r="JTP38" s="97" t="s">
        <v>1136</v>
      </c>
      <c r="JTQ38" s="97" t="s">
        <v>1136</v>
      </c>
      <c r="JTR38" s="97" t="s">
        <v>1136</v>
      </c>
      <c r="JTS38" s="97" t="s">
        <v>1136</v>
      </c>
      <c r="JTT38" s="97" t="s">
        <v>1136</v>
      </c>
      <c r="JTU38" s="97" t="s">
        <v>1136</v>
      </c>
      <c r="JTV38" s="97" t="s">
        <v>1136</v>
      </c>
      <c r="JTW38" s="97" t="s">
        <v>1136</v>
      </c>
      <c r="JTX38" s="97" t="s">
        <v>1136</v>
      </c>
      <c r="JTY38" s="97" t="s">
        <v>1136</v>
      </c>
      <c r="JTZ38" s="97" t="s">
        <v>1136</v>
      </c>
      <c r="JUA38" s="97" t="s">
        <v>1136</v>
      </c>
      <c r="JUB38" s="97" t="s">
        <v>1136</v>
      </c>
      <c r="JUC38" s="97" t="s">
        <v>1136</v>
      </c>
      <c r="JUD38" s="97" t="s">
        <v>1136</v>
      </c>
      <c r="JUE38" s="97" t="s">
        <v>1136</v>
      </c>
      <c r="JUF38" s="97" t="s">
        <v>1136</v>
      </c>
      <c r="JUG38" s="97" t="s">
        <v>1136</v>
      </c>
      <c r="JUH38" s="97" t="s">
        <v>1136</v>
      </c>
      <c r="JUI38" s="97" t="s">
        <v>1136</v>
      </c>
      <c r="JUJ38" s="97" t="s">
        <v>1136</v>
      </c>
      <c r="JUK38" s="97" t="s">
        <v>1136</v>
      </c>
      <c r="JUL38" s="97" t="s">
        <v>1136</v>
      </c>
      <c r="JUM38" s="97" t="s">
        <v>1136</v>
      </c>
      <c r="JUN38" s="97" t="s">
        <v>1136</v>
      </c>
      <c r="JUO38" s="97" t="s">
        <v>1136</v>
      </c>
      <c r="JUP38" s="97" t="s">
        <v>1136</v>
      </c>
      <c r="JUQ38" s="97" t="s">
        <v>1136</v>
      </c>
      <c r="JUR38" s="97" t="s">
        <v>1136</v>
      </c>
      <c r="JUS38" s="97" t="s">
        <v>1136</v>
      </c>
      <c r="JUT38" s="97" t="s">
        <v>1136</v>
      </c>
      <c r="JUU38" s="97" t="s">
        <v>1136</v>
      </c>
      <c r="JUV38" s="97" t="s">
        <v>1136</v>
      </c>
      <c r="JUW38" s="97" t="s">
        <v>1136</v>
      </c>
      <c r="JUX38" s="97" t="s">
        <v>1136</v>
      </c>
      <c r="JUY38" s="97" t="s">
        <v>1136</v>
      </c>
      <c r="JUZ38" s="97" t="s">
        <v>1136</v>
      </c>
      <c r="JVA38" s="97" t="s">
        <v>1136</v>
      </c>
      <c r="JVB38" s="97" t="s">
        <v>1136</v>
      </c>
      <c r="JVC38" s="97" t="s">
        <v>1136</v>
      </c>
      <c r="JVD38" s="97" t="s">
        <v>1136</v>
      </c>
      <c r="JVE38" s="97" t="s">
        <v>1136</v>
      </c>
      <c r="JVF38" s="97" t="s">
        <v>1136</v>
      </c>
      <c r="JVG38" s="97" t="s">
        <v>1136</v>
      </c>
      <c r="JVH38" s="97" t="s">
        <v>1136</v>
      </c>
      <c r="JVI38" s="97" t="s">
        <v>1136</v>
      </c>
      <c r="JVJ38" s="97" t="s">
        <v>1136</v>
      </c>
      <c r="JVK38" s="97" t="s">
        <v>1136</v>
      </c>
      <c r="JVL38" s="97" t="s">
        <v>1136</v>
      </c>
      <c r="JVM38" s="97" t="s">
        <v>1136</v>
      </c>
      <c r="JVN38" s="97" t="s">
        <v>1136</v>
      </c>
      <c r="JVO38" s="97" t="s">
        <v>1136</v>
      </c>
      <c r="JVP38" s="97" t="s">
        <v>1136</v>
      </c>
      <c r="JVQ38" s="97" t="s">
        <v>1136</v>
      </c>
      <c r="JVR38" s="97" t="s">
        <v>1136</v>
      </c>
      <c r="JVS38" s="97" t="s">
        <v>1136</v>
      </c>
      <c r="JVT38" s="97" t="s">
        <v>1136</v>
      </c>
      <c r="JVU38" s="97" t="s">
        <v>1136</v>
      </c>
      <c r="JVV38" s="97" t="s">
        <v>1136</v>
      </c>
      <c r="JVW38" s="97" t="s">
        <v>1136</v>
      </c>
      <c r="JVX38" s="97" t="s">
        <v>1136</v>
      </c>
      <c r="JVY38" s="97" t="s">
        <v>1136</v>
      </c>
      <c r="JVZ38" s="97" t="s">
        <v>1136</v>
      </c>
      <c r="JWA38" s="97" t="s">
        <v>1136</v>
      </c>
      <c r="JWB38" s="97" t="s">
        <v>1136</v>
      </c>
      <c r="JWC38" s="97" t="s">
        <v>1136</v>
      </c>
      <c r="JWD38" s="97" t="s">
        <v>1136</v>
      </c>
      <c r="JWE38" s="97" t="s">
        <v>1136</v>
      </c>
      <c r="JWF38" s="97" t="s">
        <v>1136</v>
      </c>
      <c r="JWG38" s="97" t="s">
        <v>1136</v>
      </c>
      <c r="JWH38" s="97" t="s">
        <v>1136</v>
      </c>
      <c r="JWI38" s="97" t="s">
        <v>1136</v>
      </c>
      <c r="JWJ38" s="97" t="s">
        <v>1136</v>
      </c>
      <c r="JWK38" s="97" t="s">
        <v>1136</v>
      </c>
      <c r="JWL38" s="97" t="s">
        <v>1136</v>
      </c>
      <c r="JWM38" s="97" t="s">
        <v>1136</v>
      </c>
      <c r="JWN38" s="97" t="s">
        <v>1136</v>
      </c>
      <c r="JWO38" s="97" t="s">
        <v>1136</v>
      </c>
      <c r="JWP38" s="97" t="s">
        <v>1136</v>
      </c>
      <c r="JWQ38" s="97" t="s">
        <v>1136</v>
      </c>
      <c r="JWR38" s="97" t="s">
        <v>1136</v>
      </c>
      <c r="JWS38" s="97" t="s">
        <v>1136</v>
      </c>
      <c r="JWT38" s="97" t="s">
        <v>1136</v>
      </c>
      <c r="JWU38" s="97" t="s">
        <v>1136</v>
      </c>
      <c r="JWV38" s="97" t="s">
        <v>1136</v>
      </c>
      <c r="JWW38" s="97" t="s">
        <v>1136</v>
      </c>
      <c r="JWX38" s="97" t="s">
        <v>1136</v>
      </c>
      <c r="JWY38" s="97" t="s">
        <v>1136</v>
      </c>
      <c r="JWZ38" s="97" t="s">
        <v>1136</v>
      </c>
      <c r="JXA38" s="97" t="s">
        <v>1136</v>
      </c>
      <c r="JXB38" s="97" t="s">
        <v>1136</v>
      </c>
      <c r="JXC38" s="97" t="s">
        <v>1136</v>
      </c>
      <c r="JXD38" s="97" t="s">
        <v>1136</v>
      </c>
      <c r="JXE38" s="97" t="s">
        <v>1136</v>
      </c>
      <c r="JXF38" s="97" t="s">
        <v>1136</v>
      </c>
      <c r="JXG38" s="97" t="s">
        <v>1136</v>
      </c>
      <c r="JXH38" s="97" t="s">
        <v>1136</v>
      </c>
      <c r="JXI38" s="97" t="s">
        <v>1136</v>
      </c>
      <c r="JXJ38" s="97" t="s">
        <v>1136</v>
      </c>
      <c r="JXK38" s="97" t="s">
        <v>1136</v>
      </c>
      <c r="JXL38" s="97" t="s">
        <v>1136</v>
      </c>
      <c r="JXM38" s="97" t="s">
        <v>1136</v>
      </c>
      <c r="JXN38" s="97" t="s">
        <v>1136</v>
      </c>
      <c r="JXO38" s="97" t="s">
        <v>1136</v>
      </c>
      <c r="JXP38" s="97" t="s">
        <v>1136</v>
      </c>
      <c r="JXQ38" s="97" t="s">
        <v>1136</v>
      </c>
      <c r="JXR38" s="97" t="s">
        <v>1136</v>
      </c>
      <c r="JXS38" s="97" t="s">
        <v>1136</v>
      </c>
      <c r="JXT38" s="97" t="s">
        <v>1136</v>
      </c>
      <c r="JXU38" s="97" t="s">
        <v>1136</v>
      </c>
      <c r="JXV38" s="97" t="s">
        <v>1136</v>
      </c>
      <c r="JXW38" s="97" t="s">
        <v>1136</v>
      </c>
      <c r="JXX38" s="97" t="s">
        <v>1136</v>
      </c>
      <c r="JXY38" s="97" t="s">
        <v>1136</v>
      </c>
      <c r="JXZ38" s="97" t="s">
        <v>1136</v>
      </c>
      <c r="JYA38" s="97" t="s">
        <v>1136</v>
      </c>
      <c r="JYB38" s="97" t="s">
        <v>1136</v>
      </c>
      <c r="JYC38" s="97" t="s">
        <v>1136</v>
      </c>
      <c r="JYD38" s="97" t="s">
        <v>1136</v>
      </c>
      <c r="JYE38" s="97" t="s">
        <v>1136</v>
      </c>
      <c r="JYF38" s="97" t="s">
        <v>1136</v>
      </c>
      <c r="JYG38" s="97" t="s">
        <v>1136</v>
      </c>
      <c r="JYH38" s="97" t="s">
        <v>1136</v>
      </c>
      <c r="JYI38" s="97" t="s">
        <v>1136</v>
      </c>
      <c r="JYJ38" s="97" t="s">
        <v>1136</v>
      </c>
      <c r="JYK38" s="97" t="s">
        <v>1136</v>
      </c>
      <c r="JYL38" s="97" t="s">
        <v>1136</v>
      </c>
      <c r="JYM38" s="97" t="s">
        <v>1136</v>
      </c>
      <c r="JYN38" s="97" t="s">
        <v>1136</v>
      </c>
      <c r="JYO38" s="97" t="s">
        <v>1136</v>
      </c>
      <c r="JYP38" s="97" t="s">
        <v>1136</v>
      </c>
      <c r="JYQ38" s="97" t="s">
        <v>1136</v>
      </c>
      <c r="JYR38" s="97" t="s">
        <v>1136</v>
      </c>
      <c r="JYS38" s="97" t="s">
        <v>1136</v>
      </c>
      <c r="JYT38" s="97" t="s">
        <v>1136</v>
      </c>
      <c r="JYU38" s="97" t="s">
        <v>1136</v>
      </c>
      <c r="JYV38" s="97" t="s">
        <v>1136</v>
      </c>
      <c r="JYW38" s="97" t="s">
        <v>1136</v>
      </c>
      <c r="JYX38" s="97" t="s">
        <v>1136</v>
      </c>
      <c r="JYY38" s="97" t="s">
        <v>1136</v>
      </c>
      <c r="JYZ38" s="97" t="s">
        <v>1136</v>
      </c>
      <c r="JZA38" s="97" t="s">
        <v>1136</v>
      </c>
      <c r="JZB38" s="97" t="s">
        <v>1136</v>
      </c>
      <c r="JZC38" s="97" t="s">
        <v>1136</v>
      </c>
      <c r="JZD38" s="97" t="s">
        <v>1136</v>
      </c>
      <c r="JZE38" s="97" t="s">
        <v>1136</v>
      </c>
      <c r="JZF38" s="97" t="s">
        <v>1136</v>
      </c>
      <c r="JZG38" s="97" t="s">
        <v>1136</v>
      </c>
      <c r="JZH38" s="97" t="s">
        <v>1136</v>
      </c>
      <c r="JZI38" s="97" t="s">
        <v>1136</v>
      </c>
      <c r="JZJ38" s="97" t="s">
        <v>1136</v>
      </c>
      <c r="JZK38" s="97" t="s">
        <v>1136</v>
      </c>
      <c r="JZL38" s="97" t="s">
        <v>1136</v>
      </c>
      <c r="JZM38" s="97" t="s">
        <v>1136</v>
      </c>
      <c r="JZN38" s="97" t="s">
        <v>1136</v>
      </c>
      <c r="JZO38" s="97" t="s">
        <v>1136</v>
      </c>
      <c r="JZP38" s="97" t="s">
        <v>1136</v>
      </c>
      <c r="JZQ38" s="97" t="s">
        <v>1136</v>
      </c>
      <c r="JZR38" s="97" t="s">
        <v>1136</v>
      </c>
      <c r="JZS38" s="97" t="s">
        <v>1136</v>
      </c>
      <c r="JZT38" s="97" t="s">
        <v>1136</v>
      </c>
      <c r="JZU38" s="97" t="s">
        <v>1136</v>
      </c>
      <c r="JZV38" s="97" t="s">
        <v>1136</v>
      </c>
      <c r="JZW38" s="97" t="s">
        <v>1136</v>
      </c>
      <c r="JZX38" s="97" t="s">
        <v>1136</v>
      </c>
      <c r="JZY38" s="97" t="s">
        <v>1136</v>
      </c>
      <c r="JZZ38" s="97" t="s">
        <v>1136</v>
      </c>
      <c r="KAA38" s="97" t="s">
        <v>1136</v>
      </c>
      <c r="KAB38" s="97" t="s">
        <v>1136</v>
      </c>
      <c r="KAC38" s="97" t="s">
        <v>1136</v>
      </c>
      <c r="KAD38" s="97" t="s">
        <v>1136</v>
      </c>
      <c r="KAE38" s="97" t="s">
        <v>1136</v>
      </c>
      <c r="KAF38" s="97" t="s">
        <v>1136</v>
      </c>
      <c r="KAG38" s="97" t="s">
        <v>1136</v>
      </c>
      <c r="KAH38" s="97" t="s">
        <v>1136</v>
      </c>
      <c r="KAI38" s="97" t="s">
        <v>1136</v>
      </c>
      <c r="KAJ38" s="97" t="s">
        <v>1136</v>
      </c>
      <c r="KAK38" s="97" t="s">
        <v>1136</v>
      </c>
      <c r="KAL38" s="97" t="s">
        <v>1136</v>
      </c>
      <c r="KAM38" s="97" t="s">
        <v>1136</v>
      </c>
      <c r="KAN38" s="97" t="s">
        <v>1136</v>
      </c>
      <c r="KAO38" s="97" t="s">
        <v>1136</v>
      </c>
      <c r="KAP38" s="97" t="s">
        <v>1136</v>
      </c>
      <c r="KAQ38" s="97" t="s">
        <v>1136</v>
      </c>
      <c r="KAR38" s="97" t="s">
        <v>1136</v>
      </c>
      <c r="KAS38" s="97" t="s">
        <v>1136</v>
      </c>
      <c r="KAT38" s="97" t="s">
        <v>1136</v>
      </c>
      <c r="KAU38" s="97" t="s">
        <v>1136</v>
      </c>
      <c r="KAV38" s="97" t="s">
        <v>1136</v>
      </c>
      <c r="KAW38" s="97" t="s">
        <v>1136</v>
      </c>
      <c r="KAX38" s="97" t="s">
        <v>1136</v>
      </c>
      <c r="KAY38" s="97" t="s">
        <v>1136</v>
      </c>
      <c r="KAZ38" s="97" t="s">
        <v>1136</v>
      </c>
      <c r="KBA38" s="97" t="s">
        <v>1136</v>
      </c>
      <c r="KBB38" s="97" t="s">
        <v>1136</v>
      </c>
      <c r="KBC38" s="97" t="s">
        <v>1136</v>
      </c>
      <c r="KBD38" s="97" t="s">
        <v>1136</v>
      </c>
      <c r="KBE38" s="97" t="s">
        <v>1136</v>
      </c>
      <c r="KBF38" s="97" t="s">
        <v>1136</v>
      </c>
      <c r="KBG38" s="97" t="s">
        <v>1136</v>
      </c>
      <c r="KBH38" s="97" t="s">
        <v>1136</v>
      </c>
      <c r="KBI38" s="97" t="s">
        <v>1136</v>
      </c>
      <c r="KBJ38" s="97" t="s">
        <v>1136</v>
      </c>
      <c r="KBK38" s="97" t="s">
        <v>1136</v>
      </c>
      <c r="KBL38" s="97" t="s">
        <v>1136</v>
      </c>
      <c r="KBM38" s="97" t="s">
        <v>1136</v>
      </c>
      <c r="KBN38" s="97" t="s">
        <v>1136</v>
      </c>
      <c r="KBO38" s="97" t="s">
        <v>1136</v>
      </c>
      <c r="KBP38" s="97" t="s">
        <v>1136</v>
      </c>
      <c r="KBQ38" s="97" t="s">
        <v>1136</v>
      </c>
      <c r="KBR38" s="97" t="s">
        <v>1136</v>
      </c>
      <c r="KBS38" s="97" t="s">
        <v>1136</v>
      </c>
      <c r="KBT38" s="97" t="s">
        <v>1136</v>
      </c>
      <c r="KBU38" s="97" t="s">
        <v>1136</v>
      </c>
      <c r="KBV38" s="97" t="s">
        <v>1136</v>
      </c>
      <c r="KBW38" s="97" t="s">
        <v>1136</v>
      </c>
      <c r="KBX38" s="97" t="s">
        <v>1136</v>
      </c>
      <c r="KBY38" s="97" t="s">
        <v>1136</v>
      </c>
      <c r="KBZ38" s="97" t="s">
        <v>1136</v>
      </c>
      <c r="KCA38" s="97" t="s">
        <v>1136</v>
      </c>
      <c r="KCB38" s="97" t="s">
        <v>1136</v>
      </c>
      <c r="KCC38" s="97" t="s">
        <v>1136</v>
      </c>
      <c r="KCD38" s="97" t="s">
        <v>1136</v>
      </c>
      <c r="KCE38" s="97" t="s">
        <v>1136</v>
      </c>
      <c r="KCF38" s="97" t="s">
        <v>1136</v>
      </c>
      <c r="KCG38" s="97" t="s">
        <v>1136</v>
      </c>
      <c r="KCH38" s="97" t="s">
        <v>1136</v>
      </c>
      <c r="KCI38" s="97" t="s">
        <v>1136</v>
      </c>
      <c r="KCJ38" s="97" t="s">
        <v>1136</v>
      </c>
      <c r="KCK38" s="97" t="s">
        <v>1136</v>
      </c>
      <c r="KCL38" s="97" t="s">
        <v>1136</v>
      </c>
      <c r="KCM38" s="97" t="s">
        <v>1136</v>
      </c>
      <c r="KCN38" s="97" t="s">
        <v>1136</v>
      </c>
      <c r="KCO38" s="97" t="s">
        <v>1136</v>
      </c>
      <c r="KCP38" s="97" t="s">
        <v>1136</v>
      </c>
      <c r="KCQ38" s="97" t="s">
        <v>1136</v>
      </c>
      <c r="KCR38" s="97" t="s">
        <v>1136</v>
      </c>
      <c r="KCS38" s="97" t="s">
        <v>1136</v>
      </c>
      <c r="KCT38" s="97" t="s">
        <v>1136</v>
      </c>
      <c r="KCU38" s="97" t="s">
        <v>1136</v>
      </c>
      <c r="KCV38" s="97" t="s">
        <v>1136</v>
      </c>
      <c r="KCW38" s="97" t="s">
        <v>1136</v>
      </c>
      <c r="KCX38" s="97" t="s">
        <v>1136</v>
      </c>
      <c r="KCY38" s="97" t="s">
        <v>1136</v>
      </c>
      <c r="KCZ38" s="97" t="s">
        <v>1136</v>
      </c>
      <c r="KDA38" s="97" t="s">
        <v>1136</v>
      </c>
      <c r="KDB38" s="97" t="s">
        <v>1136</v>
      </c>
      <c r="KDC38" s="97" t="s">
        <v>1136</v>
      </c>
      <c r="KDD38" s="97" t="s">
        <v>1136</v>
      </c>
      <c r="KDE38" s="97" t="s">
        <v>1136</v>
      </c>
      <c r="KDF38" s="97" t="s">
        <v>1136</v>
      </c>
      <c r="KDG38" s="97" t="s">
        <v>1136</v>
      </c>
      <c r="KDH38" s="97" t="s">
        <v>1136</v>
      </c>
      <c r="KDI38" s="97" t="s">
        <v>1136</v>
      </c>
      <c r="KDJ38" s="97" t="s">
        <v>1136</v>
      </c>
      <c r="KDK38" s="97" t="s">
        <v>1136</v>
      </c>
      <c r="KDL38" s="97" t="s">
        <v>1136</v>
      </c>
      <c r="KDM38" s="97" t="s">
        <v>1136</v>
      </c>
      <c r="KDN38" s="97" t="s">
        <v>1136</v>
      </c>
      <c r="KDO38" s="97" t="s">
        <v>1136</v>
      </c>
      <c r="KDP38" s="97" t="s">
        <v>1136</v>
      </c>
      <c r="KDQ38" s="97" t="s">
        <v>1136</v>
      </c>
      <c r="KDR38" s="97" t="s">
        <v>1136</v>
      </c>
      <c r="KDS38" s="97" t="s">
        <v>1136</v>
      </c>
      <c r="KDT38" s="97" t="s">
        <v>1136</v>
      </c>
      <c r="KDU38" s="97" t="s">
        <v>1136</v>
      </c>
      <c r="KDV38" s="97" t="s">
        <v>1136</v>
      </c>
      <c r="KDW38" s="97" t="s">
        <v>1136</v>
      </c>
      <c r="KDX38" s="97" t="s">
        <v>1136</v>
      </c>
      <c r="KDY38" s="97" t="s">
        <v>1136</v>
      </c>
      <c r="KDZ38" s="97" t="s">
        <v>1136</v>
      </c>
      <c r="KEA38" s="97" t="s">
        <v>1136</v>
      </c>
      <c r="KEB38" s="97" t="s">
        <v>1136</v>
      </c>
      <c r="KEC38" s="97" t="s">
        <v>1136</v>
      </c>
      <c r="KED38" s="97" t="s">
        <v>1136</v>
      </c>
      <c r="KEE38" s="97" t="s">
        <v>1136</v>
      </c>
      <c r="KEF38" s="97" t="s">
        <v>1136</v>
      </c>
      <c r="KEG38" s="97" t="s">
        <v>1136</v>
      </c>
      <c r="KEH38" s="97" t="s">
        <v>1136</v>
      </c>
      <c r="KEI38" s="97" t="s">
        <v>1136</v>
      </c>
      <c r="KEJ38" s="97" t="s">
        <v>1136</v>
      </c>
      <c r="KEK38" s="97" t="s">
        <v>1136</v>
      </c>
      <c r="KEL38" s="97" t="s">
        <v>1136</v>
      </c>
      <c r="KEM38" s="97" t="s">
        <v>1136</v>
      </c>
      <c r="KEN38" s="97" t="s">
        <v>1136</v>
      </c>
      <c r="KEO38" s="97" t="s">
        <v>1136</v>
      </c>
      <c r="KEP38" s="97" t="s">
        <v>1136</v>
      </c>
      <c r="KEQ38" s="97" t="s">
        <v>1136</v>
      </c>
      <c r="KER38" s="97" t="s">
        <v>1136</v>
      </c>
      <c r="KES38" s="97" t="s">
        <v>1136</v>
      </c>
      <c r="KET38" s="97" t="s">
        <v>1136</v>
      </c>
      <c r="KEU38" s="97" t="s">
        <v>1136</v>
      </c>
      <c r="KEV38" s="97" t="s">
        <v>1136</v>
      </c>
      <c r="KEW38" s="97" t="s">
        <v>1136</v>
      </c>
      <c r="KEX38" s="97" t="s">
        <v>1136</v>
      </c>
      <c r="KEY38" s="97" t="s">
        <v>1136</v>
      </c>
      <c r="KEZ38" s="97" t="s">
        <v>1136</v>
      </c>
      <c r="KFA38" s="97" t="s">
        <v>1136</v>
      </c>
      <c r="KFB38" s="97" t="s">
        <v>1136</v>
      </c>
      <c r="KFC38" s="97" t="s">
        <v>1136</v>
      </c>
      <c r="KFD38" s="97" t="s">
        <v>1136</v>
      </c>
      <c r="KFE38" s="97" t="s">
        <v>1136</v>
      </c>
      <c r="KFF38" s="97" t="s">
        <v>1136</v>
      </c>
      <c r="KFG38" s="97" t="s">
        <v>1136</v>
      </c>
      <c r="KFH38" s="97" t="s">
        <v>1136</v>
      </c>
      <c r="KFI38" s="97" t="s">
        <v>1136</v>
      </c>
      <c r="KFJ38" s="97" t="s">
        <v>1136</v>
      </c>
      <c r="KFK38" s="97" t="s">
        <v>1136</v>
      </c>
      <c r="KFL38" s="97" t="s">
        <v>1136</v>
      </c>
      <c r="KFM38" s="97" t="s">
        <v>1136</v>
      </c>
      <c r="KFN38" s="97" t="s">
        <v>1136</v>
      </c>
      <c r="KFO38" s="97" t="s">
        <v>1136</v>
      </c>
      <c r="KFP38" s="97" t="s">
        <v>1136</v>
      </c>
      <c r="KFQ38" s="97" t="s">
        <v>1136</v>
      </c>
      <c r="KFR38" s="97" t="s">
        <v>1136</v>
      </c>
      <c r="KFS38" s="97" t="s">
        <v>1136</v>
      </c>
      <c r="KFT38" s="97" t="s">
        <v>1136</v>
      </c>
      <c r="KFU38" s="97" t="s">
        <v>1136</v>
      </c>
      <c r="KFV38" s="97" t="s">
        <v>1136</v>
      </c>
      <c r="KFW38" s="97" t="s">
        <v>1136</v>
      </c>
      <c r="KFX38" s="97" t="s">
        <v>1136</v>
      </c>
      <c r="KFY38" s="97" t="s">
        <v>1136</v>
      </c>
      <c r="KFZ38" s="97" t="s">
        <v>1136</v>
      </c>
      <c r="KGA38" s="97" t="s">
        <v>1136</v>
      </c>
      <c r="KGB38" s="97" t="s">
        <v>1136</v>
      </c>
      <c r="KGC38" s="97" t="s">
        <v>1136</v>
      </c>
      <c r="KGD38" s="97" t="s">
        <v>1136</v>
      </c>
      <c r="KGE38" s="97" t="s">
        <v>1136</v>
      </c>
      <c r="KGF38" s="97" t="s">
        <v>1136</v>
      </c>
      <c r="KGG38" s="97" t="s">
        <v>1136</v>
      </c>
      <c r="KGH38" s="97" t="s">
        <v>1136</v>
      </c>
      <c r="KGI38" s="97" t="s">
        <v>1136</v>
      </c>
      <c r="KGJ38" s="97" t="s">
        <v>1136</v>
      </c>
      <c r="KGK38" s="97" t="s">
        <v>1136</v>
      </c>
      <c r="KGL38" s="97" t="s">
        <v>1136</v>
      </c>
      <c r="KGM38" s="97" t="s">
        <v>1136</v>
      </c>
      <c r="KGN38" s="97" t="s">
        <v>1136</v>
      </c>
      <c r="KGO38" s="97" t="s">
        <v>1136</v>
      </c>
      <c r="KGP38" s="97" t="s">
        <v>1136</v>
      </c>
      <c r="KGQ38" s="97" t="s">
        <v>1136</v>
      </c>
      <c r="KGR38" s="97" t="s">
        <v>1136</v>
      </c>
      <c r="KGS38" s="97" t="s">
        <v>1136</v>
      </c>
      <c r="KGT38" s="97" t="s">
        <v>1136</v>
      </c>
      <c r="KGU38" s="97" t="s">
        <v>1136</v>
      </c>
      <c r="KGV38" s="97" t="s">
        <v>1136</v>
      </c>
      <c r="KGW38" s="97" t="s">
        <v>1136</v>
      </c>
      <c r="KGX38" s="97" t="s">
        <v>1136</v>
      </c>
      <c r="KGY38" s="97" t="s">
        <v>1136</v>
      </c>
      <c r="KGZ38" s="97" t="s">
        <v>1136</v>
      </c>
      <c r="KHA38" s="97" t="s">
        <v>1136</v>
      </c>
      <c r="KHB38" s="97" t="s">
        <v>1136</v>
      </c>
      <c r="KHC38" s="97" t="s">
        <v>1136</v>
      </c>
      <c r="KHD38" s="97" t="s">
        <v>1136</v>
      </c>
      <c r="KHE38" s="97" t="s">
        <v>1136</v>
      </c>
      <c r="KHF38" s="97" t="s">
        <v>1136</v>
      </c>
      <c r="KHG38" s="97" t="s">
        <v>1136</v>
      </c>
      <c r="KHH38" s="97" t="s">
        <v>1136</v>
      </c>
      <c r="KHI38" s="97" t="s">
        <v>1136</v>
      </c>
      <c r="KHJ38" s="97" t="s">
        <v>1136</v>
      </c>
      <c r="KHK38" s="97" t="s">
        <v>1136</v>
      </c>
      <c r="KHL38" s="97" t="s">
        <v>1136</v>
      </c>
      <c r="KHM38" s="97" t="s">
        <v>1136</v>
      </c>
      <c r="KHN38" s="97" t="s">
        <v>1136</v>
      </c>
      <c r="KHO38" s="97" t="s">
        <v>1136</v>
      </c>
      <c r="KHP38" s="97" t="s">
        <v>1136</v>
      </c>
      <c r="KHQ38" s="97" t="s">
        <v>1136</v>
      </c>
      <c r="KHR38" s="97" t="s">
        <v>1136</v>
      </c>
      <c r="KHS38" s="97" t="s">
        <v>1136</v>
      </c>
      <c r="KHT38" s="97" t="s">
        <v>1136</v>
      </c>
      <c r="KHU38" s="97" t="s">
        <v>1136</v>
      </c>
      <c r="KHV38" s="97" t="s">
        <v>1136</v>
      </c>
      <c r="KHW38" s="97" t="s">
        <v>1136</v>
      </c>
      <c r="KHX38" s="97" t="s">
        <v>1136</v>
      </c>
      <c r="KHY38" s="97" t="s">
        <v>1136</v>
      </c>
      <c r="KHZ38" s="97" t="s">
        <v>1136</v>
      </c>
      <c r="KIA38" s="97" t="s">
        <v>1136</v>
      </c>
      <c r="KIB38" s="97" t="s">
        <v>1136</v>
      </c>
      <c r="KIC38" s="97" t="s">
        <v>1136</v>
      </c>
      <c r="KID38" s="97" t="s">
        <v>1136</v>
      </c>
      <c r="KIE38" s="97" t="s">
        <v>1136</v>
      </c>
      <c r="KIF38" s="97" t="s">
        <v>1136</v>
      </c>
      <c r="KIG38" s="97" t="s">
        <v>1136</v>
      </c>
      <c r="KIH38" s="97" t="s">
        <v>1136</v>
      </c>
      <c r="KII38" s="97" t="s">
        <v>1136</v>
      </c>
      <c r="KIJ38" s="97" t="s">
        <v>1136</v>
      </c>
      <c r="KIK38" s="97" t="s">
        <v>1136</v>
      </c>
      <c r="KIL38" s="97" t="s">
        <v>1136</v>
      </c>
      <c r="KIM38" s="97" t="s">
        <v>1136</v>
      </c>
      <c r="KIN38" s="97" t="s">
        <v>1136</v>
      </c>
      <c r="KIO38" s="97" t="s">
        <v>1136</v>
      </c>
      <c r="KIP38" s="97" t="s">
        <v>1136</v>
      </c>
      <c r="KIQ38" s="97" t="s">
        <v>1136</v>
      </c>
      <c r="KIR38" s="97" t="s">
        <v>1136</v>
      </c>
      <c r="KIS38" s="97" t="s">
        <v>1136</v>
      </c>
      <c r="KIT38" s="97" t="s">
        <v>1136</v>
      </c>
      <c r="KIU38" s="97" t="s">
        <v>1136</v>
      </c>
      <c r="KIV38" s="97" t="s">
        <v>1136</v>
      </c>
      <c r="KIW38" s="97" t="s">
        <v>1136</v>
      </c>
      <c r="KIX38" s="97" t="s">
        <v>1136</v>
      </c>
      <c r="KIY38" s="97" t="s">
        <v>1136</v>
      </c>
      <c r="KIZ38" s="97" t="s">
        <v>1136</v>
      </c>
      <c r="KJA38" s="97" t="s">
        <v>1136</v>
      </c>
      <c r="KJB38" s="97" t="s">
        <v>1136</v>
      </c>
      <c r="KJC38" s="97" t="s">
        <v>1136</v>
      </c>
      <c r="KJD38" s="97" t="s">
        <v>1136</v>
      </c>
      <c r="KJE38" s="97" t="s">
        <v>1136</v>
      </c>
      <c r="KJF38" s="97" t="s">
        <v>1136</v>
      </c>
      <c r="KJG38" s="97" t="s">
        <v>1136</v>
      </c>
      <c r="KJH38" s="97" t="s">
        <v>1136</v>
      </c>
      <c r="KJI38" s="97" t="s">
        <v>1136</v>
      </c>
      <c r="KJJ38" s="97" t="s">
        <v>1136</v>
      </c>
      <c r="KJK38" s="97" t="s">
        <v>1136</v>
      </c>
      <c r="KJL38" s="97" t="s">
        <v>1136</v>
      </c>
      <c r="KJM38" s="97" t="s">
        <v>1136</v>
      </c>
      <c r="KJN38" s="97" t="s">
        <v>1136</v>
      </c>
      <c r="KJO38" s="97" t="s">
        <v>1136</v>
      </c>
      <c r="KJP38" s="97" t="s">
        <v>1136</v>
      </c>
      <c r="KJQ38" s="97" t="s">
        <v>1136</v>
      </c>
      <c r="KJR38" s="97" t="s">
        <v>1136</v>
      </c>
      <c r="KJS38" s="97" t="s">
        <v>1136</v>
      </c>
      <c r="KJT38" s="97" t="s">
        <v>1136</v>
      </c>
      <c r="KJU38" s="97" t="s">
        <v>1136</v>
      </c>
      <c r="KJV38" s="97" t="s">
        <v>1136</v>
      </c>
      <c r="KJW38" s="97" t="s">
        <v>1136</v>
      </c>
      <c r="KJX38" s="97" t="s">
        <v>1136</v>
      </c>
      <c r="KJY38" s="97" t="s">
        <v>1136</v>
      </c>
      <c r="KJZ38" s="97" t="s">
        <v>1136</v>
      </c>
      <c r="KKA38" s="97" t="s">
        <v>1136</v>
      </c>
      <c r="KKB38" s="97" t="s">
        <v>1136</v>
      </c>
      <c r="KKC38" s="97" t="s">
        <v>1136</v>
      </c>
      <c r="KKD38" s="97" t="s">
        <v>1136</v>
      </c>
      <c r="KKE38" s="97" t="s">
        <v>1136</v>
      </c>
      <c r="KKF38" s="97" t="s">
        <v>1136</v>
      </c>
      <c r="KKG38" s="97" t="s">
        <v>1136</v>
      </c>
      <c r="KKH38" s="97" t="s">
        <v>1136</v>
      </c>
      <c r="KKI38" s="97" t="s">
        <v>1136</v>
      </c>
      <c r="KKJ38" s="97" t="s">
        <v>1136</v>
      </c>
      <c r="KKK38" s="97" t="s">
        <v>1136</v>
      </c>
      <c r="KKL38" s="97" t="s">
        <v>1136</v>
      </c>
      <c r="KKM38" s="97" t="s">
        <v>1136</v>
      </c>
      <c r="KKN38" s="97" t="s">
        <v>1136</v>
      </c>
      <c r="KKO38" s="97" t="s">
        <v>1136</v>
      </c>
      <c r="KKP38" s="97" t="s">
        <v>1136</v>
      </c>
      <c r="KKQ38" s="97" t="s">
        <v>1136</v>
      </c>
      <c r="KKR38" s="97" t="s">
        <v>1136</v>
      </c>
      <c r="KKS38" s="97" t="s">
        <v>1136</v>
      </c>
      <c r="KKT38" s="97" t="s">
        <v>1136</v>
      </c>
      <c r="KKU38" s="97" t="s">
        <v>1136</v>
      </c>
      <c r="KKV38" s="97" t="s">
        <v>1136</v>
      </c>
      <c r="KKW38" s="97" t="s">
        <v>1136</v>
      </c>
      <c r="KKX38" s="97" t="s">
        <v>1136</v>
      </c>
      <c r="KKY38" s="97" t="s">
        <v>1136</v>
      </c>
      <c r="KKZ38" s="97" t="s">
        <v>1136</v>
      </c>
      <c r="KLA38" s="97" t="s">
        <v>1136</v>
      </c>
      <c r="KLB38" s="97" t="s">
        <v>1136</v>
      </c>
      <c r="KLC38" s="97" t="s">
        <v>1136</v>
      </c>
      <c r="KLD38" s="97" t="s">
        <v>1136</v>
      </c>
      <c r="KLE38" s="97" t="s">
        <v>1136</v>
      </c>
      <c r="KLF38" s="97" t="s">
        <v>1136</v>
      </c>
      <c r="KLG38" s="97" t="s">
        <v>1136</v>
      </c>
      <c r="KLH38" s="97" t="s">
        <v>1136</v>
      </c>
      <c r="KLI38" s="97" t="s">
        <v>1136</v>
      </c>
      <c r="KLJ38" s="97" t="s">
        <v>1136</v>
      </c>
      <c r="KLK38" s="97" t="s">
        <v>1136</v>
      </c>
      <c r="KLL38" s="97" t="s">
        <v>1136</v>
      </c>
      <c r="KLM38" s="97" t="s">
        <v>1136</v>
      </c>
      <c r="KLN38" s="97" t="s">
        <v>1136</v>
      </c>
      <c r="KLO38" s="97" t="s">
        <v>1136</v>
      </c>
      <c r="KLP38" s="97" t="s">
        <v>1136</v>
      </c>
      <c r="KLQ38" s="97" t="s">
        <v>1136</v>
      </c>
      <c r="KLR38" s="97" t="s">
        <v>1136</v>
      </c>
      <c r="KLS38" s="97" t="s">
        <v>1136</v>
      </c>
      <c r="KLT38" s="97" t="s">
        <v>1136</v>
      </c>
      <c r="KLU38" s="97" t="s">
        <v>1136</v>
      </c>
      <c r="KLV38" s="97" t="s">
        <v>1136</v>
      </c>
      <c r="KLW38" s="97" t="s">
        <v>1136</v>
      </c>
      <c r="KLX38" s="97" t="s">
        <v>1136</v>
      </c>
      <c r="KLY38" s="97" t="s">
        <v>1136</v>
      </c>
      <c r="KLZ38" s="97" t="s">
        <v>1136</v>
      </c>
      <c r="KMA38" s="97" t="s">
        <v>1136</v>
      </c>
      <c r="KMB38" s="97" t="s">
        <v>1136</v>
      </c>
      <c r="KMC38" s="97" t="s">
        <v>1136</v>
      </c>
      <c r="KMD38" s="97" t="s">
        <v>1136</v>
      </c>
      <c r="KME38" s="97" t="s">
        <v>1136</v>
      </c>
      <c r="KMF38" s="97" t="s">
        <v>1136</v>
      </c>
      <c r="KMG38" s="97" t="s">
        <v>1136</v>
      </c>
      <c r="KMH38" s="97" t="s">
        <v>1136</v>
      </c>
      <c r="KMI38" s="97" t="s">
        <v>1136</v>
      </c>
      <c r="KMJ38" s="97" t="s">
        <v>1136</v>
      </c>
      <c r="KMK38" s="97" t="s">
        <v>1136</v>
      </c>
      <c r="KML38" s="97" t="s">
        <v>1136</v>
      </c>
      <c r="KMM38" s="97" t="s">
        <v>1136</v>
      </c>
      <c r="KMN38" s="97" t="s">
        <v>1136</v>
      </c>
      <c r="KMO38" s="97" t="s">
        <v>1136</v>
      </c>
      <c r="KMP38" s="97" t="s">
        <v>1136</v>
      </c>
      <c r="KMQ38" s="97" t="s">
        <v>1136</v>
      </c>
      <c r="KMR38" s="97" t="s">
        <v>1136</v>
      </c>
      <c r="KMS38" s="97" t="s">
        <v>1136</v>
      </c>
      <c r="KMT38" s="97" t="s">
        <v>1136</v>
      </c>
      <c r="KMU38" s="97" t="s">
        <v>1136</v>
      </c>
      <c r="KMV38" s="97" t="s">
        <v>1136</v>
      </c>
      <c r="KMW38" s="97" t="s">
        <v>1136</v>
      </c>
      <c r="KMX38" s="97" t="s">
        <v>1136</v>
      </c>
      <c r="KMY38" s="97" t="s">
        <v>1136</v>
      </c>
      <c r="KMZ38" s="97" t="s">
        <v>1136</v>
      </c>
      <c r="KNA38" s="97" t="s">
        <v>1136</v>
      </c>
      <c r="KNB38" s="97" t="s">
        <v>1136</v>
      </c>
      <c r="KNC38" s="97" t="s">
        <v>1136</v>
      </c>
      <c r="KND38" s="97" t="s">
        <v>1136</v>
      </c>
      <c r="KNE38" s="97" t="s">
        <v>1136</v>
      </c>
      <c r="KNF38" s="97" t="s">
        <v>1136</v>
      </c>
      <c r="KNG38" s="97" t="s">
        <v>1136</v>
      </c>
      <c r="KNH38" s="97" t="s">
        <v>1136</v>
      </c>
      <c r="KNI38" s="97" t="s">
        <v>1136</v>
      </c>
      <c r="KNJ38" s="97" t="s">
        <v>1136</v>
      </c>
      <c r="KNK38" s="97" t="s">
        <v>1136</v>
      </c>
      <c r="KNL38" s="97" t="s">
        <v>1136</v>
      </c>
      <c r="KNM38" s="97" t="s">
        <v>1136</v>
      </c>
      <c r="KNN38" s="97" t="s">
        <v>1136</v>
      </c>
      <c r="KNO38" s="97" t="s">
        <v>1136</v>
      </c>
      <c r="KNP38" s="97" t="s">
        <v>1136</v>
      </c>
      <c r="KNQ38" s="97" t="s">
        <v>1136</v>
      </c>
      <c r="KNR38" s="97" t="s">
        <v>1136</v>
      </c>
      <c r="KNS38" s="97" t="s">
        <v>1136</v>
      </c>
      <c r="KNT38" s="97" t="s">
        <v>1136</v>
      </c>
      <c r="KNU38" s="97" t="s">
        <v>1136</v>
      </c>
      <c r="KNV38" s="97" t="s">
        <v>1136</v>
      </c>
      <c r="KNW38" s="97" t="s">
        <v>1136</v>
      </c>
      <c r="KNX38" s="97" t="s">
        <v>1136</v>
      </c>
      <c r="KNY38" s="97" t="s">
        <v>1136</v>
      </c>
      <c r="KNZ38" s="97" t="s">
        <v>1136</v>
      </c>
      <c r="KOA38" s="97" t="s">
        <v>1136</v>
      </c>
      <c r="KOB38" s="97" t="s">
        <v>1136</v>
      </c>
      <c r="KOC38" s="97" t="s">
        <v>1136</v>
      </c>
      <c r="KOD38" s="97" t="s">
        <v>1136</v>
      </c>
      <c r="KOE38" s="97" t="s">
        <v>1136</v>
      </c>
      <c r="KOF38" s="97" t="s">
        <v>1136</v>
      </c>
      <c r="KOG38" s="97" t="s">
        <v>1136</v>
      </c>
      <c r="KOH38" s="97" t="s">
        <v>1136</v>
      </c>
      <c r="KOI38" s="97" t="s">
        <v>1136</v>
      </c>
      <c r="KOJ38" s="97" t="s">
        <v>1136</v>
      </c>
      <c r="KOK38" s="97" t="s">
        <v>1136</v>
      </c>
      <c r="KOL38" s="97" t="s">
        <v>1136</v>
      </c>
      <c r="KOM38" s="97" t="s">
        <v>1136</v>
      </c>
      <c r="KON38" s="97" t="s">
        <v>1136</v>
      </c>
      <c r="KOO38" s="97" t="s">
        <v>1136</v>
      </c>
      <c r="KOP38" s="97" t="s">
        <v>1136</v>
      </c>
      <c r="KOQ38" s="97" t="s">
        <v>1136</v>
      </c>
      <c r="KOR38" s="97" t="s">
        <v>1136</v>
      </c>
      <c r="KOS38" s="97" t="s">
        <v>1136</v>
      </c>
      <c r="KOT38" s="97" t="s">
        <v>1136</v>
      </c>
      <c r="KOU38" s="97" t="s">
        <v>1136</v>
      </c>
      <c r="KOV38" s="97" t="s">
        <v>1136</v>
      </c>
      <c r="KOW38" s="97" t="s">
        <v>1136</v>
      </c>
      <c r="KOX38" s="97" t="s">
        <v>1136</v>
      </c>
      <c r="KOY38" s="97" t="s">
        <v>1136</v>
      </c>
      <c r="KOZ38" s="97" t="s">
        <v>1136</v>
      </c>
      <c r="KPA38" s="97" t="s">
        <v>1136</v>
      </c>
      <c r="KPB38" s="97" t="s">
        <v>1136</v>
      </c>
      <c r="KPC38" s="97" t="s">
        <v>1136</v>
      </c>
      <c r="KPD38" s="97" t="s">
        <v>1136</v>
      </c>
      <c r="KPE38" s="97" t="s">
        <v>1136</v>
      </c>
      <c r="KPF38" s="97" t="s">
        <v>1136</v>
      </c>
      <c r="KPG38" s="97" t="s">
        <v>1136</v>
      </c>
      <c r="KPH38" s="97" t="s">
        <v>1136</v>
      </c>
      <c r="KPI38" s="97" t="s">
        <v>1136</v>
      </c>
      <c r="KPJ38" s="97" t="s">
        <v>1136</v>
      </c>
      <c r="KPK38" s="97" t="s">
        <v>1136</v>
      </c>
      <c r="KPL38" s="97" t="s">
        <v>1136</v>
      </c>
      <c r="KPM38" s="97" t="s">
        <v>1136</v>
      </c>
      <c r="KPN38" s="97" t="s">
        <v>1136</v>
      </c>
      <c r="KPO38" s="97" t="s">
        <v>1136</v>
      </c>
      <c r="KPP38" s="97" t="s">
        <v>1136</v>
      </c>
      <c r="KPQ38" s="97" t="s">
        <v>1136</v>
      </c>
      <c r="KPR38" s="97" t="s">
        <v>1136</v>
      </c>
      <c r="KPS38" s="97" t="s">
        <v>1136</v>
      </c>
      <c r="KPT38" s="97" t="s">
        <v>1136</v>
      </c>
      <c r="KPU38" s="97" t="s">
        <v>1136</v>
      </c>
      <c r="KPV38" s="97" t="s">
        <v>1136</v>
      </c>
      <c r="KPW38" s="97" t="s">
        <v>1136</v>
      </c>
      <c r="KPX38" s="97" t="s">
        <v>1136</v>
      </c>
      <c r="KPY38" s="97" t="s">
        <v>1136</v>
      </c>
      <c r="KPZ38" s="97" t="s">
        <v>1136</v>
      </c>
      <c r="KQA38" s="97" t="s">
        <v>1136</v>
      </c>
      <c r="KQB38" s="97" t="s">
        <v>1136</v>
      </c>
      <c r="KQC38" s="97" t="s">
        <v>1136</v>
      </c>
      <c r="KQD38" s="97" t="s">
        <v>1136</v>
      </c>
      <c r="KQE38" s="97" t="s">
        <v>1136</v>
      </c>
      <c r="KQF38" s="97" t="s">
        <v>1136</v>
      </c>
      <c r="KQG38" s="97" t="s">
        <v>1136</v>
      </c>
      <c r="KQH38" s="97" t="s">
        <v>1136</v>
      </c>
      <c r="KQI38" s="97" t="s">
        <v>1136</v>
      </c>
      <c r="KQJ38" s="97" t="s">
        <v>1136</v>
      </c>
      <c r="KQK38" s="97" t="s">
        <v>1136</v>
      </c>
      <c r="KQL38" s="97" t="s">
        <v>1136</v>
      </c>
      <c r="KQM38" s="97" t="s">
        <v>1136</v>
      </c>
      <c r="KQN38" s="97" t="s">
        <v>1136</v>
      </c>
      <c r="KQO38" s="97" t="s">
        <v>1136</v>
      </c>
      <c r="KQP38" s="97" t="s">
        <v>1136</v>
      </c>
      <c r="KQQ38" s="97" t="s">
        <v>1136</v>
      </c>
      <c r="KQR38" s="97" t="s">
        <v>1136</v>
      </c>
      <c r="KQS38" s="97" t="s">
        <v>1136</v>
      </c>
      <c r="KQT38" s="97" t="s">
        <v>1136</v>
      </c>
      <c r="KQU38" s="97" t="s">
        <v>1136</v>
      </c>
      <c r="KQV38" s="97" t="s">
        <v>1136</v>
      </c>
      <c r="KQW38" s="97" t="s">
        <v>1136</v>
      </c>
      <c r="KQX38" s="97" t="s">
        <v>1136</v>
      </c>
      <c r="KQY38" s="97" t="s">
        <v>1136</v>
      </c>
      <c r="KQZ38" s="97" t="s">
        <v>1136</v>
      </c>
      <c r="KRA38" s="97" t="s">
        <v>1136</v>
      </c>
      <c r="KRB38" s="97" t="s">
        <v>1136</v>
      </c>
      <c r="KRC38" s="97" t="s">
        <v>1136</v>
      </c>
      <c r="KRD38" s="97" t="s">
        <v>1136</v>
      </c>
      <c r="KRE38" s="97" t="s">
        <v>1136</v>
      </c>
      <c r="KRF38" s="97" t="s">
        <v>1136</v>
      </c>
      <c r="KRG38" s="97" t="s">
        <v>1136</v>
      </c>
      <c r="KRH38" s="97" t="s">
        <v>1136</v>
      </c>
      <c r="KRI38" s="97" t="s">
        <v>1136</v>
      </c>
      <c r="KRJ38" s="97" t="s">
        <v>1136</v>
      </c>
      <c r="KRK38" s="97" t="s">
        <v>1136</v>
      </c>
      <c r="KRL38" s="97" t="s">
        <v>1136</v>
      </c>
      <c r="KRM38" s="97" t="s">
        <v>1136</v>
      </c>
      <c r="KRN38" s="97" t="s">
        <v>1136</v>
      </c>
      <c r="KRO38" s="97" t="s">
        <v>1136</v>
      </c>
      <c r="KRP38" s="97" t="s">
        <v>1136</v>
      </c>
      <c r="KRQ38" s="97" t="s">
        <v>1136</v>
      </c>
      <c r="KRR38" s="97" t="s">
        <v>1136</v>
      </c>
      <c r="KRS38" s="97" t="s">
        <v>1136</v>
      </c>
      <c r="KRT38" s="97" t="s">
        <v>1136</v>
      </c>
      <c r="KRU38" s="97" t="s">
        <v>1136</v>
      </c>
      <c r="KRV38" s="97" t="s">
        <v>1136</v>
      </c>
      <c r="KRW38" s="97" t="s">
        <v>1136</v>
      </c>
      <c r="KRX38" s="97" t="s">
        <v>1136</v>
      </c>
      <c r="KRY38" s="97" t="s">
        <v>1136</v>
      </c>
      <c r="KRZ38" s="97" t="s">
        <v>1136</v>
      </c>
      <c r="KSA38" s="97" t="s">
        <v>1136</v>
      </c>
      <c r="KSB38" s="97" t="s">
        <v>1136</v>
      </c>
      <c r="KSC38" s="97" t="s">
        <v>1136</v>
      </c>
      <c r="KSD38" s="97" t="s">
        <v>1136</v>
      </c>
      <c r="KSE38" s="97" t="s">
        <v>1136</v>
      </c>
      <c r="KSF38" s="97" t="s">
        <v>1136</v>
      </c>
      <c r="KSG38" s="97" t="s">
        <v>1136</v>
      </c>
      <c r="KSH38" s="97" t="s">
        <v>1136</v>
      </c>
      <c r="KSI38" s="97" t="s">
        <v>1136</v>
      </c>
      <c r="KSJ38" s="97" t="s">
        <v>1136</v>
      </c>
      <c r="KSK38" s="97" t="s">
        <v>1136</v>
      </c>
      <c r="KSL38" s="97" t="s">
        <v>1136</v>
      </c>
      <c r="KSM38" s="97" t="s">
        <v>1136</v>
      </c>
      <c r="KSN38" s="97" t="s">
        <v>1136</v>
      </c>
      <c r="KSO38" s="97" t="s">
        <v>1136</v>
      </c>
      <c r="KSP38" s="97" t="s">
        <v>1136</v>
      </c>
      <c r="KSQ38" s="97" t="s">
        <v>1136</v>
      </c>
      <c r="KSR38" s="97" t="s">
        <v>1136</v>
      </c>
      <c r="KSS38" s="97" t="s">
        <v>1136</v>
      </c>
      <c r="KST38" s="97" t="s">
        <v>1136</v>
      </c>
      <c r="KSU38" s="97" t="s">
        <v>1136</v>
      </c>
      <c r="KSV38" s="97" t="s">
        <v>1136</v>
      </c>
      <c r="KSW38" s="97" t="s">
        <v>1136</v>
      </c>
      <c r="KSX38" s="97" t="s">
        <v>1136</v>
      </c>
      <c r="KSY38" s="97" t="s">
        <v>1136</v>
      </c>
      <c r="KSZ38" s="97" t="s">
        <v>1136</v>
      </c>
      <c r="KTA38" s="97" t="s">
        <v>1136</v>
      </c>
      <c r="KTB38" s="97" t="s">
        <v>1136</v>
      </c>
      <c r="KTC38" s="97" t="s">
        <v>1136</v>
      </c>
      <c r="KTD38" s="97" t="s">
        <v>1136</v>
      </c>
      <c r="KTE38" s="97" t="s">
        <v>1136</v>
      </c>
      <c r="KTF38" s="97" t="s">
        <v>1136</v>
      </c>
      <c r="KTG38" s="97" t="s">
        <v>1136</v>
      </c>
      <c r="KTH38" s="97" t="s">
        <v>1136</v>
      </c>
      <c r="KTI38" s="97" t="s">
        <v>1136</v>
      </c>
      <c r="KTJ38" s="97" t="s">
        <v>1136</v>
      </c>
      <c r="KTK38" s="97" t="s">
        <v>1136</v>
      </c>
      <c r="KTL38" s="97" t="s">
        <v>1136</v>
      </c>
      <c r="KTM38" s="97" t="s">
        <v>1136</v>
      </c>
      <c r="KTN38" s="97" t="s">
        <v>1136</v>
      </c>
      <c r="KTO38" s="97" t="s">
        <v>1136</v>
      </c>
      <c r="KTP38" s="97" t="s">
        <v>1136</v>
      </c>
      <c r="KTQ38" s="97" t="s">
        <v>1136</v>
      </c>
      <c r="KTR38" s="97" t="s">
        <v>1136</v>
      </c>
      <c r="KTS38" s="97" t="s">
        <v>1136</v>
      </c>
      <c r="KTT38" s="97" t="s">
        <v>1136</v>
      </c>
      <c r="KTU38" s="97" t="s">
        <v>1136</v>
      </c>
      <c r="KTV38" s="97" t="s">
        <v>1136</v>
      </c>
      <c r="KTW38" s="97" t="s">
        <v>1136</v>
      </c>
      <c r="KTX38" s="97" t="s">
        <v>1136</v>
      </c>
      <c r="KTY38" s="97" t="s">
        <v>1136</v>
      </c>
      <c r="KTZ38" s="97" t="s">
        <v>1136</v>
      </c>
      <c r="KUA38" s="97" t="s">
        <v>1136</v>
      </c>
      <c r="KUB38" s="97" t="s">
        <v>1136</v>
      </c>
      <c r="KUC38" s="97" t="s">
        <v>1136</v>
      </c>
      <c r="KUD38" s="97" t="s">
        <v>1136</v>
      </c>
      <c r="KUE38" s="97" t="s">
        <v>1136</v>
      </c>
      <c r="KUF38" s="97" t="s">
        <v>1136</v>
      </c>
      <c r="KUG38" s="97" t="s">
        <v>1136</v>
      </c>
      <c r="KUH38" s="97" t="s">
        <v>1136</v>
      </c>
      <c r="KUI38" s="97" t="s">
        <v>1136</v>
      </c>
      <c r="KUJ38" s="97" t="s">
        <v>1136</v>
      </c>
      <c r="KUK38" s="97" t="s">
        <v>1136</v>
      </c>
      <c r="KUL38" s="97" t="s">
        <v>1136</v>
      </c>
      <c r="KUM38" s="97" t="s">
        <v>1136</v>
      </c>
      <c r="KUN38" s="97" t="s">
        <v>1136</v>
      </c>
      <c r="KUO38" s="97" t="s">
        <v>1136</v>
      </c>
      <c r="KUP38" s="97" t="s">
        <v>1136</v>
      </c>
      <c r="KUQ38" s="97" t="s">
        <v>1136</v>
      </c>
      <c r="KUR38" s="97" t="s">
        <v>1136</v>
      </c>
      <c r="KUS38" s="97" t="s">
        <v>1136</v>
      </c>
      <c r="KUT38" s="97" t="s">
        <v>1136</v>
      </c>
      <c r="KUU38" s="97" t="s">
        <v>1136</v>
      </c>
      <c r="KUV38" s="97" t="s">
        <v>1136</v>
      </c>
      <c r="KUW38" s="97" t="s">
        <v>1136</v>
      </c>
      <c r="KUX38" s="97" t="s">
        <v>1136</v>
      </c>
      <c r="KUY38" s="97" t="s">
        <v>1136</v>
      </c>
      <c r="KUZ38" s="97" t="s">
        <v>1136</v>
      </c>
      <c r="KVA38" s="97" t="s">
        <v>1136</v>
      </c>
      <c r="KVB38" s="97" t="s">
        <v>1136</v>
      </c>
      <c r="KVC38" s="97" t="s">
        <v>1136</v>
      </c>
      <c r="KVD38" s="97" t="s">
        <v>1136</v>
      </c>
      <c r="KVE38" s="97" t="s">
        <v>1136</v>
      </c>
      <c r="KVF38" s="97" t="s">
        <v>1136</v>
      </c>
      <c r="KVG38" s="97" t="s">
        <v>1136</v>
      </c>
      <c r="KVH38" s="97" t="s">
        <v>1136</v>
      </c>
      <c r="KVI38" s="97" t="s">
        <v>1136</v>
      </c>
      <c r="KVJ38" s="97" t="s">
        <v>1136</v>
      </c>
      <c r="KVK38" s="97" t="s">
        <v>1136</v>
      </c>
      <c r="KVL38" s="97" t="s">
        <v>1136</v>
      </c>
      <c r="KVM38" s="97" t="s">
        <v>1136</v>
      </c>
      <c r="KVN38" s="97" t="s">
        <v>1136</v>
      </c>
      <c r="KVO38" s="97" t="s">
        <v>1136</v>
      </c>
      <c r="KVP38" s="97" t="s">
        <v>1136</v>
      </c>
      <c r="KVQ38" s="97" t="s">
        <v>1136</v>
      </c>
      <c r="KVR38" s="97" t="s">
        <v>1136</v>
      </c>
      <c r="KVS38" s="97" t="s">
        <v>1136</v>
      </c>
      <c r="KVT38" s="97" t="s">
        <v>1136</v>
      </c>
      <c r="KVU38" s="97" t="s">
        <v>1136</v>
      </c>
      <c r="KVV38" s="97" t="s">
        <v>1136</v>
      </c>
      <c r="KVW38" s="97" t="s">
        <v>1136</v>
      </c>
      <c r="KVX38" s="97" t="s">
        <v>1136</v>
      </c>
      <c r="KVY38" s="97" t="s">
        <v>1136</v>
      </c>
      <c r="KVZ38" s="97" t="s">
        <v>1136</v>
      </c>
      <c r="KWA38" s="97" t="s">
        <v>1136</v>
      </c>
      <c r="KWB38" s="97" t="s">
        <v>1136</v>
      </c>
      <c r="KWC38" s="97" t="s">
        <v>1136</v>
      </c>
      <c r="KWD38" s="97" t="s">
        <v>1136</v>
      </c>
      <c r="KWE38" s="97" t="s">
        <v>1136</v>
      </c>
      <c r="KWF38" s="97" t="s">
        <v>1136</v>
      </c>
      <c r="KWG38" s="97" t="s">
        <v>1136</v>
      </c>
      <c r="KWH38" s="97" t="s">
        <v>1136</v>
      </c>
      <c r="KWI38" s="97" t="s">
        <v>1136</v>
      </c>
      <c r="KWJ38" s="97" t="s">
        <v>1136</v>
      </c>
      <c r="KWK38" s="97" t="s">
        <v>1136</v>
      </c>
      <c r="KWL38" s="97" t="s">
        <v>1136</v>
      </c>
      <c r="KWM38" s="97" t="s">
        <v>1136</v>
      </c>
      <c r="KWN38" s="97" t="s">
        <v>1136</v>
      </c>
      <c r="KWO38" s="97" t="s">
        <v>1136</v>
      </c>
      <c r="KWP38" s="97" t="s">
        <v>1136</v>
      </c>
      <c r="KWQ38" s="97" t="s">
        <v>1136</v>
      </c>
      <c r="KWR38" s="97" t="s">
        <v>1136</v>
      </c>
      <c r="KWS38" s="97" t="s">
        <v>1136</v>
      </c>
      <c r="KWT38" s="97" t="s">
        <v>1136</v>
      </c>
      <c r="KWU38" s="97" t="s">
        <v>1136</v>
      </c>
      <c r="KWV38" s="97" t="s">
        <v>1136</v>
      </c>
      <c r="KWW38" s="97" t="s">
        <v>1136</v>
      </c>
      <c r="KWX38" s="97" t="s">
        <v>1136</v>
      </c>
      <c r="KWY38" s="97" t="s">
        <v>1136</v>
      </c>
      <c r="KWZ38" s="97" t="s">
        <v>1136</v>
      </c>
      <c r="KXA38" s="97" t="s">
        <v>1136</v>
      </c>
      <c r="KXB38" s="97" t="s">
        <v>1136</v>
      </c>
      <c r="KXC38" s="97" t="s">
        <v>1136</v>
      </c>
      <c r="KXD38" s="97" t="s">
        <v>1136</v>
      </c>
      <c r="KXE38" s="97" t="s">
        <v>1136</v>
      </c>
      <c r="KXF38" s="97" t="s">
        <v>1136</v>
      </c>
      <c r="KXG38" s="97" t="s">
        <v>1136</v>
      </c>
      <c r="KXH38" s="97" t="s">
        <v>1136</v>
      </c>
      <c r="KXI38" s="97" t="s">
        <v>1136</v>
      </c>
      <c r="KXJ38" s="97" t="s">
        <v>1136</v>
      </c>
      <c r="KXK38" s="97" t="s">
        <v>1136</v>
      </c>
      <c r="KXL38" s="97" t="s">
        <v>1136</v>
      </c>
      <c r="KXM38" s="97" t="s">
        <v>1136</v>
      </c>
      <c r="KXN38" s="97" t="s">
        <v>1136</v>
      </c>
      <c r="KXO38" s="97" t="s">
        <v>1136</v>
      </c>
      <c r="KXP38" s="97" t="s">
        <v>1136</v>
      </c>
      <c r="KXQ38" s="97" t="s">
        <v>1136</v>
      </c>
      <c r="KXR38" s="97" t="s">
        <v>1136</v>
      </c>
      <c r="KXS38" s="97" t="s">
        <v>1136</v>
      </c>
      <c r="KXT38" s="97" t="s">
        <v>1136</v>
      </c>
      <c r="KXU38" s="97" t="s">
        <v>1136</v>
      </c>
      <c r="KXV38" s="97" t="s">
        <v>1136</v>
      </c>
      <c r="KXW38" s="97" t="s">
        <v>1136</v>
      </c>
      <c r="KXX38" s="97" t="s">
        <v>1136</v>
      </c>
      <c r="KXY38" s="97" t="s">
        <v>1136</v>
      </c>
      <c r="KXZ38" s="97" t="s">
        <v>1136</v>
      </c>
      <c r="KYA38" s="97" t="s">
        <v>1136</v>
      </c>
      <c r="KYB38" s="97" t="s">
        <v>1136</v>
      </c>
      <c r="KYC38" s="97" t="s">
        <v>1136</v>
      </c>
      <c r="KYD38" s="97" t="s">
        <v>1136</v>
      </c>
      <c r="KYE38" s="97" t="s">
        <v>1136</v>
      </c>
      <c r="KYF38" s="97" t="s">
        <v>1136</v>
      </c>
      <c r="KYG38" s="97" t="s">
        <v>1136</v>
      </c>
      <c r="KYH38" s="97" t="s">
        <v>1136</v>
      </c>
      <c r="KYI38" s="97" t="s">
        <v>1136</v>
      </c>
      <c r="KYJ38" s="97" t="s">
        <v>1136</v>
      </c>
      <c r="KYK38" s="97" t="s">
        <v>1136</v>
      </c>
      <c r="KYL38" s="97" t="s">
        <v>1136</v>
      </c>
      <c r="KYM38" s="97" t="s">
        <v>1136</v>
      </c>
      <c r="KYN38" s="97" t="s">
        <v>1136</v>
      </c>
      <c r="KYO38" s="97" t="s">
        <v>1136</v>
      </c>
      <c r="KYP38" s="97" t="s">
        <v>1136</v>
      </c>
      <c r="KYQ38" s="97" t="s">
        <v>1136</v>
      </c>
      <c r="KYR38" s="97" t="s">
        <v>1136</v>
      </c>
      <c r="KYS38" s="97" t="s">
        <v>1136</v>
      </c>
      <c r="KYT38" s="97" t="s">
        <v>1136</v>
      </c>
      <c r="KYU38" s="97" t="s">
        <v>1136</v>
      </c>
      <c r="KYV38" s="97" t="s">
        <v>1136</v>
      </c>
      <c r="KYW38" s="97" t="s">
        <v>1136</v>
      </c>
      <c r="KYX38" s="97" t="s">
        <v>1136</v>
      </c>
      <c r="KYY38" s="97" t="s">
        <v>1136</v>
      </c>
      <c r="KYZ38" s="97" t="s">
        <v>1136</v>
      </c>
      <c r="KZA38" s="97" t="s">
        <v>1136</v>
      </c>
      <c r="KZB38" s="97" t="s">
        <v>1136</v>
      </c>
      <c r="KZC38" s="97" t="s">
        <v>1136</v>
      </c>
      <c r="KZD38" s="97" t="s">
        <v>1136</v>
      </c>
      <c r="KZE38" s="97" t="s">
        <v>1136</v>
      </c>
      <c r="KZF38" s="97" t="s">
        <v>1136</v>
      </c>
      <c r="KZG38" s="97" t="s">
        <v>1136</v>
      </c>
      <c r="KZH38" s="97" t="s">
        <v>1136</v>
      </c>
      <c r="KZI38" s="97" t="s">
        <v>1136</v>
      </c>
      <c r="KZJ38" s="97" t="s">
        <v>1136</v>
      </c>
      <c r="KZK38" s="97" t="s">
        <v>1136</v>
      </c>
      <c r="KZL38" s="97" t="s">
        <v>1136</v>
      </c>
      <c r="KZM38" s="97" t="s">
        <v>1136</v>
      </c>
      <c r="KZN38" s="97" t="s">
        <v>1136</v>
      </c>
      <c r="KZO38" s="97" t="s">
        <v>1136</v>
      </c>
      <c r="KZP38" s="97" t="s">
        <v>1136</v>
      </c>
      <c r="KZQ38" s="97" t="s">
        <v>1136</v>
      </c>
      <c r="KZR38" s="97" t="s">
        <v>1136</v>
      </c>
      <c r="KZS38" s="97" t="s">
        <v>1136</v>
      </c>
      <c r="KZT38" s="97" t="s">
        <v>1136</v>
      </c>
      <c r="KZU38" s="97" t="s">
        <v>1136</v>
      </c>
      <c r="KZV38" s="97" t="s">
        <v>1136</v>
      </c>
      <c r="KZW38" s="97" t="s">
        <v>1136</v>
      </c>
      <c r="KZX38" s="97" t="s">
        <v>1136</v>
      </c>
      <c r="KZY38" s="97" t="s">
        <v>1136</v>
      </c>
      <c r="KZZ38" s="97" t="s">
        <v>1136</v>
      </c>
      <c r="LAA38" s="97" t="s">
        <v>1136</v>
      </c>
      <c r="LAB38" s="97" t="s">
        <v>1136</v>
      </c>
      <c r="LAC38" s="97" t="s">
        <v>1136</v>
      </c>
      <c r="LAD38" s="97" t="s">
        <v>1136</v>
      </c>
      <c r="LAE38" s="97" t="s">
        <v>1136</v>
      </c>
      <c r="LAF38" s="97" t="s">
        <v>1136</v>
      </c>
      <c r="LAG38" s="97" t="s">
        <v>1136</v>
      </c>
      <c r="LAH38" s="97" t="s">
        <v>1136</v>
      </c>
      <c r="LAI38" s="97" t="s">
        <v>1136</v>
      </c>
      <c r="LAJ38" s="97" t="s">
        <v>1136</v>
      </c>
      <c r="LAK38" s="97" t="s">
        <v>1136</v>
      </c>
      <c r="LAL38" s="97" t="s">
        <v>1136</v>
      </c>
      <c r="LAM38" s="97" t="s">
        <v>1136</v>
      </c>
      <c r="LAN38" s="97" t="s">
        <v>1136</v>
      </c>
      <c r="LAO38" s="97" t="s">
        <v>1136</v>
      </c>
      <c r="LAP38" s="97" t="s">
        <v>1136</v>
      </c>
      <c r="LAQ38" s="97" t="s">
        <v>1136</v>
      </c>
      <c r="LAR38" s="97" t="s">
        <v>1136</v>
      </c>
      <c r="LAS38" s="97" t="s">
        <v>1136</v>
      </c>
      <c r="LAT38" s="97" t="s">
        <v>1136</v>
      </c>
      <c r="LAU38" s="97" t="s">
        <v>1136</v>
      </c>
      <c r="LAV38" s="97" t="s">
        <v>1136</v>
      </c>
      <c r="LAW38" s="97" t="s">
        <v>1136</v>
      </c>
      <c r="LAX38" s="97" t="s">
        <v>1136</v>
      </c>
      <c r="LAY38" s="97" t="s">
        <v>1136</v>
      </c>
      <c r="LAZ38" s="97" t="s">
        <v>1136</v>
      </c>
      <c r="LBA38" s="97" t="s">
        <v>1136</v>
      </c>
      <c r="LBB38" s="97" t="s">
        <v>1136</v>
      </c>
      <c r="LBC38" s="97" t="s">
        <v>1136</v>
      </c>
      <c r="LBD38" s="97" t="s">
        <v>1136</v>
      </c>
      <c r="LBE38" s="97" t="s">
        <v>1136</v>
      </c>
      <c r="LBF38" s="97" t="s">
        <v>1136</v>
      </c>
      <c r="LBG38" s="97" t="s">
        <v>1136</v>
      </c>
      <c r="LBH38" s="97" t="s">
        <v>1136</v>
      </c>
      <c r="LBI38" s="97" t="s">
        <v>1136</v>
      </c>
      <c r="LBJ38" s="97" t="s">
        <v>1136</v>
      </c>
      <c r="LBK38" s="97" t="s">
        <v>1136</v>
      </c>
      <c r="LBL38" s="97" t="s">
        <v>1136</v>
      </c>
      <c r="LBM38" s="97" t="s">
        <v>1136</v>
      </c>
      <c r="LBN38" s="97" t="s">
        <v>1136</v>
      </c>
      <c r="LBO38" s="97" t="s">
        <v>1136</v>
      </c>
      <c r="LBP38" s="97" t="s">
        <v>1136</v>
      </c>
      <c r="LBQ38" s="97" t="s">
        <v>1136</v>
      </c>
      <c r="LBR38" s="97" t="s">
        <v>1136</v>
      </c>
      <c r="LBS38" s="97" t="s">
        <v>1136</v>
      </c>
      <c r="LBT38" s="97" t="s">
        <v>1136</v>
      </c>
      <c r="LBU38" s="97" t="s">
        <v>1136</v>
      </c>
      <c r="LBV38" s="97" t="s">
        <v>1136</v>
      </c>
      <c r="LBW38" s="97" t="s">
        <v>1136</v>
      </c>
      <c r="LBX38" s="97" t="s">
        <v>1136</v>
      </c>
      <c r="LBY38" s="97" t="s">
        <v>1136</v>
      </c>
      <c r="LBZ38" s="97" t="s">
        <v>1136</v>
      </c>
      <c r="LCA38" s="97" t="s">
        <v>1136</v>
      </c>
      <c r="LCB38" s="97" t="s">
        <v>1136</v>
      </c>
      <c r="LCC38" s="97" t="s">
        <v>1136</v>
      </c>
      <c r="LCD38" s="97" t="s">
        <v>1136</v>
      </c>
      <c r="LCE38" s="97" t="s">
        <v>1136</v>
      </c>
      <c r="LCF38" s="97" t="s">
        <v>1136</v>
      </c>
      <c r="LCG38" s="97" t="s">
        <v>1136</v>
      </c>
      <c r="LCH38" s="97" t="s">
        <v>1136</v>
      </c>
      <c r="LCI38" s="97" t="s">
        <v>1136</v>
      </c>
      <c r="LCJ38" s="97" t="s">
        <v>1136</v>
      </c>
      <c r="LCK38" s="97" t="s">
        <v>1136</v>
      </c>
      <c r="LCL38" s="97" t="s">
        <v>1136</v>
      </c>
      <c r="LCM38" s="97" t="s">
        <v>1136</v>
      </c>
      <c r="LCN38" s="97" t="s">
        <v>1136</v>
      </c>
      <c r="LCO38" s="97" t="s">
        <v>1136</v>
      </c>
      <c r="LCP38" s="97" t="s">
        <v>1136</v>
      </c>
      <c r="LCQ38" s="97" t="s">
        <v>1136</v>
      </c>
      <c r="LCR38" s="97" t="s">
        <v>1136</v>
      </c>
      <c r="LCS38" s="97" t="s">
        <v>1136</v>
      </c>
      <c r="LCT38" s="97" t="s">
        <v>1136</v>
      </c>
      <c r="LCU38" s="97" t="s">
        <v>1136</v>
      </c>
      <c r="LCV38" s="97" t="s">
        <v>1136</v>
      </c>
      <c r="LCW38" s="97" t="s">
        <v>1136</v>
      </c>
      <c r="LCX38" s="97" t="s">
        <v>1136</v>
      </c>
      <c r="LCY38" s="97" t="s">
        <v>1136</v>
      </c>
      <c r="LCZ38" s="97" t="s">
        <v>1136</v>
      </c>
      <c r="LDA38" s="97" t="s">
        <v>1136</v>
      </c>
      <c r="LDB38" s="97" t="s">
        <v>1136</v>
      </c>
      <c r="LDC38" s="97" t="s">
        <v>1136</v>
      </c>
      <c r="LDD38" s="97" t="s">
        <v>1136</v>
      </c>
      <c r="LDE38" s="97" t="s">
        <v>1136</v>
      </c>
      <c r="LDF38" s="97" t="s">
        <v>1136</v>
      </c>
      <c r="LDG38" s="97" t="s">
        <v>1136</v>
      </c>
      <c r="LDH38" s="97" t="s">
        <v>1136</v>
      </c>
      <c r="LDI38" s="97" t="s">
        <v>1136</v>
      </c>
      <c r="LDJ38" s="97" t="s">
        <v>1136</v>
      </c>
      <c r="LDK38" s="97" t="s">
        <v>1136</v>
      </c>
      <c r="LDL38" s="97" t="s">
        <v>1136</v>
      </c>
      <c r="LDM38" s="97" t="s">
        <v>1136</v>
      </c>
      <c r="LDN38" s="97" t="s">
        <v>1136</v>
      </c>
      <c r="LDO38" s="97" t="s">
        <v>1136</v>
      </c>
      <c r="LDP38" s="97" t="s">
        <v>1136</v>
      </c>
      <c r="LDQ38" s="97" t="s">
        <v>1136</v>
      </c>
      <c r="LDR38" s="97" t="s">
        <v>1136</v>
      </c>
      <c r="LDS38" s="97" t="s">
        <v>1136</v>
      </c>
      <c r="LDT38" s="97" t="s">
        <v>1136</v>
      </c>
      <c r="LDU38" s="97" t="s">
        <v>1136</v>
      </c>
      <c r="LDV38" s="97" t="s">
        <v>1136</v>
      </c>
      <c r="LDW38" s="97" t="s">
        <v>1136</v>
      </c>
      <c r="LDX38" s="97" t="s">
        <v>1136</v>
      </c>
      <c r="LDY38" s="97" t="s">
        <v>1136</v>
      </c>
      <c r="LDZ38" s="97" t="s">
        <v>1136</v>
      </c>
      <c r="LEA38" s="97" t="s">
        <v>1136</v>
      </c>
      <c r="LEB38" s="97" t="s">
        <v>1136</v>
      </c>
      <c r="LEC38" s="97" t="s">
        <v>1136</v>
      </c>
      <c r="LED38" s="97" t="s">
        <v>1136</v>
      </c>
      <c r="LEE38" s="97" t="s">
        <v>1136</v>
      </c>
      <c r="LEF38" s="97" t="s">
        <v>1136</v>
      </c>
      <c r="LEG38" s="97" t="s">
        <v>1136</v>
      </c>
      <c r="LEH38" s="97" t="s">
        <v>1136</v>
      </c>
      <c r="LEI38" s="97" t="s">
        <v>1136</v>
      </c>
      <c r="LEJ38" s="97" t="s">
        <v>1136</v>
      </c>
      <c r="LEK38" s="97" t="s">
        <v>1136</v>
      </c>
      <c r="LEL38" s="97" t="s">
        <v>1136</v>
      </c>
      <c r="LEM38" s="97" t="s">
        <v>1136</v>
      </c>
      <c r="LEN38" s="97" t="s">
        <v>1136</v>
      </c>
      <c r="LEO38" s="97" t="s">
        <v>1136</v>
      </c>
      <c r="LEP38" s="97" t="s">
        <v>1136</v>
      </c>
      <c r="LEQ38" s="97" t="s">
        <v>1136</v>
      </c>
      <c r="LER38" s="97" t="s">
        <v>1136</v>
      </c>
      <c r="LES38" s="97" t="s">
        <v>1136</v>
      </c>
      <c r="LET38" s="97" t="s">
        <v>1136</v>
      </c>
      <c r="LEU38" s="97" t="s">
        <v>1136</v>
      </c>
      <c r="LEV38" s="97" t="s">
        <v>1136</v>
      </c>
      <c r="LEW38" s="97" t="s">
        <v>1136</v>
      </c>
      <c r="LEX38" s="97" t="s">
        <v>1136</v>
      </c>
      <c r="LEY38" s="97" t="s">
        <v>1136</v>
      </c>
      <c r="LEZ38" s="97" t="s">
        <v>1136</v>
      </c>
      <c r="LFA38" s="97" t="s">
        <v>1136</v>
      </c>
      <c r="LFB38" s="97" t="s">
        <v>1136</v>
      </c>
      <c r="LFC38" s="97" t="s">
        <v>1136</v>
      </c>
      <c r="LFD38" s="97" t="s">
        <v>1136</v>
      </c>
      <c r="LFE38" s="97" t="s">
        <v>1136</v>
      </c>
      <c r="LFF38" s="97" t="s">
        <v>1136</v>
      </c>
      <c r="LFG38" s="97" t="s">
        <v>1136</v>
      </c>
      <c r="LFH38" s="97" t="s">
        <v>1136</v>
      </c>
      <c r="LFI38" s="97" t="s">
        <v>1136</v>
      </c>
      <c r="LFJ38" s="97" t="s">
        <v>1136</v>
      </c>
      <c r="LFK38" s="97" t="s">
        <v>1136</v>
      </c>
      <c r="LFL38" s="97" t="s">
        <v>1136</v>
      </c>
      <c r="LFM38" s="97" t="s">
        <v>1136</v>
      </c>
      <c r="LFN38" s="97" t="s">
        <v>1136</v>
      </c>
      <c r="LFO38" s="97" t="s">
        <v>1136</v>
      </c>
      <c r="LFP38" s="97" t="s">
        <v>1136</v>
      </c>
      <c r="LFQ38" s="97" t="s">
        <v>1136</v>
      </c>
      <c r="LFR38" s="97" t="s">
        <v>1136</v>
      </c>
      <c r="LFS38" s="97" t="s">
        <v>1136</v>
      </c>
      <c r="LFT38" s="97" t="s">
        <v>1136</v>
      </c>
      <c r="LFU38" s="97" t="s">
        <v>1136</v>
      </c>
      <c r="LFV38" s="97" t="s">
        <v>1136</v>
      </c>
      <c r="LFW38" s="97" t="s">
        <v>1136</v>
      </c>
      <c r="LFX38" s="97" t="s">
        <v>1136</v>
      </c>
      <c r="LFY38" s="97" t="s">
        <v>1136</v>
      </c>
      <c r="LFZ38" s="97" t="s">
        <v>1136</v>
      </c>
      <c r="LGA38" s="97" t="s">
        <v>1136</v>
      </c>
      <c r="LGB38" s="97" t="s">
        <v>1136</v>
      </c>
      <c r="LGC38" s="97" t="s">
        <v>1136</v>
      </c>
      <c r="LGD38" s="97" t="s">
        <v>1136</v>
      </c>
      <c r="LGE38" s="97" t="s">
        <v>1136</v>
      </c>
      <c r="LGF38" s="97" t="s">
        <v>1136</v>
      </c>
      <c r="LGG38" s="97" t="s">
        <v>1136</v>
      </c>
      <c r="LGH38" s="97" t="s">
        <v>1136</v>
      </c>
      <c r="LGI38" s="97" t="s">
        <v>1136</v>
      </c>
      <c r="LGJ38" s="97" t="s">
        <v>1136</v>
      </c>
      <c r="LGK38" s="97" t="s">
        <v>1136</v>
      </c>
      <c r="LGL38" s="97" t="s">
        <v>1136</v>
      </c>
      <c r="LGM38" s="97" t="s">
        <v>1136</v>
      </c>
      <c r="LGN38" s="97" t="s">
        <v>1136</v>
      </c>
      <c r="LGO38" s="97" t="s">
        <v>1136</v>
      </c>
      <c r="LGP38" s="97" t="s">
        <v>1136</v>
      </c>
      <c r="LGQ38" s="97" t="s">
        <v>1136</v>
      </c>
      <c r="LGR38" s="97" t="s">
        <v>1136</v>
      </c>
      <c r="LGS38" s="97" t="s">
        <v>1136</v>
      </c>
      <c r="LGT38" s="97" t="s">
        <v>1136</v>
      </c>
      <c r="LGU38" s="97" t="s">
        <v>1136</v>
      </c>
      <c r="LGV38" s="97" t="s">
        <v>1136</v>
      </c>
      <c r="LGW38" s="97" t="s">
        <v>1136</v>
      </c>
      <c r="LGX38" s="97" t="s">
        <v>1136</v>
      </c>
      <c r="LGY38" s="97" t="s">
        <v>1136</v>
      </c>
      <c r="LGZ38" s="97" t="s">
        <v>1136</v>
      </c>
      <c r="LHA38" s="97" t="s">
        <v>1136</v>
      </c>
      <c r="LHB38" s="97" t="s">
        <v>1136</v>
      </c>
      <c r="LHC38" s="97" t="s">
        <v>1136</v>
      </c>
      <c r="LHD38" s="97" t="s">
        <v>1136</v>
      </c>
      <c r="LHE38" s="97" t="s">
        <v>1136</v>
      </c>
      <c r="LHF38" s="97" t="s">
        <v>1136</v>
      </c>
      <c r="LHG38" s="97" t="s">
        <v>1136</v>
      </c>
      <c r="LHH38" s="97" t="s">
        <v>1136</v>
      </c>
      <c r="LHI38" s="97" t="s">
        <v>1136</v>
      </c>
      <c r="LHJ38" s="97" t="s">
        <v>1136</v>
      </c>
      <c r="LHK38" s="97" t="s">
        <v>1136</v>
      </c>
      <c r="LHL38" s="97" t="s">
        <v>1136</v>
      </c>
      <c r="LHM38" s="97" t="s">
        <v>1136</v>
      </c>
      <c r="LHN38" s="97" t="s">
        <v>1136</v>
      </c>
      <c r="LHO38" s="97" t="s">
        <v>1136</v>
      </c>
      <c r="LHP38" s="97" t="s">
        <v>1136</v>
      </c>
      <c r="LHQ38" s="97" t="s">
        <v>1136</v>
      </c>
      <c r="LHR38" s="97" t="s">
        <v>1136</v>
      </c>
      <c r="LHS38" s="97" t="s">
        <v>1136</v>
      </c>
      <c r="LHT38" s="97" t="s">
        <v>1136</v>
      </c>
      <c r="LHU38" s="97" t="s">
        <v>1136</v>
      </c>
      <c r="LHV38" s="97" t="s">
        <v>1136</v>
      </c>
      <c r="LHW38" s="97" t="s">
        <v>1136</v>
      </c>
      <c r="LHX38" s="97" t="s">
        <v>1136</v>
      </c>
      <c r="LHY38" s="97" t="s">
        <v>1136</v>
      </c>
      <c r="LHZ38" s="97" t="s">
        <v>1136</v>
      </c>
      <c r="LIA38" s="97" t="s">
        <v>1136</v>
      </c>
      <c r="LIB38" s="97" t="s">
        <v>1136</v>
      </c>
      <c r="LIC38" s="97" t="s">
        <v>1136</v>
      </c>
      <c r="LID38" s="97" t="s">
        <v>1136</v>
      </c>
      <c r="LIE38" s="97" t="s">
        <v>1136</v>
      </c>
      <c r="LIF38" s="97" t="s">
        <v>1136</v>
      </c>
      <c r="LIG38" s="97" t="s">
        <v>1136</v>
      </c>
      <c r="LIH38" s="97" t="s">
        <v>1136</v>
      </c>
      <c r="LII38" s="97" t="s">
        <v>1136</v>
      </c>
      <c r="LIJ38" s="97" t="s">
        <v>1136</v>
      </c>
      <c r="LIK38" s="97" t="s">
        <v>1136</v>
      </c>
      <c r="LIL38" s="97" t="s">
        <v>1136</v>
      </c>
      <c r="LIM38" s="97" t="s">
        <v>1136</v>
      </c>
      <c r="LIN38" s="97" t="s">
        <v>1136</v>
      </c>
      <c r="LIO38" s="97" t="s">
        <v>1136</v>
      </c>
      <c r="LIP38" s="97" t="s">
        <v>1136</v>
      </c>
      <c r="LIQ38" s="97" t="s">
        <v>1136</v>
      </c>
      <c r="LIR38" s="97" t="s">
        <v>1136</v>
      </c>
      <c r="LIS38" s="97" t="s">
        <v>1136</v>
      </c>
      <c r="LIT38" s="97" t="s">
        <v>1136</v>
      </c>
      <c r="LIU38" s="97" t="s">
        <v>1136</v>
      </c>
      <c r="LIV38" s="97" t="s">
        <v>1136</v>
      </c>
      <c r="LIW38" s="97" t="s">
        <v>1136</v>
      </c>
      <c r="LIX38" s="97" t="s">
        <v>1136</v>
      </c>
      <c r="LIY38" s="97" t="s">
        <v>1136</v>
      </c>
      <c r="LIZ38" s="97" t="s">
        <v>1136</v>
      </c>
      <c r="LJA38" s="97" t="s">
        <v>1136</v>
      </c>
      <c r="LJB38" s="97" t="s">
        <v>1136</v>
      </c>
      <c r="LJC38" s="97" t="s">
        <v>1136</v>
      </c>
      <c r="LJD38" s="97" t="s">
        <v>1136</v>
      </c>
      <c r="LJE38" s="97" t="s">
        <v>1136</v>
      </c>
      <c r="LJF38" s="97" t="s">
        <v>1136</v>
      </c>
      <c r="LJG38" s="97" t="s">
        <v>1136</v>
      </c>
      <c r="LJH38" s="97" t="s">
        <v>1136</v>
      </c>
      <c r="LJI38" s="97" t="s">
        <v>1136</v>
      </c>
      <c r="LJJ38" s="97" t="s">
        <v>1136</v>
      </c>
      <c r="LJK38" s="97" t="s">
        <v>1136</v>
      </c>
      <c r="LJL38" s="97" t="s">
        <v>1136</v>
      </c>
      <c r="LJM38" s="97" t="s">
        <v>1136</v>
      </c>
      <c r="LJN38" s="97" t="s">
        <v>1136</v>
      </c>
      <c r="LJO38" s="97" t="s">
        <v>1136</v>
      </c>
      <c r="LJP38" s="97" t="s">
        <v>1136</v>
      </c>
      <c r="LJQ38" s="97" t="s">
        <v>1136</v>
      </c>
      <c r="LJR38" s="97" t="s">
        <v>1136</v>
      </c>
      <c r="LJS38" s="97" t="s">
        <v>1136</v>
      </c>
      <c r="LJT38" s="97" t="s">
        <v>1136</v>
      </c>
      <c r="LJU38" s="97" t="s">
        <v>1136</v>
      </c>
      <c r="LJV38" s="97" t="s">
        <v>1136</v>
      </c>
      <c r="LJW38" s="97" t="s">
        <v>1136</v>
      </c>
      <c r="LJX38" s="97" t="s">
        <v>1136</v>
      </c>
      <c r="LJY38" s="97" t="s">
        <v>1136</v>
      </c>
      <c r="LJZ38" s="97" t="s">
        <v>1136</v>
      </c>
      <c r="LKA38" s="97" t="s">
        <v>1136</v>
      </c>
      <c r="LKB38" s="97" t="s">
        <v>1136</v>
      </c>
      <c r="LKC38" s="97" t="s">
        <v>1136</v>
      </c>
      <c r="LKD38" s="97" t="s">
        <v>1136</v>
      </c>
      <c r="LKE38" s="97" t="s">
        <v>1136</v>
      </c>
      <c r="LKF38" s="97" t="s">
        <v>1136</v>
      </c>
      <c r="LKG38" s="97" t="s">
        <v>1136</v>
      </c>
      <c r="LKH38" s="97" t="s">
        <v>1136</v>
      </c>
      <c r="LKI38" s="97" t="s">
        <v>1136</v>
      </c>
      <c r="LKJ38" s="97" t="s">
        <v>1136</v>
      </c>
      <c r="LKK38" s="97" t="s">
        <v>1136</v>
      </c>
      <c r="LKL38" s="97" t="s">
        <v>1136</v>
      </c>
      <c r="LKM38" s="97" t="s">
        <v>1136</v>
      </c>
      <c r="LKN38" s="97" t="s">
        <v>1136</v>
      </c>
      <c r="LKO38" s="97" t="s">
        <v>1136</v>
      </c>
      <c r="LKP38" s="97" t="s">
        <v>1136</v>
      </c>
      <c r="LKQ38" s="97" t="s">
        <v>1136</v>
      </c>
      <c r="LKR38" s="97" t="s">
        <v>1136</v>
      </c>
      <c r="LKS38" s="97" t="s">
        <v>1136</v>
      </c>
      <c r="LKT38" s="97" t="s">
        <v>1136</v>
      </c>
      <c r="LKU38" s="97" t="s">
        <v>1136</v>
      </c>
      <c r="LKV38" s="97" t="s">
        <v>1136</v>
      </c>
      <c r="LKW38" s="97" t="s">
        <v>1136</v>
      </c>
      <c r="LKX38" s="97" t="s">
        <v>1136</v>
      </c>
      <c r="LKY38" s="97" t="s">
        <v>1136</v>
      </c>
      <c r="LKZ38" s="97" t="s">
        <v>1136</v>
      </c>
      <c r="LLA38" s="97" t="s">
        <v>1136</v>
      </c>
      <c r="LLB38" s="97" t="s">
        <v>1136</v>
      </c>
      <c r="LLC38" s="97" t="s">
        <v>1136</v>
      </c>
      <c r="LLD38" s="97" t="s">
        <v>1136</v>
      </c>
      <c r="LLE38" s="97" t="s">
        <v>1136</v>
      </c>
      <c r="LLF38" s="97" t="s">
        <v>1136</v>
      </c>
      <c r="LLG38" s="97" t="s">
        <v>1136</v>
      </c>
      <c r="LLH38" s="97" t="s">
        <v>1136</v>
      </c>
      <c r="LLI38" s="97" t="s">
        <v>1136</v>
      </c>
      <c r="LLJ38" s="97" t="s">
        <v>1136</v>
      </c>
      <c r="LLK38" s="97" t="s">
        <v>1136</v>
      </c>
      <c r="LLL38" s="97" t="s">
        <v>1136</v>
      </c>
      <c r="LLM38" s="97" t="s">
        <v>1136</v>
      </c>
      <c r="LLN38" s="97" t="s">
        <v>1136</v>
      </c>
      <c r="LLO38" s="97" t="s">
        <v>1136</v>
      </c>
      <c r="LLP38" s="97" t="s">
        <v>1136</v>
      </c>
      <c r="LLQ38" s="97" t="s">
        <v>1136</v>
      </c>
      <c r="LLR38" s="97" t="s">
        <v>1136</v>
      </c>
      <c r="LLS38" s="97" t="s">
        <v>1136</v>
      </c>
      <c r="LLT38" s="97" t="s">
        <v>1136</v>
      </c>
      <c r="LLU38" s="97" t="s">
        <v>1136</v>
      </c>
      <c r="LLV38" s="97" t="s">
        <v>1136</v>
      </c>
      <c r="LLW38" s="97" t="s">
        <v>1136</v>
      </c>
      <c r="LLX38" s="97" t="s">
        <v>1136</v>
      </c>
      <c r="LLY38" s="97" t="s">
        <v>1136</v>
      </c>
      <c r="LLZ38" s="97" t="s">
        <v>1136</v>
      </c>
      <c r="LMA38" s="97" t="s">
        <v>1136</v>
      </c>
      <c r="LMB38" s="97" t="s">
        <v>1136</v>
      </c>
      <c r="LMC38" s="97" t="s">
        <v>1136</v>
      </c>
      <c r="LMD38" s="97" t="s">
        <v>1136</v>
      </c>
      <c r="LME38" s="97" t="s">
        <v>1136</v>
      </c>
      <c r="LMF38" s="97" t="s">
        <v>1136</v>
      </c>
      <c r="LMG38" s="97" t="s">
        <v>1136</v>
      </c>
      <c r="LMH38" s="97" t="s">
        <v>1136</v>
      </c>
      <c r="LMI38" s="97" t="s">
        <v>1136</v>
      </c>
      <c r="LMJ38" s="97" t="s">
        <v>1136</v>
      </c>
      <c r="LMK38" s="97" t="s">
        <v>1136</v>
      </c>
      <c r="LML38" s="97" t="s">
        <v>1136</v>
      </c>
      <c r="LMM38" s="97" t="s">
        <v>1136</v>
      </c>
      <c r="LMN38" s="97" t="s">
        <v>1136</v>
      </c>
      <c r="LMO38" s="97" t="s">
        <v>1136</v>
      </c>
      <c r="LMP38" s="97" t="s">
        <v>1136</v>
      </c>
      <c r="LMQ38" s="97" t="s">
        <v>1136</v>
      </c>
      <c r="LMR38" s="97" t="s">
        <v>1136</v>
      </c>
      <c r="LMS38" s="97" t="s">
        <v>1136</v>
      </c>
      <c r="LMT38" s="97" t="s">
        <v>1136</v>
      </c>
      <c r="LMU38" s="97" t="s">
        <v>1136</v>
      </c>
      <c r="LMV38" s="97" t="s">
        <v>1136</v>
      </c>
      <c r="LMW38" s="97" t="s">
        <v>1136</v>
      </c>
      <c r="LMX38" s="97" t="s">
        <v>1136</v>
      </c>
      <c r="LMY38" s="97" t="s">
        <v>1136</v>
      </c>
      <c r="LMZ38" s="97" t="s">
        <v>1136</v>
      </c>
      <c r="LNA38" s="97" t="s">
        <v>1136</v>
      </c>
      <c r="LNB38" s="97" t="s">
        <v>1136</v>
      </c>
      <c r="LNC38" s="97" t="s">
        <v>1136</v>
      </c>
      <c r="LND38" s="97" t="s">
        <v>1136</v>
      </c>
      <c r="LNE38" s="97" t="s">
        <v>1136</v>
      </c>
      <c r="LNF38" s="97" t="s">
        <v>1136</v>
      </c>
      <c r="LNG38" s="97" t="s">
        <v>1136</v>
      </c>
      <c r="LNH38" s="97" t="s">
        <v>1136</v>
      </c>
      <c r="LNI38" s="97" t="s">
        <v>1136</v>
      </c>
      <c r="LNJ38" s="97" t="s">
        <v>1136</v>
      </c>
      <c r="LNK38" s="97" t="s">
        <v>1136</v>
      </c>
      <c r="LNL38" s="97" t="s">
        <v>1136</v>
      </c>
      <c r="LNM38" s="97" t="s">
        <v>1136</v>
      </c>
      <c r="LNN38" s="97" t="s">
        <v>1136</v>
      </c>
      <c r="LNO38" s="97" t="s">
        <v>1136</v>
      </c>
      <c r="LNP38" s="97" t="s">
        <v>1136</v>
      </c>
      <c r="LNQ38" s="97" t="s">
        <v>1136</v>
      </c>
      <c r="LNR38" s="97" t="s">
        <v>1136</v>
      </c>
      <c r="LNS38" s="97" t="s">
        <v>1136</v>
      </c>
      <c r="LNT38" s="97" t="s">
        <v>1136</v>
      </c>
      <c r="LNU38" s="97" t="s">
        <v>1136</v>
      </c>
      <c r="LNV38" s="97" t="s">
        <v>1136</v>
      </c>
      <c r="LNW38" s="97" t="s">
        <v>1136</v>
      </c>
      <c r="LNX38" s="97" t="s">
        <v>1136</v>
      </c>
      <c r="LNY38" s="97" t="s">
        <v>1136</v>
      </c>
      <c r="LNZ38" s="97" t="s">
        <v>1136</v>
      </c>
      <c r="LOA38" s="97" t="s">
        <v>1136</v>
      </c>
      <c r="LOB38" s="97" t="s">
        <v>1136</v>
      </c>
      <c r="LOC38" s="97" t="s">
        <v>1136</v>
      </c>
      <c r="LOD38" s="97" t="s">
        <v>1136</v>
      </c>
      <c r="LOE38" s="97" t="s">
        <v>1136</v>
      </c>
      <c r="LOF38" s="97" t="s">
        <v>1136</v>
      </c>
      <c r="LOG38" s="97" t="s">
        <v>1136</v>
      </c>
      <c r="LOH38" s="97" t="s">
        <v>1136</v>
      </c>
      <c r="LOI38" s="97" t="s">
        <v>1136</v>
      </c>
      <c r="LOJ38" s="97" t="s">
        <v>1136</v>
      </c>
      <c r="LOK38" s="97" t="s">
        <v>1136</v>
      </c>
      <c r="LOL38" s="97" t="s">
        <v>1136</v>
      </c>
      <c r="LOM38" s="97" t="s">
        <v>1136</v>
      </c>
      <c r="LON38" s="97" t="s">
        <v>1136</v>
      </c>
      <c r="LOO38" s="97" t="s">
        <v>1136</v>
      </c>
      <c r="LOP38" s="97" t="s">
        <v>1136</v>
      </c>
      <c r="LOQ38" s="97" t="s">
        <v>1136</v>
      </c>
      <c r="LOR38" s="97" t="s">
        <v>1136</v>
      </c>
      <c r="LOS38" s="97" t="s">
        <v>1136</v>
      </c>
      <c r="LOT38" s="97" t="s">
        <v>1136</v>
      </c>
      <c r="LOU38" s="97" t="s">
        <v>1136</v>
      </c>
      <c r="LOV38" s="97" t="s">
        <v>1136</v>
      </c>
      <c r="LOW38" s="97" t="s">
        <v>1136</v>
      </c>
      <c r="LOX38" s="97" t="s">
        <v>1136</v>
      </c>
      <c r="LOY38" s="97" t="s">
        <v>1136</v>
      </c>
      <c r="LOZ38" s="97" t="s">
        <v>1136</v>
      </c>
      <c r="LPA38" s="97" t="s">
        <v>1136</v>
      </c>
      <c r="LPB38" s="97" t="s">
        <v>1136</v>
      </c>
      <c r="LPC38" s="97" t="s">
        <v>1136</v>
      </c>
      <c r="LPD38" s="97" t="s">
        <v>1136</v>
      </c>
      <c r="LPE38" s="97" t="s">
        <v>1136</v>
      </c>
      <c r="LPF38" s="97" t="s">
        <v>1136</v>
      </c>
      <c r="LPG38" s="97" t="s">
        <v>1136</v>
      </c>
      <c r="LPH38" s="97" t="s">
        <v>1136</v>
      </c>
      <c r="LPI38" s="97" t="s">
        <v>1136</v>
      </c>
      <c r="LPJ38" s="97" t="s">
        <v>1136</v>
      </c>
      <c r="LPK38" s="97" t="s">
        <v>1136</v>
      </c>
      <c r="LPL38" s="97" t="s">
        <v>1136</v>
      </c>
      <c r="LPM38" s="97" t="s">
        <v>1136</v>
      </c>
      <c r="LPN38" s="97" t="s">
        <v>1136</v>
      </c>
      <c r="LPO38" s="97" t="s">
        <v>1136</v>
      </c>
      <c r="LPP38" s="97" t="s">
        <v>1136</v>
      </c>
      <c r="LPQ38" s="97" t="s">
        <v>1136</v>
      </c>
      <c r="LPR38" s="97" t="s">
        <v>1136</v>
      </c>
      <c r="LPS38" s="97" t="s">
        <v>1136</v>
      </c>
      <c r="LPT38" s="97" t="s">
        <v>1136</v>
      </c>
      <c r="LPU38" s="97" t="s">
        <v>1136</v>
      </c>
      <c r="LPV38" s="97" t="s">
        <v>1136</v>
      </c>
      <c r="LPW38" s="97" t="s">
        <v>1136</v>
      </c>
      <c r="LPX38" s="97" t="s">
        <v>1136</v>
      </c>
      <c r="LPY38" s="97" t="s">
        <v>1136</v>
      </c>
      <c r="LPZ38" s="97" t="s">
        <v>1136</v>
      </c>
      <c r="LQA38" s="97" t="s">
        <v>1136</v>
      </c>
      <c r="LQB38" s="97" t="s">
        <v>1136</v>
      </c>
      <c r="LQC38" s="97" t="s">
        <v>1136</v>
      </c>
      <c r="LQD38" s="97" t="s">
        <v>1136</v>
      </c>
      <c r="LQE38" s="97" t="s">
        <v>1136</v>
      </c>
      <c r="LQF38" s="97" t="s">
        <v>1136</v>
      </c>
      <c r="LQG38" s="97" t="s">
        <v>1136</v>
      </c>
      <c r="LQH38" s="97" t="s">
        <v>1136</v>
      </c>
      <c r="LQI38" s="97" t="s">
        <v>1136</v>
      </c>
      <c r="LQJ38" s="97" t="s">
        <v>1136</v>
      </c>
      <c r="LQK38" s="97" t="s">
        <v>1136</v>
      </c>
      <c r="LQL38" s="97" t="s">
        <v>1136</v>
      </c>
      <c r="LQM38" s="97" t="s">
        <v>1136</v>
      </c>
      <c r="LQN38" s="97" t="s">
        <v>1136</v>
      </c>
      <c r="LQO38" s="97" t="s">
        <v>1136</v>
      </c>
      <c r="LQP38" s="97" t="s">
        <v>1136</v>
      </c>
      <c r="LQQ38" s="97" t="s">
        <v>1136</v>
      </c>
      <c r="LQR38" s="97" t="s">
        <v>1136</v>
      </c>
      <c r="LQS38" s="97" t="s">
        <v>1136</v>
      </c>
      <c r="LQT38" s="97" t="s">
        <v>1136</v>
      </c>
      <c r="LQU38" s="97" t="s">
        <v>1136</v>
      </c>
      <c r="LQV38" s="97" t="s">
        <v>1136</v>
      </c>
      <c r="LQW38" s="97" t="s">
        <v>1136</v>
      </c>
      <c r="LQX38" s="97" t="s">
        <v>1136</v>
      </c>
      <c r="LQY38" s="97" t="s">
        <v>1136</v>
      </c>
      <c r="LQZ38" s="97" t="s">
        <v>1136</v>
      </c>
      <c r="LRA38" s="97" t="s">
        <v>1136</v>
      </c>
      <c r="LRB38" s="97" t="s">
        <v>1136</v>
      </c>
      <c r="LRC38" s="97" t="s">
        <v>1136</v>
      </c>
      <c r="LRD38" s="97" t="s">
        <v>1136</v>
      </c>
      <c r="LRE38" s="97" t="s">
        <v>1136</v>
      </c>
      <c r="LRF38" s="97" t="s">
        <v>1136</v>
      </c>
      <c r="LRG38" s="97" t="s">
        <v>1136</v>
      </c>
      <c r="LRH38" s="97" t="s">
        <v>1136</v>
      </c>
      <c r="LRI38" s="97" t="s">
        <v>1136</v>
      </c>
      <c r="LRJ38" s="97" t="s">
        <v>1136</v>
      </c>
      <c r="LRK38" s="97" t="s">
        <v>1136</v>
      </c>
      <c r="LRL38" s="97" t="s">
        <v>1136</v>
      </c>
      <c r="LRM38" s="97" t="s">
        <v>1136</v>
      </c>
      <c r="LRN38" s="97" t="s">
        <v>1136</v>
      </c>
      <c r="LRO38" s="97" t="s">
        <v>1136</v>
      </c>
      <c r="LRP38" s="97" t="s">
        <v>1136</v>
      </c>
      <c r="LRQ38" s="97" t="s">
        <v>1136</v>
      </c>
      <c r="LRR38" s="97" t="s">
        <v>1136</v>
      </c>
      <c r="LRS38" s="97" t="s">
        <v>1136</v>
      </c>
      <c r="LRT38" s="97" t="s">
        <v>1136</v>
      </c>
      <c r="LRU38" s="97" t="s">
        <v>1136</v>
      </c>
      <c r="LRV38" s="97" t="s">
        <v>1136</v>
      </c>
      <c r="LRW38" s="97" t="s">
        <v>1136</v>
      </c>
      <c r="LRX38" s="97" t="s">
        <v>1136</v>
      </c>
      <c r="LRY38" s="97" t="s">
        <v>1136</v>
      </c>
      <c r="LRZ38" s="97" t="s">
        <v>1136</v>
      </c>
      <c r="LSA38" s="97" t="s">
        <v>1136</v>
      </c>
      <c r="LSB38" s="97" t="s">
        <v>1136</v>
      </c>
      <c r="LSC38" s="97" t="s">
        <v>1136</v>
      </c>
      <c r="LSD38" s="97" t="s">
        <v>1136</v>
      </c>
      <c r="LSE38" s="97" t="s">
        <v>1136</v>
      </c>
      <c r="LSF38" s="97" t="s">
        <v>1136</v>
      </c>
      <c r="LSG38" s="97" t="s">
        <v>1136</v>
      </c>
      <c r="LSH38" s="97" t="s">
        <v>1136</v>
      </c>
      <c r="LSI38" s="97" t="s">
        <v>1136</v>
      </c>
      <c r="LSJ38" s="97" t="s">
        <v>1136</v>
      </c>
      <c r="LSK38" s="97" t="s">
        <v>1136</v>
      </c>
      <c r="LSL38" s="97" t="s">
        <v>1136</v>
      </c>
      <c r="LSM38" s="97" t="s">
        <v>1136</v>
      </c>
      <c r="LSN38" s="97" t="s">
        <v>1136</v>
      </c>
      <c r="LSO38" s="97" t="s">
        <v>1136</v>
      </c>
      <c r="LSP38" s="97" t="s">
        <v>1136</v>
      </c>
      <c r="LSQ38" s="97" t="s">
        <v>1136</v>
      </c>
      <c r="LSR38" s="97" t="s">
        <v>1136</v>
      </c>
      <c r="LSS38" s="97" t="s">
        <v>1136</v>
      </c>
      <c r="LST38" s="97" t="s">
        <v>1136</v>
      </c>
      <c r="LSU38" s="97" t="s">
        <v>1136</v>
      </c>
      <c r="LSV38" s="97" t="s">
        <v>1136</v>
      </c>
      <c r="LSW38" s="97" t="s">
        <v>1136</v>
      </c>
      <c r="LSX38" s="97" t="s">
        <v>1136</v>
      </c>
      <c r="LSY38" s="97" t="s">
        <v>1136</v>
      </c>
      <c r="LSZ38" s="97" t="s">
        <v>1136</v>
      </c>
      <c r="LTA38" s="97" t="s">
        <v>1136</v>
      </c>
      <c r="LTB38" s="97" t="s">
        <v>1136</v>
      </c>
      <c r="LTC38" s="97" t="s">
        <v>1136</v>
      </c>
      <c r="LTD38" s="97" t="s">
        <v>1136</v>
      </c>
      <c r="LTE38" s="97" t="s">
        <v>1136</v>
      </c>
      <c r="LTF38" s="97" t="s">
        <v>1136</v>
      </c>
      <c r="LTG38" s="97" t="s">
        <v>1136</v>
      </c>
      <c r="LTH38" s="97" t="s">
        <v>1136</v>
      </c>
      <c r="LTI38" s="97" t="s">
        <v>1136</v>
      </c>
      <c r="LTJ38" s="97" t="s">
        <v>1136</v>
      </c>
      <c r="LTK38" s="97" t="s">
        <v>1136</v>
      </c>
      <c r="LTL38" s="97" t="s">
        <v>1136</v>
      </c>
      <c r="LTM38" s="97" t="s">
        <v>1136</v>
      </c>
      <c r="LTN38" s="97" t="s">
        <v>1136</v>
      </c>
      <c r="LTO38" s="97" t="s">
        <v>1136</v>
      </c>
      <c r="LTP38" s="97" t="s">
        <v>1136</v>
      </c>
      <c r="LTQ38" s="97" t="s">
        <v>1136</v>
      </c>
      <c r="LTR38" s="97" t="s">
        <v>1136</v>
      </c>
      <c r="LTS38" s="97" t="s">
        <v>1136</v>
      </c>
      <c r="LTT38" s="97" t="s">
        <v>1136</v>
      </c>
      <c r="LTU38" s="97" t="s">
        <v>1136</v>
      </c>
      <c r="LTV38" s="97" t="s">
        <v>1136</v>
      </c>
      <c r="LTW38" s="97" t="s">
        <v>1136</v>
      </c>
      <c r="LTX38" s="97" t="s">
        <v>1136</v>
      </c>
      <c r="LTY38" s="97" t="s">
        <v>1136</v>
      </c>
      <c r="LTZ38" s="97" t="s">
        <v>1136</v>
      </c>
      <c r="LUA38" s="97" t="s">
        <v>1136</v>
      </c>
      <c r="LUB38" s="97" t="s">
        <v>1136</v>
      </c>
      <c r="LUC38" s="97" t="s">
        <v>1136</v>
      </c>
      <c r="LUD38" s="97" t="s">
        <v>1136</v>
      </c>
      <c r="LUE38" s="97" t="s">
        <v>1136</v>
      </c>
      <c r="LUF38" s="97" t="s">
        <v>1136</v>
      </c>
      <c r="LUG38" s="97" t="s">
        <v>1136</v>
      </c>
      <c r="LUH38" s="97" t="s">
        <v>1136</v>
      </c>
      <c r="LUI38" s="97" t="s">
        <v>1136</v>
      </c>
      <c r="LUJ38" s="97" t="s">
        <v>1136</v>
      </c>
      <c r="LUK38" s="97" t="s">
        <v>1136</v>
      </c>
      <c r="LUL38" s="97" t="s">
        <v>1136</v>
      </c>
      <c r="LUM38" s="97" t="s">
        <v>1136</v>
      </c>
      <c r="LUN38" s="97" t="s">
        <v>1136</v>
      </c>
      <c r="LUO38" s="97" t="s">
        <v>1136</v>
      </c>
      <c r="LUP38" s="97" t="s">
        <v>1136</v>
      </c>
      <c r="LUQ38" s="97" t="s">
        <v>1136</v>
      </c>
      <c r="LUR38" s="97" t="s">
        <v>1136</v>
      </c>
      <c r="LUS38" s="97" t="s">
        <v>1136</v>
      </c>
      <c r="LUT38" s="97" t="s">
        <v>1136</v>
      </c>
      <c r="LUU38" s="97" t="s">
        <v>1136</v>
      </c>
      <c r="LUV38" s="97" t="s">
        <v>1136</v>
      </c>
      <c r="LUW38" s="97" t="s">
        <v>1136</v>
      </c>
      <c r="LUX38" s="97" t="s">
        <v>1136</v>
      </c>
      <c r="LUY38" s="97" t="s">
        <v>1136</v>
      </c>
      <c r="LUZ38" s="97" t="s">
        <v>1136</v>
      </c>
      <c r="LVA38" s="97" t="s">
        <v>1136</v>
      </c>
      <c r="LVB38" s="97" t="s">
        <v>1136</v>
      </c>
      <c r="LVC38" s="97" t="s">
        <v>1136</v>
      </c>
      <c r="LVD38" s="97" t="s">
        <v>1136</v>
      </c>
      <c r="LVE38" s="97" t="s">
        <v>1136</v>
      </c>
      <c r="LVF38" s="97" t="s">
        <v>1136</v>
      </c>
      <c r="LVG38" s="97" t="s">
        <v>1136</v>
      </c>
      <c r="LVH38" s="97" t="s">
        <v>1136</v>
      </c>
      <c r="LVI38" s="97" t="s">
        <v>1136</v>
      </c>
      <c r="LVJ38" s="97" t="s">
        <v>1136</v>
      </c>
      <c r="LVK38" s="97" t="s">
        <v>1136</v>
      </c>
      <c r="LVL38" s="97" t="s">
        <v>1136</v>
      </c>
      <c r="LVM38" s="97" t="s">
        <v>1136</v>
      </c>
      <c r="LVN38" s="97" t="s">
        <v>1136</v>
      </c>
      <c r="LVO38" s="97" t="s">
        <v>1136</v>
      </c>
      <c r="LVP38" s="97" t="s">
        <v>1136</v>
      </c>
      <c r="LVQ38" s="97" t="s">
        <v>1136</v>
      </c>
      <c r="LVR38" s="97" t="s">
        <v>1136</v>
      </c>
      <c r="LVS38" s="97" t="s">
        <v>1136</v>
      </c>
      <c r="LVT38" s="97" t="s">
        <v>1136</v>
      </c>
      <c r="LVU38" s="97" t="s">
        <v>1136</v>
      </c>
      <c r="LVV38" s="97" t="s">
        <v>1136</v>
      </c>
      <c r="LVW38" s="97" t="s">
        <v>1136</v>
      </c>
      <c r="LVX38" s="97" t="s">
        <v>1136</v>
      </c>
      <c r="LVY38" s="97" t="s">
        <v>1136</v>
      </c>
      <c r="LVZ38" s="97" t="s">
        <v>1136</v>
      </c>
      <c r="LWA38" s="97" t="s">
        <v>1136</v>
      </c>
      <c r="LWB38" s="97" t="s">
        <v>1136</v>
      </c>
      <c r="LWC38" s="97" t="s">
        <v>1136</v>
      </c>
      <c r="LWD38" s="97" t="s">
        <v>1136</v>
      </c>
      <c r="LWE38" s="97" t="s">
        <v>1136</v>
      </c>
      <c r="LWF38" s="97" t="s">
        <v>1136</v>
      </c>
      <c r="LWG38" s="97" t="s">
        <v>1136</v>
      </c>
      <c r="LWH38" s="97" t="s">
        <v>1136</v>
      </c>
      <c r="LWI38" s="97" t="s">
        <v>1136</v>
      </c>
      <c r="LWJ38" s="97" t="s">
        <v>1136</v>
      </c>
      <c r="LWK38" s="97" t="s">
        <v>1136</v>
      </c>
      <c r="LWL38" s="97" t="s">
        <v>1136</v>
      </c>
      <c r="LWM38" s="97" t="s">
        <v>1136</v>
      </c>
      <c r="LWN38" s="97" t="s">
        <v>1136</v>
      </c>
      <c r="LWO38" s="97" t="s">
        <v>1136</v>
      </c>
      <c r="LWP38" s="97" t="s">
        <v>1136</v>
      </c>
      <c r="LWQ38" s="97" t="s">
        <v>1136</v>
      </c>
      <c r="LWR38" s="97" t="s">
        <v>1136</v>
      </c>
      <c r="LWS38" s="97" t="s">
        <v>1136</v>
      </c>
      <c r="LWT38" s="97" t="s">
        <v>1136</v>
      </c>
      <c r="LWU38" s="97" t="s">
        <v>1136</v>
      </c>
      <c r="LWV38" s="97" t="s">
        <v>1136</v>
      </c>
      <c r="LWW38" s="97" t="s">
        <v>1136</v>
      </c>
      <c r="LWX38" s="97" t="s">
        <v>1136</v>
      </c>
      <c r="LWY38" s="97" t="s">
        <v>1136</v>
      </c>
      <c r="LWZ38" s="97" t="s">
        <v>1136</v>
      </c>
      <c r="LXA38" s="97" t="s">
        <v>1136</v>
      </c>
      <c r="LXB38" s="97" t="s">
        <v>1136</v>
      </c>
      <c r="LXC38" s="97" t="s">
        <v>1136</v>
      </c>
      <c r="LXD38" s="97" t="s">
        <v>1136</v>
      </c>
      <c r="LXE38" s="97" t="s">
        <v>1136</v>
      </c>
      <c r="LXF38" s="97" t="s">
        <v>1136</v>
      </c>
      <c r="LXG38" s="97" t="s">
        <v>1136</v>
      </c>
      <c r="LXH38" s="97" t="s">
        <v>1136</v>
      </c>
      <c r="LXI38" s="97" t="s">
        <v>1136</v>
      </c>
      <c r="LXJ38" s="97" t="s">
        <v>1136</v>
      </c>
      <c r="LXK38" s="97" t="s">
        <v>1136</v>
      </c>
      <c r="LXL38" s="97" t="s">
        <v>1136</v>
      </c>
      <c r="LXM38" s="97" t="s">
        <v>1136</v>
      </c>
      <c r="LXN38" s="97" t="s">
        <v>1136</v>
      </c>
      <c r="LXO38" s="97" t="s">
        <v>1136</v>
      </c>
      <c r="LXP38" s="97" t="s">
        <v>1136</v>
      </c>
      <c r="LXQ38" s="97" t="s">
        <v>1136</v>
      </c>
      <c r="LXR38" s="97" t="s">
        <v>1136</v>
      </c>
      <c r="LXS38" s="97" t="s">
        <v>1136</v>
      </c>
      <c r="LXT38" s="97" t="s">
        <v>1136</v>
      </c>
      <c r="LXU38" s="97" t="s">
        <v>1136</v>
      </c>
      <c r="LXV38" s="97" t="s">
        <v>1136</v>
      </c>
      <c r="LXW38" s="97" t="s">
        <v>1136</v>
      </c>
      <c r="LXX38" s="97" t="s">
        <v>1136</v>
      </c>
      <c r="LXY38" s="97" t="s">
        <v>1136</v>
      </c>
      <c r="LXZ38" s="97" t="s">
        <v>1136</v>
      </c>
      <c r="LYA38" s="97" t="s">
        <v>1136</v>
      </c>
      <c r="LYB38" s="97" t="s">
        <v>1136</v>
      </c>
      <c r="LYC38" s="97" t="s">
        <v>1136</v>
      </c>
      <c r="LYD38" s="97" t="s">
        <v>1136</v>
      </c>
      <c r="LYE38" s="97" t="s">
        <v>1136</v>
      </c>
      <c r="LYF38" s="97" t="s">
        <v>1136</v>
      </c>
      <c r="LYG38" s="97" t="s">
        <v>1136</v>
      </c>
      <c r="LYH38" s="97" t="s">
        <v>1136</v>
      </c>
      <c r="LYI38" s="97" t="s">
        <v>1136</v>
      </c>
      <c r="LYJ38" s="97" t="s">
        <v>1136</v>
      </c>
      <c r="LYK38" s="97" t="s">
        <v>1136</v>
      </c>
      <c r="LYL38" s="97" t="s">
        <v>1136</v>
      </c>
      <c r="LYM38" s="97" t="s">
        <v>1136</v>
      </c>
      <c r="LYN38" s="97" t="s">
        <v>1136</v>
      </c>
      <c r="LYO38" s="97" t="s">
        <v>1136</v>
      </c>
      <c r="LYP38" s="97" t="s">
        <v>1136</v>
      </c>
      <c r="LYQ38" s="97" t="s">
        <v>1136</v>
      </c>
      <c r="LYR38" s="97" t="s">
        <v>1136</v>
      </c>
      <c r="LYS38" s="97" t="s">
        <v>1136</v>
      </c>
      <c r="LYT38" s="97" t="s">
        <v>1136</v>
      </c>
      <c r="LYU38" s="97" t="s">
        <v>1136</v>
      </c>
      <c r="LYV38" s="97" t="s">
        <v>1136</v>
      </c>
      <c r="LYW38" s="97" t="s">
        <v>1136</v>
      </c>
      <c r="LYX38" s="97" t="s">
        <v>1136</v>
      </c>
      <c r="LYY38" s="97" t="s">
        <v>1136</v>
      </c>
      <c r="LYZ38" s="97" t="s">
        <v>1136</v>
      </c>
      <c r="LZA38" s="97" t="s">
        <v>1136</v>
      </c>
      <c r="LZB38" s="97" t="s">
        <v>1136</v>
      </c>
      <c r="LZC38" s="97" t="s">
        <v>1136</v>
      </c>
      <c r="LZD38" s="97" t="s">
        <v>1136</v>
      </c>
      <c r="LZE38" s="97" t="s">
        <v>1136</v>
      </c>
      <c r="LZF38" s="97" t="s">
        <v>1136</v>
      </c>
      <c r="LZG38" s="97" t="s">
        <v>1136</v>
      </c>
      <c r="LZH38" s="97" t="s">
        <v>1136</v>
      </c>
      <c r="LZI38" s="97" t="s">
        <v>1136</v>
      </c>
      <c r="LZJ38" s="97" t="s">
        <v>1136</v>
      </c>
      <c r="LZK38" s="97" t="s">
        <v>1136</v>
      </c>
      <c r="LZL38" s="97" t="s">
        <v>1136</v>
      </c>
      <c r="LZM38" s="97" t="s">
        <v>1136</v>
      </c>
      <c r="LZN38" s="97" t="s">
        <v>1136</v>
      </c>
      <c r="LZO38" s="97" t="s">
        <v>1136</v>
      </c>
      <c r="LZP38" s="97" t="s">
        <v>1136</v>
      </c>
      <c r="LZQ38" s="97" t="s">
        <v>1136</v>
      </c>
      <c r="LZR38" s="97" t="s">
        <v>1136</v>
      </c>
      <c r="LZS38" s="97" t="s">
        <v>1136</v>
      </c>
      <c r="LZT38" s="97" t="s">
        <v>1136</v>
      </c>
      <c r="LZU38" s="97" t="s">
        <v>1136</v>
      </c>
      <c r="LZV38" s="97" t="s">
        <v>1136</v>
      </c>
      <c r="LZW38" s="97" t="s">
        <v>1136</v>
      </c>
      <c r="LZX38" s="97" t="s">
        <v>1136</v>
      </c>
      <c r="LZY38" s="97" t="s">
        <v>1136</v>
      </c>
      <c r="LZZ38" s="97" t="s">
        <v>1136</v>
      </c>
      <c r="MAA38" s="97" t="s">
        <v>1136</v>
      </c>
      <c r="MAB38" s="97" t="s">
        <v>1136</v>
      </c>
      <c r="MAC38" s="97" t="s">
        <v>1136</v>
      </c>
      <c r="MAD38" s="97" t="s">
        <v>1136</v>
      </c>
      <c r="MAE38" s="97" t="s">
        <v>1136</v>
      </c>
      <c r="MAF38" s="97" t="s">
        <v>1136</v>
      </c>
      <c r="MAG38" s="97" t="s">
        <v>1136</v>
      </c>
      <c r="MAH38" s="97" t="s">
        <v>1136</v>
      </c>
      <c r="MAI38" s="97" t="s">
        <v>1136</v>
      </c>
      <c r="MAJ38" s="97" t="s">
        <v>1136</v>
      </c>
      <c r="MAK38" s="97" t="s">
        <v>1136</v>
      </c>
      <c r="MAL38" s="97" t="s">
        <v>1136</v>
      </c>
      <c r="MAM38" s="97" t="s">
        <v>1136</v>
      </c>
      <c r="MAN38" s="97" t="s">
        <v>1136</v>
      </c>
      <c r="MAO38" s="97" t="s">
        <v>1136</v>
      </c>
      <c r="MAP38" s="97" t="s">
        <v>1136</v>
      </c>
      <c r="MAQ38" s="97" t="s">
        <v>1136</v>
      </c>
      <c r="MAR38" s="97" t="s">
        <v>1136</v>
      </c>
      <c r="MAS38" s="97" t="s">
        <v>1136</v>
      </c>
      <c r="MAT38" s="97" t="s">
        <v>1136</v>
      </c>
      <c r="MAU38" s="97" t="s">
        <v>1136</v>
      </c>
      <c r="MAV38" s="97" t="s">
        <v>1136</v>
      </c>
      <c r="MAW38" s="97" t="s">
        <v>1136</v>
      </c>
      <c r="MAX38" s="97" t="s">
        <v>1136</v>
      </c>
      <c r="MAY38" s="97" t="s">
        <v>1136</v>
      </c>
      <c r="MAZ38" s="97" t="s">
        <v>1136</v>
      </c>
      <c r="MBA38" s="97" t="s">
        <v>1136</v>
      </c>
      <c r="MBB38" s="97" t="s">
        <v>1136</v>
      </c>
      <c r="MBC38" s="97" t="s">
        <v>1136</v>
      </c>
      <c r="MBD38" s="97" t="s">
        <v>1136</v>
      </c>
      <c r="MBE38" s="97" t="s">
        <v>1136</v>
      </c>
      <c r="MBF38" s="97" t="s">
        <v>1136</v>
      </c>
      <c r="MBG38" s="97" t="s">
        <v>1136</v>
      </c>
      <c r="MBH38" s="97" t="s">
        <v>1136</v>
      </c>
      <c r="MBI38" s="97" t="s">
        <v>1136</v>
      </c>
      <c r="MBJ38" s="97" t="s">
        <v>1136</v>
      </c>
      <c r="MBK38" s="97" t="s">
        <v>1136</v>
      </c>
      <c r="MBL38" s="97" t="s">
        <v>1136</v>
      </c>
      <c r="MBM38" s="97" t="s">
        <v>1136</v>
      </c>
      <c r="MBN38" s="97" t="s">
        <v>1136</v>
      </c>
      <c r="MBO38" s="97" t="s">
        <v>1136</v>
      </c>
      <c r="MBP38" s="97" t="s">
        <v>1136</v>
      </c>
      <c r="MBQ38" s="97" t="s">
        <v>1136</v>
      </c>
      <c r="MBR38" s="97" t="s">
        <v>1136</v>
      </c>
      <c r="MBS38" s="97" t="s">
        <v>1136</v>
      </c>
      <c r="MBT38" s="97" t="s">
        <v>1136</v>
      </c>
      <c r="MBU38" s="97" t="s">
        <v>1136</v>
      </c>
      <c r="MBV38" s="97" t="s">
        <v>1136</v>
      </c>
      <c r="MBW38" s="97" t="s">
        <v>1136</v>
      </c>
      <c r="MBX38" s="97" t="s">
        <v>1136</v>
      </c>
      <c r="MBY38" s="97" t="s">
        <v>1136</v>
      </c>
      <c r="MBZ38" s="97" t="s">
        <v>1136</v>
      </c>
      <c r="MCA38" s="97" t="s">
        <v>1136</v>
      </c>
      <c r="MCB38" s="97" t="s">
        <v>1136</v>
      </c>
      <c r="MCC38" s="97" t="s">
        <v>1136</v>
      </c>
      <c r="MCD38" s="97" t="s">
        <v>1136</v>
      </c>
      <c r="MCE38" s="97" t="s">
        <v>1136</v>
      </c>
      <c r="MCF38" s="97" t="s">
        <v>1136</v>
      </c>
      <c r="MCG38" s="97" t="s">
        <v>1136</v>
      </c>
      <c r="MCH38" s="97" t="s">
        <v>1136</v>
      </c>
      <c r="MCI38" s="97" t="s">
        <v>1136</v>
      </c>
      <c r="MCJ38" s="97" t="s">
        <v>1136</v>
      </c>
      <c r="MCK38" s="97" t="s">
        <v>1136</v>
      </c>
      <c r="MCL38" s="97" t="s">
        <v>1136</v>
      </c>
      <c r="MCM38" s="97" t="s">
        <v>1136</v>
      </c>
      <c r="MCN38" s="97" t="s">
        <v>1136</v>
      </c>
      <c r="MCO38" s="97" t="s">
        <v>1136</v>
      </c>
      <c r="MCP38" s="97" t="s">
        <v>1136</v>
      </c>
      <c r="MCQ38" s="97" t="s">
        <v>1136</v>
      </c>
      <c r="MCR38" s="97" t="s">
        <v>1136</v>
      </c>
      <c r="MCS38" s="97" t="s">
        <v>1136</v>
      </c>
      <c r="MCT38" s="97" t="s">
        <v>1136</v>
      </c>
      <c r="MCU38" s="97" t="s">
        <v>1136</v>
      </c>
      <c r="MCV38" s="97" t="s">
        <v>1136</v>
      </c>
      <c r="MCW38" s="97" t="s">
        <v>1136</v>
      </c>
      <c r="MCX38" s="97" t="s">
        <v>1136</v>
      </c>
      <c r="MCY38" s="97" t="s">
        <v>1136</v>
      </c>
      <c r="MCZ38" s="97" t="s">
        <v>1136</v>
      </c>
      <c r="MDA38" s="97" t="s">
        <v>1136</v>
      </c>
      <c r="MDB38" s="97" t="s">
        <v>1136</v>
      </c>
      <c r="MDC38" s="97" t="s">
        <v>1136</v>
      </c>
      <c r="MDD38" s="97" t="s">
        <v>1136</v>
      </c>
      <c r="MDE38" s="97" t="s">
        <v>1136</v>
      </c>
      <c r="MDF38" s="97" t="s">
        <v>1136</v>
      </c>
      <c r="MDG38" s="97" t="s">
        <v>1136</v>
      </c>
      <c r="MDH38" s="97" t="s">
        <v>1136</v>
      </c>
      <c r="MDI38" s="97" t="s">
        <v>1136</v>
      </c>
      <c r="MDJ38" s="97" t="s">
        <v>1136</v>
      </c>
      <c r="MDK38" s="97" t="s">
        <v>1136</v>
      </c>
      <c r="MDL38" s="97" t="s">
        <v>1136</v>
      </c>
      <c r="MDM38" s="97" t="s">
        <v>1136</v>
      </c>
      <c r="MDN38" s="97" t="s">
        <v>1136</v>
      </c>
      <c r="MDO38" s="97" t="s">
        <v>1136</v>
      </c>
      <c r="MDP38" s="97" t="s">
        <v>1136</v>
      </c>
      <c r="MDQ38" s="97" t="s">
        <v>1136</v>
      </c>
      <c r="MDR38" s="97" t="s">
        <v>1136</v>
      </c>
      <c r="MDS38" s="97" t="s">
        <v>1136</v>
      </c>
      <c r="MDT38" s="97" t="s">
        <v>1136</v>
      </c>
      <c r="MDU38" s="97" t="s">
        <v>1136</v>
      </c>
      <c r="MDV38" s="97" t="s">
        <v>1136</v>
      </c>
      <c r="MDW38" s="97" t="s">
        <v>1136</v>
      </c>
      <c r="MDX38" s="97" t="s">
        <v>1136</v>
      </c>
      <c r="MDY38" s="97" t="s">
        <v>1136</v>
      </c>
      <c r="MDZ38" s="97" t="s">
        <v>1136</v>
      </c>
      <c r="MEA38" s="97" t="s">
        <v>1136</v>
      </c>
      <c r="MEB38" s="97" t="s">
        <v>1136</v>
      </c>
      <c r="MEC38" s="97" t="s">
        <v>1136</v>
      </c>
      <c r="MED38" s="97" t="s">
        <v>1136</v>
      </c>
      <c r="MEE38" s="97" t="s">
        <v>1136</v>
      </c>
      <c r="MEF38" s="97" t="s">
        <v>1136</v>
      </c>
      <c r="MEG38" s="97" t="s">
        <v>1136</v>
      </c>
      <c r="MEH38" s="97" t="s">
        <v>1136</v>
      </c>
      <c r="MEI38" s="97" t="s">
        <v>1136</v>
      </c>
      <c r="MEJ38" s="97" t="s">
        <v>1136</v>
      </c>
      <c r="MEK38" s="97" t="s">
        <v>1136</v>
      </c>
      <c r="MEL38" s="97" t="s">
        <v>1136</v>
      </c>
      <c r="MEM38" s="97" t="s">
        <v>1136</v>
      </c>
      <c r="MEN38" s="97" t="s">
        <v>1136</v>
      </c>
      <c r="MEO38" s="97" t="s">
        <v>1136</v>
      </c>
      <c r="MEP38" s="97" t="s">
        <v>1136</v>
      </c>
      <c r="MEQ38" s="97" t="s">
        <v>1136</v>
      </c>
      <c r="MER38" s="97" t="s">
        <v>1136</v>
      </c>
      <c r="MES38" s="97" t="s">
        <v>1136</v>
      </c>
      <c r="MET38" s="97" t="s">
        <v>1136</v>
      </c>
      <c r="MEU38" s="97" t="s">
        <v>1136</v>
      </c>
      <c r="MEV38" s="97" t="s">
        <v>1136</v>
      </c>
      <c r="MEW38" s="97" t="s">
        <v>1136</v>
      </c>
      <c r="MEX38" s="97" t="s">
        <v>1136</v>
      </c>
      <c r="MEY38" s="97" t="s">
        <v>1136</v>
      </c>
      <c r="MEZ38" s="97" t="s">
        <v>1136</v>
      </c>
      <c r="MFA38" s="97" t="s">
        <v>1136</v>
      </c>
      <c r="MFB38" s="97" t="s">
        <v>1136</v>
      </c>
      <c r="MFC38" s="97" t="s">
        <v>1136</v>
      </c>
      <c r="MFD38" s="97" t="s">
        <v>1136</v>
      </c>
      <c r="MFE38" s="97" t="s">
        <v>1136</v>
      </c>
      <c r="MFF38" s="97" t="s">
        <v>1136</v>
      </c>
      <c r="MFG38" s="97" t="s">
        <v>1136</v>
      </c>
      <c r="MFH38" s="97" t="s">
        <v>1136</v>
      </c>
      <c r="MFI38" s="97" t="s">
        <v>1136</v>
      </c>
      <c r="MFJ38" s="97" t="s">
        <v>1136</v>
      </c>
      <c r="MFK38" s="97" t="s">
        <v>1136</v>
      </c>
      <c r="MFL38" s="97" t="s">
        <v>1136</v>
      </c>
      <c r="MFM38" s="97" t="s">
        <v>1136</v>
      </c>
      <c r="MFN38" s="97" t="s">
        <v>1136</v>
      </c>
      <c r="MFO38" s="97" t="s">
        <v>1136</v>
      </c>
      <c r="MFP38" s="97" t="s">
        <v>1136</v>
      </c>
      <c r="MFQ38" s="97" t="s">
        <v>1136</v>
      </c>
      <c r="MFR38" s="97" t="s">
        <v>1136</v>
      </c>
      <c r="MFS38" s="97" t="s">
        <v>1136</v>
      </c>
      <c r="MFT38" s="97" t="s">
        <v>1136</v>
      </c>
      <c r="MFU38" s="97" t="s">
        <v>1136</v>
      </c>
      <c r="MFV38" s="97" t="s">
        <v>1136</v>
      </c>
      <c r="MFW38" s="97" t="s">
        <v>1136</v>
      </c>
      <c r="MFX38" s="97" t="s">
        <v>1136</v>
      </c>
      <c r="MFY38" s="97" t="s">
        <v>1136</v>
      </c>
      <c r="MFZ38" s="97" t="s">
        <v>1136</v>
      </c>
      <c r="MGA38" s="97" t="s">
        <v>1136</v>
      </c>
      <c r="MGB38" s="97" t="s">
        <v>1136</v>
      </c>
      <c r="MGC38" s="97" t="s">
        <v>1136</v>
      </c>
      <c r="MGD38" s="97" t="s">
        <v>1136</v>
      </c>
      <c r="MGE38" s="97" t="s">
        <v>1136</v>
      </c>
      <c r="MGF38" s="97" t="s">
        <v>1136</v>
      </c>
      <c r="MGG38" s="97" t="s">
        <v>1136</v>
      </c>
      <c r="MGH38" s="97" t="s">
        <v>1136</v>
      </c>
      <c r="MGI38" s="97" t="s">
        <v>1136</v>
      </c>
      <c r="MGJ38" s="97" t="s">
        <v>1136</v>
      </c>
      <c r="MGK38" s="97" t="s">
        <v>1136</v>
      </c>
      <c r="MGL38" s="97" t="s">
        <v>1136</v>
      </c>
      <c r="MGM38" s="97" t="s">
        <v>1136</v>
      </c>
      <c r="MGN38" s="97" t="s">
        <v>1136</v>
      </c>
      <c r="MGO38" s="97" t="s">
        <v>1136</v>
      </c>
      <c r="MGP38" s="97" t="s">
        <v>1136</v>
      </c>
      <c r="MGQ38" s="97" t="s">
        <v>1136</v>
      </c>
      <c r="MGR38" s="97" t="s">
        <v>1136</v>
      </c>
      <c r="MGS38" s="97" t="s">
        <v>1136</v>
      </c>
      <c r="MGT38" s="97" t="s">
        <v>1136</v>
      </c>
      <c r="MGU38" s="97" t="s">
        <v>1136</v>
      </c>
      <c r="MGV38" s="97" t="s">
        <v>1136</v>
      </c>
      <c r="MGW38" s="97" t="s">
        <v>1136</v>
      </c>
      <c r="MGX38" s="97" t="s">
        <v>1136</v>
      </c>
      <c r="MGY38" s="97" t="s">
        <v>1136</v>
      </c>
      <c r="MGZ38" s="97" t="s">
        <v>1136</v>
      </c>
      <c r="MHA38" s="97" t="s">
        <v>1136</v>
      </c>
      <c r="MHB38" s="97" t="s">
        <v>1136</v>
      </c>
      <c r="MHC38" s="97" t="s">
        <v>1136</v>
      </c>
      <c r="MHD38" s="97" t="s">
        <v>1136</v>
      </c>
      <c r="MHE38" s="97" t="s">
        <v>1136</v>
      </c>
      <c r="MHF38" s="97" t="s">
        <v>1136</v>
      </c>
      <c r="MHG38" s="97" t="s">
        <v>1136</v>
      </c>
      <c r="MHH38" s="97" t="s">
        <v>1136</v>
      </c>
      <c r="MHI38" s="97" t="s">
        <v>1136</v>
      </c>
      <c r="MHJ38" s="97" t="s">
        <v>1136</v>
      </c>
      <c r="MHK38" s="97" t="s">
        <v>1136</v>
      </c>
      <c r="MHL38" s="97" t="s">
        <v>1136</v>
      </c>
      <c r="MHM38" s="97" t="s">
        <v>1136</v>
      </c>
      <c r="MHN38" s="97" t="s">
        <v>1136</v>
      </c>
      <c r="MHO38" s="97" t="s">
        <v>1136</v>
      </c>
      <c r="MHP38" s="97" t="s">
        <v>1136</v>
      </c>
      <c r="MHQ38" s="97" t="s">
        <v>1136</v>
      </c>
      <c r="MHR38" s="97" t="s">
        <v>1136</v>
      </c>
      <c r="MHS38" s="97" t="s">
        <v>1136</v>
      </c>
      <c r="MHT38" s="97" t="s">
        <v>1136</v>
      </c>
      <c r="MHU38" s="97" t="s">
        <v>1136</v>
      </c>
      <c r="MHV38" s="97" t="s">
        <v>1136</v>
      </c>
      <c r="MHW38" s="97" t="s">
        <v>1136</v>
      </c>
      <c r="MHX38" s="97" t="s">
        <v>1136</v>
      </c>
      <c r="MHY38" s="97" t="s">
        <v>1136</v>
      </c>
      <c r="MHZ38" s="97" t="s">
        <v>1136</v>
      </c>
      <c r="MIA38" s="97" t="s">
        <v>1136</v>
      </c>
      <c r="MIB38" s="97" t="s">
        <v>1136</v>
      </c>
      <c r="MIC38" s="97" t="s">
        <v>1136</v>
      </c>
      <c r="MID38" s="97" t="s">
        <v>1136</v>
      </c>
      <c r="MIE38" s="97" t="s">
        <v>1136</v>
      </c>
      <c r="MIF38" s="97" t="s">
        <v>1136</v>
      </c>
      <c r="MIG38" s="97" t="s">
        <v>1136</v>
      </c>
      <c r="MIH38" s="97" t="s">
        <v>1136</v>
      </c>
      <c r="MII38" s="97" t="s">
        <v>1136</v>
      </c>
      <c r="MIJ38" s="97" t="s">
        <v>1136</v>
      </c>
      <c r="MIK38" s="97" t="s">
        <v>1136</v>
      </c>
      <c r="MIL38" s="97" t="s">
        <v>1136</v>
      </c>
      <c r="MIM38" s="97" t="s">
        <v>1136</v>
      </c>
      <c r="MIN38" s="97" t="s">
        <v>1136</v>
      </c>
      <c r="MIO38" s="97" t="s">
        <v>1136</v>
      </c>
      <c r="MIP38" s="97" t="s">
        <v>1136</v>
      </c>
      <c r="MIQ38" s="97" t="s">
        <v>1136</v>
      </c>
      <c r="MIR38" s="97" t="s">
        <v>1136</v>
      </c>
      <c r="MIS38" s="97" t="s">
        <v>1136</v>
      </c>
      <c r="MIT38" s="97" t="s">
        <v>1136</v>
      </c>
      <c r="MIU38" s="97" t="s">
        <v>1136</v>
      </c>
      <c r="MIV38" s="97" t="s">
        <v>1136</v>
      </c>
      <c r="MIW38" s="97" t="s">
        <v>1136</v>
      </c>
      <c r="MIX38" s="97" t="s">
        <v>1136</v>
      </c>
      <c r="MIY38" s="97" t="s">
        <v>1136</v>
      </c>
      <c r="MIZ38" s="97" t="s">
        <v>1136</v>
      </c>
      <c r="MJA38" s="97" t="s">
        <v>1136</v>
      </c>
      <c r="MJB38" s="97" t="s">
        <v>1136</v>
      </c>
      <c r="MJC38" s="97" t="s">
        <v>1136</v>
      </c>
      <c r="MJD38" s="97" t="s">
        <v>1136</v>
      </c>
      <c r="MJE38" s="97" t="s">
        <v>1136</v>
      </c>
      <c r="MJF38" s="97" t="s">
        <v>1136</v>
      </c>
      <c r="MJG38" s="97" t="s">
        <v>1136</v>
      </c>
      <c r="MJH38" s="97" t="s">
        <v>1136</v>
      </c>
      <c r="MJI38" s="97" t="s">
        <v>1136</v>
      </c>
      <c r="MJJ38" s="97" t="s">
        <v>1136</v>
      </c>
      <c r="MJK38" s="97" t="s">
        <v>1136</v>
      </c>
      <c r="MJL38" s="97" t="s">
        <v>1136</v>
      </c>
      <c r="MJM38" s="97" t="s">
        <v>1136</v>
      </c>
      <c r="MJN38" s="97" t="s">
        <v>1136</v>
      </c>
      <c r="MJO38" s="97" t="s">
        <v>1136</v>
      </c>
      <c r="MJP38" s="97" t="s">
        <v>1136</v>
      </c>
      <c r="MJQ38" s="97" t="s">
        <v>1136</v>
      </c>
      <c r="MJR38" s="97" t="s">
        <v>1136</v>
      </c>
      <c r="MJS38" s="97" t="s">
        <v>1136</v>
      </c>
      <c r="MJT38" s="97" t="s">
        <v>1136</v>
      </c>
      <c r="MJU38" s="97" t="s">
        <v>1136</v>
      </c>
      <c r="MJV38" s="97" t="s">
        <v>1136</v>
      </c>
      <c r="MJW38" s="97" t="s">
        <v>1136</v>
      </c>
      <c r="MJX38" s="97" t="s">
        <v>1136</v>
      </c>
      <c r="MJY38" s="97" t="s">
        <v>1136</v>
      </c>
      <c r="MJZ38" s="97" t="s">
        <v>1136</v>
      </c>
      <c r="MKA38" s="97" t="s">
        <v>1136</v>
      </c>
      <c r="MKB38" s="97" t="s">
        <v>1136</v>
      </c>
      <c r="MKC38" s="97" t="s">
        <v>1136</v>
      </c>
      <c r="MKD38" s="97" t="s">
        <v>1136</v>
      </c>
      <c r="MKE38" s="97" t="s">
        <v>1136</v>
      </c>
      <c r="MKF38" s="97" t="s">
        <v>1136</v>
      </c>
      <c r="MKG38" s="97" t="s">
        <v>1136</v>
      </c>
      <c r="MKH38" s="97" t="s">
        <v>1136</v>
      </c>
      <c r="MKI38" s="97" t="s">
        <v>1136</v>
      </c>
      <c r="MKJ38" s="97" t="s">
        <v>1136</v>
      </c>
      <c r="MKK38" s="97" t="s">
        <v>1136</v>
      </c>
      <c r="MKL38" s="97" t="s">
        <v>1136</v>
      </c>
      <c r="MKM38" s="97" t="s">
        <v>1136</v>
      </c>
      <c r="MKN38" s="97" t="s">
        <v>1136</v>
      </c>
      <c r="MKO38" s="97" t="s">
        <v>1136</v>
      </c>
      <c r="MKP38" s="97" t="s">
        <v>1136</v>
      </c>
      <c r="MKQ38" s="97" t="s">
        <v>1136</v>
      </c>
      <c r="MKR38" s="97" t="s">
        <v>1136</v>
      </c>
      <c r="MKS38" s="97" t="s">
        <v>1136</v>
      </c>
      <c r="MKT38" s="97" t="s">
        <v>1136</v>
      </c>
      <c r="MKU38" s="97" t="s">
        <v>1136</v>
      </c>
      <c r="MKV38" s="97" t="s">
        <v>1136</v>
      </c>
      <c r="MKW38" s="97" t="s">
        <v>1136</v>
      </c>
      <c r="MKX38" s="97" t="s">
        <v>1136</v>
      </c>
      <c r="MKY38" s="97" t="s">
        <v>1136</v>
      </c>
      <c r="MKZ38" s="97" t="s">
        <v>1136</v>
      </c>
      <c r="MLA38" s="97" t="s">
        <v>1136</v>
      </c>
      <c r="MLB38" s="97" t="s">
        <v>1136</v>
      </c>
      <c r="MLC38" s="97" t="s">
        <v>1136</v>
      </c>
      <c r="MLD38" s="97" t="s">
        <v>1136</v>
      </c>
      <c r="MLE38" s="97" t="s">
        <v>1136</v>
      </c>
      <c r="MLF38" s="97" t="s">
        <v>1136</v>
      </c>
      <c r="MLG38" s="97" t="s">
        <v>1136</v>
      </c>
      <c r="MLH38" s="97" t="s">
        <v>1136</v>
      </c>
      <c r="MLI38" s="97" t="s">
        <v>1136</v>
      </c>
      <c r="MLJ38" s="97" t="s">
        <v>1136</v>
      </c>
      <c r="MLK38" s="97" t="s">
        <v>1136</v>
      </c>
      <c r="MLL38" s="97" t="s">
        <v>1136</v>
      </c>
      <c r="MLM38" s="97" t="s">
        <v>1136</v>
      </c>
      <c r="MLN38" s="97" t="s">
        <v>1136</v>
      </c>
      <c r="MLO38" s="97" t="s">
        <v>1136</v>
      </c>
      <c r="MLP38" s="97" t="s">
        <v>1136</v>
      </c>
      <c r="MLQ38" s="97" t="s">
        <v>1136</v>
      </c>
      <c r="MLR38" s="97" t="s">
        <v>1136</v>
      </c>
      <c r="MLS38" s="97" t="s">
        <v>1136</v>
      </c>
      <c r="MLT38" s="97" t="s">
        <v>1136</v>
      </c>
      <c r="MLU38" s="97" t="s">
        <v>1136</v>
      </c>
      <c r="MLV38" s="97" t="s">
        <v>1136</v>
      </c>
      <c r="MLW38" s="97" t="s">
        <v>1136</v>
      </c>
      <c r="MLX38" s="97" t="s">
        <v>1136</v>
      </c>
      <c r="MLY38" s="97" t="s">
        <v>1136</v>
      </c>
      <c r="MLZ38" s="97" t="s">
        <v>1136</v>
      </c>
      <c r="MMA38" s="97" t="s">
        <v>1136</v>
      </c>
      <c r="MMB38" s="97" t="s">
        <v>1136</v>
      </c>
      <c r="MMC38" s="97" t="s">
        <v>1136</v>
      </c>
      <c r="MMD38" s="97" t="s">
        <v>1136</v>
      </c>
      <c r="MME38" s="97" t="s">
        <v>1136</v>
      </c>
      <c r="MMF38" s="97" t="s">
        <v>1136</v>
      </c>
      <c r="MMG38" s="97" t="s">
        <v>1136</v>
      </c>
      <c r="MMH38" s="97" t="s">
        <v>1136</v>
      </c>
      <c r="MMI38" s="97" t="s">
        <v>1136</v>
      </c>
      <c r="MMJ38" s="97" t="s">
        <v>1136</v>
      </c>
      <c r="MMK38" s="97" t="s">
        <v>1136</v>
      </c>
      <c r="MML38" s="97" t="s">
        <v>1136</v>
      </c>
      <c r="MMM38" s="97" t="s">
        <v>1136</v>
      </c>
      <c r="MMN38" s="97" t="s">
        <v>1136</v>
      </c>
      <c r="MMO38" s="97" t="s">
        <v>1136</v>
      </c>
      <c r="MMP38" s="97" t="s">
        <v>1136</v>
      </c>
      <c r="MMQ38" s="97" t="s">
        <v>1136</v>
      </c>
      <c r="MMR38" s="97" t="s">
        <v>1136</v>
      </c>
      <c r="MMS38" s="97" t="s">
        <v>1136</v>
      </c>
      <c r="MMT38" s="97" t="s">
        <v>1136</v>
      </c>
      <c r="MMU38" s="97" t="s">
        <v>1136</v>
      </c>
      <c r="MMV38" s="97" t="s">
        <v>1136</v>
      </c>
      <c r="MMW38" s="97" t="s">
        <v>1136</v>
      </c>
      <c r="MMX38" s="97" t="s">
        <v>1136</v>
      </c>
      <c r="MMY38" s="97" t="s">
        <v>1136</v>
      </c>
      <c r="MMZ38" s="97" t="s">
        <v>1136</v>
      </c>
      <c r="MNA38" s="97" t="s">
        <v>1136</v>
      </c>
      <c r="MNB38" s="97" t="s">
        <v>1136</v>
      </c>
      <c r="MNC38" s="97" t="s">
        <v>1136</v>
      </c>
      <c r="MND38" s="97" t="s">
        <v>1136</v>
      </c>
      <c r="MNE38" s="97" t="s">
        <v>1136</v>
      </c>
      <c r="MNF38" s="97" t="s">
        <v>1136</v>
      </c>
      <c r="MNG38" s="97" t="s">
        <v>1136</v>
      </c>
      <c r="MNH38" s="97" t="s">
        <v>1136</v>
      </c>
      <c r="MNI38" s="97" t="s">
        <v>1136</v>
      </c>
      <c r="MNJ38" s="97" t="s">
        <v>1136</v>
      </c>
      <c r="MNK38" s="97" t="s">
        <v>1136</v>
      </c>
      <c r="MNL38" s="97" t="s">
        <v>1136</v>
      </c>
      <c r="MNM38" s="97" t="s">
        <v>1136</v>
      </c>
      <c r="MNN38" s="97" t="s">
        <v>1136</v>
      </c>
      <c r="MNO38" s="97" t="s">
        <v>1136</v>
      </c>
      <c r="MNP38" s="97" t="s">
        <v>1136</v>
      </c>
      <c r="MNQ38" s="97" t="s">
        <v>1136</v>
      </c>
      <c r="MNR38" s="97" t="s">
        <v>1136</v>
      </c>
      <c r="MNS38" s="97" t="s">
        <v>1136</v>
      </c>
      <c r="MNT38" s="97" t="s">
        <v>1136</v>
      </c>
      <c r="MNU38" s="97" t="s">
        <v>1136</v>
      </c>
      <c r="MNV38" s="97" t="s">
        <v>1136</v>
      </c>
      <c r="MNW38" s="97" t="s">
        <v>1136</v>
      </c>
      <c r="MNX38" s="97" t="s">
        <v>1136</v>
      </c>
      <c r="MNY38" s="97" t="s">
        <v>1136</v>
      </c>
      <c r="MNZ38" s="97" t="s">
        <v>1136</v>
      </c>
      <c r="MOA38" s="97" t="s">
        <v>1136</v>
      </c>
      <c r="MOB38" s="97" t="s">
        <v>1136</v>
      </c>
      <c r="MOC38" s="97" t="s">
        <v>1136</v>
      </c>
      <c r="MOD38" s="97" t="s">
        <v>1136</v>
      </c>
      <c r="MOE38" s="97" t="s">
        <v>1136</v>
      </c>
      <c r="MOF38" s="97" t="s">
        <v>1136</v>
      </c>
      <c r="MOG38" s="97" t="s">
        <v>1136</v>
      </c>
      <c r="MOH38" s="97" t="s">
        <v>1136</v>
      </c>
      <c r="MOI38" s="97" t="s">
        <v>1136</v>
      </c>
      <c r="MOJ38" s="97" t="s">
        <v>1136</v>
      </c>
      <c r="MOK38" s="97" t="s">
        <v>1136</v>
      </c>
      <c r="MOL38" s="97" t="s">
        <v>1136</v>
      </c>
      <c r="MOM38" s="97" t="s">
        <v>1136</v>
      </c>
      <c r="MON38" s="97" t="s">
        <v>1136</v>
      </c>
      <c r="MOO38" s="97" t="s">
        <v>1136</v>
      </c>
      <c r="MOP38" s="97" t="s">
        <v>1136</v>
      </c>
      <c r="MOQ38" s="97" t="s">
        <v>1136</v>
      </c>
      <c r="MOR38" s="97" t="s">
        <v>1136</v>
      </c>
      <c r="MOS38" s="97" t="s">
        <v>1136</v>
      </c>
      <c r="MOT38" s="97" t="s">
        <v>1136</v>
      </c>
      <c r="MOU38" s="97" t="s">
        <v>1136</v>
      </c>
      <c r="MOV38" s="97" t="s">
        <v>1136</v>
      </c>
      <c r="MOW38" s="97" t="s">
        <v>1136</v>
      </c>
      <c r="MOX38" s="97" t="s">
        <v>1136</v>
      </c>
      <c r="MOY38" s="97" t="s">
        <v>1136</v>
      </c>
      <c r="MOZ38" s="97" t="s">
        <v>1136</v>
      </c>
      <c r="MPA38" s="97" t="s">
        <v>1136</v>
      </c>
      <c r="MPB38" s="97" t="s">
        <v>1136</v>
      </c>
      <c r="MPC38" s="97" t="s">
        <v>1136</v>
      </c>
      <c r="MPD38" s="97" t="s">
        <v>1136</v>
      </c>
      <c r="MPE38" s="97" t="s">
        <v>1136</v>
      </c>
      <c r="MPF38" s="97" t="s">
        <v>1136</v>
      </c>
      <c r="MPG38" s="97" t="s">
        <v>1136</v>
      </c>
      <c r="MPH38" s="97" t="s">
        <v>1136</v>
      </c>
      <c r="MPI38" s="97" t="s">
        <v>1136</v>
      </c>
      <c r="MPJ38" s="97" t="s">
        <v>1136</v>
      </c>
      <c r="MPK38" s="97" t="s">
        <v>1136</v>
      </c>
      <c r="MPL38" s="97" t="s">
        <v>1136</v>
      </c>
      <c r="MPM38" s="97" t="s">
        <v>1136</v>
      </c>
      <c r="MPN38" s="97" t="s">
        <v>1136</v>
      </c>
      <c r="MPO38" s="97" t="s">
        <v>1136</v>
      </c>
      <c r="MPP38" s="97" t="s">
        <v>1136</v>
      </c>
      <c r="MPQ38" s="97" t="s">
        <v>1136</v>
      </c>
      <c r="MPR38" s="97" t="s">
        <v>1136</v>
      </c>
      <c r="MPS38" s="97" t="s">
        <v>1136</v>
      </c>
      <c r="MPT38" s="97" t="s">
        <v>1136</v>
      </c>
      <c r="MPU38" s="97" t="s">
        <v>1136</v>
      </c>
      <c r="MPV38" s="97" t="s">
        <v>1136</v>
      </c>
      <c r="MPW38" s="97" t="s">
        <v>1136</v>
      </c>
      <c r="MPX38" s="97" t="s">
        <v>1136</v>
      </c>
      <c r="MPY38" s="97" t="s">
        <v>1136</v>
      </c>
      <c r="MPZ38" s="97" t="s">
        <v>1136</v>
      </c>
      <c r="MQA38" s="97" t="s">
        <v>1136</v>
      </c>
      <c r="MQB38" s="97" t="s">
        <v>1136</v>
      </c>
      <c r="MQC38" s="97" t="s">
        <v>1136</v>
      </c>
      <c r="MQD38" s="97" t="s">
        <v>1136</v>
      </c>
      <c r="MQE38" s="97" t="s">
        <v>1136</v>
      </c>
      <c r="MQF38" s="97" t="s">
        <v>1136</v>
      </c>
      <c r="MQG38" s="97" t="s">
        <v>1136</v>
      </c>
      <c r="MQH38" s="97" t="s">
        <v>1136</v>
      </c>
      <c r="MQI38" s="97" t="s">
        <v>1136</v>
      </c>
      <c r="MQJ38" s="97" t="s">
        <v>1136</v>
      </c>
      <c r="MQK38" s="97" t="s">
        <v>1136</v>
      </c>
      <c r="MQL38" s="97" t="s">
        <v>1136</v>
      </c>
      <c r="MQM38" s="97" t="s">
        <v>1136</v>
      </c>
      <c r="MQN38" s="97" t="s">
        <v>1136</v>
      </c>
      <c r="MQO38" s="97" t="s">
        <v>1136</v>
      </c>
      <c r="MQP38" s="97" t="s">
        <v>1136</v>
      </c>
      <c r="MQQ38" s="97" t="s">
        <v>1136</v>
      </c>
      <c r="MQR38" s="97" t="s">
        <v>1136</v>
      </c>
      <c r="MQS38" s="97" t="s">
        <v>1136</v>
      </c>
      <c r="MQT38" s="97" t="s">
        <v>1136</v>
      </c>
      <c r="MQU38" s="97" t="s">
        <v>1136</v>
      </c>
      <c r="MQV38" s="97" t="s">
        <v>1136</v>
      </c>
      <c r="MQW38" s="97" t="s">
        <v>1136</v>
      </c>
      <c r="MQX38" s="97" t="s">
        <v>1136</v>
      </c>
      <c r="MQY38" s="97" t="s">
        <v>1136</v>
      </c>
      <c r="MQZ38" s="97" t="s">
        <v>1136</v>
      </c>
      <c r="MRA38" s="97" t="s">
        <v>1136</v>
      </c>
      <c r="MRB38" s="97" t="s">
        <v>1136</v>
      </c>
      <c r="MRC38" s="97" t="s">
        <v>1136</v>
      </c>
      <c r="MRD38" s="97" t="s">
        <v>1136</v>
      </c>
      <c r="MRE38" s="97" t="s">
        <v>1136</v>
      </c>
      <c r="MRF38" s="97" t="s">
        <v>1136</v>
      </c>
      <c r="MRG38" s="97" t="s">
        <v>1136</v>
      </c>
      <c r="MRH38" s="97" t="s">
        <v>1136</v>
      </c>
      <c r="MRI38" s="97" t="s">
        <v>1136</v>
      </c>
      <c r="MRJ38" s="97" t="s">
        <v>1136</v>
      </c>
      <c r="MRK38" s="97" t="s">
        <v>1136</v>
      </c>
      <c r="MRL38" s="97" t="s">
        <v>1136</v>
      </c>
      <c r="MRM38" s="97" t="s">
        <v>1136</v>
      </c>
      <c r="MRN38" s="97" t="s">
        <v>1136</v>
      </c>
      <c r="MRO38" s="97" t="s">
        <v>1136</v>
      </c>
      <c r="MRP38" s="97" t="s">
        <v>1136</v>
      </c>
      <c r="MRQ38" s="97" t="s">
        <v>1136</v>
      </c>
      <c r="MRR38" s="97" t="s">
        <v>1136</v>
      </c>
      <c r="MRS38" s="97" t="s">
        <v>1136</v>
      </c>
      <c r="MRT38" s="97" t="s">
        <v>1136</v>
      </c>
      <c r="MRU38" s="97" t="s">
        <v>1136</v>
      </c>
      <c r="MRV38" s="97" t="s">
        <v>1136</v>
      </c>
      <c r="MRW38" s="97" t="s">
        <v>1136</v>
      </c>
      <c r="MRX38" s="97" t="s">
        <v>1136</v>
      </c>
      <c r="MRY38" s="97" t="s">
        <v>1136</v>
      </c>
      <c r="MRZ38" s="97" t="s">
        <v>1136</v>
      </c>
      <c r="MSA38" s="97" t="s">
        <v>1136</v>
      </c>
      <c r="MSB38" s="97" t="s">
        <v>1136</v>
      </c>
      <c r="MSC38" s="97" t="s">
        <v>1136</v>
      </c>
      <c r="MSD38" s="97" t="s">
        <v>1136</v>
      </c>
      <c r="MSE38" s="97" t="s">
        <v>1136</v>
      </c>
      <c r="MSF38" s="97" t="s">
        <v>1136</v>
      </c>
      <c r="MSG38" s="97" t="s">
        <v>1136</v>
      </c>
      <c r="MSH38" s="97" t="s">
        <v>1136</v>
      </c>
      <c r="MSI38" s="97" t="s">
        <v>1136</v>
      </c>
      <c r="MSJ38" s="97" t="s">
        <v>1136</v>
      </c>
      <c r="MSK38" s="97" t="s">
        <v>1136</v>
      </c>
      <c r="MSL38" s="97" t="s">
        <v>1136</v>
      </c>
      <c r="MSM38" s="97" t="s">
        <v>1136</v>
      </c>
      <c r="MSN38" s="97" t="s">
        <v>1136</v>
      </c>
      <c r="MSO38" s="97" t="s">
        <v>1136</v>
      </c>
      <c r="MSP38" s="97" t="s">
        <v>1136</v>
      </c>
      <c r="MSQ38" s="97" t="s">
        <v>1136</v>
      </c>
      <c r="MSR38" s="97" t="s">
        <v>1136</v>
      </c>
      <c r="MSS38" s="97" t="s">
        <v>1136</v>
      </c>
      <c r="MST38" s="97" t="s">
        <v>1136</v>
      </c>
      <c r="MSU38" s="97" t="s">
        <v>1136</v>
      </c>
      <c r="MSV38" s="97" t="s">
        <v>1136</v>
      </c>
      <c r="MSW38" s="97" t="s">
        <v>1136</v>
      </c>
      <c r="MSX38" s="97" t="s">
        <v>1136</v>
      </c>
      <c r="MSY38" s="97" t="s">
        <v>1136</v>
      </c>
      <c r="MSZ38" s="97" t="s">
        <v>1136</v>
      </c>
      <c r="MTA38" s="97" t="s">
        <v>1136</v>
      </c>
      <c r="MTB38" s="97" t="s">
        <v>1136</v>
      </c>
      <c r="MTC38" s="97" t="s">
        <v>1136</v>
      </c>
      <c r="MTD38" s="97" t="s">
        <v>1136</v>
      </c>
      <c r="MTE38" s="97" t="s">
        <v>1136</v>
      </c>
      <c r="MTF38" s="97" t="s">
        <v>1136</v>
      </c>
      <c r="MTG38" s="97" t="s">
        <v>1136</v>
      </c>
      <c r="MTH38" s="97" t="s">
        <v>1136</v>
      </c>
      <c r="MTI38" s="97" t="s">
        <v>1136</v>
      </c>
      <c r="MTJ38" s="97" t="s">
        <v>1136</v>
      </c>
      <c r="MTK38" s="97" t="s">
        <v>1136</v>
      </c>
      <c r="MTL38" s="97" t="s">
        <v>1136</v>
      </c>
      <c r="MTM38" s="97" t="s">
        <v>1136</v>
      </c>
      <c r="MTN38" s="97" t="s">
        <v>1136</v>
      </c>
      <c r="MTO38" s="97" t="s">
        <v>1136</v>
      </c>
      <c r="MTP38" s="97" t="s">
        <v>1136</v>
      </c>
      <c r="MTQ38" s="97" t="s">
        <v>1136</v>
      </c>
      <c r="MTR38" s="97" t="s">
        <v>1136</v>
      </c>
      <c r="MTS38" s="97" t="s">
        <v>1136</v>
      </c>
      <c r="MTT38" s="97" t="s">
        <v>1136</v>
      </c>
      <c r="MTU38" s="97" t="s">
        <v>1136</v>
      </c>
      <c r="MTV38" s="97" t="s">
        <v>1136</v>
      </c>
      <c r="MTW38" s="97" t="s">
        <v>1136</v>
      </c>
      <c r="MTX38" s="97" t="s">
        <v>1136</v>
      </c>
      <c r="MTY38" s="97" t="s">
        <v>1136</v>
      </c>
      <c r="MTZ38" s="97" t="s">
        <v>1136</v>
      </c>
      <c r="MUA38" s="97" t="s">
        <v>1136</v>
      </c>
      <c r="MUB38" s="97" t="s">
        <v>1136</v>
      </c>
      <c r="MUC38" s="97" t="s">
        <v>1136</v>
      </c>
      <c r="MUD38" s="97" t="s">
        <v>1136</v>
      </c>
      <c r="MUE38" s="97" t="s">
        <v>1136</v>
      </c>
      <c r="MUF38" s="97" t="s">
        <v>1136</v>
      </c>
      <c r="MUG38" s="97" t="s">
        <v>1136</v>
      </c>
      <c r="MUH38" s="97" t="s">
        <v>1136</v>
      </c>
      <c r="MUI38" s="97" t="s">
        <v>1136</v>
      </c>
      <c r="MUJ38" s="97" t="s">
        <v>1136</v>
      </c>
      <c r="MUK38" s="97" t="s">
        <v>1136</v>
      </c>
      <c r="MUL38" s="97" t="s">
        <v>1136</v>
      </c>
      <c r="MUM38" s="97" t="s">
        <v>1136</v>
      </c>
      <c r="MUN38" s="97" t="s">
        <v>1136</v>
      </c>
      <c r="MUO38" s="97" t="s">
        <v>1136</v>
      </c>
      <c r="MUP38" s="97" t="s">
        <v>1136</v>
      </c>
      <c r="MUQ38" s="97" t="s">
        <v>1136</v>
      </c>
      <c r="MUR38" s="97" t="s">
        <v>1136</v>
      </c>
      <c r="MUS38" s="97" t="s">
        <v>1136</v>
      </c>
      <c r="MUT38" s="97" t="s">
        <v>1136</v>
      </c>
      <c r="MUU38" s="97" t="s">
        <v>1136</v>
      </c>
      <c r="MUV38" s="97" t="s">
        <v>1136</v>
      </c>
      <c r="MUW38" s="97" t="s">
        <v>1136</v>
      </c>
      <c r="MUX38" s="97" t="s">
        <v>1136</v>
      </c>
      <c r="MUY38" s="97" t="s">
        <v>1136</v>
      </c>
      <c r="MUZ38" s="97" t="s">
        <v>1136</v>
      </c>
      <c r="MVA38" s="97" t="s">
        <v>1136</v>
      </c>
      <c r="MVB38" s="97" t="s">
        <v>1136</v>
      </c>
      <c r="MVC38" s="97" t="s">
        <v>1136</v>
      </c>
      <c r="MVD38" s="97" t="s">
        <v>1136</v>
      </c>
      <c r="MVE38" s="97" t="s">
        <v>1136</v>
      </c>
      <c r="MVF38" s="97" t="s">
        <v>1136</v>
      </c>
      <c r="MVG38" s="97" t="s">
        <v>1136</v>
      </c>
      <c r="MVH38" s="97" t="s">
        <v>1136</v>
      </c>
      <c r="MVI38" s="97" t="s">
        <v>1136</v>
      </c>
      <c r="MVJ38" s="97" t="s">
        <v>1136</v>
      </c>
      <c r="MVK38" s="97" t="s">
        <v>1136</v>
      </c>
      <c r="MVL38" s="97" t="s">
        <v>1136</v>
      </c>
      <c r="MVM38" s="97" t="s">
        <v>1136</v>
      </c>
      <c r="MVN38" s="97" t="s">
        <v>1136</v>
      </c>
      <c r="MVO38" s="97" t="s">
        <v>1136</v>
      </c>
      <c r="MVP38" s="97" t="s">
        <v>1136</v>
      </c>
      <c r="MVQ38" s="97" t="s">
        <v>1136</v>
      </c>
      <c r="MVR38" s="97" t="s">
        <v>1136</v>
      </c>
      <c r="MVS38" s="97" t="s">
        <v>1136</v>
      </c>
      <c r="MVT38" s="97" t="s">
        <v>1136</v>
      </c>
      <c r="MVU38" s="97" t="s">
        <v>1136</v>
      </c>
      <c r="MVV38" s="97" t="s">
        <v>1136</v>
      </c>
      <c r="MVW38" s="97" t="s">
        <v>1136</v>
      </c>
      <c r="MVX38" s="97" t="s">
        <v>1136</v>
      </c>
      <c r="MVY38" s="97" t="s">
        <v>1136</v>
      </c>
      <c r="MVZ38" s="97" t="s">
        <v>1136</v>
      </c>
      <c r="MWA38" s="97" t="s">
        <v>1136</v>
      </c>
      <c r="MWB38" s="97" t="s">
        <v>1136</v>
      </c>
      <c r="MWC38" s="97" t="s">
        <v>1136</v>
      </c>
      <c r="MWD38" s="97" t="s">
        <v>1136</v>
      </c>
      <c r="MWE38" s="97" t="s">
        <v>1136</v>
      </c>
      <c r="MWF38" s="97" t="s">
        <v>1136</v>
      </c>
      <c r="MWG38" s="97" t="s">
        <v>1136</v>
      </c>
      <c r="MWH38" s="97" t="s">
        <v>1136</v>
      </c>
      <c r="MWI38" s="97" t="s">
        <v>1136</v>
      </c>
      <c r="MWJ38" s="97" t="s">
        <v>1136</v>
      </c>
      <c r="MWK38" s="97" t="s">
        <v>1136</v>
      </c>
      <c r="MWL38" s="97" t="s">
        <v>1136</v>
      </c>
      <c r="MWM38" s="97" t="s">
        <v>1136</v>
      </c>
      <c r="MWN38" s="97" t="s">
        <v>1136</v>
      </c>
      <c r="MWO38" s="97" t="s">
        <v>1136</v>
      </c>
      <c r="MWP38" s="97" t="s">
        <v>1136</v>
      </c>
      <c r="MWQ38" s="97" t="s">
        <v>1136</v>
      </c>
      <c r="MWR38" s="97" t="s">
        <v>1136</v>
      </c>
      <c r="MWS38" s="97" t="s">
        <v>1136</v>
      </c>
      <c r="MWT38" s="97" t="s">
        <v>1136</v>
      </c>
      <c r="MWU38" s="97" t="s">
        <v>1136</v>
      </c>
      <c r="MWV38" s="97" t="s">
        <v>1136</v>
      </c>
      <c r="MWW38" s="97" t="s">
        <v>1136</v>
      </c>
      <c r="MWX38" s="97" t="s">
        <v>1136</v>
      </c>
      <c r="MWY38" s="97" t="s">
        <v>1136</v>
      </c>
      <c r="MWZ38" s="97" t="s">
        <v>1136</v>
      </c>
      <c r="MXA38" s="97" t="s">
        <v>1136</v>
      </c>
      <c r="MXB38" s="97" t="s">
        <v>1136</v>
      </c>
      <c r="MXC38" s="97" t="s">
        <v>1136</v>
      </c>
      <c r="MXD38" s="97" t="s">
        <v>1136</v>
      </c>
      <c r="MXE38" s="97" t="s">
        <v>1136</v>
      </c>
      <c r="MXF38" s="97" t="s">
        <v>1136</v>
      </c>
      <c r="MXG38" s="97" t="s">
        <v>1136</v>
      </c>
      <c r="MXH38" s="97" t="s">
        <v>1136</v>
      </c>
      <c r="MXI38" s="97" t="s">
        <v>1136</v>
      </c>
      <c r="MXJ38" s="97" t="s">
        <v>1136</v>
      </c>
      <c r="MXK38" s="97" t="s">
        <v>1136</v>
      </c>
      <c r="MXL38" s="97" t="s">
        <v>1136</v>
      </c>
      <c r="MXM38" s="97" t="s">
        <v>1136</v>
      </c>
      <c r="MXN38" s="97" t="s">
        <v>1136</v>
      </c>
      <c r="MXO38" s="97" t="s">
        <v>1136</v>
      </c>
      <c r="MXP38" s="97" t="s">
        <v>1136</v>
      </c>
      <c r="MXQ38" s="97" t="s">
        <v>1136</v>
      </c>
      <c r="MXR38" s="97" t="s">
        <v>1136</v>
      </c>
      <c r="MXS38" s="97" t="s">
        <v>1136</v>
      </c>
      <c r="MXT38" s="97" t="s">
        <v>1136</v>
      </c>
      <c r="MXU38" s="97" t="s">
        <v>1136</v>
      </c>
      <c r="MXV38" s="97" t="s">
        <v>1136</v>
      </c>
      <c r="MXW38" s="97" t="s">
        <v>1136</v>
      </c>
      <c r="MXX38" s="97" t="s">
        <v>1136</v>
      </c>
      <c r="MXY38" s="97" t="s">
        <v>1136</v>
      </c>
      <c r="MXZ38" s="97" t="s">
        <v>1136</v>
      </c>
      <c r="MYA38" s="97" t="s">
        <v>1136</v>
      </c>
      <c r="MYB38" s="97" t="s">
        <v>1136</v>
      </c>
      <c r="MYC38" s="97" t="s">
        <v>1136</v>
      </c>
      <c r="MYD38" s="97" t="s">
        <v>1136</v>
      </c>
      <c r="MYE38" s="97" t="s">
        <v>1136</v>
      </c>
      <c r="MYF38" s="97" t="s">
        <v>1136</v>
      </c>
      <c r="MYG38" s="97" t="s">
        <v>1136</v>
      </c>
      <c r="MYH38" s="97" t="s">
        <v>1136</v>
      </c>
      <c r="MYI38" s="97" t="s">
        <v>1136</v>
      </c>
      <c r="MYJ38" s="97" t="s">
        <v>1136</v>
      </c>
      <c r="MYK38" s="97" t="s">
        <v>1136</v>
      </c>
      <c r="MYL38" s="97" t="s">
        <v>1136</v>
      </c>
      <c r="MYM38" s="97" t="s">
        <v>1136</v>
      </c>
      <c r="MYN38" s="97" t="s">
        <v>1136</v>
      </c>
      <c r="MYO38" s="97" t="s">
        <v>1136</v>
      </c>
      <c r="MYP38" s="97" t="s">
        <v>1136</v>
      </c>
      <c r="MYQ38" s="97" t="s">
        <v>1136</v>
      </c>
      <c r="MYR38" s="97" t="s">
        <v>1136</v>
      </c>
      <c r="MYS38" s="97" t="s">
        <v>1136</v>
      </c>
      <c r="MYT38" s="97" t="s">
        <v>1136</v>
      </c>
      <c r="MYU38" s="97" t="s">
        <v>1136</v>
      </c>
      <c r="MYV38" s="97" t="s">
        <v>1136</v>
      </c>
      <c r="MYW38" s="97" t="s">
        <v>1136</v>
      </c>
      <c r="MYX38" s="97" t="s">
        <v>1136</v>
      </c>
      <c r="MYY38" s="97" t="s">
        <v>1136</v>
      </c>
      <c r="MYZ38" s="97" t="s">
        <v>1136</v>
      </c>
      <c r="MZA38" s="97" t="s">
        <v>1136</v>
      </c>
      <c r="MZB38" s="97" t="s">
        <v>1136</v>
      </c>
      <c r="MZC38" s="97" t="s">
        <v>1136</v>
      </c>
      <c r="MZD38" s="97" t="s">
        <v>1136</v>
      </c>
      <c r="MZE38" s="97" t="s">
        <v>1136</v>
      </c>
      <c r="MZF38" s="97" t="s">
        <v>1136</v>
      </c>
      <c r="MZG38" s="97" t="s">
        <v>1136</v>
      </c>
      <c r="MZH38" s="97" t="s">
        <v>1136</v>
      </c>
      <c r="MZI38" s="97" t="s">
        <v>1136</v>
      </c>
      <c r="MZJ38" s="97" t="s">
        <v>1136</v>
      </c>
      <c r="MZK38" s="97" t="s">
        <v>1136</v>
      </c>
      <c r="MZL38" s="97" t="s">
        <v>1136</v>
      </c>
      <c r="MZM38" s="97" t="s">
        <v>1136</v>
      </c>
      <c r="MZN38" s="97" t="s">
        <v>1136</v>
      </c>
      <c r="MZO38" s="97" t="s">
        <v>1136</v>
      </c>
      <c r="MZP38" s="97" t="s">
        <v>1136</v>
      </c>
      <c r="MZQ38" s="97" t="s">
        <v>1136</v>
      </c>
      <c r="MZR38" s="97" t="s">
        <v>1136</v>
      </c>
      <c r="MZS38" s="97" t="s">
        <v>1136</v>
      </c>
      <c r="MZT38" s="97" t="s">
        <v>1136</v>
      </c>
      <c r="MZU38" s="97" t="s">
        <v>1136</v>
      </c>
      <c r="MZV38" s="97" t="s">
        <v>1136</v>
      </c>
      <c r="MZW38" s="97" t="s">
        <v>1136</v>
      </c>
      <c r="MZX38" s="97" t="s">
        <v>1136</v>
      </c>
      <c r="MZY38" s="97" t="s">
        <v>1136</v>
      </c>
      <c r="MZZ38" s="97" t="s">
        <v>1136</v>
      </c>
      <c r="NAA38" s="97" t="s">
        <v>1136</v>
      </c>
      <c r="NAB38" s="97" t="s">
        <v>1136</v>
      </c>
      <c r="NAC38" s="97" t="s">
        <v>1136</v>
      </c>
      <c r="NAD38" s="97" t="s">
        <v>1136</v>
      </c>
      <c r="NAE38" s="97" t="s">
        <v>1136</v>
      </c>
      <c r="NAF38" s="97" t="s">
        <v>1136</v>
      </c>
      <c r="NAG38" s="97" t="s">
        <v>1136</v>
      </c>
      <c r="NAH38" s="97" t="s">
        <v>1136</v>
      </c>
      <c r="NAI38" s="97" t="s">
        <v>1136</v>
      </c>
      <c r="NAJ38" s="97" t="s">
        <v>1136</v>
      </c>
      <c r="NAK38" s="97" t="s">
        <v>1136</v>
      </c>
      <c r="NAL38" s="97" t="s">
        <v>1136</v>
      </c>
      <c r="NAM38" s="97" t="s">
        <v>1136</v>
      </c>
      <c r="NAN38" s="97" t="s">
        <v>1136</v>
      </c>
      <c r="NAO38" s="97" t="s">
        <v>1136</v>
      </c>
      <c r="NAP38" s="97" t="s">
        <v>1136</v>
      </c>
      <c r="NAQ38" s="97" t="s">
        <v>1136</v>
      </c>
      <c r="NAR38" s="97" t="s">
        <v>1136</v>
      </c>
      <c r="NAS38" s="97" t="s">
        <v>1136</v>
      </c>
      <c r="NAT38" s="97" t="s">
        <v>1136</v>
      </c>
      <c r="NAU38" s="97" t="s">
        <v>1136</v>
      </c>
      <c r="NAV38" s="97" t="s">
        <v>1136</v>
      </c>
      <c r="NAW38" s="97" t="s">
        <v>1136</v>
      </c>
      <c r="NAX38" s="97" t="s">
        <v>1136</v>
      </c>
      <c r="NAY38" s="97" t="s">
        <v>1136</v>
      </c>
      <c r="NAZ38" s="97" t="s">
        <v>1136</v>
      </c>
      <c r="NBA38" s="97" t="s">
        <v>1136</v>
      </c>
      <c r="NBB38" s="97" t="s">
        <v>1136</v>
      </c>
      <c r="NBC38" s="97" t="s">
        <v>1136</v>
      </c>
      <c r="NBD38" s="97" t="s">
        <v>1136</v>
      </c>
      <c r="NBE38" s="97" t="s">
        <v>1136</v>
      </c>
      <c r="NBF38" s="97" t="s">
        <v>1136</v>
      </c>
      <c r="NBG38" s="97" t="s">
        <v>1136</v>
      </c>
      <c r="NBH38" s="97" t="s">
        <v>1136</v>
      </c>
      <c r="NBI38" s="97" t="s">
        <v>1136</v>
      </c>
      <c r="NBJ38" s="97" t="s">
        <v>1136</v>
      </c>
      <c r="NBK38" s="97" t="s">
        <v>1136</v>
      </c>
      <c r="NBL38" s="97" t="s">
        <v>1136</v>
      </c>
      <c r="NBM38" s="97" t="s">
        <v>1136</v>
      </c>
      <c r="NBN38" s="97" t="s">
        <v>1136</v>
      </c>
      <c r="NBO38" s="97" t="s">
        <v>1136</v>
      </c>
      <c r="NBP38" s="97" t="s">
        <v>1136</v>
      </c>
      <c r="NBQ38" s="97" t="s">
        <v>1136</v>
      </c>
      <c r="NBR38" s="97" t="s">
        <v>1136</v>
      </c>
      <c r="NBS38" s="97" t="s">
        <v>1136</v>
      </c>
      <c r="NBT38" s="97" t="s">
        <v>1136</v>
      </c>
      <c r="NBU38" s="97" t="s">
        <v>1136</v>
      </c>
      <c r="NBV38" s="97" t="s">
        <v>1136</v>
      </c>
      <c r="NBW38" s="97" t="s">
        <v>1136</v>
      </c>
      <c r="NBX38" s="97" t="s">
        <v>1136</v>
      </c>
      <c r="NBY38" s="97" t="s">
        <v>1136</v>
      </c>
      <c r="NBZ38" s="97" t="s">
        <v>1136</v>
      </c>
      <c r="NCA38" s="97" t="s">
        <v>1136</v>
      </c>
      <c r="NCB38" s="97" t="s">
        <v>1136</v>
      </c>
      <c r="NCC38" s="97" t="s">
        <v>1136</v>
      </c>
      <c r="NCD38" s="97" t="s">
        <v>1136</v>
      </c>
      <c r="NCE38" s="97" t="s">
        <v>1136</v>
      </c>
      <c r="NCF38" s="97" t="s">
        <v>1136</v>
      </c>
      <c r="NCG38" s="97" t="s">
        <v>1136</v>
      </c>
      <c r="NCH38" s="97" t="s">
        <v>1136</v>
      </c>
      <c r="NCI38" s="97" t="s">
        <v>1136</v>
      </c>
      <c r="NCJ38" s="97" t="s">
        <v>1136</v>
      </c>
      <c r="NCK38" s="97" t="s">
        <v>1136</v>
      </c>
      <c r="NCL38" s="97" t="s">
        <v>1136</v>
      </c>
      <c r="NCM38" s="97" t="s">
        <v>1136</v>
      </c>
      <c r="NCN38" s="97" t="s">
        <v>1136</v>
      </c>
      <c r="NCO38" s="97" t="s">
        <v>1136</v>
      </c>
      <c r="NCP38" s="97" t="s">
        <v>1136</v>
      </c>
      <c r="NCQ38" s="97" t="s">
        <v>1136</v>
      </c>
      <c r="NCR38" s="97" t="s">
        <v>1136</v>
      </c>
      <c r="NCS38" s="97" t="s">
        <v>1136</v>
      </c>
      <c r="NCT38" s="97" t="s">
        <v>1136</v>
      </c>
      <c r="NCU38" s="97" t="s">
        <v>1136</v>
      </c>
      <c r="NCV38" s="97" t="s">
        <v>1136</v>
      </c>
      <c r="NCW38" s="97" t="s">
        <v>1136</v>
      </c>
      <c r="NCX38" s="97" t="s">
        <v>1136</v>
      </c>
      <c r="NCY38" s="97" t="s">
        <v>1136</v>
      </c>
      <c r="NCZ38" s="97" t="s">
        <v>1136</v>
      </c>
      <c r="NDA38" s="97" t="s">
        <v>1136</v>
      </c>
      <c r="NDB38" s="97" t="s">
        <v>1136</v>
      </c>
      <c r="NDC38" s="97" t="s">
        <v>1136</v>
      </c>
      <c r="NDD38" s="97" t="s">
        <v>1136</v>
      </c>
      <c r="NDE38" s="97" t="s">
        <v>1136</v>
      </c>
      <c r="NDF38" s="97" t="s">
        <v>1136</v>
      </c>
      <c r="NDG38" s="97" t="s">
        <v>1136</v>
      </c>
      <c r="NDH38" s="97" t="s">
        <v>1136</v>
      </c>
      <c r="NDI38" s="97" t="s">
        <v>1136</v>
      </c>
      <c r="NDJ38" s="97" t="s">
        <v>1136</v>
      </c>
      <c r="NDK38" s="97" t="s">
        <v>1136</v>
      </c>
      <c r="NDL38" s="97" t="s">
        <v>1136</v>
      </c>
      <c r="NDM38" s="97" t="s">
        <v>1136</v>
      </c>
      <c r="NDN38" s="97" t="s">
        <v>1136</v>
      </c>
      <c r="NDO38" s="97" t="s">
        <v>1136</v>
      </c>
      <c r="NDP38" s="97" t="s">
        <v>1136</v>
      </c>
      <c r="NDQ38" s="97" t="s">
        <v>1136</v>
      </c>
      <c r="NDR38" s="97" t="s">
        <v>1136</v>
      </c>
      <c r="NDS38" s="97" t="s">
        <v>1136</v>
      </c>
      <c r="NDT38" s="97" t="s">
        <v>1136</v>
      </c>
      <c r="NDU38" s="97" t="s">
        <v>1136</v>
      </c>
      <c r="NDV38" s="97" t="s">
        <v>1136</v>
      </c>
      <c r="NDW38" s="97" t="s">
        <v>1136</v>
      </c>
      <c r="NDX38" s="97" t="s">
        <v>1136</v>
      </c>
      <c r="NDY38" s="97" t="s">
        <v>1136</v>
      </c>
      <c r="NDZ38" s="97" t="s">
        <v>1136</v>
      </c>
      <c r="NEA38" s="97" t="s">
        <v>1136</v>
      </c>
      <c r="NEB38" s="97" t="s">
        <v>1136</v>
      </c>
      <c r="NEC38" s="97" t="s">
        <v>1136</v>
      </c>
      <c r="NED38" s="97" t="s">
        <v>1136</v>
      </c>
      <c r="NEE38" s="97" t="s">
        <v>1136</v>
      </c>
      <c r="NEF38" s="97" t="s">
        <v>1136</v>
      </c>
      <c r="NEG38" s="97" t="s">
        <v>1136</v>
      </c>
      <c r="NEH38" s="97" t="s">
        <v>1136</v>
      </c>
      <c r="NEI38" s="97" t="s">
        <v>1136</v>
      </c>
      <c r="NEJ38" s="97" t="s">
        <v>1136</v>
      </c>
      <c r="NEK38" s="97" t="s">
        <v>1136</v>
      </c>
      <c r="NEL38" s="97" t="s">
        <v>1136</v>
      </c>
      <c r="NEM38" s="97" t="s">
        <v>1136</v>
      </c>
      <c r="NEN38" s="97" t="s">
        <v>1136</v>
      </c>
      <c r="NEO38" s="97" t="s">
        <v>1136</v>
      </c>
      <c r="NEP38" s="97" t="s">
        <v>1136</v>
      </c>
      <c r="NEQ38" s="97" t="s">
        <v>1136</v>
      </c>
      <c r="NER38" s="97" t="s">
        <v>1136</v>
      </c>
      <c r="NES38" s="97" t="s">
        <v>1136</v>
      </c>
      <c r="NET38" s="97" t="s">
        <v>1136</v>
      </c>
      <c r="NEU38" s="97" t="s">
        <v>1136</v>
      </c>
      <c r="NEV38" s="97" t="s">
        <v>1136</v>
      </c>
      <c r="NEW38" s="97" t="s">
        <v>1136</v>
      </c>
      <c r="NEX38" s="97" t="s">
        <v>1136</v>
      </c>
      <c r="NEY38" s="97" t="s">
        <v>1136</v>
      </c>
      <c r="NEZ38" s="97" t="s">
        <v>1136</v>
      </c>
      <c r="NFA38" s="97" t="s">
        <v>1136</v>
      </c>
      <c r="NFB38" s="97" t="s">
        <v>1136</v>
      </c>
      <c r="NFC38" s="97" t="s">
        <v>1136</v>
      </c>
      <c r="NFD38" s="97" t="s">
        <v>1136</v>
      </c>
      <c r="NFE38" s="97" t="s">
        <v>1136</v>
      </c>
      <c r="NFF38" s="97" t="s">
        <v>1136</v>
      </c>
      <c r="NFG38" s="97" t="s">
        <v>1136</v>
      </c>
      <c r="NFH38" s="97" t="s">
        <v>1136</v>
      </c>
      <c r="NFI38" s="97" t="s">
        <v>1136</v>
      </c>
      <c r="NFJ38" s="97" t="s">
        <v>1136</v>
      </c>
      <c r="NFK38" s="97" t="s">
        <v>1136</v>
      </c>
      <c r="NFL38" s="97" t="s">
        <v>1136</v>
      </c>
      <c r="NFM38" s="97" t="s">
        <v>1136</v>
      </c>
      <c r="NFN38" s="97" t="s">
        <v>1136</v>
      </c>
      <c r="NFO38" s="97" t="s">
        <v>1136</v>
      </c>
      <c r="NFP38" s="97" t="s">
        <v>1136</v>
      </c>
      <c r="NFQ38" s="97" t="s">
        <v>1136</v>
      </c>
      <c r="NFR38" s="97" t="s">
        <v>1136</v>
      </c>
      <c r="NFS38" s="97" t="s">
        <v>1136</v>
      </c>
      <c r="NFT38" s="97" t="s">
        <v>1136</v>
      </c>
      <c r="NFU38" s="97" t="s">
        <v>1136</v>
      </c>
      <c r="NFV38" s="97" t="s">
        <v>1136</v>
      </c>
      <c r="NFW38" s="97" t="s">
        <v>1136</v>
      </c>
      <c r="NFX38" s="97" t="s">
        <v>1136</v>
      </c>
      <c r="NFY38" s="97" t="s">
        <v>1136</v>
      </c>
      <c r="NFZ38" s="97" t="s">
        <v>1136</v>
      </c>
      <c r="NGA38" s="97" t="s">
        <v>1136</v>
      </c>
      <c r="NGB38" s="97" t="s">
        <v>1136</v>
      </c>
      <c r="NGC38" s="97" t="s">
        <v>1136</v>
      </c>
      <c r="NGD38" s="97" t="s">
        <v>1136</v>
      </c>
      <c r="NGE38" s="97" t="s">
        <v>1136</v>
      </c>
      <c r="NGF38" s="97" t="s">
        <v>1136</v>
      </c>
      <c r="NGG38" s="97" t="s">
        <v>1136</v>
      </c>
      <c r="NGH38" s="97" t="s">
        <v>1136</v>
      </c>
      <c r="NGI38" s="97" t="s">
        <v>1136</v>
      </c>
      <c r="NGJ38" s="97" t="s">
        <v>1136</v>
      </c>
      <c r="NGK38" s="97" t="s">
        <v>1136</v>
      </c>
      <c r="NGL38" s="97" t="s">
        <v>1136</v>
      </c>
      <c r="NGM38" s="97" t="s">
        <v>1136</v>
      </c>
      <c r="NGN38" s="97" t="s">
        <v>1136</v>
      </c>
      <c r="NGO38" s="97" t="s">
        <v>1136</v>
      </c>
      <c r="NGP38" s="97" t="s">
        <v>1136</v>
      </c>
      <c r="NGQ38" s="97" t="s">
        <v>1136</v>
      </c>
      <c r="NGR38" s="97" t="s">
        <v>1136</v>
      </c>
      <c r="NGS38" s="97" t="s">
        <v>1136</v>
      </c>
      <c r="NGT38" s="97" t="s">
        <v>1136</v>
      </c>
      <c r="NGU38" s="97" t="s">
        <v>1136</v>
      </c>
      <c r="NGV38" s="97" t="s">
        <v>1136</v>
      </c>
      <c r="NGW38" s="97" t="s">
        <v>1136</v>
      </c>
      <c r="NGX38" s="97" t="s">
        <v>1136</v>
      </c>
      <c r="NGY38" s="97" t="s">
        <v>1136</v>
      </c>
      <c r="NGZ38" s="97" t="s">
        <v>1136</v>
      </c>
      <c r="NHA38" s="97" t="s">
        <v>1136</v>
      </c>
      <c r="NHB38" s="97" t="s">
        <v>1136</v>
      </c>
      <c r="NHC38" s="97" t="s">
        <v>1136</v>
      </c>
      <c r="NHD38" s="97" t="s">
        <v>1136</v>
      </c>
      <c r="NHE38" s="97" t="s">
        <v>1136</v>
      </c>
      <c r="NHF38" s="97" t="s">
        <v>1136</v>
      </c>
      <c r="NHG38" s="97" t="s">
        <v>1136</v>
      </c>
      <c r="NHH38" s="97" t="s">
        <v>1136</v>
      </c>
      <c r="NHI38" s="97" t="s">
        <v>1136</v>
      </c>
      <c r="NHJ38" s="97" t="s">
        <v>1136</v>
      </c>
      <c r="NHK38" s="97" t="s">
        <v>1136</v>
      </c>
      <c r="NHL38" s="97" t="s">
        <v>1136</v>
      </c>
      <c r="NHM38" s="97" t="s">
        <v>1136</v>
      </c>
      <c r="NHN38" s="97" t="s">
        <v>1136</v>
      </c>
      <c r="NHO38" s="97" t="s">
        <v>1136</v>
      </c>
      <c r="NHP38" s="97" t="s">
        <v>1136</v>
      </c>
      <c r="NHQ38" s="97" t="s">
        <v>1136</v>
      </c>
      <c r="NHR38" s="97" t="s">
        <v>1136</v>
      </c>
      <c r="NHS38" s="97" t="s">
        <v>1136</v>
      </c>
      <c r="NHT38" s="97" t="s">
        <v>1136</v>
      </c>
      <c r="NHU38" s="97" t="s">
        <v>1136</v>
      </c>
      <c r="NHV38" s="97" t="s">
        <v>1136</v>
      </c>
      <c r="NHW38" s="97" t="s">
        <v>1136</v>
      </c>
      <c r="NHX38" s="97" t="s">
        <v>1136</v>
      </c>
      <c r="NHY38" s="97" t="s">
        <v>1136</v>
      </c>
      <c r="NHZ38" s="97" t="s">
        <v>1136</v>
      </c>
      <c r="NIA38" s="97" t="s">
        <v>1136</v>
      </c>
      <c r="NIB38" s="97" t="s">
        <v>1136</v>
      </c>
      <c r="NIC38" s="97" t="s">
        <v>1136</v>
      </c>
      <c r="NID38" s="97" t="s">
        <v>1136</v>
      </c>
      <c r="NIE38" s="97" t="s">
        <v>1136</v>
      </c>
      <c r="NIF38" s="97" t="s">
        <v>1136</v>
      </c>
      <c r="NIG38" s="97" t="s">
        <v>1136</v>
      </c>
      <c r="NIH38" s="97" t="s">
        <v>1136</v>
      </c>
      <c r="NII38" s="97" t="s">
        <v>1136</v>
      </c>
      <c r="NIJ38" s="97" t="s">
        <v>1136</v>
      </c>
      <c r="NIK38" s="97" t="s">
        <v>1136</v>
      </c>
      <c r="NIL38" s="97" t="s">
        <v>1136</v>
      </c>
      <c r="NIM38" s="97" t="s">
        <v>1136</v>
      </c>
      <c r="NIN38" s="97" t="s">
        <v>1136</v>
      </c>
      <c r="NIO38" s="97" t="s">
        <v>1136</v>
      </c>
      <c r="NIP38" s="97" t="s">
        <v>1136</v>
      </c>
      <c r="NIQ38" s="97" t="s">
        <v>1136</v>
      </c>
      <c r="NIR38" s="97" t="s">
        <v>1136</v>
      </c>
      <c r="NIS38" s="97" t="s">
        <v>1136</v>
      </c>
      <c r="NIT38" s="97" t="s">
        <v>1136</v>
      </c>
      <c r="NIU38" s="97" t="s">
        <v>1136</v>
      </c>
      <c r="NIV38" s="97" t="s">
        <v>1136</v>
      </c>
      <c r="NIW38" s="97" t="s">
        <v>1136</v>
      </c>
      <c r="NIX38" s="97" t="s">
        <v>1136</v>
      </c>
      <c r="NIY38" s="97" t="s">
        <v>1136</v>
      </c>
      <c r="NIZ38" s="97" t="s">
        <v>1136</v>
      </c>
      <c r="NJA38" s="97" t="s">
        <v>1136</v>
      </c>
      <c r="NJB38" s="97" t="s">
        <v>1136</v>
      </c>
      <c r="NJC38" s="97" t="s">
        <v>1136</v>
      </c>
      <c r="NJD38" s="97" t="s">
        <v>1136</v>
      </c>
      <c r="NJE38" s="97" t="s">
        <v>1136</v>
      </c>
      <c r="NJF38" s="97" t="s">
        <v>1136</v>
      </c>
      <c r="NJG38" s="97" t="s">
        <v>1136</v>
      </c>
      <c r="NJH38" s="97" t="s">
        <v>1136</v>
      </c>
      <c r="NJI38" s="97" t="s">
        <v>1136</v>
      </c>
      <c r="NJJ38" s="97" t="s">
        <v>1136</v>
      </c>
      <c r="NJK38" s="97" t="s">
        <v>1136</v>
      </c>
      <c r="NJL38" s="97" t="s">
        <v>1136</v>
      </c>
      <c r="NJM38" s="97" t="s">
        <v>1136</v>
      </c>
      <c r="NJN38" s="97" t="s">
        <v>1136</v>
      </c>
      <c r="NJO38" s="97" t="s">
        <v>1136</v>
      </c>
      <c r="NJP38" s="97" t="s">
        <v>1136</v>
      </c>
      <c r="NJQ38" s="97" t="s">
        <v>1136</v>
      </c>
      <c r="NJR38" s="97" t="s">
        <v>1136</v>
      </c>
      <c r="NJS38" s="97" t="s">
        <v>1136</v>
      </c>
      <c r="NJT38" s="97" t="s">
        <v>1136</v>
      </c>
      <c r="NJU38" s="97" t="s">
        <v>1136</v>
      </c>
      <c r="NJV38" s="97" t="s">
        <v>1136</v>
      </c>
      <c r="NJW38" s="97" t="s">
        <v>1136</v>
      </c>
      <c r="NJX38" s="97" t="s">
        <v>1136</v>
      </c>
      <c r="NJY38" s="97" t="s">
        <v>1136</v>
      </c>
      <c r="NJZ38" s="97" t="s">
        <v>1136</v>
      </c>
      <c r="NKA38" s="97" t="s">
        <v>1136</v>
      </c>
      <c r="NKB38" s="97" t="s">
        <v>1136</v>
      </c>
      <c r="NKC38" s="97" t="s">
        <v>1136</v>
      </c>
      <c r="NKD38" s="97" t="s">
        <v>1136</v>
      </c>
      <c r="NKE38" s="97" t="s">
        <v>1136</v>
      </c>
      <c r="NKF38" s="97" t="s">
        <v>1136</v>
      </c>
      <c r="NKG38" s="97" t="s">
        <v>1136</v>
      </c>
      <c r="NKH38" s="97" t="s">
        <v>1136</v>
      </c>
      <c r="NKI38" s="97" t="s">
        <v>1136</v>
      </c>
      <c r="NKJ38" s="97" t="s">
        <v>1136</v>
      </c>
      <c r="NKK38" s="97" t="s">
        <v>1136</v>
      </c>
      <c r="NKL38" s="97" t="s">
        <v>1136</v>
      </c>
      <c r="NKM38" s="97" t="s">
        <v>1136</v>
      </c>
      <c r="NKN38" s="97" t="s">
        <v>1136</v>
      </c>
      <c r="NKO38" s="97" t="s">
        <v>1136</v>
      </c>
      <c r="NKP38" s="97" t="s">
        <v>1136</v>
      </c>
      <c r="NKQ38" s="97" t="s">
        <v>1136</v>
      </c>
      <c r="NKR38" s="97" t="s">
        <v>1136</v>
      </c>
      <c r="NKS38" s="97" t="s">
        <v>1136</v>
      </c>
      <c r="NKT38" s="97" t="s">
        <v>1136</v>
      </c>
      <c r="NKU38" s="97" t="s">
        <v>1136</v>
      </c>
      <c r="NKV38" s="97" t="s">
        <v>1136</v>
      </c>
      <c r="NKW38" s="97" t="s">
        <v>1136</v>
      </c>
      <c r="NKX38" s="97" t="s">
        <v>1136</v>
      </c>
      <c r="NKY38" s="97" t="s">
        <v>1136</v>
      </c>
      <c r="NKZ38" s="97" t="s">
        <v>1136</v>
      </c>
      <c r="NLA38" s="97" t="s">
        <v>1136</v>
      </c>
      <c r="NLB38" s="97" t="s">
        <v>1136</v>
      </c>
      <c r="NLC38" s="97" t="s">
        <v>1136</v>
      </c>
      <c r="NLD38" s="97" t="s">
        <v>1136</v>
      </c>
      <c r="NLE38" s="97" t="s">
        <v>1136</v>
      </c>
      <c r="NLF38" s="97" t="s">
        <v>1136</v>
      </c>
      <c r="NLG38" s="97" t="s">
        <v>1136</v>
      </c>
      <c r="NLH38" s="97" t="s">
        <v>1136</v>
      </c>
      <c r="NLI38" s="97" t="s">
        <v>1136</v>
      </c>
      <c r="NLJ38" s="97" t="s">
        <v>1136</v>
      </c>
      <c r="NLK38" s="97" t="s">
        <v>1136</v>
      </c>
      <c r="NLL38" s="97" t="s">
        <v>1136</v>
      </c>
      <c r="NLM38" s="97" t="s">
        <v>1136</v>
      </c>
      <c r="NLN38" s="97" t="s">
        <v>1136</v>
      </c>
      <c r="NLO38" s="97" t="s">
        <v>1136</v>
      </c>
      <c r="NLP38" s="97" t="s">
        <v>1136</v>
      </c>
      <c r="NLQ38" s="97" t="s">
        <v>1136</v>
      </c>
      <c r="NLR38" s="97" t="s">
        <v>1136</v>
      </c>
      <c r="NLS38" s="97" t="s">
        <v>1136</v>
      </c>
      <c r="NLT38" s="97" t="s">
        <v>1136</v>
      </c>
      <c r="NLU38" s="97" t="s">
        <v>1136</v>
      </c>
      <c r="NLV38" s="97" t="s">
        <v>1136</v>
      </c>
      <c r="NLW38" s="97" t="s">
        <v>1136</v>
      </c>
      <c r="NLX38" s="97" t="s">
        <v>1136</v>
      </c>
      <c r="NLY38" s="97" t="s">
        <v>1136</v>
      </c>
      <c r="NLZ38" s="97" t="s">
        <v>1136</v>
      </c>
      <c r="NMA38" s="97" t="s">
        <v>1136</v>
      </c>
      <c r="NMB38" s="97" t="s">
        <v>1136</v>
      </c>
      <c r="NMC38" s="97" t="s">
        <v>1136</v>
      </c>
      <c r="NMD38" s="97" t="s">
        <v>1136</v>
      </c>
      <c r="NME38" s="97" t="s">
        <v>1136</v>
      </c>
      <c r="NMF38" s="97" t="s">
        <v>1136</v>
      </c>
      <c r="NMG38" s="97" t="s">
        <v>1136</v>
      </c>
      <c r="NMH38" s="97" t="s">
        <v>1136</v>
      </c>
      <c r="NMI38" s="97" t="s">
        <v>1136</v>
      </c>
      <c r="NMJ38" s="97" t="s">
        <v>1136</v>
      </c>
      <c r="NMK38" s="97" t="s">
        <v>1136</v>
      </c>
      <c r="NML38" s="97" t="s">
        <v>1136</v>
      </c>
      <c r="NMM38" s="97" t="s">
        <v>1136</v>
      </c>
      <c r="NMN38" s="97" t="s">
        <v>1136</v>
      </c>
      <c r="NMO38" s="97" t="s">
        <v>1136</v>
      </c>
      <c r="NMP38" s="97" t="s">
        <v>1136</v>
      </c>
      <c r="NMQ38" s="97" t="s">
        <v>1136</v>
      </c>
      <c r="NMR38" s="97" t="s">
        <v>1136</v>
      </c>
      <c r="NMS38" s="97" t="s">
        <v>1136</v>
      </c>
      <c r="NMT38" s="97" t="s">
        <v>1136</v>
      </c>
      <c r="NMU38" s="97" t="s">
        <v>1136</v>
      </c>
      <c r="NMV38" s="97" t="s">
        <v>1136</v>
      </c>
      <c r="NMW38" s="97" t="s">
        <v>1136</v>
      </c>
      <c r="NMX38" s="97" t="s">
        <v>1136</v>
      </c>
      <c r="NMY38" s="97" t="s">
        <v>1136</v>
      </c>
      <c r="NMZ38" s="97" t="s">
        <v>1136</v>
      </c>
      <c r="NNA38" s="97" t="s">
        <v>1136</v>
      </c>
      <c r="NNB38" s="97" t="s">
        <v>1136</v>
      </c>
      <c r="NNC38" s="97" t="s">
        <v>1136</v>
      </c>
      <c r="NND38" s="97" t="s">
        <v>1136</v>
      </c>
      <c r="NNE38" s="97" t="s">
        <v>1136</v>
      </c>
      <c r="NNF38" s="97" t="s">
        <v>1136</v>
      </c>
      <c r="NNG38" s="97" t="s">
        <v>1136</v>
      </c>
      <c r="NNH38" s="97" t="s">
        <v>1136</v>
      </c>
      <c r="NNI38" s="97" t="s">
        <v>1136</v>
      </c>
      <c r="NNJ38" s="97" t="s">
        <v>1136</v>
      </c>
      <c r="NNK38" s="97" t="s">
        <v>1136</v>
      </c>
      <c r="NNL38" s="97" t="s">
        <v>1136</v>
      </c>
      <c r="NNM38" s="97" t="s">
        <v>1136</v>
      </c>
      <c r="NNN38" s="97" t="s">
        <v>1136</v>
      </c>
      <c r="NNO38" s="97" t="s">
        <v>1136</v>
      </c>
      <c r="NNP38" s="97" t="s">
        <v>1136</v>
      </c>
      <c r="NNQ38" s="97" t="s">
        <v>1136</v>
      </c>
      <c r="NNR38" s="97" t="s">
        <v>1136</v>
      </c>
      <c r="NNS38" s="97" t="s">
        <v>1136</v>
      </c>
      <c r="NNT38" s="97" t="s">
        <v>1136</v>
      </c>
      <c r="NNU38" s="97" t="s">
        <v>1136</v>
      </c>
      <c r="NNV38" s="97" t="s">
        <v>1136</v>
      </c>
      <c r="NNW38" s="97" t="s">
        <v>1136</v>
      </c>
      <c r="NNX38" s="97" t="s">
        <v>1136</v>
      </c>
      <c r="NNY38" s="97" t="s">
        <v>1136</v>
      </c>
      <c r="NNZ38" s="97" t="s">
        <v>1136</v>
      </c>
      <c r="NOA38" s="97" t="s">
        <v>1136</v>
      </c>
      <c r="NOB38" s="97" t="s">
        <v>1136</v>
      </c>
      <c r="NOC38" s="97" t="s">
        <v>1136</v>
      </c>
      <c r="NOD38" s="97" t="s">
        <v>1136</v>
      </c>
      <c r="NOE38" s="97" t="s">
        <v>1136</v>
      </c>
      <c r="NOF38" s="97" t="s">
        <v>1136</v>
      </c>
      <c r="NOG38" s="97" t="s">
        <v>1136</v>
      </c>
      <c r="NOH38" s="97" t="s">
        <v>1136</v>
      </c>
      <c r="NOI38" s="97" t="s">
        <v>1136</v>
      </c>
      <c r="NOJ38" s="97" t="s">
        <v>1136</v>
      </c>
      <c r="NOK38" s="97" t="s">
        <v>1136</v>
      </c>
      <c r="NOL38" s="97" t="s">
        <v>1136</v>
      </c>
      <c r="NOM38" s="97" t="s">
        <v>1136</v>
      </c>
      <c r="NON38" s="97" t="s">
        <v>1136</v>
      </c>
      <c r="NOO38" s="97" t="s">
        <v>1136</v>
      </c>
      <c r="NOP38" s="97" t="s">
        <v>1136</v>
      </c>
      <c r="NOQ38" s="97" t="s">
        <v>1136</v>
      </c>
      <c r="NOR38" s="97" t="s">
        <v>1136</v>
      </c>
      <c r="NOS38" s="97" t="s">
        <v>1136</v>
      </c>
      <c r="NOT38" s="97" t="s">
        <v>1136</v>
      </c>
      <c r="NOU38" s="97" t="s">
        <v>1136</v>
      </c>
      <c r="NOV38" s="97" t="s">
        <v>1136</v>
      </c>
      <c r="NOW38" s="97" t="s">
        <v>1136</v>
      </c>
      <c r="NOX38" s="97" t="s">
        <v>1136</v>
      </c>
      <c r="NOY38" s="97" t="s">
        <v>1136</v>
      </c>
      <c r="NOZ38" s="97" t="s">
        <v>1136</v>
      </c>
      <c r="NPA38" s="97" t="s">
        <v>1136</v>
      </c>
      <c r="NPB38" s="97" t="s">
        <v>1136</v>
      </c>
      <c r="NPC38" s="97" t="s">
        <v>1136</v>
      </c>
      <c r="NPD38" s="97" t="s">
        <v>1136</v>
      </c>
      <c r="NPE38" s="97" t="s">
        <v>1136</v>
      </c>
      <c r="NPF38" s="97" t="s">
        <v>1136</v>
      </c>
      <c r="NPG38" s="97" t="s">
        <v>1136</v>
      </c>
      <c r="NPH38" s="97" t="s">
        <v>1136</v>
      </c>
      <c r="NPI38" s="97" t="s">
        <v>1136</v>
      </c>
      <c r="NPJ38" s="97" t="s">
        <v>1136</v>
      </c>
      <c r="NPK38" s="97" t="s">
        <v>1136</v>
      </c>
      <c r="NPL38" s="97" t="s">
        <v>1136</v>
      </c>
      <c r="NPM38" s="97" t="s">
        <v>1136</v>
      </c>
      <c r="NPN38" s="97" t="s">
        <v>1136</v>
      </c>
      <c r="NPO38" s="97" t="s">
        <v>1136</v>
      </c>
      <c r="NPP38" s="97" t="s">
        <v>1136</v>
      </c>
      <c r="NPQ38" s="97" t="s">
        <v>1136</v>
      </c>
      <c r="NPR38" s="97" t="s">
        <v>1136</v>
      </c>
      <c r="NPS38" s="97" t="s">
        <v>1136</v>
      </c>
      <c r="NPT38" s="97" t="s">
        <v>1136</v>
      </c>
      <c r="NPU38" s="97" t="s">
        <v>1136</v>
      </c>
      <c r="NPV38" s="97" t="s">
        <v>1136</v>
      </c>
      <c r="NPW38" s="97" t="s">
        <v>1136</v>
      </c>
      <c r="NPX38" s="97" t="s">
        <v>1136</v>
      </c>
      <c r="NPY38" s="97" t="s">
        <v>1136</v>
      </c>
      <c r="NPZ38" s="97" t="s">
        <v>1136</v>
      </c>
      <c r="NQA38" s="97" t="s">
        <v>1136</v>
      </c>
      <c r="NQB38" s="97" t="s">
        <v>1136</v>
      </c>
      <c r="NQC38" s="97" t="s">
        <v>1136</v>
      </c>
      <c r="NQD38" s="97" t="s">
        <v>1136</v>
      </c>
      <c r="NQE38" s="97" t="s">
        <v>1136</v>
      </c>
      <c r="NQF38" s="97" t="s">
        <v>1136</v>
      </c>
      <c r="NQG38" s="97" t="s">
        <v>1136</v>
      </c>
      <c r="NQH38" s="97" t="s">
        <v>1136</v>
      </c>
      <c r="NQI38" s="97" t="s">
        <v>1136</v>
      </c>
      <c r="NQJ38" s="97" t="s">
        <v>1136</v>
      </c>
      <c r="NQK38" s="97" t="s">
        <v>1136</v>
      </c>
      <c r="NQL38" s="97" t="s">
        <v>1136</v>
      </c>
      <c r="NQM38" s="97" t="s">
        <v>1136</v>
      </c>
      <c r="NQN38" s="97" t="s">
        <v>1136</v>
      </c>
      <c r="NQO38" s="97" t="s">
        <v>1136</v>
      </c>
      <c r="NQP38" s="97" t="s">
        <v>1136</v>
      </c>
      <c r="NQQ38" s="97" t="s">
        <v>1136</v>
      </c>
      <c r="NQR38" s="97" t="s">
        <v>1136</v>
      </c>
      <c r="NQS38" s="97" t="s">
        <v>1136</v>
      </c>
      <c r="NQT38" s="97" t="s">
        <v>1136</v>
      </c>
      <c r="NQU38" s="97" t="s">
        <v>1136</v>
      </c>
      <c r="NQV38" s="97" t="s">
        <v>1136</v>
      </c>
      <c r="NQW38" s="97" t="s">
        <v>1136</v>
      </c>
      <c r="NQX38" s="97" t="s">
        <v>1136</v>
      </c>
      <c r="NQY38" s="97" t="s">
        <v>1136</v>
      </c>
      <c r="NQZ38" s="97" t="s">
        <v>1136</v>
      </c>
      <c r="NRA38" s="97" t="s">
        <v>1136</v>
      </c>
      <c r="NRB38" s="97" t="s">
        <v>1136</v>
      </c>
      <c r="NRC38" s="97" t="s">
        <v>1136</v>
      </c>
      <c r="NRD38" s="97" t="s">
        <v>1136</v>
      </c>
      <c r="NRE38" s="97" t="s">
        <v>1136</v>
      </c>
      <c r="NRF38" s="97" t="s">
        <v>1136</v>
      </c>
      <c r="NRG38" s="97" t="s">
        <v>1136</v>
      </c>
      <c r="NRH38" s="97" t="s">
        <v>1136</v>
      </c>
      <c r="NRI38" s="97" t="s">
        <v>1136</v>
      </c>
      <c r="NRJ38" s="97" t="s">
        <v>1136</v>
      </c>
      <c r="NRK38" s="97" t="s">
        <v>1136</v>
      </c>
      <c r="NRL38" s="97" t="s">
        <v>1136</v>
      </c>
      <c r="NRM38" s="97" t="s">
        <v>1136</v>
      </c>
      <c r="NRN38" s="97" t="s">
        <v>1136</v>
      </c>
      <c r="NRO38" s="97" t="s">
        <v>1136</v>
      </c>
      <c r="NRP38" s="97" t="s">
        <v>1136</v>
      </c>
      <c r="NRQ38" s="97" t="s">
        <v>1136</v>
      </c>
      <c r="NRR38" s="97" t="s">
        <v>1136</v>
      </c>
      <c r="NRS38" s="97" t="s">
        <v>1136</v>
      </c>
      <c r="NRT38" s="97" t="s">
        <v>1136</v>
      </c>
      <c r="NRU38" s="97" t="s">
        <v>1136</v>
      </c>
      <c r="NRV38" s="97" t="s">
        <v>1136</v>
      </c>
      <c r="NRW38" s="97" t="s">
        <v>1136</v>
      </c>
      <c r="NRX38" s="97" t="s">
        <v>1136</v>
      </c>
      <c r="NRY38" s="97" t="s">
        <v>1136</v>
      </c>
      <c r="NRZ38" s="97" t="s">
        <v>1136</v>
      </c>
      <c r="NSA38" s="97" t="s">
        <v>1136</v>
      </c>
      <c r="NSB38" s="97" t="s">
        <v>1136</v>
      </c>
      <c r="NSC38" s="97" t="s">
        <v>1136</v>
      </c>
      <c r="NSD38" s="97" t="s">
        <v>1136</v>
      </c>
      <c r="NSE38" s="97" t="s">
        <v>1136</v>
      </c>
      <c r="NSF38" s="97" t="s">
        <v>1136</v>
      </c>
      <c r="NSG38" s="97" t="s">
        <v>1136</v>
      </c>
      <c r="NSH38" s="97" t="s">
        <v>1136</v>
      </c>
      <c r="NSI38" s="97" t="s">
        <v>1136</v>
      </c>
      <c r="NSJ38" s="97" t="s">
        <v>1136</v>
      </c>
      <c r="NSK38" s="97" t="s">
        <v>1136</v>
      </c>
      <c r="NSL38" s="97" t="s">
        <v>1136</v>
      </c>
      <c r="NSM38" s="97" t="s">
        <v>1136</v>
      </c>
      <c r="NSN38" s="97" t="s">
        <v>1136</v>
      </c>
      <c r="NSO38" s="97" t="s">
        <v>1136</v>
      </c>
      <c r="NSP38" s="97" t="s">
        <v>1136</v>
      </c>
      <c r="NSQ38" s="97" t="s">
        <v>1136</v>
      </c>
      <c r="NSR38" s="97" t="s">
        <v>1136</v>
      </c>
      <c r="NSS38" s="97" t="s">
        <v>1136</v>
      </c>
      <c r="NST38" s="97" t="s">
        <v>1136</v>
      </c>
      <c r="NSU38" s="97" t="s">
        <v>1136</v>
      </c>
      <c r="NSV38" s="97" t="s">
        <v>1136</v>
      </c>
      <c r="NSW38" s="97" t="s">
        <v>1136</v>
      </c>
      <c r="NSX38" s="97" t="s">
        <v>1136</v>
      </c>
      <c r="NSY38" s="97" t="s">
        <v>1136</v>
      </c>
      <c r="NSZ38" s="97" t="s">
        <v>1136</v>
      </c>
      <c r="NTA38" s="97" t="s">
        <v>1136</v>
      </c>
      <c r="NTB38" s="97" t="s">
        <v>1136</v>
      </c>
      <c r="NTC38" s="97" t="s">
        <v>1136</v>
      </c>
      <c r="NTD38" s="97" t="s">
        <v>1136</v>
      </c>
      <c r="NTE38" s="97" t="s">
        <v>1136</v>
      </c>
      <c r="NTF38" s="97" t="s">
        <v>1136</v>
      </c>
      <c r="NTG38" s="97" t="s">
        <v>1136</v>
      </c>
      <c r="NTH38" s="97" t="s">
        <v>1136</v>
      </c>
      <c r="NTI38" s="97" t="s">
        <v>1136</v>
      </c>
      <c r="NTJ38" s="97" t="s">
        <v>1136</v>
      </c>
      <c r="NTK38" s="97" t="s">
        <v>1136</v>
      </c>
      <c r="NTL38" s="97" t="s">
        <v>1136</v>
      </c>
      <c r="NTM38" s="97" t="s">
        <v>1136</v>
      </c>
      <c r="NTN38" s="97" t="s">
        <v>1136</v>
      </c>
      <c r="NTO38" s="97" t="s">
        <v>1136</v>
      </c>
      <c r="NTP38" s="97" t="s">
        <v>1136</v>
      </c>
      <c r="NTQ38" s="97" t="s">
        <v>1136</v>
      </c>
      <c r="NTR38" s="97" t="s">
        <v>1136</v>
      </c>
      <c r="NTS38" s="97" t="s">
        <v>1136</v>
      </c>
      <c r="NTT38" s="97" t="s">
        <v>1136</v>
      </c>
      <c r="NTU38" s="97" t="s">
        <v>1136</v>
      </c>
      <c r="NTV38" s="97" t="s">
        <v>1136</v>
      </c>
      <c r="NTW38" s="97" t="s">
        <v>1136</v>
      </c>
      <c r="NTX38" s="97" t="s">
        <v>1136</v>
      </c>
      <c r="NTY38" s="97" t="s">
        <v>1136</v>
      </c>
      <c r="NTZ38" s="97" t="s">
        <v>1136</v>
      </c>
      <c r="NUA38" s="97" t="s">
        <v>1136</v>
      </c>
      <c r="NUB38" s="97" t="s">
        <v>1136</v>
      </c>
      <c r="NUC38" s="97" t="s">
        <v>1136</v>
      </c>
      <c r="NUD38" s="97" t="s">
        <v>1136</v>
      </c>
      <c r="NUE38" s="97" t="s">
        <v>1136</v>
      </c>
      <c r="NUF38" s="97" t="s">
        <v>1136</v>
      </c>
      <c r="NUG38" s="97" t="s">
        <v>1136</v>
      </c>
      <c r="NUH38" s="97" t="s">
        <v>1136</v>
      </c>
      <c r="NUI38" s="97" t="s">
        <v>1136</v>
      </c>
      <c r="NUJ38" s="97" t="s">
        <v>1136</v>
      </c>
      <c r="NUK38" s="97" t="s">
        <v>1136</v>
      </c>
      <c r="NUL38" s="97" t="s">
        <v>1136</v>
      </c>
      <c r="NUM38" s="97" t="s">
        <v>1136</v>
      </c>
      <c r="NUN38" s="97" t="s">
        <v>1136</v>
      </c>
      <c r="NUO38" s="97" t="s">
        <v>1136</v>
      </c>
      <c r="NUP38" s="97" t="s">
        <v>1136</v>
      </c>
      <c r="NUQ38" s="97" t="s">
        <v>1136</v>
      </c>
      <c r="NUR38" s="97" t="s">
        <v>1136</v>
      </c>
      <c r="NUS38" s="97" t="s">
        <v>1136</v>
      </c>
      <c r="NUT38" s="97" t="s">
        <v>1136</v>
      </c>
      <c r="NUU38" s="97" t="s">
        <v>1136</v>
      </c>
      <c r="NUV38" s="97" t="s">
        <v>1136</v>
      </c>
      <c r="NUW38" s="97" t="s">
        <v>1136</v>
      </c>
      <c r="NUX38" s="97" t="s">
        <v>1136</v>
      </c>
      <c r="NUY38" s="97" t="s">
        <v>1136</v>
      </c>
      <c r="NUZ38" s="97" t="s">
        <v>1136</v>
      </c>
      <c r="NVA38" s="97" t="s">
        <v>1136</v>
      </c>
      <c r="NVB38" s="97" t="s">
        <v>1136</v>
      </c>
      <c r="NVC38" s="97" t="s">
        <v>1136</v>
      </c>
      <c r="NVD38" s="97" t="s">
        <v>1136</v>
      </c>
      <c r="NVE38" s="97" t="s">
        <v>1136</v>
      </c>
      <c r="NVF38" s="97" t="s">
        <v>1136</v>
      </c>
      <c r="NVG38" s="97" t="s">
        <v>1136</v>
      </c>
      <c r="NVH38" s="97" t="s">
        <v>1136</v>
      </c>
      <c r="NVI38" s="97" t="s">
        <v>1136</v>
      </c>
      <c r="NVJ38" s="97" t="s">
        <v>1136</v>
      </c>
      <c r="NVK38" s="97" t="s">
        <v>1136</v>
      </c>
      <c r="NVL38" s="97" t="s">
        <v>1136</v>
      </c>
      <c r="NVM38" s="97" t="s">
        <v>1136</v>
      </c>
      <c r="NVN38" s="97" t="s">
        <v>1136</v>
      </c>
      <c r="NVO38" s="97" t="s">
        <v>1136</v>
      </c>
      <c r="NVP38" s="97" t="s">
        <v>1136</v>
      </c>
      <c r="NVQ38" s="97" t="s">
        <v>1136</v>
      </c>
      <c r="NVR38" s="97" t="s">
        <v>1136</v>
      </c>
      <c r="NVS38" s="97" t="s">
        <v>1136</v>
      </c>
      <c r="NVT38" s="97" t="s">
        <v>1136</v>
      </c>
      <c r="NVU38" s="97" t="s">
        <v>1136</v>
      </c>
      <c r="NVV38" s="97" t="s">
        <v>1136</v>
      </c>
      <c r="NVW38" s="97" t="s">
        <v>1136</v>
      </c>
      <c r="NVX38" s="97" t="s">
        <v>1136</v>
      </c>
      <c r="NVY38" s="97" t="s">
        <v>1136</v>
      </c>
      <c r="NVZ38" s="97" t="s">
        <v>1136</v>
      </c>
      <c r="NWA38" s="97" t="s">
        <v>1136</v>
      </c>
      <c r="NWB38" s="97" t="s">
        <v>1136</v>
      </c>
      <c r="NWC38" s="97" t="s">
        <v>1136</v>
      </c>
      <c r="NWD38" s="97" t="s">
        <v>1136</v>
      </c>
      <c r="NWE38" s="97" t="s">
        <v>1136</v>
      </c>
      <c r="NWF38" s="97" t="s">
        <v>1136</v>
      </c>
      <c r="NWG38" s="97" t="s">
        <v>1136</v>
      </c>
      <c r="NWH38" s="97" t="s">
        <v>1136</v>
      </c>
      <c r="NWI38" s="97" t="s">
        <v>1136</v>
      </c>
      <c r="NWJ38" s="97" t="s">
        <v>1136</v>
      </c>
      <c r="NWK38" s="97" t="s">
        <v>1136</v>
      </c>
      <c r="NWL38" s="97" t="s">
        <v>1136</v>
      </c>
      <c r="NWM38" s="97" t="s">
        <v>1136</v>
      </c>
      <c r="NWN38" s="97" t="s">
        <v>1136</v>
      </c>
      <c r="NWO38" s="97" t="s">
        <v>1136</v>
      </c>
      <c r="NWP38" s="97" t="s">
        <v>1136</v>
      </c>
      <c r="NWQ38" s="97" t="s">
        <v>1136</v>
      </c>
      <c r="NWR38" s="97" t="s">
        <v>1136</v>
      </c>
      <c r="NWS38" s="97" t="s">
        <v>1136</v>
      </c>
      <c r="NWT38" s="97" t="s">
        <v>1136</v>
      </c>
      <c r="NWU38" s="97" t="s">
        <v>1136</v>
      </c>
      <c r="NWV38" s="97" t="s">
        <v>1136</v>
      </c>
      <c r="NWW38" s="97" t="s">
        <v>1136</v>
      </c>
      <c r="NWX38" s="97" t="s">
        <v>1136</v>
      </c>
      <c r="NWY38" s="97" t="s">
        <v>1136</v>
      </c>
      <c r="NWZ38" s="97" t="s">
        <v>1136</v>
      </c>
      <c r="NXA38" s="97" t="s">
        <v>1136</v>
      </c>
      <c r="NXB38" s="97" t="s">
        <v>1136</v>
      </c>
      <c r="NXC38" s="97" t="s">
        <v>1136</v>
      </c>
      <c r="NXD38" s="97" t="s">
        <v>1136</v>
      </c>
      <c r="NXE38" s="97" t="s">
        <v>1136</v>
      </c>
      <c r="NXF38" s="97" t="s">
        <v>1136</v>
      </c>
      <c r="NXG38" s="97" t="s">
        <v>1136</v>
      </c>
      <c r="NXH38" s="97" t="s">
        <v>1136</v>
      </c>
      <c r="NXI38" s="97" t="s">
        <v>1136</v>
      </c>
      <c r="NXJ38" s="97" t="s">
        <v>1136</v>
      </c>
      <c r="NXK38" s="97" t="s">
        <v>1136</v>
      </c>
      <c r="NXL38" s="97" t="s">
        <v>1136</v>
      </c>
      <c r="NXM38" s="97" t="s">
        <v>1136</v>
      </c>
      <c r="NXN38" s="97" t="s">
        <v>1136</v>
      </c>
      <c r="NXO38" s="97" t="s">
        <v>1136</v>
      </c>
      <c r="NXP38" s="97" t="s">
        <v>1136</v>
      </c>
      <c r="NXQ38" s="97" t="s">
        <v>1136</v>
      </c>
      <c r="NXR38" s="97" t="s">
        <v>1136</v>
      </c>
      <c r="NXS38" s="97" t="s">
        <v>1136</v>
      </c>
      <c r="NXT38" s="97" t="s">
        <v>1136</v>
      </c>
      <c r="NXU38" s="97" t="s">
        <v>1136</v>
      </c>
      <c r="NXV38" s="97" t="s">
        <v>1136</v>
      </c>
      <c r="NXW38" s="97" t="s">
        <v>1136</v>
      </c>
      <c r="NXX38" s="97" t="s">
        <v>1136</v>
      </c>
      <c r="NXY38" s="97" t="s">
        <v>1136</v>
      </c>
      <c r="NXZ38" s="97" t="s">
        <v>1136</v>
      </c>
      <c r="NYA38" s="97" t="s">
        <v>1136</v>
      </c>
      <c r="NYB38" s="97" t="s">
        <v>1136</v>
      </c>
      <c r="NYC38" s="97" t="s">
        <v>1136</v>
      </c>
      <c r="NYD38" s="97" t="s">
        <v>1136</v>
      </c>
      <c r="NYE38" s="97" t="s">
        <v>1136</v>
      </c>
      <c r="NYF38" s="97" t="s">
        <v>1136</v>
      </c>
      <c r="NYG38" s="97" t="s">
        <v>1136</v>
      </c>
      <c r="NYH38" s="97" t="s">
        <v>1136</v>
      </c>
      <c r="NYI38" s="97" t="s">
        <v>1136</v>
      </c>
      <c r="NYJ38" s="97" t="s">
        <v>1136</v>
      </c>
      <c r="NYK38" s="97" t="s">
        <v>1136</v>
      </c>
      <c r="NYL38" s="97" t="s">
        <v>1136</v>
      </c>
      <c r="NYM38" s="97" t="s">
        <v>1136</v>
      </c>
      <c r="NYN38" s="97" t="s">
        <v>1136</v>
      </c>
      <c r="NYO38" s="97" t="s">
        <v>1136</v>
      </c>
      <c r="NYP38" s="97" t="s">
        <v>1136</v>
      </c>
      <c r="NYQ38" s="97" t="s">
        <v>1136</v>
      </c>
      <c r="NYR38" s="97" t="s">
        <v>1136</v>
      </c>
      <c r="NYS38" s="97" t="s">
        <v>1136</v>
      </c>
      <c r="NYT38" s="97" t="s">
        <v>1136</v>
      </c>
      <c r="NYU38" s="97" t="s">
        <v>1136</v>
      </c>
      <c r="NYV38" s="97" t="s">
        <v>1136</v>
      </c>
      <c r="NYW38" s="97" t="s">
        <v>1136</v>
      </c>
      <c r="NYX38" s="97" t="s">
        <v>1136</v>
      </c>
      <c r="NYY38" s="97" t="s">
        <v>1136</v>
      </c>
      <c r="NYZ38" s="97" t="s">
        <v>1136</v>
      </c>
      <c r="NZA38" s="97" t="s">
        <v>1136</v>
      </c>
      <c r="NZB38" s="97" t="s">
        <v>1136</v>
      </c>
      <c r="NZC38" s="97" t="s">
        <v>1136</v>
      </c>
      <c r="NZD38" s="97" t="s">
        <v>1136</v>
      </c>
      <c r="NZE38" s="97" t="s">
        <v>1136</v>
      </c>
      <c r="NZF38" s="97" t="s">
        <v>1136</v>
      </c>
      <c r="NZG38" s="97" t="s">
        <v>1136</v>
      </c>
      <c r="NZH38" s="97" t="s">
        <v>1136</v>
      </c>
      <c r="NZI38" s="97" t="s">
        <v>1136</v>
      </c>
      <c r="NZJ38" s="97" t="s">
        <v>1136</v>
      </c>
      <c r="NZK38" s="97" t="s">
        <v>1136</v>
      </c>
      <c r="NZL38" s="97" t="s">
        <v>1136</v>
      </c>
      <c r="NZM38" s="97" t="s">
        <v>1136</v>
      </c>
      <c r="NZN38" s="97" t="s">
        <v>1136</v>
      </c>
      <c r="NZO38" s="97" t="s">
        <v>1136</v>
      </c>
      <c r="NZP38" s="97" t="s">
        <v>1136</v>
      </c>
      <c r="NZQ38" s="97" t="s">
        <v>1136</v>
      </c>
      <c r="NZR38" s="97" t="s">
        <v>1136</v>
      </c>
      <c r="NZS38" s="97" t="s">
        <v>1136</v>
      </c>
      <c r="NZT38" s="97" t="s">
        <v>1136</v>
      </c>
      <c r="NZU38" s="97" t="s">
        <v>1136</v>
      </c>
      <c r="NZV38" s="97" t="s">
        <v>1136</v>
      </c>
      <c r="NZW38" s="97" t="s">
        <v>1136</v>
      </c>
      <c r="NZX38" s="97" t="s">
        <v>1136</v>
      </c>
      <c r="NZY38" s="97" t="s">
        <v>1136</v>
      </c>
      <c r="NZZ38" s="97" t="s">
        <v>1136</v>
      </c>
      <c r="OAA38" s="97" t="s">
        <v>1136</v>
      </c>
      <c r="OAB38" s="97" t="s">
        <v>1136</v>
      </c>
      <c r="OAC38" s="97" t="s">
        <v>1136</v>
      </c>
      <c r="OAD38" s="97" t="s">
        <v>1136</v>
      </c>
      <c r="OAE38" s="97" t="s">
        <v>1136</v>
      </c>
      <c r="OAF38" s="97" t="s">
        <v>1136</v>
      </c>
      <c r="OAG38" s="97" t="s">
        <v>1136</v>
      </c>
      <c r="OAH38" s="97" t="s">
        <v>1136</v>
      </c>
      <c r="OAI38" s="97" t="s">
        <v>1136</v>
      </c>
      <c r="OAJ38" s="97" t="s">
        <v>1136</v>
      </c>
      <c r="OAK38" s="97" t="s">
        <v>1136</v>
      </c>
      <c r="OAL38" s="97" t="s">
        <v>1136</v>
      </c>
      <c r="OAM38" s="97" t="s">
        <v>1136</v>
      </c>
      <c r="OAN38" s="97" t="s">
        <v>1136</v>
      </c>
      <c r="OAO38" s="97" t="s">
        <v>1136</v>
      </c>
      <c r="OAP38" s="97" t="s">
        <v>1136</v>
      </c>
      <c r="OAQ38" s="97" t="s">
        <v>1136</v>
      </c>
      <c r="OAR38" s="97" t="s">
        <v>1136</v>
      </c>
      <c r="OAS38" s="97" t="s">
        <v>1136</v>
      </c>
      <c r="OAT38" s="97" t="s">
        <v>1136</v>
      </c>
      <c r="OAU38" s="97" t="s">
        <v>1136</v>
      </c>
      <c r="OAV38" s="97" t="s">
        <v>1136</v>
      </c>
      <c r="OAW38" s="97" t="s">
        <v>1136</v>
      </c>
      <c r="OAX38" s="97" t="s">
        <v>1136</v>
      </c>
      <c r="OAY38" s="97" t="s">
        <v>1136</v>
      </c>
      <c r="OAZ38" s="97" t="s">
        <v>1136</v>
      </c>
      <c r="OBA38" s="97" t="s">
        <v>1136</v>
      </c>
      <c r="OBB38" s="97" t="s">
        <v>1136</v>
      </c>
      <c r="OBC38" s="97" t="s">
        <v>1136</v>
      </c>
      <c r="OBD38" s="97" t="s">
        <v>1136</v>
      </c>
      <c r="OBE38" s="97" t="s">
        <v>1136</v>
      </c>
      <c r="OBF38" s="97" t="s">
        <v>1136</v>
      </c>
      <c r="OBG38" s="97" t="s">
        <v>1136</v>
      </c>
      <c r="OBH38" s="97" t="s">
        <v>1136</v>
      </c>
      <c r="OBI38" s="97" t="s">
        <v>1136</v>
      </c>
      <c r="OBJ38" s="97" t="s">
        <v>1136</v>
      </c>
      <c r="OBK38" s="97" t="s">
        <v>1136</v>
      </c>
      <c r="OBL38" s="97" t="s">
        <v>1136</v>
      </c>
      <c r="OBM38" s="97" t="s">
        <v>1136</v>
      </c>
      <c r="OBN38" s="97" t="s">
        <v>1136</v>
      </c>
      <c r="OBO38" s="97" t="s">
        <v>1136</v>
      </c>
      <c r="OBP38" s="97" t="s">
        <v>1136</v>
      </c>
      <c r="OBQ38" s="97" t="s">
        <v>1136</v>
      </c>
      <c r="OBR38" s="97" t="s">
        <v>1136</v>
      </c>
      <c r="OBS38" s="97" t="s">
        <v>1136</v>
      </c>
      <c r="OBT38" s="97" t="s">
        <v>1136</v>
      </c>
      <c r="OBU38" s="97" t="s">
        <v>1136</v>
      </c>
      <c r="OBV38" s="97" t="s">
        <v>1136</v>
      </c>
      <c r="OBW38" s="97" t="s">
        <v>1136</v>
      </c>
      <c r="OBX38" s="97" t="s">
        <v>1136</v>
      </c>
      <c r="OBY38" s="97" t="s">
        <v>1136</v>
      </c>
      <c r="OBZ38" s="97" t="s">
        <v>1136</v>
      </c>
      <c r="OCA38" s="97" t="s">
        <v>1136</v>
      </c>
      <c r="OCB38" s="97" t="s">
        <v>1136</v>
      </c>
      <c r="OCC38" s="97" t="s">
        <v>1136</v>
      </c>
      <c r="OCD38" s="97" t="s">
        <v>1136</v>
      </c>
      <c r="OCE38" s="97" t="s">
        <v>1136</v>
      </c>
      <c r="OCF38" s="97" t="s">
        <v>1136</v>
      </c>
      <c r="OCG38" s="97" t="s">
        <v>1136</v>
      </c>
      <c r="OCH38" s="97" t="s">
        <v>1136</v>
      </c>
      <c r="OCI38" s="97" t="s">
        <v>1136</v>
      </c>
      <c r="OCJ38" s="97" t="s">
        <v>1136</v>
      </c>
      <c r="OCK38" s="97" t="s">
        <v>1136</v>
      </c>
      <c r="OCL38" s="97" t="s">
        <v>1136</v>
      </c>
      <c r="OCM38" s="97" t="s">
        <v>1136</v>
      </c>
      <c r="OCN38" s="97" t="s">
        <v>1136</v>
      </c>
      <c r="OCO38" s="97" t="s">
        <v>1136</v>
      </c>
      <c r="OCP38" s="97" t="s">
        <v>1136</v>
      </c>
      <c r="OCQ38" s="97" t="s">
        <v>1136</v>
      </c>
      <c r="OCR38" s="97" t="s">
        <v>1136</v>
      </c>
      <c r="OCS38" s="97" t="s">
        <v>1136</v>
      </c>
      <c r="OCT38" s="97" t="s">
        <v>1136</v>
      </c>
      <c r="OCU38" s="97" t="s">
        <v>1136</v>
      </c>
      <c r="OCV38" s="97" t="s">
        <v>1136</v>
      </c>
      <c r="OCW38" s="97" t="s">
        <v>1136</v>
      </c>
      <c r="OCX38" s="97" t="s">
        <v>1136</v>
      </c>
      <c r="OCY38" s="97" t="s">
        <v>1136</v>
      </c>
      <c r="OCZ38" s="97" t="s">
        <v>1136</v>
      </c>
      <c r="ODA38" s="97" t="s">
        <v>1136</v>
      </c>
      <c r="ODB38" s="97" t="s">
        <v>1136</v>
      </c>
      <c r="ODC38" s="97" t="s">
        <v>1136</v>
      </c>
      <c r="ODD38" s="97" t="s">
        <v>1136</v>
      </c>
      <c r="ODE38" s="97" t="s">
        <v>1136</v>
      </c>
      <c r="ODF38" s="97" t="s">
        <v>1136</v>
      </c>
      <c r="ODG38" s="97" t="s">
        <v>1136</v>
      </c>
      <c r="ODH38" s="97" t="s">
        <v>1136</v>
      </c>
      <c r="ODI38" s="97" t="s">
        <v>1136</v>
      </c>
      <c r="ODJ38" s="97" t="s">
        <v>1136</v>
      </c>
      <c r="ODK38" s="97" t="s">
        <v>1136</v>
      </c>
      <c r="ODL38" s="97" t="s">
        <v>1136</v>
      </c>
      <c r="ODM38" s="97" t="s">
        <v>1136</v>
      </c>
      <c r="ODN38" s="97" t="s">
        <v>1136</v>
      </c>
      <c r="ODO38" s="97" t="s">
        <v>1136</v>
      </c>
      <c r="ODP38" s="97" t="s">
        <v>1136</v>
      </c>
      <c r="ODQ38" s="97" t="s">
        <v>1136</v>
      </c>
      <c r="ODR38" s="97" t="s">
        <v>1136</v>
      </c>
      <c r="ODS38" s="97" t="s">
        <v>1136</v>
      </c>
      <c r="ODT38" s="97" t="s">
        <v>1136</v>
      </c>
      <c r="ODU38" s="97" t="s">
        <v>1136</v>
      </c>
      <c r="ODV38" s="97" t="s">
        <v>1136</v>
      </c>
      <c r="ODW38" s="97" t="s">
        <v>1136</v>
      </c>
      <c r="ODX38" s="97" t="s">
        <v>1136</v>
      </c>
      <c r="ODY38" s="97" t="s">
        <v>1136</v>
      </c>
      <c r="ODZ38" s="97" t="s">
        <v>1136</v>
      </c>
      <c r="OEA38" s="97" t="s">
        <v>1136</v>
      </c>
      <c r="OEB38" s="97" t="s">
        <v>1136</v>
      </c>
      <c r="OEC38" s="97" t="s">
        <v>1136</v>
      </c>
      <c r="OED38" s="97" t="s">
        <v>1136</v>
      </c>
      <c r="OEE38" s="97" t="s">
        <v>1136</v>
      </c>
      <c r="OEF38" s="97" t="s">
        <v>1136</v>
      </c>
      <c r="OEG38" s="97" t="s">
        <v>1136</v>
      </c>
      <c r="OEH38" s="97" t="s">
        <v>1136</v>
      </c>
      <c r="OEI38" s="97" t="s">
        <v>1136</v>
      </c>
      <c r="OEJ38" s="97" t="s">
        <v>1136</v>
      </c>
      <c r="OEK38" s="97" t="s">
        <v>1136</v>
      </c>
      <c r="OEL38" s="97" t="s">
        <v>1136</v>
      </c>
      <c r="OEM38" s="97" t="s">
        <v>1136</v>
      </c>
      <c r="OEN38" s="97" t="s">
        <v>1136</v>
      </c>
      <c r="OEO38" s="97" t="s">
        <v>1136</v>
      </c>
      <c r="OEP38" s="97" t="s">
        <v>1136</v>
      </c>
      <c r="OEQ38" s="97" t="s">
        <v>1136</v>
      </c>
      <c r="OER38" s="97" t="s">
        <v>1136</v>
      </c>
      <c r="OES38" s="97" t="s">
        <v>1136</v>
      </c>
      <c r="OET38" s="97" t="s">
        <v>1136</v>
      </c>
      <c r="OEU38" s="97" t="s">
        <v>1136</v>
      </c>
      <c r="OEV38" s="97" t="s">
        <v>1136</v>
      </c>
      <c r="OEW38" s="97" t="s">
        <v>1136</v>
      </c>
      <c r="OEX38" s="97" t="s">
        <v>1136</v>
      </c>
      <c r="OEY38" s="97" t="s">
        <v>1136</v>
      </c>
      <c r="OEZ38" s="97" t="s">
        <v>1136</v>
      </c>
      <c r="OFA38" s="97" t="s">
        <v>1136</v>
      </c>
      <c r="OFB38" s="97" t="s">
        <v>1136</v>
      </c>
      <c r="OFC38" s="97" t="s">
        <v>1136</v>
      </c>
      <c r="OFD38" s="97" t="s">
        <v>1136</v>
      </c>
      <c r="OFE38" s="97" t="s">
        <v>1136</v>
      </c>
      <c r="OFF38" s="97" t="s">
        <v>1136</v>
      </c>
      <c r="OFG38" s="97" t="s">
        <v>1136</v>
      </c>
      <c r="OFH38" s="97" t="s">
        <v>1136</v>
      </c>
      <c r="OFI38" s="97" t="s">
        <v>1136</v>
      </c>
      <c r="OFJ38" s="97" t="s">
        <v>1136</v>
      </c>
      <c r="OFK38" s="97" t="s">
        <v>1136</v>
      </c>
      <c r="OFL38" s="97" t="s">
        <v>1136</v>
      </c>
      <c r="OFM38" s="97" t="s">
        <v>1136</v>
      </c>
      <c r="OFN38" s="97" t="s">
        <v>1136</v>
      </c>
      <c r="OFO38" s="97" t="s">
        <v>1136</v>
      </c>
      <c r="OFP38" s="97" t="s">
        <v>1136</v>
      </c>
      <c r="OFQ38" s="97" t="s">
        <v>1136</v>
      </c>
      <c r="OFR38" s="97" t="s">
        <v>1136</v>
      </c>
      <c r="OFS38" s="97" t="s">
        <v>1136</v>
      </c>
      <c r="OFT38" s="97" t="s">
        <v>1136</v>
      </c>
      <c r="OFU38" s="97" t="s">
        <v>1136</v>
      </c>
      <c r="OFV38" s="97" t="s">
        <v>1136</v>
      </c>
      <c r="OFW38" s="97" t="s">
        <v>1136</v>
      </c>
      <c r="OFX38" s="97" t="s">
        <v>1136</v>
      </c>
      <c r="OFY38" s="97" t="s">
        <v>1136</v>
      </c>
      <c r="OFZ38" s="97" t="s">
        <v>1136</v>
      </c>
      <c r="OGA38" s="97" t="s">
        <v>1136</v>
      </c>
      <c r="OGB38" s="97" t="s">
        <v>1136</v>
      </c>
      <c r="OGC38" s="97" t="s">
        <v>1136</v>
      </c>
      <c r="OGD38" s="97" t="s">
        <v>1136</v>
      </c>
      <c r="OGE38" s="97" t="s">
        <v>1136</v>
      </c>
      <c r="OGF38" s="97" t="s">
        <v>1136</v>
      </c>
      <c r="OGG38" s="97" t="s">
        <v>1136</v>
      </c>
      <c r="OGH38" s="97" t="s">
        <v>1136</v>
      </c>
      <c r="OGI38" s="97" t="s">
        <v>1136</v>
      </c>
      <c r="OGJ38" s="97" t="s">
        <v>1136</v>
      </c>
      <c r="OGK38" s="97" t="s">
        <v>1136</v>
      </c>
      <c r="OGL38" s="97" t="s">
        <v>1136</v>
      </c>
      <c r="OGM38" s="97" t="s">
        <v>1136</v>
      </c>
      <c r="OGN38" s="97" t="s">
        <v>1136</v>
      </c>
      <c r="OGO38" s="97" t="s">
        <v>1136</v>
      </c>
      <c r="OGP38" s="97" t="s">
        <v>1136</v>
      </c>
      <c r="OGQ38" s="97" t="s">
        <v>1136</v>
      </c>
      <c r="OGR38" s="97" t="s">
        <v>1136</v>
      </c>
      <c r="OGS38" s="97" t="s">
        <v>1136</v>
      </c>
      <c r="OGT38" s="97" t="s">
        <v>1136</v>
      </c>
      <c r="OGU38" s="97" t="s">
        <v>1136</v>
      </c>
      <c r="OGV38" s="97" t="s">
        <v>1136</v>
      </c>
      <c r="OGW38" s="97" t="s">
        <v>1136</v>
      </c>
      <c r="OGX38" s="97" t="s">
        <v>1136</v>
      </c>
      <c r="OGY38" s="97" t="s">
        <v>1136</v>
      </c>
      <c r="OGZ38" s="97" t="s">
        <v>1136</v>
      </c>
      <c r="OHA38" s="97" t="s">
        <v>1136</v>
      </c>
      <c r="OHB38" s="97" t="s">
        <v>1136</v>
      </c>
      <c r="OHC38" s="97" t="s">
        <v>1136</v>
      </c>
      <c r="OHD38" s="97" t="s">
        <v>1136</v>
      </c>
      <c r="OHE38" s="97" t="s">
        <v>1136</v>
      </c>
      <c r="OHF38" s="97" t="s">
        <v>1136</v>
      </c>
      <c r="OHG38" s="97" t="s">
        <v>1136</v>
      </c>
      <c r="OHH38" s="97" t="s">
        <v>1136</v>
      </c>
      <c r="OHI38" s="97" t="s">
        <v>1136</v>
      </c>
      <c r="OHJ38" s="97" t="s">
        <v>1136</v>
      </c>
      <c r="OHK38" s="97" t="s">
        <v>1136</v>
      </c>
      <c r="OHL38" s="97" t="s">
        <v>1136</v>
      </c>
      <c r="OHM38" s="97" t="s">
        <v>1136</v>
      </c>
      <c r="OHN38" s="97" t="s">
        <v>1136</v>
      </c>
      <c r="OHO38" s="97" t="s">
        <v>1136</v>
      </c>
      <c r="OHP38" s="97" t="s">
        <v>1136</v>
      </c>
      <c r="OHQ38" s="97" t="s">
        <v>1136</v>
      </c>
      <c r="OHR38" s="97" t="s">
        <v>1136</v>
      </c>
      <c r="OHS38" s="97" t="s">
        <v>1136</v>
      </c>
      <c r="OHT38" s="97" t="s">
        <v>1136</v>
      </c>
      <c r="OHU38" s="97" t="s">
        <v>1136</v>
      </c>
      <c r="OHV38" s="97" t="s">
        <v>1136</v>
      </c>
      <c r="OHW38" s="97" t="s">
        <v>1136</v>
      </c>
      <c r="OHX38" s="97" t="s">
        <v>1136</v>
      </c>
      <c r="OHY38" s="97" t="s">
        <v>1136</v>
      </c>
      <c r="OHZ38" s="97" t="s">
        <v>1136</v>
      </c>
      <c r="OIA38" s="97" t="s">
        <v>1136</v>
      </c>
      <c r="OIB38" s="97" t="s">
        <v>1136</v>
      </c>
      <c r="OIC38" s="97" t="s">
        <v>1136</v>
      </c>
      <c r="OID38" s="97" t="s">
        <v>1136</v>
      </c>
      <c r="OIE38" s="97" t="s">
        <v>1136</v>
      </c>
      <c r="OIF38" s="97" t="s">
        <v>1136</v>
      </c>
      <c r="OIG38" s="97" t="s">
        <v>1136</v>
      </c>
      <c r="OIH38" s="97" t="s">
        <v>1136</v>
      </c>
      <c r="OII38" s="97" t="s">
        <v>1136</v>
      </c>
      <c r="OIJ38" s="97" t="s">
        <v>1136</v>
      </c>
      <c r="OIK38" s="97" t="s">
        <v>1136</v>
      </c>
      <c r="OIL38" s="97" t="s">
        <v>1136</v>
      </c>
      <c r="OIM38" s="97" t="s">
        <v>1136</v>
      </c>
      <c r="OIN38" s="97" t="s">
        <v>1136</v>
      </c>
      <c r="OIO38" s="97" t="s">
        <v>1136</v>
      </c>
      <c r="OIP38" s="97" t="s">
        <v>1136</v>
      </c>
      <c r="OIQ38" s="97" t="s">
        <v>1136</v>
      </c>
      <c r="OIR38" s="97" t="s">
        <v>1136</v>
      </c>
      <c r="OIS38" s="97" t="s">
        <v>1136</v>
      </c>
      <c r="OIT38" s="97" t="s">
        <v>1136</v>
      </c>
      <c r="OIU38" s="97" t="s">
        <v>1136</v>
      </c>
      <c r="OIV38" s="97" t="s">
        <v>1136</v>
      </c>
      <c r="OIW38" s="97" t="s">
        <v>1136</v>
      </c>
      <c r="OIX38" s="97" t="s">
        <v>1136</v>
      </c>
      <c r="OIY38" s="97" t="s">
        <v>1136</v>
      </c>
      <c r="OIZ38" s="97" t="s">
        <v>1136</v>
      </c>
      <c r="OJA38" s="97" t="s">
        <v>1136</v>
      </c>
      <c r="OJB38" s="97" t="s">
        <v>1136</v>
      </c>
      <c r="OJC38" s="97" t="s">
        <v>1136</v>
      </c>
      <c r="OJD38" s="97" t="s">
        <v>1136</v>
      </c>
      <c r="OJE38" s="97" t="s">
        <v>1136</v>
      </c>
      <c r="OJF38" s="97" t="s">
        <v>1136</v>
      </c>
      <c r="OJG38" s="97" t="s">
        <v>1136</v>
      </c>
      <c r="OJH38" s="97" t="s">
        <v>1136</v>
      </c>
      <c r="OJI38" s="97" t="s">
        <v>1136</v>
      </c>
      <c r="OJJ38" s="97" t="s">
        <v>1136</v>
      </c>
      <c r="OJK38" s="97" t="s">
        <v>1136</v>
      </c>
      <c r="OJL38" s="97" t="s">
        <v>1136</v>
      </c>
      <c r="OJM38" s="97" t="s">
        <v>1136</v>
      </c>
      <c r="OJN38" s="97" t="s">
        <v>1136</v>
      </c>
      <c r="OJO38" s="97" t="s">
        <v>1136</v>
      </c>
      <c r="OJP38" s="97" t="s">
        <v>1136</v>
      </c>
      <c r="OJQ38" s="97" t="s">
        <v>1136</v>
      </c>
      <c r="OJR38" s="97" t="s">
        <v>1136</v>
      </c>
      <c r="OJS38" s="97" t="s">
        <v>1136</v>
      </c>
      <c r="OJT38" s="97" t="s">
        <v>1136</v>
      </c>
      <c r="OJU38" s="97" t="s">
        <v>1136</v>
      </c>
      <c r="OJV38" s="97" t="s">
        <v>1136</v>
      </c>
      <c r="OJW38" s="97" t="s">
        <v>1136</v>
      </c>
      <c r="OJX38" s="97" t="s">
        <v>1136</v>
      </c>
      <c r="OJY38" s="97" t="s">
        <v>1136</v>
      </c>
      <c r="OJZ38" s="97" t="s">
        <v>1136</v>
      </c>
      <c r="OKA38" s="97" t="s">
        <v>1136</v>
      </c>
      <c r="OKB38" s="97" t="s">
        <v>1136</v>
      </c>
      <c r="OKC38" s="97" t="s">
        <v>1136</v>
      </c>
      <c r="OKD38" s="97" t="s">
        <v>1136</v>
      </c>
      <c r="OKE38" s="97" t="s">
        <v>1136</v>
      </c>
      <c r="OKF38" s="97" t="s">
        <v>1136</v>
      </c>
      <c r="OKG38" s="97" t="s">
        <v>1136</v>
      </c>
      <c r="OKH38" s="97" t="s">
        <v>1136</v>
      </c>
      <c r="OKI38" s="97" t="s">
        <v>1136</v>
      </c>
      <c r="OKJ38" s="97" t="s">
        <v>1136</v>
      </c>
      <c r="OKK38" s="97" t="s">
        <v>1136</v>
      </c>
      <c r="OKL38" s="97" t="s">
        <v>1136</v>
      </c>
      <c r="OKM38" s="97" t="s">
        <v>1136</v>
      </c>
      <c r="OKN38" s="97" t="s">
        <v>1136</v>
      </c>
      <c r="OKO38" s="97" t="s">
        <v>1136</v>
      </c>
      <c r="OKP38" s="97" t="s">
        <v>1136</v>
      </c>
      <c r="OKQ38" s="97" t="s">
        <v>1136</v>
      </c>
      <c r="OKR38" s="97" t="s">
        <v>1136</v>
      </c>
      <c r="OKS38" s="97" t="s">
        <v>1136</v>
      </c>
      <c r="OKT38" s="97" t="s">
        <v>1136</v>
      </c>
      <c r="OKU38" s="97" t="s">
        <v>1136</v>
      </c>
      <c r="OKV38" s="97" t="s">
        <v>1136</v>
      </c>
      <c r="OKW38" s="97" t="s">
        <v>1136</v>
      </c>
      <c r="OKX38" s="97" t="s">
        <v>1136</v>
      </c>
      <c r="OKY38" s="97" t="s">
        <v>1136</v>
      </c>
      <c r="OKZ38" s="97" t="s">
        <v>1136</v>
      </c>
      <c r="OLA38" s="97" t="s">
        <v>1136</v>
      </c>
      <c r="OLB38" s="97" t="s">
        <v>1136</v>
      </c>
      <c r="OLC38" s="97" t="s">
        <v>1136</v>
      </c>
      <c r="OLD38" s="97" t="s">
        <v>1136</v>
      </c>
      <c r="OLE38" s="97" t="s">
        <v>1136</v>
      </c>
      <c r="OLF38" s="97" t="s">
        <v>1136</v>
      </c>
      <c r="OLG38" s="97" t="s">
        <v>1136</v>
      </c>
      <c r="OLH38" s="97" t="s">
        <v>1136</v>
      </c>
      <c r="OLI38" s="97" t="s">
        <v>1136</v>
      </c>
      <c r="OLJ38" s="97" t="s">
        <v>1136</v>
      </c>
      <c r="OLK38" s="97" t="s">
        <v>1136</v>
      </c>
      <c r="OLL38" s="97" t="s">
        <v>1136</v>
      </c>
      <c r="OLM38" s="97" t="s">
        <v>1136</v>
      </c>
      <c r="OLN38" s="97" t="s">
        <v>1136</v>
      </c>
      <c r="OLO38" s="97" t="s">
        <v>1136</v>
      </c>
      <c r="OLP38" s="97" t="s">
        <v>1136</v>
      </c>
      <c r="OLQ38" s="97" t="s">
        <v>1136</v>
      </c>
      <c r="OLR38" s="97" t="s">
        <v>1136</v>
      </c>
      <c r="OLS38" s="97" t="s">
        <v>1136</v>
      </c>
      <c r="OLT38" s="97" t="s">
        <v>1136</v>
      </c>
      <c r="OLU38" s="97" t="s">
        <v>1136</v>
      </c>
      <c r="OLV38" s="97" t="s">
        <v>1136</v>
      </c>
      <c r="OLW38" s="97" t="s">
        <v>1136</v>
      </c>
      <c r="OLX38" s="97" t="s">
        <v>1136</v>
      </c>
      <c r="OLY38" s="97" t="s">
        <v>1136</v>
      </c>
      <c r="OLZ38" s="97" t="s">
        <v>1136</v>
      </c>
      <c r="OMA38" s="97" t="s">
        <v>1136</v>
      </c>
      <c r="OMB38" s="97" t="s">
        <v>1136</v>
      </c>
      <c r="OMC38" s="97" t="s">
        <v>1136</v>
      </c>
      <c r="OMD38" s="97" t="s">
        <v>1136</v>
      </c>
      <c r="OME38" s="97" t="s">
        <v>1136</v>
      </c>
      <c r="OMF38" s="97" t="s">
        <v>1136</v>
      </c>
      <c r="OMG38" s="97" t="s">
        <v>1136</v>
      </c>
      <c r="OMH38" s="97" t="s">
        <v>1136</v>
      </c>
      <c r="OMI38" s="97" t="s">
        <v>1136</v>
      </c>
      <c r="OMJ38" s="97" t="s">
        <v>1136</v>
      </c>
      <c r="OMK38" s="97" t="s">
        <v>1136</v>
      </c>
      <c r="OML38" s="97" t="s">
        <v>1136</v>
      </c>
      <c r="OMM38" s="97" t="s">
        <v>1136</v>
      </c>
      <c r="OMN38" s="97" t="s">
        <v>1136</v>
      </c>
      <c r="OMO38" s="97" t="s">
        <v>1136</v>
      </c>
      <c r="OMP38" s="97" t="s">
        <v>1136</v>
      </c>
      <c r="OMQ38" s="97" t="s">
        <v>1136</v>
      </c>
      <c r="OMR38" s="97" t="s">
        <v>1136</v>
      </c>
      <c r="OMS38" s="97" t="s">
        <v>1136</v>
      </c>
      <c r="OMT38" s="97" t="s">
        <v>1136</v>
      </c>
      <c r="OMU38" s="97" t="s">
        <v>1136</v>
      </c>
      <c r="OMV38" s="97" t="s">
        <v>1136</v>
      </c>
      <c r="OMW38" s="97" t="s">
        <v>1136</v>
      </c>
      <c r="OMX38" s="97" t="s">
        <v>1136</v>
      </c>
      <c r="OMY38" s="97" t="s">
        <v>1136</v>
      </c>
      <c r="OMZ38" s="97" t="s">
        <v>1136</v>
      </c>
      <c r="ONA38" s="97" t="s">
        <v>1136</v>
      </c>
      <c r="ONB38" s="97" t="s">
        <v>1136</v>
      </c>
      <c r="ONC38" s="97" t="s">
        <v>1136</v>
      </c>
      <c r="OND38" s="97" t="s">
        <v>1136</v>
      </c>
      <c r="ONE38" s="97" t="s">
        <v>1136</v>
      </c>
      <c r="ONF38" s="97" t="s">
        <v>1136</v>
      </c>
      <c r="ONG38" s="97" t="s">
        <v>1136</v>
      </c>
      <c r="ONH38" s="97" t="s">
        <v>1136</v>
      </c>
      <c r="ONI38" s="97" t="s">
        <v>1136</v>
      </c>
      <c r="ONJ38" s="97" t="s">
        <v>1136</v>
      </c>
      <c r="ONK38" s="97" t="s">
        <v>1136</v>
      </c>
      <c r="ONL38" s="97" t="s">
        <v>1136</v>
      </c>
      <c r="ONM38" s="97" t="s">
        <v>1136</v>
      </c>
      <c r="ONN38" s="97" t="s">
        <v>1136</v>
      </c>
      <c r="ONO38" s="97" t="s">
        <v>1136</v>
      </c>
      <c r="ONP38" s="97" t="s">
        <v>1136</v>
      </c>
      <c r="ONQ38" s="97" t="s">
        <v>1136</v>
      </c>
      <c r="ONR38" s="97" t="s">
        <v>1136</v>
      </c>
      <c r="ONS38" s="97" t="s">
        <v>1136</v>
      </c>
      <c r="ONT38" s="97" t="s">
        <v>1136</v>
      </c>
      <c r="ONU38" s="97" t="s">
        <v>1136</v>
      </c>
      <c r="ONV38" s="97" t="s">
        <v>1136</v>
      </c>
      <c r="ONW38" s="97" t="s">
        <v>1136</v>
      </c>
      <c r="ONX38" s="97" t="s">
        <v>1136</v>
      </c>
      <c r="ONY38" s="97" t="s">
        <v>1136</v>
      </c>
      <c r="ONZ38" s="97" t="s">
        <v>1136</v>
      </c>
      <c r="OOA38" s="97" t="s">
        <v>1136</v>
      </c>
      <c r="OOB38" s="97" t="s">
        <v>1136</v>
      </c>
      <c r="OOC38" s="97" t="s">
        <v>1136</v>
      </c>
      <c r="OOD38" s="97" t="s">
        <v>1136</v>
      </c>
      <c r="OOE38" s="97" t="s">
        <v>1136</v>
      </c>
      <c r="OOF38" s="97" t="s">
        <v>1136</v>
      </c>
      <c r="OOG38" s="97" t="s">
        <v>1136</v>
      </c>
      <c r="OOH38" s="97" t="s">
        <v>1136</v>
      </c>
      <c r="OOI38" s="97" t="s">
        <v>1136</v>
      </c>
      <c r="OOJ38" s="97" t="s">
        <v>1136</v>
      </c>
      <c r="OOK38" s="97" t="s">
        <v>1136</v>
      </c>
      <c r="OOL38" s="97" t="s">
        <v>1136</v>
      </c>
      <c r="OOM38" s="97" t="s">
        <v>1136</v>
      </c>
      <c r="OON38" s="97" t="s">
        <v>1136</v>
      </c>
      <c r="OOO38" s="97" t="s">
        <v>1136</v>
      </c>
      <c r="OOP38" s="97" t="s">
        <v>1136</v>
      </c>
      <c r="OOQ38" s="97" t="s">
        <v>1136</v>
      </c>
      <c r="OOR38" s="97" t="s">
        <v>1136</v>
      </c>
      <c r="OOS38" s="97" t="s">
        <v>1136</v>
      </c>
      <c r="OOT38" s="97" t="s">
        <v>1136</v>
      </c>
      <c r="OOU38" s="97" t="s">
        <v>1136</v>
      </c>
      <c r="OOV38" s="97" t="s">
        <v>1136</v>
      </c>
      <c r="OOW38" s="97" t="s">
        <v>1136</v>
      </c>
      <c r="OOX38" s="97" t="s">
        <v>1136</v>
      </c>
      <c r="OOY38" s="97" t="s">
        <v>1136</v>
      </c>
      <c r="OOZ38" s="97" t="s">
        <v>1136</v>
      </c>
      <c r="OPA38" s="97" t="s">
        <v>1136</v>
      </c>
      <c r="OPB38" s="97" t="s">
        <v>1136</v>
      </c>
      <c r="OPC38" s="97" t="s">
        <v>1136</v>
      </c>
      <c r="OPD38" s="97" t="s">
        <v>1136</v>
      </c>
      <c r="OPE38" s="97" t="s">
        <v>1136</v>
      </c>
      <c r="OPF38" s="97" t="s">
        <v>1136</v>
      </c>
      <c r="OPG38" s="97" t="s">
        <v>1136</v>
      </c>
      <c r="OPH38" s="97" t="s">
        <v>1136</v>
      </c>
      <c r="OPI38" s="97" t="s">
        <v>1136</v>
      </c>
      <c r="OPJ38" s="97" t="s">
        <v>1136</v>
      </c>
      <c r="OPK38" s="97" t="s">
        <v>1136</v>
      </c>
      <c r="OPL38" s="97" t="s">
        <v>1136</v>
      </c>
      <c r="OPM38" s="97" t="s">
        <v>1136</v>
      </c>
      <c r="OPN38" s="97" t="s">
        <v>1136</v>
      </c>
      <c r="OPO38" s="97" t="s">
        <v>1136</v>
      </c>
      <c r="OPP38" s="97" t="s">
        <v>1136</v>
      </c>
      <c r="OPQ38" s="97" t="s">
        <v>1136</v>
      </c>
      <c r="OPR38" s="97" t="s">
        <v>1136</v>
      </c>
      <c r="OPS38" s="97" t="s">
        <v>1136</v>
      </c>
      <c r="OPT38" s="97" t="s">
        <v>1136</v>
      </c>
      <c r="OPU38" s="97" t="s">
        <v>1136</v>
      </c>
      <c r="OPV38" s="97" t="s">
        <v>1136</v>
      </c>
      <c r="OPW38" s="97" t="s">
        <v>1136</v>
      </c>
      <c r="OPX38" s="97" t="s">
        <v>1136</v>
      </c>
      <c r="OPY38" s="97" t="s">
        <v>1136</v>
      </c>
      <c r="OPZ38" s="97" t="s">
        <v>1136</v>
      </c>
      <c r="OQA38" s="97" t="s">
        <v>1136</v>
      </c>
      <c r="OQB38" s="97" t="s">
        <v>1136</v>
      </c>
      <c r="OQC38" s="97" t="s">
        <v>1136</v>
      </c>
      <c r="OQD38" s="97" t="s">
        <v>1136</v>
      </c>
      <c r="OQE38" s="97" t="s">
        <v>1136</v>
      </c>
      <c r="OQF38" s="97" t="s">
        <v>1136</v>
      </c>
      <c r="OQG38" s="97" t="s">
        <v>1136</v>
      </c>
      <c r="OQH38" s="97" t="s">
        <v>1136</v>
      </c>
      <c r="OQI38" s="97" t="s">
        <v>1136</v>
      </c>
      <c r="OQJ38" s="97" t="s">
        <v>1136</v>
      </c>
      <c r="OQK38" s="97" t="s">
        <v>1136</v>
      </c>
      <c r="OQL38" s="97" t="s">
        <v>1136</v>
      </c>
      <c r="OQM38" s="97" t="s">
        <v>1136</v>
      </c>
      <c r="OQN38" s="97" t="s">
        <v>1136</v>
      </c>
      <c r="OQO38" s="97" t="s">
        <v>1136</v>
      </c>
      <c r="OQP38" s="97" t="s">
        <v>1136</v>
      </c>
      <c r="OQQ38" s="97" t="s">
        <v>1136</v>
      </c>
      <c r="OQR38" s="97" t="s">
        <v>1136</v>
      </c>
      <c r="OQS38" s="97" t="s">
        <v>1136</v>
      </c>
      <c r="OQT38" s="97" t="s">
        <v>1136</v>
      </c>
      <c r="OQU38" s="97" t="s">
        <v>1136</v>
      </c>
      <c r="OQV38" s="97" t="s">
        <v>1136</v>
      </c>
      <c r="OQW38" s="97" t="s">
        <v>1136</v>
      </c>
      <c r="OQX38" s="97" t="s">
        <v>1136</v>
      </c>
      <c r="OQY38" s="97" t="s">
        <v>1136</v>
      </c>
      <c r="OQZ38" s="97" t="s">
        <v>1136</v>
      </c>
      <c r="ORA38" s="97" t="s">
        <v>1136</v>
      </c>
      <c r="ORB38" s="97" t="s">
        <v>1136</v>
      </c>
      <c r="ORC38" s="97" t="s">
        <v>1136</v>
      </c>
      <c r="ORD38" s="97" t="s">
        <v>1136</v>
      </c>
      <c r="ORE38" s="97" t="s">
        <v>1136</v>
      </c>
      <c r="ORF38" s="97" t="s">
        <v>1136</v>
      </c>
      <c r="ORG38" s="97" t="s">
        <v>1136</v>
      </c>
      <c r="ORH38" s="97" t="s">
        <v>1136</v>
      </c>
      <c r="ORI38" s="97" t="s">
        <v>1136</v>
      </c>
      <c r="ORJ38" s="97" t="s">
        <v>1136</v>
      </c>
      <c r="ORK38" s="97" t="s">
        <v>1136</v>
      </c>
      <c r="ORL38" s="97" t="s">
        <v>1136</v>
      </c>
      <c r="ORM38" s="97" t="s">
        <v>1136</v>
      </c>
      <c r="ORN38" s="97" t="s">
        <v>1136</v>
      </c>
      <c r="ORO38" s="97" t="s">
        <v>1136</v>
      </c>
      <c r="ORP38" s="97" t="s">
        <v>1136</v>
      </c>
      <c r="ORQ38" s="97" t="s">
        <v>1136</v>
      </c>
      <c r="ORR38" s="97" t="s">
        <v>1136</v>
      </c>
      <c r="ORS38" s="97" t="s">
        <v>1136</v>
      </c>
      <c r="ORT38" s="97" t="s">
        <v>1136</v>
      </c>
      <c r="ORU38" s="97" t="s">
        <v>1136</v>
      </c>
      <c r="ORV38" s="97" t="s">
        <v>1136</v>
      </c>
      <c r="ORW38" s="97" t="s">
        <v>1136</v>
      </c>
      <c r="ORX38" s="97" t="s">
        <v>1136</v>
      </c>
      <c r="ORY38" s="97" t="s">
        <v>1136</v>
      </c>
      <c r="ORZ38" s="97" t="s">
        <v>1136</v>
      </c>
      <c r="OSA38" s="97" t="s">
        <v>1136</v>
      </c>
      <c r="OSB38" s="97" t="s">
        <v>1136</v>
      </c>
      <c r="OSC38" s="97" t="s">
        <v>1136</v>
      </c>
      <c r="OSD38" s="97" t="s">
        <v>1136</v>
      </c>
      <c r="OSE38" s="97" t="s">
        <v>1136</v>
      </c>
      <c r="OSF38" s="97" t="s">
        <v>1136</v>
      </c>
      <c r="OSG38" s="97" t="s">
        <v>1136</v>
      </c>
      <c r="OSH38" s="97" t="s">
        <v>1136</v>
      </c>
      <c r="OSI38" s="97" t="s">
        <v>1136</v>
      </c>
      <c r="OSJ38" s="97" t="s">
        <v>1136</v>
      </c>
      <c r="OSK38" s="97" t="s">
        <v>1136</v>
      </c>
      <c r="OSL38" s="97" t="s">
        <v>1136</v>
      </c>
      <c r="OSM38" s="97" t="s">
        <v>1136</v>
      </c>
      <c r="OSN38" s="97" t="s">
        <v>1136</v>
      </c>
      <c r="OSO38" s="97" t="s">
        <v>1136</v>
      </c>
      <c r="OSP38" s="97" t="s">
        <v>1136</v>
      </c>
      <c r="OSQ38" s="97" t="s">
        <v>1136</v>
      </c>
      <c r="OSR38" s="97" t="s">
        <v>1136</v>
      </c>
      <c r="OSS38" s="97" t="s">
        <v>1136</v>
      </c>
      <c r="OST38" s="97" t="s">
        <v>1136</v>
      </c>
      <c r="OSU38" s="97" t="s">
        <v>1136</v>
      </c>
      <c r="OSV38" s="97" t="s">
        <v>1136</v>
      </c>
      <c r="OSW38" s="97" t="s">
        <v>1136</v>
      </c>
      <c r="OSX38" s="97" t="s">
        <v>1136</v>
      </c>
      <c r="OSY38" s="97" t="s">
        <v>1136</v>
      </c>
      <c r="OSZ38" s="97" t="s">
        <v>1136</v>
      </c>
      <c r="OTA38" s="97" t="s">
        <v>1136</v>
      </c>
      <c r="OTB38" s="97" t="s">
        <v>1136</v>
      </c>
      <c r="OTC38" s="97" t="s">
        <v>1136</v>
      </c>
      <c r="OTD38" s="97" t="s">
        <v>1136</v>
      </c>
      <c r="OTE38" s="97" t="s">
        <v>1136</v>
      </c>
      <c r="OTF38" s="97" t="s">
        <v>1136</v>
      </c>
      <c r="OTG38" s="97" t="s">
        <v>1136</v>
      </c>
      <c r="OTH38" s="97" t="s">
        <v>1136</v>
      </c>
      <c r="OTI38" s="97" t="s">
        <v>1136</v>
      </c>
      <c r="OTJ38" s="97" t="s">
        <v>1136</v>
      </c>
      <c r="OTK38" s="97" t="s">
        <v>1136</v>
      </c>
      <c r="OTL38" s="97" t="s">
        <v>1136</v>
      </c>
      <c r="OTM38" s="97" t="s">
        <v>1136</v>
      </c>
      <c r="OTN38" s="97" t="s">
        <v>1136</v>
      </c>
      <c r="OTO38" s="97" t="s">
        <v>1136</v>
      </c>
      <c r="OTP38" s="97" t="s">
        <v>1136</v>
      </c>
      <c r="OTQ38" s="97" t="s">
        <v>1136</v>
      </c>
      <c r="OTR38" s="97" t="s">
        <v>1136</v>
      </c>
      <c r="OTS38" s="97" t="s">
        <v>1136</v>
      </c>
      <c r="OTT38" s="97" t="s">
        <v>1136</v>
      </c>
      <c r="OTU38" s="97" t="s">
        <v>1136</v>
      </c>
      <c r="OTV38" s="97" t="s">
        <v>1136</v>
      </c>
      <c r="OTW38" s="97" t="s">
        <v>1136</v>
      </c>
      <c r="OTX38" s="97" t="s">
        <v>1136</v>
      </c>
      <c r="OTY38" s="97" t="s">
        <v>1136</v>
      </c>
      <c r="OTZ38" s="97" t="s">
        <v>1136</v>
      </c>
      <c r="OUA38" s="97" t="s">
        <v>1136</v>
      </c>
      <c r="OUB38" s="97" t="s">
        <v>1136</v>
      </c>
      <c r="OUC38" s="97" t="s">
        <v>1136</v>
      </c>
      <c r="OUD38" s="97" t="s">
        <v>1136</v>
      </c>
      <c r="OUE38" s="97" t="s">
        <v>1136</v>
      </c>
      <c r="OUF38" s="97" t="s">
        <v>1136</v>
      </c>
      <c r="OUG38" s="97" t="s">
        <v>1136</v>
      </c>
      <c r="OUH38" s="97" t="s">
        <v>1136</v>
      </c>
      <c r="OUI38" s="97" t="s">
        <v>1136</v>
      </c>
      <c r="OUJ38" s="97" t="s">
        <v>1136</v>
      </c>
      <c r="OUK38" s="97" t="s">
        <v>1136</v>
      </c>
      <c r="OUL38" s="97" t="s">
        <v>1136</v>
      </c>
      <c r="OUM38" s="97" t="s">
        <v>1136</v>
      </c>
      <c r="OUN38" s="97" t="s">
        <v>1136</v>
      </c>
      <c r="OUO38" s="97" t="s">
        <v>1136</v>
      </c>
      <c r="OUP38" s="97" t="s">
        <v>1136</v>
      </c>
      <c r="OUQ38" s="97" t="s">
        <v>1136</v>
      </c>
      <c r="OUR38" s="97" t="s">
        <v>1136</v>
      </c>
      <c r="OUS38" s="97" t="s">
        <v>1136</v>
      </c>
      <c r="OUT38" s="97" t="s">
        <v>1136</v>
      </c>
      <c r="OUU38" s="97" t="s">
        <v>1136</v>
      </c>
      <c r="OUV38" s="97" t="s">
        <v>1136</v>
      </c>
      <c r="OUW38" s="97" t="s">
        <v>1136</v>
      </c>
      <c r="OUX38" s="97" t="s">
        <v>1136</v>
      </c>
      <c r="OUY38" s="97" t="s">
        <v>1136</v>
      </c>
      <c r="OUZ38" s="97" t="s">
        <v>1136</v>
      </c>
      <c r="OVA38" s="97" t="s">
        <v>1136</v>
      </c>
      <c r="OVB38" s="97" t="s">
        <v>1136</v>
      </c>
      <c r="OVC38" s="97" t="s">
        <v>1136</v>
      </c>
      <c r="OVD38" s="97" t="s">
        <v>1136</v>
      </c>
      <c r="OVE38" s="97" t="s">
        <v>1136</v>
      </c>
      <c r="OVF38" s="97" t="s">
        <v>1136</v>
      </c>
      <c r="OVG38" s="97" t="s">
        <v>1136</v>
      </c>
      <c r="OVH38" s="97" t="s">
        <v>1136</v>
      </c>
      <c r="OVI38" s="97" t="s">
        <v>1136</v>
      </c>
      <c r="OVJ38" s="97" t="s">
        <v>1136</v>
      </c>
      <c r="OVK38" s="97" t="s">
        <v>1136</v>
      </c>
      <c r="OVL38" s="97" t="s">
        <v>1136</v>
      </c>
      <c r="OVM38" s="97" t="s">
        <v>1136</v>
      </c>
      <c r="OVN38" s="97" t="s">
        <v>1136</v>
      </c>
      <c r="OVO38" s="97" t="s">
        <v>1136</v>
      </c>
      <c r="OVP38" s="97" t="s">
        <v>1136</v>
      </c>
      <c r="OVQ38" s="97" t="s">
        <v>1136</v>
      </c>
      <c r="OVR38" s="97" t="s">
        <v>1136</v>
      </c>
      <c r="OVS38" s="97" t="s">
        <v>1136</v>
      </c>
      <c r="OVT38" s="97" t="s">
        <v>1136</v>
      </c>
      <c r="OVU38" s="97" t="s">
        <v>1136</v>
      </c>
      <c r="OVV38" s="97" t="s">
        <v>1136</v>
      </c>
      <c r="OVW38" s="97" t="s">
        <v>1136</v>
      </c>
      <c r="OVX38" s="97" t="s">
        <v>1136</v>
      </c>
      <c r="OVY38" s="97" t="s">
        <v>1136</v>
      </c>
      <c r="OVZ38" s="97" t="s">
        <v>1136</v>
      </c>
      <c r="OWA38" s="97" t="s">
        <v>1136</v>
      </c>
      <c r="OWB38" s="97" t="s">
        <v>1136</v>
      </c>
      <c r="OWC38" s="97" t="s">
        <v>1136</v>
      </c>
      <c r="OWD38" s="97" t="s">
        <v>1136</v>
      </c>
      <c r="OWE38" s="97" t="s">
        <v>1136</v>
      </c>
      <c r="OWF38" s="97" t="s">
        <v>1136</v>
      </c>
      <c r="OWG38" s="97" t="s">
        <v>1136</v>
      </c>
      <c r="OWH38" s="97" t="s">
        <v>1136</v>
      </c>
      <c r="OWI38" s="97" t="s">
        <v>1136</v>
      </c>
      <c r="OWJ38" s="97" t="s">
        <v>1136</v>
      </c>
      <c r="OWK38" s="97" t="s">
        <v>1136</v>
      </c>
      <c r="OWL38" s="97" t="s">
        <v>1136</v>
      </c>
      <c r="OWM38" s="97" t="s">
        <v>1136</v>
      </c>
      <c r="OWN38" s="97" t="s">
        <v>1136</v>
      </c>
      <c r="OWO38" s="97" t="s">
        <v>1136</v>
      </c>
      <c r="OWP38" s="97" t="s">
        <v>1136</v>
      </c>
      <c r="OWQ38" s="97" t="s">
        <v>1136</v>
      </c>
      <c r="OWR38" s="97" t="s">
        <v>1136</v>
      </c>
      <c r="OWS38" s="97" t="s">
        <v>1136</v>
      </c>
      <c r="OWT38" s="97" t="s">
        <v>1136</v>
      </c>
      <c r="OWU38" s="97" t="s">
        <v>1136</v>
      </c>
      <c r="OWV38" s="97" t="s">
        <v>1136</v>
      </c>
      <c r="OWW38" s="97" t="s">
        <v>1136</v>
      </c>
      <c r="OWX38" s="97" t="s">
        <v>1136</v>
      </c>
      <c r="OWY38" s="97" t="s">
        <v>1136</v>
      </c>
      <c r="OWZ38" s="97" t="s">
        <v>1136</v>
      </c>
      <c r="OXA38" s="97" t="s">
        <v>1136</v>
      </c>
      <c r="OXB38" s="97" t="s">
        <v>1136</v>
      </c>
      <c r="OXC38" s="97" t="s">
        <v>1136</v>
      </c>
      <c r="OXD38" s="97" t="s">
        <v>1136</v>
      </c>
      <c r="OXE38" s="97" t="s">
        <v>1136</v>
      </c>
      <c r="OXF38" s="97" t="s">
        <v>1136</v>
      </c>
      <c r="OXG38" s="97" t="s">
        <v>1136</v>
      </c>
      <c r="OXH38" s="97" t="s">
        <v>1136</v>
      </c>
      <c r="OXI38" s="97" t="s">
        <v>1136</v>
      </c>
      <c r="OXJ38" s="97" t="s">
        <v>1136</v>
      </c>
      <c r="OXK38" s="97" t="s">
        <v>1136</v>
      </c>
      <c r="OXL38" s="97" t="s">
        <v>1136</v>
      </c>
      <c r="OXM38" s="97" t="s">
        <v>1136</v>
      </c>
      <c r="OXN38" s="97" t="s">
        <v>1136</v>
      </c>
      <c r="OXO38" s="97" t="s">
        <v>1136</v>
      </c>
      <c r="OXP38" s="97" t="s">
        <v>1136</v>
      </c>
      <c r="OXQ38" s="97" t="s">
        <v>1136</v>
      </c>
      <c r="OXR38" s="97" t="s">
        <v>1136</v>
      </c>
      <c r="OXS38" s="97" t="s">
        <v>1136</v>
      </c>
      <c r="OXT38" s="97" t="s">
        <v>1136</v>
      </c>
      <c r="OXU38" s="97" t="s">
        <v>1136</v>
      </c>
      <c r="OXV38" s="97" t="s">
        <v>1136</v>
      </c>
      <c r="OXW38" s="97" t="s">
        <v>1136</v>
      </c>
      <c r="OXX38" s="97" t="s">
        <v>1136</v>
      </c>
      <c r="OXY38" s="97" t="s">
        <v>1136</v>
      </c>
      <c r="OXZ38" s="97" t="s">
        <v>1136</v>
      </c>
      <c r="OYA38" s="97" t="s">
        <v>1136</v>
      </c>
      <c r="OYB38" s="97" t="s">
        <v>1136</v>
      </c>
      <c r="OYC38" s="97" t="s">
        <v>1136</v>
      </c>
      <c r="OYD38" s="97" t="s">
        <v>1136</v>
      </c>
      <c r="OYE38" s="97" t="s">
        <v>1136</v>
      </c>
      <c r="OYF38" s="97" t="s">
        <v>1136</v>
      </c>
      <c r="OYG38" s="97" t="s">
        <v>1136</v>
      </c>
      <c r="OYH38" s="97" t="s">
        <v>1136</v>
      </c>
      <c r="OYI38" s="97" t="s">
        <v>1136</v>
      </c>
      <c r="OYJ38" s="97" t="s">
        <v>1136</v>
      </c>
      <c r="OYK38" s="97" t="s">
        <v>1136</v>
      </c>
      <c r="OYL38" s="97" t="s">
        <v>1136</v>
      </c>
      <c r="OYM38" s="97" t="s">
        <v>1136</v>
      </c>
      <c r="OYN38" s="97" t="s">
        <v>1136</v>
      </c>
      <c r="OYO38" s="97" t="s">
        <v>1136</v>
      </c>
      <c r="OYP38" s="97" t="s">
        <v>1136</v>
      </c>
      <c r="OYQ38" s="97" t="s">
        <v>1136</v>
      </c>
      <c r="OYR38" s="97" t="s">
        <v>1136</v>
      </c>
      <c r="OYS38" s="97" t="s">
        <v>1136</v>
      </c>
      <c r="OYT38" s="97" t="s">
        <v>1136</v>
      </c>
      <c r="OYU38" s="97" t="s">
        <v>1136</v>
      </c>
      <c r="OYV38" s="97" t="s">
        <v>1136</v>
      </c>
      <c r="OYW38" s="97" t="s">
        <v>1136</v>
      </c>
      <c r="OYX38" s="97" t="s">
        <v>1136</v>
      </c>
      <c r="OYY38" s="97" t="s">
        <v>1136</v>
      </c>
      <c r="OYZ38" s="97" t="s">
        <v>1136</v>
      </c>
      <c r="OZA38" s="97" t="s">
        <v>1136</v>
      </c>
      <c r="OZB38" s="97" t="s">
        <v>1136</v>
      </c>
      <c r="OZC38" s="97" t="s">
        <v>1136</v>
      </c>
      <c r="OZD38" s="97" t="s">
        <v>1136</v>
      </c>
      <c r="OZE38" s="97" t="s">
        <v>1136</v>
      </c>
      <c r="OZF38" s="97" t="s">
        <v>1136</v>
      </c>
      <c r="OZG38" s="97" t="s">
        <v>1136</v>
      </c>
      <c r="OZH38" s="97" t="s">
        <v>1136</v>
      </c>
      <c r="OZI38" s="97" t="s">
        <v>1136</v>
      </c>
      <c r="OZJ38" s="97" t="s">
        <v>1136</v>
      </c>
      <c r="OZK38" s="97" t="s">
        <v>1136</v>
      </c>
      <c r="OZL38" s="97" t="s">
        <v>1136</v>
      </c>
      <c r="OZM38" s="97" t="s">
        <v>1136</v>
      </c>
      <c r="OZN38" s="97" t="s">
        <v>1136</v>
      </c>
      <c r="OZO38" s="97" t="s">
        <v>1136</v>
      </c>
      <c r="OZP38" s="97" t="s">
        <v>1136</v>
      </c>
      <c r="OZQ38" s="97" t="s">
        <v>1136</v>
      </c>
      <c r="OZR38" s="97" t="s">
        <v>1136</v>
      </c>
      <c r="OZS38" s="97" t="s">
        <v>1136</v>
      </c>
      <c r="OZT38" s="97" t="s">
        <v>1136</v>
      </c>
      <c r="OZU38" s="97" t="s">
        <v>1136</v>
      </c>
      <c r="OZV38" s="97" t="s">
        <v>1136</v>
      </c>
      <c r="OZW38" s="97" t="s">
        <v>1136</v>
      </c>
      <c r="OZX38" s="97" t="s">
        <v>1136</v>
      </c>
      <c r="OZY38" s="97" t="s">
        <v>1136</v>
      </c>
      <c r="OZZ38" s="97" t="s">
        <v>1136</v>
      </c>
      <c r="PAA38" s="97" t="s">
        <v>1136</v>
      </c>
      <c r="PAB38" s="97" t="s">
        <v>1136</v>
      </c>
      <c r="PAC38" s="97" t="s">
        <v>1136</v>
      </c>
      <c r="PAD38" s="97" t="s">
        <v>1136</v>
      </c>
      <c r="PAE38" s="97" t="s">
        <v>1136</v>
      </c>
      <c r="PAF38" s="97" t="s">
        <v>1136</v>
      </c>
      <c r="PAG38" s="97" t="s">
        <v>1136</v>
      </c>
      <c r="PAH38" s="97" t="s">
        <v>1136</v>
      </c>
      <c r="PAI38" s="97" t="s">
        <v>1136</v>
      </c>
      <c r="PAJ38" s="97" t="s">
        <v>1136</v>
      </c>
      <c r="PAK38" s="97" t="s">
        <v>1136</v>
      </c>
      <c r="PAL38" s="97" t="s">
        <v>1136</v>
      </c>
      <c r="PAM38" s="97" t="s">
        <v>1136</v>
      </c>
      <c r="PAN38" s="97" t="s">
        <v>1136</v>
      </c>
      <c r="PAO38" s="97" t="s">
        <v>1136</v>
      </c>
      <c r="PAP38" s="97" t="s">
        <v>1136</v>
      </c>
      <c r="PAQ38" s="97" t="s">
        <v>1136</v>
      </c>
      <c r="PAR38" s="97" t="s">
        <v>1136</v>
      </c>
      <c r="PAS38" s="97" t="s">
        <v>1136</v>
      </c>
      <c r="PAT38" s="97" t="s">
        <v>1136</v>
      </c>
      <c r="PAU38" s="97" t="s">
        <v>1136</v>
      </c>
      <c r="PAV38" s="97" t="s">
        <v>1136</v>
      </c>
      <c r="PAW38" s="97" t="s">
        <v>1136</v>
      </c>
      <c r="PAX38" s="97" t="s">
        <v>1136</v>
      </c>
      <c r="PAY38" s="97" t="s">
        <v>1136</v>
      </c>
      <c r="PAZ38" s="97" t="s">
        <v>1136</v>
      </c>
      <c r="PBA38" s="97" t="s">
        <v>1136</v>
      </c>
      <c r="PBB38" s="97" t="s">
        <v>1136</v>
      </c>
      <c r="PBC38" s="97" t="s">
        <v>1136</v>
      </c>
      <c r="PBD38" s="97" t="s">
        <v>1136</v>
      </c>
      <c r="PBE38" s="97" t="s">
        <v>1136</v>
      </c>
      <c r="PBF38" s="97" t="s">
        <v>1136</v>
      </c>
      <c r="PBG38" s="97" t="s">
        <v>1136</v>
      </c>
      <c r="PBH38" s="97" t="s">
        <v>1136</v>
      </c>
      <c r="PBI38" s="97" t="s">
        <v>1136</v>
      </c>
      <c r="PBJ38" s="97" t="s">
        <v>1136</v>
      </c>
      <c r="PBK38" s="97" t="s">
        <v>1136</v>
      </c>
      <c r="PBL38" s="97" t="s">
        <v>1136</v>
      </c>
      <c r="PBM38" s="97" t="s">
        <v>1136</v>
      </c>
      <c r="PBN38" s="97" t="s">
        <v>1136</v>
      </c>
      <c r="PBO38" s="97" t="s">
        <v>1136</v>
      </c>
      <c r="PBP38" s="97" t="s">
        <v>1136</v>
      </c>
      <c r="PBQ38" s="97" t="s">
        <v>1136</v>
      </c>
      <c r="PBR38" s="97" t="s">
        <v>1136</v>
      </c>
      <c r="PBS38" s="97" t="s">
        <v>1136</v>
      </c>
      <c r="PBT38" s="97" t="s">
        <v>1136</v>
      </c>
      <c r="PBU38" s="97" t="s">
        <v>1136</v>
      </c>
      <c r="PBV38" s="97" t="s">
        <v>1136</v>
      </c>
      <c r="PBW38" s="97" t="s">
        <v>1136</v>
      </c>
      <c r="PBX38" s="97" t="s">
        <v>1136</v>
      </c>
      <c r="PBY38" s="97" t="s">
        <v>1136</v>
      </c>
      <c r="PBZ38" s="97" t="s">
        <v>1136</v>
      </c>
      <c r="PCA38" s="97" t="s">
        <v>1136</v>
      </c>
      <c r="PCB38" s="97" t="s">
        <v>1136</v>
      </c>
      <c r="PCC38" s="97" t="s">
        <v>1136</v>
      </c>
      <c r="PCD38" s="97" t="s">
        <v>1136</v>
      </c>
      <c r="PCE38" s="97" t="s">
        <v>1136</v>
      </c>
      <c r="PCF38" s="97" t="s">
        <v>1136</v>
      </c>
      <c r="PCG38" s="97" t="s">
        <v>1136</v>
      </c>
      <c r="PCH38" s="97" t="s">
        <v>1136</v>
      </c>
      <c r="PCI38" s="97" t="s">
        <v>1136</v>
      </c>
      <c r="PCJ38" s="97" t="s">
        <v>1136</v>
      </c>
      <c r="PCK38" s="97" t="s">
        <v>1136</v>
      </c>
      <c r="PCL38" s="97" t="s">
        <v>1136</v>
      </c>
      <c r="PCM38" s="97" t="s">
        <v>1136</v>
      </c>
      <c r="PCN38" s="97" t="s">
        <v>1136</v>
      </c>
      <c r="PCO38" s="97" t="s">
        <v>1136</v>
      </c>
      <c r="PCP38" s="97" t="s">
        <v>1136</v>
      </c>
      <c r="PCQ38" s="97" t="s">
        <v>1136</v>
      </c>
      <c r="PCR38" s="97" t="s">
        <v>1136</v>
      </c>
      <c r="PCS38" s="97" t="s">
        <v>1136</v>
      </c>
      <c r="PCT38" s="97" t="s">
        <v>1136</v>
      </c>
      <c r="PCU38" s="97" t="s">
        <v>1136</v>
      </c>
      <c r="PCV38" s="97" t="s">
        <v>1136</v>
      </c>
      <c r="PCW38" s="97" t="s">
        <v>1136</v>
      </c>
      <c r="PCX38" s="97" t="s">
        <v>1136</v>
      </c>
      <c r="PCY38" s="97" t="s">
        <v>1136</v>
      </c>
      <c r="PCZ38" s="97" t="s">
        <v>1136</v>
      </c>
      <c r="PDA38" s="97" t="s">
        <v>1136</v>
      </c>
      <c r="PDB38" s="97" t="s">
        <v>1136</v>
      </c>
      <c r="PDC38" s="97" t="s">
        <v>1136</v>
      </c>
      <c r="PDD38" s="97" t="s">
        <v>1136</v>
      </c>
      <c r="PDE38" s="97" t="s">
        <v>1136</v>
      </c>
      <c r="PDF38" s="97" t="s">
        <v>1136</v>
      </c>
      <c r="PDG38" s="97" t="s">
        <v>1136</v>
      </c>
      <c r="PDH38" s="97" t="s">
        <v>1136</v>
      </c>
      <c r="PDI38" s="97" t="s">
        <v>1136</v>
      </c>
      <c r="PDJ38" s="97" t="s">
        <v>1136</v>
      </c>
      <c r="PDK38" s="97" t="s">
        <v>1136</v>
      </c>
      <c r="PDL38" s="97" t="s">
        <v>1136</v>
      </c>
      <c r="PDM38" s="97" t="s">
        <v>1136</v>
      </c>
      <c r="PDN38" s="97" t="s">
        <v>1136</v>
      </c>
      <c r="PDO38" s="97" t="s">
        <v>1136</v>
      </c>
      <c r="PDP38" s="97" t="s">
        <v>1136</v>
      </c>
      <c r="PDQ38" s="97" t="s">
        <v>1136</v>
      </c>
      <c r="PDR38" s="97" t="s">
        <v>1136</v>
      </c>
      <c r="PDS38" s="97" t="s">
        <v>1136</v>
      </c>
      <c r="PDT38" s="97" t="s">
        <v>1136</v>
      </c>
      <c r="PDU38" s="97" t="s">
        <v>1136</v>
      </c>
      <c r="PDV38" s="97" t="s">
        <v>1136</v>
      </c>
      <c r="PDW38" s="97" t="s">
        <v>1136</v>
      </c>
      <c r="PDX38" s="97" t="s">
        <v>1136</v>
      </c>
      <c r="PDY38" s="97" t="s">
        <v>1136</v>
      </c>
      <c r="PDZ38" s="97" t="s">
        <v>1136</v>
      </c>
      <c r="PEA38" s="97" t="s">
        <v>1136</v>
      </c>
      <c r="PEB38" s="97" t="s">
        <v>1136</v>
      </c>
      <c r="PEC38" s="97" t="s">
        <v>1136</v>
      </c>
      <c r="PED38" s="97" t="s">
        <v>1136</v>
      </c>
      <c r="PEE38" s="97" t="s">
        <v>1136</v>
      </c>
      <c r="PEF38" s="97" t="s">
        <v>1136</v>
      </c>
      <c r="PEG38" s="97" t="s">
        <v>1136</v>
      </c>
      <c r="PEH38" s="97" t="s">
        <v>1136</v>
      </c>
      <c r="PEI38" s="97" t="s">
        <v>1136</v>
      </c>
      <c r="PEJ38" s="97" t="s">
        <v>1136</v>
      </c>
      <c r="PEK38" s="97" t="s">
        <v>1136</v>
      </c>
      <c r="PEL38" s="97" t="s">
        <v>1136</v>
      </c>
      <c r="PEM38" s="97" t="s">
        <v>1136</v>
      </c>
      <c r="PEN38" s="97" t="s">
        <v>1136</v>
      </c>
      <c r="PEO38" s="97" t="s">
        <v>1136</v>
      </c>
      <c r="PEP38" s="97" t="s">
        <v>1136</v>
      </c>
      <c r="PEQ38" s="97" t="s">
        <v>1136</v>
      </c>
      <c r="PER38" s="97" t="s">
        <v>1136</v>
      </c>
      <c r="PES38" s="97" t="s">
        <v>1136</v>
      </c>
      <c r="PET38" s="97" t="s">
        <v>1136</v>
      </c>
      <c r="PEU38" s="97" t="s">
        <v>1136</v>
      </c>
      <c r="PEV38" s="97" t="s">
        <v>1136</v>
      </c>
      <c r="PEW38" s="97" t="s">
        <v>1136</v>
      </c>
      <c r="PEX38" s="97" t="s">
        <v>1136</v>
      </c>
      <c r="PEY38" s="97" t="s">
        <v>1136</v>
      </c>
      <c r="PEZ38" s="97" t="s">
        <v>1136</v>
      </c>
      <c r="PFA38" s="97" t="s">
        <v>1136</v>
      </c>
      <c r="PFB38" s="97" t="s">
        <v>1136</v>
      </c>
      <c r="PFC38" s="97" t="s">
        <v>1136</v>
      </c>
      <c r="PFD38" s="97" t="s">
        <v>1136</v>
      </c>
      <c r="PFE38" s="97" t="s">
        <v>1136</v>
      </c>
      <c r="PFF38" s="97" t="s">
        <v>1136</v>
      </c>
      <c r="PFG38" s="97" t="s">
        <v>1136</v>
      </c>
      <c r="PFH38" s="97" t="s">
        <v>1136</v>
      </c>
      <c r="PFI38" s="97" t="s">
        <v>1136</v>
      </c>
      <c r="PFJ38" s="97" t="s">
        <v>1136</v>
      </c>
      <c r="PFK38" s="97" t="s">
        <v>1136</v>
      </c>
      <c r="PFL38" s="97" t="s">
        <v>1136</v>
      </c>
      <c r="PFM38" s="97" t="s">
        <v>1136</v>
      </c>
      <c r="PFN38" s="97" t="s">
        <v>1136</v>
      </c>
      <c r="PFO38" s="97" t="s">
        <v>1136</v>
      </c>
      <c r="PFP38" s="97" t="s">
        <v>1136</v>
      </c>
      <c r="PFQ38" s="97" t="s">
        <v>1136</v>
      </c>
      <c r="PFR38" s="97" t="s">
        <v>1136</v>
      </c>
      <c r="PFS38" s="97" t="s">
        <v>1136</v>
      </c>
      <c r="PFT38" s="97" t="s">
        <v>1136</v>
      </c>
      <c r="PFU38" s="97" t="s">
        <v>1136</v>
      </c>
      <c r="PFV38" s="97" t="s">
        <v>1136</v>
      </c>
      <c r="PFW38" s="97" t="s">
        <v>1136</v>
      </c>
      <c r="PFX38" s="97" t="s">
        <v>1136</v>
      </c>
      <c r="PFY38" s="97" t="s">
        <v>1136</v>
      </c>
      <c r="PFZ38" s="97" t="s">
        <v>1136</v>
      </c>
      <c r="PGA38" s="97" t="s">
        <v>1136</v>
      </c>
      <c r="PGB38" s="97" t="s">
        <v>1136</v>
      </c>
      <c r="PGC38" s="97" t="s">
        <v>1136</v>
      </c>
      <c r="PGD38" s="97" t="s">
        <v>1136</v>
      </c>
      <c r="PGE38" s="97" t="s">
        <v>1136</v>
      </c>
      <c r="PGF38" s="97" t="s">
        <v>1136</v>
      </c>
      <c r="PGG38" s="97" t="s">
        <v>1136</v>
      </c>
      <c r="PGH38" s="97" t="s">
        <v>1136</v>
      </c>
      <c r="PGI38" s="97" t="s">
        <v>1136</v>
      </c>
      <c r="PGJ38" s="97" t="s">
        <v>1136</v>
      </c>
      <c r="PGK38" s="97" t="s">
        <v>1136</v>
      </c>
      <c r="PGL38" s="97" t="s">
        <v>1136</v>
      </c>
      <c r="PGM38" s="97" t="s">
        <v>1136</v>
      </c>
      <c r="PGN38" s="97" t="s">
        <v>1136</v>
      </c>
      <c r="PGO38" s="97" t="s">
        <v>1136</v>
      </c>
      <c r="PGP38" s="97" t="s">
        <v>1136</v>
      </c>
      <c r="PGQ38" s="97" t="s">
        <v>1136</v>
      </c>
      <c r="PGR38" s="97" t="s">
        <v>1136</v>
      </c>
      <c r="PGS38" s="97" t="s">
        <v>1136</v>
      </c>
      <c r="PGT38" s="97" t="s">
        <v>1136</v>
      </c>
      <c r="PGU38" s="97" t="s">
        <v>1136</v>
      </c>
      <c r="PGV38" s="97" t="s">
        <v>1136</v>
      </c>
      <c r="PGW38" s="97" t="s">
        <v>1136</v>
      </c>
      <c r="PGX38" s="97" t="s">
        <v>1136</v>
      </c>
      <c r="PGY38" s="97" t="s">
        <v>1136</v>
      </c>
      <c r="PGZ38" s="97" t="s">
        <v>1136</v>
      </c>
      <c r="PHA38" s="97" t="s">
        <v>1136</v>
      </c>
      <c r="PHB38" s="97" t="s">
        <v>1136</v>
      </c>
      <c r="PHC38" s="97" t="s">
        <v>1136</v>
      </c>
      <c r="PHD38" s="97" t="s">
        <v>1136</v>
      </c>
      <c r="PHE38" s="97" t="s">
        <v>1136</v>
      </c>
      <c r="PHF38" s="97" t="s">
        <v>1136</v>
      </c>
      <c r="PHG38" s="97" t="s">
        <v>1136</v>
      </c>
      <c r="PHH38" s="97" t="s">
        <v>1136</v>
      </c>
      <c r="PHI38" s="97" t="s">
        <v>1136</v>
      </c>
      <c r="PHJ38" s="97" t="s">
        <v>1136</v>
      </c>
      <c r="PHK38" s="97" t="s">
        <v>1136</v>
      </c>
      <c r="PHL38" s="97" t="s">
        <v>1136</v>
      </c>
      <c r="PHM38" s="97" t="s">
        <v>1136</v>
      </c>
      <c r="PHN38" s="97" t="s">
        <v>1136</v>
      </c>
      <c r="PHO38" s="97" t="s">
        <v>1136</v>
      </c>
      <c r="PHP38" s="97" t="s">
        <v>1136</v>
      </c>
      <c r="PHQ38" s="97" t="s">
        <v>1136</v>
      </c>
      <c r="PHR38" s="97" t="s">
        <v>1136</v>
      </c>
      <c r="PHS38" s="97" t="s">
        <v>1136</v>
      </c>
      <c r="PHT38" s="97" t="s">
        <v>1136</v>
      </c>
      <c r="PHU38" s="97" t="s">
        <v>1136</v>
      </c>
      <c r="PHV38" s="97" t="s">
        <v>1136</v>
      </c>
      <c r="PHW38" s="97" t="s">
        <v>1136</v>
      </c>
      <c r="PHX38" s="97" t="s">
        <v>1136</v>
      </c>
      <c r="PHY38" s="97" t="s">
        <v>1136</v>
      </c>
      <c r="PHZ38" s="97" t="s">
        <v>1136</v>
      </c>
      <c r="PIA38" s="97" t="s">
        <v>1136</v>
      </c>
      <c r="PIB38" s="97" t="s">
        <v>1136</v>
      </c>
      <c r="PIC38" s="97" t="s">
        <v>1136</v>
      </c>
      <c r="PID38" s="97" t="s">
        <v>1136</v>
      </c>
      <c r="PIE38" s="97" t="s">
        <v>1136</v>
      </c>
      <c r="PIF38" s="97" t="s">
        <v>1136</v>
      </c>
      <c r="PIG38" s="97" t="s">
        <v>1136</v>
      </c>
      <c r="PIH38" s="97" t="s">
        <v>1136</v>
      </c>
      <c r="PII38" s="97" t="s">
        <v>1136</v>
      </c>
      <c r="PIJ38" s="97" t="s">
        <v>1136</v>
      </c>
      <c r="PIK38" s="97" t="s">
        <v>1136</v>
      </c>
      <c r="PIL38" s="97" t="s">
        <v>1136</v>
      </c>
      <c r="PIM38" s="97" t="s">
        <v>1136</v>
      </c>
      <c r="PIN38" s="97" t="s">
        <v>1136</v>
      </c>
      <c r="PIO38" s="97" t="s">
        <v>1136</v>
      </c>
      <c r="PIP38" s="97" t="s">
        <v>1136</v>
      </c>
      <c r="PIQ38" s="97" t="s">
        <v>1136</v>
      </c>
      <c r="PIR38" s="97" t="s">
        <v>1136</v>
      </c>
      <c r="PIS38" s="97" t="s">
        <v>1136</v>
      </c>
      <c r="PIT38" s="97" t="s">
        <v>1136</v>
      </c>
      <c r="PIU38" s="97" t="s">
        <v>1136</v>
      </c>
      <c r="PIV38" s="97" t="s">
        <v>1136</v>
      </c>
      <c r="PIW38" s="97" t="s">
        <v>1136</v>
      </c>
      <c r="PIX38" s="97" t="s">
        <v>1136</v>
      </c>
      <c r="PIY38" s="97" t="s">
        <v>1136</v>
      </c>
      <c r="PIZ38" s="97" t="s">
        <v>1136</v>
      </c>
      <c r="PJA38" s="97" t="s">
        <v>1136</v>
      </c>
      <c r="PJB38" s="97" t="s">
        <v>1136</v>
      </c>
      <c r="PJC38" s="97" t="s">
        <v>1136</v>
      </c>
      <c r="PJD38" s="97" t="s">
        <v>1136</v>
      </c>
      <c r="PJE38" s="97" t="s">
        <v>1136</v>
      </c>
      <c r="PJF38" s="97" t="s">
        <v>1136</v>
      </c>
      <c r="PJG38" s="97" t="s">
        <v>1136</v>
      </c>
      <c r="PJH38" s="97" t="s">
        <v>1136</v>
      </c>
      <c r="PJI38" s="97" t="s">
        <v>1136</v>
      </c>
      <c r="PJJ38" s="97" t="s">
        <v>1136</v>
      </c>
      <c r="PJK38" s="97" t="s">
        <v>1136</v>
      </c>
      <c r="PJL38" s="97" t="s">
        <v>1136</v>
      </c>
      <c r="PJM38" s="97" t="s">
        <v>1136</v>
      </c>
      <c r="PJN38" s="97" t="s">
        <v>1136</v>
      </c>
      <c r="PJO38" s="97" t="s">
        <v>1136</v>
      </c>
      <c r="PJP38" s="97" t="s">
        <v>1136</v>
      </c>
      <c r="PJQ38" s="97" t="s">
        <v>1136</v>
      </c>
      <c r="PJR38" s="97" t="s">
        <v>1136</v>
      </c>
      <c r="PJS38" s="97" t="s">
        <v>1136</v>
      </c>
      <c r="PJT38" s="97" t="s">
        <v>1136</v>
      </c>
      <c r="PJU38" s="97" t="s">
        <v>1136</v>
      </c>
      <c r="PJV38" s="97" t="s">
        <v>1136</v>
      </c>
      <c r="PJW38" s="97" t="s">
        <v>1136</v>
      </c>
      <c r="PJX38" s="97" t="s">
        <v>1136</v>
      </c>
      <c r="PJY38" s="97" t="s">
        <v>1136</v>
      </c>
      <c r="PJZ38" s="97" t="s">
        <v>1136</v>
      </c>
      <c r="PKA38" s="97" t="s">
        <v>1136</v>
      </c>
      <c r="PKB38" s="97" t="s">
        <v>1136</v>
      </c>
      <c r="PKC38" s="97" t="s">
        <v>1136</v>
      </c>
      <c r="PKD38" s="97" t="s">
        <v>1136</v>
      </c>
      <c r="PKE38" s="97" t="s">
        <v>1136</v>
      </c>
      <c r="PKF38" s="97" t="s">
        <v>1136</v>
      </c>
      <c r="PKG38" s="97" t="s">
        <v>1136</v>
      </c>
      <c r="PKH38" s="97" t="s">
        <v>1136</v>
      </c>
      <c r="PKI38" s="97" t="s">
        <v>1136</v>
      </c>
      <c r="PKJ38" s="97" t="s">
        <v>1136</v>
      </c>
      <c r="PKK38" s="97" t="s">
        <v>1136</v>
      </c>
      <c r="PKL38" s="97" t="s">
        <v>1136</v>
      </c>
      <c r="PKM38" s="97" t="s">
        <v>1136</v>
      </c>
      <c r="PKN38" s="97" t="s">
        <v>1136</v>
      </c>
      <c r="PKO38" s="97" t="s">
        <v>1136</v>
      </c>
      <c r="PKP38" s="97" t="s">
        <v>1136</v>
      </c>
      <c r="PKQ38" s="97" t="s">
        <v>1136</v>
      </c>
      <c r="PKR38" s="97" t="s">
        <v>1136</v>
      </c>
      <c r="PKS38" s="97" t="s">
        <v>1136</v>
      </c>
      <c r="PKT38" s="97" t="s">
        <v>1136</v>
      </c>
      <c r="PKU38" s="97" t="s">
        <v>1136</v>
      </c>
      <c r="PKV38" s="97" t="s">
        <v>1136</v>
      </c>
      <c r="PKW38" s="97" t="s">
        <v>1136</v>
      </c>
      <c r="PKX38" s="97" t="s">
        <v>1136</v>
      </c>
      <c r="PKY38" s="97" t="s">
        <v>1136</v>
      </c>
      <c r="PKZ38" s="97" t="s">
        <v>1136</v>
      </c>
      <c r="PLA38" s="97" t="s">
        <v>1136</v>
      </c>
      <c r="PLB38" s="97" t="s">
        <v>1136</v>
      </c>
      <c r="PLC38" s="97" t="s">
        <v>1136</v>
      </c>
      <c r="PLD38" s="97" t="s">
        <v>1136</v>
      </c>
      <c r="PLE38" s="97" t="s">
        <v>1136</v>
      </c>
      <c r="PLF38" s="97" t="s">
        <v>1136</v>
      </c>
      <c r="PLG38" s="97" t="s">
        <v>1136</v>
      </c>
      <c r="PLH38" s="97" t="s">
        <v>1136</v>
      </c>
      <c r="PLI38" s="97" t="s">
        <v>1136</v>
      </c>
      <c r="PLJ38" s="97" t="s">
        <v>1136</v>
      </c>
      <c r="PLK38" s="97" t="s">
        <v>1136</v>
      </c>
      <c r="PLL38" s="97" t="s">
        <v>1136</v>
      </c>
      <c r="PLM38" s="97" t="s">
        <v>1136</v>
      </c>
      <c r="PLN38" s="97" t="s">
        <v>1136</v>
      </c>
      <c r="PLO38" s="97" t="s">
        <v>1136</v>
      </c>
      <c r="PLP38" s="97" t="s">
        <v>1136</v>
      </c>
      <c r="PLQ38" s="97" t="s">
        <v>1136</v>
      </c>
      <c r="PLR38" s="97" t="s">
        <v>1136</v>
      </c>
      <c r="PLS38" s="97" t="s">
        <v>1136</v>
      </c>
      <c r="PLT38" s="97" t="s">
        <v>1136</v>
      </c>
      <c r="PLU38" s="97" t="s">
        <v>1136</v>
      </c>
      <c r="PLV38" s="97" t="s">
        <v>1136</v>
      </c>
      <c r="PLW38" s="97" t="s">
        <v>1136</v>
      </c>
      <c r="PLX38" s="97" t="s">
        <v>1136</v>
      </c>
      <c r="PLY38" s="97" t="s">
        <v>1136</v>
      </c>
      <c r="PLZ38" s="97" t="s">
        <v>1136</v>
      </c>
      <c r="PMA38" s="97" t="s">
        <v>1136</v>
      </c>
      <c r="PMB38" s="97" t="s">
        <v>1136</v>
      </c>
      <c r="PMC38" s="97" t="s">
        <v>1136</v>
      </c>
      <c r="PMD38" s="97" t="s">
        <v>1136</v>
      </c>
      <c r="PME38" s="97" t="s">
        <v>1136</v>
      </c>
      <c r="PMF38" s="97" t="s">
        <v>1136</v>
      </c>
      <c r="PMG38" s="97" t="s">
        <v>1136</v>
      </c>
      <c r="PMH38" s="97" t="s">
        <v>1136</v>
      </c>
      <c r="PMI38" s="97" t="s">
        <v>1136</v>
      </c>
      <c r="PMJ38" s="97" t="s">
        <v>1136</v>
      </c>
      <c r="PMK38" s="97" t="s">
        <v>1136</v>
      </c>
      <c r="PML38" s="97" t="s">
        <v>1136</v>
      </c>
      <c r="PMM38" s="97" t="s">
        <v>1136</v>
      </c>
      <c r="PMN38" s="97" t="s">
        <v>1136</v>
      </c>
      <c r="PMO38" s="97" t="s">
        <v>1136</v>
      </c>
      <c r="PMP38" s="97" t="s">
        <v>1136</v>
      </c>
      <c r="PMQ38" s="97" t="s">
        <v>1136</v>
      </c>
      <c r="PMR38" s="97" t="s">
        <v>1136</v>
      </c>
      <c r="PMS38" s="97" t="s">
        <v>1136</v>
      </c>
      <c r="PMT38" s="97" t="s">
        <v>1136</v>
      </c>
      <c r="PMU38" s="97" t="s">
        <v>1136</v>
      </c>
      <c r="PMV38" s="97" t="s">
        <v>1136</v>
      </c>
      <c r="PMW38" s="97" t="s">
        <v>1136</v>
      </c>
      <c r="PMX38" s="97" t="s">
        <v>1136</v>
      </c>
      <c r="PMY38" s="97" t="s">
        <v>1136</v>
      </c>
      <c r="PMZ38" s="97" t="s">
        <v>1136</v>
      </c>
      <c r="PNA38" s="97" t="s">
        <v>1136</v>
      </c>
      <c r="PNB38" s="97" t="s">
        <v>1136</v>
      </c>
      <c r="PNC38" s="97" t="s">
        <v>1136</v>
      </c>
      <c r="PND38" s="97" t="s">
        <v>1136</v>
      </c>
      <c r="PNE38" s="97" t="s">
        <v>1136</v>
      </c>
      <c r="PNF38" s="97" t="s">
        <v>1136</v>
      </c>
      <c r="PNG38" s="97" t="s">
        <v>1136</v>
      </c>
      <c r="PNH38" s="97" t="s">
        <v>1136</v>
      </c>
      <c r="PNI38" s="97" t="s">
        <v>1136</v>
      </c>
      <c r="PNJ38" s="97" t="s">
        <v>1136</v>
      </c>
      <c r="PNK38" s="97" t="s">
        <v>1136</v>
      </c>
      <c r="PNL38" s="97" t="s">
        <v>1136</v>
      </c>
      <c r="PNM38" s="97" t="s">
        <v>1136</v>
      </c>
      <c r="PNN38" s="97" t="s">
        <v>1136</v>
      </c>
      <c r="PNO38" s="97" t="s">
        <v>1136</v>
      </c>
      <c r="PNP38" s="97" t="s">
        <v>1136</v>
      </c>
      <c r="PNQ38" s="97" t="s">
        <v>1136</v>
      </c>
      <c r="PNR38" s="97" t="s">
        <v>1136</v>
      </c>
      <c r="PNS38" s="97" t="s">
        <v>1136</v>
      </c>
      <c r="PNT38" s="97" t="s">
        <v>1136</v>
      </c>
      <c r="PNU38" s="97" t="s">
        <v>1136</v>
      </c>
      <c r="PNV38" s="97" t="s">
        <v>1136</v>
      </c>
      <c r="PNW38" s="97" t="s">
        <v>1136</v>
      </c>
      <c r="PNX38" s="97" t="s">
        <v>1136</v>
      </c>
      <c r="PNY38" s="97" t="s">
        <v>1136</v>
      </c>
      <c r="PNZ38" s="97" t="s">
        <v>1136</v>
      </c>
      <c r="POA38" s="97" t="s">
        <v>1136</v>
      </c>
      <c r="POB38" s="97" t="s">
        <v>1136</v>
      </c>
      <c r="POC38" s="97" t="s">
        <v>1136</v>
      </c>
      <c r="POD38" s="97" t="s">
        <v>1136</v>
      </c>
      <c r="POE38" s="97" t="s">
        <v>1136</v>
      </c>
      <c r="POF38" s="97" t="s">
        <v>1136</v>
      </c>
      <c r="POG38" s="97" t="s">
        <v>1136</v>
      </c>
      <c r="POH38" s="97" t="s">
        <v>1136</v>
      </c>
      <c r="POI38" s="97" t="s">
        <v>1136</v>
      </c>
      <c r="POJ38" s="97" t="s">
        <v>1136</v>
      </c>
      <c r="POK38" s="97" t="s">
        <v>1136</v>
      </c>
      <c r="POL38" s="97" t="s">
        <v>1136</v>
      </c>
      <c r="POM38" s="97" t="s">
        <v>1136</v>
      </c>
      <c r="PON38" s="97" t="s">
        <v>1136</v>
      </c>
      <c r="POO38" s="97" t="s">
        <v>1136</v>
      </c>
      <c r="POP38" s="97" t="s">
        <v>1136</v>
      </c>
      <c r="POQ38" s="97" t="s">
        <v>1136</v>
      </c>
      <c r="POR38" s="97" t="s">
        <v>1136</v>
      </c>
      <c r="POS38" s="97" t="s">
        <v>1136</v>
      </c>
      <c r="POT38" s="97" t="s">
        <v>1136</v>
      </c>
      <c r="POU38" s="97" t="s">
        <v>1136</v>
      </c>
      <c r="POV38" s="97" t="s">
        <v>1136</v>
      </c>
      <c r="POW38" s="97" t="s">
        <v>1136</v>
      </c>
      <c r="POX38" s="97" t="s">
        <v>1136</v>
      </c>
      <c r="POY38" s="97" t="s">
        <v>1136</v>
      </c>
      <c r="POZ38" s="97" t="s">
        <v>1136</v>
      </c>
      <c r="PPA38" s="97" t="s">
        <v>1136</v>
      </c>
      <c r="PPB38" s="97" t="s">
        <v>1136</v>
      </c>
      <c r="PPC38" s="97" t="s">
        <v>1136</v>
      </c>
      <c r="PPD38" s="97" t="s">
        <v>1136</v>
      </c>
      <c r="PPE38" s="97" t="s">
        <v>1136</v>
      </c>
      <c r="PPF38" s="97" t="s">
        <v>1136</v>
      </c>
      <c r="PPG38" s="97" t="s">
        <v>1136</v>
      </c>
      <c r="PPH38" s="97" t="s">
        <v>1136</v>
      </c>
      <c r="PPI38" s="97" t="s">
        <v>1136</v>
      </c>
      <c r="PPJ38" s="97" t="s">
        <v>1136</v>
      </c>
      <c r="PPK38" s="97" t="s">
        <v>1136</v>
      </c>
      <c r="PPL38" s="97" t="s">
        <v>1136</v>
      </c>
      <c r="PPM38" s="97" t="s">
        <v>1136</v>
      </c>
      <c r="PPN38" s="97" t="s">
        <v>1136</v>
      </c>
      <c r="PPO38" s="97" t="s">
        <v>1136</v>
      </c>
      <c r="PPP38" s="97" t="s">
        <v>1136</v>
      </c>
      <c r="PPQ38" s="97" t="s">
        <v>1136</v>
      </c>
      <c r="PPR38" s="97" t="s">
        <v>1136</v>
      </c>
      <c r="PPS38" s="97" t="s">
        <v>1136</v>
      </c>
      <c r="PPT38" s="97" t="s">
        <v>1136</v>
      </c>
      <c r="PPU38" s="97" t="s">
        <v>1136</v>
      </c>
      <c r="PPV38" s="97" t="s">
        <v>1136</v>
      </c>
      <c r="PPW38" s="97" t="s">
        <v>1136</v>
      </c>
      <c r="PPX38" s="97" t="s">
        <v>1136</v>
      </c>
      <c r="PPY38" s="97" t="s">
        <v>1136</v>
      </c>
      <c r="PPZ38" s="97" t="s">
        <v>1136</v>
      </c>
      <c r="PQA38" s="97" t="s">
        <v>1136</v>
      </c>
      <c r="PQB38" s="97" t="s">
        <v>1136</v>
      </c>
      <c r="PQC38" s="97" t="s">
        <v>1136</v>
      </c>
      <c r="PQD38" s="97" t="s">
        <v>1136</v>
      </c>
      <c r="PQE38" s="97" t="s">
        <v>1136</v>
      </c>
      <c r="PQF38" s="97" t="s">
        <v>1136</v>
      </c>
      <c r="PQG38" s="97" t="s">
        <v>1136</v>
      </c>
      <c r="PQH38" s="97" t="s">
        <v>1136</v>
      </c>
      <c r="PQI38" s="97" t="s">
        <v>1136</v>
      </c>
      <c r="PQJ38" s="97" t="s">
        <v>1136</v>
      </c>
      <c r="PQK38" s="97" t="s">
        <v>1136</v>
      </c>
      <c r="PQL38" s="97" t="s">
        <v>1136</v>
      </c>
      <c r="PQM38" s="97" t="s">
        <v>1136</v>
      </c>
      <c r="PQN38" s="97" t="s">
        <v>1136</v>
      </c>
      <c r="PQO38" s="97" t="s">
        <v>1136</v>
      </c>
      <c r="PQP38" s="97" t="s">
        <v>1136</v>
      </c>
      <c r="PQQ38" s="97" t="s">
        <v>1136</v>
      </c>
      <c r="PQR38" s="97" t="s">
        <v>1136</v>
      </c>
      <c r="PQS38" s="97" t="s">
        <v>1136</v>
      </c>
      <c r="PQT38" s="97" t="s">
        <v>1136</v>
      </c>
      <c r="PQU38" s="97" t="s">
        <v>1136</v>
      </c>
      <c r="PQV38" s="97" t="s">
        <v>1136</v>
      </c>
      <c r="PQW38" s="97" t="s">
        <v>1136</v>
      </c>
      <c r="PQX38" s="97" t="s">
        <v>1136</v>
      </c>
      <c r="PQY38" s="97" t="s">
        <v>1136</v>
      </c>
      <c r="PQZ38" s="97" t="s">
        <v>1136</v>
      </c>
      <c r="PRA38" s="97" t="s">
        <v>1136</v>
      </c>
      <c r="PRB38" s="97" t="s">
        <v>1136</v>
      </c>
      <c r="PRC38" s="97" t="s">
        <v>1136</v>
      </c>
      <c r="PRD38" s="97" t="s">
        <v>1136</v>
      </c>
      <c r="PRE38" s="97" t="s">
        <v>1136</v>
      </c>
      <c r="PRF38" s="97" t="s">
        <v>1136</v>
      </c>
      <c r="PRG38" s="97" t="s">
        <v>1136</v>
      </c>
      <c r="PRH38" s="97" t="s">
        <v>1136</v>
      </c>
      <c r="PRI38" s="97" t="s">
        <v>1136</v>
      </c>
      <c r="PRJ38" s="97" t="s">
        <v>1136</v>
      </c>
      <c r="PRK38" s="97" t="s">
        <v>1136</v>
      </c>
      <c r="PRL38" s="97" t="s">
        <v>1136</v>
      </c>
      <c r="PRM38" s="97" t="s">
        <v>1136</v>
      </c>
      <c r="PRN38" s="97" t="s">
        <v>1136</v>
      </c>
      <c r="PRO38" s="97" t="s">
        <v>1136</v>
      </c>
      <c r="PRP38" s="97" t="s">
        <v>1136</v>
      </c>
      <c r="PRQ38" s="97" t="s">
        <v>1136</v>
      </c>
      <c r="PRR38" s="97" t="s">
        <v>1136</v>
      </c>
      <c r="PRS38" s="97" t="s">
        <v>1136</v>
      </c>
      <c r="PRT38" s="97" t="s">
        <v>1136</v>
      </c>
      <c r="PRU38" s="97" t="s">
        <v>1136</v>
      </c>
      <c r="PRV38" s="97" t="s">
        <v>1136</v>
      </c>
      <c r="PRW38" s="97" t="s">
        <v>1136</v>
      </c>
      <c r="PRX38" s="97" t="s">
        <v>1136</v>
      </c>
      <c r="PRY38" s="97" t="s">
        <v>1136</v>
      </c>
      <c r="PRZ38" s="97" t="s">
        <v>1136</v>
      </c>
      <c r="PSA38" s="97" t="s">
        <v>1136</v>
      </c>
      <c r="PSB38" s="97" t="s">
        <v>1136</v>
      </c>
      <c r="PSC38" s="97" t="s">
        <v>1136</v>
      </c>
      <c r="PSD38" s="97" t="s">
        <v>1136</v>
      </c>
      <c r="PSE38" s="97" t="s">
        <v>1136</v>
      </c>
      <c r="PSF38" s="97" t="s">
        <v>1136</v>
      </c>
      <c r="PSG38" s="97" t="s">
        <v>1136</v>
      </c>
      <c r="PSH38" s="97" t="s">
        <v>1136</v>
      </c>
      <c r="PSI38" s="97" t="s">
        <v>1136</v>
      </c>
      <c r="PSJ38" s="97" t="s">
        <v>1136</v>
      </c>
      <c r="PSK38" s="97" t="s">
        <v>1136</v>
      </c>
      <c r="PSL38" s="97" t="s">
        <v>1136</v>
      </c>
      <c r="PSM38" s="97" t="s">
        <v>1136</v>
      </c>
      <c r="PSN38" s="97" t="s">
        <v>1136</v>
      </c>
      <c r="PSO38" s="97" t="s">
        <v>1136</v>
      </c>
      <c r="PSP38" s="97" t="s">
        <v>1136</v>
      </c>
      <c r="PSQ38" s="97" t="s">
        <v>1136</v>
      </c>
      <c r="PSR38" s="97" t="s">
        <v>1136</v>
      </c>
      <c r="PSS38" s="97" t="s">
        <v>1136</v>
      </c>
      <c r="PST38" s="97" t="s">
        <v>1136</v>
      </c>
      <c r="PSU38" s="97" t="s">
        <v>1136</v>
      </c>
      <c r="PSV38" s="97" t="s">
        <v>1136</v>
      </c>
      <c r="PSW38" s="97" t="s">
        <v>1136</v>
      </c>
      <c r="PSX38" s="97" t="s">
        <v>1136</v>
      </c>
      <c r="PSY38" s="97" t="s">
        <v>1136</v>
      </c>
      <c r="PSZ38" s="97" t="s">
        <v>1136</v>
      </c>
      <c r="PTA38" s="97" t="s">
        <v>1136</v>
      </c>
      <c r="PTB38" s="97" t="s">
        <v>1136</v>
      </c>
      <c r="PTC38" s="97" t="s">
        <v>1136</v>
      </c>
      <c r="PTD38" s="97" t="s">
        <v>1136</v>
      </c>
      <c r="PTE38" s="97" t="s">
        <v>1136</v>
      </c>
      <c r="PTF38" s="97" t="s">
        <v>1136</v>
      </c>
      <c r="PTG38" s="97" t="s">
        <v>1136</v>
      </c>
      <c r="PTH38" s="97" t="s">
        <v>1136</v>
      </c>
      <c r="PTI38" s="97" t="s">
        <v>1136</v>
      </c>
      <c r="PTJ38" s="97" t="s">
        <v>1136</v>
      </c>
      <c r="PTK38" s="97" t="s">
        <v>1136</v>
      </c>
      <c r="PTL38" s="97" t="s">
        <v>1136</v>
      </c>
      <c r="PTM38" s="97" t="s">
        <v>1136</v>
      </c>
      <c r="PTN38" s="97" t="s">
        <v>1136</v>
      </c>
      <c r="PTO38" s="97" t="s">
        <v>1136</v>
      </c>
      <c r="PTP38" s="97" t="s">
        <v>1136</v>
      </c>
      <c r="PTQ38" s="97" t="s">
        <v>1136</v>
      </c>
      <c r="PTR38" s="97" t="s">
        <v>1136</v>
      </c>
      <c r="PTS38" s="97" t="s">
        <v>1136</v>
      </c>
      <c r="PTT38" s="97" t="s">
        <v>1136</v>
      </c>
      <c r="PTU38" s="97" t="s">
        <v>1136</v>
      </c>
      <c r="PTV38" s="97" t="s">
        <v>1136</v>
      </c>
      <c r="PTW38" s="97" t="s">
        <v>1136</v>
      </c>
      <c r="PTX38" s="97" t="s">
        <v>1136</v>
      </c>
      <c r="PTY38" s="97" t="s">
        <v>1136</v>
      </c>
      <c r="PTZ38" s="97" t="s">
        <v>1136</v>
      </c>
      <c r="PUA38" s="97" t="s">
        <v>1136</v>
      </c>
      <c r="PUB38" s="97" t="s">
        <v>1136</v>
      </c>
      <c r="PUC38" s="97" t="s">
        <v>1136</v>
      </c>
      <c r="PUD38" s="97" t="s">
        <v>1136</v>
      </c>
      <c r="PUE38" s="97" t="s">
        <v>1136</v>
      </c>
      <c r="PUF38" s="97" t="s">
        <v>1136</v>
      </c>
      <c r="PUG38" s="97" t="s">
        <v>1136</v>
      </c>
      <c r="PUH38" s="97" t="s">
        <v>1136</v>
      </c>
      <c r="PUI38" s="97" t="s">
        <v>1136</v>
      </c>
      <c r="PUJ38" s="97" t="s">
        <v>1136</v>
      </c>
      <c r="PUK38" s="97" t="s">
        <v>1136</v>
      </c>
      <c r="PUL38" s="97" t="s">
        <v>1136</v>
      </c>
      <c r="PUM38" s="97" t="s">
        <v>1136</v>
      </c>
      <c r="PUN38" s="97" t="s">
        <v>1136</v>
      </c>
      <c r="PUO38" s="97" t="s">
        <v>1136</v>
      </c>
      <c r="PUP38" s="97" t="s">
        <v>1136</v>
      </c>
      <c r="PUQ38" s="97" t="s">
        <v>1136</v>
      </c>
      <c r="PUR38" s="97" t="s">
        <v>1136</v>
      </c>
      <c r="PUS38" s="97" t="s">
        <v>1136</v>
      </c>
      <c r="PUT38" s="97" t="s">
        <v>1136</v>
      </c>
      <c r="PUU38" s="97" t="s">
        <v>1136</v>
      </c>
      <c r="PUV38" s="97" t="s">
        <v>1136</v>
      </c>
      <c r="PUW38" s="97" t="s">
        <v>1136</v>
      </c>
      <c r="PUX38" s="97" t="s">
        <v>1136</v>
      </c>
      <c r="PUY38" s="97" t="s">
        <v>1136</v>
      </c>
      <c r="PUZ38" s="97" t="s">
        <v>1136</v>
      </c>
      <c r="PVA38" s="97" t="s">
        <v>1136</v>
      </c>
      <c r="PVB38" s="97" t="s">
        <v>1136</v>
      </c>
      <c r="PVC38" s="97" t="s">
        <v>1136</v>
      </c>
      <c r="PVD38" s="97" t="s">
        <v>1136</v>
      </c>
      <c r="PVE38" s="97" t="s">
        <v>1136</v>
      </c>
      <c r="PVF38" s="97" t="s">
        <v>1136</v>
      </c>
      <c r="PVG38" s="97" t="s">
        <v>1136</v>
      </c>
      <c r="PVH38" s="97" t="s">
        <v>1136</v>
      </c>
      <c r="PVI38" s="97" t="s">
        <v>1136</v>
      </c>
      <c r="PVJ38" s="97" t="s">
        <v>1136</v>
      </c>
      <c r="PVK38" s="97" t="s">
        <v>1136</v>
      </c>
      <c r="PVL38" s="97" t="s">
        <v>1136</v>
      </c>
      <c r="PVM38" s="97" t="s">
        <v>1136</v>
      </c>
      <c r="PVN38" s="97" t="s">
        <v>1136</v>
      </c>
      <c r="PVO38" s="97" t="s">
        <v>1136</v>
      </c>
      <c r="PVP38" s="97" t="s">
        <v>1136</v>
      </c>
      <c r="PVQ38" s="97" t="s">
        <v>1136</v>
      </c>
      <c r="PVR38" s="97" t="s">
        <v>1136</v>
      </c>
      <c r="PVS38" s="97" t="s">
        <v>1136</v>
      </c>
      <c r="PVT38" s="97" t="s">
        <v>1136</v>
      </c>
      <c r="PVU38" s="97" t="s">
        <v>1136</v>
      </c>
      <c r="PVV38" s="97" t="s">
        <v>1136</v>
      </c>
      <c r="PVW38" s="97" t="s">
        <v>1136</v>
      </c>
      <c r="PVX38" s="97" t="s">
        <v>1136</v>
      </c>
      <c r="PVY38" s="97" t="s">
        <v>1136</v>
      </c>
      <c r="PVZ38" s="97" t="s">
        <v>1136</v>
      </c>
      <c r="PWA38" s="97" t="s">
        <v>1136</v>
      </c>
      <c r="PWB38" s="97" t="s">
        <v>1136</v>
      </c>
      <c r="PWC38" s="97" t="s">
        <v>1136</v>
      </c>
      <c r="PWD38" s="97" t="s">
        <v>1136</v>
      </c>
      <c r="PWE38" s="97" t="s">
        <v>1136</v>
      </c>
      <c r="PWF38" s="97" t="s">
        <v>1136</v>
      </c>
      <c r="PWG38" s="97" t="s">
        <v>1136</v>
      </c>
      <c r="PWH38" s="97" t="s">
        <v>1136</v>
      </c>
      <c r="PWI38" s="97" t="s">
        <v>1136</v>
      </c>
      <c r="PWJ38" s="97" t="s">
        <v>1136</v>
      </c>
      <c r="PWK38" s="97" t="s">
        <v>1136</v>
      </c>
      <c r="PWL38" s="97" t="s">
        <v>1136</v>
      </c>
      <c r="PWM38" s="97" t="s">
        <v>1136</v>
      </c>
      <c r="PWN38" s="97" t="s">
        <v>1136</v>
      </c>
      <c r="PWO38" s="97" t="s">
        <v>1136</v>
      </c>
      <c r="PWP38" s="97" t="s">
        <v>1136</v>
      </c>
      <c r="PWQ38" s="97" t="s">
        <v>1136</v>
      </c>
      <c r="PWR38" s="97" t="s">
        <v>1136</v>
      </c>
      <c r="PWS38" s="97" t="s">
        <v>1136</v>
      </c>
      <c r="PWT38" s="97" t="s">
        <v>1136</v>
      </c>
      <c r="PWU38" s="97" t="s">
        <v>1136</v>
      </c>
      <c r="PWV38" s="97" t="s">
        <v>1136</v>
      </c>
      <c r="PWW38" s="97" t="s">
        <v>1136</v>
      </c>
      <c r="PWX38" s="97" t="s">
        <v>1136</v>
      </c>
      <c r="PWY38" s="97" t="s">
        <v>1136</v>
      </c>
      <c r="PWZ38" s="97" t="s">
        <v>1136</v>
      </c>
      <c r="PXA38" s="97" t="s">
        <v>1136</v>
      </c>
      <c r="PXB38" s="97" t="s">
        <v>1136</v>
      </c>
      <c r="PXC38" s="97" t="s">
        <v>1136</v>
      </c>
      <c r="PXD38" s="97" t="s">
        <v>1136</v>
      </c>
      <c r="PXE38" s="97" t="s">
        <v>1136</v>
      </c>
      <c r="PXF38" s="97" t="s">
        <v>1136</v>
      </c>
      <c r="PXG38" s="97" t="s">
        <v>1136</v>
      </c>
      <c r="PXH38" s="97" t="s">
        <v>1136</v>
      </c>
      <c r="PXI38" s="97" t="s">
        <v>1136</v>
      </c>
      <c r="PXJ38" s="97" t="s">
        <v>1136</v>
      </c>
      <c r="PXK38" s="97" t="s">
        <v>1136</v>
      </c>
      <c r="PXL38" s="97" t="s">
        <v>1136</v>
      </c>
      <c r="PXM38" s="97" t="s">
        <v>1136</v>
      </c>
      <c r="PXN38" s="97" t="s">
        <v>1136</v>
      </c>
      <c r="PXO38" s="97" t="s">
        <v>1136</v>
      </c>
      <c r="PXP38" s="97" t="s">
        <v>1136</v>
      </c>
      <c r="PXQ38" s="97" t="s">
        <v>1136</v>
      </c>
      <c r="PXR38" s="97" t="s">
        <v>1136</v>
      </c>
      <c r="PXS38" s="97" t="s">
        <v>1136</v>
      </c>
      <c r="PXT38" s="97" t="s">
        <v>1136</v>
      </c>
      <c r="PXU38" s="97" t="s">
        <v>1136</v>
      </c>
      <c r="PXV38" s="97" t="s">
        <v>1136</v>
      </c>
      <c r="PXW38" s="97" t="s">
        <v>1136</v>
      </c>
      <c r="PXX38" s="97" t="s">
        <v>1136</v>
      </c>
      <c r="PXY38" s="97" t="s">
        <v>1136</v>
      </c>
      <c r="PXZ38" s="97" t="s">
        <v>1136</v>
      </c>
      <c r="PYA38" s="97" t="s">
        <v>1136</v>
      </c>
      <c r="PYB38" s="97" t="s">
        <v>1136</v>
      </c>
      <c r="PYC38" s="97" t="s">
        <v>1136</v>
      </c>
      <c r="PYD38" s="97" t="s">
        <v>1136</v>
      </c>
      <c r="PYE38" s="97" t="s">
        <v>1136</v>
      </c>
      <c r="PYF38" s="97" t="s">
        <v>1136</v>
      </c>
      <c r="PYG38" s="97" t="s">
        <v>1136</v>
      </c>
      <c r="PYH38" s="97" t="s">
        <v>1136</v>
      </c>
      <c r="PYI38" s="97" t="s">
        <v>1136</v>
      </c>
      <c r="PYJ38" s="97" t="s">
        <v>1136</v>
      </c>
      <c r="PYK38" s="97" t="s">
        <v>1136</v>
      </c>
      <c r="PYL38" s="97" t="s">
        <v>1136</v>
      </c>
      <c r="PYM38" s="97" t="s">
        <v>1136</v>
      </c>
      <c r="PYN38" s="97" t="s">
        <v>1136</v>
      </c>
      <c r="PYO38" s="97" t="s">
        <v>1136</v>
      </c>
      <c r="PYP38" s="97" t="s">
        <v>1136</v>
      </c>
      <c r="PYQ38" s="97" t="s">
        <v>1136</v>
      </c>
      <c r="PYR38" s="97" t="s">
        <v>1136</v>
      </c>
      <c r="PYS38" s="97" t="s">
        <v>1136</v>
      </c>
      <c r="PYT38" s="97" t="s">
        <v>1136</v>
      </c>
      <c r="PYU38" s="97" t="s">
        <v>1136</v>
      </c>
      <c r="PYV38" s="97" t="s">
        <v>1136</v>
      </c>
      <c r="PYW38" s="97" t="s">
        <v>1136</v>
      </c>
      <c r="PYX38" s="97" t="s">
        <v>1136</v>
      </c>
      <c r="PYY38" s="97" t="s">
        <v>1136</v>
      </c>
      <c r="PYZ38" s="97" t="s">
        <v>1136</v>
      </c>
      <c r="PZA38" s="97" t="s">
        <v>1136</v>
      </c>
      <c r="PZB38" s="97" t="s">
        <v>1136</v>
      </c>
      <c r="PZC38" s="97" t="s">
        <v>1136</v>
      </c>
      <c r="PZD38" s="97" t="s">
        <v>1136</v>
      </c>
      <c r="PZE38" s="97" t="s">
        <v>1136</v>
      </c>
      <c r="PZF38" s="97" t="s">
        <v>1136</v>
      </c>
      <c r="PZG38" s="97" t="s">
        <v>1136</v>
      </c>
      <c r="PZH38" s="97" t="s">
        <v>1136</v>
      </c>
      <c r="PZI38" s="97" t="s">
        <v>1136</v>
      </c>
      <c r="PZJ38" s="97" t="s">
        <v>1136</v>
      </c>
      <c r="PZK38" s="97" t="s">
        <v>1136</v>
      </c>
      <c r="PZL38" s="97" t="s">
        <v>1136</v>
      </c>
      <c r="PZM38" s="97" t="s">
        <v>1136</v>
      </c>
      <c r="PZN38" s="97" t="s">
        <v>1136</v>
      </c>
      <c r="PZO38" s="97" t="s">
        <v>1136</v>
      </c>
      <c r="PZP38" s="97" t="s">
        <v>1136</v>
      </c>
      <c r="PZQ38" s="97" t="s">
        <v>1136</v>
      </c>
      <c r="PZR38" s="97" t="s">
        <v>1136</v>
      </c>
      <c r="PZS38" s="97" t="s">
        <v>1136</v>
      </c>
      <c r="PZT38" s="97" t="s">
        <v>1136</v>
      </c>
      <c r="PZU38" s="97" t="s">
        <v>1136</v>
      </c>
      <c r="PZV38" s="97" t="s">
        <v>1136</v>
      </c>
      <c r="PZW38" s="97" t="s">
        <v>1136</v>
      </c>
      <c r="PZX38" s="97" t="s">
        <v>1136</v>
      </c>
      <c r="PZY38" s="97" t="s">
        <v>1136</v>
      </c>
      <c r="PZZ38" s="97" t="s">
        <v>1136</v>
      </c>
      <c r="QAA38" s="97" t="s">
        <v>1136</v>
      </c>
      <c r="QAB38" s="97" t="s">
        <v>1136</v>
      </c>
      <c r="QAC38" s="97" t="s">
        <v>1136</v>
      </c>
      <c r="QAD38" s="97" t="s">
        <v>1136</v>
      </c>
      <c r="QAE38" s="97" t="s">
        <v>1136</v>
      </c>
      <c r="QAF38" s="97" t="s">
        <v>1136</v>
      </c>
      <c r="QAG38" s="97" t="s">
        <v>1136</v>
      </c>
      <c r="QAH38" s="97" t="s">
        <v>1136</v>
      </c>
      <c r="QAI38" s="97" t="s">
        <v>1136</v>
      </c>
      <c r="QAJ38" s="97" t="s">
        <v>1136</v>
      </c>
      <c r="QAK38" s="97" t="s">
        <v>1136</v>
      </c>
      <c r="QAL38" s="97" t="s">
        <v>1136</v>
      </c>
      <c r="QAM38" s="97" t="s">
        <v>1136</v>
      </c>
      <c r="QAN38" s="97" t="s">
        <v>1136</v>
      </c>
      <c r="QAO38" s="97" t="s">
        <v>1136</v>
      </c>
      <c r="QAP38" s="97" t="s">
        <v>1136</v>
      </c>
      <c r="QAQ38" s="97" t="s">
        <v>1136</v>
      </c>
      <c r="QAR38" s="97" t="s">
        <v>1136</v>
      </c>
      <c r="QAS38" s="97" t="s">
        <v>1136</v>
      </c>
      <c r="QAT38" s="97" t="s">
        <v>1136</v>
      </c>
      <c r="QAU38" s="97" t="s">
        <v>1136</v>
      </c>
      <c r="QAV38" s="97" t="s">
        <v>1136</v>
      </c>
      <c r="QAW38" s="97" t="s">
        <v>1136</v>
      </c>
      <c r="QAX38" s="97" t="s">
        <v>1136</v>
      </c>
      <c r="QAY38" s="97" t="s">
        <v>1136</v>
      </c>
      <c r="QAZ38" s="97" t="s">
        <v>1136</v>
      </c>
      <c r="QBA38" s="97" t="s">
        <v>1136</v>
      </c>
      <c r="QBB38" s="97" t="s">
        <v>1136</v>
      </c>
      <c r="QBC38" s="97" t="s">
        <v>1136</v>
      </c>
      <c r="QBD38" s="97" t="s">
        <v>1136</v>
      </c>
      <c r="QBE38" s="97" t="s">
        <v>1136</v>
      </c>
      <c r="QBF38" s="97" t="s">
        <v>1136</v>
      </c>
      <c r="QBG38" s="97" t="s">
        <v>1136</v>
      </c>
      <c r="QBH38" s="97" t="s">
        <v>1136</v>
      </c>
      <c r="QBI38" s="97" t="s">
        <v>1136</v>
      </c>
      <c r="QBJ38" s="97" t="s">
        <v>1136</v>
      </c>
      <c r="QBK38" s="97" t="s">
        <v>1136</v>
      </c>
      <c r="QBL38" s="97" t="s">
        <v>1136</v>
      </c>
      <c r="QBM38" s="97" t="s">
        <v>1136</v>
      </c>
      <c r="QBN38" s="97" t="s">
        <v>1136</v>
      </c>
      <c r="QBO38" s="97" t="s">
        <v>1136</v>
      </c>
      <c r="QBP38" s="97" t="s">
        <v>1136</v>
      </c>
      <c r="QBQ38" s="97" t="s">
        <v>1136</v>
      </c>
      <c r="QBR38" s="97" t="s">
        <v>1136</v>
      </c>
      <c r="QBS38" s="97" t="s">
        <v>1136</v>
      </c>
      <c r="QBT38" s="97" t="s">
        <v>1136</v>
      </c>
      <c r="QBU38" s="97" t="s">
        <v>1136</v>
      </c>
      <c r="QBV38" s="97" t="s">
        <v>1136</v>
      </c>
      <c r="QBW38" s="97" t="s">
        <v>1136</v>
      </c>
      <c r="QBX38" s="97" t="s">
        <v>1136</v>
      </c>
      <c r="QBY38" s="97" t="s">
        <v>1136</v>
      </c>
      <c r="QBZ38" s="97" t="s">
        <v>1136</v>
      </c>
      <c r="QCA38" s="97" t="s">
        <v>1136</v>
      </c>
      <c r="QCB38" s="97" t="s">
        <v>1136</v>
      </c>
      <c r="QCC38" s="97" t="s">
        <v>1136</v>
      </c>
      <c r="QCD38" s="97" t="s">
        <v>1136</v>
      </c>
      <c r="QCE38" s="97" t="s">
        <v>1136</v>
      </c>
      <c r="QCF38" s="97" t="s">
        <v>1136</v>
      </c>
      <c r="QCG38" s="97" t="s">
        <v>1136</v>
      </c>
      <c r="QCH38" s="97" t="s">
        <v>1136</v>
      </c>
      <c r="QCI38" s="97" t="s">
        <v>1136</v>
      </c>
      <c r="QCJ38" s="97" t="s">
        <v>1136</v>
      </c>
      <c r="QCK38" s="97" t="s">
        <v>1136</v>
      </c>
      <c r="QCL38" s="97" t="s">
        <v>1136</v>
      </c>
      <c r="QCM38" s="97" t="s">
        <v>1136</v>
      </c>
      <c r="QCN38" s="97" t="s">
        <v>1136</v>
      </c>
      <c r="QCO38" s="97" t="s">
        <v>1136</v>
      </c>
      <c r="QCP38" s="97" t="s">
        <v>1136</v>
      </c>
      <c r="QCQ38" s="97" t="s">
        <v>1136</v>
      </c>
      <c r="QCR38" s="97" t="s">
        <v>1136</v>
      </c>
      <c r="QCS38" s="97" t="s">
        <v>1136</v>
      </c>
      <c r="QCT38" s="97" t="s">
        <v>1136</v>
      </c>
      <c r="QCU38" s="97" t="s">
        <v>1136</v>
      </c>
      <c r="QCV38" s="97" t="s">
        <v>1136</v>
      </c>
      <c r="QCW38" s="97" t="s">
        <v>1136</v>
      </c>
      <c r="QCX38" s="97" t="s">
        <v>1136</v>
      </c>
      <c r="QCY38" s="97" t="s">
        <v>1136</v>
      </c>
      <c r="QCZ38" s="97" t="s">
        <v>1136</v>
      </c>
      <c r="QDA38" s="97" t="s">
        <v>1136</v>
      </c>
      <c r="QDB38" s="97" t="s">
        <v>1136</v>
      </c>
      <c r="QDC38" s="97" t="s">
        <v>1136</v>
      </c>
      <c r="QDD38" s="97" t="s">
        <v>1136</v>
      </c>
      <c r="QDE38" s="97" t="s">
        <v>1136</v>
      </c>
      <c r="QDF38" s="97" t="s">
        <v>1136</v>
      </c>
      <c r="QDG38" s="97" t="s">
        <v>1136</v>
      </c>
      <c r="QDH38" s="97" t="s">
        <v>1136</v>
      </c>
      <c r="QDI38" s="97" t="s">
        <v>1136</v>
      </c>
      <c r="QDJ38" s="97" t="s">
        <v>1136</v>
      </c>
      <c r="QDK38" s="97" t="s">
        <v>1136</v>
      </c>
      <c r="QDL38" s="97" t="s">
        <v>1136</v>
      </c>
      <c r="QDM38" s="97" t="s">
        <v>1136</v>
      </c>
      <c r="QDN38" s="97" t="s">
        <v>1136</v>
      </c>
      <c r="QDO38" s="97" t="s">
        <v>1136</v>
      </c>
      <c r="QDP38" s="97" t="s">
        <v>1136</v>
      </c>
      <c r="QDQ38" s="97" t="s">
        <v>1136</v>
      </c>
      <c r="QDR38" s="97" t="s">
        <v>1136</v>
      </c>
      <c r="QDS38" s="97" t="s">
        <v>1136</v>
      </c>
      <c r="QDT38" s="97" t="s">
        <v>1136</v>
      </c>
      <c r="QDU38" s="97" t="s">
        <v>1136</v>
      </c>
      <c r="QDV38" s="97" t="s">
        <v>1136</v>
      </c>
      <c r="QDW38" s="97" t="s">
        <v>1136</v>
      </c>
      <c r="QDX38" s="97" t="s">
        <v>1136</v>
      </c>
      <c r="QDY38" s="97" t="s">
        <v>1136</v>
      </c>
      <c r="QDZ38" s="97" t="s">
        <v>1136</v>
      </c>
      <c r="QEA38" s="97" t="s">
        <v>1136</v>
      </c>
      <c r="QEB38" s="97" t="s">
        <v>1136</v>
      </c>
      <c r="QEC38" s="97" t="s">
        <v>1136</v>
      </c>
      <c r="QED38" s="97" t="s">
        <v>1136</v>
      </c>
      <c r="QEE38" s="97" t="s">
        <v>1136</v>
      </c>
      <c r="QEF38" s="97" t="s">
        <v>1136</v>
      </c>
      <c r="QEG38" s="97" t="s">
        <v>1136</v>
      </c>
      <c r="QEH38" s="97" t="s">
        <v>1136</v>
      </c>
      <c r="QEI38" s="97" t="s">
        <v>1136</v>
      </c>
      <c r="QEJ38" s="97" t="s">
        <v>1136</v>
      </c>
      <c r="QEK38" s="97" t="s">
        <v>1136</v>
      </c>
      <c r="QEL38" s="97" t="s">
        <v>1136</v>
      </c>
      <c r="QEM38" s="97" t="s">
        <v>1136</v>
      </c>
      <c r="QEN38" s="97" t="s">
        <v>1136</v>
      </c>
      <c r="QEO38" s="97" t="s">
        <v>1136</v>
      </c>
      <c r="QEP38" s="97" t="s">
        <v>1136</v>
      </c>
      <c r="QEQ38" s="97" t="s">
        <v>1136</v>
      </c>
      <c r="QER38" s="97" t="s">
        <v>1136</v>
      </c>
      <c r="QES38" s="97" t="s">
        <v>1136</v>
      </c>
      <c r="QET38" s="97" t="s">
        <v>1136</v>
      </c>
      <c r="QEU38" s="97" t="s">
        <v>1136</v>
      </c>
      <c r="QEV38" s="97" t="s">
        <v>1136</v>
      </c>
      <c r="QEW38" s="97" t="s">
        <v>1136</v>
      </c>
      <c r="QEX38" s="97" t="s">
        <v>1136</v>
      </c>
      <c r="QEY38" s="97" t="s">
        <v>1136</v>
      </c>
      <c r="QEZ38" s="97" t="s">
        <v>1136</v>
      </c>
      <c r="QFA38" s="97" t="s">
        <v>1136</v>
      </c>
      <c r="QFB38" s="97" t="s">
        <v>1136</v>
      </c>
      <c r="QFC38" s="97" t="s">
        <v>1136</v>
      </c>
      <c r="QFD38" s="97" t="s">
        <v>1136</v>
      </c>
      <c r="QFE38" s="97" t="s">
        <v>1136</v>
      </c>
      <c r="QFF38" s="97" t="s">
        <v>1136</v>
      </c>
      <c r="QFG38" s="97" t="s">
        <v>1136</v>
      </c>
      <c r="QFH38" s="97" t="s">
        <v>1136</v>
      </c>
      <c r="QFI38" s="97" t="s">
        <v>1136</v>
      </c>
      <c r="QFJ38" s="97" t="s">
        <v>1136</v>
      </c>
      <c r="QFK38" s="97" t="s">
        <v>1136</v>
      </c>
      <c r="QFL38" s="97" t="s">
        <v>1136</v>
      </c>
      <c r="QFM38" s="97" t="s">
        <v>1136</v>
      </c>
      <c r="QFN38" s="97" t="s">
        <v>1136</v>
      </c>
      <c r="QFO38" s="97" t="s">
        <v>1136</v>
      </c>
      <c r="QFP38" s="97" t="s">
        <v>1136</v>
      </c>
      <c r="QFQ38" s="97" t="s">
        <v>1136</v>
      </c>
      <c r="QFR38" s="97" t="s">
        <v>1136</v>
      </c>
      <c r="QFS38" s="97" t="s">
        <v>1136</v>
      </c>
      <c r="QFT38" s="97" t="s">
        <v>1136</v>
      </c>
      <c r="QFU38" s="97" t="s">
        <v>1136</v>
      </c>
      <c r="QFV38" s="97" t="s">
        <v>1136</v>
      </c>
      <c r="QFW38" s="97" t="s">
        <v>1136</v>
      </c>
      <c r="QFX38" s="97" t="s">
        <v>1136</v>
      </c>
      <c r="QFY38" s="97" t="s">
        <v>1136</v>
      </c>
      <c r="QFZ38" s="97" t="s">
        <v>1136</v>
      </c>
      <c r="QGA38" s="97" t="s">
        <v>1136</v>
      </c>
      <c r="QGB38" s="97" t="s">
        <v>1136</v>
      </c>
      <c r="QGC38" s="97" t="s">
        <v>1136</v>
      </c>
      <c r="QGD38" s="97" t="s">
        <v>1136</v>
      </c>
      <c r="QGE38" s="97" t="s">
        <v>1136</v>
      </c>
      <c r="QGF38" s="97" t="s">
        <v>1136</v>
      </c>
      <c r="QGG38" s="97" t="s">
        <v>1136</v>
      </c>
      <c r="QGH38" s="97" t="s">
        <v>1136</v>
      </c>
      <c r="QGI38" s="97" t="s">
        <v>1136</v>
      </c>
      <c r="QGJ38" s="97" t="s">
        <v>1136</v>
      </c>
      <c r="QGK38" s="97" t="s">
        <v>1136</v>
      </c>
      <c r="QGL38" s="97" t="s">
        <v>1136</v>
      </c>
      <c r="QGM38" s="97" t="s">
        <v>1136</v>
      </c>
      <c r="QGN38" s="97" t="s">
        <v>1136</v>
      </c>
      <c r="QGO38" s="97" t="s">
        <v>1136</v>
      </c>
      <c r="QGP38" s="97" t="s">
        <v>1136</v>
      </c>
      <c r="QGQ38" s="97" t="s">
        <v>1136</v>
      </c>
      <c r="QGR38" s="97" t="s">
        <v>1136</v>
      </c>
      <c r="QGS38" s="97" t="s">
        <v>1136</v>
      </c>
      <c r="QGT38" s="97" t="s">
        <v>1136</v>
      </c>
      <c r="QGU38" s="97" t="s">
        <v>1136</v>
      </c>
      <c r="QGV38" s="97" t="s">
        <v>1136</v>
      </c>
      <c r="QGW38" s="97" t="s">
        <v>1136</v>
      </c>
      <c r="QGX38" s="97" t="s">
        <v>1136</v>
      </c>
      <c r="QGY38" s="97" t="s">
        <v>1136</v>
      </c>
      <c r="QGZ38" s="97" t="s">
        <v>1136</v>
      </c>
      <c r="QHA38" s="97" t="s">
        <v>1136</v>
      </c>
      <c r="QHB38" s="97" t="s">
        <v>1136</v>
      </c>
      <c r="QHC38" s="97" t="s">
        <v>1136</v>
      </c>
      <c r="QHD38" s="97" t="s">
        <v>1136</v>
      </c>
      <c r="QHE38" s="97" t="s">
        <v>1136</v>
      </c>
      <c r="QHF38" s="97" t="s">
        <v>1136</v>
      </c>
      <c r="QHG38" s="97" t="s">
        <v>1136</v>
      </c>
      <c r="QHH38" s="97" t="s">
        <v>1136</v>
      </c>
      <c r="QHI38" s="97" t="s">
        <v>1136</v>
      </c>
      <c r="QHJ38" s="97" t="s">
        <v>1136</v>
      </c>
      <c r="QHK38" s="97" t="s">
        <v>1136</v>
      </c>
      <c r="QHL38" s="97" t="s">
        <v>1136</v>
      </c>
      <c r="QHM38" s="97" t="s">
        <v>1136</v>
      </c>
      <c r="QHN38" s="97" t="s">
        <v>1136</v>
      </c>
      <c r="QHO38" s="97" t="s">
        <v>1136</v>
      </c>
      <c r="QHP38" s="97" t="s">
        <v>1136</v>
      </c>
      <c r="QHQ38" s="97" t="s">
        <v>1136</v>
      </c>
      <c r="QHR38" s="97" t="s">
        <v>1136</v>
      </c>
      <c r="QHS38" s="97" t="s">
        <v>1136</v>
      </c>
      <c r="QHT38" s="97" t="s">
        <v>1136</v>
      </c>
      <c r="QHU38" s="97" t="s">
        <v>1136</v>
      </c>
      <c r="QHV38" s="97" t="s">
        <v>1136</v>
      </c>
      <c r="QHW38" s="97" t="s">
        <v>1136</v>
      </c>
      <c r="QHX38" s="97" t="s">
        <v>1136</v>
      </c>
      <c r="QHY38" s="97" t="s">
        <v>1136</v>
      </c>
      <c r="QHZ38" s="97" t="s">
        <v>1136</v>
      </c>
      <c r="QIA38" s="97" t="s">
        <v>1136</v>
      </c>
      <c r="QIB38" s="97" t="s">
        <v>1136</v>
      </c>
      <c r="QIC38" s="97" t="s">
        <v>1136</v>
      </c>
      <c r="QID38" s="97" t="s">
        <v>1136</v>
      </c>
      <c r="QIE38" s="97" t="s">
        <v>1136</v>
      </c>
      <c r="QIF38" s="97" t="s">
        <v>1136</v>
      </c>
      <c r="QIG38" s="97" t="s">
        <v>1136</v>
      </c>
      <c r="QIH38" s="97" t="s">
        <v>1136</v>
      </c>
      <c r="QII38" s="97" t="s">
        <v>1136</v>
      </c>
      <c r="QIJ38" s="97" t="s">
        <v>1136</v>
      </c>
      <c r="QIK38" s="97" t="s">
        <v>1136</v>
      </c>
      <c r="QIL38" s="97" t="s">
        <v>1136</v>
      </c>
      <c r="QIM38" s="97" t="s">
        <v>1136</v>
      </c>
      <c r="QIN38" s="97" t="s">
        <v>1136</v>
      </c>
      <c r="QIO38" s="97" t="s">
        <v>1136</v>
      </c>
      <c r="QIP38" s="97" t="s">
        <v>1136</v>
      </c>
      <c r="QIQ38" s="97" t="s">
        <v>1136</v>
      </c>
      <c r="QIR38" s="97" t="s">
        <v>1136</v>
      </c>
      <c r="QIS38" s="97" t="s">
        <v>1136</v>
      </c>
      <c r="QIT38" s="97" t="s">
        <v>1136</v>
      </c>
      <c r="QIU38" s="97" t="s">
        <v>1136</v>
      </c>
      <c r="QIV38" s="97" t="s">
        <v>1136</v>
      </c>
      <c r="QIW38" s="97" t="s">
        <v>1136</v>
      </c>
      <c r="QIX38" s="97" t="s">
        <v>1136</v>
      </c>
      <c r="QIY38" s="97" t="s">
        <v>1136</v>
      </c>
      <c r="QIZ38" s="97" t="s">
        <v>1136</v>
      </c>
      <c r="QJA38" s="97" t="s">
        <v>1136</v>
      </c>
      <c r="QJB38" s="97" t="s">
        <v>1136</v>
      </c>
      <c r="QJC38" s="97" t="s">
        <v>1136</v>
      </c>
      <c r="QJD38" s="97" t="s">
        <v>1136</v>
      </c>
      <c r="QJE38" s="97" t="s">
        <v>1136</v>
      </c>
      <c r="QJF38" s="97" t="s">
        <v>1136</v>
      </c>
      <c r="QJG38" s="97" t="s">
        <v>1136</v>
      </c>
      <c r="QJH38" s="97" t="s">
        <v>1136</v>
      </c>
      <c r="QJI38" s="97" t="s">
        <v>1136</v>
      </c>
      <c r="QJJ38" s="97" t="s">
        <v>1136</v>
      </c>
      <c r="QJK38" s="97" t="s">
        <v>1136</v>
      </c>
      <c r="QJL38" s="97" t="s">
        <v>1136</v>
      </c>
      <c r="QJM38" s="97" t="s">
        <v>1136</v>
      </c>
      <c r="QJN38" s="97" t="s">
        <v>1136</v>
      </c>
      <c r="QJO38" s="97" t="s">
        <v>1136</v>
      </c>
      <c r="QJP38" s="97" t="s">
        <v>1136</v>
      </c>
      <c r="QJQ38" s="97" t="s">
        <v>1136</v>
      </c>
      <c r="QJR38" s="97" t="s">
        <v>1136</v>
      </c>
      <c r="QJS38" s="97" t="s">
        <v>1136</v>
      </c>
      <c r="QJT38" s="97" t="s">
        <v>1136</v>
      </c>
      <c r="QJU38" s="97" t="s">
        <v>1136</v>
      </c>
      <c r="QJV38" s="97" t="s">
        <v>1136</v>
      </c>
      <c r="QJW38" s="97" t="s">
        <v>1136</v>
      </c>
      <c r="QJX38" s="97" t="s">
        <v>1136</v>
      </c>
      <c r="QJY38" s="97" t="s">
        <v>1136</v>
      </c>
      <c r="QJZ38" s="97" t="s">
        <v>1136</v>
      </c>
      <c r="QKA38" s="97" t="s">
        <v>1136</v>
      </c>
      <c r="QKB38" s="97" t="s">
        <v>1136</v>
      </c>
      <c r="QKC38" s="97" t="s">
        <v>1136</v>
      </c>
      <c r="QKD38" s="97" t="s">
        <v>1136</v>
      </c>
      <c r="QKE38" s="97" t="s">
        <v>1136</v>
      </c>
      <c r="QKF38" s="97" t="s">
        <v>1136</v>
      </c>
      <c r="QKG38" s="97" t="s">
        <v>1136</v>
      </c>
      <c r="QKH38" s="97" t="s">
        <v>1136</v>
      </c>
      <c r="QKI38" s="97" t="s">
        <v>1136</v>
      </c>
      <c r="QKJ38" s="97" t="s">
        <v>1136</v>
      </c>
      <c r="QKK38" s="97" t="s">
        <v>1136</v>
      </c>
      <c r="QKL38" s="97" t="s">
        <v>1136</v>
      </c>
      <c r="QKM38" s="97" t="s">
        <v>1136</v>
      </c>
      <c r="QKN38" s="97" t="s">
        <v>1136</v>
      </c>
      <c r="QKO38" s="97" t="s">
        <v>1136</v>
      </c>
      <c r="QKP38" s="97" t="s">
        <v>1136</v>
      </c>
      <c r="QKQ38" s="97" t="s">
        <v>1136</v>
      </c>
      <c r="QKR38" s="97" t="s">
        <v>1136</v>
      </c>
      <c r="QKS38" s="97" t="s">
        <v>1136</v>
      </c>
      <c r="QKT38" s="97" t="s">
        <v>1136</v>
      </c>
      <c r="QKU38" s="97" t="s">
        <v>1136</v>
      </c>
      <c r="QKV38" s="97" t="s">
        <v>1136</v>
      </c>
      <c r="QKW38" s="97" t="s">
        <v>1136</v>
      </c>
      <c r="QKX38" s="97" t="s">
        <v>1136</v>
      </c>
      <c r="QKY38" s="97" t="s">
        <v>1136</v>
      </c>
      <c r="QKZ38" s="97" t="s">
        <v>1136</v>
      </c>
      <c r="QLA38" s="97" t="s">
        <v>1136</v>
      </c>
      <c r="QLB38" s="97" t="s">
        <v>1136</v>
      </c>
      <c r="QLC38" s="97" t="s">
        <v>1136</v>
      </c>
      <c r="QLD38" s="97" t="s">
        <v>1136</v>
      </c>
      <c r="QLE38" s="97" t="s">
        <v>1136</v>
      </c>
      <c r="QLF38" s="97" t="s">
        <v>1136</v>
      </c>
      <c r="QLG38" s="97" t="s">
        <v>1136</v>
      </c>
      <c r="QLH38" s="97" t="s">
        <v>1136</v>
      </c>
      <c r="QLI38" s="97" t="s">
        <v>1136</v>
      </c>
      <c r="QLJ38" s="97" t="s">
        <v>1136</v>
      </c>
      <c r="QLK38" s="97" t="s">
        <v>1136</v>
      </c>
      <c r="QLL38" s="97" t="s">
        <v>1136</v>
      </c>
      <c r="QLM38" s="97" t="s">
        <v>1136</v>
      </c>
      <c r="QLN38" s="97" t="s">
        <v>1136</v>
      </c>
      <c r="QLO38" s="97" t="s">
        <v>1136</v>
      </c>
      <c r="QLP38" s="97" t="s">
        <v>1136</v>
      </c>
      <c r="QLQ38" s="97" t="s">
        <v>1136</v>
      </c>
      <c r="QLR38" s="97" t="s">
        <v>1136</v>
      </c>
      <c r="QLS38" s="97" t="s">
        <v>1136</v>
      </c>
      <c r="QLT38" s="97" t="s">
        <v>1136</v>
      </c>
      <c r="QLU38" s="97" t="s">
        <v>1136</v>
      </c>
      <c r="QLV38" s="97" t="s">
        <v>1136</v>
      </c>
      <c r="QLW38" s="97" t="s">
        <v>1136</v>
      </c>
      <c r="QLX38" s="97" t="s">
        <v>1136</v>
      </c>
      <c r="QLY38" s="97" t="s">
        <v>1136</v>
      </c>
      <c r="QLZ38" s="97" t="s">
        <v>1136</v>
      </c>
      <c r="QMA38" s="97" t="s">
        <v>1136</v>
      </c>
      <c r="QMB38" s="97" t="s">
        <v>1136</v>
      </c>
      <c r="QMC38" s="97" t="s">
        <v>1136</v>
      </c>
      <c r="QMD38" s="97" t="s">
        <v>1136</v>
      </c>
      <c r="QME38" s="97" t="s">
        <v>1136</v>
      </c>
      <c r="QMF38" s="97" t="s">
        <v>1136</v>
      </c>
      <c r="QMG38" s="97" t="s">
        <v>1136</v>
      </c>
      <c r="QMH38" s="97" t="s">
        <v>1136</v>
      </c>
      <c r="QMI38" s="97" t="s">
        <v>1136</v>
      </c>
      <c r="QMJ38" s="97" t="s">
        <v>1136</v>
      </c>
      <c r="QMK38" s="97" t="s">
        <v>1136</v>
      </c>
      <c r="QML38" s="97" t="s">
        <v>1136</v>
      </c>
      <c r="QMM38" s="97" t="s">
        <v>1136</v>
      </c>
      <c r="QMN38" s="97" t="s">
        <v>1136</v>
      </c>
      <c r="QMO38" s="97" t="s">
        <v>1136</v>
      </c>
      <c r="QMP38" s="97" t="s">
        <v>1136</v>
      </c>
      <c r="QMQ38" s="97" t="s">
        <v>1136</v>
      </c>
      <c r="QMR38" s="97" t="s">
        <v>1136</v>
      </c>
      <c r="QMS38" s="97" t="s">
        <v>1136</v>
      </c>
      <c r="QMT38" s="97" t="s">
        <v>1136</v>
      </c>
      <c r="QMU38" s="97" t="s">
        <v>1136</v>
      </c>
      <c r="QMV38" s="97" t="s">
        <v>1136</v>
      </c>
      <c r="QMW38" s="97" t="s">
        <v>1136</v>
      </c>
      <c r="QMX38" s="97" t="s">
        <v>1136</v>
      </c>
      <c r="QMY38" s="97" t="s">
        <v>1136</v>
      </c>
      <c r="QMZ38" s="97" t="s">
        <v>1136</v>
      </c>
      <c r="QNA38" s="97" t="s">
        <v>1136</v>
      </c>
      <c r="QNB38" s="97" t="s">
        <v>1136</v>
      </c>
      <c r="QNC38" s="97" t="s">
        <v>1136</v>
      </c>
      <c r="QND38" s="97" t="s">
        <v>1136</v>
      </c>
      <c r="QNE38" s="97" t="s">
        <v>1136</v>
      </c>
      <c r="QNF38" s="97" t="s">
        <v>1136</v>
      </c>
      <c r="QNG38" s="97" t="s">
        <v>1136</v>
      </c>
      <c r="QNH38" s="97" t="s">
        <v>1136</v>
      </c>
      <c r="QNI38" s="97" t="s">
        <v>1136</v>
      </c>
      <c r="QNJ38" s="97" t="s">
        <v>1136</v>
      </c>
      <c r="QNK38" s="97" t="s">
        <v>1136</v>
      </c>
      <c r="QNL38" s="97" t="s">
        <v>1136</v>
      </c>
      <c r="QNM38" s="97" t="s">
        <v>1136</v>
      </c>
      <c r="QNN38" s="97" t="s">
        <v>1136</v>
      </c>
      <c r="QNO38" s="97" t="s">
        <v>1136</v>
      </c>
      <c r="QNP38" s="97" t="s">
        <v>1136</v>
      </c>
      <c r="QNQ38" s="97" t="s">
        <v>1136</v>
      </c>
      <c r="QNR38" s="97" t="s">
        <v>1136</v>
      </c>
      <c r="QNS38" s="97" t="s">
        <v>1136</v>
      </c>
      <c r="QNT38" s="97" t="s">
        <v>1136</v>
      </c>
      <c r="QNU38" s="97" t="s">
        <v>1136</v>
      </c>
      <c r="QNV38" s="97" t="s">
        <v>1136</v>
      </c>
      <c r="QNW38" s="97" t="s">
        <v>1136</v>
      </c>
      <c r="QNX38" s="97" t="s">
        <v>1136</v>
      </c>
      <c r="QNY38" s="97" t="s">
        <v>1136</v>
      </c>
      <c r="QNZ38" s="97" t="s">
        <v>1136</v>
      </c>
      <c r="QOA38" s="97" t="s">
        <v>1136</v>
      </c>
      <c r="QOB38" s="97" t="s">
        <v>1136</v>
      </c>
      <c r="QOC38" s="97" t="s">
        <v>1136</v>
      </c>
      <c r="QOD38" s="97" t="s">
        <v>1136</v>
      </c>
      <c r="QOE38" s="97" t="s">
        <v>1136</v>
      </c>
      <c r="QOF38" s="97" t="s">
        <v>1136</v>
      </c>
      <c r="QOG38" s="97" t="s">
        <v>1136</v>
      </c>
      <c r="QOH38" s="97" t="s">
        <v>1136</v>
      </c>
      <c r="QOI38" s="97" t="s">
        <v>1136</v>
      </c>
      <c r="QOJ38" s="97" t="s">
        <v>1136</v>
      </c>
      <c r="QOK38" s="97" t="s">
        <v>1136</v>
      </c>
      <c r="QOL38" s="97" t="s">
        <v>1136</v>
      </c>
      <c r="QOM38" s="97" t="s">
        <v>1136</v>
      </c>
      <c r="QON38" s="97" t="s">
        <v>1136</v>
      </c>
      <c r="QOO38" s="97" t="s">
        <v>1136</v>
      </c>
      <c r="QOP38" s="97" t="s">
        <v>1136</v>
      </c>
      <c r="QOQ38" s="97" t="s">
        <v>1136</v>
      </c>
      <c r="QOR38" s="97" t="s">
        <v>1136</v>
      </c>
      <c r="QOS38" s="97" t="s">
        <v>1136</v>
      </c>
      <c r="QOT38" s="97" t="s">
        <v>1136</v>
      </c>
      <c r="QOU38" s="97" t="s">
        <v>1136</v>
      </c>
      <c r="QOV38" s="97" t="s">
        <v>1136</v>
      </c>
      <c r="QOW38" s="97" t="s">
        <v>1136</v>
      </c>
      <c r="QOX38" s="97" t="s">
        <v>1136</v>
      </c>
      <c r="QOY38" s="97" t="s">
        <v>1136</v>
      </c>
      <c r="QOZ38" s="97" t="s">
        <v>1136</v>
      </c>
      <c r="QPA38" s="97" t="s">
        <v>1136</v>
      </c>
      <c r="QPB38" s="97" t="s">
        <v>1136</v>
      </c>
      <c r="QPC38" s="97" t="s">
        <v>1136</v>
      </c>
      <c r="QPD38" s="97" t="s">
        <v>1136</v>
      </c>
      <c r="QPE38" s="97" t="s">
        <v>1136</v>
      </c>
      <c r="QPF38" s="97" t="s">
        <v>1136</v>
      </c>
      <c r="QPG38" s="97" t="s">
        <v>1136</v>
      </c>
      <c r="QPH38" s="97" t="s">
        <v>1136</v>
      </c>
      <c r="QPI38" s="97" t="s">
        <v>1136</v>
      </c>
      <c r="QPJ38" s="97" t="s">
        <v>1136</v>
      </c>
      <c r="QPK38" s="97" t="s">
        <v>1136</v>
      </c>
      <c r="QPL38" s="97" t="s">
        <v>1136</v>
      </c>
      <c r="QPM38" s="97" t="s">
        <v>1136</v>
      </c>
      <c r="QPN38" s="97" t="s">
        <v>1136</v>
      </c>
      <c r="QPO38" s="97" t="s">
        <v>1136</v>
      </c>
      <c r="QPP38" s="97" t="s">
        <v>1136</v>
      </c>
      <c r="QPQ38" s="97" t="s">
        <v>1136</v>
      </c>
      <c r="QPR38" s="97" t="s">
        <v>1136</v>
      </c>
      <c r="QPS38" s="97" t="s">
        <v>1136</v>
      </c>
      <c r="QPT38" s="97" t="s">
        <v>1136</v>
      </c>
      <c r="QPU38" s="97" t="s">
        <v>1136</v>
      </c>
      <c r="QPV38" s="97" t="s">
        <v>1136</v>
      </c>
      <c r="QPW38" s="97" t="s">
        <v>1136</v>
      </c>
      <c r="QPX38" s="97" t="s">
        <v>1136</v>
      </c>
      <c r="QPY38" s="97" t="s">
        <v>1136</v>
      </c>
      <c r="QPZ38" s="97" t="s">
        <v>1136</v>
      </c>
      <c r="QQA38" s="97" t="s">
        <v>1136</v>
      </c>
      <c r="QQB38" s="97" t="s">
        <v>1136</v>
      </c>
      <c r="QQC38" s="97" t="s">
        <v>1136</v>
      </c>
      <c r="QQD38" s="97" t="s">
        <v>1136</v>
      </c>
      <c r="QQE38" s="97" t="s">
        <v>1136</v>
      </c>
      <c r="QQF38" s="97" t="s">
        <v>1136</v>
      </c>
      <c r="QQG38" s="97" t="s">
        <v>1136</v>
      </c>
      <c r="QQH38" s="97" t="s">
        <v>1136</v>
      </c>
      <c r="QQI38" s="97" t="s">
        <v>1136</v>
      </c>
      <c r="QQJ38" s="97" t="s">
        <v>1136</v>
      </c>
      <c r="QQK38" s="97" t="s">
        <v>1136</v>
      </c>
      <c r="QQL38" s="97" t="s">
        <v>1136</v>
      </c>
      <c r="QQM38" s="97" t="s">
        <v>1136</v>
      </c>
      <c r="QQN38" s="97" t="s">
        <v>1136</v>
      </c>
      <c r="QQO38" s="97" t="s">
        <v>1136</v>
      </c>
      <c r="QQP38" s="97" t="s">
        <v>1136</v>
      </c>
      <c r="QQQ38" s="97" t="s">
        <v>1136</v>
      </c>
      <c r="QQR38" s="97" t="s">
        <v>1136</v>
      </c>
      <c r="QQS38" s="97" t="s">
        <v>1136</v>
      </c>
      <c r="QQT38" s="97" t="s">
        <v>1136</v>
      </c>
      <c r="QQU38" s="97" t="s">
        <v>1136</v>
      </c>
      <c r="QQV38" s="97" t="s">
        <v>1136</v>
      </c>
      <c r="QQW38" s="97" t="s">
        <v>1136</v>
      </c>
      <c r="QQX38" s="97" t="s">
        <v>1136</v>
      </c>
      <c r="QQY38" s="97" t="s">
        <v>1136</v>
      </c>
      <c r="QQZ38" s="97" t="s">
        <v>1136</v>
      </c>
      <c r="QRA38" s="97" t="s">
        <v>1136</v>
      </c>
      <c r="QRB38" s="97" t="s">
        <v>1136</v>
      </c>
      <c r="QRC38" s="97" t="s">
        <v>1136</v>
      </c>
      <c r="QRD38" s="97" t="s">
        <v>1136</v>
      </c>
      <c r="QRE38" s="97" t="s">
        <v>1136</v>
      </c>
      <c r="QRF38" s="97" t="s">
        <v>1136</v>
      </c>
      <c r="QRG38" s="97" t="s">
        <v>1136</v>
      </c>
      <c r="QRH38" s="97" t="s">
        <v>1136</v>
      </c>
      <c r="QRI38" s="97" t="s">
        <v>1136</v>
      </c>
      <c r="QRJ38" s="97" t="s">
        <v>1136</v>
      </c>
      <c r="QRK38" s="97" t="s">
        <v>1136</v>
      </c>
      <c r="QRL38" s="97" t="s">
        <v>1136</v>
      </c>
      <c r="QRM38" s="97" t="s">
        <v>1136</v>
      </c>
      <c r="QRN38" s="97" t="s">
        <v>1136</v>
      </c>
      <c r="QRO38" s="97" t="s">
        <v>1136</v>
      </c>
      <c r="QRP38" s="97" t="s">
        <v>1136</v>
      </c>
      <c r="QRQ38" s="97" t="s">
        <v>1136</v>
      </c>
      <c r="QRR38" s="97" t="s">
        <v>1136</v>
      </c>
      <c r="QRS38" s="97" t="s">
        <v>1136</v>
      </c>
      <c r="QRT38" s="97" t="s">
        <v>1136</v>
      </c>
      <c r="QRU38" s="97" t="s">
        <v>1136</v>
      </c>
      <c r="QRV38" s="97" t="s">
        <v>1136</v>
      </c>
      <c r="QRW38" s="97" t="s">
        <v>1136</v>
      </c>
      <c r="QRX38" s="97" t="s">
        <v>1136</v>
      </c>
      <c r="QRY38" s="97" t="s">
        <v>1136</v>
      </c>
      <c r="QRZ38" s="97" t="s">
        <v>1136</v>
      </c>
      <c r="QSA38" s="97" t="s">
        <v>1136</v>
      </c>
      <c r="QSB38" s="97" t="s">
        <v>1136</v>
      </c>
      <c r="QSC38" s="97" t="s">
        <v>1136</v>
      </c>
      <c r="QSD38" s="97" t="s">
        <v>1136</v>
      </c>
      <c r="QSE38" s="97" t="s">
        <v>1136</v>
      </c>
      <c r="QSF38" s="97" t="s">
        <v>1136</v>
      </c>
      <c r="QSG38" s="97" t="s">
        <v>1136</v>
      </c>
      <c r="QSH38" s="97" t="s">
        <v>1136</v>
      </c>
      <c r="QSI38" s="97" t="s">
        <v>1136</v>
      </c>
      <c r="QSJ38" s="97" t="s">
        <v>1136</v>
      </c>
      <c r="QSK38" s="97" t="s">
        <v>1136</v>
      </c>
      <c r="QSL38" s="97" t="s">
        <v>1136</v>
      </c>
      <c r="QSM38" s="97" t="s">
        <v>1136</v>
      </c>
      <c r="QSN38" s="97" t="s">
        <v>1136</v>
      </c>
      <c r="QSO38" s="97" t="s">
        <v>1136</v>
      </c>
      <c r="QSP38" s="97" t="s">
        <v>1136</v>
      </c>
      <c r="QSQ38" s="97" t="s">
        <v>1136</v>
      </c>
      <c r="QSR38" s="97" t="s">
        <v>1136</v>
      </c>
      <c r="QSS38" s="97" t="s">
        <v>1136</v>
      </c>
      <c r="QST38" s="97" t="s">
        <v>1136</v>
      </c>
      <c r="QSU38" s="97" t="s">
        <v>1136</v>
      </c>
      <c r="QSV38" s="97" t="s">
        <v>1136</v>
      </c>
      <c r="QSW38" s="97" t="s">
        <v>1136</v>
      </c>
      <c r="QSX38" s="97" t="s">
        <v>1136</v>
      </c>
      <c r="QSY38" s="97" t="s">
        <v>1136</v>
      </c>
      <c r="QSZ38" s="97" t="s">
        <v>1136</v>
      </c>
      <c r="QTA38" s="97" t="s">
        <v>1136</v>
      </c>
      <c r="QTB38" s="97" t="s">
        <v>1136</v>
      </c>
      <c r="QTC38" s="97" t="s">
        <v>1136</v>
      </c>
      <c r="QTD38" s="97" t="s">
        <v>1136</v>
      </c>
      <c r="QTE38" s="97" t="s">
        <v>1136</v>
      </c>
      <c r="QTF38" s="97" t="s">
        <v>1136</v>
      </c>
      <c r="QTG38" s="97" t="s">
        <v>1136</v>
      </c>
      <c r="QTH38" s="97" t="s">
        <v>1136</v>
      </c>
      <c r="QTI38" s="97" t="s">
        <v>1136</v>
      </c>
      <c r="QTJ38" s="97" t="s">
        <v>1136</v>
      </c>
      <c r="QTK38" s="97" t="s">
        <v>1136</v>
      </c>
      <c r="QTL38" s="97" t="s">
        <v>1136</v>
      </c>
      <c r="QTM38" s="97" t="s">
        <v>1136</v>
      </c>
      <c r="QTN38" s="97" t="s">
        <v>1136</v>
      </c>
      <c r="QTO38" s="97" t="s">
        <v>1136</v>
      </c>
      <c r="QTP38" s="97" t="s">
        <v>1136</v>
      </c>
      <c r="QTQ38" s="97" t="s">
        <v>1136</v>
      </c>
      <c r="QTR38" s="97" t="s">
        <v>1136</v>
      </c>
      <c r="QTS38" s="97" t="s">
        <v>1136</v>
      </c>
      <c r="QTT38" s="97" t="s">
        <v>1136</v>
      </c>
      <c r="QTU38" s="97" t="s">
        <v>1136</v>
      </c>
      <c r="QTV38" s="97" t="s">
        <v>1136</v>
      </c>
      <c r="QTW38" s="97" t="s">
        <v>1136</v>
      </c>
      <c r="QTX38" s="97" t="s">
        <v>1136</v>
      </c>
      <c r="QTY38" s="97" t="s">
        <v>1136</v>
      </c>
      <c r="QTZ38" s="97" t="s">
        <v>1136</v>
      </c>
      <c r="QUA38" s="97" t="s">
        <v>1136</v>
      </c>
      <c r="QUB38" s="97" t="s">
        <v>1136</v>
      </c>
      <c r="QUC38" s="97" t="s">
        <v>1136</v>
      </c>
      <c r="QUD38" s="97" t="s">
        <v>1136</v>
      </c>
      <c r="QUE38" s="97" t="s">
        <v>1136</v>
      </c>
      <c r="QUF38" s="97" t="s">
        <v>1136</v>
      </c>
      <c r="QUG38" s="97" t="s">
        <v>1136</v>
      </c>
      <c r="QUH38" s="97" t="s">
        <v>1136</v>
      </c>
      <c r="QUI38" s="97" t="s">
        <v>1136</v>
      </c>
      <c r="QUJ38" s="97" t="s">
        <v>1136</v>
      </c>
      <c r="QUK38" s="97" t="s">
        <v>1136</v>
      </c>
      <c r="QUL38" s="97" t="s">
        <v>1136</v>
      </c>
      <c r="QUM38" s="97" t="s">
        <v>1136</v>
      </c>
      <c r="QUN38" s="97" t="s">
        <v>1136</v>
      </c>
      <c r="QUO38" s="97" t="s">
        <v>1136</v>
      </c>
      <c r="QUP38" s="97" t="s">
        <v>1136</v>
      </c>
      <c r="QUQ38" s="97" t="s">
        <v>1136</v>
      </c>
      <c r="QUR38" s="97" t="s">
        <v>1136</v>
      </c>
      <c r="QUS38" s="97" t="s">
        <v>1136</v>
      </c>
      <c r="QUT38" s="97" t="s">
        <v>1136</v>
      </c>
      <c r="QUU38" s="97" t="s">
        <v>1136</v>
      </c>
      <c r="QUV38" s="97" t="s">
        <v>1136</v>
      </c>
      <c r="QUW38" s="97" t="s">
        <v>1136</v>
      </c>
      <c r="QUX38" s="97" t="s">
        <v>1136</v>
      </c>
      <c r="QUY38" s="97" t="s">
        <v>1136</v>
      </c>
      <c r="QUZ38" s="97" t="s">
        <v>1136</v>
      </c>
      <c r="QVA38" s="97" t="s">
        <v>1136</v>
      </c>
      <c r="QVB38" s="97" t="s">
        <v>1136</v>
      </c>
      <c r="QVC38" s="97" t="s">
        <v>1136</v>
      </c>
      <c r="QVD38" s="97" t="s">
        <v>1136</v>
      </c>
      <c r="QVE38" s="97" t="s">
        <v>1136</v>
      </c>
      <c r="QVF38" s="97" t="s">
        <v>1136</v>
      </c>
      <c r="QVG38" s="97" t="s">
        <v>1136</v>
      </c>
      <c r="QVH38" s="97" t="s">
        <v>1136</v>
      </c>
      <c r="QVI38" s="97" t="s">
        <v>1136</v>
      </c>
      <c r="QVJ38" s="97" t="s">
        <v>1136</v>
      </c>
      <c r="QVK38" s="97" t="s">
        <v>1136</v>
      </c>
      <c r="QVL38" s="97" t="s">
        <v>1136</v>
      </c>
      <c r="QVM38" s="97" t="s">
        <v>1136</v>
      </c>
      <c r="QVN38" s="97" t="s">
        <v>1136</v>
      </c>
      <c r="QVO38" s="97" t="s">
        <v>1136</v>
      </c>
      <c r="QVP38" s="97" t="s">
        <v>1136</v>
      </c>
      <c r="QVQ38" s="97" t="s">
        <v>1136</v>
      </c>
      <c r="QVR38" s="97" t="s">
        <v>1136</v>
      </c>
      <c r="QVS38" s="97" t="s">
        <v>1136</v>
      </c>
      <c r="QVT38" s="97" t="s">
        <v>1136</v>
      </c>
      <c r="QVU38" s="97" t="s">
        <v>1136</v>
      </c>
      <c r="QVV38" s="97" t="s">
        <v>1136</v>
      </c>
      <c r="QVW38" s="97" t="s">
        <v>1136</v>
      </c>
      <c r="QVX38" s="97" t="s">
        <v>1136</v>
      </c>
      <c r="QVY38" s="97" t="s">
        <v>1136</v>
      </c>
      <c r="QVZ38" s="97" t="s">
        <v>1136</v>
      </c>
      <c r="QWA38" s="97" t="s">
        <v>1136</v>
      </c>
      <c r="QWB38" s="97" t="s">
        <v>1136</v>
      </c>
      <c r="QWC38" s="97" t="s">
        <v>1136</v>
      </c>
      <c r="QWD38" s="97" t="s">
        <v>1136</v>
      </c>
      <c r="QWE38" s="97" t="s">
        <v>1136</v>
      </c>
      <c r="QWF38" s="97" t="s">
        <v>1136</v>
      </c>
      <c r="QWG38" s="97" t="s">
        <v>1136</v>
      </c>
      <c r="QWH38" s="97" t="s">
        <v>1136</v>
      </c>
      <c r="QWI38" s="97" t="s">
        <v>1136</v>
      </c>
      <c r="QWJ38" s="97" t="s">
        <v>1136</v>
      </c>
      <c r="QWK38" s="97" t="s">
        <v>1136</v>
      </c>
      <c r="QWL38" s="97" t="s">
        <v>1136</v>
      </c>
      <c r="QWM38" s="97" t="s">
        <v>1136</v>
      </c>
      <c r="QWN38" s="97" t="s">
        <v>1136</v>
      </c>
      <c r="QWO38" s="97" t="s">
        <v>1136</v>
      </c>
      <c r="QWP38" s="97" t="s">
        <v>1136</v>
      </c>
      <c r="QWQ38" s="97" t="s">
        <v>1136</v>
      </c>
      <c r="QWR38" s="97" t="s">
        <v>1136</v>
      </c>
      <c r="QWS38" s="97" t="s">
        <v>1136</v>
      </c>
      <c r="QWT38" s="97" t="s">
        <v>1136</v>
      </c>
      <c r="QWU38" s="97" t="s">
        <v>1136</v>
      </c>
      <c r="QWV38" s="97" t="s">
        <v>1136</v>
      </c>
      <c r="QWW38" s="97" t="s">
        <v>1136</v>
      </c>
      <c r="QWX38" s="97" t="s">
        <v>1136</v>
      </c>
      <c r="QWY38" s="97" t="s">
        <v>1136</v>
      </c>
      <c r="QWZ38" s="97" t="s">
        <v>1136</v>
      </c>
      <c r="QXA38" s="97" t="s">
        <v>1136</v>
      </c>
      <c r="QXB38" s="97" t="s">
        <v>1136</v>
      </c>
      <c r="QXC38" s="97" t="s">
        <v>1136</v>
      </c>
      <c r="QXD38" s="97" t="s">
        <v>1136</v>
      </c>
      <c r="QXE38" s="97" t="s">
        <v>1136</v>
      </c>
      <c r="QXF38" s="97" t="s">
        <v>1136</v>
      </c>
      <c r="QXG38" s="97" t="s">
        <v>1136</v>
      </c>
      <c r="QXH38" s="97" t="s">
        <v>1136</v>
      </c>
      <c r="QXI38" s="97" t="s">
        <v>1136</v>
      </c>
      <c r="QXJ38" s="97" t="s">
        <v>1136</v>
      </c>
      <c r="QXK38" s="97" t="s">
        <v>1136</v>
      </c>
      <c r="QXL38" s="97" t="s">
        <v>1136</v>
      </c>
      <c r="QXM38" s="97" t="s">
        <v>1136</v>
      </c>
      <c r="QXN38" s="97" t="s">
        <v>1136</v>
      </c>
      <c r="QXO38" s="97" t="s">
        <v>1136</v>
      </c>
      <c r="QXP38" s="97" t="s">
        <v>1136</v>
      </c>
      <c r="QXQ38" s="97" t="s">
        <v>1136</v>
      </c>
      <c r="QXR38" s="97" t="s">
        <v>1136</v>
      </c>
      <c r="QXS38" s="97" t="s">
        <v>1136</v>
      </c>
      <c r="QXT38" s="97" t="s">
        <v>1136</v>
      </c>
      <c r="QXU38" s="97" t="s">
        <v>1136</v>
      </c>
      <c r="QXV38" s="97" t="s">
        <v>1136</v>
      </c>
      <c r="QXW38" s="97" t="s">
        <v>1136</v>
      </c>
      <c r="QXX38" s="97" t="s">
        <v>1136</v>
      </c>
      <c r="QXY38" s="97" t="s">
        <v>1136</v>
      </c>
      <c r="QXZ38" s="97" t="s">
        <v>1136</v>
      </c>
      <c r="QYA38" s="97" t="s">
        <v>1136</v>
      </c>
      <c r="QYB38" s="97" t="s">
        <v>1136</v>
      </c>
      <c r="QYC38" s="97" t="s">
        <v>1136</v>
      </c>
      <c r="QYD38" s="97" t="s">
        <v>1136</v>
      </c>
      <c r="QYE38" s="97" t="s">
        <v>1136</v>
      </c>
      <c r="QYF38" s="97" t="s">
        <v>1136</v>
      </c>
      <c r="QYG38" s="97" t="s">
        <v>1136</v>
      </c>
      <c r="QYH38" s="97" t="s">
        <v>1136</v>
      </c>
      <c r="QYI38" s="97" t="s">
        <v>1136</v>
      </c>
      <c r="QYJ38" s="97" t="s">
        <v>1136</v>
      </c>
      <c r="QYK38" s="97" t="s">
        <v>1136</v>
      </c>
      <c r="QYL38" s="97" t="s">
        <v>1136</v>
      </c>
      <c r="QYM38" s="97" t="s">
        <v>1136</v>
      </c>
      <c r="QYN38" s="97" t="s">
        <v>1136</v>
      </c>
      <c r="QYO38" s="97" t="s">
        <v>1136</v>
      </c>
      <c r="QYP38" s="97" t="s">
        <v>1136</v>
      </c>
      <c r="QYQ38" s="97" t="s">
        <v>1136</v>
      </c>
      <c r="QYR38" s="97" t="s">
        <v>1136</v>
      </c>
      <c r="QYS38" s="97" t="s">
        <v>1136</v>
      </c>
      <c r="QYT38" s="97" t="s">
        <v>1136</v>
      </c>
      <c r="QYU38" s="97" t="s">
        <v>1136</v>
      </c>
      <c r="QYV38" s="97" t="s">
        <v>1136</v>
      </c>
      <c r="QYW38" s="97" t="s">
        <v>1136</v>
      </c>
      <c r="QYX38" s="97" t="s">
        <v>1136</v>
      </c>
      <c r="QYY38" s="97" t="s">
        <v>1136</v>
      </c>
      <c r="QYZ38" s="97" t="s">
        <v>1136</v>
      </c>
      <c r="QZA38" s="97" t="s">
        <v>1136</v>
      </c>
      <c r="QZB38" s="97" t="s">
        <v>1136</v>
      </c>
      <c r="QZC38" s="97" t="s">
        <v>1136</v>
      </c>
      <c r="QZD38" s="97" t="s">
        <v>1136</v>
      </c>
      <c r="QZE38" s="97" t="s">
        <v>1136</v>
      </c>
      <c r="QZF38" s="97" t="s">
        <v>1136</v>
      </c>
      <c r="QZG38" s="97" t="s">
        <v>1136</v>
      </c>
      <c r="QZH38" s="97" t="s">
        <v>1136</v>
      </c>
      <c r="QZI38" s="97" t="s">
        <v>1136</v>
      </c>
      <c r="QZJ38" s="97" t="s">
        <v>1136</v>
      </c>
      <c r="QZK38" s="97" t="s">
        <v>1136</v>
      </c>
      <c r="QZL38" s="97" t="s">
        <v>1136</v>
      </c>
      <c r="QZM38" s="97" t="s">
        <v>1136</v>
      </c>
      <c r="QZN38" s="97" t="s">
        <v>1136</v>
      </c>
      <c r="QZO38" s="97" t="s">
        <v>1136</v>
      </c>
      <c r="QZP38" s="97" t="s">
        <v>1136</v>
      </c>
      <c r="QZQ38" s="97" t="s">
        <v>1136</v>
      </c>
      <c r="QZR38" s="97" t="s">
        <v>1136</v>
      </c>
      <c r="QZS38" s="97" t="s">
        <v>1136</v>
      </c>
      <c r="QZT38" s="97" t="s">
        <v>1136</v>
      </c>
      <c r="QZU38" s="97" t="s">
        <v>1136</v>
      </c>
      <c r="QZV38" s="97" t="s">
        <v>1136</v>
      </c>
      <c r="QZW38" s="97" t="s">
        <v>1136</v>
      </c>
      <c r="QZX38" s="97" t="s">
        <v>1136</v>
      </c>
      <c r="QZY38" s="97" t="s">
        <v>1136</v>
      </c>
      <c r="QZZ38" s="97" t="s">
        <v>1136</v>
      </c>
      <c r="RAA38" s="97" t="s">
        <v>1136</v>
      </c>
      <c r="RAB38" s="97" t="s">
        <v>1136</v>
      </c>
      <c r="RAC38" s="97" t="s">
        <v>1136</v>
      </c>
      <c r="RAD38" s="97" t="s">
        <v>1136</v>
      </c>
      <c r="RAE38" s="97" t="s">
        <v>1136</v>
      </c>
      <c r="RAF38" s="97" t="s">
        <v>1136</v>
      </c>
      <c r="RAG38" s="97" t="s">
        <v>1136</v>
      </c>
      <c r="RAH38" s="97" t="s">
        <v>1136</v>
      </c>
      <c r="RAI38" s="97" t="s">
        <v>1136</v>
      </c>
      <c r="RAJ38" s="97" t="s">
        <v>1136</v>
      </c>
      <c r="RAK38" s="97" t="s">
        <v>1136</v>
      </c>
      <c r="RAL38" s="97" t="s">
        <v>1136</v>
      </c>
      <c r="RAM38" s="97" t="s">
        <v>1136</v>
      </c>
      <c r="RAN38" s="97" t="s">
        <v>1136</v>
      </c>
      <c r="RAO38" s="97" t="s">
        <v>1136</v>
      </c>
      <c r="RAP38" s="97" t="s">
        <v>1136</v>
      </c>
      <c r="RAQ38" s="97" t="s">
        <v>1136</v>
      </c>
      <c r="RAR38" s="97" t="s">
        <v>1136</v>
      </c>
      <c r="RAS38" s="97" t="s">
        <v>1136</v>
      </c>
      <c r="RAT38" s="97" t="s">
        <v>1136</v>
      </c>
      <c r="RAU38" s="97" t="s">
        <v>1136</v>
      </c>
      <c r="RAV38" s="97" t="s">
        <v>1136</v>
      </c>
      <c r="RAW38" s="97" t="s">
        <v>1136</v>
      </c>
      <c r="RAX38" s="97" t="s">
        <v>1136</v>
      </c>
      <c r="RAY38" s="97" t="s">
        <v>1136</v>
      </c>
      <c r="RAZ38" s="97" t="s">
        <v>1136</v>
      </c>
      <c r="RBA38" s="97" t="s">
        <v>1136</v>
      </c>
      <c r="RBB38" s="97" t="s">
        <v>1136</v>
      </c>
      <c r="RBC38" s="97" t="s">
        <v>1136</v>
      </c>
      <c r="RBD38" s="97" t="s">
        <v>1136</v>
      </c>
      <c r="RBE38" s="97" t="s">
        <v>1136</v>
      </c>
      <c r="RBF38" s="97" t="s">
        <v>1136</v>
      </c>
      <c r="RBG38" s="97" t="s">
        <v>1136</v>
      </c>
      <c r="RBH38" s="97" t="s">
        <v>1136</v>
      </c>
      <c r="RBI38" s="97" t="s">
        <v>1136</v>
      </c>
      <c r="RBJ38" s="97" t="s">
        <v>1136</v>
      </c>
      <c r="RBK38" s="97" t="s">
        <v>1136</v>
      </c>
      <c r="RBL38" s="97" t="s">
        <v>1136</v>
      </c>
      <c r="RBM38" s="97" t="s">
        <v>1136</v>
      </c>
      <c r="RBN38" s="97" t="s">
        <v>1136</v>
      </c>
      <c r="RBO38" s="97" t="s">
        <v>1136</v>
      </c>
      <c r="RBP38" s="97" t="s">
        <v>1136</v>
      </c>
      <c r="RBQ38" s="97" t="s">
        <v>1136</v>
      </c>
      <c r="RBR38" s="97" t="s">
        <v>1136</v>
      </c>
      <c r="RBS38" s="97" t="s">
        <v>1136</v>
      </c>
      <c r="RBT38" s="97" t="s">
        <v>1136</v>
      </c>
      <c r="RBU38" s="97" t="s">
        <v>1136</v>
      </c>
      <c r="RBV38" s="97" t="s">
        <v>1136</v>
      </c>
      <c r="RBW38" s="97" t="s">
        <v>1136</v>
      </c>
      <c r="RBX38" s="97" t="s">
        <v>1136</v>
      </c>
      <c r="RBY38" s="97" t="s">
        <v>1136</v>
      </c>
      <c r="RBZ38" s="97" t="s">
        <v>1136</v>
      </c>
      <c r="RCA38" s="97" t="s">
        <v>1136</v>
      </c>
      <c r="RCB38" s="97" t="s">
        <v>1136</v>
      </c>
      <c r="RCC38" s="97" t="s">
        <v>1136</v>
      </c>
      <c r="RCD38" s="97" t="s">
        <v>1136</v>
      </c>
      <c r="RCE38" s="97" t="s">
        <v>1136</v>
      </c>
      <c r="RCF38" s="97" t="s">
        <v>1136</v>
      </c>
      <c r="RCG38" s="97" t="s">
        <v>1136</v>
      </c>
      <c r="RCH38" s="97" t="s">
        <v>1136</v>
      </c>
      <c r="RCI38" s="97" t="s">
        <v>1136</v>
      </c>
      <c r="RCJ38" s="97" t="s">
        <v>1136</v>
      </c>
      <c r="RCK38" s="97" t="s">
        <v>1136</v>
      </c>
      <c r="RCL38" s="97" t="s">
        <v>1136</v>
      </c>
      <c r="RCM38" s="97" t="s">
        <v>1136</v>
      </c>
      <c r="RCN38" s="97" t="s">
        <v>1136</v>
      </c>
      <c r="RCO38" s="97" t="s">
        <v>1136</v>
      </c>
      <c r="RCP38" s="97" t="s">
        <v>1136</v>
      </c>
      <c r="RCQ38" s="97" t="s">
        <v>1136</v>
      </c>
      <c r="RCR38" s="97" t="s">
        <v>1136</v>
      </c>
      <c r="RCS38" s="97" t="s">
        <v>1136</v>
      </c>
      <c r="RCT38" s="97" t="s">
        <v>1136</v>
      </c>
      <c r="RCU38" s="97" t="s">
        <v>1136</v>
      </c>
      <c r="RCV38" s="97" t="s">
        <v>1136</v>
      </c>
      <c r="RCW38" s="97" t="s">
        <v>1136</v>
      </c>
      <c r="RCX38" s="97" t="s">
        <v>1136</v>
      </c>
      <c r="RCY38" s="97" t="s">
        <v>1136</v>
      </c>
      <c r="RCZ38" s="97" t="s">
        <v>1136</v>
      </c>
      <c r="RDA38" s="97" t="s">
        <v>1136</v>
      </c>
      <c r="RDB38" s="97" t="s">
        <v>1136</v>
      </c>
      <c r="RDC38" s="97" t="s">
        <v>1136</v>
      </c>
      <c r="RDD38" s="97" t="s">
        <v>1136</v>
      </c>
      <c r="RDE38" s="97" t="s">
        <v>1136</v>
      </c>
      <c r="RDF38" s="97" t="s">
        <v>1136</v>
      </c>
      <c r="RDG38" s="97" t="s">
        <v>1136</v>
      </c>
      <c r="RDH38" s="97" t="s">
        <v>1136</v>
      </c>
      <c r="RDI38" s="97" t="s">
        <v>1136</v>
      </c>
      <c r="RDJ38" s="97" t="s">
        <v>1136</v>
      </c>
      <c r="RDK38" s="97" t="s">
        <v>1136</v>
      </c>
      <c r="RDL38" s="97" t="s">
        <v>1136</v>
      </c>
      <c r="RDM38" s="97" t="s">
        <v>1136</v>
      </c>
      <c r="RDN38" s="97" t="s">
        <v>1136</v>
      </c>
      <c r="RDO38" s="97" t="s">
        <v>1136</v>
      </c>
      <c r="RDP38" s="97" t="s">
        <v>1136</v>
      </c>
      <c r="RDQ38" s="97" t="s">
        <v>1136</v>
      </c>
      <c r="RDR38" s="97" t="s">
        <v>1136</v>
      </c>
      <c r="RDS38" s="97" t="s">
        <v>1136</v>
      </c>
      <c r="RDT38" s="97" t="s">
        <v>1136</v>
      </c>
      <c r="RDU38" s="97" t="s">
        <v>1136</v>
      </c>
      <c r="RDV38" s="97" t="s">
        <v>1136</v>
      </c>
      <c r="RDW38" s="97" t="s">
        <v>1136</v>
      </c>
      <c r="RDX38" s="97" t="s">
        <v>1136</v>
      </c>
      <c r="RDY38" s="97" t="s">
        <v>1136</v>
      </c>
      <c r="RDZ38" s="97" t="s">
        <v>1136</v>
      </c>
      <c r="REA38" s="97" t="s">
        <v>1136</v>
      </c>
      <c r="REB38" s="97" t="s">
        <v>1136</v>
      </c>
      <c r="REC38" s="97" t="s">
        <v>1136</v>
      </c>
      <c r="RED38" s="97" t="s">
        <v>1136</v>
      </c>
      <c r="REE38" s="97" t="s">
        <v>1136</v>
      </c>
      <c r="REF38" s="97" t="s">
        <v>1136</v>
      </c>
      <c r="REG38" s="97" t="s">
        <v>1136</v>
      </c>
      <c r="REH38" s="97" t="s">
        <v>1136</v>
      </c>
      <c r="REI38" s="97" t="s">
        <v>1136</v>
      </c>
      <c r="REJ38" s="97" t="s">
        <v>1136</v>
      </c>
      <c r="REK38" s="97" t="s">
        <v>1136</v>
      </c>
      <c r="REL38" s="97" t="s">
        <v>1136</v>
      </c>
      <c r="REM38" s="97" t="s">
        <v>1136</v>
      </c>
      <c r="REN38" s="97" t="s">
        <v>1136</v>
      </c>
      <c r="REO38" s="97" t="s">
        <v>1136</v>
      </c>
      <c r="REP38" s="97" t="s">
        <v>1136</v>
      </c>
      <c r="REQ38" s="97" t="s">
        <v>1136</v>
      </c>
      <c r="RER38" s="97" t="s">
        <v>1136</v>
      </c>
      <c r="RES38" s="97" t="s">
        <v>1136</v>
      </c>
      <c r="RET38" s="97" t="s">
        <v>1136</v>
      </c>
      <c r="REU38" s="97" t="s">
        <v>1136</v>
      </c>
      <c r="REV38" s="97" t="s">
        <v>1136</v>
      </c>
      <c r="REW38" s="97" t="s">
        <v>1136</v>
      </c>
      <c r="REX38" s="97" t="s">
        <v>1136</v>
      </c>
      <c r="REY38" s="97" t="s">
        <v>1136</v>
      </c>
      <c r="REZ38" s="97" t="s">
        <v>1136</v>
      </c>
      <c r="RFA38" s="97" t="s">
        <v>1136</v>
      </c>
      <c r="RFB38" s="97" t="s">
        <v>1136</v>
      </c>
      <c r="RFC38" s="97" t="s">
        <v>1136</v>
      </c>
      <c r="RFD38" s="97" t="s">
        <v>1136</v>
      </c>
      <c r="RFE38" s="97" t="s">
        <v>1136</v>
      </c>
      <c r="RFF38" s="97" t="s">
        <v>1136</v>
      </c>
      <c r="RFG38" s="97" t="s">
        <v>1136</v>
      </c>
      <c r="RFH38" s="97" t="s">
        <v>1136</v>
      </c>
      <c r="RFI38" s="97" t="s">
        <v>1136</v>
      </c>
      <c r="RFJ38" s="97" t="s">
        <v>1136</v>
      </c>
      <c r="RFK38" s="97" t="s">
        <v>1136</v>
      </c>
      <c r="RFL38" s="97" t="s">
        <v>1136</v>
      </c>
      <c r="RFM38" s="97" t="s">
        <v>1136</v>
      </c>
      <c r="RFN38" s="97" t="s">
        <v>1136</v>
      </c>
      <c r="RFO38" s="97" t="s">
        <v>1136</v>
      </c>
      <c r="RFP38" s="97" t="s">
        <v>1136</v>
      </c>
      <c r="RFQ38" s="97" t="s">
        <v>1136</v>
      </c>
      <c r="RFR38" s="97" t="s">
        <v>1136</v>
      </c>
      <c r="RFS38" s="97" t="s">
        <v>1136</v>
      </c>
      <c r="RFT38" s="97" t="s">
        <v>1136</v>
      </c>
      <c r="RFU38" s="97" t="s">
        <v>1136</v>
      </c>
      <c r="RFV38" s="97" t="s">
        <v>1136</v>
      </c>
      <c r="RFW38" s="97" t="s">
        <v>1136</v>
      </c>
      <c r="RFX38" s="97" t="s">
        <v>1136</v>
      </c>
      <c r="RFY38" s="97" t="s">
        <v>1136</v>
      </c>
      <c r="RFZ38" s="97" t="s">
        <v>1136</v>
      </c>
      <c r="RGA38" s="97" t="s">
        <v>1136</v>
      </c>
      <c r="RGB38" s="97" t="s">
        <v>1136</v>
      </c>
      <c r="RGC38" s="97" t="s">
        <v>1136</v>
      </c>
      <c r="RGD38" s="97" t="s">
        <v>1136</v>
      </c>
      <c r="RGE38" s="97" t="s">
        <v>1136</v>
      </c>
      <c r="RGF38" s="97" t="s">
        <v>1136</v>
      </c>
      <c r="RGG38" s="97" t="s">
        <v>1136</v>
      </c>
      <c r="RGH38" s="97" t="s">
        <v>1136</v>
      </c>
      <c r="RGI38" s="97" t="s">
        <v>1136</v>
      </c>
      <c r="RGJ38" s="97" t="s">
        <v>1136</v>
      </c>
      <c r="RGK38" s="97" t="s">
        <v>1136</v>
      </c>
      <c r="RGL38" s="97" t="s">
        <v>1136</v>
      </c>
      <c r="RGM38" s="97" t="s">
        <v>1136</v>
      </c>
      <c r="RGN38" s="97" t="s">
        <v>1136</v>
      </c>
      <c r="RGO38" s="97" t="s">
        <v>1136</v>
      </c>
      <c r="RGP38" s="97" t="s">
        <v>1136</v>
      </c>
      <c r="RGQ38" s="97" t="s">
        <v>1136</v>
      </c>
      <c r="RGR38" s="97" t="s">
        <v>1136</v>
      </c>
      <c r="RGS38" s="97" t="s">
        <v>1136</v>
      </c>
      <c r="RGT38" s="97" t="s">
        <v>1136</v>
      </c>
      <c r="RGU38" s="97" t="s">
        <v>1136</v>
      </c>
      <c r="RGV38" s="97" t="s">
        <v>1136</v>
      </c>
      <c r="RGW38" s="97" t="s">
        <v>1136</v>
      </c>
      <c r="RGX38" s="97" t="s">
        <v>1136</v>
      </c>
      <c r="RGY38" s="97" t="s">
        <v>1136</v>
      </c>
      <c r="RGZ38" s="97" t="s">
        <v>1136</v>
      </c>
      <c r="RHA38" s="97" t="s">
        <v>1136</v>
      </c>
      <c r="RHB38" s="97" t="s">
        <v>1136</v>
      </c>
      <c r="RHC38" s="97" t="s">
        <v>1136</v>
      </c>
      <c r="RHD38" s="97" t="s">
        <v>1136</v>
      </c>
      <c r="RHE38" s="97" t="s">
        <v>1136</v>
      </c>
      <c r="RHF38" s="97" t="s">
        <v>1136</v>
      </c>
      <c r="RHG38" s="97" t="s">
        <v>1136</v>
      </c>
      <c r="RHH38" s="97" t="s">
        <v>1136</v>
      </c>
      <c r="RHI38" s="97" t="s">
        <v>1136</v>
      </c>
      <c r="RHJ38" s="97" t="s">
        <v>1136</v>
      </c>
      <c r="RHK38" s="97" t="s">
        <v>1136</v>
      </c>
      <c r="RHL38" s="97" t="s">
        <v>1136</v>
      </c>
      <c r="RHM38" s="97" t="s">
        <v>1136</v>
      </c>
      <c r="RHN38" s="97" t="s">
        <v>1136</v>
      </c>
      <c r="RHO38" s="97" t="s">
        <v>1136</v>
      </c>
      <c r="RHP38" s="97" t="s">
        <v>1136</v>
      </c>
      <c r="RHQ38" s="97" t="s">
        <v>1136</v>
      </c>
      <c r="RHR38" s="97" t="s">
        <v>1136</v>
      </c>
      <c r="RHS38" s="97" t="s">
        <v>1136</v>
      </c>
      <c r="RHT38" s="97" t="s">
        <v>1136</v>
      </c>
      <c r="RHU38" s="97" t="s">
        <v>1136</v>
      </c>
      <c r="RHV38" s="97" t="s">
        <v>1136</v>
      </c>
      <c r="RHW38" s="97" t="s">
        <v>1136</v>
      </c>
      <c r="RHX38" s="97" t="s">
        <v>1136</v>
      </c>
      <c r="RHY38" s="97" t="s">
        <v>1136</v>
      </c>
      <c r="RHZ38" s="97" t="s">
        <v>1136</v>
      </c>
      <c r="RIA38" s="97" t="s">
        <v>1136</v>
      </c>
      <c r="RIB38" s="97" t="s">
        <v>1136</v>
      </c>
      <c r="RIC38" s="97" t="s">
        <v>1136</v>
      </c>
      <c r="RID38" s="97" t="s">
        <v>1136</v>
      </c>
      <c r="RIE38" s="97" t="s">
        <v>1136</v>
      </c>
      <c r="RIF38" s="97" t="s">
        <v>1136</v>
      </c>
      <c r="RIG38" s="97" t="s">
        <v>1136</v>
      </c>
      <c r="RIH38" s="97" t="s">
        <v>1136</v>
      </c>
      <c r="RII38" s="97" t="s">
        <v>1136</v>
      </c>
      <c r="RIJ38" s="97" t="s">
        <v>1136</v>
      </c>
      <c r="RIK38" s="97" t="s">
        <v>1136</v>
      </c>
      <c r="RIL38" s="97" t="s">
        <v>1136</v>
      </c>
      <c r="RIM38" s="97" t="s">
        <v>1136</v>
      </c>
      <c r="RIN38" s="97" t="s">
        <v>1136</v>
      </c>
      <c r="RIO38" s="97" t="s">
        <v>1136</v>
      </c>
      <c r="RIP38" s="97" t="s">
        <v>1136</v>
      </c>
      <c r="RIQ38" s="97" t="s">
        <v>1136</v>
      </c>
      <c r="RIR38" s="97" t="s">
        <v>1136</v>
      </c>
      <c r="RIS38" s="97" t="s">
        <v>1136</v>
      </c>
      <c r="RIT38" s="97" t="s">
        <v>1136</v>
      </c>
      <c r="RIU38" s="97" t="s">
        <v>1136</v>
      </c>
      <c r="RIV38" s="97" t="s">
        <v>1136</v>
      </c>
      <c r="RIW38" s="97" t="s">
        <v>1136</v>
      </c>
      <c r="RIX38" s="97" t="s">
        <v>1136</v>
      </c>
      <c r="RIY38" s="97" t="s">
        <v>1136</v>
      </c>
      <c r="RIZ38" s="97" t="s">
        <v>1136</v>
      </c>
      <c r="RJA38" s="97" t="s">
        <v>1136</v>
      </c>
      <c r="RJB38" s="97" t="s">
        <v>1136</v>
      </c>
      <c r="RJC38" s="97" t="s">
        <v>1136</v>
      </c>
      <c r="RJD38" s="97" t="s">
        <v>1136</v>
      </c>
      <c r="RJE38" s="97" t="s">
        <v>1136</v>
      </c>
      <c r="RJF38" s="97" t="s">
        <v>1136</v>
      </c>
      <c r="RJG38" s="97" t="s">
        <v>1136</v>
      </c>
      <c r="RJH38" s="97" t="s">
        <v>1136</v>
      </c>
      <c r="RJI38" s="97" t="s">
        <v>1136</v>
      </c>
      <c r="RJJ38" s="97" t="s">
        <v>1136</v>
      </c>
      <c r="RJK38" s="97" t="s">
        <v>1136</v>
      </c>
      <c r="RJL38" s="97" t="s">
        <v>1136</v>
      </c>
      <c r="RJM38" s="97" t="s">
        <v>1136</v>
      </c>
      <c r="RJN38" s="97" t="s">
        <v>1136</v>
      </c>
      <c r="RJO38" s="97" t="s">
        <v>1136</v>
      </c>
      <c r="RJP38" s="97" t="s">
        <v>1136</v>
      </c>
      <c r="RJQ38" s="97" t="s">
        <v>1136</v>
      </c>
      <c r="RJR38" s="97" t="s">
        <v>1136</v>
      </c>
      <c r="RJS38" s="97" t="s">
        <v>1136</v>
      </c>
      <c r="RJT38" s="97" t="s">
        <v>1136</v>
      </c>
      <c r="RJU38" s="97" t="s">
        <v>1136</v>
      </c>
      <c r="RJV38" s="97" t="s">
        <v>1136</v>
      </c>
      <c r="RJW38" s="97" t="s">
        <v>1136</v>
      </c>
      <c r="RJX38" s="97" t="s">
        <v>1136</v>
      </c>
      <c r="RJY38" s="97" t="s">
        <v>1136</v>
      </c>
      <c r="RJZ38" s="97" t="s">
        <v>1136</v>
      </c>
      <c r="RKA38" s="97" t="s">
        <v>1136</v>
      </c>
      <c r="RKB38" s="97" t="s">
        <v>1136</v>
      </c>
      <c r="RKC38" s="97" t="s">
        <v>1136</v>
      </c>
      <c r="RKD38" s="97" t="s">
        <v>1136</v>
      </c>
      <c r="RKE38" s="97" t="s">
        <v>1136</v>
      </c>
      <c r="RKF38" s="97" t="s">
        <v>1136</v>
      </c>
      <c r="RKG38" s="97" t="s">
        <v>1136</v>
      </c>
      <c r="RKH38" s="97" t="s">
        <v>1136</v>
      </c>
      <c r="RKI38" s="97" t="s">
        <v>1136</v>
      </c>
      <c r="RKJ38" s="97" t="s">
        <v>1136</v>
      </c>
      <c r="RKK38" s="97" t="s">
        <v>1136</v>
      </c>
      <c r="RKL38" s="97" t="s">
        <v>1136</v>
      </c>
      <c r="RKM38" s="97" t="s">
        <v>1136</v>
      </c>
      <c r="RKN38" s="97" t="s">
        <v>1136</v>
      </c>
      <c r="RKO38" s="97" t="s">
        <v>1136</v>
      </c>
      <c r="RKP38" s="97" t="s">
        <v>1136</v>
      </c>
      <c r="RKQ38" s="97" t="s">
        <v>1136</v>
      </c>
      <c r="RKR38" s="97" t="s">
        <v>1136</v>
      </c>
      <c r="RKS38" s="97" t="s">
        <v>1136</v>
      </c>
      <c r="RKT38" s="97" t="s">
        <v>1136</v>
      </c>
      <c r="RKU38" s="97" t="s">
        <v>1136</v>
      </c>
      <c r="RKV38" s="97" t="s">
        <v>1136</v>
      </c>
      <c r="RKW38" s="97" t="s">
        <v>1136</v>
      </c>
      <c r="RKX38" s="97" t="s">
        <v>1136</v>
      </c>
      <c r="RKY38" s="97" t="s">
        <v>1136</v>
      </c>
      <c r="RKZ38" s="97" t="s">
        <v>1136</v>
      </c>
      <c r="RLA38" s="97" t="s">
        <v>1136</v>
      </c>
      <c r="RLB38" s="97" t="s">
        <v>1136</v>
      </c>
      <c r="RLC38" s="97" t="s">
        <v>1136</v>
      </c>
      <c r="RLD38" s="97" t="s">
        <v>1136</v>
      </c>
      <c r="RLE38" s="97" t="s">
        <v>1136</v>
      </c>
      <c r="RLF38" s="97" t="s">
        <v>1136</v>
      </c>
      <c r="RLG38" s="97" t="s">
        <v>1136</v>
      </c>
      <c r="RLH38" s="97" t="s">
        <v>1136</v>
      </c>
      <c r="RLI38" s="97" t="s">
        <v>1136</v>
      </c>
      <c r="RLJ38" s="97" t="s">
        <v>1136</v>
      </c>
      <c r="RLK38" s="97" t="s">
        <v>1136</v>
      </c>
      <c r="RLL38" s="97" t="s">
        <v>1136</v>
      </c>
      <c r="RLM38" s="97" t="s">
        <v>1136</v>
      </c>
      <c r="RLN38" s="97" t="s">
        <v>1136</v>
      </c>
      <c r="RLO38" s="97" t="s">
        <v>1136</v>
      </c>
      <c r="RLP38" s="97" t="s">
        <v>1136</v>
      </c>
      <c r="RLQ38" s="97" t="s">
        <v>1136</v>
      </c>
      <c r="RLR38" s="97" t="s">
        <v>1136</v>
      </c>
      <c r="RLS38" s="97" t="s">
        <v>1136</v>
      </c>
      <c r="RLT38" s="97" t="s">
        <v>1136</v>
      </c>
      <c r="RLU38" s="97" t="s">
        <v>1136</v>
      </c>
      <c r="RLV38" s="97" t="s">
        <v>1136</v>
      </c>
      <c r="RLW38" s="97" t="s">
        <v>1136</v>
      </c>
      <c r="RLX38" s="97" t="s">
        <v>1136</v>
      </c>
      <c r="RLY38" s="97" t="s">
        <v>1136</v>
      </c>
      <c r="RLZ38" s="97" t="s">
        <v>1136</v>
      </c>
      <c r="RMA38" s="97" t="s">
        <v>1136</v>
      </c>
      <c r="RMB38" s="97" t="s">
        <v>1136</v>
      </c>
      <c r="RMC38" s="97" t="s">
        <v>1136</v>
      </c>
      <c r="RMD38" s="97" t="s">
        <v>1136</v>
      </c>
      <c r="RME38" s="97" t="s">
        <v>1136</v>
      </c>
      <c r="RMF38" s="97" t="s">
        <v>1136</v>
      </c>
      <c r="RMG38" s="97" t="s">
        <v>1136</v>
      </c>
      <c r="RMH38" s="97" t="s">
        <v>1136</v>
      </c>
      <c r="RMI38" s="97" t="s">
        <v>1136</v>
      </c>
      <c r="RMJ38" s="97" t="s">
        <v>1136</v>
      </c>
      <c r="RMK38" s="97" t="s">
        <v>1136</v>
      </c>
      <c r="RML38" s="97" t="s">
        <v>1136</v>
      </c>
      <c r="RMM38" s="97" t="s">
        <v>1136</v>
      </c>
      <c r="RMN38" s="97" t="s">
        <v>1136</v>
      </c>
      <c r="RMO38" s="97" t="s">
        <v>1136</v>
      </c>
      <c r="RMP38" s="97" t="s">
        <v>1136</v>
      </c>
      <c r="RMQ38" s="97" t="s">
        <v>1136</v>
      </c>
      <c r="RMR38" s="97" t="s">
        <v>1136</v>
      </c>
      <c r="RMS38" s="97" t="s">
        <v>1136</v>
      </c>
      <c r="RMT38" s="97" t="s">
        <v>1136</v>
      </c>
      <c r="RMU38" s="97" t="s">
        <v>1136</v>
      </c>
      <c r="RMV38" s="97" t="s">
        <v>1136</v>
      </c>
      <c r="RMW38" s="97" t="s">
        <v>1136</v>
      </c>
      <c r="RMX38" s="97" t="s">
        <v>1136</v>
      </c>
      <c r="RMY38" s="97" t="s">
        <v>1136</v>
      </c>
      <c r="RMZ38" s="97" t="s">
        <v>1136</v>
      </c>
      <c r="RNA38" s="97" t="s">
        <v>1136</v>
      </c>
      <c r="RNB38" s="97" t="s">
        <v>1136</v>
      </c>
      <c r="RNC38" s="97" t="s">
        <v>1136</v>
      </c>
      <c r="RND38" s="97" t="s">
        <v>1136</v>
      </c>
      <c r="RNE38" s="97" t="s">
        <v>1136</v>
      </c>
      <c r="RNF38" s="97" t="s">
        <v>1136</v>
      </c>
      <c r="RNG38" s="97" t="s">
        <v>1136</v>
      </c>
      <c r="RNH38" s="97" t="s">
        <v>1136</v>
      </c>
      <c r="RNI38" s="97" t="s">
        <v>1136</v>
      </c>
      <c r="RNJ38" s="97" t="s">
        <v>1136</v>
      </c>
      <c r="RNK38" s="97" t="s">
        <v>1136</v>
      </c>
      <c r="RNL38" s="97" t="s">
        <v>1136</v>
      </c>
      <c r="RNM38" s="97" t="s">
        <v>1136</v>
      </c>
      <c r="RNN38" s="97" t="s">
        <v>1136</v>
      </c>
      <c r="RNO38" s="97" t="s">
        <v>1136</v>
      </c>
      <c r="RNP38" s="97" t="s">
        <v>1136</v>
      </c>
      <c r="RNQ38" s="97" t="s">
        <v>1136</v>
      </c>
      <c r="RNR38" s="97" t="s">
        <v>1136</v>
      </c>
      <c r="RNS38" s="97" t="s">
        <v>1136</v>
      </c>
      <c r="RNT38" s="97" t="s">
        <v>1136</v>
      </c>
      <c r="RNU38" s="97" t="s">
        <v>1136</v>
      </c>
      <c r="RNV38" s="97" t="s">
        <v>1136</v>
      </c>
      <c r="RNW38" s="97" t="s">
        <v>1136</v>
      </c>
      <c r="RNX38" s="97" t="s">
        <v>1136</v>
      </c>
      <c r="RNY38" s="97" t="s">
        <v>1136</v>
      </c>
      <c r="RNZ38" s="97" t="s">
        <v>1136</v>
      </c>
      <c r="ROA38" s="97" t="s">
        <v>1136</v>
      </c>
      <c r="ROB38" s="97" t="s">
        <v>1136</v>
      </c>
      <c r="ROC38" s="97" t="s">
        <v>1136</v>
      </c>
      <c r="ROD38" s="97" t="s">
        <v>1136</v>
      </c>
      <c r="ROE38" s="97" t="s">
        <v>1136</v>
      </c>
      <c r="ROF38" s="97" t="s">
        <v>1136</v>
      </c>
      <c r="ROG38" s="97" t="s">
        <v>1136</v>
      </c>
      <c r="ROH38" s="97" t="s">
        <v>1136</v>
      </c>
      <c r="ROI38" s="97" t="s">
        <v>1136</v>
      </c>
      <c r="ROJ38" s="97" t="s">
        <v>1136</v>
      </c>
      <c r="ROK38" s="97" t="s">
        <v>1136</v>
      </c>
      <c r="ROL38" s="97" t="s">
        <v>1136</v>
      </c>
      <c r="ROM38" s="97" t="s">
        <v>1136</v>
      </c>
      <c r="RON38" s="97" t="s">
        <v>1136</v>
      </c>
      <c r="ROO38" s="97" t="s">
        <v>1136</v>
      </c>
      <c r="ROP38" s="97" t="s">
        <v>1136</v>
      </c>
      <c r="ROQ38" s="97" t="s">
        <v>1136</v>
      </c>
      <c r="ROR38" s="97" t="s">
        <v>1136</v>
      </c>
      <c r="ROS38" s="97" t="s">
        <v>1136</v>
      </c>
      <c r="ROT38" s="97" t="s">
        <v>1136</v>
      </c>
      <c r="ROU38" s="97" t="s">
        <v>1136</v>
      </c>
      <c r="ROV38" s="97" t="s">
        <v>1136</v>
      </c>
      <c r="ROW38" s="97" t="s">
        <v>1136</v>
      </c>
      <c r="ROX38" s="97" t="s">
        <v>1136</v>
      </c>
      <c r="ROY38" s="97" t="s">
        <v>1136</v>
      </c>
      <c r="ROZ38" s="97" t="s">
        <v>1136</v>
      </c>
      <c r="RPA38" s="97" t="s">
        <v>1136</v>
      </c>
      <c r="RPB38" s="97" t="s">
        <v>1136</v>
      </c>
      <c r="RPC38" s="97" t="s">
        <v>1136</v>
      </c>
      <c r="RPD38" s="97" t="s">
        <v>1136</v>
      </c>
      <c r="RPE38" s="97" t="s">
        <v>1136</v>
      </c>
      <c r="RPF38" s="97" t="s">
        <v>1136</v>
      </c>
      <c r="RPG38" s="97" t="s">
        <v>1136</v>
      </c>
      <c r="RPH38" s="97" t="s">
        <v>1136</v>
      </c>
      <c r="RPI38" s="97" t="s">
        <v>1136</v>
      </c>
      <c r="RPJ38" s="97" t="s">
        <v>1136</v>
      </c>
      <c r="RPK38" s="97" t="s">
        <v>1136</v>
      </c>
      <c r="RPL38" s="97" t="s">
        <v>1136</v>
      </c>
      <c r="RPM38" s="97" t="s">
        <v>1136</v>
      </c>
      <c r="RPN38" s="97" t="s">
        <v>1136</v>
      </c>
      <c r="RPO38" s="97" t="s">
        <v>1136</v>
      </c>
      <c r="RPP38" s="97" t="s">
        <v>1136</v>
      </c>
      <c r="RPQ38" s="97" t="s">
        <v>1136</v>
      </c>
      <c r="RPR38" s="97" t="s">
        <v>1136</v>
      </c>
      <c r="RPS38" s="97" t="s">
        <v>1136</v>
      </c>
      <c r="RPT38" s="97" t="s">
        <v>1136</v>
      </c>
      <c r="RPU38" s="97" t="s">
        <v>1136</v>
      </c>
      <c r="RPV38" s="97" t="s">
        <v>1136</v>
      </c>
      <c r="RPW38" s="97" t="s">
        <v>1136</v>
      </c>
      <c r="RPX38" s="97" t="s">
        <v>1136</v>
      </c>
      <c r="RPY38" s="97" t="s">
        <v>1136</v>
      </c>
      <c r="RPZ38" s="97" t="s">
        <v>1136</v>
      </c>
      <c r="RQA38" s="97" t="s">
        <v>1136</v>
      </c>
      <c r="RQB38" s="97" t="s">
        <v>1136</v>
      </c>
      <c r="RQC38" s="97" t="s">
        <v>1136</v>
      </c>
      <c r="RQD38" s="97" t="s">
        <v>1136</v>
      </c>
      <c r="RQE38" s="97" t="s">
        <v>1136</v>
      </c>
      <c r="RQF38" s="97" t="s">
        <v>1136</v>
      </c>
      <c r="RQG38" s="97" t="s">
        <v>1136</v>
      </c>
      <c r="RQH38" s="97" t="s">
        <v>1136</v>
      </c>
      <c r="RQI38" s="97" t="s">
        <v>1136</v>
      </c>
      <c r="RQJ38" s="97" t="s">
        <v>1136</v>
      </c>
      <c r="RQK38" s="97" t="s">
        <v>1136</v>
      </c>
      <c r="RQL38" s="97" t="s">
        <v>1136</v>
      </c>
      <c r="RQM38" s="97" t="s">
        <v>1136</v>
      </c>
      <c r="RQN38" s="97" t="s">
        <v>1136</v>
      </c>
      <c r="RQO38" s="97" t="s">
        <v>1136</v>
      </c>
      <c r="RQP38" s="97" t="s">
        <v>1136</v>
      </c>
      <c r="RQQ38" s="97" t="s">
        <v>1136</v>
      </c>
      <c r="RQR38" s="97" t="s">
        <v>1136</v>
      </c>
      <c r="RQS38" s="97" t="s">
        <v>1136</v>
      </c>
      <c r="RQT38" s="97" t="s">
        <v>1136</v>
      </c>
      <c r="RQU38" s="97" t="s">
        <v>1136</v>
      </c>
      <c r="RQV38" s="97" t="s">
        <v>1136</v>
      </c>
      <c r="RQW38" s="97" t="s">
        <v>1136</v>
      </c>
      <c r="RQX38" s="97" t="s">
        <v>1136</v>
      </c>
      <c r="RQY38" s="97" t="s">
        <v>1136</v>
      </c>
      <c r="RQZ38" s="97" t="s">
        <v>1136</v>
      </c>
      <c r="RRA38" s="97" t="s">
        <v>1136</v>
      </c>
      <c r="RRB38" s="97" t="s">
        <v>1136</v>
      </c>
      <c r="RRC38" s="97" t="s">
        <v>1136</v>
      </c>
      <c r="RRD38" s="97" t="s">
        <v>1136</v>
      </c>
      <c r="RRE38" s="97" t="s">
        <v>1136</v>
      </c>
      <c r="RRF38" s="97" t="s">
        <v>1136</v>
      </c>
      <c r="RRG38" s="97" t="s">
        <v>1136</v>
      </c>
      <c r="RRH38" s="97" t="s">
        <v>1136</v>
      </c>
      <c r="RRI38" s="97" t="s">
        <v>1136</v>
      </c>
      <c r="RRJ38" s="97" t="s">
        <v>1136</v>
      </c>
      <c r="RRK38" s="97" t="s">
        <v>1136</v>
      </c>
      <c r="RRL38" s="97" t="s">
        <v>1136</v>
      </c>
      <c r="RRM38" s="97" t="s">
        <v>1136</v>
      </c>
      <c r="RRN38" s="97" t="s">
        <v>1136</v>
      </c>
      <c r="RRO38" s="97" t="s">
        <v>1136</v>
      </c>
      <c r="RRP38" s="97" t="s">
        <v>1136</v>
      </c>
      <c r="RRQ38" s="97" t="s">
        <v>1136</v>
      </c>
      <c r="RRR38" s="97" t="s">
        <v>1136</v>
      </c>
      <c r="RRS38" s="97" t="s">
        <v>1136</v>
      </c>
      <c r="RRT38" s="97" t="s">
        <v>1136</v>
      </c>
      <c r="RRU38" s="97" t="s">
        <v>1136</v>
      </c>
      <c r="RRV38" s="97" t="s">
        <v>1136</v>
      </c>
      <c r="RRW38" s="97" t="s">
        <v>1136</v>
      </c>
      <c r="RRX38" s="97" t="s">
        <v>1136</v>
      </c>
      <c r="RRY38" s="97" t="s">
        <v>1136</v>
      </c>
      <c r="RRZ38" s="97" t="s">
        <v>1136</v>
      </c>
      <c r="RSA38" s="97" t="s">
        <v>1136</v>
      </c>
      <c r="RSB38" s="97" t="s">
        <v>1136</v>
      </c>
      <c r="RSC38" s="97" t="s">
        <v>1136</v>
      </c>
      <c r="RSD38" s="97" t="s">
        <v>1136</v>
      </c>
      <c r="RSE38" s="97" t="s">
        <v>1136</v>
      </c>
      <c r="RSF38" s="97" t="s">
        <v>1136</v>
      </c>
      <c r="RSG38" s="97" t="s">
        <v>1136</v>
      </c>
      <c r="RSH38" s="97" t="s">
        <v>1136</v>
      </c>
      <c r="RSI38" s="97" t="s">
        <v>1136</v>
      </c>
      <c r="RSJ38" s="97" t="s">
        <v>1136</v>
      </c>
      <c r="RSK38" s="97" t="s">
        <v>1136</v>
      </c>
      <c r="RSL38" s="97" t="s">
        <v>1136</v>
      </c>
      <c r="RSM38" s="97" t="s">
        <v>1136</v>
      </c>
      <c r="RSN38" s="97" t="s">
        <v>1136</v>
      </c>
      <c r="RSO38" s="97" t="s">
        <v>1136</v>
      </c>
      <c r="RSP38" s="97" t="s">
        <v>1136</v>
      </c>
      <c r="RSQ38" s="97" t="s">
        <v>1136</v>
      </c>
      <c r="RSR38" s="97" t="s">
        <v>1136</v>
      </c>
      <c r="RSS38" s="97" t="s">
        <v>1136</v>
      </c>
      <c r="RST38" s="97" t="s">
        <v>1136</v>
      </c>
      <c r="RSU38" s="97" t="s">
        <v>1136</v>
      </c>
      <c r="RSV38" s="97" t="s">
        <v>1136</v>
      </c>
      <c r="RSW38" s="97" t="s">
        <v>1136</v>
      </c>
      <c r="RSX38" s="97" t="s">
        <v>1136</v>
      </c>
      <c r="RSY38" s="97" t="s">
        <v>1136</v>
      </c>
      <c r="RSZ38" s="97" t="s">
        <v>1136</v>
      </c>
      <c r="RTA38" s="97" t="s">
        <v>1136</v>
      </c>
      <c r="RTB38" s="97" t="s">
        <v>1136</v>
      </c>
      <c r="RTC38" s="97" t="s">
        <v>1136</v>
      </c>
      <c r="RTD38" s="97" t="s">
        <v>1136</v>
      </c>
      <c r="RTE38" s="97" t="s">
        <v>1136</v>
      </c>
      <c r="RTF38" s="97" t="s">
        <v>1136</v>
      </c>
      <c r="RTG38" s="97" t="s">
        <v>1136</v>
      </c>
      <c r="RTH38" s="97" t="s">
        <v>1136</v>
      </c>
      <c r="RTI38" s="97" t="s">
        <v>1136</v>
      </c>
      <c r="RTJ38" s="97" t="s">
        <v>1136</v>
      </c>
      <c r="RTK38" s="97" t="s">
        <v>1136</v>
      </c>
      <c r="RTL38" s="97" t="s">
        <v>1136</v>
      </c>
      <c r="RTM38" s="97" t="s">
        <v>1136</v>
      </c>
      <c r="RTN38" s="97" t="s">
        <v>1136</v>
      </c>
      <c r="RTO38" s="97" t="s">
        <v>1136</v>
      </c>
      <c r="RTP38" s="97" t="s">
        <v>1136</v>
      </c>
      <c r="RTQ38" s="97" t="s">
        <v>1136</v>
      </c>
      <c r="RTR38" s="97" t="s">
        <v>1136</v>
      </c>
      <c r="RTS38" s="97" t="s">
        <v>1136</v>
      </c>
      <c r="RTT38" s="97" t="s">
        <v>1136</v>
      </c>
      <c r="RTU38" s="97" t="s">
        <v>1136</v>
      </c>
      <c r="RTV38" s="97" t="s">
        <v>1136</v>
      </c>
      <c r="RTW38" s="97" t="s">
        <v>1136</v>
      </c>
      <c r="RTX38" s="97" t="s">
        <v>1136</v>
      </c>
      <c r="RTY38" s="97" t="s">
        <v>1136</v>
      </c>
      <c r="RTZ38" s="97" t="s">
        <v>1136</v>
      </c>
      <c r="RUA38" s="97" t="s">
        <v>1136</v>
      </c>
      <c r="RUB38" s="97" t="s">
        <v>1136</v>
      </c>
      <c r="RUC38" s="97" t="s">
        <v>1136</v>
      </c>
      <c r="RUD38" s="97" t="s">
        <v>1136</v>
      </c>
      <c r="RUE38" s="97" t="s">
        <v>1136</v>
      </c>
      <c r="RUF38" s="97" t="s">
        <v>1136</v>
      </c>
      <c r="RUG38" s="97" t="s">
        <v>1136</v>
      </c>
      <c r="RUH38" s="97" t="s">
        <v>1136</v>
      </c>
      <c r="RUI38" s="97" t="s">
        <v>1136</v>
      </c>
      <c r="RUJ38" s="97" t="s">
        <v>1136</v>
      </c>
      <c r="RUK38" s="97" t="s">
        <v>1136</v>
      </c>
      <c r="RUL38" s="97" t="s">
        <v>1136</v>
      </c>
      <c r="RUM38" s="97" t="s">
        <v>1136</v>
      </c>
      <c r="RUN38" s="97" t="s">
        <v>1136</v>
      </c>
      <c r="RUO38" s="97" t="s">
        <v>1136</v>
      </c>
      <c r="RUP38" s="97" t="s">
        <v>1136</v>
      </c>
      <c r="RUQ38" s="97" t="s">
        <v>1136</v>
      </c>
      <c r="RUR38" s="97" t="s">
        <v>1136</v>
      </c>
      <c r="RUS38" s="97" t="s">
        <v>1136</v>
      </c>
      <c r="RUT38" s="97" t="s">
        <v>1136</v>
      </c>
      <c r="RUU38" s="97" t="s">
        <v>1136</v>
      </c>
      <c r="RUV38" s="97" t="s">
        <v>1136</v>
      </c>
      <c r="RUW38" s="97" t="s">
        <v>1136</v>
      </c>
      <c r="RUX38" s="97" t="s">
        <v>1136</v>
      </c>
      <c r="RUY38" s="97" t="s">
        <v>1136</v>
      </c>
      <c r="RUZ38" s="97" t="s">
        <v>1136</v>
      </c>
      <c r="RVA38" s="97" t="s">
        <v>1136</v>
      </c>
      <c r="RVB38" s="97" t="s">
        <v>1136</v>
      </c>
      <c r="RVC38" s="97" t="s">
        <v>1136</v>
      </c>
      <c r="RVD38" s="97" t="s">
        <v>1136</v>
      </c>
      <c r="RVE38" s="97" t="s">
        <v>1136</v>
      </c>
      <c r="RVF38" s="97" t="s">
        <v>1136</v>
      </c>
      <c r="RVG38" s="97" t="s">
        <v>1136</v>
      </c>
      <c r="RVH38" s="97" t="s">
        <v>1136</v>
      </c>
      <c r="RVI38" s="97" t="s">
        <v>1136</v>
      </c>
      <c r="RVJ38" s="97" t="s">
        <v>1136</v>
      </c>
      <c r="RVK38" s="97" t="s">
        <v>1136</v>
      </c>
      <c r="RVL38" s="97" t="s">
        <v>1136</v>
      </c>
      <c r="RVM38" s="97" t="s">
        <v>1136</v>
      </c>
      <c r="RVN38" s="97" t="s">
        <v>1136</v>
      </c>
      <c r="RVO38" s="97" t="s">
        <v>1136</v>
      </c>
      <c r="RVP38" s="97" t="s">
        <v>1136</v>
      </c>
      <c r="RVQ38" s="97" t="s">
        <v>1136</v>
      </c>
      <c r="RVR38" s="97" t="s">
        <v>1136</v>
      </c>
      <c r="RVS38" s="97" t="s">
        <v>1136</v>
      </c>
      <c r="RVT38" s="97" t="s">
        <v>1136</v>
      </c>
      <c r="RVU38" s="97" t="s">
        <v>1136</v>
      </c>
      <c r="RVV38" s="97" t="s">
        <v>1136</v>
      </c>
      <c r="RVW38" s="97" t="s">
        <v>1136</v>
      </c>
      <c r="RVX38" s="97" t="s">
        <v>1136</v>
      </c>
      <c r="RVY38" s="97" t="s">
        <v>1136</v>
      </c>
      <c r="RVZ38" s="97" t="s">
        <v>1136</v>
      </c>
      <c r="RWA38" s="97" t="s">
        <v>1136</v>
      </c>
      <c r="RWB38" s="97" t="s">
        <v>1136</v>
      </c>
      <c r="RWC38" s="97" t="s">
        <v>1136</v>
      </c>
      <c r="RWD38" s="97" t="s">
        <v>1136</v>
      </c>
      <c r="RWE38" s="97" t="s">
        <v>1136</v>
      </c>
      <c r="RWF38" s="97" t="s">
        <v>1136</v>
      </c>
      <c r="RWG38" s="97" t="s">
        <v>1136</v>
      </c>
      <c r="RWH38" s="97" t="s">
        <v>1136</v>
      </c>
      <c r="RWI38" s="97" t="s">
        <v>1136</v>
      </c>
      <c r="RWJ38" s="97" t="s">
        <v>1136</v>
      </c>
      <c r="RWK38" s="97" t="s">
        <v>1136</v>
      </c>
      <c r="RWL38" s="97" t="s">
        <v>1136</v>
      </c>
      <c r="RWM38" s="97" t="s">
        <v>1136</v>
      </c>
      <c r="RWN38" s="97" t="s">
        <v>1136</v>
      </c>
      <c r="RWO38" s="97" t="s">
        <v>1136</v>
      </c>
      <c r="RWP38" s="97" t="s">
        <v>1136</v>
      </c>
      <c r="RWQ38" s="97" t="s">
        <v>1136</v>
      </c>
      <c r="RWR38" s="97" t="s">
        <v>1136</v>
      </c>
      <c r="RWS38" s="97" t="s">
        <v>1136</v>
      </c>
      <c r="RWT38" s="97" t="s">
        <v>1136</v>
      </c>
      <c r="RWU38" s="97" t="s">
        <v>1136</v>
      </c>
      <c r="RWV38" s="97" t="s">
        <v>1136</v>
      </c>
      <c r="RWW38" s="97" t="s">
        <v>1136</v>
      </c>
      <c r="RWX38" s="97" t="s">
        <v>1136</v>
      </c>
      <c r="RWY38" s="97" t="s">
        <v>1136</v>
      </c>
      <c r="RWZ38" s="97" t="s">
        <v>1136</v>
      </c>
      <c r="RXA38" s="97" t="s">
        <v>1136</v>
      </c>
      <c r="RXB38" s="97" t="s">
        <v>1136</v>
      </c>
      <c r="RXC38" s="97" t="s">
        <v>1136</v>
      </c>
      <c r="RXD38" s="97" t="s">
        <v>1136</v>
      </c>
      <c r="RXE38" s="97" t="s">
        <v>1136</v>
      </c>
      <c r="RXF38" s="97" t="s">
        <v>1136</v>
      </c>
      <c r="RXG38" s="97" t="s">
        <v>1136</v>
      </c>
      <c r="RXH38" s="97" t="s">
        <v>1136</v>
      </c>
      <c r="RXI38" s="97" t="s">
        <v>1136</v>
      </c>
      <c r="RXJ38" s="97" t="s">
        <v>1136</v>
      </c>
      <c r="RXK38" s="97" t="s">
        <v>1136</v>
      </c>
      <c r="RXL38" s="97" t="s">
        <v>1136</v>
      </c>
      <c r="RXM38" s="97" t="s">
        <v>1136</v>
      </c>
      <c r="RXN38" s="97" t="s">
        <v>1136</v>
      </c>
      <c r="RXO38" s="97" t="s">
        <v>1136</v>
      </c>
      <c r="RXP38" s="97" t="s">
        <v>1136</v>
      </c>
      <c r="RXQ38" s="97" t="s">
        <v>1136</v>
      </c>
      <c r="RXR38" s="97" t="s">
        <v>1136</v>
      </c>
      <c r="RXS38" s="97" t="s">
        <v>1136</v>
      </c>
      <c r="RXT38" s="97" t="s">
        <v>1136</v>
      </c>
      <c r="RXU38" s="97" t="s">
        <v>1136</v>
      </c>
      <c r="RXV38" s="97" t="s">
        <v>1136</v>
      </c>
      <c r="RXW38" s="97" t="s">
        <v>1136</v>
      </c>
      <c r="RXX38" s="97" t="s">
        <v>1136</v>
      </c>
      <c r="RXY38" s="97" t="s">
        <v>1136</v>
      </c>
      <c r="RXZ38" s="97" t="s">
        <v>1136</v>
      </c>
      <c r="RYA38" s="97" t="s">
        <v>1136</v>
      </c>
      <c r="RYB38" s="97" t="s">
        <v>1136</v>
      </c>
      <c r="RYC38" s="97" t="s">
        <v>1136</v>
      </c>
      <c r="RYD38" s="97" t="s">
        <v>1136</v>
      </c>
      <c r="RYE38" s="97" t="s">
        <v>1136</v>
      </c>
      <c r="RYF38" s="97" t="s">
        <v>1136</v>
      </c>
      <c r="RYG38" s="97" t="s">
        <v>1136</v>
      </c>
      <c r="RYH38" s="97" t="s">
        <v>1136</v>
      </c>
      <c r="RYI38" s="97" t="s">
        <v>1136</v>
      </c>
      <c r="RYJ38" s="97" t="s">
        <v>1136</v>
      </c>
      <c r="RYK38" s="97" t="s">
        <v>1136</v>
      </c>
      <c r="RYL38" s="97" t="s">
        <v>1136</v>
      </c>
      <c r="RYM38" s="97" t="s">
        <v>1136</v>
      </c>
      <c r="RYN38" s="97" t="s">
        <v>1136</v>
      </c>
      <c r="RYO38" s="97" t="s">
        <v>1136</v>
      </c>
      <c r="RYP38" s="97" t="s">
        <v>1136</v>
      </c>
      <c r="RYQ38" s="97" t="s">
        <v>1136</v>
      </c>
      <c r="RYR38" s="97" t="s">
        <v>1136</v>
      </c>
      <c r="RYS38" s="97" t="s">
        <v>1136</v>
      </c>
      <c r="RYT38" s="97" t="s">
        <v>1136</v>
      </c>
      <c r="RYU38" s="97" t="s">
        <v>1136</v>
      </c>
      <c r="RYV38" s="97" t="s">
        <v>1136</v>
      </c>
      <c r="RYW38" s="97" t="s">
        <v>1136</v>
      </c>
      <c r="RYX38" s="97" t="s">
        <v>1136</v>
      </c>
      <c r="RYY38" s="97" t="s">
        <v>1136</v>
      </c>
      <c r="RYZ38" s="97" t="s">
        <v>1136</v>
      </c>
      <c r="RZA38" s="97" t="s">
        <v>1136</v>
      </c>
      <c r="RZB38" s="97" t="s">
        <v>1136</v>
      </c>
      <c r="RZC38" s="97" t="s">
        <v>1136</v>
      </c>
      <c r="RZD38" s="97" t="s">
        <v>1136</v>
      </c>
      <c r="RZE38" s="97" t="s">
        <v>1136</v>
      </c>
      <c r="RZF38" s="97" t="s">
        <v>1136</v>
      </c>
      <c r="RZG38" s="97" t="s">
        <v>1136</v>
      </c>
      <c r="RZH38" s="97" t="s">
        <v>1136</v>
      </c>
      <c r="RZI38" s="97" t="s">
        <v>1136</v>
      </c>
      <c r="RZJ38" s="97" t="s">
        <v>1136</v>
      </c>
      <c r="RZK38" s="97" t="s">
        <v>1136</v>
      </c>
      <c r="RZL38" s="97" t="s">
        <v>1136</v>
      </c>
      <c r="RZM38" s="97" t="s">
        <v>1136</v>
      </c>
      <c r="RZN38" s="97" t="s">
        <v>1136</v>
      </c>
      <c r="RZO38" s="97" t="s">
        <v>1136</v>
      </c>
      <c r="RZP38" s="97" t="s">
        <v>1136</v>
      </c>
      <c r="RZQ38" s="97" t="s">
        <v>1136</v>
      </c>
      <c r="RZR38" s="97" t="s">
        <v>1136</v>
      </c>
      <c r="RZS38" s="97" t="s">
        <v>1136</v>
      </c>
      <c r="RZT38" s="97" t="s">
        <v>1136</v>
      </c>
      <c r="RZU38" s="97" t="s">
        <v>1136</v>
      </c>
      <c r="RZV38" s="97" t="s">
        <v>1136</v>
      </c>
      <c r="RZW38" s="97" t="s">
        <v>1136</v>
      </c>
      <c r="RZX38" s="97" t="s">
        <v>1136</v>
      </c>
      <c r="RZY38" s="97" t="s">
        <v>1136</v>
      </c>
      <c r="RZZ38" s="97" t="s">
        <v>1136</v>
      </c>
      <c r="SAA38" s="97" t="s">
        <v>1136</v>
      </c>
      <c r="SAB38" s="97" t="s">
        <v>1136</v>
      </c>
      <c r="SAC38" s="97" t="s">
        <v>1136</v>
      </c>
      <c r="SAD38" s="97" t="s">
        <v>1136</v>
      </c>
      <c r="SAE38" s="97" t="s">
        <v>1136</v>
      </c>
      <c r="SAF38" s="97" t="s">
        <v>1136</v>
      </c>
      <c r="SAG38" s="97" t="s">
        <v>1136</v>
      </c>
      <c r="SAH38" s="97" t="s">
        <v>1136</v>
      </c>
      <c r="SAI38" s="97" t="s">
        <v>1136</v>
      </c>
      <c r="SAJ38" s="97" t="s">
        <v>1136</v>
      </c>
      <c r="SAK38" s="97" t="s">
        <v>1136</v>
      </c>
      <c r="SAL38" s="97" t="s">
        <v>1136</v>
      </c>
      <c r="SAM38" s="97" t="s">
        <v>1136</v>
      </c>
      <c r="SAN38" s="97" t="s">
        <v>1136</v>
      </c>
      <c r="SAO38" s="97" t="s">
        <v>1136</v>
      </c>
      <c r="SAP38" s="97" t="s">
        <v>1136</v>
      </c>
      <c r="SAQ38" s="97" t="s">
        <v>1136</v>
      </c>
      <c r="SAR38" s="97" t="s">
        <v>1136</v>
      </c>
      <c r="SAS38" s="97" t="s">
        <v>1136</v>
      </c>
      <c r="SAT38" s="97" t="s">
        <v>1136</v>
      </c>
      <c r="SAU38" s="97" t="s">
        <v>1136</v>
      </c>
      <c r="SAV38" s="97" t="s">
        <v>1136</v>
      </c>
      <c r="SAW38" s="97" t="s">
        <v>1136</v>
      </c>
      <c r="SAX38" s="97" t="s">
        <v>1136</v>
      </c>
      <c r="SAY38" s="97" t="s">
        <v>1136</v>
      </c>
      <c r="SAZ38" s="97" t="s">
        <v>1136</v>
      </c>
      <c r="SBA38" s="97" t="s">
        <v>1136</v>
      </c>
      <c r="SBB38" s="97" t="s">
        <v>1136</v>
      </c>
      <c r="SBC38" s="97" t="s">
        <v>1136</v>
      </c>
      <c r="SBD38" s="97" t="s">
        <v>1136</v>
      </c>
      <c r="SBE38" s="97" t="s">
        <v>1136</v>
      </c>
      <c r="SBF38" s="97" t="s">
        <v>1136</v>
      </c>
      <c r="SBG38" s="97" t="s">
        <v>1136</v>
      </c>
      <c r="SBH38" s="97" t="s">
        <v>1136</v>
      </c>
      <c r="SBI38" s="97" t="s">
        <v>1136</v>
      </c>
      <c r="SBJ38" s="97" t="s">
        <v>1136</v>
      </c>
      <c r="SBK38" s="97" t="s">
        <v>1136</v>
      </c>
      <c r="SBL38" s="97" t="s">
        <v>1136</v>
      </c>
      <c r="SBM38" s="97" t="s">
        <v>1136</v>
      </c>
      <c r="SBN38" s="97" t="s">
        <v>1136</v>
      </c>
      <c r="SBO38" s="97" t="s">
        <v>1136</v>
      </c>
      <c r="SBP38" s="97" t="s">
        <v>1136</v>
      </c>
      <c r="SBQ38" s="97" t="s">
        <v>1136</v>
      </c>
      <c r="SBR38" s="97" t="s">
        <v>1136</v>
      </c>
      <c r="SBS38" s="97" t="s">
        <v>1136</v>
      </c>
      <c r="SBT38" s="97" t="s">
        <v>1136</v>
      </c>
      <c r="SBU38" s="97" t="s">
        <v>1136</v>
      </c>
      <c r="SBV38" s="97" t="s">
        <v>1136</v>
      </c>
      <c r="SBW38" s="97" t="s">
        <v>1136</v>
      </c>
      <c r="SBX38" s="97" t="s">
        <v>1136</v>
      </c>
      <c r="SBY38" s="97" t="s">
        <v>1136</v>
      </c>
      <c r="SBZ38" s="97" t="s">
        <v>1136</v>
      </c>
      <c r="SCA38" s="97" t="s">
        <v>1136</v>
      </c>
      <c r="SCB38" s="97" t="s">
        <v>1136</v>
      </c>
      <c r="SCC38" s="97" t="s">
        <v>1136</v>
      </c>
      <c r="SCD38" s="97" t="s">
        <v>1136</v>
      </c>
      <c r="SCE38" s="97" t="s">
        <v>1136</v>
      </c>
      <c r="SCF38" s="97" t="s">
        <v>1136</v>
      </c>
      <c r="SCG38" s="97" t="s">
        <v>1136</v>
      </c>
      <c r="SCH38" s="97" t="s">
        <v>1136</v>
      </c>
      <c r="SCI38" s="97" t="s">
        <v>1136</v>
      </c>
      <c r="SCJ38" s="97" t="s">
        <v>1136</v>
      </c>
      <c r="SCK38" s="97" t="s">
        <v>1136</v>
      </c>
      <c r="SCL38" s="97" t="s">
        <v>1136</v>
      </c>
      <c r="SCM38" s="97" t="s">
        <v>1136</v>
      </c>
      <c r="SCN38" s="97" t="s">
        <v>1136</v>
      </c>
      <c r="SCO38" s="97" t="s">
        <v>1136</v>
      </c>
      <c r="SCP38" s="97" t="s">
        <v>1136</v>
      </c>
      <c r="SCQ38" s="97" t="s">
        <v>1136</v>
      </c>
      <c r="SCR38" s="97" t="s">
        <v>1136</v>
      </c>
      <c r="SCS38" s="97" t="s">
        <v>1136</v>
      </c>
      <c r="SCT38" s="97" t="s">
        <v>1136</v>
      </c>
      <c r="SCU38" s="97" t="s">
        <v>1136</v>
      </c>
      <c r="SCV38" s="97" t="s">
        <v>1136</v>
      </c>
      <c r="SCW38" s="97" t="s">
        <v>1136</v>
      </c>
      <c r="SCX38" s="97" t="s">
        <v>1136</v>
      </c>
      <c r="SCY38" s="97" t="s">
        <v>1136</v>
      </c>
      <c r="SCZ38" s="97" t="s">
        <v>1136</v>
      </c>
      <c r="SDA38" s="97" t="s">
        <v>1136</v>
      </c>
      <c r="SDB38" s="97" t="s">
        <v>1136</v>
      </c>
      <c r="SDC38" s="97" t="s">
        <v>1136</v>
      </c>
      <c r="SDD38" s="97" t="s">
        <v>1136</v>
      </c>
      <c r="SDE38" s="97" t="s">
        <v>1136</v>
      </c>
      <c r="SDF38" s="97" t="s">
        <v>1136</v>
      </c>
      <c r="SDG38" s="97" t="s">
        <v>1136</v>
      </c>
      <c r="SDH38" s="97" t="s">
        <v>1136</v>
      </c>
      <c r="SDI38" s="97" t="s">
        <v>1136</v>
      </c>
      <c r="SDJ38" s="97" t="s">
        <v>1136</v>
      </c>
      <c r="SDK38" s="97" t="s">
        <v>1136</v>
      </c>
      <c r="SDL38" s="97" t="s">
        <v>1136</v>
      </c>
      <c r="SDM38" s="97" t="s">
        <v>1136</v>
      </c>
      <c r="SDN38" s="97" t="s">
        <v>1136</v>
      </c>
      <c r="SDO38" s="97" t="s">
        <v>1136</v>
      </c>
      <c r="SDP38" s="97" t="s">
        <v>1136</v>
      </c>
      <c r="SDQ38" s="97" t="s">
        <v>1136</v>
      </c>
      <c r="SDR38" s="97" t="s">
        <v>1136</v>
      </c>
      <c r="SDS38" s="97" t="s">
        <v>1136</v>
      </c>
      <c r="SDT38" s="97" t="s">
        <v>1136</v>
      </c>
      <c r="SDU38" s="97" t="s">
        <v>1136</v>
      </c>
      <c r="SDV38" s="97" t="s">
        <v>1136</v>
      </c>
      <c r="SDW38" s="97" t="s">
        <v>1136</v>
      </c>
      <c r="SDX38" s="97" t="s">
        <v>1136</v>
      </c>
      <c r="SDY38" s="97" t="s">
        <v>1136</v>
      </c>
      <c r="SDZ38" s="97" t="s">
        <v>1136</v>
      </c>
      <c r="SEA38" s="97" t="s">
        <v>1136</v>
      </c>
      <c r="SEB38" s="97" t="s">
        <v>1136</v>
      </c>
      <c r="SEC38" s="97" t="s">
        <v>1136</v>
      </c>
      <c r="SED38" s="97" t="s">
        <v>1136</v>
      </c>
      <c r="SEE38" s="97" t="s">
        <v>1136</v>
      </c>
      <c r="SEF38" s="97" t="s">
        <v>1136</v>
      </c>
      <c r="SEG38" s="97" t="s">
        <v>1136</v>
      </c>
      <c r="SEH38" s="97" t="s">
        <v>1136</v>
      </c>
      <c r="SEI38" s="97" t="s">
        <v>1136</v>
      </c>
      <c r="SEJ38" s="97" t="s">
        <v>1136</v>
      </c>
      <c r="SEK38" s="97" t="s">
        <v>1136</v>
      </c>
      <c r="SEL38" s="97" t="s">
        <v>1136</v>
      </c>
      <c r="SEM38" s="97" t="s">
        <v>1136</v>
      </c>
      <c r="SEN38" s="97" t="s">
        <v>1136</v>
      </c>
      <c r="SEO38" s="97" t="s">
        <v>1136</v>
      </c>
      <c r="SEP38" s="97" t="s">
        <v>1136</v>
      </c>
      <c r="SEQ38" s="97" t="s">
        <v>1136</v>
      </c>
      <c r="SER38" s="97" t="s">
        <v>1136</v>
      </c>
      <c r="SES38" s="97" t="s">
        <v>1136</v>
      </c>
      <c r="SET38" s="97" t="s">
        <v>1136</v>
      </c>
      <c r="SEU38" s="97" t="s">
        <v>1136</v>
      </c>
      <c r="SEV38" s="97" t="s">
        <v>1136</v>
      </c>
      <c r="SEW38" s="97" t="s">
        <v>1136</v>
      </c>
      <c r="SEX38" s="97" t="s">
        <v>1136</v>
      </c>
      <c r="SEY38" s="97" t="s">
        <v>1136</v>
      </c>
      <c r="SEZ38" s="97" t="s">
        <v>1136</v>
      </c>
      <c r="SFA38" s="97" t="s">
        <v>1136</v>
      </c>
      <c r="SFB38" s="97" t="s">
        <v>1136</v>
      </c>
      <c r="SFC38" s="97" t="s">
        <v>1136</v>
      </c>
      <c r="SFD38" s="97" t="s">
        <v>1136</v>
      </c>
      <c r="SFE38" s="97" t="s">
        <v>1136</v>
      </c>
      <c r="SFF38" s="97" t="s">
        <v>1136</v>
      </c>
      <c r="SFG38" s="97" t="s">
        <v>1136</v>
      </c>
      <c r="SFH38" s="97" t="s">
        <v>1136</v>
      </c>
      <c r="SFI38" s="97" t="s">
        <v>1136</v>
      </c>
      <c r="SFJ38" s="97" t="s">
        <v>1136</v>
      </c>
      <c r="SFK38" s="97" t="s">
        <v>1136</v>
      </c>
      <c r="SFL38" s="97" t="s">
        <v>1136</v>
      </c>
      <c r="SFM38" s="97" t="s">
        <v>1136</v>
      </c>
      <c r="SFN38" s="97" t="s">
        <v>1136</v>
      </c>
      <c r="SFO38" s="97" t="s">
        <v>1136</v>
      </c>
      <c r="SFP38" s="97" t="s">
        <v>1136</v>
      </c>
      <c r="SFQ38" s="97" t="s">
        <v>1136</v>
      </c>
      <c r="SFR38" s="97" t="s">
        <v>1136</v>
      </c>
      <c r="SFS38" s="97" t="s">
        <v>1136</v>
      </c>
      <c r="SFT38" s="97" t="s">
        <v>1136</v>
      </c>
      <c r="SFU38" s="97" t="s">
        <v>1136</v>
      </c>
      <c r="SFV38" s="97" t="s">
        <v>1136</v>
      </c>
      <c r="SFW38" s="97" t="s">
        <v>1136</v>
      </c>
      <c r="SFX38" s="97" t="s">
        <v>1136</v>
      </c>
      <c r="SFY38" s="97" t="s">
        <v>1136</v>
      </c>
      <c r="SFZ38" s="97" t="s">
        <v>1136</v>
      </c>
      <c r="SGA38" s="97" t="s">
        <v>1136</v>
      </c>
      <c r="SGB38" s="97" t="s">
        <v>1136</v>
      </c>
      <c r="SGC38" s="97" t="s">
        <v>1136</v>
      </c>
      <c r="SGD38" s="97" t="s">
        <v>1136</v>
      </c>
      <c r="SGE38" s="97" t="s">
        <v>1136</v>
      </c>
      <c r="SGF38" s="97" t="s">
        <v>1136</v>
      </c>
      <c r="SGG38" s="97" t="s">
        <v>1136</v>
      </c>
      <c r="SGH38" s="97" t="s">
        <v>1136</v>
      </c>
      <c r="SGI38" s="97" t="s">
        <v>1136</v>
      </c>
      <c r="SGJ38" s="97" t="s">
        <v>1136</v>
      </c>
      <c r="SGK38" s="97" t="s">
        <v>1136</v>
      </c>
      <c r="SGL38" s="97" t="s">
        <v>1136</v>
      </c>
      <c r="SGM38" s="97" t="s">
        <v>1136</v>
      </c>
      <c r="SGN38" s="97" t="s">
        <v>1136</v>
      </c>
      <c r="SGO38" s="97" t="s">
        <v>1136</v>
      </c>
      <c r="SGP38" s="97" t="s">
        <v>1136</v>
      </c>
      <c r="SGQ38" s="97" t="s">
        <v>1136</v>
      </c>
      <c r="SGR38" s="97" t="s">
        <v>1136</v>
      </c>
      <c r="SGS38" s="97" t="s">
        <v>1136</v>
      </c>
      <c r="SGT38" s="97" t="s">
        <v>1136</v>
      </c>
      <c r="SGU38" s="97" t="s">
        <v>1136</v>
      </c>
      <c r="SGV38" s="97" t="s">
        <v>1136</v>
      </c>
      <c r="SGW38" s="97" t="s">
        <v>1136</v>
      </c>
      <c r="SGX38" s="97" t="s">
        <v>1136</v>
      </c>
      <c r="SGY38" s="97" t="s">
        <v>1136</v>
      </c>
      <c r="SGZ38" s="97" t="s">
        <v>1136</v>
      </c>
      <c r="SHA38" s="97" t="s">
        <v>1136</v>
      </c>
      <c r="SHB38" s="97" t="s">
        <v>1136</v>
      </c>
      <c r="SHC38" s="97" t="s">
        <v>1136</v>
      </c>
      <c r="SHD38" s="97" t="s">
        <v>1136</v>
      </c>
      <c r="SHE38" s="97" t="s">
        <v>1136</v>
      </c>
      <c r="SHF38" s="97" t="s">
        <v>1136</v>
      </c>
      <c r="SHG38" s="97" t="s">
        <v>1136</v>
      </c>
      <c r="SHH38" s="97" t="s">
        <v>1136</v>
      </c>
      <c r="SHI38" s="97" t="s">
        <v>1136</v>
      </c>
      <c r="SHJ38" s="97" t="s">
        <v>1136</v>
      </c>
      <c r="SHK38" s="97" t="s">
        <v>1136</v>
      </c>
      <c r="SHL38" s="97" t="s">
        <v>1136</v>
      </c>
      <c r="SHM38" s="97" t="s">
        <v>1136</v>
      </c>
      <c r="SHN38" s="97" t="s">
        <v>1136</v>
      </c>
      <c r="SHO38" s="97" t="s">
        <v>1136</v>
      </c>
      <c r="SHP38" s="97" t="s">
        <v>1136</v>
      </c>
      <c r="SHQ38" s="97" t="s">
        <v>1136</v>
      </c>
      <c r="SHR38" s="97" t="s">
        <v>1136</v>
      </c>
      <c r="SHS38" s="97" t="s">
        <v>1136</v>
      </c>
      <c r="SHT38" s="97" t="s">
        <v>1136</v>
      </c>
      <c r="SHU38" s="97" t="s">
        <v>1136</v>
      </c>
      <c r="SHV38" s="97" t="s">
        <v>1136</v>
      </c>
      <c r="SHW38" s="97" t="s">
        <v>1136</v>
      </c>
      <c r="SHX38" s="97" t="s">
        <v>1136</v>
      </c>
      <c r="SHY38" s="97" t="s">
        <v>1136</v>
      </c>
      <c r="SHZ38" s="97" t="s">
        <v>1136</v>
      </c>
      <c r="SIA38" s="97" t="s">
        <v>1136</v>
      </c>
      <c r="SIB38" s="97" t="s">
        <v>1136</v>
      </c>
      <c r="SIC38" s="97" t="s">
        <v>1136</v>
      </c>
      <c r="SID38" s="97" t="s">
        <v>1136</v>
      </c>
      <c r="SIE38" s="97" t="s">
        <v>1136</v>
      </c>
      <c r="SIF38" s="97" t="s">
        <v>1136</v>
      </c>
      <c r="SIG38" s="97" t="s">
        <v>1136</v>
      </c>
      <c r="SIH38" s="97" t="s">
        <v>1136</v>
      </c>
      <c r="SII38" s="97" t="s">
        <v>1136</v>
      </c>
      <c r="SIJ38" s="97" t="s">
        <v>1136</v>
      </c>
      <c r="SIK38" s="97" t="s">
        <v>1136</v>
      </c>
      <c r="SIL38" s="97" t="s">
        <v>1136</v>
      </c>
      <c r="SIM38" s="97" t="s">
        <v>1136</v>
      </c>
      <c r="SIN38" s="97" t="s">
        <v>1136</v>
      </c>
      <c r="SIO38" s="97" t="s">
        <v>1136</v>
      </c>
      <c r="SIP38" s="97" t="s">
        <v>1136</v>
      </c>
      <c r="SIQ38" s="97" t="s">
        <v>1136</v>
      </c>
      <c r="SIR38" s="97" t="s">
        <v>1136</v>
      </c>
      <c r="SIS38" s="97" t="s">
        <v>1136</v>
      </c>
      <c r="SIT38" s="97" t="s">
        <v>1136</v>
      </c>
      <c r="SIU38" s="97" t="s">
        <v>1136</v>
      </c>
      <c r="SIV38" s="97" t="s">
        <v>1136</v>
      </c>
      <c r="SIW38" s="97" t="s">
        <v>1136</v>
      </c>
      <c r="SIX38" s="97" t="s">
        <v>1136</v>
      </c>
      <c r="SIY38" s="97" t="s">
        <v>1136</v>
      </c>
      <c r="SIZ38" s="97" t="s">
        <v>1136</v>
      </c>
      <c r="SJA38" s="97" t="s">
        <v>1136</v>
      </c>
      <c r="SJB38" s="97" t="s">
        <v>1136</v>
      </c>
      <c r="SJC38" s="97" t="s">
        <v>1136</v>
      </c>
      <c r="SJD38" s="97" t="s">
        <v>1136</v>
      </c>
      <c r="SJE38" s="97" t="s">
        <v>1136</v>
      </c>
      <c r="SJF38" s="97" t="s">
        <v>1136</v>
      </c>
      <c r="SJG38" s="97" t="s">
        <v>1136</v>
      </c>
      <c r="SJH38" s="97" t="s">
        <v>1136</v>
      </c>
      <c r="SJI38" s="97" t="s">
        <v>1136</v>
      </c>
      <c r="SJJ38" s="97" t="s">
        <v>1136</v>
      </c>
      <c r="SJK38" s="97" t="s">
        <v>1136</v>
      </c>
      <c r="SJL38" s="97" t="s">
        <v>1136</v>
      </c>
      <c r="SJM38" s="97" t="s">
        <v>1136</v>
      </c>
      <c r="SJN38" s="97" t="s">
        <v>1136</v>
      </c>
      <c r="SJO38" s="97" t="s">
        <v>1136</v>
      </c>
      <c r="SJP38" s="97" t="s">
        <v>1136</v>
      </c>
      <c r="SJQ38" s="97" t="s">
        <v>1136</v>
      </c>
      <c r="SJR38" s="97" t="s">
        <v>1136</v>
      </c>
      <c r="SJS38" s="97" t="s">
        <v>1136</v>
      </c>
      <c r="SJT38" s="97" t="s">
        <v>1136</v>
      </c>
      <c r="SJU38" s="97" t="s">
        <v>1136</v>
      </c>
      <c r="SJV38" s="97" t="s">
        <v>1136</v>
      </c>
      <c r="SJW38" s="97" t="s">
        <v>1136</v>
      </c>
      <c r="SJX38" s="97" t="s">
        <v>1136</v>
      </c>
      <c r="SJY38" s="97" t="s">
        <v>1136</v>
      </c>
      <c r="SJZ38" s="97" t="s">
        <v>1136</v>
      </c>
      <c r="SKA38" s="97" t="s">
        <v>1136</v>
      </c>
      <c r="SKB38" s="97" t="s">
        <v>1136</v>
      </c>
      <c r="SKC38" s="97" t="s">
        <v>1136</v>
      </c>
      <c r="SKD38" s="97" t="s">
        <v>1136</v>
      </c>
      <c r="SKE38" s="97" t="s">
        <v>1136</v>
      </c>
      <c r="SKF38" s="97" t="s">
        <v>1136</v>
      </c>
      <c r="SKG38" s="97" t="s">
        <v>1136</v>
      </c>
      <c r="SKH38" s="97" t="s">
        <v>1136</v>
      </c>
      <c r="SKI38" s="97" t="s">
        <v>1136</v>
      </c>
      <c r="SKJ38" s="97" t="s">
        <v>1136</v>
      </c>
      <c r="SKK38" s="97" t="s">
        <v>1136</v>
      </c>
      <c r="SKL38" s="97" t="s">
        <v>1136</v>
      </c>
      <c r="SKM38" s="97" t="s">
        <v>1136</v>
      </c>
      <c r="SKN38" s="97" t="s">
        <v>1136</v>
      </c>
      <c r="SKO38" s="97" t="s">
        <v>1136</v>
      </c>
      <c r="SKP38" s="97" t="s">
        <v>1136</v>
      </c>
      <c r="SKQ38" s="97" t="s">
        <v>1136</v>
      </c>
      <c r="SKR38" s="97" t="s">
        <v>1136</v>
      </c>
      <c r="SKS38" s="97" t="s">
        <v>1136</v>
      </c>
      <c r="SKT38" s="97" t="s">
        <v>1136</v>
      </c>
      <c r="SKU38" s="97" t="s">
        <v>1136</v>
      </c>
      <c r="SKV38" s="97" t="s">
        <v>1136</v>
      </c>
      <c r="SKW38" s="97" t="s">
        <v>1136</v>
      </c>
      <c r="SKX38" s="97" t="s">
        <v>1136</v>
      </c>
      <c r="SKY38" s="97" t="s">
        <v>1136</v>
      </c>
      <c r="SKZ38" s="97" t="s">
        <v>1136</v>
      </c>
      <c r="SLA38" s="97" t="s">
        <v>1136</v>
      </c>
      <c r="SLB38" s="97" t="s">
        <v>1136</v>
      </c>
      <c r="SLC38" s="97" t="s">
        <v>1136</v>
      </c>
      <c r="SLD38" s="97" t="s">
        <v>1136</v>
      </c>
      <c r="SLE38" s="97" t="s">
        <v>1136</v>
      </c>
      <c r="SLF38" s="97" t="s">
        <v>1136</v>
      </c>
      <c r="SLG38" s="97" t="s">
        <v>1136</v>
      </c>
      <c r="SLH38" s="97" t="s">
        <v>1136</v>
      </c>
      <c r="SLI38" s="97" t="s">
        <v>1136</v>
      </c>
      <c r="SLJ38" s="97" t="s">
        <v>1136</v>
      </c>
      <c r="SLK38" s="97" t="s">
        <v>1136</v>
      </c>
      <c r="SLL38" s="97" t="s">
        <v>1136</v>
      </c>
      <c r="SLM38" s="97" t="s">
        <v>1136</v>
      </c>
      <c r="SLN38" s="97" t="s">
        <v>1136</v>
      </c>
      <c r="SLO38" s="97" t="s">
        <v>1136</v>
      </c>
      <c r="SLP38" s="97" t="s">
        <v>1136</v>
      </c>
      <c r="SLQ38" s="97" t="s">
        <v>1136</v>
      </c>
      <c r="SLR38" s="97" t="s">
        <v>1136</v>
      </c>
      <c r="SLS38" s="97" t="s">
        <v>1136</v>
      </c>
      <c r="SLT38" s="97" t="s">
        <v>1136</v>
      </c>
      <c r="SLU38" s="97" t="s">
        <v>1136</v>
      </c>
      <c r="SLV38" s="97" t="s">
        <v>1136</v>
      </c>
      <c r="SLW38" s="97" t="s">
        <v>1136</v>
      </c>
      <c r="SLX38" s="97" t="s">
        <v>1136</v>
      </c>
      <c r="SLY38" s="97" t="s">
        <v>1136</v>
      </c>
      <c r="SLZ38" s="97" t="s">
        <v>1136</v>
      </c>
      <c r="SMA38" s="97" t="s">
        <v>1136</v>
      </c>
      <c r="SMB38" s="97" t="s">
        <v>1136</v>
      </c>
      <c r="SMC38" s="97" t="s">
        <v>1136</v>
      </c>
      <c r="SMD38" s="97" t="s">
        <v>1136</v>
      </c>
      <c r="SME38" s="97" t="s">
        <v>1136</v>
      </c>
      <c r="SMF38" s="97" t="s">
        <v>1136</v>
      </c>
      <c r="SMG38" s="97" t="s">
        <v>1136</v>
      </c>
      <c r="SMH38" s="97" t="s">
        <v>1136</v>
      </c>
      <c r="SMI38" s="97" t="s">
        <v>1136</v>
      </c>
      <c r="SMJ38" s="97" t="s">
        <v>1136</v>
      </c>
      <c r="SMK38" s="97" t="s">
        <v>1136</v>
      </c>
      <c r="SML38" s="97" t="s">
        <v>1136</v>
      </c>
      <c r="SMM38" s="97" t="s">
        <v>1136</v>
      </c>
      <c r="SMN38" s="97" t="s">
        <v>1136</v>
      </c>
      <c r="SMO38" s="97" t="s">
        <v>1136</v>
      </c>
      <c r="SMP38" s="97" t="s">
        <v>1136</v>
      </c>
      <c r="SMQ38" s="97" t="s">
        <v>1136</v>
      </c>
      <c r="SMR38" s="97" t="s">
        <v>1136</v>
      </c>
      <c r="SMS38" s="97" t="s">
        <v>1136</v>
      </c>
      <c r="SMT38" s="97" t="s">
        <v>1136</v>
      </c>
      <c r="SMU38" s="97" t="s">
        <v>1136</v>
      </c>
      <c r="SMV38" s="97" t="s">
        <v>1136</v>
      </c>
      <c r="SMW38" s="97" t="s">
        <v>1136</v>
      </c>
      <c r="SMX38" s="97" t="s">
        <v>1136</v>
      </c>
      <c r="SMY38" s="97" t="s">
        <v>1136</v>
      </c>
      <c r="SMZ38" s="97" t="s">
        <v>1136</v>
      </c>
      <c r="SNA38" s="97" t="s">
        <v>1136</v>
      </c>
      <c r="SNB38" s="97" t="s">
        <v>1136</v>
      </c>
      <c r="SNC38" s="97" t="s">
        <v>1136</v>
      </c>
      <c r="SND38" s="97" t="s">
        <v>1136</v>
      </c>
      <c r="SNE38" s="97" t="s">
        <v>1136</v>
      </c>
      <c r="SNF38" s="97" t="s">
        <v>1136</v>
      </c>
      <c r="SNG38" s="97" t="s">
        <v>1136</v>
      </c>
      <c r="SNH38" s="97" t="s">
        <v>1136</v>
      </c>
      <c r="SNI38" s="97" t="s">
        <v>1136</v>
      </c>
      <c r="SNJ38" s="97" t="s">
        <v>1136</v>
      </c>
      <c r="SNK38" s="97" t="s">
        <v>1136</v>
      </c>
      <c r="SNL38" s="97" t="s">
        <v>1136</v>
      </c>
      <c r="SNM38" s="97" t="s">
        <v>1136</v>
      </c>
      <c r="SNN38" s="97" t="s">
        <v>1136</v>
      </c>
      <c r="SNO38" s="97" t="s">
        <v>1136</v>
      </c>
      <c r="SNP38" s="97" t="s">
        <v>1136</v>
      </c>
      <c r="SNQ38" s="97" t="s">
        <v>1136</v>
      </c>
      <c r="SNR38" s="97" t="s">
        <v>1136</v>
      </c>
      <c r="SNS38" s="97" t="s">
        <v>1136</v>
      </c>
      <c r="SNT38" s="97" t="s">
        <v>1136</v>
      </c>
      <c r="SNU38" s="97" t="s">
        <v>1136</v>
      </c>
      <c r="SNV38" s="97" t="s">
        <v>1136</v>
      </c>
      <c r="SNW38" s="97" t="s">
        <v>1136</v>
      </c>
      <c r="SNX38" s="97" t="s">
        <v>1136</v>
      </c>
      <c r="SNY38" s="97" t="s">
        <v>1136</v>
      </c>
      <c r="SNZ38" s="97" t="s">
        <v>1136</v>
      </c>
      <c r="SOA38" s="97" t="s">
        <v>1136</v>
      </c>
      <c r="SOB38" s="97" t="s">
        <v>1136</v>
      </c>
      <c r="SOC38" s="97" t="s">
        <v>1136</v>
      </c>
      <c r="SOD38" s="97" t="s">
        <v>1136</v>
      </c>
      <c r="SOE38" s="97" t="s">
        <v>1136</v>
      </c>
      <c r="SOF38" s="97" t="s">
        <v>1136</v>
      </c>
      <c r="SOG38" s="97" t="s">
        <v>1136</v>
      </c>
      <c r="SOH38" s="97" t="s">
        <v>1136</v>
      </c>
      <c r="SOI38" s="97" t="s">
        <v>1136</v>
      </c>
      <c r="SOJ38" s="97" t="s">
        <v>1136</v>
      </c>
      <c r="SOK38" s="97" t="s">
        <v>1136</v>
      </c>
      <c r="SOL38" s="97" t="s">
        <v>1136</v>
      </c>
      <c r="SOM38" s="97" t="s">
        <v>1136</v>
      </c>
      <c r="SON38" s="97" t="s">
        <v>1136</v>
      </c>
      <c r="SOO38" s="97" t="s">
        <v>1136</v>
      </c>
      <c r="SOP38" s="97" t="s">
        <v>1136</v>
      </c>
      <c r="SOQ38" s="97" t="s">
        <v>1136</v>
      </c>
      <c r="SOR38" s="97" t="s">
        <v>1136</v>
      </c>
      <c r="SOS38" s="97" t="s">
        <v>1136</v>
      </c>
      <c r="SOT38" s="97" t="s">
        <v>1136</v>
      </c>
      <c r="SOU38" s="97" t="s">
        <v>1136</v>
      </c>
      <c r="SOV38" s="97" t="s">
        <v>1136</v>
      </c>
      <c r="SOW38" s="97" t="s">
        <v>1136</v>
      </c>
      <c r="SOX38" s="97" t="s">
        <v>1136</v>
      </c>
      <c r="SOY38" s="97" t="s">
        <v>1136</v>
      </c>
      <c r="SOZ38" s="97" t="s">
        <v>1136</v>
      </c>
      <c r="SPA38" s="97" t="s">
        <v>1136</v>
      </c>
      <c r="SPB38" s="97" t="s">
        <v>1136</v>
      </c>
      <c r="SPC38" s="97" t="s">
        <v>1136</v>
      </c>
      <c r="SPD38" s="97" t="s">
        <v>1136</v>
      </c>
      <c r="SPE38" s="97" t="s">
        <v>1136</v>
      </c>
      <c r="SPF38" s="97" t="s">
        <v>1136</v>
      </c>
      <c r="SPG38" s="97" t="s">
        <v>1136</v>
      </c>
      <c r="SPH38" s="97" t="s">
        <v>1136</v>
      </c>
      <c r="SPI38" s="97" t="s">
        <v>1136</v>
      </c>
      <c r="SPJ38" s="97" t="s">
        <v>1136</v>
      </c>
      <c r="SPK38" s="97" t="s">
        <v>1136</v>
      </c>
      <c r="SPL38" s="97" t="s">
        <v>1136</v>
      </c>
      <c r="SPM38" s="97" t="s">
        <v>1136</v>
      </c>
      <c r="SPN38" s="97" t="s">
        <v>1136</v>
      </c>
      <c r="SPO38" s="97" t="s">
        <v>1136</v>
      </c>
      <c r="SPP38" s="97" t="s">
        <v>1136</v>
      </c>
      <c r="SPQ38" s="97" t="s">
        <v>1136</v>
      </c>
      <c r="SPR38" s="97" t="s">
        <v>1136</v>
      </c>
      <c r="SPS38" s="97" t="s">
        <v>1136</v>
      </c>
      <c r="SPT38" s="97" t="s">
        <v>1136</v>
      </c>
      <c r="SPU38" s="97" t="s">
        <v>1136</v>
      </c>
      <c r="SPV38" s="97" t="s">
        <v>1136</v>
      </c>
      <c r="SPW38" s="97" t="s">
        <v>1136</v>
      </c>
      <c r="SPX38" s="97" t="s">
        <v>1136</v>
      </c>
      <c r="SPY38" s="97" t="s">
        <v>1136</v>
      </c>
      <c r="SPZ38" s="97" t="s">
        <v>1136</v>
      </c>
      <c r="SQA38" s="97" t="s">
        <v>1136</v>
      </c>
      <c r="SQB38" s="97" t="s">
        <v>1136</v>
      </c>
      <c r="SQC38" s="97" t="s">
        <v>1136</v>
      </c>
      <c r="SQD38" s="97" t="s">
        <v>1136</v>
      </c>
      <c r="SQE38" s="97" t="s">
        <v>1136</v>
      </c>
      <c r="SQF38" s="97" t="s">
        <v>1136</v>
      </c>
      <c r="SQG38" s="97" t="s">
        <v>1136</v>
      </c>
      <c r="SQH38" s="97" t="s">
        <v>1136</v>
      </c>
      <c r="SQI38" s="97" t="s">
        <v>1136</v>
      </c>
      <c r="SQJ38" s="97" t="s">
        <v>1136</v>
      </c>
      <c r="SQK38" s="97" t="s">
        <v>1136</v>
      </c>
      <c r="SQL38" s="97" t="s">
        <v>1136</v>
      </c>
      <c r="SQM38" s="97" t="s">
        <v>1136</v>
      </c>
      <c r="SQN38" s="97" t="s">
        <v>1136</v>
      </c>
      <c r="SQO38" s="97" t="s">
        <v>1136</v>
      </c>
      <c r="SQP38" s="97" t="s">
        <v>1136</v>
      </c>
      <c r="SQQ38" s="97" t="s">
        <v>1136</v>
      </c>
      <c r="SQR38" s="97" t="s">
        <v>1136</v>
      </c>
      <c r="SQS38" s="97" t="s">
        <v>1136</v>
      </c>
      <c r="SQT38" s="97" t="s">
        <v>1136</v>
      </c>
      <c r="SQU38" s="97" t="s">
        <v>1136</v>
      </c>
      <c r="SQV38" s="97" t="s">
        <v>1136</v>
      </c>
      <c r="SQW38" s="97" t="s">
        <v>1136</v>
      </c>
      <c r="SQX38" s="97" t="s">
        <v>1136</v>
      </c>
      <c r="SQY38" s="97" t="s">
        <v>1136</v>
      </c>
      <c r="SQZ38" s="97" t="s">
        <v>1136</v>
      </c>
      <c r="SRA38" s="97" t="s">
        <v>1136</v>
      </c>
      <c r="SRB38" s="97" t="s">
        <v>1136</v>
      </c>
      <c r="SRC38" s="97" t="s">
        <v>1136</v>
      </c>
      <c r="SRD38" s="97" t="s">
        <v>1136</v>
      </c>
      <c r="SRE38" s="97" t="s">
        <v>1136</v>
      </c>
      <c r="SRF38" s="97" t="s">
        <v>1136</v>
      </c>
      <c r="SRG38" s="97" t="s">
        <v>1136</v>
      </c>
      <c r="SRH38" s="97" t="s">
        <v>1136</v>
      </c>
      <c r="SRI38" s="97" t="s">
        <v>1136</v>
      </c>
      <c r="SRJ38" s="97" t="s">
        <v>1136</v>
      </c>
      <c r="SRK38" s="97" t="s">
        <v>1136</v>
      </c>
      <c r="SRL38" s="97" t="s">
        <v>1136</v>
      </c>
      <c r="SRM38" s="97" t="s">
        <v>1136</v>
      </c>
      <c r="SRN38" s="97" t="s">
        <v>1136</v>
      </c>
      <c r="SRO38" s="97" t="s">
        <v>1136</v>
      </c>
      <c r="SRP38" s="97" t="s">
        <v>1136</v>
      </c>
      <c r="SRQ38" s="97" t="s">
        <v>1136</v>
      </c>
      <c r="SRR38" s="97" t="s">
        <v>1136</v>
      </c>
      <c r="SRS38" s="97" t="s">
        <v>1136</v>
      </c>
      <c r="SRT38" s="97" t="s">
        <v>1136</v>
      </c>
      <c r="SRU38" s="97" t="s">
        <v>1136</v>
      </c>
      <c r="SRV38" s="97" t="s">
        <v>1136</v>
      </c>
      <c r="SRW38" s="97" t="s">
        <v>1136</v>
      </c>
      <c r="SRX38" s="97" t="s">
        <v>1136</v>
      </c>
      <c r="SRY38" s="97" t="s">
        <v>1136</v>
      </c>
      <c r="SRZ38" s="97" t="s">
        <v>1136</v>
      </c>
      <c r="SSA38" s="97" t="s">
        <v>1136</v>
      </c>
      <c r="SSB38" s="97" t="s">
        <v>1136</v>
      </c>
      <c r="SSC38" s="97" t="s">
        <v>1136</v>
      </c>
      <c r="SSD38" s="97" t="s">
        <v>1136</v>
      </c>
      <c r="SSE38" s="97" t="s">
        <v>1136</v>
      </c>
      <c r="SSF38" s="97" t="s">
        <v>1136</v>
      </c>
      <c r="SSG38" s="97" t="s">
        <v>1136</v>
      </c>
      <c r="SSH38" s="97" t="s">
        <v>1136</v>
      </c>
      <c r="SSI38" s="97" t="s">
        <v>1136</v>
      </c>
      <c r="SSJ38" s="97" t="s">
        <v>1136</v>
      </c>
      <c r="SSK38" s="97" t="s">
        <v>1136</v>
      </c>
      <c r="SSL38" s="97" t="s">
        <v>1136</v>
      </c>
      <c r="SSM38" s="97" t="s">
        <v>1136</v>
      </c>
      <c r="SSN38" s="97" t="s">
        <v>1136</v>
      </c>
      <c r="SSO38" s="97" t="s">
        <v>1136</v>
      </c>
      <c r="SSP38" s="97" t="s">
        <v>1136</v>
      </c>
      <c r="SSQ38" s="97" t="s">
        <v>1136</v>
      </c>
      <c r="SSR38" s="97" t="s">
        <v>1136</v>
      </c>
      <c r="SSS38" s="97" t="s">
        <v>1136</v>
      </c>
      <c r="SST38" s="97" t="s">
        <v>1136</v>
      </c>
      <c r="SSU38" s="97" t="s">
        <v>1136</v>
      </c>
      <c r="SSV38" s="97" t="s">
        <v>1136</v>
      </c>
      <c r="SSW38" s="97" t="s">
        <v>1136</v>
      </c>
      <c r="SSX38" s="97" t="s">
        <v>1136</v>
      </c>
      <c r="SSY38" s="97" t="s">
        <v>1136</v>
      </c>
      <c r="SSZ38" s="97" t="s">
        <v>1136</v>
      </c>
      <c r="STA38" s="97" t="s">
        <v>1136</v>
      </c>
      <c r="STB38" s="97" t="s">
        <v>1136</v>
      </c>
      <c r="STC38" s="97" t="s">
        <v>1136</v>
      </c>
      <c r="STD38" s="97" t="s">
        <v>1136</v>
      </c>
      <c r="STE38" s="97" t="s">
        <v>1136</v>
      </c>
      <c r="STF38" s="97" t="s">
        <v>1136</v>
      </c>
      <c r="STG38" s="97" t="s">
        <v>1136</v>
      </c>
      <c r="STH38" s="97" t="s">
        <v>1136</v>
      </c>
      <c r="STI38" s="97" t="s">
        <v>1136</v>
      </c>
      <c r="STJ38" s="97" t="s">
        <v>1136</v>
      </c>
      <c r="STK38" s="97" t="s">
        <v>1136</v>
      </c>
      <c r="STL38" s="97" t="s">
        <v>1136</v>
      </c>
      <c r="STM38" s="97" t="s">
        <v>1136</v>
      </c>
      <c r="STN38" s="97" t="s">
        <v>1136</v>
      </c>
      <c r="STO38" s="97" t="s">
        <v>1136</v>
      </c>
      <c r="STP38" s="97" t="s">
        <v>1136</v>
      </c>
      <c r="STQ38" s="97" t="s">
        <v>1136</v>
      </c>
      <c r="STR38" s="97" t="s">
        <v>1136</v>
      </c>
      <c r="STS38" s="97" t="s">
        <v>1136</v>
      </c>
      <c r="STT38" s="97" t="s">
        <v>1136</v>
      </c>
      <c r="STU38" s="97" t="s">
        <v>1136</v>
      </c>
      <c r="STV38" s="97" t="s">
        <v>1136</v>
      </c>
      <c r="STW38" s="97" t="s">
        <v>1136</v>
      </c>
      <c r="STX38" s="97" t="s">
        <v>1136</v>
      </c>
      <c r="STY38" s="97" t="s">
        <v>1136</v>
      </c>
      <c r="STZ38" s="97" t="s">
        <v>1136</v>
      </c>
      <c r="SUA38" s="97" t="s">
        <v>1136</v>
      </c>
      <c r="SUB38" s="97" t="s">
        <v>1136</v>
      </c>
      <c r="SUC38" s="97" t="s">
        <v>1136</v>
      </c>
      <c r="SUD38" s="97" t="s">
        <v>1136</v>
      </c>
      <c r="SUE38" s="97" t="s">
        <v>1136</v>
      </c>
      <c r="SUF38" s="97" t="s">
        <v>1136</v>
      </c>
      <c r="SUG38" s="97" t="s">
        <v>1136</v>
      </c>
      <c r="SUH38" s="97" t="s">
        <v>1136</v>
      </c>
      <c r="SUI38" s="97" t="s">
        <v>1136</v>
      </c>
      <c r="SUJ38" s="97" t="s">
        <v>1136</v>
      </c>
      <c r="SUK38" s="97" t="s">
        <v>1136</v>
      </c>
      <c r="SUL38" s="97" t="s">
        <v>1136</v>
      </c>
      <c r="SUM38" s="97" t="s">
        <v>1136</v>
      </c>
      <c r="SUN38" s="97" t="s">
        <v>1136</v>
      </c>
      <c r="SUO38" s="97" t="s">
        <v>1136</v>
      </c>
      <c r="SUP38" s="97" t="s">
        <v>1136</v>
      </c>
      <c r="SUQ38" s="97" t="s">
        <v>1136</v>
      </c>
      <c r="SUR38" s="97" t="s">
        <v>1136</v>
      </c>
      <c r="SUS38" s="97" t="s">
        <v>1136</v>
      </c>
      <c r="SUT38" s="97" t="s">
        <v>1136</v>
      </c>
      <c r="SUU38" s="97" t="s">
        <v>1136</v>
      </c>
      <c r="SUV38" s="97" t="s">
        <v>1136</v>
      </c>
      <c r="SUW38" s="97" t="s">
        <v>1136</v>
      </c>
      <c r="SUX38" s="97" t="s">
        <v>1136</v>
      </c>
      <c r="SUY38" s="97" t="s">
        <v>1136</v>
      </c>
      <c r="SUZ38" s="97" t="s">
        <v>1136</v>
      </c>
      <c r="SVA38" s="97" t="s">
        <v>1136</v>
      </c>
      <c r="SVB38" s="97" t="s">
        <v>1136</v>
      </c>
      <c r="SVC38" s="97" t="s">
        <v>1136</v>
      </c>
      <c r="SVD38" s="97" t="s">
        <v>1136</v>
      </c>
      <c r="SVE38" s="97" t="s">
        <v>1136</v>
      </c>
      <c r="SVF38" s="97" t="s">
        <v>1136</v>
      </c>
      <c r="SVG38" s="97" t="s">
        <v>1136</v>
      </c>
      <c r="SVH38" s="97" t="s">
        <v>1136</v>
      </c>
      <c r="SVI38" s="97" t="s">
        <v>1136</v>
      </c>
      <c r="SVJ38" s="97" t="s">
        <v>1136</v>
      </c>
      <c r="SVK38" s="97" t="s">
        <v>1136</v>
      </c>
      <c r="SVL38" s="97" t="s">
        <v>1136</v>
      </c>
      <c r="SVM38" s="97" t="s">
        <v>1136</v>
      </c>
      <c r="SVN38" s="97" t="s">
        <v>1136</v>
      </c>
      <c r="SVO38" s="97" t="s">
        <v>1136</v>
      </c>
      <c r="SVP38" s="97" t="s">
        <v>1136</v>
      </c>
      <c r="SVQ38" s="97" t="s">
        <v>1136</v>
      </c>
      <c r="SVR38" s="97" t="s">
        <v>1136</v>
      </c>
      <c r="SVS38" s="97" t="s">
        <v>1136</v>
      </c>
      <c r="SVT38" s="97" t="s">
        <v>1136</v>
      </c>
      <c r="SVU38" s="97" t="s">
        <v>1136</v>
      </c>
      <c r="SVV38" s="97" t="s">
        <v>1136</v>
      </c>
      <c r="SVW38" s="97" t="s">
        <v>1136</v>
      </c>
      <c r="SVX38" s="97" t="s">
        <v>1136</v>
      </c>
      <c r="SVY38" s="97" t="s">
        <v>1136</v>
      </c>
      <c r="SVZ38" s="97" t="s">
        <v>1136</v>
      </c>
      <c r="SWA38" s="97" t="s">
        <v>1136</v>
      </c>
      <c r="SWB38" s="97" t="s">
        <v>1136</v>
      </c>
      <c r="SWC38" s="97" t="s">
        <v>1136</v>
      </c>
      <c r="SWD38" s="97" t="s">
        <v>1136</v>
      </c>
      <c r="SWE38" s="97" t="s">
        <v>1136</v>
      </c>
      <c r="SWF38" s="97" t="s">
        <v>1136</v>
      </c>
      <c r="SWG38" s="97" t="s">
        <v>1136</v>
      </c>
      <c r="SWH38" s="97" t="s">
        <v>1136</v>
      </c>
      <c r="SWI38" s="97" t="s">
        <v>1136</v>
      </c>
      <c r="SWJ38" s="97" t="s">
        <v>1136</v>
      </c>
      <c r="SWK38" s="97" t="s">
        <v>1136</v>
      </c>
      <c r="SWL38" s="97" t="s">
        <v>1136</v>
      </c>
      <c r="SWM38" s="97" t="s">
        <v>1136</v>
      </c>
      <c r="SWN38" s="97" t="s">
        <v>1136</v>
      </c>
      <c r="SWO38" s="97" t="s">
        <v>1136</v>
      </c>
      <c r="SWP38" s="97" t="s">
        <v>1136</v>
      </c>
      <c r="SWQ38" s="97" t="s">
        <v>1136</v>
      </c>
      <c r="SWR38" s="97" t="s">
        <v>1136</v>
      </c>
      <c r="SWS38" s="97" t="s">
        <v>1136</v>
      </c>
      <c r="SWT38" s="97" t="s">
        <v>1136</v>
      </c>
      <c r="SWU38" s="97" t="s">
        <v>1136</v>
      </c>
      <c r="SWV38" s="97" t="s">
        <v>1136</v>
      </c>
      <c r="SWW38" s="97" t="s">
        <v>1136</v>
      </c>
      <c r="SWX38" s="97" t="s">
        <v>1136</v>
      </c>
      <c r="SWY38" s="97" t="s">
        <v>1136</v>
      </c>
      <c r="SWZ38" s="97" t="s">
        <v>1136</v>
      </c>
      <c r="SXA38" s="97" t="s">
        <v>1136</v>
      </c>
      <c r="SXB38" s="97" t="s">
        <v>1136</v>
      </c>
      <c r="SXC38" s="97" t="s">
        <v>1136</v>
      </c>
      <c r="SXD38" s="97" t="s">
        <v>1136</v>
      </c>
      <c r="SXE38" s="97" t="s">
        <v>1136</v>
      </c>
      <c r="SXF38" s="97" t="s">
        <v>1136</v>
      </c>
      <c r="SXG38" s="97" t="s">
        <v>1136</v>
      </c>
      <c r="SXH38" s="97" t="s">
        <v>1136</v>
      </c>
      <c r="SXI38" s="97" t="s">
        <v>1136</v>
      </c>
      <c r="SXJ38" s="97" t="s">
        <v>1136</v>
      </c>
      <c r="SXK38" s="97" t="s">
        <v>1136</v>
      </c>
      <c r="SXL38" s="97" t="s">
        <v>1136</v>
      </c>
      <c r="SXM38" s="97" t="s">
        <v>1136</v>
      </c>
      <c r="SXN38" s="97" t="s">
        <v>1136</v>
      </c>
      <c r="SXO38" s="97" t="s">
        <v>1136</v>
      </c>
      <c r="SXP38" s="97" t="s">
        <v>1136</v>
      </c>
      <c r="SXQ38" s="97" t="s">
        <v>1136</v>
      </c>
      <c r="SXR38" s="97" t="s">
        <v>1136</v>
      </c>
      <c r="SXS38" s="97" t="s">
        <v>1136</v>
      </c>
      <c r="SXT38" s="97" t="s">
        <v>1136</v>
      </c>
      <c r="SXU38" s="97" t="s">
        <v>1136</v>
      </c>
      <c r="SXV38" s="97" t="s">
        <v>1136</v>
      </c>
      <c r="SXW38" s="97" t="s">
        <v>1136</v>
      </c>
      <c r="SXX38" s="97" t="s">
        <v>1136</v>
      </c>
      <c r="SXY38" s="97" t="s">
        <v>1136</v>
      </c>
      <c r="SXZ38" s="97" t="s">
        <v>1136</v>
      </c>
      <c r="SYA38" s="97" t="s">
        <v>1136</v>
      </c>
      <c r="SYB38" s="97" t="s">
        <v>1136</v>
      </c>
      <c r="SYC38" s="97" t="s">
        <v>1136</v>
      </c>
      <c r="SYD38" s="97" t="s">
        <v>1136</v>
      </c>
      <c r="SYE38" s="97" t="s">
        <v>1136</v>
      </c>
      <c r="SYF38" s="97" t="s">
        <v>1136</v>
      </c>
      <c r="SYG38" s="97" t="s">
        <v>1136</v>
      </c>
      <c r="SYH38" s="97" t="s">
        <v>1136</v>
      </c>
      <c r="SYI38" s="97" t="s">
        <v>1136</v>
      </c>
      <c r="SYJ38" s="97" t="s">
        <v>1136</v>
      </c>
      <c r="SYK38" s="97" t="s">
        <v>1136</v>
      </c>
      <c r="SYL38" s="97" t="s">
        <v>1136</v>
      </c>
      <c r="SYM38" s="97" t="s">
        <v>1136</v>
      </c>
      <c r="SYN38" s="97" t="s">
        <v>1136</v>
      </c>
      <c r="SYO38" s="97" t="s">
        <v>1136</v>
      </c>
      <c r="SYP38" s="97" t="s">
        <v>1136</v>
      </c>
      <c r="SYQ38" s="97" t="s">
        <v>1136</v>
      </c>
      <c r="SYR38" s="97" t="s">
        <v>1136</v>
      </c>
      <c r="SYS38" s="97" t="s">
        <v>1136</v>
      </c>
      <c r="SYT38" s="97" t="s">
        <v>1136</v>
      </c>
      <c r="SYU38" s="97" t="s">
        <v>1136</v>
      </c>
      <c r="SYV38" s="97" t="s">
        <v>1136</v>
      </c>
      <c r="SYW38" s="97" t="s">
        <v>1136</v>
      </c>
      <c r="SYX38" s="97" t="s">
        <v>1136</v>
      </c>
      <c r="SYY38" s="97" t="s">
        <v>1136</v>
      </c>
      <c r="SYZ38" s="97" t="s">
        <v>1136</v>
      </c>
      <c r="SZA38" s="97" t="s">
        <v>1136</v>
      </c>
      <c r="SZB38" s="97" t="s">
        <v>1136</v>
      </c>
      <c r="SZC38" s="97" t="s">
        <v>1136</v>
      </c>
      <c r="SZD38" s="97" t="s">
        <v>1136</v>
      </c>
      <c r="SZE38" s="97" t="s">
        <v>1136</v>
      </c>
      <c r="SZF38" s="97" t="s">
        <v>1136</v>
      </c>
      <c r="SZG38" s="97" t="s">
        <v>1136</v>
      </c>
      <c r="SZH38" s="97" t="s">
        <v>1136</v>
      </c>
      <c r="SZI38" s="97" t="s">
        <v>1136</v>
      </c>
      <c r="SZJ38" s="97" t="s">
        <v>1136</v>
      </c>
      <c r="SZK38" s="97" t="s">
        <v>1136</v>
      </c>
      <c r="SZL38" s="97" t="s">
        <v>1136</v>
      </c>
      <c r="SZM38" s="97" t="s">
        <v>1136</v>
      </c>
      <c r="SZN38" s="97" t="s">
        <v>1136</v>
      </c>
      <c r="SZO38" s="97" t="s">
        <v>1136</v>
      </c>
      <c r="SZP38" s="97" t="s">
        <v>1136</v>
      </c>
      <c r="SZQ38" s="97" t="s">
        <v>1136</v>
      </c>
      <c r="SZR38" s="97" t="s">
        <v>1136</v>
      </c>
      <c r="SZS38" s="97" t="s">
        <v>1136</v>
      </c>
      <c r="SZT38" s="97" t="s">
        <v>1136</v>
      </c>
      <c r="SZU38" s="97" t="s">
        <v>1136</v>
      </c>
      <c r="SZV38" s="97" t="s">
        <v>1136</v>
      </c>
      <c r="SZW38" s="97" t="s">
        <v>1136</v>
      </c>
      <c r="SZX38" s="97" t="s">
        <v>1136</v>
      </c>
      <c r="SZY38" s="97" t="s">
        <v>1136</v>
      </c>
      <c r="SZZ38" s="97" t="s">
        <v>1136</v>
      </c>
      <c r="TAA38" s="97" t="s">
        <v>1136</v>
      </c>
      <c r="TAB38" s="97" t="s">
        <v>1136</v>
      </c>
      <c r="TAC38" s="97" t="s">
        <v>1136</v>
      </c>
      <c r="TAD38" s="97" t="s">
        <v>1136</v>
      </c>
      <c r="TAE38" s="97" t="s">
        <v>1136</v>
      </c>
      <c r="TAF38" s="97" t="s">
        <v>1136</v>
      </c>
      <c r="TAG38" s="97" t="s">
        <v>1136</v>
      </c>
      <c r="TAH38" s="97" t="s">
        <v>1136</v>
      </c>
      <c r="TAI38" s="97" t="s">
        <v>1136</v>
      </c>
      <c r="TAJ38" s="97" t="s">
        <v>1136</v>
      </c>
      <c r="TAK38" s="97" t="s">
        <v>1136</v>
      </c>
      <c r="TAL38" s="97" t="s">
        <v>1136</v>
      </c>
      <c r="TAM38" s="97" t="s">
        <v>1136</v>
      </c>
      <c r="TAN38" s="97" t="s">
        <v>1136</v>
      </c>
      <c r="TAO38" s="97" t="s">
        <v>1136</v>
      </c>
      <c r="TAP38" s="97" t="s">
        <v>1136</v>
      </c>
      <c r="TAQ38" s="97" t="s">
        <v>1136</v>
      </c>
      <c r="TAR38" s="97" t="s">
        <v>1136</v>
      </c>
      <c r="TAS38" s="97" t="s">
        <v>1136</v>
      </c>
      <c r="TAT38" s="97" t="s">
        <v>1136</v>
      </c>
      <c r="TAU38" s="97" t="s">
        <v>1136</v>
      </c>
      <c r="TAV38" s="97" t="s">
        <v>1136</v>
      </c>
      <c r="TAW38" s="97" t="s">
        <v>1136</v>
      </c>
      <c r="TAX38" s="97" t="s">
        <v>1136</v>
      </c>
      <c r="TAY38" s="97" t="s">
        <v>1136</v>
      </c>
      <c r="TAZ38" s="97" t="s">
        <v>1136</v>
      </c>
      <c r="TBA38" s="97" t="s">
        <v>1136</v>
      </c>
      <c r="TBB38" s="97" t="s">
        <v>1136</v>
      </c>
      <c r="TBC38" s="97" t="s">
        <v>1136</v>
      </c>
      <c r="TBD38" s="97" t="s">
        <v>1136</v>
      </c>
      <c r="TBE38" s="97" t="s">
        <v>1136</v>
      </c>
      <c r="TBF38" s="97" t="s">
        <v>1136</v>
      </c>
      <c r="TBG38" s="97" t="s">
        <v>1136</v>
      </c>
      <c r="TBH38" s="97" t="s">
        <v>1136</v>
      </c>
      <c r="TBI38" s="97" t="s">
        <v>1136</v>
      </c>
      <c r="TBJ38" s="97" t="s">
        <v>1136</v>
      </c>
      <c r="TBK38" s="97" t="s">
        <v>1136</v>
      </c>
      <c r="TBL38" s="97" t="s">
        <v>1136</v>
      </c>
      <c r="TBM38" s="97" t="s">
        <v>1136</v>
      </c>
      <c r="TBN38" s="97" t="s">
        <v>1136</v>
      </c>
      <c r="TBO38" s="97" t="s">
        <v>1136</v>
      </c>
      <c r="TBP38" s="97" t="s">
        <v>1136</v>
      </c>
      <c r="TBQ38" s="97" t="s">
        <v>1136</v>
      </c>
      <c r="TBR38" s="97" t="s">
        <v>1136</v>
      </c>
      <c r="TBS38" s="97" t="s">
        <v>1136</v>
      </c>
      <c r="TBT38" s="97" t="s">
        <v>1136</v>
      </c>
      <c r="TBU38" s="97" t="s">
        <v>1136</v>
      </c>
      <c r="TBV38" s="97" t="s">
        <v>1136</v>
      </c>
      <c r="TBW38" s="97" t="s">
        <v>1136</v>
      </c>
      <c r="TBX38" s="97" t="s">
        <v>1136</v>
      </c>
      <c r="TBY38" s="97" t="s">
        <v>1136</v>
      </c>
      <c r="TBZ38" s="97" t="s">
        <v>1136</v>
      </c>
      <c r="TCA38" s="97" t="s">
        <v>1136</v>
      </c>
      <c r="TCB38" s="97" t="s">
        <v>1136</v>
      </c>
      <c r="TCC38" s="97" t="s">
        <v>1136</v>
      </c>
      <c r="TCD38" s="97" t="s">
        <v>1136</v>
      </c>
      <c r="TCE38" s="97" t="s">
        <v>1136</v>
      </c>
      <c r="TCF38" s="97" t="s">
        <v>1136</v>
      </c>
      <c r="TCG38" s="97" t="s">
        <v>1136</v>
      </c>
      <c r="TCH38" s="97" t="s">
        <v>1136</v>
      </c>
      <c r="TCI38" s="97" t="s">
        <v>1136</v>
      </c>
      <c r="TCJ38" s="97" t="s">
        <v>1136</v>
      </c>
      <c r="TCK38" s="97" t="s">
        <v>1136</v>
      </c>
      <c r="TCL38" s="97" t="s">
        <v>1136</v>
      </c>
      <c r="TCM38" s="97" t="s">
        <v>1136</v>
      </c>
      <c r="TCN38" s="97" t="s">
        <v>1136</v>
      </c>
      <c r="TCO38" s="97" t="s">
        <v>1136</v>
      </c>
      <c r="TCP38" s="97" t="s">
        <v>1136</v>
      </c>
      <c r="TCQ38" s="97" t="s">
        <v>1136</v>
      </c>
      <c r="TCR38" s="97" t="s">
        <v>1136</v>
      </c>
      <c r="TCS38" s="97" t="s">
        <v>1136</v>
      </c>
      <c r="TCT38" s="97" t="s">
        <v>1136</v>
      </c>
      <c r="TCU38" s="97" t="s">
        <v>1136</v>
      </c>
      <c r="TCV38" s="97" t="s">
        <v>1136</v>
      </c>
      <c r="TCW38" s="97" t="s">
        <v>1136</v>
      </c>
      <c r="TCX38" s="97" t="s">
        <v>1136</v>
      </c>
      <c r="TCY38" s="97" t="s">
        <v>1136</v>
      </c>
      <c r="TCZ38" s="97" t="s">
        <v>1136</v>
      </c>
      <c r="TDA38" s="97" t="s">
        <v>1136</v>
      </c>
      <c r="TDB38" s="97" t="s">
        <v>1136</v>
      </c>
      <c r="TDC38" s="97" t="s">
        <v>1136</v>
      </c>
      <c r="TDD38" s="97" t="s">
        <v>1136</v>
      </c>
      <c r="TDE38" s="97" t="s">
        <v>1136</v>
      </c>
      <c r="TDF38" s="97" t="s">
        <v>1136</v>
      </c>
      <c r="TDG38" s="97" t="s">
        <v>1136</v>
      </c>
      <c r="TDH38" s="97" t="s">
        <v>1136</v>
      </c>
      <c r="TDI38" s="97" t="s">
        <v>1136</v>
      </c>
      <c r="TDJ38" s="97" t="s">
        <v>1136</v>
      </c>
      <c r="TDK38" s="97" t="s">
        <v>1136</v>
      </c>
      <c r="TDL38" s="97" t="s">
        <v>1136</v>
      </c>
      <c r="TDM38" s="97" t="s">
        <v>1136</v>
      </c>
      <c r="TDN38" s="97" t="s">
        <v>1136</v>
      </c>
      <c r="TDO38" s="97" t="s">
        <v>1136</v>
      </c>
      <c r="TDP38" s="97" t="s">
        <v>1136</v>
      </c>
      <c r="TDQ38" s="97" t="s">
        <v>1136</v>
      </c>
      <c r="TDR38" s="97" t="s">
        <v>1136</v>
      </c>
      <c r="TDS38" s="97" t="s">
        <v>1136</v>
      </c>
      <c r="TDT38" s="97" t="s">
        <v>1136</v>
      </c>
      <c r="TDU38" s="97" t="s">
        <v>1136</v>
      </c>
      <c r="TDV38" s="97" t="s">
        <v>1136</v>
      </c>
      <c r="TDW38" s="97" t="s">
        <v>1136</v>
      </c>
      <c r="TDX38" s="97" t="s">
        <v>1136</v>
      </c>
      <c r="TDY38" s="97" t="s">
        <v>1136</v>
      </c>
      <c r="TDZ38" s="97" t="s">
        <v>1136</v>
      </c>
      <c r="TEA38" s="97" t="s">
        <v>1136</v>
      </c>
      <c r="TEB38" s="97" t="s">
        <v>1136</v>
      </c>
      <c r="TEC38" s="97" t="s">
        <v>1136</v>
      </c>
      <c r="TED38" s="97" t="s">
        <v>1136</v>
      </c>
      <c r="TEE38" s="97" t="s">
        <v>1136</v>
      </c>
      <c r="TEF38" s="97" t="s">
        <v>1136</v>
      </c>
      <c r="TEG38" s="97" t="s">
        <v>1136</v>
      </c>
      <c r="TEH38" s="97" t="s">
        <v>1136</v>
      </c>
      <c r="TEI38" s="97" t="s">
        <v>1136</v>
      </c>
      <c r="TEJ38" s="97" t="s">
        <v>1136</v>
      </c>
      <c r="TEK38" s="97" t="s">
        <v>1136</v>
      </c>
      <c r="TEL38" s="97" t="s">
        <v>1136</v>
      </c>
      <c r="TEM38" s="97" t="s">
        <v>1136</v>
      </c>
      <c r="TEN38" s="97" t="s">
        <v>1136</v>
      </c>
      <c r="TEO38" s="97" t="s">
        <v>1136</v>
      </c>
      <c r="TEP38" s="97" t="s">
        <v>1136</v>
      </c>
      <c r="TEQ38" s="97" t="s">
        <v>1136</v>
      </c>
      <c r="TER38" s="97" t="s">
        <v>1136</v>
      </c>
      <c r="TES38" s="97" t="s">
        <v>1136</v>
      </c>
      <c r="TET38" s="97" t="s">
        <v>1136</v>
      </c>
      <c r="TEU38" s="97" t="s">
        <v>1136</v>
      </c>
      <c r="TEV38" s="97" t="s">
        <v>1136</v>
      </c>
      <c r="TEW38" s="97" t="s">
        <v>1136</v>
      </c>
      <c r="TEX38" s="97" t="s">
        <v>1136</v>
      </c>
      <c r="TEY38" s="97" t="s">
        <v>1136</v>
      </c>
      <c r="TEZ38" s="97" t="s">
        <v>1136</v>
      </c>
      <c r="TFA38" s="97" t="s">
        <v>1136</v>
      </c>
      <c r="TFB38" s="97" t="s">
        <v>1136</v>
      </c>
      <c r="TFC38" s="97" t="s">
        <v>1136</v>
      </c>
      <c r="TFD38" s="97" t="s">
        <v>1136</v>
      </c>
      <c r="TFE38" s="97" t="s">
        <v>1136</v>
      </c>
      <c r="TFF38" s="97" t="s">
        <v>1136</v>
      </c>
      <c r="TFG38" s="97" t="s">
        <v>1136</v>
      </c>
      <c r="TFH38" s="97" t="s">
        <v>1136</v>
      </c>
      <c r="TFI38" s="97" t="s">
        <v>1136</v>
      </c>
      <c r="TFJ38" s="97" t="s">
        <v>1136</v>
      </c>
      <c r="TFK38" s="97" t="s">
        <v>1136</v>
      </c>
      <c r="TFL38" s="97" t="s">
        <v>1136</v>
      </c>
      <c r="TFM38" s="97" t="s">
        <v>1136</v>
      </c>
      <c r="TFN38" s="97" t="s">
        <v>1136</v>
      </c>
      <c r="TFO38" s="97" t="s">
        <v>1136</v>
      </c>
      <c r="TFP38" s="97" t="s">
        <v>1136</v>
      </c>
      <c r="TFQ38" s="97" t="s">
        <v>1136</v>
      </c>
      <c r="TFR38" s="97" t="s">
        <v>1136</v>
      </c>
      <c r="TFS38" s="97" t="s">
        <v>1136</v>
      </c>
      <c r="TFT38" s="97" t="s">
        <v>1136</v>
      </c>
      <c r="TFU38" s="97" t="s">
        <v>1136</v>
      </c>
      <c r="TFV38" s="97" t="s">
        <v>1136</v>
      </c>
      <c r="TFW38" s="97" t="s">
        <v>1136</v>
      </c>
      <c r="TFX38" s="97" t="s">
        <v>1136</v>
      </c>
      <c r="TFY38" s="97" t="s">
        <v>1136</v>
      </c>
      <c r="TFZ38" s="97" t="s">
        <v>1136</v>
      </c>
      <c r="TGA38" s="97" t="s">
        <v>1136</v>
      </c>
      <c r="TGB38" s="97" t="s">
        <v>1136</v>
      </c>
      <c r="TGC38" s="97" t="s">
        <v>1136</v>
      </c>
      <c r="TGD38" s="97" t="s">
        <v>1136</v>
      </c>
      <c r="TGE38" s="97" t="s">
        <v>1136</v>
      </c>
      <c r="TGF38" s="97" t="s">
        <v>1136</v>
      </c>
      <c r="TGG38" s="97" t="s">
        <v>1136</v>
      </c>
      <c r="TGH38" s="97" t="s">
        <v>1136</v>
      </c>
      <c r="TGI38" s="97" t="s">
        <v>1136</v>
      </c>
      <c r="TGJ38" s="97" t="s">
        <v>1136</v>
      </c>
      <c r="TGK38" s="97" t="s">
        <v>1136</v>
      </c>
      <c r="TGL38" s="97" t="s">
        <v>1136</v>
      </c>
      <c r="TGM38" s="97" t="s">
        <v>1136</v>
      </c>
      <c r="TGN38" s="97" t="s">
        <v>1136</v>
      </c>
      <c r="TGO38" s="97" t="s">
        <v>1136</v>
      </c>
      <c r="TGP38" s="97" t="s">
        <v>1136</v>
      </c>
      <c r="TGQ38" s="97" t="s">
        <v>1136</v>
      </c>
      <c r="TGR38" s="97" t="s">
        <v>1136</v>
      </c>
      <c r="TGS38" s="97" t="s">
        <v>1136</v>
      </c>
      <c r="TGT38" s="97" t="s">
        <v>1136</v>
      </c>
      <c r="TGU38" s="97" t="s">
        <v>1136</v>
      </c>
      <c r="TGV38" s="97" t="s">
        <v>1136</v>
      </c>
      <c r="TGW38" s="97" t="s">
        <v>1136</v>
      </c>
      <c r="TGX38" s="97" t="s">
        <v>1136</v>
      </c>
      <c r="TGY38" s="97" t="s">
        <v>1136</v>
      </c>
      <c r="TGZ38" s="97" t="s">
        <v>1136</v>
      </c>
      <c r="THA38" s="97" t="s">
        <v>1136</v>
      </c>
      <c r="THB38" s="97" t="s">
        <v>1136</v>
      </c>
      <c r="THC38" s="97" t="s">
        <v>1136</v>
      </c>
      <c r="THD38" s="97" t="s">
        <v>1136</v>
      </c>
      <c r="THE38" s="97" t="s">
        <v>1136</v>
      </c>
      <c r="THF38" s="97" t="s">
        <v>1136</v>
      </c>
      <c r="THG38" s="97" t="s">
        <v>1136</v>
      </c>
      <c r="THH38" s="97" t="s">
        <v>1136</v>
      </c>
      <c r="THI38" s="97" t="s">
        <v>1136</v>
      </c>
      <c r="THJ38" s="97" t="s">
        <v>1136</v>
      </c>
      <c r="THK38" s="97" t="s">
        <v>1136</v>
      </c>
      <c r="THL38" s="97" t="s">
        <v>1136</v>
      </c>
      <c r="THM38" s="97" t="s">
        <v>1136</v>
      </c>
      <c r="THN38" s="97" t="s">
        <v>1136</v>
      </c>
      <c r="THO38" s="97" t="s">
        <v>1136</v>
      </c>
      <c r="THP38" s="97" t="s">
        <v>1136</v>
      </c>
      <c r="THQ38" s="97" t="s">
        <v>1136</v>
      </c>
      <c r="THR38" s="97" t="s">
        <v>1136</v>
      </c>
      <c r="THS38" s="97" t="s">
        <v>1136</v>
      </c>
      <c r="THT38" s="97" t="s">
        <v>1136</v>
      </c>
      <c r="THU38" s="97" t="s">
        <v>1136</v>
      </c>
      <c r="THV38" s="97" t="s">
        <v>1136</v>
      </c>
      <c r="THW38" s="97" t="s">
        <v>1136</v>
      </c>
      <c r="THX38" s="97" t="s">
        <v>1136</v>
      </c>
      <c r="THY38" s="97" t="s">
        <v>1136</v>
      </c>
      <c r="THZ38" s="97" t="s">
        <v>1136</v>
      </c>
      <c r="TIA38" s="97" t="s">
        <v>1136</v>
      </c>
      <c r="TIB38" s="97" t="s">
        <v>1136</v>
      </c>
      <c r="TIC38" s="97" t="s">
        <v>1136</v>
      </c>
      <c r="TID38" s="97" t="s">
        <v>1136</v>
      </c>
      <c r="TIE38" s="97" t="s">
        <v>1136</v>
      </c>
      <c r="TIF38" s="97" t="s">
        <v>1136</v>
      </c>
      <c r="TIG38" s="97" t="s">
        <v>1136</v>
      </c>
      <c r="TIH38" s="97" t="s">
        <v>1136</v>
      </c>
      <c r="TII38" s="97" t="s">
        <v>1136</v>
      </c>
      <c r="TIJ38" s="97" t="s">
        <v>1136</v>
      </c>
      <c r="TIK38" s="97" t="s">
        <v>1136</v>
      </c>
      <c r="TIL38" s="97" t="s">
        <v>1136</v>
      </c>
      <c r="TIM38" s="97" t="s">
        <v>1136</v>
      </c>
      <c r="TIN38" s="97" t="s">
        <v>1136</v>
      </c>
      <c r="TIO38" s="97" t="s">
        <v>1136</v>
      </c>
      <c r="TIP38" s="97" t="s">
        <v>1136</v>
      </c>
      <c r="TIQ38" s="97" t="s">
        <v>1136</v>
      </c>
      <c r="TIR38" s="97" t="s">
        <v>1136</v>
      </c>
      <c r="TIS38" s="97" t="s">
        <v>1136</v>
      </c>
      <c r="TIT38" s="97" t="s">
        <v>1136</v>
      </c>
      <c r="TIU38" s="97" t="s">
        <v>1136</v>
      </c>
      <c r="TIV38" s="97" t="s">
        <v>1136</v>
      </c>
      <c r="TIW38" s="97" t="s">
        <v>1136</v>
      </c>
      <c r="TIX38" s="97" t="s">
        <v>1136</v>
      </c>
      <c r="TIY38" s="97" t="s">
        <v>1136</v>
      </c>
      <c r="TIZ38" s="97" t="s">
        <v>1136</v>
      </c>
      <c r="TJA38" s="97" t="s">
        <v>1136</v>
      </c>
      <c r="TJB38" s="97" t="s">
        <v>1136</v>
      </c>
      <c r="TJC38" s="97" t="s">
        <v>1136</v>
      </c>
      <c r="TJD38" s="97" t="s">
        <v>1136</v>
      </c>
      <c r="TJE38" s="97" t="s">
        <v>1136</v>
      </c>
      <c r="TJF38" s="97" t="s">
        <v>1136</v>
      </c>
      <c r="TJG38" s="97" t="s">
        <v>1136</v>
      </c>
      <c r="TJH38" s="97" t="s">
        <v>1136</v>
      </c>
      <c r="TJI38" s="97" t="s">
        <v>1136</v>
      </c>
      <c r="TJJ38" s="97" t="s">
        <v>1136</v>
      </c>
      <c r="TJK38" s="97" t="s">
        <v>1136</v>
      </c>
      <c r="TJL38" s="97" t="s">
        <v>1136</v>
      </c>
      <c r="TJM38" s="97" t="s">
        <v>1136</v>
      </c>
      <c r="TJN38" s="97" t="s">
        <v>1136</v>
      </c>
      <c r="TJO38" s="97" t="s">
        <v>1136</v>
      </c>
      <c r="TJP38" s="97" t="s">
        <v>1136</v>
      </c>
      <c r="TJQ38" s="97" t="s">
        <v>1136</v>
      </c>
      <c r="TJR38" s="97" t="s">
        <v>1136</v>
      </c>
      <c r="TJS38" s="97" t="s">
        <v>1136</v>
      </c>
      <c r="TJT38" s="97" t="s">
        <v>1136</v>
      </c>
      <c r="TJU38" s="97" t="s">
        <v>1136</v>
      </c>
      <c r="TJV38" s="97" t="s">
        <v>1136</v>
      </c>
      <c r="TJW38" s="97" t="s">
        <v>1136</v>
      </c>
      <c r="TJX38" s="97" t="s">
        <v>1136</v>
      </c>
      <c r="TJY38" s="97" t="s">
        <v>1136</v>
      </c>
      <c r="TJZ38" s="97" t="s">
        <v>1136</v>
      </c>
      <c r="TKA38" s="97" t="s">
        <v>1136</v>
      </c>
      <c r="TKB38" s="97" t="s">
        <v>1136</v>
      </c>
      <c r="TKC38" s="97" t="s">
        <v>1136</v>
      </c>
      <c r="TKD38" s="97" t="s">
        <v>1136</v>
      </c>
      <c r="TKE38" s="97" t="s">
        <v>1136</v>
      </c>
      <c r="TKF38" s="97" t="s">
        <v>1136</v>
      </c>
      <c r="TKG38" s="97" t="s">
        <v>1136</v>
      </c>
      <c r="TKH38" s="97" t="s">
        <v>1136</v>
      </c>
      <c r="TKI38" s="97" t="s">
        <v>1136</v>
      </c>
      <c r="TKJ38" s="97" t="s">
        <v>1136</v>
      </c>
      <c r="TKK38" s="97" t="s">
        <v>1136</v>
      </c>
      <c r="TKL38" s="97" t="s">
        <v>1136</v>
      </c>
      <c r="TKM38" s="97" t="s">
        <v>1136</v>
      </c>
      <c r="TKN38" s="97" t="s">
        <v>1136</v>
      </c>
      <c r="TKO38" s="97" t="s">
        <v>1136</v>
      </c>
      <c r="TKP38" s="97" t="s">
        <v>1136</v>
      </c>
      <c r="TKQ38" s="97" t="s">
        <v>1136</v>
      </c>
      <c r="TKR38" s="97" t="s">
        <v>1136</v>
      </c>
      <c r="TKS38" s="97" t="s">
        <v>1136</v>
      </c>
      <c r="TKT38" s="97" t="s">
        <v>1136</v>
      </c>
      <c r="TKU38" s="97" t="s">
        <v>1136</v>
      </c>
      <c r="TKV38" s="97" t="s">
        <v>1136</v>
      </c>
      <c r="TKW38" s="97" t="s">
        <v>1136</v>
      </c>
      <c r="TKX38" s="97" t="s">
        <v>1136</v>
      </c>
      <c r="TKY38" s="97" t="s">
        <v>1136</v>
      </c>
      <c r="TKZ38" s="97" t="s">
        <v>1136</v>
      </c>
      <c r="TLA38" s="97" t="s">
        <v>1136</v>
      </c>
      <c r="TLB38" s="97" t="s">
        <v>1136</v>
      </c>
      <c r="TLC38" s="97" t="s">
        <v>1136</v>
      </c>
      <c r="TLD38" s="97" t="s">
        <v>1136</v>
      </c>
      <c r="TLE38" s="97" t="s">
        <v>1136</v>
      </c>
      <c r="TLF38" s="97" t="s">
        <v>1136</v>
      </c>
      <c r="TLG38" s="97" t="s">
        <v>1136</v>
      </c>
      <c r="TLH38" s="97" t="s">
        <v>1136</v>
      </c>
      <c r="TLI38" s="97" t="s">
        <v>1136</v>
      </c>
      <c r="TLJ38" s="97" t="s">
        <v>1136</v>
      </c>
      <c r="TLK38" s="97" t="s">
        <v>1136</v>
      </c>
      <c r="TLL38" s="97" t="s">
        <v>1136</v>
      </c>
      <c r="TLM38" s="97" t="s">
        <v>1136</v>
      </c>
      <c r="TLN38" s="97" t="s">
        <v>1136</v>
      </c>
      <c r="TLO38" s="97" t="s">
        <v>1136</v>
      </c>
      <c r="TLP38" s="97" t="s">
        <v>1136</v>
      </c>
      <c r="TLQ38" s="97" t="s">
        <v>1136</v>
      </c>
      <c r="TLR38" s="97" t="s">
        <v>1136</v>
      </c>
      <c r="TLS38" s="97" t="s">
        <v>1136</v>
      </c>
      <c r="TLT38" s="97" t="s">
        <v>1136</v>
      </c>
      <c r="TLU38" s="97" t="s">
        <v>1136</v>
      </c>
      <c r="TLV38" s="97" t="s">
        <v>1136</v>
      </c>
      <c r="TLW38" s="97" t="s">
        <v>1136</v>
      </c>
      <c r="TLX38" s="97" t="s">
        <v>1136</v>
      </c>
      <c r="TLY38" s="97" t="s">
        <v>1136</v>
      </c>
      <c r="TLZ38" s="97" t="s">
        <v>1136</v>
      </c>
      <c r="TMA38" s="97" t="s">
        <v>1136</v>
      </c>
      <c r="TMB38" s="97" t="s">
        <v>1136</v>
      </c>
      <c r="TMC38" s="97" t="s">
        <v>1136</v>
      </c>
      <c r="TMD38" s="97" t="s">
        <v>1136</v>
      </c>
      <c r="TME38" s="97" t="s">
        <v>1136</v>
      </c>
      <c r="TMF38" s="97" t="s">
        <v>1136</v>
      </c>
      <c r="TMG38" s="97" t="s">
        <v>1136</v>
      </c>
      <c r="TMH38" s="97" t="s">
        <v>1136</v>
      </c>
      <c r="TMI38" s="97" t="s">
        <v>1136</v>
      </c>
      <c r="TMJ38" s="97" t="s">
        <v>1136</v>
      </c>
      <c r="TMK38" s="97" t="s">
        <v>1136</v>
      </c>
      <c r="TML38" s="97" t="s">
        <v>1136</v>
      </c>
      <c r="TMM38" s="97" t="s">
        <v>1136</v>
      </c>
      <c r="TMN38" s="97" t="s">
        <v>1136</v>
      </c>
      <c r="TMO38" s="97" t="s">
        <v>1136</v>
      </c>
      <c r="TMP38" s="97" t="s">
        <v>1136</v>
      </c>
      <c r="TMQ38" s="97" t="s">
        <v>1136</v>
      </c>
      <c r="TMR38" s="97" t="s">
        <v>1136</v>
      </c>
      <c r="TMS38" s="97" t="s">
        <v>1136</v>
      </c>
      <c r="TMT38" s="97" t="s">
        <v>1136</v>
      </c>
      <c r="TMU38" s="97" t="s">
        <v>1136</v>
      </c>
      <c r="TMV38" s="97" t="s">
        <v>1136</v>
      </c>
      <c r="TMW38" s="97" t="s">
        <v>1136</v>
      </c>
      <c r="TMX38" s="97" t="s">
        <v>1136</v>
      </c>
      <c r="TMY38" s="97" t="s">
        <v>1136</v>
      </c>
      <c r="TMZ38" s="97" t="s">
        <v>1136</v>
      </c>
      <c r="TNA38" s="97" t="s">
        <v>1136</v>
      </c>
      <c r="TNB38" s="97" t="s">
        <v>1136</v>
      </c>
      <c r="TNC38" s="97" t="s">
        <v>1136</v>
      </c>
      <c r="TND38" s="97" t="s">
        <v>1136</v>
      </c>
      <c r="TNE38" s="97" t="s">
        <v>1136</v>
      </c>
      <c r="TNF38" s="97" t="s">
        <v>1136</v>
      </c>
      <c r="TNG38" s="97" t="s">
        <v>1136</v>
      </c>
      <c r="TNH38" s="97" t="s">
        <v>1136</v>
      </c>
      <c r="TNI38" s="97" t="s">
        <v>1136</v>
      </c>
      <c r="TNJ38" s="97" t="s">
        <v>1136</v>
      </c>
      <c r="TNK38" s="97" t="s">
        <v>1136</v>
      </c>
      <c r="TNL38" s="97" t="s">
        <v>1136</v>
      </c>
      <c r="TNM38" s="97" t="s">
        <v>1136</v>
      </c>
      <c r="TNN38" s="97" t="s">
        <v>1136</v>
      </c>
      <c r="TNO38" s="97" t="s">
        <v>1136</v>
      </c>
      <c r="TNP38" s="97" t="s">
        <v>1136</v>
      </c>
      <c r="TNQ38" s="97" t="s">
        <v>1136</v>
      </c>
      <c r="TNR38" s="97" t="s">
        <v>1136</v>
      </c>
      <c r="TNS38" s="97" t="s">
        <v>1136</v>
      </c>
      <c r="TNT38" s="97" t="s">
        <v>1136</v>
      </c>
      <c r="TNU38" s="97" t="s">
        <v>1136</v>
      </c>
      <c r="TNV38" s="97" t="s">
        <v>1136</v>
      </c>
      <c r="TNW38" s="97" t="s">
        <v>1136</v>
      </c>
      <c r="TNX38" s="97" t="s">
        <v>1136</v>
      </c>
      <c r="TNY38" s="97" t="s">
        <v>1136</v>
      </c>
      <c r="TNZ38" s="97" t="s">
        <v>1136</v>
      </c>
      <c r="TOA38" s="97" t="s">
        <v>1136</v>
      </c>
      <c r="TOB38" s="97" t="s">
        <v>1136</v>
      </c>
      <c r="TOC38" s="97" t="s">
        <v>1136</v>
      </c>
      <c r="TOD38" s="97" t="s">
        <v>1136</v>
      </c>
      <c r="TOE38" s="97" t="s">
        <v>1136</v>
      </c>
      <c r="TOF38" s="97" t="s">
        <v>1136</v>
      </c>
      <c r="TOG38" s="97" t="s">
        <v>1136</v>
      </c>
      <c r="TOH38" s="97" t="s">
        <v>1136</v>
      </c>
      <c r="TOI38" s="97" t="s">
        <v>1136</v>
      </c>
      <c r="TOJ38" s="97" t="s">
        <v>1136</v>
      </c>
      <c r="TOK38" s="97" t="s">
        <v>1136</v>
      </c>
      <c r="TOL38" s="97" t="s">
        <v>1136</v>
      </c>
      <c r="TOM38" s="97" t="s">
        <v>1136</v>
      </c>
      <c r="TON38" s="97" t="s">
        <v>1136</v>
      </c>
      <c r="TOO38" s="97" t="s">
        <v>1136</v>
      </c>
      <c r="TOP38" s="97" t="s">
        <v>1136</v>
      </c>
      <c r="TOQ38" s="97" t="s">
        <v>1136</v>
      </c>
      <c r="TOR38" s="97" t="s">
        <v>1136</v>
      </c>
      <c r="TOS38" s="97" t="s">
        <v>1136</v>
      </c>
      <c r="TOT38" s="97" t="s">
        <v>1136</v>
      </c>
      <c r="TOU38" s="97" t="s">
        <v>1136</v>
      </c>
      <c r="TOV38" s="97" t="s">
        <v>1136</v>
      </c>
      <c r="TOW38" s="97" t="s">
        <v>1136</v>
      </c>
      <c r="TOX38" s="97" t="s">
        <v>1136</v>
      </c>
      <c r="TOY38" s="97" t="s">
        <v>1136</v>
      </c>
      <c r="TOZ38" s="97" t="s">
        <v>1136</v>
      </c>
      <c r="TPA38" s="97" t="s">
        <v>1136</v>
      </c>
      <c r="TPB38" s="97" t="s">
        <v>1136</v>
      </c>
      <c r="TPC38" s="97" t="s">
        <v>1136</v>
      </c>
      <c r="TPD38" s="97" t="s">
        <v>1136</v>
      </c>
      <c r="TPE38" s="97" t="s">
        <v>1136</v>
      </c>
      <c r="TPF38" s="97" t="s">
        <v>1136</v>
      </c>
      <c r="TPG38" s="97" t="s">
        <v>1136</v>
      </c>
      <c r="TPH38" s="97" t="s">
        <v>1136</v>
      </c>
      <c r="TPI38" s="97" t="s">
        <v>1136</v>
      </c>
      <c r="TPJ38" s="97" t="s">
        <v>1136</v>
      </c>
      <c r="TPK38" s="97" t="s">
        <v>1136</v>
      </c>
      <c r="TPL38" s="97" t="s">
        <v>1136</v>
      </c>
      <c r="TPM38" s="97" t="s">
        <v>1136</v>
      </c>
      <c r="TPN38" s="97" t="s">
        <v>1136</v>
      </c>
      <c r="TPO38" s="97" t="s">
        <v>1136</v>
      </c>
      <c r="TPP38" s="97" t="s">
        <v>1136</v>
      </c>
      <c r="TPQ38" s="97" t="s">
        <v>1136</v>
      </c>
      <c r="TPR38" s="97" t="s">
        <v>1136</v>
      </c>
      <c r="TPS38" s="97" t="s">
        <v>1136</v>
      </c>
      <c r="TPT38" s="97" t="s">
        <v>1136</v>
      </c>
      <c r="TPU38" s="97" t="s">
        <v>1136</v>
      </c>
      <c r="TPV38" s="97" t="s">
        <v>1136</v>
      </c>
      <c r="TPW38" s="97" t="s">
        <v>1136</v>
      </c>
      <c r="TPX38" s="97" t="s">
        <v>1136</v>
      </c>
      <c r="TPY38" s="97" t="s">
        <v>1136</v>
      </c>
      <c r="TPZ38" s="97" t="s">
        <v>1136</v>
      </c>
      <c r="TQA38" s="97" t="s">
        <v>1136</v>
      </c>
      <c r="TQB38" s="97" t="s">
        <v>1136</v>
      </c>
      <c r="TQC38" s="97" t="s">
        <v>1136</v>
      </c>
      <c r="TQD38" s="97" t="s">
        <v>1136</v>
      </c>
      <c r="TQE38" s="97" t="s">
        <v>1136</v>
      </c>
      <c r="TQF38" s="97" t="s">
        <v>1136</v>
      </c>
      <c r="TQG38" s="97" t="s">
        <v>1136</v>
      </c>
      <c r="TQH38" s="97" t="s">
        <v>1136</v>
      </c>
      <c r="TQI38" s="97" t="s">
        <v>1136</v>
      </c>
      <c r="TQJ38" s="97" t="s">
        <v>1136</v>
      </c>
      <c r="TQK38" s="97" t="s">
        <v>1136</v>
      </c>
      <c r="TQL38" s="97" t="s">
        <v>1136</v>
      </c>
      <c r="TQM38" s="97" t="s">
        <v>1136</v>
      </c>
      <c r="TQN38" s="97" t="s">
        <v>1136</v>
      </c>
      <c r="TQO38" s="97" t="s">
        <v>1136</v>
      </c>
      <c r="TQP38" s="97" t="s">
        <v>1136</v>
      </c>
      <c r="TQQ38" s="97" t="s">
        <v>1136</v>
      </c>
      <c r="TQR38" s="97" t="s">
        <v>1136</v>
      </c>
      <c r="TQS38" s="97" t="s">
        <v>1136</v>
      </c>
      <c r="TQT38" s="97" t="s">
        <v>1136</v>
      </c>
      <c r="TQU38" s="97" t="s">
        <v>1136</v>
      </c>
      <c r="TQV38" s="97" t="s">
        <v>1136</v>
      </c>
      <c r="TQW38" s="97" t="s">
        <v>1136</v>
      </c>
      <c r="TQX38" s="97" t="s">
        <v>1136</v>
      </c>
      <c r="TQY38" s="97" t="s">
        <v>1136</v>
      </c>
      <c r="TQZ38" s="97" t="s">
        <v>1136</v>
      </c>
      <c r="TRA38" s="97" t="s">
        <v>1136</v>
      </c>
      <c r="TRB38" s="97" t="s">
        <v>1136</v>
      </c>
      <c r="TRC38" s="97" t="s">
        <v>1136</v>
      </c>
      <c r="TRD38" s="97" t="s">
        <v>1136</v>
      </c>
      <c r="TRE38" s="97" t="s">
        <v>1136</v>
      </c>
      <c r="TRF38" s="97" t="s">
        <v>1136</v>
      </c>
      <c r="TRG38" s="97" t="s">
        <v>1136</v>
      </c>
      <c r="TRH38" s="97" t="s">
        <v>1136</v>
      </c>
      <c r="TRI38" s="97" t="s">
        <v>1136</v>
      </c>
      <c r="TRJ38" s="97" t="s">
        <v>1136</v>
      </c>
      <c r="TRK38" s="97" t="s">
        <v>1136</v>
      </c>
      <c r="TRL38" s="97" t="s">
        <v>1136</v>
      </c>
      <c r="TRM38" s="97" t="s">
        <v>1136</v>
      </c>
      <c r="TRN38" s="97" t="s">
        <v>1136</v>
      </c>
      <c r="TRO38" s="97" t="s">
        <v>1136</v>
      </c>
      <c r="TRP38" s="97" t="s">
        <v>1136</v>
      </c>
      <c r="TRQ38" s="97" t="s">
        <v>1136</v>
      </c>
      <c r="TRR38" s="97" t="s">
        <v>1136</v>
      </c>
      <c r="TRS38" s="97" t="s">
        <v>1136</v>
      </c>
      <c r="TRT38" s="97" t="s">
        <v>1136</v>
      </c>
      <c r="TRU38" s="97" t="s">
        <v>1136</v>
      </c>
      <c r="TRV38" s="97" t="s">
        <v>1136</v>
      </c>
      <c r="TRW38" s="97" t="s">
        <v>1136</v>
      </c>
      <c r="TRX38" s="97" t="s">
        <v>1136</v>
      </c>
      <c r="TRY38" s="97" t="s">
        <v>1136</v>
      </c>
      <c r="TRZ38" s="97" t="s">
        <v>1136</v>
      </c>
      <c r="TSA38" s="97" t="s">
        <v>1136</v>
      </c>
      <c r="TSB38" s="97" t="s">
        <v>1136</v>
      </c>
      <c r="TSC38" s="97" t="s">
        <v>1136</v>
      </c>
      <c r="TSD38" s="97" t="s">
        <v>1136</v>
      </c>
      <c r="TSE38" s="97" t="s">
        <v>1136</v>
      </c>
      <c r="TSF38" s="97" t="s">
        <v>1136</v>
      </c>
      <c r="TSG38" s="97" t="s">
        <v>1136</v>
      </c>
      <c r="TSH38" s="97" t="s">
        <v>1136</v>
      </c>
      <c r="TSI38" s="97" t="s">
        <v>1136</v>
      </c>
      <c r="TSJ38" s="97" t="s">
        <v>1136</v>
      </c>
      <c r="TSK38" s="97" t="s">
        <v>1136</v>
      </c>
      <c r="TSL38" s="97" t="s">
        <v>1136</v>
      </c>
      <c r="TSM38" s="97" t="s">
        <v>1136</v>
      </c>
      <c r="TSN38" s="97" t="s">
        <v>1136</v>
      </c>
      <c r="TSO38" s="97" t="s">
        <v>1136</v>
      </c>
      <c r="TSP38" s="97" t="s">
        <v>1136</v>
      </c>
      <c r="TSQ38" s="97" t="s">
        <v>1136</v>
      </c>
      <c r="TSR38" s="97" t="s">
        <v>1136</v>
      </c>
      <c r="TSS38" s="97" t="s">
        <v>1136</v>
      </c>
      <c r="TST38" s="97" t="s">
        <v>1136</v>
      </c>
      <c r="TSU38" s="97" t="s">
        <v>1136</v>
      </c>
      <c r="TSV38" s="97" t="s">
        <v>1136</v>
      </c>
      <c r="TSW38" s="97" t="s">
        <v>1136</v>
      </c>
      <c r="TSX38" s="97" t="s">
        <v>1136</v>
      </c>
      <c r="TSY38" s="97" t="s">
        <v>1136</v>
      </c>
      <c r="TSZ38" s="97" t="s">
        <v>1136</v>
      </c>
      <c r="TTA38" s="97" t="s">
        <v>1136</v>
      </c>
      <c r="TTB38" s="97" t="s">
        <v>1136</v>
      </c>
      <c r="TTC38" s="97" t="s">
        <v>1136</v>
      </c>
      <c r="TTD38" s="97" t="s">
        <v>1136</v>
      </c>
      <c r="TTE38" s="97" t="s">
        <v>1136</v>
      </c>
      <c r="TTF38" s="97" t="s">
        <v>1136</v>
      </c>
      <c r="TTG38" s="97" t="s">
        <v>1136</v>
      </c>
      <c r="TTH38" s="97" t="s">
        <v>1136</v>
      </c>
      <c r="TTI38" s="97" t="s">
        <v>1136</v>
      </c>
      <c r="TTJ38" s="97" t="s">
        <v>1136</v>
      </c>
      <c r="TTK38" s="97" t="s">
        <v>1136</v>
      </c>
      <c r="TTL38" s="97" t="s">
        <v>1136</v>
      </c>
      <c r="TTM38" s="97" t="s">
        <v>1136</v>
      </c>
      <c r="TTN38" s="97" t="s">
        <v>1136</v>
      </c>
      <c r="TTO38" s="97" t="s">
        <v>1136</v>
      </c>
      <c r="TTP38" s="97" t="s">
        <v>1136</v>
      </c>
      <c r="TTQ38" s="97" t="s">
        <v>1136</v>
      </c>
      <c r="TTR38" s="97" t="s">
        <v>1136</v>
      </c>
      <c r="TTS38" s="97" t="s">
        <v>1136</v>
      </c>
      <c r="TTT38" s="97" t="s">
        <v>1136</v>
      </c>
      <c r="TTU38" s="97" t="s">
        <v>1136</v>
      </c>
      <c r="TTV38" s="97" t="s">
        <v>1136</v>
      </c>
      <c r="TTW38" s="97" t="s">
        <v>1136</v>
      </c>
      <c r="TTX38" s="97" t="s">
        <v>1136</v>
      </c>
      <c r="TTY38" s="97" t="s">
        <v>1136</v>
      </c>
      <c r="TTZ38" s="97" t="s">
        <v>1136</v>
      </c>
      <c r="TUA38" s="97" t="s">
        <v>1136</v>
      </c>
      <c r="TUB38" s="97" t="s">
        <v>1136</v>
      </c>
      <c r="TUC38" s="97" t="s">
        <v>1136</v>
      </c>
      <c r="TUD38" s="97" t="s">
        <v>1136</v>
      </c>
      <c r="TUE38" s="97" t="s">
        <v>1136</v>
      </c>
      <c r="TUF38" s="97" t="s">
        <v>1136</v>
      </c>
      <c r="TUG38" s="97" t="s">
        <v>1136</v>
      </c>
      <c r="TUH38" s="97" t="s">
        <v>1136</v>
      </c>
      <c r="TUI38" s="97" t="s">
        <v>1136</v>
      </c>
      <c r="TUJ38" s="97" t="s">
        <v>1136</v>
      </c>
      <c r="TUK38" s="97" t="s">
        <v>1136</v>
      </c>
      <c r="TUL38" s="97" t="s">
        <v>1136</v>
      </c>
      <c r="TUM38" s="97" t="s">
        <v>1136</v>
      </c>
      <c r="TUN38" s="97" t="s">
        <v>1136</v>
      </c>
      <c r="TUO38" s="97" t="s">
        <v>1136</v>
      </c>
      <c r="TUP38" s="97" t="s">
        <v>1136</v>
      </c>
      <c r="TUQ38" s="97" t="s">
        <v>1136</v>
      </c>
      <c r="TUR38" s="97" t="s">
        <v>1136</v>
      </c>
      <c r="TUS38" s="97" t="s">
        <v>1136</v>
      </c>
      <c r="TUT38" s="97" t="s">
        <v>1136</v>
      </c>
      <c r="TUU38" s="97" t="s">
        <v>1136</v>
      </c>
      <c r="TUV38" s="97" t="s">
        <v>1136</v>
      </c>
      <c r="TUW38" s="97" t="s">
        <v>1136</v>
      </c>
      <c r="TUX38" s="97" t="s">
        <v>1136</v>
      </c>
      <c r="TUY38" s="97" t="s">
        <v>1136</v>
      </c>
      <c r="TUZ38" s="97" t="s">
        <v>1136</v>
      </c>
      <c r="TVA38" s="97" t="s">
        <v>1136</v>
      </c>
      <c r="TVB38" s="97" t="s">
        <v>1136</v>
      </c>
      <c r="TVC38" s="97" t="s">
        <v>1136</v>
      </c>
      <c r="TVD38" s="97" t="s">
        <v>1136</v>
      </c>
      <c r="TVE38" s="97" t="s">
        <v>1136</v>
      </c>
      <c r="TVF38" s="97" t="s">
        <v>1136</v>
      </c>
      <c r="TVG38" s="97" t="s">
        <v>1136</v>
      </c>
      <c r="TVH38" s="97" t="s">
        <v>1136</v>
      </c>
      <c r="TVI38" s="97" t="s">
        <v>1136</v>
      </c>
      <c r="TVJ38" s="97" t="s">
        <v>1136</v>
      </c>
      <c r="TVK38" s="97" t="s">
        <v>1136</v>
      </c>
      <c r="TVL38" s="97" t="s">
        <v>1136</v>
      </c>
      <c r="TVM38" s="97" t="s">
        <v>1136</v>
      </c>
      <c r="TVN38" s="97" t="s">
        <v>1136</v>
      </c>
      <c r="TVO38" s="97" t="s">
        <v>1136</v>
      </c>
      <c r="TVP38" s="97" t="s">
        <v>1136</v>
      </c>
      <c r="TVQ38" s="97" t="s">
        <v>1136</v>
      </c>
      <c r="TVR38" s="97" t="s">
        <v>1136</v>
      </c>
      <c r="TVS38" s="97" t="s">
        <v>1136</v>
      </c>
      <c r="TVT38" s="97" t="s">
        <v>1136</v>
      </c>
      <c r="TVU38" s="97" t="s">
        <v>1136</v>
      </c>
      <c r="TVV38" s="97" t="s">
        <v>1136</v>
      </c>
      <c r="TVW38" s="97" t="s">
        <v>1136</v>
      </c>
      <c r="TVX38" s="97" t="s">
        <v>1136</v>
      </c>
      <c r="TVY38" s="97" t="s">
        <v>1136</v>
      </c>
      <c r="TVZ38" s="97" t="s">
        <v>1136</v>
      </c>
      <c r="TWA38" s="97" t="s">
        <v>1136</v>
      </c>
      <c r="TWB38" s="97" t="s">
        <v>1136</v>
      </c>
      <c r="TWC38" s="97" t="s">
        <v>1136</v>
      </c>
      <c r="TWD38" s="97" t="s">
        <v>1136</v>
      </c>
      <c r="TWE38" s="97" t="s">
        <v>1136</v>
      </c>
      <c r="TWF38" s="97" t="s">
        <v>1136</v>
      </c>
      <c r="TWG38" s="97" t="s">
        <v>1136</v>
      </c>
      <c r="TWH38" s="97" t="s">
        <v>1136</v>
      </c>
      <c r="TWI38" s="97" t="s">
        <v>1136</v>
      </c>
      <c r="TWJ38" s="97" t="s">
        <v>1136</v>
      </c>
      <c r="TWK38" s="97" t="s">
        <v>1136</v>
      </c>
      <c r="TWL38" s="97" t="s">
        <v>1136</v>
      </c>
      <c r="TWM38" s="97" t="s">
        <v>1136</v>
      </c>
      <c r="TWN38" s="97" t="s">
        <v>1136</v>
      </c>
      <c r="TWO38" s="97" t="s">
        <v>1136</v>
      </c>
      <c r="TWP38" s="97" t="s">
        <v>1136</v>
      </c>
      <c r="TWQ38" s="97" t="s">
        <v>1136</v>
      </c>
      <c r="TWR38" s="97" t="s">
        <v>1136</v>
      </c>
      <c r="TWS38" s="97" t="s">
        <v>1136</v>
      </c>
      <c r="TWT38" s="97" t="s">
        <v>1136</v>
      </c>
      <c r="TWU38" s="97" t="s">
        <v>1136</v>
      </c>
      <c r="TWV38" s="97" t="s">
        <v>1136</v>
      </c>
      <c r="TWW38" s="97" t="s">
        <v>1136</v>
      </c>
      <c r="TWX38" s="97" t="s">
        <v>1136</v>
      </c>
      <c r="TWY38" s="97" t="s">
        <v>1136</v>
      </c>
      <c r="TWZ38" s="97" t="s">
        <v>1136</v>
      </c>
      <c r="TXA38" s="97" t="s">
        <v>1136</v>
      </c>
      <c r="TXB38" s="97" t="s">
        <v>1136</v>
      </c>
      <c r="TXC38" s="97" t="s">
        <v>1136</v>
      </c>
      <c r="TXD38" s="97" t="s">
        <v>1136</v>
      </c>
      <c r="TXE38" s="97" t="s">
        <v>1136</v>
      </c>
      <c r="TXF38" s="97" t="s">
        <v>1136</v>
      </c>
      <c r="TXG38" s="97" t="s">
        <v>1136</v>
      </c>
      <c r="TXH38" s="97" t="s">
        <v>1136</v>
      </c>
      <c r="TXI38" s="97" t="s">
        <v>1136</v>
      </c>
      <c r="TXJ38" s="97" t="s">
        <v>1136</v>
      </c>
      <c r="TXK38" s="97" t="s">
        <v>1136</v>
      </c>
      <c r="TXL38" s="97" t="s">
        <v>1136</v>
      </c>
      <c r="TXM38" s="97" t="s">
        <v>1136</v>
      </c>
      <c r="TXN38" s="97" t="s">
        <v>1136</v>
      </c>
      <c r="TXO38" s="97" t="s">
        <v>1136</v>
      </c>
      <c r="TXP38" s="97" t="s">
        <v>1136</v>
      </c>
      <c r="TXQ38" s="97" t="s">
        <v>1136</v>
      </c>
      <c r="TXR38" s="97" t="s">
        <v>1136</v>
      </c>
      <c r="TXS38" s="97" t="s">
        <v>1136</v>
      </c>
      <c r="TXT38" s="97" t="s">
        <v>1136</v>
      </c>
      <c r="TXU38" s="97" t="s">
        <v>1136</v>
      </c>
      <c r="TXV38" s="97" t="s">
        <v>1136</v>
      </c>
      <c r="TXW38" s="97" t="s">
        <v>1136</v>
      </c>
      <c r="TXX38" s="97" t="s">
        <v>1136</v>
      </c>
      <c r="TXY38" s="97" t="s">
        <v>1136</v>
      </c>
      <c r="TXZ38" s="97" t="s">
        <v>1136</v>
      </c>
      <c r="TYA38" s="97" t="s">
        <v>1136</v>
      </c>
      <c r="TYB38" s="97" t="s">
        <v>1136</v>
      </c>
      <c r="TYC38" s="97" t="s">
        <v>1136</v>
      </c>
      <c r="TYD38" s="97" t="s">
        <v>1136</v>
      </c>
      <c r="TYE38" s="97" t="s">
        <v>1136</v>
      </c>
      <c r="TYF38" s="97" t="s">
        <v>1136</v>
      </c>
      <c r="TYG38" s="97" t="s">
        <v>1136</v>
      </c>
      <c r="TYH38" s="97" t="s">
        <v>1136</v>
      </c>
      <c r="TYI38" s="97" t="s">
        <v>1136</v>
      </c>
      <c r="TYJ38" s="97" t="s">
        <v>1136</v>
      </c>
      <c r="TYK38" s="97" t="s">
        <v>1136</v>
      </c>
      <c r="TYL38" s="97" t="s">
        <v>1136</v>
      </c>
      <c r="TYM38" s="97" t="s">
        <v>1136</v>
      </c>
      <c r="TYN38" s="97" t="s">
        <v>1136</v>
      </c>
      <c r="TYO38" s="97" t="s">
        <v>1136</v>
      </c>
      <c r="TYP38" s="97" t="s">
        <v>1136</v>
      </c>
      <c r="TYQ38" s="97" t="s">
        <v>1136</v>
      </c>
      <c r="TYR38" s="97" t="s">
        <v>1136</v>
      </c>
      <c r="TYS38" s="97" t="s">
        <v>1136</v>
      </c>
      <c r="TYT38" s="97" t="s">
        <v>1136</v>
      </c>
      <c r="TYU38" s="97" t="s">
        <v>1136</v>
      </c>
      <c r="TYV38" s="97" t="s">
        <v>1136</v>
      </c>
      <c r="TYW38" s="97" t="s">
        <v>1136</v>
      </c>
      <c r="TYX38" s="97" t="s">
        <v>1136</v>
      </c>
      <c r="TYY38" s="97" t="s">
        <v>1136</v>
      </c>
      <c r="TYZ38" s="97" t="s">
        <v>1136</v>
      </c>
      <c r="TZA38" s="97" t="s">
        <v>1136</v>
      </c>
      <c r="TZB38" s="97" t="s">
        <v>1136</v>
      </c>
      <c r="TZC38" s="97" t="s">
        <v>1136</v>
      </c>
      <c r="TZD38" s="97" t="s">
        <v>1136</v>
      </c>
      <c r="TZE38" s="97" t="s">
        <v>1136</v>
      </c>
      <c r="TZF38" s="97" t="s">
        <v>1136</v>
      </c>
      <c r="TZG38" s="97" t="s">
        <v>1136</v>
      </c>
      <c r="TZH38" s="97" t="s">
        <v>1136</v>
      </c>
      <c r="TZI38" s="97" t="s">
        <v>1136</v>
      </c>
      <c r="TZJ38" s="97" t="s">
        <v>1136</v>
      </c>
      <c r="TZK38" s="97" t="s">
        <v>1136</v>
      </c>
      <c r="TZL38" s="97" t="s">
        <v>1136</v>
      </c>
      <c r="TZM38" s="97" t="s">
        <v>1136</v>
      </c>
      <c r="TZN38" s="97" t="s">
        <v>1136</v>
      </c>
      <c r="TZO38" s="97" t="s">
        <v>1136</v>
      </c>
      <c r="TZP38" s="97" t="s">
        <v>1136</v>
      </c>
      <c r="TZQ38" s="97" t="s">
        <v>1136</v>
      </c>
      <c r="TZR38" s="97" t="s">
        <v>1136</v>
      </c>
      <c r="TZS38" s="97" t="s">
        <v>1136</v>
      </c>
      <c r="TZT38" s="97" t="s">
        <v>1136</v>
      </c>
      <c r="TZU38" s="97" t="s">
        <v>1136</v>
      </c>
      <c r="TZV38" s="97" t="s">
        <v>1136</v>
      </c>
      <c r="TZW38" s="97" t="s">
        <v>1136</v>
      </c>
      <c r="TZX38" s="97" t="s">
        <v>1136</v>
      </c>
      <c r="TZY38" s="97" t="s">
        <v>1136</v>
      </c>
      <c r="TZZ38" s="97" t="s">
        <v>1136</v>
      </c>
      <c r="UAA38" s="97" t="s">
        <v>1136</v>
      </c>
      <c r="UAB38" s="97" t="s">
        <v>1136</v>
      </c>
      <c r="UAC38" s="97" t="s">
        <v>1136</v>
      </c>
      <c r="UAD38" s="97" t="s">
        <v>1136</v>
      </c>
      <c r="UAE38" s="97" t="s">
        <v>1136</v>
      </c>
      <c r="UAF38" s="97" t="s">
        <v>1136</v>
      </c>
      <c r="UAG38" s="97" t="s">
        <v>1136</v>
      </c>
      <c r="UAH38" s="97" t="s">
        <v>1136</v>
      </c>
      <c r="UAI38" s="97" t="s">
        <v>1136</v>
      </c>
      <c r="UAJ38" s="97" t="s">
        <v>1136</v>
      </c>
      <c r="UAK38" s="97" t="s">
        <v>1136</v>
      </c>
      <c r="UAL38" s="97" t="s">
        <v>1136</v>
      </c>
      <c r="UAM38" s="97" t="s">
        <v>1136</v>
      </c>
      <c r="UAN38" s="97" t="s">
        <v>1136</v>
      </c>
      <c r="UAO38" s="97" t="s">
        <v>1136</v>
      </c>
      <c r="UAP38" s="97" t="s">
        <v>1136</v>
      </c>
      <c r="UAQ38" s="97" t="s">
        <v>1136</v>
      </c>
      <c r="UAR38" s="97" t="s">
        <v>1136</v>
      </c>
      <c r="UAS38" s="97" t="s">
        <v>1136</v>
      </c>
      <c r="UAT38" s="97" t="s">
        <v>1136</v>
      </c>
      <c r="UAU38" s="97" t="s">
        <v>1136</v>
      </c>
      <c r="UAV38" s="97" t="s">
        <v>1136</v>
      </c>
      <c r="UAW38" s="97" t="s">
        <v>1136</v>
      </c>
      <c r="UAX38" s="97" t="s">
        <v>1136</v>
      </c>
      <c r="UAY38" s="97" t="s">
        <v>1136</v>
      </c>
      <c r="UAZ38" s="97" t="s">
        <v>1136</v>
      </c>
      <c r="UBA38" s="97" t="s">
        <v>1136</v>
      </c>
      <c r="UBB38" s="97" t="s">
        <v>1136</v>
      </c>
      <c r="UBC38" s="97" t="s">
        <v>1136</v>
      </c>
      <c r="UBD38" s="97" t="s">
        <v>1136</v>
      </c>
      <c r="UBE38" s="97" t="s">
        <v>1136</v>
      </c>
      <c r="UBF38" s="97" t="s">
        <v>1136</v>
      </c>
      <c r="UBG38" s="97" t="s">
        <v>1136</v>
      </c>
      <c r="UBH38" s="97" t="s">
        <v>1136</v>
      </c>
      <c r="UBI38" s="97" t="s">
        <v>1136</v>
      </c>
      <c r="UBJ38" s="97" t="s">
        <v>1136</v>
      </c>
      <c r="UBK38" s="97" t="s">
        <v>1136</v>
      </c>
      <c r="UBL38" s="97" t="s">
        <v>1136</v>
      </c>
      <c r="UBM38" s="97" t="s">
        <v>1136</v>
      </c>
      <c r="UBN38" s="97" t="s">
        <v>1136</v>
      </c>
      <c r="UBO38" s="97" t="s">
        <v>1136</v>
      </c>
      <c r="UBP38" s="97" t="s">
        <v>1136</v>
      </c>
      <c r="UBQ38" s="97" t="s">
        <v>1136</v>
      </c>
      <c r="UBR38" s="97" t="s">
        <v>1136</v>
      </c>
      <c r="UBS38" s="97" t="s">
        <v>1136</v>
      </c>
      <c r="UBT38" s="97" t="s">
        <v>1136</v>
      </c>
      <c r="UBU38" s="97" t="s">
        <v>1136</v>
      </c>
      <c r="UBV38" s="97" t="s">
        <v>1136</v>
      </c>
      <c r="UBW38" s="97" t="s">
        <v>1136</v>
      </c>
      <c r="UBX38" s="97" t="s">
        <v>1136</v>
      </c>
      <c r="UBY38" s="97" t="s">
        <v>1136</v>
      </c>
      <c r="UBZ38" s="97" t="s">
        <v>1136</v>
      </c>
      <c r="UCA38" s="97" t="s">
        <v>1136</v>
      </c>
      <c r="UCB38" s="97" t="s">
        <v>1136</v>
      </c>
      <c r="UCC38" s="97" t="s">
        <v>1136</v>
      </c>
      <c r="UCD38" s="97" t="s">
        <v>1136</v>
      </c>
      <c r="UCE38" s="97" t="s">
        <v>1136</v>
      </c>
      <c r="UCF38" s="97" t="s">
        <v>1136</v>
      </c>
      <c r="UCG38" s="97" t="s">
        <v>1136</v>
      </c>
      <c r="UCH38" s="97" t="s">
        <v>1136</v>
      </c>
      <c r="UCI38" s="97" t="s">
        <v>1136</v>
      </c>
      <c r="UCJ38" s="97" t="s">
        <v>1136</v>
      </c>
      <c r="UCK38" s="97" t="s">
        <v>1136</v>
      </c>
      <c r="UCL38" s="97" t="s">
        <v>1136</v>
      </c>
      <c r="UCM38" s="97" t="s">
        <v>1136</v>
      </c>
      <c r="UCN38" s="97" t="s">
        <v>1136</v>
      </c>
      <c r="UCO38" s="97" t="s">
        <v>1136</v>
      </c>
      <c r="UCP38" s="97" t="s">
        <v>1136</v>
      </c>
      <c r="UCQ38" s="97" t="s">
        <v>1136</v>
      </c>
      <c r="UCR38" s="97" t="s">
        <v>1136</v>
      </c>
      <c r="UCS38" s="97" t="s">
        <v>1136</v>
      </c>
      <c r="UCT38" s="97" t="s">
        <v>1136</v>
      </c>
      <c r="UCU38" s="97" t="s">
        <v>1136</v>
      </c>
      <c r="UCV38" s="97" t="s">
        <v>1136</v>
      </c>
      <c r="UCW38" s="97" t="s">
        <v>1136</v>
      </c>
      <c r="UCX38" s="97" t="s">
        <v>1136</v>
      </c>
      <c r="UCY38" s="97" t="s">
        <v>1136</v>
      </c>
      <c r="UCZ38" s="97" t="s">
        <v>1136</v>
      </c>
      <c r="UDA38" s="97" t="s">
        <v>1136</v>
      </c>
      <c r="UDB38" s="97" t="s">
        <v>1136</v>
      </c>
      <c r="UDC38" s="97" t="s">
        <v>1136</v>
      </c>
      <c r="UDD38" s="97" t="s">
        <v>1136</v>
      </c>
      <c r="UDE38" s="97" t="s">
        <v>1136</v>
      </c>
      <c r="UDF38" s="97" t="s">
        <v>1136</v>
      </c>
      <c r="UDG38" s="97" t="s">
        <v>1136</v>
      </c>
      <c r="UDH38" s="97" t="s">
        <v>1136</v>
      </c>
      <c r="UDI38" s="97" t="s">
        <v>1136</v>
      </c>
      <c r="UDJ38" s="97" t="s">
        <v>1136</v>
      </c>
      <c r="UDK38" s="97" t="s">
        <v>1136</v>
      </c>
      <c r="UDL38" s="97" t="s">
        <v>1136</v>
      </c>
      <c r="UDM38" s="97" t="s">
        <v>1136</v>
      </c>
      <c r="UDN38" s="97" t="s">
        <v>1136</v>
      </c>
      <c r="UDO38" s="97" t="s">
        <v>1136</v>
      </c>
      <c r="UDP38" s="97" t="s">
        <v>1136</v>
      </c>
      <c r="UDQ38" s="97" t="s">
        <v>1136</v>
      </c>
      <c r="UDR38" s="97" t="s">
        <v>1136</v>
      </c>
      <c r="UDS38" s="97" t="s">
        <v>1136</v>
      </c>
      <c r="UDT38" s="97" t="s">
        <v>1136</v>
      </c>
      <c r="UDU38" s="97" t="s">
        <v>1136</v>
      </c>
      <c r="UDV38" s="97" t="s">
        <v>1136</v>
      </c>
      <c r="UDW38" s="97" t="s">
        <v>1136</v>
      </c>
      <c r="UDX38" s="97" t="s">
        <v>1136</v>
      </c>
      <c r="UDY38" s="97" t="s">
        <v>1136</v>
      </c>
      <c r="UDZ38" s="97" t="s">
        <v>1136</v>
      </c>
      <c r="UEA38" s="97" t="s">
        <v>1136</v>
      </c>
      <c r="UEB38" s="97" t="s">
        <v>1136</v>
      </c>
      <c r="UEC38" s="97" t="s">
        <v>1136</v>
      </c>
      <c r="UED38" s="97" t="s">
        <v>1136</v>
      </c>
      <c r="UEE38" s="97" t="s">
        <v>1136</v>
      </c>
      <c r="UEF38" s="97" t="s">
        <v>1136</v>
      </c>
      <c r="UEG38" s="97" t="s">
        <v>1136</v>
      </c>
      <c r="UEH38" s="97" t="s">
        <v>1136</v>
      </c>
      <c r="UEI38" s="97" t="s">
        <v>1136</v>
      </c>
      <c r="UEJ38" s="97" t="s">
        <v>1136</v>
      </c>
      <c r="UEK38" s="97" t="s">
        <v>1136</v>
      </c>
      <c r="UEL38" s="97" t="s">
        <v>1136</v>
      </c>
      <c r="UEM38" s="97" t="s">
        <v>1136</v>
      </c>
      <c r="UEN38" s="97" t="s">
        <v>1136</v>
      </c>
      <c r="UEO38" s="97" t="s">
        <v>1136</v>
      </c>
      <c r="UEP38" s="97" t="s">
        <v>1136</v>
      </c>
      <c r="UEQ38" s="97" t="s">
        <v>1136</v>
      </c>
      <c r="UER38" s="97" t="s">
        <v>1136</v>
      </c>
      <c r="UES38" s="97" t="s">
        <v>1136</v>
      </c>
      <c r="UET38" s="97" t="s">
        <v>1136</v>
      </c>
      <c r="UEU38" s="97" t="s">
        <v>1136</v>
      </c>
      <c r="UEV38" s="97" t="s">
        <v>1136</v>
      </c>
      <c r="UEW38" s="97" t="s">
        <v>1136</v>
      </c>
      <c r="UEX38" s="97" t="s">
        <v>1136</v>
      </c>
      <c r="UEY38" s="97" t="s">
        <v>1136</v>
      </c>
      <c r="UEZ38" s="97" t="s">
        <v>1136</v>
      </c>
      <c r="UFA38" s="97" t="s">
        <v>1136</v>
      </c>
      <c r="UFB38" s="97" t="s">
        <v>1136</v>
      </c>
      <c r="UFC38" s="97" t="s">
        <v>1136</v>
      </c>
      <c r="UFD38" s="97" t="s">
        <v>1136</v>
      </c>
      <c r="UFE38" s="97" t="s">
        <v>1136</v>
      </c>
      <c r="UFF38" s="97" t="s">
        <v>1136</v>
      </c>
      <c r="UFG38" s="97" t="s">
        <v>1136</v>
      </c>
      <c r="UFH38" s="97" t="s">
        <v>1136</v>
      </c>
      <c r="UFI38" s="97" t="s">
        <v>1136</v>
      </c>
      <c r="UFJ38" s="97" t="s">
        <v>1136</v>
      </c>
      <c r="UFK38" s="97" t="s">
        <v>1136</v>
      </c>
      <c r="UFL38" s="97" t="s">
        <v>1136</v>
      </c>
      <c r="UFM38" s="97" t="s">
        <v>1136</v>
      </c>
      <c r="UFN38" s="97" t="s">
        <v>1136</v>
      </c>
      <c r="UFO38" s="97" t="s">
        <v>1136</v>
      </c>
      <c r="UFP38" s="97" t="s">
        <v>1136</v>
      </c>
      <c r="UFQ38" s="97" t="s">
        <v>1136</v>
      </c>
      <c r="UFR38" s="97" t="s">
        <v>1136</v>
      </c>
      <c r="UFS38" s="97" t="s">
        <v>1136</v>
      </c>
      <c r="UFT38" s="97" t="s">
        <v>1136</v>
      </c>
      <c r="UFU38" s="97" t="s">
        <v>1136</v>
      </c>
      <c r="UFV38" s="97" t="s">
        <v>1136</v>
      </c>
      <c r="UFW38" s="97" t="s">
        <v>1136</v>
      </c>
      <c r="UFX38" s="97" t="s">
        <v>1136</v>
      </c>
      <c r="UFY38" s="97" t="s">
        <v>1136</v>
      </c>
      <c r="UFZ38" s="97" t="s">
        <v>1136</v>
      </c>
      <c r="UGA38" s="97" t="s">
        <v>1136</v>
      </c>
      <c r="UGB38" s="97" t="s">
        <v>1136</v>
      </c>
      <c r="UGC38" s="97" t="s">
        <v>1136</v>
      </c>
      <c r="UGD38" s="97" t="s">
        <v>1136</v>
      </c>
      <c r="UGE38" s="97" t="s">
        <v>1136</v>
      </c>
      <c r="UGF38" s="97" t="s">
        <v>1136</v>
      </c>
      <c r="UGG38" s="97" t="s">
        <v>1136</v>
      </c>
      <c r="UGH38" s="97" t="s">
        <v>1136</v>
      </c>
      <c r="UGI38" s="97" t="s">
        <v>1136</v>
      </c>
      <c r="UGJ38" s="97" t="s">
        <v>1136</v>
      </c>
      <c r="UGK38" s="97" t="s">
        <v>1136</v>
      </c>
      <c r="UGL38" s="97" t="s">
        <v>1136</v>
      </c>
      <c r="UGM38" s="97" t="s">
        <v>1136</v>
      </c>
      <c r="UGN38" s="97" t="s">
        <v>1136</v>
      </c>
      <c r="UGO38" s="97" t="s">
        <v>1136</v>
      </c>
      <c r="UGP38" s="97" t="s">
        <v>1136</v>
      </c>
      <c r="UGQ38" s="97" t="s">
        <v>1136</v>
      </c>
      <c r="UGR38" s="97" t="s">
        <v>1136</v>
      </c>
      <c r="UGS38" s="97" t="s">
        <v>1136</v>
      </c>
      <c r="UGT38" s="97" t="s">
        <v>1136</v>
      </c>
      <c r="UGU38" s="97" t="s">
        <v>1136</v>
      </c>
      <c r="UGV38" s="97" t="s">
        <v>1136</v>
      </c>
      <c r="UGW38" s="97" t="s">
        <v>1136</v>
      </c>
      <c r="UGX38" s="97" t="s">
        <v>1136</v>
      </c>
      <c r="UGY38" s="97" t="s">
        <v>1136</v>
      </c>
      <c r="UGZ38" s="97" t="s">
        <v>1136</v>
      </c>
      <c r="UHA38" s="97" t="s">
        <v>1136</v>
      </c>
      <c r="UHB38" s="97" t="s">
        <v>1136</v>
      </c>
      <c r="UHC38" s="97" t="s">
        <v>1136</v>
      </c>
      <c r="UHD38" s="97" t="s">
        <v>1136</v>
      </c>
      <c r="UHE38" s="97" t="s">
        <v>1136</v>
      </c>
      <c r="UHF38" s="97" t="s">
        <v>1136</v>
      </c>
      <c r="UHG38" s="97" t="s">
        <v>1136</v>
      </c>
      <c r="UHH38" s="97" t="s">
        <v>1136</v>
      </c>
      <c r="UHI38" s="97" t="s">
        <v>1136</v>
      </c>
      <c r="UHJ38" s="97" t="s">
        <v>1136</v>
      </c>
      <c r="UHK38" s="97" t="s">
        <v>1136</v>
      </c>
      <c r="UHL38" s="97" t="s">
        <v>1136</v>
      </c>
      <c r="UHM38" s="97" t="s">
        <v>1136</v>
      </c>
      <c r="UHN38" s="97" t="s">
        <v>1136</v>
      </c>
      <c r="UHO38" s="97" t="s">
        <v>1136</v>
      </c>
      <c r="UHP38" s="97" t="s">
        <v>1136</v>
      </c>
      <c r="UHQ38" s="97" t="s">
        <v>1136</v>
      </c>
      <c r="UHR38" s="97" t="s">
        <v>1136</v>
      </c>
      <c r="UHS38" s="97" t="s">
        <v>1136</v>
      </c>
      <c r="UHT38" s="97" t="s">
        <v>1136</v>
      </c>
      <c r="UHU38" s="97" t="s">
        <v>1136</v>
      </c>
      <c r="UHV38" s="97" t="s">
        <v>1136</v>
      </c>
      <c r="UHW38" s="97" t="s">
        <v>1136</v>
      </c>
      <c r="UHX38" s="97" t="s">
        <v>1136</v>
      </c>
      <c r="UHY38" s="97" t="s">
        <v>1136</v>
      </c>
      <c r="UHZ38" s="97" t="s">
        <v>1136</v>
      </c>
      <c r="UIA38" s="97" t="s">
        <v>1136</v>
      </c>
      <c r="UIB38" s="97" t="s">
        <v>1136</v>
      </c>
      <c r="UIC38" s="97" t="s">
        <v>1136</v>
      </c>
      <c r="UID38" s="97" t="s">
        <v>1136</v>
      </c>
      <c r="UIE38" s="97" t="s">
        <v>1136</v>
      </c>
      <c r="UIF38" s="97" t="s">
        <v>1136</v>
      </c>
      <c r="UIG38" s="97" t="s">
        <v>1136</v>
      </c>
      <c r="UIH38" s="97" t="s">
        <v>1136</v>
      </c>
      <c r="UII38" s="97" t="s">
        <v>1136</v>
      </c>
      <c r="UIJ38" s="97" t="s">
        <v>1136</v>
      </c>
      <c r="UIK38" s="97" t="s">
        <v>1136</v>
      </c>
      <c r="UIL38" s="97" t="s">
        <v>1136</v>
      </c>
      <c r="UIM38" s="97" t="s">
        <v>1136</v>
      </c>
      <c r="UIN38" s="97" t="s">
        <v>1136</v>
      </c>
      <c r="UIO38" s="97" t="s">
        <v>1136</v>
      </c>
      <c r="UIP38" s="97" t="s">
        <v>1136</v>
      </c>
      <c r="UIQ38" s="97" t="s">
        <v>1136</v>
      </c>
      <c r="UIR38" s="97" t="s">
        <v>1136</v>
      </c>
      <c r="UIS38" s="97" t="s">
        <v>1136</v>
      </c>
      <c r="UIT38" s="97" t="s">
        <v>1136</v>
      </c>
      <c r="UIU38" s="97" t="s">
        <v>1136</v>
      </c>
      <c r="UIV38" s="97" t="s">
        <v>1136</v>
      </c>
      <c r="UIW38" s="97" t="s">
        <v>1136</v>
      </c>
      <c r="UIX38" s="97" t="s">
        <v>1136</v>
      </c>
      <c r="UIY38" s="97" t="s">
        <v>1136</v>
      </c>
      <c r="UIZ38" s="97" t="s">
        <v>1136</v>
      </c>
      <c r="UJA38" s="97" t="s">
        <v>1136</v>
      </c>
      <c r="UJB38" s="97" t="s">
        <v>1136</v>
      </c>
      <c r="UJC38" s="97" t="s">
        <v>1136</v>
      </c>
      <c r="UJD38" s="97" t="s">
        <v>1136</v>
      </c>
      <c r="UJE38" s="97" t="s">
        <v>1136</v>
      </c>
      <c r="UJF38" s="97" t="s">
        <v>1136</v>
      </c>
      <c r="UJG38" s="97" t="s">
        <v>1136</v>
      </c>
      <c r="UJH38" s="97" t="s">
        <v>1136</v>
      </c>
      <c r="UJI38" s="97" t="s">
        <v>1136</v>
      </c>
      <c r="UJJ38" s="97" t="s">
        <v>1136</v>
      </c>
      <c r="UJK38" s="97" t="s">
        <v>1136</v>
      </c>
      <c r="UJL38" s="97" t="s">
        <v>1136</v>
      </c>
      <c r="UJM38" s="97" t="s">
        <v>1136</v>
      </c>
      <c r="UJN38" s="97" t="s">
        <v>1136</v>
      </c>
      <c r="UJO38" s="97" t="s">
        <v>1136</v>
      </c>
      <c r="UJP38" s="97" t="s">
        <v>1136</v>
      </c>
      <c r="UJQ38" s="97" t="s">
        <v>1136</v>
      </c>
      <c r="UJR38" s="97" t="s">
        <v>1136</v>
      </c>
      <c r="UJS38" s="97" t="s">
        <v>1136</v>
      </c>
      <c r="UJT38" s="97" t="s">
        <v>1136</v>
      </c>
      <c r="UJU38" s="97" t="s">
        <v>1136</v>
      </c>
      <c r="UJV38" s="97" t="s">
        <v>1136</v>
      </c>
      <c r="UJW38" s="97" t="s">
        <v>1136</v>
      </c>
      <c r="UJX38" s="97" t="s">
        <v>1136</v>
      </c>
      <c r="UJY38" s="97" t="s">
        <v>1136</v>
      </c>
      <c r="UJZ38" s="97" t="s">
        <v>1136</v>
      </c>
      <c r="UKA38" s="97" t="s">
        <v>1136</v>
      </c>
      <c r="UKB38" s="97" t="s">
        <v>1136</v>
      </c>
      <c r="UKC38" s="97" t="s">
        <v>1136</v>
      </c>
      <c r="UKD38" s="97" t="s">
        <v>1136</v>
      </c>
      <c r="UKE38" s="97" t="s">
        <v>1136</v>
      </c>
      <c r="UKF38" s="97" t="s">
        <v>1136</v>
      </c>
      <c r="UKG38" s="97" t="s">
        <v>1136</v>
      </c>
      <c r="UKH38" s="97" t="s">
        <v>1136</v>
      </c>
      <c r="UKI38" s="97" t="s">
        <v>1136</v>
      </c>
      <c r="UKJ38" s="97" t="s">
        <v>1136</v>
      </c>
      <c r="UKK38" s="97" t="s">
        <v>1136</v>
      </c>
      <c r="UKL38" s="97" t="s">
        <v>1136</v>
      </c>
      <c r="UKM38" s="97" t="s">
        <v>1136</v>
      </c>
      <c r="UKN38" s="97" t="s">
        <v>1136</v>
      </c>
      <c r="UKO38" s="97" t="s">
        <v>1136</v>
      </c>
      <c r="UKP38" s="97" t="s">
        <v>1136</v>
      </c>
      <c r="UKQ38" s="97" t="s">
        <v>1136</v>
      </c>
      <c r="UKR38" s="97" t="s">
        <v>1136</v>
      </c>
      <c r="UKS38" s="97" t="s">
        <v>1136</v>
      </c>
      <c r="UKT38" s="97" t="s">
        <v>1136</v>
      </c>
      <c r="UKU38" s="97" t="s">
        <v>1136</v>
      </c>
      <c r="UKV38" s="97" t="s">
        <v>1136</v>
      </c>
      <c r="UKW38" s="97" t="s">
        <v>1136</v>
      </c>
      <c r="UKX38" s="97" t="s">
        <v>1136</v>
      </c>
      <c r="UKY38" s="97" t="s">
        <v>1136</v>
      </c>
      <c r="UKZ38" s="97" t="s">
        <v>1136</v>
      </c>
      <c r="ULA38" s="97" t="s">
        <v>1136</v>
      </c>
      <c r="ULB38" s="97" t="s">
        <v>1136</v>
      </c>
      <c r="ULC38" s="97" t="s">
        <v>1136</v>
      </c>
      <c r="ULD38" s="97" t="s">
        <v>1136</v>
      </c>
      <c r="ULE38" s="97" t="s">
        <v>1136</v>
      </c>
      <c r="ULF38" s="97" t="s">
        <v>1136</v>
      </c>
      <c r="ULG38" s="97" t="s">
        <v>1136</v>
      </c>
      <c r="ULH38" s="97" t="s">
        <v>1136</v>
      </c>
      <c r="ULI38" s="97" t="s">
        <v>1136</v>
      </c>
      <c r="ULJ38" s="97" t="s">
        <v>1136</v>
      </c>
      <c r="ULK38" s="97" t="s">
        <v>1136</v>
      </c>
      <c r="ULL38" s="97" t="s">
        <v>1136</v>
      </c>
      <c r="ULM38" s="97" t="s">
        <v>1136</v>
      </c>
      <c r="ULN38" s="97" t="s">
        <v>1136</v>
      </c>
      <c r="ULO38" s="97" t="s">
        <v>1136</v>
      </c>
      <c r="ULP38" s="97" t="s">
        <v>1136</v>
      </c>
      <c r="ULQ38" s="97" t="s">
        <v>1136</v>
      </c>
      <c r="ULR38" s="97" t="s">
        <v>1136</v>
      </c>
      <c r="ULS38" s="97" t="s">
        <v>1136</v>
      </c>
      <c r="ULT38" s="97" t="s">
        <v>1136</v>
      </c>
      <c r="ULU38" s="97" t="s">
        <v>1136</v>
      </c>
      <c r="ULV38" s="97" t="s">
        <v>1136</v>
      </c>
      <c r="ULW38" s="97" t="s">
        <v>1136</v>
      </c>
      <c r="ULX38" s="97" t="s">
        <v>1136</v>
      </c>
      <c r="ULY38" s="97" t="s">
        <v>1136</v>
      </c>
      <c r="ULZ38" s="97" t="s">
        <v>1136</v>
      </c>
      <c r="UMA38" s="97" t="s">
        <v>1136</v>
      </c>
      <c r="UMB38" s="97" t="s">
        <v>1136</v>
      </c>
      <c r="UMC38" s="97" t="s">
        <v>1136</v>
      </c>
      <c r="UMD38" s="97" t="s">
        <v>1136</v>
      </c>
      <c r="UME38" s="97" t="s">
        <v>1136</v>
      </c>
      <c r="UMF38" s="97" t="s">
        <v>1136</v>
      </c>
      <c r="UMG38" s="97" t="s">
        <v>1136</v>
      </c>
      <c r="UMH38" s="97" t="s">
        <v>1136</v>
      </c>
      <c r="UMI38" s="97" t="s">
        <v>1136</v>
      </c>
      <c r="UMJ38" s="97" t="s">
        <v>1136</v>
      </c>
      <c r="UMK38" s="97" t="s">
        <v>1136</v>
      </c>
      <c r="UML38" s="97" t="s">
        <v>1136</v>
      </c>
      <c r="UMM38" s="97" t="s">
        <v>1136</v>
      </c>
      <c r="UMN38" s="97" t="s">
        <v>1136</v>
      </c>
      <c r="UMO38" s="97" t="s">
        <v>1136</v>
      </c>
      <c r="UMP38" s="97" t="s">
        <v>1136</v>
      </c>
      <c r="UMQ38" s="97" t="s">
        <v>1136</v>
      </c>
      <c r="UMR38" s="97" t="s">
        <v>1136</v>
      </c>
      <c r="UMS38" s="97" t="s">
        <v>1136</v>
      </c>
      <c r="UMT38" s="97" t="s">
        <v>1136</v>
      </c>
      <c r="UMU38" s="97" t="s">
        <v>1136</v>
      </c>
      <c r="UMV38" s="97" t="s">
        <v>1136</v>
      </c>
      <c r="UMW38" s="97" t="s">
        <v>1136</v>
      </c>
      <c r="UMX38" s="97" t="s">
        <v>1136</v>
      </c>
      <c r="UMY38" s="97" t="s">
        <v>1136</v>
      </c>
      <c r="UMZ38" s="97" t="s">
        <v>1136</v>
      </c>
      <c r="UNA38" s="97" t="s">
        <v>1136</v>
      </c>
      <c r="UNB38" s="97" t="s">
        <v>1136</v>
      </c>
      <c r="UNC38" s="97" t="s">
        <v>1136</v>
      </c>
      <c r="UND38" s="97" t="s">
        <v>1136</v>
      </c>
      <c r="UNE38" s="97" t="s">
        <v>1136</v>
      </c>
      <c r="UNF38" s="97" t="s">
        <v>1136</v>
      </c>
      <c r="UNG38" s="97" t="s">
        <v>1136</v>
      </c>
      <c r="UNH38" s="97" t="s">
        <v>1136</v>
      </c>
      <c r="UNI38" s="97" t="s">
        <v>1136</v>
      </c>
      <c r="UNJ38" s="97" t="s">
        <v>1136</v>
      </c>
      <c r="UNK38" s="97" t="s">
        <v>1136</v>
      </c>
      <c r="UNL38" s="97" t="s">
        <v>1136</v>
      </c>
      <c r="UNM38" s="97" t="s">
        <v>1136</v>
      </c>
      <c r="UNN38" s="97" t="s">
        <v>1136</v>
      </c>
      <c r="UNO38" s="97" t="s">
        <v>1136</v>
      </c>
      <c r="UNP38" s="97" t="s">
        <v>1136</v>
      </c>
      <c r="UNQ38" s="97" t="s">
        <v>1136</v>
      </c>
      <c r="UNR38" s="97" t="s">
        <v>1136</v>
      </c>
      <c r="UNS38" s="97" t="s">
        <v>1136</v>
      </c>
      <c r="UNT38" s="97" t="s">
        <v>1136</v>
      </c>
      <c r="UNU38" s="97" t="s">
        <v>1136</v>
      </c>
      <c r="UNV38" s="97" t="s">
        <v>1136</v>
      </c>
      <c r="UNW38" s="97" t="s">
        <v>1136</v>
      </c>
      <c r="UNX38" s="97" t="s">
        <v>1136</v>
      </c>
      <c r="UNY38" s="97" t="s">
        <v>1136</v>
      </c>
      <c r="UNZ38" s="97" t="s">
        <v>1136</v>
      </c>
      <c r="UOA38" s="97" t="s">
        <v>1136</v>
      </c>
      <c r="UOB38" s="97" t="s">
        <v>1136</v>
      </c>
      <c r="UOC38" s="97" t="s">
        <v>1136</v>
      </c>
      <c r="UOD38" s="97" t="s">
        <v>1136</v>
      </c>
      <c r="UOE38" s="97" t="s">
        <v>1136</v>
      </c>
      <c r="UOF38" s="97" t="s">
        <v>1136</v>
      </c>
      <c r="UOG38" s="97" t="s">
        <v>1136</v>
      </c>
      <c r="UOH38" s="97" t="s">
        <v>1136</v>
      </c>
      <c r="UOI38" s="97" t="s">
        <v>1136</v>
      </c>
      <c r="UOJ38" s="97" t="s">
        <v>1136</v>
      </c>
      <c r="UOK38" s="97" t="s">
        <v>1136</v>
      </c>
      <c r="UOL38" s="97" t="s">
        <v>1136</v>
      </c>
      <c r="UOM38" s="97" t="s">
        <v>1136</v>
      </c>
      <c r="UON38" s="97" t="s">
        <v>1136</v>
      </c>
      <c r="UOO38" s="97" t="s">
        <v>1136</v>
      </c>
      <c r="UOP38" s="97" t="s">
        <v>1136</v>
      </c>
      <c r="UOQ38" s="97" t="s">
        <v>1136</v>
      </c>
      <c r="UOR38" s="97" t="s">
        <v>1136</v>
      </c>
      <c r="UOS38" s="97" t="s">
        <v>1136</v>
      </c>
      <c r="UOT38" s="97" t="s">
        <v>1136</v>
      </c>
      <c r="UOU38" s="97" t="s">
        <v>1136</v>
      </c>
      <c r="UOV38" s="97" t="s">
        <v>1136</v>
      </c>
      <c r="UOW38" s="97" t="s">
        <v>1136</v>
      </c>
      <c r="UOX38" s="97" t="s">
        <v>1136</v>
      </c>
      <c r="UOY38" s="97" t="s">
        <v>1136</v>
      </c>
      <c r="UOZ38" s="97" t="s">
        <v>1136</v>
      </c>
      <c r="UPA38" s="97" t="s">
        <v>1136</v>
      </c>
      <c r="UPB38" s="97" t="s">
        <v>1136</v>
      </c>
      <c r="UPC38" s="97" t="s">
        <v>1136</v>
      </c>
      <c r="UPD38" s="97" t="s">
        <v>1136</v>
      </c>
      <c r="UPE38" s="97" t="s">
        <v>1136</v>
      </c>
      <c r="UPF38" s="97" t="s">
        <v>1136</v>
      </c>
      <c r="UPG38" s="97" t="s">
        <v>1136</v>
      </c>
      <c r="UPH38" s="97" t="s">
        <v>1136</v>
      </c>
      <c r="UPI38" s="97" t="s">
        <v>1136</v>
      </c>
      <c r="UPJ38" s="97" t="s">
        <v>1136</v>
      </c>
      <c r="UPK38" s="97" t="s">
        <v>1136</v>
      </c>
      <c r="UPL38" s="97" t="s">
        <v>1136</v>
      </c>
      <c r="UPM38" s="97" t="s">
        <v>1136</v>
      </c>
      <c r="UPN38" s="97" t="s">
        <v>1136</v>
      </c>
      <c r="UPO38" s="97" t="s">
        <v>1136</v>
      </c>
      <c r="UPP38" s="97" t="s">
        <v>1136</v>
      </c>
      <c r="UPQ38" s="97" t="s">
        <v>1136</v>
      </c>
      <c r="UPR38" s="97" t="s">
        <v>1136</v>
      </c>
      <c r="UPS38" s="97" t="s">
        <v>1136</v>
      </c>
      <c r="UPT38" s="97" t="s">
        <v>1136</v>
      </c>
      <c r="UPU38" s="97" t="s">
        <v>1136</v>
      </c>
      <c r="UPV38" s="97" t="s">
        <v>1136</v>
      </c>
      <c r="UPW38" s="97" t="s">
        <v>1136</v>
      </c>
      <c r="UPX38" s="97" t="s">
        <v>1136</v>
      </c>
      <c r="UPY38" s="97" t="s">
        <v>1136</v>
      </c>
      <c r="UPZ38" s="97" t="s">
        <v>1136</v>
      </c>
      <c r="UQA38" s="97" t="s">
        <v>1136</v>
      </c>
      <c r="UQB38" s="97" t="s">
        <v>1136</v>
      </c>
      <c r="UQC38" s="97" t="s">
        <v>1136</v>
      </c>
      <c r="UQD38" s="97" t="s">
        <v>1136</v>
      </c>
      <c r="UQE38" s="97" t="s">
        <v>1136</v>
      </c>
      <c r="UQF38" s="97" t="s">
        <v>1136</v>
      </c>
      <c r="UQG38" s="97" t="s">
        <v>1136</v>
      </c>
      <c r="UQH38" s="97" t="s">
        <v>1136</v>
      </c>
      <c r="UQI38" s="97" t="s">
        <v>1136</v>
      </c>
      <c r="UQJ38" s="97" t="s">
        <v>1136</v>
      </c>
      <c r="UQK38" s="97" t="s">
        <v>1136</v>
      </c>
      <c r="UQL38" s="97" t="s">
        <v>1136</v>
      </c>
      <c r="UQM38" s="97" t="s">
        <v>1136</v>
      </c>
      <c r="UQN38" s="97" t="s">
        <v>1136</v>
      </c>
      <c r="UQO38" s="97" t="s">
        <v>1136</v>
      </c>
      <c r="UQP38" s="97" t="s">
        <v>1136</v>
      </c>
      <c r="UQQ38" s="97" t="s">
        <v>1136</v>
      </c>
      <c r="UQR38" s="97" t="s">
        <v>1136</v>
      </c>
      <c r="UQS38" s="97" t="s">
        <v>1136</v>
      </c>
      <c r="UQT38" s="97" t="s">
        <v>1136</v>
      </c>
      <c r="UQU38" s="97" t="s">
        <v>1136</v>
      </c>
      <c r="UQV38" s="97" t="s">
        <v>1136</v>
      </c>
      <c r="UQW38" s="97" t="s">
        <v>1136</v>
      </c>
      <c r="UQX38" s="97" t="s">
        <v>1136</v>
      </c>
      <c r="UQY38" s="97" t="s">
        <v>1136</v>
      </c>
      <c r="UQZ38" s="97" t="s">
        <v>1136</v>
      </c>
      <c r="URA38" s="97" t="s">
        <v>1136</v>
      </c>
      <c r="URB38" s="97" t="s">
        <v>1136</v>
      </c>
      <c r="URC38" s="97" t="s">
        <v>1136</v>
      </c>
      <c r="URD38" s="97" t="s">
        <v>1136</v>
      </c>
      <c r="URE38" s="97" t="s">
        <v>1136</v>
      </c>
      <c r="URF38" s="97" t="s">
        <v>1136</v>
      </c>
      <c r="URG38" s="97" t="s">
        <v>1136</v>
      </c>
      <c r="URH38" s="97" t="s">
        <v>1136</v>
      </c>
      <c r="URI38" s="97" t="s">
        <v>1136</v>
      </c>
      <c r="URJ38" s="97" t="s">
        <v>1136</v>
      </c>
      <c r="URK38" s="97" t="s">
        <v>1136</v>
      </c>
      <c r="URL38" s="97" t="s">
        <v>1136</v>
      </c>
      <c r="URM38" s="97" t="s">
        <v>1136</v>
      </c>
      <c r="URN38" s="97" t="s">
        <v>1136</v>
      </c>
      <c r="URO38" s="97" t="s">
        <v>1136</v>
      </c>
      <c r="URP38" s="97" t="s">
        <v>1136</v>
      </c>
      <c r="URQ38" s="97" t="s">
        <v>1136</v>
      </c>
      <c r="URR38" s="97" t="s">
        <v>1136</v>
      </c>
      <c r="URS38" s="97" t="s">
        <v>1136</v>
      </c>
      <c r="URT38" s="97" t="s">
        <v>1136</v>
      </c>
      <c r="URU38" s="97" t="s">
        <v>1136</v>
      </c>
      <c r="URV38" s="97" t="s">
        <v>1136</v>
      </c>
      <c r="URW38" s="97" t="s">
        <v>1136</v>
      </c>
      <c r="URX38" s="97" t="s">
        <v>1136</v>
      </c>
      <c r="URY38" s="97" t="s">
        <v>1136</v>
      </c>
      <c r="URZ38" s="97" t="s">
        <v>1136</v>
      </c>
      <c r="USA38" s="97" t="s">
        <v>1136</v>
      </c>
      <c r="USB38" s="97" t="s">
        <v>1136</v>
      </c>
      <c r="USC38" s="97" t="s">
        <v>1136</v>
      </c>
      <c r="USD38" s="97" t="s">
        <v>1136</v>
      </c>
      <c r="USE38" s="97" t="s">
        <v>1136</v>
      </c>
      <c r="USF38" s="97" t="s">
        <v>1136</v>
      </c>
      <c r="USG38" s="97" t="s">
        <v>1136</v>
      </c>
      <c r="USH38" s="97" t="s">
        <v>1136</v>
      </c>
      <c r="USI38" s="97" t="s">
        <v>1136</v>
      </c>
      <c r="USJ38" s="97" t="s">
        <v>1136</v>
      </c>
      <c r="USK38" s="97" t="s">
        <v>1136</v>
      </c>
      <c r="USL38" s="97" t="s">
        <v>1136</v>
      </c>
      <c r="USM38" s="97" t="s">
        <v>1136</v>
      </c>
      <c r="USN38" s="97" t="s">
        <v>1136</v>
      </c>
      <c r="USO38" s="97" t="s">
        <v>1136</v>
      </c>
      <c r="USP38" s="97" t="s">
        <v>1136</v>
      </c>
      <c r="USQ38" s="97" t="s">
        <v>1136</v>
      </c>
      <c r="USR38" s="97" t="s">
        <v>1136</v>
      </c>
      <c r="USS38" s="97" t="s">
        <v>1136</v>
      </c>
      <c r="UST38" s="97" t="s">
        <v>1136</v>
      </c>
      <c r="USU38" s="97" t="s">
        <v>1136</v>
      </c>
      <c r="USV38" s="97" t="s">
        <v>1136</v>
      </c>
      <c r="USW38" s="97" t="s">
        <v>1136</v>
      </c>
      <c r="USX38" s="97" t="s">
        <v>1136</v>
      </c>
      <c r="USY38" s="97" t="s">
        <v>1136</v>
      </c>
      <c r="USZ38" s="97" t="s">
        <v>1136</v>
      </c>
      <c r="UTA38" s="97" t="s">
        <v>1136</v>
      </c>
      <c r="UTB38" s="97" t="s">
        <v>1136</v>
      </c>
      <c r="UTC38" s="97" t="s">
        <v>1136</v>
      </c>
      <c r="UTD38" s="97" t="s">
        <v>1136</v>
      </c>
      <c r="UTE38" s="97" t="s">
        <v>1136</v>
      </c>
      <c r="UTF38" s="97" t="s">
        <v>1136</v>
      </c>
      <c r="UTG38" s="97" t="s">
        <v>1136</v>
      </c>
      <c r="UTH38" s="97" t="s">
        <v>1136</v>
      </c>
      <c r="UTI38" s="97" t="s">
        <v>1136</v>
      </c>
      <c r="UTJ38" s="97" t="s">
        <v>1136</v>
      </c>
      <c r="UTK38" s="97" t="s">
        <v>1136</v>
      </c>
      <c r="UTL38" s="97" t="s">
        <v>1136</v>
      </c>
      <c r="UTM38" s="97" t="s">
        <v>1136</v>
      </c>
      <c r="UTN38" s="97" t="s">
        <v>1136</v>
      </c>
      <c r="UTO38" s="97" t="s">
        <v>1136</v>
      </c>
      <c r="UTP38" s="97" t="s">
        <v>1136</v>
      </c>
      <c r="UTQ38" s="97" t="s">
        <v>1136</v>
      </c>
      <c r="UTR38" s="97" t="s">
        <v>1136</v>
      </c>
      <c r="UTS38" s="97" t="s">
        <v>1136</v>
      </c>
      <c r="UTT38" s="97" t="s">
        <v>1136</v>
      </c>
      <c r="UTU38" s="97" t="s">
        <v>1136</v>
      </c>
      <c r="UTV38" s="97" t="s">
        <v>1136</v>
      </c>
      <c r="UTW38" s="97" t="s">
        <v>1136</v>
      </c>
      <c r="UTX38" s="97" t="s">
        <v>1136</v>
      </c>
      <c r="UTY38" s="97" t="s">
        <v>1136</v>
      </c>
      <c r="UTZ38" s="97" t="s">
        <v>1136</v>
      </c>
      <c r="UUA38" s="97" t="s">
        <v>1136</v>
      </c>
      <c r="UUB38" s="97" t="s">
        <v>1136</v>
      </c>
      <c r="UUC38" s="97" t="s">
        <v>1136</v>
      </c>
      <c r="UUD38" s="97" t="s">
        <v>1136</v>
      </c>
      <c r="UUE38" s="97" t="s">
        <v>1136</v>
      </c>
      <c r="UUF38" s="97" t="s">
        <v>1136</v>
      </c>
      <c r="UUG38" s="97" t="s">
        <v>1136</v>
      </c>
      <c r="UUH38" s="97" t="s">
        <v>1136</v>
      </c>
      <c r="UUI38" s="97" t="s">
        <v>1136</v>
      </c>
      <c r="UUJ38" s="97" t="s">
        <v>1136</v>
      </c>
      <c r="UUK38" s="97" t="s">
        <v>1136</v>
      </c>
      <c r="UUL38" s="97" t="s">
        <v>1136</v>
      </c>
      <c r="UUM38" s="97" t="s">
        <v>1136</v>
      </c>
      <c r="UUN38" s="97" t="s">
        <v>1136</v>
      </c>
      <c r="UUO38" s="97" t="s">
        <v>1136</v>
      </c>
      <c r="UUP38" s="97" t="s">
        <v>1136</v>
      </c>
      <c r="UUQ38" s="97" t="s">
        <v>1136</v>
      </c>
      <c r="UUR38" s="97" t="s">
        <v>1136</v>
      </c>
      <c r="UUS38" s="97" t="s">
        <v>1136</v>
      </c>
      <c r="UUT38" s="97" t="s">
        <v>1136</v>
      </c>
      <c r="UUU38" s="97" t="s">
        <v>1136</v>
      </c>
      <c r="UUV38" s="97" t="s">
        <v>1136</v>
      </c>
      <c r="UUW38" s="97" t="s">
        <v>1136</v>
      </c>
      <c r="UUX38" s="97" t="s">
        <v>1136</v>
      </c>
      <c r="UUY38" s="97" t="s">
        <v>1136</v>
      </c>
      <c r="UUZ38" s="97" t="s">
        <v>1136</v>
      </c>
      <c r="UVA38" s="97" t="s">
        <v>1136</v>
      </c>
      <c r="UVB38" s="97" t="s">
        <v>1136</v>
      </c>
      <c r="UVC38" s="97" t="s">
        <v>1136</v>
      </c>
      <c r="UVD38" s="97" t="s">
        <v>1136</v>
      </c>
      <c r="UVE38" s="97" t="s">
        <v>1136</v>
      </c>
      <c r="UVF38" s="97" t="s">
        <v>1136</v>
      </c>
      <c r="UVG38" s="97" t="s">
        <v>1136</v>
      </c>
      <c r="UVH38" s="97" t="s">
        <v>1136</v>
      </c>
      <c r="UVI38" s="97" t="s">
        <v>1136</v>
      </c>
      <c r="UVJ38" s="97" t="s">
        <v>1136</v>
      </c>
      <c r="UVK38" s="97" t="s">
        <v>1136</v>
      </c>
      <c r="UVL38" s="97" t="s">
        <v>1136</v>
      </c>
      <c r="UVM38" s="97" t="s">
        <v>1136</v>
      </c>
      <c r="UVN38" s="97" t="s">
        <v>1136</v>
      </c>
      <c r="UVO38" s="97" t="s">
        <v>1136</v>
      </c>
      <c r="UVP38" s="97" t="s">
        <v>1136</v>
      </c>
      <c r="UVQ38" s="97" t="s">
        <v>1136</v>
      </c>
      <c r="UVR38" s="97" t="s">
        <v>1136</v>
      </c>
      <c r="UVS38" s="97" t="s">
        <v>1136</v>
      </c>
      <c r="UVT38" s="97" t="s">
        <v>1136</v>
      </c>
      <c r="UVU38" s="97" t="s">
        <v>1136</v>
      </c>
      <c r="UVV38" s="97" t="s">
        <v>1136</v>
      </c>
      <c r="UVW38" s="97" t="s">
        <v>1136</v>
      </c>
      <c r="UVX38" s="97" t="s">
        <v>1136</v>
      </c>
      <c r="UVY38" s="97" t="s">
        <v>1136</v>
      </c>
      <c r="UVZ38" s="97" t="s">
        <v>1136</v>
      </c>
      <c r="UWA38" s="97" t="s">
        <v>1136</v>
      </c>
      <c r="UWB38" s="97" t="s">
        <v>1136</v>
      </c>
      <c r="UWC38" s="97" t="s">
        <v>1136</v>
      </c>
      <c r="UWD38" s="97" t="s">
        <v>1136</v>
      </c>
      <c r="UWE38" s="97" t="s">
        <v>1136</v>
      </c>
      <c r="UWF38" s="97" t="s">
        <v>1136</v>
      </c>
      <c r="UWG38" s="97" t="s">
        <v>1136</v>
      </c>
      <c r="UWH38" s="97" t="s">
        <v>1136</v>
      </c>
      <c r="UWI38" s="97" t="s">
        <v>1136</v>
      </c>
      <c r="UWJ38" s="97" t="s">
        <v>1136</v>
      </c>
      <c r="UWK38" s="97" t="s">
        <v>1136</v>
      </c>
      <c r="UWL38" s="97" t="s">
        <v>1136</v>
      </c>
      <c r="UWM38" s="97" t="s">
        <v>1136</v>
      </c>
      <c r="UWN38" s="97" t="s">
        <v>1136</v>
      </c>
      <c r="UWO38" s="97" t="s">
        <v>1136</v>
      </c>
      <c r="UWP38" s="97" t="s">
        <v>1136</v>
      </c>
      <c r="UWQ38" s="97" t="s">
        <v>1136</v>
      </c>
      <c r="UWR38" s="97" t="s">
        <v>1136</v>
      </c>
      <c r="UWS38" s="97" t="s">
        <v>1136</v>
      </c>
      <c r="UWT38" s="97" t="s">
        <v>1136</v>
      </c>
      <c r="UWU38" s="97" t="s">
        <v>1136</v>
      </c>
      <c r="UWV38" s="97" t="s">
        <v>1136</v>
      </c>
      <c r="UWW38" s="97" t="s">
        <v>1136</v>
      </c>
      <c r="UWX38" s="97" t="s">
        <v>1136</v>
      </c>
      <c r="UWY38" s="97" t="s">
        <v>1136</v>
      </c>
      <c r="UWZ38" s="97" t="s">
        <v>1136</v>
      </c>
      <c r="UXA38" s="97" t="s">
        <v>1136</v>
      </c>
      <c r="UXB38" s="97" t="s">
        <v>1136</v>
      </c>
      <c r="UXC38" s="97" t="s">
        <v>1136</v>
      </c>
      <c r="UXD38" s="97" t="s">
        <v>1136</v>
      </c>
      <c r="UXE38" s="97" t="s">
        <v>1136</v>
      </c>
      <c r="UXF38" s="97" t="s">
        <v>1136</v>
      </c>
      <c r="UXG38" s="97" t="s">
        <v>1136</v>
      </c>
      <c r="UXH38" s="97" t="s">
        <v>1136</v>
      </c>
      <c r="UXI38" s="97" t="s">
        <v>1136</v>
      </c>
      <c r="UXJ38" s="97" t="s">
        <v>1136</v>
      </c>
      <c r="UXK38" s="97" t="s">
        <v>1136</v>
      </c>
      <c r="UXL38" s="97" t="s">
        <v>1136</v>
      </c>
      <c r="UXM38" s="97" t="s">
        <v>1136</v>
      </c>
      <c r="UXN38" s="97" t="s">
        <v>1136</v>
      </c>
      <c r="UXO38" s="97" t="s">
        <v>1136</v>
      </c>
      <c r="UXP38" s="97" t="s">
        <v>1136</v>
      </c>
      <c r="UXQ38" s="97" t="s">
        <v>1136</v>
      </c>
      <c r="UXR38" s="97" t="s">
        <v>1136</v>
      </c>
      <c r="UXS38" s="97" t="s">
        <v>1136</v>
      </c>
      <c r="UXT38" s="97" t="s">
        <v>1136</v>
      </c>
      <c r="UXU38" s="97" t="s">
        <v>1136</v>
      </c>
      <c r="UXV38" s="97" t="s">
        <v>1136</v>
      </c>
      <c r="UXW38" s="97" t="s">
        <v>1136</v>
      </c>
      <c r="UXX38" s="97" t="s">
        <v>1136</v>
      </c>
      <c r="UXY38" s="97" t="s">
        <v>1136</v>
      </c>
      <c r="UXZ38" s="97" t="s">
        <v>1136</v>
      </c>
      <c r="UYA38" s="97" t="s">
        <v>1136</v>
      </c>
      <c r="UYB38" s="97" t="s">
        <v>1136</v>
      </c>
      <c r="UYC38" s="97" t="s">
        <v>1136</v>
      </c>
      <c r="UYD38" s="97" t="s">
        <v>1136</v>
      </c>
      <c r="UYE38" s="97" t="s">
        <v>1136</v>
      </c>
      <c r="UYF38" s="97" t="s">
        <v>1136</v>
      </c>
      <c r="UYG38" s="97" t="s">
        <v>1136</v>
      </c>
      <c r="UYH38" s="97" t="s">
        <v>1136</v>
      </c>
      <c r="UYI38" s="97" t="s">
        <v>1136</v>
      </c>
      <c r="UYJ38" s="97" t="s">
        <v>1136</v>
      </c>
      <c r="UYK38" s="97" t="s">
        <v>1136</v>
      </c>
      <c r="UYL38" s="97" t="s">
        <v>1136</v>
      </c>
      <c r="UYM38" s="97" t="s">
        <v>1136</v>
      </c>
      <c r="UYN38" s="97" t="s">
        <v>1136</v>
      </c>
      <c r="UYO38" s="97" t="s">
        <v>1136</v>
      </c>
      <c r="UYP38" s="97" t="s">
        <v>1136</v>
      </c>
      <c r="UYQ38" s="97" t="s">
        <v>1136</v>
      </c>
      <c r="UYR38" s="97" t="s">
        <v>1136</v>
      </c>
      <c r="UYS38" s="97" t="s">
        <v>1136</v>
      </c>
      <c r="UYT38" s="97" t="s">
        <v>1136</v>
      </c>
      <c r="UYU38" s="97" t="s">
        <v>1136</v>
      </c>
      <c r="UYV38" s="97" t="s">
        <v>1136</v>
      </c>
      <c r="UYW38" s="97" t="s">
        <v>1136</v>
      </c>
      <c r="UYX38" s="97" t="s">
        <v>1136</v>
      </c>
      <c r="UYY38" s="97" t="s">
        <v>1136</v>
      </c>
      <c r="UYZ38" s="97" t="s">
        <v>1136</v>
      </c>
      <c r="UZA38" s="97" t="s">
        <v>1136</v>
      </c>
      <c r="UZB38" s="97" t="s">
        <v>1136</v>
      </c>
      <c r="UZC38" s="97" t="s">
        <v>1136</v>
      </c>
      <c r="UZD38" s="97" t="s">
        <v>1136</v>
      </c>
      <c r="UZE38" s="97" t="s">
        <v>1136</v>
      </c>
      <c r="UZF38" s="97" t="s">
        <v>1136</v>
      </c>
      <c r="UZG38" s="97" t="s">
        <v>1136</v>
      </c>
      <c r="UZH38" s="97" t="s">
        <v>1136</v>
      </c>
      <c r="UZI38" s="97" t="s">
        <v>1136</v>
      </c>
      <c r="UZJ38" s="97" t="s">
        <v>1136</v>
      </c>
      <c r="UZK38" s="97" t="s">
        <v>1136</v>
      </c>
      <c r="UZL38" s="97" t="s">
        <v>1136</v>
      </c>
      <c r="UZM38" s="97" t="s">
        <v>1136</v>
      </c>
      <c r="UZN38" s="97" t="s">
        <v>1136</v>
      </c>
      <c r="UZO38" s="97" t="s">
        <v>1136</v>
      </c>
      <c r="UZP38" s="97" t="s">
        <v>1136</v>
      </c>
      <c r="UZQ38" s="97" t="s">
        <v>1136</v>
      </c>
      <c r="UZR38" s="97" t="s">
        <v>1136</v>
      </c>
      <c r="UZS38" s="97" t="s">
        <v>1136</v>
      </c>
      <c r="UZT38" s="97" t="s">
        <v>1136</v>
      </c>
      <c r="UZU38" s="97" t="s">
        <v>1136</v>
      </c>
      <c r="UZV38" s="97" t="s">
        <v>1136</v>
      </c>
      <c r="UZW38" s="97" t="s">
        <v>1136</v>
      </c>
      <c r="UZX38" s="97" t="s">
        <v>1136</v>
      </c>
      <c r="UZY38" s="97" t="s">
        <v>1136</v>
      </c>
      <c r="UZZ38" s="97" t="s">
        <v>1136</v>
      </c>
      <c r="VAA38" s="97" t="s">
        <v>1136</v>
      </c>
      <c r="VAB38" s="97" t="s">
        <v>1136</v>
      </c>
      <c r="VAC38" s="97" t="s">
        <v>1136</v>
      </c>
      <c r="VAD38" s="97" t="s">
        <v>1136</v>
      </c>
      <c r="VAE38" s="97" t="s">
        <v>1136</v>
      </c>
      <c r="VAF38" s="97" t="s">
        <v>1136</v>
      </c>
      <c r="VAG38" s="97" t="s">
        <v>1136</v>
      </c>
      <c r="VAH38" s="97" t="s">
        <v>1136</v>
      </c>
      <c r="VAI38" s="97" t="s">
        <v>1136</v>
      </c>
      <c r="VAJ38" s="97" t="s">
        <v>1136</v>
      </c>
      <c r="VAK38" s="97" t="s">
        <v>1136</v>
      </c>
      <c r="VAL38" s="97" t="s">
        <v>1136</v>
      </c>
      <c r="VAM38" s="97" t="s">
        <v>1136</v>
      </c>
      <c r="VAN38" s="97" t="s">
        <v>1136</v>
      </c>
      <c r="VAO38" s="97" t="s">
        <v>1136</v>
      </c>
      <c r="VAP38" s="97" t="s">
        <v>1136</v>
      </c>
      <c r="VAQ38" s="97" t="s">
        <v>1136</v>
      </c>
      <c r="VAR38" s="97" t="s">
        <v>1136</v>
      </c>
      <c r="VAS38" s="97" t="s">
        <v>1136</v>
      </c>
      <c r="VAT38" s="97" t="s">
        <v>1136</v>
      </c>
      <c r="VAU38" s="97" t="s">
        <v>1136</v>
      </c>
      <c r="VAV38" s="97" t="s">
        <v>1136</v>
      </c>
      <c r="VAW38" s="97" t="s">
        <v>1136</v>
      </c>
      <c r="VAX38" s="97" t="s">
        <v>1136</v>
      </c>
      <c r="VAY38" s="97" t="s">
        <v>1136</v>
      </c>
      <c r="VAZ38" s="97" t="s">
        <v>1136</v>
      </c>
      <c r="VBA38" s="97" t="s">
        <v>1136</v>
      </c>
      <c r="VBB38" s="97" t="s">
        <v>1136</v>
      </c>
      <c r="VBC38" s="97" t="s">
        <v>1136</v>
      </c>
      <c r="VBD38" s="97" t="s">
        <v>1136</v>
      </c>
      <c r="VBE38" s="97" t="s">
        <v>1136</v>
      </c>
      <c r="VBF38" s="97" t="s">
        <v>1136</v>
      </c>
      <c r="VBG38" s="97" t="s">
        <v>1136</v>
      </c>
      <c r="VBH38" s="97" t="s">
        <v>1136</v>
      </c>
      <c r="VBI38" s="97" t="s">
        <v>1136</v>
      </c>
      <c r="VBJ38" s="97" t="s">
        <v>1136</v>
      </c>
      <c r="VBK38" s="97" t="s">
        <v>1136</v>
      </c>
      <c r="VBL38" s="97" t="s">
        <v>1136</v>
      </c>
      <c r="VBM38" s="97" t="s">
        <v>1136</v>
      </c>
      <c r="VBN38" s="97" t="s">
        <v>1136</v>
      </c>
      <c r="VBO38" s="97" t="s">
        <v>1136</v>
      </c>
      <c r="VBP38" s="97" t="s">
        <v>1136</v>
      </c>
      <c r="VBQ38" s="97" t="s">
        <v>1136</v>
      </c>
      <c r="VBR38" s="97" t="s">
        <v>1136</v>
      </c>
      <c r="VBS38" s="97" t="s">
        <v>1136</v>
      </c>
      <c r="VBT38" s="97" t="s">
        <v>1136</v>
      </c>
      <c r="VBU38" s="97" t="s">
        <v>1136</v>
      </c>
      <c r="VBV38" s="97" t="s">
        <v>1136</v>
      </c>
      <c r="VBW38" s="97" t="s">
        <v>1136</v>
      </c>
      <c r="VBX38" s="97" t="s">
        <v>1136</v>
      </c>
      <c r="VBY38" s="97" t="s">
        <v>1136</v>
      </c>
      <c r="VBZ38" s="97" t="s">
        <v>1136</v>
      </c>
      <c r="VCA38" s="97" t="s">
        <v>1136</v>
      </c>
      <c r="VCB38" s="97" t="s">
        <v>1136</v>
      </c>
      <c r="VCC38" s="97" t="s">
        <v>1136</v>
      </c>
      <c r="VCD38" s="97" t="s">
        <v>1136</v>
      </c>
      <c r="VCE38" s="97" t="s">
        <v>1136</v>
      </c>
      <c r="VCF38" s="97" t="s">
        <v>1136</v>
      </c>
      <c r="VCG38" s="97" t="s">
        <v>1136</v>
      </c>
      <c r="VCH38" s="97" t="s">
        <v>1136</v>
      </c>
      <c r="VCI38" s="97" t="s">
        <v>1136</v>
      </c>
      <c r="VCJ38" s="97" t="s">
        <v>1136</v>
      </c>
      <c r="VCK38" s="97" t="s">
        <v>1136</v>
      </c>
      <c r="VCL38" s="97" t="s">
        <v>1136</v>
      </c>
      <c r="VCM38" s="97" t="s">
        <v>1136</v>
      </c>
      <c r="VCN38" s="97" t="s">
        <v>1136</v>
      </c>
      <c r="VCO38" s="97" t="s">
        <v>1136</v>
      </c>
      <c r="VCP38" s="97" t="s">
        <v>1136</v>
      </c>
      <c r="VCQ38" s="97" t="s">
        <v>1136</v>
      </c>
      <c r="VCR38" s="97" t="s">
        <v>1136</v>
      </c>
      <c r="VCS38" s="97" t="s">
        <v>1136</v>
      </c>
      <c r="VCT38" s="97" t="s">
        <v>1136</v>
      </c>
      <c r="VCU38" s="97" t="s">
        <v>1136</v>
      </c>
      <c r="VCV38" s="97" t="s">
        <v>1136</v>
      </c>
      <c r="VCW38" s="97" t="s">
        <v>1136</v>
      </c>
      <c r="VCX38" s="97" t="s">
        <v>1136</v>
      </c>
      <c r="VCY38" s="97" t="s">
        <v>1136</v>
      </c>
      <c r="VCZ38" s="97" t="s">
        <v>1136</v>
      </c>
      <c r="VDA38" s="97" t="s">
        <v>1136</v>
      </c>
      <c r="VDB38" s="97" t="s">
        <v>1136</v>
      </c>
      <c r="VDC38" s="97" t="s">
        <v>1136</v>
      </c>
      <c r="VDD38" s="97" t="s">
        <v>1136</v>
      </c>
      <c r="VDE38" s="97" t="s">
        <v>1136</v>
      </c>
      <c r="VDF38" s="97" t="s">
        <v>1136</v>
      </c>
      <c r="VDG38" s="97" t="s">
        <v>1136</v>
      </c>
      <c r="VDH38" s="97" t="s">
        <v>1136</v>
      </c>
      <c r="VDI38" s="97" t="s">
        <v>1136</v>
      </c>
      <c r="VDJ38" s="97" t="s">
        <v>1136</v>
      </c>
      <c r="VDK38" s="97" t="s">
        <v>1136</v>
      </c>
      <c r="VDL38" s="97" t="s">
        <v>1136</v>
      </c>
      <c r="VDM38" s="97" t="s">
        <v>1136</v>
      </c>
      <c r="VDN38" s="97" t="s">
        <v>1136</v>
      </c>
      <c r="VDO38" s="97" t="s">
        <v>1136</v>
      </c>
      <c r="VDP38" s="97" t="s">
        <v>1136</v>
      </c>
      <c r="VDQ38" s="97" t="s">
        <v>1136</v>
      </c>
      <c r="VDR38" s="97" t="s">
        <v>1136</v>
      </c>
      <c r="VDS38" s="97" t="s">
        <v>1136</v>
      </c>
      <c r="VDT38" s="97" t="s">
        <v>1136</v>
      </c>
      <c r="VDU38" s="97" t="s">
        <v>1136</v>
      </c>
      <c r="VDV38" s="97" t="s">
        <v>1136</v>
      </c>
      <c r="VDW38" s="97" t="s">
        <v>1136</v>
      </c>
      <c r="VDX38" s="97" t="s">
        <v>1136</v>
      </c>
      <c r="VDY38" s="97" t="s">
        <v>1136</v>
      </c>
      <c r="VDZ38" s="97" t="s">
        <v>1136</v>
      </c>
      <c r="VEA38" s="97" t="s">
        <v>1136</v>
      </c>
      <c r="VEB38" s="97" t="s">
        <v>1136</v>
      </c>
      <c r="VEC38" s="97" t="s">
        <v>1136</v>
      </c>
      <c r="VED38" s="97" t="s">
        <v>1136</v>
      </c>
      <c r="VEE38" s="97" t="s">
        <v>1136</v>
      </c>
      <c r="VEF38" s="97" t="s">
        <v>1136</v>
      </c>
      <c r="VEG38" s="97" t="s">
        <v>1136</v>
      </c>
      <c r="VEH38" s="97" t="s">
        <v>1136</v>
      </c>
      <c r="VEI38" s="97" t="s">
        <v>1136</v>
      </c>
      <c r="VEJ38" s="97" t="s">
        <v>1136</v>
      </c>
      <c r="VEK38" s="97" t="s">
        <v>1136</v>
      </c>
      <c r="VEL38" s="97" t="s">
        <v>1136</v>
      </c>
      <c r="VEM38" s="97" t="s">
        <v>1136</v>
      </c>
      <c r="VEN38" s="97" t="s">
        <v>1136</v>
      </c>
      <c r="VEO38" s="97" t="s">
        <v>1136</v>
      </c>
      <c r="VEP38" s="97" t="s">
        <v>1136</v>
      </c>
      <c r="VEQ38" s="97" t="s">
        <v>1136</v>
      </c>
      <c r="VER38" s="97" t="s">
        <v>1136</v>
      </c>
      <c r="VES38" s="97" t="s">
        <v>1136</v>
      </c>
      <c r="VET38" s="97" t="s">
        <v>1136</v>
      </c>
      <c r="VEU38" s="97" t="s">
        <v>1136</v>
      </c>
      <c r="VEV38" s="97" t="s">
        <v>1136</v>
      </c>
      <c r="VEW38" s="97" t="s">
        <v>1136</v>
      </c>
      <c r="VEX38" s="97" t="s">
        <v>1136</v>
      </c>
      <c r="VEY38" s="97" t="s">
        <v>1136</v>
      </c>
      <c r="VEZ38" s="97" t="s">
        <v>1136</v>
      </c>
      <c r="VFA38" s="97" t="s">
        <v>1136</v>
      </c>
      <c r="VFB38" s="97" t="s">
        <v>1136</v>
      </c>
      <c r="VFC38" s="97" t="s">
        <v>1136</v>
      </c>
      <c r="VFD38" s="97" t="s">
        <v>1136</v>
      </c>
      <c r="VFE38" s="97" t="s">
        <v>1136</v>
      </c>
      <c r="VFF38" s="97" t="s">
        <v>1136</v>
      </c>
      <c r="VFG38" s="97" t="s">
        <v>1136</v>
      </c>
      <c r="VFH38" s="97" t="s">
        <v>1136</v>
      </c>
      <c r="VFI38" s="97" t="s">
        <v>1136</v>
      </c>
      <c r="VFJ38" s="97" t="s">
        <v>1136</v>
      </c>
      <c r="VFK38" s="97" t="s">
        <v>1136</v>
      </c>
      <c r="VFL38" s="97" t="s">
        <v>1136</v>
      </c>
      <c r="VFM38" s="97" t="s">
        <v>1136</v>
      </c>
      <c r="VFN38" s="97" t="s">
        <v>1136</v>
      </c>
      <c r="VFO38" s="97" t="s">
        <v>1136</v>
      </c>
      <c r="VFP38" s="97" t="s">
        <v>1136</v>
      </c>
      <c r="VFQ38" s="97" t="s">
        <v>1136</v>
      </c>
      <c r="VFR38" s="97" t="s">
        <v>1136</v>
      </c>
      <c r="VFS38" s="97" t="s">
        <v>1136</v>
      </c>
      <c r="VFT38" s="97" t="s">
        <v>1136</v>
      </c>
      <c r="VFU38" s="97" t="s">
        <v>1136</v>
      </c>
      <c r="VFV38" s="97" t="s">
        <v>1136</v>
      </c>
      <c r="VFW38" s="97" t="s">
        <v>1136</v>
      </c>
      <c r="VFX38" s="97" t="s">
        <v>1136</v>
      </c>
      <c r="VFY38" s="97" t="s">
        <v>1136</v>
      </c>
      <c r="VFZ38" s="97" t="s">
        <v>1136</v>
      </c>
      <c r="VGA38" s="97" t="s">
        <v>1136</v>
      </c>
      <c r="VGB38" s="97" t="s">
        <v>1136</v>
      </c>
      <c r="VGC38" s="97" t="s">
        <v>1136</v>
      </c>
      <c r="VGD38" s="97" t="s">
        <v>1136</v>
      </c>
      <c r="VGE38" s="97" t="s">
        <v>1136</v>
      </c>
      <c r="VGF38" s="97" t="s">
        <v>1136</v>
      </c>
      <c r="VGG38" s="97" t="s">
        <v>1136</v>
      </c>
      <c r="VGH38" s="97" t="s">
        <v>1136</v>
      </c>
      <c r="VGI38" s="97" t="s">
        <v>1136</v>
      </c>
      <c r="VGJ38" s="97" t="s">
        <v>1136</v>
      </c>
      <c r="VGK38" s="97" t="s">
        <v>1136</v>
      </c>
      <c r="VGL38" s="97" t="s">
        <v>1136</v>
      </c>
      <c r="VGM38" s="97" t="s">
        <v>1136</v>
      </c>
      <c r="VGN38" s="97" t="s">
        <v>1136</v>
      </c>
      <c r="VGO38" s="97" t="s">
        <v>1136</v>
      </c>
      <c r="VGP38" s="97" t="s">
        <v>1136</v>
      </c>
      <c r="VGQ38" s="97" t="s">
        <v>1136</v>
      </c>
      <c r="VGR38" s="97" t="s">
        <v>1136</v>
      </c>
      <c r="VGS38" s="97" t="s">
        <v>1136</v>
      </c>
      <c r="VGT38" s="97" t="s">
        <v>1136</v>
      </c>
      <c r="VGU38" s="97" t="s">
        <v>1136</v>
      </c>
      <c r="VGV38" s="97" t="s">
        <v>1136</v>
      </c>
      <c r="VGW38" s="97" t="s">
        <v>1136</v>
      </c>
      <c r="VGX38" s="97" t="s">
        <v>1136</v>
      </c>
      <c r="VGY38" s="97" t="s">
        <v>1136</v>
      </c>
      <c r="VGZ38" s="97" t="s">
        <v>1136</v>
      </c>
      <c r="VHA38" s="97" t="s">
        <v>1136</v>
      </c>
      <c r="VHB38" s="97" t="s">
        <v>1136</v>
      </c>
      <c r="VHC38" s="97" t="s">
        <v>1136</v>
      </c>
      <c r="VHD38" s="97" t="s">
        <v>1136</v>
      </c>
      <c r="VHE38" s="97" t="s">
        <v>1136</v>
      </c>
      <c r="VHF38" s="97" t="s">
        <v>1136</v>
      </c>
      <c r="VHG38" s="97" t="s">
        <v>1136</v>
      </c>
      <c r="VHH38" s="97" t="s">
        <v>1136</v>
      </c>
      <c r="VHI38" s="97" t="s">
        <v>1136</v>
      </c>
      <c r="VHJ38" s="97" t="s">
        <v>1136</v>
      </c>
      <c r="VHK38" s="97" t="s">
        <v>1136</v>
      </c>
      <c r="VHL38" s="97" t="s">
        <v>1136</v>
      </c>
      <c r="VHM38" s="97" t="s">
        <v>1136</v>
      </c>
      <c r="VHN38" s="97" t="s">
        <v>1136</v>
      </c>
      <c r="VHO38" s="97" t="s">
        <v>1136</v>
      </c>
      <c r="VHP38" s="97" t="s">
        <v>1136</v>
      </c>
      <c r="VHQ38" s="97" t="s">
        <v>1136</v>
      </c>
      <c r="VHR38" s="97" t="s">
        <v>1136</v>
      </c>
      <c r="VHS38" s="97" t="s">
        <v>1136</v>
      </c>
      <c r="VHT38" s="97" t="s">
        <v>1136</v>
      </c>
      <c r="VHU38" s="97" t="s">
        <v>1136</v>
      </c>
      <c r="VHV38" s="97" t="s">
        <v>1136</v>
      </c>
      <c r="VHW38" s="97" t="s">
        <v>1136</v>
      </c>
      <c r="VHX38" s="97" t="s">
        <v>1136</v>
      </c>
      <c r="VHY38" s="97" t="s">
        <v>1136</v>
      </c>
      <c r="VHZ38" s="97" t="s">
        <v>1136</v>
      </c>
      <c r="VIA38" s="97" t="s">
        <v>1136</v>
      </c>
      <c r="VIB38" s="97" t="s">
        <v>1136</v>
      </c>
      <c r="VIC38" s="97" t="s">
        <v>1136</v>
      </c>
      <c r="VID38" s="97" t="s">
        <v>1136</v>
      </c>
      <c r="VIE38" s="97" t="s">
        <v>1136</v>
      </c>
      <c r="VIF38" s="97" t="s">
        <v>1136</v>
      </c>
      <c r="VIG38" s="97" t="s">
        <v>1136</v>
      </c>
      <c r="VIH38" s="97" t="s">
        <v>1136</v>
      </c>
      <c r="VII38" s="97" t="s">
        <v>1136</v>
      </c>
      <c r="VIJ38" s="97" t="s">
        <v>1136</v>
      </c>
      <c r="VIK38" s="97" t="s">
        <v>1136</v>
      </c>
      <c r="VIL38" s="97" t="s">
        <v>1136</v>
      </c>
      <c r="VIM38" s="97" t="s">
        <v>1136</v>
      </c>
      <c r="VIN38" s="97" t="s">
        <v>1136</v>
      </c>
      <c r="VIO38" s="97" t="s">
        <v>1136</v>
      </c>
      <c r="VIP38" s="97" t="s">
        <v>1136</v>
      </c>
      <c r="VIQ38" s="97" t="s">
        <v>1136</v>
      </c>
      <c r="VIR38" s="97" t="s">
        <v>1136</v>
      </c>
      <c r="VIS38" s="97" t="s">
        <v>1136</v>
      </c>
      <c r="VIT38" s="97" t="s">
        <v>1136</v>
      </c>
      <c r="VIU38" s="97" t="s">
        <v>1136</v>
      </c>
      <c r="VIV38" s="97" t="s">
        <v>1136</v>
      </c>
      <c r="VIW38" s="97" t="s">
        <v>1136</v>
      </c>
      <c r="VIX38" s="97" t="s">
        <v>1136</v>
      </c>
      <c r="VIY38" s="97" t="s">
        <v>1136</v>
      </c>
      <c r="VIZ38" s="97" t="s">
        <v>1136</v>
      </c>
      <c r="VJA38" s="97" t="s">
        <v>1136</v>
      </c>
      <c r="VJB38" s="97" t="s">
        <v>1136</v>
      </c>
      <c r="VJC38" s="97" t="s">
        <v>1136</v>
      </c>
      <c r="VJD38" s="97" t="s">
        <v>1136</v>
      </c>
      <c r="VJE38" s="97" t="s">
        <v>1136</v>
      </c>
      <c r="VJF38" s="97" t="s">
        <v>1136</v>
      </c>
      <c r="VJG38" s="97" t="s">
        <v>1136</v>
      </c>
      <c r="VJH38" s="97" t="s">
        <v>1136</v>
      </c>
      <c r="VJI38" s="97" t="s">
        <v>1136</v>
      </c>
      <c r="VJJ38" s="97" t="s">
        <v>1136</v>
      </c>
      <c r="VJK38" s="97" t="s">
        <v>1136</v>
      </c>
      <c r="VJL38" s="97" t="s">
        <v>1136</v>
      </c>
      <c r="VJM38" s="97" t="s">
        <v>1136</v>
      </c>
      <c r="VJN38" s="97" t="s">
        <v>1136</v>
      </c>
      <c r="VJO38" s="97" t="s">
        <v>1136</v>
      </c>
      <c r="VJP38" s="97" t="s">
        <v>1136</v>
      </c>
      <c r="VJQ38" s="97" t="s">
        <v>1136</v>
      </c>
      <c r="VJR38" s="97" t="s">
        <v>1136</v>
      </c>
      <c r="VJS38" s="97" t="s">
        <v>1136</v>
      </c>
      <c r="VJT38" s="97" t="s">
        <v>1136</v>
      </c>
      <c r="VJU38" s="97" t="s">
        <v>1136</v>
      </c>
      <c r="VJV38" s="97" t="s">
        <v>1136</v>
      </c>
      <c r="VJW38" s="97" t="s">
        <v>1136</v>
      </c>
      <c r="VJX38" s="97" t="s">
        <v>1136</v>
      </c>
      <c r="VJY38" s="97" t="s">
        <v>1136</v>
      </c>
      <c r="VJZ38" s="97" t="s">
        <v>1136</v>
      </c>
      <c r="VKA38" s="97" t="s">
        <v>1136</v>
      </c>
      <c r="VKB38" s="97" t="s">
        <v>1136</v>
      </c>
      <c r="VKC38" s="97" t="s">
        <v>1136</v>
      </c>
      <c r="VKD38" s="97" t="s">
        <v>1136</v>
      </c>
      <c r="VKE38" s="97" t="s">
        <v>1136</v>
      </c>
      <c r="VKF38" s="97" t="s">
        <v>1136</v>
      </c>
      <c r="VKG38" s="97" t="s">
        <v>1136</v>
      </c>
      <c r="VKH38" s="97" t="s">
        <v>1136</v>
      </c>
      <c r="VKI38" s="97" t="s">
        <v>1136</v>
      </c>
      <c r="VKJ38" s="97" t="s">
        <v>1136</v>
      </c>
      <c r="VKK38" s="97" t="s">
        <v>1136</v>
      </c>
      <c r="VKL38" s="97" t="s">
        <v>1136</v>
      </c>
      <c r="VKM38" s="97" t="s">
        <v>1136</v>
      </c>
      <c r="VKN38" s="97" t="s">
        <v>1136</v>
      </c>
      <c r="VKO38" s="97" t="s">
        <v>1136</v>
      </c>
      <c r="VKP38" s="97" t="s">
        <v>1136</v>
      </c>
      <c r="VKQ38" s="97" t="s">
        <v>1136</v>
      </c>
      <c r="VKR38" s="97" t="s">
        <v>1136</v>
      </c>
      <c r="VKS38" s="97" t="s">
        <v>1136</v>
      </c>
      <c r="VKT38" s="97" t="s">
        <v>1136</v>
      </c>
      <c r="VKU38" s="97" t="s">
        <v>1136</v>
      </c>
      <c r="VKV38" s="97" t="s">
        <v>1136</v>
      </c>
      <c r="VKW38" s="97" t="s">
        <v>1136</v>
      </c>
      <c r="VKX38" s="97" t="s">
        <v>1136</v>
      </c>
      <c r="VKY38" s="97" t="s">
        <v>1136</v>
      </c>
      <c r="VKZ38" s="97" t="s">
        <v>1136</v>
      </c>
      <c r="VLA38" s="97" t="s">
        <v>1136</v>
      </c>
      <c r="VLB38" s="97" t="s">
        <v>1136</v>
      </c>
      <c r="VLC38" s="97" t="s">
        <v>1136</v>
      </c>
      <c r="VLD38" s="97" t="s">
        <v>1136</v>
      </c>
      <c r="VLE38" s="97" t="s">
        <v>1136</v>
      </c>
      <c r="VLF38" s="97" t="s">
        <v>1136</v>
      </c>
      <c r="VLG38" s="97" t="s">
        <v>1136</v>
      </c>
      <c r="VLH38" s="97" t="s">
        <v>1136</v>
      </c>
      <c r="VLI38" s="97" t="s">
        <v>1136</v>
      </c>
      <c r="VLJ38" s="97" t="s">
        <v>1136</v>
      </c>
      <c r="VLK38" s="97" t="s">
        <v>1136</v>
      </c>
      <c r="VLL38" s="97" t="s">
        <v>1136</v>
      </c>
      <c r="VLM38" s="97" t="s">
        <v>1136</v>
      </c>
      <c r="VLN38" s="97" t="s">
        <v>1136</v>
      </c>
      <c r="VLO38" s="97" t="s">
        <v>1136</v>
      </c>
      <c r="VLP38" s="97" t="s">
        <v>1136</v>
      </c>
      <c r="VLQ38" s="97" t="s">
        <v>1136</v>
      </c>
      <c r="VLR38" s="97" t="s">
        <v>1136</v>
      </c>
      <c r="VLS38" s="97" t="s">
        <v>1136</v>
      </c>
      <c r="VLT38" s="97" t="s">
        <v>1136</v>
      </c>
      <c r="VLU38" s="97" t="s">
        <v>1136</v>
      </c>
      <c r="VLV38" s="97" t="s">
        <v>1136</v>
      </c>
      <c r="VLW38" s="97" t="s">
        <v>1136</v>
      </c>
      <c r="VLX38" s="97" t="s">
        <v>1136</v>
      </c>
      <c r="VLY38" s="97" t="s">
        <v>1136</v>
      </c>
      <c r="VLZ38" s="97" t="s">
        <v>1136</v>
      </c>
      <c r="VMA38" s="97" t="s">
        <v>1136</v>
      </c>
      <c r="VMB38" s="97" t="s">
        <v>1136</v>
      </c>
      <c r="VMC38" s="97" t="s">
        <v>1136</v>
      </c>
      <c r="VMD38" s="97" t="s">
        <v>1136</v>
      </c>
      <c r="VME38" s="97" t="s">
        <v>1136</v>
      </c>
      <c r="VMF38" s="97" t="s">
        <v>1136</v>
      </c>
      <c r="VMG38" s="97" t="s">
        <v>1136</v>
      </c>
      <c r="VMH38" s="97" t="s">
        <v>1136</v>
      </c>
      <c r="VMI38" s="97" t="s">
        <v>1136</v>
      </c>
      <c r="VMJ38" s="97" t="s">
        <v>1136</v>
      </c>
      <c r="VMK38" s="97" t="s">
        <v>1136</v>
      </c>
      <c r="VML38" s="97" t="s">
        <v>1136</v>
      </c>
      <c r="VMM38" s="97" t="s">
        <v>1136</v>
      </c>
      <c r="VMN38" s="97" t="s">
        <v>1136</v>
      </c>
      <c r="VMO38" s="97" t="s">
        <v>1136</v>
      </c>
      <c r="VMP38" s="97" t="s">
        <v>1136</v>
      </c>
      <c r="VMQ38" s="97" t="s">
        <v>1136</v>
      </c>
      <c r="VMR38" s="97" t="s">
        <v>1136</v>
      </c>
      <c r="VMS38" s="97" t="s">
        <v>1136</v>
      </c>
      <c r="VMT38" s="97" t="s">
        <v>1136</v>
      </c>
      <c r="VMU38" s="97" t="s">
        <v>1136</v>
      </c>
      <c r="VMV38" s="97" t="s">
        <v>1136</v>
      </c>
      <c r="VMW38" s="97" t="s">
        <v>1136</v>
      </c>
      <c r="VMX38" s="97" t="s">
        <v>1136</v>
      </c>
      <c r="VMY38" s="97" t="s">
        <v>1136</v>
      </c>
      <c r="VMZ38" s="97" t="s">
        <v>1136</v>
      </c>
      <c r="VNA38" s="97" t="s">
        <v>1136</v>
      </c>
      <c r="VNB38" s="97" t="s">
        <v>1136</v>
      </c>
      <c r="VNC38" s="97" t="s">
        <v>1136</v>
      </c>
      <c r="VND38" s="97" t="s">
        <v>1136</v>
      </c>
      <c r="VNE38" s="97" t="s">
        <v>1136</v>
      </c>
      <c r="VNF38" s="97" t="s">
        <v>1136</v>
      </c>
      <c r="VNG38" s="97" t="s">
        <v>1136</v>
      </c>
      <c r="VNH38" s="97" t="s">
        <v>1136</v>
      </c>
      <c r="VNI38" s="97" t="s">
        <v>1136</v>
      </c>
      <c r="VNJ38" s="97" t="s">
        <v>1136</v>
      </c>
      <c r="VNK38" s="97" t="s">
        <v>1136</v>
      </c>
      <c r="VNL38" s="97" t="s">
        <v>1136</v>
      </c>
      <c r="VNM38" s="97" t="s">
        <v>1136</v>
      </c>
      <c r="VNN38" s="97" t="s">
        <v>1136</v>
      </c>
      <c r="VNO38" s="97" t="s">
        <v>1136</v>
      </c>
      <c r="VNP38" s="97" t="s">
        <v>1136</v>
      </c>
      <c r="VNQ38" s="97" t="s">
        <v>1136</v>
      </c>
      <c r="VNR38" s="97" t="s">
        <v>1136</v>
      </c>
      <c r="VNS38" s="97" t="s">
        <v>1136</v>
      </c>
      <c r="VNT38" s="97" t="s">
        <v>1136</v>
      </c>
      <c r="VNU38" s="97" t="s">
        <v>1136</v>
      </c>
      <c r="VNV38" s="97" t="s">
        <v>1136</v>
      </c>
      <c r="VNW38" s="97" t="s">
        <v>1136</v>
      </c>
      <c r="VNX38" s="97" t="s">
        <v>1136</v>
      </c>
      <c r="VNY38" s="97" t="s">
        <v>1136</v>
      </c>
      <c r="VNZ38" s="97" t="s">
        <v>1136</v>
      </c>
      <c r="VOA38" s="97" t="s">
        <v>1136</v>
      </c>
      <c r="VOB38" s="97" t="s">
        <v>1136</v>
      </c>
      <c r="VOC38" s="97" t="s">
        <v>1136</v>
      </c>
      <c r="VOD38" s="97" t="s">
        <v>1136</v>
      </c>
      <c r="VOE38" s="97" t="s">
        <v>1136</v>
      </c>
      <c r="VOF38" s="97" t="s">
        <v>1136</v>
      </c>
      <c r="VOG38" s="97" t="s">
        <v>1136</v>
      </c>
      <c r="VOH38" s="97" t="s">
        <v>1136</v>
      </c>
      <c r="VOI38" s="97" t="s">
        <v>1136</v>
      </c>
      <c r="VOJ38" s="97" t="s">
        <v>1136</v>
      </c>
      <c r="VOK38" s="97" t="s">
        <v>1136</v>
      </c>
      <c r="VOL38" s="97" t="s">
        <v>1136</v>
      </c>
      <c r="VOM38" s="97" t="s">
        <v>1136</v>
      </c>
      <c r="VON38" s="97" t="s">
        <v>1136</v>
      </c>
      <c r="VOO38" s="97" t="s">
        <v>1136</v>
      </c>
      <c r="VOP38" s="97" t="s">
        <v>1136</v>
      </c>
      <c r="VOQ38" s="97" t="s">
        <v>1136</v>
      </c>
      <c r="VOR38" s="97" t="s">
        <v>1136</v>
      </c>
      <c r="VOS38" s="97" t="s">
        <v>1136</v>
      </c>
      <c r="VOT38" s="97" t="s">
        <v>1136</v>
      </c>
      <c r="VOU38" s="97" t="s">
        <v>1136</v>
      </c>
      <c r="VOV38" s="97" t="s">
        <v>1136</v>
      </c>
      <c r="VOW38" s="97" t="s">
        <v>1136</v>
      </c>
      <c r="VOX38" s="97" t="s">
        <v>1136</v>
      </c>
      <c r="VOY38" s="97" t="s">
        <v>1136</v>
      </c>
      <c r="VOZ38" s="97" t="s">
        <v>1136</v>
      </c>
      <c r="VPA38" s="97" t="s">
        <v>1136</v>
      </c>
      <c r="VPB38" s="97" t="s">
        <v>1136</v>
      </c>
      <c r="VPC38" s="97" t="s">
        <v>1136</v>
      </c>
      <c r="VPD38" s="97" t="s">
        <v>1136</v>
      </c>
      <c r="VPE38" s="97" t="s">
        <v>1136</v>
      </c>
      <c r="VPF38" s="97" t="s">
        <v>1136</v>
      </c>
      <c r="VPG38" s="97" t="s">
        <v>1136</v>
      </c>
      <c r="VPH38" s="97" t="s">
        <v>1136</v>
      </c>
      <c r="VPI38" s="97" t="s">
        <v>1136</v>
      </c>
      <c r="VPJ38" s="97" t="s">
        <v>1136</v>
      </c>
      <c r="VPK38" s="97" t="s">
        <v>1136</v>
      </c>
      <c r="VPL38" s="97" t="s">
        <v>1136</v>
      </c>
      <c r="VPM38" s="97" t="s">
        <v>1136</v>
      </c>
      <c r="VPN38" s="97" t="s">
        <v>1136</v>
      </c>
      <c r="VPO38" s="97" t="s">
        <v>1136</v>
      </c>
      <c r="VPP38" s="97" t="s">
        <v>1136</v>
      </c>
      <c r="VPQ38" s="97" t="s">
        <v>1136</v>
      </c>
      <c r="VPR38" s="97" t="s">
        <v>1136</v>
      </c>
      <c r="VPS38" s="97" t="s">
        <v>1136</v>
      </c>
      <c r="VPT38" s="97" t="s">
        <v>1136</v>
      </c>
      <c r="VPU38" s="97" t="s">
        <v>1136</v>
      </c>
      <c r="VPV38" s="97" t="s">
        <v>1136</v>
      </c>
      <c r="VPW38" s="97" t="s">
        <v>1136</v>
      </c>
      <c r="VPX38" s="97" t="s">
        <v>1136</v>
      </c>
      <c r="VPY38" s="97" t="s">
        <v>1136</v>
      </c>
      <c r="VPZ38" s="97" t="s">
        <v>1136</v>
      </c>
      <c r="VQA38" s="97" t="s">
        <v>1136</v>
      </c>
      <c r="VQB38" s="97" t="s">
        <v>1136</v>
      </c>
      <c r="VQC38" s="97" t="s">
        <v>1136</v>
      </c>
      <c r="VQD38" s="97" t="s">
        <v>1136</v>
      </c>
      <c r="VQE38" s="97" t="s">
        <v>1136</v>
      </c>
      <c r="VQF38" s="97" t="s">
        <v>1136</v>
      </c>
      <c r="VQG38" s="97" t="s">
        <v>1136</v>
      </c>
      <c r="VQH38" s="97" t="s">
        <v>1136</v>
      </c>
      <c r="VQI38" s="97" t="s">
        <v>1136</v>
      </c>
      <c r="VQJ38" s="97" t="s">
        <v>1136</v>
      </c>
      <c r="VQK38" s="97" t="s">
        <v>1136</v>
      </c>
      <c r="VQL38" s="97" t="s">
        <v>1136</v>
      </c>
      <c r="VQM38" s="97" t="s">
        <v>1136</v>
      </c>
      <c r="VQN38" s="97" t="s">
        <v>1136</v>
      </c>
      <c r="VQO38" s="97" t="s">
        <v>1136</v>
      </c>
      <c r="VQP38" s="97" t="s">
        <v>1136</v>
      </c>
      <c r="VQQ38" s="97" t="s">
        <v>1136</v>
      </c>
      <c r="VQR38" s="97" t="s">
        <v>1136</v>
      </c>
      <c r="VQS38" s="97" t="s">
        <v>1136</v>
      </c>
      <c r="VQT38" s="97" t="s">
        <v>1136</v>
      </c>
      <c r="VQU38" s="97" t="s">
        <v>1136</v>
      </c>
      <c r="VQV38" s="97" t="s">
        <v>1136</v>
      </c>
      <c r="VQW38" s="97" t="s">
        <v>1136</v>
      </c>
      <c r="VQX38" s="97" t="s">
        <v>1136</v>
      </c>
      <c r="VQY38" s="97" t="s">
        <v>1136</v>
      </c>
      <c r="VQZ38" s="97" t="s">
        <v>1136</v>
      </c>
      <c r="VRA38" s="97" t="s">
        <v>1136</v>
      </c>
      <c r="VRB38" s="97" t="s">
        <v>1136</v>
      </c>
      <c r="VRC38" s="97" t="s">
        <v>1136</v>
      </c>
      <c r="VRD38" s="97" t="s">
        <v>1136</v>
      </c>
      <c r="VRE38" s="97" t="s">
        <v>1136</v>
      </c>
      <c r="VRF38" s="97" t="s">
        <v>1136</v>
      </c>
      <c r="VRG38" s="97" t="s">
        <v>1136</v>
      </c>
      <c r="VRH38" s="97" t="s">
        <v>1136</v>
      </c>
      <c r="VRI38" s="97" t="s">
        <v>1136</v>
      </c>
      <c r="VRJ38" s="97" t="s">
        <v>1136</v>
      </c>
      <c r="VRK38" s="97" t="s">
        <v>1136</v>
      </c>
      <c r="VRL38" s="97" t="s">
        <v>1136</v>
      </c>
      <c r="VRM38" s="97" t="s">
        <v>1136</v>
      </c>
      <c r="VRN38" s="97" t="s">
        <v>1136</v>
      </c>
      <c r="VRO38" s="97" t="s">
        <v>1136</v>
      </c>
      <c r="VRP38" s="97" t="s">
        <v>1136</v>
      </c>
      <c r="VRQ38" s="97" t="s">
        <v>1136</v>
      </c>
      <c r="VRR38" s="97" t="s">
        <v>1136</v>
      </c>
      <c r="VRS38" s="97" t="s">
        <v>1136</v>
      </c>
      <c r="VRT38" s="97" t="s">
        <v>1136</v>
      </c>
      <c r="VRU38" s="97" t="s">
        <v>1136</v>
      </c>
      <c r="VRV38" s="97" t="s">
        <v>1136</v>
      </c>
      <c r="VRW38" s="97" t="s">
        <v>1136</v>
      </c>
      <c r="VRX38" s="97" t="s">
        <v>1136</v>
      </c>
      <c r="VRY38" s="97" t="s">
        <v>1136</v>
      </c>
      <c r="VRZ38" s="97" t="s">
        <v>1136</v>
      </c>
      <c r="VSA38" s="97" t="s">
        <v>1136</v>
      </c>
      <c r="VSB38" s="97" t="s">
        <v>1136</v>
      </c>
      <c r="VSC38" s="97" t="s">
        <v>1136</v>
      </c>
      <c r="VSD38" s="97" t="s">
        <v>1136</v>
      </c>
      <c r="VSE38" s="97" t="s">
        <v>1136</v>
      </c>
      <c r="VSF38" s="97" t="s">
        <v>1136</v>
      </c>
      <c r="VSG38" s="97" t="s">
        <v>1136</v>
      </c>
      <c r="VSH38" s="97" t="s">
        <v>1136</v>
      </c>
      <c r="VSI38" s="97" t="s">
        <v>1136</v>
      </c>
      <c r="VSJ38" s="97" t="s">
        <v>1136</v>
      </c>
      <c r="VSK38" s="97" t="s">
        <v>1136</v>
      </c>
      <c r="VSL38" s="97" t="s">
        <v>1136</v>
      </c>
      <c r="VSM38" s="97" t="s">
        <v>1136</v>
      </c>
      <c r="VSN38" s="97" t="s">
        <v>1136</v>
      </c>
      <c r="VSO38" s="97" t="s">
        <v>1136</v>
      </c>
      <c r="VSP38" s="97" t="s">
        <v>1136</v>
      </c>
      <c r="VSQ38" s="97" t="s">
        <v>1136</v>
      </c>
      <c r="VSR38" s="97" t="s">
        <v>1136</v>
      </c>
      <c r="VSS38" s="97" t="s">
        <v>1136</v>
      </c>
      <c r="VST38" s="97" t="s">
        <v>1136</v>
      </c>
      <c r="VSU38" s="97" t="s">
        <v>1136</v>
      </c>
      <c r="VSV38" s="97" t="s">
        <v>1136</v>
      </c>
      <c r="VSW38" s="97" t="s">
        <v>1136</v>
      </c>
      <c r="VSX38" s="97" t="s">
        <v>1136</v>
      </c>
      <c r="VSY38" s="97" t="s">
        <v>1136</v>
      </c>
      <c r="VSZ38" s="97" t="s">
        <v>1136</v>
      </c>
      <c r="VTA38" s="97" t="s">
        <v>1136</v>
      </c>
      <c r="VTB38" s="97" t="s">
        <v>1136</v>
      </c>
      <c r="VTC38" s="97" t="s">
        <v>1136</v>
      </c>
      <c r="VTD38" s="97" t="s">
        <v>1136</v>
      </c>
      <c r="VTE38" s="97" t="s">
        <v>1136</v>
      </c>
      <c r="VTF38" s="97" t="s">
        <v>1136</v>
      </c>
      <c r="VTG38" s="97" t="s">
        <v>1136</v>
      </c>
      <c r="VTH38" s="97" t="s">
        <v>1136</v>
      </c>
      <c r="VTI38" s="97" t="s">
        <v>1136</v>
      </c>
      <c r="VTJ38" s="97" t="s">
        <v>1136</v>
      </c>
      <c r="VTK38" s="97" t="s">
        <v>1136</v>
      </c>
      <c r="VTL38" s="97" t="s">
        <v>1136</v>
      </c>
      <c r="VTM38" s="97" t="s">
        <v>1136</v>
      </c>
      <c r="VTN38" s="97" t="s">
        <v>1136</v>
      </c>
      <c r="VTO38" s="97" t="s">
        <v>1136</v>
      </c>
      <c r="VTP38" s="97" t="s">
        <v>1136</v>
      </c>
      <c r="VTQ38" s="97" t="s">
        <v>1136</v>
      </c>
      <c r="VTR38" s="97" t="s">
        <v>1136</v>
      </c>
      <c r="VTS38" s="97" t="s">
        <v>1136</v>
      </c>
      <c r="VTT38" s="97" t="s">
        <v>1136</v>
      </c>
      <c r="VTU38" s="97" t="s">
        <v>1136</v>
      </c>
      <c r="VTV38" s="97" t="s">
        <v>1136</v>
      </c>
      <c r="VTW38" s="97" t="s">
        <v>1136</v>
      </c>
      <c r="VTX38" s="97" t="s">
        <v>1136</v>
      </c>
      <c r="VTY38" s="97" t="s">
        <v>1136</v>
      </c>
      <c r="VTZ38" s="97" t="s">
        <v>1136</v>
      </c>
      <c r="VUA38" s="97" t="s">
        <v>1136</v>
      </c>
      <c r="VUB38" s="97" t="s">
        <v>1136</v>
      </c>
      <c r="VUC38" s="97" t="s">
        <v>1136</v>
      </c>
      <c r="VUD38" s="97" t="s">
        <v>1136</v>
      </c>
      <c r="VUE38" s="97" t="s">
        <v>1136</v>
      </c>
      <c r="VUF38" s="97" t="s">
        <v>1136</v>
      </c>
      <c r="VUG38" s="97" t="s">
        <v>1136</v>
      </c>
      <c r="VUH38" s="97" t="s">
        <v>1136</v>
      </c>
      <c r="VUI38" s="97" t="s">
        <v>1136</v>
      </c>
      <c r="VUJ38" s="97" t="s">
        <v>1136</v>
      </c>
      <c r="VUK38" s="97" t="s">
        <v>1136</v>
      </c>
      <c r="VUL38" s="97" t="s">
        <v>1136</v>
      </c>
      <c r="VUM38" s="97" t="s">
        <v>1136</v>
      </c>
      <c r="VUN38" s="97" t="s">
        <v>1136</v>
      </c>
      <c r="VUO38" s="97" t="s">
        <v>1136</v>
      </c>
      <c r="VUP38" s="97" t="s">
        <v>1136</v>
      </c>
      <c r="VUQ38" s="97" t="s">
        <v>1136</v>
      </c>
      <c r="VUR38" s="97" t="s">
        <v>1136</v>
      </c>
      <c r="VUS38" s="97" t="s">
        <v>1136</v>
      </c>
      <c r="VUT38" s="97" t="s">
        <v>1136</v>
      </c>
      <c r="VUU38" s="97" t="s">
        <v>1136</v>
      </c>
      <c r="VUV38" s="97" t="s">
        <v>1136</v>
      </c>
      <c r="VUW38" s="97" t="s">
        <v>1136</v>
      </c>
      <c r="VUX38" s="97" t="s">
        <v>1136</v>
      </c>
      <c r="VUY38" s="97" t="s">
        <v>1136</v>
      </c>
      <c r="VUZ38" s="97" t="s">
        <v>1136</v>
      </c>
      <c r="VVA38" s="97" t="s">
        <v>1136</v>
      </c>
      <c r="VVB38" s="97" t="s">
        <v>1136</v>
      </c>
      <c r="VVC38" s="97" t="s">
        <v>1136</v>
      </c>
      <c r="VVD38" s="97" t="s">
        <v>1136</v>
      </c>
      <c r="VVE38" s="97" t="s">
        <v>1136</v>
      </c>
      <c r="VVF38" s="97" t="s">
        <v>1136</v>
      </c>
      <c r="VVG38" s="97" t="s">
        <v>1136</v>
      </c>
      <c r="VVH38" s="97" t="s">
        <v>1136</v>
      </c>
      <c r="VVI38" s="97" t="s">
        <v>1136</v>
      </c>
      <c r="VVJ38" s="97" t="s">
        <v>1136</v>
      </c>
      <c r="VVK38" s="97" t="s">
        <v>1136</v>
      </c>
      <c r="VVL38" s="97" t="s">
        <v>1136</v>
      </c>
      <c r="VVM38" s="97" t="s">
        <v>1136</v>
      </c>
      <c r="VVN38" s="97" t="s">
        <v>1136</v>
      </c>
      <c r="VVO38" s="97" t="s">
        <v>1136</v>
      </c>
      <c r="VVP38" s="97" t="s">
        <v>1136</v>
      </c>
      <c r="VVQ38" s="97" t="s">
        <v>1136</v>
      </c>
      <c r="VVR38" s="97" t="s">
        <v>1136</v>
      </c>
      <c r="VVS38" s="97" t="s">
        <v>1136</v>
      </c>
      <c r="VVT38" s="97" t="s">
        <v>1136</v>
      </c>
      <c r="VVU38" s="97" t="s">
        <v>1136</v>
      </c>
      <c r="VVV38" s="97" t="s">
        <v>1136</v>
      </c>
      <c r="VVW38" s="97" t="s">
        <v>1136</v>
      </c>
      <c r="VVX38" s="97" t="s">
        <v>1136</v>
      </c>
      <c r="VVY38" s="97" t="s">
        <v>1136</v>
      </c>
      <c r="VVZ38" s="97" t="s">
        <v>1136</v>
      </c>
      <c r="VWA38" s="97" t="s">
        <v>1136</v>
      </c>
      <c r="VWB38" s="97" t="s">
        <v>1136</v>
      </c>
      <c r="VWC38" s="97" t="s">
        <v>1136</v>
      </c>
      <c r="VWD38" s="97" t="s">
        <v>1136</v>
      </c>
      <c r="VWE38" s="97" t="s">
        <v>1136</v>
      </c>
      <c r="VWF38" s="97" t="s">
        <v>1136</v>
      </c>
      <c r="VWG38" s="97" t="s">
        <v>1136</v>
      </c>
      <c r="VWH38" s="97" t="s">
        <v>1136</v>
      </c>
      <c r="VWI38" s="97" t="s">
        <v>1136</v>
      </c>
      <c r="VWJ38" s="97" t="s">
        <v>1136</v>
      </c>
      <c r="VWK38" s="97" t="s">
        <v>1136</v>
      </c>
      <c r="VWL38" s="97" t="s">
        <v>1136</v>
      </c>
      <c r="VWM38" s="97" t="s">
        <v>1136</v>
      </c>
      <c r="VWN38" s="97" t="s">
        <v>1136</v>
      </c>
      <c r="VWO38" s="97" t="s">
        <v>1136</v>
      </c>
      <c r="VWP38" s="97" t="s">
        <v>1136</v>
      </c>
      <c r="VWQ38" s="97" t="s">
        <v>1136</v>
      </c>
      <c r="VWR38" s="97" t="s">
        <v>1136</v>
      </c>
      <c r="VWS38" s="97" t="s">
        <v>1136</v>
      </c>
      <c r="VWT38" s="97" t="s">
        <v>1136</v>
      </c>
      <c r="VWU38" s="97" t="s">
        <v>1136</v>
      </c>
      <c r="VWV38" s="97" t="s">
        <v>1136</v>
      </c>
      <c r="VWW38" s="97" t="s">
        <v>1136</v>
      </c>
      <c r="VWX38" s="97" t="s">
        <v>1136</v>
      </c>
      <c r="VWY38" s="97" t="s">
        <v>1136</v>
      </c>
      <c r="VWZ38" s="97" t="s">
        <v>1136</v>
      </c>
      <c r="VXA38" s="97" t="s">
        <v>1136</v>
      </c>
      <c r="VXB38" s="97" t="s">
        <v>1136</v>
      </c>
      <c r="VXC38" s="97" t="s">
        <v>1136</v>
      </c>
      <c r="VXD38" s="97" t="s">
        <v>1136</v>
      </c>
      <c r="VXE38" s="97" t="s">
        <v>1136</v>
      </c>
      <c r="VXF38" s="97" t="s">
        <v>1136</v>
      </c>
      <c r="VXG38" s="97" t="s">
        <v>1136</v>
      </c>
      <c r="VXH38" s="97" t="s">
        <v>1136</v>
      </c>
      <c r="VXI38" s="97" t="s">
        <v>1136</v>
      </c>
      <c r="VXJ38" s="97" t="s">
        <v>1136</v>
      </c>
      <c r="VXK38" s="97" t="s">
        <v>1136</v>
      </c>
      <c r="VXL38" s="97" t="s">
        <v>1136</v>
      </c>
      <c r="VXM38" s="97" t="s">
        <v>1136</v>
      </c>
      <c r="VXN38" s="97" t="s">
        <v>1136</v>
      </c>
      <c r="VXO38" s="97" t="s">
        <v>1136</v>
      </c>
      <c r="VXP38" s="97" t="s">
        <v>1136</v>
      </c>
      <c r="VXQ38" s="97" t="s">
        <v>1136</v>
      </c>
      <c r="VXR38" s="97" t="s">
        <v>1136</v>
      </c>
      <c r="VXS38" s="97" t="s">
        <v>1136</v>
      </c>
      <c r="VXT38" s="97" t="s">
        <v>1136</v>
      </c>
      <c r="VXU38" s="97" t="s">
        <v>1136</v>
      </c>
      <c r="VXV38" s="97" t="s">
        <v>1136</v>
      </c>
      <c r="VXW38" s="97" t="s">
        <v>1136</v>
      </c>
      <c r="VXX38" s="97" t="s">
        <v>1136</v>
      </c>
      <c r="VXY38" s="97" t="s">
        <v>1136</v>
      </c>
      <c r="VXZ38" s="97" t="s">
        <v>1136</v>
      </c>
      <c r="VYA38" s="97" t="s">
        <v>1136</v>
      </c>
      <c r="VYB38" s="97" t="s">
        <v>1136</v>
      </c>
      <c r="VYC38" s="97" t="s">
        <v>1136</v>
      </c>
      <c r="VYD38" s="97" t="s">
        <v>1136</v>
      </c>
      <c r="VYE38" s="97" t="s">
        <v>1136</v>
      </c>
      <c r="VYF38" s="97" t="s">
        <v>1136</v>
      </c>
      <c r="VYG38" s="97" t="s">
        <v>1136</v>
      </c>
      <c r="VYH38" s="97" t="s">
        <v>1136</v>
      </c>
      <c r="VYI38" s="97" t="s">
        <v>1136</v>
      </c>
      <c r="VYJ38" s="97" t="s">
        <v>1136</v>
      </c>
      <c r="VYK38" s="97" t="s">
        <v>1136</v>
      </c>
      <c r="VYL38" s="97" t="s">
        <v>1136</v>
      </c>
      <c r="VYM38" s="97" t="s">
        <v>1136</v>
      </c>
      <c r="VYN38" s="97" t="s">
        <v>1136</v>
      </c>
      <c r="VYO38" s="97" t="s">
        <v>1136</v>
      </c>
      <c r="VYP38" s="97" t="s">
        <v>1136</v>
      </c>
      <c r="VYQ38" s="97" t="s">
        <v>1136</v>
      </c>
      <c r="VYR38" s="97" t="s">
        <v>1136</v>
      </c>
      <c r="VYS38" s="97" t="s">
        <v>1136</v>
      </c>
      <c r="VYT38" s="97" t="s">
        <v>1136</v>
      </c>
      <c r="VYU38" s="97" t="s">
        <v>1136</v>
      </c>
      <c r="VYV38" s="97" t="s">
        <v>1136</v>
      </c>
      <c r="VYW38" s="97" t="s">
        <v>1136</v>
      </c>
      <c r="VYX38" s="97" t="s">
        <v>1136</v>
      </c>
      <c r="VYY38" s="97" t="s">
        <v>1136</v>
      </c>
      <c r="VYZ38" s="97" t="s">
        <v>1136</v>
      </c>
      <c r="VZA38" s="97" t="s">
        <v>1136</v>
      </c>
      <c r="VZB38" s="97" t="s">
        <v>1136</v>
      </c>
      <c r="VZC38" s="97" t="s">
        <v>1136</v>
      </c>
      <c r="VZD38" s="97" t="s">
        <v>1136</v>
      </c>
      <c r="VZE38" s="97" t="s">
        <v>1136</v>
      </c>
      <c r="VZF38" s="97" t="s">
        <v>1136</v>
      </c>
      <c r="VZG38" s="97" t="s">
        <v>1136</v>
      </c>
      <c r="VZH38" s="97" t="s">
        <v>1136</v>
      </c>
      <c r="VZI38" s="97" t="s">
        <v>1136</v>
      </c>
      <c r="VZJ38" s="97" t="s">
        <v>1136</v>
      </c>
      <c r="VZK38" s="97" t="s">
        <v>1136</v>
      </c>
      <c r="VZL38" s="97" t="s">
        <v>1136</v>
      </c>
      <c r="VZM38" s="97" t="s">
        <v>1136</v>
      </c>
      <c r="VZN38" s="97" t="s">
        <v>1136</v>
      </c>
      <c r="VZO38" s="97" t="s">
        <v>1136</v>
      </c>
      <c r="VZP38" s="97" t="s">
        <v>1136</v>
      </c>
      <c r="VZQ38" s="97" t="s">
        <v>1136</v>
      </c>
      <c r="VZR38" s="97" t="s">
        <v>1136</v>
      </c>
      <c r="VZS38" s="97" t="s">
        <v>1136</v>
      </c>
      <c r="VZT38" s="97" t="s">
        <v>1136</v>
      </c>
      <c r="VZU38" s="97" t="s">
        <v>1136</v>
      </c>
      <c r="VZV38" s="97" t="s">
        <v>1136</v>
      </c>
      <c r="VZW38" s="97" t="s">
        <v>1136</v>
      </c>
      <c r="VZX38" s="97" t="s">
        <v>1136</v>
      </c>
      <c r="VZY38" s="97" t="s">
        <v>1136</v>
      </c>
      <c r="VZZ38" s="97" t="s">
        <v>1136</v>
      </c>
      <c r="WAA38" s="97" t="s">
        <v>1136</v>
      </c>
      <c r="WAB38" s="97" t="s">
        <v>1136</v>
      </c>
      <c r="WAC38" s="97" t="s">
        <v>1136</v>
      </c>
      <c r="WAD38" s="97" t="s">
        <v>1136</v>
      </c>
      <c r="WAE38" s="97" t="s">
        <v>1136</v>
      </c>
      <c r="WAF38" s="97" t="s">
        <v>1136</v>
      </c>
      <c r="WAG38" s="97" t="s">
        <v>1136</v>
      </c>
      <c r="WAH38" s="97" t="s">
        <v>1136</v>
      </c>
      <c r="WAI38" s="97" t="s">
        <v>1136</v>
      </c>
      <c r="WAJ38" s="97" t="s">
        <v>1136</v>
      </c>
      <c r="WAK38" s="97" t="s">
        <v>1136</v>
      </c>
      <c r="WAL38" s="97" t="s">
        <v>1136</v>
      </c>
      <c r="WAM38" s="97" t="s">
        <v>1136</v>
      </c>
      <c r="WAN38" s="97" t="s">
        <v>1136</v>
      </c>
      <c r="WAO38" s="97" t="s">
        <v>1136</v>
      </c>
      <c r="WAP38" s="97" t="s">
        <v>1136</v>
      </c>
      <c r="WAQ38" s="97" t="s">
        <v>1136</v>
      </c>
      <c r="WAR38" s="97" t="s">
        <v>1136</v>
      </c>
      <c r="WAS38" s="97" t="s">
        <v>1136</v>
      </c>
      <c r="WAT38" s="97" t="s">
        <v>1136</v>
      </c>
      <c r="WAU38" s="97" t="s">
        <v>1136</v>
      </c>
      <c r="WAV38" s="97" t="s">
        <v>1136</v>
      </c>
      <c r="WAW38" s="97" t="s">
        <v>1136</v>
      </c>
      <c r="WAX38" s="97" t="s">
        <v>1136</v>
      </c>
      <c r="WAY38" s="97" t="s">
        <v>1136</v>
      </c>
      <c r="WAZ38" s="97" t="s">
        <v>1136</v>
      </c>
      <c r="WBA38" s="97" t="s">
        <v>1136</v>
      </c>
      <c r="WBB38" s="97" t="s">
        <v>1136</v>
      </c>
      <c r="WBC38" s="97" t="s">
        <v>1136</v>
      </c>
      <c r="WBD38" s="97" t="s">
        <v>1136</v>
      </c>
      <c r="WBE38" s="97" t="s">
        <v>1136</v>
      </c>
      <c r="WBF38" s="97" t="s">
        <v>1136</v>
      </c>
      <c r="WBG38" s="97" t="s">
        <v>1136</v>
      </c>
      <c r="WBH38" s="97" t="s">
        <v>1136</v>
      </c>
      <c r="WBI38" s="97" t="s">
        <v>1136</v>
      </c>
      <c r="WBJ38" s="97" t="s">
        <v>1136</v>
      </c>
      <c r="WBK38" s="97" t="s">
        <v>1136</v>
      </c>
      <c r="WBL38" s="97" t="s">
        <v>1136</v>
      </c>
      <c r="WBM38" s="97" t="s">
        <v>1136</v>
      </c>
      <c r="WBN38" s="97" t="s">
        <v>1136</v>
      </c>
      <c r="WBO38" s="97" t="s">
        <v>1136</v>
      </c>
      <c r="WBP38" s="97" t="s">
        <v>1136</v>
      </c>
      <c r="WBQ38" s="97" t="s">
        <v>1136</v>
      </c>
      <c r="WBR38" s="97" t="s">
        <v>1136</v>
      </c>
      <c r="WBS38" s="97" t="s">
        <v>1136</v>
      </c>
      <c r="WBT38" s="97" t="s">
        <v>1136</v>
      </c>
      <c r="WBU38" s="97" t="s">
        <v>1136</v>
      </c>
      <c r="WBV38" s="97" t="s">
        <v>1136</v>
      </c>
      <c r="WBW38" s="97" t="s">
        <v>1136</v>
      </c>
      <c r="WBX38" s="97" t="s">
        <v>1136</v>
      </c>
      <c r="WBY38" s="97" t="s">
        <v>1136</v>
      </c>
      <c r="WBZ38" s="97" t="s">
        <v>1136</v>
      </c>
      <c r="WCA38" s="97" t="s">
        <v>1136</v>
      </c>
      <c r="WCB38" s="97" t="s">
        <v>1136</v>
      </c>
      <c r="WCC38" s="97" t="s">
        <v>1136</v>
      </c>
      <c r="WCD38" s="97" t="s">
        <v>1136</v>
      </c>
      <c r="WCE38" s="97" t="s">
        <v>1136</v>
      </c>
      <c r="WCF38" s="97" t="s">
        <v>1136</v>
      </c>
      <c r="WCG38" s="97" t="s">
        <v>1136</v>
      </c>
      <c r="WCH38" s="97" t="s">
        <v>1136</v>
      </c>
      <c r="WCI38" s="97" t="s">
        <v>1136</v>
      </c>
      <c r="WCJ38" s="97" t="s">
        <v>1136</v>
      </c>
      <c r="WCK38" s="97" t="s">
        <v>1136</v>
      </c>
      <c r="WCL38" s="97" t="s">
        <v>1136</v>
      </c>
      <c r="WCM38" s="97" t="s">
        <v>1136</v>
      </c>
      <c r="WCN38" s="97" t="s">
        <v>1136</v>
      </c>
      <c r="WCO38" s="97" t="s">
        <v>1136</v>
      </c>
      <c r="WCP38" s="97" t="s">
        <v>1136</v>
      </c>
      <c r="WCQ38" s="97" t="s">
        <v>1136</v>
      </c>
      <c r="WCR38" s="97" t="s">
        <v>1136</v>
      </c>
      <c r="WCS38" s="97" t="s">
        <v>1136</v>
      </c>
      <c r="WCT38" s="97" t="s">
        <v>1136</v>
      </c>
      <c r="WCU38" s="97" t="s">
        <v>1136</v>
      </c>
      <c r="WCV38" s="97" t="s">
        <v>1136</v>
      </c>
      <c r="WCW38" s="97" t="s">
        <v>1136</v>
      </c>
      <c r="WCX38" s="97" t="s">
        <v>1136</v>
      </c>
      <c r="WCY38" s="97" t="s">
        <v>1136</v>
      </c>
      <c r="WCZ38" s="97" t="s">
        <v>1136</v>
      </c>
      <c r="WDA38" s="97" t="s">
        <v>1136</v>
      </c>
      <c r="WDB38" s="97" t="s">
        <v>1136</v>
      </c>
      <c r="WDC38" s="97" t="s">
        <v>1136</v>
      </c>
      <c r="WDD38" s="97" t="s">
        <v>1136</v>
      </c>
      <c r="WDE38" s="97" t="s">
        <v>1136</v>
      </c>
      <c r="WDF38" s="97" t="s">
        <v>1136</v>
      </c>
      <c r="WDG38" s="97" t="s">
        <v>1136</v>
      </c>
      <c r="WDH38" s="97" t="s">
        <v>1136</v>
      </c>
      <c r="WDI38" s="97" t="s">
        <v>1136</v>
      </c>
      <c r="WDJ38" s="97" t="s">
        <v>1136</v>
      </c>
      <c r="WDK38" s="97" t="s">
        <v>1136</v>
      </c>
      <c r="WDL38" s="97" t="s">
        <v>1136</v>
      </c>
      <c r="WDM38" s="97" t="s">
        <v>1136</v>
      </c>
      <c r="WDN38" s="97" t="s">
        <v>1136</v>
      </c>
      <c r="WDO38" s="97" t="s">
        <v>1136</v>
      </c>
      <c r="WDP38" s="97" t="s">
        <v>1136</v>
      </c>
      <c r="WDQ38" s="97" t="s">
        <v>1136</v>
      </c>
      <c r="WDR38" s="97" t="s">
        <v>1136</v>
      </c>
      <c r="WDS38" s="97" t="s">
        <v>1136</v>
      </c>
      <c r="WDT38" s="97" t="s">
        <v>1136</v>
      </c>
      <c r="WDU38" s="97" t="s">
        <v>1136</v>
      </c>
      <c r="WDV38" s="97" t="s">
        <v>1136</v>
      </c>
      <c r="WDW38" s="97" t="s">
        <v>1136</v>
      </c>
      <c r="WDX38" s="97" t="s">
        <v>1136</v>
      </c>
      <c r="WDY38" s="97" t="s">
        <v>1136</v>
      </c>
      <c r="WDZ38" s="97" t="s">
        <v>1136</v>
      </c>
      <c r="WEA38" s="97" t="s">
        <v>1136</v>
      </c>
      <c r="WEB38" s="97" t="s">
        <v>1136</v>
      </c>
      <c r="WEC38" s="97" t="s">
        <v>1136</v>
      </c>
      <c r="WED38" s="97" t="s">
        <v>1136</v>
      </c>
      <c r="WEE38" s="97" t="s">
        <v>1136</v>
      </c>
      <c r="WEF38" s="97" t="s">
        <v>1136</v>
      </c>
      <c r="WEG38" s="97" t="s">
        <v>1136</v>
      </c>
      <c r="WEH38" s="97" t="s">
        <v>1136</v>
      </c>
      <c r="WEI38" s="97" t="s">
        <v>1136</v>
      </c>
      <c r="WEJ38" s="97" t="s">
        <v>1136</v>
      </c>
      <c r="WEK38" s="97" t="s">
        <v>1136</v>
      </c>
      <c r="WEL38" s="97" t="s">
        <v>1136</v>
      </c>
      <c r="WEM38" s="97" t="s">
        <v>1136</v>
      </c>
      <c r="WEN38" s="97" t="s">
        <v>1136</v>
      </c>
      <c r="WEO38" s="97" t="s">
        <v>1136</v>
      </c>
      <c r="WEP38" s="97" t="s">
        <v>1136</v>
      </c>
      <c r="WEQ38" s="97" t="s">
        <v>1136</v>
      </c>
      <c r="WER38" s="97" t="s">
        <v>1136</v>
      </c>
      <c r="WES38" s="97" t="s">
        <v>1136</v>
      </c>
      <c r="WET38" s="97" t="s">
        <v>1136</v>
      </c>
      <c r="WEU38" s="97" t="s">
        <v>1136</v>
      </c>
      <c r="WEV38" s="97" t="s">
        <v>1136</v>
      </c>
      <c r="WEW38" s="97" t="s">
        <v>1136</v>
      </c>
      <c r="WEX38" s="97" t="s">
        <v>1136</v>
      </c>
      <c r="WEY38" s="97" t="s">
        <v>1136</v>
      </c>
      <c r="WEZ38" s="97" t="s">
        <v>1136</v>
      </c>
      <c r="WFA38" s="97" t="s">
        <v>1136</v>
      </c>
      <c r="WFB38" s="97" t="s">
        <v>1136</v>
      </c>
      <c r="WFC38" s="97" t="s">
        <v>1136</v>
      </c>
      <c r="WFD38" s="97" t="s">
        <v>1136</v>
      </c>
      <c r="WFE38" s="97" t="s">
        <v>1136</v>
      </c>
      <c r="WFF38" s="97" t="s">
        <v>1136</v>
      </c>
      <c r="WFG38" s="97" t="s">
        <v>1136</v>
      </c>
      <c r="WFH38" s="97" t="s">
        <v>1136</v>
      </c>
      <c r="WFI38" s="97" t="s">
        <v>1136</v>
      </c>
      <c r="WFJ38" s="97" t="s">
        <v>1136</v>
      </c>
      <c r="WFK38" s="97" t="s">
        <v>1136</v>
      </c>
      <c r="WFL38" s="97" t="s">
        <v>1136</v>
      </c>
      <c r="WFM38" s="97" t="s">
        <v>1136</v>
      </c>
      <c r="WFN38" s="97" t="s">
        <v>1136</v>
      </c>
      <c r="WFO38" s="97" t="s">
        <v>1136</v>
      </c>
      <c r="WFP38" s="97" t="s">
        <v>1136</v>
      </c>
      <c r="WFQ38" s="97" t="s">
        <v>1136</v>
      </c>
      <c r="WFR38" s="97" t="s">
        <v>1136</v>
      </c>
      <c r="WFS38" s="97" t="s">
        <v>1136</v>
      </c>
      <c r="WFT38" s="97" t="s">
        <v>1136</v>
      </c>
      <c r="WFU38" s="97" t="s">
        <v>1136</v>
      </c>
      <c r="WFV38" s="97" t="s">
        <v>1136</v>
      </c>
      <c r="WFW38" s="97" t="s">
        <v>1136</v>
      </c>
      <c r="WFX38" s="97" t="s">
        <v>1136</v>
      </c>
      <c r="WFY38" s="97" t="s">
        <v>1136</v>
      </c>
      <c r="WFZ38" s="97" t="s">
        <v>1136</v>
      </c>
      <c r="WGA38" s="97" t="s">
        <v>1136</v>
      </c>
      <c r="WGB38" s="97" t="s">
        <v>1136</v>
      </c>
      <c r="WGC38" s="97" t="s">
        <v>1136</v>
      </c>
      <c r="WGD38" s="97" t="s">
        <v>1136</v>
      </c>
      <c r="WGE38" s="97" t="s">
        <v>1136</v>
      </c>
      <c r="WGF38" s="97" t="s">
        <v>1136</v>
      </c>
      <c r="WGG38" s="97" t="s">
        <v>1136</v>
      </c>
      <c r="WGH38" s="97" t="s">
        <v>1136</v>
      </c>
      <c r="WGI38" s="97" t="s">
        <v>1136</v>
      </c>
      <c r="WGJ38" s="97" t="s">
        <v>1136</v>
      </c>
      <c r="WGK38" s="97" t="s">
        <v>1136</v>
      </c>
      <c r="WGL38" s="97" t="s">
        <v>1136</v>
      </c>
      <c r="WGM38" s="97" t="s">
        <v>1136</v>
      </c>
      <c r="WGN38" s="97" t="s">
        <v>1136</v>
      </c>
      <c r="WGO38" s="97" t="s">
        <v>1136</v>
      </c>
      <c r="WGP38" s="97" t="s">
        <v>1136</v>
      </c>
      <c r="WGQ38" s="97" t="s">
        <v>1136</v>
      </c>
      <c r="WGR38" s="97" t="s">
        <v>1136</v>
      </c>
      <c r="WGS38" s="97" t="s">
        <v>1136</v>
      </c>
      <c r="WGT38" s="97" t="s">
        <v>1136</v>
      </c>
      <c r="WGU38" s="97" t="s">
        <v>1136</v>
      </c>
      <c r="WGV38" s="97" t="s">
        <v>1136</v>
      </c>
      <c r="WGW38" s="97" t="s">
        <v>1136</v>
      </c>
      <c r="WGX38" s="97" t="s">
        <v>1136</v>
      </c>
      <c r="WGY38" s="97" t="s">
        <v>1136</v>
      </c>
      <c r="WGZ38" s="97" t="s">
        <v>1136</v>
      </c>
      <c r="WHA38" s="97" t="s">
        <v>1136</v>
      </c>
      <c r="WHB38" s="97" t="s">
        <v>1136</v>
      </c>
      <c r="WHC38" s="97" t="s">
        <v>1136</v>
      </c>
      <c r="WHD38" s="97" t="s">
        <v>1136</v>
      </c>
      <c r="WHE38" s="97" t="s">
        <v>1136</v>
      </c>
      <c r="WHF38" s="97" t="s">
        <v>1136</v>
      </c>
      <c r="WHG38" s="97" t="s">
        <v>1136</v>
      </c>
      <c r="WHH38" s="97" t="s">
        <v>1136</v>
      </c>
      <c r="WHI38" s="97" t="s">
        <v>1136</v>
      </c>
      <c r="WHJ38" s="97" t="s">
        <v>1136</v>
      </c>
      <c r="WHK38" s="97" t="s">
        <v>1136</v>
      </c>
      <c r="WHL38" s="97" t="s">
        <v>1136</v>
      </c>
      <c r="WHM38" s="97" t="s">
        <v>1136</v>
      </c>
      <c r="WHN38" s="97" t="s">
        <v>1136</v>
      </c>
      <c r="WHO38" s="97" t="s">
        <v>1136</v>
      </c>
      <c r="WHP38" s="97" t="s">
        <v>1136</v>
      </c>
      <c r="WHQ38" s="97" t="s">
        <v>1136</v>
      </c>
      <c r="WHR38" s="97" t="s">
        <v>1136</v>
      </c>
      <c r="WHS38" s="97" t="s">
        <v>1136</v>
      </c>
      <c r="WHT38" s="97" t="s">
        <v>1136</v>
      </c>
      <c r="WHU38" s="97" t="s">
        <v>1136</v>
      </c>
      <c r="WHV38" s="97" t="s">
        <v>1136</v>
      </c>
      <c r="WHW38" s="97" t="s">
        <v>1136</v>
      </c>
      <c r="WHX38" s="97" t="s">
        <v>1136</v>
      </c>
      <c r="WHY38" s="97" t="s">
        <v>1136</v>
      </c>
      <c r="WHZ38" s="97" t="s">
        <v>1136</v>
      </c>
      <c r="WIA38" s="97" t="s">
        <v>1136</v>
      </c>
      <c r="WIB38" s="97" t="s">
        <v>1136</v>
      </c>
      <c r="WIC38" s="97" t="s">
        <v>1136</v>
      </c>
      <c r="WID38" s="97" t="s">
        <v>1136</v>
      </c>
      <c r="WIE38" s="97" t="s">
        <v>1136</v>
      </c>
      <c r="WIF38" s="97" t="s">
        <v>1136</v>
      </c>
      <c r="WIG38" s="97" t="s">
        <v>1136</v>
      </c>
      <c r="WIH38" s="97" t="s">
        <v>1136</v>
      </c>
      <c r="WII38" s="97" t="s">
        <v>1136</v>
      </c>
      <c r="WIJ38" s="97" t="s">
        <v>1136</v>
      </c>
      <c r="WIK38" s="97" t="s">
        <v>1136</v>
      </c>
      <c r="WIL38" s="97" t="s">
        <v>1136</v>
      </c>
      <c r="WIM38" s="97" t="s">
        <v>1136</v>
      </c>
      <c r="WIN38" s="97" t="s">
        <v>1136</v>
      </c>
      <c r="WIO38" s="97" t="s">
        <v>1136</v>
      </c>
      <c r="WIP38" s="97" t="s">
        <v>1136</v>
      </c>
      <c r="WIQ38" s="97" t="s">
        <v>1136</v>
      </c>
      <c r="WIR38" s="97" t="s">
        <v>1136</v>
      </c>
      <c r="WIS38" s="97" t="s">
        <v>1136</v>
      </c>
      <c r="WIT38" s="97" t="s">
        <v>1136</v>
      </c>
      <c r="WIU38" s="97" t="s">
        <v>1136</v>
      </c>
      <c r="WIV38" s="97" t="s">
        <v>1136</v>
      </c>
      <c r="WIW38" s="97" t="s">
        <v>1136</v>
      </c>
      <c r="WIX38" s="97" t="s">
        <v>1136</v>
      </c>
      <c r="WIY38" s="97" t="s">
        <v>1136</v>
      </c>
      <c r="WIZ38" s="97" t="s">
        <v>1136</v>
      </c>
      <c r="WJA38" s="97" t="s">
        <v>1136</v>
      </c>
      <c r="WJB38" s="97" t="s">
        <v>1136</v>
      </c>
      <c r="WJC38" s="97" t="s">
        <v>1136</v>
      </c>
      <c r="WJD38" s="97" t="s">
        <v>1136</v>
      </c>
      <c r="WJE38" s="97" t="s">
        <v>1136</v>
      </c>
      <c r="WJF38" s="97" t="s">
        <v>1136</v>
      </c>
      <c r="WJG38" s="97" t="s">
        <v>1136</v>
      </c>
      <c r="WJH38" s="97" t="s">
        <v>1136</v>
      </c>
      <c r="WJI38" s="97" t="s">
        <v>1136</v>
      </c>
      <c r="WJJ38" s="97" t="s">
        <v>1136</v>
      </c>
      <c r="WJK38" s="97" t="s">
        <v>1136</v>
      </c>
      <c r="WJL38" s="97" t="s">
        <v>1136</v>
      </c>
      <c r="WJM38" s="97" t="s">
        <v>1136</v>
      </c>
      <c r="WJN38" s="97" t="s">
        <v>1136</v>
      </c>
      <c r="WJO38" s="97" t="s">
        <v>1136</v>
      </c>
      <c r="WJP38" s="97" t="s">
        <v>1136</v>
      </c>
      <c r="WJQ38" s="97" t="s">
        <v>1136</v>
      </c>
      <c r="WJR38" s="97" t="s">
        <v>1136</v>
      </c>
      <c r="WJS38" s="97" t="s">
        <v>1136</v>
      </c>
      <c r="WJT38" s="97" t="s">
        <v>1136</v>
      </c>
      <c r="WJU38" s="97" t="s">
        <v>1136</v>
      </c>
      <c r="WJV38" s="97" t="s">
        <v>1136</v>
      </c>
      <c r="WJW38" s="97" t="s">
        <v>1136</v>
      </c>
      <c r="WJX38" s="97" t="s">
        <v>1136</v>
      </c>
      <c r="WJY38" s="97" t="s">
        <v>1136</v>
      </c>
      <c r="WJZ38" s="97" t="s">
        <v>1136</v>
      </c>
      <c r="WKA38" s="97" t="s">
        <v>1136</v>
      </c>
      <c r="WKB38" s="97" t="s">
        <v>1136</v>
      </c>
      <c r="WKC38" s="97" t="s">
        <v>1136</v>
      </c>
      <c r="WKD38" s="97" t="s">
        <v>1136</v>
      </c>
      <c r="WKE38" s="97" t="s">
        <v>1136</v>
      </c>
      <c r="WKF38" s="97" t="s">
        <v>1136</v>
      </c>
      <c r="WKG38" s="97" t="s">
        <v>1136</v>
      </c>
      <c r="WKH38" s="97" t="s">
        <v>1136</v>
      </c>
      <c r="WKI38" s="97" t="s">
        <v>1136</v>
      </c>
      <c r="WKJ38" s="97" t="s">
        <v>1136</v>
      </c>
      <c r="WKK38" s="97" t="s">
        <v>1136</v>
      </c>
      <c r="WKL38" s="97" t="s">
        <v>1136</v>
      </c>
      <c r="WKM38" s="97" t="s">
        <v>1136</v>
      </c>
      <c r="WKN38" s="97" t="s">
        <v>1136</v>
      </c>
      <c r="WKO38" s="97" t="s">
        <v>1136</v>
      </c>
      <c r="WKP38" s="97" t="s">
        <v>1136</v>
      </c>
      <c r="WKQ38" s="97" t="s">
        <v>1136</v>
      </c>
      <c r="WKR38" s="97" t="s">
        <v>1136</v>
      </c>
      <c r="WKS38" s="97" t="s">
        <v>1136</v>
      </c>
      <c r="WKT38" s="97" t="s">
        <v>1136</v>
      </c>
      <c r="WKU38" s="97" t="s">
        <v>1136</v>
      </c>
      <c r="WKV38" s="97" t="s">
        <v>1136</v>
      </c>
      <c r="WKW38" s="97" t="s">
        <v>1136</v>
      </c>
      <c r="WKX38" s="97" t="s">
        <v>1136</v>
      </c>
      <c r="WKY38" s="97" t="s">
        <v>1136</v>
      </c>
      <c r="WKZ38" s="97" t="s">
        <v>1136</v>
      </c>
      <c r="WLA38" s="97" t="s">
        <v>1136</v>
      </c>
      <c r="WLB38" s="97" t="s">
        <v>1136</v>
      </c>
      <c r="WLC38" s="97" t="s">
        <v>1136</v>
      </c>
      <c r="WLD38" s="97" t="s">
        <v>1136</v>
      </c>
      <c r="WLE38" s="97" t="s">
        <v>1136</v>
      </c>
      <c r="WLF38" s="97" t="s">
        <v>1136</v>
      </c>
      <c r="WLG38" s="97" t="s">
        <v>1136</v>
      </c>
      <c r="WLH38" s="97" t="s">
        <v>1136</v>
      </c>
      <c r="WLI38" s="97" t="s">
        <v>1136</v>
      </c>
      <c r="WLJ38" s="97" t="s">
        <v>1136</v>
      </c>
      <c r="WLK38" s="97" t="s">
        <v>1136</v>
      </c>
      <c r="WLL38" s="97" t="s">
        <v>1136</v>
      </c>
      <c r="WLM38" s="97" t="s">
        <v>1136</v>
      </c>
      <c r="WLN38" s="97" t="s">
        <v>1136</v>
      </c>
      <c r="WLO38" s="97" t="s">
        <v>1136</v>
      </c>
      <c r="WLP38" s="97" t="s">
        <v>1136</v>
      </c>
      <c r="WLQ38" s="97" t="s">
        <v>1136</v>
      </c>
      <c r="WLR38" s="97" t="s">
        <v>1136</v>
      </c>
      <c r="WLS38" s="97" t="s">
        <v>1136</v>
      </c>
      <c r="WLT38" s="97" t="s">
        <v>1136</v>
      </c>
      <c r="WLU38" s="97" t="s">
        <v>1136</v>
      </c>
      <c r="WLV38" s="97" t="s">
        <v>1136</v>
      </c>
      <c r="WLW38" s="97" t="s">
        <v>1136</v>
      </c>
      <c r="WLX38" s="97" t="s">
        <v>1136</v>
      </c>
      <c r="WLY38" s="97" t="s">
        <v>1136</v>
      </c>
      <c r="WLZ38" s="97" t="s">
        <v>1136</v>
      </c>
      <c r="WMA38" s="97" t="s">
        <v>1136</v>
      </c>
      <c r="WMB38" s="97" t="s">
        <v>1136</v>
      </c>
      <c r="WMC38" s="97" t="s">
        <v>1136</v>
      </c>
      <c r="WMD38" s="97" t="s">
        <v>1136</v>
      </c>
      <c r="WME38" s="97" t="s">
        <v>1136</v>
      </c>
      <c r="WMF38" s="97" t="s">
        <v>1136</v>
      </c>
      <c r="WMG38" s="97" t="s">
        <v>1136</v>
      </c>
      <c r="WMH38" s="97" t="s">
        <v>1136</v>
      </c>
      <c r="WMI38" s="97" t="s">
        <v>1136</v>
      </c>
      <c r="WMJ38" s="97" t="s">
        <v>1136</v>
      </c>
      <c r="WMK38" s="97" t="s">
        <v>1136</v>
      </c>
      <c r="WML38" s="97" t="s">
        <v>1136</v>
      </c>
      <c r="WMM38" s="97" t="s">
        <v>1136</v>
      </c>
      <c r="WMN38" s="97" t="s">
        <v>1136</v>
      </c>
      <c r="WMO38" s="97" t="s">
        <v>1136</v>
      </c>
      <c r="WMP38" s="97" t="s">
        <v>1136</v>
      </c>
      <c r="WMQ38" s="97" t="s">
        <v>1136</v>
      </c>
      <c r="WMR38" s="97" t="s">
        <v>1136</v>
      </c>
      <c r="WMS38" s="97" t="s">
        <v>1136</v>
      </c>
      <c r="WMT38" s="97" t="s">
        <v>1136</v>
      </c>
      <c r="WMU38" s="97" t="s">
        <v>1136</v>
      </c>
      <c r="WMV38" s="97" t="s">
        <v>1136</v>
      </c>
      <c r="WMW38" s="97" t="s">
        <v>1136</v>
      </c>
      <c r="WMX38" s="97" t="s">
        <v>1136</v>
      </c>
      <c r="WMY38" s="97" t="s">
        <v>1136</v>
      </c>
      <c r="WMZ38" s="97" t="s">
        <v>1136</v>
      </c>
      <c r="WNA38" s="97" t="s">
        <v>1136</v>
      </c>
      <c r="WNB38" s="97" t="s">
        <v>1136</v>
      </c>
      <c r="WNC38" s="97" t="s">
        <v>1136</v>
      </c>
      <c r="WND38" s="97" t="s">
        <v>1136</v>
      </c>
      <c r="WNE38" s="97" t="s">
        <v>1136</v>
      </c>
      <c r="WNF38" s="97" t="s">
        <v>1136</v>
      </c>
      <c r="WNG38" s="97" t="s">
        <v>1136</v>
      </c>
      <c r="WNH38" s="97" t="s">
        <v>1136</v>
      </c>
      <c r="WNI38" s="97" t="s">
        <v>1136</v>
      </c>
      <c r="WNJ38" s="97" t="s">
        <v>1136</v>
      </c>
      <c r="WNK38" s="97" t="s">
        <v>1136</v>
      </c>
      <c r="WNL38" s="97" t="s">
        <v>1136</v>
      </c>
      <c r="WNM38" s="97" t="s">
        <v>1136</v>
      </c>
      <c r="WNN38" s="97" t="s">
        <v>1136</v>
      </c>
      <c r="WNO38" s="97" t="s">
        <v>1136</v>
      </c>
      <c r="WNP38" s="97" t="s">
        <v>1136</v>
      </c>
      <c r="WNQ38" s="97" t="s">
        <v>1136</v>
      </c>
      <c r="WNR38" s="97" t="s">
        <v>1136</v>
      </c>
      <c r="WNS38" s="97" t="s">
        <v>1136</v>
      </c>
      <c r="WNT38" s="97" t="s">
        <v>1136</v>
      </c>
      <c r="WNU38" s="97" t="s">
        <v>1136</v>
      </c>
      <c r="WNV38" s="97" t="s">
        <v>1136</v>
      </c>
      <c r="WNW38" s="97" t="s">
        <v>1136</v>
      </c>
      <c r="WNX38" s="97" t="s">
        <v>1136</v>
      </c>
      <c r="WNY38" s="97" t="s">
        <v>1136</v>
      </c>
      <c r="WNZ38" s="97" t="s">
        <v>1136</v>
      </c>
      <c r="WOA38" s="97" t="s">
        <v>1136</v>
      </c>
      <c r="WOB38" s="97" t="s">
        <v>1136</v>
      </c>
      <c r="WOC38" s="97" t="s">
        <v>1136</v>
      </c>
      <c r="WOD38" s="97" t="s">
        <v>1136</v>
      </c>
      <c r="WOE38" s="97" t="s">
        <v>1136</v>
      </c>
      <c r="WOF38" s="97" t="s">
        <v>1136</v>
      </c>
      <c r="WOG38" s="97" t="s">
        <v>1136</v>
      </c>
      <c r="WOH38" s="97" t="s">
        <v>1136</v>
      </c>
      <c r="WOI38" s="97" t="s">
        <v>1136</v>
      </c>
      <c r="WOJ38" s="97" t="s">
        <v>1136</v>
      </c>
      <c r="WOK38" s="97" t="s">
        <v>1136</v>
      </c>
      <c r="WOL38" s="97" t="s">
        <v>1136</v>
      </c>
      <c r="WOM38" s="97" t="s">
        <v>1136</v>
      </c>
      <c r="WON38" s="97" t="s">
        <v>1136</v>
      </c>
      <c r="WOO38" s="97" t="s">
        <v>1136</v>
      </c>
      <c r="WOP38" s="97" t="s">
        <v>1136</v>
      </c>
      <c r="WOQ38" s="97" t="s">
        <v>1136</v>
      </c>
      <c r="WOR38" s="97" t="s">
        <v>1136</v>
      </c>
      <c r="WOS38" s="97" t="s">
        <v>1136</v>
      </c>
      <c r="WOT38" s="97" t="s">
        <v>1136</v>
      </c>
      <c r="WOU38" s="97" t="s">
        <v>1136</v>
      </c>
      <c r="WOV38" s="97" t="s">
        <v>1136</v>
      </c>
      <c r="WOW38" s="97" t="s">
        <v>1136</v>
      </c>
      <c r="WOX38" s="97" t="s">
        <v>1136</v>
      </c>
      <c r="WOY38" s="97" t="s">
        <v>1136</v>
      </c>
      <c r="WOZ38" s="97" t="s">
        <v>1136</v>
      </c>
      <c r="WPA38" s="97" t="s">
        <v>1136</v>
      </c>
      <c r="WPB38" s="97" t="s">
        <v>1136</v>
      </c>
      <c r="WPC38" s="97" t="s">
        <v>1136</v>
      </c>
      <c r="WPD38" s="97" t="s">
        <v>1136</v>
      </c>
      <c r="WPE38" s="97" t="s">
        <v>1136</v>
      </c>
      <c r="WPF38" s="97" t="s">
        <v>1136</v>
      </c>
      <c r="WPG38" s="97" t="s">
        <v>1136</v>
      </c>
      <c r="WPH38" s="97" t="s">
        <v>1136</v>
      </c>
      <c r="WPI38" s="97" t="s">
        <v>1136</v>
      </c>
      <c r="WPJ38" s="97" t="s">
        <v>1136</v>
      </c>
      <c r="WPK38" s="97" t="s">
        <v>1136</v>
      </c>
      <c r="WPL38" s="97" t="s">
        <v>1136</v>
      </c>
      <c r="WPM38" s="97" t="s">
        <v>1136</v>
      </c>
      <c r="WPN38" s="97" t="s">
        <v>1136</v>
      </c>
      <c r="WPO38" s="97" t="s">
        <v>1136</v>
      </c>
      <c r="WPP38" s="97" t="s">
        <v>1136</v>
      </c>
      <c r="WPQ38" s="97" t="s">
        <v>1136</v>
      </c>
      <c r="WPR38" s="97" t="s">
        <v>1136</v>
      </c>
      <c r="WPS38" s="97" t="s">
        <v>1136</v>
      </c>
      <c r="WPT38" s="97" t="s">
        <v>1136</v>
      </c>
      <c r="WPU38" s="97" t="s">
        <v>1136</v>
      </c>
      <c r="WPV38" s="97" t="s">
        <v>1136</v>
      </c>
      <c r="WPW38" s="97" t="s">
        <v>1136</v>
      </c>
      <c r="WPX38" s="97" t="s">
        <v>1136</v>
      </c>
      <c r="WPY38" s="97" t="s">
        <v>1136</v>
      </c>
      <c r="WPZ38" s="97" t="s">
        <v>1136</v>
      </c>
      <c r="WQA38" s="97" t="s">
        <v>1136</v>
      </c>
      <c r="WQB38" s="97" t="s">
        <v>1136</v>
      </c>
      <c r="WQC38" s="97" t="s">
        <v>1136</v>
      </c>
      <c r="WQD38" s="97" t="s">
        <v>1136</v>
      </c>
      <c r="WQE38" s="97" t="s">
        <v>1136</v>
      </c>
      <c r="WQF38" s="97" t="s">
        <v>1136</v>
      </c>
      <c r="WQG38" s="97" t="s">
        <v>1136</v>
      </c>
      <c r="WQH38" s="97" t="s">
        <v>1136</v>
      </c>
      <c r="WQI38" s="97" t="s">
        <v>1136</v>
      </c>
      <c r="WQJ38" s="97" t="s">
        <v>1136</v>
      </c>
      <c r="WQK38" s="97" t="s">
        <v>1136</v>
      </c>
      <c r="WQL38" s="97" t="s">
        <v>1136</v>
      </c>
      <c r="WQM38" s="97" t="s">
        <v>1136</v>
      </c>
      <c r="WQN38" s="97" t="s">
        <v>1136</v>
      </c>
      <c r="WQO38" s="97" t="s">
        <v>1136</v>
      </c>
      <c r="WQP38" s="97" t="s">
        <v>1136</v>
      </c>
      <c r="WQQ38" s="97" t="s">
        <v>1136</v>
      </c>
      <c r="WQR38" s="97" t="s">
        <v>1136</v>
      </c>
      <c r="WQS38" s="97" t="s">
        <v>1136</v>
      </c>
      <c r="WQT38" s="97" t="s">
        <v>1136</v>
      </c>
      <c r="WQU38" s="97" t="s">
        <v>1136</v>
      </c>
      <c r="WQV38" s="97" t="s">
        <v>1136</v>
      </c>
      <c r="WQW38" s="97" t="s">
        <v>1136</v>
      </c>
      <c r="WQX38" s="97" t="s">
        <v>1136</v>
      </c>
      <c r="WQY38" s="97" t="s">
        <v>1136</v>
      </c>
      <c r="WQZ38" s="97" t="s">
        <v>1136</v>
      </c>
      <c r="WRA38" s="97" t="s">
        <v>1136</v>
      </c>
      <c r="WRB38" s="97" t="s">
        <v>1136</v>
      </c>
      <c r="WRC38" s="97" t="s">
        <v>1136</v>
      </c>
      <c r="WRD38" s="97" t="s">
        <v>1136</v>
      </c>
      <c r="WRE38" s="97" t="s">
        <v>1136</v>
      </c>
      <c r="WRF38" s="97" t="s">
        <v>1136</v>
      </c>
      <c r="WRG38" s="97" t="s">
        <v>1136</v>
      </c>
      <c r="WRH38" s="97" t="s">
        <v>1136</v>
      </c>
      <c r="WRI38" s="97" t="s">
        <v>1136</v>
      </c>
      <c r="WRJ38" s="97" t="s">
        <v>1136</v>
      </c>
      <c r="WRK38" s="97" t="s">
        <v>1136</v>
      </c>
      <c r="WRL38" s="97" t="s">
        <v>1136</v>
      </c>
      <c r="WRM38" s="97" t="s">
        <v>1136</v>
      </c>
      <c r="WRN38" s="97" t="s">
        <v>1136</v>
      </c>
      <c r="WRO38" s="97" t="s">
        <v>1136</v>
      </c>
      <c r="WRP38" s="97" t="s">
        <v>1136</v>
      </c>
      <c r="WRQ38" s="97" t="s">
        <v>1136</v>
      </c>
      <c r="WRR38" s="97" t="s">
        <v>1136</v>
      </c>
      <c r="WRS38" s="97" t="s">
        <v>1136</v>
      </c>
      <c r="WRT38" s="97" t="s">
        <v>1136</v>
      </c>
      <c r="WRU38" s="97" t="s">
        <v>1136</v>
      </c>
      <c r="WRV38" s="97" t="s">
        <v>1136</v>
      </c>
      <c r="WRW38" s="97" t="s">
        <v>1136</v>
      </c>
      <c r="WRX38" s="97" t="s">
        <v>1136</v>
      </c>
      <c r="WRY38" s="97" t="s">
        <v>1136</v>
      </c>
      <c r="WRZ38" s="97" t="s">
        <v>1136</v>
      </c>
      <c r="WSA38" s="97" t="s">
        <v>1136</v>
      </c>
      <c r="WSB38" s="97" t="s">
        <v>1136</v>
      </c>
      <c r="WSC38" s="97" t="s">
        <v>1136</v>
      </c>
      <c r="WSD38" s="97" t="s">
        <v>1136</v>
      </c>
      <c r="WSE38" s="97" t="s">
        <v>1136</v>
      </c>
      <c r="WSF38" s="97" t="s">
        <v>1136</v>
      </c>
      <c r="WSG38" s="97" t="s">
        <v>1136</v>
      </c>
      <c r="WSH38" s="97" t="s">
        <v>1136</v>
      </c>
      <c r="WSI38" s="97" t="s">
        <v>1136</v>
      </c>
      <c r="WSJ38" s="97" t="s">
        <v>1136</v>
      </c>
      <c r="WSK38" s="97" t="s">
        <v>1136</v>
      </c>
      <c r="WSL38" s="97" t="s">
        <v>1136</v>
      </c>
      <c r="WSM38" s="97" t="s">
        <v>1136</v>
      </c>
      <c r="WSN38" s="97" t="s">
        <v>1136</v>
      </c>
      <c r="WSO38" s="97" t="s">
        <v>1136</v>
      </c>
      <c r="WSP38" s="97" t="s">
        <v>1136</v>
      </c>
      <c r="WSQ38" s="97" t="s">
        <v>1136</v>
      </c>
      <c r="WSR38" s="97" t="s">
        <v>1136</v>
      </c>
      <c r="WSS38" s="97" t="s">
        <v>1136</v>
      </c>
      <c r="WST38" s="97" t="s">
        <v>1136</v>
      </c>
      <c r="WSU38" s="97" t="s">
        <v>1136</v>
      </c>
      <c r="WSV38" s="97" t="s">
        <v>1136</v>
      </c>
      <c r="WSW38" s="97" t="s">
        <v>1136</v>
      </c>
      <c r="WSX38" s="97" t="s">
        <v>1136</v>
      </c>
      <c r="WSY38" s="97" t="s">
        <v>1136</v>
      </c>
      <c r="WSZ38" s="97" t="s">
        <v>1136</v>
      </c>
      <c r="WTA38" s="97" t="s">
        <v>1136</v>
      </c>
      <c r="WTB38" s="97" t="s">
        <v>1136</v>
      </c>
      <c r="WTC38" s="97" t="s">
        <v>1136</v>
      </c>
      <c r="WTD38" s="97" t="s">
        <v>1136</v>
      </c>
      <c r="WTE38" s="97" t="s">
        <v>1136</v>
      </c>
      <c r="WTF38" s="97" t="s">
        <v>1136</v>
      </c>
      <c r="WTG38" s="97" t="s">
        <v>1136</v>
      </c>
      <c r="WTH38" s="97" t="s">
        <v>1136</v>
      </c>
      <c r="WTI38" s="97" t="s">
        <v>1136</v>
      </c>
      <c r="WTJ38" s="97" t="s">
        <v>1136</v>
      </c>
      <c r="WTK38" s="97" t="s">
        <v>1136</v>
      </c>
      <c r="WTL38" s="97" t="s">
        <v>1136</v>
      </c>
      <c r="WTM38" s="97" t="s">
        <v>1136</v>
      </c>
      <c r="WTN38" s="97" t="s">
        <v>1136</v>
      </c>
      <c r="WTO38" s="97" t="s">
        <v>1136</v>
      </c>
      <c r="WTP38" s="97" t="s">
        <v>1136</v>
      </c>
      <c r="WTQ38" s="97" t="s">
        <v>1136</v>
      </c>
      <c r="WTR38" s="97" t="s">
        <v>1136</v>
      </c>
      <c r="WTS38" s="97" t="s">
        <v>1136</v>
      </c>
      <c r="WTT38" s="97" t="s">
        <v>1136</v>
      </c>
      <c r="WTU38" s="97" t="s">
        <v>1136</v>
      </c>
      <c r="WTV38" s="97" t="s">
        <v>1136</v>
      </c>
      <c r="WTW38" s="97" t="s">
        <v>1136</v>
      </c>
      <c r="WTX38" s="97" t="s">
        <v>1136</v>
      </c>
      <c r="WTY38" s="97" t="s">
        <v>1136</v>
      </c>
      <c r="WTZ38" s="97" t="s">
        <v>1136</v>
      </c>
      <c r="WUA38" s="97" t="s">
        <v>1136</v>
      </c>
      <c r="WUB38" s="97" t="s">
        <v>1136</v>
      </c>
      <c r="WUC38" s="97" t="s">
        <v>1136</v>
      </c>
      <c r="WUD38" s="97" t="s">
        <v>1136</v>
      </c>
      <c r="WUE38" s="97" t="s">
        <v>1136</v>
      </c>
      <c r="WUF38" s="97" t="s">
        <v>1136</v>
      </c>
      <c r="WUG38" s="97" t="s">
        <v>1136</v>
      </c>
      <c r="WUH38" s="97" t="s">
        <v>1136</v>
      </c>
      <c r="WUI38" s="97" t="s">
        <v>1136</v>
      </c>
      <c r="WUJ38" s="97" t="s">
        <v>1136</v>
      </c>
      <c r="WUK38" s="97" t="s">
        <v>1136</v>
      </c>
      <c r="WUL38" s="97" t="s">
        <v>1136</v>
      </c>
      <c r="WUM38" s="97" t="s">
        <v>1136</v>
      </c>
      <c r="WUN38" s="97" t="s">
        <v>1136</v>
      </c>
      <c r="WUO38" s="97" t="s">
        <v>1136</v>
      </c>
      <c r="WUP38" s="97" t="s">
        <v>1136</v>
      </c>
      <c r="WUQ38" s="97" t="s">
        <v>1136</v>
      </c>
      <c r="WUR38" s="97" t="s">
        <v>1136</v>
      </c>
      <c r="WUS38" s="97" t="s">
        <v>1136</v>
      </c>
      <c r="WUT38" s="97" t="s">
        <v>1136</v>
      </c>
      <c r="WUU38" s="97" t="s">
        <v>1136</v>
      </c>
      <c r="WUV38" s="97" t="s">
        <v>1136</v>
      </c>
      <c r="WUW38" s="97" t="s">
        <v>1136</v>
      </c>
      <c r="WUX38" s="97" t="s">
        <v>1136</v>
      </c>
      <c r="WUY38" s="97" t="s">
        <v>1136</v>
      </c>
      <c r="WUZ38" s="97" t="s">
        <v>1136</v>
      </c>
      <c r="WVA38" s="97" t="s">
        <v>1136</v>
      </c>
      <c r="WVB38" s="97" t="s">
        <v>1136</v>
      </c>
      <c r="WVC38" s="97" t="s">
        <v>1136</v>
      </c>
      <c r="WVD38" s="97" t="s">
        <v>1136</v>
      </c>
      <c r="WVE38" s="97" t="s">
        <v>1136</v>
      </c>
      <c r="WVF38" s="97" t="s">
        <v>1136</v>
      </c>
      <c r="WVG38" s="97" t="s">
        <v>1136</v>
      </c>
      <c r="WVH38" s="97" t="s">
        <v>1136</v>
      </c>
      <c r="WVI38" s="97" t="s">
        <v>1136</v>
      </c>
      <c r="WVJ38" s="97" t="s">
        <v>1136</v>
      </c>
      <c r="WVK38" s="97" t="s">
        <v>1136</v>
      </c>
      <c r="WVL38" s="97" t="s">
        <v>1136</v>
      </c>
      <c r="WVM38" s="97" t="s">
        <v>1136</v>
      </c>
      <c r="WVN38" s="97" t="s">
        <v>1136</v>
      </c>
      <c r="WVO38" s="97" t="s">
        <v>1136</v>
      </c>
      <c r="WVP38" s="97" t="s">
        <v>1136</v>
      </c>
      <c r="WVQ38" s="97" t="s">
        <v>1136</v>
      </c>
      <c r="WVR38" s="97" t="s">
        <v>1136</v>
      </c>
      <c r="WVS38" s="97" t="s">
        <v>1136</v>
      </c>
      <c r="WVT38" s="97" t="s">
        <v>1136</v>
      </c>
      <c r="WVU38" s="97" t="s">
        <v>1136</v>
      </c>
      <c r="WVV38" s="97" t="s">
        <v>1136</v>
      </c>
      <c r="WVW38" s="97" t="s">
        <v>1136</v>
      </c>
      <c r="WVX38" s="97" t="s">
        <v>1136</v>
      </c>
      <c r="WVY38" s="97" t="s">
        <v>1136</v>
      </c>
      <c r="WVZ38" s="97" t="s">
        <v>1136</v>
      </c>
      <c r="WWA38" s="97" t="s">
        <v>1136</v>
      </c>
      <c r="WWB38" s="97" t="s">
        <v>1136</v>
      </c>
      <c r="WWC38" s="97" t="s">
        <v>1136</v>
      </c>
      <c r="WWD38" s="97" t="s">
        <v>1136</v>
      </c>
      <c r="WWE38" s="97" t="s">
        <v>1136</v>
      </c>
      <c r="WWF38" s="97" t="s">
        <v>1136</v>
      </c>
      <c r="WWG38" s="97" t="s">
        <v>1136</v>
      </c>
      <c r="WWH38" s="97" t="s">
        <v>1136</v>
      </c>
      <c r="WWI38" s="97" t="s">
        <v>1136</v>
      </c>
      <c r="WWJ38" s="97" t="s">
        <v>1136</v>
      </c>
      <c r="WWK38" s="97" t="s">
        <v>1136</v>
      </c>
      <c r="WWL38" s="97" t="s">
        <v>1136</v>
      </c>
      <c r="WWM38" s="97" t="s">
        <v>1136</v>
      </c>
      <c r="WWN38" s="97" t="s">
        <v>1136</v>
      </c>
      <c r="WWO38" s="97" t="s">
        <v>1136</v>
      </c>
      <c r="WWP38" s="97" t="s">
        <v>1136</v>
      </c>
      <c r="WWQ38" s="97" t="s">
        <v>1136</v>
      </c>
      <c r="WWR38" s="97" t="s">
        <v>1136</v>
      </c>
      <c r="WWS38" s="97" t="s">
        <v>1136</v>
      </c>
      <c r="WWT38" s="97" t="s">
        <v>1136</v>
      </c>
      <c r="WWU38" s="97" t="s">
        <v>1136</v>
      </c>
      <c r="WWV38" s="97" t="s">
        <v>1136</v>
      </c>
      <c r="WWW38" s="97" t="s">
        <v>1136</v>
      </c>
      <c r="WWX38" s="97" t="s">
        <v>1136</v>
      </c>
      <c r="WWY38" s="97" t="s">
        <v>1136</v>
      </c>
      <c r="WWZ38" s="97" t="s">
        <v>1136</v>
      </c>
      <c r="WXA38" s="97" t="s">
        <v>1136</v>
      </c>
      <c r="WXB38" s="97" t="s">
        <v>1136</v>
      </c>
      <c r="WXC38" s="97" t="s">
        <v>1136</v>
      </c>
      <c r="WXD38" s="97" t="s">
        <v>1136</v>
      </c>
      <c r="WXE38" s="97" t="s">
        <v>1136</v>
      </c>
      <c r="WXF38" s="97" t="s">
        <v>1136</v>
      </c>
      <c r="WXG38" s="97" t="s">
        <v>1136</v>
      </c>
      <c r="WXH38" s="97" t="s">
        <v>1136</v>
      </c>
      <c r="WXI38" s="97" t="s">
        <v>1136</v>
      </c>
      <c r="WXJ38" s="97" t="s">
        <v>1136</v>
      </c>
      <c r="WXK38" s="97" t="s">
        <v>1136</v>
      </c>
      <c r="WXL38" s="97" t="s">
        <v>1136</v>
      </c>
      <c r="WXM38" s="97" t="s">
        <v>1136</v>
      </c>
      <c r="WXN38" s="97" t="s">
        <v>1136</v>
      </c>
      <c r="WXO38" s="97" t="s">
        <v>1136</v>
      </c>
      <c r="WXP38" s="97" t="s">
        <v>1136</v>
      </c>
      <c r="WXQ38" s="97" t="s">
        <v>1136</v>
      </c>
      <c r="WXR38" s="97" t="s">
        <v>1136</v>
      </c>
      <c r="WXS38" s="97" t="s">
        <v>1136</v>
      </c>
      <c r="WXT38" s="97" t="s">
        <v>1136</v>
      </c>
      <c r="WXU38" s="97" t="s">
        <v>1136</v>
      </c>
      <c r="WXV38" s="97" t="s">
        <v>1136</v>
      </c>
      <c r="WXW38" s="97" t="s">
        <v>1136</v>
      </c>
      <c r="WXX38" s="97" t="s">
        <v>1136</v>
      </c>
      <c r="WXY38" s="97" t="s">
        <v>1136</v>
      </c>
      <c r="WXZ38" s="97" t="s">
        <v>1136</v>
      </c>
      <c r="WYA38" s="97" t="s">
        <v>1136</v>
      </c>
      <c r="WYB38" s="97" t="s">
        <v>1136</v>
      </c>
      <c r="WYC38" s="97" t="s">
        <v>1136</v>
      </c>
      <c r="WYD38" s="97" t="s">
        <v>1136</v>
      </c>
      <c r="WYE38" s="97" t="s">
        <v>1136</v>
      </c>
      <c r="WYF38" s="97" t="s">
        <v>1136</v>
      </c>
      <c r="WYG38" s="97" t="s">
        <v>1136</v>
      </c>
      <c r="WYH38" s="97" t="s">
        <v>1136</v>
      </c>
      <c r="WYI38" s="97" t="s">
        <v>1136</v>
      </c>
      <c r="WYJ38" s="97" t="s">
        <v>1136</v>
      </c>
      <c r="WYK38" s="97" t="s">
        <v>1136</v>
      </c>
      <c r="WYL38" s="97" t="s">
        <v>1136</v>
      </c>
      <c r="WYM38" s="97" t="s">
        <v>1136</v>
      </c>
      <c r="WYN38" s="97" t="s">
        <v>1136</v>
      </c>
      <c r="WYO38" s="97" t="s">
        <v>1136</v>
      </c>
      <c r="WYP38" s="97" t="s">
        <v>1136</v>
      </c>
      <c r="WYQ38" s="97" t="s">
        <v>1136</v>
      </c>
      <c r="WYR38" s="97" t="s">
        <v>1136</v>
      </c>
      <c r="WYS38" s="97" t="s">
        <v>1136</v>
      </c>
      <c r="WYT38" s="97" t="s">
        <v>1136</v>
      </c>
      <c r="WYU38" s="97" t="s">
        <v>1136</v>
      </c>
      <c r="WYV38" s="97" t="s">
        <v>1136</v>
      </c>
      <c r="WYW38" s="97" t="s">
        <v>1136</v>
      </c>
      <c r="WYX38" s="97" t="s">
        <v>1136</v>
      </c>
      <c r="WYY38" s="97" t="s">
        <v>1136</v>
      </c>
      <c r="WYZ38" s="97" t="s">
        <v>1136</v>
      </c>
      <c r="WZA38" s="97" t="s">
        <v>1136</v>
      </c>
      <c r="WZB38" s="97" t="s">
        <v>1136</v>
      </c>
      <c r="WZC38" s="97" t="s">
        <v>1136</v>
      </c>
      <c r="WZD38" s="97" t="s">
        <v>1136</v>
      </c>
      <c r="WZE38" s="97" t="s">
        <v>1136</v>
      </c>
      <c r="WZF38" s="97" t="s">
        <v>1136</v>
      </c>
      <c r="WZG38" s="97" t="s">
        <v>1136</v>
      </c>
      <c r="WZH38" s="97" t="s">
        <v>1136</v>
      </c>
      <c r="WZI38" s="97" t="s">
        <v>1136</v>
      </c>
      <c r="WZJ38" s="97" t="s">
        <v>1136</v>
      </c>
      <c r="WZK38" s="97" t="s">
        <v>1136</v>
      </c>
      <c r="WZL38" s="97" t="s">
        <v>1136</v>
      </c>
      <c r="WZM38" s="97" t="s">
        <v>1136</v>
      </c>
      <c r="WZN38" s="97" t="s">
        <v>1136</v>
      </c>
      <c r="WZO38" s="97" t="s">
        <v>1136</v>
      </c>
      <c r="WZP38" s="97" t="s">
        <v>1136</v>
      </c>
      <c r="WZQ38" s="97" t="s">
        <v>1136</v>
      </c>
      <c r="WZR38" s="97" t="s">
        <v>1136</v>
      </c>
      <c r="WZS38" s="97" t="s">
        <v>1136</v>
      </c>
      <c r="WZT38" s="97" t="s">
        <v>1136</v>
      </c>
      <c r="WZU38" s="97" t="s">
        <v>1136</v>
      </c>
      <c r="WZV38" s="97" t="s">
        <v>1136</v>
      </c>
      <c r="WZW38" s="97" t="s">
        <v>1136</v>
      </c>
      <c r="WZX38" s="97" t="s">
        <v>1136</v>
      </c>
      <c r="WZY38" s="97" t="s">
        <v>1136</v>
      </c>
      <c r="WZZ38" s="97" t="s">
        <v>1136</v>
      </c>
      <c r="XAA38" s="97" t="s">
        <v>1136</v>
      </c>
      <c r="XAB38" s="97" t="s">
        <v>1136</v>
      </c>
      <c r="XAC38" s="97" t="s">
        <v>1136</v>
      </c>
      <c r="XAD38" s="97" t="s">
        <v>1136</v>
      </c>
      <c r="XAE38" s="97" t="s">
        <v>1136</v>
      </c>
      <c r="XAF38" s="97" t="s">
        <v>1136</v>
      </c>
      <c r="XAG38" s="97" t="s">
        <v>1136</v>
      </c>
      <c r="XAH38" s="97" t="s">
        <v>1136</v>
      </c>
      <c r="XAI38" s="97" t="s">
        <v>1136</v>
      </c>
      <c r="XAJ38" s="97" t="s">
        <v>1136</v>
      </c>
      <c r="XAK38" s="97" t="s">
        <v>1136</v>
      </c>
      <c r="XAL38" s="97" t="s">
        <v>1136</v>
      </c>
      <c r="XAM38" s="97" t="s">
        <v>1136</v>
      </c>
      <c r="XAN38" s="97" t="s">
        <v>1136</v>
      </c>
      <c r="XAO38" s="97" t="s">
        <v>1136</v>
      </c>
      <c r="XAP38" s="97" t="s">
        <v>1136</v>
      </c>
      <c r="XAQ38" s="97" t="s">
        <v>1136</v>
      </c>
      <c r="XAR38" s="97" t="s">
        <v>1136</v>
      </c>
      <c r="XAS38" s="97" t="s">
        <v>1136</v>
      </c>
      <c r="XAT38" s="97" t="s">
        <v>1136</v>
      </c>
      <c r="XAU38" s="97" t="s">
        <v>1136</v>
      </c>
      <c r="XAV38" s="97" t="s">
        <v>1136</v>
      </c>
      <c r="XAW38" s="97" t="s">
        <v>1136</v>
      </c>
      <c r="XAX38" s="97" t="s">
        <v>1136</v>
      </c>
      <c r="XAY38" s="97" t="s">
        <v>1136</v>
      </c>
      <c r="XAZ38" s="97" t="s">
        <v>1136</v>
      </c>
      <c r="XBA38" s="97" t="s">
        <v>1136</v>
      </c>
      <c r="XBB38" s="97" t="s">
        <v>1136</v>
      </c>
      <c r="XBC38" s="97" t="s">
        <v>1136</v>
      </c>
      <c r="XBD38" s="97" t="s">
        <v>1136</v>
      </c>
      <c r="XBE38" s="97" t="s">
        <v>1136</v>
      </c>
      <c r="XBF38" s="97" t="s">
        <v>1136</v>
      </c>
      <c r="XBG38" s="97" t="s">
        <v>1136</v>
      </c>
      <c r="XBH38" s="97" t="s">
        <v>1136</v>
      </c>
      <c r="XBI38" s="97" t="s">
        <v>1136</v>
      </c>
      <c r="XBJ38" s="97" t="s">
        <v>1136</v>
      </c>
      <c r="XBK38" s="97" t="s">
        <v>1136</v>
      </c>
      <c r="XBL38" s="97" t="s">
        <v>1136</v>
      </c>
      <c r="XBM38" s="97" t="s">
        <v>1136</v>
      </c>
      <c r="XBN38" s="97" t="s">
        <v>1136</v>
      </c>
      <c r="XBO38" s="97" t="s">
        <v>1136</v>
      </c>
      <c r="XBP38" s="97" t="s">
        <v>1136</v>
      </c>
      <c r="XBQ38" s="97" t="s">
        <v>1136</v>
      </c>
      <c r="XBR38" s="97" t="s">
        <v>1136</v>
      </c>
      <c r="XBS38" s="97" t="s">
        <v>1136</v>
      </c>
      <c r="XBT38" s="97" t="s">
        <v>1136</v>
      </c>
      <c r="XBU38" s="97" t="s">
        <v>1136</v>
      </c>
      <c r="XBV38" s="97" t="s">
        <v>1136</v>
      </c>
      <c r="XBW38" s="97" t="s">
        <v>1136</v>
      </c>
      <c r="XBX38" s="97" t="s">
        <v>1136</v>
      </c>
      <c r="XBY38" s="97" t="s">
        <v>1136</v>
      </c>
      <c r="XBZ38" s="97" t="s">
        <v>1136</v>
      </c>
      <c r="XCA38" s="97" t="s">
        <v>1136</v>
      </c>
      <c r="XCB38" s="97" t="s">
        <v>1136</v>
      </c>
      <c r="XCC38" s="97" t="s">
        <v>1136</v>
      </c>
      <c r="XCD38" s="97" t="s">
        <v>1136</v>
      </c>
      <c r="XCE38" s="97" t="s">
        <v>1136</v>
      </c>
      <c r="XCF38" s="97" t="s">
        <v>1136</v>
      </c>
      <c r="XCG38" s="97" t="s">
        <v>1136</v>
      </c>
      <c r="XCH38" s="97" t="s">
        <v>1136</v>
      </c>
      <c r="XCI38" s="97" t="s">
        <v>1136</v>
      </c>
      <c r="XCJ38" s="97" t="s">
        <v>1136</v>
      </c>
      <c r="XCK38" s="97" t="s">
        <v>1136</v>
      </c>
      <c r="XCL38" s="97" t="s">
        <v>1136</v>
      </c>
      <c r="XCM38" s="97" t="s">
        <v>1136</v>
      </c>
      <c r="XCN38" s="97" t="s">
        <v>1136</v>
      </c>
      <c r="XCO38" s="97" t="s">
        <v>1136</v>
      </c>
      <c r="XCP38" s="97" t="s">
        <v>1136</v>
      </c>
      <c r="XCQ38" s="97" t="s">
        <v>1136</v>
      </c>
      <c r="XCR38" s="97" t="s">
        <v>1136</v>
      </c>
      <c r="XCS38" s="97" t="s">
        <v>1136</v>
      </c>
      <c r="XCT38" s="97" t="s">
        <v>1136</v>
      </c>
      <c r="XCU38" s="97" t="s">
        <v>1136</v>
      </c>
      <c r="XCV38" s="97" t="s">
        <v>1136</v>
      </c>
      <c r="XCW38" s="97" t="s">
        <v>1136</v>
      </c>
      <c r="XCX38" s="97" t="s">
        <v>1136</v>
      </c>
      <c r="XCY38" s="97" t="s">
        <v>1136</v>
      </c>
      <c r="XCZ38" s="97" t="s">
        <v>1136</v>
      </c>
      <c r="XDA38" s="97" t="s">
        <v>1136</v>
      </c>
      <c r="XDB38" s="97" t="s">
        <v>1136</v>
      </c>
      <c r="XDC38" s="97" t="s">
        <v>1136</v>
      </c>
      <c r="XDD38" s="97" t="s">
        <v>1136</v>
      </c>
      <c r="XDE38" s="97" t="s">
        <v>1136</v>
      </c>
      <c r="XDF38" s="97" t="s">
        <v>1136</v>
      </c>
      <c r="XDG38" s="97" t="s">
        <v>1136</v>
      </c>
      <c r="XDH38" s="97" t="s">
        <v>1136</v>
      </c>
      <c r="XDI38" s="97" t="s">
        <v>1136</v>
      </c>
      <c r="XDJ38" s="97" t="s">
        <v>1136</v>
      </c>
      <c r="XDK38" s="97" t="s">
        <v>1136</v>
      </c>
      <c r="XDL38" s="97" t="s">
        <v>1136</v>
      </c>
      <c r="XDM38" s="97" t="s">
        <v>1136</v>
      </c>
      <c r="XDN38" s="97" t="s">
        <v>1136</v>
      </c>
      <c r="XDO38" s="97" t="s">
        <v>1136</v>
      </c>
      <c r="XDP38" s="97" t="s">
        <v>1136</v>
      </c>
      <c r="XDQ38" s="97" t="s">
        <v>1136</v>
      </c>
      <c r="XDR38" s="97" t="s">
        <v>1136</v>
      </c>
      <c r="XDS38" s="97" t="s">
        <v>1136</v>
      </c>
      <c r="XDT38" s="97" t="s">
        <v>1136</v>
      </c>
      <c r="XDU38" s="97" t="s">
        <v>1136</v>
      </c>
      <c r="XDV38" s="97" t="s">
        <v>1136</v>
      </c>
      <c r="XDW38" s="97" t="s">
        <v>1136</v>
      </c>
      <c r="XDX38" s="97" t="s">
        <v>1136</v>
      </c>
      <c r="XDY38" s="97" t="s">
        <v>1136</v>
      </c>
      <c r="XDZ38" s="97" t="s">
        <v>1136</v>
      </c>
      <c r="XEA38" s="97" t="s">
        <v>1136</v>
      </c>
      <c r="XEB38" s="97" t="s">
        <v>1136</v>
      </c>
      <c r="XEC38" s="97" t="s">
        <v>1136</v>
      </c>
      <c r="XED38" s="97" t="s">
        <v>1136</v>
      </c>
      <c r="XEE38" s="97" t="s">
        <v>1136</v>
      </c>
      <c r="XEF38" s="97" t="s">
        <v>1136</v>
      </c>
      <c r="XEG38" s="97" t="s">
        <v>1136</v>
      </c>
      <c r="XEH38" s="97" t="s">
        <v>1136</v>
      </c>
      <c r="XEI38" s="97" t="s">
        <v>1136</v>
      </c>
      <c r="XEJ38" s="97" t="s">
        <v>1136</v>
      </c>
      <c r="XEK38" s="97" t="s">
        <v>1136</v>
      </c>
      <c r="XEL38" s="97" t="s">
        <v>1136</v>
      </c>
      <c r="XEM38" s="97" t="s">
        <v>1136</v>
      </c>
      <c r="XEN38" s="97" t="s">
        <v>1136</v>
      </c>
      <c r="XEO38" s="97" t="s">
        <v>1136</v>
      </c>
      <c r="XEP38" s="97" t="s">
        <v>1136</v>
      </c>
      <c r="XEQ38" s="97" t="s">
        <v>1136</v>
      </c>
      <c r="XER38" s="97" t="s">
        <v>1136</v>
      </c>
      <c r="XES38" s="97" t="s">
        <v>1136</v>
      </c>
      <c r="XET38" s="97" t="s">
        <v>1136</v>
      </c>
      <c r="XEU38" s="97" t="s">
        <v>1136</v>
      </c>
      <c r="XEV38" s="97" t="s">
        <v>1136</v>
      </c>
      <c r="XEW38" s="97" t="s">
        <v>1136</v>
      </c>
      <c r="XEX38" s="97" t="s">
        <v>1136</v>
      </c>
      <c r="XEY38" s="97" t="s">
        <v>1136</v>
      </c>
      <c r="XEZ38" s="97" t="s">
        <v>1136</v>
      </c>
      <c r="XFA38" s="97" t="s">
        <v>1136</v>
      </c>
      <c r="XFB38" s="97" t="s">
        <v>1136</v>
      </c>
      <c r="XFC38" s="97" t="s">
        <v>1136</v>
      </c>
      <c r="XFD38" s="97" t="s">
        <v>1136</v>
      </c>
    </row>
    <row r="39" spans="1:16384" x14ac:dyDescent="0.35">
      <c r="A39" s="97" t="s">
        <v>1139</v>
      </c>
    </row>
    <row r="40" spans="1:16384" x14ac:dyDescent="0.35">
      <c r="A40" s="97" t="s">
        <v>1158</v>
      </c>
    </row>
    <row r="41" spans="1:16384" x14ac:dyDescent="0.35">
      <c r="A41" s="97" t="s">
        <v>1172</v>
      </c>
    </row>
    <row r="42" spans="1:16384" x14ac:dyDescent="0.35">
      <c r="A42" s="97" t="s">
        <v>1173</v>
      </c>
    </row>
    <row r="43" spans="1:16384" x14ac:dyDescent="0.35">
      <c r="A43" s="97" t="s">
        <v>1182</v>
      </c>
    </row>
    <row r="44" spans="1:16384" x14ac:dyDescent="0.35">
      <c r="A44" s="97" t="s">
        <v>1192</v>
      </c>
    </row>
    <row r="45" spans="1:16384" ht="14.45" customHeight="1" x14ac:dyDescent="0.35">
      <c r="A45" s="97" t="s">
        <v>1441</v>
      </c>
    </row>
    <row r="46" spans="1:16384" ht="14.45" customHeight="1" x14ac:dyDescent="0.35">
      <c r="A46" s="97" t="s">
        <v>1442</v>
      </c>
    </row>
    <row r="47" spans="1:16384" x14ac:dyDescent="0.35">
      <c r="A47" s="97" t="s">
        <v>1444</v>
      </c>
    </row>
    <row r="48" spans="1:16384" x14ac:dyDescent="0.35">
      <c r="A48" s="97" t="s">
        <v>1453</v>
      </c>
    </row>
    <row r="49" spans="1:1" ht="13.15" x14ac:dyDescent="0.4">
      <c r="A49" s="97" t="s">
        <v>1454</v>
      </c>
    </row>
    <row r="50" spans="1:1" x14ac:dyDescent="0.35">
      <c r="A50" s="97" t="s">
        <v>1459</v>
      </c>
    </row>
    <row r="51" spans="1:1" x14ac:dyDescent="0.35">
      <c r="A51" s="97" t="s">
        <v>1458</v>
      </c>
    </row>
    <row r="52" spans="1:1" x14ac:dyDescent="0.35">
      <c r="A52" s="97" t="s">
        <v>1461</v>
      </c>
    </row>
    <row r="53" spans="1:1" x14ac:dyDescent="0.35">
      <c r="A53" s="97" t="s">
        <v>1460</v>
      </c>
    </row>
    <row r="54" spans="1:1" x14ac:dyDescent="0.35">
      <c r="A54" s="97" t="s">
        <v>1504</v>
      </c>
    </row>
    <row r="55" spans="1:1" x14ac:dyDescent="0.35">
      <c r="A55" s="97" t="s">
        <v>1507</v>
      </c>
    </row>
    <row r="56" spans="1:1" x14ac:dyDescent="0.35">
      <c r="A56" s="97" t="s">
        <v>1508</v>
      </c>
    </row>
    <row r="57" spans="1:1" x14ac:dyDescent="0.35">
      <c r="A57" s="97" t="s">
        <v>1510</v>
      </c>
    </row>
    <row r="58" spans="1:1" x14ac:dyDescent="0.35">
      <c r="A58" s="97" t="s">
        <v>1511</v>
      </c>
    </row>
    <row r="59" spans="1:1" x14ac:dyDescent="0.35">
      <c r="A59" s="97" t="s">
        <v>1522</v>
      </c>
    </row>
    <row r="60" spans="1:1" x14ac:dyDescent="0.35">
      <c r="A60" s="97" t="s">
        <v>1525</v>
      </c>
    </row>
    <row r="61" spans="1:1" x14ac:dyDescent="0.35">
      <c r="A61" s="97" t="s">
        <v>1526</v>
      </c>
    </row>
    <row r="62" spans="1:1" x14ac:dyDescent="0.35">
      <c r="A62" s="97" t="s">
        <v>1529</v>
      </c>
    </row>
    <row r="63" spans="1:1" x14ac:dyDescent="0.35">
      <c r="A63" s="97" t="s">
        <v>1531</v>
      </c>
    </row>
    <row r="64" spans="1:1" x14ac:dyDescent="0.35">
      <c r="A64" s="97" t="s">
        <v>1567</v>
      </c>
    </row>
    <row r="65" spans="1:1" x14ac:dyDescent="0.35">
      <c r="A65" s="97" t="s">
        <v>1568</v>
      </c>
    </row>
    <row r="66" spans="1:1" x14ac:dyDescent="0.35">
      <c r="A66" s="97" t="s">
        <v>1573</v>
      </c>
    </row>
    <row r="67" spans="1:1" x14ac:dyDescent="0.35">
      <c r="A67" s="97" t="s">
        <v>1574</v>
      </c>
    </row>
    <row r="68" spans="1:1" x14ac:dyDescent="0.35">
      <c r="A68" s="97" t="s">
        <v>1578</v>
      </c>
    </row>
    <row r="69" spans="1:1" x14ac:dyDescent="0.35">
      <c r="A69" s="97" t="s">
        <v>1579</v>
      </c>
    </row>
    <row r="70" spans="1:1" x14ac:dyDescent="0.35">
      <c r="A70" s="97" t="s">
        <v>1590</v>
      </c>
    </row>
    <row r="71" spans="1:1" x14ac:dyDescent="0.35">
      <c r="A71" s="97" t="s">
        <v>1591</v>
      </c>
    </row>
    <row r="72" spans="1:1" x14ac:dyDescent="0.35">
      <c r="A72" s="97" t="s">
        <v>1593</v>
      </c>
    </row>
    <row r="73" spans="1:1" x14ac:dyDescent="0.35">
      <c r="A73" s="97" t="s">
        <v>1594</v>
      </c>
    </row>
    <row r="74" spans="1:1" x14ac:dyDescent="0.35">
      <c r="A74" s="97" t="s">
        <v>1601</v>
      </c>
    </row>
    <row r="75" spans="1:1" x14ac:dyDescent="0.35">
      <c r="A75" s="97" t="s">
        <v>1648</v>
      </c>
    </row>
  </sheetData>
  <sheetProtection sheet="1" objects="1" scenarios="1"/>
  <customSheetViews>
    <customSheetView guid="{84DC5B7D-85E9-4423-938D-33C502D28C34}" showRuler="0">
      <selection activeCell="A12" sqref="A12"/>
      <pageMargins left="0.78740157499999996" right="0.78740157499999996" top="0.984251969" bottom="0.984251969" header="0.4921259845" footer="0.4921259845"/>
      <headerFooter alignWithMargins="0"/>
    </customSheetView>
  </customSheetViews>
  <phoneticPr fontId="16"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6">
    <tabColor indexed="10"/>
  </sheetPr>
  <dimension ref="A1:CR1172"/>
  <sheetViews>
    <sheetView tabSelected="1" zoomScale="86" zoomScaleNormal="70" workbookViewId="0">
      <pane xSplit="7" ySplit="8" topLeftCell="X9" activePane="bottomRight" state="frozen"/>
      <selection activeCell="B1" sqref="B1"/>
      <selection pane="topRight" activeCell="H1" sqref="H1"/>
      <selection pane="bottomLeft" activeCell="B9" sqref="B9"/>
      <selection pane="bottomRight" activeCell="CL1" sqref="CL1:CP1048576"/>
    </sheetView>
  </sheetViews>
  <sheetFormatPr baseColWidth="10" defaultColWidth="6.46484375" defaultRowHeight="14.25" outlineLevelRow="2" outlineLevelCol="3" x14ac:dyDescent="0.4"/>
  <cols>
    <col min="1" max="1" width="11.6640625" hidden="1" customWidth="1"/>
    <col min="2" max="2" width="6.46484375" style="12"/>
    <col min="3" max="3" width="7.6640625" style="12" customWidth="1"/>
    <col min="4" max="4" width="7" style="125" customWidth="1"/>
    <col min="5" max="5" width="8.6640625" style="9" customWidth="1"/>
    <col min="6" max="8" width="6.46484375" style="9"/>
    <col min="9" max="9" width="6.46484375" style="10"/>
    <col min="10" max="20" width="6.46484375" style="9"/>
    <col min="21" max="21" width="8.1328125" style="9" customWidth="1"/>
    <col min="22" max="22" width="6.46484375" style="9" customWidth="1"/>
    <col min="23" max="23" width="6.46484375" style="9"/>
    <col min="24" max="24" width="2.53125" style="9" customWidth="1"/>
    <col min="25" max="25" width="31.86328125" style="11" customWidth="1"/>
    <col min="26" max="26" width="7" customWidth="1"/>
    <col min="27" max="27" width="6.46484375" customWidth="1"/>
    <col min="28" max="33" width="3.86328125" customWidth="1"/>
    <col min="34" max="34" width="5.1328125" hidden="1" customWidth="1" outlineLevel="1"/>
    <col min="35" max="35" width="13" hidden="1" customWidth="1" outlineLevel="2"/>
    <col min="36" max="37" width="6.46484375" hidden="1" customWidth="1" outlineLevel="2"/>
    <col min="38" max="38" width="8.86328125" hidden="1" customWidth="1" outlineLevel="2"/>
    <col min="39" max="54" width="6.46484375" hidden="1" customWidth="1" outlineLevel="2"/>
    <col min="55" max="55" width="8.53125" hidden="1" customWidth="1" outlineLevel="1"/>
    <col min="56" max="56" width="12" hidden="1" customWidth="1" outlineLevel="1"/>
    <col min="57" max="57" width="10" hidden="1" customWidth="1" outlineLevel="1"/>
    <col min="58" max="58" width="9.33203125" hidden="1" customWidth="1" outlineLevel="1"/>
    <col min="59" max="59" width="28.53125" hidden="1" customWidth="1" outlineLevel="1"/>
    <col min="60" max="60" width="8.86328125" style="9" customWidth="1" collapsed="1"/>
    <col min="61" max="61" width="29.6640625" customWidth="1"/>
    <col min="62" max="62" width="11.33203125" hidden="1" customWidth="1" outlineLevel="1"/>
    <col min="63" max="63" width="13.6640625" hidden="1" customWidth="1" outlineLevel="1"/>
    <col min="64" max="64" width="14.6640625" hidden="1" customWidth="1" outlineLevel="1"/>
    <col min="65" max="65" width="6" hidden="1" customWidth="1" outlineLevel="3" collapsed="1"/>
    <col min="66" max="81" width="6.46484375" hidden="1" customWidth="1" outlineLevel="1"/>
    <col min="82" max="82" width="7.33203125" hidden="1" customWidth="1" outlineLevel="1"/>
    <col min="83" max="83" width="10" hidden="1" customWidth="1" outlineLevel="1"/>
    <col min="84" max="84" width="12.86328125" hidden="1" customWidth="1" outlineLevel="1"/>
    <col min="85" max="85" width="9.1328125" hidden="1" customWidth="1" outlineLevel="1"/>
    <col min="86" max="86" width="11" hidden="1" customWidth="1" outlineLevel="1"/>
    <col min="87" max="87" width="6.46484375" hidden="1" customWidth="1" outlineLevel="1"/>
    <col min="88" max="88" width="6.46484375" hidden="1" customWidth="1" outlineLevel="1" collapsed="1"/>
    <col min="89" max="89" width="18.53125" style="12" hidden="1" customWidth="1" outlineLevel="1"/>
    <col min="90" max="90" width="12" style="513" hidden="1" customWidth="1" outlineLevel="2" collapsed="1"/>
    <col min="91" max="91" width="10.53125" hidden="1" customWidth="1" outlineLevel="2"/>
    <col min="92" max="92" width="23.33203125" hidden="1" customWidth="1" outlineLevel="2"/>
    <col min="93" max="93" width="15.46484375" style="513" hidden="1" customWidth="1" outlineLevel="2"/>
    <col min="94" max="94" width="19.1328125" hidden="1" customWidth="1" outlineLevel="2"/>
    <col min="95" max="95" width="6.46484375" collapsed="1"/>
  </cols>
  <sheetData>
    <row r="1" spans="1:95" s="150" customFormat="1" ht="20" customHeight="1" outlineLevel="1" x14ac:dyDescent="0.35">
      <c r="A1" s="478"/>
      <c r="B1" s="578" t="str">
        <f>AA5&amp;" published / veröffentlichte codes"</f>
        <v>906 published / veröffentlichte codes</v>
      </c>
      <c r="C1" s="578"/>
      <c r="D1" s="578"/>
      <c r="E1" s="578"/>
      <c r="F1" s="578"/>
      <c r="G1" s="578"/>
      <c r="H1" s="579" t="str">
        <f>"S p e c i f i e r   shown"&amp;IF(Y3="text"," as  s h o r t   t e x t   (to switch to digitals, delete Y3)"," as  d i g i t s  (Enter ""text"" in cell Y3 to change to short text form)")</f>
        <v>S p e c i f i e r   shown as  s h o r t   t e x t   (to switch to digitals, delete Y3)</v>
      </c>
      <c r="I1" s="579"/>
      <c r="J1" s="579"/>
      <c r="K1" s="579"/>
      <c r="L1" s="579"/>
      <c r="M1" s="579"/>
      <c r="N1" s="579"/>
      <c r="O1" s="579"/>
      <c r="P1" s="579"/>
      <c r="Q1" s="579"/>
      <c r="R1" s="579"/>
      <c r="S1" s="579"/>
      <c r="T1" s="579"/>
      <c r="U1" s="579"/>
      <c r="V1" s="579"/>
      <c r="W1" s="579"/>
      <c r="X1" s="579"/>
      <c r="Y1" s="580" t="s">
        <v>1101</v>
      </c>
      <c r="Z1" s="479"/>
      <c r="CK1" s="480"/>
      <c r="CL1" s="513"/>
      <c r="CO1" s="513"/>
    </row>
    <row r="2" spans="1:95" ht="12" customHeight="1" outlineLevel="1" thickBot="1" x14ac:dyDescent="0.4">
      <c r="A2" s="62"/>
      <c r="B2" s="481" t="str">
        <f>AA3</f>
        <v/>
      </c>
      <c r="C2" s="120"/>
      <c r="D2" s="584" t="s">
        <v>19</v>
      </c>
      <c r="E2" s="555" t="s">
        <v>297</v>
      </c>
      <c r="F2" s="552" t="s">
        <v>296</v>
      </c>
      <c r="G2" s="552" t="s">
        <v>295</v>
      </c>
      <c r="H2" s="552" t="s">
        <v>294</v>
      </c>
      <c r="I2" s="552" t="s">
        <v>298</v>
      </c>
      <c r="J2" s="552" t="s">
        <v>299</v>
      </c>
      <c r="K2" s="552" t="s">
        <v>323</v>
      </c>
      <c r="L2" s="565" t="s">
        <v>293</v>
      </c>
      <c r="M2" s="553" t="s">
        <v>300</v>
      </c>
      <c r="N2" s="553" t="s">
        <v>61</v>
      </c>
      <c r="O2" s="553" t="s">
        <v>301</v>
      </c>
      <c r="P2" s="562" t="s">
        <v>316</v>
      </c>
      <c r="Q2" s="553" t="s">
        <v>302</v>
      </c>
      <c r="R2" s="553" t="s">
        <v>303</v>
      </c>
      <c r="S2" s="553" t="s">
        <v>304</v>
      </c>
      <c r="T2" s="553" t="s">
        <v>305</v>
      </c>
      <c r="U2" s="553" t="s">
        <v>1029</v>
      </c>
      <c r="V2" s="553" t="s">
        <v>242</v>
      </c>
      <c r="W2" s="553" t="s">
        <v>307</v>
      </c>
      <c r="Y2" s="581"/>
      <c r="Z2" s="584"/>
      <c r="BH2"/>
      <c r="BI2" s="97"/>
    </row>
    <row r="3" spans="1:95" s="36" customFormat="1" ht="36.6" customHeight="1" outlineLevel="1" thickBot="1" x14ac:dyDescent="0.35">
      <c r="B3" s="582" t="str">
        <f>"   Release         "&amp;YEAR(Release)&amp;"-"&amp;MONTH(Release)&amp;"-"&amp;DAY(Release)</f>
        <v xml:space="preserve">   Release         2026-7-14</v>
      </c>
      <c r="C3" s="583"/>
      <c r="D3" s="584"/>
      <c r="E3" s="555"/>
      <c r="F3" s="552"/>
      <c r="G3" s="552"/>
      <c r="H3" s="552"/>
      <c r="I3" s="552"/>
      <c r="J3" s="552"/>
      <c r="K3" s="552"/>
      <c r="L3" s="565"/>
      <c r="M3" s="553"/>
      <c r="N3" s="553"/>
      <c r="O3" s="553"/>
      <c r="P3" s="562"/>
      <c r="Q3" s="553"/>
      <c r="R3" s="553"/>
      <c r="S3" s="553"/>
      <c r="T3" s="553"/>
      <c r="U3" s="553"/>
      <c r="V3" s="553"/>
      <c r="W3" s="553"/>
      <c r="Y3" s="482" t="s">
        <v>809</v>
      </c>
      <c r="Z3" s="584"/>
      <c r="AA3" s="577" t="str">
        <f>IF(SUBTOTAL(3,AI6:AI1098)=AA5,"","selected: "&amp;SUBTOTAL(3,AI6:AI1098))</f>
        <v/>
      </c>
      <c r="AB3" s="576" t="s">
        <v>1191</v>
      </c>
      <c r="AC3" s="576"/>
      <c r="AD3" s="576"/>
      <c r="AE3" s="576"/>
      <c r="AF3" s="576"/>
      <c r="AG3" s="576"/>
      <c r="AH3" s="368"/>
      <c r="AI3" s="399" t="s">
        <v>234</v>
      </c>
      <c r="AJ3" s="399" t="s">
        <v>134</v>
      </c>
      <c r="AK3" s="399" t="s">
        <v>234</v>
      </c>
      <c r="AL3" s="358" t="s">
        <v>134</v>
      </c>
      <c r="AM3" s="358" t="s">
        <v>234</v>
      </c>
      <c r="AN3" s="358" t="s">
        <v>134</v>
      </c>
      <c r="BH3" s="80"/>
      <c r="CK3" s="513"/>
      <c r="CL3" s="513"/>
      <c r="CO3" s="513"/>
      <c r="CP3" s="36" t="s">
        <v>1649</v>
      </c>
    </row>
    <row r="4" spans="1:95" s="36" customFormat="1" ht="57.6" customHeight="1" outlineLevel="1" x14ac:dyDescent="0.3">
      <c r="B4" s="586" t="s">
        <v>1011</v>
      </c>
      <c r="C4" s="586"/>
      <c r="D4" s="585"/>
      <c r="E4" s="564"/>
      <c r="F4" s="557"/>
      <c r="G4" s="557"/>
      <c r="H4" s="557"/>
      <c r="I4" s="557"/>
      <c r="J4" s="557"/>
      <c r="K4" s="557"/>
      <c r="L4" s="566"/>
      <c r="M4" s="561"/>
      <c r="N4" s="561"/>
      <c r="O4" s="561"/>
      <c r="P4" s="563"/>
      <c r="Q4" s="553"/>
      <c r="R4" s="553"/>
      <c r="S4" s="553"/>
      <c r="T4" s="553"/>
      <c r="U4" s="553"/>
      <c r="V4" s="553"/>
      <c r="W4" s="553"/>
      <c r="Y4" s="464" t="str">
        <f>"Spezifier-Darstellung "&amp;IF(Y3 ="text"," in Textform (zum Wechsel des Formats  oben in Zelle Y3 ""text"" löschen"," als Ziffern. (zum Wechsel in die Kurztextform oben in Zelle Y3  ""text"" eigeben")</f>
        <v>Spezifier-Darstellung  in Textform (zum Wechsel des Formats  oben in Zelle Y3 "text" löschen</v>
      </c>
      <c r="Z4" s="585"/>
      <c r="AA4" s="577"/>
      <c r="AB4" s="576"/>
      <c r="AC4" s="576"/>
      <c r="AD4" s="576"/>
      <c r="AE4" s="576"/>
      <c r="AF4" s="576"/>
      <c r="AG4" s="576"/>
      <c r="BD4" s="453">
        <f>MAX(BD6:BD806)</f>
        <v>46194</v>
      </c>
      <c r="BE4" s="453">
        <f>MAX(BE6:BE806)</f>
        <v>46189</v>
      </c>
      <c r="BH4" s="80"/>
      <c r="CK4" s="37"/>
      <c r="CL4" s="513"/>
      <c r="CM4" s="513"/>
      <c r="CN4" s="513"/>
      <c r="CO4" s="513"/>
    </row>
    <row r="5" spans="1:95" ht="36.6" customHeight="1" outlineLevel="1" x14ac:dyDescent="0.35">
      <c r="A5" s="359" t="s">
        <v>58</v>
      </c>
      <c r="B5" s="459" t="s">
        <v>1098</v>
      </c>
      <c r="C5" s="360" t="s">
        <v>62</v>
      </c>
      <c r="D5" s="361" t="s">
        <v>1099</v>
      </c>
      <c r="E5" s="361" t="s">
        <v>1100</v>
      </c>
      <c r="F5" s="362" t="s">
        <v>23</v>
      </c>
      <c r="G5" s="362" t="s">
        <v>24</v>
      </c>
      <c r="H5" s="362" t="s">
        <v>25</v>
      </c>
      <c r="I5" s="362" t="s">
        <v>26</v>
      </c>
      <c r="J5" s="362" t="s">
        <v>27</v>
      </c>
      <c r="K5" s="362" t="s">
        <v>236</v>
      </c>
      <c r="L5" s="362" t="s">
        <v>28</v>
      </c>
      <c r="M5" s="362" t="s">
        <v>29</v>
      </c>
      <c r="N5" s="362" t="s">
        <v>30</v>
      </c>
      <c r="O5" s="362" t="s">
        <v>31</v>
      </c>
      <c r="P5" s="362" t="s">
        <v>32</v>
      </c>
      <c r="Q5" s="362" t="s">
        <v>33</v>
      </c>
      <c r="R5" s="362" t="s">
        <v>34</v>
      </c>
      <c r="S5" s="362" t="s">
        <v>35</v>
      </c>
      <c r="T5" s="362" t="s">
        <v>36</v>
      </c>
      <c r="U5" s="362" t="s">
        <v>37</v>
      </c>
      <c r="V5" s="362" t="s">
        <v>38</v>
      </c>
      <c r="W5" s="362" t="s">
        <v>39</v>
      </c>
      <c r="X5" s="363"/>
      <c r="Y5" s="364"/>
      <c r="Z5" s="361" t="s">
        <v>58</v>
      </c>
      <c r="AA5" s="366">
        <f>COUNT(AA6:AA1098)</f>
        <v>906</v>
      </c>
      <c r="AB5" s="365">
        <v>1</v>
      </c>
      <c r="AC5" s="365">
        <v>2</v>
      </c>
      <c r="AD5" s="365">
        <v>3</v>
      </c>
      <c r="AE5" s="365">
        <v>4</v>
      </c>
      <c r="AF5" s="365">
        <v>5</v>
      </c>
      <c r="AG5" s="365">
        <v>6</v>
      </c>
      <c r="AH5" s="372" t="s">
        <v>66</v>
      </c>
      <c r="AI5" s="511" t="s">
        <v>819</v>
      </c>
      <c r="AJ5" s="511" t="s">
        <v>811</v>
      </c>
      <c r="AK5" s="511" t="s">
        <v>23</v>
      </c>
      <c r="AL5" s="511" t="s">
        <v>24</v>
      </c>
      <c r="AM5" s="511" t="s">
        <v>25</v>
      </c>
      <c r="AN5" s="511" t="s">
        <v>26</v>
      </c>
      <c r="AO5" s="511" t="s">
        <v>27</v>
      </c>
      <c r="AP5" s="511" t="s">
        <v>236</v>
      </c>
      <c r="AQ5" s="511" t="s">
        <v>28</v>
      </c>
      <c r="AR5" s="511" t="s">
        <v>29</v>
      </c>
      <c r="AS5" s="511" t="s">
        <v>30</v>
      </c>
      <c r="AT5" s="511" t="s">
        <v>31</v>
      </c>
      <c r="AU5" s="511" t="s">
        <v>32</v>
      </c>
      <c r="AV5" s="511" t="s">
        <v>33</v>
      </c>
      <c r="AW5" s="511" t="s">
        <v>34</v>
      </c>
      <c r="AX5" s="511" t="s">
        <v>35</v>
      </c>
      <c r="AY5" s="511" t="s">
        <v>36</v>
      </c>
      <c r="AZ5" s="511" t="s">
        <v>37</v>
      </c>
      <c r="BA5" s="511" t="s">
        <v>38</v>
      </c>
      <c r="BB5" s="511" t="s">
        <v>39</v>
      </c>
      <c r="BC5" s="511" t="s">
        <v>384</v>
      </c>
      <c r="BD5" s="511" t="s">
        <v>385</v>
      </c>
      <c r="BE5" s="511" t="s">
        <v>386</v>
      </c>
      <c r="BF5" s="511" t="s">
        <v>387</v>
      </c>
      <c r="BG5" s="511" t="s">
        <v>388</v>
      </c>
      <c r="BH5" s="511" t="s">
        <v>820</v>
      </c>
      <c r="BI5" s="511" t="s">
        <v>389</v>
      </c>
      <c r="BJ5" s="511" t="s">
        <v>813</v>
      </c>
      <c r="BK5" s="511" t="s">
        <v>817</v>
      </c>
      <c r="BL5" s="511" t="s">
        <v>818</v>
      </c>
      <c r="BM5" s="511" t="s">
        <v>1067</v>
      </c>
      <c r="BN5" s="511" t="s">
        <v>1068</v>
      </c>
      <c r="BO5" s="511" t="s">
        <v>1069</v>
      </c>
      <c r="BP5" s="511"/>
      <c r="BQ5" s="362" t="s">
        <v>23</v>
      </c>
      <c r="BR5" s="362" t="s">
        <v>24</v>
      </c>
      <c r="BS5" s="362" t="s">
        <v>25</v>
      </c>
      <c r="BT5" s="362" t="s">
        <v>26</v>
      </c>
      <c r="BU5" s="362" t="s">
        <v>27</v>
      </c>
      <c r="BV5" s="362" t="s">
        <v>236</v>
      </c>
      <c r="BW5" s="362" t="s">
        <v>28</v>
      </c>
      <c r="BX5" s="362" t="s">
        <v>29</v>
      </c>
      <c r="BY5" s="362" t="s">
        <v>30</v>
      </c>
      <c r="BZ5" s="362" t="s">
        <v>31</v>
      </c>
      <c r="CA5" s="362" t="s">
        <v>32</v>
      </c>
      <c r="CB5" s="362" t="s">
        <v>33</v>
      </c>
      <c r="CC5" s="362" t="s">
        <v>34</v>
      </c>
      <c r="CD5" s="362" t="s">
        <v>35</v>
      </c>
      <c r="CE5" s="362" t="s">
        <v>36</v>
      </c>
      <c r="CF5" s="362" t="s">
        <v>37</v>
      </c>
      <c r="CG5" s="362" t="s">
        <v>38</v>
      </c>
      <c r="CH5" s="362" t="s">
        <v>39</v>
      </c>
      <c r="CI5" s="511" t="s">
        <v>820</v>
      </c>
      <c r="CJ5" s="511" t="s">
        <v>389</v>
      </c>
      <c r="CK5" s="511" t="s">
        <v>813</v>
      </c>
      <c r="CL5" s="513" t="s">
        <v>817</v>
      </c>
      <c r="CM5" s="513" t="s">
        <v>818</v>
      </c>
      <c r="CN5" s="513" t="s">
        <v>1067</v>
      </c>
      <c r="CO5" s="513" t="s">
        <v>1068</v>
      </c>
      <c r="CP5" s="511" t="s">
        <v>1069</v>
      </c>
      <c r="CQ5" s="513" t="s">
        <v>329</v>
      </c>
    </row>
    <row r="6" spans="1:95" ht="12.6" customHeight="1" outlineLevel="2" x14ac:dyDescent="0.35">
      <c r="A6" s="77">
        <f t="shared" ref="A6:A72" si="0">D6</f>
        <v>1</v>
      </c>
      <c r="B6" s="7">
        <v>1</v>
      </c>
      <c r="C6" s="59">
        <f>IF(AH6="","",IF(OR(BC6,BF6),"ungültig",B6))</f>
        <v>1</v>
      </c>
      <c r="D6" s="124">
        <f>IF(AI6="","",AI6)</f>
        <v>1</v>
      </c>
      <c r="E6" s="16" t="str">
        <f t="shared" ref="E6:E69" si="1">IF($AI6&lt;&gt;"",IF($Y$3="text", BQ6,AJ6),"")</f>
        <v>WholeBl</v>
      </c>
      <c r="F6" s="58" t="str">
        <f t="shared" ref="F6:F69" si="2">IF($AI6&lt;&gt;"",IF($Y$3="text", BR6,AK6),"")</f>
        <v xml:space="preserve">CPD </v>
      </c>
      <c r="G6" s="58" t="str">
        <f t="shared" ref="G6:G69" si="3">IF($AI6&lt;&gt;"",IF($Y$3="text", BS6,AL6),"")</f>
        <v xml:space="preserve">NoAdd </v>
      </c>
      <c r="H6" s="58" t="str">
        <f t="shared" ref="H6:H69" si="4">IF($AI6&lt;&gt;"",IF($Y$3="text", BT6,AM6),"")</f>
        <v xml:space="preserve">Closed </v>
      </c>
      <c r="I6" s="58" t="str">
        <f t="shared" ref="I6:I69" si="5">IF($AI6&lt;&gt;"",IF($Y$3="text", BU6,AN6),"")</f>
        <v xml:space="preserve">SV </v>
      </c>
      <c r="J6" s="58" t="str">
        <f t="shared" ref="J6:J69" si="6">IF($AI6&lt;&gt;"",IF($Y$3="text", BV6,AO6),"")</f>
        <v xml:space="preserve">2to6°C </v>
      </c>
      <c r="K6" s="58" t="str">
        <f t="shared" ref="K6:K69" si="7">IF($AI6&lt;&gt;"",IF($Y$3="text", BW6,AP6),"")</f>
        <v>No</v>
      </c>
      <c r="L6" s="58" t="str">
        <f t="shared" ref="L6:L69" si="8">IF($AI6&lt;&gt;"",IF($Y$3="text", BX6,AQ6),"")</f>
        <v xml:space="preserve">Allo </v>
      </c>
      <c r="M6" s="58" t="str">
        <f t="shared" ref="M6:M69" si="9">IF($AI6&lt;&gt;"",IF($Y$3="text", BY6,AR6),"")</f>
        <v xml:space="preserve">WB </v>
      </c>
      <c r="N6" s="58" t="str">
        <f t="shared" ref="N6:N69" si="10">IF($AI6&lt;&gt;"",IF($Y$3="text", BZ6,AS6),"")</f>
        <v xml:space="preserve">NA </v>
      </c>
      <c r="O6" s="58" t="str">
        <f t="shared" ref="O6:O69" si="11">IF($AI6&lt;&gt;"",IF($Y$3="text", CA6,AT6),"")</f>
        <v xml:space="preserve">Transf </v>
      </c>
      <c r="P6" s="58" t="str">
        <f t="shared" ref="P6:P69" si="12">IF($AI6&lt;&gt;"",IF($Y$3="text", CB6,AU6),"")</f>
        <v xml:space="preserve">None </v>
      </c>
      <c r="Q6" s="58" t="str">
        <f t="shared" ref="Q6:Q69" si="13">IF($AI6&lt;&gt;"",IF($Y$3="text", CC6,AV6),"")</f>
        <v xml:space="preserve">None </v>
      </c>
      <c r="R6" s="58" t="str">
        <f t="shared" ref="R6:R69" si="14">IF($AI6&lt;&gt;"",IF($Y$3="text", CD6,AW6),"")</f>
        <v xml:space="preserve">NoIrr </v>
      </c>
      <c r="S6" s="58" t="str">
        <f t="shared" ref="S6:S69" si="15">IF($AI6&lt;&gt;"",IF($Y$3="text", CE6,AX6),"")</f>
        <v xml:space="preserve">- </v>
      </c>
      <c r="T6" s="58" t="str">
        <f t="shared" ref="T6:T69" si="16">IF($AI6&lt;&gt;"",IF($Y$3="text", CF6,AY6),"")</f>
        <v>no sub</v>
      </c>
      <c r="U6" s="58" t="str">
        <f t="shared" ref="U6:U69" si="17">IF($AI6&lt;&gt;"",IF($Y$3="text", CG6,AZ6),"")</f>
        <v>Non</v>
      </c>
      <c r="V6" s="58" t="str">
        <f t="shared" ref="V6:V69" si="18">IF($AI6&lt;&gt;"",IF($Y$3="text", CH6,BA6),"")</f>
        <v>NA</v>
      </c>
      <c r="W6" s="58" t="str">
        <f t="shared" ref="W6:W69" si="19">IF($AI6&lt;&gt;"",IF($Y$3="text", CI6,BB6),"")</f>
        <v xml:space="preserve">None </v>
      </c>
      <c r="X6" t="s">
        <v>63</v>
      </c>
      <c r="Y6" s="161" t="str">
        <f t="shared" ref="Y6:Y69" si="20">IF(CK6="------------------"," ",CK6)</f>
        <v>0-2-1-1-1-2-1-1-1-1-1-1-1-1-1-1-1-1-1</v>
      </c>
      <c r="Z6" s="60">
        <f>IF(D6="","",D6)</f>
        <v>1</v>
      </c>
      <c r="AA6" s="7">
        <f t="shared" ref="AA6:AA12" si="21">B6</f>
        <v>1</v>
      </c>
      <c r="AB6" s="29" t="str">
        <f t="shared" ref="AB6:AB12" si="22">MID(TEXT($Z6,"000000"),AB$5,1)</f>
        <v>0</v>
      </c>
      <c r="AC6" s="29" t="str">
        <f t="shared" ref="AC6:AG24" si="23">MID(TEXT($Z6,"000000"),AC$5,1)</f>
        <v>0</v>
      </c>
      <c r="AD6" s="29" t="str">
        <f t="shared" si="23"/>
        <v>0</v>
      </c>
      <c r="AE6" s="29" t="str">
        <f t="shared" si="23"/>
        <v>0</v>
      </c>
      <c r="AF6" s="29" t="str">
        <f t="shared" si="23"/>
        <v>0</v>
      </c>
      <c r="AG6" s="29" t="str">
        <f t="shared" si="23"/>
        <v>1</v>
      </c>
      <c r="AH6" s="59">
        <v>1</v>
      </c>
      <c r="AI6" s="510">
        <v>1</v>
      </c>
      <c r="AJ6" s="509">
        <v>0</v>
      </c>
      <c r="AK6" s="509">
        <v>2</v>
      </c>
      <c r="AL6" s="509">
        <v>1</v>
      </c>
      <c r="AM6" s="509">
        <v>1</v>
      </c>
      <c r="AN6" s="509">
        <v>1</v>
      </c>
      <c r="AO6" s="509">
        <v>2</v>
      </c>
      <c r="AP6" s="509">
        <v>1</v>
      </c>
      <c r="AQ6" s="509">
        <v>1</v>
      </c>
      <c r="AR6" s="509">
        <v>1</v>
      </c>
      <c r="AS6" s="509">
        <v>1</v>
      </c>
      <c r="AT6" s="509">
        <v>1</v>
      </c>
      <c r="AU6" s="509">
        <v>1</v>
      </c>
      <c r="AV6" s="509">
        <v>1</v>
      </c>
      <c r="AW6" s="509">
        <v>1</v>
      </c>
      <c r="AX6" s="509">
        <v>1</v>
      </c>
      <c r="AY6" s="509">
        <v>1</v>
      </c>
      <c r="AZ6" s="509">
        <v>1</v>
      </c>
      <c r="BA6" s="509">
        <v>1</v>
      </c>
      <c r="BB6" s="509">
        <v>1</v>
      </c>
      <c r="BC6" s="509" t="b">
        <v>0</v>
      </c>
      <c r="BD6" s="508">
        <v>36201</v>
      </c>
      <c r="BE6" s="508">
        <v>36201</v>
      </c>
      <c r="BF6" s="509" t="b">
        <v>0</v>
      </c>
      <c r="BG6" s="510" t="s">
        <v>390</v>
      </c>
      <c r="BH6" s="512"/>
      <c r="BI6" s="510"/>
      <c r="BJ6" s="513">
        <v>36201</v>
      </c>
      <c r="BK6" s="513">
        <v>36201</v>
      </c>
      <c r="BL6" s="513">
        <v>46217</v>
      </c>
      <c r="BM6" s="510"/>
      <c r="BN6" s="512"/>
      <c r="BO6" s="510"/>
      <c r="BP6" s="509">
        <v>2</v>
      </c>
      <c r="BQ6" s="509" t="str">
        <f>IF(AI6="","",VLOOKUP(AJ6,[0]!Qualifier,(COLUMN(AJ6)-34),FALSE))</f>
        <v>WholeBl</v>
      </c>
      <c r="BR6" s="509" t="str">
        <f>IF(AJ6="","",VLOOKUP(AK6,[0]!Qualifier,(COLUMN(AK6)-34),FALSE))</f>
        <v xml:space="preserve">CPD </v>
      </c>
      <c r="BS6" s="509" t="str">
        <f>IF(AK6="","",VLOOKUP(AL6,[0]!Qualifier,(COLUMN(AL6)-34),FALSE))</f>
        <v xml:space="preserve">NoAdd </v>
      </c>
      <c r="BT6" s="509" t="str">
        <f>IF(AL6="","",VLOOKUP(AM6,[0]!Qualifier,(COLUMN(AM6)-34),FALSE))</f>
        <v xml:space="preserve">Closed </v>
      </c>
      <c r="BU6" s="509" t="str">
        <f>IF(AM6="","",VLOOKUP(AN6,[0]!Qualifier,(COLUMN(AN6)-34),FALSE))</f>
        <v xml:space="preserve">SV </v>
      </c>
      <c r="BV6" s="509" t="str">
        <f>IF(AN6="","",VLOOKUP(AO6,[0]!Qualifier,(COLUMN(AO6)-34),FALSE))</f>
        <v xml:space="preserve">2to6°C </v>
      </c>
      <c r="BW6" s="509" t="str">
        <f>IF(AO6="","",VLOOKUP(AP6,[0]!Qualifier,(COLUMN(AP6)-34),FALSE))</f>
        <v>No</v>
      </c>
      <c r="BX6" s="509" t="str">
        <f>IF(AP6="","",VLOOKUP(AQ6,[0]!Qualifier,(COLUMN(AQ6)-34),FALSE))</f>
        <v xml:space="preserve">Allo </v>
      </c>
      <c r="BY6" s="509" t="str">
        <f>IF(AQ6="","",VLOOKUP(AR6,[0]!Qualifier,(COLUMN(AR6)-34),FALSE))</f>
        <v xml:space="preserve">WB </v>
      </c>
      <c r="BZ6" s="509" t="str">
        <f>IF(AR6="","",VLOOKUP(AS6,[0]!Qualifier,(COLUMN(AS6)-34),FALSE))</f>
        <v xml:space="preserve">NA </v>
      </c>
      <c r="CA6" s="509" t="str">
        <f>IF(AS6="","",VLOOKUP(AT6,[0]!Qualifier,(COLUMN(AT6)-34),FALSE))</f>
        <v xml:space="preserve">Transf </v>
      </c>
      <c r="CB6" s="509" t="str">
        <f>IF(AT6="","",VLOOKUP(AU6,[0]!Qualifier,(COLUMN(AU6)-34),FALSE))</f>
        <v xml:space="preserve">None </v>
      </c>
      <c r="CC6" s="509" t="str">
        <f>IF(AU6="","",VLOOKUP(AV6,[0]!Qualifier,(COLUMN(AV6)-34),FALSE))</f>
        <v xml:space="preserve">None </v>
      </c>
      <c r="CD6" s="509" t="str">
        <f>IF(AV6="","",VLOOKUP(AW6,[0]!Qualifier,(COLUMN(AW6)-34),FALSE))</f>
        <v xml:space="preserve">NoIrr </v>
      </c>
      <c r="CE6" s="508" t="str">
        <f>IF(AW6="","",VLOOKUP(AX6,[0]!Qualifier,(COLUMN(AX6)-34),FALSE))</f>
        <v xml:space="preserve">- </v>
      </c>
      <c r="CF6" s="508" t="str">
        <f>IF(AX6="","",VLOOKUP(AY6,[0]!Qualifier,(COLUMN(AY6)-34),FALSE))</f>
        <v>no sub</v>
      </c>
      <c r="CG6" s="509" t="str">
        <f>IF(AY6="","",VLOOKUP(AZ6,[0]!Qualifier,(COLUMN(AZ6)-34),FALSE))</f>
        <v>Non</v>
      </c>
      <c r="CH6" s="510" t="str">
        <f>IF(AZ6="","",VLOOKUP(BA6,[0]!Qualifier,(COLUMN(BA6)-34),FALSE))</f>
        <v>NA</v>
      </c>
      <c r="CI6" s="512" t="str">
        <f>IF(BA6="","",VLOOKUP(BB6,[0]!Qualifier,(COLUMN(BB6)-34),FALSE))</f>
        <v xml:space="preserve">None </v>
      </c>
      <c r="CJ6" s="510"/>
      <c r="CK6" s="513" t="str">
        <f t="shared" ref="CK6:CK69" si="24">AJ6&amp;"-"&amp;AK6&amp;"-"&amp;AL6&amp;"-"&amp;AM6&amp;"-"&amp;AN6&amp;"-"&amp;AO6&amp;"-"&amp;AP6&amp;"-"&amp;AQ6&amp;"-"&amp;AR6&amp;"-"&amp;AS6&amp;"-"&amp;AT6&amp;"-"&amp;AU6&amp;"-"&amp;AV6&amp;"-"&amp;AW6&amp;"-"&amp;AX6&amp;"-"&amp;AY6&amp;"-"&amp;AZ6&amp;"-"&amp;BA6&amp;"-"&amp;BB6</f>
        <v>0-2-1-1-1-2-1-1-1-1-1-1-1-1-1-1-1-1-1</v>
      </c>
      <c r="CL6" s="513">
        <v>36201.937986111101</v>
      </c>
      <c r="CM6" s="513">
        <v>36201.937986111101</v>
      </c>
      <c r="CN6" s="510"/>
      <c r="CP6" s="510"/>
    </row>
    <row r="7" spans="1:95" ht="12.6" customHeight="1" outlineLevel="2" x14ac:dyDescent="0.35">
      <c r="A7" s="77">
        <f t="shared" si="0"/>
        <v>9</v>
      </c>
      <c r="B7" s="7">
        <f>IF(D7="","",B6+1)</f>
        <v>2</v>
      </c>
      <c r="C7" s="59">
        <f t="shared" ref="C7:C70" si="25">IF(AH7="","",IF(OR(BC7,BF7),"ungültig",B7))</f>
        <v>2</v>
      </c>
      <c r="D7" s="124">
        <f>IF(AI7="","",AI7)</f>
        <v>9</v>
      </c>
      <c r="E7" s="16" t="str">
        <f t="shared" si="1"/>
        <v>WholeBl</v>
      </c>
      <c r="F7" s="58" t="str">
        <f t="shared" si="2"/>
        <v xml:space="preserve">CPD </v>
      </c>
      <c r="G7" s="58" t="str">
        <f t="shared" si="3"/>
        <v xml:space="preserve">NoAdd </v>
      </c>
      <c r="H7" s="58" t="str">
        <f t="shared" si="4"/>
        <v xml:space="preserve">Closed </v>
      </c>
      <c r="I7" s="58" t="str">
        <f t="shared" si="5"/>
        <v xml:space="preserve">SV </v>
      </c>
      <c r="J7" s="58" t="str">
        <f t="shared" si="6"/>
        <v xml:space="preserve">2to6°C </v>
      </c>
      <c r="K7" s="58" t="str">
        <f t="shared" si="7"/>
        <v>No</v>
      </c>
      <c r="L7" s="58" t="str">
        <f t="shared" si="8"/>
        <v xml:space="preserve">Allo </v>
      </c>
      <c r="M7" s="58" t="str">
        <f t="shared" si="9"/>
        <v xml:space="preserve">WB </v>
      </c>
      <c r="N7" s="58" t="str">
        <f t="shared" si="10"/>
        <v xml:space="preserve">NA </v>
      </c>
      <c r="O7" s="58" t="str">
        <f t="shared" si="11"/>
        <v xml:space="preserve">NoTrans </v>
      </c>
      <c r="P7" s="58" t="str">
        <f t="shared" si="12"/>
        <v xml:space="preserve">None </v>
      </c>
      <c r="Q7" s="58" t="str">
        <f t="shared" si="13"/>
        <v xml:space="preserve">None </v>
      </c>
      <c r="R7" s="58" t="str">
        <f t="shared" si="14"/>
        <v xml:space="preserve">NoIrr </v>
      </c>
      <c r="S7" s="58" t="str">
        <f t="shared" si="15"/>
        <v xml:space="preserve">- </v>
      </c>
      <c r="T7" s="58" t="str">
        <f t="shared" si="16"/>
        <v>no sub</v>
      </c>
      <c r="U7" s="58" t="str">
        <f t="shared" si="17"/>
        <v>Non</v>
      </c>
      <c r="V7" s="58" t="str">
        <f t="shared" si="18"/>
        <v>NA</v>
      </c>
      <c r="W7" s="58" t="str">
        <f t="shared" si="19"/>
        <v xml:space="preserve">None </v>
      </c>
      <c r="X7" t="s">
        <v>63</v>
      </c>
      <c r="Y7" s="161" t="str">
        <f t="shared" si="20"/>
        <v>0-2-1-1-1-2-1-1-1-1-2-1-1-1-1-1-1-1-1</v>
      </c>
      <c r="Z7" s="60">
        <f>IF(D7="","",D7)</f>
        <v>9</v>
      </c>
      <c r="AA7" s="7">
        <f t="shared" si="21"/>
        <v>2</v>
      </c>
      <c r="AB7" s="29" t="str">
        <f t="shared" si="22"/>
        <v>0</v>
      </c>
      <c r="AC7" s="29" t="str">
        <f t="shared" si="23"/>
        <v>0</v>
      </c>
      <c r="AD7" s="29" t="str">
        <f t="shared" si="23"/>
        <v>0</v>
      </c>
      <c r="AE7" s="29" t="str">
        <f t="shared" si="23"/>
        <v>0</v>
      </c>
      <c r="AF7" s="29" t="str">
        <f t="shared" si="23"/>
        <v>0</v>
      </c>
      <c r="AG7" s="29" t="str">
        <f t="shared" si="23"/>
        <v>9</v>
      </c>
      <c r="AH7" s="59">
        <v>2</v>
      </c>
      <c r="AI7" s="510">
        <v>9</v>
      </c>
      <c r="AJ7" s="509">
        <v>0</v>
      </c>
      <c r="AK7" s="509">
        <v>2</v>
      </c>
      <c r="AL7" s="509">
        <v>1</v>
      </c>
      <c r="AM7" s="509">
        <v>1</v>
      </c>
      <c r="AN7" s="509">
        <v>1</v>
      </c>
      <c r="AO7" s="509">
        <v>2</v>
      </c>
      <c r="AP7" s="509">
        <v>1</v>
      </c>
      <c r="AQ7" s="509">
        <v>1</v>
      </c>
      <c r="AR7" s="509">
        <v>1</v>
      </c>
      <c r="AS7" s="509">
        <v>1</v>
      </c>
      <c r="AT7" s="509">
        <v>2</v>
      </c>
      <c r="AU7" s="509">
        <v>1</v>
      </c>
      <c r="AV7" s="509">
        <v>1</v>
      </c>
      <c r="AW7" s="509">
        <v>1</v>
      </c>
      <c r="AX7" s="509">
        <v>1</v>
      </c>
      <c r="AY7" s="509">
        <v>1</v>
      </c>
      <c r="AZ7" s="509">
        <v>1</v>
      </c>
      <c r="BA7" s="509">
        <v>1</v>
      </c>
      <c r="BB7" s="509">
        <v>1</v>
      </c>
      <c r="BC7" s="509" t="b">
        <v>0</v>
      </c>
      <c r="BD7" s="508">
        <v>38695</v>
      </c>
      <c r="BE7" s="508">
        <v>38695</v>
      </c>
      <c r="BF7" s="509" t="b">
        <v>0</v>
      </c>
      <c r="BG7" s="510" t="s">
        <v>391</v>
      </c>
      <c r="BH7" s="512"/>
      <c r="BI7" s="510"/>
      <c r="BJ7" s="513">
        <v>38695</v>
      </c>
      <c r="BK7" s="513">
        <v>38695</v>
      </c>
      <c r="BL7" s="513">
        <v>46217</v>
      </c>
      <c r="BM7" s="510"/>
      <c r="BN7" s="512"/>
      <c r="BO7" s="510"/>
      <c r="BP7" s="509">
        <v>2</v>
      </c>
      <c r="BQ7" s="509" t="str">
        <f>IF(AI7="","",VLOOKUP(AJ7,[0]!Qualifier,(COLUMN(AJ7)-34),FALSE))</f>
        <v>WholeBl</v>
      </c>
      <c r="BR7" s="509" t="str">
        <f>IF(AJ7="","",VLOOKUP(AK7,[0]!Qualifier,(COLUMN(AK7)-34),FALSE))</f>
        <v xml:space="preserve">CPD </v>
      </c>
      <c r="BS7" s="509" t="str">
        <f>IF(AK7="","",VLOOKUP(AL7,[0]!Qualifier,(COLUMN(AL7)-34),FALSE))</f>
        <v xml:space="preserve">NoAdd </v>
      </c>
      <c r="BT7" s="509" t="str">
        <f>IF(AL7="","",VLOOKUP(AM7,[0]!Qualifier,(COLUMN(AM7)-34),FALSE))</f>
        <v xml:space="preserve">Closed </v>
      </c>
      <c r="BU7" s="509" t="str">
        <f>IF(AM7="","",VLOOKUP(AN7,[0]!Qualifier,(COLUMN(AN7)-34),FALSE))</f>
        <v xml:space="preserve">SV </v>
      </c>
      <c r="BV7" s="509" t="str">
        <f>IF(AN7="","",VLOOKUP(AO7,[0]!Qualifier,(COLUMN(AO7)-34),FALSE))</f>
        <v xml:space="preserve">2to6°C </v>
      </c>
      <c r="BW7" s="509" t="str">
        <f>IF(AO7="","",VLOOKUP(AP7,[0]!Qualifier,(COLUMN(AP7)-34),FALSE))</f>
        <v>No</v>
      </c>
      <c r="BX7" s="509" t="str">
        <f>IF(AP7="","",VLOOKUP(AQ7,[0]!Qualifier,(COLUMN(AQ7)-34),FALSE))</f>
        <v xml:space="preserve">Allo </v>
      </c>
      <c r="BY7" s="509" t="str">
        <f>IF(AQ7="","",VLOOKUP(AR7,[0]!Qualifier,(COLUMN(AR7)-34),FALSE))</f>
        <v xml:space="preserve">WB </v>
      </c>
      <c r="BZ7" s="509" t="str">
        <f>IF(AR7="","",VLOOKUP(AS7,[0]!Qualifier,(COLUMN(AS7)-34),FALSE))</f>
        <v xml:space="preserve">NA </v>
      </c>
      <c r="CA7" s="509" t="str">
        <f>IF(AS7="","",VLOOKUP(AT7,[0]!Qualifier,(COLUMN(AT7)-34),FALSE))</f>
        <v xml:space="preserve">NoTrans </v>
      </c>
      <c r="CB7" s="509" t="str">
        <f>IF(AT7="","",VLOOKUP(AU7,[0]!Qualifier,(COLUMN(AU7)-34),FALSE))</f>
        <v xml:space="preserve">None </v>
      </c>
      <c r="CC7" s="509" t="str">
        <f>IF(AU7="","",VLOOKUP(AV7,[0]!Qualifier,(COLUMN(AV7)-34),FALSE))</f>
        <v xml:space="preserve">None </v>
      </c>
      <c r="CD7" s="509" t="str">
        <f>IF(AV7="","",VLOOKUP(AW7,[0]!Qualifier,(COLUMN(AW7)-34),FALSE))</f>
        <v xml:space="preserve">NoIrr </v>
      </c>
      <c r="CE7" s="508" t="str">
        <f>IF(AW7="","",VLOOKUP(AX7,[0]!Qualifier,(COLUMN(AX7)-34),FALSE))</f>
        <v xml:space="preserve">- </v>
      </c>
      <c r="CF7" s="508" t="str">
        <f>IF(AX7="","",VLOOKUP(AY7,[0]!Qualifier,(COLUMN(AY7)-34),FALSE))</f>
        <v>no sub</v>
      </c>
      <c r="CG7" s="509" t="str">
        <f>IF(AY7="","",VLOOKUP(AZ7,[0]!Qualifier,(COLUMN(AZ7)-34),FALSE))</f>
        <v>Non</v>
      </c>
      <c r="CH7" s="510" t="str">
        <f>IF(AZ7="","",VLOOKUP(BA7,[0]!Qualifier,(COLUMN(BA7)-34),FALSE))</f>
        <v>NA</v>
      </c>
      <c r="CI7" s="512" t="str">
        <f>IF(BA7="","",VLOOKUP(BB7,[0]!Qualifier,(COLUMN(BB7)-34),FALSE))</f>
        <v xml:space="preserve">None </v>
      </c>
      <c r="CJ7" s="510"/>
      <c r="CK7" s="513" t="str">
        <f t="shared" si="24"/>
        <v>0-2-1-1-1-2-1-1-1-1-2-1-1-1-1-1-1-1-1</v>
      </c>
      <c r="CL7" s="513">
        <v>38695</v>
      </c>
      <c r="CM7" s="513">
        <v>45195</v>
      </c>
      <c r="CN7" s="510"/>
      <c r="CP7" s="510"/>
    </row>
    <row r="8" spans="1:95" ht="12.6" customHeight="1" outlineLevel="2" x14ac:dyDescent="0.35">
      <c r="A8" s="77">
        <f t="shared" si="0"/>
        <v>71</v>
      </c>
      <c r="B8" s="7">
        <f>IF(D8="","",B7+1)</f>
        <v>3</v>
      </c>
      <c r="C8" s="59">
        <f t="shared" si="25"/>
        <v>3</v>
      </c>
      <c r="D8" s="124">
        <f>IF(AI8="","",AI8)</f>
        <v>71</v>
      </c>
      <c r="E8" s="16" t="str">
        <f t="shared" si="1"/>
        <v>WholeBl</v>
      </c>
      <c r="F8" s="58" t="str">
        <f t="shared" si="2"/>
        <v xml:space="preserve">CPD </v>
      </c>
      <c r="G8" s="58" t="str">
        <f t="shared" si="3"/>
        <v xml:space="preserve">NoAdd </v>
      </c>
      <c r="H8" s="58" t="str">
        <f t="shared" si="4"/>
        <v xml:space="preserve">Closed </v>
      </c>
      <c r="I8" s="58" t="str">
        <f t="shared" si="5"/>
        <v xml:space="preserve">SV </v>
      </c>
      <c r="J8" s="58" t="str">
        <f t="shared" si="6"/>
        <v xml:space="preserve">20to24°C </v>
      </c>
      <c r="K8" s="58" t="str">
        <f t="shared" si="7"/>
        <v>No</v>
      </c>
      <c r="L8" s="58" t="str">
        <f t="shared" si="8"/>
        <v xml:space="preserve">Allo </v>
      </c>
      <c r="M8" s="58" t="str">
        <f t="shared" si="9"/>
        <v xml:space="preserve">WB </v>
      </c>
      <c r="N8" s="58" t="str">
        <f t="shared" si="10"/>
        <v xml:space="preserve">NA </v>
      </c>
      <c r="O8" s="58" t="str">
        <f t="shared" si="11"/>
        <v xml:space="preserve">Fract </v>
      </c>
      <c r="P8" s="58" t="str">
        <f t="shared" si="12"/>
        <v xml:space="preserve">None </v>
      </c>
      <c r="Q8" s="58" t="str">
        <f t="shared" si="13"/>
        <v xml:space="preserve">None </v>
      </c>
      <c r="R8" s="58" t="str">
        <f t="shared" si="14"/>
        <v xml:space="preserve">NoIrr </v>
      </c>
      <c r="S8" s="58" t="str">
        <f t="shared" si="15"/>
        <v xml:space="preserve">- </v>
      </c>
      <c r="T8" s="58" t="str">
        <f t="shared" si="16"/>
        <v>no sub</v>
      </c>
      <c r="U8" s="58" t="str">
        <f t="shared" si="17"/>
        <v>Non</v>
      </c>
      <c r="V8" s="58" t="str">
        <f t="shared" si="18"/>
        <v>NA</v>
      </c>
      <c r="W8" s="58" t="str">
        <f t="shared" si="19"/>
        <v xml:space="preserve">None </v>
      </c>
      <c r="X8" t="s">
        <v>63</v>
      </c>
      <c r="Y8" s="161" t="str">
        <f t="shared" si="20"/>
        <v>0-2-1-1-1-1-1-1-1-1-3-1-1-1-1-1-1-1-1</v>
      </c>
      <c r="Z8" s="60">
        <f>IF(D8="","",D8)</f>
        <v>71</v>
      </c>
      <c r="AA8" s="7">
        <f t="shared" si="21"/>
        <v>3</v>
      </c>
      <c r="AB8" s="29" t="str">
        <f t="shared" si="22"/>
        <v>0</v>
      </c>
      <c r="AC8" s="29" t="str">
        <f t="shared" si="23"/>
        <v>0</v>
      </c>
      <c r="AD8" s="29" t="str">
        <f t="shared" si="23"/>
        <v>0</v>
      </c>
      <c r="AE8" s="29" t="str">
        <f t="shared" si="23"/>
        <v>0</v>
      </c>
      <c r="AF8" s="29" t="str">
        <f t="shared" si="23"/>
        <v>7</v>
      </c>
      <c r="AG8" s="29" t="str">
        <f t="shared" si="23"/>
        <v>1</v>
      </c>
      <c r="AH8" s="59">
        <v>3</v>
      </c>
      <c r="AI8" s="510">
        <v>71</v>
      </c>
      <c r="AJ8" s="509">
        <v>0</v>
      </c>
      <c r="AK8" s="509">
        <v>2</v>
      </c>
      <c r="AL8" s="509">
        <v>1</v>
      </c>
      <c r="AM8" s="509">
        <v>1</v>
      </c>
      <c r="AN8" s="509">
        <v>1</v>
      </c>
      <c r="AO8" s="509">
        <v>1</v>
      </c>
      <c r="AP8" s="509">
        <v>1</v>
      </c>
      <c r="AQ8" s="509">
        <v>1</v>
      </c>
      <c r="AR8" s="509">
        <v>1</v>
      </c>
      <c r="AS8" s="509">
        <v>1</v>
      </c>
      <c r="AT8" s="509">
        <v>3</v>
      </c>
      <c r="AU8" s="509">
        <v>1</v>
      </c>
      <c r="AV8" s="509">
        <v>1</v>
      </c>
      <c r="AW8" s="509">
        <v>1</v>
      </c>
      <c r="AX8" s="509">
        <v>1</v>
      </c>
      <c r="AY8" s="509">
        <v>1</v>
      </c>
      <c r="AZ8" s="509">
        <v>1</v>
      </c>
      <c r="BA8" s="509">
        <v>1</v>
      </c>
      <c r="BB8" s="509">
        <v>1</v>
      </c>
      <c r="BC8" s="509" t="b">
        <v>0</v>
      </c>
      <c r="BD8" s="508">
        <v>36248</v>
      </c>
      <c r="BE8" s="508">
        <v>36248</v>
      </c>
      <c r="BF8" s="509" t="b">
        <v>0</v>
      </c>
      <c r="BG8" s="510" t="s">
        <v>392</v>
      </c>
      <c r="BH8" s="512"/>
      <c r="BI8" s="510"/>
      <c r="BJ8" s="513">
        <v>36248</v>
      </c>
      <c r="BK8" s="513">
        <v>36248</v>
      </c>
      <c r="BL8" s="513">
        <v>46217</v>
      </c>
      <c r="BM8" s="510"/>
      <c r="BN8" s="512"/>
      <c r="BO8" s="510"/>
      <c r="BP8" s="509">
        <v>1</v>
      </c>
      <c r="BQ8" s="509" t="str">
        <f>IF(AI8="","",VLOOKUP(AJ8,[0]!Qualifier,(COLUMN(AJ8)-34),FALSE))</f>
        <v>WholeBl</v>
      </c>
      <c r="BR8" s="509" t="str">
        <f>IF(AJ8="","",VLOOKUP(AK8,[0]!Qualifier,(COLUMN(AK8)-34),FALSE))</f>
        <v xml:space="preserve">CPD </v>
      </c>
      <c r="BS8" s="509" t="str">
        <f>IF(AK8="","",VLOOKUP(AL8,[0]!Qualifier,(COLUMN(AL8)-34),FALSE))</f>
        <v xml:space="preserve">NoAdd </v>
      </c>
      <c r="BT8" s="509" t="str">
        <f>IF(AL8="","",VLOOKUP(AM8,[0]!Qualifier,(COLUMN(AM8)-34),FALSE))</f>
        <v xml:space="preserve">Closed </v>
      </c>
      <c r="BU8" s="509" t="str">
        <f>IF(AM8="","",VLOOKUP(AN8,[0]!Qualifier,(COLUMN(AN8)-34),FALSE))</f>
        <v xml:space="preserve">SV </v>
      </c>
      <c r="BV8" s="509" t="str">
        <f>IF(AN8="","",VLOOKUP(AO8,[0]!Qualifier,(COLUMN(AO8)-34),FALSE))</f>
        <v xml:space="preserve">20to24°C </v>
      </c>
      <c r="BW8" s="509" t="str">
        <f>IF(AO8="","",VLOOKUP(AP8,[0]!Qualifier,(COLUMN(AP8)-34),FALSE))</f>
        <v>No</v>
      </c>
      <c r="BX8" s="509" t="str">
        <f>IF(AP8="","",VLOOKUP(AQ8,[0]!Qualifier,(COLUMN(AQ8)-34),FALSE))</f>
        <v xml:space="preserve">Allo </v>
      </c>
      <c r="BY8" s="509" t="str">
        <f>IF(AQ8="","",VLOOKUP(AR8,[0]!Qualifier,(COLUMN(AR8)-34),FALSE))</f>
        <v xml:space="preserve">WB </v>
      </c>
      <c r="BZ8" s="509" t="str">
        <f>IF(AR8="","",VLOOKUP(AS8,[0]!Qualifier,(COLUMN(AS8)-34),FALSE))</f>
        <v xml:space="preserve">NA </v>
      </c>
      <c r="CA8" s="509" t="str">
        <f>IF(AS8="","",VLOOKUP(AT8,[0]!Qualifier,(COLUMN(AT8)-34),FALSE))</f>
        <v xml:space="preserve">Fract </v>
      </c>
      <c r="CB8" s="509" t="str">
        <f>IF(AT8="","",VLOOKUP(AU8,[0]!Qualifier,(COLUMN(AU8)-34),FALSE))</f>
        <v xml:space="preserve">None </v>
      </c>
      <c r="CC8" s="509" t="str">
        <f>IF(AU8="","",VLOOKUP(AV8,[0]!Qualifier,(COLUMN(AV8)-34),FALSE))</f>
        <v xml:space="preserve">None </v>
      </c>
      <c r="CD8" s="509" t="str">
        <f>IF(AV8="","",VLOOKUP(AW8,[0]!Qualifier,(COLUMN(AW8)-34),FALSE))</f>
        <v xml:space="preserve">NoIrr </v>
      </c>
      <c r="CE8" s="508" t="str">
        <f>IF(AW8="","",VLOOKUP(AX8,[0]!Qualifier,(COLUMN(AX8)-34),FALSE))</f>
        <v xml:space="preserve">- </v>
      </c>
      <c r="CF8" s="508" t="str">
        <f>IF(AX8="","",VLOOKUP(AY8,[0]!Qualifier,(COLUMN(AY8)-34),FALSE))</f>
        <v>no sub</v>
      </c>
      <c r="CG8" s="509" t="str">
        <f>IF(AY8="","",VLOOKUP(AZ8,[0]!Qualifier,(COLUMN(AZ8)-34),FALSE))</f>
        <v>Non</v>
      </c>
      <c r="CH8" s="510" t="str">
        <f>IF(AZ8="","",VLOOKUP(BA8,[0]!Qualifier,(COLUMN(BA8)-34),FALSE))</f>
        <v>NA</v>
      </c>
      <c r="CI8" s="512" t="str">
        <f>IF(BA8="","",VLOOKUP(BB8,[0]!Qualifier,(COLUMN(BB8)-34),FALSE))</f>
        <v xml:space="preserve">None </v>
      </c>
      <c r="CJ8" s="510"/>
      <c r="CK8" s="513" t="str">
        <f t="shared" si="24"/>
        <v>0-2-1-1-1-1-1-1-1-1-3-1-1-1-1-1-1-1-1</v>
      </c>
      <c r="CL8" s="513">
        <v>36248</v>
      </c>
      <c r="CM8" s="513">
        <v>45195</v>
      </c>
      <c r="CN8" s="510"/>
      <c r="CP8" s="510"/>
    </row>
    <row r="9" spans="1:95" ht="12.6" customHeight="1" outlineLevel="2" x14ac:dyDescent="0.35">
      <c r="A9" s="77">
        <f>D9</f>
        <v>100</v>
      </c>
      <c r="B9" s="7">
        <f>IF(D9="","",B8+1)</f>
        <v>4</v>
      </c>
      <c r="C9" s="59">
        <f t="shared" si="25"/>
        <v>4</v>
      </c>
      <c r="D9" s="124">
        <f>IF(AI9="","",AI9)</f>
        <v>100</v>
      </c>
      <c r="E9" s="16" t="str">
        <f t="shared" si="1"/>
        <v>WholeBl</v>
      </c>
      <c r="F9" s="58" t="str">
        <f t="shared" si="2"/>
        <v xml:space="preserve">CPD </v>
      </c>
      <c r="G9" s="58" t="str">
        <f t="shared" si="3"/>
        <v xml:space="preserve">NoAdd </v>
      </c>
      <c r="H9" s="58" t="str">
        <f t="shared" si="4"/>
        <v xml:space="preserve">Closed </v>
      </c>
      <c r="I9" s="58" t="str">
        <f t="shared" si="5"/>
        <v xml:space="preserve">SV </v>
      </c>
      <c r="J9" s="58" t="str">
        <f t="shared" si="6"/>
        <v xml:space="preserve">2to6°C </v>
      </c>
      <c r="K9" s="58" t="str">
        <f t="shared" si="7"/>
        <v>No</v>
      </c>
      <c r="L9" s="58" t="str">
        <f t="shared" si="8"/>
        <v xml:space="preserve">Allo </v>
      </c>
      <c r="M9" s="58" t="str">
        <f t="shared" si="9"/>
        <v xml:space="preserve">WB </v>
      </c>
      <c r="N9" s="58" t="str">
        <f t="shared" si="10"/>
        <v xml:space="preserve">NA </v>
      </c>
      <c r="O9" s="58" t="str">
        <f t="shared" si="11"/>
        <v xml:space="preserve">Transf </v>
      </c>
      <c r="P9" s="58" t="str">
        <f t="shared" si="12"/>
        <v xml:space="preserve">LCdepl </v>
      </c>
      <c r="Q9" s="58" t="str">
        <f t="shared" si="13"/>
        <v xml:space="preserve">None </v>
      </c>
      <c r="R9" s="58" t="str">
        <f t="shared" si="14"/>
        <v xml:space="preserve">NoIrr </v>
      </c>
      <c r="S9" s="58" t="str">
        <f t="shared" si="15"/>
        <v xml:space="preserve">- </v>
      </c>
      <c r="T9" s="58" t="str">
        <f t="shared" si="16"/>
        <v>no sub</v>
      </c>
      <c r="U9" s="58" t="str">
        <f t="shared" si="17"/>
        <v>Non</v>
      </c>
      <c r="V9" s="58" t="str">
        <f t="shared" si="18"/>
        <v>NA</v>
      </c>
      <c r="W9" s="58" t="str">
        <f t="shared" si="19"/>
        <v xml:space="preserve">None </v>
      </c>
      <c r="X9" t="s">
        <v>63</v>
      </c>
      <c r="Y9" s="161" t="str">
        <f t="shared" si="20"/>
        <v>0-2-1-1-1-2-1-1-1-1-1-3-1-1-1-1-1-1-1</v>
      </c>
      <c r="Z9" s="60">
        <f>IF(D9="","",D9)</f>
        <v>100</v>
      </c>
      <c r="AA9" s="7">
        <f t="shared" si="21"/>
        <v>4</v>
      </c>
      <c r="AB9" s="29" t="str">
        <f t="shared" si="22"/>
        <v>0</v>
      </c>
      <c r="AC9" s="29" t="str">
        <f t="shared" si="23"/>
        <v>0</v>
      </c>
      <c r="AD9" s="29" t="str">
        <f t="shared" si="23"/>
        <v>0</v>
      </c>
      <c r="AE9" s="29" t="str">
        <f t="shared" si="23"/>
        <v>1</v>
      </c>
      <c r="AF9" s="29" t="str">
        <f t="shared" si="23"/>
        <v>0</v>
      </c>
      <c r="AG9" s="29" t="str">
        <f t="shared" si="23"/>
        <v>0</v>
      </c>
      <c r="AH9" s="59">
        <v>4</v>
      </c>
      <c r="AI9" s="510">
        <v>100</v>
      </c>
      <c r="AJ9" s="509">
        <v>0</v>
      </c>
      <c r="AK9" s="509">
        <v>2</v>
      </c>
      <c r="AL9" s="509">
        <v>1</v>
      </c>
      <c r="AM9" s="509">
        <v>1</v>
      </c>
      <c r="AN9" s="509">
        <v>1</v>
      </c>
      <c r="AO9" s="509">
        <v>2</v>
      </c>
      <c r="AP9" s="509">
        <v>1</v>
      </c>
      <c r="AQ9" s="509">
        <v>1</v>
      </c>
      <c r="AR9" s="509">
        <v>1</v>
      </c>
      <c r="AS9" s="509">
        <v>1</v>
      </c>
      <c r="AT9" s="509">
        <v>1</v>
      </c>
      <c r="AU9" s="509">
        <v>3</v>
      </c>
      <c r="AV9" s="509">
        <v>1</v>
      </c>
      <c r="AW9" s="509">
        <v>1</v>
      </c>
      <c r="AX9" s="509">
        <v>1</v>
      </c>
      <c r="AY9" s="509">
        <v>1</v>
      </c>
      <c r="AZ9" s="509">
        <v>1</v>
      </c>
      <c r="BA9" s="509">
        <v>1</v>
      </c>
      <c r="BB9" s="509">
        <v>1</v>
      </c>
      <c r="BC9" s="509" t="b">
        <v>0</v>
      </c>
      <c r="BD9" s="508">
        <v>36201</v>
      </c>
      <c r="BE9" s="508">
        <v>36201</v>
      </c>
      <c r="BF9" s="509" t="b">
        <v>0</v>
      </c>
      <c r="BG9" s="510" t="s">
        <v>393</v>
      </c>
      <c r="BH9" s="512"/>
      <c r="BI9" s="510"/>
      <c r="BJ9" s="513">
        <v>36201</v>
      </c>
      <c r="BK9" s="513">
        <v>36201</v>
      </c>
      <c r="BL9" s="513">
        <v>46217</v>
      </c>
      <c r="BM9" s="510"/>
      <c r="BN9" s="512"/>
      <c r="BO9" s="510"/>
      <c r="BP9" s="509">
        <v>2</v>
      </c>
      <c r="BQ9" s="509" t="str">
        <f>IF(AI9="","",VLOOKUP(AJ9,[0]!Qualifier,(COLUMN(AJ9)-34),FALSE))</f>
        <v>WholeBl</v>
      </c>
      <c r="BR9" s="509" t="str">
        <f>IF(AJ9="","",VLOOKUP(AK9,[0]!Qualifier,(COLUMN(AK9)-34),FALSE))</f>
        <v xml:space="preserve">CPD </v>
      </c>
      <c r="BS9" s="509" t="str">
        <f>IF(AK9="","",VLOOKUP(AL9,[0]!Qualifier,(COLUMN(AL9)-34),FALSE))</f>
        <v xml:space="preserve">NoAdd </v>
      </c>
      <c r="BT9" s="509" t="str">
        <f>IF(AL9="","",VLOOKUP(AM9,[0]!Qualifier,(COLUMN(AM9)-34),FALSE))</f>
        <v xml:space="preserve">Closed </v>
      </c>
      <c r="BU9" s="509" t="str">
        <f>IF(AM9="","",VLOOKUP(AN9,[0]!Qualifier,(COLUMN(AN9)-34),FALSE))</f>
        <v xml:space="preserve">SV </v>
      </c>
      <c r="BV9" s="509" t="str">
        <f>IF(AN9="","",VLOOKUP(AO9,[0]!Qualifier,(COLUMN(AO9)-34),FALSE))</f>
        <v xml:space="preserve">2to6°C </v>
      </c>
      <c r="BW9" s="509" t="str">
        <f>IF(AO9="","",VLOOKUP(AP9,[0]!Qualifier,(COLUMN(AP9)-34),FALSE))</f>
        <v>No</v>
      </c>
      <c r="BX9" s="509" t="str">
        <f>IF(AP9="","",VLOOKUP(AQ9,[0]!Qualifier,(COLUMN(AQ9)-34),FALSE))</f>
        <v xml:space="preserve">Allo </v>
      </c>
      <c r="BY9" s="509" t="str">
        <f>IF(AQ9="","",VLOOKUP(AR9,[0]!Qualifier,(COLUMN(AR9)-34),FALSE))</f>
        <v xml:space="preserve">WB </v>
      </c>
      <c r="BZ9" s="509" t="str">
        <f>IF(AR9="","",VLOOKUP(AS9,[0]!Qualifier,(COLUMN(AS9)-34),FALSE))</f>
        <v xml:space="preserve">NA </v>
      </c>
      <c r="CA9" s="509" t="str">
        <f>IF(AS9="","",VLOOKUP(AT9,[0]!Qualifier,(COLUMN(AT9)-34),FALSE))</f>
        <v xml:space="preserve">Transf </v>
      </c>
      <c r="CB9" s="509" t="str">
        <f>IF(AT9="","",VLOOKUP(AU9,[0]!Qualifier,(COLUMN(AU9)-34),FALSE))</f>
        <v xml:space="preserve">LCdepl </v>
      </c>
      <c r="CC9" s="509" t="str">
        <f>IF(AU9="","",VLOOKUP(AV9,[0]!Qualifier,(COLUMN(AV9)-34),FALSE))</f>
        <v xml:space="preserve">None </v>
      </c>
      <c r="CD9" s="509" t="str">
        <f>IF(AV9="","",VLOOKUP(AW9,[0]!Qualifier,(COLUMN(AW9)-34),FALSE))</f>
        <v xml:space="preserve">NoIrr </v>
      </c>
      <c r="CE9" s="508" t="str">
        <f>IF(AW9="","",VLOOKUP(AX9,[0]!Qualifier,(COLUMN(AX9)-34),FALSE))</f>
        <v xml:space="preserve">- </v>
      </c>
      <c r="CF9" s="508" t="str">
        <f>IF(AX9="","",VLOOKUP(AY9,[0]!Qualifier,(COLUMN(AY9)-34),FALSE))</f>
        <v>no sub</v>
      </c>
      <c r="CG9" s="509" t="str">
        <f>IF(AY9="","",VLOOKUP(AZ9,[0]!Qualifier,(COLUMN(AZ9)-34),FALSE))</f>
        <v>Non</v>
      </c>
      <c r="CH9" s="510" t="str">
        <f>IF(AZ9="","",VLOOKUP(BA9,[0]!Qualifier,(COLUMN(BA9)-34),FALSE))</f>
        <v>NA</v>
      </c>
      <c r="CI9" s="512" t="str">
        <f>IF(BA9="","",VLOOKUP(BB9,[0]!Qualifier,(COLUMN(BB9)-34),FALSE))</f>
        <v xml:space="preserve">None </v>
      </c>
      <c r="CJ9" s="510"/>
      <c r="CK9" s="513" t="str">
        <f t="shared" si="24"/>
        <v>0-2-1-1-1-2-1-1-1-1-1-3-1-1-1-1-1-1-1</v>
      </c>
      <c r="CL9" s="513">
        <v>36201</v>
      </c>
      <c r="CM9" s="513">
        <v>45195</v>
      </c>
      <c r="CN9" s="510"/>
      <c r="CP9" s="510"/>
    </row>
    <row r="10" spans="1:95" ht="12.6" customHeight="1" outlineLevel="2" x14ac:dyDescent="0.35">
      <c r="A10" s="77">
        <f t="shared" si="0"/>
        <v>2190</v>
      </c>
      <c r="B10" s="7">
        <f>IF(D10="","",B9+1)</f>
        <v>5</v>
      </c>
      <c r="C10" s="59" t="str">
        <f t="shared" ref="C10:C11" si="26">IF(AH10="","",IF(OR(BC10,BF10),"invalid",B10))</f>
        <v>invalid</v>
      </c>
      <c r="D10" s="124">
        <f t="shared" ref="D10:D72" si="27">IF(AI10="","",AI10)</f>
        <v>2190</v>
      </c>
      <c r="E10" s="16" t="str">
        <f t="shared" si="1"/>
        <v>WholeBl</v>
      </c>
      <c r="F10" s="58" t="str">
        <f t="shared" si="2"/>
        <v xml:space="preserve">CPD </v>
      </c>
      <c r="G10" s="58" t="str">
        <f t="shared" si="3"/>
        <v xml:space="preserve">NoAdd </v>
      </c>
      <c r="H10" s="58" t="str">
        <f t="shared" si="4"/>
        <v xml:space="preserve">Closed </v>
      </c>
      <c r="I10" s="58" t="str">
        <f t="shared" si="5"/>
        <v xml:space="preserve">NonSV </v>
      </c>
      <c r="J10" s="58" t="str">
        <f t="shared" si="6"/>
        <v xml:space="preserve">2to6°C </v>
      </c>
      <c r="K10" s="58" t="str">
        <f t="shared" si="7"/>
        <v>No</v>
      </c>
      <c r="L10" s="58" t="str">
        <f t="shared" si="8"/>
        <v xml:space="preserve">Allo </v>
      </c>
      <c r="M10" s="58" t="str">
        <f t="shared" si="9"/>
        <v xml:space="preserve">WB </v>
      </c>
      <c r="N10" s="58" t="str">
        <f t="shared" si="10"/>
        <v xml:space="preserve">NA </v>
      </c>
      <c r="O10" s="58" t="str">
        <f t="shared" si="11"/>
        <v xml:space="preserve">Transf </v>
      </c>
      <c r="P10" s="58" t="str">
        <f t="shared" si="12"/>
        <v xml:space="preserve">LCdepl </v>
      </c>
      <c r="Q10" s="58" t="str">
        <f t="shared" si="13"/>
        <v xml:space="preserve">Pool </v>
      </c>
      <c r="R10" s="58" t="str">
        <f t="shared" si="14"/>
        <v xml:space="preserve">NoIrr </v>
      </c>
      <c r="S10" s="58" t="str">
        <f t="shared" si="15"/>
        <v xml:space="preserve">- </v>
      </c>
      <c r="T10" s="58" t="str">
        <f t="shared" si="16"/>
        <v>no sub</v>
      </c>
      <c r="U10" s="58" t="str">
        <f t="shared" si="17"/>
        <v>Non</v>
      </c>
      <c r="V10" s="58" t="str">
        <f t="shared" si="18"/>
        <v>NA</v>
      </c>
      <c r="W10" s="58" t="str">
        <f t="shared" si="19"/>
        <v xml:space="preserve">None </v>
      </c>
      <c r="X10" t="s">
        <v>63</v>
      </c>
      <c r="Y10" s="339" t="str">
        <f t="shared" si="20"/>
        <v>0-2-1-1-3-2-1-1-1-1-1-3-3-1-1-1-1-1-1</v>
      </c>
      <c r="Z10" s="60">
        <f t="shared" ref="Z10:Z73" si="28">IF(D10="","",D10)</f>
        <v>2190</v>
      </c>
      <c r="AA10" s="7">
        <f t="shared" si="21"/>
        <v>5</v>
      </c>
      <c r="AB10" s="29" t="str">
        <f t="shared" si="22"/>
        <v>0</v>
      </c>
      <c r="AC10" s="29" t="str">
        <f t="shared" si="23"/>
        <v>0</v>
      </c>
      <c r="AD10" s="29" t="str">
        <f t="shared" si="23"/>
        <v>2</v>
      </c>
      <c r="AE10" s="29" t="str">
        <f t="shared" si="23"/>
        <v>1</v>
      </c>
      <c r="AF10" s="29" t="str">
        <f t="shared" si="23"/>
        <v>9</v>
      </c>
      <c r="AG10" s="29" t="str">
        <f t="shared" si="23"/>
        <v>0</v>
      </c>
      <c r="AH10" s="59">
        <v>5</v>
      </c>
      <c r="AI10" s="510">
        <v>2190</v>
      </c>
      <c r="AJ10" s="509">
        <v>0</v>
      </c>
      <c r="AK10" s="509">
        <v>2</v>
      </c>
      <c r="AL10" s="509">
        <v>1</v>
      </c>
      <c r="AM10" s="509">
        <v>1</v>
      </c>
      <c r="AN10" s="509">
        <v>3</v>
      </c>
      <c r="AO10" s="509">
        <v>2</v>
      </c>
      <c r="AP10" s="509">
        <v>1</v>
      </c>
      <c r="AQ10" s="509">
        <v>1</v>
      </c>
      <c r="AR10" s="509">
        <v>1</v>
      </c>
      <c r="AS10" s="509">
        <v>1</v>
      </c>
      <c r="AT10" s="509">
        <v>1</v>
      </c>
      <c r="AU10" s="509">
        <v>3</v>
      </c>
      <c r="AV10" s="509">
        <v>3</v>
      </c>
      <c r="AW10" s="509">
        <v>1</v>
      </c>
      <c r="AX10" s="509">
        <v>1</v>
      </c>
      <c r="AY10" s="509">
        <v>1</v>
      </c>
      <c r="AZ10" s="509">
        <v>1</v>
      </c>
      <c r="BA10" s="509">
        <v>1</v>
      </c>
      <c r="BB10" s="509">
        <v>1</v>
      </c>
      <c r="BC10" s="509" t="b">
        <v>1</v>
      </c>
      <c r="BD10" s="508">
        <v>36247</v>
      </c>
      <c r="BE10" s="508">
        <v>36247</v>
      </c>
      <c r="BF10" s="509" t="b">
        <v>0</v>
      </c>
      <c r="BG10" s="510" t="s">
        <v>394</v>
      </c>
      <c r="BH10" s="512"/>
      <c r="BI10" s="510"/>
      <c r="BJ10" s="513">
        <v>36247</v>
      </c>
      <c r="BK10" s="513">
        <v>36247</v>
      </c>
      <c r="BL10" s="513">
        <v>46217</v>
      </c>
      <c r="BM10" s="510"/>
      <c r="BN10" s="512"/>
      <c r="BO10" s="510"/>
      <c r="BP10" s="509">
        <v>2</v>
      </c>
      <c r="BQ10" s="509" t="str">
        <f>IF(AI10="","",VLOOKUP(AJ10,[0]!Qualifier,(COLUMN(AJ10)-34),FALSE))</f>
        <v>WholeBl</v>
      </c>
      <c r="BR10" s="509" t="str">
        <f>IF(AJ10="","",VLOOKUP(AK10,[0]!Qualifier,(COLUMN(AK10)-34),FALSE))</f>
        <v xml:space="preserve">CPD </v>
      </c>
      <c r="BS10" s="509" t="str">
        <f>IF(AK10="","",VLOOKUP(AL10,[0]!Qualifier,(COLUMN(AL10)-34),FALSE))</f>
        <v xml:space="preserve">NoAdd </v>
      </c>
      <c r="BT10" s="509" t="str">
        <f>IF(AL10="","",VLOOKUP(AM10,[0]!Qualifier,(COLUMN(AM10)-34),FALSE))</f>
        <v xml:space="preserve">Closed </v>
      </c>
      <c r="BU10" s="509" t="str">
        <f>IF(AM10="","",VLOOKUP(AN10,[0]!Qualifier,(COLUMN(AN10)-34),FALSE))</f>
        <v xml:space="preserve">NonSV </v>
      </c>
      <c r="BV10" s="509" t="str">
        <f>IF(AN10="","",VLOOKUP(AO10,[0]!Qualifier,(COLUMN(AO10)-34),FALSE))</f>
        <v xml:space="preserve">2to6°C </v>
      </c>
      <c r="BW10" s="509" t="str">
        <f>IF(AO10="","",VLOOKUP(AP10,[0]!Qualifier,(COLUMN(AP10)-34),FALSE))</f>
        <v>No</v>
      </c>
      <c r="BX10" s="509" t="str">
        <f>IF(AP10="","",VLOOKUP(AQ10,[0]!Qualifier,(COLUMN(AQ10)-34),FALSE))</f>
        <v xml:space="preserve">Allo </v>
      </c>
      <c r="BY10" s="509" t="str">
        <f>IF(AQ10="","",VLOOKUP(AR10,[0]!Qualifier,(COLUMN(AR10)-34),FALSE))</f>
        <v xml:space="preserve">WB </v>
      </c>
      <c r="BZ10" s="509" t="str">
        <f>IF(AR10="","",VLOOKUP(AS10,[0]!Qualifier,(COLUMN(AS10)-34),FALSE))</f>
        <v xml:space="preserve">NA </v>
      </c>
      <c r="CA10" s="509" t="str">
        <f>IF(AS10="","",VLOOKUP(AT10,[0]!Qualifier,(COLUMN(AT10)-34),FALSE))</f>
        <v xml:space="preserve">Transf </v>
      </c>
      <c r="CB10" s="509" t="str">
        <f>IF(AT10="","",VLOOKUP(AU10,[0]!Qualifier,(COLUMN(AU10)-34),FALSE))</f>
        <v xml:space="preserve">LCdepl </v>
      </c>
      <c r="CC10" s="509" t="str">
        <f>IF(AU10="","",VLOOKUP(AV10,[0]!Qualifier,(COLUMN(AV10)-34),FALSE))</f>
        <v xml:space="preserve">Pool </v>
      </c>
      <c r="CD10" s="509" t="str">
        <f>IF(AV10="","",VLOOKUP(AW10,[0]!Qualifier,(COLUMN(AW10)-34),FALSE))</f>
        <v xml:space="preserve">NoIrr </v>
      </c>
      <c r="CE10" s="508" t="str">
        <f>IF(AW10="","",VLOOKUP(AX10,[0]!Qualifier,(COLUMN(AX10)-34),FALSE))</f>
        <v xml:space="preserve">- </v>
      </c>
      <c r="CF10" s="508" t="str">
        <f>IF(AX10="","",VLOOKUP(AY10,[0]!Qualifier,(COLUMN(AY10)-34),FALSE))</f>
        <v>no sub</v>
      </c>
      <c r="CG10" s="509" t="str">
        <f>IF(AY10="","",VLOOKUP(AZ10,[0]!Qualifier,(COLUMN(AZ10)-34),FALSE))</f>
        <v>Non</v>
      </c>
      <c r="CH10" s="510" t="str">
        <f>IF(AZ10="","",VLOOKUP(BA10,[0]!Qualifier,(COLUMN(BA10)-34),FALSE))</f>
        <v>NA</v>
      </c>
      <c r="CI10" s="512" t="str">
        <f>IF(BA10="","",VLOOKUP(BB10,[0]!Qualifier,(COLUMN(BB10)-34),FALSE))</f>
        <v xml:space="preserve">None </v>
      </c>
      <c r="CJ10" s="510"/>
      <c r="CK10" s="513" t="str">
        <f t="shared" si="24"/>
        <v>0-2-1-1-3-2-1-1-1-1-1-3-3-1-1-1-1-1-1</v>
      </c>
      <c r="CL10" s="513">
        <v>36247</v>
      </c>
      <c r="CM10" s="513">
        <v>45195</v>
      </c>
      <c r="CN10" s="510"/>
      <c r="CP10" s="510"/>
    </row>
    <row r="11" spans="1:95" ht="12.6" customHeight="1" outlineLevel="2" x14ac:dyDescent="0.35">
      <c r="A11" s="77">
        <f t="shared" si="0"/>
        <v>2390</v>
      </c>
      <c r="B11" s="7">
        <f t="shared" ref="B11:B72" si="29">IF(D11="","",B10+1)</f>
        <v>6</v>
      </c>
      <c r="C11" s="59" t="str">
        <f t="shared" si="26"/>
        <v>invalid</v>
      </c>
      <c r="D11" s="124">
        <f t="shared" si="27"/>
        <v>2390</v>
      </c>
      <c r="E11" s="16" t="str">
        <f t="shared" si="1"/>
        <v>WholeBl</v>
      </c>
      <c r="F11" s="58" t="str">
        <f t="shared" si="2"/>
        <v xml:space="preserve">CPD </v>
      </c>
      <c r="G11" s="58" t="str">
        <f t="shared" si="3"/>
        <v xml:space="preserve">NoAdd </v>
      </c>
      <c r="H11" s="58" t="str">
        <f t="shared" si="4"/>
        <v xml:space="preserve">Closed </v>
      </c>
      <c r="I11" s="58" t="str">
        <f t="shared" si="5"/>
        <v xml:space="preserve">NonSV </v>
      </c>
      <c r="J11" s="58" t="str">
        <f t="shared" si="6"/>
        <v xml:space="preserve">2to6°C </v>
      </c>
      <c r="K11" s="58" t="str">
        <f t="shared" si="7"/>
        <v>No</v>
      </c>
      <c r="L11" s="58" t="str">
        <f t="shared" si="8"/>
        <v xml:space="preserve">Allo </v>
      </c>
      <c r="M11" s="58" t="str">
        <f t="shared" si="9"/>
        <v xml:space="preserve">WB </v>
      </c>
      <c r="N11" s="58" t="str">
        <f t="shared" si="10"/>
        <v xml:space="preserve">NA </v>
      </c>
      <c r="O11" s="58" t="str">
        <f t="shared" si="11"/>
        <v xml:space="preserve">Transf </v>
      </c>
      <c r="P11" s="58" t="str">
        <f t="shared" si="12"/>
        <v xml:space="preserve">LCdepl </v>
      </c>
      <c r="Q11" s="58" t="str">
        <f t="shared" si="13"/>
        <v xml:space="preserve">Pool </v>
      </c>
      <c r="R11" s="58" t="str">
        <f t="shared" si="14"/>
        <v>Irrad</v>
      </c>
      <c r="S11" s="58" t="str">
        <f t="shared" si="15"/>
        <v xml:space="preserve">- </v>
      </c>
      <c r="T11" s="58" t="str">
        <f t="shared" si="16"/>
        <v>no sub</v>
      </c>
      <c r="U11" s="58" t="str">
        <f t="shared" si="17"/>
        <v>Non</v>
      </c>
      <c r="V11" s="58" t="str">
        <f t="shared" si="18"/>
        <v>NA</v>
      </c>
      <c r="W11" s="58" t="str">
        <f t="shared" si="19"/>
        <v xml:space="preserve">None </v>
      </c>
      <c r="X11" t="s">
        <v>63</v>
      </c>
      <c r="Y11" s="339" t="str">
        <f t="shared" si="20"/>
        <v>0-2-1-1-3-2-1-1-1-1-1-3-3-2-1-1-1-1-1</v>
      </c>
      <c r="Z11" s="60">
        <f t="shared" si="28"/>
        <v>2390</v>
      </c>
      <c r="AA11" s="7">
        <f t="shared" si="21"/>
        <v>6</v>
      </c>
      <c r="AB11" s="29" t="str">
        <f t="shared" si="22"/>
        <v>0</v>
      </c>
      <c r="AC11" s="29" t="str">
        <f t="shared" si="23"/>
        <v>0</v>
      </c>
      <c r="AD11" s="29" t="str">
        <f t="shared" si="23"/>
        <v>2</v>
      </c>
      <c r="AE11" s="29" t="str">
        <f t="shared" si="23"/>
        <v>3</v>
      </c>
      <c r="AF11" s="29" t="str">
        <f t="shared" si="23"/>
        <v>9</v>
      </c>
      <c r="AG11" s="29" t="str">
        <f t="shared" si="23"/>
        <v>0</v>
      </c>
      <c r="AH11" s="59">
        <v>6</v>
      </c>
      <c r="AI11" s="510">
        <v>2390</v>
      </c>
      <c r="AJ11" s="509">
        <v>0</v>
      </c>
      <c r="AK11" s="509">
        <v>2</v>
      </c>
      <c r="AL11" s="509">
        <v>1</v>
      </c>
      <c r="AM11" s="509">
        <v>1</v>
      </c>
      <c r="AN11" s="509">
        <v>3</v>
      </c>
      <c r="AO11" s="509">
        <v>2</v>
      </c>
      <c r="AP11" s="509">
        <v>1</v>
      </c>
      <c r="AQ11" s="509">
        <v>1</v>
      </c>
      <c r="AR11" s="509">
        <v>1</v>
      </c>
      <c r="AS11" s="509">
        <v>1</v>
      </c>
      <c r="AT11" s="509">
        <v>1</v>
      </c>
      <c r="AU11" s="509">
        <v>3</v>
      </c>
      <c r="AV11" s="509">
        <v>3</v>
      </c>
      <c r="AW11" s="509">
        <v>2</v>
      </c>
      <c r="AX11" s="509">
        <v>1</v>
      </c>
      <c r="AY11" s="509">
        <v>1</v>
      </c>
      <c r="AZ11" s="509">
        <v>1</v>
      </c>
      <c r="BA11" s="509">
        <v>1</v>
      </c>
      <c r="BB11" s="509">
        <v>1</v>
      </c>
      <c r="BC11" s="509" t="b">
        <v>1</v>
      </c>
      <c r="BD11" s="508">
        <v>36248</v>
      </c>
      <c r="BE11" s="508">
        <v>36248</v>
      </c>
      <c r="BF11" s="509" t="b">
        <v>0</v>
      </c>
      <c r="BG11" s="510" t="s">
        <v>395</v>
      </c>
      <c r="BH11" s="512"/>
      <c r="BI11" s="510"/>
      <c r="BJ11" s="513">
        <v>36248</v>
      </c>
      <c r="BK11" s="513">
        <v>36248</v>
      </c>
      <c r="BL11" s="513">
        <v>46217</v>
      </c>
      <c r="BM11" s="510"/>
      <c r="BN11" s="512"/>
      <c r="BO11" s="510"/>
      <c r="BP11" s="509">
        <v>2</v>
      </c>
      <c r="BQ11" s="509" t="str">
        <f>IF(AI11="","",VLOOKUP(AJ11,[0]!Qualifier,(COLUMN(AJ11)-34),FALSE))</f>
        <v>WholeBl</v>
      </c>
      <c r="BR11" s="509" t="str">
        <f>IF(AJ11="","",VLOOKUP(AK11,[0]!Qualifier,(COLUMN(AK11)-34),FALSE))</f>
        <v xml:space="preserve">CPD </v>
      </c>
      <c r="BS11" s="509" t="str">
        <f>IF(AK11="","",VLOOKUP(AL11,[0]!Qualifier,(COLUMN(AL11)-34),FALSE))</f>
        <v xml:space="preserve">NoAdd </v>
      </c>
      <c r="BT11" s="509" t="str">
        <f>IF(AL11="","",VLOOKUP(AM11,[0]!Qualifier,(COLUMN(AM11)-34),FALSE))</f>
        <v xml:space="preserve">Closed </v>
      </c>
      <c r="BU11" s="509" t="str">
        <f>IF(AM11="","",VLOOKUP(AN11,[0]!Qualifier,(COLUMN(AN11)-34),FALSE))</f>
        <v xml:space="preserve">NonSV </v>
      </c>
      <c r="BV11" s="509" t="str">
        <f>IF(AN11="","",VLOOKUP(AO11,[0]!Qualifier,(COLUMN(AO11)-34),FALSE))</f>
        <v xml:space="preserve">2to6°C </v>
      </c>
      <c r="BW11" s="509" t="str">
        <f>IF(AO11="","",VLOOKUP(AP11,[0]!Qualifier,(COLUMN(AP11)-34),FALSE))</f>
        <v>No</v>
      </c>
      <c r="BX11" s="509" t="str">
        <f>IF(AP11="","",VLOOKUP(AQ11,[0]!Qualifier,(COLUMN(AQ11)-34),FALSE))</f>
        <v xml:space="preserve">Allo </v>
      </c>
      <c r="BY11" s="509" t="str">
        <f>IF(AQ11="","",VLOOKUP(AR11,[0]!Qualifier,(COLUMN(AR11)-34),FALSE))</f>
        <v xml:space="preserve">WB </v>
      </c>
      <c r="BZ11" s="509" t="str">
        <f>IF(AR11="","",VLOOKUP(AS11,[0]!Qualifier,(COLUMN(AS11)-34),FALSE))</f>
        <v xml:space="preserve">NA </v>
      </c>
      <c r="CA11" s="509" t="str">
        <f>IF(AS11="","",VLOOKUP(AT11,[0]!Qualifier,(COLUMN(AT11)-34),FALSE))</f>
        <v xml:space="preserve">Transf </v>
      </c>
      <c r="CB11" s="509" t="str">
        <f>IF(AT11="","",VLOOKUP(AU11,[0]!Qualifier,(COLUMN(AU11)-34),FALSE))</f>
        <v xml:space="preserve">LCdepl </v>
      </c>
      <c r="CC11" s="509" t="str">
        <f>IF(AU11="","",VLOOKUP(AV11,[0]!Qualifier,(COLUMN(AV11)-34),FALSE))</f>
        <v xml:space="preserve">Pool </v>
      </c>
      <c r="CD11" s="509" t="str">
        <f>IF(AV11="","",VLOOKUP(AW11,[0]!Qualifier,(COLUMN(AW11)-34),FALSE))</f>
        <v>Irrad</v>
      </c>
      <c r="CE11" s="508" t="str">
        <f>IF(AW11="","",VLOOKUP(AX11,[0]!Qualifier,(COLUMN(AX11)-34),FALSE))</f>
        <v xml:space="preserve">- </v>
      </c>
      <c r="CF11" s="508" t="str">
        <f>IF(AX11="","",VLOOKUP(AY11,[0]!Qualifier,(COLUMN(AY11)-34),FALSE))</f>
        <v>no sub</v>
      </c>
      <c r="CG11" s="509" t="str">
        <f>IF(AY11="","",VLOOKUP(AZ11,[0]!Qualifier,(COLUMN(AZ11)-34),FALSE))</f>
        <v>Non</v>
      </c>
      <c r="CH11" s="510" t="str">
        <f>IF(AZ11="","",VLOOKUP(BA11,[0]!Qualifier,(COLUMN(BA11)-34),FALSE))</f>
        <v>NA</v>
      </c>
      <c r="CI11" s="512" t="str">
        <f>IF(BA11="","",VLOOKUP(BB11,[0]!Qualifier,(COLUMN(BB11)-34),FALSE))</f>
        <v xml:space="preserve">None </v>
      </c>
      <c r="CJ11" s="510"/>
      <c r="CK11" s="513" t="str">
        <f t="shared" si="24"/>
        <v>0-2-1-1-3-2-1-1-1-1-1-3-3-2-1-1-1-1-1</v>
      </c>
      <c r="CL11" s="513">
        <v>36248</v>
      </c>
      <c r="CM11" s="513">
        <v>45195</v>
      </c>
      <c r="CN11" s="510"/>
      <c r="CP11" s="510"/>
    </row>
    <row r="12" spans="1:95" ht="12.6" customHeight="1" outlineLevel="2" x14ac:dyDescent="0.35">
      <c r="A12" s="77">
        <f t="shared" si="0"/>
        <v>4100</v>
      </c>
      <c r="B12" s="7">
        <f t="shared" si="29"/>
        <v>7</v>
      </c>
      <c r="C12" s="59">
        <f t="shared" si="25"/>
        <v>7</v>
      </c>
      <c r="D12" s="124">
        <f t="shared" si="27"/>
        <v>4100</v>
      </c>
      <c r="E12" s="16" t="str">
        <f t="shared" si="1"/>
        <v>WholeBl</v>
      </c>
      <c r="F12" s="58" t="str">
        <f t="shared" si="2"/>
        <v xml:space="preserve">CPD </v>
      </c>
      <c r="G12" s="58" t="str">
        <f t="shared" si="3"/>
        <v xml:space="preserve">NoAdd </v>
      </c>
      <c r="H12" s="58" t="str">
        <f t="shared" si="4"/>
        <v xml:space="preserve">Closed </v>
      </c>
      <c r="I12" s="58" t="str">
        <f t="shared" si="5"/>
        <v xml:space="preserve">SV </v>
      </c>
      <c r="J12" s="58" t="str">
        <f t="shared" si="6"/>
        <v xml:space="preserve">2to6°C </v>
      </c>
      <c r="K12" s="58" t="str">
        <f t="shared" si="7"/>
        <v>No</v>
      </c>
      <c r="L12" s="58" t="str">
        <f t="shared" si="8"/>
        <v xml:space="preserve">Allo </v>
      </c>
      <c r="M12" s="58" t="str">
        <f t="shared" si="9"/>
        <v xml:space="preserve">WB </v>
      </c>
      <c r="N12" s="58" t="str">
        <f t="shared" si="10"/>
        <v xml:space="preserve">NA </v>
      </c>
      <c r="O12" s="58" t="str">
        <f t="shared" si="11"/>
        <v xml:space="preserve">Transf </v>
      </c>
      <c r="P12" s="58" t="str">
        <f t="shared" si="12"/>
        <v xml:space="preserve">LCdepl </v>
      </c>
      <c r="Q12" s="58" t="str">
        <f t="shared" si="13"/>
        <v xml:space="preserve">Rec </v>
      </c>
      <c r="R12" s="58" t="str">
        <f t="shared" si="14"/>
        <v xml:space="preserve">NoIrr </v>
      </c>
      <c r="S12" s="58" t="str">
        <f t="shared" si="15"/>
        <v xml:space="preserve">- </v>
      </c>
      <c r="T12" s="58" t="str">
        <f t="shared" si="16"/>
        <v>no sub</v>
      </c>
      <c r="U12" s="58" t="str">
        <f t="shared" si="17"/>
        <v>Non</v>
      </c>
      <c r="V12" s="58" t="str">
        <f t="shared" si="18"/>
        <v>NA</v>
      </c>
      <c r="W12" s="58" t="str">
        <f t="shared" si="19"/>
        <v xml:space="preserve">None </v>
      </c>
      <c r="X12" t="s">
        <v>63</v>
      </c>
      <c r="Y12" s="161" t="str">
        <f t="shared" si="20"/>
        <v>0-2-1-1-1-2-1-1-1-1-1-3-4-1-1-1-1-1-1</v>
      </c>
      <c r="Z12" s="60">
        <f t="shared" si="28"/>
        <v>4100</v>
      </c>
      <c r="AA12" s="7">
        <f t="shared" si="21"/>
        <v>7</v>
      </c>
      <c r="AB12" s="29" t="str">
        <f t="shared" si="22"/>
        <v>0</v>
      </c>
      <c r="AC12" s="29" t="str">
        <f t="shared" si="23"/>
        <v>0</v>
      </c>
      <c r="AD12" s="29" t="str">
        <f t="shared" si="23"/>
        <v>4</v>
      </c>
      <c r="AE12" s="29" t="str">
        <f t="shared" si="23"/>
        <v>1</v>
      </c>
      <c r="AF12" s="29" t="str">
        <f t="shared" si="23"/>
        <v>0</v>
      </c>
      <c r="AG12" s="29" t="str">
        <f t="shared" si="23"/>
        <v>0</v>
      </c>
      <c r="AH12" s="59">
        <v>7</v>
      </c>
      <c r="AI12" s="510">
        <v>4100</v>
      </c>
      <c r="AJ12" s="509">
        <v>0</v>
      </c>
      <c r="AK12" s="509">
        <v>2</v>
      </c>
      <c r="AL12" s="509">
        <v>1</v>
      </c>
      <c r="AM12" s="509">
        <v>1</v>
      </c>
      <c r="AN12" s="509">
        <v>1</v>
      </c>
      <c r="AO12" s="509">
        <v>2</v>
      </c>
      <c r="AP12" s="509">
        <v>1</v>
      </c>
      <c r="AQ12" s="509">
        <v>1</v>
      </c>
      <c r="AR12" s="509">
        <v>1</v>
      </c>
      <c r="AS12" s="509">
        <v>1</v>
      </c>
      <c r="AT12" s="509">
        <v>1</v>
      </c>
      <c r="AU12" s="509">
        <v>3</v>
      </c>
      <c r="AV12" s="509">
        <v>4</v>
      </c>
      <c r="AW12" s="509">
        <v>1</v>
      </c>
      <c r="AX12" s="509">
        <v>1</v>
      </c>
      <c r="AY12" s="509">
        <v>1</v>
      </c>
      <c r="AZ12" s="509">
        <v>1</v>
      </c>
      <c r="BA12" s="509">
        <v>1</v>
      </c>
      <c r="BB12" s="509">
        <v>1</v>
      </c>
      <c r="BC12" s="509" t="b">
        <v>0</v>
      </c>
      <c r="BD12" s="508">
        <v>37207</v>
      </c>
      <c r="BE12" s="508">
        <v>37207</v>
      </c>
      <c r="BF12" s="509" t="b">
        <v>0</v>
      </c>
      <c r="BG12" s="510" t="s">
        <v>396</v>
      </c>
      <c r="BH12" s="512"/>
      <c r="BI12" s="510"/>
      <c r="BJ12" s="513">
        <v>37207</v>
      </c>
      <c r="BK12" s="513">
        <v>37207</v>
      </c>
      <c r="BL12" s="513">
        <v>46217</v>
      </c>
      <c r="BM12" s="510"/>
      <c r="BN12" s="512"/>
      <c r="BO12" s="510"/>
      <c r="BP12" s="509">
        <v>2</v>
      </c>
      <c r="BQ12" s="509" t="str">
        <f>IF(AI12="","",VLOOKUP(AJ12,[0]!Qualifier,(COLUMN(AJ12)-34),FALSE))</f>
        <v>WholeBl</v>
      </c>
      <c r="BR12" s="509" t="str">
        <f>IF(AJ12="","",VLOOKUP(AK12,[0]!Qualifier,(COLUMN(AK12)-34),FALSE))</f>
        <v xml:space="preserve">CPD </v>
      </c>
      <c r="BS12" s="509" t="str">
        <f>IF(AK12="","",VLOOKUP(AL12,[0]!Qualifier,(COLUMN(AL12)-34),FALSE))</f>
        <v xml:space="preserve">NoAdd </v>
      </c>
      <c r="BT12" s="509" t="str">
        <f>IF(AL12="","",VLOOKUP(AM12,[0]!Qualifier,(COLUMN(AM12)-34),FALSE))</f>
        <v xml:space="preserve">Closed </v>
      </c>
      <c r="BU12" s="509" t="str">
        <f>IF(AM12="","",VLOOKUP(AN12,[0]!Qualifier,(COLUMN(AN12)-34),FALSE))</f>
        <v xml:space="preserve">SV </v>
      </c>
      <c r="BV12" s="509" t="str">
        <f>IF(AN12="","",VLOOKUP(AO12,[0]!Qualifier,(COLUMN(AO12)-34),FALSE))</f>
        <v xml:space="preserve">2to6°C </v>
      </c>
      <c r="BW12" s="509" t="str">
        <f>IF(AO12="","",VLOOKUP(AP12,[0]!Qualifier,(COLUMN(AP12)-34),FALSE))</f>
        <v>No</v>
      </c>
      <c r="BX12" s="509" t="str">
        <f>IF(AP12="","",VLOOKUP(AQ12,[0]!Qualifier,(COLUMN(AQ12)-34),FALSE))</f>
        <v xml:space="preserve">Allo </v>
      </c>
      <c r="BY12" s="509" t="str">
        <f>IF(AQ12="","",VLOOKUP(AR12,[0]!Qualifier,(COLUMN(AR12)-34),FALSE))</f>
        <v xml:space="preserve">WB </v>
      </c>
      <c r="BZ12" s="509" t="str">
        <f>IF(AR12="","",VLOOKUP(AS12,[0]!Qualifier,(COLUMN(AS12)-34),FALSE))</f>
        <v xml:space="preserve">NA </v>
      </c>
      <c r="CA12" s="509" t="str">
        <f>IF(AS12="","",VLOOKUP(AT12,[0]!Qualifier,(COLUMN(AT12)-34),FALSE))</f>
        <v xml:space="preserve">Transf </v>
      </c>
      <c r="CB12" s="509" t="str">
        <f>IF(AT12="","",VLOOKUP(AU12,[0]!Qualifier,(COLUMN(AU12)-34),FALSE))</f>
        <v xml:space="preserve">LCdepl </v>
      </c>
      <c r="CC12" s="509" t="str">
        <f>IF(AU12="","",VLOOKUP(AV12,[0]!Qualifier,(COLUMN(AV12)-34),FALSE))</f>
        <v xml:space="preserve">Rec </v>
      </c>
      <c r="CD12" s="509" t="str">
        <f>IF(AV12="","",VLOOKUP(AW12,[0]!Qualifier,(COLUMN(AW12)-34),FALSE))</f>
        <v xml:space="preserve">NoIrr </v>
      </c>
      <c r="CE12" s="508" t="str">
        <f>IF(AW12="","",VLOOKUP(AX12,[0]!Qualifier,(COLUMN(AX12)-34),FALSE))</f>
        <v xml:space="preserve">- </v>
      </c>
      <c r="CF12" s="508" t="str">
        <f>IF(AX12="","",VLOOKUP(AY12,[0]!Qualifier,(COLUMN(AY12)-34),FALSE))</f>
        <v>no sub</v>
      </c>
      <c r="CG12" s="509" t="str">
        <f>IF(AY12="","",VLOOKUP(AZ12,[0]!Qualifier,(COLUMN(AZ12)-34),FALSE))</f>
        <v>Non</v>
      </c>
      <c r="CH12" s="510" t="str">
        <f>IF(AZ12="","",VLOOKUP(BA12,[0]!Qualifier,(COLUMN(BA12)-34),FALSE))</f>
        <v>NA</v>
      </c>
      <c r="CI12" s="512" t="str">
        <f>IF(BA12="","",VLOOKUP(BB12,[0]!Qualifier,(COLUMN(BB12)-34),FALSE))</f>
        <v xml:space="preserve">None </v>
      </c>
      <c r="CJ12" s="510"/>
      <c r="CK12" s="513" t="str">
        <f t="shared" si="24"/>
        <v>0-2-1-1-1-2-1-1-1-1-1-3-4-1-1-1-1-1-1</v>
      </c>
      <c r="CL12" s="513">
        <v>37207</v>
      </c>
      <c r="CM12" s="513">
        <v>45195</v>
      </c>
      <c r="CN12" s="510"/>
      <c r="CP12" s="510"/>
    </row>
    <row r="13" spans="1:95" ht="12.6" customHeight="1" outlineLevel="2" x14ac:dyDescent="0.35">
      <c r="A13" s="77">
        <f t="shared" si="0"/>
        <v>4300</v>
      </c>
      <c r="B13" s="7">
        <f t="shared" si="29"/>
        <v>8</v>
      </c>
      <c r="C13" s="59">
        <f t="shared" si="25"/>
        <v>8</v>
      </c>
      <c r="D13" s="124">
        <f t="shared" si="27"/>
        <v>4300</v>
      </c>
      <c r="E13" s="16" t="str">
        <f t="shared" si="1"/>
        <v>WholeBl</v>
      </c>
      <c r="F13" s="58" t="str">
        <f t="shared" si="2"/>
        <v xml:space="preserve">CPD </v>
      </c>
      <c r="G13" s="58" t="str">
        <f t="shared" si="3"/>
        <v xml:space="preserve">NoAdd </v>
      </c>
      <c r="H13" s="58" t="str">
        <f t="shared" si="4"/>
        <v xml:space="preserve">Closed </v>
      </c>
      <c r="I13" s="58" t="str">
        <f t="shared" si="5"/>
        <v xml:space="preserve">SV </v>
      </c>
      <c r="J13" s="58" t="str">
        <f t="shared" si="6"/>
        <v xml:space="preserve">2to6°C </v>
      </c>
      <c r="K13" s="58" t="str">
        <f t="shared" si="7"/>
        <v>No</v>
      </c>
      <c r="L13" s="58" t="str">
        <f t="shared" si="8"/>
        <v xml:space="preserve">Allo </v>
      </c>
      <c r="M13" s="58" t="str">
        <f t="shared" si="9"/>
        <v xml:space="preserve">WB </v>
      </c>
      <c r="N13" s="58" t="str">
        <f t="shared" si="10"/>
        <v xml:space="preserve">NA </v>
      </c>
      <c r="O13" s="58" t="str">
        <f t="shared" si="11"/>
        <v xml:space="preserve">Transf </v>
      </c>
      <c r="P13" s="58" t="str">
        <f t="shared" si="12"/>
        <v xml:space="preserve">LCdepl </v>
      </c>
      <c r="Q13" s="58" t="str">
        <f t="shared" si="13"/>
        <v xml:space="preserve">Rec </v>
      </c>
      <c r="R13" s="58" t="str">
        <f t="shared" si="14"/>
        <v>Irrad</v>
      </c>
      <c r="S13" s="58" t="str">
        <f t="shared" si="15"/>
        <v xml:space="preserve">- </v>
      </c>
      <c r="T13" s="58" t="str">
        <f t="shared" si="16"/>
        <v>no sub</v>
      </c>
      <c r="U13" s="58" t="str">
        <f t="shared" si="17"/>
        <v>Non</v>
      </c>
      <c r="V13" s="58" t="str">
        <f t="shared" si="18"/>
        <v>NA</v>
      </c>
      <c r="W13" s="58" t="str">
        <f t="shared" si="19"/>
        <v xml:space="preserve">None </v>
      </c>
      <c r="X13" t="s">
        <v>63</v>
      </c>
      <c r="Y13" s="161" t="str">
        <f t="shared" si="20"/>
        <v>0-2-1-1-1-2-1-1-1-1-1-3-4-2-1-1-1-1-1</v>
      </c>
      <c r="Z13" s="60">
        <f t="shared" si="28"/>
        <v>4300</v>
      </c>
      <c r="AA13" s="7">
        <f t="shared" ref="AA13:AA76" si="30">B13</f>
        <v>8</v>
      </c>
      <c r="AB13" s="29" t="str">
        <f t="shared" ref="AB13:AG65" si="31">MID(TEXT($Z13,"000000"),AB$5,1)</f>
        <v>0</v>
      </c>
      <c r="AC13" s="29" t="str">
        <f t="shared" si="23"/>
        <v>0</v>
      </c>
      <c r="AD13" s="29" t="str">
        <f t="shared" si="23"/>
        <v>4</v>
      </c>
      <c r="AE13" s="29" t="str">
        <f t="shared" si="23"/>
        <v>3</v>
      </c>
      <c r="AF13" s="29" t="str">
        <f t="shared" si="23"/>
        <v>0</v>
      </c>
      <c r="AG13" s="29" t="str">
        <f t="shared" si="23"/>
        <v>0</v>
      </c>
      <c r="AH13" s="59">
        <v>8</v>
      </c>
      <c r="AI13" s="510">
        <v>4300</v>
      </c>
      <c r="AJ13" s="509">
        <v>0</v>
      </c>
      <c r="AK13" s="509">
        <v>2</v>
      </c>
      <c r="AL13" s="509">
        <v>1</v>
      </c>
      <c r="AM13" s="509">
        <v>1</v>
      </c>
      <c r="AN13" s="509">
        <v>1</v>
      </c>
      <c r="AO13" s="509">
        <v>2</v>
      </c>
      <c r="AP13" s="509">
        <v>1</v>
      </c>
      <c r="AQ13" s="509">
        <v>1</v>
      </c>
      <c r="AR13" s="509">
        <v>1</v>
      </c>
      <c r="AS13" s="509">
        <v>1</v>
      </c>
      <c r="AT13" s="509">
        <v>1</v>
      </c>
      <c r="AU13" s="509">
        <v>3</v>
      </c>
      <c r="AV13" s="509">
        <v>4</v>
      </c>
      <c r="AW13" s="509">
        <v>2</v>
      </c>
      <c r="AX13" s="509">
        <v>1</v>
      </c>
      <c r="AY13" s="509">
        <v>1</v>
      </c>
      <c r="AZ13" s="509">
        <v>1</v>
      </c>
      <c r="BA13" s="509">
        <v>1</v>
      </c>
      <c r="BB13" s="509">
        <v>1</v>
      </c>
      <c r="BC13" s="509" t="b">
        <v>0</v>
      </c>
      <c r="BD13" s="508">
        <v>37362</v>
      </c>
      <c r="BE13" s="508">
        <v>37362</v>
      </c>
      <c r="BF13" s="509" t="b">
        <v>0</v>
      </c>
      <c r="BG13" s="510" t="s">
        <v>397</v>
      </c>
      <c r="BH13" s="512"/>
      <c r="BI13" s="510"/>
      <c r="BJ13" s="513">
        <v>37362</v>
      </c>
      <c r="BK13" s="513">
        <v>37362</v>
      </c>
      <c r="BL13" s="513">
        <v>46217</v>
      </c>
      <c r="BM13" s="510"/>
      <c r="BN13" s="512"/>
      <c r="BO13" s="510"/>
      <c r="BP13" s="509">
        <v>2</v>
      </c>
      <c r="BQ13" s="509" t="str">
        <f>IF(AI13="","",VLOOKUP(AJ13,[0]!Qualifier,(COLUMN(AJ13)-34),FALSE))</f>
        <v>WholeBl</v>
      </c>
      <c r="BR13" s="509" t="str">
        <f>IF(AJ13="","",VLOOKUP(AK13,[0]!Qualifier,(COLUMN(AK13)-34),FALSE))</f>
        <v xml:space="preserve">CPD </v>
      </c>
      <c r="BS13" s="509" t="str">
        <f>IF(AK13="","",VLOOKUP(AL13,[0]!Qualifier,(COLUMN(AL13)-34),FALSE))</f>
        <v xml:space="preserve">NoAdd </v>
      </c>
      <c r="BT13" s="509" t="str">
        <f>IF(AL13="","",VLOOKUP(AM13,[0]!Qualifier,(COLUMN(AM13)-34),FALSE))</f>
        <v xml:space="preserve">Closed </v>
      </c>
      <c r="BU13" s="509" t="str">
        <f>IF(AM13="","",VLOOKUP(AN13,[0]!Qualifier,(COLUMN(AN13)-34),FALSE))</f>
        <v xml:space="preserve">SV </v>
      </c>
      <c r="BV13" s="509" t="str">
        <f>IF(AN13="","",VLOOKUP(AO13,[0]!Qualifier,(COLUMN(AO13)-34),FALSE))</f>
        <v xml:space="preserve">2to6°C </v>
      </c>
      <c r="BW13" s="509" t="str">
        <f>IF(AO13="","",VLOOKUP(AP13,[0]!Qualifier,(COLUMN(AP13)-34),FALSE))</f>
        <v>No</v>
      </c>
      <c r="BX13" s="509" t="str">
        <f>IF(AP13="","",VLOOKUP(AQ13,[0]!Qualifier,(COLUMN(AQ13)-34),FALSE))</f>
        <v xml:space="preserve">Allo </v>
      </c>
      <c r="BY13" s="509" t="str">
        <f>IF(AQ13="","",VLOOKUP(AR13,[0]!Qualifier,(COLUMN(AR13)-34),FALSE))</f>
        <v xml:space="preserve">WB </v>
      </c>
      <c r="BZ13" s="509" t="str">
        <f>IF(AR13="","",VLOOKUP(AS13,[0]!Qualifier,(COLUMN(AS13)-34),FALSE))</f>
        <v xml:space="preserve">NA </v>
      </c>
      <c r="CA13" s="509" t="str">
        <f>IF(AS13="","",VLOOKUP(AT13,[0]!Qualifier,(COLUMN(AT13)-34),FALSE))</f>
        <v xml:space="preserve">Transf </v>
      </c>
      <c r="CB13" s="509" t="str">
        <f>IF(AT13="","",VLOOKUP(AU13,[0]!Qualifier,(COLUMN(AU13)-34),FALSE))</f>
        <v xml:space="preserve">LCdepl </v>
      </c>
      <c r="CC13" s="509" t="str">
        <f>IF(AU13="","",VLOOKUP(AV13,[0]!Qualifier,(COLUMN(AV13)-34),FALSE))</f>
        <v xml:space="preserve">Rec </v>
      </c>
      <c r="CD13" s="509" t="str">
        <f>IF(AV13="","",VLOOKUP(AW13,[0]!Qualifier,(COLUMN(AW13)-34),FALSE))</f>
        <v>Irrad</v>
      </c>
      <c r="CE13" s="508" t="str">
        <f>IF(AW13="","",VLOOKUP(AX13,[0]!Qualifier,(COLUMN(AX13)-34),FALSE))</f>
        <v xml:space="preserve">- </v>
      </c>
      <c r="CF13" s="508" t="str">
        <f>IF(AX13="","",VLOOKUP(AY13,[0]!Qualifier,(COLUMN(AY13)-34),FALSE))</f>
        <v>no sub</v>
      </c>
      <c r="CG13" s="509" t="str">
        <f>IF(AY13="","",VLOOKUP(AZ13,[0]!Qualifier,(COLUMN(AZ13)-34),FALSE))</f>
        <v>Non</v>
      </c>
      <c r="CH13" s="510" t="str">
        <f>IF(AZ13="","",VLOOKUP(BA13,[0]!Qualifier,(COLUMN(BA13)-34),FALSE))</f>
        <v>NA</v>
      </c>
      <c r="CI13" s="512" t="str">
        <f>IF(BA13="","",VLOOKUP(BB13,[0]!Qualifier,(COLUMN(BB13)-34),FALSE))</f>
        <v xml:space="preserve">None </v>
      </c>
      <c r="CJ13" s="510"/>
      <c r="CK13" s="513" t="str">
        <f t="shared" si="24"/>
        <v>0-2-1-1-1-2-1-1-1-1-1-3-4-2-1-1-1-1-1</v>
      </c>
      <c r="CL13" s="513">
        <v>37362</v>
      </c>
      <c r="CM13" s="513">
        <v>45195</v>
      </c>
      <c r="CN13" s="510"/>
      <c r="CP13" s="510"/>
    </row>
    <row r="14" spans="1:95" ht="12.6" customHeight="1" outlineLevel="2" x14ac:dyDescent="0.35">
      <c r="A14" s="77">
        <f t="shared" si="0"/>
        <v>10009</v>
      </c>
      <c r="B14" s="7">
        <f t="shared" si="29"/>
        <v>9</v>
      </c>
      <c r="C14" s="59">
        <f t="shared" si="25"/>
        <v>9</v>
      </c>
      <c r="D14" s="124">
        <f t="shared" si="27"/>
        <v>10009</v>
      </c>
      <c r="E14" s="16" t="str">
        <f t="shared" si="1"/>
        <v>WholeBl</v>
      </c>
      <c r="F14" s="58" t="str">
        <f t="shared" si="2"/>
        <v xml:space="preserve">CPD-A1 </v>
      </c>
      <c r="G14" s="58" t="str">
        <f t="shared" si="3"/>
        <v xml:space="preserve">NoAdd </v>
      </c>
      <c r="H14" s="58" t="str">
        <f t="shared" si="4"/>
        <v xml:space="preserve">Closed </v>
      </c>
      <c r="I14" s="58" t="str">
        <f t="shared" si="5"/>
        <v xml:space="preserve">SV </v>
      </c>
      <c r="J14" s="58" t="str">
        <f t="shared" si="6"/>
        <v xml:space="preserve">2to6°C </v>
      </c>
      <c r="K14" s="58" t="str">
        <f t="shared" si="7"/>
        <v>No</v>
      </c>
      <c r="L14" s="58" t="str">
        <f t="shared" si="8"/>
        <v xml:space="preserve">Allo </v>
      </c>
      <c r="M14" s="58" t="str">
        <f t="shared" si="9"/>
        <v xml:space="preserve">WB </v>
      </c>
      <c r="N14" s="58" t="str">
        <f t="shared" si="10"/>
        <v xml:space="preserve">NA </v>
      </c>
      <c r="O14" s="58" t="str">
        <f t="shared" si="11"/>
        <v xml:space="preserve">NoTrans </v>
      </c>
      <c r="P14" s="58" t="str">
        <f t="shared" si="12"/>
        <v xml:space="preserve">None </v>
      </c>
      <c r="Q14" s="58" t="str">
        <f t="shared" si="13"/>
        <v xml:space="preserve">None </v>
      </c>
      <c r="R14" s="58" t="str">
        <f t="shared" si="14"/>
        <v xml:space="preserve">NoIrr </v>
      </c>
      <c r="S14" s="58" t="str">
        <f t="shared" si="15"/>
        <v xml:space="preserve">- </v>
      </c>
      <c r="T14" s="58" t="str">
        <f t="shared" si="16"/>
        <v>no sub</v>
      </c>
      <c r="U14" s="58" t="str">
        <f t="shared" si="17"/>
        <v>Non</v>
      </c>
      <c r="V14" s="58" t="str">
        <f t="shared" si="18"/>
        <v>NA</v>
      </c>
      <c r="W14" s="58" t="str">
        <f t="shared" si="19"/>
        <v xml:space="preserve">None </v>
      </c>
      <c r="X14" t="s">
        <v>63</v>
      </c>
      <c r="Y14" s="161" t="str">
        <f t="shared" si="20"/>
        <v>0-3-1-1-1-2-1-1-1-1-2-1-1-1-1-1-1-1-1</v>
      </c>
      <c r="Z14" s="60">
        <f t="shared" si="28"/>
        <v>10009</v>
      </c>
      <c r="AA14" s="7">
        <f t="shared" si="30"/>
        <v>9</v>
      </c>
      <c r="AB14" s="29" t="str">
        <f t="shared" si="31"/>
        <v>0</v>
      </c>
      <c r="AC14" s="29" t="str">
        <f t="shared" si="23"/>
        <v>1</v>
      </c>
      <c r="AD14" s="29" t="str">
        <f t="shared" si="23"/>
        <v>0</v>
      </c>
      <c r="AE14" s="29" t="str">
        <f t="shared" si="23"/>
        <v>0</v>
      </c>
      <c r="AF14" s="29" t="str">
        <f t="shared" si="23"/>
        <v>0</v>
      </c>
      <c r="AG14" s="29" t="str">
        <f t="shared" si="23"/>
        <v>9</v>
      </c>
      <c r="AH14" s="59">
        <v>9</v>
      </c>
      <c r="AI14" s="510">
        <v>10009</v>
      </c>
      <c r="AJ14" s="509">
        <v>0</v>
      </c>
      <c r="AK14" s="509">
        <v>3</v>
      </c>
      <c r="AL14" s="509">
        <v>1</v>
      </c>
      <c r="AM14" s="509">
        <v>1</v>
      </c>
      <c r="AN14" s="509">
        <v>1</v>
      </c>
      <c r="AO14" s="509">
        <v>2</v>
      </c>
      <c r="AP14" s="509">
        <v>1</v>
      </c>
      <c r="AQ14" s="509">
        <v>1</v>
      </c>
      <c r="AR14" s="509">
        <v>1</v>
      </c>
      <c r="AS14" s="509">
        <v>1</v>
      </c>
      <c r="AT14" s="509">
        <v>2</v>
      </c>
      <c r="AU14" s="509">
        <v>1</v>
      </c>
      <c r="AV14" s="509">
        <v>1</v>
      </c>
      <c r="AW14" s="509">
        <v>1</v>
      </c>
      <c r="AX14" s="509">
        <v>1</v>
      </c>
      <c r="AY14" s="509">
        <v>1</v>
      </c>
      <c r="AZ14" s="509">
        <v>1</v>
      </c>
      <c r="BA14" s="509">
        <v>1</v>
      </c>
      <c r="BB14" s="509">
        <v>1</v>
      </c>
      <c r="BC14" s="509" t="b">
        <v>0</v>
      </c>
      <c r="BD14" s="508">
        <v>37488</v>
      </c>
      <c r="BE14" s="508">
        <v>37488</v>
      </c>
      <c r="BF14" s="509" t="b">
        <v>0</v>
      </c>
      <c r="BG14" s="510" t="s">
        <v>398</v>
      </c>
      <c r="BH14" s="512"/>
      <c r="BI14" s="510"/>
      <c r="BJ14" s="513">
        <v>37488</v>
      </c>
      <c r="BK14" s="513">
        <v>37488</v>
      </c>
      <c r="BL14" s="513">
        <v>46217</v>
      </c>
      <c r="BM14" s="510"/>
      <c r="BN14" s="512"/>
      <c r="BO14" s="510"/>
      <c r="BP14" s="509">
        <v>2</v>
      </c>
      <c r="BQ14" s="509" t="str">
        <f>IF(AI14="","",VLOOKUP(AJ14,[0]!Qualifier,(COLUMN(AJ14)-34),FALSE))</f>
        <v>WholeBl</v>
      </c>
      <c r="BR14" s="509" t="str">
        <f>IF(AJ14="","",VLOOKUP(AK14,[0]!Qualifier,(COLUMN(AK14)-34),FALSE))</f>
        <v xml:space="preserve">CPD-A1 </v>
      </c>
      <c r="BS14" s="509" t="str">
        <f>IF(AK14="","",VLOOKUP(AL14,[0]!Qualifier,(COLUMN(AL14)-34),FALSE))</f>
        <v xml:space="preserve">NoAdd </v>
      </c>
      <c r="BT14" s="509" t="str">
        <f>IF(AL14="","",VLOOKUP(AM14,[0]!Qualifier,(COLUMN(AM14)-34),FALSE))</f>
        <v xml:space="preserve">Closed </v>
      </c>
      <c r="BU14" s="509" t="str">
        <f>IF(AM14="","",VLOOKUP(AN14,[0]!Qualifier,(COLUMN(AN14)-34),FALSE))</f>
        <v xml:space="preserve">SV </v>
      </c>
      <c r="BV14" s="509" t="str">
        <f>IF(AN14="","",VLOOKUP(AO14,[0]!Qualifier,(COLUMN(AO14)-34),FALSE))</f>
        <v xml:space="preserve">2to6°C </v>
      </c>
      <c r="BW14" s="509" t="str">
        <f>IF(AO14="","",VLOOKUP(AP14,[0]!Qualifier,(COLUMN(AP14)-34),FALSE))</f>
        <v>No</v>
      </c>
      <c r="BX14" s="509" t="str">
        <f>IF(AP14="","",VLOOKUP(AQ14,[0]!Qualifier,(COLUMN(AQ14)-34),FALSE))</f>
        <v xml:space="preserve">Allo </v>
      </c>
      <c r="BY14" s="509" t="str">
        <f>IF(AQ14="","",VLOOKUP(AR14,[0]!Qualifier,(COLUMN(AR14)-34),FALSE))</f>
        <v xml:space="preserve">WB </v>
      </c>
      <c r="BZ14" s="509" t="str">
        <f>IF(AR14="","",VLOOKUP(AS14,[0]!Qualifier,(COLUMN(AS14)-34),FALSE))</f>
        <v xml:space="preserve">NA </v>
      </c>
      <c r="CA14" s="509" t="str">
        <f>IF(AS14="","",VLOOKUP(AT14,[0]!Qualifier,(COLUMN(AT14)-34),FALSE))</f>
        <v xml:space="preserve">NoTrans </v>
      </c>
      <c r="CB14" s="509" t="str">
        <f>IF(AT14="","",VLOOKUP(AU14,[0]!Qualifier,(COLUMN(AU14)-34),FALSE))</f>
        <v xml:space="preserve">None </v>
      </c>
      <c r="CC14" s="509" t="str">
        <f>IF(AU14="","",VLOOKUP(AV14,[0]!Qualifier,(COLUMN(AV14)-34),FALSE))</f>
        <v xml:space="preserve">None </v>
      </c>
      <c r="CD14" s="509" t="str">
        <f>IF(AV14="","",VLOOKUP(AW14,[0]!Qualifier,(COLUMN(AW14)-34),FALSE))</f>
        <v xml:space="preserve">NoIrr </v>
      </c>
      <c r="CE14" s="508" t="str">
        <f>IF(AW14="","",VLOOKUP(AX14,[0]!Qualifier,(COLUMN(AX14)-34),FALSE))</f>
        <v xml:space="preserve">- </v>
      </c>
      <c r="CF14" s="508" t="str">
        <f>IF(AX14="","",VLOOKUP(AY14,[0]!Qualifier,(COLUMN(AY14)-34),FALSE))</f>
        <v>no sub</v>
      </c>
      <c r="CG14" s="509" t="str">
        <f>IF(AY14="","",VLOOKUP(AZ14,[0]!Qualifier,(COLUMN(AZ14)-34),FALSE))</f>
        <v>Non</v>
      </c>
      <c r="CH14" s="510" t="str">
        <f>IF(AZ14="","",VLOOKUP(BA14,[0]!Qualifier,(COLUMN(BA14)-34),FALSE))</f>
        <v>NA</v>
      </c>
      <c r="CI14" s="512" t="str">
        <f>IF(BA14="","",VLOOKUP(BB14,[0]!Qualifier,(COLUMN(BB14)-34),FALSE))</f>
        <v xml:space="preserve">None </v>
      </c>
      <c r="CJ14" s="510"/>
      <c r="CK14" s="513" t="str">
        <f t="shared" si="24"/>
        <v>0-3-1-1-1-2-1-1-1-1-2-1-1-1-1-1-1-1-1</v>
      </c>
      <c r="CL14" s="513">
        <v>37488</v>
      </c>
      <c r="CM14" s="513">
        <v>45195</v>
      </c>
      <c r="CN14" s="510"/>
      <c r="CP14" s="510"/>
    </row>
    <row r="15" spans="1:95" ht="12.6" customHeight="1" outlineLevel="2" x14ac:dyDescent="0.35">
      <c r="A15" s="77">
        <f t="shared" si="0"/>
        <v>30009</v>
      </c>
      <c r="B15" s="7">
        <f t="shared" si="29"/>
        <v>10</v>
      </c>
      <c r="C15" s="59">
        <f t="shared" si="25"/>
        <v>10</v>
      </c>
      <c r="D15" s="124">
        <f t="shared" si="27"/>
        <v>30009</v>
      </c>
      <c r="E15" s="16" t="str">
        <f t="shared" si="1"/>
        <v>WholeBl</v>
      </c>
      <c r="F15" s="58" t="str">
        <f t="shared" si="2"/>
        <v xml:space="preserve">Citr </v>
      </c>
      <c r="G15" s="58" t="str">
        <f t="shared" si="3"/>
        <v xml:space="preserve">NoAdd </v>
      </c>
      <c r="H15" s="58" t="str">
        <f t="shared" si="4"/>
        <v xml:space="preserve">Closed </v>
      </c>
      <c r="I15" s="58" t="str">
        <f t="shared" si="5"/>
        <v xml:space="preserve">SV </v>
      </c>
      <c r="J15" s="58" t="str">
        <f t="shared" si="6"/>
        <v xml:space="preserve">20to24°C </v>
      </c>
      <c r="K15" s="58" t="str">
        <f t="shared" si="7"/>
        <v>No</v>
      </c>
      <c r="L15" s="58" t="str">
        <f t="shared" si="8"/>
        <v xml:space="preserve">Allo </v>
      </c>
      <c r="M15" s="58" t="str">
        <f t="shared" si="9"/>
        <v xml:space="preserve">WB </v>
      </c>
      <c r="N15" s="58" t="str">
        <f t="shared" si="10"/>
        <v xml:space="preserve">NA </v>
      </c>
      <c r="O15" s="58" t="str">
        <f t="shared" si="11"/>
        <v xml:space="preserve">Fract </v>
      </c>
      <c r="P15" s="58" t="str">
        <f t="shared" si="12"/>
        <v xml:space="preserve">None </v>
      </c>
      <c r="Q15" s="58" t="str">
        <f t="shared" si="13"/>
        <v xml:space="preserve">None </v>
      </c>
      <c r="R15" s="58" t="str">
        <f t="shared" si="14"/>
        <v xml:space="preserve">NoIrr </v>
      </c>
      <c r="S15" s="58" t="str">
        <f t="shared" si="15"/>
        <v xml:space="preserve">- </v>
      </c>
      <c r="T15" s="58" t="str">
        <f t="shared" si="16"/>
        <v>no sub</v>
      </c>
      <c r="U15" s="58" t="str">
        <f t="shared" si="17"/>
        <v>Non</v>
      </c>
      <c r="V15" s="58" t="str">
        <f t="shared" si="18"/>
        <v>NA</v>
      </c>
      <c r="W15" s="58" t="str">
        <f t="shared" si="19"/>
        <v xml:space="preserve">None </v>
      </c>
      <c r="X15" t="s">
        <v>63</v>
      </c>
      <c r="Y15" s="161" t="str">
        <f t="shared" si="20"/>
        <v>0-10-1-1-1-1-1-1-1-1-3-1-1-1-1-1-1-1-1</v>
      </c>
      <c r="Z15" s="60">
        <f t="shared" si="28"/>
        <v>30009</v>
      </c>
      <c r="AA15" s="7">
        <f t="shared" si="30"/>
        <v>10</v>
      </c>
      <c r="AB15" s="29" t="str">
        <f t="shared" si="31"/>
        <v>0</v>
      </c>
      <c r="AC15" s="29" t="str">
        <f t="shared" si="23"/>
        <v>3</v>
      </c>
      <c r="AD15" s="29" t="str">
        <f t="shared" si="23"/>
        <v>0</v>
      </c>
      <c r="AE15" s="29" t="str">
        <f t="shared" si="23"/>
        <v>0</v>
      </c>
      <c r="AF15" s="29" t="str">
        <f t="shared" si="23"/>
        <v>0</v>
      </c>
      <c r="AG15" s="29" t="str">
        <f t="shared" si="23"/>
        <v>9</v>
      </c>
      <c r="AH15" s="59">
        <v>10</v>
      </c>
      <c r="AI15" s="510">
        <v>30009</v>
      </c>
      <c r="AJ15" s="509">
        <v>0</v>
      </c>
      <c r="AK15" s="509">
        <v>10</v>
      </c>
      <c r="AL15" s="509">
        <v>1</v>
      </c>
      <c r="AM15" s="509">
        <v>1</v>
      </c>
      <c r="AN15" s="509">
        <v>1</v>
      </c>
      <c r="AO15" s="509">
        <v>1</v>
      </c>
      <c r="AP15" s="509">
        <v>1</v>
      </c>
      <c r="AQ15" s="509">
        <v>1</v>
      </c>
      <c r="AR15" s="509">
        <v>1</v>
      </c>
      <c r="AS15" s="509">
        <v>1</v>
      </c>
      <c r="AT15" s="509">
        <v>3</v>
      </c>
      <c r="AU15" s="509">
        <v>1</v>
      </c>
      <c r="AV15" s="509">
        <v>1</v>
      </c>
      <c r="AW15" s="509">
        <v>1</v>
      </c>
      <c r="AX15" s="509">
        <v>1</v>
      </c>
      <c r="AY15" s="509">
        <v>1</v>
      </c>
      <c r="AZ15" s="509">
        <v>1</v>
      </c>
      <c r="BA15" s="509">
        <v>1</v>
      </c>
      <c r="BB15" s="509">
        <v>1</v>
      </c>
      <c r="BC15" s="509" t="b">
        <v>0</v>
      </c>
      <c r="BD15" s="508">
        <v>37538</v>
      </c>
      <c r="BE15" s="508">
        <v>37538</v>
      </c>
      <c r="BF15" s="509" t="b">
        <v>0</v>
      </c>
      <c r="BG15" s="510" t="s">
        <v>399</v>
      </c>
      <c r="BH15" s="512"/>
      <c r="BI15" s="510"/>
      <c r="BJ15" s="513">
        <v>37538</v>
      </c>
      <c r="BK15" s="513">
        <v>37538</v>
      </c>
      <c r="BL15" s="513">
        <v>46217</v>
      </c>
      <c r="BM15" s="510"/>
      <c r="BN15" s="512"/>
      <c r="BO15" s="510"/>
      <c r="BP15" s="509">
        <v>1</v>
      </c>
      <c r="BQ15" s="509" t="str">
        <f>IF(AI15="","",VLOOKUP(AJ15,[0]!Qualifier,(COLUMN(AJ15)-34),FALSE))</f>
        <v>WholeBl</v>
      </c>
      <c r="BR15" s="509" t="str">
        <f>IF(AJ15="","",VLOOKUP(AK15,[0]!Qualifier,(COLUMN(AK15)-34),FALSE))</f>
        <v xml:space="preserve">Citr </v>
      </c>
      <c r="BS15" s="509" t="str">
        <f>IF(AK15="","",VLOOKUP(AL15,[0]!Qualifier,(COLUMN(AL15)-34),FALSE))</f>
        <v xml:space="preserve">NoAdd </v>
      </c>
      <c r="BT15" s="509" t="str">
        <f>IF(AL15="","",VLOOKUP(AM15,[0]!Qualifier,(COLUMN(AM15)-34),FALSE))</f>
        <v xml:space="preserve">Closed </v>
      </c>
      <c r="BU15" s="509" t="str">
        <f>IF(AM15="","",VLOOKUP(AN15,[0]!Qualifier,(COLUMN(AN15)-34),FALSE))</f>
        <v xml:space="preserve">SV </v>
      </c>
      <c r="BV15" s="509" t="str">
        <f>IF(AN15="","",VLOOKUP(AO15,[0]!Qualifier,(COLUMN(AO15)-34),FALSE))</f>
        <v xml:space="preserve">20to24°C </v>
      </c>
      <c r="BW15" s="509" t="str">
        <f>IF(AO15="","",VLOOKUP(AP15,[0]!Qualifier,(COLUMN(AP15)-34),FALSE))</f>
        <v>No</v>
      </c>
      <c r="BX15" s="509" t="str">
        <f>IF(AP15="","",VLOOKUP(AQ15,[0]!Qualifier,(COLUMN(AQ15)-34),FALSE))</f>
        <v xml:space="preserve">Allo </v>
      </c>
      <c r="BY15" s="509" t="str">
        <f>IF(AQ15="","",VLOOKUP(AR15,[0]!Qualifier,(COLUMN(AR15)-34),FALSE))</f>
        <v xml:space="preserve">WB </v>
      </c>
      <c r="BZ15" s="509" t="str">
        <f>IF(AR15="","",VLOOKUP(AS15,[0]!Qualifier,(COLUMN(AS15)-34),FALSE))</f>
        <v xml:space="preserve">NA </v>
      </c>
      <c r="CA15" s="509" t="str">
        <f>IF(AS15="","",VLOOKUP(AT15,[0]!Qualifier,(COLUMN(AT15)-34),FALSE))</f>
        <v xml:space="preserve">Fract </v>
      </c>
      <c r="CB15" s="509" t="str">
        <f>IF(AT15="","",VLOOKUP(AU15,[0]!Qualifier,(COLUMN(AU15)-34),FALSE))</f>
        <v xml:space="preserve">None </v>
      </c>
      <c r="CC15" s="509" t="str">
        <f>IF(AU15="","",VLOOKUP(AV15,[0]!Qualifier,(COLUMN(AV15)-34),FALSE))</f>
        <v xml:space="preserve">None </v>
      </c>
      <c r="CD15" s="509" t="str">
        <f>IF(AV15="","",VLOOKUP(AW15,[0]!Qualifier,(COLUMN(AW15)-34),FALSE))</f>
        <v xml:space="preserve">NoIrr </v>
      </c>
      <c r="CE15" s="508" t="str">
        <f>IF(AW15="","",VLOOKUP(AX15,[0]!Qualifier,(COLUMN(AX15)-34),FALSE))</f>
        <v xml:space="preserve">- </v>
      </c>
      <c r="CF15" s="508" t="str">
        <f>IF(AX15="","",VLOOKUP(AY15,[0]!Qualifier,(COLUMN(AY15)-34),FALSE))</f>
        <v>no sub</v>
      </c>
      <c r="CG15" s="509" t="str">
        <f>IF(AY15="","",VLOOKUP(AZ15,[0]!Qualifier,(COLUMN(AZ15)-34),FALSE))</f>
        <v>Non</v>
      </c>
      <c r="CH15" s="510" t="str">
        <f>IF(AZ15="","",VLOOKUP(BA15,[0]!Qualifier,(COLUMN(BA15)-34),FALSE))</f>
        <v>NA</v>
      </c>
      <c r="CI15" s="512" t="str">
        <f>IF(BA15="","",VLOOKUP(BB15,[0]!Qualifier,(COLUMN(BB15)-34),FALSE))</f>
        <v xml:space="preserve">None </v>
      </c>
      <c r="CJ15" s="510"/>
      <c r="CK15" s="513" t="str">
        <f t="shared" si="24"/>
        <v>0-10-1-1-1-1-1-1-1-1-3-1-1-1-1-1-1-1-1</v>
      </c>
      <c r="CL15" s="513">
        <v>37538</v>
      </c>
      <c r="CM15" s="513">
        <v>45195</v>
      </c>
      <c r="CN15" s="510"/>
      <c r="CP15" s="510"/>
    </row>
    <row r="16" spans="1:95" ht="12.6" customHeight="1" outlineLevel="2" x14ac:dyDescent="0.35">
      <c r="A16" s="77">
        <f t="shared" si="0"/>
        <v>60300</v>
      </c>
      <c r="B16" s="7">
        <f t="shared" si="29"/>
        <v>11</v>
      </c>
      <c r="C16" s="59">
        <f t="shared" si="25"/>
        <v>11</v>
      </c>
      <c r="D16" s="124">
        <f t="shared" si="27"/>
        <v>60300</v>
      </c>
      <c r="E16" s="16" t="str">
        <f t="shared" si="1"/>
        <v>WholeBl</v>
      </c>
      <c r="F16" s="58" t="str">
        <f t="shared" si="2"/>
        <v xml:space="preserve">CPD </v>
      </c>
      <c r="G16" s="58" t="str">
        <f t="shared" si="3"/>
        <v xml:space="preserve">NoAdd </v>
      </c>
      <c r="H16" s="58" t="str">
        <f t="shared" si="4"/>
        <v xml:space="preserve">Closed </v>
      </c>
      <c r="I16" s="58" t="str">
        <f t="shared" si="5"/>
        <v xml:space="preserve">SV </v>
      </c>
      <c r="J16" s="58" t="str">
        <f t="shared" si="6"/>
        <v xml:space="preserve">2to6°C </v>
      </c>
      <c r="K16" s="58" t="str">
        <f t="shared" si="7"/>
        <v>No</v>
      </c>
      <c r="L16" s="58" t="str">
        <f t="shared" si="8"/>
        <v>Rel</v>
      </c>
      <c r="M16" s="58" t="str">
        <f t="shared" si="9"/>
        <v xml:space="preserve">WB </v>
      </c>
      <c r="N16" s="58" t="str">
        <f t="shared" si="10"/>
        <v xml:space="preserve">NA </v>
      </c>
      <c r="O16" s="58" t="str">
        <f t="shared" si="11"/>
        <v xml:space="preserve">Transf </v>
      </c>
      <c r="P16" s="58" t="str">
        <f t="shared" si="12"/>
        <v xml:space="preserve">LCdepl </v>
      </c>
      <c r="Q16" s="58" t="str">
        <f t="shared" si="13"/>
        <v xml:space="preserve">None </v>
      </c>
      <c r="R16" s="58" t="str">
        <f t="shared" si="14"/>
        <v>Irrad</v>
      </c>
      <c r="S16" s="58" t="str">
        <f t="shared" si="15"/>
        <v xml:space="preserve">- </v>
      </c>
      <c r="T16" s="58" t="str">
        <f t="shared" si="16"/>
        <v>no sub</v>
      </c>
      <c r="U16" s="58" t="str">
        <f t="shared" si="17"/>
        <v>Non</v>
      </c>
      <c r="V16" s="58" t="str">
        <f t="shared" si="18"/>
        <v>NA</v>
      </c>
      <c r="W16" s="58" t="str">
        <f t="shared" si="19"/>
        <v xml:space="preserve">None </v>
      </c>
      <c r="X16" t="s">
        <v>63</v>
      </c>
      <c r="Y16" s="161" t="str">
        <f t="shared" si="20"/>
        <v>0-2-1-1-1-2-1-5-1-1-1-3-1-2-1-1-1-1-1</v>
      </c>
      <c r="Z16" s="60">
        <f t="shared" si="28"/>
        <v>60300</v>
      </c>
      <c r="AA16" s="7">
        <f t="shared" si="30"/>
        <v>11</v>
      </c>
      <c r="AB16" s="29" t="str">
        <f t="shared" si="31"/>
        <v>0</v>
      </c>
      <c r="AC16" s="29" t="str">
        <f t="shared" si="23"/>
        <v>6</v>
      </c>
      <c r="AD16" s="29" t="str">
        <f t="shared" si="23"/>
        <v>0</v>
      </c>
      <c r="AE16" s="29" t="str">
        <f t="shared" si="23"/>
        <v>3</v>
      </c>
      <c r="AF16" s="29" t="str">
        <f t="shared" si="23"/>
        <v>0</v>
      </c>
      <c r="AG16" s="29" t="str">
        <f t="shared" si="23"/>
        <v>0</v>
      </c>
      <c r="AH16" s="59">
        <v>11</v>
      </c>
      <c r="AI16" s="510">
        <v>60300</v>
      </c>
      <c r="AJ16" s="509">
        <v>0</v>
      </c>
      <c r="AK16" s="509">
        <v>2</v>
      </c>
      <c r="AL16" s="509">
        <v>1</v>
      </c>
      <c r="AM16" s="509">
        <v>1</v>
      </c>
      <c r="AN16" s="509">
        <v>1</v>
      </c>
      <c r="AO16" s="509">
        <v>2</v>
      </c>
      <c r="AP16" s="509">
        <v>1</v>
      </c>
      <c r="AQ16" s="509">
        <v>5</v>
      </c>
      <c r="AR16" s="509">
        <v>1</v>
      </c>
      <c r="AS16" s="509">
        <v>1</v>
      </c>
      <c r="AT16" s="509">
        <v>1</v>
      </c>
      <c r="AU16" s="509">
        <v>3</v>
      </c>
      <c r="AV16" s="509">
        <v>1</v>
      </c>
      <c r="AW16" s="509">
        <v>2</v>
      </c>
      <c r="AX16" s="509">
        <v>1</v>
      </c>
      <c r="AY16" s="509">
        <v>1</v>
      </c>
      <c r="AZ16" s="509">
        <v>1</v>
      </c>
      <c r="BA16" s="509">
        <v>1</v>
      </c>
      <c r="BB16" s="509">
        <v>1</v>
      </c>
      <c r="BC16" s="509" t="b">
        <v>0</v>
      </c>
      <c r="BD16" s="508">
        <v>37988</v>
      </c>
      <c r="BE16" s="508">
        <v>37988</v>
      </c>
      <c r="BF16" s="509" t="b">
        <v>0</v>
      </c>
      <c r="BG16" s="510" t="s">
        <v>400</v>
      </c>
      <c r="BH16" s="512"/>
      <c r="BI16" s="510"/>
      <c r="BJ16" s="513">
        <v>37988</v>
      </c>
      <c r="BK16" s="513">
        <v>37988</v>
      </c>
      <c r="BL16" s="513">
        <v>46217</v>
      </c>
      <c r="BM16" s="510"/>
      <c r="BN16" s="512"/>
      <c r="BO16" s="510"/>
      <c r="BP16" s="509">
        <v>2</v>
      </c>
      <c r="BQ16" s="509" t="str">
        <f>IF(AI16="","",VLOOKUP(AJ16,[0]!Qualifier,(COLUMN(AJ16)-34),FALSE))</f>
        <v>WholeBl</v>
      </c>
      <c r="BR16" s="509" t="str">
        <f>IF(AJ16="","",VLOOKUP(AK16,[0]!Qualifier,(COLUMN(AK16)-34),FALSE))</f>
        <v xml:space="preserve">CPD </v>
      </c>
      <c r="BS16" s="509" t="str">
        <f>IF(AK16="","",VLOOKUP(AL16,[0]!Qualifier,(COLUMN(AL16)-34),FALSE))</f>
        <v xml:space="preserve">NoAdd </v>
      </c>
      <c r="BT16" s="509" t="str">
        <f>IF(AL16="","",VLOOKUP(AM16,[0]!Qualifier,(COLUMN(AM16)-34),FALSE))</f>
        <v xml:space="preserve">Closed </v>
      </c>
      <c r="BU16" s="509" t="str">
        <f>IF(AM16="","",VLOOKUP(AN16,[0]!Qualifier,(COLUMN(AN16)-34),FALSE))</f>
        <v xml:space="preserve">SV </v>
      </c>
      <c r="BV16" s="509" t="str">
        <f>IF(AN16="","",VLOOKUP(AO16,[0]!Qualifier,(COLUMN(AO16)-34),FALSE))</f>
        <v xml:space="preserve">2to6°C </v>
      </c>
      <c r="BW16" s="509" t="str">
        <f>IF(AO16="","",VLOOKUP(AP16,[0]!Qualifier,(COLUMN(AP16)-34),FALSE))</f>
        <v>No</v>
      </c>
      <c r="BX16" s="509" t="str">
        <f>IF(AP16="","",VLOOKUP(AQ16,[0]!Qualifier,(COLUMN(AQ16)-34),FALSE))</f>
        <v>Rel</v>
      </c>
      <c r="BY16" s="509" t="str">
        <f>IF(AQ16="","",VLOOKUP(AR16,[0]!Qualifier,(COLUMN(AR16)-34),FALSE))</f>
        <v xml:space="preserve">WB </v>
      </c>
      <c r="BZ16" s="509" t="str">
        <f>IF(AR16="","",VLOOKUP(AS16,[0]!Qualifier,(COLUMN(AS16)-34),FALSE))</f>
        <v xml:space="preserve">NA </v>
      </c>
      <c r="CA16" s="509" t="str">
        <f>IF(AS16="","",VLOOKUP(AT16,[0]!Qualifier,(COLUMN(AT16)-34),FALSE))</f>
        <v xml:space="preserve">Transf </v>
      </c>
      <c r="CB16" s="509" t="str">
        <f>IF(AT16="","",VLOOKUP(AU16,[0]!Qualifier,(COLUMN(AU16)-34),FALSE))</f>
        <v xml:space="preserve">LCdepl </v>
      </c>
      <c r="CC16" s="509" t="str">
        <f>IF(AU16="","",VLOOKUP(AV16,[0]!Qualifier,(COLUMN(AV16)-34),FALSE))</f>
        <v xml:space="preserve">None </v>
      </c>
      <c r="CD16" s="509" t="str">
        <f>IF(AV16="","",VLOOKUP(AW16,[0]!Qualifier,(COLUMN(AW16)-34),FALSE))</f>
        <v>Irrad</v>
      </c>
      <c r="CE16" s="508" t="str">
        <f>IF(AW16="","",VLOOKUP(AX16,[0]!Qualifier,(COLUMN(AX16)-34),FALSE))</f>
        <v xml:space="preserve">- </v>
      </c>
      <c r="CF16" s="508" t="str">
        <f>IF(AX16="","",VLOOKUP(AY16,[0]!Qualifier,(COLUMN(AY16)-34),FALSE))</f>
        <v>no sub</v>
      </c>
      <c r="CG16" s="509" t="str">
        <f>IF(AY16="","",VLOOKUP(AZ16,[0]!Qualifier,(COLUMN(AZ16)-34),FALSE))</f>
        <v>Non</v>
      </c>
      <c r="CH16" s="510" t="str">
        <f>IF(AZ16="","",VLOOKUP(BA16,[0]!Qualifier,(COLUMN(BA16)-34),FALSE))</f>
        <v>NA</v>
      </c>
      <c r="CI16" s="512" t="str">
        <f>IF(BA16="","",VLOOKUP(BB16,[0]!Qualifier,(COLUMN(BB16)-34),FALSE))</f>
        <v xml:space="preserve">None </v>
      </c>
      <c r="CJ16" s="510"/>
      <c r="CK16" s="513" t="str">
        <f t="shared" si="24"/>
        <v>0-2-1-1-1-2-1-5-1-1-1-3-1-2-1-1-1-1-1</v>
      </c>
      <c r="CL16" s="513">
        <v>37988</v>
      </c>
      <c r="CM16" s="513">
        <v>45195</v>
      </c>
      <c r="CN16" s="510"/>
      <c r="CP16" s="510"/>
    </row>
    <row r="17" spans="1:94" ht="12.6" customHeight="1" outlineLevel="2" x14ac:dyDescent="0.35">
      <c r="A17" s="77">
        <f t="shared" si="0"/>
        <v>80000</v>
      </c>
      <c r="B17" s="7">
        <f t="shared" si="29"/>
        <v>12</v>
      </c>
      <c r="C17" s="59">
        <f t="shared" si="25"/>
        <v>12</v>
      </c>
      <c r="D17" s="124">
        <f t="shared" si="27"/>
        <v>80000</v>
      </c>
      <c r="E17" s="16" t="str">
        <f t="shared" si="1"/>
        <v>WholeBl</v>
      </c>
      <c r="F17" s="58" t="str">
        <f t="shared" si="2"/>
        <v xml:space="preserve">CPD </v>
      </c>
      <c r="G17" s="58" t="str">
        <f t="shared" si="3"/>
        <v xml:space="preserve">NoAdd </v>
      </c>
      <c r="H17" s="58" t="str">
        <f t="shared" si="4"/>
        <v xml:space="preserve">Closed </v>
      </c>
      <c r="I17" s="58" t="str">
        <f t="shared" si="5"/>
        <v xml:space="preserve">SV </v>
      </c>
      <c r="J17" s="58" t="str">
        <f t="shared" si="6"/>
        <v xml:space="preserve">2to6°C </v>
      </c>
      <c r="K17" s="58" t="str">
        <f t="shared" si="7"/>
        <v>No</v>
      </c>
      <c r="L17" s="58" t="str">
        <f t="shared" si="8"/>
        <v xml:space="preserve">Auto </v>
      </c>
      <c r="M17" s="58" t="str">
        <f t="shared" si="9"/>
        <v xml:space="preserve">WB </v>
      </c>
      <c r="N17" s="58" t="str">
        <f t="shared" si="10"/>
        <v xml:space="preserve">NA </v>
      </c>
      <c r="O17" s="58" t="str">
        <f t="shared" si="11"/>
        <v xml:space="preserve">Transf </v>
      </c>
      <c r="P17" s="58" t="str">
        <f t="shared" si="12"/>
        <v xml:space="preserve">None </v>
      </c>
      <c r="Q17" s="58" t="str">
        <f t="shared" si="13"/>
        <v xml:space="preserve">None </v>
      </c>
      <c r="R17" s="58" t="str">
        <f t="shared" si="14"/>
        <v xml:space="preserve">NoIrr </v>
      </c>
      <c r="S17" s="58" t="str">
        <f t="shared" si="15"/>
        <v xml:space="preserve">- </v>
      </c>
      <c r="T17" s="58" t="str">
        <f t="shared" si="16"/>
        <v>no sub</v>
      </c>
      <c r="U17" s="58" t="str">
        <f t="shared" si="17"/>
        <v>Non</v>
      </c>
      <c r="V17" s="58" t="str">
        <f t="shared" si="18"/>
        <v>NA</v>
      </c>
      <c r="W17" s="58" t="str">
        <f t="shared" si="19"/>
        <v xml:space="preserve">None </v>
      </c>
      <c r="X17" t="s">
        <v>63</v>
      </c>
      <c r="Y17" s="161" t="str">
        <f t="shared" si="20"/>
        <v>0-2-1-1-1-2-1-2-1-1-1-1-1-1-1-1-1-1-1</v>
      </c>
      <c r="Z17" s="60">
        <f t="shared" si="28"/>
        <v>80000</v>
      </c>
      <c r="AA17" s="7">
        <f t="shared" si="30"/>
        <v>12</v>
      </c>
      <c r="AB17" s="29" t="str">
        <f t="shared" si="31"/>
        <v>0</v>
      </c>
      <c r="AC17" s="29" t="str">
        <f t="shared" si="23"/>
        <v>8</v>
      </c>
      <c r="AD17" s="29" t="str">
        <f t="shared" si="23"/>
        <v>0</v>
      </c>
      <c r="AE17" s="29" t="str">
        <f t="shared" si="23"/>
        <v>0</v>
      </c>
      <c r="AF17" s="29" t="str">
        <f t="shared" si="23"/>
        <v>0</v>
      </c>
      <c r="AG17" s="29" t="str">
        <f t="shared" si="23"/>
        <v>0</v>
      </c>
      <c r="AH17" s="59">
        <v>12</v>
      </c>
      <c r="AI17" s="510">
        <v>80000</v>
      </c>
      <c r="AJ17" s="509">
        <v>0</v>
      </c>
      <c r="AK17" s="509">
        <v>2</v>
      </c>
      <c r="AL17" s="509">
        <v>1</v>
      </c>
      <c r="AM17" s="509">
        <v>1</v>
      </c>
      <c r="AN17" s="509">
        <v>1</v>
      </c>
      <c r="AO17" s="509">
        <v>2</v>
      </c>
      <c r="AP17" s="509">
        <v>1</v>
      </c>
      <c r="AQ17" s="509">
        <v>2</v>
      </c>
      <c r="AR17" s="509">
        <v>1</v>
      </c>
      <c r="AS17" s="509">
        <v>1</v>
      </c>
      <c r="AT17" s="509">
        <v>1</v>
      </c>
      <c r="AU17" s="509">
        <v>1</v>
      </c>
      <c r="AV17" s="509">
        <v>1</v>
      </c>
      <c r="AW17" s="509">
        <v>1</v>
      </c>
      <c r="AX17" s="509">
        <v>1</v>
      </c>
      <c r="AY17" s="509">
        <v>1</v>
      </c>
      <c r="AZ17" s="509">
        <v>1</v>
      </c>
      <c r="BA17" s="509">
        <v>1</v>
      </c>
      <c r="BB17" s="509">
        <v>1</v>
      </c>
      <c r="BC17" s="509" t="b">
        <v>0</v>
      </c>
      <c r="BD17" s="508">
        <v>36201</v>
      </c>
      <c r="BE17" s="508">
        <v>36201</v>
      </c>
      <c r="BF17" s="509" t="b">
        <v>0</v>
      </c>
      <c r="BG17" s="510" t="s">
        <v>401</v>
      </c>
      <c r="BH17" s="512"/>
      <c r="BI17" s="510"/>
      <c r="BJ17" s="513">
        <v>36201</v>
      </c>
      <c r="BK17" s="513">
        <v>36201</v>
      </c>
      <c r="BL17" s="513">
        <v>46217</v>
      </c>
      <c r="BM17" s="510"/>
      <c r="BN17" s="512"/>
      <c r="BO17" s="510"/>
      <c r="BP17" s="509">
        <v>2</v>
      </c>
      <c r="BQ17" s="509" t="str">
        <f>IF(AI17="","",VLOOKUP(AJ17,[0]!Qualifier,(COLUMN(AJ17)-34),FALSE))</f>
        <v>WholeBl</v>
      </c>
      <c r="BR17" s="509" t="str">
        <f>IF(AJ17="","",VLOOKUP(AK17,[0]!Qualifier,(COLUMN(AK17)-34),FALSE))</f>
        <v xml:space="preserve">CPD </v>
      </c>
      <c r="BS17" s="509" t="str">
        <f>IF(AK17="","",VLOOKUP(AL17,[0]!Qualifier,(COLUMN(AL17)-34),FALSE))</f>
        <v xml:space="preserve">NoAdd </v>
      </c>
      <c r="BT17" s="509" t="str">
        <f>IF(AL17="","",VLOOKUP(AM17,[0]!Qualifier,(COLUMN(AM17)-34),FALSE))</f>
        <v xml:space="preserve">Closed </v>
      </c>
      <c r="BU17" s="509" t="str">
        <f>IF(AM17="","",VLOOKUP(AN17,[0]!Qualifier,(COLUMN(AN17)-34),FALSE))</f>
        <v xml:space="preserve">SV </v>
      </c>
      <c r="BV17" s="509" t="str">
        <f>IF(AN17="","",VLOOKUP(AO17,[0]!Qualifier,(COLUMN(AO17)-34),FALSE))</f>
        <v xml:space="preserve">2to6°C </v>
      </c>
      <c r="BW17" s="509" t="str">
        <f>IF(AO17="","",VLOOKUP(AP17,[0]!Qualifier,(COLUMN(AP17)-34),FALSE))</f>
        <v>No</v>
      </c>
      <c r="BX17" s="509" t="str">
        <f>IF(AP17="","",VLOOKUP(AQ17,[0]!Qualifier,(COLUMN(AQ17)-34),FALSE))</f>
        <v xml:space="preserve">Auto </v>
      </c>
      <c r="BY17" s="509" t="str">
        <f>IF(AQ17="","",VLOOKUP(AR17,[0]!Qualifier,(COLUMN(AR17)-34),FALSE))</f>
        <v xml:space="preserve">WB </v>
      </c>
      <c r="BZ17" s="509" t="str">
        <f>IF(AR17="","",VLOOKUP(AS17,[0]!Qualifier,(COLUMN(AS17)-34),FALSE))</f>
        <v xml:space="preserve">NA </v>
      </c>
      <c r="CA17" s="509" t="str">
        <f>IF(AS17="","",VLOOKUP(AT17,[0]!Qualifier,(COLUMN(AT17)-34),FALSE))</f>
        <v xml:space="preserve">Transf </v>
      </c>
      <c r="CB17" s="509" t="str">
        <f>IF(AT17="","",VLOOKUP(AU17,[0]!Qualifier,(COLUMN(AU17)-34),FALSE))</f>
        <v xml:space="preserve">None </v>
      </c>
      <c r="CC17" s="509" t="str">
        <f>IF(AU17="","",VLOOKUP(AV17,[0]!Qualifier,(COLUMN(AV17)-34),FALSE))</f>
        <v xml:space="preserve">None </v>
      </c>
      <c r="CD17" s="509" t="str">
        <f>IF(AV17="","",VLOOKUP(AW17,[0]!Qualifier,(COLUMN(AW17)-34),FALSE))</f>
        <v xml:space="preserve">NoIrr </v>
      </c>
      <c r="CE17" s="508" t="str">
        <f>IF(AW17="","",VLOOKUP(AX17,[0]!Qualifier,(COLUMN(AX17)-34),FALSE))</f>
        <v xml:space="preserve">- </v>
      </c>
      <c r="CF17" s="508" t="str">
        <f>IF(AX17="","",VLOOKUP(AY17,[0]!Qualifier,(COLUMN(AY17)-34),FALSE))</f>
        <v>no sub</v>
      </c>
      <c r="CG17" s="509" t="str">
        <f>IF(AY17="","",VLOOKUP(AZ17,[0]!Qualifier,(COLUMN(AZ17)-34),FALSE))</f>
        <v>Non</v>
      </c>
      <c r="CH17" s="510" t="str">
        <f>IF(AZ17="","",VLOOKUP(BA17,[0]!Qualifier,(COLUMN(BA17)-34),FALSE))</f>
        <v>NA</v>
      </c>
      <c r="CI17" s="512" t="str">
        <f>IF(BA17="","",VLOOKUP(BB17,[0]!Qualifier,(COLUMN(BB17)-34),FALSE))</f>
        <v xml:space="preserve">None </v>
      </c>
      <c r="CJ17" s="510"/>
      <c r="CK17" s="513" t="str">
        <f t="shared" si="24"/>
        <v>0-2-1-1-1-2-1-2-1-1-1-1-1-1-1-1-1-1-1</v>
      </c>
      <c r="CL17" s="513">
        <v>36201</v>
      </c>
      <c r="CM17" s="513">
        <v>45195</v>
      </c>
      <c r="CN17" s="510"/>
      <c r="CP17" s="510"/>
    </row>
    <row r="18" spans="1:94" ht="12.6" customHeight="1" outlineLevel="2" x14ac:dyDescent="0.35">
      <c r="A18" s="77">
        <f t="shared" si="0"/>
        <v>80100</v>
      </c>
      <c r="B18" s="7">
        <f t="shared" si="29"/>
        <v>13</v>
      </c>
      <c r="C18" s="59">
        <f t="shared" si="25"/>
        <v>13</v>
      </c>
      <c r="D18" s="124">
        <f t="shared" si="27"/>
        <v>80100</v>
      </c>
      <c r="E18" s="16" t="str">
        <f t="shared" si="1"/>
        <v>WholeBl</v>
      </c>
      <c r="F18" s="58" t="str">
        <f t="shared" si="2"/>
        <v xml:space="preserve">CPD </v>
      </c>
      <c r="G18" s="58" t="str">
        <f t="shared" si="3"/>
        <v xml:space="preserve">NoAdd </v>
      </c>
      <c r="H18" s="58" t="str">
        <f t="shared" si="4"/>
        <v xml:space="preserve">Closed </v>
      </c>
      <c r="I18" s="58" t="str">
        <f t="shared" si="5"/>
        <v xml:space="preserve">SV </v>
      </c>
      <c r="J18" s="58" t="str">
        <f t="shared" si="6"/>
        <v xml:space="preserve">2to6°C </v>
      </c>
      <c r="K18" s="58" t="str">
        <f t="shared" si="7"/>
        <v>No</v>
      </c>
      <c r="L18" s="58" t="str">
        <f t="shared" si="8"/>
        <v xml:space="preserve">Auto </v>
      </c>
      <c r="M18" s="58" t="str">
        <f t="shared" si="9"/>
        <v xml:space="preserve">WB </v>
      </c>
      <c r="N18" s="58" t="str">
        <f t="shared" si="10"/>
        <v xml:space="preserve">NA </v>
      </c>
      <c r="O18" s="58" t="str">
        <f t="shared" si="11"/>
        <v xml:space="preserve">Transf </v>
      </c>
      <c r="P18" s="58" t="str">
        <f t="shared" si="12"/>
        <v xml:space="preserve">LCdepl </v>
      </c>
      <c r="Q18" s="58" t="str">
        <f t="shared" si="13"/>
        <v xml:space="preserve">None </v>
      </c>
      <c r="R18" s="58" t="str">
        <f t="shared" si="14"/>
        <v xml:space="preserve">NoIrr </v>
      </c>
      <c r="S18" s="58" t="str">
        <f t="shared" si="15"/>
        <v xml:space="preserve">- </v>
      </c>
      <c r="T18" s="58" t="str">
        <f t="shared" si="16"/>
        <v>no sub</v>
      </c>
      <c r="U18" s="58" t="str">
        <f t="shared" si="17"/>
        <v>Non</v>
      </c>
      <c r="V18" s="58" t="str">
        <f t="shared" si="18"/>
        <v>NA</v>
      </c>
      <c r="W18" s="58" t="str">
        <f t="shared" si="19"/>
        <v xml:space="preserve">None </v>
      </c>
      <c r="X18" t="s">
        <v>63</v>
      </c>
      <c r="Y18" s="161" t="str">
        <f t="shared" si="20"/>
        <v>0-2-1-1-1-2-1-2-1-1-1-3-1-1-1-1-1-1-1</v>
      </c>
      <c r="Z18" s="60">
        <f t="shared" si="28"/>
        <v>80100</v>
      </c>
      <c r="AA18" s="7">
        <f t="shared" si="30"/>
        <v>13</v>
      </c>
      <c r="AB18" s="29" t="str">
        <f t="shared" si="31"/>
        <v>0</v>
      </c>
      <c r="AC18" s="29" t="str">
        <f t="shared" si="23"/>
        <v>8</v>
      </c>
      <c r="AD18" s="29" t="str">
        <f t="shared" si="23"/>
        <v>0</v>
      </c>
      <c r="AE18" s="29" t="str">
        <f t="shared" si="23"/>
        <v>1</v>
      </c>
      <c r="AF18" s="29" t="str">
        <f t="shared" si="23"/>
        <v>0</v>
      </c>
      <c r="AG18" s="29" t="str">
        <f t="shared" si="23"/>
        <v>0</v>
      </c>
      <c r="AH18" s="59">
        <v>13</v>
      </c>
      <c r="AI18" s="510">
        <v>80100</v>
      </c>
      <c r="AJ18" s="509">
        <v>0</v>
      </c>
      <c r="AK18" s="509">
        <v>2</v>
      </c>
      <c r="AL18" s="509">
        <v>1</v>
      </c>
      <c r="AM18" s="509">
        <v>1</v>
      </c>
      <c r="AN18" s="509">
        <v>1</v>
      </c>
      <c r="AO18" s="509">
        <v>2</v>
      </c>
      <c r="AP18" s="509">
        <v>1</v>
      </c>
      <c r="AQ18" s="509">
        <v>2</v>
      </c>
      <c r="AR18" s="509">
        <v>1</v>
      </c>
      <c r="AS18" s="509">
        <v>1</v>
      </c>
      <c r="AT18" s="509">
        <v>1</v>
      </c>
      <c r="AU18" s="509">
        <v>3</v>
      </c>
      <c r="AV18" s="509">
        <v>1</v>
      </c>
      <c r="AW18" s="509">
        <v>1</v>
      </c>
      <c r="AX18" s="509">
        <v>1</v>
      </c>
      <c r="AY18" s="509">
        <v>1</v>
      </c>
      <c r="AZ18" s="509">
        <v>1</v>
      </c>
      <c r="BA18" s="509">
        <v>1</v>
      </c>
      <c r="BB18" s="509">
        <v>1</v>
      </c>
      <c r="BC18" s="509" t="b">
        <v>0</v>
      </c>
      <c r="BD18" s="508">
        <v>36201</v>
      </c>
      <c r="BE18" s="508">
        <v>36201</v>
      </c>
      <c r="BF18" s="509" t="b">
        <v>0</v>
      </c>
      <c r="BG18" s="510" t="s">
        <v>402</v>
      </c>
      <c r="BH18" s="512"/>
      <c r="BI18" s="510"/>
      <c r="BJ18" s="513">
        <v>36201</v>
      </c>
      <c r="BK18" s="513">
        <v>36201</v>
      </c>
      <c r="BL18" s="513">
        <v>46217</v>
      </c>
      <c r="BM18" s="510"/>
      <c r="BN18" s="512"/>
      <c r="BO18" s="510"/>
      <c r="BP18" s="509">
        <v>2</v>
      </c>
      <c r="BQ18" s="509" t="str">
        <f>IF(AI18="","",VLOOKUP(AJ18,[0]!Qualifier,(COLUMN(AJ18)-34),FALSE))</f>
        <v>WholeBl</v>
      </c>
      <c r="BR18" s="509" t="str">
        <f>IF(AJ18="","",VLOOKUP(AK18,[0]!Qualifier,(COLUMN(AK18)-34),FALSE))</f>
        <v xml:space="preserve">CPD </v>
      </c>
      <c r="BS18" s="509" t="str">
        <f>IF(AK18="","",VLOOKUP(AL18,[0]!Qualifier,(COLUMN(AL18)-34),FALSE))</f>
        <v xml:space="preserve">NoAdd </v>
      </c>
      <c r="BT18" s="509" t="str">
        <f>IF(AL18="","",VLOOKUP(AM18,[0]!Qualifier,(COLUMN(AM18)-34),FALSE))</f>
        <v xml:space="preserve">Closed </v>
      </c>
      <c r="BU18" s="509" t="str">
        <f>IF(AM18="","",VLOOKUP(AN18,[0]!Qualifier,(COLUMN(AN18)-34),FALSE))</f>
        <v xml:space="preserve">SV </v>
      </c>
      <c r="BV18" s="509" t="str">
        <f>IF(AN18="","",VLOOKUP(AO18,[0]!Qualifier,(COLUMN(AO18)-34),FALSE))</f>
        <v xml:space="preserve">2to6°C </v>
      </c>
      <c r="BW18" s="509" t="str">
        <f>IF(AO18="","",VLOOKUP(AP18,[0]!Qualifier,(COLUMN(AP18)-34),FALSE))</f>
        <v>No</v>
      </c>
      <c r="BX18" s="509" t="str">
        <f>IF(AP18="","",VLOOKUP(AQ18,[0]!Qualifier,(COLUMN(AQ18)-34),FALSE))</f>
        <v xml:space="preserve">Auto </v>
      </c>
      <c r="BY18" s="509" t="str">
        <f>IF(AQ18="","",VLOOKUP(AR18,[0]!Qualifier,(COLUMN(AR18)-34),FALSE))</f>
        <v xml:space="preserve">WB </v>
      </c>
      <c r="BZ18" s="509" t="str">
        <f>IF(AR18="","",VLOOKUP(AS18,[0]!Qualifier,(COLUMN(AS18)-34),FALSE))</f>
        <v xml:space="preserve">NA </v>
      </c>
      <c r="CA18" s="509" t="str">
        <f>IF(AS18="","",VLOOKUP(AT18,[0]!Qualifier,(COLUMN(AT18)-34),FALSE))</f>
        <v xml:space="preserve">Transf </v>
      </c>
      <c r="CB18" s="509" t="str">
        <f>IF(AT18="","",VLOOKUP(AU18,[0]!Qualifier,(COLUMN(AU18)-34),FALSE))</f>
        <v xml:space="preserve">LCdepl </v>
      </c>
      <c r="CC18" s="509" t="str">
        <f>IF(AU18="","",VLOOKUP(AV18,[0]!Qualifier,(COLUMN(AV18)-34),FALSE))</f>
        <v xml:space="preserve">None </v>
      </c>
      <c r="CD18" s="509" t="str">
        <f>IF(AV18="","",VLOOKUP(AW18,[0]!Qualifier,(COLUMN(AW18)-34),FALSE))</f>
        <v xml:space="preserve">NoIrr </v>
      </c>
      <c r="CE18" s="508" t="str">
        <f>IF(AW18="","",VLOOKUP(AX18,[0]!Qualifier,(COLUMN(AX18)-34),FALSE))</f>
        <v xml:space="preserve">- </v>
      </c>
      <c r="CF18" s="508" t="str">
        <f>IF(AX18="","",VLOOKUP(AY18,[0]!Qualifier,(COLUMN(AY18)-34),FALSE))</f>
        <v>no sub</v>
      </c>
      <c r="CG18" s="509" t="str">
        <f>IF(AY18="","",VLOOKUP(AZ18,[0]!Qualifier,(COLUMN(AZ18)-34),FALSE))</f>
        <v>Non</v>
      </c>
      <c r="CH18" s="510" t="str">
        <f>IF(AZ18="","",VLOOKUP(BA18,[0]!Qualifier,(COLUMN(BA18)-34),FALSE))</f>
        <v>NA</v>
      </c>
      <c r="CI18" s="512" t="str">
        <f>IF(BA18="","",VLOOKUP(BB18,[0]!Qualifier,(COLUMN(BB18)-34),FALSE))</f>
        <v xml:space="preserve">None </v>
      </c>
      <c r="CJ18" s="510"/>
      <c r="CK18" s="513" t="str">
        <f t="shared" si="24"/>
        <v>0-2-1-1-1-2-1-2-1-1-1-3-1-1-1-1-1-1-1</v>
      </c>
      <c r="CL18" s="513">
        <v>36201</v>
      </c>
      <c r="CM18" s="513">
        <v>45195</v>
      </c>
      <c r="CN18" s="510"/>
      <c r="CP18" s="510"/>
    </row>
    <row r="19" spans="1:94" ht="12.6" customHeight="1" outlineLevel="2" x14ac:dyDescent="0.35">
      <c r="A19" s="77">
        <f t="shared" si="0"/>
        <v>80104</v>
      </c>
      <c r="B19" s="7">
        <f t="shared" si="29"/>
        <v>14</v>
      </c>
      <c r="C19" s="59">
        <f t="shared" si="25"/>
        <v>14</v>
      </c>
      <c r="D19" s="124">
        <f t="shared" si="27"/>
        <v>80104</v>
      </c>
      <c r="E19" s="16" t="str">
        <f t="shared" si="1"/>
        <v>WholeBl</v>
      </c>
      <c r="F19" s="58" t="str">
        <f t="shared" si="2"/>
        <v xml:space="preserve">CPD-A1 </v>
      </c>
      <c r="G19" s="58" t="str">
        <f t="shared" si="3"/>
        <v xml:space="preserve">NoAdd </v>
      </c>
      <c r="H19" s="58" t="str">
        <f t="shared" si="4"/>
        <v xml:space="preserve">Closed </v>
      </c>
      <c r="I19" s="58" t="str">
        <f t="shared" si="5"/>
        <v xml:space="preserve">SV </v>
      </c>
      <c r="J19" s="58" t="str">
        <f t="shared" si="6"/>
        <v xml:space="preserve">2to6°C </v>
      </c>
      <c r="K19" s="58" t="str">
        <f t="shared" si="7"/>
        <v>No</v>
      </c>
      <c r="L19" s="58" t="str">
        <f t="shared" si="8"/>
        <v xml:space="preserve">Auto </v>
      </c>
      <c r="M19" s="58" t="str">
        <f t="shared" si="9"/>
        <v xml:space="preserve">WB </v>
      </c>
      <c r="N19" s="58" t="str">
        <f t="shared" si="10"/>
        <v xml:space="preserve">NA </v>
      </c>
      <c r="O19" s="58" t="str">
        <f t="shared" si="11"/>
        <v xml:space="preserve">Transf </v>
      </c>
      <c r="P19" s="58" t="str">
        <f t="shared" si="12"/>
        <v xml:space="preserve">LCdepl </v>
      </c>
      <c r="Q19" s="58" t="str">
        <f t="shared" si="13"/>
        <v xml:space="preserve">None </v>
      </c>
      <c r="R19" s="58" t="str">
        <f t="shared" si="14"/>
        <v xml:space="preserve">NoIrr </v>
      </c>
      <c r="S19" s="58" t="str">
        <f t="shared" si="15"/>
        <v xml:space="preserve">- </v>
      </c>
      <c r="T19" s="58" t="str">
        <f t="shared" si="16"/>
        <v>no sub</v>
      </c>
      <c r="U19" s="58" t="str">
        <f t="shared" si="17"/>
        <v>Non</v>
      </c>
      <c r="V19" s="58" t="str">
        <f t="shared" si="18"/>
        <v>NA</v>
      </c>
      <c r="W19" s="58" t="str">
        <f t="shared" si="19"/>
        <v xml:space="preserve">None </v>
      </c>
      <c r="X19" t="s">
        <v>63</v>
      </c>
      <c r="Y19" s="161" t="str">
        <f t="shared" si="20"/>
        <v>0-3-1-1-1-2-1-2-1-1-1-3-1-1-1-1-1-1-1</v>
      </c>
      <c r="Z19" s="60">
        <f t="shared" si="28"/>
        <v>80104</v>
      </c>
      <c r="AA19" s="7">
        <f t="shared" si="30"/>
        <v>14</v>
      </c>
      <c r="AB19" s="29" t="str">
        <f t="shared" si="31"/>
        <v>0</v>
      </c>
      <c r="AC19" s="29" t="str">
        <f t="shared" si="23"/>
        <v>8</v>
      </c>
      <c r="AD19" s="29" t="str">
        <f t="shared" si="23"/>
        <v>0</v>
      </c>
      <c r="AE19" s="29" t="str">
        <f t="shared" si="23"/>
        <v>1</v>
      </c>
      <c r="AF19" s="29" t="str">
        <f t="shared" si="23"/>
        <v>0</v>
      </c>
      <c r="AG19" s="29" t="str">
        <f t="shared" si="23"/>
        <v>4</v>
      </c>
      <c r="AH19" s="59">
        <v>14</v>
      </c>
      <c r="AI19" s="510">
        <v>80104</v>
      </c>
      <c r="AJ19" s="509">
        <v>0</v>
      </c>
      <c r="AK19" s="509">
        <v>3</v>
      </c>
      <c r="AL19" s="509">
        <v>1</v>
      </c>
      <c r="AM19" s="509">
        <v>1</v>
      </c>
      <c r="AN19" s="509">
        <v>1</v>
      </c>
      <c r="AO19" s="509">
        <v>2</v>
      </c>
      <c r="AP19" s="509">
        <v>1</v>
      </c>
      <c r="AQ19" s="509">
        <v>2</v>
      </c>
      <c r="AR19" s="509">
        <v>1</v>
      </c>
      <c r="AS19" s="509">
        <v>1</v>
      </c>
      <c r="AT19" s="509">
        <v>1</v>
      </c>
      <c r="AU19" s="509">
        <v>3</v>
      </c>
      <c r="AV19" s="509">
        <v>1</v>
      </c>
      <c r="AW19" s="509">
        <v>1</v>
      </c>
      <c r="AX19" s="509">
        <v>1</v>
      </c>
      <c r="AY19" s="509">
        <v>1</v>
      </c>
      <c r="AZ19" s="509">
        <v>1</v>
      </c>
      <c r="BA19" s="509">
        <v>1</v>
      </c>
      <c r="BB19" s="509">
        <v>1</v>
      </c>
      <c r="BC19" s="509" t="b">
        <v>0</v>
      </c>
      <c r="BD19" s="508">
        <v>38695</v>
      </c>
      <c r="BE19" s="508">
        <v>38695</v>
      </c>
      <c r="BF19" s="509" t="b">
        <v>0</v>
      </c>
      <c r="BG19" s="510" t="s">
        <v>403</v>
      </c>
      <c r="BH19" s="512"/>
      <c r="BI19" s="510"/>
      <c r="BJ19" s="513">
        <v>38695</v>
      </c>
      <c r="BK19" s="513">
        <v>38695</v>
      </c>
      <c r="BL19" s="513">
        <v>46217</v>
      </c>
      <c r="BM19" s="510"/>
      <c r="BN19" s="512"/>
      <c r="BO19" s="510"/>
      <c r="BP19" s="509">
        <v>2</v>
      </c>
      <c r="BQ19" s="509" t="str">
        <f>IF(AI19="","",VLOOKUP(AJ19,[0]!Qualifier,(COLUMN(AJ19)-34),FALSE))</f>
        <v>WholeBl</v>
      </c>
      <c r="BR19" s="509" t="str">
        <f>IF(AJ19="","",VLOOKUP(AK19,[0]!Qualifier,(COLUMN(AK19)-34),FALSE))</f>
        <v xml:space="preserve">CPD-A1 </v>
      </c>
      <c r="BS19" s="509" t="str">
        <f>IF(AK19="","",VLOOKUP(AL19,[0]!Qualifier,(COLUMN(AL19)-34),FALSE))</f>
        <v xml:space="preserve">NoAdd </v>
      </c>
      <c r="BT19" s="509" t="str">
        <f>IF(AL19="","",VLOOKUP(AM19,[0]!Qualifier,(COLUMN(AM19)-34),FALSE))</f>
        <v xml:space="preserve">Closed </v>
      </c>
      <c r="BU19" s="509" t="str">
        <f>IF(AM19="","",VLOOKUP(AN19,[0]!Qualifier,(COLUMN(AN19)-34),FALSE))</f>
        <v xml:space="preserve">SV </v>
      </c>
      <c r="BV19" s="509" t="str">
        <f>IF(AN19="","",VLOOKUP(AO19,[0]!Qualifier,(COLUMN(AO19)-34),FALSE))</f>
        <v xml:space="preserve">2to6°C </v>
      </c>
      <c r="BW19" s="509" t="str">
        <f>IF(AO19="","",VLOOKUP(AP19,[0]!Qualifier,(COLUMN(AP19)-34),FALSE))</f>
        <v>No</v>
      </c>
      <c r="BX19" s="509" t="str">
        <f>IF(AP19="","",VLOOKUP(AQ19,[0]!Qualifier,(COLUMN(AQ19)-34),FALSE))</f>
        <v xml:space="preserve">Auto </v>
      </c>
      <c r="BY19" s="509" t="str">
        <f>IF(AQ19="","",VLOOKUP(AR19,[0]!Qualifier,(COLUMN(AR19)-34),FALSE))</f>
        <v xml:space="preserve">WB </v>
      </c>
      <c r="BZ19" s="509" t="str">
        <f>IF(AR19="","",VLOOKUP(AS19,[0]!Qualifier,(COLUMN(AS19)-34),FALSE))</f>
        <v xml:space="preserve">NA </v>
      </c>
      <c r="CA19" s="509" t="str">
        <f>IF(AS19="","",VLOOKUP(AT19,[0]!Qualifier,(COLUMN(AT19)-34),FALSE))</f>
        <v xml:space="preserve">Transf </v>
      </c>
      <c r="CB19" s="509" t="str">
        <f>IF(AT19="","",VLOOKUP(AU19,[0]!Qualifier,(COLUMN(AU19)-34),FALSE))</f>
        <v xml:space="preserve">LCdepl </v>
      </c>
      <c r="CC19" s="509" t="str">
        <f>IF(AU19="","",VLOOKUP(AV19,[0]!Qualifier,(COLUMN(AV19)-34),FALSE))</f>
        <v xml:space="preserve">None </v>
      </c>
      <c r="CD19" s="509" t="str">
        <f>IF(AV19="","",VLOOKUP(AW19,[0]!Qualifier,(COLUMN(AW19)-34),FALSE))</f>
        <v xml:space="preserve">NoIrr </v>
      </c>
      <c r="CE19" s="508" t="str">
        <f>IF(AW19="","",VLOOKUP(AX19,[0]!Qualifier,(COLUMN(AX19)-34),FALSE))</f>
        <v xml:space="preserve">- </v>
      </c>
      <c r="CF19" s="508" t="str">
        <f>IF(AX19="","",VLOOKUP(AY19,[0]!Qualifier,(COLUMN(AY19)-34),FALSE))</f>
        <v>no sub</v>
      </c>
      <c r="CG19" s="509" t="str">
        <f>IF(AY19="","",VLOOKUP(AZ19,[0]!Qualifier,(COLUMN(AZ19)-34),FALSE))</f>
        <v>Non</v>
      </c>
      <c r="CH19" s="510" t="str">
        <f>IF(AZ19="","",VLOOKUP(BA19,[0]!Qualifier,(COLUMN(BA19)-34),FALSE))</f>
        <v>NA</v>
      </c>
      <c r="CI19" s="512" t="str">
        <f>IF(BA19="","",VLOOKUP(BB19,[0]!Qualifier,(COLUMN(BB19)-34),FALSE))</f>
        <v xml:space="preserve">None </v>
      </c>
      <c r="CJ19" s="510"/>
      <c r="CK19" s="513" t="str">
        <f t="shared" si="24"/>
        <v>0-3-1-1-1-2-1-2-1-1-1-3-1-1-1-1-1-1-1</v>
      </c>
      <c r="CL19" s="513">
        <v>38695</v>
      </c>
      <c r="CM19" s="513">
        <v>45195</v>
      </c>
      <c r="CN19" s="510"/>
      <c r="CP19" s="510"/>
    </row>
    <row r="20" spans="1:94" ht="12.6" customHeight="1" outlineLevel="2" x14ac:dyDescent="0.35">
      <c r="A20" s="77">
        <f t="shared" si="0"/>
        <v>90000</v>
      </c>
      <c r="B20" s="7">
        <f t="shared" si="29"/>
        <v>15</v>
      </c>
      <c r="C20" s="59">
        <f t="shared" si="25"/>
        <v>15</v>
      </c>
      <c r="D20" s="124">
        <f t="shared" si="27"/>
        <v>90000</v>
      </c>
      <c r="E20" s="16" t="str">
        <f t="shared" si="1"/>
        <v>WholeBl</v>
      </c>
      <c r="F20" s="58" t="str">
        <f t="shared" si="2"/>
        <v xml:space="preserve">CPD </v>
      </c>
      <c r="G20" s="58" t="str">
        <f t="shared" si="3"/>
        <v xml:space="preserve">NoAdd </v>
      </c>
      <c r="H20" s="58" t="str">
        <f t="shared" si="4"/>
        <v xml:space="preserve">Closed </v>
      </c>
      <c r="I20" s="58" t="str">
        <f t="shared" si="5"/>
        <v xml:space="preserve">SV </v>
      </c>
      <c r="J20" s="58" t="str">
        <f t="shared" si="6"/>
        <v xml:space="preserve">2to6°C </v>
      </c>
      <c r="K20" s="58" t="str">
        <f t="shared" si="7"/>
        <v>No</v>
      </c>
      <c r="L20" s="58" t="str">
        <f t="shared" si="8"/>
        <v>Dir</v>
      </c>
      <c r="M20" s="58" t="str">
        <f t="shared" si="9"/>
        <v xml:space="preserve">WB </v>
      </c>
      <c r="N20" s="58" t="str">
        <f t="shared" si="10"/>
        <v xml:space="preserve">NA </v>
      </c>
      <c r="O20" s="58" t="str">
        <f t="shared" si="11"/>
        <v xml:space="preserve">Transf </v>
      </c>
      <c r="P20" s="58" t="str">
        <f t="shared" si="12"/>
        <v xml:space="preserve">None </v>
      </c>
      <c r="Q20" s="58" t="str">
        <f t="shared" si="13"/>
        <v xml:space="preserve">None </v>
      </c>
      <c r="R20" s="58" t="str">
        <f t="shared" si="14"/>
        <v xml:space="preserve">NoIrr </v>
      </c>
      <c r="S20" s="58" t="str">
        <f t="shared" si="15"/>
        <v xml:space="preserve">- </v>
      </c>
      <c r="T20" s="58" t="str">
        <f t="shared" si="16"/>
        <v>no sub</v>
      </c>
      <c r="U20" s="58" t="str">
        <f t="shared" si="17"/>
        <v>Non</v>
      </c>
      <c r="V20" s="58" t="str">
        <f t="shared" si="18"/>
        <v>NA</v>
      </c>
      <c r="W20" s="58" t="str">
        <f t="shared" si="19"/>
        <v xml:space="preserve">None </v>
      </c>
      <c r="X20" t="s">
        <v>63</v>
      </c>
      <c r="Y20" s="161" t="str">
        <f t="shared" si="20"/>
        <v>0-2-1-1-1-2-1-3-1-1-1-1-1-1-1-1-1-1-1</v>
      </c>
      <c r="Z20" s="60">
        <f t="shared" si="28"/>
        <v>90000</v>
      </c>
      <c r="AA20" s="7">
        <f t="shared" si="30"/>
        <v>15</v>
      </c>
      <c r="AB20" s="29" t="str">
        <f t="shared" si="31"/>
        <v>0</v>
      </c>
      <c r="AC20" s="29" t="str">
        <f t="shared" si="23"/>
        <v>9</v>
      </c>
      <c r="AD20" s="29" t="str">
        <f t="shared" si="23"/>
        <v>0</v>
      </c>
      <c r="AE20" s="29" t="str">
        <f t="shared" si="23"/>
        <v>0</v>
      </c>
      <c r="AF20" s="29" t="str">
        <f t="shared" si="23"/>
        <v>0</v>
      </c>
      <c r="AG20" s="29" t="str">
        <f t="shared" si="23"/>
        <v>0</v>
      </c>
      <c r="AH20" s="59">
        <v>15</v>
      </c>
      <c r="AI20" s="510">
        <v>90000</v>
      </c>
      <c r="AJ20" s="509">
        <v>0</v>
      </c>
      <c r="AK20" s="509">
        <v>2</v>
      </c>
      <c r="AL20" s="509">
        <v>1</v>
      </c>
      <c r="AM20" s="509">
        <v>1</v>
      </c>
      <c r="AN20" s="509">
        <v>1</v>
      </c>
      <c r="AO20" s="509">
        <v>2</v>
      </c>
      <c r="AP20" s="509">
        <v>1</v>
      </c>
      <c r="AQ20" s="509">
        <v>3</v>
      </c>
      <c r="AR20" s="509">
        <v>1</v>
      </c>
      <c r="AS20" s="509">
        <v>1</v>
      </c>
      <c r="AT20" s="509">
        <v>1</v>
      </c>
      <c r="AU20" s="509">
        <v>1</v>
      </c>
      <c r="AV20" s="509">
        <v>1</v>
      </c>
      <c r="AW20" s="509">
        <v>1</v>
      </c>
      <c r="AX20" s="509">
        <v>1</v>
      </c>
      <c r="AY20" s="509">
        <v>1</v>
      </c>
      <c r="AZ20" s="509">
        <v>1</v>
      </c>
      <c r="BA20" s="509">
        <v>1</v>
      </c>
      <c r="BB20" s="509">
        <v>1</v>
      </c>
      <c r="BC20" s="509" t="b">
        <v>0</v>
      </c>
      <c r="BD20" s="508">
        <v>36201</v>
      </c>
      <c r="BE20" s="508">
        <v>36201</v>
      </c>
      <c r="BF20" s="509" t="b">
        <v>0</v>
      </c>
      <c r="BG20" s="510" t="s">
        <v>404</v>
      </c>
      <c r="BH20" s="512"/>
      <c r="BI20" s="510"/>
      <c r="BJ20" s="513">
        <v>36201</v>
      </c>
      <c r="BK20" s="513">
        <v>36201</v>
      </c>
      <c r="BL20" s="513">
        <v>46217</v>
      </c>
      <c r="BM20" s="510"/>
      <c r="BN20" s="512"/>
      <c r="BO20" s="510"/>
      <c r="BP20" s="509">
        <v>2</v>
      </c>
      <c r="BQ20" s="509" t="str">
        <f>IF(AI20="","",VLOOKUP(AJ20,[0]!Qualifier,(COLUMN(AJ20)-34),FALSE))</f>
        <v>WholeBl</v>
      </c>
      <c r="BR20" s="509" t="str">
        <f>IF(AJ20="","",VLOOKUP(AK20,[0]!Qualifier,(COLUMN(AK20)-34),FALSE))</f>
        <v xml:space="preserve">CPD </v>
      </c>
      <c r="BS20" s="509" t="str">
        <f>IF(AK20="","",VLOOKUP(AL20,[0]!Qualifier,(COLUMN(AL20)-34),FALSE))</f>
        <v xml:space="preserve">NoAdd </v>
      </c>
      <c r="BT20" s="509" t="str">
        <f>IF(AL20="","",VLOOKUP(AM20,[0]!Qualifier,(COLUMN(AM20)-34),FALSE))</f>
        <v xml:space="preserve">Closed </v>
      </c>
      <c r="BU20" s="509" t="str">
        <f>IF(AM20="","",VLOOKUP(AN20,[0]!Qualifier,(COLUMN(AN20)-34),FALSE))</f>
        <v xml:space="preserve">SV </v>
      </c>
      <c r="BV20" s="509" t="str">
        <f>IF(AN20="","",VLOOKUP(AO20,[0]!Qualifier,(COLUMN(AO20)-34),FALSE))</f>
        <v xml:space="preserve">2to6°C </v>
      </c>
      <c r="BW20" s="509" t="str">
        <f>IF(AO20="","",VLOOKUP(AP20,[0]!Qualifier,(COLUMN(AP20)-34),FALSE))</f>
        <v>No</v>
      </c>
      <c r="BX20" s="509" t="str">
        <f>IF(AP20="","",VLOOKUP(AQ20,[0]!Qualifier,(COLUMN(AQ20)-34),FALSE))</f>
        <v>Dir</v>
      </c>
      <c r="BY20" s="509" t="str">
        <f>IF(AQ20="","",VLOOKUP(AR20,[0]!Qualifier,(COLUMN(AR20)-34),FALSE))</f>
        <v xml:space="preserve">WB </v>
      </c>
      <c r="BZ20" s="509" t="str">
        <f>IF(AR20="","",VLOOKUP(AS20,[0]!Qualifier,(COLUMN(AS20)-34),FALSE))</f>
        <v xml:space="preserve">NA </v>
      </c>
      <c r="CA20" s="509" t="str">
        <f>IF(AS20="","",VLOOKUP(AT20,[0]!Qualifier,(COLUMN(AT20)-34),FALSE))</f>
        <v xml:space="preserve">Transf </v>
      </c>
      <c r="CB20" s="509" t="str">
        <f>IF(AT20="","",VLOOKUP(AU20,[0]!Qualifier,(COLUMN(AU20)-34),FALSE))</f>
        <v xml:space="preserve">None </v>
      </c>
      <c r="CC20" s="509" t="str">
        <f>IF(AU20="","",VLOOKUP(AV20,[0]!Qualifier,(COLUMN(AV20)-34),FALSE))</f>
        <v xml:space="preserve">None </v>
      </c>
      <c r="CD20" s="509" t="str">
        <f>IF(AV20="","",VLOOKUP(AW20,[0]!Qualifier,(COLUMN(AW20)-34),FALSE))</f>
        <v xml:space="preserve">NoIrr </v>
      </c>
      <c r="CE20" s="508" t="str">
        <f>IF(AW20="","",VLOOKUP(AX20,[0]!Qualifier,(COLUMN(AX20)-34),FALSE))</f>
        <v xml:space="preserve">- </v>
      </c>
      <c r="CF20" s="508" t="str">
        <f>IF(AX20="","",VLOOKUP(AY20,[0]!Qualifier,(COLUMN(AY20)-34),FALSE))</f>
        <v>no sub</v>
      </c>
      <c r="CG20" s="509" t="str">
        <f>IF(AY20="","",VLOOKUP(AZ20,[0]!Qualifier,(COLUMN(AZ20)-34),FALSE))</f>
        <v>Non</v>
      </c>
      <c r="CH20" s="510" t="str">
        <f>IF(AZ20="","",VLOOKUP(BA20,[0]!Qualifier,(COLUMN(BA20)-34),FALSE))</f>
        <v>NA</v>
      </c>
      <c r="CI20" s="512" t="str">
        <f>IF(BA20="","",VLOOKUP(BB20,[0]!Qualifier,(COLUMN(BB20)-34),FALSE))</f>
        <v xml:space="preserve">None </v>
      </c>
      <c r="CJ20" s="510"/>
      <c r="CK20" s="513" t="str">
        <f t="shared" si="24"/>
        <v>0-2-1-1-1-2-1-3-1-1-1-1-1-1-1-1-1-1-1</v>
      </c>
      <c r="CL20" s="513">
        <v>36201</v>
      </c>
      <c r="CM20" s="513">
        <v>45195</v>
      </c>
      <c r="CN20" s="510"/>
      <c r="CP20" s="510"/>
    </row>
    <row r="21" spans="1:94" ht="12.6" customHeight="1" outlineLevel="2" x14ac:dyDescent="0.35">
      <c r="A21" s="77">
        <f t="shared" si="0"/>
        <v>90100</v>
      </c>
      <c r="B21" s="7">
        <f t="shared" si="29"/>
        <v>16</v>
      </c>
      <c r="C21" s="59">
        <f t="shared" si="25"/>
        <v>16</v>
      </c>
      <c r="D21" s="124">
        <f t="shared" si="27"/>
        <v>90100</v>
      </c>
      <c r="E21" s="16" t="str">
        <f t="shared" si="1"/>
        <v>WholeBl</v>
      </c>
      <c r="F21" s="58" t="str">
        <f t="shared" si="2"/>
        <v xml:space="preserve">CPD </v>
      </c>
      <c r="G21" s="58" t="str">
        <f t="shared" si="3"/>
        <v xml:space="preserve">NoAdd </v>
      </c>
      <c r="H21" s="58" t="str">
        <f t="shared" si="4"/>
        <v xml:space="preserve">Closed </v>
      </c>
      <c r="I21" s="58" t="str">
        <f t="shared" si="5"/>
        <v xml:space="preserve">SV </v>
      </c>
      <c r="J21" s="58" t="str">
        <f t="shared" si="6"/>
        <v xml:space="preserve">2to6°C </v>
      </c>
      <c r="K21" s="58" t="str">
        <f t="shared" si="7"/>
        <v>No</v>
      </c>
      <c r="L21" s="58" t="str">
        <f t="shared" si="8"/>
        <v>Dir</v>
      </c>
      <c r="M21" s="58" t="str">
        <f t="shared" si="9"/>
        <v xml:space="preserve">WB </v>
      </c>
      <c r="N21" s="58" t="str">
        <f t="shared" si="10"/>
        <v xml:space="preserve">NA </v>
      </c>
      <c r="O21" s="58" t="str">
        <f t="shared" si="11"/>
        <v xml:space="preserve">Transf </v>
      </c>
      <c r="P21" s="58" t="str">
        <f t="shared" si="12"/>
        <v xml:space="preserve">LCdepl </v>
      </c>
      <c r="Q21" s="58" t="str">
        <f t="shared" si="13"/>
        <v xml:space="preserve">None </v>
      </c>
      <c r="R21" s="58" t="str">
        <f t="shared" si="14"/>
        <v xml:space="preserve">NoIrr </v>
      </c>
      <c r="S21" s="58" t="str">
        <f t="shared" si="15"/>
        <v xml:space="preserve">- </v>
      </c>
      <c r="T21" s="58" t="str">
        <f t="shared" si="16"/>
        <v>no sub</v>
      </c>
      <c r="U21" s="58" t="str">
        <f t="shared" si="17"/>
        <v>Non</v>
      </c>
      <c r="V21" s="58" t="str">
        <f t="shared" si="18"/>
        <v>NA</v>
      </c>
      <c r="W21" s="58" t="str">
        <f t="shared" si="19"/>
        <v xml:space="preserve">None </v>
      </c>
      <c r="X21" t="s">
        <v>63</v>
      </c>
      <c r="Y21" s="161" t="str">
        <f t="shared" si="20"/>
        <v>0-2-1-1-1-2-1-3-1-1-1-3-1-1-1-1-1-1-1</v>
      </c>
      <c r="Z21" s="60">
        <f t="shared" si="28"/>
        <v>90100</v>
      </c>
      <c r="AA21" s="7">
        <f t="shared" si="30"/>
        <v>16</v>
      </c>
      <c r="AB21" s="29" t="str">
        <f t="shared" si="31"/>
        <v>0</v>
      </c>
      <c r="AC21" s="29" t="str">
        <f t="shared" si="23"/>
        <v>9</v>
      </c>
      <c r="AD21" s="29" t="str">
        <f t="shared" si="23"/>
        <v>0</v>
      </c>
      <c r="AE21" s="29" t="str">
        <f t="shared" si="23"/>
        <v>1</v>
      </c>
      <c r="AF21" s="29" t="str">
        <f t="shared" si="23"/>
        <v>0</v>
      </c>
      <c r="AG21" s="29" t="str">
        <f t="shared" si="23"/>
        <v>0</v>
      </c>
      <c r="AH21" s="59">
        <v>16</v>
      </c>
      <c r="AI21" s="510">
        <v>90100</v>
      </c>
      <c r="AJ21" s="509">
        <v>0</v>
      </c>
      <c r="AK21" s="509">
        <v>2</v>
      </c>
      <c r="AL21" s="509">
        <v>1</v>
      </c>
      <c r="AM21" s="509">
        <v>1</v>
      </c>
      <c r="AN21" s="509">
        <v>1</v>
      </c>
      <c r="AO21" s="509">
        <v>2</v>
      </c>
      <c r="AP21" s="509">
        <v>1</v>
      </c>
      <c r="AQ21" s="509">
        <v>3</v>
      </c>
      <c r="AR21" s="509">
        <v>1</v>
      </c>
      <c r="AS21" s="509">
        <v>1</v>
      </c>
      <c r="AT21" s="509">
        <v>1</v>
      </c>
      <c r="AU21" s="509">
        <v>3</v>
      </c>
      <c r="AV21" s="509">
        <v>1</v>
      </c>
      <c r="AW21" s="509">
        <v>1</v>
      </c>
      <c r="AX21" s="509">
        <v>1</v>
      </c>
      <c r="AY21" s="509">
        <v>1</v>
      </c>
      <c r="AZ21" s="509">
        <v>1</v>
      </c>
      <c r="BA21" s="509">
        <v>1</v>
      </c>
      <c r="BB21" s="509">
        <v>1</v>
      </c>
      <c r="BC21" s="509" t="b">
        <v>0</v>
      </c>
      <c r="BD21" s="508">
        <v>36201</v>
      </c>
      <c r="BE21" s="508">
        <v>36201</v>
      </c>
      <c r="BF21" s="509" t="b">
        <v>0</v>
      </c>
      <c r="BG21" s="510" t="s">
        <v>405</v>
      </c>
      <c r="BH21" s="512"/>
      <c r="BI21" s="510"/>
      <c r="BJ21" s="513">
        <v>36201</v>
      </c>
      <c r="BK21" s="513">
        <v>36201</v>
      </c>
      <c r="BL21" s="513">
        <v>46217</v>
      </c>
      <c r="BM21" s="510"/>
      <c r="BN21" s="512"/>
      <c r="BO21" s="510"/>
      <c r="BP21" s="509">
        <v>2</v>
      </c>
      <c r="BQ21" s="509" t="str">
        <f>IF(AI21="","",VLOOKUP(AJ21,[0]!Qualifier,(COLUMN(AJ21)-34),FALSE))</f>
        <v>WholeBl</v>
      </c>
      <c r="BR21" s="509" t="str">
        <f>IF(AJ21="","",VLOOKUP(AK21,[0]!Qualifier,(COLUMN(AK21)-34),FALSE))</f>
        <v xml:space="preserve">CPD </v>
      </c>
      <c r="BS21" s="509" t="str">
        <f>IF(AK21="","",VLOOKUP(AL21,[0]!Qualifier,(COLUMN(AL21)-34),FALSE))</f>
        <v xml:space="preserve">NoAdd </v>
      </c>
      <c r="BT21" s="509" t="str">
        <f>IF(AL21="","",VLOOKUP(AM21,[0]!Qualifier,(COLUMN(AM21)-34),FALSE))</f>
        <v xml:space="preserve">Closed </v>
      </c>
      <c r="BU21" s="509" t="str">
        <f>IF(AM21="","",VLOOKUP(AN21,[0]!Qualifier,(COLUMN(AN21)-34),FALSE))</f>
        <v xml:space="preserve">SV </v>
      </c>
      <c r="BV21" s="509" t="str">
        <f>IF(AN21="","",VLOOKUP(AO21,[0]!Qualifier,(COLUMN(AO21)-34),FALSE))</f>
        <v xml:space="preserve">2to6°C </v>
      </c>
      <c r="BW21" s="509" t="str">
        <f>IF(AO21="","",VLOOKUP(AP21,[0]!Qualifier,(COLUMN(AP21)-34),FALSE))</f>
        <v>No</v>
      </c>
      <c r="BX21" s="509" t="str">
        <f>IF(AP21="","",VLOOKUP(AQ21,[0]!Qualifier,(COLUMN(AQ21)-34),FALSE))</f>
        <v>Dir</v>
      </c>
      <c r="BY21" s="509" t="str">
        <f>IF(AQ21="","",VLOOKUP(AR21,[0]!Qualifier,(COLUMN(AR21)-34),FALSE))</f>
        <v xml:space="preserve">WB </v>
      </c>
      <c r="BZ21" s="509" t="str">
        <f>IF(AR21="","",VLOOKUP(AS21,[0]!Qualifier,(COLUMN(AS21)-34),FALSE))</f>
        <v xml:space="preserve">NA </v>
      </c>
      <c r="CA21" s="509" t="str">
        <f>IF(AS21="","",VLOOKUP(AT21,[0]!Qualifier,(COLUMN(AT21)-34),FALSE))</f>
        <v xml:space="preserve">Transf </v>
      </c>
      <c r="CB21" s="509" t="str">
        <f>IF(AT21="","",VLOOKUP(AU21,[0]!Qualifier,(COLUMN(AU21)-34),FALSE))</f>
        <v xml:space="preserve">LCdepl </v>
      </c>
      <c r="CC21" s="509" t="str">
        <f>IF(AU21="","",VLOOKUP(AV21,[0]!Qualifier,(COLUMN(AV21)-34),FALSE))</f>
        <v xml:space="preserve">None </v>
      </c>
      <c r="CD21" s="509" t="str">
        <f>IF(AV21="","",VLOOKUP(AW21,[0]!Qualifier,(COLUMN(AW21)-34),FALSE))</f>
        <v xml:space="preserve">NoIrr </v>
      </c>
      <c r="CE21" s="508" t="str">
        <f>IF(AW21="","",VLOOKUP(AX21,[0]!Qualifier,(COLUMN(AX21)-34),FALSE))</f>
        <v xml:space="preserve">- </v>
      </c>
      <c r="CF21" s="508" t="str">
        <f>IF(AX21="","",VLOOKUP(AY21,[0]!Qualifier,(COLUMN(AY21)-34),FALSE))</f>
        <v>no sub</v>
      </c>
      <c r="CG21" s="509" t="str">
        <f>IF(AY21="","",VLOOKUP(AZ21,[0]!Qualifier,(COLUMN(AZ21)-34),FALSE))</f>
        <v>Non</v>
      </c>
      <c r="CH21" s="510" t="str">
        <f>IF(AZ21="","",VLOOKUP(BA21,[0]!Qualifier,(COLUMN(BA21)-34),FALSE))</f>
        <v>NA</v>
      </c>
      <c r="CI21" s="512" t="str">
        <f>IF(BA21="","",VLOOKUP(BB21,[0]!Qualifier,(COLUMN(BB21)-34),FALSE))</f>
        <v xml:space="preserve">None </v>
      </c>
      <c r="CJ21" s="510"/>
      <c r="CK21" s="513" t="str">
        <f t="shared" si="24"/>
        <v>0-2-1-1-1-2-1-3-1-1-1-3-1-1-1-1-1-1-1</v>
      </c>
      <c r="CL21" s="513">
        <v>36201</v>
      </c>
      <c r="CM21" s="513">
        <v>45195</v>
      </c>
      <c r="CN21" s="510"/>
      <c r="CP21" s="510"/>
    </row>
    <row r="22" spans="1:94" ht="12.6" customHeight="1" outlineLevel="2" x14ac:dyDescent="0.35">
      <c r="A22" s="77">
        <f t="shared" si="0"/>
        <v>90300</v>
      </c>
      <c r="B22" s="7">
        <f t="shared" si="29"/>
        <v>17</v>
      </c>
      <c r="C22" s="59">
        <f t="shared" si="25"/>
        <v>17</v>
      </c>
      <c r="D22" s="124">
        <f t="shared" si="27"/>
        <v>90300</v>
      </c>
      <c r="E22" s="16" t="str">
        <f t="shared" si="1"/>
        <v>WholeBl</v>
      </c>
      <c r="F22" s="58" t="str">
        <f t="shared" si="2"/>
        <v xml:space="preserve">CPD </v>
      </c>
      <c r="G22" s="58" t="str">
        <f t="shared" si="3"/>
        <v xml:space="preserve">NoAdd </v>
      </c>
      <c r="H22" s="58" t="str">
        <f t="shared" si="4"/>
        <v xml:space="preserve">Closed </v>
      </c>
      <c r="I22" s="58" t="str">
        <f t="shared" si="5"/>
        <v xml:space="preserve">SV </v>
      </c>
      <c r="J22" s="58" t="str">
        <f t="shared" si="6"/>
        <v xml:space="preserve">2to6°C </v>
      </c>
      <c r="K22" s="58" t="str">
        <f t="shared" si="7"/>
        <v>No</v>
      </c>
      <c r="L22" s="58" t="str">
        <f t="shared" si="8"/>
        <v>Dir</v>
      </c>
      <c r="M22" s="58" t="str">
        <f t="shared" si="9"/>
        <v xml:space="preserve">WB </v>
      </c>
      <c r="N22" s="58" t="str">
        <f t="shared" si="10"/>
        <v xml:space="preserve">NA </v>
      </c>
      <c r="O22" s="58" t="str">
        <f t="shared" si="11"/>
        <v xml:space="preserve">Transf </v>
      </c>
      <c r="P22" s="58" t="str">
        <f t="shared" si="12"/>
        <v xml:space="preserve">LCdepl </v>
      </c>
      <c r="Q22" s="58" t="str">
        <f t="shared" si="13"/>
        <v xml:space="preserve">None </v>
      </c>
      <c r="R22" s="58" t="str">
        <f t="shared" si="14"/>
        <v>Irrad</v>
      </c>
      <c r="S22" s="58" t="str">
        <f t="shared" si="15"/>
        <v xml:space="preserve">- </v>
      </c>
      <c r="T22" s="58" t="str">
        <f t="shared" si="16"/>
        <v>no sub</v>
      </c>
      <c r="U22" s="58" t="str">
        <f t="shared" si="17"/>
        <v>Non</v>
      </c>
      <c r="V22" s="58" t="str">
        <f t="shared" si="18"/>
        <v>NA</v>
      </c>
      <c r="W22" s="58" t="str">
        <f t="shared" si="19"/>
        <v xml:space="preserve">None </v>
      </c>
      <c r="X22" t="s">
        <v>63</v>
      </c>
      <c r="Y22" s="161" t="str">
        <f t="shared" si="20"/>
        <v>0-2-1-1-1-2-1-3-1-1-1-3-1-2-1-1-1-1-1</v>
      </c>
      <c r="Z22" s="60">
        <f t="shared" si="28"/>
        <v>90300</v>
      </c>
      <c r="AA22" s="7">
        <f t="shared" si="30"/>
        <v>17</v>
      </c>
      <c r="AB22" s="29" t="str">
        <f t="shared" si="31"/>
        <v>0</v>
      </c>
      <c r="AC22" s="29" t="str">
        <f t="shared" si="23"/>
        <v>9</v>
      </c>
      <c r="AD22" s="29" t="str">
        <f t="shared" si="23"/>
        <v>0</v>
      </c>
      <c r="AE22" s="29" t="str">
        <f t="shared" si="23"/>
        <v>3</v>
      </c>
      <c r="AF22" s="29" t="str">
        <f t="shared" si="23"/>
        <v>0</v>
      </c>
      <c r="AG22" s="29" t="str">
        <f t="shared" si="23"/>
        <v>0</v>
      </c>
      <c r="AH22" s="59">
        <v>17</v>
      </c>
      <c r="AI22" s="510">
        <v>90300</v>
      </c>
      <c r="AJ22" s="509">
        <v>0</v>
      </c>
      <c r="AK22" s="509">
        <v>2</v>
      </c>
      <c r="AL22" s="509">
        <v>1</v>
      </c>
      <c r="AM22" s="509">
        <v>1</v>
      </c>
      <c r="AN22" s="509">
        <v>1</v>
      </c>
      <c r="AO22" s="509">
        <v>2</v>
      </c>
      <c r="AP22" s="509">
        <v>1</v>
      </c>
      <c r="AQ22" s="509">
        <v>3</v>
      </c>
      <c r="AR22" s="509">
        <v>1</v>
      </c>
      <c r="AS22" s="509">
        <v>1</v>
      </c>
      <c r="AT22" s="509">
        <v>1</v>
      </c>
      <c r="AU22" s="509">
        <v>3</v>
      </c>
      <c r="AV22" s="509">
        <v>1</v>
      </c>
      <c r="AW22" s="509">
        <v>2</v>
      </c>
      <c r="AX22" s="509">
        <v>1</v>
      </c>
      <c r="AY22" s="509">
        <v>1</v>
      </c>
      <c r="AZ22" s="509">
        <v>1</v>
      </c>
      <c r="BA22" s="509">
        <v>1</v>
      </c>
      <c r="BB22" s="509">
        <v>1</v>
      </c>
      <c r="BC22" s="509" t="b">
        <v>0</v>
      </c>
      <c r="BD22" s="508">
        <v>38299</v>
      </c>
      <c r="BE22" s="508">
        <v>38299</v>
      </c>
      <c r="BF22" s="509" t="b">
        <v>0</v>
      </c>
      <c r="BG22" s="510" t="s">
        <v>406</v>
      </c>
      <c r="BH22" s="512"/>
      <c r="BI22" s="510"/>
      <c r="BJ22" s="513">
        <v>38299</v>
      </c>
      <c r="BK22" s="513">
        <v>38299</v>
      </c>
      <c r="BL22" s="513">
        <v>46217</v>
      </c>
      <c r="BM22" s="510"/>
      <c r="BN22" s="512"/>
      <c r="BO22" s="510"/>
      <c r="BP22" s="509">
        <v>2</v>
      </c>
      <c r="BQ22" s="509" t="str">
        <f>IF(AI22="","",VLOOKUP(AJ22,[0]!Qualifier,(COLUMN(AJ22)-34),FALSE))</f>
        <v>WholeBl</v>
      </c>
      <c r="BR22" s="509" t="str">
        <f>IF(AJ22="","",VLOOKUP(AK22,[0]!Qualifier,(COLUMN(AK22)-34),FALSE))</f>
        <v xml:space="preserve">CPD </v>
      </c>
      <c r="BS22" s="509" t="str">
        <f>IF(AK22="","",VLOOKUP(AL22,[0]!Qualifier,(COLUMN(AL22)-34),FALSE))</f>
        <v xml:space="preserve">NoAdd </v>
      </c>
      <c r="BT22" s="509" t="str">
        <f>IF(AL22="","",VLOOKUP(AM22,[0]!Qualifier,(COLUMN(AM22)-34),FALSE))</f>
        <v xml:space="preserve">Closed </v>
      </c>
      <c r="BU22" s="509" t="str">
        <f>IF(AM22="","",VLOOKUP(AN22,[0]!Qualifier,(COLUMN(AN22)-34),FALSE))</f>
        <v xml:space="preserve">SV </v>
      </c>
      <c r="BV22" s="509" t="str">
        <f>IF(AN22="","",VLOOKUP(AO22,[0]!Qualifier,(COLUMN(AO22)-34),FALSE))</f>
        <v xml:space="preserve">2to6°C </v>
      </c>
      <c r="BW22" s="509" t="str">
        <f>IF(AO22="","",VLOOKUP(AP22,[0]!Qualifier,(COLUMN(AP22)-34),FALSE))</f>
        <v>No</v>
      </c>
      <c r="BX22" s="509" t="str">
        <f>IF(AP22="","",VLOOKUP(AQ22,[0]!Qualifier,(COLUMN(AQ22)-34),FALSE))</f>
        <v>Dir</v>
      </c>
      <c r="BY22" s="509" t="str">
        <f>IF(AQ22="","",VLOOKUP(AR22,[0]!Qualifier,(COLUMN(AR22)-34),FALSE))</f>
        <v xml:space="preserve">WB </v>
      </c>
      <c r="BZ22" s="509" t="str">
        <f>IF(AR22="","",VLOOKUP(AS22,[0]!Qualifier,(COLUMN(AS22)-34),FALSE))</f>
        <v xml:space="preserve">NA </v>
      </c>
      <c r="CA22" s="509" t="str">
        <f>IF(AS22="","",VLOOKUP(AT22,[0]!Qualifier,(COLUMN(AT22)-34),FALSE))</f>
        <v xml:space="preserve">Transf </v>
      </c>
      <c r="CB22" s="509" t="str">
        <f>IF(AT22="","",VLOOKUP(AU22,[0]!Qualifier,(COLUMN(AU22)-34),FALSE))</f>
        <v xml:space="preserve">LCdepl </v>
      </c>
      <c r="CC22" s="509" t="str">
        <f>IF(AU22="","",VLOOKUP(AV22,[0]!Qualifier,(COLUMN(AV22)-34),FALSE))</f>
        <v xml:space="preserve">None </v>
      </c>
      <c r="CD22" s="509" t="str">
        <f>IF(AV22="","",VLOOKUP(AW22,[0]!Qualifier,(COLUMN(AW22)-34),FALSE))</f>
        <v>Irrad</v>
      </c>
      <c r="CE22" s="508" t="str">
        <f>IF(AW22="","",VLOOKUP(AX22,[0]!Qualifier,(COLUMN(AX22)-34),FALSE))</f>
        <v xml:space="preserve">- </v>
      </c>
      <c r="CF22" s="508" t="str">
        <f>IF(AX22="","",VLOOKUP(AY22,[0]!Qualifier,(COLUMN(AY22)-34),FALSE))</f>
        <v>no sub</v>
      </c>
      <c r="CG22" s="509" t="str">
        <f>IF(AY22="","",VLOOKUP(AZ22,[0]!Qualifier,(COLUMN(AZ22)-34),FALSE))</f>
        <v>Non</v>
      </c>
      <c r="CH22" s="510" t="str">
        <f>IF(AZ22="","",VLOOKUP(BA22,[0]!Qualifier,(COLUMN(BA22)-34),FALSE))</f>
        <v>NA</v>
      </c>
      <c r="CI22" s="512" t="str">
        <f>IF(BA22="","",VLOOKUP(BB22,[0]!Qualifier,(COLUMN(BB22)-34),FALSE))</f>
        <v xml:space="preserve">None </v>
      </c>
      <c r="CJ22" s="510"/>
      <c r="CK22" s="513" t="str">
        <f t="shared" si="24"/>
        <v>0-2-1-1-1-2-1-3-1-1-1-3-1-2-1-1-1-1-1</v>
      </c>
      <c r="CL22" s="513">
        <v>38299</v>
      </c>
      <c r="CM22" s="513">
        <v>45195</v>
      </c>
      <c r="CN22" s="510"/>
      <c r="CP22" s="510"/>
    </row>
    <row r="23" spans="1:94" ht="12.6" customHeight="1" outlineLevel="2" x14ac:dyDescent="0.35">
      <c r="A23" s="77">
        <f t="shared" si="0"/>
        <v>94100</v>
      </c>
      <c r="B23" s="7">
        <f t="shared" si="29"/>
        <v>18</v>
      </c>
      <c r="C23" s="59">
        <f t="shared" si="25"/>
        <v>18</v>
      </c>
      <c r="D23" s="124">
        <f t="shared" si="27"/>
        <v>94100</v>
      </c>
      <c r="E23" s="16" t="str">
        <f t="shared" si="1"/>
        <v>WholeBl</v>
      </c>
      <c r="F23" s="58" t="str">
        <f t="shared" si="2"/>
        <v xml:space="preserve">CPD </v>
      </c>
      <c r="G23" s="58" t="str">
        <f t="shared" si="3"/>
        <v xml:space="preserve">NoAdd </v>
      </c>
      <c r="H23" s="58" t="str">
        <f t="shared" si="4"/>
        <v xml:space="preserve">Closed </v>
      </c>
      <c r="I23" s="58" t="str">
        <f t="shared" si="5"/>
        <v xml:space="preserve">SV </v>
      </c>
      <c r="J23" s="58" t="str">
        <f t="shared" si="6"/>
        <v xml:space="preserve">2to6°C </v>
      </c>
      <c r="K23" s="58" t="str">
        <f t="shared" si="7"/>
        <v>No</v>
      </c>
      <c r="L23" s="58" t="str">
        <f t="shared" si="8"/>
        <v>Dir</v>
      </c>
      <c r="M23" s="58" t="str">
        <f t="shared" si="9"/>
        <v xml:space="preserve">WB </v>
      </c>
      <c r="N23" s="58" t="str">
        <f t="shared" si="10"/>
        <v xml:space="preserve">NA </v>
      </c>
      <c r="O23" s="58" t="str">
        <f t="shared" si="11"/>
        <v xml:space="preserve">Transf </v>
      </c>
      <c r="P23" s="58" t="str">
        <f t="shared" si="12"/>
        <v xml:space="preserve">LCdepl </v>
      </c>
      <c r="Q23" s="58" t="str">
        <f t="shared" si="13"/>
        <v xml:space="preserve">Rec </v>
      </c>
      <c r="R23" s="58" t="str">
        <f t="shared" si="14"/>
        <v xml:space="preserve">NoIrr </v>
      </c>
      <c r="S23" s="58" t="str">
        <f t="shared" si="15"/>
        <v xml:space="preserve">- </v>
      </c>
      <c r="T23" s="58" t="str">
        <f t="shared" si="16"/>
        <v>no sub</v>
      </c>
      <c r="U23" s="58" t="str">
        <f t="shared" si="17"/>
        <v>Non</v>
      </c>
      <c r="V23" s="58" t="str">
        <f t="shared" si="18"/>
        <v>NA</v>
      </c>
      <c r="W23" s="58" t="str">
        <f t="shared" si="19"/>
        <v xml:space="preserve">None </v>
      </c>
      <c r="X23" t="s">
        <v>63</v>
      </c>
      <c r="Y23" s="161" t="str">
        <f t="shared" si="20"/>
        <v>0-2-1-1-1-2-1-3-1-1-1-3-4-1-1-1-1-1-1</v>
      </c>
      <c r="Z23" s="60">
        <f t="shared" si="28"/>
        <v>94100</v>
      </c>
      <c r="AA23" s="7">
        <f t="shared" si="30"/>
        <v>18</v>
      </c>
      <c r="AB23" s="29" t="str">
        <f t="shared" si="31"/>
        <v>0</v>
      </c>
      <c r="AC23" s="29" t="str">
        <f t="shared" si="23"/>
        <v>9</v>
      </c>
      <c r="AD23" s="29" t="str">
        <f t="shared" si="23"/>
        <v>4</v>
      </c>
      <c r="AE23" s="29" t="str">
        <f t="shared" si="23"/>
        <v>1</v>
      </c>
      <c r="AF23" s="29" t="str">
        <f t="shared" si="23"/>
        <v>0</v>
      </c>
      <c r="AG23" s="29" t="str">
        <f t="shared" si="23"/>
        <v>0</v>
      </c>
      <c r="AH23" s="59">
        <v>18</v>
      </c>
      <c r="AI23" s="510">
        <v>94100</v>
      </c>
      <c r="AJ23" s="509">
        <v>0</v>
      </c>
      <c r="AK23" s="509">
        <v>2</v>
      </c>
      <c r="AL23" s="509">
        <v>1</v>
      </c>
      <c r="AM23" s="509">
        <v>1</v>
      </c>
      <c r="AN23" s="509">
        <v>1</v>
      </c>
      <c r="AO23" s="509">
        <v>2</v>
      </c>
      <c r="AP23" s="509">
        <v>1</v>
      </c>
      <c r="AQ23" s="509">
        <v>3</v>
      </c>
      <c r="AR23" s="509">
        <v>1</v>
      </c>
      <c r="AS23" s="509">
        <v>1</v>
      </c>
      <c r="AT23" s="509">
        <v>1</v>
      </c>
      <c r="AU23" s="509">
        <v>3</v>
      </c>
      <c r="AV23" s="509">
        <v>4</v>
      </c>
      <c r="AW23" s="509">
        <v>1</v>
      </c>
      <c r="AX23" s="509">
        <v>1</v>
      </c>
      <c r="AY23" s="509">
        <v>1</v>
      </c>
      <c r="AZ23" s="509">
        <v>1</v>
      </c>
      <c r="BA23" s="509">
        <v>1</v>
      </c>
      <c r="BB23" s="509">
        <v>1</v>
      </c>
      <c r="BC23" s="509" t="b">
        <v>0</v>
      </c>
      <c r="BD23" s="508">
        <v>38299</v>
      </c>
      <c r="BE23" s="508">
        <v>38299</v>
      </c>
      <c r="BF23" s="509" t="b">
        <v>0</v>
      </c>
      <c r="BG23" s="510" t="s">
        <v>407</v>
      </c>
      <c r="BH23" s="512"/>
      <c r="BI23" s="510"/>
      <c r="BJ23" s="513">
        <v>38299</v>
      </c>
      <c r="BK23" s="513">
        <v>38299</v>
      </c>
      <c r="BL23" s="513">
        <v>46217</v>
      </c>
      <c r="BM23" s="510"/>
      <c r="BN23" s="512"/>
      <c r="BO23" s="510"/>
      <c r="BP23" s="509">
        <v>2</v>
      </c>
      <c r="BQ23" s="509" t="str">
        <f>IF(AI23="","",VLOOKUP(AJ23,[0]!Qualifier,(COLUMN(AJ23)-34),FALSE))</f>
        <v>WholeBl</v>
      </c>
      <c r="BR23" s="509" t="str">
        <f>IF(AJ23="","",VLOOKUP(AK23,[0]!Qualifier,(COLUMN(AK23)-34),FALSE))</f>
        <v xml:space="preserve">CPD </v>
      </c>
      <c r="BS23" s="509" t="str">
        <f>IF(AK23="","",VLOOKUP(AL23,[0]!Qualifier,(COLUMN(AL23)-34),FALSE))</f>
        <v xml:space="preserve">NoAdd </v>
      </c>
      <c r="BT23" s="509" t="str">
        <f>IF(AL23="","",VLOOKUP(AM23,[0]!Qualifier,(COLUMN(AM23)-34),FALSE))</f>
        <v xml:space="preserve">Closed </v>
      </c>
      <c r="BU23" s="509" t="str">
        <f>IF(AM23="","",VLOOKUP(AN23,[0]!Qualifier,(COLUMN(AN23)-34),FALSE))</f>
        <v xml:space="preserve">SV </v>
      </c>
      <c r="BV23" s="509" t="str">
        <f>IF(AN23="","",VLOOKUP(AO23,[0]!Qualifier,(COLUMN(AO23)-34),FALSE))</f>
        <v xml:space="preserve">2to6°C </v>
      </c>
      <c r="BW23" s="509" t="str">
        <f>IF(AO23="","",VLOOKUP(AP23,[0]!Qualifier,(COLUMN(AP23)-34),FALSE))</f>
        <v>No</v>
      </c>
      <c r="BX23" s="509" t="str">
        <f>IF(AP23="","",VLOOKUP(AQ23,[0]!Qualifier,(COLUMN(AQ23)-34),FALSE))</f>
        <v>Dir</v>
      </c>
      <c r="BY23" s="509" t="str">
        <f>IF(AQ23="","",VLOOKUP(AR23,[0]!Qualifier,(COLUMN(AR23)-34),FALSE))</f>
        <v xml:space="preserve">WB </v>
      </c>
      <c r="BZ23" s="509" t="str">
        <f>IF(AR23="","",VLOOKUP(AS23,[0]!Qualifier,(COLUMN(AS23)-34),FALSE))</f>
        <v xml:space="preserve">NA </v>
      </c>
      <c r="CA23" s="509" t="str">
        <f>IF(AS23="","",VLOOKUP(AT23,[0]!Qualifier,(COLUMN(AT23)-34),FALSE))</f>
        <v xml:space="preserve">Transf </v>
      </c>
      <c r="CB23" s="509" t="str">
        <f>IF(AT23="","",VLOOKUP(AU23,[0]!Qualifier,(COLUMN(AU23)-34),FALSE))</f>
        <v xml:space="preserve">LCdepl </v>
      </c>
      <c r="CC23" s="509" t="str">
        <f>IF(AU23="","",VLOOKUP(AV23,[0]!Qualifier,(COLUMN(AV23)-34),FALSE))</f>
        <v xml:space="preserve">Rec </v>
      </c>
      <c r="CD23" s="509" t="str">
        <f>IF(AV23="","",VLOOKUP(AW23,[0]!Qualifier,(COLUMN(AW23)-34),FALSE))</f>
        <v xml:space="preserve">NoIrr </v>
      </c>
      <c r="CE23" s="508" t="str">
        <f>IF(AW23="","",VLOOKUP(AX23,[0]!Qualifier,(COLUMN(AX23)-34),FALSE))</f>
        <v xml:space="preserve">- </v>
      </c>
      <c r="CF23" s="508" t="str">
        <f>IF(AX23="","",VLOOKUP(AY23,[0]!Qualifier,(COLUMN(AY23)-34),FALSE))</f>
        <v>no sub</v>
      </c>
      <c r="CG23" s="509" t="str">
        <f>IF(AY23="","",VLOOKUP(AZ23,[0]!Qualifier,(COLUMN(AZ23)-34),FALSE))</f>
        <v>Non</v>
      </c>
      <c r="CH23" s="510" t="str">
        <f>IF(AZ23="","",VLOOKUP(BA23,[0]!Qualifier,(COLUMN(BA23)-34),FALSE))</f>
        <v>NA</v>
      </c>
      <c r="CI23" s="512" t="str">
        <f>IF(BA23="","",VLOOKUP(BB23,[0]!Qualifier,(COLUMN(BB23)-34),FALSE))</f>
        <v xml:space="preserve">None </v>
      </c>
      <c r="CJ23" s="510"/>
      <c r="CK23" s="513" t="str">
        <f t="shared" si="24"/>
        <v>0-2-1-1-1-2-1-3-1-1-1-3-4-1-1-1-1-1-1</v>
      </c>
      <c r="CL23" s="513">
        <v>38299</v>
      </c>
      <c r="CM23" s="513">
        <v>45195</v>
      </c>
      <c r="CN23" s="510"/>
      <c r="CP23" s="510"/>
    </row>
    <row r="24" spans="1:94" ht="12.6" customHeight="1" outlineLevel="2" x14ac:dyDescent="0.35">
      <c r="A24" s="77">
        <f t="shared" si="0"/>
        <v>94190</v>
      </c>
      <c r="B24" s="7">
        <f t="shared" si="29"/>
        <v>19</v>
      </c>
      <c r="C24" s="59">
        <f t="shared" si="25"/>
        <v>19</v>
      </c>
      <c r="D24" s="124">
        <f t="shared" si="27"/>
        <v>94190</v>
      </c>
      <c r="E24" s="16" t="str">
        <f t="shared" si="1"/>
        <v>WholeBl</v>
      </c>
      <c r="F24" s="58" t="str">
        <f t="shared" si="2"/>
        <v xml:space="preserve">CPD </v>
      </c>
      <c r="G24" s="58" t="str">
        <f t="shared" si="3"/>
        <v xml:space="preserve">NoAdd </v>
      </c>
      <c r="H24" s="58" t="str">
        <f t="shared" si="4"/>
        <v xml:space="preserve">Closed </v>
      </c>
      <c r="I24" s="58" t="str">
        <f t="shared" si="5"/>
        <v xml:space="preserve">NonSV </v>
      </c>
      <c r="J24" s="58" t="str">
        <f t="shared" si="6"/>
        <v xml:space="preserve">2to6°C </v>
      </c>
      <c r="K24" s="58" t="str">
        <f t="shared" si="7"/>
        <v>No</v>
      </c>
      <c r="L24" s="58" t="str">
        <f t="shared" si="8"/>
        <v>Dir</v>
      </c>
      <c r="M24" s="58" t="str">
        <f t="shared" si="9"/>
        <v xml:space="preserve">WB </v>
      </c>
      <c r="N24" s="58" t="str">
        <f t="shared" si="10"/>
        <v xml:space="preserve">NA </v>
      </c>
      <c r="O24" s="58" t="str">
        <f t="shared" si="11"/>
        <v xml:space="preserve">Transf </v>
      </c>
      <c r="P24" s="58" t="str">
        <f t="shared" si="12"/>
        <v xml:space="preserve">LCdepl </v>
      </c>
      <c r="Q24" s="58" t="str">
        <f t="shared" si="13"/>
        <v xml:space="preserve">Rec </v>
      </c>
      <c r="R24" s="58" t="str">
        <f t="shared" si="14"/>
        <v xml:space="preserve">NoIrr </v>
      </c>
      <c r="S24" s="58" t="str">
        <f t="shared" si="15"/>
        <v xml:space="preserve">- </v>
      </c>
      <c r="T24" s="58" t="str">
        <f t="shared" si="16"/>
        <v>no sub</v>
      </c>
      <c r="U24" s="58" t="str">
        <f t="shared" si="17"/>
        <v>Non</v>
      </c>
      <c r="V24" s="58" t="str">
        <f t="shared" si="18"/>
        <v>NA</v>
      </c>
      <c r="W24" s="58" t="str">
        <f t="shared" si="19"/>
        <v xml:space="preserve">None </v>
      </c>
      <c r="X24" t="s">
        <v>63</v>
      </c>
      <c r="Y24" s="161" t="str">
        <f t="shared" si="20"/>
        <v>0-2-1-1-3-2-1-3-1-1-1-3-4-1-1-1-1-1-1</v>
      </c>
      <c r="Z24" s="60">
        <f t="shared" si="28"/>
        <v>94190</v>
      </c>
      <c r="AA24" s="7">
        <f t="shared" si="30"/>
        <v>19</v>
      </c>
      <c r="AB24" s="29" t="str">
        <f t="shared" si="31"/>
        <v>0</v>
      </c>
      <c r="AC24" s="29" t="str">
        <f t="shared" si="23"/>
        <v>9</v>
      </c>
      <c r="AD24" s="29" t="str">
        <f t="shared" si="23"/>
        <v>4</v>
      </c>
      <c r="AE24" s="29" t="str">
        <f t="shared" si="23"/>
        <v>1</v>
      </c>
      <c r="AF24" s="29" t="str">
        <f t="shared" si="23"/>
        <v>9</v>
      </c>
      <c r="AG24" s="29" t="str">
        <f t="shared" si="23"/>
        <v>0</v>
      </c>
      <c r="AH24" s="59">
        <v>19</v>
      </c>
      <c r="AI24" s="510">
        <v>94190</v>
      </c>
      <c r="AJ24" s="509">
        <v>0</v>
      </c>
      <c r="AK24" s="509">
        <v>2</v>
      </c>
      <c r="AL24" s="509">
        <v>1</v>
      </c>
      <c r="AM24" s="509">
        <v>1</v>
      </c>
      <c r="AN24" s="509">
        <v>3</v>
      </c>
      <c r="AO24" s="509">
        <v>2</v>
      </c>
      <c r="AP24" s="509">
        <v>1</v>
      </c>
      <c r="AQ24" s="509">
        <v>3</v>
      </c>
      <c r="AR24" s="509">
        <v>1</v>
      </c>
      <c r="AS24" s="509">
        <v>1</v>
      </c>
      <c r="AT24" s="509">
        <v>1</v>
      </c>
      <c r="AU24" s="509">
        <v>3</v>
      </c>
      <c r="AV24" s="509">
        <v>4</v>
      </c>
      <c r="AW24" s="509">
        <v>1</v>
      </c>
      <c r="AX24" s="509">
        <v>1</v>
      </c>
      <c r="AY24" s="509">
        <v>1</v>
      </c>
      <c r="AZ24" s="509">
        <v>1</v>
      </c>
      <c r="BA24" s="509">
        <v>1</v>
      </c>
      <c r="BB24" s="509">
        <v>1</v>
      </c>
      <c r="BC24" s="509" t="b">
        <v>0</v>
      </c>
      <c r="BD24" s="508">
        <v>40150</v>
      </c>
      <c r="BE24" s="508">
        <v>39959</v>
      </c>
      <c r="BF24" s="509" t="b">
        <v>0</v>
      </c>
      <c r="BG24" s="510" t="s">
        <v>408</v>
      </c>
      <c r="BH24" s="512"/>
      <c r="BI24" s="510"/>
      <c r="BJ24" s="513">
        <v>40150</v>
      </c>
      <c r="BK24" s="513">
        <v>39959</v>
      </c>
      <c r="BL24" s="513">
        <v>46217</v>
      </c>
      <c r="BM24" s="510"/>
      <c r="BN24" s="512"/>
      <c r="BO24" s="510"/>
      <c r="BP24" s="509">
        <v>2</v>
      </c>
      <c r="BQ24" s="509" t="str">
        <f>IF(AI24="","",VLOOKUP(AJ24,[0]!Qualifier,(COLUMN(AJ24)-34),FALSE))</f>
        <v>WholeBl</v>
      </c>
      <c r="BR24" s="509" t="str">
        <f>IF(AJ24="","",VLOOKUP(AK24,[0]!Qualifier,(COLUMN(AK24)-34),FALSE))</f>
        <v xml:space="preserve">CPD </v>
      </c>
      <c r="BS24" s="509" t="str">
        <f>IF(AK24="","",VLOOKUP(AL24,[0]!Qualifier,(COLUMN(AL24)-34),FALSE))</f>
        <v xml:space="preserve">NoAdd </v>
      </c>
      <c r="BT24" s="509" t="str">
        <f>IF(AL24="","",VLOOKUP(AM24,[0]!Qualifier,(COLUMN(AM24)-34),FALSE))</f>
        <v xml:space="preserve">Closed </v>
      </c>
      <c r="BU24" s="509" t="str">
        <f>IF(AM24="","",VLOOKUP(AN24,[0]!Qualifier,(COLUMN(AN24)-34),FALSE))</f>
        <v xml:space="preserve">NonSV </v>
      </c>
      <c r="BV24" s="509" t="str">
        <f>IF(AN24="","",VLOOKUP(AO24,[0]!Qualifier,(COLUMN(AO24)-34),FALSE))</f>
        <v xml:space="preserve">2to6°C </v>
      </c>
      <c r="BW24" s="509" t="str">
        <f>IF(AO24="","",VLOOKUP(AP24,[0]!Qualifier,(COLUMN(AP24)-34),FALSE))</f>
        <v>No</v>
      </c>
      <c r="BX24" s="509" t="str">
        <f>IF(AP24="","",VLOOKUP(AQ24,[0]!Qualifier,(COLUMN(AQ24)-34),FALSE))</f>
        <v>Dir</v>
      </c>
      <c r="BY24" s="509" t="str">
        <f>IF(AQ24="","",VLOOKUP(AR24,[0]!Qualifier,(COLUMN(AR24)-34),FALSE))</f>
        <v xml:space="preserve">WB </v>
      </c>
      <c r="BZ24" s="509" t="str">
        <f>IF(AR24="","",VLOOKUP(AS24,[0]!Qualifier,(COLUMN(AS24)-34),FALSE))</f>
        <v xml:space="preserve">NA </v>
      </c>
      <c r="CA24" s="509" t="str">
        <f>IF(AS24="","",VLOOKUP(AT24,[0]!Qualifier,(COLUMN(AT24)-34),FALSE))</f>
        <v xml:space="preserve">Transf </v>
      </c>
      <c r="CB24" s="509" t="str">
        <f>IF(AT24="","",VLOOKUP(AU24,[0]!Qualifier,(COLUMN(AU24)-34),FALSE))</f>
        <v xml:space="preserve">LCdepl </v>
      </c>
      <c r="CC24" s="509" t="str">
        <f>IF(AU24="","",VLOOKUP(AV24,[0]!Qualifier,(COLUMN(AV24)-34),FALSE))</f>
        <v xml:space="preserve">Rec </v>
      </c>
      <c r="CD24" s="509" t="str">
        <f>IF(AV24="","",VLOOKUP(AW24,[0]!Qualifier,(COLUMN(AW24)-34),FALSE))</f>
        <v xml:space="preserve">NoIrr </v>
      </c>
      <c r="CE24" s="508" t="str">
        <f>IF(AW24="","",VLOOKUP(AX24,[0]!Qualifier,(COLUMN(AX24)-34),FALSE))</f>
        <v xml:space="preserve">- </v>
      </c>
      <c r="CF24" s="508" t="str">
        <f>IF(AX24="","",VLOOKUP(AY24,[0]!Qualifier,(COLUMN(AY24)-34),FALSE))</f>
        <v>no sub</v>
      </c>
      <c r="CG24" s="509" t="str">
        <f>IF(AY24="","",VLOOKUP(AZ24,[0]!Qualifier,(COLUMN(AZ24)-34),FALSE))</f>
        <v>Non</v>
      </c>
      <c r="CH24" s="510" t="str">
        <f>IF(AZ24="","",VLOOKUP(BA24,[0]!Qualifier,(COLUMN(BA24)-34),FALSE))</f>
        <v>NA</v>
      </c>
      <c r="CI24" s="512" t="str">
        <f>IF(BA24="","",VLOOKUP(BB24,[0]!Qualifier,(COLUMN(BB24)-34),FALSE))</f>
        <v xml:space="preserve">None </v>
      </c>
      <c r="CJ24" s="510"/>
      <c r="CK24" s="513" t="str">
        <f t="shared" si="24"/>
        <v>0-2-1-1-3-2-1-3-1-1-1-3-4-1-1-1-1-1-1</v>
      </c>
      <c r="CL24" s="513">
        <v>39959</v>
      </c>
      <c r="CM24" s="513">
        <v>45195</v>
      </c>
      <c r="CN24" s="510"/>
      <c r="CP24" s="510"/>
    </row>
    <row r="25" spans="1:94" ht="12.6" customHeight="1" outlineLevel="2" x14ac:dyDescent="0.35">
      <c r="A25" s="77">
        <f t="shared" si="0"/>
        <v>94300</v>
      </c>
      <c r="B25" s="7">
        <f t="shared" si="29"/>
        <v>20</v>
      </c>
      <c r="C25" s="59">
        <f t="shared" si="25"/>
        <v>20</v>
      </c>
      <c r="D25" s="124">
        <f t="shared" si="27"/>
        <v>94300</v>
      </c>
      <c r="E25" s="16" t="str">
        <f t="shared" si="1"/>
        <v>WholeBl</v>
      </c>
      <c r="F25" s="58" t="str">
        <f t="shared" si="2"/>
        <v xml:space="preserve">CPD </v>
      </c>
      <c r="G25" s="58" t="str">
        <f t="shared" si="3"/>
        <v xml:space="preserve">NoAdd </v>
      </c>
      <c r="H25" s="58" t="str">
        <f t="shared" si="4"/>
        <v xml:space="preserve">Closed </v>
      </c>
      <c r="I25" s="58" t="str">
        <f t="shared" si="5"/>
        <v xml:space="preserve">SV </v>
      </c>
      <c r="J25" s="58" t="str">
        <f t="shared" si="6"/>
        <v xml:space="preserve">2to6°C </v>
      </c>
      <c r="K25" s="58" t="str">
        <f t="shared" si="7"/>
        <v>No</v>
      </c>
      <c r="L25" s="58" t="str">
        <f t="shared" si="8"/>
        <v>Dir</v>
      </c>
      <c r="M25" s="58" t="str">
        <f t="shared" si="9"/>
        <v xml:space="preserve">WB </v>
      </c>
      <c r="N25" s="58" t="str">
        <f t="shared" si="10"/>
        <v xml:space="preserve">NA </v>
      </c>
      <c r="O25" s="58" t="str">
        <f t="shared" si="11"/>
        <v xml:space="preserve">Transf </v>
      </c>
      <c r="P25" s="58" t="str">
        <f t="shared" si="12"/>
        <v xml:space="preserve">LCdepl </v>
      </c>
      <c r="Q25" s="58" t="str">
        <f t="shared" si="13"/>
        <v xml:space="preserve">Rec </v>
      </c>
      <c r="R25" s="58" t="str">
        <f t="shared" si="14"/>
        <v>Irrad</v>
      </c>
      <c r="S25" s="58" t="str">
        <f t="shared" si="15"/>
        <v xml:space="preserve">- </v>
      </c>
      <c r="T25" s="58" t="str">
        <f t="shared" si="16"/>
        <v>no sub</v>
      </c>
      <c r="U25" s="58" t="str">
        <f t="shared" si="17"/>
        <v>Non</v>
      </c>
      <c r="V25" s="58" t="str">
        <f t="shared" si="18"/>
        <v>NA</v>
      </c>
      <c r="W25" s="58" t="str">
        <f t="shared" si="19"/>
        <v xml:space="preserve">None </v>
      </c>
      <c r="X25" t="s">
        <v>63</v>
      </c>
      <c r="Y25" s="161" t="str">
        <f t="shared" si="20"/>
        <v>0-2-1-1-1-2-1-3-1-1-1-3-4-2-1-1-1-1-1</v>
      </c>
      <c r="Z25" s="60">
        <f t="shared" si="28"/>
        <v>94300</v>
      </c>
      <c r="AA25" s="7">
        <f t="shared" si="30"/>
        <v>20</v>
      </c>
      <c r="AB25" s="29" t="str">
        <f t="shared" si="31"/>
        <v>0</v>
      </c>
      <c r="AC25" s="29" t="str">
        <f t="shared" si="31"/>
        <v>9</v>
      </c>
      <c r="AD25" s="29" t="str">
        <f t="shared" si="31"/>
        <v>4</v>
      </c>
      <c r="AE25" s="29" t="str">
        <f t="shared" si="31"/>
        <v>3</v>
      </c>
      <c r="AF25" s="29" t="str">
        <f t="shared" si="31"/>
        <v>0</v>
      </c>
      <c r="AG25" s="29" t="str">
        <f t="shared" si="31"/>
        <v>0</v>
      </c>
      <c r="AH25" s="59">
        <v>20</v>
      </c>
      <c r="AI25" s="510">
        <v>94300</v>
      </c>
      <c r="AJ25" s="509">
        <v>0</v>
      </c>
      <c r="AK25" s="509">
        <v>2</v>
      </c>
      <c r="AL25" s="509">
        <v>1</v>
      </c>
      <c r="AM25" s="509">
        <v>1</v>
      </c>
      <c r="AN25" s="509">
        <v>1</v>
      </c>
      <c r="AO25" s="509">
        <v>2</v>
      </c>
      <c r="AP25" s="509">
        <v>1</v>
      </c>
      <c r="AQ25" s="509">
        <v>3</v>
      </c>
      <c r="AR25" s="509">
        <v>1</v>
      </c>
      <c r="AS25" s="509">
        <v>1</v>
      </c>
      <c r="AT25" s="509">
        <v>1</v>
      </c>
      <c r="AU25" s="509">
        <v>3</v>
      </c>
      <c r="AV25" s="509">
        <v>4</v>
      </c>
      <c r="AW25" s="509">
        <v>2</v>
      </c>
      <c r="AX25" s="509">
        <v>1</v>
      </c>
      <c r="AY25" s="509">
        <v>1</v>
      </c>
      <c r="AZ25" s="509">
        <v>1</v>
      </c>
      <c r="BA25" s="509">
        <v>1</v>
      </c>
      <c r="BB25" s="509">
        <v>1</v>
      </c>
      <c r="BC25" s="509" t="b">
        <v>0</v>
      </c>
      <c r="BD25" s="508">
        <v>38299</v>
      </c>
      <c r="BE25" s="508">
        <v>38299</v>
      </c>
      <c r="BF25" s="509" t="b">
        <v>0</v>
      </c>
      <c r="BG25" s="510" t="s">
        <v>409</v>
      </c>
      <c r="BH25" s="512"/>
      <c r="BI25" s="510"/>
      <c r="BJ25" s="513">
        <v>38299</v>
      </c>
      <c r="BK25" s="513">
        <v>38299</v>
      </c>
      <c r="BL25" s="513">
        <v>46217</v>
      </c>
      <c r="BM25" s="510"/>
      <c r="BN25" s="512"/>
      <c r="BO25" s="510"/>
      <c r="BP25" s="509">
        <v>2</v>
      </c>
      <c r="BQ25" s="509" t="str">
        <f>IF(AI25="","",VLOOKUP(AJ25,[0]!Qualifier,(COLUMN(AJ25)-34),FALSE))</f>
        <v>WholeBl</v>
      </c>
      <c r="BR25" s="509" t="str">
        <f>IF(AJ25="","",VLOOKUP(AK25,[0]!Qualifier,(COLUMN(AK25)-34),FALSE))</f>
        <v xml:space="preserve">CPD </v>
      </c>
      <c r="BS25" s="509" t="str">
        <f>IF(AK25="","",VLOOKUP(AL25,[0]!Qualifier,(COLUMN(AL25)-34),FALSE))</f>
        <v xml:space="preserve">NoAdd </v>
      </c>
      <c r="BT25" s="509" t="str">
        <f>IF(AL25="","",VLOOKUP(AM25,[0]!Qualifier,(COLUMN(AM25)-34),FALSE))</f>
        <v xml:space="preserve">Closed </v>
      </c>
      <c r="BU25" s="509" t="str">
        <f>IF(AM25="","",VLOOKUP(AN25,[0]!Qualifier,(COLUMN(AN25)-34),FALSE))</f>
        <v xml:space="preserve">SV </v>
      </c>
      <c r="BV25" s="509" t="str">
        <f>IF(AN25="","",VLOOKUP(AO25,[0]!Qualifier,(COLUMN(AO25)-34),FALSE))</f>
        <v xml:space="preserve">2to6°C </v>
      </c>
      <c r="BW25" s="509" t="str">
        <f>IF(AO25="","",VLOOKUP(AP25,[0]!Qualifier,(COLUMN(AP25)-34),FALSE))</f>
        <v>No</v>
      </c>
      <c r="BX25" s="509" t="str">
        <f>IF(AP25="","",VLOOKUP(AQ25,[0]!Qualifier,(COLUMN(AQ25)-34),FALSE))</f>
        <v>Dir</v>
      </c>
      <c r="BY25" s="509" t="str">
        <f>IF(AQ25="","",VLOOKUP(AR25,[0]!Qualifier,(COLUMN(AR25)-34),FALSE))</f>
        <v xml:space="preserve">WB </v>
      </c>
      <c r="BZ25" s="509" t="str">
        <f>IF(AR25="","",VLOOKUP(AS25,[0]!Qualifier,(COLUMN(AS25)-34),FALSE))</f>
        <v xml:space="preserve">NA </v>
      </c>
      <c r="CA25" s="509" t="str">
        <f>IF(AS25="","",VLOOKUP(AT25,[0]!Qualifier,(COLUMN(AT25)-34),FALSE))</f>
        <v xml:space="preserve">Transf </v>
      </c>
      <c r="CB25" s="509" t="str">
        <f>IF(AT25="","",VLOOKUP(AU25,[0]!Qualifier,(COLUMN(AU25)-34),FALSE))</f>
        <v xml:space="preserve">LCdepl </v>
      </c>
      <c r="CC25" s="509" t="str">
        <f>IF(AU25="","",VLOOKUP(AV25,[0]!Qualifier,(COLUMN(AV25)-34),FALSE))</f>
        <v xml:space="preserve">Rec </v>
      </c>
      <c r="CD25" s="509" t="str">
        <f>IF(AV25="","",VLOOKUP(AW25,[0]!Qualifier,(COLUMN(AW25)-34),FALSE))</f>
        <v>Irrad</v>
      </c>
      <c r="CE25" s="508" t="str">
        <f>IF(AW25="","",VLOOKUP(AX25,[0]!Qualifier,(COLUMN(AX25)-34),FALSE))</f>
        <v xml:space="preserve">- </v>
      </c>
      <c r="CF25" s="508" t="str">
        <f>IF(AX25="","",VLOOKUP(AY25,[0]!Qualifier,(COLUMN(AY25)-34),FALSE))</f>
        <v>no sub</v>
      </c>
      <c r="CG25" s="509" t="str">
        <f>IF(AY25="","",VLOOKUP(AZ25,[0]!Qualifier,(COLUMN(AZ25)-34),FALSE))</f>
        <v>Non</v>
      </c>
      <c r="CH25" s="510" t="str">
        <f>IF(AZ25="","",VLOOKUP(BA25,[0]!Qualifier,(COLUMN(BA25)-34),FALSE))</f>
        <v>NA</v>
      </c>
      <c r="CI25" s="512" t="str">
        <f>IF(BA25="","",VLOOKUP(BB25,[0]!Qualifier,(COLUMN(BB25)-34),FALSE))</f>
        <v xml:space="preserve">None </v>
      </c>
      <c r="CJ25" s="510"/>
      <c r="CK25" s="513" t="str">
        <f t="shared" si="24"/>
        <v>0-2-1-1-1-2-1-3-1-1-1-3-4-2-1-1-1-1-1</v>
      </c>
      <c r="CL25" s="513">
        <v>38299</v>
      </c>
      <c r="CM25" s="513">
        <v>45195</v>
      </c>
      <c r="CN25" s="510"/>
      <c r="CP25" s="510"/>
    </row>
    <row r="26" spans="1:94" ht="12.6" customHeight="1" outlineLevel="2" x14ac:dyDescent="0.35">
      <c r="A26" s="77">
        <f t="shared" si="0"/>
        <v>94304</v>
      </c>
      <c r="B26" s="7">
        <f t="shared" si="29"/>
        <v>21</v>
      </c>
      <c r="C26" s="59">
        <f t="shared" si="25"/>
        <v>21</v>
      </c>
      <c r="D26" s="124">
        <f t="shared" si="27"/>
        <v>94304</v>
      </c>
      <c r="E26" s="16" t="str">
        <f t="shared" si="1"/>
        <v>WholeBl</v>
      </c>
      <c r="F26" s="58" t="str">
        <f t="shared" si="2"/>
        <v xml:space="preserve">CPD </v>
      </c>
      <c r="G26" s="58" t="str">
        <f t="shared" si="3"/>
        <v xml:space="preserve">SAGM </v>
      </c>
      <c r="H26" s="58" t="str">
        <f t="shared" si="4"/>
        <v xml:space="preserve">Closed </v>
      </c>
      <c r="I26" s="58" t="str">
        <f t="shared" si="5"/>
        <v xml:space="preserve">SV </v>
      </c>
      <c r="J26" s="58" t="str">
        <f t="shared" si="6"/>
        <v xml:space="preserve">2to6°C </v>
      </c>
      <c r="K26" s="58" t="str">
        <f t="shared" si="7"/>
        <v>No</v>
      </c>
      <c r="L26" s="58" t="str">
        <f t="shared" si="8"/>
        <v>Dir</v>
      </c>
      <c r="M26" s="58" t="str">
        <f t="shared" si="9"/>
        <v xml:space="preserve">WB </v>
      </c>
      <c r="N26" s="58" t="str">
        <f t="shared" si="10"/>
        <v xml:space="preserve">NA </v>
      </c>
      <c r="O26" s="58" t="str">
        <f t="shared" si="11"/>
        <v xml:space="preserve">Transf </v>
      </c>
      <c r="P26" s="58" t="str">
        <f t="shared" si="12"/>
        <v xml:space="preserve">LCdepl </v>
      </c>
      <c r="Q26" s="58" t="str">
        <f t="shared" si="13"/>
        <v xml:space="preserve">Rec </v>
      </c>
      <c r="R26" s="58" t="str">
        <f t="shared" si="14"/>
        <v>Irrad</v>
      </c>
      <c r="S26" s="58" t="str">
        <f t="shared" si="15"/>
        <v xml:space="preserve">- </v>
      </c>
      <c r="T26" s="58" t="str">
        <f t="shared" si="16"/>
        <v>no sub</v>
      </c>
      <c r="U26" s="58" t="str">
        <f t="shared" si="17"/>
        <v>Non</v>
      </c>
      <c r="V26" s="58" t="str">
        <f t="shared" si="18"/>
        <v>NA</v>
      </c>
      <c r="W26" s="58" t="str">
        <f t="shared" si="19"/>
        <v xml:space="preserve">None </v>
      </c>
      <c r="X26" t="s">
        <v>63</v>
      </c>
      <c r="Y26" s="161" t="str">
        <f t="shared" si="20"/>
        <v>0-2-2-1-1-2-1-3-1-1-1-3-4-2-1-1-1-1-1</v>
      </c>
      <c r="Z26" s="60">
        <f t="shared" si="28"/>
        <v>94304</v>
      </c>
      <c r="AA26" s="7">
        <f t="shared" si="30"/>
        <v>21</v>
      </c>
      <c r="AB26" s="29" t="str">
        <f t="shared" si="31"/>
        <v>0</v>
      </c>
      <c r="AC26" s="29" t="str">
        <f t="shared" si="31"/>
        <v>9</v>
      </c>
      <c r="AD26" s="29" t="str">
        <f t="shared" si="31"/>
        <v>4</v>
      </c>
      <c r="AE26" s="29" t="str">
        <f t="shared" si="31"/>
        <v>3</v>
      </c>
      <c r="AF26" s="29" t="str">
        <f t="shared" si="31"/>
        <v>0</v>
      </c>
      <c r="AG26" s="29" t="str">
        <f t="shared" si="31"/>
        <v>4</v>
      </c>
      <c r="AH26" s="59">
        <v>21</v>
      </c>
      <c r="AI26" s="510">
        <v>94304</v>
      </c>
      <c r="AJ26" s="509">
        <v>0</v>
      </c>
      <c r="AK26" s="509">
        <v>2</v>
      </c>
      <c r="AL26" s="509">
        <v>2</v>
      </c>
      <c r="AM26" s="509">
        <v>1</v>
      </c>
      <c r="AN26" s="509">
        <v>1</v>
      </c>
      <c r="AO26" s="509">
        <v>2</v>
      </c>
      <c r="AP26" s="509">
        <v>1</v>
      </c>
      <c r="AQ26" s="509">
        <v>3</v>
      </c>
      <c r="AR26" s="509">
        <v>1</v>
      </c>
      <c r="AS26" s="509">
        <v>1</v>
      </c>
      <c r="AT26" s="509">
        <v>1</v>
      </c>
      <c r="AU26" s="509">
        <v>3</v>
      </c>
      <c r="AV26" s="509">
        <v>4</v>
      </c>
      <c r="AW26" s="509">
        <v>2</v>
      </c>
      <c r="AX26" s="509">
        <v>1</v>
      </c>
      <c r="AY26" s="509">
        <v>1</v>
      </c>
      <c r="AZ26" s="509">
        <v>1</v>
      </c>
      <c r="BA26" s="509">
        <v>1</v>
      </c>
      <c r="BB26" s="509">
        <v>1</v>
      </c>
      <c r="BC26" s="509" t="b">
        <v>0</v>
      </c>
      <c r="BD26" s="508">
        <v>40689</v>
      </c>
      <c r="BE26" s="508">
        <v>40215</v>
      </c>
      <c r="BF26" s="509" t="b">
        <v>0</v>
      </c>
      <c r="BG26" s="510" t="s">
        <v>410</v>
      </c>
      <c r="BH26" s="512"/>
      <c r="BI26" s="510"/>
      <c r="BJ26" s="513">
        <v>40689</v>
      </c>
      <c r="BK26" s="513">
        <v>40215</v>
      </c>
      <c r="BL26" s="513">
        <v>46217</v>
      </c>
      <c r="BM26" s="510"/>
      <c r="BN26" s="512"/>
      <c r="BO26" s="510"/>
      <c r="BP26" s="509">
        <v>2</v>
      </c>
      <c r="BQ26" s="509" t="str">
        <f>IF(AI26="","",VLOOKUP(AJ26,[0]!Qualifier,(COLUMN(AJ26)-34),FALSE))</f>
        <v>WholeBl</v>
      </c>
      <c r="BR26" s="509" t="str">
        <f>IF(AJ26="","",VLOOKUP(AK26,[0]!Qualifier,(COLUMN(AK26)-34),FALSE))</f>
        <v xml:space="preserve">CPD </v>
      </c>
      <c r="BS26" s="509" t="str">
        <f>IF(AK26="","",VLOOKUP(AL26,[0]!Qualifier,(COLUMN(AL26)-34),FALSE))</f>
        <v xml:space="preserve">SAGM </v>
      </c>
      <c r="BT26" s="509" t="str">
        <f>IF(AL26="","",VLOOKUP(AM26,[0]!Qualifier,(COLUMN(AM26)-34),FALSE))</f>
        <v xml:space="preserve">Closed </v>
      </c>
      <c r="BU26" s="509" t="str">
        <f>IF(AM26="","",VLOOKUP(AN26,[0]!Qualifier,(COLUMN(AN26)-34),FALSE))</f>
        <v xml:space="preserve">SV </v>
      </c>
      <c r="BV26" s="509" t="str">
        <f>IF(AN26="","",VLOOKUP(AO26,[0]!Qualifier,(COLUMN(AO26)-34),FALSE))</f>
        <v xml:space="preserve">2to6°C </v>
      </c>
      <c r="BW26" s="509" t="str">
        <f>IF(AO26="","",VLOOKUP(AP26,[0]!Qualifier,(COLUMN(AP26)-34),FALSE))</f>
        <v>No</v>
      </c>
      <c r="BX26" s="509" t="str">
        <f>IF(AP26="","",VLOOKUP(AQ26,[0]!Qualifier,(COLUMN(AQ26)-34),FALSE))</f>
        <v>Dir</v>
      </c>
      <c r="BY26" s="509" t="str">
        <f>IF(AQ26="","",VLOOKUP(AR26,[0]!Qualifier,(COLUMN(AR26)-34),FALSE))</f>
        <v xml:space="preserve">WB </v>
      </c>
      <c r="BZ26" s="509" t="str">
        <f>IF(AR26="","",VLOOKUP(AS26,[0]!Qualifier,(COLUMN(AS26)-34),FALSE))</f>
        <v xml:space="preserve">NA </v>
      </c>
      <c r="CA26" s="509" t="str">
        <f>IF(AS26="","",VLOOKUP(AT26,[0]!Qualifier,(COLUMN(AT26)-34),FALSE))</f>
        <v xml:space="preserve">Transf </v>
      </c>
      <c r="CB26" s="509" t="str">
        <f>IF(AT26="","",VLOOKUP(AU26,[0]!Qualifier,(COLUMN(AU26)-34),FALSE))</f>
        <v xml:space="preserve">LCdepl </v>
      </c>
      <c r="CC26" s="509" t="str">
        <f>IF(AU26="","",VLOOKUP(AV26,[0]!Qualifier,(COLUMN(AV26)-34),FALSE))</f>
        <v xml:space="preserve">Rec </v>
      </c>
      <c r="CD26" s="509" t="str">
        <f>IF(AV26="","",VLOOKUP(AW26,[0]!Qualifier,(COLUMN(AW26)-34),FALSE))</f>
        <v>Irrad</v>
      </c>
      <c r="CE26" s="508" t="str">
        <f>IF(AW26="","",VLOOKUP(AX26,[0]!Qualifier,(COLUMN(AX26)-34),FALSE))</f>
        <v xml:space="preserve">- </v>
      </c>
      <c r="CF26" s="508" t="str">
        <f>IF(AX26="","",VLOOKUP(AY26,[0]!Qualifier,(COLUMN(AY26)-34),FALSE))</f>
        <v>no sub</v>
      </c>
      <c r="CG26" s="509" t="str">
        <f>IF(AY26="","",VLOOKUP(AZ26,[0]!Qualifier,(COLUMN(AZ26)-34),FALSE))</f>
        <v>Non</v>
      </c>
      <c r="CH26" s="510" t="str">
        <f>IF(AZ26="","",VLOOKUP(BA26,[0]!Qualifier,(COLUMN(BA26)-34),FALSE))</f>
        <v>NA</v>
      </c>
      <c r="CI26" s="512" t="str">
        <f>IF(BA26="","",VLOOKUP(BB26,[0]!Qualifier,(COLUMN(BB26)-34),FALSE))</f>
        <v xml:space="preserve">None </v>
      </c>
      <c r="CJ26" s="510"/>
      <c r="CK26" s="513" t="str">
        <f t="shared" si="24"/>
        <v>0-2-2-1-1-2-1-3-1-1-1-3-4-2-1-1-1-1-1</v>
      </c>
      <c r="CL26" s="513">
        <v>40215</v>
      </c>
      <c r="CM26" s="513">
        <v>45195</v>
      </c>
      <c r="CN26" s="510"/>
      <c r="CP26" s="510"/>
    </row>
    <row r="27" spans="1:94" ht="12.6" customHeight="1" outlineLevel="2" x14ac:dyDescent="0.35">
      <c r="A27" s="77">
        <f t="shared" si="0"/>
        <v>94380</v>
      </c>
      <c r="B27" s="7">
        <f t="shared" si="29"/>
        <v>22</v>
      </c>
      <c r="C27" s="59">
        <f t="shared" si="25"/>
        <v>22</v>
      </c>
      <c r="D27" s="124">
        <f t="shared" si="27"/>
        <v>94380</v>
      </c>
      <c r="E27" s="16" t="str">
        <f t="shared" si="1"/>
        <v>WholeBl</v>
      </c>
      <c r="F27" s="58" t="str">
        <f t="shared" si="2"/>
        <v xml:space="preserve">CPD </v>
      </c>
      <c r="G27" s="58" t="str">
        <f t="shared" si="3"/>
        <v xml:space="preserve">NoAdd </v>
      </c>
      <c r="H27" s="58" t="str">
        <f t="shared" si="4"/>
        <v xml:space="preserve">Closed </v>
      </c>
      <c r="I27" s="58" t="str">
        <f t="shared" si="5"/>
        <v xml:space="preserve">SVPed </v>
      </c>
      <c r="J27" s="58" t="str">
        <f t="shared" si="6"/>
        <v xml:space="preserve">2to6°C </v>
      </c>
      <c r="K27" s="58" t="str">
        <f t="shared" si="7"/>
        <v>No</v>
      </c>
      <c r="L27" s="58" t="str">
        <f t="shared" si="8"/>
        <v>Dir</v>
      </c>
      <c r="M27" s="58" t="str">
        <f t="shared" si="9"/>
        <v xml:space="preserve">WB </v>
      </c>
      <c r="N27" s="58" t="str">
        <f t="shared" si="10"/>
        <v xml:space="preserve">NA </v>
      </c>
      <c r="O27" s="58" t="str">
        <f t="shared" si="11"/>
        <v xml:space="preserve">Transf </v>
      </c>
      <c r="P27" s="58" t="str">
        <f t="shared" si="12"/>
        <v xml:space="preserve">LCdepl </v>
      </c>
      <c r="Q27" s="58" t="str">
        <f t="shared" si="13"/>
        <v xml:space="preserve">Rec </v>
      </c>
      <c r="R27" s="58" t="str">
        <f t="shared" si="14"/>
        <v>Irrad</v>
      </c>
      <c r="S27" s="58" t="str">
        <f t="shared" si="15"/>
        <v xml:space="preserve">- </v>
      </c>
      <c r="T27" s="58" t="str">
        <f t="shared" si="16"/>
        <v>no sub</v>
      </c>
      <c r="U27" s="58" t="str">
        <f t="shared" si="17"/>
        <v>Non</v>
      </c>
      <c r="V27" s="58" t="str">
        <f t="shared" si="18"/>
        <v>NA</v>
      </c>
      <c r="W27" s="58" t="str">
        <f t="shared" si="19"/>
        <v xml:space="preserve">None </v>
      </c>
      <c r="X27" t="s">
        <v>63</v>
      </c>
      <c r="Y27" s="161" t="str">
        <f t="shared" si="20"/>
        <v>0-2-1-1-2-2-1-3-1-1-1-3-4-2-1-1-1-1-1</v>
      </c>
      <c r="Z27" s="60">
        <f t="shared" si="28"/>
        <v>94380</v>
      </c>
      <c r="AA27" s="7">
        <f t="shared" si="30"/>
        <v>22</v>
      </c>
      <c r="AB27" s="29" t="str">
        <f t="shared" si="31"/>
        <v>0</v>
      </c>
      <c r="AC27" s="29" t="str">
        <f t="shared" si="31"/>
        <v>9</v>
      </c>
      <c r="AD27" s="29" t="str">
        <f t="shared" si="31"/>
        <v>4</v>
      </c>
      <c r="AE27" s="29" t="str">
        <f t="shared" si="31"/>
        <v>3</v>
      </c>
      <c r="AF27" s="29" t="str">
        <f t="shared" si="31"/>
        <v>8</v>
      </c>
      <c r="AG27" s="29" t="str">
        <f t="shared" si="31"/>
        <v>0</v>
      </c>
      <c r="AH27" s="59">
        <v>22</v>
      </c>
      <c r="AI27" s="510">
        <v>94380</v>
      </c>
      <c r="AJ27" s="509">
        <v>0</v>
      </c>
      <c r="AK27" s="509">
        <v>2</v>
      </c>
      <c r="AL27" s="509">
        <v>1</v>
      </c>
      <c r="AM27" s="509">
        <v>1</v>
      </c>
      <c r="AN27" s="509">
        <v>2</v>
      </c>
      <c r="AO27" s="509">
        <v>2</v>
      </c>
      <c r="AP27" s="509">
        <v>1</v>
      </c>
      <c r="AQ27" s="509">
        <v>3</v>
      </c>
      <c r="AR27" s="509">
        <v>1</v>
      </c>
      <c r="AS27" s="509">
        <v>1</v>
      </c>
      <c r="AT27" s="509">
        <v>1</v>
      </c>
      <c r="AU27" s="509">
        <v>3</v>
      </c>
      <c r="AV27" s="509">
        <v>4</v>
      </c>
      <c r="AW27" s="509">
        <v>2</v>
      </c>
      <c r="AX27" s="509">
        <v>1</v>
      </c>
      <c r="AY27" s="509">
        <v>1</v>
      </c>
      <c r="AZ27" s="509">
        <v>1</v>
      </c>
      <c r="BA27" s="509">
        <v>1</v>
      </c>
      <c r="BB27" s="509">
        <v>1</v>
      </c>
      <c r="BC27" s="509" t="b">
        <v>0</v>
      </c>
      <c r="BD27" s="508">
        <v>39082</v>
      </c>
      <c r="BE27" s="508">
        <v>39082</v>
      </c>
      <c r="BF27" s="509" t="b">
        <v>0</v>
      </c>
      <c r="BG27" s="510" t="s">
        <v>411</v>
      </c>
      <c r="BH27" s="512"/>
      <c r="BI27" s="510"/>
      <c r="BJ27" s="513">
        <v>39082</v>
      </c>
      <c r="BK27" s="513">
        <v>39082</v>
      </c>
      <c r="BL27" s="513">
        <v>46217</v>
      </c>
      <c r="BM27" s="510"/>
      <c r="BN27" s="512"/>
      <c r="BO27" s="510"/>
      <c r="BP27" s="509">
        <v>2</v>
      </c>
      <c r="BQ27" s="509" t="str">
        <f>IF(AI27="","",VLOOKUP(AJ27,[0]!Qualifier,(COLUMN(AJ27)-34),FALSE))</f>
        <v>WholeBl</v>
      </c>
      <c r="BR27" s="509" t="str">
        <f>IF(AJ27="","",VLOOKUP(AK27,[0]!Qualifier,(COLUMN(AK27)-34),FALSE))</f>
        <v xml:space="preserve">CPD </v>
      </c>
      <c r="BS27" s="509" t="str">
        <f>IF(AK27="","",VLOOKUP(AL27,[0]!Qualifier,(COLUMN(AL27)-34),FALSE))</f>
        <v xml:space="preserve">NoAdd </v>
      </c>
      <c r="BT27" s="509" t="str">
        <f>IF(AL27="","",VLOOKUP(AM27,[0]!Qualifier,(COLUMN(AM27)-34),FALSE))</f>
        <v xml:space="preserve">Closed </v>
      </c>
      <c r="BU27" s="509" t="str">
        <f>IF(AM27="","",VLOOKUP(AN27,[0]!Qualifier,(COLUMN(AN27)-34),FALSE))</f>
        <v xml:space="preserve">SVPed </v>
      </c>
      <c r="BV27" s="509" t="str">
        <f>IF(AN27="","",VLOOKUP(AO27,[0]!Qualifier,(COLUMN(AO27)-34),FALSE))</f>
        <v xml:space="preserve">2to6°C </v>
      </c>
      <c r="BW27" s="509" t="str">
        <f>IF(AO27="","",VLOOKUP(AP27,[0]!Qualifier,(COLUMN(AP27)-34),FALSE))</f>
        <v>No</v>
      </c>
      <c r="BX27" s="509" t="str">
        <f>IF(AP27="","",VLOOKUP(AQ27,[0]!Qualifier,(COLUMN(AQ27)-34),FALSE))</f>
        <v>Dir</v>
      </c>
      <c r="BY27" s="509" t="str">
        <f>IF(AQ27="","",VLOOKUP(AR27,[0]!Qualifier,(COLUMN(AR27)-34),FALSE))</f>
        <v xml:space="preserve">WB </v>
      </c>
      <c r="BZ27" s="509" t="str">
        <f>IF(AR27="","",VLOOKUP(AS27,[0]!Qualifier,(COLUMN(AS27)-34),FALSE))</f>
        <v xml:space="preserve">NA </v>
      </c>
      <c r="CA27" s="509" t="str">
        <f>IF(AS27="","",VLOOKUP(AT27,[0]!Qualifier,(COLUMN(AT27)-34),FALSE))</f>
        <v xml:space="preserve">Transf </v>
      </c>
      <c r="CB27" s="509" t="str">
        <f>IF(AT27="","",VLOOKUP(AU27,[0]!Qualifier,(COLUMN(AU27)-34),FALSE))</f>
        <v xml:space="preserve">LCdepl </v>
      </c>
      <c r="CC27" s="509" t="str">
        <f>IF(AU27="","",VLOOKUP(AV27,[0]!Qualifier,(COLUMN(AV27)-34),FALSE))</f>
        <v xml:space="preserve">Rec </v>
      </c>
      <c r="CD27" s="509" t="str">
        <f>IF(AV27="","",VLOOKUP(AW27,[0]!Qualifier,(COLUMN(AW27)-34),FALSE))</f>
        <v>Irrad</v>
      </c>
      <c r="CE27" s="508" t="str">
        <f>IF(AW27="","",VLOOKUP(AX27,[0]!Qualifier,(COLUMN(AX27)-34),FALSE))</f>
        <v xml:space="preserve">- </v>
      </c>
      <c r="CF27" s="508" t="str">
        <f>IF(AX27="","",VLOOKUP(AY27,[0]!Qualifier,(COLUMN(AY27)-34),FALSE))</f>
        <v>no sub</v>
      </c>
      <c r="CG27" s="509" t="str">
        <f>IF(AY27="","",VLOOKUP(AZ27,[0]!Qualifier,(COLUMN(AZ27)-34),FALSE))</f>
        <v>Non</v>
      </c>
      <c r="CH27" s="510" t="str">
        <f>IF(AZ27="","",VLOOKUP(BA27,[0]!Qualifier,(COLUMN(BA27)-34),FALSE))</f>
        <v>NA</v>
      </c>
      <c r="CI27" s="512" t="str">
        <f>IF(BA27="","",VLOOKUP(BB27,[0]!Qualifier,(COLUMN(BB27)-34),FALSE))</f>
        <v xml:space="preserve">None </v>
      </c>
      <c r="CJ27" s="510"/>
      <c r="CK27" s="513" t="str">
        <f t="shared" si="24"/>
        <v>0-2-1-1-2-2-1-3-1-1-1-3-4-2-1-1-1-1-1</v>
      </c>
      <c r="CL27" s="513">
        <v>39082</v>
      </c>
      <c r="CM27" s="513">
        <v>45195</v>
      </c>
      <c r="CN27" s="510"/>
      <c r="CP27" s="510"/>
    </row>
    <row r="28" spans="1:94" ht="12.6" customHeight="1" outlineLevel="2" x14ac:dyDescent="0.35">
      <c r="A28" s="77">
        <f t="shared" si="0"/>
        <v>94390</v>
      </c>
      <c r="B28" s="7">
        <f t="shared" si="29"/>
        <v>23</v>
      </c>
      <c r="C28" s="59">
        <f t="shared" si="25"/>
        <v>23</v>
      </c>
      <c r="D28" s="124">
        <f t="shared" si="27"/>
        <v>94390</v>
      </c>
      <c r="E28" s="16" t="str">
        <f t="shared" si="1"/>
        <v>WholeBl</v>
      </c>
      <c r="F28" s="58" t="str">
        <f t="shared" si="2"/>
        <v xml:space="preserve">CPD </v>
      </c>
      <c r="G28" s="58" t="str">
        <f t="shared" si="3"/>
        <v xml:space="preserve">NoAdd </v>
      </c>
      <c r="H28" s="58" t="str">
        <f t="shared" si="4"/>
        <v xml:space="preserve">Closed </v>
      </c>
      <c r="I28" s="58" t="str">
        <f t="shared" si="5"/>
        <v xml:space="preserve">NonSV </v>
      </c>
      <c r="J28" s="58" t="str">
        <f t="shared" si="6"/>
        <v xml:space="preserve">2to6°C </v>
      </c>
      <c r="K28" s="58" t="str">
        <f t="shared" si="7"/>
        <v>No</v>
      </c>
      <c r="L28" s="58" t="str">
        <f t="shared" si="8"/>
        <v>Dir</v>
      </c>
      <c r="M28" s="58" t="str">
        <f t="shared" si="9"/>
        <v xml:space="preserve">WB </v>
      </c>
      <c r="N28" s="58" t="str">
        <f t="shared" si="10"/>
        <v xml:space="preserve">NA </v>
      </c>
      <c r="O28" s="58" t="str">
        <f t="shared" si="11"/>
        <v xml:space="preserve">Transf </v>
      </c>
      <c r="P28" s="58" t="str">
        <f t="shared" si="12"/>
        <v xml:space="preserve">LCdepl </v>
      </c>
      <c r="Q28" s="58" t="str">
        <f t="shared" si="13"/>
        <v xml:space="preserve">Rec </v>
      </c>
      <c r="R28" s="58" t="str">
        <f t="shared" si="14"/>
        <v>Irrad</v>
      </c>
      <c r="S28" s="58" t="str">
        <f t="shared" si="15"/>
        <v xml:space="preserve">- </v>
      </c>
      <c r="T28" s="58" t="str">
        <f t="shared" si="16"/>
        <v>no sub</v>
      </c>
      <c r="U28" s="58" t="str">
        <f t="shared" si="17"/>
        <v>Non</v>
      </c>
      <c r="V28" s="58" t="str">
        <f t="shared" si="18"/>
        <v>NA</v>
      </c>
      <c r="W28" s="58" t="str">
        <f t="shared" si="19"/>
        <v xml:space="preserve">None </v>
      </c>
      <c r="X28" t="s">
        <v>63</v>
      </c>
      <c r="Y28" s="161" t="str">
        <f t="shared" si="20"/>
        <v>0-2-1-1-3-2-1-3-1-1-1-3-4-2-1-1-1-1-1</v>
      </c>
      <c r="Z28" s="60">
        <f t="shared" si="28"/>
        <v>94390</v>
      </c>
      <c r="AA28" s="7">
        <f t="shared" si="30"/>
        <v>23</v>
      </c>
      <c r="AB28" s="29" t="str">
        <f t="shared" si="31"/>
        <v>0</v>
      </c>
      <c r="AC28" s="29" t="str">
        <f t="shared" si="31"/>
        <v>9</v>
      </c>
      <c r="AD28" s="29" t="str">
        <f t="shared" si="31"/>
        <v>4</v>
      </c>
      <c r="AE28" s="29" t="str">
        <f t="shared" si="31"/>
        <v>3</v>
      </c>
      <c r="AF28" s="29" t="str">
        <f t="shared" si="31"/>
        <v>9</v>
      </c>
      <c r="AG28" s="29" t="str">
        <f t="shared" si="31"/>
        <v>0</v>
      </c>
      <c r="AH28" s="59">
        <v>23</v>
      </c>
      <c r="AI28" s="510">
        <v>94390</v>
      </c>
      <c r="AJ28" s="509">
        <v>0</v>
      </c>
      <c r="AK28" s="509">
        <v>2</v>
      </c>
      <c r="AL28" s="509">
        <v>1</v>
      </c>
      <c r="AM28" s="509">
        <v>1</v>
      </c>
      <c r="AN28" s="509">
        <v>3</v>
      </c>
      <c r="AO28" s="509">
        <v>2</v>
      </c>
      <c r="AP28" s="509">
        <v>1</v>
      </c>
      <c r="AQ28" s="509">
        <v>3</v>
      </c>
      <c r="AR28" s="509">
        <v>1</v>
      </c>
      <c r="AS28" s="509">
        <v>1</v>
      </c>
      <c r="AT28" s="509">
        <v>1</v>
      </c>
      <c r="AU28" s="509">
        <v>3</v>
      </c>
      <c r="AV28" s="509">
        <v>4</v>
      </c>
      <c r="AW28" s="509">
        <v>2</v>
      </c>
      <c r="AX28" s="509">
        <v>1</v>
      </c>
      <c r="AY28" s="509">
        <v>1</v>
      </c>
      <c r="AZ28" s="509">
        <v>1</v>
      </c>
      <c r="BA28" s="509">
        <v>1</v>
      </c>
      <c r="BB28" s="509">
        <v>1</v>
      </c>
      <c r="BC28" s="509" t="b">
        <v>0</v>
      </c>
      <c r="BD28" s="508">
        <v>40150</v>
      </c>
      <c r="BE28" s="508">
        <v>39959</v>
      </c>
      <c r="BF28" s="509" t="b">
        <v>0</v>
      </c>
      <c r="BG28" s="510" t="s">
        <v>412</v>
      </c>
      <c r="BH28" s="512"/>
      <c r="BI28" s="510"/>
      <c r="BJ28" s="513">
        <v>40150</v>
      </c>
      <c r="BK28" s="513">
        <v>39959</v>
      </c>
      <c r="BL28" s="513">
        <v>46217</v>
      </c>
      <c r="BM28" s="510"/>
      <c r="BN28" s="512"/>
      <c r="BO28" s="510"/>
      <c r="BP28" s="509">
        <v>2</v>
      </c>
      <c r="BQ28" s="509" t="str">
        <f>IF(AI28="","",VLOOKUP(AJ28,[0]!Qualifier,(COLUMN(AJ28)-34),FALSE))</f>
        <v>WholeBl</v>
      </c>
      <c r="BR28" s="509" t="str">
        <f>IF(AJ28="","",VLOOKUP(AK28,[0]!Qualifier,(COLUMN(AK28)-34),FALSE))</f>
        <v xml:space="preserve">CPD </v>
      </c>
      <c r="BS28" s="509" t="str">
        <f>IF(AK28="","",VLOOKUP(AL28,[0]!Qualifier,(COLUMN(AL28)-34),FALSE))</f>
        <v xml:space="preserve">NoAdd </v>
      </c>
      <c r="BT28" s="509" t="str">
        <f>IF(AL28="","",VLOOKUP(AM28,[0]!Qualifier,(COLUMN(AM28)-34),FALSE))</f>
        <v xml:space="preserve">Closed </v>
      </c>
      <c r="BU28" s="509" t="str">
        <f>IF(AM28="","",VLOOKUP(AN28,[0]!Qualifier,(COLUMN(AN28)-34),FALSE))</f>
        <v xml:space="preserve">NonSV </v>
      </c>
      <c r="BV28" s="509" t="str">
        <f>IF(AN28="","",VLOOKUP(AO28,[0]!Qualifier,(COLUMN(AO28)-34),FALSE))</f>
        <v xml:space="preserve">2to6°C </v>
      </c>
      <c r="BW28" s="509" t="str">
        <f>IF(AO28="","",VLOOKUP(AP28,[0]!Qualifier,(COLUMN(AP28)-34),FALSE))</f>
        <v>No</v>
      </c>
      <c r="BX28" s="509" t="str">
        <f>IF(AP28="","",VLOOKUP(AQ28,[0]!Qualifier,(COLUMN(AQ28)-34),FALSE))</f>
        <v>Dir</v>
      </c>
      <c r="BY28" s="509" t="str">
        <f>IF(AQ28="","",VLOOKUP(AR28,[0]!Qualifier,(COLUMN(AR28)-34),FALSE))</f>
        <v xml:space="preserve">WB </v>
      </c>
      <c r="BZ28" s="509" t="str">
        <f>IF(AR28="","",VLOOKUP(AS28,[0]!Qualifier,(COLUMN(AS28)-34),FALSE))</f>
        <v xml:space="preserve">NA </v>
      </c>
      <c r="CA28" s="509" t="str">
        <f>IF(AS28="","",VLOOKUP(AT28,[0]!Qualifier,(COLUMN(AT28)-34),FALSE))</f>
        <v xml:space="preserve">Transf </v>
      </c>
      <c r="CB28" s="509" t="str">
        <f>IF(AT28="","",VLOOKUP(AU28,[0]!Qualifier,(COLUMN(AU28)-34),FALSE))</f>
        <v xml:space="preserve">LCdepl </v>
      </c>
      <c r="CC28" s="509" t="str">
        <f>IF(AU28="","",VLOOKUP(AV28,[0]!Qualifier,(COLUMN(AV28)-34),FALSE))</f>
        <v xml:space="preserve">Rec </v>
      </c>
      <c r="CD28" s="509" t="str">
        <f>IF(AV28="","",VLOOKUP(AW28,[0]!Qualifier,(COLUMN(AW28)-34),FALSE))</f>
        <v>Irrad</v>
      </c>
      <c r="CE28" s="508" t="str">
        <f>IF(AW28="","",VLOOKUP(AX28,[0]!Qualifier,(COLUMN(AX28)-34),FALSE))</f>
        <v xml:space="preserve">- </v>
      </c>
      <c r="CF28" s="508" t="str">
        <f>IF(AX28="","",VLOOKUP(AY28,[0]!Qualifier,(COLUMN(AY28)-34),FALSE))</f>
        <v>no sub</v>
      </c>
      <c r="CG28" s="509" t="str">
        <f>IF(AY28="","",VLOOKUP(AZ28,[0]!Qualifier,(COLUMN(AZ28)-34),FALSE))</f>
        <v>Non</v>
      </c>
      <c r="CH28" s="510" t="str">
        <f>IF(AZ28="","",VLOOKUP(BA28,[0]!Qualifier,(COLUMN(BA28)-34),FALSE))</f>
        <v>NA</v>
      </c>
      <c r="CI28" s="512" t="str">
        <f>IF(BA28="","",VLOOKUP(BB28,[0]!Qualifier,(COLUMN(BB28)-34),FALSE))</f>
        <v xml:space="preserve">None </v>
      </c>
      <c r="CJ28" s="510"/>
      <c r="CK28" s="513" t="str">
        <f t="shared" si="24"/>
        <v>0-2-1-1-3-2-1-3-1-1-1-3-4-2-1-1-1-1-1</v>
      </c>
      <c r="CL28" s="513">
        <v>39959</v>
      </c>
      <c r="CM28" s="513">
        <v>45195</v>
      </c>
      <c r="CN28" s="510"/>
      <c r="CP28" s="510"/>
    </row>
    <row r="29" spans="1:94" ht="12.6" customHeight="1" outlineLevel="2" x14ac:dyDescent="0.35">
      <c r="A29" s="77">
        <f t="shared" si="0"/>
        <v>96302</v>
      </c>
      <c r="B29" s="7">
        <f t="shared" si="29"/>
        <v>24</v>
      </c>
      <c r="C29" s="59">
        <f t="shared" si="25"/>
        <v>24</v>
      </c>
      <c r="D29" s="124">
        <f t="shared" si="27"/>
        <v>96302</v>
      </c>
      <c r="E29" s="16" t="str">
        <f t="shared" si="1"/>
        <v>WholeBl</v>
      </c>
      <c r="F29" s="58" t="str">
        <f t="shared" si="2"/>
        <v xml:space="preserve">ACD </v>
      </c>
      <c r="G29" s="58" t="str">
        <f t="shared" si="3"/>
        <v xml:space="preserve">SAGM </v>
      </c>
      <c r="H29" s="58" t="str">
        <f t="shared" si="4"/>
        <v xml:space="preserve">Closed </v>
      </c>
      <c r="I29" s="58" t="str">
        <f t="shared" si="5"/>
        <v xml:space="preserve">SV </v>
      </c>
      <c r="J29" s="58" t="str">
        <f t="shared" si="6"/>
        <v xml:space="preserve">2to6°C </v>
      </c>
      <c r="K29" s="58" t="str">
        <f t="shared" si="7"/>
        <v>No</v>
      </c>
      <c r="L29" s="58" t="str">
        <f t="shared" si="8"/>
        <v>Dir</v>
      </c>
      <c r="M29" s="58" t="str">
        <f t="shared" si="9"/>
        <v xml:space="preserve">Other </v>
      </c>
      <c r="N29" s="58" t="str">
        <f t="shared" si="10"/>
        <v xml:space="preserve">NA </v>
      </c>
      <c r="O29" s="58" t="str">
        <f t="shared" si="11"/>
        <v xml:space="preserve">Transf </v>
      </c>
      <c r="P29" s="58" t="str">
        <f t="shared" si="12"/>
        <v xml:space="preserve">LCdepl </v>
      </c>
      <c r="Q29" s="58" t="str">
        <f t="shared" si="13"/>
        <v xml:space="preserve">Rec </v>
      </c>
      <c r="R29" s="58" t="str">
        <f t="shared" si="14"/>
        <v>Irrad</v>
      </c>
      <c r="S29" s="58" t="str">
        <f t="shared" si="15"/>
        <v xml:space="preserve">- </v>
      </c>
      <c r="T29" s="58" t="str">
        <f t="shared" si="16"/>
        <v>no sub</v>
      </c>
      <c r="U29" s="58" t="str">
        <f t="shared" si="17"/>
        <v>Non</v>
      </c>
      <c r="V29" s="58" t="str">
        <f t="shared" si="18"/>
        <v>NA</v>
      </c>
      <c r="W29" s="58" t="str">
        <f t="shared" si="19"/>
        <v xml:space="preserve">None </v>
      </c>
      <c r="X29" t="s">
        <v>63</v>
      </c>
      <c r="Y29" s="161" t="str">
        <f t="shared" si="20"/>
        <v>0-6-2-1-1-2-1-3-3-1-1-3-4-2-1-1-1-1-1</v>
      </c>
      <c r="Z29" s="60">
        <f t="shared" si="28"/>
        <v>96302</v>
      </c>
      <c r="AA29" s="7">
        <f t="shared" si="30"/>
        <v>24</v>
      </c>
      <c r="AB29" s="29" t="str">
        <f t="shared" si="31"/>
        <v>0</v>
      </c>
      <c r="AC29" s="29" t="str">
        <f t="shared" si="31"/>
        <v>9</v>
      </c>
      <c r="AD29" s="29" t="str">
        <f t="shared" si="31"/>
        <v>6</v>
      </c>
      <c r="AE29" s="29" t="str">
        <f t="shared" si="31"/>
        <v>3</v>
      </c>
      <c r="AF29" s="29" t="str">
        <f t="shared" si="31"/>
        <v>0</v>
      </c>
      <c r="AG29" s="29" t="str">
        <f t="shared" si="31"/>
        <v>2</v>
      </c>
      <c r="AH29" s="59">
        <v>24</v>
      </c>
      <c r="AI29" s="510">
        <v>96302</v>
      </c>
      <c r="AJ29" s="509">
        <v>0</v>
      </c>
      <c r="AK29" s="509">
        <v>6</v>
      </c>
      <c r="AL29" s="509">
        <v>2</v>
      </c>
      <c r="AM29" s="509">
        <v>1</v>
      </c>
      <c r="AN29" s="509">
        <v>1</v>
      </c>
      <c r="AO29" s="509">
        <v>2</v>
      </c>
      <c r="AP29" s="509">
        <v>1</v>
      </c>
      <c r="AQ29" s="509">
        <v>3</v>
      </c>
      <c r="AR29" s="509">
        <v>3</v>
      </c>
      <c r="AS29" s="509">
        <v>1</v>
      </c>
      <c r="AT29" s="509">
        <v>1</v>
      </c>
      <c r="AU29" s="509">
        <v>3</v>
      </c>
      <c r="AV29" s="509">
        <v>4</v>
      </c>
      <c r="AW29" s="509">
        <v>2</v>
      </c>
      <c r="AX29" s="509">
        <v>1</v>
      </c>
      <c r="AY29" s="509">
        <v>1</v>
      </c>
      <c r="AZ29" s="509">
        <v>1</v>
      </c>
      <c r="BA29" s="509">
        <v>1</v>
      </c>
      <c r="BB29" s="509">
        <v>1</v>
      </c>
      <c r="BC29" s="509" t="b">
        <v>0</v>
      </c>
      <c r="BD29" s="508">
        <v>38695</v>
      </c>
      <c r="BE29" s="508">
        <v>38695</v>
      </c>
      <c r="BF29" s="509" t="b">
        <v>0</v>
      </c>
      <c r="BG29" s="510" t="s">
        <v>413</v>
      </c>
      <c r="BH29" s="512"/>
      <c r="BI29" s="510"/>
      <c r="BJ29" s="513">
        <v>38695</v>
      </c>
      <c r="BK29" s="513">
        <v>38695</v>
      </c>
      <c r="BL29" s="513">
        <v>46217</v>
      </c>
      <c r="BM29" s="510"/>
      <c r="BN29" s="512"/>
      <c r="BO29" s="510"/>
      <c r="BP29" s="509">
        <v>2</v>
      </c>
      <c r="BQ29" s="509" t="str">
        <f>IF(AI29="","",VLOOKUP(AJ29,[0]!Qualifier,(COLUMN(AJ29)-34),FALSE))</f>
        <v>WholeBl</v>
      </c>
      <c r="BR29" s="509" t="str">
        <f>IF(AJ29="","",VLOOKUP(AK29,[0]!Qualifier,(COLUMN(AK29)-34),FALSE))</f>
        <v xml:space="preserve">ACD </v>
      </c>
      <c r="BS29" s="509" t="str">
        <f>IF(AK29="","",VLOOKUP(AL29,[0]!Qualifier,(COLUMN(AL29)-34),FALSE))</f>
        <v xml:space="preserve">SAGM </v>
      </c>
      <c r="BT29" s="509" t="str">
        <f>IF(AL29="","",VLOOKUP(AM29,[0]!Qualifier,(COLUMN(AM29)-34),FALSE))</f>
        <v xml:space="preserve">Closed </v>
      </c>
      <c r="BU29" s="509" t="str">
        <f>IF(AM29="","",VLOOKUP(AN29,[0]!Qualifier,(COLUMN(AN29)-34),FALSE))</f>
        <v xml:space="preserve">SV </v>
      </c>
      <c r="BV29" s="509" t="str">
        <f>IF(AN29="","",VLOOKUP(AO29,[0]!Qualifier,(COLUMN(AO29)-34),FALSE))</f>
        <v xml:space="preserve">2to6°C </v>
      </c>
      <c r="BW29" s="509" t="str">
        <f>IF(AO29="","",VLOOKUP(AP29,[0]!Qualifier,(COLUMN(AP29)-34),FALSE))</f>
        <v>No</v>
      </c>
      <c r="BX29" s="509" t="str">
        <f>IF(AP29="","",VLOOKUP(AQ29,[0]!Qualifier,(COLUMN(AQ29)-34),FALSE))</f>
        <v>Dir</v>
      </c>
      <c r="BY29" s="509" t="str">
        <f>IF(AQ29="","",VLOOKUP(AR29,[0]!Qualifier,(COLUMN(AR29)-34),FALSE))</f>
        <v xml:space="preserve">Other </v>
      </c>
      <c r="BZ29" s="509" t="str">
        <f>IF(AR29="","",VLOOKUP(AS29,[0]!Qualifier,(COLUMN(AS29)-34),FALSE))</f>
        <v xml:space="preserve">NA </v>
      </c>
      <c r="CA29" s="509" t="str">
        <f>IF(AS29="","",VLOOKUP(AT29,[0]!Qualifier,(COLUMN(AT29)-34),FALSE))</f>
        <v xml:space="preserve">Transf </v>
      </c>
      <c r="CB29" s="509" t="str">
        <f>IF(AT29="","",VLOOKUP(AU29,[0]!Qualifier,(COLUMN(AU29)-34),FALSE))</f>
        <v xml:space="preserve">LCdepl </v>
      </c>
      <c r="CC29" s="509" t="str">
        <f>IF(AU29="","",VLOOKUP(AV29,[0]!Qualifier,(COLUMN(AV29)-34),FALSE))</f>
        <v xml:space="preserve">Rec </v>
      </c>
      <c r="CD29" s="509" t="str">
        <f>IF(AV29="","",VLOOKUP(AW29,[0]!Qualifier,(COLUMN(AW29)-34),FALSE))</f>
        <v>Irrad</v>
      </c>
      <c r="CE29" s="508" t="str">
        <f>IF(AW29="","",VLOOKUP(AX29,[0]!Qualifier,(COLUMN(AX29)-34),FALSE))</f>
        <v xml:space="preserve">- </v>
      </c>
      <c r="CF29" s="508" t="str">
        <f>IF(AX29="","",VLOOKUP(AY29,[0]!Qualifier,(COLUMN(AY29)-34),FALSE))</f>
        <v>no sub</v>
      </c>
      <c r="CG29" s="509" t="str">
        <f>IF(AY29="","",VLOOKUP(AZ29,[0]!Qualifier,(COLUMN(AZ29)-34),FALSE))</f>
        <v>Non</v>
      </c>
      <c r="CH29" s="510" t="str">
        <f>IF(AZ29="","",VLOOKUP(BA29,[0]!Qualifier,(COLUMN(BA29)-34),FALSE))</f>
        <v>NA</v>
      </c>
      <c r="CI29" s="512" t="str">
        <f>IF(BA29="","",VLOOKUP(BB29,[0]!Qualifier,(COLUMN(BB29)-34),FALSE))</f>
        <v xml:space="preserve">None </v>
      </c>
      <c r="CJ29" s="510"/>
      <c r="CK29" s="513" t="str">
        <f t="shared" si="24"/>
        <v>0-6-2-1-1-2-1-3-3-1-1-3-4-2-1-1-1-1-1</v>
      </c>
      <c r="CL29" s="513">
        <v>38695</v>
      </c>
      <c r="CM29" s="513">
        <v>45195</v>
      </c>
      <c r="CN29" s="510"/>
      <c r="CP29" s="510"/>
    </row>
    <row r="30" spans="1:94" ht="12.6" customHeight="1" outlineLevel="2" x14ac:dyDescent="0.35">
      <c r="A30" s="77">
        <f t="shared" si="0"/>
        <v>96303</v>
      </c>
      <c r="B30" s="7">
        <f t="shared" si="29"/>
        <v>25</v>
      </c>
      <c r="C30" s="59">
        <f t="shared" si="25"/>
        <v>25</v>
      </c>
      <c r="D30" s="124">
        <f t="shared" si="27"/>
        <v>96303</v>
      </c>
      <c r="E30" s="16" t="str">
        <f t="shared" si="1"/>
        <v>WholeBl</v>
      </c>
      <c r="F30" s="58" t="str">
        <f t="shared" si="2"/>
        <v xml:space="preserve">CPD </v>
      </c>
      <c r="G30" s="58" t="str">
        <f t="shared" si="3"/>
        <v xml:space="preserve">SAGM </v>
      </c>
      <c r="H30" s="58" t="str">
        <f t="shared" si="4"/>
        <v xml:space="preserve">Closed </v>
      </c>
      <c r="I30" s="58" t="str">
        <f t="shared" si="5"/>
        <v xml:space="preserve">SV </v>
      </c>
      <c r="J30" s="58" t="str">
        <f t="shared" si="6"/>
        <v xml:space="preserve">2to6°C </v>
      </c>
      <c r="K30" s="58" t="str">
        <f t="shared" si="7"/>
        <v>No</v>
      </c>
      <c r="L30" s="58" t="str">
        <f t="shared" si="8"/>
        <v>Dir</v>
      </c>
      <c r="M30" s="58" t="str">
        <f t="shared" si="9"/>
        <v xml:space="preserve">Other </v>
      </c>
      <c r="N30" s="58" t="str">
        <f t="shared" si="10"/>
        <v xml:space="preserve">NA </v>
      </c>
      <c r="O30" s="58" t="str">
        <f t="shared" si="11"/>
        <v xml:space="preserve">Transf </v>
      </c>
      <c r="P30" s="58" t="str">
        <f t="shared" si="12"/>
        <v xml:space="preserve">LCdepl </v>
      </c>
      <c r="Q30" s="58" t="str">
        <f t="shared" si="13"/>
        <v xml:space="preserve">Rec </v>
      </c>
      <c r="R30" s="58" t="str">
        <f t="shared" si="14"/>
        <v>Irrad</v>
      </c>
      <c r="S30" s="58" t="str">
        <f t="shared" si="15"/>
        <v xml:space="preserve">- </v>
      </c>
      <c r="T30" s="58" t="str">
        <f t="shared" si="16"/>
        <v>no sub</v>
      </c>
      <c r="U30" s="58" t="str">
        <f t="shared" si="17"/>
        <v>Non</v>
      </c>
      <c r="V30" s="58" t="str">
        <f t="shared" si="18"/>
        <v>NA</v>
      </c>
      <c r="W30" s="58" t="str">
        <f t="shared" si="19"/>
        <v xml:space="preserve">None </v>
      </c>
      <c r="X30" t="s">
        <v>63</v>
      </c>
      <c r="Y30" s="161" t="str">
        <f t="shared" si="20"/>
        <v>0-2-2-1-1-2-1-3-3-1-1-3-4-2-1-1-1-1-1</v>
      </c>
      <c r="Z30" s="60">
        <f t="shared" si="28"/>
        <v>96303</v>
      </c>
      <c r="AA30" s="7">
        <f t="shared" si="30"/>
        <v>25</v>
      </c>
      <c r="AB30" s="29" t="str">
        <f t="shared" si="31"/>
        <v>0</v>
      </c>
      <c r="AC30" s="29" t="str">
        <f t="shared" si="31"/>
        <v>9</v>
      </c>
      <c r="AD30" s="29" t="str">
        <f t="shared" si="31"/>
        <v>6</v>
      </c>
      <c r="AE30" s="29" t="str">
        <f t="shared" si="31"/>
        <v>3</v>
      </c>
      <c r="AF30" s="29" t="str">
        <f t="shared" si="31"/>
        <v>0</v>
      </c>
      <c r="AG30" s="29" t="str">
        <f t="shared" si="31"/>
        <v>3</v>
      </c>
      <c r="AH30" s="59">
        <v>25</v>
      </c>
      <c r="AI30" s="510">
        <v>96303</v>
      </c>
      <c r="AJ30" s="509">
        <v>0</v>
      </c>
      <c r="AK30" s="509">
        <v>2</v>
      </c>
      <c r="AL30" s="509">
        <v>2</v>
      </c>
      <c r="AM30" s="509">
        <v>1</v>
      </c>
      <c r="AN30" s="509">
        <v>1</v>
      </c>
      <c r="AO30" s="509">
        <v>2</v>
      </c>
      <c r="AP30" s="509">
        <v>1</v>
      </c>
      <c r="AQ30" s="509">
        <v>3</v>
      </c>
      <c r="AR30" s="509">
        <v>3</v>
      </c>
      <c r="AS30" s="509">
        <v>1</v>
      </c>
      <c r="AT30" s="509">
        <v>1</v>
      </c>
      <c r="AU30" s="509">
        <v>3</v>
      </c>
      <c r="AV30" s="509">
        <v>4</v>
      </c>
      <c r="AW30" s="509">
        <v>2</v>
      </c>
      <c r="AX30" s="509">
        <v>1</v>
      </c>
      <c r="AY30" s="509">
        <v>1</v>
      </c>
      <c r="AZ30" s="509">
        <v>1</v>
      </c>
      <c r="BA30" s="509">
        <v>1</v>
      </c>
      <c r="BB30" s="509">
        <v>1</v>
      </c>
      <c r="BC30" s="509" t="b">
        <v>0</v>
      </c>
      <c r="BD30" s="508">
        <v>38695</v>
      </c>
      <c r="BE30" s="508">
        <v>38695</v>
      </c>
      <c r="BF30" s="509" t="b">
        <v>0</v>
      </c>
      <c r="BG30" s="510" t="s">
        <v>414</v>
      </c>
      <c r="BH30" s="512"/>
      <c r="BI30" s="510"/>
      <c r="BJ30" s="513">
        <v>38695</v>
      </c>
      <c r="BK30" s="513">
        <v>38695</v>
      </c>
      <c r="BL30" s="513">
        <v>46217</v>
      </c>
      <c r="BM30" s="510"/>
      <c r="BN30" s="512"/>
      <c r="BO30" s="510"/>
      <c r="BP30" s="509">
        <v>2</v>
      </c>
      <c r="BQ30" s="509" t="str">
        <f>IF(AI30="","",VLOOKUP(AJ30,[0]!Qualifier,(COLUMN(AJ30)-34),FALSE))</f>
        <v>WholeBl</v>
      </c>
      <c r="BR30" s="509" t="str">
        <f>IF(AJ30="","",VLOOKUP(AK30,[0]!Qualifier,(COLUMN(AK30)-34),FALSE))</f>
        <v xml:space="preserve">CPD </v>
      </c>
      <c r="BS30" s="509" t="str">
        <f>IF(AK30="","",VLOOKUP(AL30,[0]!Qualifier,(COLUMN(AL30)-34),FALSE))</f>
        <v xml:space="preserve">SAGM </v>
      </c>
      <c r="BT30" s="509" t="str">
        <f>IF(AL30="","",VLOOKUP(AM30,[0]!Qualifier,(COLUMN(AM30)-34),FALSE))</f>
        <v xml:space="preserve">Closed </v>
      </c>
      <c r="BU30" s="509" t="str">
        <f>IF(AM30="","",VLOOKUP(AN30,[0]!Qualifier,(COLUMN(AN30)-34),FALSE))</f>
        <v xml:space="preserve">SV </v>
      </c>
      <c r="BV30" s="509" t="str">
        <f>IF(AN30="","",VLOOKUP(AO30,[0]!Qualifier,(COLUMN(AO30)-34),FALSE))</f>
        <v xml:space="preserve">2to6°C </v>
      </c>
      <c r="BW30" s="509" t="str">
        <f>IF(AO30="","",VLOOKUP(AP30,[0]!Qualifier,(COLUMN(AP30)-34),FALSE))</f>
        <v>No</v>
      </c>
      <c r="BX30" s="509" t="str">
        <f>IF(AP30="","",VLOOKUP(AQ30,[0]!Qualifier,(COLUMN(AQ30)-34),FALSE))</f>
        <v>Dir</v>
      </c>
      <c r="BY30" s="509" t="str">
        <f>IF(AQ30="","",VLOOKUP(AR30,[0]!Qualifier,(COLUMN(AR30)-34),FALSE))</f>
        <v xml:space="preserve">Other </v>
      </c>
      <c r="BZ30" s="509" t="str">
        <f>IF(AR30="","",VLOOKUP(AS30,[0]!Qualifier,(COLUMN(AS30)-34),FALSE))</f>
        <v xml:space="preserve">NA </v>
      </c>
      <c r="CA30" s="509" t="str">
        <f>IF(AS30="","",VLOOKUP(AT30,[0]!Qualifier,(COLUMN(AT30)-34),FALSE))</f>
        <v xml:space="preserve">Transf </v>
      </c>
      <c r="CB30" s="509" t="str">
        <f>IF(AT30="","",VLOOKUP(AU30,[0]!Qualifier,(COLUMN(AU30)-34),FALSE))</f>
        <v xml:space="preserve">LCdepl </v>
      </c>
      <c r="CC30" s="509" t="str">
        <f>IF(AU30="","",VLOOKUP(AV30,[0]!Qualifier,(COLUMN(AV30)-34),FALSE))</f>
        <v xml:space="preserve">Rec </v>
      </c>
      <c r="CD30" s="509" t="str">
        <f>IF(AV30="","",VLOOKUP(AW30,[0]!Qualifier,(COLUMN(AW30)-34),FALSE))</f>
        <v>Irrad</v>
      </c>
      <c r="CE30" s="508" t="str">
        <f>IF(AW30="","",VLOOKUP(AX30,[0]!Qualifier,(COLUMN(AX30)-34),FALSE))</f>
        <v xml:space="preserve">- </v>
      </c>
      <c r="CF30" s="508" t="str">
        <f>IF(AX30="","",VLOOKUP(AY30,[0]!Qualifier,(COLUMN(AY30)-34),FALSE))</f>
        <v>no sub</v>
      </c>
      <c r="CG30" s="509" t="str">
        <f>IF(AY30="","",VLOOKUP(AZ30,[0]!Qualifier,(COLUMN(AZ30)-34),FALSE))</f>
        <v>Non</v>
      </c>
      <c r="CH30" s="510" t="str">
        <f>IF(AZ30="","",VLOOKUP(BA30,[0]!Qualifier,(COLUMN(BA30)-34),FALSE))</f>
        <v>NA</v>
      </c>
      <c r="CI30" s="512" t="str">
        <f>IF(BA30="","",VLOOKUP(BB30,[0]!Qualifier,(COLUMN(BB30)-34),FALSE))</f>
        <v xml:space="preserve">None </v>
      </c>
      <c r="CJ30" s="510"/>
      <c r="CK30" s="513" t="str">
        <f t="shared" si="24"/>
        <v>0-2-2-1-1-2-1-3-3-1-1-3-4-2-1-1-1-1-1</v>
      </c>
      <c r="CL30" s="513">
        <v>38695</v>
      </c>
      <c r="CM30" s="513">
        <v>45195</v>
      </c>
      <c r="CN30" s="510"/>
      <c r="CP30" s="510"/>
    </row>
    <row r="31" spans="1:94" ht="12.6" customHeight="1" outlineLevel="2" x14ac:dyDescent="0.35">
      <c r="A31" s="77">
        <f t="shared" si="0"/>
        <v>100000</v>
      </c>
      <c r="B31" s="7">
        <f t="shared" si="29"/>
        <v>26</v>
      </c>
      <c r="C31" s="59">
        <f t="shared" si="25"/>
        <v>26</v>
      </c>
      <c r="D31" s="124">
        <f t="shared" si="27"/>
        <v>100000</v>
      </c>
      <c r="E31" s="16" t="str">
        <f t="shared" si="1"/>
        <v>RedCells</v>
      </c>
      <c r="F31" s="58" t="str">
        <f t="shared" si="2"/>
        <v xml:space="preserve">CPD </v>
      </c>
      <c r="G31" s="58" t="str">
        <f t="shared" si="3"/>
        <v xml:space="preserve">SAGM </v>
      </c>
      <c r="H31" s="58" t="str">
        <f t="shared" si="4"/>
        <v xml:space="preserve">Closed </v>
      </c>
      <c r="I31" s="58" t="str">
        <f t="shared" si="5"/>
        <v xml:space="preserve">SV </v>
      </c>
      <c r="J31" s="58" t="str">
        <f t="shared" si="6"/>
        <v xml:space="preserve">2to6°C </v>
      </c>
      <c r="K31" s="58" t="str">
        <f t="shared" si="7"/>
        <v>No</v>
      </c>
      <c r="L31" s="58" t="str">
        <f t="shared" si="8"/>
        <v xml:space="preserve">Allo </v>
      </c>
      <c r="M31" s="58" t="str">
        <f t="shared" si="9"/>
        <v xml:space="preserve">WB </v>
      </c>
      <c r="N31" s="58" t="str">
        <f t="shared" si="10"/>
        <v xml:space="preserve">NA </v>
      </c>
      <c r="O31" s="58" t="str">
        <f t="shared" si="11"/>
        <v xml:space="preserve">Transf </v>
      </c>
      <c r="P31" s="58" t="str">
        <f t="shared" si="12"/>
        <v xml:space="preserve">BCrem </v>
      </c>
      <c r="Q31" s="58" t="str">
        <f t="shared" si="13"/>
        <v xml:space="preserve">None </v>
      </c>
      <c r="R31" s="58" t="str">
        <f t="shared" si="14"/>
        <v xml:space="preserve">NoIrr </v>
      </c>
      <c r="S31" s="58" t="str">
        <f t="shared" si="15"/>
        <v xml:space="preserve">- </v>
      </c>
      <c r="T31" s="58" t="str">
        <f t="shared" si="16"/>
        <v>no sub</v>
      </c>
      <c r="U31" s="58" t="str">
        <f t="shared" si="17"/>
        <v>Non</v>
      </c>
      <c r="V31" s="58" t="str">
        <f t="shared" si="18"/>
        <v>NA</v>
      </c>
      <c r="W31" s="58" t="str">
        <f t="shared" si="19"/>
        <v xml:space="preserve">None </v>
      </c>
      <c r="X31" t="s">
        <v>63</v>
      </c>
      <c r="Y31" s="161" t="str">
        <f t="shared" si="20"/>
        <v>1-2-2-1-1-2-1-1-1-1-1-2-1-1-1-1-1-1-1</v>
      </c>
      <c r="Z31" s="60">
        <f t="shared" si="28"/>
        <v>100000</v>
      </c>
      <c r="AA31" s="7">
        <f t="shared" si="30"/>
        <v>26</v>
      </c>
      <c r="AB31" s="29" t="str">
        <f t="shared" si="31"/>
        <v>1</v>
      </c>
      <c r="AC31" s="29" t="str">
        <f t="shared" si="31"/>
        <v>0</v>
      </c>
      <c r="AD31" s="29" t="str">
        <f t="shared" si="31"/>
        <v>0</v>
      </c>
      <c r="AE31" s="29" t="str">
        <f t="shared" si="31"/>
        <v>0</v>
      </c>
      <c r="AF31" s="29" t="str">
        <f t="shared" si="31"/>
        <v>0</v>
      </c>
      <c r="AG31" s="29" t="str">
        <f t="shared" si="31"/>
        <v>0</v>
      </c>
      <c r="AH31" s="59">
        <v>26</v>
      </c>
      <c r="AI31" s="510">
        <v>100000</v>
      </c>
      <c r="AJ31" s="509">
        <v>1</v>
      </c>
      <c r="AK31" s="509">
        <v>2</v>
      </c>
      <c r="AL31" s="509">
        <v>2</v>
      </c>
      <c r="AM31" s="509">
        <v>1</v>
      </c>
      <c r="AN31" s="509">
        <v>1</v>
      </c>
      <c r="AO31" s="509">
        <v>2</v>
      </c>
      <c r="AP31" s="509">
        <v>1</v>
      </c>
      <c r="AQ31" s="509">
        <v>1</v>
      </c>
      <c r="AR31" s="509">
        <v>1</v>
      </c>
      <c r="AS31" s="509">
        <v>1</v>
      </c>
      <c r="AT31" s="509">
        <v>1</v>
      </c>
      <c r="AU31" s="509">
        <v>2</v>
      </c>
      <c r="AV31" s="509">
        <v>1</v>
      </c>
      <c r="AW31" s="509">
        <v>1</v>
      </c>
      <c r="AX31" s="509">
        <v>1</v>
      </c>
      <c r="AY31" s="509">
        <v>1</v>
      </c>
      <c r="AZ31" s="509">
        <v>1</v>
      </c>
      <c r="BA31" s="509">
        <v>1</v>
      </c>
      <c r="BB31" s="509">
        <v>1</v>
      </c>
      <c r="BC31" s="509" t="b">
        <v>0</v>
      </c>
      <c r="BD31" s="508">
        <v>36201</v>
      </c>
      <c r="BE31" s="508">
        <v>36201</v>
      </c>
      <c r="BF31" s="509" t="b">
        <v>0</v>
      </c>
      <c r="BG31" s="510" t="s">
        <v>415</v>
      </c>
      <c r="BH31" s="512"/>
      <c r="BI31" s="510"/>
      <c r="BJ31" s="513">
        <v>36201</v>
      </c>
      <c r="BK31" s="513">
        <v>36201</v>
      </c>
      <c r="BL31" s="513">
        <v>46217</v>
      </c>
      <c r="BM31" s="510"/>
      <c r="BN31" s="512"/>
      <c r="BO31" s="510"/>
      <c r="BP31" s="509">
        <v>2</v>
      </c>
      <c r="BQ31" s="509" t="str">
        <f>IF(AI31="","",VLOOKUP(AJ31,[0]!Qualifier,(COLUMN(AJ31)-34),FALSE))</f>
        <v>RedCells</v>
      </c>
      <c r="BR31" s="509" t="str">
        <f>IF(AJ31="","",VLOOKUP(AK31,[0]!Qualifier,(COLUMN(AK31)-34),FALSE))</f>
        <v xml:space="preserve">CPD </v>
      </c>
      <c r="BS31" s="509" t="str">
        <f>IF(AK31="","",VLOOKUP(AL31,[0]!Qualifier,(COLUMN(AL31)-34),FALSE))</f>
        <v xml:space="preserve">SAGM </v>
      </c>
      <c r="BT31" s="509" t="str">
        <f>IF(AL31="","",VLOOKUP(AM31,[0]!Qualifier,(COLUMN(AM31)-34),FALSE))</f>
        <v xml:space="preserve">Closed </v>
      </c>
      <c r="BU31" s="509" t="str">
        <f>IF(AM31="","",VLOOKUP(AN31,[0]!Qualifier,(COLUMN(AN31)-34),FALSE))</f>
        <v xml:space="preserve">SV </v>
      </c>
      <c r="BV31" s="509" t="str">
        <f>IF(AN31="","",VLOOKUP(AO31,[0]!Qualifier,(COLUMN(AO31)-34),FALSE))</f>
        <v xml:space="preserve">2to6°C </v>
      </c>
      <c r="BW31" s="509" t="str">
        <f>IF(AO31="","",VLOOKUP(AP31,[0]!Qualifier,(COLUMN(AP31)-34),FALSE))</f>
        <v>No</v>
      </c>
      <c r="BX31" s="509" t="str">
        <f>IF(AP31="","",VLOOKUP(AQ31,[0]!Qualifier,(COLUMN(AQ31)-34),FALSE))</f>
        <v xml:space="preserve">Allo </v>
      </c>
      <c r="BY31" s="509" t="str">
        <f>IF(AQ31="","",VLOOKUP(AR31,[0]!Qualifier,(COLUMN(AR31)-34),FALSE))</f>
        <v xml:space="preserve">WB </v>
      </c>
      <c r="BZ31" s="509" t="str">
        <f>IF(AR31="","",VLOOKUP(AS31,[0]!Qualifier,(COLUMN(AS31)-34),FALSE))</f>
        <v xml:space="preserve">NA </v>
      </c>
      <c r="CA31" s="509" t="str">
        <f>IF(AS31="","",VLOOKUP(AT31,[0]!Qualifier,(COLUMN(AT31)-34),FALSE))</f>
        <v xml:space="preserve">Transf </v>
      </c>
      <c r="CB31" s="509" t="str">
        <f>IF(AT31="","",VLOOKUP(AU31,[0]!Qualifier,(COLUMN(AU31)-34),FALSE))</f>
        <v xml:space="preserve">BCrem </v>
      </c>
      <c r="CC31" s="509" t="str">
        <f>IF(AU31="","",VLOOKUP(AV31,[0]!Qualifier,(COLUMN(AV31)-34),FALSE))</f>
        <v xml:space="preserve">None </v>
      </c>
      <c r="CD31" s="509" t="str">
        <f>IF(AV31="","",VLOOKUP(AW31,[0]!Qualifier,(COLUMN(AW31)-34),FALSE))</f>
        <v xml:space="preserve">NoIrr </v>
      </c>
      <c r="CE31" s="508" t="str">
        <f>IF(AW31="","",VLOOKUP(AX31,[0]!Qualifier,(COLUMN(AX31)-34),FALSE))</f>
        <v xml:space="preserve">- </v>
      </c>
      <c r="CF31" s="508" t="str">
        <f>IF(AX31="","",VLOOKUP(AY31,[0]!Qualifier,(COLUMN(AY31)-34),FALSE))</f>
        <v>no sub</v>
      </c>
      <c r="CG31" s="509" t="str">
        <f>IF(AY31="","",VLOOKUP(AZ31,[0]!Qualifier,(COLUMN(AZ31)-34),FALSE))</f>
        <v>Non</v>
      </c>
      <c r="CH31" s="510" t="str">
        <f>IF(AZ31="","",VLOOKUP(BA31,[0]!Qualifier,(COLUMN(BA31)-34),FALSE))</f>
        <v>NA</v>
      </c>
      <c r="CI31" s="512" t="str">
        <f>IF(BA31="","",VLOOKUP(BB31,[0]!Qualifier,(COLUMN(BB31)-34),FALSE))</f>
        <v xml:space="preserve">None </v>
      </c>
      <c r="CJ31" s="510"/>
      <c r="CK31" s="513" t="str">
        <f t="shared" si="24"/>
        <v>1-2-2-1-1-2-1-1-1-1-1-2-1-1-1-1-1-1-1</v>
      </c>
      <c r="CL31" s="513">
        <v>36201</v>
      </c>
      <c r="CM31" s="513">
        <v>45195</v>
      </c>
      <c r="CN31" s="510"/>
      <c r="CP31" s="510"/>
    </row>
    <row r="32" spans="1:94" ht="12.6" customHeight="1" outlineLevel="2" x14ac:dyDescent="0.35">
      <c r="A32" s="77">
        <f t="shared" si="0"/>
        <v>100001</v>
      </c>
      <c r="B32" s="7">
        <f t="shared" si="29"/>
        <v>27</v>
      </c>
      <c r="C32" s="59">
        <f t="shared" si="25"/>
        <v>27</v>
      </c>
      <c r="D32" s="124">
        <f t="shared" si="27"/>
        <v>100001</v>
      </c>
      <c r="E32" s="16" t="str">
        <f t="shared" si="1"/>
        <v>RedCells</v>
      </c>
      <c r="F32" s="58" t="str">
        <f t="shared" si="2"/>
        <v xml:space="preserve">CPD </v>
      </c>
      <c r="G32" s="58" t="str">
        <f t="shared" si="3"/>
        <v xml:space="preserve">PAGGS-M </v>
      </c>
      <c r="H32" s="58" t="str">
        <f t="shared" si="4"/>
        <v xml:space="preserve">Closed </v>
      </c>
      <c r="I32" s="58" t="str">
        <f t="shared" si="5"/>
        <v xml:space="preserve">SV </v>
      </c>
      <c r="J32" s="58" t="str">
        <f t="shared" si="6"/>
        <v xml:space="preserve">2to6°C </v>
      </c>
      <c r="K32" s="58" t="str">
        <f t="shared" si="7"/>
        <v>No</v>
      </c>
      <c r="L32" s="58" t="str">
        <f t="shared" si="8"/>
        <v xml:space="preserve">Allo </v>
      </c>
      <c r="M32" s="58" t="str">
        <f t="shared" si="9"/>
        <v xml:space="preserve">WB </v>
      </c>
      <c r="N32" s="58" t="str">
        <f t="shared" si="10"/>
        <v xml:space="preserve">NA </v>
      </c>
      <c r="O32" s="58" t="str">
        <f t="shared" si="11"/>
        <v xml:space="preserve">Transf </v>
      </c>
      <c r="P32" s="58" t="str">
        <f t="shared" si="12"/>
        <v xml:space="preserve">BCrem </v>
      </c>
      <c r="Q32" s="58" t="str">
        <f t="shared" si="13"/>
        <v xml:space="preserve">None </v>
      </c>
      <c r="R32" s="58" t="str">
        <f t="shared" si="14"/>
        <v xml:space="preserve">NoIrr </v>
      </c>
      <c r="S32" s="58" t="str">
        <f t="shared" si="15"/>
        <v xml:space="preserve">- </v>
      </c>
      <c r="T32" s="58" t="str">
        <f t="shared" si="16"/>
        <v>no sub</v>
      </c>
      <c r="U32" s="58" t="str">
        <f t="shared" si="17"/>
        <v>Non</v>
      </c>
      <c r="V32" s="58" t="str">
        <f t="shared" si="18"/>
        <v>NA</v>
      </c>
      <c r="W32" s="58" t="str">
        <f t="shared" si="19"/>
        <v xml:space="preserve">None </v>
      </c>
      <c r="X32" t="s">
        <v>63</v>
      </c>
      <c r="Y32" s="161" t="str">
        <f t="shared" si="20"/>
        <v>1-2-3-1-1-2-1-1-1-1-1-2-1-1-1-1-1-1-1</v>
      </c>
      <c r="Z32" s="60">
        <f t="shared" si="28"/>
        <v>100001</v>
      </c>
      <c r="AA32" s="7">
        <f t="shared" si="30"/>
        <v>27</v>
      </c>
      <c r="AB32" s="29" t="str">
        <f t="shared" si="31"/>
        <v>1</v>
      </c>
      <c r="AC32" s="29" t="str">
        <f t="shared" si="31"/>
        <v>0</v>
      </c>
      <c r="AD32" s="29" t="str">
        <f t="shared" si="31"/>
        <v>0</v>
      </c>
      <c r="AE32" s="29" t="str">
        <f t="shared" si="31"/>
        <v>0</v>
      </c>
      <c r="AF32" s="29" t="str">
        <f t="shared" si="31"/>
        <v>0</v>
      </c>
      <c r="AG32" s="29" t="str">
        <f t="shared" si="31"/>
        <v>1</v>
      </c>
      <c r="AH32" s="59">
        <v>27</v>
      </c>
      <c r="AI32" s="510">
        <v>100001</v>
      </c>
      <c r="AJ32" s="509">
        <v>1</v>
      </c>
      <c r="AK32" s="509">
        <v>2</v>
      </c>
      <c r="AL32" s="509">
        <v>3</v>
      </c>
      <c r="AM32" s="509">
        <v>1</v>
      </c>
      <c r="AN32" s="509">
        <v>1</v>
      </c>
      <c r="AO32" s="509">
        <v>2</v>
      </c>
      <c r="AP32" s="509">
        <v>1</v>
      </c>
      <c r="AQ32" s="509">
        <v>1</v>
      </c>
      <c r="AR32" s="509">
        <v>1</v>
      </c>
      <c r="AS32" s="509">
        <v>1</v>
      </c>
      <c r="AT32" s="509">
        <v>1</v>
      </c>
      <c r="AU32" s="509">
        <v>2</v>
      </c>
      <c r="AV32" s="509">
        <v>1</v>
      </c>
      <c r="AW32" s="509">
        <v>1</v>
      </c>
      <c r="AX32" s="509">
        <v>1</v>
      </c>
      <c r="AY32" s="509">
        <v>1</v>
      </c>
      <c r="AZ32" s="509">
        <v>1</v>
      </c>
      <c r="BA32" s="509">
        <v>1</v>
      </c>
      <c r="BB32" s="509">
        <v>1</v>
      </c>
      <c r="BC32" s="509" t="b">
        <v>0</v>
      </c>
      <c r="BD32" s="508">
        <v>36201</v>
      </c>
      <c r="BE32" s="508">
        <v>36201</v>
      </c>
      <c r="BF32" s="509" t="b">
        <v>0</v>
      </c>
      <c r="BG32" s="510" t="s">
        <v>416</v>
      </c>
      <c r="BH32" s="512"/>
      <c r="BI32" s="510"/>
      <c r="BJ32" s="513">
        <v>36201</v>
      </c>
      <c r="BK32" s="513">
        <v>36201</v>
      </c>
      <c r="BL32" s="513">
        <v>46217</v>
      </c>
      <c r="BM32" s="510"/>
      <c r="BN32" s="512"/>
      <c r="BO32" s="510"/>
      <c r="BP32" s="509">
        <v>2</v>
      </c>
      <c r="BQ32" s="509" t="str">
        <f>IF(AI32="","",VLOOKUP(AJ32,[0]!Qualifier,(COLUMN(AJ32)-34),FALSE))</f>
        <v>RedCells</v>
      </c>
      <c r="BR32" s="509" t="str">
        <f>IF(AJ32="","",VLOOKUP(AK32,[0]!Qualifier,(COLUMN(AK32)-34),FALSE))</f>
        <v xml:space="preserve">CPD </v>
      </c>
      <c r="BS32" s="509" t="str">
        <f>IF(AK32="","",VLOOKUP(AL32,[0]!Qualifier,(COLUMN(AL32)-34),FALSE))</f>
        <v xml:space="preserve">PAGGS-M </v>
      </c>
      <c r="BT32" s="509" t="str">
        <f>IF(AL32="","",VLOOKUP(AM32,[0]!Qualifier,(COLUMN(AM32)-34),FALSE))</f>
        <v xml:space="preserve">Closed </v>
      </c>
      <c r="BU32" s="509" t="str">
        <f>IF(AM32="","",VLOOKUP(AN32,[0]!Qualifier,(COLUMN(AN32)-34),FALSE))</f>
        <v xml:space="preserve">SV </v>
      </c>
      <c r="BV32" s="509" t="str">
        <f>IF(AN32="","",VLOOKUP(AO32,[0]!Qualifier,(COLUMN(AO32)-34),FALSE))</f>
        <v xml:space="preserve">2to6°C </v>
      </c>
      <c r="BW32" s="509" t="str">
        <f>IF(AO32="","",VLOOKUP(AP32,[0]!Qualifier,(COLUMN(AP32)-34),FALSE))</f>
        <v>No</v>
      </c>
      <c r="BX32" s="509" t="str">
        <f>IF(AP32="","",VLOOKUP(AQ32,[0]!Qualifier,(COLUMN(AQ32)-34),FALSE))</f>
        <v xml:space="preserve">Allo </v>
      </c>
      <c r="BY32" s="509" t="str">
        <f>IF(AQ32="","",VLOOKUP(AR32,[0]!Qualifier,(COLUMN(AR32)-34),FALSE))</f>
        <v xml:space="preserve">WB </v>
      </c>
      <c r="BZ32" s="509" t="str">
        <f>IF(AR32="","",VLOOKUP(AS32,[0]!Qualifier,(COLUMN(AS32)-34),FALSE))</f>
        <v xml:space="preserve">NA </v>
      </c>
      <c r="CA32" s="509" t="str">
        <f>IF(AS32="","",VLOOKUP(AT32,[0]!Qualifier,(COLUMN(AT32)-34),FALSE))</f>
        <v xml:space="preserve">Transf </v>
      </c>
      <c r="CB32" s="509" t="str">
        <f>IF(AT32="","",VLOOKUP(AU32,[0]!Qualifier,(COLUMN(AU32)-34),FALSE))</f>
        <v xml:space="preserve">BCrem </v>
      </c>
      <c r="CC32" s="509" t="str">
        <f>IF(AU32="","",VLOOKUP(AV32,[0]!Qualifier,(COLUMN(AV32)-34),FALSE))</f>
        <v xml:space="preserve">None </v>
      </c>
      <c r="CD32" s="509" t="str">
        <f>IF(AV32="","",VLOOKUP(AW32,[0]!Qualifier,(COLUMN(AW32)-34),FALSE))</f>
        <v xml:space="preserve">NoIrr </v>
      </c>
      <c r="CE32" s="508" t="str">
        <f>IF(AW32="","",VLOOKUP(AX32,[0]!Qualifier,(COLUMN(AX32)-34),FALSE))</f>
        <v xml:space="preserve">- </v>
      </c>
      <c r="CF32" s="508" t="str">
        <f>IF(AX32="","",VLOOKUP(AY32,[0]!Qualifier,(COLUMN(AY32)-34),FALSE))</f>
        <v>no sub</v>
      </c>
      <c r="CG32" s="509" t="str">
        <f>IF(AY32="","",VLOOKUP(AZ32,[0]!Qualifier,(COLUMN(AZ32)-34),FALSE))</f>
        <v>Non</v>
      </c>
      <c r="CH32" s="510" t="str">
        <f>IF(AZ32="","",VLOOKUP(BA32,[0]!Qualifier,(COLUMN(BA32)-34),FALSE))</f>
        <v>NA</v>
      </c>
      <c r="CI32" s="512" t="str">
        <f>IF(BA32="","",VLOOKUP(BB32,[0]!Qualifier,(COLUMN(BB32)-34),FALSE))</f>
        <v xml:space="preserve">None </v>
      </c>
      <c r="CJ32" s="510"/>
      <c r="CK32" s="513" t="str">
        <f t="shared" si="24"/>
        <v>1-2-3-1-1-2-1-1-1-1-1-2-1-1-1-1-1-1-1</v>
      </c>
      <c r="CL32" s="513">
        <v>36201</v>
      </c>
      <c r="CM32" s="513">
        <v>45195</v>
      </c>
      <c r="CN32" s="510"/>
      <c r="CP32" s="510"/>
    </row>
    <row r="33" spans="1:94" ht="12.6" customHeight="1" outlineLevel="2" x14ac:dyDescent="0.35">
      <c r="A33" s="77">
        <f t="shared" si="0"/>
        <v>100002</v>
      </c>
      <c r="B33" s="7">
        <f t="shared" si="29"/>
        <v>28</v>
      </c>
      <c r="C33" s="59">
        <f t="shared" si="25"/>
        <v>28</v>
      </c>
      <c r="D33" s="124">
        <f t="shared" si="27"/>
        <v>100002</v>
      </c>
      <c r="E33" s="16" t="str">
        <f t="shared" si="1"/>
        <v>RedCells</v>
      </c>
      <c r="F33" s="58" t="str">
        <f t="shared" si="2"/>
        <v xml:space="preserve">CPD </v>
      </c>
      <c r="G33" s="58" t="str">
        <f t="shared" si="3"/>
        <v xml:space="preserve">Adsol </v>
      </c>
      <c r="H33" s="58" t="str">
        <f t="shared" si="4"/>
        <v xml:space="preserve">Closed </v>
      </c>
      <c r="I33" s="58" t="str">
        <f t="shared" si="5"/>
        <v xml:space="preserve">SV </v>
      </c>
      <c r="J33" s="58" t="str">
        <f t="shared" si="6"/>
        <v xml:space="preserve">2to6°C </v>
      </c>
      <c r="K33" s="58" t="str">
        <f t="shared" si="7"/>
        <v>No</v>
      </c>
      <c r="L33" s="58" t="str">
        <f t="shared" si="8"/>
        <v xml:space="preserve">Allo </v>
      </c>
      <c r="M33" s="58" t="str">
        <f t="shared" si="9"/>
        <v xml:space="preserve">WB </v>
      </c>
      <c r="N33" s="58" t="str">
        <f t="shared" si="10"/>
        <v xml:space="preserve">NA </v>
      </c>
      <c r="O33" s="58" t="str">
        <f t="shared" si="11"/>
        <v xml:space="preserve">Transf </v>
      </c>
      <c r="P33" s="58" t="str">
        <f t="shared" si="12"/>
        <v xml:space="preserve">BCrem </v>
      </c>
      <c r="Q33" s="58" t="str">
        <f t="shared" si="13"/>
        <v xml:space="preserve">None </v>
      </c>
      <c r="R33" s="58" t="str">
        <f t="shared" si="14"/>
        <v xml:space="preserve">NoIrr </v>
      </c>
      <c r="S33" s="58" t="str">
        <f t="shared" si="15"/>
        <v xml:space="preserve">- </v>
      </c>
      <c r="T33" s="58" t="str">
        <f t="shared" si="16"/>
        <v>no sub</v>
      </c>
      <c r="U33" s="58" t="str">
        <f t="shared" si="17"/>
        <v>Non</v>
      </c>
      <c r="V33" s="58" t="str">
        <f t="shared" si="18"/>
        <v>NA</v>
      </c>
      <c r="W33" s="58" t="str">
        <f t="shared" si="19"/>
        <v xml:space="preserve">None </v>
      </c>
      <c r="X33" t="s">
        <v>63</v>
      </c>
      <c r="Y33" s="161" t="str">
        <f t="shared" si="20"/>
        <v>1-2-7-1-1-2-1-1-1-1-1-2-1-1-1-1-1-1-1</v>
      </c>
      <c r="Z33" s="60">
        <f t="shared" si="28"/>
        <v>100002</v>
      </c>
      <c r="AA33" s="7">
        <f t="shared" si="30"/>
        <v>28</v>
      </c>
      <c r="AB33" s="29" t="str">
        <f t="shared" si="31"/>
        <v>1</v>
      </c>
      <c r="AC33" s="29" t="str">
        <f t="shared" si="31"/>
        <v>0</v>
      </c>
      <c r="AD33" s="29" t="str">
        <f t="shared" si="31"/>
        <v>0</v>
      </c>
      <c r="AE33" s="29" t="str">
        <f t="shared" si="31"/>
        <v>0</v>
      </c>
      <c r="AF33" s="29" t="str">
        <f t="shared" si="31"/>
        <v>0</v>
      </c>
      <c r="AG33" s="29" t="str">
        <f t="shared" si="31"/>
        <v>2</v>
      </c>
      <c r="AH33" s="59">
        <v>28</v>
      </c>
      <c r="AI33" s="510">
        <v>100002</v>
      </c>
      <c r="AJ33" s="509">
        <v>1</v>
      </c>
      <c r="AK33" s="509">
        <v>2</v>
      </c>
      <c r="AL33" s="509">
        <v>7</v>
      </c>
      <c r="AM33" s="509">
        <v>1</v>
      </c>
      <c r="AN33" s="509">
        <v>1</v>
      </c>
      <c r="AO33" s="509">
        <v>2</v>
      </c>
      <c r="AP33" s="509">
        <v>1</v>
      </c>
      <c r="AQ33" s="509">
        <v>1</v>
      </c>
      <c r="AR33" s="509">
        <v>1</v>
      </c>
      <c r="AS33" s="509">
        <v>1</v>
      </c>
      <c r="AT33" s="509">
        <v>1</v>
      </c>
      <c r="AU33" s="509">
        <v>2</v>
      </c>
      <c r="AV33" s="509">
        <v>1</v>
      </c>
      <c r="AW33" s="509">
        <v>1</v>
      </c>
      <c r="AX33" s="509">
        <v>1</v>
      </c>
      <c r="AY33" s="509">
        <v>1</v>
      </c>
      <c r="AZ33" s="509">
        <v>1</v>
      </c>
      <c r="BA33" s="509">
        <v>1</v>
      </c>
      <c r="BB33" s="509">
        <v>1</v>
      </c>
      <c r="BC33" s="509" t="b">
        <v>0</v>
      </c>
      <c r="BD33" s="508">
        <v>36208</v>
      </c>
      <c r="BE33" s="508">
        <v>36208</v>
      </c>
      <c r="BF33" s="509" t="b">
        <v>0</v>
      </c>
      <c r="BG33" s="510" t="s">
        <v>417</v>
      </c>
      <c r="BH33" s="512"/>
      <c r="BI33" s="510"/>
      <c r="BJ33" s="513">
        <v>36208</v>
      </c>
      <c r="BK33" s="513">
        <v>36208</v>
      </c>
      <c r="BL33" s="513">
        <v>46217</v>
      </c>
      <c r="BM33" s="510"/>
      <c r="BN33" s="512"/>
      <c r="BO33" s="510"/>
      <c r="BP33" s="509">
        <v>2</v>
      </c>
      <c r="BQ33" s="509" t="str">
        <f>IF(AI33="","",VLOOKUP(AJ33,[0]!Qualifier,(COLUMN(AJ33)-34),FALSE))</f>
        <v>RedCells</v>
      </c>
      <c r="BR33" s="509" t="str">
        <f>IF(AJ33="","",VLOOKUP(AK33,[0]!Qualifier,(COLUMN(AK33)-34),FALSE))</f>
        <v xml:space="preserve">CPD </v>
      </c>
      <c r="BS33" s="509" t="str">
        <f>IF(AK33="","",VLOOKUP(AL33,[0]!Qualifier,(COLUMN(AL33)-34),FALSE))</f>
        <v xml:space="preserve">Adsol </v>
      </c>
      <c r="BT33" s="509" t="str">
        <f>IF(AL33="","",VLOOKUP(AM33,[0]!Qualifier,(COLUMN(AM33)-34),FALSE))</f>
        <v xml:space="preserve">Closed </v>
      </c>
      <c r="BU33" s="509" t="str">
        <f>IF(AM33="","",VLOOKUP(AN33,[0]!Qualifier,(COLUMN(AN33)-34),FALSE))</f>
        <v xml:space="preserve">SV </v>
      </c>
      <c r="BV33" s="509" t="str">
        <f>IF(AN33="","",VLOOKUP(AO33,[0]!Qualifier,(COLUMN(AO33)-34),FALSE))</f>
        <v xml:space="preserve">2to6°C </v>
      </c>
      <c r="BW33" s="509" t="str">
        <f>IF(AO33="","",VLOOKUP(AP33,[0]!Qualifier,(COLUMN(AP33)-34),FALSE))</f>
        <v>No</v>
      </c>
      <c r="BX33" s="509" t="str">
        <f>IF(AP33="","",VLOOKUP(AQ33,[0]!Qualifier,(COLUMN(AQ33)-34),FALSE))</f>
        <v xml:space="preserve">Allo </v>
      </c>
      <c r="BY33" s="509" t="str">
        <f>IF(AQ33="","",VLOOKUP(AR33,[0]!Qualifier,(COLUMN(AR33)-34),FALSE))</f>
        <v xml:space="preserve">WB </v>
      </c>
      <c r="BZ33" s="509" t="str">
        <f>IF(AR33="","",VLOOKUP(AS33,[0]!Qualifier,(COLUMN(AS33)-34),FALSE))</f>
        <v xml:space="preserve">NA </v>
      </c>
      <c r="CA33" s="509" t="str">
        <f>IF(AS33="","",VLOOKUP(AT33,[0]!Qualifier,(COLUMN(AT33)-34),FALSE))</f>
        <v xml:space="preserve">Transf </v>
      </c>
      <c r="CB33" s="509" t="str">
        <f>IF(AT33="","",VLOOKUP(AU33,[0]!Qualifier,(COLUMN(AU33)-34),FALSE))</f>
        <v xml:space="preserve">BCrem </v>
      </c>
      <c r="CC33" s="509" t="str">
        <f>IF(AU33="","",VLOOKUP(AV33,[0]!Qualifier,(COLUMN(AV33)-34),FALSE))</f>
        <v xml:space="preserve">None </v>
      </c>
      <c r="CD33" s="509" t="str">
        <f>IF(AV33="","",VLOOKUP(AW33,[0]!Qualifier,(COLUMN(AW33)-34),FALSE))</f>
        <v xml:space="preserve">NoIrr </v>
      </c>
      <c r="CE33" s="508" t="str">
        <f>IF(AW33="","",VLOOKUP(AX33,[0]!Qualifier,(COLUMN(AX33)-34),FALSE))</f>
        <v xml:space="preserve">- </v>
      </c>
      <c r="CF33" s="508" t="str">
        <f>IF(AX33="","",VLOOKUP(AY33,[0]!Qualifier,(COLUMN(AY33)-34),FALSE))</f>
        <v>no sub</v>
      </c>
      <c r="CG33" s="509" t="str">
        <f>IF(AY33="","",VLOOKUP(AZ33,[0]!Qualifier,(COLUMN(AZ33)-34),FALSE))</f>
        <v>Non</v>
      </c>
      <c r="CH33" s="510" t="str">
        <f>IF(AZ33="","",VLOOKUP(BA33,[0]!Qualifier,(COLUMN(BA33)-34),FALSE))</f>
        <v>NA</v>
      </c>
      <c r="CI33" s="512" t="str">
        <f>IF(BA33="","",VLOOKUP(BB33,[0]!Qualifier,(COLUMN(BB33)-34),FALSE))</f>
        <v xml:space="preserve">None </v>
      </c>
      <c r="CJ33" s="510"/>
      <c r="CK33" s="513" t="str">
        <f t="shared" si="24"/>
        <v>1-2-7-1-1-2-1-1-1-1-1-2-1-1-1-1-1-1-1</v>
      </c>
      <c r="CL33" s="513">
        <v>36208</v>
      </c>
      <c r="CM33" s="513">
        <v>45195</v>
      </c>
      <c r="CN33" s="510"/>
      <c r="CP33" s="510"/>
    </row>
    <row r="34" spans="1:94" ht="12.6" customHeight="1" outlineLevel="2" x14ac:dyDescent="0.35">
      <c r="A34" s="77">
        <f t="shared" si="0"/>
        <v>100100</v>
      </c>
      <c r="B34" s="7">
        <f t="shared" si="29"/>
        <v>29</v>
      </c>
      <c r="C34" s="59">
        <f t="shared" si="25"/>
        <v>29</v>
      </c>
      <c r="D34" s="124">
        <f t="shared" si="27"/>
        <v>100100</v>
      </c>
      <c r="E34" s="16" t="str">
        <f t="shared" si="1"/>
        <v>RedCells</v>
      </c>
      <c r="F34" s="58" t="str">
        <f t="shared" si="2"/>
        <v xml:space="preserve">CPD </v>
      </c>
      <c r="G34" s="58" t="str">
        <f t="shared" si="3"/>
        <v xml:space="preserve">SAGM </v>
      </c>
      <c r="H34" s="58" t="str">
        <f t="shared" si="4"/>
        <v xml:space="preserve">Closed </v>
      </c>
      <c r="I34" s="58" t="str">
        <f t="shared" si="5"/>
        <v xml:space="preserve">SV </v>
      </c>
      <c r="J34" s="58" t="str">
        <f t="shared" si="6"/>
        <v xml:space="preserve">2to6°C </v>
      </c>
      <c r="K34" s="58" t="str">
        <f t="shared" si="7"/>
        <v>No</v>
      </c>
      <c r="L34" s="58" t="str">
        <f t="shared" si="8"/>
        <v xml:space="preserve">Allo </v>
      </c>
      <c r="M34" s="58" t="str">
        <f t="shared" si="9"/>
        <v xml:space="preserve">WB </v>
      </c>
      <c r="N34" s="58" t="str">
        <f t="shared" si="10"/>
        <v xml:space="preserve">NA </v>
      </c>
      <c r="O34" s="58" t="str">
        <f t="shared" si="11"/>
        <v xml:space="preserve">Transf </v>
      </c>
      <c r="P34" s="58" t="str">
        <f t="shared" si="12"/>
        <v xml:space="preserve">LCdepl </v>
      </c>
      <c r="Q34" s="58" t="str">
        <f t="shared" si="13"/>
        <v xml:space="preserve">None </v>
      </c>
      <c r="R34" s="58" t="str">
        <f t="shared" si="14"/>
        <v xml:space="preserve">NoIrr </v>
      </c>
      <c r="S34" s="58" t="str">
        <f t="shared" si="15"/>
        <v xml:space="preserve">- </v>
      </c>
      <c r="T34" s="58" t="str">
        <f t="shared" si="16"/>
        <v>no sub</v>
      </c>
      <c r="U34" s="58" t="str">
        <f t="shared" si="17"/>
        <v>Non</v>
      </c>
      <c r="V34" s="58" t="str">
        <f t="shared" si="18"/>
        <v>NA</v>
      </c>
      <c r="W34" s="58" t="str">
        <f t="shared" si="19"/>
        <v xml:space="preserve">None </v>
      </c>
      <c r="X34" t="s">
        <v>63</v>
      </c>
      <c r="Y34" s="161" t="str">
        <f t="shared" si="20"/>
        <v>1-2-2-1-1-2-1-1-1-1-1-3-1-1-1-1-1-1-1</v>
      </c>
      <c r="Z34" s="60">
        <f t="shared" si="28"/>
        <v>100100</v>
      </c>
      <c r="AA34" s="7">
        <f t="shared" si="30"/>
        <v>29</v>
      </c>
      <c r="AB34" s="29" t="str">
        <f t="shared" si="31"/>
        <v>1</v>
      </c>
      <c r="AC34" s="29" t="str">
        <f t="shared" si="31"/>
        <v>0</v>
      </c>
      <c r="AD34" s="29" t="str">
        <f t="shared" si="31"/>
        <v>0</v>
      </c>
      <c r="AE34" s="29" t="str">
        <f t="shared" si="31"/>
        <v>1</v>
      </c>
      <c r="AF34" s="29" t="str">
        <f t="shared" si="31"/>
        <v>0</v>
      </c>
      <c r="AG34" s="29" t="str">
        <f t="shared" si="31"/>
        <v>0</v>
      </c>
      <c r="AH34" s="59">
        <v>29</v>
      </c>
      <c r="AI34" s="510">
        <v>100100</v>
      </c>
      <c r="AJ34" s="509">
        <v>1</v>
      </c>
      <c r="AK34" s="509">
        <v>2</v>
      </c>
      <c r="AL34" s="509">
        <v>2</v>
      </c>
      <c r="AM34" s="509">
        <v>1</v>
      </c>
      <c r="AN34" s="509">
        <v>1</v>
      </c>
      <c r="AO34" s="509">
        <v>2</v>
      </c>
      <c r="AP34" s="509">
        <v>1</v>
      </c>
      <c r="AQ34" s="509">
        <v>1</v>
      </c>
      <c r="AR34" s="509">
        <v>1</v>
      </c>
      <c r="AS34" s="509">
        <v>1</v>
      </c>
      <c r="AT34" s="509">
        <v>1</v>
      </c>
      <c r="AU34" s="509">
        <v>3</v>
      </c>
      <c r="AV34" s="509">
        <v>1</v>
      </c>
      <c r="AW34" s="509">
        <v>1</v>
      </c>
      <c r="AX34" s="509">
        <v>1</v>
      </c>
      <c r="AY34" s="509">
        <v>1</v>
      </c>
      <c r="AZ34" s="509">
        <v>1</v>
      </c>
      <c r="BA34" s="509">
        <v>1</v>
      </c>
      <c r="BB34" s="509">
        <v>1</v>
      </c>
      <c r="BC34" s="509" t="b">
        <v>0</v>
      </c>
      <c r="BD34" s="508">
        <v>36201</v>
      </c>
      <c r="BE34" s="508">
        <v>36201</v>
      </c>
      <c r="BF34" s="509" t="b">
        <v>0</v>
      </c>
      <c r="BG34" s="510" t="s">
        <v>418</v>
      </c>
      <c r="BH34" s="512"/>
      <c r="BI34" s="510"/>
      <c r="BJ34" s="513">
        <v>36201</v>
      </c>
      <c r="BK34" s="513">
        <v>36201</v>
      </c>
      <c r="BL34" s="513">
        <v>46217</v>
      </c>
      <c r="BM34" s="510"/>
      <c r="BN34" s="512"/>
      <c r="BO34" s="510"/>
      <c r="BP34" s="509">
        <v>2</v>
      </c>
      <c r="BQ34" s="509" t="str">
        <f>IF(AI34="","",VLOOKUP(AJ34,[0]!Qualifier,(COLUMN(AJ34)-34),FALSE))</f>
        <v>RedCells</v>
      </c>
      <c r="BR34" s="509" t="str">
        <f>IF(AJ34="","",VLOOKUP(AK34,[0]!Qualifier,(COLUMN(AK34)-34),FALSE))</f>
        <v xml:space="preserve">CPD </v>
      </c>
      <c r="BS34" s="509" t="str">
        <f>IF(AK34="","",VLOOKUP(AL34,[0]!Qualifier,(COLUMN(AL34)-34),FALSE))</f>
        <v xml:space="preserve">SAGM </v>
      </c>
      <c r="BT34" s="509" t="str">
        <f>IF(AL34="","",VLOOKUP(AM34,[0]!Qualifier,(COLUMN(AM34)-34),FALSE))</f>
        <v xml:space="preserve">Closed </v>
      </c>
      <c r="BU34" s="509" t="str">
        <f>IF(AM34="","",VLOOKUP(AN34,[0]!Qualifier,(COLUMN(AN34)-34),FALSE))</f>
        <v xml:space="preserve">SV </v>
      </c>
      <c r="BV34" s="509" t="str">
        <f>IF(AN34="","",VLOOKUP(AO34,[0]!Qualifier,(COLUMN(AO34)-34),FALSE))</f>
        <v xml:space="preserve">2to6°C </v>
      </c>
      <c r="BW34" s="509" t="str">
        <f>IF(AO34="","",VLOOKUP(AP34,[0]!Qualifier,(COLUMN(AP34)-34),FALSE))</f>
        <v>No</v>
      </c>
      <c r="BX34" s="509" t="str">
        <f>IF(AP34="","",VLOOKUP(AQ34,[0]!Qualifier,(COLUMN(AQ34)-34),FALSE))</f>
        <v xml:space="preserve">Allo </v>
      </c>
      <c r="BY34" s="509" t="str">
        <f>IF(AQ34="","",VLOOKUP(AR34,[0]!Qualifier,(COLUMN(AR34)-34),FALSE))</f>
        <v xml:space="preserve">WB </v>
      </c>
      <c r="BZ34" s="509" t="str">
        <f>IF(AR34="","",VLOOKUP(AS34,[0]!Qualifier,(COLUMN(AS34)-34),FALSE))</f>
        <v xml:space="preserve">NA </v>
      </c>
      <c r="CA34" s="509" t="str">
        <f>IF(AS34="","",VLOOKUP(AT34,[0]!Qualifier,(COLUMN(AT34)-34),FALSE))</f>
        <v xml:space="preserve">Transf </v>
      </c>
      <c r="CB34" s="509" t="str">
        <f>IF(AT34="","",VLOOKUP(AU34,[0]!Qualifier,(COLUMN(AU34)-34),FALSE))</f>
        <v xml:space="preserve">LCdepl </v>
      </c>
      <c r="CC34" s="509" t="str">
        <f>IF(AU34="","",VLOOKUP(AV34,[0]!Qualifier,(COLUMN(AV34)-34),FALSE))</f>
        <v xml:space="preserve">None </v>
      </c>
      <c r="CD34" s="509" t="str">
        <f>IF(AV34="","",VLOOKUP(AW34,[0]!Qualifier,(COLUMN(AW34)-34),FALSE))</f>
        <v xml:space="preserve">NoIrr </v>
      </c>
      <c r="CE34" s="508" t="str">
        <f>IF(AW34="","",VLOOKUP(AX34,[0]!Qualifier,(COLUMN(AX34)-34),FALSE))</f>
        <v xml:space="preserve">- </v>
      </c>
      <c r="CF34" s="508" t="str">
        <f>IF(AX34="","",VLOOKUP(AY34,[0]!Qualifier,(COLUMN(AY34)-34),FALSE))</f>
        <v>no sub</v>
      </c>
      <c r="CG34" s="509" t="str">
        <f>IF(AY34="","",VLOOKUP(AZ34,[0]!Qualifier,(COLUMN(AZ34)-34),FALSE))</f>
        <v>Non</v>
      </c>
      <c r="CH34" s="510" t="str">
        <f>IF(AZ34="","",VLOOKUP(BA34,[0]!Qualifier,(COLUMN(BA34)-34),FALSE))</f>
        <v>NA</v>
      </c>
      <c r="CI34" s="512" t="str">
        <f>IF(BA34="","",VLOOKUP(BB34,[0]!Qualifier,(COLUMN(BB34)-34),FALSE))</f>
        <v xml:space="preserve">None </v>
      </c>
      <c r="CJ34" s="510"/>
      <c r="CK34" s="513" t="str">
        <f t="shared" si="24"/>
        <v>1-2-2-1-1-2-1-1-1-1-1-3-1-1-1-1-1-1-1</v>
      </c>
      <c r="CL34" s="513">
        <v>36201</v>
      </c>
      <c r="CM34" s="513">
        <v>45195</v>
      </c>
      <c r="CN34" s="510"/>
      <c r="CP34" s="510"/>
    </row>
    <row r="35" spans="1:94" ht="12.6" customHeight="1" outlineLevel="2" x14ac:dyDescent="0.35">
      <c r="A35" s="77">
        <f t="shared" si="0"/>
        <v>100101</v>
      </c>
      <c r="B35" s="7">
        <f t="shared" si="29"/>
        <v>30</v>
      </c>
      <c r="C35" s="59">
        <f t="shared" si="25"/>
        <v>30</v>
      </c>
      <c r="D35" s="124">
        <f t="shared" si="27"/>
        <v>100101</v>
      </c>
      <c r="E35" s="16" t="str">
        <f t="shared" si="1"/>
        <v>RedCells</v>
      </c>
      <c r="F35" s="58" t="str">
        <f t="shared" si="2"/>
        <v xml:space="preserve">CPD </v>
      </c>
      <c r="G35" s="58" t="str">
        <f t="shared" si="3"/>
        <v xml:space="preserve">PAGGS-M </v>
      </c>
      <c r="H35" s="58" t="str">
        <f t="shared" si="4"/>
        <v xml:space="preserve">Closed </v>
      </c>
      <c r="I35" s="58" t="str">
        <f t="shared" si="5"/>
        <v xml:space="preserve">SV </v>
      </c>
      <c r="J35" s="58" t="str">
        <f t="shared" si="6"/>
        <v xml:space="preserve">2to6°C </v>
      </c>
      <c r="K35" s="58" t="str">
        <f t="shared" si="7"/>
        <v>No</v>
      </c>
      <c r="L35" s="58" t="str">
        <f t="shared" si="8"/>
        <v xml:space="preserve">Allo </v>
      </c>
      <c r="M35" s="58" t="str">
        <f t="shared" si="9"/>
        <v xml:space="preserve">WB </v>
      </c>
      <c r="N35" s="58" t="str">
        <f t="shared" si="10"/>
        <v xml:space="preserve">NA </v>
      </c>
      <c r="O35" s="58" t="str">
        <f t="shared" si="11"/>
        <v xml:space="preserve">Transf </v>
      </c>
      <c r="P35" s="58" t="str">
        <f t="shared" si="12"/>
        <v xml:space="preserve">LCdepl </v>
      </c>
      <c r="Q35" s="58" t="str">
        <f t="shared" si="13"/>
        <v xml:space="preserve">None </v>
      </c>
      <c r="R35" s="58" t="str">
        <f t="shared" si="14"/>
        <v xml:space="preserve">NoIrr </v>
      </c>
      <c r="S35" s="58" t="str">
        <f t="shared" si="15"/>
        <v xml:space="preserve">- </v>
      </c>
      <c r="T35" s="58" t="str">
        <f t="shared" si="16"/>
        <v>no sub</v>
      </c>
      <c r="U35" s="58" t="str">
        <f t="shared" si="17"/>
        <v>Non</v>
      </c>
      <c r="V35" s="58" t="str">
        <f t="shared" si="18"/>
        <v>NA</v>
      </c>
      <c r="W35" s="58" t="str">
        <f t="shared" si="19"/>
        <v xml:space="preserve">None </v>
      </c>
      <c r="X35" t="s">
        <v>63</v>
      </c>
      <c r="Y35" s="161" t="str">
        <f t="shared" si="20"/>
        <v>1-2-3-1-1-2-1-1-1-1-1-3-1-1-1-1-1-1-1</v>
      </c>
      <c r="Z35" s="60">
        <f t="shared" si="28"/>
        <v>100101</v>
      </c>
      <c r="AA35" s="7">
        <f t="shared" si="30"/>
        <v>30</v>
      </c>
      <c r="AB35" s="29" t="str">
        <f t="shared" si="31"/>
        <v>1</v>
      </c>
      <c r="AC35" s="29" t="str">
        <f t="shared" si="31"/>
        <v>0</v>
      </c>
      <c r="AD35" s="29" t="str">
        <f t="shared" si="31"/>
        <v>0</v>
      </c>
      <c r="AE35" s="29" t="str">
        <f t="shared" si="31"/>
        <v>1</v>
      </c>
      <c r="AF35" s="29" t="str">
        <f t="shared" si="31"/>
        <v>0</v>
      </c>
      <c r="AG35" s="29" t="str">
        <f t="shared" si="31"/>
        <v>1</v>
      </c>
      <c r="AH35" s="59">
        <v>30</v>
      </c>
      <c r="AI35" s="510">
        <v>100101</v>
      </c>
      <c r="AJ35" s="509">
        <v>1</v>
      </c>
      <c r="AK35" s="509">
        <v>2</v>
      </c>
      <c r="AL35" s="509">
        <v>3</v>
      </c>
      <c r="AM35" s="509">
        <v>1</v>
      </c>
      <c r="AN35" s="509">
        <v>1</v>
      </c>
      <c r="AO35" s="509">
        <v>2</v>
      </c>
      <c r="AP35" s="509">
        <v>1</v>
      </c>
      <c r="AQ35" s="509">
        <v>1</v>
      </c>
      <c r="AR35" s="509">
        <v>1</v>
      </c>
      <c r="AS35" s="509">
        <v>1</v>
      </c>
      <c r="AT35" s="509">
        <v>1</v>
      </c>
      <c r="AU35" s="509">
        <v>3</v>
      </c>
      <c r="AV35" s="509">
        <v>1</v>
      </c>
      <c r="AW35" s="509">
        <v>1</v>
      </c>
      <c r="AX35" s="509">
        <v>1</v>
      </c>
      <c r="AY35" s="509">
        <v>1</v>
      </c>
      <c r="AZ35" s="509">
        <v>1</v>
      </c>
      <c r="BA35" s="509">
        <v>1</v>
      </c>
      <c r="BB35" s="509">
        <v>1</v>
      </c>
      <c r="BC35" s="509" t="b">
        <v>0</v>
      </c>
      <c r="BD35" s="508">
        <v>36247</v>
      </c>
      <c r="BE35" s="508">
        <v>36247</v>
      </c>
      <c r="BF35" s="509" t="b">
        <v>0</v>
      </c>
      <c r="BG35" s="510" t="s">
        <v>419</v>
      </c>
      <c r="BH35" s="512"/>
      <c r="BI35" s="510"/>
      <c r="BJ35" s="513">
        <v>36247</v>
      </c>
      <c r="BK35" s="513">
        <v>36247</v>
      </c>
      <c r="BL35" s="513">
        <v>46217</v>
      </c>
      <c r="BM35" s="510"/>
      <c r="BN35" s="512"/>
      <c r="BO35" s="510"/>
      <c r="BP35" s="509">
        <v>2</v>
      </c>
      <c r="BQ35" s="509" t="str">
        <f>IF(AI35="","",VLOOKUP(AJ35,[0]!Qualifier,(COLUMN(AJ35)-34),FALSE))</f>
        <v>RedCells</v>
      </c>
      <c r="BR35" s="509" t="str">
        <f>IF(AJ35="","",VLOOKUP(AK35,[0]!Qualifier,(COLUMN(AK35)-34),FALSE))</f>
        <v xml:space="preserve">CPD </v>
      </c>
      <c r="BS35" s="509" t="str">
        <f>IF(AK35="","",VLOOKUP(AL35,[0]!Qualifier,(COLUMN(AL35)-34),FALSE))</f>
        <v xml:space="preserve">PAGGS-M </v>
      </c>
      <c r="BT35" s="509" t="str">
        <f>IF(AL35="","",VLOOKUP(AM35,[0]!Qualifier,(COLUMN(AM35)-34),FALSE))</f>
        <v xml:space="preserve">Closed </v>
      </c>
      <c r="BU35" s="509" t="str">
        <f>IF(AM35="","",VLOOKUP(AN35,[0]!Qualifier,(COLUMN(AN35)-34),FALSE))</f>
        <v xml:space="preserve">SV </v>
      </c>
      <c r="BV35" s="509" t="str">
        <f>IF(AN35="","",VLOOKUP(AO35,[0]!Qualifier,(COLUMN(AO35)-34),FALSE))</f>
        <v xml:space="preserve">2to6°C </v>
      </c>
      <c r="BW35" s="509" t="str">
        <f>IF(AO35="","",VLOOKUP(AP35,[0]!Qualifier,(COLUMN(AP35)-34),FALSE))</f>
        <v>No</v>
      </c>
      <c r="BX35" s="509" t="str">
        <f>IF(AP35="","",VLOOKUP(AQ35,[0]!Qualifier,(COLUMN(AQ35)-34),FALSE))</f>
        <v xml:space="preserve">Allo </v>
      </c>
      <c r="BY35" s="509" t="str">
        <f>IF(AQ35="","",VLOOKUP(AR35,[0]!Qualifier,(COLUMN(AR35)-34),FALSE))</f>
        <v xml:space="preserve">WB </v>
      </c>
      <c r="BZ35" s="509" t="str">
        <f>IF(AR35="","",VLOOKUP(AS35,[0]!Qualifier,(COLUMN(AS35)-34),FALSE))</f>
        <v xml:space="preserve">NA </v>
      </c>
      <c r="CA35" s="509" t="str">
        <f>IF(AS35="","",VLOOKUP(AT35,[0]!Qualifier,(COLUMN(AT35)-34),FALSE))</f>
        <v xml:space="preserve">Transf </v>
      </c>
      <c r="CB35" s="509" t="str">
        <f>IF(AT35="","",VLOOKUP(AU35,[0]!Qualifier,(COLUMN(AU35)-34),FALSE))</f>
        <v xml:space="preserve">LCdepl </v>
      </c>
      <c r="CC35" s="509" t="str">
        <f>IF(AU35="","",VLOOKUP(AV35,[0]!Qualifier,(COLUMN(AV35)-34),FALSE))</f>
        <v xml:space="preserve">None </v>
      </c>
      <c r="CD35" s="509" t="str">
        <f>IF(AV35="","",VLOOKUP(AW35,[0]!Qualifier,(COLUMN(AW35)-34),FALSE))</f>
        <v xml:space="preserve">NoIrr </v>
      </c>
      <c r="CE35" s="508" t="str">
        <f>IF(AW35="","",VLOOKUP(AX35,[0]!Qualifier,(COLUMN(AX35)-34),FALSE))</f>
        <v xml:space="preserve">- </v>
      </c>
      <c r="CF35" s="508" t="str">
        <f>IF(AX35="","",VLOOKUP(AY35,[0]!Qualifier,(COLUMN(AY35)-34),FALSE))</f>
        <v>no sub</v>
      </c>
      <c r="CG35" s="509" t="str">
        <f>IF(AY35="","",VLOOKUP(AZ35,[0]!Qualifier,(COLUMN(AZ35)-34),FALSE))</f>
        <v>Non</v>
      </c>
      <c r="CH35" s="510" t="str">
        <f>IF(AZ35="","",VLOOKUP(BA35,[0]!Qualifier,(COLUMN(BA35)-34),FALSE))</f>
        <v>NA</v>
      </c>
      <c r="CI35" s="512" t="str">
        <f>IF(BA35="","",VLOOKUP(BB35,[0]!Qualifier,(COLUMN(BB35)-34),FALSE))</f>
        <v xml:space="preserve">None </v>
      </c>
      <c r="CJ35" s="510"/>
      <c r="CK35" s="513" t="str">
        <f t="shared" si="24"/>
        <v>1-2-3-1-1-2-1-1-1-1-1-3-1-1-1-1-1-1-1</v>
      </c>
      <c r="CL35" s="513">
        <v>36247</v>
      </c>
      <c r="CM35" s="513">
        <v>45195</v>
      </c>
      <c r="CN35" s="510"/>
      <c r="CP35" s="510"/>
    </row>
    <row r="36" spans="1:94" ht="12.6" customHeight="1" outlineLevel="2" x14ac:dyDescent="0.35">
      <c r="A36" s="77">
        <f t="shared" si="0"/>
        <v>100102</v>
      </c>
      <c r="B36" s="7">
        <f t="shared" si="29"/>
        <v>31</v>
      </c>
      <c r="C36" s="59">
        <f t="shared" si="25"/>
        <v>31</v>
      </c>
      <c r="D36" s="124">
        <f t="shared" si="27"/>
        <v>100102</v>
      </c>
      <c r="E36" s="16" t="str">
        <f t="shared" si="1"/>
        <v>RedCells</v>
      </c>
      <c r="F36" s="58" t="str">
        <f t="shared" si="2"/>
        <v xml:space="preserve">CPD </v>
      </c>
      <c r="G36" s="58" t="str">
        <f t="shared" si="3"/>
        <v xml:space="preserve">Adsol </v>
      </c>
      <c r="H36" s="58" t="str">
        <f t="shared" si="4"/>
        <v xml:space="preserve">Closed </v>
      </c>
      <c r="I36" s="58" t="str">
        <f t="shared" si="5"/>
        <v xml:space="preserve">SV </v>
      </c>
      <c r="J36" s="58" t="str">
        <f t="shared" si="6"/>
        <v xml:space="preserve">2to6°C </v>
      </c>
      <c r="K36" s="58" t="str">
        <f t="shared" si="7"/>
        <v>No</v>
      </c>
      <c r="L36" s="58" t="str">
        <f t="shared" si="8"/>
        <v xml:space="preserve">Allo </v>
      </c>
      <c r="M36" s="58" t="str">
        <f t="shared" si="9"/>
        <v xml:space="preserve">WB </v>
      </c>
      <c r="N36" s="58" t="str">
        <f t="shared" si="10"/>
        <v xml:space="preserve">NA </v>
      </c>
      <c r="O36" s="58" t="str">
        <f t="shared" si="11"/>
        <v xml:space="preserve">Transf </v>
      </c>
      <c r="P36" s="58" t="str">
        <f t="shared" si="12"/>
        <v xml:space="preserve">LCdepl </v>
      </c>
      <c r="Q36" s="58" t="str">
        <f t="shared" si="13"/>
        <v xml:space="preserve">None </v>
      </c>
      <c r="R36" s="58" t="str">
        <f t="shared" si="14"/>
        <v xml:space="preserve">NoIrr </v>
      </c>
      <c r="S36" s="58" t="str">
        <f t="shared" si="15"/>
        <v xml:space="preserve">- </v>
      </c>
      <c r="T36" s="58" t="str">
        <f t="shared" si="16"/>
        <v>no sub</v>
      </c>
      <c r="U36" s="58" t="str">
        <f t="shared" si="17"/>
        <v>Non</v>
      </c>
      <c r="V36" s="58" t="str">
        <f t="shared" si="18"/>
        <v>NA</v>
      </c>
      <c r="W36" s="58" t="str">
        <f t="shared" si="19"/>
        <v xml:space="preserve">None </v>
      </c>
      <c r="X36" t="s">
        <v>63</v>
      </c>
      <c r="Y36" s="161" t="str">
        <f t="shared" si="20"/>
        <v>1-2-7-1-1-2-1-1-1-1-1-3-1-1-1-1-1-1-1</v>
      </c>
      <c r="Z36" s="60">
        <f t="shared" si="28"/>
        <v>100102</v>
      </c>
      <c r="AA36" s="7">
        <f t="shared" si="30"/>
        <v>31</v>
      </c>
      <c r="AB36" s="29" t="str">
        <f t="shared" si="31"/>
        <v>1</v>
      </c>
      <c r="AC36" s="29" t="str">
        <f t="shared" si="31"/>
        <v>0</v>
      </c>
      <c r="AD36" s="29" t="str">
        <f t="shared" si="31"/>
        <v>0</v>
      </c>
      <c r="AE36" s="29" t="str">
        <f t="shared" si="31"/>
        <v>1</v>
      </c>
      <c r="AF36" s="29" t="str">
        <f t="shared" si="31"/>
        <v>0</v>
      </c>
      <c r="AG36" s="29" t="str">
        <f t="shared" si="31"/>
        <v>2</v>
      </c>
      <c r="AH36" s="59">
        <v>31</v>
      </c>
      <c r="AI36" s="510">
        <v>100102</v>
      </c>
      <c r="AJ36" s="509">
        <v>1</v>
      </c>
      <c r="AK36" s="509">
        <v>2</v>
      </c>
      <c r="AL36" s="509">
        <v>7</v>
      </c>
      <c r="AM36" s="509">
        <v>1</v>
      </c>
      <c r="AN36" s="509">
        <v>1</v>
      </c>
      <c r="AO36" s="509">
        <v>2</v>
      </c>
      <c r="AP36" s="509">
        <v>1</v>
      </c>
      <c r="AQ36" s="509">
        <v>1</v>
      </c>
      <c r="AR36" s="509">
        <v>1</v>
      </c>
      <c r="AS36" s="509">
        <v>1</v>
      </c>
      <c r="AT36" s="509">
        <v>1</v>
      </c>
      <c r="AU36" s="509">
        <v>3</v>
      </c>
      <c r="AV36" s="509">
        <v>1</v>
      </c>
      <c r="AW36" s="509">
        <v>1</v>
      </c>
      <c r="AX36" s="509">
        <v>1</v>
      </c>
      <c r="AY36" s="509">
        <v>1</v>
      </c>
      <c r="AZ36" s="509">
        <v>1</v>
      </c>
      <c r="BA36" s="509">
        <v>1</v>
      </c>
      <c r="BB36" s="509">
        <v>1</v>
      </c>
      <c r="BC36" s="509" t="b">
        <v>0</v>
      </c>
      <c r="BD36" s="508">
        <v>38701</v>
      </c>
      <c r="BE36" s="508">
        <v>38701</v>
      </c>
      <c r="BF36" s="509" t="b">
        <v>0</v>
      </c>
      <c r="BG36" s="510" t="s">
        <v>420</v>
      </c>
      <c r="BH36" s="512"/>
      <c r="BI36" s="510"/>
      <c r="BJ36" s="513">
        <v>38701</v>
      </c>
      <c r="BK36" s="513">
        <v>38701</v>
      </c>
      <c r="BL36" s="513">
        <v>46217</v>
      </c>
      <c r="BM36" s="510"/>
      <c r="BN36" s="512"/>
      <c r="BO36" s="510"/>
      <c r="BP36" s="509">
        <v>2</v>
      </c>
      <c r="BQ36" s="509" t="str">
        <f>IF(AI36="","",VLOOKUP(AJ36,[0]!Qualifier,(COLUMN(AJ36)-34),FALSE))</f>
        <v>RedCells</v>
      </c>
      <c r="BR36" s="509" t="str">
        <f>IF(AJ36="","",VLOOKUP(AK36,[0]!Qualifier,(COLUMN(AK36)-34),FALSE))</f>
        <v xml:space="preserve">CPD </v>
      </c>
      <c r="BS36" s="509" t="str">
        <f>IF(AK36="","",VLOOKUP(AL36,[0]!Qualifier,(COLUMN(AL36)-34),FALSE))</f>
        <v xml:space="preserve">Adsol </v>
      </c>
      <c r="BT36" s="509" t="str">
        <f>IF(AL36="","",VLOOKUP(AM36,[0]!Qualifier,(COLUMN(AM36)-34),FALSE))</f>
        <v xml:space="preserve">Closed </v>
      </c>
      <c r="BU36" s="509" t="str">
        <f>IF(AM36="","",VLOOKUP(AN36,[0]!Qualifier,(COLUMN(AN36)-34),FALSE))</f>
        <v xml:space="preserve">SV </v>
      </c>
      <c r="BV36" s="509" t="str">
        <f>IF(AN36="","",VLOOKUP(AO36,[0]!Qualifier,(COLUMN(AO36)-34),FALSE))</f>
        <v xml:space="preserve">2to6°C </v>
      </c>
      <c r="BW36" s="509" t="str">
        <f>IF(AO36="","",VLOOKUP(AP36,[0]!Qualifier,(COLUMN(AP36)-34),FALSE))</f>
        <v>No</v>
      </c>
      <c r="BX36" s="509" t="str">
        <f>IF(AP36="","",VLOOKUP(AQ36,[0]!Qualifier,(COLUMN(AQ36)-34),FALSE))</f>
        <v xml:space="preserve">Allo </v>
      </c>
      <c r="BY36" s="509" t="str">
        <f>IF(AQ36="","",VLOOKUP(AR36,[0]!Qualifier,(COLUMN(AR36)-34),FALSE))</f>
        <v xml:space="preserve">WB </v>
      </c>
      <c r="BZ36" s="509" t="str">
        <f>IF(AR36="","",VLOOKUP(AS36,[0]!Qualifier,(COLUMN(AS36)-34),FALSE))</f>
        <v xml:space="preserve">NA </v>
      </c>
      <c r="CA36" s="509" t="str">
        <f>IF(AS36="","",VLOOKUP(AT36,[0]!Qualifier,(COLUMN(AT36)-34),FALSE))</f>
        <v xml:space="preserve">Transf </v>
      </c>
      <c r="CB36" s="509" t="str">
        <f>IF(AT36="","",VLOOKUP(AU36,[0]!Qualifier,(COLUMN(AU36)-34),FALSE))</f>
        <v xml:space="preserve">LCdepl </v>
      </c>
      <c r="CC36" s="509" t="str">
        <f>IF(AU36="","",VLOOKUP(AV36,[0]!Qualifier,(COLUMN(AV36)-34),FALSE))</f>
        <v xml:space="preserve">None </v>
      </c>
      <c r="CD36" s="509" t="str">
        <f>IF(AV36="","",VLOOKUP(AW36,[0]!Qualifier,(COLUMN(AW36)-34),FALSE))</f>
        <v xml:space="preserve">NoIrr </v>
      </c>
      <c r="CE36" s="508" t="str">
        <f>IF(AW36="","",VLOOKUP(AX36,[0]!Qualifier,(COLUMN(AX36)-34),FALSE))</f>
        <v xml:space="preserve">- </v>
      </c>
      <c r="CF36" s="508" t="str">
        <f>IF(AX36="","",VLOOKUP(AY36,[0]!Qualifier,(COLUMN(AY36)-34),FALSE))</f>
        <v>no sub</v>
      </c>
      <c r="CG36" s="509" t="str">
        <f>IF(AY36="","",VLOOKUP(AZ36,[0]!Qualifier,(COLUMN(AZ36)-34),FALSE))</f>
        <v>Non</v>
      </c>
      <c r="CH36" s="510" t="str">
        <f>IF(AZ36="","",VLOOKUP(BA36,[0]!Qualifier,(COLUMN(BA36)-34),FALSE))</f>
        <v>NA</v>
      </c>
      <c r="CI36" s="512" t="str">
        <f>IF(BA36="","",VLOOKUP(BB36,[0]!Qualifier,(COLUMN(BB36)-34),FALSE))</f>
        <v xml:space="preserve">None </v>
      </c>
      <c r="CJ36" s="510"/>
      <c r="CK36" s="513" t="str">
        <f t="shared" si="24"/>
        <v>1-2-7-1-1-2-1-1-1-1-1-3-1-1-1-1-1-1-1</v>
      </c>
      <c r="CL36" s="513">
        <v>38701</v>
      </c>
      <c r="CM36" s="513">
        <v>45195</v>
      </c>
      <c r="CN36" s="510"/>
      <c r="CP36" s="510"/>
    </row>
    <row r="37" spans="1:94" ht="12.6" customHeight="1" outlineLevel="2" x14ac:dyDescent="0.35">
      <c r="A37" s="77">
        <f t="shared" si="0"/>
        <v>100104</v>
      </c>
      <c r="B37" s="7">
        <f t="shared" si="29"/>
        <v>32</v>
      </c>
      <c r="C37" s="59">
        <f t="shared" si="25"/>
        <v>32</v>
      </c>
      <c r="D37" s="124">
        <f t="shared" si="27"/>
        <v>100104</v>
      </c>
      <c r="E37" s="16" t="str">
        <f t="shared" si="1"/>
        <v>RedCells</v>
      </c>
      <c r="F37" s="58" t="str">
        <f t="shared" si="2"/>
        <v xml:space="preserve">CPD </v>
      </c>
      <c r="G37" s="58" t="str">
        <f t="shared" si="3"/>
        <v xml:space="preserve">Glycerol </v>
      </c>
      <c r="H37" s="58" t="str">
        <f t="shared" si="4"/>
        <v xml:space="preserve">Closed </v>
      </c>
      <c r="I37" s="58" t="str">
        <f t="shared" si="5"/>
        <v xml:space="preserve">SV </v>
      </c>
      <c r="J37" s="58" t="str">
        <f t="shared" si="6"/>
        <v xml:space="preserve">≤-140°C  </v>
      </c>
      <c r="K37" s="58" t="str">
        <f t="shared" si="7"/>
        <v>No</v>
      </c>
      <c r="L37" s="58" t="str">
        <f t="shared" si="8"/>
        <v xml:space="preserve">Allo </v>
      </c>
      <c r="M37" s="58" t="str">
        <f t="shared" si="9"/>
        <v xml:space="preserve">WB </v>
      </c>
      <c r="N37" s="58" t="str">
        <f t="shared" si="10"/>
        <v xml:space="preserve">NA </v>
      </c>
      <c r="O37" s="58" t="str">
        <f t="shared" si="11"/>
        <v xml:space="preserve">Transf </v>
      </c>
      <c r="P37" s="58" t="str">
        <f t="shared" si="12"/>
        <v xml:space="preserve">LCdepl </v>
      </c>
      <c r="Q37" s="58" t="str">
        <f t="shared" si="13"/>
        <v xml:space="preserve">None </v>
      </c>
      <c r="R37" s="58" t="str">
        <f t="shared" si="14"/>
        <v xml:space="preserve">NoIrr </v>
      </c>
      <c r="S37" s="58" t="str">
        <f t="shared" si="15"/>
        <v xml:space="preserve">Wash </v>
      </c>
      <c r="T37" s="58" t="str">
        <f t="shared" si="16"/>
        <v>no sub</v>
      </c>
      <c r="U37" s="58" t="str">
        <f t="shared" si="17"/>
        <v xml:space="preserve">Qu </v>
      </c>
      <c r="V37" s="58" t="str">
        <f t="shared" si="18"/>
        <v>NA</v>
      </c>
      <c r="W37" s="58" t="str">
        <f t="shared" si="19"/>
        <v xml:space="preserve">None </v>
      </c>
      <c r="X37" t="s">
        <v>63</v>
      </c>
      <c r="Y37" s="161" t="str">
        <f t="shared" si="20"/>
        <v>1-2-9-1-1-6-1-1-1-1-1-3-1-1-2-1-2-1-1</v>
      </c>
      <c r="Z37" s="60">
        <f t="shared" si="28"/>
        <v>100104</v>
      </c>
      <c r="AA37" s="7">
        <f t="shared" si="30"/>
        <v>32</v>
      </c>
      <c r="AB37" s="29" t="str">
        <f t="shared" si="31"/>
        <v>1</v>
      </c>
      <c r="AC37" s="29" t="str">
        <f t="shared" si="31"/>
        <v>0</v>
      </c>
      <c r="AD37" s="29" t="str">
        <f t="shared" si="31"/>
        <v>0</v>
      </c>
      <c r="AE37" s="29" t="str">
        <f t="shared" si="31"/>
        <v>1</v>
      </c>
      <c r="AF37" s="29" t="str">
        <f t="shared" si="31"/>
        <v>0</v>
      </c>
      <c r="AG37" s="29" t="str">
        <f t="shared" si="31"/>
        <v>4</v>
      </c>
      <c r="AH37" s="59">
        <v>32</v>
      </c>
      <c r="AI37" s="510">
        <v>100104</v>
      </c>
      <c r="AJ37" s="509">
        <v>1</v>
      </c>
      <c r="AK37" s="509">
        <v>2</v>
      </c>
      <c r="AL37" s="509">
        <v>9</v>
      </c>
      <c r="AM37" s="509">
        <v>1</v>
      </c>
      <c r="AN37" s="509">
        <v>1</v>
      </c>
      <c r="AO37" s="509">
        <v>6</v>
      </c>
      <c r="AP37" s="509">
        <v>1</v>
      </c>
      <c r="AQ37" s="509">
        <v>1</v>
      </c>
      <c r="AR37" s="509">
        <v>1</v>
      </c>
      <c r="AS37" s="509">
        <v>1</v>
      </c>
      <c r="AT37" s="509">
        <v>1</v>
      </c>
      <c r="AU37" s="509">
        <v>3</v>
      </c>
      <c r="AV37" s="509">
        <v>1</v>
      </c>
      <c r="AW37" s="509">
        <v>1</v>
      </c>
      <c r="AX37" s="509">
        <v>2</v>
      </c>
      <c r="AY37" s="509">
        <v>1</v>
      </c>
      <c r="AZ37" s="509">
        <v>2</v>
      </c>
      <c r="BA37" s="509">
        <v>1</v>
      </c>
      <c r="BB37" s="509">
        <v>1</v>
      </c>
      <c r="BC37" s="509" t="b">
        <v>0</v>
      </c>
      <c r="BD37" s="508">
        <v>38377</v>
      </c>
      <c r="BE37" s="508">
        <v>38377</v>
      </c>
      <c r="BF37" s="509" t="b">
        <v>0</v>
      </c>
      <c r="BG37" s="510" t="s">
        <v>1193</v>
      </c>
      <c r="BH37" s="512"/>
      <c r="BI37" s="510"/>
      <c r="BJ37" s="513">
        <v>38377</v>
      </c>
      <c r="BK37" s="513">
        <v>38377</v>
      </c>
      <c r="BL37" s="513">
        <v>46217</v>
      </c>
      <c r="BM37" s="510"/>
      <c r="BN37" s="512"/>
      <c r="BO37" s="510"/>
      <c r="BP37" s="509">
        <v>6</v>
      </c>
      <c r="BQ37" s="509" t="str">
        <f>IF(AI37="","",VLOOKUP(AJ37,[0]!Qualifier,(COLUMN(AJ37)-34),FALSE))</f>
        <v>RedCells</v>
      </c>
      <c r="BR37" s="509" t="str">
        <f>IF(AJ37="","",VLOOKUP(AK37,[0]!Qualifier,(COLUMN(AK37)-34),FALSE))</f>
        <v xml:space="preserve">CPD </v>
      </c>
      <c r="BS37" s="509" t="str">
        <f>IF(AK37="","",VLOOKUP(AL37,[0]!Qualifier,(COLUMN(AL37)-34),FALSE))</f>
        <v xml:space="preserve">Glycerol </v>
      </c>
      <c r="BT37" s="509" t="str">
        <f>IF(AL37="","",VLOOKUP(AM37,[0]!Qualifier,(COLUMN(AM37)-34),FALSE))</f>
        <v xml:space="preserve">Closed </v>
      </c>
      <c r="BU37" s="509" t="str">
        <f>IF(AM37="","",VLOOKUP(AN37,[0]!Qualifier,(COLUMN(AN37)-34),FALSE))</f>
        <v xml:space="preserve">SV </v>
      </c>
      <c r="BV37" s="509" t="str">
        <f>IF(AN37="","",VLOOKUP(AO37,[0]!Qualifier,(COLUMN(AO37)-34),FALSE))</f>
        <v xml:space="preserve">≤-140°C  </v>
      </c>
      <c r="BW37" s="509" t="str">
        <f>IF(AO37="","",VLOOKUP(AP37,[0]!Qualifier,(COLUMN(AP37)-34),FALSE))</f>
        <v>No</v>
      </c>
      <c r="BX37" s="509" t="str">
        <f>IF(AP37="","",VLOOKUP(AQ37,[0]!Qualifier,(COLUMN(AQ37)-34),FALSE))</f>
        <v xml:space="preserve">Allo </v>
      </c>
      <c r="BY37" s="509" t="str">
        <f>IF(AQ37="","",VLOOKUP(AR37,[0]!Qualifier,(COLUMN(AR37)-34),FALSE))</f>
        <v xml:space="preserve">WB </v>
      </c>
      <c r="BZ37" s="509" t="str">
        <f>IF(AR37="","",VLOOKUP(AS37,[0]!Qualifier,(COLUMN(AS37)-34),FALSE))</f>
        <v xml:space="preserve">NA </v>
      </c>
      <c r="CA37" s="509" t="str">
        <f>IF(AS37="","",VLOOKUP(AT37,[0]!Qualifier,(COLUMN(AT37)-34),FALSE))</f>
        <v xml:space="preserve">Transf </v>
      </c>
      <c r="CB37" s="509" t="str">
        <f>IF(AT37="","",VLOOKUP(AU37,[0]!Qualifier,(COLUMN(AU37)-34),FALSE))</f>
        <v xml:space="preserve">LCdepl </v>
      </c>
      <c r="CC37" s="509" t="str">
        <f>IF(AU37="","",VLOOKUP(AV37,[0]!Qualifier,(COLUMN(AV37)-34),FALSE))</f>
        <v xml:space="preserve">None </v>
      </c>
      <c r="CD37" s="509" t="str">
        <f>IF(AV37="","",VLOOKUP(AW37,[0]!Qualifier,(COLUMN(AW37)-34),FALSE))</f>
        <v xml:space="preserve">NoIrr </v>
      </c>
      <c r="CE37" s="508" t="str">
        <f>IF(AW37="","",VLOOKUP(AX37,[0]!Qualifier,(COLUMN(AX37)-34),FALSE))</f>
        <v xml:space="preserve">Wash </v>
      </c>
      <c r="CF37" s="508" t="str">
        <f>IF(AX37="","",VLOOKUP(AY37,[0]!Qualifier,(COLUMN(AY37)-34),FALSE))</f>
        <v>no sub</v>
      </c>
      <c r="CG37" s="509" t="str">
        <f>IF(AY37="","",VLOOKUP(AZ37,[0]!Qualifier,(COLUMN(AZ37)-34),FALSE))</f>
        <v xml:space="preserve">Qu </v>
      </c>
      <c r="CH37" s="510" t="str">
        <f>IF(AZ37="","",VLOOKUP(BA37,[0]!Qualifier,(COLUMN(BA37)-34),FALSE))</f>
        <v>NA</v>
      </c>
      <c r="CI37" s="512" t="str">
        <f>IF(BA37="","",VLOOKUP(BB37,[0]!Qualifier,(COLUMN(BB37)-34),FALSE))</f>
        <v xml:space="preserve">None </v>
      </c>
      <c r="CJ37" s="510"/>
      <c r="CK37" s="513" t="str">
        <f t="shared" si="24"/>
        <v>1-2-9-1-1-6-1-1-1-1-1-3-1-1-2-1-2-1-1</v>
      </c>
      <c r="CL37" s="513">
        <v>38377</v>
      </c>
      <c r="CM37" s="513">
        <v>45195</v>
      </c>
      <c r="CN37" s="510"/>
      <c r="CP37" s="510"/>
    </row>
    <row r="38" spans="1:94" ht="12.6" customHeight="1" outlineLevel="2" x14ac:dyDescent="0.35">
      <c r="A38" s="77">
        <f t="shared" si="0"/>
        <v>100105</v>
      </c>
      <c r="B38" s="7">
        <f t="shared" si="29"/>
        <v>33</v>
      </c>
      <c r="C38" s="59">
        <f t="shared" si="25"/>
        <v>33</v>
      </c>
      <c r="D38" s="124">
        <f t="shared" si="27"/>
        <v>100105</v>
      </c>
      <c r="E38" s="16" t="str">
        <f t="shared" si="1"/>
        <v>RedCells</v>
      </c>
      <c r="F38" s="58" t="str">
        <f t="shared" si="2"/>
        <v xml:space="preserve">CPD </v>
      </c>
      <c r="G38" s="58" t="str">
        <f t="shared" si="3"/>
        <v xml:space="preserve">Glycerol </v>
      </c>
      <c r="H38" s="58" t="str">
        <f t="shared" si="4"/>
        <v xml:space="preserve">Closed </v>
      </c>
      <c r="I38" s="58" t="str">
        <f t="shared" si="5"/>
        <v xml:space="preserve">SV </v>
      </c>
      <c r="J38" s="58" t="str">
        <f t="shared" si="6"/>
        <v xml:space="preserve">≤-140°C  </v>
      </c>
      <c r="K38" s="58" t="str">
        <f t="shared" si="7"/>
        <v>No</v>
      </c>
      <c r="L38" s="58" t="str">
        <f t="shared" si="8"/>
        <v xml:space="preserve">Allo </v>
      </c>
      <c r="M38" s="58" t="str">
        <f t="shared" si="9"/>
        <v xml:space="preserve">WB </v>
      </c>
      <c r="N38" s="58" t="str">
        <f t="shared" si="10"/>
        <v xml:space="preserve">NA </v>
      </c>
      <c r="O38" s="58" t="str">
        <f t="shared" si="11"/>
        <v xml:space="preserve">Transf </v>
      </c>
      <c r="P38" s="58" t="str">
        <f t="shared" si="12"/>
        <v xml:space="preserve">LCdepl </v>
      </c>
      <c r="Q38" s="58" t="str">
        <f t="shared" si="13"/>
        <v xml:space="preserve">None </v>
      </c>
      <c r="R38" s="58" t="str">
        <f t="shared" si="14"/>
        <v xml:space="preserve">NoIrr </v>
      </c>
      <c r="S38" s="58" t="str">
        <f t="shared" si="15"/>
        <v xml:space="preserve">Wash </v>
      </c>
      <c r="T38" s="58" t="str">
        <f t="shared" si="16"/>
        <v>no sub</v>
      </c>
      <c r="U38" s="58" t="str">
        <f t="shared" si="17"/>
        <v>Non</v>
      </c>
      <c r="V38" s="58" t="str">
        <f t="shared" si="18"/>
        <v>NA</v>
      </c>
      <c r="W38" s="58" t="str">
        <f t="shared" si="19"/>
        <v xml:space="preserve">None </v>
      </c>
      <c r="X38" t="s">
        <v>63</v>
      </c>
      <c r="Y38" s="161" t="str">
        <f t="shared" si="20"/>
        <v>1-2-9-1-1-6-1-1-1-1-1-3-1-1-2-1-1-1-1</v>
      </c>
      <c r="Z38" s="60">
        <f t="shared" si="28"/>
        <v>100105</v>
      </c>
      <c r="AA38" s="7">
        <f t="shared" si="30"/>
        <v>33</v>
      </c>
      <c r="AB38" s="29" t="str">
        <f t="shared" si="31"/>
        <v>1</v>
      </c>
      <c r="AC38" s="29" t="str">
        <f t="shared" si="31"/>
        <v>0</v>
      </c>
      <c r="AD38" s="29" t="str">
        <f t="shared" si="31"/>
        <v>0</v>
      </c>
      <c r="AE38" s="29" t="str">
        <f t="shared" si="31"/>
        <v>1</v>
      </c>
      <c r="AF38" s="29" t="str">
        <f t="shared" si="31"/>
        <v>0</v>
      </c>
      <c r="AG38" s="29" t="str">
        <f t="shared" si="31"/>
        <v>5</v>
      </c>
      <c r="AH38" s="59">
        <v>33</v>
      </c>
      <c r="AI38" s="510">
        <v>100105</v>
      </c>
      <c r="AJ38" s="509">
        <v>1</v>
      </c>
      <c r="AK38" s="509">
        <v>2</v>
      </c>
      <c r="AL38" s="509">
        <v>9</v>
      </c>
      <c r="AM38" s="509">
        <v>1</v>
      </c>
      <c r="AN38" s="509">
        <v>1</v>
      </c>
      <c r="AO38" s="509">
        <v>6</v>
      </c>
      <c r="AP38" s="509">
        <v>1</v>
      </c>
      <c r="AQ38" s="509">
        <v>1</v>
      </c>
      <c r="AR38" s="509">
        <v>1</v>
      </c>
      <c r="AS38" s="509">
        <v>1</v>
      </c>
      <c r="AT38" s="509">
        <v>1</v>
      </c>
      <c r="AU38" s="509">
        <v>3</v>
      </c>
      <c r="AV38" s="509">
        <v>1</v>
      </c>
      <c r="AW38" s="509">
        <v>1</v>
      </c>
      <c r="AX38" s="509">
        <v>2</v>
      </c>
      <c r="AY38" s="509">
        <v>1</v>
      </c>
      <c r="AZ38" s="509">
        <v>1</v>
      </c>
      <c r="BA38" s="509">
        <v>1</v>
      </c>
      <c r="BB38" s="509">
        <v>1</v>
      </c>
      <c r="BC38" s="509" t="b">
        <v>0</v>
      </c>
      <c r="BD38" s="508">
        <v>45233</v>
      </c>
      <c r="BE38" s="508">
        <v>45212</v>
      </c>
      <c r="BF38" s="509" t="b">
        <v>0</v>
      </c>
      <c r="BG38" s="510" t="s">
        <v>1512</v>
      </c>
      <c r="BH38" s="512"/>
      <c r="BI38" s="510"/>
      <c r="BJ38" s="513">
        <v>45233</v>
      </c>
      <c r="BK38" s="513">
        <v>45212</v>
      </c>
      <c r="BL38" s="513">
        <v>46217</v>
      </c>
      <c r="BM38" s="510"/>
      <c r="BN38" s="512"/>
      <c r="BO38" s="510"/>
      <c r="BP38" s="509">
        <v>2</v>
      </c>
      <c r="BQ38" s="509" t="str">
        <f>IF(AI38="","",VLOOKUP(AJ38,[0]!Qualifier,(COLUMN(AJ38)-34),FALSE))</f>
        <v>RedCells</v>
      </c>
      <c r="BR38" s="509" t="str">
        <f>IF(AJ38="","",VLOOKUP(AK38,[0]!Qualifier,(COLUMN(AK38)-34),FALSE))</f>
        <v xml:space="preserve">CPD </v>
      </c>
      <c r="BS38" s="509" t="str">
        <f>IF(AK38="","",VLOOKUP(AL38,[0]!Qualifier,(COLUMN(AL38)-34),FALSE))</f>
        <v xml:space="preserve">Glycerol </v>
      </c>
      <c r="BT38" s="509" t="str">
        <f>IF(AL38="","",VLOOKUP(AM38,[0]!Qualifier,(COLUMN(AM38)-34),FALSE))</f>
        <v xml:space="preserve">Closed </v>
      </c>
      <c r="BU38" s="509" t="str">
        <f>IF(AM38="","",VLOOKUP(AN38,[0]!Qualifier,(COLUMN(AN38)-34),FALSE))</f>
        <v xml:space="preserve">SV </v>
      </c>
      <c r="BV38" s="509" t="str">
        <f>IF(AN38="","",VLOOKUP(AO38,[0]!Qualifier,(COLUMN(AO38)-34),FALSE))</f>
        <v xml:space="preserve">≤-140°C  </v>
      </c>
      <c r="BW38" s="509" t="str">
        <f>IF(AO38="","",VLOOKUP(AP38,[0]!Qualifier,(COLUMN(AP38)-34),FALSE))</f>
        <v>No</v>
      </c>
      <c r="BX38" s="509" t="str">
        <f>IF(AP38="","",VLOOKUP(AQ38,[0]!Qualifier,(COLUMN(AQ38)-34),FALSE))</f>
        <v xml:space="preserve">Allo </v>
      </c>
      <c r="BY38" s="509" t="str">
        <f>IF(AQ38="","",VLOOKUP(AR38,[0]!Qualifier,(COLUMN(AR38)-34),FALSE))</f>
        <v xml:space="preserve">WB </v>
      </c>
      <c r="BZ38" s="509" t="str">
        <f>IF(AR38="","",VLOOKUP(AS38,[0]!Qualifier,(COLUMN(AS38)-34),FALSE))</f>
        <v xml:space="preserve">NA </v>
      </c>
      <c r="CA38" s="509" t="str">
        <f>IF(AS38="","",VLOOKUP(AT38,[0]!Qualifier,(COLUMN(AT38)-34),FALSE))</f>
        <v xml:space="preserve">Transf </v>
      </c>
      <c r="CB38" s="509" t="str">
        <f>IF(AT38="","",VLOOKUP(AU38,[0]!Qualifier,(COLUMN(AU38)-34),FALSE))</f>
        <v xml:space="preserve">LCdepl </v>
      </c>
      <c r="CC38" s="509" t="str">
        <f>IF(AU38="","",VLOOKUP(AV38,[0]!Qualifier,(COLUMN(AV38)-34),FALSE))</f>
        <v xml:space="preserve">None </v>
      </c>
      <c r="CD38" s="509" t="str">
        <f>IF(AV38="","",VLOOKUP(AW38,[0]!Qualifier,(COLUMN(AW38)-34),FALSE))</f>
        <v xml:space="preserve">NoIrr </v>
      </c>
      <c r="CE38" s="508" t="str">
        <f>IF(AW38="","",VLOOKUP(AX38,[0]!Qualifier,(COLUMN(AX38)-34),FALSE))</f>
        <v xml:space="preserve">Wash </v>
      </c>
      <c r="CF38" s="508" t="str">
        <f>IF(AX38="","",VLOOKUP(AY38,[0]!Qualifier,(COLUMN(AY38)-34),FALSE))</f>
        <v>no sub</v>
      </c>
      <c r="CG38" s="509" t="str">
        <f>IF(AY38="","",VLOOKUP(AZ38,[0]!Qualifier,(COLUMN(AZ38)-34),FALSE))</f>
        <v>Non</v>
      </c>
      <c r="CH38" s="510" t="str">
        <f>IF(AZ38="","",VLOOKUP(BA38,[0]!Qualifier,(COLUMN(BA38)-34),FALSE))</f>
        <v>NA</v>
      </c>
      <c r="CI38" s="512" t="str">
        <f>IF(BA38="","",VLOOKUP(BB38,[0]!Qualifier,(COLUMN(BB38)-34),FALSE))</f>
        <v xml:space="preserve">None </v>
      </c>
      <c r="CJ38" s="510"/>
      <c r="CK38" s="513" t="str">
        <f t="shared" si="24"/>
        <v>1-2-9-1-1-6-1-1-1-1-1-3-1-1-2-1-1-1-1</v>
      </c>
      <c r="CL38" s="513">
        <v>37481</v>
      </c>
      <c r="CM38" s="513">
        <v>45195</v>
      </c>
      <c r="CN38" s="510"/>
      <c r="CP38" s="510"/>
    </row>
    <row r="39" spans="1:94" ht="12.6" customHeight="1" outlineLevel="2" x14ac:dyDescent="0.35">
      <c r="A39" s="77">
        <f t="shared" si="0"/>
        <v>100109</v>
      </c>
      <c r="B39" s="7">
        <f t="shared" si="29"/>
        <v>34</v>
      </c>
      <c r="C39" s="59">
        <f t="shared" si="25"/>
        <v>34</v>
      </c>
      <c r="D39" s="124">
        <f t="shared" si="27"/>
        <v>100109</v>
      </c>
      <c r="E39" s="16" t="str">
        <f t="shared" si="1"/>
        <v>RedCells</v>
      </c>
      <c r="F39" s="58" t="str">
        <f t="shared" si="2"/>
        <v xml:space="preserve">CPD </v>
      </c>
      <c r="G39" s="58" t="str">
        <f t="shared" si="3"/>
        <v xml:space="preserve">NoAdd </v>
      </c>
      <c r="H39" s="58" t="str">
        <f t="shared" si="4"/>
        <v xml:space="preserve">Closed </v>
      </c>
      <c r="I39" s="58" t="str">
        <f t="shared" si="5"/>
        <v xml:space="preserve">SV </v>
      </c>
      <c r="J39" s="58" t="str">
        <f t="shared" si="6"/>
        <v xml:space="preserve">2to6°C </v>
      </c>
      <c r="K39" s="58" t="str">
        <f t="shared" si="7"/>
        <v>No</v>
      </c>
      <c r="L39" s="58" t="str">
        <f t="shared" si="8"/>
        <v xml:space="preserve">Allo </v>
      </c>
      <c r="M39" s="58" t="str">
        <f t="shared" si="9"/>
        <v xml:space="preserve">WB </v>
      </c>
      <c r="N39" s="58" t="str">
        <f t="shared" si="10"/>
        <v xml:space="preserve">NA </v>
      </c>
      <c r="O39" s="58" t="str">
        <f t="shared" si="11"/>
        <v xml:space="preserve">Transf </v>
      </c>
      <c r="P39" s="58" t="str">
        <f t="shared" si="12"/>
        <v xml:space="preserve">LCdepl </v>
      </c>
      <c r="Q39" s="58" t="str">
        <f t="shared" si="13"/>
        <v xml:space="preserve">None </v>
      </c>
      <c r="R39" s="58" t="str">
        <f t="shared" si="14"/>
        <v xml:space="preserve">NoIrr </v>
      </c>
      <c r="S39" s="58" t="str">
        <f t="shared" si="15"/>
        <v xml:space="preserve">- </v>
      </c>
      <c r="T39" s="58" t="str">
        <f t="shared" si="16"/>
        <v>no sub</v>
      </c>
      <c r="U39" s="58" t="str">
        <f t="shared" si="17"/>
        <v>Non</v>
      </c>
      <c r="V39" s="58" t="str">
        <f t="shared" si="18"/>
        <v>NA</v>
      </c>
      <c r="W39" s="58" t="str">
        <f t="shared" si="19"/>
        <v xml:space="preserve">None </v>
      </c>
      <c r="X39" t="s">
        <v>63</v>
      </c>
      <c r="Y39" s="161" t="str">
        <f t="shared" si="20"/>
        <v>1-2-1-1-1-2-1-1-1-1-1-3-1-1-1-1-1-1-1</v>
      </c>
      <c r="Z39" s="60">
        <f t="shared" si="28"/>
        <v>100109</v>
      </c>
      <c r="AA39" s="7">
        <f t="shared" si="30"/>
        <v>34</v>
      </c>
      <c r="AB39" s="29" t="str">
        <f t="shared" si="31"/>
        <v>1</v>
      </c>
      <c r="AC39" s="29" t="str">
        <f t="shared" si="31"/>
        <v>0</v>
      </c>
      <c r="AD39" s="29" t="str">
        <f t="shared" si="31"/>
        <v>0</v>
      </c>
      <c r="AE39" s="29" t="str">
        <f t="shared" si="31"/>
        <v>1</v>
      </c>
      <c r="AF39" s="29" t="str">
        <f t="shared" si="31"/>
        <v>0</v>
      </c>
      <c r="AG39" s="29" t="str">
        <f t="shared" si="31"/>
        <v>9</v>
      </c>
      <c r="AH39" s="59">
        <v>34</v>
      </c>
      <c r="AI39" s="510">
        <v>100109</v>
      </c>
      <c r="AJ39" s="509">
        <v>1</v>
      </c>
      <c r="AK39" s="509">
        <v>2</v>
      </c>
      <c r="AL39" s="509">
        <v>1</v>
      </c>
      <c r="AM39" s="509">
        <v>1</v>
      </c>
      <c r="AN39" s="509">
        <v>1</v>
      </c>
      <c r="AO39" s="509">
        <v>2</v>
      </c>
      <c r="AP39" s="509">
        <v>1</v>
      </c>
      <c r="AQ39" s="509">
        <v>1</v>
      </c>
      <c r="AR39" s="509">
        <v>1</v>
      </c>
      <c r="AS39" s="509">
        <v>1</v>
      </c>
      <c r="AT39" s="509">
        <v>1</v>
      </c>
      <c r="AU39" s="509">
        <v>3</v>
      </c>
      <c r="AV39" s="509">
        <v>1</v>
      </c>
      <c r="AW39" s="509">
        <v>1</v>
      </c>
      <c r="AX39" s="509">
        <v>1</v>
      </c>
      <c r="AY39" s="509">
        <v>1</v>
      </c>
      <c r="AZ39" s="509">
        <v>1</v>
      </c>
      <c r="BA39" s="509">
        <v>1</v>
      </c>
      <c r="BB39" s="509">
        <v>1</v>
      </c>
      <c r="BC39" s="509" t="b">
        <v>0</v>
      </c>
      <c r="BD39" s="508">
        <v>37481</v>
      </c>
      <c r="BE39" s="508">
        <v>37481</v>
      </c>
      <c r="BF39" s="509" t="b">
        <v>0</v>
      </c>
      <c r="BG39" s="510" t="s">
        <v>421</v>
      </c>
      <c r="BH39" s="512"/>
      <c r="BI39" s="510"/>
      <c r="BJ39" s="513">
        <v>37481</v>
      </c>
      <c r="BK39" s="513">
        <v>37481</v>
      </c>
      <c r="BL39" s="513">
        <v>46217</v>
      </c>
      <c r="BM39" s="510"/>
      <c r="BN39" s="512"/>
      <c r="BO39" s="510"/>
      <c r="BP39" s="509">
        <v>2</v>
      </c>
      <c r="BQ39" s="509" t="str">
        <f>IF(AI39="","",VLOOKUP(AJ39,[0]!Qualifier,(COLUMN(AJ39)-34),FALSE))</f>
        <v>RedCells</v>
      </c>
      <c r="BR39" s="509" t="str">
        <f>IF(AJ39="","",VLOOKUP(AK39,[0]!Qualifier,(COLUMN(AK39)-34),FALSE))</f>
        <v xml:space="preserve">CPD </v>
      </c>
      <c r="BS39" s="509" t="str">
        <f>IF(AK39="","",VLOOKUP(AL39,[0]!Qualifier,(COLUMN(AL39)-34),FALSE))</f>
        <v xml:space="preserve">NoAdd </v>
      </c>
      <c r="BT39" s="509" t="str">
        <f>IF(AL39="","",VLOOKUP(AM39,[0]!Qualifier,(COLUMN(AM39)-34),FALSE))</f>
        <v xml:space="preserve">Closed </v>
      </c>
      <c r="BU39" s="509" t="str">
        <f>IF(AM39="","",VLOOKUP(AN39,[0]!Qualifier,(COLUMN(AN39)-34),FALSE))</f>
        <v xml:space="preserve">SV </v>
      </c>
      <c r="BV39" s="509" t="str">
        <f>IF(AN39="","",VLOOKUP(AO39,[0]!Qualifier,(COLUMN(AO39)-34),FALSE))</f>
        <v xml:space="preserve">2to6°C </v>
      </c>
      <c r="BW39" s="509" t="str">
        <f>IF(AO39="","",VLOOKUP(AP39,[0]!Qualifier,(COLUMN(AP39)-34),FALSE))</f>
        <v>No</v>
      </c>
      <c r="BX39" s="509" t="str">
        <f>IF(AP39="","",VLOOKUP(AQ39,[0]!Qualifier,(COLUMN(AQ39)-34),FALSE))</f>
        <v xml:space="preserve">Allo </v>
      </c>
      <c r="BY39" s="509" t="str">
        <f>IF(AQ39="","",VLOOKUP(AR39,[0]!Qualifier,(COLUMN(AR39)-34),FALSE))</f>
        <v xml:space="preserve">WB </v>
      </c>
      <c r="BZ39" s="509" t="str">
        <f>IF(AR39="","",VLOOKUP(AS39,[0]!Qualifier,(COLUMN(AS39)-34),FALSE))</f>
        <v xml:space="preserve">NA </v>
      </c>
      <c r="CA39" s="509" t="str">
        <f>IF(AS39="","",VLOOKUP(AT39,[0]!Qualifier,(COLUMN(AT39)-34),FALSE))</f>
        <v xml:space="preserve">Transf </v>
      </c>
      <c r="CB39" s="509" t="str">
        <f>IF(AT39="","",VLOOKUP(AU39,[0]!Qualifier,(COLUMN(AU39)-34),FALSE))</f>
        <v xml:space="preserve">LCdepl </v>
      </c>
      <c r="CC39" s="509" t="str">
        <f>IF(AU39="","",VLOOKUP(AV39,[0]!Qualifier,(COLUMN(AV39)-34),FALSE))</f>
        <v xml:space="preserve">None </v>
      </c>
      <c r="CD39" s="509" t="str">
        <f>IF(AV39="","",VLOOKUP(AW39,[0]!Qualifier,(COLUMN(AW39)-34),FALSE))</f>
        <v xml:space="preserve">NoIrr </v>
      </c>
      <c r="CE39" s="508" t="str">
        <f>IF(AW39="","",VLOOKUP(AX39,[0]!Qualifier,(COLUMN(AX39)-34),FALSE))</f>
        <v xml:space="preserve">- </v>
      </c>
      <c r="CF39" s="508" t="str">
        <f>IF(AX39="","",VLOOKUP(AY39,[0]!Qualifier,(COLUMN(AY39)-34),FALSE))</f>
        <v>no sub</v>
      </c>
      <c r="CG39" s="509" t="str">
        <f>IF(AY39="","",VLOOKUP(AZ39,[0]!Qualifier,(COLUMN(AZ39)-34),FALSE))</f>
        <v>Non</v>
      </c>
      <c r="CH39" s="510" t="str">
        <f>IF(AZ39="","",VLOOKUP(BA39,[0]!Qualifier,(COLUMN(BA39)-34),FALSE))</f>
        <v>NA</v>
      </c>
      <c r="CI39" s="512" t="str">
        <f>IF(BA39="","",VLOOKUP(BB39,[0]!Qualifier,(COLUMN(BB39)-34),FALSE))</f>
        <v xml:space="preserve">None </v>
      </c>
      <c r="CJ39" s="510"/>
      <c r="CK39" s="513" t="str">
        <f t="shared" si="24"/>
        <v>1-2-1-1-1-2-1-1-1-1-1-3-1-1-1-1-1-1-1</v>
      </c>
      <c r="CL39" s="513">
        <v>38695</v>
      </c>
      <c r="CM39" s="513">
        <v>45195</v>
      </c>
      <c r="CN39" s="510"/>
      <c r="CP39" s="510"/>
    </row>
    <row r="40" spans="1:94" ht="12.6" customHeight="1" outlineLevel="2" x14ac:dyDescent="0.35">
      <c r="A40" s="77">
        <f t="shared" si="0"/>
        <v>100141</v>
      </c>
      <c r="B40" s="7">
        <f t="shared" si="29"/>
        <v>35</v>
      </c>
      <c r="C40" s="59">
        <f t="shared" si="25"/>
        <v>35</v>
      </c>
      <c r="D40" s="124">
        <f t="shared" si="27"/>
        <v>100141</v>
      </c>
      <c r="E40" s="16" t="str">
        <f t="shared" si="1"/>
        <v>RedCells</v>
      </c>
      <c r="F40" s="58" t="str">
        <f t="shared" si="2"/>
        <v xml:space="preserve">CPD </v>
      </c>
      <c r="G40" s="58" t="str">
        <f t="shared" si="3"/>
        <v xml:space="preserve">PAGGS-M </v>
      </c>
      <c r="H40" s="58" t="str">
        <f t="shared" si="4"/>
        <v xml:space="preserve">Closed </v>
      </c>
      <c r="I40" s="58" t="str">
        <f t="shared" si="5"/>
        <v xml:space="preserve">SV </v>
      </c>
      <c r="J40" s="58" t="str">
        <f t="shared" si="6"/>
        <v xml:space="preserve">2to6°C </v>
      </c>
      <c r="K40" s="58" t="str">
        <f t="shared" si="7"/>
        <v>Deox*</v>
      </c>
      <c r="L40" s="58" t="str">
        <f t="shared" si="8"/>
        <v xml:space="preserve">Allo </v>
      </c>
      <c r="M40" s="58" t="str">
        <f t="shared" si="9"/>
        <v xml:space="preserve">WB </v>
      </c>
      <c r="N40" s="58" t="str">
        <f t="shared" si="10"/>
        <v xml:space="preserve">NA </v>
      </c>
      <c r="O40" s="58" t="str">
        <f t="shared" si="11"/>
        <v xml:space="preserve">Transf </v>
      </c>
      <c r="P40" s="58" t="str">
        <f t="shared" si="12"/>
        <v xml:space="preserve">LCdepl </v>
      </c>
      <c r="Q40" s="58" t="str">
        <f t="shared" si="13"/>
        <v xml:space="preserve">None </v>
      </c>
      <c r="R40" s="58" t="str">
        <f t="shared" si="14"/>
        <v xml:space="preserve">NoIrr </v>
      </c>
      <c r="S40" s="58" t="str">
        <f t="shared" si="15"/>
        <v xml:space="preserve">- </v>
      </c>
      <c r="T40" s="58" t="str">
        <f t="shared" si="16"/>
        <v>no sub</v>
      </c>
      <c r="U40" s="58" t="str">
        <f t="shared" si="17"/>
        <v>Non</v>
      </c>
      <c r="V40" s="58" t="str">
        <f t="shared" si="18"/>
        <v>NA</v>
      </c>
      <c r="W40" s="58" t="str">
        <f t="shared" si="19"/>
        <v xml:space="preserve">None </v>
      </c>
      <c r="X40" t="s">
        <v>63</v>
      </c>
      <c r="Y40" s="161" t="str">
        <f t="shared" si="20"/>
        <v>1-2-3-1-1-2-9-1-1-1-1-3-1-1-1-1-1-1-1</v>
      </c>
      <c r="Z40" s="60">
        <f t="shared" si="28"/>
        <v>100141</v>
      </c>
      <c r="AA40" s="7">
        <f t="shared" si="30"/>
        <v>35</v>
      </c>
      <c r="AB40" s="29" t="str">
        <f t="shared" si="31"/>
        <v>1</v>
      </c>
      <c r="AC40" s="29" t="str">
        <f t="shared" si="31"/>
        <v>0</v>
      </c>
      <c r="AD40" s="29" t="str">
        <f t="shared" si="31"/>
        <v>0</v>
      </c>
      <c r="AE40" s="29" t="str">
        <f t="shared" si="31"/>
        <v>1</v>
      </c>
      <c r="AF40" s="29" t="str">
        <f t="shared" si="31"/>
        <v>4</v>
      </c>
      <c r="AG40" s="29" t="str">
        <f t="shared" si="31"/>
        <v>1</v>
      </c>
      <c r="AH40" s="59">
        <v>35</v>
      </c>
      <c r="AI40" s="510">
        <v>100141</v>
      </c>
      <c r="AJ40" s="509">
        <v>1</v>
      </c>
      <c r="AK40" s="509">
        <v>2</v>
      </c>
      <c r="AL40" s="509">
        <v>3</v>
      </c>
      <c r="AM40" s="509">
        <v>1</v>
      </c>
      <c r="AN40" s="509">
        <v>1</v>
      </c>
      <c r="AO40" s="509">
        <v>2</v>
      </c>
      <c r="AP40" s="509">
        <v>9</v>
      </c>
      <c r="AQ40" s="509">
        <v>1</v>
      </c>
      <c r="AR40" s="509">
        <v>1</v>
      </c>
      <c r="AS40" s="509">
        <v>1</v>
      </c>
      <c r="AT40" s="509">
        <v>1</v>
      </c>
      <c r="AU40" s="509">
        <v>3</v>
      </c>
      <c r="AV40" s="509">
        <v>1</v>
      </c>
      <c r="AW40" s="509">
        <v>1</v>
      </c>
      <c r="AX40" s="509">
        <v>1</v>
      </c>
      <c r="AY40" s="509">
        <v>1</v>
      </c>
      <c r="AZ40" s="509">
        <v>1</v>
      </c>
      <c r="BA40" s="509">
        <v>1</v>
      </c>
      <c r="BB40" s="509">
        <v>1</v>
      </c>
      <c r="BC40" s="509" t="b">
        <v>0</v>
      </c>
      <c r="BD40" s="508">
        <v>46182</v>
      </c>
      <c r="BE40" s="508">
        <v>46181</v>
      </c>
      <c r="BF40" s="509" t="b">
        <v>0</v>
      </c>
      <c r="BG40" s="510" t="s">
        <v>1603</v>
      </c>
      <c r="BH40" s="512"/>
      <c r="BI40" s="510"/>
      <c r="BJ40" s="513">
        <v>46182</v>
      </c>
      <c r="BK40" s="513">
        <v>46181</v>
      </c>
      <c r="BL40" s="513">
        <v>46217</v>
      </c>
      <c r="BM40" s="510"/>
      <c r="BN40" s="512"/>
      <c r="BO40" s="510"/>
      <c r="BP40" s="509">
        <v>2</v>
      </c>
      <c r="BQ40" s="509" t="str">
        <f>IF(AI40="","",VLOOKUP(AJ40,[0]!Qualifier,(COLUMN(AJ40)-34),FALSE))</f>
        <v>RedCells</v>
      </c>
      <c r="BR40" s="509" t="str">
        <f>IF(AJ40="","",VLOOKUP(AK40,[0]!Qualifier,(COLUMN(AK40)-34),FALSE))</f>
        <v xml:space="preserve">CPD </v>
      </c>
      <c r="BS40" s="509" t="str">
        <f>IF(AK40="","",VLOOKUP(AL40,[0]!Qualifier,(COLUMN(AL40)-34),FALSE))</f>
        <v xml:space="preserve">PAGGS-M </v>
      </c>
      <c r="BT40" s="509" t="str">
        <f>IF(AL40="","",VLOOKUP(AM40,[0]!Qualifier,(COLUMN(AM40)-34),FALSE))</f>
        <v xml:space="preserve">Closed </v>
      </c>
      <c r="BU40" s="509" t="str">
        <f>IF(AM40="","",VLOOKUP(AN40,[0]!Qualifier,(COLUMN(AN40)-34),FALSE))</f>
        <v xml:space="preserve">SV </v>
      </c>
      <c r="BV40" s="509" t="str">
        <f>IF(AN40="","",VLOOKUP(AO40,[0]!Qualifier,(COLUMN(AO40)-34),FALSE))</f>
        <v xml:space="preserve">2to6°C </v>
      </c>
      <c r="BW40" s="509" t="str">
        <f>IF(AO40="","",VLOOKUP(AP40,[0]!Qualifier,(COLUMN(AP40)-34),FALSE))</f>
        <v>Deox*</v>
      </c>
      <c r="BX40" s="509" t="str">
        <f>IF(AP40="","",VLOOKUP(AQ40,[0]!Qualifier,(COLUMN(AQ40)-34),FALSE))</f>
        <v xml:space="preserve">Allo </v>
      </c>
      <c r="BY40" s="509" t="str">
        <f>IF(AQ40="","",VLOOKUP(AR40,[0]!Qualifier,(COLUMN(AR40)-34),FALSE))</f>
        <v xml:space="preserve">WB </v>
      </c>
      <c r="BZ40" s="509" t="str">
        <f>IF(AR40="","",VLOOKUP(AS40,[0]!Qualifier,(COLUMN(AS40)-34),FALSE))</f>
        <v xml:space="preserve">NA </v>
      </c>
      <c r="CA40" s="509" t="str">
        <f>IF(AS40="","",VLOOKUP(AT40,[0]!Qualifier,(COLUMN(AT40)-34),FALSE))</f>
        <v xml:space="preserve">Transf </v>
      </c>
      <c r="CB40" s="509" t="str">
        <f>IF(AT40="","",VLOOKUP(AU40,[0]!Qualifier,(COLUMN(AU40)-34),FALSE))</f>
        <v xml:space="preserve">LCdepl </v>
      </c>
      <c r="CC40" s="509" t="str">
        <f>IF(AU40="","",VLOOKUP(AV40,[0]!Qualifier,(COLUMN(AV40)-34),FALSE))</f>
        <v xml:space="preserve">None </v>
      </c>
      <c r="CD40" s="509" t="str">
        <f>IF(AV40="","",VLOOKUP(AW40,[0]!Qualifier,(COLUMN(AW40)-34),FALSE))</f>
        <v xml:space="preserve">NoIrr </v>
      </c>
      <c r="CE40" s="508" t="str">
        <f>IF(AW40="","",VLOOKUP(AX40,[0]!Qualifier,(COLUMN(AX40)-34),FALSE))</f>
        <v xml:space="preserve">- </v>
      </c>
      <c r="CF40" s="508" t="str">
        <f>IF(AX40="","",VLOOKUP(AY40,[0]!Qualifier,(COLUMN(AY40)-34),FALSE))</f>
        <v>no sub</v>
      </c>
      <c r="CG40" s="509" t="str">
        <f>IF(AY40="","",VLOOKUP(AZ40,[0]!Qualifier,(COLUMN(AZ40)-34),FALSE))</f>
        <v>Non</v>
      </c>
      <c r="CH40" s="510" t="str">
        <f>IF(AZ40="","",VLOOKUP(BA40,[0]!Qualifier,(COLUMN(BA40)-34),FALSE))</f>
        <v>NA</v>
      </c>
      <c r="CI40" s="512" t="str">
        <f>IF(BA40="","",VLOOKUP(BB40,[0]!Qualifier,(COLUMN(BB40)-34),FALSE))</f>
        <v xml:space="preserve">None </v>
      </c>
      <c r="CJ40" s="510"/>
      <c r="CK40" s="513" t="str">
        <f t="shared" si="24"/>
        <v>1-2-3-1-1-2-9-1-1-1-1-3-1-1-1-1-1-1-1</v>
      </c>
      <c r="CL40" s="513">
        <v>38299</v>
      </c>
      <c r="CM40" s="513">
        <v>45195</v>
      </c>
      <c r="CN40" s="510"/>
      <c r="CP40" s="510"/>
    </row>
    <row r="41" spans="1:94" ht="12.6" customHeight="1" outlineLevel="2" x14ac:dyDescent="0.35">
      <c r="A41" s="77">
        <f t="shared" si="0"/>
        <v>100160</v>
      </c>
      <c r="B41" s="7">
        <f t="shared" si="29"/>
        <v>36</v>
      </c>
      <c r="C41" s="59">
        <f t="shared" si="25"/>
        <v>36</v>
      </c>
      <c r="D41" s="124">
        <f t="shared" si="27"/>
        <v>100160</v>
      </c>
      <c r="E41" s="16" t="str">
        <f t="shared" si="1"/>
        <v>RedCells</v>
      </c>
      <c r="F41" s="58" t="str">
        <f t="shared" si="2"/>
        <v xml:space="preserve">CPD </v>
      </c>
      <c r="G41" s="58" t="str">
        <f t="shared" si="3"/>
        <v xml:space="preserve">SAGM </v>
      </c>
      <c r="H41" s="58" t="str">
        <f t="shared" si="4"/>
        <v xml:space="preserve">Closed </v>
      </c>
      <c r="I41" s="58" t="str">
        <f t="shared" si="5"/>
        <v>NonSVC</v>
      </c>
      <c r="J41" s="58" t="str">
        <f t="shared" si="6"/>
        <v xml:space="preserve">2to6°C </v>
      </c>
      <c r="K41" s="58" t="str">
        <f t="shared" si="7"/>
        <v>No</v>
      </c>
      <c r="L41" s="58" t="str">
        <f t="shared" si="8"/>
        <v xml:space="preserve">Allo </v>
      </c>
      <c r="M41" s="58" t="str">
        <f t="shared" si="9"/>
        <v xml:space="preserve">WB </v>
      </c>
      <c r="N41" s="58" t="str">
        <f t="shared" si="10"/>
        <v xml:space="preserve">NA </v>
      </c>
      <c r="O41" s="58" t="str">
        <f t="shared" si="11"/>
        <v xml:space="preserve">Transf </v>
      </c>
      <c r="P41" s="58" t="str">
        <f t="shared" si="12"/>
        <v xml:space="preserve">LCdepl </v>
      </c>
      <c r="Q41" s="58" t="str">
        <f t="shared" si="13"/>
        <v xml:space="preserve">None </v>
      </c>
      <c r="R41" s="58" t="str">
        <f t="shared" si="14"/>
        <v xml:space="preserve">NoIrr </v>
      </c>
      <c r="S41" s="58" t="str">
        <f t="shared" si="15"/>
        <v xml:space="preserve">- </v>
      </c>
      <c r="T41" s="58" t="str">
        <f t="shared" si="16"/>
        <v>no sub</v>
      </c>
      <c r="U41" s="58" t="str">
        <f t="shared" si="17"/>
        <v>Non</v>
      </c>
      <c r="V41" s="58" t="str">
        <f t="shared" si="18"/>
        <v>NA</v>
      </c>
      <c r="W41" s="58" t="str">
        <f t="shared" si="19"/>
        <v xml:space="preserve">None </v>
      </c>
      <c r="X41" t="s">
        <v>63</v>
      </c>
      <c r="Y41" s="161" t="str">
        <f t="shared" si="20"/>
        <v>1-2-2-1-4-2-1-1-1-1-1-3-1-1-1-1-1-1-1</v>
      </c>
      <c r="Z41" s="60">
        <f t="shared" si="28"/>
        <v>100160</v>
      </c>
      <c r="AA41" s="7">
        <f t="shared" si="30"/>
        <v>36</v>
      </c>
      <c r="AB41" s="29" t="str">
        <f t="shared" si="31"/>
        <v>1</v>
      </c>
      <c r="AC41" s="29" t="str">
        <f t="shared" si="31"/>
        <v>0</v>
      </c>
      <c r="AD41" s="29" t="str">
        <f t="shared" si="31"/>
        <v>0</v>
      </c>
      <c r="AE41" s="29" t="str">
        <f t="shared" si="31"/>
        <v>1</v>
      </c>
      <c r="AF41" s="29" t="str">
        <f t="shared" si="31"/>
        <v>6</v>
      </c>
      <c r="AG41" s="29" t="str">
        <f t="shared" si="31"/>
        <v>0</v>
      </c>
      <c r="AH41" s="59">
        <v>36</v>
      </c>
      <c r="AI41" s="510">
        <v>100160</v>
      </c>
      <c r="AJ41" s="509">
        <v>1</v>
      </c>
      <c r="AK41" s="509">
        <v>2</v>
      </c>
      <c r="AL41" s="509">
        <v>2</v>
      </c>
      <c r="AM41" s="509">
        <v>1</v>
      </c>
      <c r="AN41" s="509">
        <v>4</v>
      </c>
      <c r="AO41" s="509">
        <v>2</v>
      </c>
      <c r="AP41" s="509">
        <v>1</v>
      </c>
      <c r="AQ41" s="509">
        <v>1</v>
      </c>
      <c r="AR41" s="509">
        <v>1</v>
      </c>
      <c r="AS41" s="509">
        <v>1</v>
      </c>
      <c r="AT41" s="509">
        <v>1</v>
      </c>
      <c r="AU41" s="509">
        <v>3</v>
      </c>
      <c r="AV41" s="509">
        <v>1</v>
      </c>
      <c r="AW41" s="509">
        <v>1</v>
      </c>
      <c r="AX41" s="509">
        <v>1</v>
      </c>
      <c r="AY41" s="509">
        <v>1</v>
      </c>
      <c r="AZ41" s="509">
        <v>1</v>
      </c>
      <c r="BA41" s="509">
        <v>1</v>
      </c>
      <c r="BB41" s="509">
        <v>1</v>
      </c>
      <c r="BC41" s="509" t="b">
        <v>0</v>
      </c>
      <c r="BD41" s="508">
        <v>38695</v>
      </c>
      <c r="BE41" s="508">
        <v>38695</v>
      </c>
      <c r="BF41" s="509" t="b">
        <v>0</v>
      </c>
      <c r="BG41" s="510" t="s">
        <v>422</v>
      </c>
      <c r="BH41" s="512"/>
      <c r="BI41" s="510"/>
      <c r="BJ41" s="513">
        <v>38695</v>
      </c>
      <c r="BK41" s="513">
        <v>38695</v>
      </c>
      <c r="BL41" s="513">
        <v>46217</v>
      </c>
      <c r="BM41" s="510"/>
      <c r="BN41" s="512"/>
      <c r="BO41" s="510"/>
      <c r="BP41" s="509">
        <v>2</v>
      </c>
      <c r="BQ41" s="509" t="str">
        <f>IF(AI41="","",VLOOKUP(AJ41,[0]!Qualifier,(COLUMN(AJ41)-34),FALSE))</f>
        <v>RedCells</v>
      </c>
      <c r="BR41" s="509" t="str">
        <f>IF(AJ41="","",VLOOKUP(AK41,[0]!Qualifier,(COLUMN(AK41)-34),FALSE))</f>
        <v xml:space="preserve">CPD </v>
      </c>
      <c r="BS41" s="509" t="str">
        <f>IF(AK41="","",VLOOKUP(AL41,[0]!Qualifier,(COLUMN(AL41)-34),FALSE))</f>
        <v xml:space="preserve">SAGM </v>
      </c>
      <c r="BT41" s="509" t="str">
        <f>IF(AL41="","",VLOOKUP(AM41,[0]!Qualifier,(COLUMN(AM41)-34),FALSE))</f>
        <v xml:space="preserve">Closed </v>
      </c>
      <c r="BU41" s="509" t="str">
        <f>IF(AM41="","",VLOOKUP(AN41,[0]!Qualifier,(COLUMN(AN41)-34),FALSE))</f>
        <v>NonSVC</v>
      </c>
      <c r="BV41" s="509" t="str">
        <f>IF(AN41="","",VLOOKUP(AO41,[0]!Qualifier,(COLUMN(AO41)-34),FALSE))</f>
        <v xml:space="preserve">2to6°C </v>
      </c>
      <c r="BW41" s="509" t="str">
        <f>IF(AO41="","",VLOOKUP(AP41,[0]!Qualifier,(COLUMN(AP41)-34),FALSE))</f>
        <v>No</v>
      </c>
      <c r="BX41" s="509" t="str">
        <f>IF(AP41="","",VLOOKUP(AQ41,[0]!Qualifier,(COLUMN(AQ41)-34),FALSE))</f>
        <v xml:space="preserve">Allo </v>
      </c>
      <c r="BY41" s="509" t="str">
        <f>IF(AQ41="","",VLOOKUP(AR41,[0]!Qualifier,(COLUMN(AR41)-34),FALSE))</f>
        <v xml:space="preserve">WB </v>
      </c>
      <c r="BZ41" s="509" t="str">
        <f>IF(AR41="","",VLOOKUP(AS41,[0]!Qualifier,(COLUMN(AS41)-34),FALSE))</f>
        <v xml:space="preserve">NA </v>
      </c>
      <c r="CA41" s="509" t="str">
        <f>IF(AS41="","",VLOOKUP(AT41,[0]!Qualifier,(COLUMN(AT41)-34),FALSE))</f>
        <v xml:space="preserve">Transf </v>
      </c>
      <c r="CB41" s="509" t="str">
        <f>IF(AT41="","",VLOOKUP(AU41,[0]!Qualifier,(COLUMN(AU41)-34),FALSE))</f>
        <v xml:space="preserve">LCdepl </v>
      </c>
      <c r="CC41" s="509" t="str">
        <f>IF(AU41="","",VLOOKUP(AV41,[0]!Qualifier,(COLUMN(AV41)-34),FALSE))</f>
        <v xml:space="preserve">None </v>
      </c>
      <c r="CD41" s="509" t="str">
        <f>IF(AV41="","",VLOOKUP(AW41,[0]!Qualifier,(COLUMN(AW41)-34),FALSE))</f>
        <v xml:space="preserve">NoIrr </v>
      </c>
      <c r="CE41" s="508" t="str">
        <f>IF(AW41="","",VLOOKUP(AX41,[0]!Qualifier,(COLUMN(AX41)-34),FALSE))</f>
        <v xml:space="preserve">- </v>
      </c>
      <c r="CF41" s="508" t="str">
        <f>IF(AX41="","",VLOOKUP(AY41,[0]!Qualifier,(COLUMN(AY41)-34),FALSE))</f>
        <v>no sub</v>
      </c>
      <c r="CG41" s="509" t="str">
        <f>IF(AY41="","",VLOOKUP(AZ41,[0]!Qualifier,(COLUMN(AZ41)-34),FALSE))</f>
        <v>Non</v>
      </c>
      <c r="CH41" s="510" t="str">
        <f>IF(AZ41="","",VLOOKUP(BA41,[0]!Qualifier,(COLUMN(BA41)-34),FALSE))</f>
        <v>NA</v>
      </c>
      <c r="CI41" s="512" t="str">
        <f>IF(BA41="","",VLOOKUP(BB41,[0]!Qualifier,(COLUMN(BB41)-34),FALSE))</f>
        <v xml:space="preserve">None </v>
      </c>
      <c r="CJ41" s="510"/>
      <c r="CK41" s="513" t="str">
        <f t="shared" si="24"/>
        <v>1-2-2-1-4-2-1-1-1-1-1-3-1-1-1-1-1-1-1</v>
      </c>
      <c r="CL41" s="513">
        <v>38299</v>
      </c>
      <c r="CM41" s="513">
        <v>45195</v>
      </c>
      <c r="CN41" s="510"/>
      <c r="CP41" s="510"/>
    </row>
    <row r="42" spans="1:94" ht="12.6" customHeight="1" outlineLevel="2" x14ac:dyDescent="0.35">
      <c r="A42" s="77">
        <f t="shared" si="0"/>
        <v>100169</v>
      </c>
      <c r="B42" s="7">
        <f t="shared" si="29"/>
        <v>37</v>
      </c>
      <c r="C42" s="59">
        <f t="shared" si="25"/>
        <v>37</v>
      </c>
      <c r="D42" s="124">
        <f t="shared" si="27"/>
        <v>100169</v>
      </c>
      <c r="E42" s="16" t="str">
        <f t="shared" si="1"/>
        <v>RedCells</v>
      </c>
      <c r="F42" s="58" t="str">
        <f t="shared" si="2"/>
        <v xml:space="preserve">CPD </v>
      </c>
      <c r="G42" s="58" t="str">
        <f t="shared" si="3"/>
        <v xml:space="preserve">NoAdd </v>
      </c>
      <c r="H42" s="58" t="str">
        <f t="shared" si="4"/>
        <v xml:space="preserve">Closed </v>
      </c>
      <c r="I42" s="58" t="str">
        <f t="shared" si="5"/>
        <v>NonSVC</v>
      </c>
      <c r="J42" s="58" t="str">
        <f t="shared" si="6"/>
        <v xml:space="preserve">2to6°C </v>
      </c>
      <c r="K42" s="58" t="str">
        <f t="shared" si="7"/>
        <v>No</v>
      </c>
      <c r="L42" s="58" t="str">
        <f t="shared" si="8"/>
        <v xml:space="preserve">Allo </v>
      </c>
      <c r="M42" s="58" t="str">
        <f t="shared" si="9"/>
        <v xml:space="preserve">WB </v>
      </c>
      <c r="N42" s="58" t="str">
        <f t="shared" si="10"/>
        <v xml:space="preserve">NA </v>
      </c>
      <c r="O42" s="58" t="str">
        <f t="shared" si="11"/>
        <v xml:space="preserve">Transf </v>
      </c>
      <c r="P42" s="58" t="str">
        <f t="shared" si="12"/>
        <v xml:space="preserve">LCdepl </v>
      </c>
      <c r="Q42" s="58" t="str">
        <f t="shared" si="13"/>
        <v xml:space="preserve">None </v>
      </c>
      <c r="R42" s="58" t="str">
        <f t="shared" si="14"/>
        <v xml:space="preserve">NoIrr </v>
      </c>
      <c r="S42" s="58" t="str">
        <f t="shared" si="15"/>
        <v xml:space="preserve">- </v>
      </c>
      <c r="T42" s="58" t="str">
        <f t="shared" si="16"/>
        <v>no sub</v>
      </c>
      <c r="U42" s="58" t="str">
        <f t="shared" si="17"/>
        <v>Non</v>
      </c>
      <c r="V42" s="58" t="str">
        <f t="shared" si="18"/>
        <v>NA</v>
      </c>
      <c r="W42" s="58" t="str">
        <f t="shared" si="19"/>
        <v xml:space="preserve">None </v>
      </c>
      <c r="X42" t="s">
        <v>63</v>
      </c>
      <c r="Y42" s="161" t="str">
        <f t="shared" si="20"/>
        <v>1-2-1-1-4-2-1-1-1-1-1-3-1-1-1-1-1-1-1</v>
      </c>
      <c r="Z42" s="60">
        <f t="shared" si="28"/>
        <v>100169</v>
      </c>
      <c r="AA42" s="7">
        <f t="shared" si="30"/>
        <v>37</v>
      </c>
      <c r="AB42" s="29" t="str">
        <f t="shared" si="31"/>
        <v>1</v>
      </c>
      <c r="AC42" s="29" t="str">
        <f t="shared" si="31"/>
        <v>0</v>
      </c>
      <c r="AD42" s="29" t="str">
        <f t="shared" si="31"/>
        <v>0</v>
      </c>
      <c r="AE42" s="29" t="str">
        <f t="shared" si="31"/>
        <v>1</v>
      </c>
      <c r="AF42" s="29" t="str">
        <f t="shared" si="31"/>
        <v>6</v>
      </c>
      <c r="AG42" s="29" t="str">
        <f t="shared" si="31"/>
        <v>9</v>
      </c>
      <c r="AH42" s="59">
        <v>37</v>
      </c>
      <c r="AI42" s="510">
        <v>100169</v>
      </c>
      <c r="AJ42" s="509">
        <v>1</v>
      </c>
      <c r="AK42" s="509">
        <v>2</v>
      </c>
      <c r="AL42" s="509">
        <v>1</v>
      </c>
      <c r="AM42" s="509">
        <v>1</v>
      </c>
      <c r="AN42" s="509">
        <v>4</v>
      </c>
      <c r="AO42" s="509">
        <v>2</v>
      </c>
      <c r="AP42" s="509">
        <v>1</v>
      </c>
      <c r="AQ42" s="509">
        <v>1</v>
      </c>
      <c r="AR42" s="509">
        <v>1</v>
      </c>
      <c r="AS42" s="509">
        <v>1</v>
      </c>
      <c r="AT42" s="509">
        <v>1</v>
      </c>
      <c r="AU42" s="509">
        <v>3</v>
      </c>
      <c r="AV42" s="509">
        <v>1</v>
      </c>
      <c r="AW42" s="509">
        <v>1</v>
      </c>
      <c r="AX42" s="509">
        <v>1</v>
      </c>
      <c r="AY42" s="509">
        <v>1</v>
      </c>
      <c r="AZ42" s="509">
        <v>1</v>
      </c>
      <c r="BA42" s="509">
        <v>1</v>
      </c>
      <c r="BB42" s="509">
        <v>1</v>
      </c>
      <c r="BC42" s="509" t="b">
        <v>0</v>
      </c>
      <c r="BD42" s="508">
        <v>38299</v>
      </c>
      <c r="BE42" s="508">
        <v>38299</v>
      </c>
      <c r="BF42" s="509" t="b">
        <v>0</v>
      </c>
      <c r="BG42" s="510" t="s">
        <v>423</v>
      </c>
      <c r="BH42" s="512"/>
      <c r="BI42" s="510"/>
      <c r="BJ42" s="513">
        <v>38299</v>
      </c>
      <c r="BK42" s="513">
        <v>38299</v>
      </c>
      <c r="BL42" s="513">
        <v>46217</v>
      </c>
      <c r="BM42" s="510"/>
      <c r="BN42" s="512"/>
      <c r="BO42" s="510"/>
      <c r="BP42" s="509">
        <v>2</v>
      </c>
      <c r="BQ42" s="509" t="str">
        <f>IF(AI42="","",VLOOKUP(AJ42,[0]!Qualifier,(COLUMN(AJ42)-34),FALSE))</f>
        <v>RedCells</v>
      </c>
      <c r="BR42" s="509" t="str">
        <f>IF(AJ42="","",VLOOKUP(AK42,[0]!Qualifier,(COLUMN(AK42)-34),FALSE))</f>
        <v xml:space="preserve">CPD </v>
      </c>
      <c r="BS42" s="509" t="str">
        <f>IF(AK42="","",VLOOKUP(AL42,[0]!Qualifier,(COLUMN(AL42)-34),FALSE))</f>
        <v xml:space="preserve">NoAdd </v>
      </c>
      <c r="BT42" s="509" t="str">
        <f>IF(AL42="","",VLOOKUP(AM42,[0]!Qualifier,(COLUMN(AM42)-34),FALSE))</f>
        <v xml:space="preserve">Closed </v>
      </c>
      <c r="BU42" s="509" t="str">
        <f>IF(AM42="","",VLOOKUP(AN42,[0]!Qualifier,(COLUMN(AN42)-34),FALSE))</f>
        <v>NonSVC</v>
      </c>
      <c r="BV42" s="509" t="str">
        <f>IF(AN42="","",VLOOKUP(AO42,[0]!Qualifier,(COLUMN(AO42)-34),FALSE))</f>
        <v xml:space="preserve">2to6°C </v>
      </c>
      <c r="BW42" s="509" t="str">
        <f>IF(AO42="","",VLOOKUP(AP42,[0]!Qualifier,(COLUMN(AP42)-34),FALSE))</f>
        <v>No</v>
      </c>
      <c r="BX42" s="509" t="str">
        <f>IF(AP42="","",VLOOKUP(AQ42,[0]!Qualifier,(COLUMN(AQ42)-34),FALSE))</f>
        <v xml:space="preserve">Allo </v>
      </c>
      <c r="BY42" s="509" t="str">
        <f>IF(AQ42="","",VLOOKUP(AR42,[0]!Qualifier,(COLUMN(AR42)-34),FALSE))</f>
        <v xml:space="preserve">WB </v>
      </c>
      <c r="BZ42" s="509" t="str">
        <f>IF(AR42="","",VLOOKUP(AS42,[0]!Qualifier,(COLUMN(AS42)-34),FALSE))</f>
        <v xml:space="preserve">NA </v>
      </c>
      <c r="CA42" s="509" t="str">
        <f>IF(AS42="","",VLOOKUP(AT42,[0]!Qualifier,(COLUMN(AT42)-34),FALSE))</f>
        <v xml:space="preserve">Transf </v>
      </c>
      <c r="CB42" s="509" t="str">
        <f>IF(AT42="","",VLOOKUP(AU42,[0]!Qualifier,(COLUMN(AU42)-34),FALSE))</f>
        <v xml:space="preserve">LCdepl </v>
      </c>
      <c r="CC42" s="509" t="str">
        <f>IF(AU42="","",VLOOKUP(AV42,[0]!Qualifier,(COLUMN(AV42)-34),FALSE))</f>
        <v xml:space="preserve">None </v>
      </c>
      <c r="CD42" s="509" t="str">
        <f>IF(AV42="","",VLOOKUP(AW42,[0]!Qualifier,(COLUMN(AW42)-34),FALSE))</f>
        <v xml:space="preserve">NoIrr </v>
      </c>
      <c r="CE42" s="508" t="str">
        <f>IF(AW42="","",VLOOKUP(AX42,[0]!Qualifier,(COLUMN(AX42)-34),FALSE))</f>
        <v xml:space="preserve">- </v>
      </c>
      <c r="CF42" s="508" t="str">
        <f>IF(AX42="","",VLOOKUP(AY42,[0]!Qualifier,(COLUMN(AY42)-34),FALSE))</f>
        <v>no sub</v>
      </c>
      <c r="CG42" s="509" t="str">
        <f>IF(AY42="","",VLOOKUP(AZ42,[0]!Qualifier,(COLUMN(AZ42)-34),FALSE))</f>
        <v>Non</v>
      </c>
      <c r="CH42" s="510" t="str">
        <f>IF(AZ42="","",VLOOKUP(BA42,[0]!Qualifier,(COLUMN(BA42)-34),FALSE))</f>
        <v>NA</v>
      </c>
      <c r="CI42" s="512" t="str">
        <f>IF(BA42="","",VLOOKUP(BB42,[0]!Qualifier,(COLUMN(BB42)-34),FALSE))</f>
        <v xml:space="preserve">None </v>
      </c>
      <c r="CJ42" s="510"/>
      <c r="CK42" s="513" t="str">
        <f t="shared" si="24"/>
        <v>1-2-1-1-4-2-1-1-1-1-1-3-1-1-1-1-1-1-1</v>
      </c>
      <c r="CL42" s="513">
        <v>36248</v>
      </c>
      <c r="CM42" s="513">
        <v>45195</v>
      </c>
      <c r="CN42" s="510"/>
      <c r="CP42" s="510"/>
    </row>
    <row r="43" spans="1:94" ht="12.6" customHeight="1" outlineLevel="2" x14ac:dyDescent="0.35">
      <c r="A43" s="77">
        <f t="shared" si="0"/>
        <v>100170</v>
      </c>
      <c r="B43" s="7">
        <f t="shared" si="29"/>
        <v>38</v>
      </c>
      <c r="C43" s="59">
        <f t="shared" si="25"/>
        <v>38</v>
      </c>
      <c r="D43" s="124">
        <f t="shared" si="27"/>
        <v>100170</v>
      </c>
      <c r="E43" s="16" t="str">
        <f t="shared" si="1"/>
        <v>RedCells</v>
      </c>
      <c r="F43" s="58" t="str">
        <f t="shared" si="2"/>
        <v xml:space="preserve">CPD </v>
      </c>
      <c r="G43" s="58" t="str">
        <f t="shared" si="3"/>
        <v xml:space="preserve">SAGM </v>
      </c>
      <c r="H43" s="58" t="str">
        <f t="shared" si="4"/>
        <v xml:space="preserve">Closed </v>
      </c>
      <c r="I43" s="58" t="str">
        <f t="shared" si="5"/>
        <v xml:space="preserve">SV </v>
      </c>
      <c r="J43" s="58" t="str">
        <f t="shared" si="6"/>
        <v xml:space="preserve">2to6°C </v>
      </c>
      <c r="K43" s="58" t="str">
        <f t="shared" si="7"/>
        <v>No</v>
      </c>
      <c r="L43" s="58" t="str">
        <f t="shared" si="8"/>
        <v xml:space="preserve">Allo </v>
      </c>
      <c r="M43" s="58" t="str">
        <f t="shared" si="9"/>
        <v xml:space="preserve">WB </v>
      </c>
      <c r="N43" s="58" t="str">
        <f t="shared" si="10"/>
        <v xml:space="preserve">NA </v>
      </c>
      <c r="O43" s="58" t="str">
        <f t="shared" si="11"/>
        <v xml:space="preserve">NoTrans </v>
      </c>
      <c r="P43" s="58" t="str">
        <f t="shared" si="12"/>
        <v xml:space="preserve">LCdepl </v>
      </c>
      <c r="Q43" s="58" t="str">
        <f t="shared" si="13"/>
        <v xml:space="preserve">None </v>
      </c>
      <c r="R43" s="58" t="str">
        <f t="shared" si="14"/>
        <v xml:space="preserve">NoIrr </v>
      </c>
      <c r="S43" s="58" t="str">
        <f t="shared" si="15"/>
        <v xml:space="preserve">- </v>
      </c>
      <c r="T43" s="58" t="str">
        <f t="shared" si="16"/>
        <v>no sub</v>
      </c>
      <c r="U43" s="58" t="str">
        <f t="shared" si="17"/>
        <v>Non</v>
      </c>
      <c r="V43" s="58" t="str">
        <f t="shared" si="18"/>
        <v>NA</v>
      </c>
      <c r="W43" s="58" t="str">
        <f t="shared" si="19"/>
        <v xml:space="preserve">None </v>
      </c>
      <c r="X43" t="s">
        <v>63</v>
      </c>
      <c r="Y43" s="161" t="str">
        <f t="shared" si="20"/>
        <v>1-2-2-1-1-2-1-1-1-1-2-3-1-1-1-1-1-1-1</v>
      </c>
      <c r="Z43" s="60">
        <f t="shared" si="28"/>
        <v>100170</v>
      </c>
      <c r="AA43" s="7">
        <f t="shared" si="30"/>
        <v>38</v>
      </c>
      <c r="AB43" s="29" t="str">
        <f t="shared" si="31"/>
        <v>1</v>
      </c>
      <c r="AC43" s="29" t="str">
        <f t="shared" si="31"/>
        <v>0</v>
      </c>
      <c r="AD43" s="29" t="str">
        <f t="shared" si="31"/>
        <v>0</v>
      </c>
      <c r="AE43" s="29" t="str">
        <f t="shared" si="31"/>
        <v>1</v>
      </c>
      <c r="AF43" s="29" t="str">
        <f t="shared" si="31"/>
        <v>7</v>
      </c>
      <c r="AG43" s="29" t="str">
        <f t="shared" si="31"/>
        <v>0</v>
      </c>
      <c r="AH43" s="59">
        <v>38</v>
      </c>
      <c r="AI43" s="510">
        <v>100170</v>
      </c>
      <c r="AJ43" s="509">
        <v>1</v>
      </c>
      <c r="AK43" s="509">
        <v>2</v>
      </c>
      <c r="AL43" s="509">
        <v>2</v>
      </c>
      <c r="AM43" s="509">
        <v>1</v>
      </c>
      <c r="AN43" s="509">
        <v>1</v>
      </c>
      <c r="AO43" s="509">
        <v>2</v>
      </c>
      <c r="AP43" s="509">
        <v>1</v>
      </c>
      <c r="AQ43" s="509">
        <v>1</v>
      </c>
      <c r="AR43" s="509">
        <v>1</v>
      </c>
      <c r="AS43" s="509">
        <v>1</v>
      </c>
      <c r="AT43" s="509">
        <v>2</v>
      </c>
      <c r="AU43" s="509">
        <v>3</v>
      </c>
      <c r="AV43" s="509">
        <v>1</v>
      </c>
      <c r="AW43" s="509">
        <v>1</v>
      </c>
      <c r="AX43" s="509">
        <v>1</v>
      </c>
      <c r="AY43" s="509">
        <v>1</v>
      </c>
      <c r="AZ43" s="509">
        <v>1</v>
      </c>
      <c r="BA43" s="509">
        <v>1</v>
      </c>
      <c r="BB43" s="509">
        <v>1</v>
      </c>
      <c r="BC43" s="509" t="b">
        <v>0</v>
      </c>
      <c r="BD43" s="508">
        <v>38299</v>
      </c>
      <c r="BE43" s="508">
        <v>38299</v>
      </c>
      <c r="BF43" s="509" t="b">
        <v>0</v>
      </c>
      <c r="BG43" s="510" t="s">
        <v>424</v>
      </c>
      <c r="BH43" s="512"/>
      <c r="BI43" s="510"/>
      <c r="BJ43" s="513">
        <v>38299</v>
      </c>
      <c r="BK43" s="513">
        <v>38299</v>
      </c>
      <c r="BL43" s="513">
        <v>46217</v>
      </c>
      <c r="BM43" s="510"/>
      <c r="BN43" s="512"/>
      <c r="BO43" s="510"/>
      <c r="BP43" s="509">
        <v>2</v>
      </c>
      <c r="BQ43" s="509" t="str">
        <f>IF(AI43="","",VLOOKUP(AJ43,[0]!Qualifier,(COLUMN(AJ43)-34),FALSE))</f>
        <v>RedCells</v>
      </c>
      <c r="BR43" s="509" t="str">
        <f>IF(AJ43="","",VLOOKUP(AK43,[0]!Qualifier,(COLUMN(AK43)-34),FALSE))</f>
        <v xml:space="preserve">CPD </v>
      </c>
      <c r="BS43" s="509" t="str">
        <f>IF(AK43="","",VLOOKUP(AL43,[0]!Qualifier,(COLUMN(AL43)-34),FALSE))</f>
        <v xml:space="preserve">SAGM </v>
      </c>
      <c r="BT43" s="509" t="str">
        <f>IF(AL43="","",VLOOKUP(AM43,[0]!Qualifier,(COLUMN(AM43)-34),FALSE))</f>
        <v xml:space="preserve">Closed </v>
      </c>
      <c r="BU43" s="509" t="str">
        <f>IF(AM43="","",VLOOKUP(AN43,[0]!Qualifier,(COLUMN(AN43)-34),FALSE))</f>
        <v xml:space="preserve">SV </v>
      </c>
      <c r="BV43" s="509" t="str">
        <f>IF(AN43="","",VLOOKUP(AO43,[0]!Qualifier,(COLUMN(AO43)-34),FALSE))</f>
        <v xml:space="preserve">2to6°C </v>
      </c>
      <c r="BW43" s="509" t="str">
        <f>IF(AO43="","",VLOOKUP(AP43,[0]!Qualifier,(COLUMN(AP43)-34),FALSE))</f>
        <v>No</v>
      </c>
      <c r="BX43" s="509" t="str">
        <f>IF(AP43="","",VLOOKUP(AQ43,[0]!Qualifier,(COLUMN(AQ43)-34),FALSE))</f>
        <v xml:space="preserve">Allo </v>
      </c>
      <c r="BY43" s="509" t="str">
        <f>IF(AQ43="","",VLOOKUP(AR43,[0]!Qualifier,(COLUMN(AR43)-34),FALSE))</f>
        <v xml:space="preserve">WB </v>
      </c>
      <c r="BZ43" s="509" t="str">
        <f>IF(AR43="","",VLOOKUP(AS43,[0]!Qualifier,(COLUMN(AS43)-34),FALSE))</f>
        <v xml:space="preserve">NA </v>
      </c>
      <c r="CA43" s="509" t="str">
        <f>IF(AS43="","",VLOOKUP(AT43,[0]!Qualifier,(COLUMN(AT43)-34),FALSE))</f>
        <v xml:space="preserve">NoTrans </v>
      </c>
      <c r="CB43" s="509" t="str">
        <f>IF(AT43="","",VLOOKUP(AU43,[0]!Qualifier,(COLUMN(AU43)-34),FALSE))</f>
        <v xml:space="preserve">LCdepl </v>
      </c>
      <c r="CC43" s="509" t="str">
        <f>IF(AU43="","",VLOOKUP(AV43,[0]!Qualifier,(COLUMN(AV43)-34),FALSE))</f>
        <v xml:space="preserve">None </v>
      </c>
      <c r="CD43" s="509" t="str">
        <f>IF(AV43="","",VLOOKUP(AW43,[0]!Qualifier,(COLUMN(AW43)-34),FALSE))</f>
        <v xml:space="preserve">NoIrr </v>
      </c>
      <c r="CE43" s="508" t="str">
        <f>IF(AW43="","",VLOOKUP(AX43,[0]!Qualifier,(COLUMN(AX43)-34),FALSE))</f>
        <v xml:space="preserve">- </v>
      </c>
      <c r="CF43" s="508" t="str">
        <f>IF(AX43="","",VLOOKUP(AY43,[0]!Qualifier,(COLUMN(AY43)-34),FALSE))</f>
        <v>no sub</v>
      </c>
      <c r="CG43" s="509" t="str">
        <f>IF(AY43="","",VLOOKUP(AZ43,[0]!Qualifier,(COLUMN(AZ43)-34),FALSE))</f>
        <v>Non</v>
      </c>
      <c r="CH43" s="510" t="str">
        <f>IF(AZ43="","",VLOOKUP(BA43,[0]!Qualifier,(COLUMN(BA43)-34),FALSE))</f>
        <v>NA</v>
      </c>
      <c r="CI43" s="512" t="str">
        <f>IF(BA43="","",VLOOKUP(BB43,[0]!Qualifier,(COLUMN(BB43)-34),FALSE))</f>
        <v xml:space="preserve">None </v>
      </c>
      <c r="CJ43" s="510"/>
      <c r="CK43" s="513" t="str">
        <f t="shared" si="24"/>
        <v>1-2-2-1-1-2-1-1-1-1-2-3-1-1-1-1-1-1-1</v>
      </c>
      <c r="CL43" s="513">
        <v>38701</v>
      </c>
      <c r="CM43" s="513">
        <v>45195</v>
      </c>
      <c r="CN43" s="510"/>
      <c r="CP43" s="510"/>
    </row>
    <row r="44" spans="1:94" ht="12.6" customHeight="1" outlineLevel="2" x14ac:dyDescent="0.35">
      <c r="A44" s="77">
        <f t="shared" si="0"/>
        <v>100189</v>
      </c>
      <c r="B44" s="7">
        <f t="shared" si="29"/>
        <v>39</v>
      </c>
      <c r="C44" s="59">
        <f t="shared" si="25"/>
        <v>39</v>
      </c>
      <c r="D44" s="124">
        <f t="shared" si="27"/>
        <v>100189</v>
      </c>
      <c r="E44" s="16" t="str">
        <f t="shared" si="1"/>
        <v>RedCells</v>
      </c>
      <c r="F44" s="58" t="str">
        <f t="shared" si="2"/>
        <v xml:space="preserve">CPD </v>
      </c>
      <c r="G44" s="58" t="str">
        <f t="shared" si="3"/>
        <v xml:space="preserve">NoAdd </v>
      </c>
      <c r="H44" s="58" t="str">
        <f t="shared" si="4"/>
        <v xml:space="preserve">Closed </v>
      </c>
      <c r="I44" s="58" t="str">
        <f t="shared" si="5"/>
        <v xml:space="preserve">SVPed </v>
      </c>
      <c r="J44" s="58" t="str">
        <f t="shared" si="6"/>
        <v xml:space="preserve">2to6°C </v>
      </c>
      <c r="K44" s="58" t="str">
        <f t="shared" si="7"/>
        <v>No</v>
      </c>
      <c r="L44" s="58" t="str">
        <f t="shared" si="8"/>
        <v xml:space="preserve">Allo </v>
      </c>
      <c r="M44" s="58" t="str">
        <f t="shared" si="9"/>
        <v xml:space="preserve">WB </v>
      </c>
      <c r="N44" s="58" t="str">
        <f t="shared" si="10"/>
        <v xml:space="preserve">NA </v>
      </c>
      <c r="O44" s="58" t="str">
        <f t="shared" si="11"/>
        <v xml:space="preserve">Transf </v>
      </c>
      <c r="P44" s="58" t="str">
        <f t="shared" si="12"/>
        <v xml:space="preserve">LCdepl </v>
      </c>
      <c r="Q44" s="58" t="str">
        <f t="shared" si="13"/>
        <v xml:space="preserve">None </v>
      </c>
      <c r="R44" s="58" t="str">
        <f t="shared" si="14"/>
        <v xml:space="preserve">NoIrr </v>
      </c>
      <c r="S44" s="58" t="str">
        <f t="shared" si="15"/>
        <v xml:space="preserve">- </v>
      </c>
      <c r="T44" s="58" t="str">
        <f t="shared" si="16"/>
        <v>no sub</v>
      </c>
      <c r="U44" s="58" t="str">
        <f t="shared" si="17"/>
        <v>Non</v>
      </c>
      <c r="V44" s="58" t="str">
        <f t="shared" si="18"/>
        <v>NA</v>
      </c>
      <c r="W44" s="58" t="str">
        <f t="shared" si="19"/>
        <v xml:space="preserve">None </v>
      </c>
      <c r="X44" t="s">
        <v>63</v>
      </c>
      <c r="Y44" s="161" t="str">
        <f t="shared" si="20"/>
        <v>1-2-1-1-2-2-1-1-1-1-1-3-1-1-1-1-1-1-1</v>
      </c>
      <c r="Z44" s="60">
        <f t="shared" si="28"/>
        <v>100189</v>
      </c>
      <c r="AA44" s="7">
        <f t="shared" si="30"/>
        <v>39</v>
      </c>
      <c r="AB44" s="29" t="str">
        <f t="shared" si="31"/>
        <v>1</v>
      </c>
      <c r="AC44" s="29" t="str">
        <f t="shared" si="31"/>
        <v>0</v>
      </c>
      <c r="AD44" s="29" t="str">
        <f t="shared" si="31"/>
        <v>0</v>
      </c>
      <c r="AE44" s="29" t="str">
        <f t="shared" si="31"/>
        <v>1</v>
      </c>
      <c r="AF44" s="29" t="str">
        <f t="shared" si="31"/>
        <v>8</v>
      </c>
      <c r="AG44" s="29" t="str">
        <f t="shared" si="31"/>
        <v>9</v>
      </c>
      <c r="AH44" s="59">
        <v>39</v>
      </c>
      <c r="AI44" s="510">
        <v>100189</v>
      </c>
      <c r="AJ44" s="509">
        <v>1</v>
      </c>
      <c r="AK44" s="509">
        <v>2</v>
      </c>
      <c r="AL44" s="509">
        <v>1</v>
      </c>
      <c r="AM44" s="509">
        <v>1</v>
      </c>
      <c r="AN44" s="509">
        <v>2</v>
      </c>
      <c r="AO44" s="509">
        <v>2</v>
      </c>
      <c r="AP44" s="509">
        <v>1</v>
      </c>
      <c r="AQ44" s="509">
        <v>1</v>
      </c>
      <c r="AR44" s="509">
        <v>1</v>
      </c>
      <c r="AS44" s="509">
        <v>1</v>
      </c>
      <c r="AT44" s="509">
        <v>1</v>
      </c>
      <c r="AU44" s="509">
        <v>3</v>
      </c>
      <c r="AV44" s="509">
        <v>1</v>
      </c>
      <c r="AW44" s="509">
        <v>1</v>
      </c>
      <c r="AX44" s="509">
        <v>1</v>
      </c>
      <c r="AY44" s="509">
        <v>1</v>
      </c>
      <c r="AZ44" s="509">
        <v>1</v>
      </c>
      <c r="BA44" s="509">
        <v>1</v>
      </c>
      <c r="BB44" s="509">
        <v>1</v>
      </c>
      <c r="BC44" s="509" t="b">
        <v>0</v>
      </c>
      <c r="BD44" s="508">
        <v>36248</v>
      </c>
      <c r="BE44" s="508">
        <v>36248</v>
      </c>
      <c r="BF44" s="509" t="b">
        <v>0</v>
      </c>
      <c r="BG44" s="510" t="s">
        <v>425</v>
      </c>
      <c r="BH44" s="512"/>
      <c r="BI44" s="510"/>
      <c r="BJ44" s="513">
        <v>36248</v>
      </c>
      <c r="BK44" s="513">
        <v>36248</v>
      </c>
      <c r="BL44" s="513">
        <v>46217</v>
      </c>
      <c r="BM44" s="510"/>
      <c r="BN44" s="512"/>
      <c r="BO44" s="510"/>
      <c r="BP44" s="509">
        <v>2</v>
      </c>
      <c r="BQ44" s="509" t="str">
        <f>IF(AI44="","",VLOOKUP(AJ44,[0]!Qualifier,(COLUMN(AJ44)-34),FALSE))</f>
        <v>RedCells</v>
      </c>
      <c r="BR44" s="509" t="str">
        <f>IF(AJ44="","",VLOOKUP(AK44,[0]!Qualifier,(COLUMN(AK44)-34),FALSE))</f>
        <v xml:space="preserve">CPD </v>
      </c>
      <c r="BS44" s="509" t="str">
        <f>IF(AK44="","",VLOOKUP(AL44,[0]!Qualifier,(COLUMN(AL44)-34),FALSE))</f>
        <v xml:space="preserve">NoAdd </v>
      </c>
      <c r="BT44" s="509" t="str">
        <f>IF(AL44="","",VLOOKUP(AM44,[0]!Qualifier,(COLUMN(AM44)-34),FALSE))</f>
        <v xml:space="preserve">Closed </v>
      </c>
      <c r="BU44" s="509" t="str">
        <f>IF(AM44="","",VLOOKUP(AN44,[0]!Qualifier,(COLUMN(AN44)-34),FALSE))</f>
        <v xml:space="preserve">SVPed </v>
      </c>
      <c r="BV44" s="509" t="str">
        <f>IF(AN44="","",VLOOKUP(AO44,[0]!Qualifier,(COLUMN(AO44)-34),FALSE))</f>
        <v xml:space="preserve">2to6°C </v>
      </c>
      <c r="BW44" s="509" t="str">
        <f>IF(AO44="","",VLOOKUP(AP44,[0]!Qualifier,(COLUMN(AP44)-34),FALSE))</f>
        <v>No</v>
      </c>
      <c r="BX44" s="509" t="str">
        <f>IF(AP44="","",VLOOKUP(AQ44,[0]!Qualifier,(COLUMN(AQ44)-34),FALSE))</f>
        <v xml:space="preserve">Allo </v>
      </c>
      <c r="BY44" s="509" t="str">
        <f>IF(AQ44="","",VLOOKUP(AR44,[0]!Qualifier,(COLUMN(AR44)-34),FALSE))</f>
        <v xml:space="preserve">WB </v>
      </c>
      <c r="BZ44" s="509" t="str">
        <f>IF(AR44="","",VLOOKUP(AS44,[0]!Qualifier,(COLUMN(AS44)-34),FALSE))</f>
        <v xml:space="preserve">NA </v>
      </c>
      <c r="CA44" s="509" t="str">
        <f>IF(AS44="","",VLOOKUP(AT44,[0]!Qualifier,(COLUMN(AT44)-34),FALSE))</f>
        <v xml:space="preserve">Transf </v>
      </c>
      <c r="CB44" s="509" t="str">
        <f>IF(AT44="","",VLOOKUP(AU44,[0]!Qualifier,(COLUMN(AU44)-34),FALSE))</f>
        <v xml:space="preserve">LCdepl </v>
      </c>
      <c r="CC44" s="509" t="str">
        <f>IF(AU44="","",VLOOKUP(AV44,[0]!Qualifier,(COLUMN(AV44)-34),FALSE))</f>
        <v xml:space="preserve">None </v>
      </c>
      <c r="CD44" s="509" t="str">
        <f>IF(AV44="","",VLOOKUP(AW44,[0]!Qualifier,(COLUMN(AW44)-34),FALSE))</f>
        <v xml:space="preserve">NoIrr </v>
      </c>
      <c r="CE44" s="508" t="str">
        <f>IF(AW44="","",VLOOKUP(AX44,[0]!Qualifier,(COLUMN(AX44)-34),FALSE))</f>
        <v xml:space="preserve">- </v>
      </c>
      <c r="CF44" s="508" t="str">
        <f>IF(AX44="","",VLOOKUP(AY44,[0]!Qualifier,(COLUMN(AY44)-34),FALSE))</f>
        <v>no sub</v>
      </c>
      <c r="CG44" s="509" t="str">
        <f>IF(AY44="","",VLOOKUP(AZ44,[0]!Qualifier,(COLUMN(AZ44)-34),FALSE))</f>
        <v>Non</v>
      </c>
      <c r="CH44" s="510" t="str">
        <f>IF(AZ44="","",VLOOKUP(BA44,[0]!Qualifier,(COLUMN(BA44)-34),FALSE))</f>
        <v>NA</v>
      </c>
      <c r="CI44" s="512" t="str">
        <f>IF(BA44="","",VLOOKUP(BB44,[0]!Qualifier,(COLUMN(BB44)-34),FALSE))</f>
        <v xml:space="preserve">None </v>
      </c>
      <c r="CJ44" s="510"/>
      <c r="CK44" s="513" t="str">
        <f t="shared" si="24"/>
        <v>1-2-1-1-2-2-1-1-1-1-1-3-1-1-1-1-1-1-1</v>
      </c>
      <c r="CL44" s="513">
        <v>36285</v>
      </c>
      <c r="CM44" s="513">
        <v>45195</v>
      </c>
      <c r="CN44" s="510"/>
      <c r="CP44" s="510"/>
    </row>
    <row r="45" spans="1:94" ht="12.6" customHeight="1" outlineLevel="2" x14ac:dyDescent="0.35">
      <c r="A45" s="77">
        <f t="shared" si="0"/>
        <v>100192</v>
      </c>
      <c r="B45" s="7">
        <f t="shared" si="29"/>
        <v>40</v>
      </c>
      <c r="C45" s="59">
        <f t="shared" si="25"/>
        <v>40</v>
      </c>
      <c r="D45" s="124">
        <f t="shared" si="27"/>
        <v>100192</v>
      </c>
      <c r="E45" s="16" t="str">
        <f t="shared" si="1"/>
        <v>RedCells</v>
      </c>
      <c r="F45" s="58" t="str">
        <f t="shared" si="2"/>
        <v xml:space="preserve">CPD </v>
      </c>
      <c r="G45" s="58" t="str">
        <f t="shared" si="3"/>
        <v xml:space="preserve">Adsol </v>
      </c>
      <c r="H45" s="58" t="str">
        <f t="shared" si="4"/>
        <v xml:space="preserve">Closed </v>
      </c>
      <c r="I45" s="58" t="str">
        <f t="shared" si="5"/>
        <v xml:space="preserve">SVPed </v>
      </c>
      <c r="J45" s="58" t="str">
        <f t="shared" si="6"/>
        <v xml:space="preserve">2to6°C </v>
      </c>
      <c r="K45" s="58" t="str">
        <f t="shared" si="7"/>
        <v>No</v>
      </c>
      <c r="L45" s="58" t="str">
        <f t="shared" si="8"/>
        <v xml:space="preserve">Allo </v>
      </c>
      <c r="M45" s="58" t="str">
        <f t="shared" si="9"/>
        <v xml:space="preserve">WB </v>
      </c>
      <c r="N45" s="58" t="str">
        <f t="shared" si="10"/>
        <v xml:space="preserve">NA </v>
      </c>
      <c r="O45" s="58" t="str">
        <f t="shared" si="11"/>
        <v xml:space="preserve">Transf </v>
      </c>
      <c r="P45" s="58" t="str">
        <f t="shared" si="12"/>
        <v xml:space="preserve">LCdepl </v>
      </c>
      <c r="Q45" s="58" t="str">
        <f t="shared" si="13"/>
        <v xml:space="preserve">Divid </v>
      </c>
      <c r="R45" s="58" t="str">
        <f t="shared" si="14"/>
        <v xml:space="preserve">NoIrr </v>
      </c>
      <c r="S45" s="58" t="str">
        <f t="shared" si="15"/>
        <v xml:space="preserve">- </v>
      </c>
      <c r="T45" s="58" t="str">
        <f t="shared" si="16"/>
        <v>no sub</v>
      </c>
      <c r="U45" s="58" t="str">
        <f t="shared" si="17"/>
        <v>Non</v>
      </c>
      <c r="V45" s="58" t="str">
        <f t="shared" si="18"/>
        <v>NA</v>
      </c>
      <c r="W45" s="58" t="str">
        <f t="shared" si="19"/>
        <v xml:space="preserve">None </v>
      </c>
      <c r="X45" t="s">
        <v>63</v>
      </c>
      <c r="Y45" s="161" t="str">
        <f t="shared" si="20"/>
        <v>1-2-7-1-2-2-1-1-1-1-1-3-2-1-1-1-1-1-1</v>
      </c>
      <c r="Z45" s="60">
        <f t="shared" si="28"/>
        <v>100192</v>
      </c>
      <c r="AA45" s="7">
        <f t="shared" si="30"/>
        <v>40</v>
      </c>
      <c r="AB45" s="29" t="str">
        <f t="shared" si="31"/>
        <v>1</v>
      </c>
      <c r="AC45" s="29" t="str">
        <f t="shared" si="31"/>
        <v>0</v>
      </c>
      <c r="AD45" s="29" t="str">
        <f t="shared" si="31"/>
        <v>0</v>
      </c>
      <c r="AE45" s="29" t="str">
        <f t="shared" si="31"/>
        <v>1</v>
      </c>
      <c r="AF45" s="29" t="str">
        <f t="shared" si="31"/>
        <v>9</v>
      </c>
      <c r="AG45" s="29" t="str">
        <f t="shared" si="31"/>
        <v>2</v>
      </c>
      <c r="AH45" s="59">
        <v>40</v>
      </c>
      <c r="AI45" s="510">
        <v>100192</v>
      </c>
      <c r="AJ45" s="509">
        <v>1</v>
      </c>
      <c r="AK45" s="509">
        <v>2</v>
      </c>
      <c r="AL45" s="509">
        <v>7</v>
      </c>
      <c r="AM45" s="509">
        <v>1</v>
      </c>
      <c r="AN45" s="509">
        <v>2</v>
      </c>
      <c r="AO45" s="509">
        <v>2</v>
      </c>
      <c r="AP45" s="509">
        <v>1</v>
      </c>
      <c r="AQ45" s="509">
        <v>1</v>
      </c>
      <c r="AR45" s="509">
        <v>1</v>
      </c>
      <c r="AS45" s="509">
        <v>1</v>
      </c>
      <c r="AT45" s="509">
        <v>1</v>
      </c>
      <c r="AU45" s="509">
        <v>3</v>
      </c>
      <c r="AV45" s="509">
        <v>2</v>
      </c>
      <c r="AW45" s="509">
        <v>1</v>
      </c>
      <c r="AX45" s="509">
        <v>1</v>
      </c>
      <c r="AY45" s="509">
        <v>1</v>
      </c>
      <c r="AZ45" s="509">
        <v>1</v>
      </c>
      <c r="BA45" s="509">
        <v>1</v>
      </c>
      <c r="BB45" s="509">
        <v>1</v>
      </c>
      <c r="BC45" s="509" t="b">
        <v>0</v>
      </c>
      <c r="BD45" s="508">
        <v>38701</v>
      </c>
      <c r="BE45" s="508">
        <v>38701</v>
      </c>
      <c r="BF45" s="509" t="b">
        <v>0</v>
      </c>
      <c r="BG45" s="510" t="s">
        <v>426</v>
      </c>
      <c r="BH45" s="512"/>
      <c r="BI45" s="510"/>
      <c r="BJ45" s="513">
        <v>38701</v>
      </c>
      <c r="BK45" s="513">
        <v>38701</v>
      </c>
      <c r="BL45" s="513">
        <v>46217</v>
      </c>
      <c r="BM45" s="510"/>
      <c r="BN45" s="512"/>
      <c r="BO45" s="510"/>
      <c r="BP45" s="509">
        <v>2</v>
      </c>
      <c r="BQ45" s="509" t="str">
        <f>IF(AI45="","",VLOOKUP(AJ45,[0]!Qualifier,(COLUMN(AJ45)-34),FALSE))</f>
        <v>RedCells</v>
      </c>
      <c r="BR45" s="509" t="str">
        <f>IF(AJ45="","",VLOOKUP(AK45,[0]!Qualifier,(COLUMN(AK45)-34),FALSE))</f>
        <v xml:space="preserve">CPD </v>
      </c>
      <c r="BS45" s="509" t="str">
        <f>IF(AK45="","",VLOOKUP(AL45,[0]!Qualifier,(COLUMN(AL45)-34),FALSE))</f>
        <v xml:space="preserve">Adsol </v>
      </c>
      <c r="BT45" s="509" t="str">
        <f>IF(AL45="","",VLOOKUP(AM45,[0]!Qualifier,(COLUMN(AM45)-34),FALSE))</f>
        <v xml:space="preserve">Closed </v>
      </c>
      <c r="BU45" s="509" t="str">
        <f>IF(AM45="","",VLOOKUP(AN45,[0]!Qualifier,(COLUMN(AN45)-34),FALSE))</f>
        <v xml:space="preserve">SVPed </v>
      </c>
      <c r="BV45" s="509" t="str">
        <f>IF(AN45="","",VLOOKUP(AO45,[0]!Qualifier,(COLUMN(AO45)-34),FALSE))</f>
        <v xml:space="preserve">2to6°C </v>
      </c>
      <c r="BW45" s="509" t="str">
        <f>IF(AO45="","",VLOOKUP(AP45,[0]!Qualifier,(COLUMN(AP45)-34),FALSE))</f>
        <v>No</v>
      </c>
      <c r="BX45" s="509" t="str">
        <f>IF(AP45="","",VLOOKUP(AQ45,[0]!Qualifier,(COLUMN(AQ45)-34),FALSE))</f>
        <v xml:space="preserve">Allo </v>
      </c>
      <c r="BY45" s="509" t="str">
        <f>IF(AQ45="","",VLOOKUP(AR45,[0]!Qualifier,(COLUMN(AR45)-34),FALSE))</f>
        <v xml:space="preserve">WB </v>
      </c>
      <c r="BZ45" s="509" t="str">
        <f>IF(AR45="","",VLOOKUP(AS45,[0]!Qualifier,(COLUMN(AS45)-34),FALSE))</f>
        <v xml:space="preserve">NA </v>
      </c>
      <c r="CA45" s="509" t="str">
        <f>IF(AS45="","",VLOOKUP(AT45,[0]!Qualifier,(COLUMN(AT45)-34),FALSE))</f>
        <v xml:space="preserve">Transf </v>
      </c>
      <c r="CB45" s="509" t="str">
        <f>IF(AT45="","",VLOOKUP(AU45,[0]!Qualifier,(COLUMN(AU45)-34),FALSE))</f>
        <v xml:space="preserve">LCdepl </v>
      </c>
      <c r="CC45" s="509" t="str">
        <f>IF(AU45="","",VLOOKUP(AV45,[0]!Qualifier,(COLUMN(AV45)-34),FALSE))</f>
        <v xml:space="preserve">Divid </v>
      </c>
      <c r="CD45" s="509" t="str">
        <f>IF(AV45="","",VLOOKUP(AW45,[0]!Qualifier,(COLUMN(AW45)-34),FALSE))</f>
        <v xml:space="preserve">NoIrr </v>
      </c>
      <c r="CE45" s="508" t="str">
        <f>IF(AW45="","",VLOOKUP(AX45,[0]!Qualifier,(COLUMN(AX45)-34),FALSE))</f>
        <v xml:space="preserve">- </v>
      </c>
      <c r="CF45" s="508" t="str">
        <f>IF(AX45="","",VLOOKUP(AY45,[0]!Qualifier,(COLUMN(AY45)-34),FALSE))</f>
        <v>no sub</v>
      </c>
      <c r="CG45" s="509" t="str">
        <f>IF(AY45="","",VLOOKUP(AZ45,[0]!Qualifier,(COLUMN(AZ45)-34),FALSE))</f>
        <v>Non</v>
      </c>
      <c r="CH45" s="510" t="str">
        <f>IF(AZ45="","",VLOOKUP(BA45,[0]!Qualifier,(COLUMN(BA45)-34),FALSE))</f>
        <v>NA</v>
      </c>
      <c r="CI45" s="512" t="str">
        <f>IF(BA45="","",VLOOKUP(BB45,[0]!Qualifier,(COLUMN(BB45)-34),FALSE))</f>
        <v xml:space="preserve">None </v>
      </c>
      <c r="CJ45" s="510"/>
      <c r="CK45" s="513" t="str">
        <f t="shared" si="24"/>
        <v>1-2-7-1-2-2-1-1-1-1-1-3-2-1-1-1-1-1-1</v>
      </c>
      <c r="CL45" s="513">
        <v>36201</v>
      </c>
      <c r="CM45" s="513">
        <v>45195</v>
      </c>
      <c r="CN45" s="510"/>
      <c r="CP45" s="510"/>
    </row>
    <row r="46" spans="1:94" ht="12.6" customHeight="1" outlineLevel="2" x14ac:dyDescent="0.35">
      <c r="A46" s="77">
        <f t="shared" si="0"/>
        <v>100199</v>
      </c>
      <c r="B46" s="7">
        <f t="shared" si="29"/>
        <v>41</v>
      </c>
      <c r="C46" s="59">
        <f t="shared" si="25"/>
        <v>41</v>
      </c>
      <c r="D46" s="124">
        <f t="shared" si="27"/>
        <v>100199</v>
      </c>
      <c r="E46" s="16" t="str">
        <f t="shared" si="1"/>
        <v>RedCells</v>
      </c>
      <c r="F46" s="58" t="str">
        <f t="shared" si="2"/>
        <v xml:space="preserve">CPD </v>
      </c>
      <c r="G46" s="58" t="str">
        <f t="shared" si="3"/>
        <v xml:space="preserve">NoAdd </v>
      </c>
      <c r="H46" s="58" t="str">
        <f t="shared" si="4"/>
        <v xml:space="preserve">Closed </v>
      </c>
      <c r="I46" s="58" t="str">
        <f t="shared" si="5"/>
        <v xml:space="preserve">NonSV </v>
      </c>
      <c r="J46" s="58" t="str">
        <f t="shared" si="6"/>
        <v xml:space="preserve">2to6°C </v>
      </c>
      <c r="K46" s="58" t="str">
        <f t="shared" si="7"/>
        <v>No</v>
      </c>
      <c r="L46" s="58" t="str">
        <f t="shared" si="8"/>
        <v xml:space="preserve">Allo </v>
      </c>
      <c r="M46" s="58" t="str">
        <f t="shared" si="9"/>
        <v xml:space="preserve">WB </v>
      </c>
      <c r="N46" s="58" t="str">
        <f t="shared" si="10"/>
        <v xml:space="preserve">NA </v>
      </c>
      <c r="O46" s="58" t="str">
        <f t="shared" si="11"/>
        <v xml:space="preserve">Transf </v>
      </c>
      <c r="P46" s="58" t="str">
        <f t="shared" si="12"/>
        <v xml:space="preserve">LCdepl </v>
      </c>
      <c r="Q46" s="58" t="str">
        <f t="shared" si="13"/>
        <v xml:space="preserve">None </v>
      </c>
      <c r="R46" s="58" t="str">
        <f t="shared" si="14"/>
        <v xml:space="preserve">NoIrr </v>
      </c>
      <c r="S46" s="58" t="str">
        <f t="shared" si="15"/>
        <v xml:space="preserve">- </v>
      </c>
      <c r="T46" s="58" t="str">
        <f t="shared" si="16"/>
        <v>no sub</v>
      </c>
      <c r="U46" s="58" t="str">
        <f t="shared" si="17"/>
        <v>Non</v>
      </c>
      <c r="V46" s="58" t="str">
        <f t="shared" si="18"/>
        <v>NA</v>
      </c>
      <c r="W46" s="58" t="str">
        <f t="shared" si="19"/>
        <v xml:space="preserve">None </v>
      </c>
      <c r="X46" t="s">
        <v>63</v>
      </c>
      <c r="Y46" s="161" t="str">
        <f t="shared" si="20"/>
        <v>1-2-1-1-3-2-1-1-1-1-1-3-1-1-1-1-1-1-1</v>
      </c>
      <c r="Z46" s="60">
        <f t="shared" si="28"/>
        <v>100199</v>
      </c>
      <c r="AA46" s="7">
        <f t="shared" si="30"/>
        <v>41</v>
      </c>
      <c r="AB46" s="29" t="str">
        <f t="shared" si="31"/>
        <v>1</v>
      </c>
      <c r="AC46" s="29" t="str">
        <f t="shared" si="31"/>
        <v>0</v>
      </c>
      <c r="AD46" s="29" t="str">
        <f t="shared" si="31"/>
        <v>0</v>
      </c>
      <c r="AE46" s="29" t="str">
        <f t="shared" si="31"/>
        <v>1</v>
      </c>
      <c r="AF46" s="29" t="str">
        <f t="shared" si="31"/>
        <v>9</v>
      </c>
      <c r="AG46" s="29" t="str">
        <f t="shared" si="31"/>
        <v>9</v>
      </c>
      <c r="AH46" s="59">
        <v>41</v>
      </c>
      <c r="AI46" s="510">
        <v>100199</v>
      </c>
      <c r="AJ46" s="509">
        <v>1</v>
      </c>
      <c r="AK46" s="509">
        <v>2</v>
      </c>
      <c r="AL46" s="509">
        <v>1</v>
      </c>
      <c r="AM46" s="509">
        <v>1</v>
      </c>
      <c r="AN46" s="509">
        <v>3</v>
      </c>
      <c r="AO46" s="509">
        <v>2</v>
      </c>
      <c r="AP46" s="509">
        <v>1</v>
      </c>
      <c r="AQ46" s="509">
        <v>1</v>
      </c>
      <c r="AR46" s="509">
        <v>1</v>
      </c>
      <c r="AS46" s="509">
        <v>1</v>
      </c>
      <c r="AT46" s="509">
        <v>1</v>
      </c>
      <c r="AU46" s="509">
        <v>3</v>
      </c>
      <c r="AV46" s="509">
        <v>1</v>
      </c>
      <c r="AW46" s="509">
        <v>1</v>
      </c>
      <c r="AX46" s="509">
        <v>1</v>
      </c>
      <c r="AY46" s="509">
        <v>1</v>
      </c>
      <c r="AZ46" s="509">
        <v>1</v>
      </c>
      <c r="BA46" s="509">
        <v>1</v>
      </c>
      <c r="BB46" s="509">
        <v>1</v>
      </c>
      <c r="BC46" s="509" t="b">
        <v>0</v>
      </c>
      <c r="BD46" s="508">
        <v>36285</v>
      </c>
      <c r="BE46" s="508">
        <v>36285</v>
      </c>
      <c r="BF46" s="509" t="b">
        <v>0</v>
      </c>
      <c r="BG46" s="510" t="s">
        <v>427</v>
      </c>
      <c r="BH46" s="512"/>
      <c r="BI46" s="510"/>
      <c r="BJ46" s="513">
        <v>36285</v>
      </c>
      <c r="BK46" s="513">
        <v>36285</v>
      </c>
      <c r="BL46" s="513">
        <v>46217</v>
      </c>
      <c r="BM46" s="510"/>
      <c r="BN46" s="512"/>
      <c r="BO46" s="510"/>
      <c r="BP46" s="509">
        <v>2</v>
      </c>
      <c r="BQ46" s="509" t="str">
        <f>IF(AI46="","",VLOOKUP(AJ46,[0]!Qualifier,(COLUMN(AJ46)-34),FALSE))</f>
        <v>RedCells</v>
      </c>
      <c r="BR46" s="509" t="str">
        <f>IF(AJ46="","",VLOOKUP(AK46,[0]!Qualifier,(COLUMN(AK46)-34),FALSE))</f>
        <v xml:space="preserve">CPD </v>
      </c>
      <c r="BS46" s="509" t="str">
        <f>IF(AK46="","",VLOOKUP(AL46,[0]!Qualifier,(COLUMN(AL46)-34),FALSE))</f>
        <v xml:space="preserve">NoAdd </v>
      </c>
      <c r="BT46" s="509" t="str">
        <f>IF(AL46="","",VLOOKUP(AM46,[0]!Qualifier,(COLUMN(AM46)-34),FALSE))</f>
        <v xml:space="preserve">Closed </v>
      </c>
      <c r="BU46" s="509" t="str">
        <f>IF(AM46="","",VLOOKUP(AN46,[0]!Qualifier,(COLUMN(AN46)-34),FALSE))</f>
        <v xml:space="preserve">NonSV </v>
      </c>
      <c r="BV46" s="509" t="str">
        <f>IF(AN46="","",VLOOKUP(AO46,[0]!Qualifier,(COLUMN(AO46)-34),FALSE))</f>
        <v xml:space="preserve">2to6°C </v>
      </c>
      <c r="BW46" s="509" t="str">
        <f>IF(AO46="","",VLOOKUP(AP46,[0]!Qualifier,(COLUMN(AP46)-34),FALSE))</f>
        <v>No</v>
      </c>
      <c r="BX46" s="509" t="str">
        <f>IF(AP46="","",VLOOKUP(AQ46,[0]!Qualifier,(COLUMN(AQ46)-34),FALSE))</f>
        <v xml:space="preserve">Allo </v>
      </c>
      <c r="BY46" s="509" t="str">
        <f>IF(AQ46="","",VLOOKUP(AR46,[0]!Qualifier,(COLUMN(AR46)-34),FALSE))</f>
        <v xml:space="preserve">WB </v>
      </c>
      <c r="BZ46" s="509" t="str">
        <f>IF(AR46="","",VLOOKUP(AS46,[0]!Qualifier,(COLUMN(AS46)-34),FALSE))</f>
        <v xml:space="preserve">NA </v>
      </c>
      <c r="CA46" s="509" t="str">
        <f>IF(AS46="","",VLOOKUP(AT46,[0]!Qualifier,(COLUMN(AT46)-34),FALSE))</f>
        <v xml:space="preserve">Transf </v>
      </c>
      <c r="CB46" s="509" t="str">
        <f>IF(AT46="","",VLOOKUP(AU46,[0]!Qualifier,(COLUMN(AU46)-34),FALSE))</f>
        <v xml:space="preserve">LCdepl </v>
      </c>
      <c r="CC46" s="509" t="str">
        <f>IF(AU46="","",VLOOKUP(AV46,[0]!Qualifier,(COLUMN(AV46)-34),FALSE))</f>
        <v xml:space="preserve">None </v>
      </c>
      <c r="CD46" s="509" t="str">
        <f>IF(AV46="","",VLOOKUP(AW46,[0]!Qualifier,(COLUMN(AW46)-34),FALSE))</f>
        <v xml:space="preserve">NoIrr </v>
      </c>
      <c r="CE46" s="508" t="str">
        <f>IF(AW46="","",VLOOKUP(AX46,[0]!Qualifier,(COLUMN(AX46)-34),FALSE))</f>
        <v xml:space="preserve">- </v>
      </c>
      <c r="CF46" s="508" t="str">
        <f>IF(AX46="","",VLOOKUP(AY46,[0]!Qualifier,(COLUMN(AY46)-34),FALSE))</f>
        <v>no sub</v>
      </c>
      <c r="CG46" s="509" t="str">
        <f>IF(AY46="","",VLOOKUP(AZ46,[0]!Qualifier,(COLUMN(AZ46)-34),FALSE))</f>
        <v>Non</v>
      </c>
      <c r="CH46" s="510" t="str">
        <f>IF(AZ46="","",VLOOKUP(BA46,[0]!Qualifier,(COLUMN(BA46)-34),FALSE))</f>
        <v>NA</v>
      </c>
      <c r="CI46" s="512" t="str">
        <f>IF(BA46="","",VLOOKUP(BB46,[0]!Qualifier,(COLUMN(BB46)-34),FALSE))</f>
        <v xml:space="preserve">None </v>
      </c>
      <c r="CJ46" s="510"/>
      <c r="CK46" s="513" t="str">
        <f t="shared" si="24"/>
        <v>1-2-1-1-3-2-1-1-1-1-1-3-1-1-1-1-1-1-1</v>
      </c>
      <c r="CL46" s="513">
        <v>36248</v>
      </c>
      <c r="CM46" s="513">
        <v>45195</v>
      </c>
      <c r="CN46" s="510"/>
      <c r="CP46" s="510"/>
    </row>
    <row r="47" spans="1:94" ht="12.6" customHeight="1" outlineLevel="2" x14ac:dyDescent="0.35">
      <c r="A47" s="77">
        <f t="shared" si="0"/>
        <v>100200</v>
      </c>
      <c r="B47" s="7">
        <f t="shared" si="29"/>
        <v>42</v>
      </c>
      <c r="C47" s="59">
        <f t="shared" si="25"/>
        <v>42</v>
      </c>
      <c r="D47" s="124">
        <f t="shared" si="27"/>
        <v>100200</v>
      </c>
      <c r="E47" s="16" t="str">
        <f t="shared" si="1"/>
        <v>RedCells</v>
      </c>
      <c r="F47" s="58" t="str">
        <f t="shared" si="2"/>
        <v xml:space="preserve">CPD </v>
      </c>
      <c r="G47" s="58" t="str">
        <f t="shared" si="3"/>
        <v xml:space="preserve">SAGM </v>
      </c>
      <c r="H47" s="58" t="str">
        <f t="shared" si="4"/>
        <v xml:space="preserve">Closed </v>
      </c>
      <c r="I47" s="58" t="str">
        <f t="shared" si="5"/>
        <v xml:space="preserve">SV </v>
      </c>
      <c r="J47" s="58" t="str">
        <f t="shared" si="6"/>
        <v xml:space="preserve">2to6°C </v>
      </c>
      <c r="K47" s="58" t="str">
        <f t="shared" si="7"/>
        <v>No</v>
      </c>
      <c r="L47" s="58" t="str">
        <f t="shared" si="8"/>
        <v xml:space="preserve">Allo </v>
      </c>
      <c r="M47" s="58" t="str">
        <f t="shared" si="9"/>
        <v xml:space="preserve">WB </v>
      </c>
      <c r="N47" s="58" t="str">
        <f t="shared" si="10"/>
        <v xml:space="preserve">NA </v>
      </c>
      <c r="O47" s="58" t="str">
        <f t="shared" si="11"/>
        <v xml:space="preserve">Transf </v>
      </c>
      <c r="P47" s="58" t="str">
        <f t="shared" si="12"/>
        <v xml:space="preserve">BCrem </v>
      </c>
      <c r="Q47" s="58" t="str">
        <f t="shared" si="13"/>
        <v xml:space="preserve">None </v>
      </c>
      <c r="R47" s="58" t="str">
        <f t="shared" si="14"/>
        <v>Irrad</v>
      </c>
      <c r="S47" s="58" t="str">
        <f t="shared" si="15"/>
        <v xml:space="preserve">- </v>
      </c>
      <c r="T47" s="58" t="str">
        <f t="shared" si="16"/>
        <v>no sub</v>
      </c>
      <c r="U47" s="58" t="str">
        <f t="shared" si="17"/>
        <v>Non</v>
      </c>
      <c r="V47" s="58" t="str">
        <f t="shared" si="18"/>
        <v>NA</v>
      </c>
      <c r="W47" s="58" t="str">
        <f t="shared" si="19"/>
        <v xml:space="preserve">None </v>
      </c>
      <c r="X47" t="s">
        <v>63</v>
      </c>
      <c r="Y47" s="161" t="str">
        <f t="shared" si="20"/>
        <v>1-2-2-1-1-2-1-1-1-1-1-2-1-2-1-1-1-1-1</v>
      </c>
      <c r="Z47" s="60">
        <f t="shared" si="28"/>
        <v>100200</v>
      </c>
      <c r="AA47" s="7">
        <f t="shared" si="30"/>
        <v>42</v>
      </c>
      <c r="AB47" s="29" t="str">
        <f t="shared" si="31"/>
        <v>1</v>
      </c>
      <c r="AC47" s="29" t="str">
        <f t="shared" si="31"/>
        <v>0</v>
      </c>
      <c r="AD47" s="29" t="str">
        <f t="shared" si="31"/>
        <v>0</v>
      </c>
      <c r="AE47" s="29" t="str">
        <f t="shared" si="31"/>
        <v>2</v>
      </c>
      <c r="AF47" s="29" t="str">
        <f t="shared" si="31"/>
        <v>0</v>
      </c>
      <c r="AG47" s="29" t="str">
        <f t="shared" si="31"/>
        <v>0</v>
      </c>
      <c r="AH47" s="59">
        <v>42</v>
      </c>
      <c r="AI47" s="510">
        <v>100200</v>
      </c>
      <c r="AJ47" s="509">
        <v>1</v>
      </c>
      <c r="AK47" s="509">
        <v>2</v>
      </c>
      <c r="AL47" s="509">
        <v>2</v>
      </c>
      <c r="AM47" s="509">
        <v>1</v>
      </c>
      <c r="AN47" s="509">
        <v>1</v>
      </c>
      <c r="AO47" s="509">
        <v>2</v>
      </c>
      <c r="AP47" s="509">
        <v>1</v>
      </c>
      <c r="AQ47" s="509">
        <v>1</v>
      </c>
      <c r="AR47" s="509">
        <v>1</v>
      </c>
      <c r="AS47" s="509">
        <v>1</v>
      </c>
      <c r="AT47" s="509">
        <v>1</v>
      </c>
      <c r="AU47" s="509">
        <v>2</v>
      </c>
      <c r="AV47" s="509">
        <v>1</v>
      </c>
      <c r="AW47" s="509">
        <v>2</v>
      </c>
      <c r="AX47" s="509">
        <v>1</v>
      </c>
      <c r="AY47" s="509">
        <v>1</v>
      </c>
      <c r="AZ47" s="509">
        <v>1</v>
      </c>
      <c r="BA47" s="509">
        <v>1</v>
      </c>
      <c r="BB47" s="509">
        <v>1</v>
      </c>
      <c r="BC47" s="509" t="b">
        <v>0</v>
      </c>
      <c r="BD47" s="508">
        <v>36201</v>
      </c>
      <c r="BE47" s="508">
        <v>36201</v>
      </c>
      <c r="BF47" s="509" t="b">
        <v>0</v>
      </c>
      <c r="BG47" s="510" t="s">
        <v>428</v>
      </c>
      <c r="BH47" s="512"/>
      <c r="BI47" s="510"/>
      <c r="BJ47" s="513">
        <v>36201</v>
      </c>
      <c r="BK47" s="513">
        <v>36201</v>
      </c>
      <c r="BL47" s="513">
        <v>46217</v>
      </c>
      <c r="BM47" s="510"/>
      <c r="BN47" s="512"/>
      <c r="BO47" s="510"/>
      <c r="BP47" s="509">
        <v>2</v>
      </c>
      <c r="BQ47" s="509" t="str">
        <f>IF(AI47="","",VLOOKUP(AJ47,[0]!Qualifier,(COLUMN(AJ47)-34),FALSE))</f>
        <v>RedCells</v>
      </c>
      <c r="BR47" s="509" t="str">
        <f>IF(AJ47="","",VLOOKUP(AK47,[0]!Qualifier,(COLUMN(AK47)-34),FALSE))</f>
        <v xml:space="preserve">CPD </v>
      </c>
      <c r="BS47" s="509" t="str">
        <f>IF(AK47="","",VLOOKUP(AL47,[0]!Qualifier,(COLUMN(AL47)-34),FALSE))</f>
        <v xml:space="preserve">SAGM </v>
      </c>
      <c r="BT47" s="509" t="str">
        <f>IF(AL47="","",VLOOKUP(AM47,[0]!Qualifier,(COLUMN(AM47)-34),FALSE))</f>
        <v xml:space="preserve">Closed </v>
      </c>
      <c r="BU47" s="509" t="str">
        <f>IF(AM47="","",VLOOKUP(AN47,[0]!Qualifier,(COLUMN(AN47)-34),FALSE))</f>
        <v xml:space="preserve">SV </v>
      </c>
      <c r="BV47" s="509" t="str">
        <f>IF(AN47="","",VLOOKUP(AO47,[0]!Qualifier,(COLUMN(AO47)-34),FALSE))</f>
        <v xml:space="preserve">2to6°C </v>
      </c>
      <c r="BW47" s="509" t="str">
        <f>IF(AO47="","",VLOOKUP(AP47,[0]!Qualifier,(COLUMN(AP47)-34),FALSE))</f>
        <v>No</v>
      </c>
      <c r="BX47" s="509" t="str">
        <f>IF(AP47="","",VLOOKUP(AQ47,[0]!Qualifier,(COLUMN(AQ47)-34),FALSE))</f>
        <v xml:space="preserve">Allo </v>
      </c>
      <c r="BY47" s="509" t="str">
        <f>IF(AQ47="","",VLOOKUP(AR47,[0]!Qualifier,(COLUMN(AR47)-34),FALSE))</f>
        <v xml:space="preserve">WB </v>
      </c>
      <c r="BZ47" s="509" t="str">
        <f>IF(AR47="","",VLOOKUP(AS47,[0]!Qualifier,(COLUMN(AS47)-34),FALSE))</f>
        <v xml:space="preserve">NA </v>
      </c>
      <c r="CA47" s="509" t="str">
        <f>IF(AS47="","",VLOOKUP(AT47,[0]!Qualifier,(COLUMN(AT47)-34),FALSE))</f>
        <v xml:space="preserve">Transf </v>
      </c>
      <c r="CB47" s="509" t="str">
        <f>IF(AT47="","",VLOOKUP(AU47,[0]!Qualifier,(COLUMN(AU47)-34),FALSE))</f>
        <v xml:space="preserve">BCrem </v>
      </c>
      <c r="CC47" s="509" t="str">
        <f>IF(AU47="","",VLOOKUP(AV47,[0]!Qualifier,(COLUMN(AV47)-34),FALSE))</f>
        <v xml:space="preserve">None </v>
      </c>
      <c r="CD47" s="509" t="str">
        <f>IF(AV47="","",VLOOKUP(AW47,[0]!Qualifier,(COLUMN(AW47)-34),FALSE))</f>
        <v>Irrad</v>
      </c>
      <c r="CE47" s="508" t="str">
        <f>IF(AW47="","",VLOOKUP(AX47,[0]!Qualifier,(COLUMN(AX47)-34),FALSE))</f>
        <v xml:space="preserve">- </v>
      </c>
      <c r="CF47" s="508" t="str">
        <f>IF(AX47="","",VLOOKUP(AY47,[0]!Qualifier,(COLUMN(AY47)-34),FALSE))</f>
        <v>no sub</v>
      </c>
      <c r="CG47" s="509" t="str">
        <f>IF(AY47="","",VLOOKUP(AZ47,[0]!Qualifier,(COLUMN(AZ47)-34),FALSE))</f>
        <v>Non</v>
      </c>
      <c r="CH47" s="510" t="str">
        <f>IF(AZ47="","",VLOOKUP(BA47,[0]!Qualifier,(COLUMN(BA47)-34),FALSE))</f>
        <v>NA</v>
      </c>
      <c r="CI47" s="512" t="str">
        <f>IF(BA47="","",VLOOKUP(BB47,[0]!Qualifier,(COLUMN(BB47)-34),FALSE))</f>
        <v xml:space="preserve">None </v>
      </c>
      <c r="CJ47" s="510"/>
      <c r="CK47" s="513" t="str">
        <f t="shared" si="24"/>
        <v>1-2-2-1-1-2-1-1-1-1-1-2-1-2-1-1-1-1-1</v>
      </c>
      <c r="CL47" s="513">
        <v>36201</v>
      </c>
      <c r="CM47" s="513">
        <v>45195</v>
      </c>
      <c r="CN47" s="510"/>
      <c r="CP47" s="510"/>
    </row>
    <row r="48" spans="1:94" ht="12.6" customHeight="1" outlineLevel="2" x14ac:dyDescent="0.35">
      <c r="A48" s="77">
        <f t="shared" si="0"/>
        <v>100201</v>
      </c>
      <c r="B48" s="7">
        <f t="shared" si="29"/>
        <v>43</v>
      </c>
      <c r="C48" s="59">
        <f t="shared" si="25"/>
        <v>43</v>
      </c>
      <c r="D48" s="124">
        <f t="shared" si="27"/>
        <v>100201</v>
      </c>
      <c r="E48" s="16" t="str">
        <f t="shared" si="1"/>
        <v>RedCells</v>
      </c>
      <c r="F48" s="58" t="str">
        <f t="shared" si="2"/>
        <v xml:space="preserve">CPD </v>
      </c>
      <c r="G48" s="58" t="str">
        <f t="shared" si="3"/>
        <v xml:space="preserve">PAGGS-M </v>
      </c>
      <c r="H48" s="58" t="str">
        <f t="shared" si="4"/>
        <v xml:space="preserve">Closed </v>
      </c>
      <c r="I48" s="58" t="str">
        <f t="shared" si="5"/>
        <v xml:space="preserve">SV </v>
      </c>
      <c r="J48" s="58" t="str">
        <f t="shared" si="6"/>
        <v xml:space="preserve">2to6°C </v>
      </c>
      <c r="K48" s="58" t="str">
        <f t="shared" si="7"/>
        <v>No</v>
      </c>
      <c r="L48" s="58" t="str">
        <f t="shared" si="8"/>
        <v xml:space="preserve">Allo </v>
      </c>
      <c r="M48" s="58" t="str">
        <f t="shared" si="9"/>
        <v xml:space="preserve">WB </v>
      </c>
      <c r="N48" s="58" t="str">
        <f t="shared" si="10"/>
        <v xml:space="preserve">NA </v>
      </c>
      <c r="O48" s="58" t="str">
        <f t="shared" si="11"/>
        <v xml:space="preserve">Transf </v>
      </c>
      <c r="P48" s="58" t="str">
        <f t="shared" si="12"/>
        <v xml:space="preserve">BCrem </v>
      </c>
      <c r="Q48" s="58" t="str">
        <f t="shared" si="13"/>
        <v xml:space="preserve">None </v>
      </c>
      <c r="R48" s="58" t="str">
        <f t="shared" si="14"/>
        <v>Irrad</v>
      </c>
      <c r="S48" s="58" t="str">
        <f t="shared" si="15"/>
        <v xml:space="preserve">- </v>
      </c>
      <c r="T48" s="58" t="str">
        <f t="shared" si="16"/>
        <v>no sub</v>
      </c>
      <c r="U48" s="58" t="str">
        <f t="shared" si="17"/>
        <v>Non</v>
      </c>
      <c r="V48" s="58" t="str">
        <f t="shared" si="18"/>
        <v>NA</v>
      </c>
      <c r="W48" s="58" t="str">
        <f t="shared" si="19"/>
        <v xml:space="preserve">None </v>
      </c>
      <c r="X48" t="s">
        <v>63</v>
      </c>
      <c r="Y48" s="161" t="str">
        <f t="shared" si="20"/>
        <v>1-2-3-1-1-2-1-1-1-1-1-2-1-2-1-1-1-1-1</v>
      </c>
      <c r="Z48" s="60">
        <f t="shared" si="28"/>
        <v>100201</v>
      </c>
      <c r="AA48" s="7">
        <f t="shared" si="30"/>
        <v>43</v>
      </c>
      <c r="AB48" s="29" t="str">
        <f t="shared" si="31"/>
        <v>1</v>
      </c>
      <c r="AC48" s="29" t="str">
        <f t="shared" si="31"/>
        <v>0</v>
      </c>
      <c r="AD48" s="29" t="str">
        <f t="shared" si="31"/>
        <v>0</v>
      </c>
      <c r="AE48" s="29" t="str">
        <f t="shared" si="31"/>
        <v>2</v>
      </c>
      <c r="AF48" s="29" t="str">
        <f t="shared" si="31"/>
        <v>0</v>
      </c>
      <c r="AG48" s="29" t="str">
        <f t="shared" si="31"/>
        <v>1</v>
      </c>
      <c r="AH48" s="59">
        <v>43</v>
      </c>
      <c r="AI48" s="510">
        <v>100201</v>
      </c>
      <c r="AJ48" s="509">
        <v>1</v>
      </c>
      <c r="AK48" s="509">
        <v>2</v>
      </c>
      <c r="AL48" s="509">
        <v>3</v>
      </c>
      <c r="AM48" s="509">
        <v>1</v>
      </c>
      <c r="AN48" s="509">
        <v>1</v>
      </c>
      <c r="AO48" s="509">
        <v>2</v>
      </c>
      <c r="AP48" s="509">
        <v>1</v>
      </c>
      <c r="AQ48" s="509">
        <v>1</v>
      </c>
      <c r="AR48" s="509">
        <v>1</v>
      </c>
      <c r="AS48" s="509">
        <v>1</v>
      </c>
      <c r="AT48" s="509">
        <v>1</v>
      </c>
      <c r="AU48" s="509">
        <v>2</v>
      </c>
      <c r="AV48" s="509">
        <v>1</v>
      </c>
      <c r="AW48" s="509">
        <v>2</v>
      </c>
      <c r="AX48" s="509">
        <v>1</v>
      </c>
      <c r="AY48" s="509">
        <v>1</v>
      </c>
      <c r="AZ48" s="509">
        <v>1</v>
      </c>
      <c r="BA48" s="509">
        <v>1</v>
      </c>
      <c r="BB48" s="509">
        <v>1</v>
      </c>
      <c r="BC48" s="509" t="b">
        <v>0</v>
      </c>
      <c r="BD48" s="508">
        <v>36248</v>
      </c>
      <c r="BE48" s="508">
        <v>36248</v>
      </c>
      <c r="BF48" s="509" t="b">
        <v>0</v>
      </c>
      <c r="BG48" s="510" t="s">
        <v>429</v>
      </c>
      <c r="BH48" s="512"/>
      <c r="BI48" s="510"/>
      <c r="BJ48" s="513">
        <v>36248</v>
      </c>
      <c r="BK48" s="513">
        <v>36248</v>
      </c>
      <c r="BL48" s="513">
        <v>46217</v>
      </c>
      <c r="BM48" s="510"/>
      <c r="BN48" s="512"/>
      <c r="BO48" s="510"/>
      <c r="BP48" s="509">
        <v>2</v>
      </c>
      <c r="BQ48" s="509" t="str">
        <f>IF(AI48="","",VLOOKUP(AJ48,[0]!Qualifier,(COLUMN(AJ48)-34),FALSE))</f>
        <v>RedCells</v>
      </c>
      <c r="BR48" s="509" t="str">
        <f>IF(AJ48="","",VLOOKUP(AK48,[0]!Qualifier,(COLUMN(AK48)-34),FALSE))</f>
        <v xml:space="preserve">CPD </v>
      </c>
      <c r="BS48" s="509" t="str">
        <f>IF(AK48="","",VLOOKUP(AL48,[0]!Qualifier,(COLUMN(AL48)-34),FALSE))</f>
        <v xml:space="preserve">PAGGS-M </v>
      </c>
      <c r="BT48" s="509" t="str">
        <f>IF(AL48="","",VLOOKUP(AM48,[0]!Qualifier,(COLUMN(AM48)-34),FALSE))</f>
        <v xml:space="preserve">Closed </v>
      </c>
      <c r="BU48" s="509" t="str">
        <f>IF(AM48="","",VLOOKUP(AN48,[0]!Qualifier,(COLUMN(AN48)-34),FALSE))</f>
        <v xml:space="preserve">SV </v>
      </c>
      <c r="BV48" s="509" t="str">
        <f>IF(AN48="","",VLOOKUP(AO48,[0]!Qualifier,(COLUMN(AO48)-34),FALSE))</f>
        <v xml:space="preserve">2to6°C </v>
      </c>
      <c r="BW48" s="509" t="str">
        <f>IF(AO48="","",VLOOKUP(AP48,[0]!Qualifier,(COLUMN(AP48)-34),FALSE))</f>
        <v>No</v>
      </c>
      <c r="BX48" s="509" t="str">
        <f>IF(AP48="","",VLOOKUP(AQ48,[0]!Qualifier,(COLUMN(AQ48)-34),FALSE))</f>
        <v xml:space="preserve">Allo </v>
      </c>
      <c r="BY48" s="509" t="str">
        <f>IF(AQ48="","",VLOOKUP(AR48,[0]!Qualifier,(COLUMN(AR48)-34),FALSE))</f>
        <v xml:space="preserve">WB </v>
      </c>
      <c r="BZ48" s="509" t="str">
        <f>IF(AR48="","",VLOOKUP(AS48,[0]!Qualifier,(COLUMN(AS48)-34),FALSE))</f>
        <v xml:space="preserve">NA </v>
      </c>
      <c r="CA48" s="509" t="str">
        <f>IF(AS48="","",VLOOKUP(AT48,[0]!Qualifier,(COLUMN(AT48)-34),FALSE))</f>
        <v xml:space="preserve">Transf </v>
      </c>
      <c r="CB48" s="509" t="str">
        <f>IF(AT48="","",VLOOKUP(AU48,[0]!Qualifier,(COLUMN(AU48)-34),FALSE))</f>
        <v xml:space="preserve">BCrem </v>
      </c>
      <c r="CC48" s="509" t="str">
        <f>IF(AU48="","",VLOOKUP(AV48,[0]!Qualifier,(COLUMN(AV48)-34),FALSE))</f>
        <v xml:space="preserve">None </v>
      </c>
      <c r="CD48" s="509" t="str">
        <f>IF(AV48="","",VLOOKUP(AW48,[0]!Qualifier,(COLUMN(AW48)-34),FALSE))</f>
        <v>Irrad</v>
      </c>
      <c r="CE48" s="508" t="str">
        <f>IF(AW48="","",VLOOKUP(AX48,[0]!Qualifier,(COLUMN(AX48)-34),FALSE))</f>
        <v xml:space="preserve">- </v>
      </c>
      <c r="CF48" s="508" t="str">
        <f>IF(AX48="","",VLOOKUP(AY48,[0]!Qualifier,(COLUMN(AY48)-34),FALSE))</f>
        <v>no sub</v>
      </c>
      <c r="CG48" s="509" t="str">
        <f>IF(AY48="","",VLOOKUP(AZ48,[0]!Qualifier,(COLUMN(AZ48)-34),FALSE))</f>
        <v>Non</v>
      </c>
      <c r="CH48" s="510" t="str">
        <f>IF(AZ48="","",VLOOKUP(BA48,[0]!Qualifier,(COLUMN(BA48)-34),FALSE))</f>
        <v>NA</v>
      </c>
      <c r="CI48" s="512" t="str">
        <f>IF(BA48="","",VLOOKUP(BB48,[0]!Qualifier,(COLUMN(BB48)-34),FALSE))</f>
        <v xml:space="preserve">None </v>
      </c>
      <c r="CJ48" s="510"/>
      <c r="CK48" s="513" t="str">
        <f t="shared" si="24"/>
        <v>1-2-3-1-1-2-1-1-1-1-1-2-1-2-1-1-1-1-1</v>
      </c>
      <c r="CL48" s="513">
        <v>36247</v>
      </c>
      <c r="CM48" s="513">
        <v>45195</v>
      </c>
      <c r="CN48" s="510"/>
      <c r="CP48" s="510"/>
    </row>
    <row r="49" spans="1:94" ht="12.6" customHeight="1" outlineLevel="2" x14ac:dyDescent="0.35">
      <c r="A49" s="77">
        <f t="shared" si="0"/>
        <v>100300</v>
      </c>
      <c r="B49" s="7">
        <f t="shared" si="29"/>
        <v>44</v>
      </c>
      <c r="C49" s="59">
        <f t="shared" si="25"/>
        <v>44</v>
      </c>
      <c r="D49" s="124">
        <f t="shared" si="27"/>
        <v>100300</v>
      </c>
      <c r="E49" s="16" t="str">
        <f t="shared" si="1"/>
        <v>RedCells</v>
      </c>
      <c r="F49" s="58" t="str">
        <f t="shared" si="2"/>
        <v xml:space="preserve">CPD </v>
      </c>
      <c r="G49" s="58" t="str">
        <f t="shared" si="3"/>
        <v xml:space="preserve">SAGM </v>
      </c>
      <c r="H49" s="58" t="str">
        <f t="shared" si="4"/>
        <v xml:space="preserve">Closed </v>
      </c>
      <c r="I49" s="58" t="str">
        <f t="shared" si="5"/>
        <v xml:space="preserve">SV </v>
      </c>
      <c r="J49" s="58" t="str">
        <f t="shared" si="6"/>
        <v xml:space="preserve">2to6°C </v>
      </c>
      <c r="K49" s="58" t="str">
        <f t="shared" si="7"/>
        <v>No</v>
      </c>
      <c r="L49" s="58" t="str">
        <f t="shared" si="8"/>
        <v xml:space="preserve">Allo </v>
      </c>
      <c r="M49" s="58" t="str">
        <f t="shared" si="9"/>
        <v xml:space="preserve">WB </v>
      </c>
      <c r="N49" s="58" t="str">
        <f t="shared" si="10"/>
        <v xml:space="preserve">NA </v>
      </c>
      <c r="O49" s="58" t="str">
        <f t="shared" si="11"/>
        <v xml:space="preserve">Transf </v>
      </c>
      <c r="P49" s="58" t="str">
        <f t="shared" si="12"/>
        <v xml:space="preserve">LCdepl </v>
      </c>
      <c r="Q49" s="58" t="str">
        <f t="shared" si="13"/>
        <v xml:space="preserve">None </v>
      </c>
      <c r="R49" s="58" t="str">
        <f t="shared" si="14"/>
        <v>Irrad</v>
      </c>
      <c r="S49" s="58" t="str">
        <f t="shared" si="15"/>
        <v xml:space="preserve">- </v>
      </c>
      <c r="T49" s="58" t="str">
        <f t="shared" si="16"/>
        <v>no sub</v>
      </c>
      <c r="U49" s="58" t="str">
        <f t="shared" si="17"/>
        <v>Non</v>
      </c>
      <c r="V49" s="58" t="str">
        <f t="shared" si="18"/>
        <v>NA</v>
      </c>
      <c r="W49" s="58" t="str">
        <f t="shared" si="19"/>
        <v xml:space="preserve">None </v>
      </c>
      <c r="X49" t="s">
        <v>63</v>
      </c>
      <c r="Y49" s="161" t="str">
        <f t="shared" si="20"/>
        <v>1-2-2-1-1-2-1-1-1-1-1-3-1-2-1-1-1-1-1</v>
      </c>
      <c r="Z49" s="60">
        <f t="shared" si="28"/>
        <v>100300</v>
      </c>
      <c r="AA49" s="7">
        <f t="shared" si="30"/>
        <v>44</v>
      </c>
      <c r="AB49" s="29" t="str">
        <f t="shared" si="31"/>
        <v>1</v>
      </c>
      <c r="AC49" s="29" t="str">
        <f t="shared" si="31"/>
        <v>0</v>
      </c>
      <c r="AD49" s="29" t="str">
        <f t="shared" si="31"/>
        <v>0</v>
      </c>
      <c r="AE49" s="29" t="str">
        <f t="shared" si="31"/>
        <v>3</v>
      </c>
      <c r="AF49" s="29" t="str">
        <f t="shared" si="31"/>
        <v>0</v>
      </c>
      <c r="AG49" s="29" t="str">
        <f t="shared" si="31"/>
        <v>0</v>
      </c>
      <c r="AH49" s="59">
        <v>44</v>
      </c>
      <c r="AI49" s="510">
        <v>100300</v>
      </c>
      <c r="AJ49" s="509">
        <v>1</v>
      </c>
      <c r="AK49" s="509">
        <v>2</v>
      </c>
      <c r="AL49" s="509">
        <v>2</v>
      </c>
      <c r="AM49" s="509">
        <v>1</v>
      </c>
      <c r="AN49" s="509">
        <v>1</v>
      </c>
      <c r="AO49" s="509">
        <v>2</v>
      </c>
      <c r="AP49" s="509">
        <v>1</v>
      </c>
      <c r="AQ49" s="509">
        <v>1</v>
      </c>
      <c r="AR49" s="509">
        <v>1</v>
      </c>
      <c r="AS49" s="509">
        <v>1</v>
      </c>
      <c r="AT49" s="509">
        <v>1</v>
      </c>
      <c r="AU49" s="509">
        <v>3</v>
      </c>
      <c r="AV49" s="509">
        <v>1</v>
      </c>
      <c r="AW49" s="509">
        <v>2</v>
      </c>
      <c r="AX49" s="509">
        <v>1</v>
      </c>
      <c r="AY49" s="509">
        <v>1</v>
      </c>
      <c r="AZ49" s="509">
        <v>1</v>
      </c>
      <c r="BA49" s="509">
        <v>1</v>
      </c>
      <c r="BB49" s="509">
        <v>1</v>
      </c>
      <c r="BC49" s="509" t="b">
        <v>0</v>
      </c>
      <c r="BD49" s="508">
        <v>36201</v>
      </c>
      <c r="BE49" s="508">
        <v>36201</v>
      </c>
      <c r="BF49" s="509" t="b">
        <v>0</v>
      </c>
      <c r="BG49" s="510" t="s">
        <v>430</v>
      </c>
      <c r="BH49" s="512"/>
      <c r="BI49" s="510"/>
      <c r="BJ49" s="513">
        <v>36201</v>
      </c>
      <c r="BK49" s="513">
        <v>36201</v>
      </c>
      <c r="BL49" s="513">
        <v>46217</v>
      </c>
      <c r="BM49" s="510"/>
      <c r="BN49" s="512"/>
      <c r="BO49" s="510"/>
      <c r="BP49" s="509">
        <v>2</v>
      </c>
      <c r="BQ49" s="509" t="str">
        <f>IF(AI49="","",VLOOKUP(AJ49,[0]!Qualifier,(COLUMN(AJ49)-34),FALSE))</f>
        <v>RedCells</v>
      </c>
      <c r="BR49" s="509" t="str">
        <f>IF(AJ49="","",VLOOKUP(AK49,[0]!Qualifier,(COLUMN(AK49)-34),FALSE))</f>
        <v xml:space="preserve">CPD </v>
      </c>
      <c r="BS49" s="509" t="str">
        <f>IF(AK49="","",VLOOKUP(AL49,[0]!Qualifier,(COLUMN(AL49)-34),FALSE))</f>
        <v xml:space="preserve">SAGM </v>
      </c>
      <c r="BT49" s="509" t="str">
        <f>IF(AL49="","",VLOOKUP(AM49,[0]!Qualifier,(COLUMN(AM49)-34),FALSE))</f>
        <v xml:space="preserve">Closed </v>
      </c>
      <c r="BU49" s="509" t="str">
        <f>IF(AM49="","",VLOOKUP(AN49,[0]!Qualifier,(COLUMN(AN49)-34),FALSE))</f>
        <v xml:space="preserve">SV </v>
      </c>
      <c r="BV49" s="509" t="str">
        <f>IF(AN49="","",VLOOKUP(AO49,[0]!Qualifier,(COLUMN(AO49)-34),FALSE))</f>
        <v xml:space="preserve">2to6°C </v>
      </c>
      <c r="BW49" s="509" t="str">
        <f>IF(AO49="","",VLOOKUP(AP49,[0]!Qualifier,(COLUMN(AP49)-34),FALSE))</f>
        <v>No</v>
      </c>
      <c r="BX49" s="509" t="str">
        <f>IF(AP49="","",VLOOKUP(AQ49,[0]!Qualifier,(COLUMN(AQ49)-34),FALSE))</f>
        <v xml:space="preserve">Allo </v>
      </c>
      <c r="BY49" s="509" t="str">
        <f>IF(AQ49="","",VLOOKUP(AR49,[0]!Qualifier,(COLUMN(AR49)-34),FALSE))</f>
        <v xml:space="preserve">WB </v>
      </c>
      <c r="BZ49" s="509" t="str">
        <f>IF(AR49="","",VLOOKUP(AS49,[0]!Qualifier,(COLUMN(AS49)-34),FALSE))</f>
        <v xml:space="preserve">NA </v>
      </c>
      <c r="CA49" s="509" t="str">
        <f>IF(AS49="","",VLOOKUP(AT49,[0]!Qualifier,(COLUMN(AT49)-34),FALSE))</f>
        <v xml:space="preserve">Transf </v>
      </c>
      <c r="CB49" s="509" t="str">
        <f>IF(AT49="","",VLOOKUP(AU49,[0]!Qualifier,(COLUMN(AU49)-34),FALSE))</f>
        <v xml:space="preserve">LCdepl </v>
      </c>
      <c r="CC49" s="509" t="str">
        <f>IF(AU49="","",VLOOKUP(AV49,[0]!Qualifier,(COLUMN(AV49)-34),FALSE))</f>
        <v xml:space="preserve">None </v>
      </c>
      <c r="CD49" s="509" t="str">
        <f>IF(AV49="","",VLOOKUP(AW49,[0]!Qualifier,(COLUMN(AW49)-34),FALSE))</f>
        <v>Irrad</v>
      </c>
      <c r="CE49" s="508" t="str">
        <f>IF(AW49="","",VLOOKUP(AX49,[0]!Qualifier,(COLUMN(AX49)-34),FALSE))</f>
        <v xml:space="preserve">- </v>
      </c>
      <c r="CF49" s="508" t="str">
        <f>IF(AX49="","",VLOOKUP(AY49,[0]!Qualifier,(COLUMN(AY49)-34),FALSE))</f>
        <v>no sub</v>
      </c>
      <c r="CG49" s="509" t="str">
        <f>IF(AY49="","",VLOOKUP(AZ49,[0]!Qualifier,(COLUMN(AZ49)-34),FALSE))</f>
        <v>Non</v>
      </c>
      <c r="CH49" s="510" t="str">
        <f>IF(AZ49="","",VLOOKUP(BA49,[0]!Qualifier,(COLUMN(BA49)-34),FALSE))</f>
        <v>NA</v>
      </c>
      <c r="CI49" s="512" t="str">
        <f>IF(BA49="","",VLOOKUP(BB49,[0]!Qualifier,(COLUMN(BB49)-34),FALSE))</f>
        <v xml:space="preserve">None </v>
      </c>
      <c r="CJ49" s="510"/>
      <c r="CK49" s="513" t="str">
        <f t="shared" si="24"/>
        <v>1-2-2-1-1-2-1-1-1-1-1-3-1-2-1-1-1-1-1</v>
      </c>
      <c r="CL49" s="513">
        <v>38701</v>
      </c>
      <c r="CM49" s="513">
        <v>45195</v>
      </c>
      <c r="CN49" s="510"/>
      <c r="CP49" s="510"/>
    </row>
    <row r="50" spans="1:94" ht="12.6" customHeight="1" outlineLevel="2" x14ac:dyDescent="0.35">
      <c r="A50" s="77">
        <f t="shared" si="0"/>
        <v>100301</v>
      </c>
      <c r="B50" s="7">
        <f t="shared" si="29"/>
        <v>45</v>
      </c>
      <c r="C50" s="59">
        <f t="shared" si="25"/>
        <v>45</v>
      </c>
      <c r="D50" s="124">
        <f t="shared" si="27"/>
        <v>100301</v>
      </c>
      <c r="E50" s="16" t="str">
        <f t="shared" si="1"/>
        <v>RedCells</v>
      </c>
      <c r="F50" s="58" t="str">
        <f t="shared" si="2"/>
        <v xml:space="preserve">CPD </v>
      </c>
      <c r="G50" s="58" t="str">
        <f t="shared" si="3"/>
        <v xml:space="preserve">PAGGS-M </v>
      </c>
      <c r="H50" s="58" t="str">
        <f t="shared" si="4"/>
        <v xml:space="preserve">Closed </v>
      </c>
      <c r="I50" s="58" t="str">
        <f t="shared" si="5"/>
        <v xml:space="preserve">SV </v>
      </c>
      <c r="J50" s="58" t="str">
        <f t="shared" si="6"/>
        <v xml:space="preserve">2to6°C </v>
      </c>
      <c r="K50" s="58" t="str">
        <f t="shared" si="7"/>
        <v>No</v>
      </c>
      <c r="L50" s="58" t="str">
        <f t="shared" si="8"/>
        <v xml:space="preserve">Allo </v>
      </c>
      <c r="M50" s="58" t="str">
        <f t="shared" si="9"/>
        <v xml:space="preserve">WB </v>
      </c>
      <c r="N50" s="58" t="str">
        <f t="shared" si="10"/>
        <v xml:space="preserve">NA </v>
      </c>
      <c r="O50" s="58" t="str">
        <f t="shared" si="11"/>
        <v xml:space="preserve">Transf </v>
      </c>
      <c r="P50" s="58" t="str">
        <f t="shared" si="12"/>
        <v xml:space="preserve">LCdepl </v>
      </c>
      <c r="Q50" s="58" t="str">
        <f t="shared" si="13"/>
        <v xml:space="preserve">None </v>
      </c>
      <c r="R50" s="58" t="str">
        <f t="shared" si="14"/>
        <v>Irrad</v>
      </c>
      <c r="S50" s="58" t="str">
        <f t="shared" si="15"/>
        <v xml:space="preserve">- </v>
      </c>
      <c r="T50" s="58" t="str">
        <f t="shared" si="16"/>
        <v>no sub</v>
      </c>
      <c r="U50" s="58" t="str">
        <f t="shared" si="17"/>
        <v>Non</v>
      </c>
      <c r="V50" s="58" t="str">
        <f t="shared" si="18"/>
        <v>NA</v>
      </c>
      <c r="W50" s="58" t="str">
        <f t="shared" si="19"/>
        <v xml:space="preserve">None </v>
      </c>
      <c r="X50" t="s">
        <v>63</v>
      </c>
      <c r="Y50" s="161" t="str">
        <f t="shared" si="20"/>
        <v>1-2-3-1-1-2-1-1-1-1-1-3-1-2-1-1-1-1-1</v>
      </c>
      <c r="Z50" s="60">
        <f t="shared" si="28"/>
        <v>100301</v>
      </c>
      <c r="AA50" s="7">
        <f t="shared" si="30"/>
        <v>45</v>
      </c>
      <c r="AB50" s="29" t="str">
        <f t="shared" si="31"/>
        <v>1</v>
      </c>
      <c r="AC50" s="29" t="str">
        <f t="shared" si="31"/>
        <v>0</v>
      </c>
      <c r="AD50" s="29" t="str">
        <f t="shared" si="31"/>
        <v>0</v>
      </c>
      <c r="AE50" s="29" t="str">
        <f t="shared" si="31"/>
        <v>3</v>
      </c>
      <c r="AF50" s="29" t="str">
        <f t="shared" si="31"/>
        <v>0</v>
      </c>
      <c r="AG50" s="29" t="str">
        <f t="shared" si="31"/>
        <v>1</v>
      </c>
      <c r="AH50" s="59">
        <v>45</v>
      </c>
      <c r="AI50" s="510">
        <v>100301</v>
      </c>
      <c r="AJ50" s="509">
        <v>1</v>
      </c>
      <c r="AK50" s="509">
        <v>2</v>
      </c>
      <c r="AL50" s="509">
        <v>3</v>
      </c>
      <c r="AM50" s="509">
        <v>1</v>
      </c>
      <c r="AN50" s="509">
        <v>1</v>
      </c>
      <c r="AO50" s="509">
        <v>2</v>
      </c>
      <c r="AP50" s="509">
        <v>1</v>
      </c>
      <c r="AQ50" s="509">
        <v>1</v>
      </c>
      <c r="AR50" s="509">
        <v>1</v>
      </c>
      <c r="AS50" s="509">
        <v>1</v>
      </c>
      <c r="AT50" s="509">
        <v>1</v>
      </c>
      <c r="AU50" s="509">
        <v>3</v>
      </c>
      <c r="AV50" s="509">
        <v>1</v>
      </c>
      <c r="AW50" s="509">
        <v>2</v>
      </c>
      <c r="AX50" s="509">
        <v>1</v>
      </c>
      <c r="AY50" s="509">
        <v>1</v>
      </c>
      <c r="AZ50" s="509">
        <v>1</v>
      </c>
      <c r="BA50" s="509">
        <v>1</v>
      </c>
      <c r="BB50" s="509">
        <v>1</v>
      </c>
      <c r="BC50" s="509" t="b">
        <v>0</v>
      </c>
      <c r="BD50" s="508">
        <v>36247</v>
      </c>
      <c r="BE50" s="508">
        <v>36247</v>
      </c>
      <c r="BF50" s="509" t="b">
        <v>0</v>
      </c>
      <c r="BG50" s="510" t="s">
        <v>431</v>
      </c>
      <c r="BH50" s="512"/>
      <c r="BI50" s="510"/>
      <c r="BJ50" s="513">
        <v>36247</v>
      </c>
      <c r="BK50" s="513">
        <v>36247</v>
      </c>
      <c r="BL50" s="513">
        <v>46217</v>
      </c>
      <c r="BM50" s="510"/>
      <c r="BN50" s="512"/>
      <c r="BO50" s="510"/>
      <c r="BP50" s="509">
        <v>2</v>
      </c>
      <c r="BQ50" s="509" t="str">
        <f>IF(AI50="","",VLOOKUP(AJ50,[0]!Qualifier,(COLUMN(AJ50)-34),FALSE))</f>
        <v>RedCells</v>
      </c>
      <c r="BR50" s="509" t="str">
        <f>IF(AJ50="","",VLOOKUP(AK50,[0]!Qualifier,(COLUMN(AK50)-34),FALSE))</f>
        <v xml:space="preserve">CPD </v>
      </c>
      <c r="BS50" s="509" t="str">
        <f>IF(AK50="","",VLOOKUP(AL50,[0]!Qualifier,(COLUMN(AL50)-34),FALSE))</f>
        <v xml:space="preserve">PAGGS-M </v>
      </c>
      <c r="BT50" s="509" t="str">
        <f>IF(AL50="","",VLOOKUP(AM50,[0]!Qualifier,(COLUMN(AM50)-34),FALSE))</f>
        <v xml:space="preserve">Closed </v>
      </c>
      <c r="BU50" s="509" t="str">
        <f>IF(AM50="","",VLOOKUP(AN50,[0]!Qualifier,(COLUMN(AN50)-34),FALSE))</f>
        <v xml:space="preserve">SV </v>
      </c>
      <c r="BV50" s="509" t="str">
        <f>IF(AN50="","",VLOOKUP(AO50,[0]!Qualifier,(COLUMN(AO50)-34),FALSE))</f>
        <v xml:space="preserve">2to6°C </v>
      </c>
      <c r="BW50" s="509" t="str">
        <f>IF(AO50="","",VLOOKUP(AP50,[0]!Qualifier,(COLUMN(AP50)-34),FALSE))</f>
        <v>No</v>
      </c>
      <c r="BX50" s="509" t="str">
        <f>IF(AP50="","",VLOOKUP(AQ50,[0]!Qualifier,(COLUMN(AQ50)-34),FALSE))</f>
        <v xml:space="preserve">Allo </v>
      </c>
      <c r="BY50" s="509" t="str">
        <f>IF(AQ50="","",VLOOKUP(AR50,[0]!Qualifier,(COLUMN(AR50)-34),FALSE))</f>
        <v xml:space="preserve">WB </v>
      </c>
      <c r="BZ50" s="509" t="str">
        <f>IF(AR50="","",VLOOKUP(AS50,[0]!Qualifier,(COLUMN(AS50)-34),FALSE))</f>
        <v xml:space="preserve">NA </v>
      </c>
      <c r="CA50" s="509" t="str">
        <f>IF(AS50="","",VLOOKUP(AT50,[0]!Qualifier,(COLUMN(AT50)-34),FALSE))</f>
        <v xml:space="preserve">Transf </v>
      </c>
      <c r="CB50" s="509" t="str">
        <f>IF(AT50="","",VLOOKUP(AU50,[0]!Qualifier,(COLUMN(AU50)-34),FALSE))</f>
        <v xml:space="preserve">LCdepl </v>
      </c>
      <c r="CC50" s="509" t="str">
        <f>IF(AU50="","",VLOOKUP(AV50,[0]!Qualifier,(COLUMN(AV50)-34),FALSE))</f>
        <v xml:space="preserve">None </v>
      </c>
      <c r="CD50" s="509" t="str">
        <f>IF(AV50="","",VLOOKUP(AW50,[0]!Qualifier,(COLUMN(AW50)-34),FALSE))</f>
        <v>Irrad</v>
      </c>
      <c r="CE50" s="508" t="str">
        <f>IF(AW50="","",VLOOKUP(AX50,[0]!Qualifier,(COLUMN(AX50)-34),FALSE))</f>
        <v xml:space="preserve">- </v>
      </c>
      <c r="CF50" s="508" t="str">
        <f>IF(AX50="","",VLOOKUP(AY50,[0]!Qualifier,(COLUMN(AY50)-34),FALSE))</f>
        <v>no sub</v>
      </c>
      <c r="CG50" s="509" t="str">
        <f>IF(AY50="","",VLOOKUP(AZ50,[0]!Qualifier,(COLUMN(AZ50)-34),FALSE))</f>
        <v>Non</v>
      </c>
      <c r="CH50" s="510" t="str">
        <f>IF(AZ50="","",VLOOKUP(BA50,[0]!Qualifier,(COLUMN(BA50)-34),FALSE))</f>
        <v>NA</v>
      </c>
      <c r="CI50" s="512" t="str">
        <f>IF(BA50="","",VLOOKUP(BB50,[0]!Qualifier,(COLUMN(BB50)-34),FALSE))</f>
        <v xml:space="preserve">None </v>
      </c>
      <c r="CJ50" s="510"/>
      <c r="CK50" s="513" t="str">
        <f t="shared" si="24"/>
        <v>1-2-3-1-1-2-1-1-1-1-1-3-1-2-1-1-1-1-1</v>
      </c>
      <c r="CL50" s="513">
        <v>38695</v>
      </c>
      <c r="CM50" s="513">
        <v>45195</v>
      </c>
      <c r="CN50" s="510"/>
      <c r="CP50" s="510"/>
    </row>
    <row r="51" spans="1:94" ht="12.6" customHeight="1" outlineLevel="2" x14ac:dyDescent="0.35">
      <c r="A51" s="77">
        <f t="shared" si="0"/>
        <v>100302</v>
      </c>
      <c r="B51" s="7">
        <f t="shared" si="29"/>
        <v>46</v>
      </c>
      <c r="C51" s="59">
        <f t="shared" si="25"/>
        <v>46</v>
      </c>
      <c r="D51" s="124">
        <f t="shared" si="27"/>
        <v>100302</v>
      </c>
      <c r="E51" s="16" t="str">
        <f t="shared" si="1"/>
        <v>RedCells</v>
      </c>
      <c r="F51" s="58" t="str">
        <f t="shared" si="2"/>
        <v xml:space="preserve">CPD </v>
      </c>
      <c r="G51" s="58" t="str">
        <f t="shared" si="3"/>
        <v xml:space="preserve">Adsol </v>
      </c>
      <c r="H51" s="58" t="str">
        <f t="shared" si="4"/>
        <v xml:space="preserve">Closed </v>
      </c>
      <c r="I51" s="58" t="str">
        <f t="shared" si="5"/>
        <v xml:space="preserve">SV </v>
      </c>
      <c r="J51" s="58" t="str">
        <f t="shared" si="6"/>
        <v xml:space="preserve">2to6°C </v>
      </c>
      <c r="K51" s="58" t="str">
        <f t="shared" si="7"/>
        <v>No</v>
      </c>
      <c r="L51" s="58" t="str">
        <f t="shared" si="8"/>
        <v xml:space="preserve">Allo </v>
      </c>
      <c r="M51" s="58" t="str">
        <f t="shared" si="9"/>
        <v xml:space="preserve">WB </v>
      </c>
      <c r="N51" s="58" t="str">
        <f t="shared" si="10"/>
        <v xml:space="preserve">NA </v>
      </c>
      <c r="O51" s="58" t="str">
        <f t="shared" si="11"/>
        <v xml:space="preserve">Transf </v>
      </c>
      <c r="P51" s="58" t="str">
        <f t="shared" si="12"/>
        <v xml:space="preserve">LCdepl </v>
      </c>
      <c r="Q51" s="58" t="str">
        <f t="shared" si="13"/>
        <v xml:space="preserve">None </v>
      </c>
      <c r="R51" s="58" t="str">
        <f t="shared" si="14"/>
        <v>Irrad</v>
      </c>
      <c r="S51" s="58" t="str">
        <f t="shared" si="15"/>
        <v xml:space="preserve">- </v>
      </c>
      <c r="T51" s="58" t="str">
        <f t="shared" si="16"/>
        <v>no sub</v>
      </c>
      <c r="U51" s="58" t="str">
        <f t="shared" si="17"/>
        <v>Non</v>
      </c>
      <c r="V51" s="58" t="str">
        <f t="shared" si="18"/>
        <v>NA</v>
      </c>
      <c r="W51" s="58" t="str">
        <f t="shared" si="19"/>
        <v xml:space="preserve">None </v>
      </c>
      <c r="X51" t="s">
        <v>63</v>
      </c>
      <c r="Y51" s="161" t="str">
        <f t="shared" si="20"/>
        <v>1-2-7-1-1-2-1-1-1-1-1-3-1-2-1-1-1-1-1</v>
      </c>
      <c r="Z51" s="60">
        <f t="shared" si="28"/>
        <v>100302</v>
      </c>
      <c r="AA51" s="7">
        <f t="shared" si="30"/>
        <v>46</v>
      </c>
      <c r="AB51" s="29" t="str">
        <f t="shared" si="31"/>
        <v>1</v>
      </c>
      <c r="AC51" s="29" t="str">
        <f t="shared" si="31"/>
        <v>0</v>
      </c>
      <c r="AD51" s="29" t="str">
        <f t="shared" si="31"/>
        <v>0</v>
      </c>
      <c r="AE51" s="29" t="str">
        <f t="shared" si="31"/>
        <v>3</v>
      </c>
      <c r="AF51" s="29" t="str">
        <f t="shared" si="31"/>
        <v>0</v>
      </c>
      <c r="AG51" s="29" t="str">
        <f t="shared" si="31"/>
        <v>2</v>
      </c>
      <c r="AH51" s="59">
        <v>46</v>
      </c>
      <c r="AI51" s="510">
        <v>100302</v>
      </c>
      <c r="AJ51" s="509">
        <v>1</v>
      </c>
      <c r="AK51" s="509">
        <v>2</v>
      </c>
      <c r="AL51" s="509">
        <v>7</v>
      </c>
      <c r="AM51" s="509">
        <v>1</v>
      </c>
      <c r="AN51" s="509">
        <v>1</v>
      </c>
      <c r="AO51" s="509">
        <v>2</v>
      </c>
      <c r="AP51" s="509">
        <v>1</v>
      </c>
      <c r="AQ51" s="509">
        <v>1</v>
      </c>
      <c r="AR51" s="509">
        <v>1</v>
      </c>
      <c r="AS51" s="509">
        <v>1</v>
      </c>
      <c r="AT51" s="509">
        <v>1</v>
      </c>
      <c r="AU51" s="509">
        <v>3</v>
      </c>
      <c r="AV51" s="509">
        <v>1</v>
      </c>
      <c r="AW51" s="509">
        <v>2</v>
      </c>
      <c r="AX51" s="509">
        <v>1</v>
      </c>
      <c r="AY51" s="509">
        <v>1</v>
      </c>
      <c r="AZ51" s="509">
        <v>1</v>
      </c>
      <c r="BA51" s="509">
        <v>1</v>
      </c>
      <c r="BB51" s="509">
        <v>1</v>
      </c>
      <c r="BC51" s="509" t="b">
        <v>0</v>
      </c>
      <c r="BD51" s="508">
        <v>38701</v>
      </c>
      <c r="BE51" s="508">
        <v>38701</v>
      </c>
      <c r="BF51" s="509" t="b">
        <v>0</v>
      </c>
      <c r="BG51" s="510" t="s">
        <v>432</v>
      </c>
      <c r="BH51" s="512"/>
      <c r="BI51" s="510"/>
      <c r="BJ51" s="513">
        <v>38701</v>
      </c>
      <c r="BK51" s="513">
        <v>38701</v>
      </c>
      <c r="BL51" s="513">
        <v>46217</v>
      </c>
      <c r="BM51" s="510"/>
      <c r="BN51" s="512"/>
      <c r="BO51" s="510"/>
      <c r="BP51" s="509">
        <v>2</v>
      </c>
      <c r="BQ51" s="509" t="str">
        <f>IF(AI51="","",VLOOKUP(AJ51,[0]!Qualifier,(COLUMN(AJ51)-34),FALSE))</f>
        <v>RedCells</v>
      </c>
      <c r="BR51" s="509" t="str">
        <f>IF(AJ51="","",VLOOKUP(AK51,[0]!Qualifier,(COLUMN(AK51)-34),FALSE))</f>
        <v xml:space="preserve">CPD </v>
      </c>
      <c r="BS51" s="509" t="str">
        <f>IF(AK51="","",VLOOKUP(AL51,[0]!Qualifier,(COLUMN(AL51)-34),FALSE))</f>
        <v xml:space="preserve">Adsol </v>
      </c>
      <c r="BT51" s="509" t="str">
        <f>IF(AL51="","",VLOOKUP(AM51,[0]!Qualifier,(COLUMN(AM51)-34),FALSE))</f>
        <v xml:space="preserve">Closed </v>
      </c>
      <c r="BU51" s="509" t="str">
        <f>IF(AM51="","",VLOOKUP(AN51,[0]!Qualifier,(COLUMN(AN51)-34),FALSE))</f>
        <v xml:space="preserve">SV </v>
      </c>
      <c r="BV51" s="509" t="str">
        <f>IF(AN51="","",VLOOKUP(AO51,[0]!Qualifier,(COLUMN(AO51)-34),FALSE))</f>
        <v xml:space="preserve">2to6°C </v>
      </c>
      <c r="BW51" s="509" t="str">
        <f>IF(AO51="","",VLOOKUP(AP51,[0]!Qualifier,(COLUMN(AP51)-34),FALSE))</f>
        <v>No</v>
      </c>
      <c r="BX51" s="509" t="str">
        <f>IF(AP51="","",VLOOKUP(AQ51,[0]!Qualifier,(COLUMN(AQ51)-34),FALSE))</f>
        <v xml:space="preserve">Allo </v>
      </c>
      <c r="BY51" s="509" t="str">
        <f>IF(AQ51="","",VLOOKUP(AR51,[0]!Qualifier,(COLUMN(AR51)-34),FALSE))</f>
        <v xml:space="preserve">WB </v>
      </c>
      <c r="BZ51" s="509" t="str">
        <f>IF(AR51="","",VLOOKUP(AS51,[0]!Qualifier,(COLUMN(AS51)-34),FALSE))</f>
        <v xml:space="preserve">NA </v>
      </c>
      <c r="CA51" s="509" t="str">
        <f>IF(AS51="","",VLOOKUP(AT51,[0]!Qualifier,(COLUMN(AT51)-34),FALSE))</f>
        <v xml:space="preserve">Transf </v>
      </c>
      <c r="CB51" s="509" t="str">
        <f>IF(AT51="","",VLOOKUP(AU51,[0]!Qualifier,(COLUMN(AU51)-34),FALSE))</f>
        <v xml:space="preserve">LCdepl </v>
      </c>
      <c r="CC51" s="509" t="str">
        <f>IF(AU51="","",VLOOKUP(AV51,[0]!Qualifier,(COLUMN(AV51)-34),FALSE))</f>
        <v xml:space="preserve">None </v>
      </c>
      <c r="CD51" s="509" t="str">
        <f>IF(AV51="","",VLOOKUP(AW51,[0]!Qualifier,(COLUMN(AW51)-34),FALSE))</f>
        <v>Irrad</v>
      </c>
      <c r="CE51" s="508" t="str">
        <f>IF(AW51="","",VLOOKUP(AX51,[0]!Qualifier,(COLUMN(AX51)-34),FALSE))</f>
        <v xml:space="preserve">- </v>
      </c>
      <c r="CF51" s="508" t="str">
        <f>IF(AX51="","",VLOOKUP(AY51,[0]!Qualifier,(COLUMN(AY51)-34),FALSE))</f>
        <v>no sub</v>
      </c>
      <c r="CG51" s="509" t="str">
        <f>IF(AY51="","",VLOOKUP(AZ51,[0]!Qualifier,(COLUMN(AZ51)-34),FALSE))</f>
        <v>Non</v>
      </c>
      <c r="CH51" s="510" t="str">
        <f>IF(AZ51="","",VLOOKUP(BA51,[0]!Qualifier,(COLUMN(BA51)-34),FALSE))</f>
        <v>NA</v>
      </c>
      <c r="CI51" s="512" t="str">
        <f>IF(BA51="","",VLOOKUP(BB51,[0]!Qualifier,(COLUMN(BB51)-34),FALSE))</f>
        <v xml:space="preserve">None </v>
      </c>
      <c r="CJ51" s="510"/>
      <c r="CK51" s="513" t="str">
        <f t="shared" si="24"/>
        <v>1-2-7-1-1-2-1-1-1-1-1-3-1-2-1-1-1-1-1</v>
      </c>
      <c r="CL51" s="513">
        <v>41602</v>
      </c>
      <c r="CM51" s="513">
        <v>45195</v>
      </c>
      <c r="CN51" s="510"/>
      <c r="CP51" s="510"/>
    </row>
    <row r="52" spans="1:94" ht="12.6" customHeight="1" outlineLevel="2" x14ac:dyDescent="0.35">
      <c r="A52" s="77">
        <f t="shared" si="0"/>
        <v>100341</v>
      </c>
      <c r="B52" s="7">
        <f t="shared" si="29"/>
        <v>47</v>
      </c>
      <c r="C52" s="59">
        <f t="shared" si="25"/>
        <v>47</v>
      </c>
      <c r="D52" s="124">
        <f t="shared" si="27"/>
        <v>100341</v>
      </c>
      <c r="E52" s="16" t="str">
        <f t="shared" si="1"/>
        <v>RedCells</v>
      </c>
      <c r="F52" s="58" t="str">
        <f t="shared" si="2"/>
        <v xml:space="preserve">CPD </v>
      </c>
      <c r="G52" s="58" t="str">
        <f t="shared" si="3"/>
        <v xml:space="preserve">PAGGS-M </v>
      </c>
      <c r="H52" s="58" t="str">
        <f t="shared" si="4"/>
        <v xml:space="preserve">Closed </v>
      </c>
      <c r="I52" s="58" t="str">
        <f t="shared" si="5"/>
        <v xml:space="preserve">SV </v>
      </c>
      <c r="J52" s="58" t="str">
        <f t="shared" si="6"/>
        <v xml:space="preserve">2to6°C </v>
      </c>
      <c r="K52" s="58" t="str">
        <f t="shared" si="7"/>
        <v>Deox*</v>
      </c>
      <c r="L52" s="58" t="str">
        <f t="shared" si="8"/>
        <v xml:space="preserve">Allo </v>
      </c>
      <c r="M52" s="58" t="str">
        <f t="shared" si="9"/>
        <v xml:space="preserve">WB </v>
      </c>
      <c r="N52" s="58" t="str">
        <f t="shared" si="10"/>
        <v xml:space="preserve">NA </v>
      </c>
      <c r="O52" s="58" t="str">
        <f t="shared" si="11"/>
        <v xml:space="preserve">Transf </v>
      </c>
      <c r="P52" s="58" t="str">
        <f t="shared" si="12"/>
        <v xml:space="preserve">LCdepl </v>
      </c>
      <c r="Q52" s="58" t="str">
        <f t="shared" si="13"/>
        <v xml:space="preserve">None </v>
      </c>
      <c r="R52" s="58" t="str">
        <f t="shared" si="14"/>
        <v>Irrad</v>
      </c>
      <c r="S52" s="58" t="str">
        <f t="shared" si="15"/>
        <v xml:space="preserve">- </v>
      </c>
      <c r="T52" s="58" t="str">
        <f t="shared" si="16"/>
        <v>no sub</v>
      </c>
      <c r="U52" s="58" t="str">
        <f t="shared" si="17"/>
        <v>Non</v>
      </c>
      <c r="V52" s="58" t="str">
        <f t="shared" si="18"/>
        <v>NA</v>
      </c>
      <c r="W52" s="58" t="str">
        <f t="shared" si="19"/>
        <v xml:space="preserve">None </v>
      </c>
      <c r="X52" t="s">
        <v>63</v>
      </c>
      <c r="Y52" s="161" t="str">
        <f t="shared" si="20"/>
        <v>1-2-3-1-1-2-9-1-1-1-1-3-1-2-1-1-1-1-1</v>
      </c>
      <c r="Z52" s="60">
        <f t="shared" si="28"/>
        <v>100341</v>
      </c>
      <c r="AA52" s="7">
        <f t="shared" si="30"/>
        <v>47</v>
      </c>
      <c r="AB52" s="29" t="str">
        <f t="shared" si="31"/>
        <v>1</v>
      </c>
      <c r="AC52" s="29" t="str">
        <f t="shared" si="31"/>
        <v>0</v>
      </c>
      <c r="AD52" s="29" t="str">
        <f t="shared" si="31"/>
        <v>0</v>
      </c>
      <c r="AE52" s="29" t="str">
        <f t="shared" si="31"/>
        <v>3</v>
      </c>
      <c r="AF52" s="29" t="str">
        <f t="shared" si="31"/>
        <v>4</v>
      </c>
      <c r="AG52" s="29" t="str">
        <f t="shared" si="31"/>
        <v>1</v>
      </c>
      <c r="AH52" s="59">
        <v>47</v>
      </c>
      <c r="AI52" s="510">
        <v>100341</v>
      </c>
      <c r="AJ52" s="509">
        <v>1</v>
      </c>
      <c r="AK52" s="509">
        <v>2</v>
      </c>
      <c r="AL52" s="509">
        <v>3</v>
      </c>
      <c r="AM52" s="509">
        <v>1</v>
      </c>
      <c r="AN52" s="509">
        <v>1</v>
      </c>
      <c r="AO52" s="509">
        <v>2</v>
      </c>
      <c r="AP52" s="509">
        <v>9</v>
      </c>
      <c r="AQ52" s="509">
        <v>1</v>
      </c>
      <c r="AR52" s="509">
        <v>1</v>
      </c>
      <c r="AS52" s="509">
        <v>1</v>
      </c>
      <c r="AT52" s="509">
        <v>1</v>
      </c>
      <c r="AU52" s="509">
        <v>3</v>
      </c>
      <c r="AV52" s="509">
        <v>1</v>
      </c>
      <c r="AW52" s="509">
        <v>2</v>
      </c>
      <c r="AX52" s="509">
        <v>1</v>
      </c>
      <c r="AY52" s="509">
        <v>1</v>
      </c>
      <c r="AZ52" s="509">
        <v>1</v>
      </c>
      <c r="BA52" s="509">
        <v>1</v>
      </c>
      <c r="BB52" s="509">
        <v>1</v>
      </c>
      <c r="BC52" s="509" t="b">
        <v>0</v>
      </c>
      <c r="BD52" s="508">
        <v>46182</v>
      </c>
      <c r="BE52" s="508">
        <v>46181</v>
      </c>
      <c r="BF52" s="509" t="b">
        <v>0</v>
      </c>
      <c r="BG52" s="510" t="s">
        <v>1604</v>
      </c>
      <c r="BH52" s="512"/>
      <c r="BI52" s="510"/>
      <c r="BJ52" s="513">
        <v>46182</v>
      </c>
      <c r="BK52" s="513">
        <v>46181</v>
      </c>
      <c r="BL52" s="513">
        <v>46217</v>
      </c>
      <c r="BM52" s="510"/>
      <c r="BN52" s="512"/>
      <c r="BO52" s="510"/>
      <c r="BP52" s="509">
        <v>2</v>
      </c>
      <c r="BQ52" s="509" t="str">
        <f>IF(AI52="","",VLOOKUP(AJ52,[0]!Qualifier,(COLUMN(AJ52)-34),FALSE))</f>
        <v>RedCells</v>
      </c>
      <c r="BR52" s="509" t="str">
        <f>IF(AJ52="","",VLOOKUP(AK52,[0]!Qualifier,(COLUMN(AK52)-34),FALSE))</f>
        <v xml:space="preserve">CPD </v>
      </c>
      <c r="BS52" s="509" t="str">
        <f>IF(AK52="","",VLOOKUP(AL52,[0]!Qualifier,(COLUMN(AL52)-34),FALSE))</f>
        <v xml:space="preserve">PAGGS-M </v>
      </c>
      <c r="BT52" s="509" t="str">
        <f>IF(AL52="","",VLOOKUP(AM52,[0]!Qualifier,(COLUMN(AM52)-34),FALSE))</f>
        <v xml:space="preserve">Closed </v>
      </c>
      <c r="BU52" s="509" t="str">
        <f>IF(AM52="","",VLOOKUP(AN52,[0]!Qualifier,(COLUMN(AN52)-34),FALSE))</f>
        <v xml:space="preserve">SV </v>
      </c>
      <c r="BV52" s="509" t="str">
        <f>IF(AN52="","",VLOOKUP(AO52,[0]!Qualifier,(COLUMN(AO52)-34),FALSE))</f>
        <v xml:space="preserve">2to6°C </v>
      </c>
      <c r="BW52" s="509" t="str">
        <f>IF(AO52="","",VLOOKUP(AP52,[0]!Qualifier,(COLUMN(AP52)-34),FALSE))</f>
        <v>Deox*</v>
      </c>
      <c r="BX52" s="509" t="str">
        <f>IF(AP52="","",VLOOKUP(AQ52,[0]!Qualifier,(COLUMN(AQ52)-34),FALSE))</f>
        <v xml:space="preserve">Allo </v>
      </c>
      <c r="BY52" s="509" t="str">
        <f>IF(AQ52="","",VLOOKUP(AR52,[0]!Qualifier,(COLUMN(AR52)-34),FALSE))</f>
        <v xml:space="preserve">WB </v>
      </c>
      <c r="BZ52" s="509" t="str">
        <f>IF(AR52="","",VLOOKUP(AS52,[0]!Qualifier,(COLUMN(AS52)-34),FALSE))</f>
        <v xml:space="preserve">NA </v>
      </c>
      <c r="CA52" s="509" t="str">
        <f>IF(AS52="","",VLOOKUP(AT52,[0]!Qualifier,(COLUMN(AT52)-34),FALSE))</f>
        <v xml:space="preserve">Transf </v>
      </c>
      <c r="CB52" s="509" t="str">
        <f>IF(AT52="","",VLOOKUP(AU52,[0]!Qualifier,(COLUMN(AU52)-34),FALSE))</f>
        <v xml:space="preserve">LCdepl </v>
      </c>
      <c r="CC52" s="509" t="str">
        <f>IF(AU52="","",VLOOKUP(AV52,[0]!Qualifier,(COLUMN(AV52)-34),FALSE))</f>
        <v xml:space="preserve">None </v>
      </c>
      <c r="CD52" s="509" t="str">
        <f>IF(AV52="","",VLOOKUP(AW52,[0]!Qualifier,(COLUMN(AW52)-34),FALSE))</f>
        <v>Irrad</v>
      </c>
      <c r="CE52" s="508" t="str">
        <f>IF(AW52="","",VLOOKUP(AX52,[0]!Qualifier,(COLUMN(AX52)-34),FALSE))</f>
        <v xml:space="preserve">- </v>
      </c>
      <c r="CF52" s="508" t="str">
        <f>IF(AX52="","",VLOOKUP(AY52,[0]!Qualifier,(COLUMN(AY52)-34),FALSE))</f>
        <v>no sub</v>
      </c>
      <c r="CG52" s="509" t="str">
        <f>IF(AY52="","",VLOOKUP(AZ52,[0]!Qualifier,(COLUMN(AZ52)-34),FALSE))</f>
        <v>Non</v>
      </c>
      <c r="CH52" s="510" t="str">
        <f>IF(AZ52="","",VLOOKUP(BA52,[0]!Qualifier,(COLUMN(BA52)-34),FALSE))</f>
        <v>NA</v>
      </c>
      <c r="CI52" s="512" t="str">
        <f>IF(BA52="","",VLOOKUP(BB52,[0]!Qualifier,(COLUMN(BB52)-34),FALSE))</f>
        <v xml:space="preserve">None </v>
      </c>
      <c r="CJ52" s="510"/>
      <c r="CK52" s="513" t="str">
        <f t="shared" si="24"/>
        <v>1-2-3-1-1-2-9-1-1-1-1-3-1-2-1-1-1-1-1</v>
      </c>
      <c r="CL52" s="513">
        <v>38299</v>
      </c>
      <c r="CM52" s="513">
        <v>45195</v>
      </c>
      <c r="CN52" s="510"/>
      <c r="CP52" s="510"/>
    </row>
    <row r="53" spans="1:94" ht="12.6" customHeight="1" outlineLevel="2" x14ac:dyDescent="0.35">
      <c r="A53" s="77">
        <f t="shared" si="0"/>
        <v>100360</v>
      </c>
      <c r="B53" s="7">
        <f t="shared" si="29"/>
        <v>48</v>
      </c>
      <c r="C53" s="59">
        <f t="shared" si="25"/>
        <v>48</v>
      </c>
      <c r="D53" s="124">
        <f t="shared" si="27"/>
        <v>100360</v>
      </c>
      <c r="E53" s="16" t="str">
        <f t="shared" si="1"/>
        <v>RedCells</v>
      </c>
      <c r="F53" s="58" t="str">
        <f t="shared" si="2"/>
        <v xml:space="preserve">CPD </v>
      </c>
      <c r="G53" s="58" t="str">
        <f t="shared" si="3"/>
        <v xml:space="preserve">SAGM </v>
      </c>
      <c r="H53" s="58" t="str">
        <f t="shared" si="4"/>
        <v xml:space="preserve">Closed </v>
      </c>
      <c r="I53" s="58" t="str">
        <f t="shared" si="5"/>
        <v>NonSVC</v>
      </c>
      <c r="J53" s="58" t="str">
        <f t="shared" si="6"/>
        <v xml:space="preserve">2to6°C </v>
      </c>
      <c r="K53" s="58" t="str">
        <f t="shared" si="7"/>
        <v>No</v>
      </c>
      <c r="L53" s="58" t="str">
        <f t="shared" si="8"/>
        <v xml:space="preserve">Allo </v>
      </c>
      <c r="M53" s="58" t="str">
        <f t="shared" si="9"/>
        <v xml:space="preserve">WB </v>
      </c>
      <c r="N53" s="58" t="str">
        <f t="shared" si="10"/>
        <v xml:space="preserve">NA </v>
      </c>
      <c r="O53" s="58" t="str">
        <f t="shared" si="11"/>
        <v xml:space="preserve">Transf </v>
      </c>
      <c r="P53" s="58" t="str">
        <f t="shared" si="12"/>
        <v xml:space="preserve">LCdepl </v>
      </c>
      <c r="Q53" s="58" t="str">
        <f t="shared" si="13"/>
        <v xml:space="preserve">None </v>
      </c>
      <c r="R53" s="58" t="str">
        <f t="shared" si="14"/>
        <v>Irrad</v>
      </c>
      <c r="S53" s="58" t="str">
        <f t="shared" si="15"/>
        <v xml:space="preserve">- </v>
      </c>
      <c r="T53" s="58" t="str">
        <f t="shared" si="16"/>
        <v>no sub</v>
      </c>
      <c r="U53" s="58" t="str">
        <f t="shared" si="17"/>
        <v>Non</v>
      </c>
      <c r="V53" s="58" t="str">
        <f t="shared" si="18"/>
        <v>NA</v>
      </c>
      <c r="W53" s="58" t="str">
        <f t="shared" si="19"/>
        <v xml:space="preserve">None </v>
      </c>
      <c r="X53" t="s">
        <v>63</v>
      </c>
      <c r="Y53" s="161" t="str">
        <f t="shared" si="20"/>
        <v>1-2-2-1-4-2-1-1-1-1-1-3-1-2-1-1-1-1-1</v>
      </c>
      <c r="Z53" s="60">
        <f t="shared" si="28"/>
        <v>100360</v>
      </c>
      <c r="AA53" s="7">
        <f t="shared" si="30"/>
        <v>48</v>
      </c>
      <c r="AB53" s="29" t="str">
        <f t="shared" si="31"/>
        <v>1</v>
      </c>
      <c r="AC53" s="29" t="str">
        <f t="shared" si="31"/>
        <v>0</v>
      </c>
      <c r="AD53" s="29" t="str">
        <f t="shared" si="31"/>
        <v>0</v>
      </c>
      <c r="AE53" s="29" t="str">
        <f t="shared" si="31"/>
        <v>3</v>
      </c>
      <c r="AF53" s="29" t="str">
        <f t="shared" si="31"/>
        <v>6</v>
      </c>
      <c r="AG53" s="29" t="str">
        <f t="shared" si="31"/>
        <v>0</v>
      </c>
      <c r="AH53" s="59">
        <v>48</v>
      </c>
      <c r="AI53" s="510">
        <v>100360</v>
      </c>
      <c r="AJ53" s="509">
        <v>1</v>
      </c>
      <c r="AK53" s="509">
        <v>2</v>
      </c>
      <c r="AL53" s="509">
        <v>2</v>
      </c>
      <c r="AM53" s="509">
        <v>1</v>
      </c>
      <c r="AN53" s="509">
        <v>4</v>
      </c>
      <c r="AO53" s="509">
        <v>2</v>
      </c>
      <c r="AP53" s="509">
        <v>1</v>
      </c>
      <c r="AQ53" s="509">
        <v>1</v>
      </c>
      <c r="AR53" s="509">
        <v>1</v>
      </c>
      <c r="AS53" s="509">
        <v>1</v>
      </c>
      <c r="AT53" s="509">
        <v>1</v>
      </c>
      <c r="AU53" s="509">
        <v>3</v>
      </c>
      <c r="AV53" s="509">
        <v>1</v>
      </c>
      <c r="AW53" s="509">
        <v>2</v>
      </c>
      <c r="AX53" s="509">
        <v>1</v>
      </c>
      <c r="AY53" s="509">
        <v>1</v>
      </c>
      <c r="AZ53" s="509">
        <v>1</v>
      </c>
      <c r="BA53" s="509">
        <v>1</v>
      </c>
      <c r="BB53" s="509">
        <v>1</v>
      </c>
      <c r="BC53" s="509" t="b">
        <v>0</v>
      </c>
      <c r="BD53" s="508">
        <v>38695</v>
      </c>
      <c r="BE53" s="508">
        <v>38695</v>
      </c>
      <c r="BF53" s="509" t="b">
        <v>0</v>
      </c>
      <c r="BG53" s="510" t="s">
        <v>433</v>
      </c>
      <c r="BH53" s="512"/>
      <c r="BI53" s="510"/>
      <c r="BJ53" s="513">
        <v>38695</v>
      </c>
      <c r="BK53" s="513">
        <v>38695</v>
      </c>
      <c r="BL53" s="513">
        <v>46217</v>
      </c>
      <c r="BM53" s="510"/>
      <c r="BN53" s="512"/>
      <c r="BO53" s="510"/>
      <c r="BP53" s="509">
        <v>2</v>
      </c>
      <c r="BQ53" s="509" t="str">
        <f>IF(AI53="","",VLOOKUP(AJ53,[0]!Qualifier,(COLUMN(AJ53)-34),FALSE))</f>
        <v>RedCells</v>
      </c>
      <c r="BR53" s="509" t="str">
        <f>IF(AJ53="","",VLOOKUP(AK53,[0]!Qualifier,(COLUMN(AK53)-34),FALSE))</f>
        <v xml:space="preserve">CPD </v>
      </c>
      <c r="BS53" s="509" t="str">
        <f>IF(AK53="","",VLOOKUP(AL53,[0]!Qualifier,(COLUMN(AL53)-34),FALSE))</f>
        <v xml:space="preserve">SAGM </v>
      </c>
      <c r="BT53" s="509" t="str">
        <f>IF(AL53="","",VLOOKUP(AM53,[0]!Qualifier,(COLUMN(AM53)-34),FALSE))</f>
        <v xml:space="preserve">Closed </v>
      </c>
      <c r="BU53" s="509" t="str">
        <f>IF(AM53="","",VLOOKUP(AN53,[0]!Qualifier,(COLUMN(AN53)-34),FALSE))</f>
        <v>NonSVC</v>
      </c>
      <c r="BV53" s="509" t="str">
        <f>IF(AN53="","",VLOOKUP(AO53,[0]!Qualifier,(COLUMN(AO53)-34),FALSE))</f>
        <v xml:space="preserve">2to6°C </v>
      </c>
      <c r="BW53" s="509" t="str">
        <f>IF(AO53="","",VLOOKUP(AP53,[0]!Qualifier,(COLUMN(AP53)-34),FALSE))</f>
        <v>No</v>
      </c>
      <c r="BX53" s="509" t="str">
        <f>IF(AP53="","",VLOOKUP(AQ53,[0]!Qualifier,(COLUMN(AQ53)-34),FALSE))</f>
        <v xml:space="preserve">Allo </v>
      </c>
      <c r="BY53" s="509" t="str">
        <f>IF(AQ53="","",VLOOKUP(AR53,[0]!Qualifier,(COLUMN(AR53)-34),FALSE))</f>
        <v xml:space="preserve">WB </v>
      </c>
      <c r="BZ53" s="509" t="str">
        <f>IF(AR53="","",VLOOKUP(AS53,[0]!Qualifier,(COLUMN(AS53)-34),FALSE))</f>
        <v xml:space="preserve">NA </v>
      </c>
      <c r="CA53" s="509" t="str">
        <f>IF(AS53="","",VLOOKUP(AT53,[0]!Qualifier,(COLUMN(AT53)-34),FALSE))</f>
        <v xml:space="preserve">Transf </v>
      </c>
      <c r="CB53" s="509" t="str">
        <f>IF(AT53="","",VLOOKUP(AU53,[0]!Qualifier,(COLUMN(AU53)-34),FALSE))</f>
        <v xml:space="preserve">LCdepl </v>
      </c>
      <c r="CC53" s="509" t="str">
        <f>IF(AU53="","",VLOOKUP(AV53,[0]!Qualifier,(COLUMN(AV53)-34),FALSE))</f>
        <v xml:space="preserve">None </v>
      </c>
      <c r="CD53" s="509" t="str">
        <f>IF(AV53="","",VLOOKUP(AW53,[0]!Qualifier,(COLUMN(AW53)-34),FALSE))</f>
        <v>Irrad</v>
      </c>
      <c r="CE53" s="508" t="str">
        <f>IF(AW53="","",VLOOKUP(AX53,[0]!Qualifier,(COLUMN(AX53)-34),FALSE))</f>
        <v xml:space="preserve">- </v>
      </c>
      <c r="CF53" s="508" t="str">
        <f>IF(AX53="","",VLOOKUP(AY53,[0]!Qualifier,(COLUMN(AY53)-34),FALSE))</f>
        <v>no sub</v>
      </c>
      <c r="CG53" s="509" t="str">
        <f>IF(AY53="","",VLOOKUP(AZ53,[0]!Qualifier,(COLUMN(AZ53)-34),FALSE))</f>
        <v>Non</v>
      </c>
      <c r="CH53" s="510" t="str">
        <f>IF(AZ53="","",VLOOKUP(BA53,[0]!Qualifier,(COLUMN(BA53)-34),FALSE))</f>
        <v>NA</v>
      </c>
      <c r="CI53" s="512" t="str">
        <f>IF(BA53="","",VLOOKUP(BB53,[0]!Qualifier,(COLUMN(BB53)-34),FALSE))</f>
        <v xml:space="preserve">None </v>
      </c>
      <c r="CJ53" s="510"/>
      <c r="CK53" s="513" t="str">
        <f t="shared" si="24"/>
        <v>1-2-2-1-4-2-1-1-1-1-1-3-1-2-1-1-1-1-1</v>
      </c>
      <c r="CL53" s="513">
        <v>36248</v>
      </c>
      <c r="CM53" s="513">
        <v>45195</v>
      </c>
      <c r="CN53" s="510"/>
      <c r="CP53" s="510"/>
    </row>
    <row r="54" spans="1:94" ht="12.6" customHeight="1" outlineLevel="2" x14ac:dyDescent="0.35">
      <c r="A54" s="77">
        <f t="shared" si="0"/>
        <v>100361</v>
      </c>
      <c r="B54" s="7">
        <f t="shared" si="29"/>
        <v>49</v>
      </c>
      <c r="C54" s="59">
        <f t="shared" si="25"/>
        <v>49</v>
      </c>
      <c r="D54" s="124">
        <f t="shared" si="27"/>
        <v>100361</v>
      </c>
      <c r="E54" s="16" t="str">
        <f t="shared" si="1"/>
        <v>RedCells</v>
      </c>
      <c r="F54" s="58" t="str">
        <f t="shared" si="2"/>
        <v xml:space="preserve">CPD </v>
      </c>
      <c r="G54" s="58" t="str">
        <f t="shared" si="3"/>
        <v xml:space="preserve">PAGGS-M </v>
      </c>
      <c r="H54" s="58" t="str">
        <f t="shared" si="4"/>
        <v xml:space="preserve">Closed </v>
      </c>
      <c r="I54" s="58" t="str">
        <f t="shared" si="5"/>
        <v>NonSVC</v>
      </c>
      <c r="J54" s="58" t="str">
        <f t="shared" si="6"/>
        <v xml:space="preserve">2to6°C </v>
      </c>
      <c r="K54" s="58" t="str">
        <f t="shared" si="7"/>
        <v>No</v>
      </c>
      <c r="L54" s="58" t="str">
        <f t="shared" si="8"/>
        <v xml:space="preserve">Allo </v>
      </c>
      <c r="M54" s="58" t="str">
        <f t="shared" si="9"/>
        <v xml:space="preserve">WB </v>
      </c>
      <c r="N54" s="58" t="str">
        <f t="shared" si="10"/>
        <v xml:space="preserve">NA </v>
      </c>
      <c r="O54" s="58" t="str">
        <f t="shared" si="11"/>
        <v xml:space="preserve">Transf </v>
      </c>
      <c r="P54" s="58" t="str">
        <f t="shared" si="12"/>
        <v xml:space="preserve">LCdepl </v>
      </c>
      <c r="Q54" s="58" t="str">
        <f t="shared" si="13"/>
        <v xml:space="preserve">None </v>
      </c>
      <c r="R54" s="58" t="str">
        <f t="shared" si="14"/>
        <v>Irrad</v>
      </c>
      <c r="S54" s="58" t="str">
        <f t="shared" si="15"/>
        <v xml:space="preserve">- </v>
      </c>
      <c r="T54" s="58" t="str">
        <f t="shared" si="16"/>
        <v>no sub</v>
      </c>
      <c r="U54" s="58" t="str">
        <f t="shared" si="17"/>
        <v>Non</v>
      </c>
      <c r="V54" s="58" t="str">
        <f t="shared" si="18"/>
        <v>NA</v>
      </c>
      <c r="W54" s="58" t="str">
        <f t="shared" si="19"/>
        <v xml:space="preserve">None </v>
      </c>
      <c r="X54" t="s">
        <v>63</v>
      </c>
      <c r="Y54" s="161" t="str">
        <f t="shared" si="20"/>
        <v>1-2-3-1-4-2-1-1-1-1-1-3-1-2-1-1-1-1-1</v>
      </c>
      <c r="Z54" s="60">
        <f t="shared" si="28"/>
        <v>100361</v>
      </c>
      <c r="AA54" s="7">
        <f t="shared" si="30"/>
        <v>49</v>
      </c>
      <c r="AB54" s="29" t="str">
        <f t="shared" si="31"/>
        <v>1</v>
      </c>
      <c r="AC54" s="29" t="str">
        <f t="shared" si="31"/>
        <v>0</v>
      </c>
      <c r="AD54" s="29" t="str">
        <f t="shared" si="31"/>
        <v>0</v>
      </c>
      <c r="AE54" s="29" t="str">
        <f t="shared" si="31"/>
        <v>3</v>
      </c>
      <c r="AF54" s="29" t="str">
        <f t="shared" si="31"/>
        <v>6</v>
      </c>
      <c r="AG54" s="29" t="str">
        <f t="shared" si="31"/>
        <v>1</v>
      </c>
      <c r="AH54" s="59">
        <v>49</v>
      </c>
      <c r="AI54" s="510">
        <v>100361</v>
      </c>
      <c r="AJ54" s="509">
        <v>1</v>
      </c>
      <c r="AK54" s="509">
        <v>2</v>
      </c>
      <c r="AL54" s="509">
        <v>3</v>
      </c>
      <c r="AM54" s="509">
        <v>1</v>
      </c>
      <c r="AN54" s="509">
        <v>4</v>
      </c>
      <c r="AO54" s="509">
        <v>2</v>
      </c>
      <c r="AP54" s="509">
        <v>1</v>
      </c>
      <c r="AQ54" s="509">
        <v>1</v>
      </c>
      <c r="AR54" s="509">
        <v>1</v>
      </c>
      <c r="AS54" s="509">
        <v>1</v>
      </c>
      <c r="AT54" s="509">
        <v>1</v>
      </c>
      <c r="AU54" s="509">
        <v>3</v>
      </c>
      <c r="AV54" s="509">
        <v>1</v>
      </c>
      <c r="AW54" s="509">
        <v>2</v>
      </c>
      <c r="AX54" s="509">
        <v>1</v>
      </c>
      <c r="AY54" s="509">
        <v>1</v>
      </c>
      <c r="AZ54" s="509">
        <v>1</v>
      </c>
      <c r="BA54" s="509">
        <v>1</v>
      </c>
      <c r="BB54" s="509">
        <v>1</v>
      </c>
      <c r="BC54" s="509" t="b">
        <v>0</v>
      </c>
      <c r="BD54" s="508">
        <v>41602</v>
      </c>
      <c r="BE54" s="508">
        <v>41602</v>
      </c>
      <c r="BF54" s="509" t="b">
        <v>0</v>
      </c>
      <c r="BG54" s="510" t="s">
        <v>434</v>
      </c>
      <c r="BH54" s="512"/>
      <c r="BI54" s="510"/>
      <c r="BJ54" s="513">
        <v>41602</v>
      </c>
      <c r="BK54" s="513">
        <v>41602</v>
      </c>
      <c r="BL54" s="513">
        <v>46217</v>
      </c>
      <c r="BM54" s="510"/>
      <c r="BN54" s="512"/>
      <c r="BO54" s="510"/>
      <c r="BP54" s="509">
        <v>2</v>
      </c>
      <c r="BQ54" s="509" t="str">
        <f>IF(AI54="","",VLOOKUP(AJ54,[0]!Qualifier,(COLUMN(AJ54)-34),FALSE))</f>
        <v>RedCells</v>
      </c>
      <c r="BR54" s="509" t="str">
        <f>IF(AJ54="","",VLOOKUP(AK54,[0]!Qualifier,(COLUMN(AK54)-34),FALSE))</f>
        <v xml:space="preserve">CPD </v>
      </c>
      <c r="BS54" s="509" t="str">
        <f>IF(AK54="","",VLOOKUP(AL54,[0]!Qualifier,(COLUMN(AL54)-34),FALSE))</f>
        <v xml:space="preserve">PAGGS-M </v>
      </c>
      <c r="BT54" s="509" t="str">
        <f>IF(AL54="","",VLOOKUP(AM54,[0]!Qualifier,(COLUMN(AM54)-34),FALSE))</f>
        <v xml:space="preserve">Closed </v>
      </c>
      <c r="BU54" s="509" t="str">
        <f>IF(AM54="","",VLOOKUP(AN54,[0]!Qualifier,(COLUMN(AN54)-34),FALSE))</f>
        <v>NonSVC</v>
      </c>
      <c r="BV54" s="509" t="str">
        <f>IF(AN54="","",VLOOKUP(AO54,[0]!Qualifier,(COLUMN(AO54)-34),FALSE))</f>
        <v xml:space="preserve">2to6°C </v>
      </c>
      <c r="BW54" s="509" t="str">
        <f>IF(AO54="","",VLOOKUP(AP54,[0]!Qualifier,(COLUMN(AP54)-34),FALSE))</f>
        <v>No</v>
      </c>
      <c r="BX54" s="509" t="str">
        <f>IF(AP54="","",VLOOKUP(AQ54,[0]!Qualifier,(COLUMN(AQ54)-34),FALSE))</f>
        <v xml:space="preserve">Allo </v>
      </c>
      <c r="BY54" s="509" t="str">
        <f>IF(AQ54="","",VLOOKUP(AR54,[0]!Qualifier,(COLUMN(AR54)-34),FALSE))</f>
        <v xml:space="preserve">WB </v>
      </c>
      <c r="BZ54" s="509" t="str">
        <f>IF(AR54="","",VLOOKUP(AS54,[0]!Qualifier,(COLUMN(AS54)-34),FALSE))</f>
        <v xml:space="preserve">NA </v>
      </c>
      <c r="CA54" s="509" t="str">
        <f>IF(AS54="","",VLOOKUP(AT54,[0]!Qualifier,(COLUMN(AT54)-34),FALSE))</f>
        <v xml:space="preserve">Transf </v>
      </c>
      <c r="CB54" s="509" t="str">
        <f>IF(AT54="","",VLOOKUP(AU54,[0]!Qualifier,(COLUMN(AU54)-34),FALSE))</f>
        <v xml:space="preserve">LCdepl </v>
      </c>
      <c r="CC54" s="509" t="str">
        <f>IF(AU54="","",VLOOKUP(AV54,[0]!Qualifier,(COLUMN(AV54)-34),FALSE))</f>
        <v xml:space="preserve">None </v>
      </c>
      <c r="CD54" s="509" t="str">
        <f>IF(AV54="","",VLOOKUP(AW54,[0]!Qualifier,(COLUMN(AW54)-34),FALSE))</f>
        <v>Irrad</v>
      </c>
      <c r="CE54" s="508" t="str">
        <f>IF(AW54="","",VLOOKUP(AX54,[0]!Qualifier,(COLUMN(AX54)-34),FALSE))</f>
        <v xml:space="preserve">- </v>
      </c>
      <c r="CF54" s="508" t="str">
        <f>IF(AX54="","",VLOOKUP(AY54,[0]!Qualifier,(COLUMN(AY54)-34),FALSE))</f>
        <v>no sub</v>
      </c>
      <c r="CG54" s="509" t="str">
        <f>IF(AY54="","",VLOOKUP(AZ54,[0]!Qualifier,(COLUMN(AZ54)-34),FALSE))</f>
        <v>Non</v>
      </c>
      <c r="CH54" s="510" t="str">
        <f>IF(AZ54="","",VLOOKUP(BA54,[0]!Qualifier,(COLUMN(BA54)-34),FALSE))</f>
        <v>NA</v>
      </c>
      <c r="CI54" s="512" t="str">
        <f>IF(BA54="","",VLOOKUP(BB54,[0]!Qualifier,(COLUMN(BB54)-34),FALSE))</f>
        <v xml:space="preserve">None </v>
      </c>
      <c r="CJ54" s="510"/>
      <c r="CK54" s="513" t="str">
        <f t="shared" si="24"/>
        <v>1-2-3-1-4-2-1-1-1-1-1-3-1-2-1-1-1-1-1</v>
      </c>
      <c r="CL54" s="513">
        <v>36285</v>
      </c>
      <c r="CM54" s="513">
        <v>45195</v>
      </c>
      <c r="CN54" s="510"/>
      <c r="CP54" s="510"/>
    </row>
    <row r="55" spans="1:94" ht="12.6" customHeight="1" outlineLevel="2" x14ac:dyDescent="0.35">
      <c r="A55" s="77">
        <f t="shared" si="0"/>
        <v>100369</v>
      </c>
      <c r="B55" s="7">
        <f t="shared" si="29"/>
        <v>50</v>
      </c>
      <c r="C55" s="59">
        <f t="shared" si="25"/>
        <v>50</v>
      </c>
      <c r="D55" s="124">
        <f t="shared" si="27"/>
        <v>100369</v>
      </c>
      <c r="E55" s="16" t="str">
        <f t="shared" si="1"/>
        <v>RedCells</v>
      </c>
      <c r="F55" s="58" t="str">
        <f t="shared" si="2"/>
        <v xml:space="preserve">CPD </v>
      </c>
      <c r="G55" s="58" t="str">
        <f t="shared" si="3"/>
        <v xml:space="preserve">NoAdd </v>
      </c>
      <c r="H55" s="58" t="str">
        <f t="shared" si="4"/>
        <v xml:space="preserve">Closed </v>
      </c>
      <c r="I55" s="58" t="str">
        <f t="shared" si="5"/>
        <v>NonSVC</v>
      </c>
      <c r="J55" s="58" t="str">
        <f t="shared" si="6"/>
        <v xml:space="preserve">2to6°C </v>
      </c>
      <c r="K55" s="58" t="str">
        <f t="shared" si="7"/>
        <v>No</v>
      </c>
      <c r="L55" s="58" t="str">
        <f t="shared" si="8"/>
        <v xml:space="preserve">Allo </v>
      </c>
      <c r="M55" s="58" t="str">
        <f t="shared" si="9"/>
        <v xml:space="preserve">WB </v>
      </c>
      <c r="N55" s="58" t="str">
        <f t="shared" si="10"/>
        <v xml:space="preserve">NA </v>
      </c>
      <c r="O55" s="58" t="str">
        <f t="shared" si="11"/>
        <v xml:space="preserve">Transf </v>
      </c>
      <c r="P55" s="58" t="str">
        <f t="shared" si="12"/>
        <v xml:space="preserve">LCdepl </v>
      </c>
      <c r="Q55" s="58" t="str">
        <f t="shared" si="13"/>
        <v xml:space="preserve">None </v>
      </c>
      <c r="R55" s="58" t="str">
        <f t="shared" si="14"/>
        <v>Irrad</v>
      </c>
      <c r="S55" s="58" t="str">
        <f t="shared" si="15"/>
        <v xml:space="preserve">- </v>
      </c>
      <c r="T55" s="58" t="str">
        <f t="shared" si="16"/>
        <v>no sub</v>
      </c>
      <c r="U55" s="58" t="str">
        <f t="shared" si="17"/>
        <v>Non</v>
      </c>
      <c r="V55" s="58" t="str">
        <f t="shared" si="18"/>
        <v>NA</v>
      </c>
      <c r="W55" s="58" t="str">
        <f t="shared" si="19"/>
        <v xml:space="preserve">None </v>
      </c>
      <c r="X55" t="s">
        <v>63</v>
      </c>
      <c r="Y55" s="161" t="str">
        <f t="shared" si="20"/>
        <v>1-2-1-1-4-2-1-1-1-1-1-3-1-2-1-1-1-1-1</v>
      </c>
      <c r="Z55" s="60">
        <f t="shared" si="28"/>
        <v>100369</v>
      </c>
      <c r="AA55" s="7">
        <f t="shared" si="30"/>
        <v>50</v>
      </c>
      <c r="AB55" s="29" t="str">
        <f t="shared" si="31"/>
        <v>1</v>
      </c>
      <c r="AC55" s="29" t="str">
        <f t="shared" si="31"/>
        <v>0</v>
      </c>
      <c r="AD55" s="29" t="str">
        <f t="shared" si="31"/>
        <v>0</v>
      </c>
      <c r="AE55" s="29" t="str">
        <f t="shared" si="31"/>
        <v>3</v>
      </c>
      <c r="AF55" s="29" t="str">
        <f t="shared" si="31"/>
        <v>6</v>
      </c>
      <c r="AG55" s="29" t="str">
        <f t="shared" si="31"/>
        <v>9</v>
      </c>
      <c r="AH55" s="59">
        <v>50</v>
      </c>
      <c r="AI55" s="510">
        <v>100369</v>
      </c>
      <c r="AJ55" s="509">
        <v>1</v>
      </c>
      <c r="AK55" s="509">
        <v>2</v>
      </c>
      <c r="AL55" s="509">
        <v>1</v>
      </c>
      <c r="AM55" s="509">
        <v>1</v>
      </c>
      <c r="AN55" s="509">
        <v>4</v>
      </c>
      <c r="AO55" s="509">
        <v>2</v>
      </c>
      <c r="AP55" s="509">
        <v>1</v>
      </c>
      <c r="AQ55" s="509">
        <v>1</v>
      </c>
      <c r="AR55" s="509">
        <v>1</v>
      </c>
      <c r="AS55" s="509">
        <v>1</v>
      </c>
      <c r="AT55" s="509">
        <v>1</v>
      </c>
      <c r="AU55" s="509">
        <v>3</v>
      </c>
      <c r="AV55" s="509">
        <v>1</v>
      </c>
      <c r="AW55" s="509">
        <v>2</v>
      </c>
      <c r="AX55" s="509">
        <v>1</v>
      </c>
      <c r="AY55" s="509">
        <v>1</v>
      </c>
      <c r="AZ55" s="509">
        <v>1</v>
      </c>
      <c r="BA55" s="509">
        <v>1</v>
      </c>
      <c r="BB55" s="509">
        <v>1</v>
      </c>
      <c r="BC55" s="509" t="b">
        <v>0</v>
      </c>
      <c r="BD55" s="508">
        <v>38299</v>
      </c>
      <c r="BE55" s="508">
        <v>38299</v>
      </c>
      <c r="BF55" s="509" t="b">
        <v>0</v>
      </c>
      <c r="BG55" s="510" t="s">
        <v>435</v>
      </c>
      <c r="BH55" s="512"/>
      <c r="BI55" s="510"/>
      <c r="BJ55" s="513">
        <v>38299</v>
      </c>
      <c r="BK55" s="513">
        <v>38299</v>
      </c>
      <c r="BL55" s="513">
        <v>46217</v>
      </c>
      <c r="BM55" s="510"/>
      <c r="BN55" s="512"/>
      <c r="BO55" s="510"/>
      <c r="BP55" s="509">
        <v>2</v>
      </c>
      <c r="BQ55" s="509" t="str">
        <f>IF(AI55="","",VLOOKUP(AJ55,[0]!Qualifier,(COLUMN(AJ55)-34),FALSE))</f>
        <v>RedCells</v>
      </c>
      <c r="BR55" s="509" t="str">
        <f>IF(AJ55="","",VLOOKUP(AK55,[0]!Qualifier,(COLUMN(AK55)-34),FALSE))</f>
        <v xml:space="preserve">CPD </v>
      </c>
      <c r="BS55" s="509" t="str">
        <f>IF(AK55="","",VLOOKUP(AL55,[0]!Qualifier,(COLUMN(AL55)-34),FALSE))</f>
        <v xml:space="preserve">NoAdd </v>
      </c>
      <c r="BT55" s="509" t="str">
        <f>IF(AL55="","",VLOOKUP(AM55,[0]!Qualifier,(COLUMN(AM55)-34),FALSE))</f>
        <v xml:space="preserve">Closed </v>
      </c>
      <c r="BU55" s="509" t="str">
        <f>IF(AM55="","",VLOOKUP(AN55,[0]!Qualifier,(COLUMN(AN55)-34),FALSE))</f>
        <v>NonSVC</v>
      </c>
      <c r="BV55" s="509" t="str">
        <f>IF(AN55="","",VLOOKUP(AO55,[0]!Qualifier,(COLUMN(AO55)-34),FALSE))</f>
        <v xml:space="preserve">2to6°C </v>
      </c>
      <c r="BW55" s="509" t="str">
        <f>IF(AO55="","",VLOOKUP(AP55,[0]!Qualifier,(COLUMN(AP55)-34),FALSE))</f>
        <v>No</v>
      </c>
      <c r="BX55" s="509" t="str">
        <f>IF(AP55="","",VLOOKUP(AQ55,[0]!Qualifier,(COLUMN(AQ55)-34),FALSE))</f>
        <v xml:space="preserve">Allo </v>
      </c>
      <c r="BY55" s="509" t="str">
        <f>IF(AQ55="","",VLOOKUP(AR55,[0]!Qualifier,(COLUMN(AR55)-34),FALSE))</f>
        <v xml:space="preserve">WB </v>
      </c>
      <c r="BZ55" s="509" t="str">
        <f>IF(AR55="","",VLOOKUP(AS55,[0]!Qualifier,(COLUMN(AS55)-34),FALSE))</f>
        <v xml:space="preserve">NA </v>
      </c>
      <c r="CA55" s="509" t="str">
        <f>IF(AS55="","",VLOOKUP(AT55,[0]!Qualifier,(COLUMN(AT55)-34),FALSE))</f>
        <v xml:space="preserve">Transf </v>
      </c>
      <c r="CB55" s="509" t="str">
        <f>IF(AT55="","",VLOOKUP(AU55,[0]!Qualifier,(COLUMN(AU55)-34),FALSE))</f>
        <v xml:space="preserve">LCdepl </v>
      </c>
      <c r="CC55" s="509" t="str">
        <f>IF(AU55="","",VLOOKUP(AV55,[0]!Qualifier,(COLUMN(AV55)-34),FALSE))</f>
        <v xml:space="preserve">None </v>
      </c>
      <c r="CD55" s="509" t="str">
        <f>IF(AV55="","",VLOOKUP(AW55,[0]!Qualifier,(COLUMN(AW55)-34),FALSE))</f>
        <v>Irrad</v>
      </c>
      <c r="CE55" s="508" t="str">
        <f>IF(AW55="","",VLOOKUP(AX55,[0]!Qualifier,(COLUMN(AX55)-34),FALSE))</f>
        <v xml:space="preserve">- </v>
      </c>
      <c r="CF55" s="508" t="str">
        <f>IF(AX55="","",VLOOKUP(AY55,[0]!Qualifier,(COLUMN(AY55)-34),FALSE))</f>
        <v>no sub</v>
      </c>
      <c r="CG55" s="509" t="str">
        <f>IF(AY55="","",VLOOKUP(AZ55,[0]!Qualifier,(COLUMN(AZ55)-34),FALSE))</f>
        <v>Non</v>
      </c>
      <c r="CH55" s="510" t="str">
        <f>IF(AZ55="","",VLOOKUP(BA55,[0]!Qualifier,(COLUMN(BA55)-34),FALSE))</f>
        <v>NA</v>
      </c>
      <c r="CI55" s="512" t="str">
        <f>IF(BA55="","",VLOOKUP(BB55,[0]!Qualifier,(COLUMN(BB55)-34),FALSE))</f>
        <v xml:space="preserve">None </v>
      </c>
      <c r="CJ55" s="510"/>
      <c r="CK55" s="513" t="str">
        <f t="shared" si="24"/>
        <v>1-2-1-1-4-2-1-1-1-1-1-3-1-2-1-1-1-1-1</v>
      </c>
      <c r="CL55" s="513">
        <v>36247</v>
      </c>
      <c r="CM55" s="513">
        <v>45195</v>
      </c>
      <c r="CN55" s="510"/>
      <c r="CP55" s="510"/>
    </row>
    <row r="56" spans="1:94" ht="12.6" customHeight="1" outlineLevel="2" x14ac:dyDescent="0.35">
      <c r="A56" s="77">
        <f t="shared" si="0"/>
        <v>100389</v>
      </c>
      <c r="B56" s="7">
        <f t="shared" si="29"/>
        <v>51</v>
      </c>
      <c r="C56" s="59">
        <f t="shared" si="25"/>
        <v>51</v>
      </c>
      <c r="D56" s="124">
        <f t="shared" si="27"/>
        <v>100389</v>
      </c>
      <c r="E56" s="243" t="str">
        <f t="shared" si="1"/>
        <v>RedCells</v>
      </c>
      <c r="F56" s="244" t="str">
        <f t="shared" si="2"/>
        <v xml:space="preserve">CPD </v>
      </c>
      <c r="G56" s="244" t="str">
        <f t="shared" si="3"/>
        <v xml:space="preserve">NoAdd </v>
      </c>
      <c r="H56" s="244" t="str">
        <f t="shared" si="4"/>
        <v xml:space="preserve">Closed </v>
      </c>
      <c r="I56" s="244" t="str">
        <f t="shared" si="5"/>
        <v xml:space="preserve">SVPed </v>
      </c>
      <c r="J56" s="244" t="str">
        <f t="shared" si="6"/>
        <v xml:space="preserve">2to6°C </v>
      </c>
      <c r="K56" s="244" t="str">
        <f t="shared" si="7"/>
        <v>No</v>
      </c>
      <c r="L56" s="244" t="str">
        <f t="shared" si="8"/>
        <v xml:space="preserve">Allo </v>
      </c>
      <c r="M56" s="244" t="str">
        <f t="shared" si="9"/>
        <v xml:space="preserve">WB </v>
      </c>
      <c r="N56" s="244" t="str">
        <f t="shared" si="10"/>
        <v xml:space="preserve">NA </v>
      </c>
      <c r="O56" s="244" t="str">
        <f t="shared" si="11"/>
        <v xml:space="preserve">Transf </v>
      </c>
      <c r="P56" s="244" t="str">
        <f t="shared" si="12"/>
        <v xml:space="preserve">LCdepl </v>
      </c>
      <c r="Q56" s="244" t="str">
        <f t="shared" si="13"/>
        <v xml:space="preserve">None </v>
      </c>
      <c r="R56" s="244" t="str">
        <f t="shared" si="14"/>
        <v>Irrad</v>
      </c>
      <c r="S56" s="244" t="str">
        <f t="shared" si="15"/>
        <v xml:space="preserve">- </v>
      </c>
      <c r="T56" s="244" t="str">
        <f t="shared" si="16"/>
        <v>no sub</v>
      </c>
      <c r="U56" s="244" t="str">
        <f t="shared" si="17"/>
        <v>Non</v>
      </c>
      <c r="V56" s="244" t="str">
        <f t="shared" si="18"/>
        <v>NA</v>
      </c>
      <c r="W56" s="244" t="str">
        <f t="shared" si="19"/>
        <v xml:space="preserve">None </v>
      </c>
      <c r="X56" t="s">
        <v>63</v>
      </c>
      <c r="Y56" s="161" t="str">
        <f t="shared" si="20"/>
        <v>1-2-1-1-2-2-1-1-1-1-1-3-1-2-1-1-1-1-1</v>
      </c>
      <c r="Z56" s="60">
        <f t="shared" si="28"/>
        <v>100389</v>
      </c>
      <c r="AA56" s="7">
        <f t="shared" si="30"/>
        <v>51</v>
      </c>
      <c r="AB56" s="29" t="str">
        <f t="shared" si="31"/>
        <v>1</v>
      </c>
      <c r="AC56" s="29" t="str">
        <f t="shared" si="31"/>
        <v>0</v>
      </c>
      <c r="AD56" s="29" t="str">
        <f t="shared" si="31"/>
        <v>0</v>
      </c>
      <c r="AE56" s="29" t="str">
        <f t="shared" si="31"/>
        <v>3</v>
      </c>
      <c r="AF56" s="29" t="str">
        <f t="shared" si="31"/>
        <v>8</v>
      </c>
      <c r="AG56" s="29" t="str">
        <f t="shared" si="31"/>
        <v>9</v>
      </c>
      <c r="AH56" s="59">
        <v>51</v>
      </c>
      <c r="AI56" s="510">
        <v>100389</v>
      </c>
      <c r="AJ56" s="509">
        <v>1</v>
      </c>
      <c r="AK56" s="509">
        <v>2</v>
      </c>
      <c r="AL56" s="509">
        <v>1</v>
      </c>
      <c r="AM56" s="509">
        <v>1</v>
      </c>
      <c r="AN56" s="509">
        <v>2</v>
      </c>
      <c r="AO56" s="509">
        <v>2</v>
      </c>
      <c r="AP56" s="509">
        <v>1</v>
      </c>
      <c r="AQ56" s="509">
        <v>1</v>
      </c>
      <c r="AR56" s="509">
        <v>1</v>
      </c>
      <c r="AS56" s="509">
        <v>1</v>
      </c>
      <c r="AT56" s="509">
        <v>1</v>
      </c>
      <c r="AU56" s="509">
        <v>3</v>
      </c>
      <c r="AV56" s="509">
        <v>1</v>
      </c>
      <c r="AW56" s="509">
        <v>2</v>
      </c>
      <c r="AX56" s="509">
        <v>1</v>
      </c>
      <c r="AY56" s="509">
        <v>1</v>
      </c>
      <c r="AZ56" s="509">
        <v>1</v>
      </c>
      <c r="BA56" s="509">
        <v>1</v>
      </c>
      <c r="BB56" s="509">
        <v>1</v>
      </c>
      <c r="BC56" s="509" t="b">
        <v>0</v>
      </c>
      <c r="BD56" s="508">
        <v>36248</v>
      </c>
      <c r="BE56" s="508">
        <v>36248</v>
      </c>
      <c r="BF56" s="509" t="b">
        <v>0</v>
      </c>
      <c r="BG56" s="510" t="s">
        <v>436</v>
      </c>
      <c r="BH56" s="512"/>
      <c r="BI56" s="510"/>
      <c r="BJ56" s="513">
        <v>36248</v>
      </c>
      <c r="BK56" s="513">
        <v>36248</v>
      </c>
      <c r="BL56" s="513">
        <v>46217</v>
      </c>
      <c r="BM56" s="510"/>
      <c r="BN56" s="512"/>
      <c r="BO56" s="510"/>
      <c r="BP56" s="509">
        <v>2</v>
      </c>
      <c r="BQ56" s="509" t="str">
        <f>IF(AI56="","",VLOOKUP(AJ56,[0]!Qualifier,(COLUMN(AJ56)-34),FALSE))</f>
        <v>RedCells</v>
      </c>
      <c r="BR56" s="509" t="str">
        <f>IF(AJ56="","",VLOOKUP(AK56,[0]!Qualifier,(COLUMN(AK56)-34),FALSE))</f>
        <v xml:space="preserve">CPD </v>
      </c>
      <c r="BS56" s="509" t="str">
        <f>IF(AK56="","",VLOOKUP(AL56,[0]!Qualifier,(COLUMN(AL56)-34),FALSE))</f>
        <v xml:space="preserve">NoAdd </v>
      </c>
      <c r="BT56" s="509" t="str">
        <f>IF(AL56="","",VLOOKUP(AM56,[0]!Qualifier,(COLUMN(AM56)-34),FALSE))</f>
        <v xml:space="preserve">Closed </v>
      </c>
      <c r="BU56" s="509" t="str">
        <f>IF(AM56="","",VLOOKUP(AN56,[0]!Qualifier,(COLUMN(AN56)-34),FALSE))</f>
        <v xml:space="preserve">SVPed </v>
      </c>
      <c r="BV56" s="509" t="str">
        <f>IF(AN56="","",VLOOKUP(AO56,[0]!Qualifier,(COLUMN(AO56)-34),FALSE))</f>
        <v xml:space="preserve">2to6°C </v>
      </c>
      <c r="BW56" s="509" t="str">
        <f>IF(AO56="","",VLOOKUP(AP56,[0]!Qualifier,(COLUMN(AP56)-34),FALSE))</f>
        <v>No</v>
      </c>
      <c r="BX56" s="509" t="str">
        <f>IF(AP56="","",VLOOKUP(AQ56,[0]!Qualifier,(COLUMN(AQ56)-34),FALSE))</f>
        <v xml:space="preserve">Allo </v>
      </c>
      <c r="BY56" s="509" t="str">
        <f>IF(AQ56="","",VLOOKUP(AR56,[0]!Qualifier,(COLUMN(AR56)-34),FALSE))</f>
        <v xml:space="preserve">WB </v>
      </c>
      <c r="BZ56" s="509" t="str">
        <f>IF(AR56="","",VLOOKUP(AS56,[0]!Qualifier,(COLUMN(AS56)-34),FALSE))</f>
        <v xml:space="preserve">NA </v>
      </c>
      <c r="CA56" s="509" t="str">
        <f>IF(AS56="","",VLOOKUP(AT56,[0]!Qualifier,(COLUMN(AT56)-34),FALSE))</f>
        <v xml:space="preserve">Transf </v>
      </c>
      <c r="CB56" s="509" t="str">
        <f>IF(AT56="","",VLOOKUP(AU56,[0]!Qualifier,(COLUMN(AU56)-34),FALSE))</f>
        <v xml:space="preserve">LCdepl </v>
      </c>
      <c r="CC56" s="509" t="str">
        <f>IF(AU56="","",VLOOKUP(AV56,[0]!Qualifier,(COLUMN(AV56)-34),FALSE))</f>
        <v xml:space="preserve">None </v>
      </c>
      <c r="CD56" s="509" t="str">
        <f>IF(AV56="","",VLOOKUP(AW56,[0]!Qualifier,(COLUMN(AW56)-34),FALSE))</f>
        <v>Irrad</v>
      </c>
      <c r="CE56" s="508" t="str">
        <f>IF(AW56="","",VLOOKUP(AX56,[0]!Qualifier,(COLUMN(AX56)-34),FALSE))</f>
        <v xml:space="preserve">- </v>
      </c>
      <c r="CF56" s="508" t="str">
        <f>IF(AX56="","",VLOOKUP(AY56,[0]!Qualifier,(COLUMN(AY56)-34),FALSE))</f>
        <v>no sub</v>
      </c>
      <c r="CG56" s="509" t="str">
        <f>IF(AY56="","",VLOOKUP(AZ56,[0]!Qualifier,(COLUMN(AZ56)-34),FALSE))</f>
        <v>Non</v>
      </c>
      <c r="CH56" s="510" t="str">
        <f>IF(AZ56="","",VLOOKUP(BA56,[0]!Qualifier,(COLUMN(BA56)-34),FALSE))</f>
        <v>NA</v>
      </c>
      <c r="CI56" s="512" t="str">
        <f>IF(BA56="","",VLOOKUP(BB56,[0]!Qualifier,(COLUMN(BB56)-34),FALSE))</f>
        <v xml:space="preserve">None </v>
      </c>
      <c r="CJ56" s="510"/>
      <c r="CK56" s="513" t="str">
        <f t="shared" si="24"/>
        <v>1-2-1-1-2-2-1-1-1-1-1-3-1-2-1-1-1-1-1</v>
      </c>
      <c r="CL56" s="513">
        <v>41908</v>
      </c>
      <c r="CM56" s="513">
        <v>45195</v>
      </c>
      <c r="CN56" s="510"/>
      <c r="CP56" s="510"/>
    </row>
    <row r="57" spans="1:94" ht="12.6" customHeight="1" outlineLevel="2" x14ac:dyDescent="0.35">
      <c r="A57" s="77">
        <f t="shared" si="0"/>
        <v>100399</v>
      </c>
      <c r="B57" s="7">
        <f t="shared" si="29"/>
        <v>52</v>
      </c>
      <c r="C57" s="59">
        <f t="shared" si="25"/>
        <v>52</v>
      </c>
      <c r="D57" s="124">
        <f t="shared" si="27"/>
        <v>100399</v>
      </c>
      <c r="E57" s="243" t="str">
        <f t="shared" si="1"/>
        <v>RedCells</v>
      </c>
      <c r="F57" s="244" t="str">
        <f t="shared" si="2"/>
        <v xml:space="preserve">CPD </v>
      </c>
      <c r="G57" s="244" t="str">
        <f t="shared" si="3"/>
        <v xml:space="preserve">NoAdd </v>
      </c>
      <c r="H57" s="244" t="str">
        <f t="shared" si="4"/>
        <v xml:space="preserve">Closed </v>
      </c>
      <c r="I57" s="244" t="str">
        <f t="shared" si="5"/>
        <v xml:space="preserve">NonSV </v>
      </c>
      <c r="J57" s="244" t="str">
        <f t="shared" si="6"/>
        <v xml:space="preserve">2to6°C </v>
      </c>
      <c r="K57" s="244" t="str">
        <f t="shared" si="7"/>
        <v>No</v>
      </c>
      <c r="L57" s="244" t="str">
        <f t="shared" si="8"/>
        <v xml:space="preserve">Allo </v>
      </c>
      <c r="M57" s="244" t="str">
        <f t="shared" si="9"/>
        <v xml:space="preserve">WB </v>
      </c>
      <c r="N57" s="244" t="str">
        <f t="shared" si="10"/>
        <v xml:space="preserve">NA </v>
      </c>
      <c r="O57" s="244" t="str">
        <f t="shared" si="11"/>
        <v xml:space="preserve">Transf </v>
      </c>
      <c r="P57" s="244" t="str">
        <f t="shared" si="12"/>
        <v xml:space="preserve">LCdepl </v>
      </c>
      <c r="Q57" s="244" t="str">
        <f t="shared" si="13"/>
        <v xml:space="preserve">None </v>
      </c>
      <c r="R57" s="244" t="str">
        <f t="shared" si="14"/>
        <v>Irrad</v>
      </c>
      <c r="S57" s="244" t="str">
        <f t="shared" si="15"/>
        <v xml:space="preserve">- </v>
      </c>
      <c r="T57" s="244" t="str">
        <f t="shared" si="16"/>
        <v>no sub</v>
      </c>
      <c r="U57" s="244" t="str">
        <f t="shared" si="17"/>
        <v>Non</v>
      </c>
      <c r="V57" s="244" t="str">
        <f t="shared" si="18"/>
        <v>NA</v>
      </c>
      <c r="W57" s="244" t="str">
        <f t="shared" si="19"/>
        <v xml:space="preserve">None </v>
      </c>
      <c r="X57" t="s">
        <v>63</v>
      </c>
      <c r="Y57" s="161" t="str">
        <f t="shared" si="20"/>
        <v>1-2-1-1-3-2-1-1-1-1-1-3-1-2-1-1-1-1-1</v>
      </c>
      <c r="Z57" s="60">
        <f t="shared" si="28"/>
        <v>100399</v>
      </c>
      <c r="AA57" s="7">
        <f t="shared" si="30"/>
        <v>52</v>
      </c>
      <c r="AB57" s="29" t="str">
        <f t="shared" si="31"/>
        <v>1</v>
      </c>
      <c r="AC57" s="29" t="str">
        <f t="shared" si="31"/>
        <v>0</v>
      </c>
      <c r="AD57" s="29" t="str">
        <f t="shared" si="31"/>
        <v>0</v>
      </c>
      <c r="AE57" s="29" t="str">
        <f t="shared" si="31"/>
        <v>3</v>
      </c>
      <c r="AF57" s="29" t="str">
        <f t="shared" si="31"/>
        <v>9</v>
      </c>
      <c r="AG57" s="29" t="str">
        <f t="shared" si="31"/>
        <v>9</v>
      </c>
      <c r="AH57" s="59">
        <v>52</v>
      </c>
      <c r="AI57" s="510">
        <v>100399</v>
      </c>
      <c r="AJ57" s="509">
        <v>1</v>
      </c>
      <c r="AK57" s="509">
        <v>2</v>
      </c>
      <c r="AL57" s="509">
        <v>1</v>
      </c>
      <c r="AM57" s="509">
        <v>1</v>
      </c>
      <c r="AN57" s="509">
        <v>3</v>
      </c>
      <c r="AO57" s="509">
        <v>2</v>
      </c>
      <c r="AP57" s="509">
        <v>1</v>
      </c>
      <c r="AQ57" s="509">
        <v>1</v>
      </c>
      <c r="AR57" s="509">
        <v>1</v>
      </c>
      <c r="AS57" s="509">
        <v>1</v>
      </c>
      <c r="AT57" s="509">
        <v>1</v>
      </c>
      <c r="AU57" s="509">
        <v>3</v>
      </c>
      <c r="AV57" s="509">
        <v>1</v>
      </c>
      <c r="AW57" s="509">
        <v>2</v>
      </c>
      <c r="AX57" s="509">
        <v>1</v>
      </c>
      <c r="AY57" s="509">
        <v>1</v>
      </c>
      <c r="AZ57" s="509">
        <v>1</v>
      </c>
      <c r="BA57" s="509">
        <v>1</v>
      </c>
      <c r="BB57" s="509">
        <v>1</v>
      </c>
      <c r="BC57" s="509" t="b">
        <v>0</v>
      </c>
      <c r="BD57" s="508">
        <v>36285</v>
      </c>
      <c r="BE57" s="508">
        <v>36285</v>
      </c>
      <c r="BF57" s="509" t="b">
        <v>0</v>
      </c>
      <c r="BG57" s="510" t="s">
        <v>437</v>
      </c>
      <c r="BH57" s="512"/>
      <c r="BI57" s="510"/>
      <c r="BJ57" s="513">
        <v>36285</v>
      </c>
      <c r="BK57" s="513">
        <v>36285</v>
      </c>
      <c r="BL57" s="513">
        <v>46217</v>
      </c>
      <c r="BM57" s="510"/>
      <c r="BN57" s="512"/>
      <c r="BO57" s="510"/>
      <c r="BP57" s="509">
        <v>2</v>
      </c>
      <c r="BQ57" s="509" t="str">
        <f>IF(AI57="","",VLOOKUP(AJ57,[0]!Qualifier,(COLUMN(AJ57)-34),FALSE))</f>
        <v>RedCells</v>
      </c>
      <c r="BR57" s="509" t="str">
        <f>IF(AJ57="","",VLOOKUP(AK57,[0]!Qualifier,(COLUMN(AK57)-34),FALSE))</f>
        <v xml:space="preserve">CPD </v>
      </c>
      <c r="BS57" s="509" t="str">
        <f>IF(AK57="","",VLOOKUP(AL57,[0]!Qualifier,(COLUMN(AL57)-34),FALSE))</f>
        <v xml:space="preserve">NoAdd </v>
      </c>
      <c r="BT57" s="509" t="str">
        <f>IF(AL57="","",VLOOKUP(AM57,[0]!Qualifier,(COLUMN(AM57)-34),FALSE))</f>
        <v xml:space="preserve">Closed </v>
      </c>
      <c r="BU57" s="509" t="str">
        <f>IF(AM57="","",VLOOKUP(AN57,[0]!Qualifier,(COLUMN(AN57)-34),FALSE))</f>
        <v xml:space="preserve">NonSV </v>
      </c>
      <c r="BV57" s="509" t="str">
        <f>IF(AN57="","",VLOOKUP(AO57,[0]!Qualifier,(COLUMN(AO57)-34),FALSE))</f>
        <v xml:space="preserve">2to6°C </v>
      </c>
      <c r="BW57" s="509" t="str">
        <f>IF(AO57="","",VLOOKUP(AP57,[0]!Qualifier,(COLUMN(AP57)-34),FALSE))</f>
        <v>No</v>
      </c>
      <c r="BX57" s="509" t="str">
        <f>IF(AP57="","",VLOOKUP(AQ57,[0]!Qualifier,(COLUMN(AQ57)-34),FALSE))</f>
        <v xml:space="preserve">Allo </v>
      </c>
      <c r="BY57" s="509" t="str">
        <f>IF(AQ57="","",VLOOKUP(AR57,[0]!Qualifier,(COLUMN(AR57)-34),FALSE))</f>
        <v xml:space="preserve">WB </v>
      </c>
      <c r="BZ57" s="509" t="str">
        <f>IF(AR57="","",VLOOKUP(AS57,[0]!Qualifier,(COLUMN(AS57)-34),FALSE))</f>
        <v xml:space="preserve">NA </v>
      </c>
      <c r="CA57" s="509" t="str">
        <f>IF(AS57="","",VLOOKUP(AT57,[0]!Qualifier,(COLUMN(AT57)-34),FALSE))</f>
        <v xml:space="preserve">Transf </v>
      </c>
      <c r="CB57" s="509" t="str">
        <f>IF(AT57="","",VLOOKUP(AU57,[0]!Qualifier,(COLUMN(AU57)-34),FALSE))</f>
        <v xml:space="preserve">LCdepl </v>
      </c>
      <c r="CC57" s="509" t="str">
        <f>IF(AU57="","",VLOOKUP(AV57,[0]!Qualifier,(COLUMN(AV57)-34),FALSE))</f>
        <v xml:space="preserve">None </v>
      </c>
      <c r="CD57" s="509" t="str">
        <f>IF(AV57="","",VLOOKUP(AW57,[0]!Qualifier,(COLUMN(AW57)-34),FALSE))</f>
        <v>Irrad</v>
      </c>
      <c r="CE57" s="508" t="str">
        <f>IF(AW57="","",VLOOKUP(AX57,[0]!Qualifier,(COLUMN(AX57)-34),FALSE))</f>
        <v xml:space="preserve">- </v>
      </c>
      <c r="CF57" s="508" t="str">
        <f>IF(AX57="","",VLOOKUP(AY57,[0]!Qualifier,(COLUMN(AY57)-34),FALSE))</f>
        <v>no sub</v>
      </c>
      <c r="CG57" s="509" t="str">
        <f>IF(AY57="","",VLOOKUP(AZ57,[0]!Qualifier,(COLUMN(AZ57)-34),FALSE))</f>
        <v>Non</v>
      </c>
      <c r="CH57" s="510" t="str">
        <f>IF(AZ57="","",VLOOKUP(BA57,[0]!Qualifier,(COLUMN(BA57)-34),FALSE))</f>
        <v>NA</v>
      </c>
      <c r="CI57" s="512" t="str">
        <f>IF(BA57="","",VLOOKUP(BB57,[0]!Qualifier,(COLUMN(BB57)-34),FALSE))</f>
        <v xml:space="preserve">None </v>
      </c>
      <c r="CJ57" s="510"/>
      <c r="CK57" s="513" t="str">
        <f t="shared" si="24"/>
        <v>1-2-1-1-3-2-1-1-1-1-1-3-1-2-1-1-1-1-1</v>
      </c>
      <c r="CL57" s="513">
        <v>36247</v>
      </c>
      <c r="CM57" s="513">
        <v>45195</v>
      </c>
      <c r="CN57" s="510"/>
      <c r="CP57" s="510"/>
    </row>
    <row r="58" spans="1:94" ht="12.6" customHeight="1" outlineLevel="2" x14ac:dyDescent="0.35">
      <c r="A58" s="77">
        <f t="shared" si="0"/>
        <v>100500</v>
      </c>
      <c r="B58" s="7">
        <f t="shared" si="29"/>
        <v>53</v>
      </c>
      <c r="C58" s="59">
        <f t="shared" si="25"/>
        <v>53</v>
      </c>
      <c r="D58" s="124">
        <f t="shared" si="27"/>
        <v>100500</v>
      </c>
      <c r="E58" s="16" t="str">
        <f t="shared" si="1"/>
        <v>RedCells</v>
      </c>
      <c r="F58" s="58" t="str">
        <f t="shared" si="2"/>
        <v xml:space="preserve">CPD </v>
      </c>
      <c r="G58" s="58" t="str">
        <f t="shared" si="3"/>
        <v xml:space="preserve">SAGM </v>
      </c>
      <c r="H58" s="58" t="str">
        <f t="shared" si="4"/>
        <v xml:space="preserve">Closed </v>
      </c>
      <c r="I58" s="58" t="str">
        <f t="shared" si="5"/>
        <v xml:space="preserve">SV </v>
      </c>
      <c r="J58" s="58" t="str">
        <f t="shared" si="6"/>
        <v xml:space="preserve">2to6°C </v>
      </c>
      <c r="K58" s="58" t="str">
        <f t="shared" si="7"/>
        <v>No</v>
      </c>
      <c r="L58" s="58" t="str">
        <f t="shared" si="8"/>
        <v xml:space="preserve">Allo </v>
      </c>
      <c r="M58" s="58" t="str">
        <f t="shared" si="9"/>
        <v xml:space="preserve">WB </v>
      </c>
      <c r="N58" s="58" t="str">
        <f t="shared" si="10"/>
        <v xml:space="preserve">NA </v>
      </c>
      <c r="O58" s="58" t="str">
        <f t="shared" si="11"/>
        <v xml:space="preserve">Transf </v>
      </c>
      <c r="P58" s="58" t="str">
        <f t="shared" si="12"/>
        <v xml:space="preserve">None </v>
      </c>
      <c r="Q58" s="58" t="str">
        <f t="shared" si="13"/>
        <v xml:space="preserve">None </v>
      </c>
      <c r="R58" s="58" t="str">
        <f t="shared" si="14"/>
        <v xml:space="preserve">NoIrr </v>
      </c>
      <c r="S58" s="58" t="str">
        <f t="shared" si="15"/>
        <v xml:space="preserve">- </v>
      </c>
      <c r="T58" s="58" t="str">
        <f t="shared" si="16"/>
        <v>no sub</v>
      </c>
      <c r="U58" s="58" t="str">
        <f t="shared" si="17"/>
        <v>Non</v>
      </c>
      <c r="V58" s="58" t="str">
        <f t="shared" si="18"/>
        <v>NA</v>
      </c>
      <c r="W58" s="58" t="str">
        <f t="shared" si="19"/>
        <v xml:space="preserve">None </v>
      </c>
      <c r="X58" t="s">
        <v>63</v>
      </c>
      <c r="Y58" s="161" t="str">
        <f t="shared" si="20"/>
        <v>1-2-2-1-1-2-1-1-1-1-1-1-1-1-1-1-1-1-1</v>
      </c>
      <c r="Z58" s="60">
        <f t="shared" si="28"/>
        <v>100500</v>
      </c>
      <c r="AA58" s="7">
        <f t="shared" si="30"/>
        <v>53</v>
      </c>
      <c r="AB58" s="29" t="str">
        <f t="shared" si="31"/>
        <v>1</v>
      </c>
      <c r="AC58" s="29" t="str">
        <f t="shared" si="31"/>
        <v>0</v>
      </c>
      <c r="AD58" s="29" t="str">
        <f t="shared" si="31"/>
        <v>0</v>
      </c>
      <c r="AE58" s="29" t="str">
        <f t="shared" si="31"/>
        <v>5</v>
      </c>
      <c r="AF58" s="29" t="str">
        <f t="shared" si="31"/>
        <v>0</v>
      </c>
      <c r="AG58" s="29" t="str">
        <f t="shared" si="31"/>
        <v>0</v>
      </c>
      <c r="AH58" s="59">
        <v>53</v>
      </c>
      <c r="AI58" s="510">
        <v>100500</v>
      </c>
      <c r="AJ58" s="509">
        <v>1</v>
      </c>
      <c r="AK58" s="509">
        <v>2</v>
      </c>
      <c r="AL58" s="509">
        <v>2</v>
      </c>
      <c r="AM58" s="509">
        <v>1</v>
      </c>
      <c r="AN58" s="509">
        <v>1</v>
      </c>
      <c r="AO58" s="509">
        <v>2</v>
      </c>
      <c r="AP58" s="509">
        <v>1</v>
      </c>
      <c r="AQ58" s="509">
        <v>1</v>
      </c>
      <c r="AR58" s="509">
        <v>1</v>
      </c>
      <c r="AS58" s="509">
        <v>1</v>
      </c>
      <c r="AT58" s="509">
        <v>1</v>
      </c>
      <c r="AU58" s="509">
        <v>1</v>
      </c>
      <c r="AV58" s="509">
        <v>1</v>
      </c>
      <c r="AW58" s="509">
        <v>1</v>
      </c>
      <c r="AX58" s="509">
        <v>1</v>
      </c>
      <c r="AY58" s="509">
        <v>1</v>
      </c>
      <c r="AZ58" s="509">
        <v>1</v>
      </c>
      <c r="BA58" s="509">
        <v>1</v>
      </c>
      <c r="BB58" s="509">
        <v>1</v>
      </c>
      <c r="BC58" s="509" t="b">
        <v>0</v>
      </c>
      <c r="BD58" s="508">
        <v>36247</v>
      </c>
      <c r="BE58" s="508">
        <v>36247</v>
      </c>
      <c r="BF58" s="509" t="b">
        <v>0</v>
      </c>
      <c r="BG58" s="510" t="s">
        <v>438</v>
      </c>
      <c r="BH58" s="512"/>
      <c r="BI58" s="510"/>
      <c r="BJ58" s="513">
        <v>36247</v>
      </c>
      <c r="BK58" s="513">
        <v>36247</v>
      </c>
      <c r="BL58" s="513">
        <v>46217</v>
      </c>
      <c r="BM58" s="510"/>
      <c r="BN58" s="512"/>
      <c r="BO58" s="510"/>
      <c r="BP58" s="509">
        <v>2</v>
      </c>
      <c r="BQ58" s="509" t="str">
        <f>IF(AI58="","",VLOOKUP(AJ58,[0]!Qualifier,(COLUMN(AJ58)-34),FALSE))</f>
        <v>RedCells</v>
      </c>
      <c r="BR58" s="509" t="str">
        <f>IF(AJ58="","",VLOOKUP(AK58,[0]!Qualifier,(COLUMN(AK58)-34),FALSE))</f>
        <v xml:space="preserve">CPD </v>
      </c>
      <c r="BS58" s="509" t="str">
        <f>IF(AK58="","",VLOOKUP(AL58,[0]!Qualifier,(COLUMN(AL58)-34),FALSE))</f>
        <v xml:space="preserve">SAGM </v>
      </c>
      <c r="BT58" s="509" t="str">
        <f>IF(AL58="","",VLOOKUP(AM58,[0]!Qualifier,(COLUMN(AM58)-34),FALSE))</f>
        <v xml:space="preserve">Closed </v>
      </c>
      <c r="BU58" s="509" t="str">
        <f>IF(AM58="","",VLOOKUP(AN58,[0]!Qualifier,(COLUMN(AN58)-34),FALSE))</f>
        <v xml:space="preserve">SV </v>
      </c>
      <c r="BV58" s="509" t="str">
        <f>IF(AN58="","",VLOOKUP(AO58,[0]!Qualifier,(COLUMN(AO58)-34),FALSE))</f>
        <v xml:space="preserve">2to6°C </v>
      </c>
      <c r="BW58" s="509" t="str">
        <f>IF(AO58="","",VLOOKUP(AP58,[0]!Qualifier,(COLUMN(AP58)-34),FALSE))</f>
        <v>No</v>
      </c>
      <c r="BX58" s="509" t="str">
        <f>IF(AP58="","",VLOOKUP(AQ58,[0]!Qualifier,(COLUMN(AQ58)-34),FALSE))</f>
        <v xml:space="preserve">Allo </v>
      </c>
      <c r="BY58" s="509" t="str">
        <f>IF(AQ58="","",VLOOKUP(AR58,[0]!Qualifier,(COLUMN(AR58)-34),FALSE))</f>
        <v xml:space="preserve">WB </v>
      </c>
      <c r="BZ58" s="509" t="str">
        <f>IF(AR58="","",VLOOKUP(AS58,[0]!Qualifier,(COLUMN(AS58)-34),FALSE))</f>
        <v xml:space="preserve">NA </v>
      </c>
      <c r="CA58" s="509" t="str">
        <f>IF(AS58="","",VLOOKUP(AT58,[0]!Qualifier,(COLUMN(AT58)-34),FALSE))</f>
        <v xml:space="preserve">Transf </v>
      </c>
      <c r="CB58" s="509" t="str">
        <f>IF(AT58="","",VLOOKUP(AU58,[0]!Qualifier,(COLUMN(AU58)-34),FALSE))</f>
        <v xml:space="preserve">None </v>
      </c>
      <c r="CC58" s="509" t="str">
        <f>IF(AU58="","",VLOOKUP(AV58,[0]!Qualifier,(COLUMN(AV58)-34),FALSE))</f>
        <v xml:space="preserve">None </v>
      </c>
      <c r="CD58" s="509" t="str">
        <f>IF(AV58="","",VLOOKUP(AW58,[0]!Qualifier,(COLUMN(AW58)-34),FALSE))</f>
        <v xml:space="preserve">NoIrr </v>
      </c>
      <c r="CE58" s="508" t="str">
        <f>IF(AW58="","",VLOOKUP(AX58,[0]!Qualifier,(COLUMN(AX58)-34),FALSE))</f>
        <v xml:space="preserve">- </v>
      </c>
      <c r="CF58" s="508" t="str">
        <f>IF(AX58="","",VLOOKUP(AY58,[0]!Qualifier,(COLUMN(AY58)-34),FALSE))</f>
        <v>no sub</v>
      </c>
      <c r="CG58" s="509" t="str">
        <f>IF(AY58="","",VLOOKUP(AZ58,[0]!Qualifier,(COLUMN(AZ58)-34),FALSE))</f>
        <v>Non</v>
      </c>
      <c r="CH58" s="510" t="str">
        <f>IF(AZ58="","",VLOOKUP(BA58,[0]!Qualifier,(COLUMN(BA58)-34),FALSE))</f>
        <v>NA</v>
      </c>
      <c r="CI58" s="512" t="str">
        <f>IF(BA58="","",VLOOKUP(BB58,[0]!Qualifier,(COLUMN(BB58)-34),FALSE))</f>
        <v xml:space="preserve">None </v>
      </c>
      <c r="CJ58" s="510"/>
      <c r="CK58" s="513" t="str">
        <f t="shared" si="24"/>
        <v>1-2-2-1-1-2-1-1-1-1-1-1-1-1-1-1-1-1-1</v>
      </c>
      <c r="CL58" s="513">
        <v>39082</v>
      </c>
      <c r="CM58" s="513">
        <v>45195</v>
      </c>
      <c r="CN58" s="510"/>
      <c r="CP58" s="510"/>
    </row>
    <row r="59" spans="1:94" ht="12.6" customHeight="1" outlineLevel="2" x14ac:dyDescent="0.35">
      <c r="A59" s="77">
        <f t="shared" si="0"/>
        <v>100501</v>
      </c>
      <c r="B59" s="7">
        <f t="shared" si="29"/>
        <v>54</v>
      </c>
      <c r="C59" s="59">
        <f t="shared" si="25"/>
        <v>54</v>
      </c>
      <c r="D59" s="124">
        <f t="shared" si="27"/>
        <v>100501</v>
      </c>
      <c r="E59" s="16" t="str">
        <f t="shared" si="1"/>
        <v>RedCells</v>
      </c>
      <c r="F59" s="58" t="str">
        <f t="shared" si="2"/>
        <v xml:space="preserve">CPD </v>
      </c>
      <c r="G59" s="58" t="str">
        <f t="shared" si="3"/>
        <v xml:space="preserve">PAGGS-M </v>
      </c>
      <c r="H59" s="58" t="str">
        <f t="shared" si="4"/>
        <v xml:space="preserve">Closed </v>
      </c>
      <c r="I59" s="58" t="str">
        <f t="shared" si="5"/>
        <v xml:space="preserve">SV </v>
      </c>
      <c r="J59" s="58" t="str">
        <f t="shared" si="6"/>
        <v xml:space="preserve">2to6°C </v>
      </c>
      <c r="K59" s="58" t="str">
        <f t="shared" si="7"/>
        <v>No</v>
      </c>
      <c r="L59" s="58" t="str">
        <f t="shared" si="8"/>
        <v xml:space="preserve">Allo </v>
      </c>
      <c r="M59" s="58" t="str">
        <f t="shared" si="9"/>
        <v xml:space="preserve">WB </v>
      </c>
      <c r="N59" s="58" t="str">
        <f t="shared" si="10"/>
        <v xml:space="preserve">NA </v>
      </c>
      <c r="O59" s="58" t="str">
        <f t="shared" si="11"/>
        <v xml:space="preserve">NoTrans </v>
      </c>
      <c r="P59" s="58" t="str">
        <f t="shared" si="12"/>
        <v xml:space="preserve">None </v>
      </c>
      <c r="Q59" s="58" t="str">
        <f t="shared" si="13"/>
        <v xml:space="preserve">None </v>
      </c>
      <c r="R59" s="58" t="str">
        <f t="shared" si="14"/>
        <v xml:space="preserve">NoIrr </v>
      </c>
      <c r="S59" s="58" t="str">
        <f t="shared" si="15"/>
        <v xml:space="preserve">- </v>
      </c>
      <c r="T59" s="58" t="str">
        <f t="shared" si="16"/>
        <v>no sub</v>
      </c>
      <c r="U59" s="58" t="str">
        <f t="shared" si="17"/>
        <v>Non</v>
      </c>
      <c r="V59" s="58" t="str">
        <f t="shared" si="18"/>
        <v>NA</v>
      </c>
      <c r="W59" s="58" t="str">
        <f t="shared" si="19"/>
        <v xml:space="preserve">None </v>
      </c>
      <c r="X59" t="s">
        <v>63</v>
      </c>
      <c r="Y59" s="161" t="str">
        <f t="shared" si="20"/>
        <v>1-2-3-1-1-2-1-1-1-1-2-1-1-1-1-1-1-1-1</v>
      </c>
      <c r="Z59" s="60">
        <f t="shared" si="28"/>
        <v>100501</v>
      </c>
      <c r="AA59" s="7">
        <f t="shared" si="30"/>
        <v>54</v>
      </c>
      <c r="AB59" s="29" t="str">
        <f t="shared" si="31"/>
        <v>1</v>
      </c>
      <c r="AC59" s="29" t="str">
        <f t="shared" si="31"/>
        <v>0</v>
      </c>
      <c r="AD59" s="29" t="str">
        <f t="shared" si="31"/>
        <v>0</v>
      </c>
      <c r="AE59" s="29" t="str">
        <f t="shared" si="31"/>
        <v>5</v>
      </c>
      <c r="AF59" s="29" t="str">
        <f t="shared" si="31"/>
        <v>0</v>
      </c>
      <c r="AG59" s="29" t="str">
        <f t="shared" si="31"/>
        <v>1</v>
      </c>
      <c r="AH59" s="59">
        <v>54</v>
      </c>
      <c r="AI59" s="510">
        <v>100501</v>
      </c>
      <c r="AJ59" s="509">
        <v>1</v>
      </c>
      <c r="AK59" s="509">
        <v>2</v>
      </c>
      <c r="AL59" s="509">
        <v>3</v>
      </c>
      <c r="AM59" s="509">
        <v>1</v>
      </c>
      <c r="AN59" s="509">
        <v>1</v>
      </c>
      <c r="AO59" s="509">
        <v>2</v>
      </c>
      <c r="AP59" s="509">
        <v>1</v>
      </c>
      <c r="AQ59" s="509">
        <v>1</v>
      </c>
      <c r="AR59" s="509">
        <v>1</v>
      </c>
      <c r="AS59" s="509">
        <v>1</v>
      </c>
      <c r="AT59" s="509">
        <v>2</v>
      </c>
      <c r="AU59" s="509">
        <v>1</v>
      </c>
      <c r="AV59" s="509">
        <v>1</v>
      </c>
      <c r="AW59" s="509">
        <v>1</v>
      </c>
      <c r="AX59" s="509">
        <v>1</v>
      </c>
      <c r="AY59" s="509">
        <v>1</v>
      </c>
      <c r="AZ59" s="509">
        <v>1</v>
      </c>
      <c r="BA59" s="509">
        <v>1</v>
      </c>
      <c r="BB59" s="509">
        <v>1</v>
      </c>
      <c r="BC59" s="509" t="b">
        <v>0</v>
      </c>
      <c r="BD59" s="508">
        <v>41908</v>
      </c>
      <c r="BE59" s="508">
        <v>41908</v>
      </c>
      <c r="BF59" s="509" t="b">
        <v>0</v>
      </c>
      <c r="BG59" s="510" t="s">
        <v>439</v>
      </c>
      <c r="BH59" s="512"/>
      <c r="BI59" s="510"/>
      <c r="BJ59" s="513">
        <v>41908</v>
      </c>
      <c r="BK59" s="513">
        <v>41908</v>
      </c>
      <c r="BL59" s="513">
        <v>46217</v>
      </c>
      <c r="BM59" s="510"/>
      <c r="BN59" s="512"/>
      <c r="BO59" s="510"/>
      <c r="BP59" s="509">
        <v>2</v>
      </c>
      <c r="BQ59" s="509" t="str">
        <f>IF(AI59="","",VLOOKUP(AJ59,[0]!Qualifier,(COLUMN(AJ59)-34),FALSE))</f>
        <v>RedCells</v>
      </c>
      <c r="BR59" s="509" t="str">
        <f>IF(AJ59="","",VLOOKUP(AK59,[0]!Qualifier,(COLUMN(AK59)-34),FALSE))</f>
        <v xml:space="preserve">CPD </v>
      </c>
      <c r="BS59" s="509" t="str">
        <f>IF(AK59="","",VLOOKUP(AL59,[0]!Qualifier,(COLUMN(AL59)-34),FALSE))</f>
        <v xml:space="preserve">PAGGS-M </v>
      </c>
      <c r="BT59" s="509" t="str">
        <f>IF(AL59="","",VLOOKUP(AM59,[0]!Qualifier,(COLUMN(AM59)-34),FALSE))</f>
        <v xml:space="preserve">Closed </v>
      </c>
      <c r="BU59" s="509" t="str">
        <f>IF(AM59="","",VLOOKUP(AN59,[0]!Qualifier,(COLUMN(AN59)-34),FALSE))</f>
        <v xml:space="preserve">SV </v>
      </c>
      <c r="BV59" s="509" t="str">
        <f>IF(AN59="","",VLOOKUP(AO59,[0]!Qualifier,(COLUMN(AO59)-34),FALSE))</f>
        <v xml:space="preserve">2to6°C </v>
      </c>
      <c r="BW59" s="509" t="str">
        <f>IF(AO59="","",VLOOKUP(AP59,[0]!Qualifier,(COLUMN(AP59)-34),FALSE))</f>
        <v>No</v>
      </c>
      <c r="BX59" s="509" t="str">
        <f>IF(AP59="","",VLOOKUP(AQ59,[0]!Qualifier,(COLUMN(AQ59)-34),FALSE))</f>
        <v xml:space="preserve">Allo </v>
      </c>
      <c r="BY59" s="509" t="str">
        <f>IF(AQ59="","",VLOOKUP(AR59,[0]!Qualifier,(COLUMN(AR59)-34),FALSE))</f>
        <v xml:space="preserve">WB </v>
      </c>
      <c r="BZ59" s="509" t="str">
        <f>IF(AR59="","",VLOOKUP(AS59,[0]!Qualifier,(COLUMN(AS59)-34),FALSE))</f>
        <v xml:space="preserve">NA </v>
      </c>
      <c r="CA59" s="509" t="str">
        <f>IF(AS59="","",VLOOKUP(AT59,[0]!Qualifier,(COLUMN(AT59)-34),FALSE))</f>
        <v xml:space="preserve">NoTrans </v>
      </c>
      <c r="CB59" s="509" t="str">
        <f>IF(AT59="","",VLOOKUP(AU59,[0]!Qualifier,(COLUMN(AU59)-34),FALSE))</f>
        <v xml:space="preserve">None </v>
      </c>
      <c r="CC59" s="509" t="str">
        <f>IF(AU59="","",VLOOKUP(AV59,[0]!Qualifier,(COLUMN(AV59)-34),FALSE))</f>
        <v xml:space="preserve">None </v>
      </c>
      <c r="CD59" s="509" t="str">
        <f>IF(AV59="","",VLOOKUP(AW59,[0]!Qualifier,(COLUMN(AW59)-34),FALSE))</f>
        <v xml:space="preserve">NoIrr </v>
      </c>
      <c r="CE59" s="508" t="str">
        <f>IF(AW59="","",VLOOKUP(AX59,[0]!Qualifier,(COLUMN(AX59)-34),FALSE))</f>
        <v xml:space="preserve">- </v>
      </c>
      <c r="CF59" s="508" t="str">
        <f>IF(AX59="","",VLOOKUP(AY59,[0]!Qualifier,(COLUMN(AY59)-34),FALSE))</f>
        <v>no sub</v>
      </c>
      <c r="CG59" s="509" t="str">
        <f>IF(AY59="","",VLOOKUP(AZ59,[0]!Qualifier,(COLUMN(AZ59)-34),FALSE))</f>
        <v>Non</v>
      </c>
      <c r="CH59" s="510" t="str">
        <f>IF(AZ59="","",VLOOKUP(BA59,[0]!Qualifier,(COLUMN(BA59)-34),FALSE))</f>
        <v>NA</v>
      </c>
      <c r="CI59" s="512" t="str">
        <f>IF(BA59="","",VLOOKUP(BB59,[0]!Qualifier,(COLUMN(BB59)-34),FALSE))</f>
        <v xml:space="preserve">None </v>
      </c>
      <c r="CJ59" s="510"/>
      <c r="CK59" s="513" t="str">
        <f t="shared" si="24"/>
        <v>1-2-3-1-1-2-1-1-1-1-2-1-1-1-1-1-1-1-1</v>
      </c>
      <c r="CL59" s="513">
        <v>41602</v>
      </c>
      <c r="CM59" s="513">
        <v>45195</v>
      </c>
      <c r="CN59" s="510"/>
      <c r="CP59" s="510"/>
    </row>
    <row r="60" spans="1:94" ht="12.6" customHeight="1" outlineLevel="2" x14ac:dyDescent="0.35">
      <c r="A60" s="77">
        <f t="shared" si="0"/>
        <v>100509</v>
      </c>
      <c r="B60" s="7">
        <f t="shared" si="29"/>
        <v>55</v>
      </c>
      <c r="C60" s="59">
        <f t="shared" si="25"/>
        <v>55</v>
      </c>
      <c r="D60" s="124">
        <f t="shared" si="27"/>
        <v>100509</v>
      </c>
      <c r="E60" s="16" t="str">
        <f t="shared" si="1"/>
        <v>RedCells</v>
      </c>
      <c r="F60" s="58" t="str">
        <f t="shared" si="2"/>
        <v xml:space="preserve">CPD </v>
      </c>
      <c r="G60" s="58" t="str">
        <f t="shared" si="3"/>
        <v xml:space="preserve">NoAdd </v>
      </c>
      <c r="H60" s="58" t="str">
        <f t="shared" si="4"/>
        <v xml:space="preserve">Closed </v>
      </c>
      <c r="I60" s="58" t="str">
        <f t="shared" si="5"/>
        <v xml:space="preserve">SV </v>
      </c>
      <c r="J60" s="58" t="str">
        <f t="shared" si="6"/>
        <v xml:space="preserve">2to6°C </v>
      </c>
      <c r="K60" s="58" t="str">
        <f t="shared" si="7"/>
        <v>No</v>
      </c>
      <c r="L60" s="58" t="str">
        <f t="shared" si="8"/>
        <v xml:space="preserve">Allo </v>
      </c>
      <c r="M60" s="58" t="str">
        <f t="shared" si="9"/>
        <v xml:space="preserve">WB </v>
      </c>
      <c r="N60" s="58" t="str">
        <f t="shared" si="10"/>
        <v xml:space="preserve">NA </v>
      </c>
      <c r="O60" s="58" t="str">
        <f t="shared" si="11"/>
        <v xml:space="preserve">Transf </v>
      </c>
      <c r="P60" s="58" t="str">
        <f t="shared" si="12"/>
        <v xml:space="preserve">None </v>
      </c>
      <c r="Q60" s="58" t="str">
        <f t="shared" si="13"/>
        <v xml:space="preserve">None </v>
      </c>
      <c r="R60" s="58" t="str">
        <f t="shared" si="14"/>
        <v xml:space="preserve">NoIrr </v>
      </c>
      <c r="S60" s="58" t="str">
        <f t="shared" si="15"/>
        <v xml:space="preserve">- </v>
      </c>
      <c r="T60" s="58" t="str">
        <f t="shared" si="16"/>
        <v>no sub</v>
      </c>
      <c r="U60" s="58" t="str">
        <f t="shared" si="17"/>
        <v>Non</v>
      </c>
      <c r="V60" s="58" t="str">
        <f t="shared" si="18"/>
        <v>NA</v>
      </c>
      <c r="W60" s="58" t="str">
        <f t="shared" si="19"/>
        <v xml:space="preserve">None </v>
      </c>
      <c r="X60" t="s">
        <v>63</v>
      </c>
      <c r="Y60" s="161" t="str">
        <f t="shared" si="20"/>
        <v>1-2-1-1-1-2-1-1-1-1-1-1-1-1-1-1-1-1-1</v>
      </c>
      <c r="Z60" s="60">
        <f t="shared" si="28"/>
        <v>100509</v>
      </c>
      <c r="AA60" s="7">
        <f t="shared" si="30"/>
        <v>55</v>
      </c>
      <c r="AB60" s="29" t="str">
        <f t="shared" si="31"/>
        <v>1</v>
      </c>
      <c r="AC60" s="29" t="str">
        <f t="shared" si="31"/>
        <v>0</v>
      </c>
      <c r="AD60" s="29" t="str">
        <f t="shared" si="31"/>
        <v>0</v>
      </c>
      <c r="AE60" s="29" t="str">
        <f t="shared" si="31"/>
        <v>5</v>
      </c>
      <c r="AF60" s="29" t="str">
        <f t="shared" si="31"/>
        <v>0</v>
      </c>
      <c r="AG60" s="29" t="str">
        <f t="shared" si="31"/>
        <v>9</v>
      </c>
      <c r="AH60" s="59">
        <v>55</v>
      </c>
      <c r="AI60" s="510">
        <v>100509</v>
      </c>
      <c r="AJ60" s="509">
        <v>1</v>
      </c>
      <c r="AK60" s="509">
        <v>2</v>
      </c>
      <c r="AL60" s="509">
        <v>1</v>
      </c>
      <c r="AM60" s="509">
        <v>1</v>
      </c>
      <c r="AN60" s="509">
        <v>1</v>
      </c>
      <c r="AO60" s="509">
        <v>2</v>
      </c>
      <c r="AP60" s="509">
        <v>1</v>
      </c>
      <c r="AQ60" s="509">
        <v>1</v>
      </c>
      <c r="AR60" s="509">
        <v>1</v>
      </c>
      <c r="AS60" s="509">
        <v>1</v>
      </c>
      <c r="AT60" s="509">
        <v>1</v>
      </c>
      <c r="AU60" s="509">
        <v>1</v>
      </c>
      <c r="AV60" s="509">
        <v>1</v>
      </c>
      <c r="AW60" s="509">
        <v>1</v>
      </c>
      <c r="AX60" s="509">
        <v>1</v>
      </c>
      <c r="AY60" s="509">
        <v>1</v>
      </c>
      <c r="AZ60" s="509">
        <v>1</v>
      </c>
      <c r="BA60" s="509">
        <v>1</v>
      </c>
      <c r="BB60" s="509">
        <v>1</v>
      </c>
      <c r="BC60" s="509" t="b">
        <v>0</v>
      </c>
      <c r="BD60" s="508">
        <v>36247</v>
      </c>
      <c r="BE60" s="508">
        <v>36247</v>
      </c>
      <c r="BF60" s="509" t="b">
        <v>0</v>
      </c>
      <c r="BG60" s="510" t="s">
        <v>440</v>
      </c>
      <c r="BH60" s="512"/>
      <c r="BI60" s="510"/>
      <c r="BJ60" s="513">
        <v>36247</v>
      </c>
      <c r="BK60" s="513">
        <v>36247</v>
      </c>
      <c r="BL60" s="513">
        <v>46217</v>
      </c>
      <c r="BM60" s="510"/>
      <c r="BN60" s="512"/>
      <c r="BO60" s="510"/>
      <c r="BP60" s="509">
        <v>2</v>
      </c>
      <c r="BQ60" s="509" t="str">
        <f>IF(AI60="","",VLOOKUP(AJ60,[0]!Qualifier,(COLUMN(AJ60)-34),FALSE))</f>
        <v>RedCells</v>
      </c>
      <c r="BR60" s="509" t="str">
        <f>IF(AJ60="","",VLOOKUP(AK60,[0]!Qualifier,(COLUMN(AK60)-34),FALSE))</f>
        <v xml:space="preserve">CPD </v>
      </c>
      <c r="BS60" s="509" t="str">
        <f>IF(AK60="","",VLOOKUP(AL60,[0]!Qualifier,(COLUMN(AL60)-34),FALSE))</f>
        <v xml:space="preserve">NoAdd </v>
      </c>
      <c r="BT60" s="509" t="str">
        <f>IF(AL60="","",VLOOKUP(AM60,[0]!Qualifier,(COLUMN(AM60)-34),FALSE))</f>
        <v xml:space="preserve">Closed </v>
      </c>
      <c r="BU60" s="509" t="str">
        <f>IF(AM60="","",VLOOKUP(AN60,[0]!Qualifier,(COLUMN(AN60)-34),FALSE))</f>
        <v xml:space="preserve">SV </v>
      </c>
      <c r="BV60" s="509" t="str">
        <f>IF(AN60="","",VLOOKUP(AO60,[0]!Qualifier,(COLUMN(AO60)-34),FALSE))</f>
        <v xml:space="preserve">2to6°C </v>
      </c>
      <c r="BW60" s="509" t="str">
        <f>IF(AO60="","",VLOOKUP(AP60,[0]!Qualifier,(COLUMN(AP60)-34),FALSE))</f>
        <v>No</v>
      </c>
      <c r="BX60" s="509" t="str">
        <f>IF(AP60="","",VLOOKUP(AQ60,[0]!Qualifier,(COLUMN(AQ60)-34),FALSE))</f>
        <v xml:space="preserve">Allo </v>
      </c>
      <c r="BY60" s="509" t="str">
        <f>IF(AQ60="","",VLOOKUP(AR60,[0]!Qualifier,(COLUMN(AR60)-34),FALSE))</f>
        <v xml:space="preserve">WB </v>
      </c>
      <c r="BZ60" s="509" t="str">
        <f>IF(AR60="","",VLOOKUP(AS60,[0]!Qualifier,(COLUMN(AS60)-34),FALSE))</f>
        <v xml:space="preserve">NA </v>
      </c>
      <c r="CA60" s="509" t="str">
        <f>IF(AS60="","",VLOOKUP(AT60,[0]!Qualifier,(COLUMN(AT60)-34),FALSE))</f>
        <v xml:space="preserve">Transf </v>
      </c>
      <c r="CB60" s="509" t="str">
        <f>IF(AT60="","",VLOOKUP(AU60,[0]!Qualifier,(COLUMN(AU60)-34),FALSE))</f>
        <v xml:space="preserve">None </v>
      </c>
      <c r="CC60" s="509" t="str">
        <f>IF(AU60="","",VLOOKUP(AV60,[0]!Qualifier,(COLUMN(AV60)-34),FALSE))</f>
        <v xml:space="preserve">None </v>
      </c>
      <c r="CD60" s="509" t="str">
        <f>IF(AV60="","",VLOOKUP(AW60,[0]!Qualifier,(COLUMN(AW60)-34),FALSE))</f>
        <v xml:space="preserve">NoIrr </v>
      </c>
      <c r="CE60" s="508" t="str">
        <f>IF(AW60="","",VLOOKUP(AX60,[0]!Qualifier,(COLUMN(AX60)-34),FALSE))</f>
        <v xml:space="preserve">- </v>
      </c>
      <c r="CF60" s="508" t="str">
        <f>IF(AX60="","",VLOOKUP(AY60,[0]!Qualifier,(COLUMN(AY60)-34),FALSE))</f>
        <v>no sub</v>
      </c>
      <c r="CG60" s="509" t="str">
        <f>IF(AY60="","",VLOOKUP(AZ60,[0]!Qualifier,(COLUMN(AZ60)-34),FALSE))</f>
        <v>Non</v>
      </c>
      <c r="CH60" s="510" t="str">
        <f>IF(AZ60="","",VLOOKUP(BA60,[0]!Qualifier,(COLUMN(BA60)-34),FALSE))</f>
        <v>NA</v>
      </c>
      <c r="CI60" s="512" t="str">
        <f>IF(BA60="","",VLOOKUP(BB60,[0]!Qualifier,(COLUMN(BB60)-34),FALSE))</f>
        <v xml:space="preserve">None </v>
      </c>
      <c r="CJ60" s="510"/>
      <c r="CK60" s="513" t="str">
        <f t="shared" si="24"/>
        <v>1-2-1-1-1-2-1-1-1-1-1-1-1-1-1-1-1-1-1</v>
      </c>
      <c r="CL60" s="513">
        <v>44469</v>
      </c>
      <c r="CM60" s="513">
        <v>45195</v>
      </c>
      <c r="CN60" s="510"/>
      <c r="CP60" s="510"/>
    </row>
    <row r="61" spans="1:94" ht="12.6" customHeight="1" outlineLevel="2" x14ac:dyDescent="0.35">
      <c r="A61" s="77">
        <f t="shared" si="0"/>
        <v>100700</v>
      </c>
      <c r="B61" s="7">
        <f t="shared" si="29"/>
        <v>56</v>
      </c>
      <c r="C61" s="59">
        <f t="shared" si="25"/>
        <v>56</v>
      </c>
      <c r="D61" s="124">
        <f t="shared" si="27"/>
        <v>100700</v>
      </c>
      <c r="E61" s="16" t="str">
        <f t="shared" si="1"/>
        <v>RedCells</v>
      </c>
      <c r="F61" s="58" t="str">
        <f t="shared" si="2"/>
        <v xml:space="preserve">CPD </v>
      </c>
      <c r="G61" s="58" t="str">
        <f t="shared" si="3"/>
        <v xml:space="preserve">SAGM </v>
      </c>
      <c r="H61" s="58" t="str">
        <f t="shared" si="4"/>
        <v xml:space="preserve">Closed </v>
      </c>
      <c r="I61" s="58" t="str">
        <f t="shared" si="5"/>
        <v xml:space="preserve">SV </v>
      </c>
      <c r="J61" s="58" t="str">
        <f t="shared" si="6"/>
        <v xml:space="preserve">2to6°C </v>
      </c>
      <c r="K61" s="58" t="str">
        <f t="shared" si="7"/>
        <v>No</v>
      </c>
      <c r="L61" s="58" t="str">
        <f t="shared" si="8"/>
        <v xml:space="preserve">Allo </v>
      </c>
      <c r="M61" s="58" t="str">
        <f t="shared" si="9"/>
        <v xml:space="preserve">WB </v>
      </c>
      <c r="N61" s="58" t="str">
        <f t="shared" si="10"/>
        <v xml:space="preserve">NA </v>
      </c>
      <c r="O61" s="58" t="str">
        <f t="shared" si="11"/>
        <v xml:space="preserve">Transf </v>
      </c>
      <c r="P61" s="58" t="str">
        <f t="shared" si="12"/>
        <v xml:space="preserve">WBfilt </v>
      </c>
      <c r="Q61" s="58" t="str">
        <f t="shared" si="13"/>
        <v xml:space="preserve">None </v>
      </c>
      <c r="R61" s="58" t="str">
        <f t="shared" si="14"/>
        <v xml:space="preserve">NoIrr </v>
      </c>
      <c r="S61" s="58" t="str">
        <f t="shared" si="15"/>
        <v xml:space="preserve">- </v>
      </c>
      <c r="T61" s="58" t="str">
        <f t="shared" si="16"/>
        <v>no sub</v>
      </c>
      <c r="U61" s="58" t="str">
        <f t="shared" si="17"/>
        <v>Non</v>
      </c>
      <c r="V61" s="58" t="str">
        <f t="shared" si="18"/>
        <v>NA</v>
      </c>
      <c r="W61" s="58" t="str">
        <f t="shared" si="19"/>
        <v xml:space="preserve">None </v>
      </c>
      <c r="X61" t="s">
        <v>63</v>
      </c>
      <c r="Y61" s="161" t="str">
        <f t="shared" si="20"/>
        <v>1-2-2-1-1-2-1-1-1-1-1-4-1-1-1-1-1-1-1</v>
      </c>
      <c r="Z61" s="60">
        <f t="shared" si="28"/>
        <v>100700</v>
      </c>
      <c r="AA61" s="7">
        <f t="shared" si="30"/>
        <v>56</v>
      </c>
      <c r="AB61" s="29" t="str">
        <f t="shared" si="31"/>
        <v>1</v>
      </c>
      <c r="AC61" s="29" t="str">
        <f t="shared" si="31"/>
        <v>0</v>
      </c>
      <c r="AD61" s="29" t="str">
        <f t="shared" si="31"/>
        <v>0</v>
      </c>
      <c r="AE61" s="29" t="str">
        <f t="shared" si="31"/>
        <v>7</v>
      </c>
      <c r="AF61" s="29" t="str">
        <f t="shared" si="31"/>
        <v>0</v>
      </c>
      <c r="AG61" s="29" t="str">
        <f t="shared" si="31"/>
        <v>0</v>
      </c>
      <c r="AH61" s="59">
        <v>56</v>
      </c>
      <c r="AI61" s="510">
        <v>100700</v>
      </c>
      <c r="AJ61" s="509">
        <v>1</v>
      </c>
      <c r="AK61" s="509">
        <v>2</v>
      </c>
      <c r="AL61" s="509">
        <v>2</v>
      </c>
      <c r="AM61" s="509">
        <v>1</v>
      </c>
      <c r="AN61" s="509">
        <v>1</v>
      </c>
      <c r="AO61" s="509">
        <v>2</v>
      </c>
      <c r="AP61" s="509">
        <v>1</v>
      </c>
      <c r="AQ61" s="509">
        <v>1</v>
      </c>
      <c r="AR61" s="509">
        <v>1</v>
      </c>
      <c r="AS61" s="509">
        <v>1</v>
      </c>
      <c r="AT61" s="509">
        <v>1</v>
      </c>
      <c r="AU61" s="509">
        <v>4</v>
      </c>
      <c r="AV61" s="509">
        <v>1</v>
      </c>
      <c r="AW61" s="509">
        <v>1</v>
      </c>
      <c r="AX61" s="509">
        <v>1</v>
      </c>
      <c r="AY61" s="509">
        <v>1</v>
      </c>
      <c r="AZ61" s="509">
        <v>1</v>
      </c>
      <c r="BA61" s="509">
        <v>1</v>
      </c>
      <c r="BB61" s="509">
        <v>1</v>
      </c>
      <c r="BC61" s="509" t="b">
        <v>0</v>
      </c>
      <c r="BD61" s="508">
        <v>39082</v>
      </c>
      <c r="BE61" s="508">
        <v>39082</v>
      </c>
      <c r="BF61" s="509" t="b">
        <v>0</v>
      </c>
      <c r="BG61" s="510" t="s">
        <v>441</v>
      </c>
      <c r="BH61" s="512"/>
      <c r="BI61" s="510"/>
      <c r="BJ61" s="513">
        <v>39082</v>
      </c>
      <c r="BK61" s="513">
        <v>39082</v>
      </c>
      <c r="BL61" s="513">
        <v>46217</v>
      </c>
      <c r="BM61" s="510"/>
      <c r="BN61" s="512"/>
      <c r="BO61" s="510"/>
      <c r="BP61" s="509">
        <v>2</v>
      </c>
      <c r="BQ61" s="509" t="str">
        <f>IF(AI61="","",VLOOKUP(AJ61,[0]!Qualifier,(COLUMN(AJ61)-34),FALSE))</f>
        <v>RedCells</v>
      </c>
      <c r="BR61" s="509" t="str">
        <f>IF(AJ61="","",VLOOKUP(AK61,[0]!Qualifier,(COLUMN(AK61)-34),FALSE))</f>
        <v xml:space="preserve">CPD </v>
      </c>
      <c r="BS61" s="509" t="str">
        <f>IF(AK61="","",VLOOKUP(AL61,[0]!Qualifier,(COLUMN(AL61)-34),FALSE))</f>
        <v xml:space="preserve">SAGM </v>
      </c>
      <c r="BT61" s="509" t="str">
        <f>IF(AL61="","",VLOOKUP(AM61,[0]!Qualifier,(COLUMN(AM61)-34),FALSE))</f>
        <v xml:space="preserve">Closed </v>
      </c>
      <c r="BU61" s="509" t="str">
        <f>IF(AM61="","",VLOOKUP(AN61,[0]!Qualifier,(COLUMN(AN61)-34),FALSE))</f>
        <v xml:space="preserve">SV </v>
      </c>
      <c r="BV61" s="509" t="str">
        <f>IF(AN61="","",VLOOKUP(AO61,[0]!Qualifier,(COLUMN(AO61)-34),FALSE))</f>
        <v xml:space="preserve">2to6°C </v>
      </c>
      <c r="BW61" s="509" t="str">
        <f>IF(AO61="","",VLOOKUP(AP61,[0]!Qualifier,(COLUMN(AP61)-34),FALSE))</f>
        <v>No</v>
      </c>
      <c r="BX61" s="509" t="str">
        <f>IF(AP61="","",VLOOKUP(AQ61,[0]!Qualifier,(COLUMN(AQ61)-34),FALSE))</f>
        <v xml:space="preserve">Allo </v>
      </c>
      <c r="BY61" s="509" t="str">
        <f>IF(AQ61="","",VLOOKUP(AR61,[0]!Qualifier,(COLUMN(AR61)-34),FALSE))</f>
        <v xml:space="preserve">WB </v>
      </c>
      <c r="BZ61" s="509" t="str">
        <f>IF(AR61="","",VLOOKUP(AS61,[0]!Qualifier,(COLUMN(AS61)-34),FALSE))</f>
        <v xml:space="preserve">NA </v>
      </c>
      <c r="CA61" s="509" t="str">
        <f>IF(AS61="","",VLOOKUP(AT61,[0]!Qualifier,(COLUMN(AT61)-34),FALSE))</f>
        <v xml:space="preserve">Transf </v>
      </c>
      <c r="CB61" s="509" t="str">
        <f>IF(AT61="","",VLOOKUP(AU61,[0]!Qualifier,(COLUMN(AU61)-34),FALSE))</f>
        <v xml:space="preserve">WBfilt </v>
      </c>
      <c r="CC61" s="509" t="str">
        <f>IF(AU61="","",VLOOKUP(AV61,[0]!Qualifier,(COLUMN(AV61)-34),FALSE))</f>
        <v xml:space="preserve">None </v>
      </c>
      <c r="CD61" s="509" t="str">
        <f>IF(AV61="","",VLOOKUP(AW61,[0]!Qualifier,(COLUMN(AW61)-34),FALSE))</f>
        <v xml:space="preserve">NoIrr </v>
      </c>
      <c r="CE61" s="508" t="str">
        <f>IF(AW61="","",VLOOKUP(AX61,[0]!Qualifier,(COLUMN(AX61)-34),FALSE))</f>
        <v xml:space="preserve">- </v>
      </c>
      <c r="CF61" s="508" t="str">
        <f>IF(AX61="","",VLOOKUP(AY61,[0]!Qualifier,(COLUMN(AY61)-34),FALSE))</f>
        <v>no sub</v>
      </c>
      <c r="CG61" s="509" t="str">
        <f>IF(AY61="","",VLOOKUP(AZ61,[0]!Qualifier,(COLUMN(AZ61)-34),FALSE))</f>
        <v>Non</v>
      </c>
      <c r="CH61" s="510" t="str">
        <f>IF(AZ61="","",VLOOKUP(BA61,[0]!Qualifier,(COLUMN(BA61)-34),FALSE))</f>
        <v>NA</v>
      </c>
      <c r="CI61" s="512" t="str">
        <f>IF(BA61="","",VLOOKUP(BB61,[0]!Qualifier,(COLUMN(BB61)-34),FALSE))</f>
        <v xml:space="preserve">None </v>
      </c>
      <c r="CJ61" s="510"/>
      <c r="CK61" s="513" t="str">
        <f t="shared" si="24"/>
        <v>1-2-2-1-1-2-1-1-1-1-1-4-1-1-1-1-1-1-1</v>
      </c>
      <c r="CL61" s="513">
        <v>39082</v>
      </c>
      <c r="CM61" s="513">
        <v>45195</v>
      </c>
      <c r="CN61" s="510"/>
      <c r="CP61" s="510"/>
    </row>
    <row r="62" spans="1:94" ht="12.6" customHeight="1" outlineLevel="2" x14ac:dyDescent="0.35">
      <c r="A62" s="77">
        <f t="shared" si="0"/>
        <v>100701</v>
      </c>
      <c r="B62" s="7">
        <f t="shared" si="29"/>
        <v>57</v>
      </c>
      <c r="C62" s="59">
        <f t="shared" si="25"/>
        <v>57</v>
      </c>
      <c r="D62" s="124">
        <f t="shared" si="27"/>
        <v>100701</v>
      </c>
      <c r="E62" s="16" t="str">
        <f t="shared" si="1"/>
        <v>RedCells</v>
      </c>
      <c r="F62" s="58" t="str">
        <f t="shared" si="2"/>
        <v xml:space="preserve">CPD </v>
      </c>
      <c r="G62" s="58" t="str">
        <f t="shared" si="3"/>
        <v xml:space="preserve">PAGGS-M </v>
      </c>
      <c r="H62" s="58" t="str">
        <f t="shared" si="4"/>
        <v xml:space="preserve">Closed </v>
      </c>
      <c r="I62" s="58" t="str">
        <f t="shared" si="5"/>
        <v xml:space="preserve">SV </v>
      </c>
      <c r="J62" s="58" t="str">
        <f t="shared" si="6"/>
        <v xml:space="preserve">2to6°C </v>
      </c>
      <c r="K62" s="58" t="str">
        <f t="shared" si="7"/>
        <v>No</v>
      </c>
      <c r="L62" s="58" t="str">
        <f t="shared" si="8"/>
        <v xml:space="preserve">Allo </v>
      </c>
      <c r="M62" s="58" t="str">
        <f t="shared" si="9"/>
        <v xml:space="preserve">WB </v>
      </c>
      <c r="N62" s="58" t="str">
        <f t="shared" si="10"/>
        <v xml:space="preserve">NA </v>
      </c>
      <c r="O62" s="58" t="str">
        <f t="shared" si="11"/>
        <v xml:space="preserve">Transf </v>
      </c>
      <c r="P62" s="58" t="str">
        <f t="shared" si="12"/>
        <v xml:space="preserve">WBfilt </v>
      </c>
      <c r="Q62" s="58" t="str">
        <f t="shared" si="13"/>
        <v xml:space="preserve">None </v>
      </c>
      <c r="R62" s="58" t="str">
        <f t="shared" si="14"/>
        <v xml:space="preserve">NoIrr </v>
      </c>
      <c r="S62" s="58" t="str">
        <f t="shared" si="15"/>
        <v xml:space="preserve">- </v>
      </c>
      <c r="T62" s="58" t="str">
        <f t="shared" si="16"/>
        <v>no sub</v>
      </c>
      <c r="U62" s="58" t="str">
        <f t="shared" si="17"/>
        <v>Non</v>
      </c>
      <c r="V62" s="58" t="str">
        <f t="shared" si="18"/>
        <v>NA</v>
      </c>
      <c r="W62" s="58" t="str">
        <f t="shared" si="19"/>
        <v xml:space="preserve">None </v>
      </c>
      <c r="X62" t="s">
        <v>63</v>
      </c>
      <c r="Y62" s="161" t="str">
        <f t="shared" si="20"/>
        <v>1-2-3-1-1-2-1-1-1-1-1-4-1-1-1-1-1-1-1</v>
      </c>
      <c r="Z62" s="60">
        <f t="shared" si="28"/>
        <v>100701</v>
      </c>
      <c r="AA62" s="7">
        <f t="shared" si="30"/>
        <v>57</v>
      </c>
      <c r="AB62" s="29" t="str">
        <f t="shared" si="31"/>
        <v>1</v>
      </c>
      <c r="AC62" s="29" t="str">
        <f t="shared" si="31"/>
        <v>0</v>
      </c>
      <c r="AD62" s="29" t="str">
        <f t="shared" si="31"/>
        <v>0</v>
      </c>
      <c r="AE62" s="29" t="str">
        <f t="shared" si="31"/>
        <v>7</v>
      </c>
      <c r="AF62" s="29" t="str">
        <f t="shared" si="31"/>
        <v>0</v>
      </c>
      <c r="AG62" s="29" t="str">
        <f t="shared" si="31"/>
        <v>1</v>
      </c>
      <c r="AH62" s="59">
        <v>57</v>
      </c>
      <c r="AI62" s="510">
        <v>100701</v>
      </c>
      <c r="AJ62" s="509">
        <v>1</v>
      </c>
      <c r="AK62" s="509">
        <v>2</v>
      </c>
      <c r="AL62" s="509">
        <v>3</v>
      </c>
      <c r="AM62" s="509">
        <v>1</v>
      </c>
      <c r="AN62" s="509">
        <v>1</v>
      </c>
      <c r="AO62" s="509">
        <v>2</v>
      </c>
      <c r="AP62" s="509">
        <v>1</v>
      </c>
      <c r="AQ62" s="509">
        <v>1</v>
      </c>
      <c r="AR62" s="509">
        <v>1</v>
      </c>
      <c r="AS62" s="509">
        <v>1</v>
      </c>
      <c r="AT62" s="509">
        <v>1</v>
      </c>
      <c r="AU62" s="509">
        <v>4</v>
      </c>
      <c r="AV62" s="509">
        <v>1</v>
      </c>
      <c r="AW62" s="509">
        <v>1</v>
      </c>
      <c r="AX62" s="509">
        <v>1</v>
      </c>
      <c r="AY62" s="509">
        <v>1</v>
      </c>
      <c r="AZ62" s="509">
        <v>1</v>
      </c>
      <c r="BA62" s="509">
        <v>1</v>
      </c>
      <c r="BB62" s="509">
        <v>1</v>
      </c>
      <c r="BC62" s="509" t="b">
        <v>0</v>
      </c>
      <c r="BD62" s="508">
        <v>41602</v>
      </c>
      <c r="BE62" s="508">
        <v>41602</v>
      </c>
      <c r="BF62" s="509" t="b">
        <v>0</v>
      </c>
      <c r="BG62" s="510" t="s">
        <v>442</v>
      </c>
      <c r="BH62" s="512"/>
      <c r="BI62" s="510"/>
      <c r="BJ62" s="513">
        <v>41602</v>
      </c>
      <c r="BK62" s="513">
        <v>41602</v>
      </c>
      <c r="BL62" s="513">
        <v>46217</v>
      </c>
      <c r="BM62" s="510"/>
      <c r="BN62" s="512"/>
      <c r="BO62" s="510"/>
      <c r="BP62" s="509">
        <v>2</v>
      </c>
      <c r="BQ62" s="509" t="str">
        <f>IF(AI62="","",VLOOKUP(AJ62,[0]!Qualifier,(COLUMN(AJ62)-34),FALSE))</f>
        <v>RedCells</v>
      </c>
      <c r="BR62" s="509" t="str">
        <f>IF(AJ62="","",VLOOKUP(AK62,[0]!Qualifier,(COLUMN(AK62)-34),FALSE))</f>
        <v xml:space="preserve">CPD </v>
      </c>
      <c r="BS62" s="509" t="str">
        <f>IF(AK62="","",VLOOKUP(AL62,[0]!Qualifier,(COLUMN(AL62)-34),FALSE))</f>
        <v xml:space="preserve">PAGGS-M </v>
      </c>
      <c r="BT62" s="509" t="str">
        <f>IF(AL62="","",VLOOKUP(AM62,[0]!Qualifier,(COLUMN(AM62)-34),FALSE))</f>
        <v xml:space="preserve">Closed </v>
      </c>
      <c r="BU62" s="509" t="str">
        <f>IF(AM62="","",VLOOKUP(AN62,[0]!Qualifier,(COLUMN(AN62)-34),FALSE))</f>
        <v xml:space="preserve">SV </v>
      </c>
      <c r="BV62" s="509" t="str">
        <f>IF(AN62="","",VLOOKUP(AO62,[0]!Qualifier,(COLUMN(AO62)-34),FALSE))</f>
        <v xml:space="preserve">2to6°C </v>
      </c>
      <c r="BW62" s="509" t="str">
        <f>IF(AO62="","",VLOOKUP(AP62,[0]!Qualifier,(COLUMN(AP62)-34),FALSE))</f>
        <v>No</v>
      </c>
      <c r="BX62" s="509" t="str">
        <f>IF(AP62="","",VLOOKUP(AQ62,[0]!Qualifier,(COLUMN(AQ62)-34),FALSE))</f>
        <v xml:space="preserve">Allo </v>
      </c>
      <c r="BY62" s="509" t="str">
        <f>IF(AQ62="","",VLOOKUP(AR62,[0]!Qualifier,(COLUMN(AR62)-34),FALSE))</f>
        <v xml:space="preserve">WB </v>
      </c>
      <c r="BZ62" s="509" t="str">
        <f>IF(AR62="","",VLOOKUP(AS62,[0]!Qualifier,(COLUMN(AS62)-34),FALSE))</f>
        <v xml:space="preserve">NA </v>
      </c>
      <c r="CA62" s="509" t="str">
        <f>IF(AS62="","",VLOOKUP(AT62,[0]!Qualifier,(COLUMN(AT62)-34),FALSE))</f>
        <v xml:space="preserve">Transf </v>
      </c>
      <c r="CB62" s="509" t="str">
        <f>IF(AT62="","",VLOOKUP(AU62,[0]!Qualifier,(COLUMN(AU62)-34),FALSE))</f>
        <v xml:space="preserve">WBfilt </v>
      </c>
      <c r="CC62" s="509" t="str">
        <f>IF(AU62="","",VLOOKUP(AV62,[0]!Qualifier,(COLUMN(AV62)-34),FALSE))</f>
        <v xml:space="preserve">None </v>
      </c>
      <c r="CD62" s="509" t="str">
        <f>IF(AV62="","",VLOOKUP(AW62,[0]!Qualifier,(COLUMN(AW62)-34),FALSE))</f>
        <v xml:space="preserve">NoIrr </v>
      </c>
      <c r="CE62" s="508" t="str">
        <f>IF(AW62="","",VLOOKUP(AX62,[0]!Qualifier,(COLUMN(AX62)-34),FALSE))</f>
        <v xml:space="preserve">- </v>
      </c>
      <c r="CF62" s="508" t="str">
        <f>IF(AX62="","",VLOOKUP(AY62,[0]!Qualifier,(COLUMN(AY62)-34),FALSE))</f>
        <v>no sub</v>
      </c>
      <c r="CG62" s="509" t="str">
        <f>IF(AY62="","",VLOOKUP(AZ62,[0]!Qualifier,(COLUMN(AZ62)-34),FALSE))</f>
        <v>Non</v>
      </c>
      <c r="CH62" s="510" t="str">
        <f>IF(AZ62="","",VLOOKUP(BA62,[0]!Qualifier,(COLUMN(BA62)-34),FALSE))</f>
        <v>NA</v>
      </c>
      <c r="CI62" s="512" t="str">
        <f>IF(BA62="","",VLOOKUP(BB62,[0]!Qualifier,(COLUMN(BB62)-34),FALSE))</f>
        <v xml:space="preserve">None </v>
      </c>
      <c r="CJ62" s="510"/>
      <c r="CK62" s="513" t="str">
        <f t="shared" si="24"/>
        <v>1-2-3-1-1-2-1-1-1-1-1-4-1-1-1-1-1-1-1</v>
      </c>
      <c r="CL62" s="513">
        <v>41602</v>
      </c>
      <c r="CM62" s="513">
        <v>45195</v>
      </c>
      <c r="CN62" s="510"/>
      <c r="CP62" s="510"/>
    </row>
    <row r="63" spans="1:94" ht="12.6" customHeight="1" outlineLevel="2" x14ac:dyDescent="0.35">
      <c r="A63" s="77">
        <f t="shared" si="0"/>
        <v>100771</v>
      </c>
      <c r="B63" s="7">
        <f t="shared" si="29"/>
        <v>58</v>
      </c>
      <c r="C63" s="59">
        <f t="shared" si="25"/>
        <v>58</v>
      </c>
      <c r="D63" s="124">
        <f t="shared" si="27"/>
        <v>100771</v>
      </c>
      <c r="E63" s="16" t="str">
        <f t="shared" si="1"/>
        <v>RedCells</v>
      </c>
      <c r="F63" s="58" t="str">
        <f t="shared" si="2"/>
        <v xml:space="preserve">CPD </v>
      </c>
      <c r="G63" s="58" t="str">
        <f t="shared" si="3"/>
        <v xml:space="preserve">PAGGS-M </v>
      </c>
      <c r="H63" s="58" t="str">
        <f t="shared" si="4"/>
        <v xml:space="preserve">Closed </v>
      </c>
      <c r="I63" s="58" t="str">
        <f t="shared" si="5"/>
        <v xml:space="preserve">SV </v>
      </c>
      <c r="J63" s="58" t="str">
        <f t="shared" si="6"/>
        <v xml:space="preserve">2to6°C </v>
      </c>
      <c r="K63" s="58" t="str">
        <f t="shared" si="7"/>
        <v>No</v>
      </c>
      <c r="L63" s="58" t="str">
        <f t="shared" si="8"/>
        <v xml:space="preserve">Allo </v>
      </c>
      <c r="M63" s="58" t="str">
        <f t="shared" si="9"/>
        <v xml:space="preserve">WB </v>
      </c>
      <c r="N63" s="58" t="str">
        <f t="shared" si="10"/>
        <v xml:space="preserve">NA </v>
      </c>
      <c r="O63" s="58" t="str">
        <f t="shared" si="11"/>
        <v xml:space="preserve">NoTrans </v>
      </c>
      <c r="P63" s="58" t="str">
        <f t="shared" si="12"/>
        <v xml:space="preserve">WBfilt </v>
      </c>
      <c r="Q63" s="58" t="str">
        <f t="shared" si="13"/>
        <v xml:space="preserve">None </v>
      </c>
      <c r="R63" s="58" t="str">
        <f t="shared" si="14"/>
        <v xml:space="preserve">NoIrr </v>
      </c>
      <c r="S63" s="58" t="str">
        <f t="shared" si="15"/>
        <v xml:space="preserve">- </v>
      </c>
      <c r="T63" s="58" t="str">
        <f t="shared" si="16"/>
        <v>no sub</v>
      </c>
      <c r="U63" s="58" t="str">
        <f t="shared" si="17"/>
        <v>Non</v>
      </c>
      <c r="V63" s="58" t="str">
        <f t="shared" si="18"/>
        <v>NA</v>
      </c>
      <c r="W63" s="58" t="str">
        <f t="shared" si="19"/>
        <v xml:space="preserve">None </v>
      </c>
      <c r="X63" t="s">
        <v>63</v>
      </c>
      <c r="Y63" s="161" t="str">
        <f t="shared" si="20"/>
        <v>1-2-3-1-1-2-1-1-1-1-2-4-1-1-1-1-1-1-1</v>
      </c>
      <c r="Z63" s="60">
        <f t="shared" si="28"/>
        <v>100771</v>
      </c>
      <c r="AA63" s="7">
        <f t="shared" si="30"/>
        <v>58</v>
      </c>
      <c r="AB63" s="29" t="str">
        <f t="shared" si="31"/>
        <v>1</v>
      </c>
      <c r="AC63" s="29" t="str">
        <f t="shared" si="31"/>
        <v>0</v>
      </c>
      <c r="AD63" s="29" t="str">
        <f t="shared" si="31"/>
        <v>0</v>
      </c>
      <c r="AE63" s="29" t="str">
        <f t="shared" si="31"/>
        <v>7</v>
      </c>
      <c r="AF63" s="29" t="str">
        <f t="shared" si="31"/>
        <v>7</v>
      </c>
      <c r="AG63" s="29" t="str">
        <f t="shared" si="31"/>
        <v>1</v>
      </c>
      <c r="AH63" s="59">
        <v>58</v>
      </c>
      <c r="AI63" s="510">
        <v>100771</v>
      </c>
      <c r="AJ63" s="509">
        <v>1</v>
      </c>
      <c r="AK63" s="509">
        <v>2</v>
      </c>
      <c r="AL63" s="509">
        <v>3</v>
      </c>
      <c r="AM63" s="509">
        <v>1</v>
      </c>
      <c r="AN63" s="509">
        <v>1</v>
      </c>
      <c r="AO63" s="509">
        <v>2</v>
      </c>
      <c r="AP63" s="509">
        <v>1</v>
      </c>
      <c r="AQ63" s="509">
        <v>1</v>
      </c>
      <c r="AR63" s="509">
        <v>1</v>
      </c>
      <c r="AS63" s="509">
        <v>1</v>
      </c>
      <c r="AT63" s="509">
        <v>2</v>
      </c>
      <c r="AU63" s="509">
        <v>4</v>
      </c>
      <c r="AV63" s="509">
        <v>1</v>
      </c>
      <c r="AW63" s="509">
        <v>1</v>
      </c>
      <c r="AX63" s="509">
        <v>1</v>
      </c>
      <c r="AY63" s="509">
        <v>1</v>
      </c>
      <c r="AZ63" s="509">
        <v>1</v>
      </c>
      <c r="BA63" s="509">
        <v>1</v>
      </c>
      <c r="BB63" s="509">
        <v>1</v>
      </c>
      <c r="BC63" s="509" t="b">
        <v>0</v>
      </c>
      <c r="BD63" s="508">
        <v>44470</v>
      </c>
      <c r="BE63" s="508">
        <v>44469</v>
      </c>
      <c r="BF63" s="509" t="b">
        <v>0</v>
      </c>
      <c r="BG63" s="510" t="s">
        <v>1140</v>
      </c>
      <c r="BH63" s="512"/>
      <c r="BI63" s="510"/>
      <c r="BJ63" s="513">
        <v>44470</v>
      </c>
      <c r="BK63" s="513">
        <v>44469</v>
      </c>
      <c r="BL63" s="513">
        <v>46217</v>
      </c>
      <c r="BM63" s="510"/>
      <c r="BN63" s="512"/>
      <c r="BO63" s="510"/>
      <c r="BP63" s="509">
        <v>2</v>
      </c>
      <c r="BQ63" s="509" t="str">
        <f>IF(AI63="","",VLOOKUP(AJ63,[0]!Qualifier,(COLUMN(AJ63)-34),FALSE))</f>
        <v>RedCells</v>
      </c>
      <c r="BR63" s="509" t="str">
        <f>IF(AJ63="","",VLOOKUP(AK63,[0]!Qualifier,(COLUMN(AK63)-34),FALSE))</f>
        <v xml:space="preserve">CPD </v>
      </c>
      <c r="BS63" s="509" t="str">
        <f>IF(AK63="","",VLOOKUP(AL63,[0]!Qualifier,(COLUMN(AL63)-34),FALSE))</f>
        <v xml:space="preserve">PAGGS-M </v>
      </c>
      <c r="BT63" s="509" t="str">
        <f>IF(AL63="","",VLOOKUP(AM63,[0]!Qualifier,(COLUMN(AM63)-34),FALSE))</f>
        <v xml:space="preserve">Closed </v>
      </c>
      <c r="BU63" s="509" t="str">
        <f>IF(AM63="","",VLOOKUP(AN63,[0]!Qualifier,(COLUMN(AN63)-34),FALSE))</f>
        <v xml:space="preserve">SV </v>
      </c>
      <c r="BV63" s="509" t="str">
        <f>IF(AN63="","",VLOOKUP(AO63,[0]!Qualifier,(COLUMN(AO63)-34),FALSE))</f>
        <v xml:space="preserve">2to6°C </v>
      </c>
      <c r="BW63" s="509" t="str">
        <f>IF(AO63="","",VLOOKUP(AP63,[0]!Qualifier,(COLUMN(AP63)-34),FALSE))</f>
        <v>No</v>
      </c>
      <c r="BX63" s="509" t="str">
        <f>IF(AP63="","",VLOOKUP(AQ63,[0]!Qualifier,(COLUMN(AQ63)-34),FALSE))</f>
        <v xml:space="preserve">Allo </v>
      </c>
      <c r="BY63" s="509" t="str">
        <f>IF(AQ63="","",VLOOKUP(AR63,[0]!Qualifier,(COLUMN(AR63)-34),FALSE))</f>
        <v xml:space="preserve">WB </v>
      </c>
      <c r="BZ63" s="509" t="str">
        <f>IF(AR63="","",VLOOKUP(AS63,[0]!Qualifier,(COLUMN(AS63)-34),FALSE))</f>
        <v xml:space="preserve">NA </v>
      </c>
      <c r="CA63" s="509" t="str">
        <f>IF(AS63="","",VLOOKUP(AT63,[0]!Qualifier,(COLUMN(AT63)-34),FALSE))</f>
        <v xml:space="preserve">NoTrans </v>
      </c>
      <c r="CB63" s="509" t="str">
        <f>IF(AT63="","",VLOOKUP(AU63,[0]!Qualifier,(COLUMN(AU63)-34),FALSE))</f>
        <v xml:space="preserve">WBfilt </v>
      </c>
      <c r="CC63" s="509" t="str">
        <f>IF(AU63="","",VLOOKUP(AV63,[0]!Qualifier,(COLUMN(AV63)-34),FALSE))</f>
        <v xml:space="preserve">None </v>
      </c>
      <c r="CD63" s="509" t="str">
        <f>IF(AV63="","",VLOOKUP(AW63,[0]!Qualifier,(COLUMN(AW63)-34),FALSE))</f>
        <v xml:space="preserve">NoIrr </v>
      </c>
      <c r="CE63" s="508" t="str">
        <f>IF(AW63="","",VLOOKUP(AX63,[0]!Qualifier,(COLUMN(AX63)-34),FALSE))</f>
        <v xml:space="preserve">- </v>
      </c>
      <c r="CF63" s="508" t="str">
        <f>IF(AX63="","",VLOOKUP(AY63,[0]!Qualifier,(COLUMN(AY63)-34),FALSE))</f>
        <v>no sub</v>
      </c>
      <c r="CG63" s="509" t="str">
        <f>IF(AY63="","",VLOOKUP(AZ63,[0]!Qualifier,(COLUMN(AZ63)-34),FALSE))</f>
        <v>Non</v>
      </c>
      <c r="CH63" s="510" t="str">
        <f>IF(AZ63="","",VLOOKUP(BA63,[0]!Qualifier,(COLUMN(BA63)-34),FALSE))</f>
        <v>NA</v>
      </c>
      <c r="CI63" s="512" t="str">
        <f>IF(BA63="","",VLOOKUP(BB63,[0]!Qualifier,(COLUMN(BB63)-34),FALSE))</f>
        <v xml:space="preserve">None </v>
      </c>
      <c r="CJ63" s="510"/>
      <c r="CK63" s="513" t="str">
        <f t="shared" si="24"/>
        <v>1-2-3-1-1-2-1-1-1-1-2-4-1-1-1-1-1-1-1</v>
      </c>
      <c r="CL63" s="513">
        <v>36201</v>
      </c>
      <c r="CM63" s="513">
        <v>45195</v>
      </c>
      <c r="CN63" s="510"/>
      <c r="CP63" s="510"/>
    </row>
    <row r="64" spans="1:94" ht="12.6" customHeight="1" outlineLevel="2" x14ac:dyDescent="0.35">
      <c r="A64" s="77">
        <f t="shared" si="0"/>
        <v>100800</v>
      </c>
      <c r="B64" s="7">
        <f t="shared" si="29"/>
        <v>59</v>
      </c>
      <c r="C64" s="59">
        <f t="shared" si="25"/>
        <v>59</v>
      </c>
      <c r="D64" s="124">
        <f t="shared" si="27"/>
        <v>100800</v>
      </c>
      <c r="E64" s="16" t="str">
        <f t="shared" si="1"/>
        <v>RedCells</v>
      </c>
      <c r="F64" s="58" t="str">
        <f t="shared" si="2"/>
        <v xml:space="preserve">CPD </v>
      </c>
      <c r="G64" s="58" t="str">
        <f t="shared" si="3"/>
        <v xml:space="preserve">SAGM </v>
      </c>
      <c r="H64" s="58" t="str">
        <f t="shared" si="4"/>
        <v xml:space="preserve">Closed </v>
      </c>
      <c r="I64" s="58" t="str">
        <f t="shared" si="5"/>
        <v xml:space="preserve">SV </v>
      </c>
      <c r="J64" s="58" t="str">
        <f t="shared" si="6"/>
        <v xml:space="preserve">2to6°C </v>
      </c>
      <c r="K64" s="58" t="str">
        <f t="shared" si="7"/>
        <v>No</v>
      </c>
      <c r="L64" s="58" t="str">
        <f t="shared" si="8"/>
        <v xml:space="preserve">Allo </v>
      </c>
      <c r="M64" s="58" t="str">
        <f t="shared" si="9"/>
        <v xml:space="preserve">WB </v>
      </c>
      <c r="N64" s="58" t="str">
        <f t="shared" si="10"/>
        <v xml:space="preserve">NA </v>
      </c>
      <c r="O64" s="58" t="str">
        <f t="shared" si="11"/>
        <v xml:space="preserve">Transf </v>
      </c>
      <c r="P64" s="58" t="str">
        <f t="shared" si="12"/>
        <v xml:space="preserve">WBfilt </v>
      </c>
      <c r="Q64" s="58" t="str">
        <f t="shared" si="13"/>
        <v xml:space="preserve">None </v>
      </c>
      <c r="R64" s="58" t="str">
        <f t="shared" si="14"/>
        <v>Irrad</v>
      </c>
      <c r="S64" s="58" t="str">
        <f t="shared" si="15"/>
        <v xml:space="preserve">- </v>
      </c>
      <c r="T64" s="58" t="str">
        <f t="shared" si="16"/>
        <v>no sub</v>
      </c>
      <c r="U64" s="58" t="str">
        <f t="shared" si="17"/>
        <v>Non</v>
      </c>
      <c r="V64" s="58" t="str">
        <f t="shared" si="18"/>
        <v>NA</v>
      </c>
      <c r="W64" s="58" t="str">
        <f t="shared" si="19"/>
        <v xml:space="preserve">None </v>
      </c>
      <c r="X64" t="s">
        <v>63</v>
      </c>
      <c r="Y64" s="161" t="str">
        <f t="shared" si="20"/>
        <v>1-2-2-1-1-2-1-1-1-1-1-4-1-2-1-1-1-1-1</v>
      </c>
      <c r="Z64" s="60">
        <f t="shared" si="28"/>
        <v>100800</v>
      </c>
      <c r="AA64" s="7">
        <f t="shared" si="30"/>
        <v>59</v>
      </c>
      <c r="AB64" s="29" t="str">
        <f t="shared" si="31"/>
        <v>1</v>
      </c>
      <c r="AC64" s="29" t="str">
        <f t="shared" si="31"/>
        <v>0</v>
      </c>
      <c r="AD64" s="29" t="str">
        <f t="shared" si="31"/>
        <v>0</v>
      </c>
      <c r="AE64" s="29" t="str">
        <f t="shared" si="31"/>
        <v>8</v>
      </c>
      <c r="AF64" s="29" t="str">
        <f t="shared" si="31"/>
        <v>0</v>
      </c>
      <c r="AG64" s="29" t="str">
        <f t="shared" si="31"/>
        <v>0</v>
      </c>
      <c r="AH64" s="59">
        <v>59</v>
      </c>
      <c r="AI64" s="510">
        <v>100800</v>
      </c>
      <c r="AJ64" s="509">
        <v>1</v>
      </c>
      <c r="AK64" s="509">
        <v>2</v>
      </c>
      <c r="AL64" s="509">
        <v>2</v>
      </c>
      <c r="AM64" s="509">
        <v>1</v>
      </c>
      <c r="AN64" s="509">
        <v>1</v>
      </c>
      <c r="AO64" s="509">
        <v>2</v>
      </c>
      <c r="AP64" s="509">
        <v>1</v>
      </c>
      <c r="AQ64" s="509">
        <v>1</v>
      </c>
      <c r="AR64" s="509">
        <v>1</v>
      </c>
      <c r="AS64" s="509">
        <v>1</v>
      </c>
      <c r="AT64" s="509">
        <v>1</v>
      </c>
      <c r="AU64" s="509">
        <v>4</v>
      </c>
      <c r="AV64" s="509">
        <v>1</v>
      </c>
      <c r="AW64" s="509">
        <v>2</v>
      </c>
      <c r="AX64" s="509">
        <v>1</v>
      </c>
      <c r="AY64" s="509">
        <v>1</v>
      </c>
      <c r="AZ64" s="509">
        <v>1</v>
      </c>
      <c r="BA64" s="509">
        <v>1</v>
      </c>
      <c r="BB64" s="509">
        <v>1</v>
      </c>
      <c r="BC64" s="509" t="b">
        <v>0</v>
      </c>
      <c r="BD64" s="508">
        <v>39082</v>
      </c>
      <c r="BE64" s="508">
        <v>39082</v>
      </c>
      <c r="BF64" s="509" t="b">
        <v>0</v>
      </c>
      <c r="BG64" s="510" t="s">
        <v>443</v>
      </c>
      <c r="BH64" s="512"/>
      <c r="BI64" s="510"/>
      <c r="BJ64" s="513">
        <v>39082</v>
      </c>
      <c r="BK64" s="513">
        <v>39082</v>
      </c>
      <c r="BL64" s="513">
        <v>46217</v>
      </c>
      <c r="BM64" s="510"/>
      <c r="BN64" s="512"/>
      <c r="BO64" s="510"/>
      <c r="BP64" s="509">
        <v>2</v>
      </c>
      <c r="BQ64" s="509" t="str">
        <f>IF(AI64="","",VLOOKUP(AJ64,[0]!Qualifier,(COLUMN(AJ64)-34),FALSE))</f>
        <v>RedCells</v>
      </c>
      <c r="BR64" s="509" t="str">
        <f>IF(AJ64="","",VLOOKUP(AK64,[0]!Qualifier,(COLUMN(AK64)-34),FALSE))</f>
        <v xml:space="preserve">CPD </v>
      </c>
      <c r="BS64" s="509" t="str">
        <f>IF(AK64="","",VLOOKUP(AL64,[0]!Qualifier,(COLUMN(AL64)-34),FALSE))</f>
        <v xml:space="preserve">SAGM </v>
      </c>
      <c r="BT64" s="509" t="str">
        <f>IF(AL64="","",VLOOKUP(AM64,[0]!Qualifier,(COLUMN(AM64)-34),FALSE))</f>
        <v xml:space="preserve">Closed </v>
      </c>
      <c r="BU64" s="509" t="str">
        <f>IF(AM64="","",VLOOKUP(AN64,[0]!Qualifier,(COLUMN(AN64)-34),FALSE))</f>
        <v xml:space="preserve">SV </v>
      </c>
      <c r="BV64" s="509" t="str">
        <f>IF(AN64="","",VLOOKUP(AO64,[0]!Qualifier,(COLUMN(AO64)-34),FALSE))</f>
        <v xml:space="preserve">2to6°C </v>
      </c>
      <c r="BW64" s="509" t="str">
        <f>IF(AO64="","",VLOOKUP(AP64,[0]!Qualifier,(COLUMN(AP64)-34),FALSE))</f>
        <v>No</v>
      </c>
      <c r="BX64" s="509" t="str">
        <f>IF(AP64="","",VLOOKUP(AQ64,[0]!Qualifier,(COLUMN(AQ64)-34),FALSE))</f>
        <v xml:space="preserve">Allo </v>
      </c>
      <c r="BY64" s="509" t="str">
        <f>IF(AQ64="","",VLOOKUP(AR64,[0]!Qualifier,(COLUMN(AR64)-34),FALSE))</f>
        <v xml:space="preserve">WB </v>
      </c>
      <c r="BZ64" s="509" t="str">
        <f>IF(AR64="","",VLOOKUP(AS64,[0]!Qualifier,(COLUMN(AS64)-34),FALSE))</f>
        <v xml:space="preserve">NA </v>
      </c>
      <c r="CA64" s="509" t="str">
        <f>IF(AS64="","",VLOOKUP(AT64,[0]!Qualifier,(COLUMN(AT64)-34),FALSE))</f>
        <v xml:space="preserve">Transf </v>
      </c>
      <c r="CB64" s="509" t="str">
        <f>IF(AT64="","",VLOOKUP(AU64,[0]!Qualifier,(COLUMN(AU64)-34),FALSE))</f>
        <v xml:space="preserve">WBfilt </v>
      </c>
      <c r="CC64" s="509" t="str">
        <f>IF(AU64="","",VLOOKUP(AV64,[0]!Qualifier,(COLUMN(AV64)-34),FALSE))</f>
        <v xml:space="preserve">None </v>
      </c>
      <c r="CD64" s="509" t="str">
        <f>IF(AV64="","",VLOOKUP(AW64,[0]!Qualifier,(COLUMN(AW64)-34),FALSE))</f>
        <v>Irrad</v>
      </c>
      <c r="CE64" s="508" t="str">
        <f>IF(AW64="","",VLOOKUP(AX64,[0]!Qualifier,(COLUMN(AX64)-34),FALSE))</f>
        <v xml:space="preserve">- </v>
      </c>
      <c r="CF64" s="508" t="str">
        <f>IF(AX64="","",VLOOKUP(AY64,[0]!Qualifier,(COLUMN(AY64)-34),FALSE))</f>
        <v>no sub</v>
      </c>
      <c r="CG64" s="509" t="str">
        <f>IF(AY64="","",VLOOKUP(AZ64,[0]!Qualifier,(COLUMN(AZ64)-34),FALSE))</f>
        <v>Non</v>
      </c>
      <c r="CH64" s="510" t="str">
        <f>IF(AZ64="","",VLOOKUP(BA64,[0]!Qualifier,(COLUMN(BA64)-34),FALSE))</f>
        <v>NA</v>
      </c>
      <c r="CI64" s="512" t="str">
        <f>IF(BA64="","",VLOOKUP(BB64,[0]!Qualifier,(COLUMN(BB64)-34),FALSE))</f>
        <v xml:space="preserve">None </v>
      </c>
      <c r="CJ64" s="510"/>
      <c r="CK64" s="513" t="str">
        <f t="shared" si="24"/>
        <v>1-2-2-1-1-2-1-1-1-1-1-4-1-2-1-1-1-1-1</v>
      </c>
      <c r="CL64" s="513">
        <v>36201</v>
      </c>
      <c r="CM64" s="513">
        <v>45195</v>
      </c>
      <c r="CN64" s="510"/>
      <c r="CP64" s="510"/>
    </row>
    <row r="65" spans="1:94" ht="12.6" customHeight="1" outlineLevel="2" x14ac:dyDescent="0.35">
      <c r="A65" s="77">
        <f t="shared" si="0"/>
        <v>100801</v>
      </c>
      <c r="B65" s="7">
        <f t="shared" si="29"/>
        <v>60</v>
      </c>
      <c r="C65" s="59">
        <f t="shared" si="25"/>
        <v>60</v>
      </c>
      <c r="D65" s="124">
        <f t="shared" si="27"/>
        <v>100801</v>
      </c>
      <c r="E65" s="16" t="str">
        <f t="shared" si="1"/>
        <v>RedCells</v>
      </c>
      <c r="F65" s="58" t="str">
        <f t="shared" si="2"/>
        <v xml:space="preserve">CPD </v>
      </c>
      <c r="G65" s="58" t="str">
        <f t="shared" si="3"/>
        <v xml:space="preserve">PAGGS-M </v>
      </c>
      <c r="H65" s="58" t="str">
        <f t="shared" si="4"/>
        <v xml:space="preserve">Closed </v>
      </c>
      <c r="I65" s="58" t="str">
        <f t="shared" si="5"/>
        <v xml:space="preserve">SV </v>
      </c>
      <c r="J65" s="58" t="str">
        <f t="shared" si="6"/>
        <v xml:space="preserve">2to6°C </v>
      </c>
      <c r="K65" s="58" t="str">
        <f t="shared" si="7"/>
        <v>No</v>
      </c>
      <c r="L65" s="58" t="str">
        <f t="shared" si="8"/>
        <v xml:space="preserve">Allo </v>
      </c>
      <c r="M65" s="58" t="str">
        <f t="shared" si="9"/>
        <v xml:space="preserve">WB </v>
      </c>
      <c r="N65" s="58" t="str">
        <f t="shared" si="10"/>
        <v xml:space="preserve">NA </v>
      </c>
      <c r="O65" s="58" t="str">
        <f t="shared" si="11"/>
        <v xml:space="preserve">Transf </v>
      </c>
      <c r="P65" s="58" t="str">
        <f t="shared" si="12"/>
        <v xml:space="preserve">WBfilt </v>
      </c>
      <c r="Q65" s="58" t="str">
        <f t="shared" si="13"/>
        <v xml:space="preserve">None </v>
      </c>
      <c r="R65" s="58" t="str">
        <f t="shared" si="14"/>
        <v>Irrad</v>
      </c>
      <c r="S65" s="58" t="str">
        <f t="shared" si="15"/>
        <v xml:space="preserve">- </v>
      </c>
      <c r="T65" s="58" t="str">
        <f t="shared" si="16"/>
        <v>no sub</v>
      </c>
      <c r="U65" s="58" t="str">
        <f t="shared" si="17"/>
        <v>Non</v>
      </c>
      <c r="V65" s="58" t="str">
        <f t="shared" si="18"/>
        <v>NA</v>
      </c>
      <c r="W65" s="58" t="str">
        <f t="shared" si="19"/>
        <v xml:space="preserve">None </v>
      </c>
      <c r="X65" t="s">
        <v>63</v>
      </c>
      <c r="Y65" s="161" t="str">
        <f t="shared" si="20"/>
        <v>1-2-3-1-1-2-1-1-1-1-1-4-1-2-1-1-1-1-1</v>
      </c>
      <c r="Z65" s="60">
        <f t="shared" si="28"/>
        <v>100801</v>
      </c>
      <c r="AA65" s="7">
        <f t="shared" si="30"/>
        <v>60</v>
      </c>
      <c r="AB65" s="29" t="str">
        <f t="shared" si="31"/>
        <v>1</v>
      </c>
      <c r="AC65" s="29" t="str">
        <f t="shared" si="31"/>
        <v>0</v>
      </c>
      <c r="AD65" s="29" t="str">
        <f t="shared" si="31"/>
        <v>0</v>
      </c>
      <c r="AE65" s="29" t="str">
        <f t="shared" ref="AC65:AG116" si="32">MID(TEXT($Z65,"000000"),AE$5,1)</f>
        <v>8</v>
      </c>
      <c r="AF65" s="29" t="str">
        <f t="shared" si="32"/>
        <v>0</v>
      </c>
      <c r="AG65" s="29" t="str">
        <f t="shared" si="32"/>
        <v>1</v>
      </c>
      <c r="AH65" s="59">
        <v>60</v>
      </c>
      <c r="AI65" s="510">
        <v>100801</v>
      </c>
      <c r="AJ65" s="509">
        <v>1</v>
      </c>
      <c r="AK65" s="509">
        <v>2</v>
      </c>
      <c r="AL65" s="509">
        <v>3</v>
      </c>
      <c r="AM65" s="509">
        <v>1</v>
      </c>
      <c r="AN65" s="509">
        <v>1</v>
      </c>
      <c r="AO65" s="509">
        <v>2</v>
      </c>
      <c r="AP65" s="509">
        <v>1</v>
      </c>
      <c r="AQ65" s="509">
        <v>1</v>
      </c>
      <c r="AR65" s="509">
        <v>1</v>
      </c>
      <c r="AS65" s="509">
        <v>1</v>
      </c>
      <c r="AT65" s="509">
        <v>1</v>
      </c>
      <c r="AU65" s="509">
        <v>4</v>
      </c>
      <c r="AV65" s="509">
        <v>1</v>
      </c>
      <c r="AW65" s="509">
        <v>2</v>
      </c>
      <c r="AX65" s="509">
        <v>1</v>
      </c>
      <c r="AY65" s="509">
        <v>1</v>
      </c>
      <c r="AZ65" s="509">
        <v>1</v>
      </c>
      <c r="BA65" s="509">
        <v>1</v>
      </c>
      <c r="BB65" s="509">
        <v>1</v>
      </c>
      <c r="BC65" s="509" t="b">
        <v>0</v>
      </c>
      <c r="BD65" s="508">
        <v>41602</v>
      </c>
      <c r="BE65" s="508">
        <v>41602</v>
      </c>
      <c r="BF65" s="509" t="b">
        <v>0</v>
      </c>
      <c r="BG65" s="510" t="s">
        <v>444</v>
      </c>
      <c r="BH65" s="512"/>
      <c r="BI65" s="510"/>
      <c r="BJ65" s="513">
        <v>41602</v>
      </c>
      <c r="BK65" s="513">
        <v>41602</v>
      </c>
      <c r="BL65" s="513">
        <v>46217</v>
      </c>
      <c r="BM65" s="510"/>
      <c r="BN65" s="512"/>
      <c r="BO65" s="510"/>
      <c r="BP65" s="509">
        <v>2</v>
      </c>
      <c r="BQ65" s="509" t="str">
        <f>IF(AI65="","",VLOOKUP(AJ65,[0]!Qualifier,(COLUMN(AJ65)-34),FALSE))</f>
        <v>RedCells</v>
      </c>
      <c r="BR65" s="509" t="str">
        <f>IF(AJ65="","",VLOOKUP(AK65,[0]!Qualifier,(COLUMN(AK65)-34),FALSE))</f>
        <v xml:space="preserve">CPD </v>
      </c>
      <c r="BS65" s="509" t="str">
        <f>IF(AK65="","",VLOOKUP(AL65,[0]!Qualifier,(COLUMN(AL65)-34),FALSE))</f>
        <v xml:space="preserve">PAGGS-M </v>
      </c>
      <c r="BT65" s="509" t="str">
        <f>IF(AL65="","",VLOOKUP(AM65,[0]!Qualifier,(COLUMN(AM65)-34),FALSE))</f>
        <v xml:space="preserve">Closed </v>
      </c>
      <c r="BU65" s="509" t="str">
        <f>IF(AM65="","",VLOOKUP(AN65,[0]!Qualifier,(COLUMN(AN65)-34),FALSE))</f>
        <v xml:space="preserve">SV </v>
      </c>
      <c r="BV65" s="509" t="str">
        <f>IF(AN65="","",VLOOKUP(AO65,[0]!Qualifier,(COLUMN(AO65)-34),FALSE))</f>
        <v xml:space="preserve">2to6°C </v>
      </c>
      <c r="BW65" s="509" t="str">
        <f>IF(AO65="","",VLOOKUP(AP65,[0]!Qualifier,(COLUMN(AP65)-34),FALSE))</f>
        <v>No</v>
      </c>
      <c r="BX65" s="509" t="str">
        <f>IF(AP65="","",VLOOKUP(AQ65,[0]!Qualifier,(COLUMN(AQ65)-34),FALSE))</f>
        <v xml:space="preserve">Allo </v>
      </c>
      <c r="BY65" s="509" t="str">
        <f>IF(AQ65="","",VLOOKUP(AR65,[0]!Qualifier,(COLUMN(AR65)-34),FALSE))</f>
        <v xml:space="preserve">WB </v>
      </c>
      <c r="BZ65" s="509" t="str">
        <f>IF(AR65="","",VLOOKUP(AS65,[0]!Qualifier,(COLUMN(AS65)-34),FALSE))</f>
        <v xml:space="preserve">NA </v>
      </c>
      <c r="CA65" s="509" t="str">
        <f>IF(AS65="","",VLOOKUP(AT65,[0]!Qualifier,(COLUMN(AT65)-34),FALSE))</f>
        <v xml:space="preserve">Transf </v>
      </c>
      <c r="CB65" s="509" t="str">
        <f>IF(AT65="","",VLOOKUP(AU65,[0]!Qualifier,(COLUMN(AU65)-34),FALSE))</f>
        <v xml:space="preserve">WBfilt </v>
      </c>
      <c r="CC65" s="509" t="str">
        <f>IF(AU65="","",VLOOKUP(AV65,[0]!Qualifier,(COLUMN(AV65)-34),FALSE))</f>
        <v xml:space="preserve">None </v>
      </c>
      <c r="CD65" s="509" t="str">
        <f>IF(AV65="","",VLOOKUP(AW65,[0]!Qualifier,(COLUMN(AW65)-34),FALSE))</f>
        <v>Irrad</v>
      </c>
      <c r="CE65" s="508" t="str">
        <f>IF(AW65="","",VLOOKUP(AX65,[0]!Qualifier,(COLUMN(AX65)-34),FALSE))</f>
        <v xml:space="preserve">- </v>
      </c>
      <c r="CF65" s="508" t="str">
        <f>IF(AX65="","",VLOOKUP(AY65,[0]!Qualifier,(COLUMN(AY65)-34),FALSE))</f>
        <v>no sub</v>
      </c>
      <c r="CG65" s="509" t="str">
        <f>IF(AY65="","",VLOOKUP(AZ65,[0]!Qualifier,(COLUMN(AZ65)-34),FALSE))</f>
        <v>Non</v>
      </c>
      <c r="CH65" s="510" t="str">
        <f>IF(AZ65="","",VLOOKUP(BA65,[0]!Qualifier,(COLUMN(BA65)-34),FALSE))</f>
        <v>NA</v>
      </c>
      <c r="CI65" s="512" t="str">
        <f>IF(BA65="","",VLOOKUP(BB65,[0]!Qualifier,(COLUMN(BB65)-34),FALSE))</f>
        <v xml:space="preserve">None </v>
      </c>
      <c r="CJ65" s="510"/>
      <c r="CK65" s="513" t="str">
        <f t="shared" si="24"/>
        <v>1-2-3-1-1-2-1-1-1-1-1-4-1-2-1-1-1-1-1</v>
      </c>
      <c r="CL65" s="513">
        <v>36383</v>
      </c>
      <c r="CM65" s="513">
        <v>45195</v>
      </c>
      <c r="CN65" s="510"/>
      <c r="CP65" s="510"/>
    </row>
    <row r="66" spans="1:94" ht="12.6" customHeight="1" outlineLevel="2" x14ac:dyDescent="0.35">
      <c r="A66" s="77">
        <f t="shared" si="0"/>
        <v>100871</v>
      </c>
      <c r="B66" s="7">
        <f t="shared" si="29"/>
        <v>61</v>
      </c>
      <c r="C66" s="59">
        <f t="shared" si="25"/>
        <v>61</v>
      </c>
      <c r="D66" s="124">
        <f t="shared" si="27"/>
        <v>100871</v>
      </c>
      <c r="E66" s="16" t="str">
        <f t="shared" si="1"/>
        <v>RedCells</v>
      </c>
      <c r="F66" s="58" t="str">
        <f t="shared" si="2"/>
        <v xml:space="preserve">CPD </v>
      </c>
      <c r="G66" s="58" t="str">
        <f t="shared" si="3"/>
        <v xml:space="preserve">PAGGS-M </v>
      </c>
      <c r="H66" s="58" t="str">
        <f t="shared" si="4"/>
        <v xml:space="preserve">Closed </v>
      </c>
      <c r="I66" s="58" t="str">
        <f t="shared" si="5"/>
        <v xml:space="preserve">SV </v>
      </c>
      <c r="J66" s="58" t="str">
        <f t="shared" si="6"/>
        <v xml:space="preserve">2to6°C </v>
      </c>
      <c r="K66" s="58" t="str">
        <f t="shared" si="7"/>
        <v>No</v>
      </c>
      <c r="L66" s="58" t="str">
        <f t="shared" si="8"/>
        <v xml:space="preserve">Allo </v>
      </c>
      <c r="M66" s="58" t="str">
        <f t="shared" si="9"/>
        <v xml:space="preserve">WB </v>
      </c>
      <c r="N66" s="58" t="str">
        <f t="shared" si="10"/>
        <v xml:space="preserve">NA </v>
      </c>
      <c r="O66" s="58" t="str">
        <f t="shared" si="11"/>
        <v xml:space="preserve">NoTrans </v>
      </c>
      <c r="P66" s="58" t="str">
        <f t="shared" si="12"/>
        <v xml:space="preserve">WBfilt </v>
      </c>
      <c r="Q66" s="58" t="str">
        <f t="shared" si="13"/>
        <v xml:space="preserve">None </v>
      </c>
      <c r="R66" s="58" t="str">
        <f t="shared" si="14"/>
        <v>Irrad</v>
      </c>
      <c r="S66" s="58" t="str">
        <f t="shared" si="15"/>
        <v xml:space="preserve">- </v>
      </c>
      <c r="T66" s="58" t="str">
        <f t="shared" si="16"/>
        <v>no sub</v>
      </c>
      <c r="U66" s="58" t="str">
        <f t="shared" si="17"/>
        <v>Non</v>
      </c>
      <c r="V66" s="58" t="str">
        <f t="shared" si="18"/>
        <v>NA</v>
      </c>
      <c r="W66" s="58" t="str">
        <f t="shared" si="19"/>
        <v xml:space="preserve">None </v>
      </c>
      <c r="X66" t="s">
        <v>63</v>
      </c>
      <c r="Y66" s="161" t="str">
        <f t="shared" si="20"/>
        <v>1-2-3-1-1-2-1-1-1-1-2-4-1-2-1-1-1-1-1</v>
      </c>
      <c r="Z66" s="60">
        <f t="shared" si="28"/>
        <v>100871</v>
      </c>
      <c r="AA66" s="7">
        <f t="shared" si="30"/>
        <v>61</v>
      </c>
      <c r="AB66" s="29" t="str">
        <f t="shared" ref="AB66:AB129" si="33">MID(TEXT($Z66,"000000"),AB$5,1)</f>
        <v>1</v>
      </c>
      <c r="AC66" s="29" t="str">
        <f t="shared" si="32"/>
        <v>0</v>
      </c>
      <c r="AD66" s="29" t="str">
        <f t="shared" si="32"/>
        <v>0</v>
      </c>
      <c r="AE66" s="29" t="str">
        <f t="shared" si="32"/>
        <v>8</v>
      </c>
      <c r="AF66" s="29" t="str">
        <f t="shared" si="32"/>
        <v>7</v>
      </c>
      <c r="AG66" s="29" t="str">
        <f t="shared" si="32"/>
        <v>1</v>
      </c>
      <c r="AH66" s="59">
        <v>61</v>
      </c>
      <c r="AI66" s="510">
        <v>100871</v>
      </c>
      <c r="AJ66" s="509">
        <v>1</v>
      </c>
      <c r="AK66" s="509">
        <v>2</v>
      </c>
      <c r="AL66" s="509">
        <v>3</v>
      </c>
      <c r="AM66" s="509">
        <v>1</v>
      </c>
      <c r="AN66" s="509">
        <v>1</v>
      </c>
      <c r="AO66" s="509">
        <v>2</v>
      </c>
      <c r="AP66" s="509">
        <v>1</v>
      </c>
      <c r="AQ66" s="509">
        <v>1</v>
      </c>
      <c r="AR66" s="509">
        <v>1</v>
      </c>
      <c r="AS66" s="509">
        <v>1</v>
      </c>
      <c r="AT66" s="509">
        <v>2</v>
      </c>
      <c r="AU66" s="509">
        <v>4</v>
      </c>
      <c r="AV66" s="509">
        <v>1</v>
      </c>
      <c r="AW66" s="509">
        <v>2</v>
      </c>
      <c r="AX66" s="509">
        <v>1</v>
      </c>
      <c r="AY66" s="509">
        <v>1</v>
      </c>
      <c r="AZ66" s="509">
        <v>1</v>
      </c>
      <c r="BA66" s="509">
        <v>1</v>
      </c>
      <c r="BB66" s="509">
        <v>1</v>
      </c>
      <c r="BC66" s="509" t="b">
        <v>0</v>
      </c>
      <c r="BD66" s="508">
        <v>45488</v>
      </c>
      <c r="BE66" s="508">
        <v>45487</v>
      </c>
      <c r="BF66" s="509" t="b">
        <v>0</v>
      </c>
      <c r="BG66" s="510" t="s">
        <v>1535</v>
      </c>
      <c r="BH66" s="512"/>
      <c r="BI66" s="510"/>
      <c r="BJ66" s="513">
        <v>45488</v>
      </c>
      <c r="BK66" s="513">
        <v>45487</v>
      </c>
      <c r="BL66" s="513">
        <v>46217</v>
      </c>
      <c r="BM66" s="510"/>
      <c r="BN66" s="512"/>
      <c r="BO66" s="510"/>
      <c r="BP66" s="509">
        <v>2</v>
      </c>
      <c r="BQ66" s="509" t="str">
        <f>IF(AI66="","",VLOOKUP(AJ66,[0]!Qualifier,(COLUMN(AJ66)-34),FALSE))</f>
        <v>RedCells</v>
      </c>
      <c r="BR66" s="509" t="str">
        <f>IF(AJ66="","",VLOOKUP(AK66,[0]!Qualifier,(COLUMN(AK66)-34),FALSE))</f>
        <v xml:space="preserve">CPD </v>
      </c>
      <c r="BS66" s="509" t="str">
        <f>IF(AK66="","",VLOOKUP(AL66,[0]!Qualifier,(COLUMN(AL66)-34),FALSE))</f>
        <v xml:space="preserve">PAGGS-M </v>
      </c>
      <c r="BT66" s="509" t="str">
        <f>IF(AL66="","",VLOOKUP(AM66,[0]!Qualifier,(COLUMN(AM66)-34),FALSE))</f>
        <v xml:space="preserve">Closed </v>
      </c>
      <c r="BU66" s="509" t="str">
        <f>IF(AM66="","",VLOOKUP(AN66,[0]!Qualifier,(COLUMN(AN66)-34),FALSE))</f>
        <v xml:space="preserve">SV </v>
      </c>
      <c r="BV66" s="509" t="str">
        <f>IF(AN66="","",VLOOKUP(AO66,[0]!Qualifier,(COLUMN(AO66)-34),FALSE))</f>
        <v xml:space="preserve">2to6°C </v>
      </c>
      <c r="BW66" s="509" t="str">
        <f>IF(AO66="","",VLOOKUP(AP66,[0]!Qualifier,(COLUMN(AP66)-34),FALSE))</f>
        <v>No</v>
      </c>
      <c r="BX66" s="509" t="str">
        <f>IF(AP66="","",VLOOKUP(AQ66,[0]!Qualifier,(COLUMN(AQ66)-34),FALSE))</f>
        <v xml:space="preserve">Allo </v>
      </c>
      <c r="BY66" s="509" t="str">
        <f>IF(AQ66="","",VLOOKUP(AR66,[0]!Qualifier,(COLUMN(AR66)-34),FALSE))</f>
        <v xml:space="preserve">WB </v>
      </c>
      <c r="BZ66" s="509" t="str">
        <f>IF(AR66="","",VLOOKUP(AS66,[0]!Qualifier,(COLUMN(AS66)-34),FALSE))</f>
        <v xml:space="preserve">NA </v>
      </c>
      <c r="CA66" s="509" t="str">
        <f>IF(AS66="","",VLOOKUP(AT66,[0]!Qualifier,(COLUMN(AT66)-34),FALSE))</f>
        <v xml:space="preserve">NoTrans </v>
      </c>
      <c r="CB66" s="509" t="str">
        <f>IF(AT66="","",VLOOKUP(AU66,[0]!Qualifier,(COLUMN(AU66)-34),FALSE))</f>
        <v xml:space="preserve">WBfilt </v>
      </c>
      <c r="CC66" s="509" t="str">
        <f>IF(AU66="","",VLOOKUP(AV66,[0]!Qualifier,(COLUMN(AV66)-34),FALSE))</f>
        <v xml:space="preserve">None </v>
      </c>
      <c r="CD66" s="509" t="str">
        <f>IF(AV66="","",VLOOKUP(AW66,[0]!Qualifier,(COLUMN(AW66)-34),FALSE))</f>
        <v>Irrad</v>
      </c>
      <c r="CE66" s="508" t="str">
        <f>IF(AW66="","",VLOOKUP(AX66,[0]!Qualifier,(COLUMN(AX66)-34),FALSE))</f>
        <v xml:space="preserve">- </v>
      </c>
      <c r="CF66" s="508" t="str">
        <f>IF(AX66="","",VLOOKUP(AY66,[0]!Qualifier,(COLUMN(AY66)-34),FALSE))</f>
        <v>no sub</v>
      </c>
      <c r="CG66" s="509" t="str">
        <f>IF(AY66="","",VLOOKUP(AZ66,[0]!Qualifier,(COLUMN(AZ66)-34),FALSE))</f>
        <v>Non</v>
      </c>
      <c r="CH66" s="510" t="str">
        <f>IF(AZ66="","",VLOOKUP(BA66,[0]!Qualifier,(COLUMN(BA66)-34),FALSE))</f>
        <v>NA</v>
      </c>
      <c r="CI66" s="512" t="str">
        <f>IF(BA66="","",VLOOKUP(BB66,[0]!Qualifier,(COLUMN(BB66)-34),FALSE))</f>
        <v xml:space="preserve">None </v>
      </c>
      <c r="CJ66" s="510"/>
      <c r="CK66" s="513" t="str">
        <f t="shared" si="24"/>
        <v>1-2-3-1-1-2-1-1-1-1-2-4-1-2-1-1-1-1-1</v>
      </c>
      <c r="CL66" s="513">
        <v>37538</v>
      </c>
      <c r="CM66" s="513">
        <v>45195</v>
      </c>
      <c r="CN66" s="510"/>
      <c r="CP66" s="510"/>
    </row>
    <row r="67" spans="1:94" ht="12.6" customHeight="1" outlineLevel="2" x14ac:dyDescent="0.35">
      <c r="A67" s="77">
        <f t="shared" si="0"/>
        <v>101000</v>
      </c>
      <c r="B67" s="7">
        <f t="shared" si="29"/>
        <v>62</v>
      </c>
      <c r="C67" s="59">
        <f t="shared" si="25"/>
        <v>62</v>
      </c>
      <c r="D67" s="124">
        <f t="shared" si="27"/>
        <v>101000</v>
      </c>
      <c r="E67" s="16" t="str">
        <f t="shared" si="1"/>
        <v>RedCells</v>
      </c>
      <c r="F67" s="58" t="str">
        <f t="shared" si="2"/>
        <v xml:space="preserve">CPD </v>
      </c>
      <c r="G67" s="58" t="str">
        <f t="shared" si="3"/>
        <v xml:space="preserve">SAGM </v>
      </c>
      <c r="H67" s="58" t="str">
        <f t="shared" si="4"/>
        <v xml:space="preserve">Closed </v>
      </c>
      <c r="I67" s="58" t="str">
        <f t="shared" si="5"/>
        <v xml:space="preserve">SVPed </v>
      </c>
      <c r="J67" s="58" t="str">
        <f t="shared" si="6"/>
        <v xml:space="preserve">2to6°C </v>
      </c>
      <c r="K67" s="58" t="str">
        <f t="shared" si="7"/>
        <v>No</v>
      </c>
      <c r="L67" s="58" t="str">
        <f t="shared" si="8"/>
        <v xml:space="preserve">Allo </v>
      </c>
      <c r="M67" s="58" t="str">
        <f t="shared" si="9"/>
        <v xml:space="preserve">WB </v>
      </c>
      <c r="N67" s="58" t="str">
        <f t="shared" si="10"/>
        <v xml:space="preserve">NA </v>
      </c>
      <c r="O67" s="58" t="str">
        <f t="shared" si="11"/>
        <v xml:space="preserve">Transf </v>
      </c>
      <c r="P67" s="58" t="str">
        <f t="shared" si="12"/>
        <v xml:space="preserve">BCrem </v>
      </c>
      <c r="Q67" s="58" t="str">
        <f t="shared" si="13"/>
        <v xml:space="preserve">Divid </v>
      </c>
      <c r="R67" s="58" t="str">
        <f t="shared" si="14"/>
        <v xml:space="preserve">NoIrr </v>
      </c>
      <c r="S67" s="58" t="str">
        <f t="shared" si="15"/>
        <v xml:space="preserve">- </v>
      </c>
      <c r="T67" s="58" t="str">
        <f t="shared" si="16"/>
        <v>no sub</v>
      </c>
      <c r="U67" s="58" t="str">
        <f t="shared" si="17"/>
        <v>Non</v>
      </c>
      <c r="V67" s="58" t="str">
        <f t="shared" si="18"/>
        <v>NA</v>
      </c>
      <c r="W67" s="58" t="str">
        <f t="shared" si="19"/>
        <v xml:space="preserve">None </v>
      </c>
      <c r="X67" t="s">
        <v>63</v>
      </c>
      <c r="Y67" s="161" t="str">
        <f t="shared" si="20"/>
        <v>1-2-2-1-2-2-1-1-1-1-1-2-2-1-1-1-1-1-1</v>
      </c>
      <c r="Z67" s="60">
        <f t="shared" si="28"/>
        <v>101000</v>
      </c>
      <c r="AA67" s="7">
        <f t="shared" si="30"/>
        <v>62</v>
      </c>
      <c r="AB67" s="29" t="str">
        <f t="shared" si="33"/>
        <v>1</v>
      </c>
      <c r="AC67" s="29" t="str">
        <f t="shared" si="32"/>
        <v>0</v>
      </c>
      <c r="AD67" s="29" t="str">
        <f t="shared" si="32"/>
        <v>1</v>
      </c>
      <c r="AE67" s="29" t="str">
        <f t="shared" si="32"/>
        <v>0</v>
      </c>
      <c r="AF67" s="29" t="str">
        <f t="shared" si="32"/>
        <v>0</v>
      </c>
      <c r="AG67" s="29" t="str">
        <f t="shared" si="32"/>
        <v>0</v>
      </c>
      <c r="AH67" s="59">
        <v>62</v>
      </c>
      <c r="AI67" s="510">
        <v>101000</v>
      </c>
      <c r="AJ67" s="509">
        <v>1</v>
      </c>
      <c r="AK67" s="509">
        <v>2</v>
      </c>
      <c r="AL67" s="509">
        <v>2</v>
      </c>
      <c r="AM67" s="509">
        <v>1</v>
      </c>
      <c r="AN67" s="509">
        <v>2</v>
      </c>
      <c r="AO67" s="509">
        <v>2</v>
      </c>
      <c r="AP67" s="509">
        <v>1</v>
      </c>
      <c r="AQ67" s="509">
        <v>1</v>
      </c>
      <c r="AR67" s="509">
        <v>1</v>
      </c>
      <c r="AS67" s="509">
        <v>1</v>
      </c>
      <c r="AT67" s="509">
        <v>1</v>
      </c>
      <c r="AU67" s="509">
        <v>2</v>
      </c>
      <c r="AV67" s="509">
        <v>2</v>
      </c>
      <c r="AW67" s="509">
        <v>1</v>
      </c>
      <c r="AX67" s="509">
        <v>1</v>
      </c>
      <c r="AY67" s="509">
        <v>1</v>
      </c>
      <c r="AZ67" s="509">
        <v>1</v>
      </c>
      <c r="BA67" s="509">
        <v>1</v>
      </c>
      <c r="BB67" s="509">
        <v>1</v>
      </c>
      <c r="BC67" s="509" t="b">
        <v>0</v>
      </c>
      <c r="BD67" s="508">
        <v>36201</v>
      </c>
      <c r="BE67" s="508">
        <v>36201</v>
      </c>
      <c r="BF67" s="509" t="b">
        <v>0</v>
      </c>
      <c r="BG67" s="510" t="s">
        <v>445</v>
      </c>
      <c r="BH67" s="512"/>
      <c r="BI67" s="510"/>
      <c r="BJ67" s="513">
        <v>36201</v>
      </c>
      <c r="BK67" s="513">
        <v>36201</v>
      </c>
      <c r="BL67" s="513">
        <v>46217</v>
      </c>
      <c r="BM67" s="510"/>
      <c r="BN67" s="512"/>
      <c r="BO67" s="510"/>
      <c r="BP67" s="509">
        <v>2</v>
      </c>
      <c r="BQ67" s="509" t="str">
        <f>IF(AI67="","",VLOOKUP(AJ67,[0]!Qualifier,(COLUMN(AJ67)-34),FALSE))</f>
        <v>RedCells</v>
      </c>
      <c r="BR67" s="509" t="str">
        <f>IF(AJ67="","",VLOOKUP(AK67,[0]!Qualifier,(COLUMN(AK67)-34),FALSE))</f>
        <v xml:space="preserve">CPD </v>
      </c>
      <c r="BS67" s="509" t="str">
        <f>IF(AK67="","",VLOOKUP(AL67,[0]!Qualifier,(COLUMN(AL67)-34),FALSE))</f>
        <v xml:space="preserve">SAGM </v>
      </c>
      <c r="BT67" s="509" t="str">
        <f>IF(AL67="","",VLOOKUP(AM67,[0]!Qualifier,(COLUMN(AM67)-34),FALSE))</f>
        <v xml:space="preserve">Closed </v>
      </c>
      <c r="BU67" s="509" t="str">
        <f>IF(AM67="","",VLOOKUP(AN67,[0]!Qualifier,(COLUMN(AN67)-34),FALSE))</f>
        <v xml:space="preserve">SVPed </v>
      </c>
      <c r="BV67" s="509" t="str">
        <f>IF(AN67="","",VLOOKUP(AO67,[0]!Qualifier,(COLUMN(AO67)-34),FALSE))</f>
        <v xml:space="preserve">2to6°C </v>
      </c>
      <c r="BW67" s="509" t="str">
        <f>IF(AO67="","",VLOOKUP(AP67,[0]!Qualifier,(COLUMN(AP67)-34),FALSE))</f>
        <v>No</v>
      </c>
      <c r="BX67" s="509" t="str">
        <f>IF(AP67="","",VLOOKUP(AQ67,[0]!Qualifier,(COLUMN(AQ67)-34),FALSE))</f>
        <v xml:space="preserve">Allo </v>
      </c>
      <c r="BY67" s="509" t="str">
        <f>IF(AQ67="","",VLOOKUP(AR67,[0]!Qualifier,(COLUMN(AR67)-34),FALSE))</f>
        <v xml:space="preserve">WB </v>
      </c>
      <c r="BZ67" s="509" t="str">
        <f>IF(AR67="","",VLOOKUP(AS67,[0]!Qualifier,(COLUMN(AS67)-34),FALSE))</f>
        <v xml:space="preserve">NA </v>
      </c>
      <c r="CA67" s="509" t="str">
        <f>IF(AS67="","",VLOOKUP(AT67,[0]!Qualifier,(COLUMN(AT67)-34),FALSE))</f>
        <v xml:space="preserve">Transf </v>
      </c>
      <c r="CB67" s="509" t="str">
        <f>IF(AT67="","",VLOOKUP(AU67,[0]!Qualifier,(COLUMN(AU67)-34),FALSE))</f>
        <v xml:space="preserve">BCrem </v>
      </c>
      <c r="CC67" s="509" t="str">
        <f>IF(AU67="","",VLOOKUP(AV67,[0]!Qualifier,(COLUMN(AV67)-34),FALSE))</f>
        <v xml:space="preserve">Divid </v>
      </c>
      <c r="CD67" s="509" t="str">
        <f>IF(AV67="","",VLOOKUP(AW67,[0]!Qualifier,(COLUMN(AW67)-34),FALSE))</f>
        <v xml:space="preserve">NoIrr </v>
      </c>
      <c r="CE67" s="508" t="str">
        <f>IF(AW67="","",VLOOKUP(AX67,[0]!Qualifier,(COLUMN(AX67)-34),FALSE))</f>
        <v xml:space="preserve">- </v>
      </c>
      <c r="CF67" s="508" t="str">
        <f>IF(AX67="","",VLOOKUP(AY67,[0]!Qualifier,(COLUMN(AY67)-34),FALSE))</f>
        <v>no sub</v>
      </c>
      <c r="CG67" s="509" t="str">
        <f>IF(AY67="","",VLOOKUP(AZ67,[0]!Qualifier,(COLUMN(AZ67)-34),FALSE))</f>
        <v>Non</v>
      </c>
      <c r="CH67" s="510" t="str">
        <f>IF(AZ67="","",VLOOKUP(BA67,[0]!Qualifier,(COLUMN(BA67)-34),FALSE))</f>
        <v>NA</v>
      </c>
      <c r="CI67" s="512" t="str">
        <f>IF(BA67="","",VLOOKUP(BB67,[0]!Qualifier,(COLUMN(BB67)-34),FALSE))</f>
        <v xml:space="preserve">None </v>
      </c>
      <c r="CJ67" s="510"/>
      <c r="CK67" s="513" t="str">
        <f t="shared" si="24"/>
        <v>1-2-2-1-2-2-1-1-1-1-1-2-2-1-1-1-1-1-1</v>
      </c>
      <c r="CL67" s="513">
        <v>36282</v>
      </c>
      <c r="CM67" s="513">
        <v>45195</v>
      </c>
      <c r="CN67" s="510"/>
      <c r="CP67" s="510"/>
    </row>
    <row r="68" spans="1:94" ht="12.6" customHeight="1" outlineLevel="2" x14ac:dyDescent="0.35">
      <c r="A68" s="77">
        <f t="shared" si="0"/>
        <v>101100</v>
      </c>
      <c r="B68" s="7">
        <f t="shared" si="29"/>
        <v>63</v>
      </c>
      <c r="C68" s="59">
        <f t="shared" si="25"/>
        <v>63</v>
      </c>
      <c r="D68" s="124">
        <f t="shared" si="27"/>
        <v>101100</v>
      </c>
      <c r="E68" s="16" t="str">
        <f t="shared" si="1"/>
        <v>RedCells</v>
      </c>
      <c r="F68" s="58" t="str">
        <f t="shared" si="2"/>
        <v xml:space="preserve">CPD </v>
      </c>
      <c r="G68" s="58" t="str">
        <f t="shared" si="3"/>
        <v xml:space="preserve">SAGM </v>
      </c>
      <c r="H68" s="58" t="str">
        <f t="shared" si="4"/>
        <v xml:space="preserve">Closed </v>
      </c>
      <c r="I68" s="58" t="str">
        <f t="shared" si="5"/>
        <v xml:space="preserve">SVPed </v>
      </c>
      <c r="J68" s="58" t="str">
        <f t="shared" si="6"/>
        <v xml:space="preserve">2to6°C </v>
      </c>
      <c r="K68" s="58" t="str">
        <f t="shared" si="7"/>
        <v>No</v>
      </c>
      <c r="L68" s="58" t="str">
        <f t="shared" si="8"/>
        <v xml:space="preserve">Allo </v>
      </c>
      <c r="M68" s="58" t="str">
        <f t="shared" si="9"/>
        <v xml:space="preserve">WB </v>
      </c>
      <c r="N68" s="58" t="str">
        <f t="shared" si="10"/>
        <v xml:space="preserve">NA </v>
      </c>
      <c r="O68" s="58" t="str">
        <f t="shared" si="11"/>
        <v xml:space="preserve">Transf </v>
      </c>
      <c r="P68" s="58" t="str">
        <f t="shared" si="12"/>
        <v xml:space="preserve">LCdepl </v>
      </c>
      <c r="Q68" s="58" t="str">
        <f t="shared" si="13"/>
        <v xml:space="preserve">Divid </v>
      </c>
      <c r="R68" s="58" t="str">
        <f t="shared" si="14"/>
        <v xml:space="preserve">NoIrr </v>
      </c>
      <c r="S68" s="58" t="str">
        <f t="shared" si="15"/>
        <v xml:space="preserve">- </v>
      </c>
      <c r="T68" s="58" t="str">
        <f t="shared" si="16"/>
        <v>no sub</v>
      </c>
      <c r="U68" s="58" t="str">
        <f t="shared" si="17"/>
        <v>Non</v>
      </c>
      <c r="V68" s="58" t="str">
        <f t="shared" si="18"/>
        <v>NA</v>
      </c>
      <c r="W68" s="58" t="str">
        <f t="shared" si="19"/>
        <v xml:space="preserve">None </v>
      </c>
      <c r="X68" t="s">
        <v>63</v>
      </c>
      <c r="Y68" s="161" t="str">
        <f t="shared" si="20"/>
        <v>1-2-2-1-2-2-1-1-1-1-1-3-2-1-1-1-1-1-1</v>
      </c>
      <c r="Z68" s="60">
        <f t="shared" si="28"/>
        <v>101100</v>
      </c>
      <c r="AA68" s="7">
        <f t="shared" si="30"/>
        <v>63</v>
      </c>
      <c r="AB68" s="29" t="str">
        <f t="shared" si="33"/>
        <v>1</v>
      </c>
      <c r="AC68" s="29" t="str">
        <f t="shared" si="32"/>
        <v>0</v>
      </c>
      <c r="AD68" s="29" t="str">
        <f t="shared" si="32"/>
        <v>1</v>
      </c>
      <c r="AE68" s="29" t="str">
        <f t="shared" si="32"/>
        <v>1</v>
      </c>
      <c r="AF68" s="29" t="str">
        <f t="shared" si="32"/>
        <v>0</v>
      </c>
      <c r="AG68" s="29" t="str">
        <f t="shared" si="32"/>
        <v>0</v>
      </c>
      <c r="AH68" s="59">
        <v>63</v>
      </c>
      <c r="AI68" s="510">
        <v>101100</v>
      </c>
      <c r="AJ68" s="509">
        <v>1</v>
      </c>
      <c r="AK68" s="509">
        <v>2</v>
      </c>
      <c r="AL68" s="509">
        <v>2</v>
      </c>
      <c r="AM68" s="509">
        <v>1</v>
      </c>
      <c r="AN68" s="509">
        <v>2</v>
      </c>
      <c r="AO68" s="509">
        <v>2</v>
      </c>
      <c r="AP68" s="509">
        <v>1</v>
      </c>
      <c r="AQ68" s="509">
        <v>1</v>
      </c>
      <c r="AR68" s="509">
        <v>1</v>
      </c>
      <c r="AS68" s="509">
        <v>1</v>
      </c>
      <c r="AT68" s="509">
        <v>1</v>
      </c>
      <c r="AU68" s="509">
        <v>3</v>
      </c>
      <c r="AV68" s="509">
        <v>2</v>
      </c>
      <c r="AW68" s="509">
        <v>1</v>
      </c>
      <c r="AX68" s="509">
        <v>1</v>
      </c>
      <c r="AY68" s="509">
        <v>1</v>
      </c>
      <c r="AZ68" s="509">
        <v>1</v>
      </c>
      <c r="BA68" s="509">
        <v>1</v>
      </c>
      <c r="BB68" s="509">
        <v>1</v>
      </c>
      <c r="BC68" s="509" t="b">
        <v>0</v>
      </c>
      <c r="BD68" s="508">
        <v>36201</v>
      </c>
      <c r="BE68" s="508">
        <v>36201</v>
      </c>
      <c r="BF68" s="509" t="b">
        <v>0</v>
      </c>
      <c r="BG68" s="510" t="s">
        <v>446</v>
      </c>
      <c r="BH68" s="512"/>
      <c r="BI68" s="510"/>
      <c r="BJ68" s="513">
        <v>36201</v>
      </c>
      <c r="BK68" s="513">
        <v>36201</v>
      </c>
      <c r="BL68" s="513">
        <v>46217</v>
      </c>
      <c r="BM68" s="510"/>
      <c r="BN68" s="512"/>
      <c r="BO68" s="510"/>
      <c r="BP68" s="509">
        <v>2</v>
      </c>
      <c r="BQ68" s="509" t="str">
        <f>IF(AI68="","",VLOOKUP(AJ68,[0]!Qualifier,(COLUMN(AJ68)-34),FALSE))</f>
        <v>RedCells</v>
      </c>
      <c r="BR68" s="509" t="str">
        <f>IF(AJ68="","",VLOOKUP(AK68,[0]!Qualifier,(COLUMN(AK68)-34),FALSE))</f>
        <v xml:space="preserve">CPD </v>
      </c>
      <c r="BS68" s="509" t="str">
        <f>IF(AK68="","",VLOOKUP(AL68,[0]!Qualifier,(COLUMN(AL68)-34),FALSE))</f>
        <v xml:space="preserve">SAGM </v>
      </c>
      <c r="BT68" s="509" t="str">
        <f>IF(AL68="","",VLOOKUP(AM68,[0]!Qualifier,(COLUMN(AM68)-34),FALSE))</f>
        <v xml:space="preserve">Closed </v>
      </c>
      <c r="BU68" s="509" t="str">
        <f>IF(AM68="","",VLOOKUP(AN68,[0]!Qualifier,(COLUMN(AN68)-34),FALSE))</f>
        <v xml:space="preserve">SVPed </v>
      </c>
      <c r="BV68" s="509" t="str">
        <f>IF(AN68="","",VLOOKUP(AO68,[0]!Qualifier,(COLUMN(AO68)-34),FALSE))</f>
        <v xml:space="preserve">2to6°C </v>
      </c>
      <c r="BW68" s="509" t="str">
        <f>IF(AO68="","",VLOOKUP(AP68,[0]!Qualifier,(COLUMN(AP68)-34),FALSE))</f>
        <v>No</v>
      </c>
      <c r="BX68" s="509" t="str">
        <f>IF(AP68="","",VLOOKUP(AQ68,[0]!Qualifier,(COLUMN(AQ68)-34),FALSE))</f>
        <v xml:space="preserve">Allo </v>
      </c>
      <c r="BY68" s="509" t="str">
        <f>IF(AQ68="","",VLOOKUP(AR68,[0]!Qualifier,(COLUMN(AR68)-34),FALSE))</f>
        <v xml:space="preserve">WB </v>
      </c>
      <c r="BZ68" s="509" t="str">
        <f>IF(AR68="","",VLOOKUP(AS68,[0]!Qualifier,(COLUMN(AS68)-34),FALSE))</f>
        <v xml:space="preserve">NA </v>
      </c>
      <c r="CA68" s="509" t="str">
        <f>IF(AS68="","",VLOOKUP(AT68,[0]!Qualifier,(COLUMN(AT68)-34),FALSE))</f>
        <v xml:space="preserve">Transf </v>
      </c>
      <c r="CB68" s="509" t="str">
        <f>IF(AT68="","",VLOOKUP(AU68,[0]!Qualifier,(COLUMN(AU68)-34),FALSE))</f>
        <v xml:space="preserve">LCdepl </v>
      </c>
      <c r="CC68" s="509" t="str">
        <f>IF(AU68="","",VLOOKUP(AV68,[0]!Qualifier,(COLUMN(AV68)-34),FALSE))</f>
        <v xml:space="preserve">Divid </v>
      </c>
      <c r="CD68" s="509" t="str">
        <f>IF(AV68="","",VLOOKUP(AW68,[0]!Qualifier,(COLUMN(AW68)-34),FALSE))</f>
        <v xml:space="preserve">NoIrr </v>
      </c>
      <c r="CE68" s="508" t="str">
        <f>IF(AW68="","",VLOOKUP(AX68,[0]!Qualifier,(COLUMN(AX68)-34),FALSE))</f>
        <v xml:space="preserve">- </v>
      </c>
      <c r="CF68" s="508" t="str">
        <f>IF(AX68="","",VLOOKUP(AY68,[0]!Qualifier,(COLUMN(AY68)-34),FALSE))</f>
        <v>no sub</v>
      </c>
      <c r="CG68" s="509" t="str">
        <f>IF(AY68="","",VLOOKUP(AZ68,[0]!Qualifier,(COLUMN(AZ68)-34),FALSE))</f>
        <v>Non</v>
      </c>
      <c r="CH68" s="510" t="str">
        <f>IF(AZ68="","",VLOOKUP(BA68,[0]!Qualifier,(COLUMN(BA68)-34),FALSE))</f>
        <v>NA</v>
      </c>
      <c r="CI68" s="512" t="str">
        <f>IF(BA68="","",VLOOKUP(BB68,[0]!Qualifier,(COLUMN(BB68)-34),FALSE))</f>
        <v xml:space="preserve">None </v>
      </c>
      <c r="CJ68" s="510"/>
      <c r="CK68" s="513" t="str">
        <f t="shared" si="24"/>
        <v>1-2-2-1-2-2-1-1-1-1-1-3-2-1-1-1-1-1-1</v>
      </c>
      <c r="CL68" s="513">
        <v>36201</v>
      </c>
      <c r="CM68" s="513">
        <v>45195</v>
      </c>
      <c r="CN68" s="510"/>
      <c r="CP68" s="510"/>
    </row>
    <row r="69" spans="1:94" ht="12.6" customHeight="1" outlineLevel="2" x14ac:dyDescent="0.35">
      <c r="A69" s="77">
        <f t="shared" si="0"/>
        <v>101101</v>
      </c>
      <c r="B69" s="7">
        <f t="shared" si="29"/>
        <v>64</v>
      </c>
      <c r="C69" s="59">
        <f t="shared" si="25"/>
        <v>64</v>
      </c>
      <c r="D69" s="124">
        <f t="shared" si="27"/>
        <v>101101</v>
      </c>
      <c r="E69" s="16" t="str">
        <f t="shared" si="1"/>
        <v>RedCells</v>
      </c>
      <c r="F69" s="58" t="str">
        <f t="shared" si="2"/>
        <v xml:space="preserve">CPD </v>
      </c>
      <c r="G69" s="58" t="str">
        <f t="shared" si="3"/>
        <v xml:space="preserve">PAGGS-M </v>
      </c>
      <c r="H69" s="58" t="str">
        <f t="shared" si="4"/>
        <v xml:space="preserve">Closed </v>
      </c>
      <c r="I69" s="58" t="str">
        <f t="shared" si="5"/>
        <v xml:space="preserve">SVPed </v>
      </c>
      <c r="J69" s="58" t="str">
        <f t="shared" si="6"/>
        <v xml:space="preserve">2to6°C </v>
      </c>
      <c r="K69" s="58" t="str">
        <f t="shared" si="7"/>
        <v>No</v>
      </c>
      <c r="L69" s="58" t="str">
        <f t="shared" si="8"/>
        <v xml:space="preserve">Allo </v>
      </c>
      <c r="M69" s="58" t="str">
        <f t="shared" si="9"/>
        <v xml:space="preserve">WB </v>
      </c>
      <c r="N69" s="58" t="str">
        <f t="shared" si="10"/>
        <v xml:space="preserve">NA </v>
      </c>
      <c r="O69" s="58" t="str">
        <f t="shared" si="11"/>
        <v xml:space="preserve">Transf </v>
      </c>
      <c r="P69" s="58" t="str">
        <f t="shared" si="12"/>
        <v xml:space="preserve">LCdepl </v>
      </c>
      <c r="Q69" s="58" t="str">
        <f t="shared" si="13"/>
        <v xml:space="preserve">Divid </v>
      </c>
      <c r="R69" s="58" t="str">
        <f t="shared" si="14"/>
        <v xml:space="preserve">NoIrr </v>
      </c>
      <c r="S69" s="58" t="str">
        <f t="shared" si="15"/>
        <v xml:space="preserve">- </v>
      </c>
      <c r="T69" s="58" t="str">
        <f t="shared" si="16"/>
        <v>no sub</v>
      </c>
      <c r="U69" s="58" t="str">
        <f t="shared" si="17"/>
        <v>Non</v>
      </c>
      <c r="V69" s="58" t="str">
        <f t="shared" si="18"/>
        <v>NA</v>
      </c>
      <c r="W69" s="58" t="str">
        <f t="shared" si="19"/>
        <v xml:space="preserve">None </v>
      </c>
      <c r="X69" t="s">
        <v>63</v>
      </c>
      <c r="Y69" s="161" t="str">
        <f t="shared" si="20"/>
        <v>1-2-3-1-2-2-1-1-1-1-1-3-2-1-1-1-1-1-1</v>
      </c>
      <c r="Z69" s="60">
        <f t="shared" si="28"/>
        <v>101101</v>
      </c>
      <c r="AA69" s="7">
        <f t="shared" si="30"/>
        <v>64</v>
      </c>
      <c r="AB69" s="29" t="str">
        <f t="shared" si="33"/>
        <v>1</v>
      </c>
      <c r="AC69" s="29" t="str">
        <f t="shared" si="32"/>
        <v>0</v>
      </c>
      <c r="AD69" s="29" t="str">
        <f t="shared" si="32"/>
        <v>1</v>
      </c>
      <c r="AE69" s="29" t="str">
        <f t="shared" si="32"/>
        <v>1</v>
      </c>
      <c r="AF69" s="29" t="str">
        <f t="shared" si="32"/>
        <v>0</v>
      </c>
      <c r="AG69" s="29" t="str">
        <f t="shared" si="32"/>
        <v>1</v>
      </c>
      <c r="AH69" s="59">
        <v>64</v>
      </c>
      <c r="AI69" s="510">
        <v>101101</v>
      </c>
      <c r="AJ69" s="509">
        <v>1</v>
      </c>
      <c r="AK69" s="509">
        <v>2</v>
      </c>
      <c r="AL69" s="509">
        <v>3</v>
      </c>
      <c r="AM69" s="509">
        <v>1</v>
      </c>
      <c r="AN69" s="509">
        <v>2</v>
      </c>
      <c r="AO69" s="509">
        <v>2</v>
      </c>
      <c r="AP69" s="509">
        <v>1</v>
      </c>
      <c r="AQ69" s="509">
        <v>1</v>
      </c>
      <c r="AR69" s="509">
        <v>1</v>
      </c>
      <c r="AS69" s="509">
        <v>1</v>
      </c>
      <c r="AT69" s="509">
        <v>1</v>
      </c>
      <c r="AU69" s="509">
        <v>3</v>
      </c>
      <c r="AV69" s="509">
        <v>2</v>
      </c>
      <c r="AW69" s="509">
        <v>1</v>
      </c>
      <c r="AX69" s="509">
        <v>1</v>
      </c>
      <c r="AY69" s="509">
        <v>1</v>
      </c>
      <c r="AZ69" s="509">
        <v>1</v>
      </c>
      <c r="BA69" s="509">
        <v>1</v>
      </c>
      <c r="BB69" s="509">
        <v>1</v>
      </c>
      <c r="BC69" s="509" t="b">
        <v>0</v>
      </c>
      <c r="BD69" s="508">
        <v>36383</v>
      </c>
      <c r="BE69" s="508">
        <v>36383</v>
      </c>
      <c r="BF69" s="509" t="b">
        <v>0</v>
      </c>
      <c r="BG69" s="510" t="s">
        <v>447</v>
      </c>
      <c r="BH69" s="512"/>
      <c r="BI69" s="510"/>
      <c r="BJ69" s="513">
        <v>36383</v>
      </c>
      <c r="BK69" s="513">
        <v>36383</v>
      </c>
      <c r="BL69" s="513">
        <v>46217</v>
      </c>
      <c r="BM69" s="510"/>
      <c r="BN69" s="512"/>
      <c r="BO69" s="510"/>
      <c r="BP69" s="509">
        <v>2</v>
      </c>
      <c r="BQ69" s="509" t="str">
        <f>IF(AI69="","",VLOOKUP(AJ69,[0]!Qualifier,(COLUMN(AJ69)-34),FALSE))</f>
        <v>RedCells</v>
      </c>
      <c r="BR69" s="509" t="str">
        <f>IF(AJ69="","",VLOOKUP(AK69,[0]!Qualifier,(COLUMN(AK69)-34),FALSE))</f>
        <v xml:space="preserve">CPD </v>
      </c>
      <c r="BS69" s="509" t="str">
        <f>IF(AK69="","",VLOOKUP(AL69,[0]!Qualifier,(COLUMN(AL69)-34),FALSE))</f>
        <v xml:space="preserve">PAGGS-M </v>
      </c>
      <c r="BT69" s="509" t="str">
        <f>IF(AL69="","",VLOOKUP(AM69,[0]!Qualifier,(COLUMN(AM69)-34),FALSE))</f>
        <v xml:space="preserve">Closed </v>
      </c>
      <c r="BU69" s="509" t="str">
        <f>IF(AM69="","",VLOOKUP(AN69,[0]!Qualifier,(COLUMN(AN69)-34),FALSE))</f>
        <v xml:space="preserve">SVPed </v>
      </c>
      <c r="BV69" s="509" t="str">
        <f>IF(AN69="","",VLOOKUP(AO69,[0]!Qualifier,(COLUMN(AO69)-34),FALSE))</f>
        <v xml:space="preserve">2to6°C </v>
      </c>
      <c r="BW69" s="509" t="str">
        <f>IF(AO69="","",VLOOKUP(AP69,[0]!Qualifier,(COLUMN(AP69)-34),FALSE))</f>
        <v>No</v>
      </c>
      <c r="BX69" s="509" t="str">
        <f>IF(AP69="","",VLOOKUP(AQ69,[0]!Qualifier,(COLUMN(AQ69)-34),FALSE))</f>
        <v xml:space="preserve">Allo </v>
      </c>
      <c r="BY69" s="509" t="str">
        <f>IF(AQ69="","",VLOOKUP(AR69,[0]!Qualifier,(COLUMN(AR69)-34),FALSE))</f>
        <v xml:space="preserve">WB </v>
      </c>
      <c r="BZ69" s="509" t="str">
        <f>IF(AR69="","",VLOOKUP(AS69,[0]!Qualifier,(COLUMN(AS69)-34),FALSE))</f>
        <v xml:space="preserve">NA </v>
      </c>
      <c r="CA69" s="509" t="str">
        <f>IF(AS69="","",VLOOKUP(AT69,[0]!Qualifier,(COLUMN(AT69)-34),FALSE))</f>
        <v xml:space="preserve">Transf </v>
      </c>
      <c r="CB69" s="509" t="str">
        <f>IF(AT69="","",VLOOKUP(AU69,[0]!Qualifier,(COLUMN(AU69)-34),FALSE))</f>
        <v xml:space="preserve">LCdepl </v>
      </c>
      <c r="CC69" s="509" t="str">
        <f>IF(AU69="","",VLOOKUP(AV69,[0]!Qualifier,(COLUMN(AV69)-34),FALSE))</f>
        <v xml:space="preserve">Divid </v>
      </c>
      <c r="CD69" s="509" t="str">
        <f>IF(AV69="","",VLOOKUP(AW69,[0]!Qualifier,(COLUMN(AW69)-34),FALSE))</f>
        <v xml:space="preserve">NoIrr </v>
      </c>
      <c r="CE69" s="508" t="str">
        <f>IF(AW69="","",VLOOKUP(AX69,[0]!Qualifier,(COLUMN(AX69)-34),FALSE))</f>
        <v xml:space="preserve">- </v>
      </c>
      <c r="CF69" s="508" t="str">
        <f>IF(AX69="","",VLOOKUP(AY69,[0]!Qualifier,(COLUMN(AY69)-34),FALSE))</f>
        <v>no sub</v>
      </c>
      <c r="CG69" s="509" t="str">
        <f>IF(AY69="","",VLOOKUP(AZ69,[0]!Qualifier,(COLUMN(AZ69)-34),FALSE))</f>
        <v>Non</v>
      </c>
      <c r="CH69" s="510" t="str">
        <f>IF(AZ69="","",VLOOKUP(BA69,[0]!Qualifier,(COLUMN(BA69)-34),FALSE))</f>
        <v>NA</v>
      </c>
      <c r="CI69" s="512" t="str">
        <f>IF(BA69="","",VLOOKUP(BB69,[0]!Qualifier,(COLUMN(BB69)-34),FALSE))</f>
        <v xml:space="preserve">None </v>
      </c>
      <c r="CJ69" s="510"/>
      <c r="CK69" s="513" t="str">
        <f t="shared" si="24"/>
        <v>1-2-3-1-2-2-1-1-1-1-1-3-2-1-1-1-1-1-1</v>
      </c>
      <c r="CL69" s="513">
        <v>36201</v>
      </c>
      <c r="CM69" s="513">
        <v>45195</v>
      </c>
      <c r="CN69" s="510"/>
      <c r="CP69" s="510"/>
    </row>
    <row r="70" spans="1:94" ht="13.25" customHeight="1" outlineLevel="2" x14ac:dyDescent="0.35">
      <c r="A70" s="77">
        <f t="shared" si="0"/>
        <v>101189</v>
      </c>
      <c r="B70" s="7">
        <f t="shared" si="29"/>
        <v>65</v>
      </c>
      <c r="C70" s="59">
        <f t="shared" si="25"/>
        <v>65</v>
      </c>
      <c r="D70" s="124">
        <f t="shared" si="27"/>
        <v>101189</v>
      </c>
      <c r="E70" s="16" t="str">
        <f t="shared" ref="E70:E133" si="34">IF($AI70&lt;&gt;"",IF($Y$3="text", BQ70,AJ70),"")</f>
        <v>RedCells</v>
      </c>
      <c r="F70" s="58" t="str">
        <f t="shared" ref="F70:F133" si="35">IF($AI70&lt;&gt;"",IF($Y$3="text", BR70,AK70),"")</f>
        <v xml:space="preserve">CPD </v>
      </c>
      <c r="G70" s="58" t="str">
        <f t="shared" ref="G70:G133" si="36">IF($AI70&lt;&gt;"",IF($Y$3="text", BS70,AL70),"")</f>
        <v xml:space="preserve">NoAdd </v>
      </c>
      <c r="H70" s="58" t="str">
        <f t="shared" ref="H70:H133" si="37">IF($AI70&lt;&gt;"",IF($Y$3="text", BT70,AM70),"")</f>
        <v xml:space="preserve">Closed </v>
      </c>
      <c r="I70" s="58" t="str">
        <f t="shared" ref="I70:I133" si="38">IF($AI70&lt;&gt;"",IF($Y$3="text", BU70,AN70),"")</f>
        <v xml:space="preserve">SVPed </v>
      </c>
      <c r="J70" s="58" t="str">
        <f t="shared" ref="J70:J133" si="39">IF($AI70&lt;&gt;"",IF($Y$3="text", BV70,AO70),"")</f>
        <v xml:space="preserve">2to6°C </v>
      </c>
      <c r="K70" s="58" t="str">
        <f t="shared" ref="K70:K133" si="40">IF($AI70&lt;&gt;"",IF($Y$3="text", BW70,AP70),"")</f>
        <v>No</v>
      </c>
      <c r="L70" s="58" t="str">
        <f t="shared" ref="L70:L133" si="41">IF($AI70&lt;&gt;"",IF($Y$3="text", BX70,AQ70),"")</f>
        <v xml:space="preserve">Allo </v>
      </c>
      <c r="M70" s="58" t="str">
        <f t="shared" ref="M70:M133" si="42">IF($AI70&lt;&gt;"",IF($Y$3="text", BY70,AR70),"")</f>
        <v xml:space="preserve">WB </v>
      </c>
      <c r="N70" s="58" t="str">
        <f t="shared" ref="N70:N133" si="43">IF($AI70&lt;&gt;"",IF($Y$3="text", BZ70,AS70),"")</f>
        <v xml:space="preserve">NA </v>
      </c>
      <c r="O70" s="58" t="str">
        <f t="shared" ref="O70:O133" si="44">IF($AI70&lt;&gt;"",IF($Y$3="text", CA70,AT70),"")</f>
        <v xml:space="preserve">Transf </v>
      </c>
      <c r="P70" s="58" t="str">
        <f t="shared" ref="P70:P133" si="45">IF($AI70&lt;&gt;"",IF($Y$3="text", CB70,AU70),"")</f>
        <v xml:space="preserve">LCdepl </v>
      </c>
      <c r="Q70" s="58" t="str">
        <f t="shared" ref="Q70:Q133" si="46">IF($AI70&lt;&gt;"",IF($Y$3="text", CC70,AV70),"")</f>
        <v xml:space="preserve">Divid </v>
      </c>
      <c r="R70" s="58" t="str">
        <f t="shared" ref="R70:R133" si="47">IF($AI70&lt;&gt;"",IF($Y$3="text", CD70,AW70),"")</f>
        <v xml:space="preserve">NoIrr </v>
      </c>
      <c r="S70" s="58" t="str">
        <f t="shared" ref="S70:S133" si="48">IF($AI70&lt;&gt;"",IF($Y$3="text", CE70,AX70),"")</f>
        <v xml:space="preserve">- </v>
      </c>
      <c r="T70" s="58" t="str">
        <f t="shared" ref="T70:T133" si="49">IF($AI70&lt;&gt;"",IF($Y$3="text", CF70,AY70),"")</f>
        <v>no sub</v>
      </c>
      <c r="U70" s="58" t="str">
        <f t="shared" ref="U70:U133" si="50">IF($AI70&lt;&gt;"",IF($Y$3="text", CG70,AZ70),"")</f>
        <v>Non</v>
      </c>
      <c r="V70" s="58" t="str">
        <f t="shared" ref="V70:V133" si="51">IF($AI70&lt;&gt;"",IF($Y$3="text", CH70,BA70),"")</f>
        <v>NA</v>
      </c>
      <c r="W70" s="58" t="str">
        <f t="shared" ref="W70:W133" si="52">IF($AI70&lt;&gt;"",IF($Y$3="text", CI70,BB70),"")</f>
        <v xml:space="preserve">None </v>
      </c>
      <c r="X70" t="s">
        <v>63</v>
      </c>
      <c r="Y70" s="161" t="str">
        <f t="shared" ref="Y70:Y133" si="53">IF(CK70="------------------"," ",CK70)</f>
        <v>1-2-1-1-2-2-1-1-1-1-1-3-2-1-1-1-1-1-1</v>
      </c>
      <c r="Z70" s="60">
        <f t="shared" si="28"/>
        <v>101189</v>
      </c>
      <c r="AA70" s="7">
        <f t="shared" si="30"/>
        <v>65</v>
      </c>
      <c r="AB70" s="29" t="str">
        <f t="shared" si="33"/>
        <v>1</v>
      </c>
      <c r="AC70" s="29" t="str">
        <f t="shared" si="32"/>
        <v>0</v>
      </c>
      <c r="AD70" s="29" t="str">
        <f t="shared" si="32"/>
        <v>1</v>
      </c>
      <c r="AE70" s="29" t="str">
        <f t="shared" si="32"/>
        <v>1</v>
      </c>
      <c r="AF70" s="29" t="str">
        <f t="shared" si="32"/>
        <v>8</v>
      </c>
      <c r="AG70" s="29" t="str">
        <f t="shared" si="32"/>
        <v>9</v>
      </c>
      <c r="AH70" s="59">
        <v>65</v>
      </c>
      <c r="AI70" s="510">
        <v>101189</v>
      </c>
      <c r="AJ70" s="509">
        <v>1</v>
      </c>
      <c r="AK70" s="509">
        <v>2</v>
      </c>
      <c r="AL70" s="509">
        <v>1</v>
      </c>
      <c r="AM70" s="509">
        <v>1</v>
      </c>
      <c r="AN70" s="509">
        <v>2</v>
      </c>
      <c r="AO70" s="509">
        <v>2</v>
      </c>
      <c r="AP70" s="509">
        <v>1</v>
      </c>
      <c r="AQ70" s="509">
        <v>1</v>
      </c>
      <c r="AR70" s="509">
        <v>1</v>
      </c>
      <c r="AS70" s="509">
        <v>1</v>
      </c>
      <c r="AT70" s="509">
        <v>1</v>
      </c>
      <c r="AU70" s="509">
        <v>3</v>
      </c>
      <c r="AV70" s="509">
        <v>2</v>
      </c>
      <c r="AW70" s="509">
        <v>1</v>
      </c>
      <c r="AX70" s="509">
        <v>1</v>
      </c>
      <c r="AY70" s="509">
        <v>1</v>
      </c>
      <c r="AZ70" s="509">
        <v>1</v>
      </c>
      <c r="BA70" s="509">
        <v>1</v>
      </c>
      <c r="BB70" s="509">
        <v>1</v>
      </c>
      <c r="BC70" s="509" t="b">
        <v>0</v>
      </c>
      <c r="BD70" s="508">
        <v>37538</v>
      </c>
      <c r="BE70" s="508">
        <v>37538</v>
      </c>
      <c r="BF70" s="509" t="b">
        <v>0</v>
      </c>
      <c r="BG70" s="510" t="s">
        <v>448</v>
      </c>
      <c r="BH70" s="512"/>
      <c r="BI70" s="510"/>
      <c r="BJ70" s="513">
        <v>37538</v>
      </c>
      <c r="BK70" s="513">
        <v>37538</v>
      </c>
      <c r="BL70" s="513">
        <v>46217</v>
      </c>
      <c r="BM70" s="510"/>
      <c r="BN70" s="512"/>
      <c r="BO70" s="510"/>
      <c r="BP70" s="509">
        <v>2</v>
      </c>
      <c r="BQ70" s="509" t="str">
        <f>IF(AI70="","",VLOOKUP(AJ70,[0]!Qualifier,(COLUMN(AJ70)-34),FALSE))</f>
        <v>RedCells</v>
      </c>
      <c r="BR70" s="509" t="str">
        <f>IF(AJ70="","",VLOOKUP(AK70,[0]!Qualifier,(COLUMN(AK70)-34),FALSE))</f>
        <v xml:space="preserve">CPD </v>
      </c>
      <c r="BS70" s="509" t="str">
        <f>IF(AK70="","",VLOOKUP(AL70,[0]!Qualifier,(COLUMN(AL70)-34),FALSE))</f>
        <v xml:space="preserve">NoAdd </v>
      </c>
      <c r="BT70" s="509" t="str">
        <f>IF(AL70="","",VLOOKUP(AM70,[0]!Qualifier,(COLUMN(AM70)-34),FALSE))</f>
        <v xml:space="preserve">Closed </v>
      </c>
      <c r="BU70" s="509" t="str">
        <f>IF(AM70="","",VLOOKUP(AN70,[0]!Qualifier,(COLUMN(AN70)-34),FALSE))</f>
        <v xml:space="preserve">SVPed </v>
      </c>
      <c r="BV70" s="509" t="str">
        <f>IF(AN70="","",VLOOKUP(AO70,[0]!Qualifier,(COLUMN(AO70)-34),FALSE))</f>
        <v xml:space="preserve">2to6°C </v>
      </c>
      <c r="BW70" s="509" t="str">
        <f>IF(AO70="","",VLOOKUP(AP70,[0]!Qualifier,(COLUMN(AP70)-34),FALSE))</f>
        <v>No</v>
      </c>
      <c r="BX70" s="509" t="str">
        <f>IF(AP70="","",VLOOKUP(AQ70,[0]!Qualifier,(COLUMN(AQ70)-34),FALSE))</f>
        <v xml:space="preserve">Allo </v>
      </c>
      <c r="BY70" s="509" t="str">
        <f>IF(AQ70="","",VLOOKUP(AR70,[0]!Qualifier,(COLUMN(AR70)-34),FALSE))</f>
        <v xml:space="preserve">WB </v>
      </c>
      <c r="BZ70" s="509" t="str">
        <f>IF(AR70="","",VLOOKUP(AS70,[0]!Qualifier,(COLUMN(AS70)-34),FALSE))</f>
        <v xml:space="preserve">NA </v>
      </c>
      <c r="CA70" s="509" t="str">
        <f>IF(AS70="","",VLOOKUP(AT70,[0]!Qualifier,(COLUMN(AT70)-34),FALSE))</f>
        <v xml:space="preserve">Transf </v>
      </c>
      <c r="CB70" s="509" t="str">
        <f>IF(AT70="","",VLOOKUP(AU70,[0]!Qualifier,(COLUMN(AU70)-34),FALSE))</f>
        <v xml:space="preserve">LCdepl </v>
      </c>
      <c r="CC70" s="509" t="str">
        <f>IF(AU70="","",VLOOKUP(AV70,[0]!Qualifier,(COLUMN(AV70)-34),FALSE))</f>
        <v xml:space="preserve">Divid </v>
      </c>
      <c r="CD70" s="509" t="str">
        <f>IF(AV70="","",VLOOKUP(AW70,[0]!Qualifier,(COLUMN(AW70)-34),FALSE))</f>
        <v xml:space="preserve">NoIrr </v>
      </c>
      <c r="CE70" s="508" t="str">
        <f>IF(AW70="","",VLOOKUP(AX70,[0]!Qualifier,(COLUMN(AX70)-34),FALSE))</f>
        <v xml:space="preserve">- </v>
      </c>
      <c r="CF70" s="508" t="str">
        <f>IF(AX70="","",VLOOKUP(AY70,[0]!Qualifier,(COLUMN(AY70)-34),FALSE))</f>
        <v>no sub</v>
      </c>
      <c r="CG70" s="509" t="str">
        <f>IF(AY70="","",VLOOKUP(AZ70,[0]!Qualifier,(COLUMN(AZ70)-34),FALSE))</f>
        <v>Non</v>
      </c>
      <c r="CH70" s="510" t="str">
        <f>IF(AZ70="","",VLOOKUP(BA70,[0]!Qualifier,(COLUMN(BA70)-34),FALSE))</f>
        <v>NA</v>
      </c>
      <c r="CI70" s="512" t="str">
        <f>IF(BA70="","",VLOOKUP(BB70,[0]!Qualifier,(COLUMN(BB70)-34),FALSE))</f>
        <v xml:space="preserve">None </v>
      </c>
      <c r="CJ70" s="510"/>
      <c r="CK70" s="513" t="str">
        <f t="shared" ref="CK70:CK133" si="54">AJ70&amp;"-"&amp;AK70&amp;"-"&amp;AL70&amp;"-"&amp;AM70&amp;"-"&amp;AN70&amp;"-"&amp;AO70&amp;"-"&amp;AP70&amp;"-"&amp;AQ70&amp;"-"&amp;AR70&amp;"-"&amp;AS70&amp;"-"&amp;AT70&amp;"-"&amp;AU70&amp;"-"&amp;AV70&amp;"-"&amp;AW70&amp;"-"&amp;AX70&amp;"-"&amp;AY70&amp;"-"&amp;AZ70&amp;"-"&amp;BA70&amp;"-"&amp;BB70</f>
        <v>1-2-1-1-2-2-1-1-1-1-1-3-2-1-1-1-1-1-1</v>
      </c>
      <c r="CL70" s="513">
        <v>36383</v>
      </c>
      <c r="CM70" s="513">
        <v>45195</v>
      </c>
      <c r="CN70" s="510"/>
      <c r="CP70" s="510"/>
    </row>
    <row r="71" spans="1:94" ht="13.25" customHeight="1" outlineLevel="2" x14ac:dyDescent="0.35">
      <c r="A71" s="77">
        <f t="shared" si="0"/>
        <v>101190</v>
      </c>
      <c r="B71" s="7">
        <f t="shared" si="29"/>
        <v>66</v>
      </c>
      <c r="C71" s="59">
        <f t="shared" ref="C71:C134" si="55">IF(AH71="","",IF(OR(BC71,BF71),"ungültig",B71))</f>
        <v>66</v>
      </c>
      <c r="D71" s="124">
        <f t="shared" si="27"/>
        <v>101190</v>
      </c>
      <c r="E71" s="16" t="str">
        <f t="shared" si="34"/>
        <v>RedCells</v>
      </c>
      <c r="F71" s="58" t="str">
        <f t="shared" si="35"/>
        <v xml:space="preserve">CPD </v>
      </c>
      <c r="G71" s="58" t="str">
        <f t="shared" si="36"/>
        <v xml:space="preserve">SAGM </v>
      </c>
      <c r="H71" s="58" t="str">
        <f t="shared" si="37"/>
        <v xml:space="preserve">Closed </v>
      </c>
      <c r="I71" s="58" t="str">
        <f t="shared" si="38"/>
        <v xml:space="preserve">NonSV </v>
      </c>
      <c r="J71" s="58" t="str">
        <f t="shared" si="39"/>
        <v xml:space="preserve">2to6°C </v>
      </c>
      <c r="K71" s="58" t="str">
        <f t="shared" si="40"/>
        <v>No</v>
      </c>
      <c r="L71" s="58" t="str">
        <f t="shared" si="41"/>
        <v xml:space="preserve">Allo </v>
      </c>
      <c r="M71" s="58" t="str">
        <f t="shared" si="42"/>
        <v xml:space="preserve">WB </v>
      </c>
      <c r="N71" s="58" t="str">
        <f t="shared" si="43"/>
        <v xml:space="preserve">NA </v>
      </c>
      <c r="O71" s="58" t="str">
        <f t="shared" si="44"/>
        <v xml:space="preserve">Transf </v>
      </c>
      <c r="P71" s="58" t="str">
        <f t="shared" si="45"/>
        <v xml:space="preserve">LCdepl </v>
      </c>
      <c r="Q71" s="58" t="str">
        <f t="shared" si="46"/>
        <v xml:space="preserve">Divid </v>
      </c>
      <c r="R71" s="58" t="str">
        <f t="shared" si="47"/>
        <v xml:space="preserve">NoIrr </v>
      </c>
      <c r="S71" s="58" t="str">
        <f t="shared" si="48"/>
        <v xml:space="preserve">- </v>
      </c>
      <c r="T71" s="58" t="str">
        <f t="shared" si="49"/>
        <v>no sub</v>
      </c>
      <c r="U71" s="58" t="str">
        <f t="shared" si="50"/>
        <v>Non</v>
      </c>
      <c r="V71" s="58" t="str">
        <f t="shared" si="51"/>
        <v>NA</v>
      </c>
      <c r="W71" s="58" t="str">
        <f t="shared" si="52"/>
        <v xml:space="preserve">None </v>
      </c>
      <c r="X71" t="s">
        <v>63</v>
      </c>
      <c r="Y71" s="161" t="str">
        <f t="shared" si="53"/>
        <v>1-2-2-1-3-2-1-1-1-1-1-3-2-1-1-1-1-1-1</v>
      </c>
      <c r="Z71" s="60">
        <f t="shared" si="28"/>
        <v>101190</v>
      </c>
      <c r="AA71" s="7">
        <f t="shared" si="30"/>
        <v>66</v>
      </c>
      <c r="AB71" s="29" t="str">
        <f t="shared" si="33"/>
        <v>1</v>
      </c>
      <c r="AC71" s="29" t="str">
        <f t="shared" si="32"/>
        <v>0</v>
      </c>
      <c r="AD71" s="29" t="str">
        <f t="shared" si="32"/>
        <v>1</v>
      </c>
      <c r="AE71" s="29" t="str">
        <f t="shared" si="32"/>
        <v>1</v>
      </c>
      <c r="AF71" s="29" t="str">
        <f t="shared" si="32"/>
        <v>9</v>
      </c>
      <c r="AG71" s="29" t="str">
        <f t="shared" si="32"/>
        <v>0</v>
      </c>
      <c r="AH71" s="59">
        <v>66</v>
      </c>
      <c r="AI71" s="510">
        <v>101190</v>
      </c>
      <c r="AJ71" s="509">
        <v>1</v>
      </c>
      <c r="AK71" s="509">
        <v>2</v>
      </c>
      <c r="AL71" s="509">
        <v>2</v>
      </c>
      <c r="AM71" s="509">
        <v>1</v>
      </c>
      <c r="AN71" s="509">
        <v>3</v>
      </c>
      <c r="AO71" s="509">
        <v>2</v>
      </c>
      <c r="AP71" s="509">
        <v>1</v>
      </c>
      <c r="AQ71" s="509">
        <v>1</v>
      </c>
      <c r="AR71" s="509">
        <v>1</v>
      </c>
      <c r="AS71" s="509">
        <v>1</v>
      </c>
      <c r="AT71" s="509">
        <v>1</v>
      </c>
      <c r="AU71" s="509">
        <v>3</v>
      </c>
      <c r="AV71" s="509">
        <v>2</v>
      </c>
      <c r="AW71" s="509">
        <v>1</v>
      </c>
      <c r="AX71" s="509">
        <v>1</v>
      </c>
      <c r="AY71" s="509">
        <v>1</v>
      </c>
      <c r="AZ71" s="509">
        <v>1</v>
      </c>
      <c r="BA71" s="509">
        <v>1</v>
      </c>
      <c r="BB71" s="509">
        <v>1</v>
      </c>
      <c r="BC71" s="509" t="b">
        <v>0</v>
      </c>
      <c r="BD71" s="508">
        <v>36282</v>
      </c>
      <c r="BE71" s="508">
        <v>36282</v>
      </c>
      <c r="BF71" s="509" t="b">
        <v>0</v>
      </c>
      <c r="BG71" s="510" t="s">
        <v>449</v>
      </c>
      <c r="BH71" s="512"/>
      <c r="BI71" s="510"/>
      <c r="BJ71" s="513">
        <v>36282</v>
      </c>
      <c r="BK71" s="513">
        <v>36282</v>
      </c>
      <c r="BL71" s="513">
        <v>46217</v>
      </c>
      <c r="BM71" s="510"/>
      <c r="BN71" s="512"/>
      <c r="BO71" s="510"/>
      <c r="BP71" s="509">
        <v>2</v>
      </c>
      <c r="BQ71" s="509" t="str">
        <f>IF(AI71="","",VLOOKUP(AJ71,[0]!Qualifier,(COLUMN(AJ71)-34),FALSE))</f>
        <v>RedCells</v>
      </c>
      <c r="BR71" s="509" t="str">
        <f>IF(AJ71="","",VLOOKUP(AK71,[0]!Qualifier,(COLUMN(AK71)-34),FALSE))</f>
        <v xml:space="preserve">CPD </v>
      </c>
      <c r="BS71" s="509" t="str">
        <f>IF(AK71="","",VLOOKUP(AL71,[0]!Qualifier,(COLUMN(AL71)-34),FALSE))</f>
        <v xml:space="preserve">SAGM </v>
      </c>
      <c r="BT71" s="509" t="str">
        <f>IF(AL71="","",VLOOKUP(AM71,[0]!Qualifier,(COLUMN(AM71)-34),FALSE))</f>
        <v xml:space="preserve">Closed </v>
      </c>
      <c r="BU71" s="509" t="str">
        <f>IF(AM71="","",VLOOKUP(AN71,[0]!Qualifier,(COLUMN(AN71)-34),FALSE))</f>
        <v xml:space="preserve">NonSV </v>
      </c>
      <c r="BV71" s="509" t="str">
        <f>IF(AN71="","",VLOOKUP(AO71,[0]!Qualifier,(COLUMN(AO71)-34),FALSE))</f>
        <v xml:space="preserve">2to6°C </v>
      </c>
      <c r="BW71" s="509" t="str">
        <f>IF(AO71="","",VLOOKUP(AP71,[0]!Qualifier,(COLUMN(AP71)-34),FALSE))</f>
        <v>No</v>
      </c>
      <c r="BX71" s="509" t="str">
        <f>IF(AP71="","",VLOOKUP(AQ71,[0]!Qualifier,(COLUMN(AQ71)-34),FALSE))</f>
        <v xml:space="preserve">Allo </v>
      </c>
      <c r="BY71" s="509" t="str">
        <f>IF(AQ71="","",VLOOKUP(AR71,[0]!Qualifier,(COLUMN(AR71)-34),FALSE))</f>
        <v xml:space="preserve">WB </v>
      </c>
      <c r="BZ71" s="509" t="str">
        <f>IF(AR71="","",VLOOKUP(AS71,[0]!Qualifier,(COLUMN(AS71)-34),FALSE))</f>
        <v xml:space="preserve">NA </v>
      </c>
      <c r="CA71" s="509" t="str">
        <f>IF(AS71="","",VLOOKUP(AT71,[0]!Qualifier,(COLUMN(AT71)-34),FALSE))</f>
        <v xml:space="preserve">Transf </v>
      </c>
      <c r="CB71" s="509" t="str">
        <f>IF(AT71="","",VLOOKUP(AU71,[0]!Qualifier,(COLUMN(AU71)-34),FALSE))</f>
        <v xml:space="preserve">LCdepl </v>
      </c>
      <c r="CC71" s="509" t="str">
        <f>IF(AU71="","",VLOOKUP(AV71,[0]!Qualifier,(COLUMN(AV71)-34),FALSE))</f>
        <v xml:space="preserve">Divid </v>
      </c>
      <c r="CD71" s="509" t="str">
        <f>IF(AV71="","",VLOOKUP(AW71,[0]!Qualifier,(COLUMN(AW71)-34),FALSE))</f>
        <v xml:space="preserve">NoIrr </v>
      </c>
      <c r="CE71" s="508" t="str">
        <f>IF(AW71="","",VLOOKUP(AX71,[0]!Qualifier,(COLUMN(AX71)-34),FALSE))</f>
        <v xml:space="preserve">- </v>
      </c>
      <c r="CF71" s="508" t="str">
        <f>IF(AX71="","",VLOOKUP(AY71,[0]!Qualifier,(COLUMN(AY71)-34),FALSE))</f>
        <v>no sub</v>
      </c>
      <c r="CG71" s="509" t="str">
        <f>IF(AY71="","",VLOOKUP(AZ71,[0]!Qualifier,(COLUMN(AZ71)-34),FALSE))</f>
        <v>Non</v>
      </c>
      <c r="CH71" s="510" t="str">
        <f>IF(AZ71="","",VLOOKUP(BA71,[0]!Qualifier,(COLUMN(BA71)-34),FALSE))</f>
        <v>NA</v>
      </c>
      <c r="CI71" s="512" t="str">
        <f>IF(BA71="","",VLOOKUP(BB71,[0]!Qualifier,(COLUMN(BB71)-34),FALSE))</f>
        <v xml:space="preserve">None </v>
      </c>
      <c r="CJ71" s="510"/>
      <c r="CK71" s="513" t="str">
        <f t="shared" si="54"/>
        <v>1-2-2-1-3-2-1-1-1-1-1-3-2-1-1-1-1-1-1</v>
      </c>
      <c r="CL71" s="513">
        <v>39884</v>
      </c>
      <c r="CM71" s="513">
        <v>45195</v>
      </c>
      <c r="CN71" s="510"/>
      <c r="CP71" s="510"/>
    </row>
    <row r="72" spans="1:94" ht="13.25" customHeight="1" outlineLevel="2" x14ac:dyDescent="0.35">
      <c r="A72" s="77">
        <f t="shared" si="0"/>
        <v>101200</v>
      </c>
      <c r="B72" s="7">
        <f t="shared" si="29"/>
        <v>67</v>
      </c>
      <c r="C72" s="59">
        <f t="shared" si="55"/>
        <v>67</v>
      </c>
      <c r="D72" s="124">
        <f t="shared" si="27"/>
        <v>101200</v>
      </c>
      <c r="E72" s="16" t="str">
        <f t="shared" si="34"/>
        <v>RedCells</v>
      </c>
      <c r="F72" s="58" t="str">
        <f t="shared" si="35"/>
        <v xml:space="preserve">CPD </v>
      </c>
      <c r="G72" s="58" t="str">
        <f t="shared" si="36"/>
        <v xml:space="preserve">SAGM </v>
      </c>
      <c r="H72" s="58" t="str">
        <f t="shared" si="37"/>
        <v xml:space="preserve">Closed </v>
      </c>
      <c r="I72" s="58" t="str">
        <f t="shared" si="38"/>
        <v xml:space="preserve">SVPed </v>
      </c>
      <c r="J72" s="58" t="str">
        <f t="shared" si="39"/>
        <v xml:space="preserve">2to6°C </v>
      </c>
      <c r="K72" s="58" t="str">
        <f t="shared" si="40"/>
        <v>No</v>
      </c>
      <c r="L72" s="58" t="str">
        <f t="shared" si="41"/>
        <v xml:space="preserve">Allo </v>
      </c>
      <c r="M72" s="58" t="str">
        <f t="shared" si="42"/>
        <v xml:space="preserve">WB </v>
      </c>
      <c r="N72" s="58" t="str">
        <f t="shared" si="43"/>
        <v xml:space="preserve">NA </v>
      </c>
      <c r="O72" s="58" t="str">
        <f t="shared" si="44"/>
        <v xml:space="preserve">Transf </v>
      </c>
      <c r="P72" s="58" t="str">
        <f t="shared" si="45"/>
        <v xml:space="preserve">BCrem </v>
      </c>
      <c r="Q72" s="58" t="str">
        <f t="shared" si="46"/>
        <v xml:space="preserve">Divid </v>
      </c>
      <c r="R72" s="58" t="str">
        <f t="shared" si="47"/>
        <v>Irrad</v>
      </c>
      <c r="S72" s="58" t="str">
        <f t="shared" si="48"/>
        <v xml:space="preserve">- </v>
      </c>
      <c r="T72" s="58" t="str">
        <f t="shared" si="49"/>
        <v>no sub</v>
      </c>
      <c r="U72" s="58" t="str">
        <f t="shared" si="50"/>
        <v>Non</v>
      </c>
      <c r="V72" s="58" t="str">
        <f t="shared" si="51"/>
        <v>NA</v>
      </c>
      <c r="W72" s="58" t="str">
        <f t="shared" si="52"/>
        <v xml:space="preserve">None </v>
      </c>
      <c r="X72" t="s">
        <v>63</v>
      </c>
      <c r="Y72" s="161" t="str">
        <f t="shared" si="53"/>
        <v>1-2-2-1-2-2-1-1-1-1-1-2-2-2-1-1-1-1-1</v>
      </c>
      <c r="Z72" s="60">
        <f t="shared" si="28"/>
        <v>101200</v>
      </c>
      <c r="AA72" s="7">
        <f t="shared" si="30"/>
        <v>67</v>
      </c>
      <c r="AB72" s="29" t="str">
        <f t="shared" si="33"/>
        <v>1</v>
      </c>
      <c r="AC72" s="29" t="str">
        <f t="shared" si="32"/>
        <v>0</v>
      </c>
      <c r="AD72" s="29" t="str">
        <f t="shared" si="32"/>
        <v>1</v>
      </c>
      <c r="AE72" s="29" t="str">
        <f t="shared" si="32"/>
        <v>2</v>
      </c>
      <c r="AF72" s="29" t="str">
        <f t="shared" si="32"/>
        <v>0</v>
      </c>
      <c r="AG72" s="29" t="str">
        <f t="shared" si="32"/>
        <v>0</v>
      </c>
      <c r="AH72" s="59">
        <v>67</v>
      </c>
      <c r="AI72" s="510">
        <v>101200</v>
      </c>
      <c r="AJ72" s="509">
        <v>1</v>
      </c>
      <c r="AK72" s="509">
        <v>2</v>
      </c>
      <c r="AL72" s="509">
        <v>2</v>
      </c>
      <c r="AM72" s="509">
        <v>1</v>
      </c>
      <c r="AN72" s="509">
        <v>2</v>
      </c>
      <c r="AO72" s="509">
        <v>2</v>
      </c>
      <c r="AP72" s="509">
        <v>1</v>
      </c>
      <c r="AQ72" s="509">
        <v>1</v>
      </c>
      <c r="AR72" s="509">
        <v>1</v>
      </c>
      <c r="AS72" s="509">
        <v>1</v>
      </c>
      <c r="AT72" s="509">
        <v>1</v>
      </c>
      <c r="AU72" s="509">
        <v>2</v>
      </c>
      <c r="AV72" s="509">
        <v>2</v>
      </c>
      <c r="AW72" s="509">
        <v>2</v>
      </c>
      <c r="AX72" s="509">
        <v>1</v>
      </c>
      <c r="AY72" s="509">
        <v>1</v>
      </c>
      <c r="AZ72" s="509">
        <v>1</v>
      </c>
      <c r="BA72" s="509">
        <v>1</v>
      </c>
      <c r="BB72" s="509">
        <v>1</v>
      </c>
      <c r="BC72" s="509" t="b">
        <v>0</v>
      </c>
      <c r="BD72" s="508">
        <v>36201</v>
      </c>
      <c r="BE72" s="508">
        <v>36201</v>
      </c>
      <c r="BF72" s="509" t="b">
        <v>0</v>
      </c>
      <c r="BG72" s="510" t="s">
        <v>450</v>
      </c>
      <c r="BH72" s="512"/>
      <c r="BI72" s="510"/>
      <c r="BJ72" s="513">
        <v>36201</v>
      </c>
      <c r="BK72" s="513">
        <v>36201</v>
      </c>
      <c r="BL72" s="513">
        <v>46217</v>
      </c>
      <c r="BM72" s="510"/>
      <c r="BN72" s="512"/>
      <c r="BO72" s="510"/>
      <c r="BP72" s="509">
        <v>2</v>
      </c>
      <c r="BQ72" s="509" t="str">
        <f>IF(AI72="","",VLOOKUP(AJ72,[0]!Qualifier,(COLUMN(AJ72)-34),FALSE))</f>
        <v>RedCells</v>
      </c>
      <c r="BR72" s="509" t="str">
        <f>IF(AJ72="","",VLOOKUP(AK72,[0]!Qualifier,(COLUMN(AK72)-34),FALSE))</f>
        <v xml:space="preserve">CPD </v>
      </c>
      <c r="BS72" s="509" t="str">
        <f>IF(AK72="","",VLOOKUP(AL72,[0]!Qualifier,(COLUMN(AL72)-34),FALSE))</f>
        <v xml:space="preserve">SAGM </v>
      </c>
      <c r="BT72" s="509" t="str">
        <f>IF(AL72="","",VLOOKUP(AM72,[0]!Qualifier,(COLUMN(AM72)-34),FALSE))</f>
        <v xml:space="preserve">Closed </v>
      </c>
      <c r="BU72" s="509" t="str">
        <f>IF(AM72="","",VLOOKUP(AN72,[0]!Qualifier,(COLUMN(AN72)-34),FALSE))</f>
        <v xml:space="preserve">SVPed </v>
      </c>
      <c r="BV72" s="509" t="str">
        <f>IF(AN72="","",VLOOKUP(AO72,[0]!Qualifier,(COLUMN(AO72)-34),FALSE))</f>
        <v xml:space="preserve">2to6°C </v>
      </c>
      <c r="BW72" s="509" t="str">
        <f>IF(AO72="","",VLOOKUP(AP72,[0]!Qualifier,(COLUMN(AP72)-34),FALSE))</f>
        <v>No</v>
      </c>
      <c r="BX72" s="509" t="str">
        <f>IF(AP72="","",VLOOKUP(AQ72,[0]!Qualifier,(COLUMN(AQ72)-34),FALSE))</f>
        <v xml:space="preserve">Allo </v>
      </c>
      <c r="BY72" s="509" t="str">
        <f>IF(AQ72="","",VLOOKUP(AR72,[0]!Qualifier,(COLUMN(AR72)-34),FALSE))</f>
        <v xml:space="preserve">WB </v>
      </c>
      <c r="BZ72" s="509" t="str">
        <f>IF(AR72="","",VLOOKUP(AS72,[0]!Qualifier,(COLUMN(AS72)-34),FALSE))</f>
        <v xml:space="preserve">NA </v>
      </c>
      <c r="CA72" s="509" t="str">
        <f>IF(AS72="","",VLOOKUP(AT72,[0]!Qualifier,(COLUMN(AT72)-34),FALSE))</f>
        <v xml:space="preserve">Transf </v>
      </c>
      <c r="CB72" s="509" t="str">
        <f>IF(AT72="","",VLOOKUP(AU72,[0]!Qualifier,(COLUMN(AU72)-34),FALSE))</f>
        <v xml:space="preserve">BCrem </v>
      </c>
      <c r="CC72" s="509" t="str">
        <f>IF(AU72="","",VLOOKUP(AV72,[0]!Qualifier,(COLUMN(AV72)-34),FALSE))</f>
        <v xml:space="preserve">Divid </v>
      </c>
      <c r="CD72" s="509" t="str">
        <f>IF(AV72="","",VLOOKUP(AW72,[0]!Qualifier,(COLUMN(AW72)-34),FALSE))</f>
        <v>Irrad</v>
      </c>
      <c r="CE72" s="508" t="str">
        <f>IF(AW72="","",VLOOKUP(AX72,[0]!Qualifier,(COLUMN(AX72)-34),FALSE))</f>
        <v xml:space="preserve">- </v>
      </c>
      <c r="CF72" s="508" t="str">
        <f>IF(AX72="","",VLOOKUP(AY72,[0]!Qualifier,(COLUMN(AY72)-34),FALSE))</f>
        <v>no sub</v>
      </c>
      <c r="CG72" s="509" t="str">
        <f>IF(AY72="","",VLOOKUP(AZ72,[0]!Qualifier,(COLUMN(AZ72)-34),FALSE))</f>
        <v>Non</v>
      </c>
      <c r="CH72" s="510" t="str">
        <f>IF(AZ72="","",VLOOKUP(BA72,[0]!Qualifier,(COLUMN(BA72)-34),FALSE))</f>
        <v>NA</v>
      </c>
      <c r="CI72" s="512" t="str">
        <f>IF(BA72="","",VLOOKUP(BB72,[0]!Qualifier,(COLUMN(BB72)-34),FALSE))</f>
        <v xml:space="preserve">None </v>
      </c>
      <c r="CJ72" s="510"/>
      <c r="CK72" s="513" t="str">
        <f t="shared" si="54"/>
        <v>1-2-2-1-2-2-1-1-1-1-1-2-2-2-1-1-1-1-1</v>
      </c>
      <c r="CL72" s="513">
        <v>37187</v>
      </c>
      <c r="CM72" s="513">
        <v>45195</v>
      </c>
      <c r="CN72" s="510"/>
      <c r="CP72" s="510"/>
    </row>
    <row r="73" spans="1:94" ht="12.6" customHeight="1" outlineLevel="2" x14ac:dyDescent="0.35">
      <c r="A73" s="77">
        <f t="shared" ref="A73:A136" si="56">D73</f>
        <v>101300</v>
      </c>
      <c r="B73" s="7">
        <f t="shared" ref="B73:B136" si="57">IF(D73="","",B72+1)</f>
        <v>68</v>
      </c>
      <c r="C73" s="59">
        <f t="shared" si="55"/>
        <v>68</v>
      </c>
      <c r="D73" s="124">
        <f t="shared" ref="D73:D136" si="58">IF(AI73="","",AI73)</f>
        <v>101300</v>
      </c>
      <c r="E73" s="16" t="str">
        <f t="shared" si="34"/>
        <v>RedCells</v>
      </c>
      <c r="F73" s="58" t="str">
        <f t="shared" si="35"/>
        <v xml:space="preserve">CPD </v>
      </c>
      <c r="G73" s="58" t="str">
        <f t="shared" si="36"/>
        <v xml:space="preserve">SAGM </v>
      </c>
      <c r="H73" s="58" t="str">
        <f t="shared" si="37"/>
        <v xml:space="preserve">Closed </v>
      </c>
      <c r="I73" s="58" t="str">
        <f t="shared" si="38"/>
        <v xml:space="preserve">SVPed </v>
      </c>
      <c r="J73" s="58" t="str">
        <f t="shared" si="39"/>
        <v xml:space="preserve">2to6°C </v>
      </c>
      <c r="K73" s="58" t="str">
        <f t="shared" si="40"/>
        <v>No</v>
      </c>
      <c r="L73" s="58" t="str">
        <f t="shared" si="41"/>
        <v xml:space="preserve">Allo </v>
      </c>
      <c r="M73" s="58" t="str">
        <f t="shared" si="42"/>
        <v xml:space="preserve">WB </v>
      </c>
      <c r="N73" s="58" t="str">
        <f t="shared" si="43"/>
        <v xml:space="preserve">NA </v>
      </c>
      <c r="O73" s="58" t="str">
        <f t="shared" si="44"/>
        <v xml:space="preserve">Transf </v>
      </c>
      <c r="P73" s="58" t="str">
        <f t="shared" si="45"/>
        <v xml:space="preserve">LCdepl </v>
      </c>
      <c r="Q73" s="58" t="str">
        <f t="shared" si="46"/>
        <v xml:space="preserve">Divid </v>
      </c>
      <c r="R73" s="58" t="str">
        <f t="shared" si="47"/>
        <v>Irrad</v>
      </c>
      <c r="S73" s="58" t="str">
        <f t="shared" si="48"/>
        <v xml:space="preserve">- </v>
      </c>
      <c r="T73" s="58" t="str">
        <f t="shared" si="49"/>
        <v>no sub</v>
      </c>
      <c r="U73" s="58" t="str">
        <f t="shared" si="50"/>
        <v>Non</v>
      </c>
      <c r="V73" s="58" t="str">
        <f t="shared" si="51"/>
        <v>NA</v>
      </c>
      <c r="W73" s="58" t="str">
        <f t="shared" si="52"/>
        <v xml:space="preserve">None </v>
      </c>
      <c r="X73" t="s">
        <v>63</v>
      </c>
      <c r="Y73" s="161" t="str">
        <f t="shared" si="53"/>
        <v>1-2-2-1-2-2-1-1-1-1-1-3-2-2-1-1-1-1-1</v>
      </c>
      <c r="Z73" s="60">
        <f t="shared" si="28"/>
        <v>101300</v>
      </c>
      <c r="AA73" s="7">
        <f t="shared" si="30"/>
        <v>68</v>
      </c>
      <c r="AB73" s="29" t="str">
        <f t="shared" si="33"/>
        <v>1</v>
      </c>
      <c r="AC73" s="29" t="str">
        <f t="shared" si="32"/>
        <v>0</v>
      </c>
      <c r="AD73" s="29" t="str">
        <f t="shared" si="32"/>
        <v>1</v>
      </c>
      <c r="AE73" s="29" t="str">
        <f t="shared" si="32"/>
        <v>3</v>
      </c>
      <c r="AF73" s="29" t="str">
        <f t="shared" si="32"/>
        <v>0</v>
      </c>
      <c r="AG73" s="29" t="str">
        <f t="shared" si="32"/>
        <v>0</v>
      </c>
      <c r="AH73" s="59">
        <v>68</v>
      </c>
      <c r="AI73" s="510">
        <v>101300</v>
      </c>
      <c r="AJ73" s="509">
        <v>1</v>
      </c>
      <c r="AK73" s="509">
        <v>2</v>
      </c>
      <c r="AL73" s="509">
        <v>2</v>
      </c>
      <c r="AM73" s="509">
        <v>1</v>
      </c>
      <c r="AN73" s="509">
        <v>2</v>
      </c>
      <c r="AO73" s="509">
        <v>2</v>
      </c>
      <c r="AP73" s="509">
        <v>1</v>
      </c>
      <c r="AQ73" s="509">
        <v>1</v>
      </c>
      <c r="AR73" s="509">
        <v>1</v>
      </c>
      <c r="AS73" s="509">
        <v>1</v>
      </c>
      <c r="AT73" s="509">
        <v>1</v>
      </c>
      <c r="AU73" s="509">
        <v>3</v>
      </c>
      <c r="AV73" s="509">
        <v>2</v>
      </c>
      <c r="AW73" s="509">
        <v>2</v>
      </c>
      <c r="AX73" s="509">
        <v>1</v>
      </c>
      <c r="AY73" s="509">
        <v>1</v>
      </c>
      <c r="AZ73" s="509">
        <v>1</v>
      </c>
      <c r="BA73" s="509">
        <v>1</v>
      </c>
      <c r="BB73" s="509">
        <v>1</v>
      </c>
      <c r="BC73" s="509" t="b">
        <v>0</v>
      </c>
      <c r="BD73" s="508">
        <v>36201</v>
      </c>
      <c r="BE73" s="508">
        <v>36201</v>
      </c>
      <c r="BF73" s="509" t="b">
        <v>0</v>
      </c>
      <c r="BG73" s="510" t="s">
        <v>451</v>
      </c>
      <c r="BH73" s="512"/>
      <c r="BI73" s="510"/>
      <c r="BJ73" s="513">
        <v>36201</v>
      </c>
      <c r="BK73" s="513">
        <v>36201</v>
      </c>
      <c r="BL73" s="513">
        <v>46217</v>
      </c>
      <c r="BM73" s="510"/>
      <c r="BN73" s="512"/>
      <c r="BO73" s="510"/>
      <c r="BP73" s="509">
        <v>2</v>
      </c>
      <c r="BQ73" s="509" t="str">
        <f>IF(AI73="","",VLOOKUP(AJ73,[0]!Qualifier,(COLUMN(AJ73)-34),FALSE))</f>
        <v>RedCells</v>
      </c>
      <c r="BR73" s="509" t="str">
        <f>IF(AJ73="","",VLOOKUP(AK73,[0]!Qualifier,(COLUMN(AK73)-34),FALSE))</f>
        <v xml:space="preserve">CPD </v>
      </c>
      <c r="BS73" s="509" t="str">
        <f>IF(AK73="","",VLOOKUP(AL73,[0]!Qualifier,(COLUMN(AL73)-34),FALSE))</f>
        <v xml:space="preserve">SAGM </v>
      </c>
      <c r="BT73" s="509" t="str">
        <f>IF(AL73="","",VLOOKUP(AM73,[0]!Qualifier,(COLUMN(AM73)-34),FALSE))</f>
        <v xml:space="preserve">Closed </v>
      </c>
      <c r="BU73" s="509" t="str">
        <f>IF(AM73="","",VLOOKUP(AN73,[0]!Qualifier,(COLUMN(AN73)-34),FALSE))</f>
        <v xml:space="preserve">SVPed </v>
      </c>
      <c r="BV73" s="509" t="str">
        <f>IF(AN73="","",VLOOKUP(AO73,[0]!Qualifier,(COLUMN(AO73)-34),FALSE))</f>
        <v xml:space="preserve">2to6°C </v>
      </c>
      <c r="BW73" s="509" t="str">
        <f>IF(AO73="","",VLOOKUP(AP73,[0]!Qualifier,(COLUMN(AP73)-34),FALSE))</f>
        <v>No</v>
      </c>
      <c r="BX73" s="509" t="str">
        <f>IF(AP73="","",VLOOKUP(AQ73,[0]!Qualifier,(COLUMN(AQ73)-34),FALSE))</f>
        <v xml:space="preserve">Allo </v>
      </c>
      <c r="BY73" s="509" t="str">
        <f>IF(AQ73="","",VLOOKUP(AR73,[0]!Qualifier,(COLUMN(AR73)-34),FALSE))</f>
        <v xml:space="preserve">WB </v>
      </c>
      <c r="BZ73" s="509" t="str">
        <f>IF(AR73="","",VLOOKUP(AS73,[0]!Qualifier,(COLUMN(AS73)-34),FALSE))</f>
        <v xml:space="preserve">NA </v>
      </c>
      <c r="CA73" s="509" t="str">
        <f>IF(AS73="","",VLOOKUP(AT73,[0]!Qualifier,(COLUMN(AT73)-34),FALSE))</f>
        <v xml:space="preserve">Transf </v>
      </c>
      <c r="CB73" s="509" t="str">
        <f>IF(AT73="","",VLOOKUP(AU73,[0]!Qualifier,(COLUMN(AU73)-34),FALSE))</f>
        <v xml:space="preserve">LCdepl </v>
      </c>
      <c r="CC73" s="509" t="str">
        <f>IF(AU73="","",VLOOKUP(AV73,[0]!Qualifier,(COLUMN(AV73)-34),FALSE))</f>
        <v xml:space="preserve">Divid </v>
      </c>
      <c r="CD73" s="509" t="str">
        <f>IF(AV73="","",VLOOKUP(AW73,[0]!Qualifier,(COLUMN(AW73)-34),FALSE))</f>
        <v>Irrad</v>
      </c>
      <c r="CE73" s="508" t="str">
        <f>IF(AW73="","",VLOOKUP(AX73,[0]!Qualifier,(COLUMN(AX73)-34),FALSE))</f>
        <v xml:space="preserve">- </v>
      </c>
      <c r="CF73" s="508" t="str">
        <f>IF(AX73="","",VLOOKUP(AY73,[0]!Qualifier,(COLUMN(AY73)-34),FALSE))</f>
        <v>no sub</v>
      </c>
      <c r="CG73" s="509" t="str">
        <f>IF(AY73="","",VLOOKUP(AZ73,[0]!Qualifier,(COLUMN(AZ73)-34),FALSE))</f>
        <v>Non</v>
      </c>
      <c r="CH73" s="510" t="str">
        <f>IF(AZ73="","",VLOOKUP(BA73,[0]!Qualifier,(COLUMN(BA73)-34),FALSE))</f>
        <v>NA</v>
      </c>
      <c r="CI73" s="512" t="str">
        <f>IF(BA73="","",VLOOKUP(BB73,[0]!Qualifier,(COLUMN(BB73)-34),FALSE))</f>
        <v xml:space="preserve">None </v>
      </c>
      <c r="CJ73" s="510"/>
      <c r="CK73" s="513" t="str">
        <f t="shared" si="54"/>
        <v>1-2-2-1-2-2-1-1-1-1-1-3-2-2-1-1-1-1-1</v>
      </c>
      <c r="CL73" s="513">
        <v>39082</v>
      </c>
      <c r="CM73" s="513">
        <v>45195</v>
      </c>
      <c r="CN73" s="510"/>
      <c r="CP73" s="510"/>
    </row>
    <row r="74" spans="1:94" ht="12.6" customHeight="1" outlineLevel="2" x14ac:dyDescent="0.35">
      <c r="A74" s="77">
        <f t="shared" si="56"/>
        <v>101301</v>
      </c>
      <c r="B74" s="7">
        <f t="shared" si="57"/>
        <v>69</v>
      </c>
      <c r="C74" s="59">
        <f t="shared" si="55"/>
        <v>69</v>
      </c>
      <c r="D74" s="124">
        <f t="shared" si="58"/>
        <v>101301</v>
      </c>
      <c r="E74" s="16" t="str">
        <f t="shared" si="34"/>
        <v>RedCells</v>
      </c>
      <c r="F74" s="58" t="str">
        <f t="shared" si="35"/>
        <v xml:space="preserve">CPD </v>
      </c>
      <c r="G74" s="58" t="str">
        <f t="shared" si="36"/>
        <v xml:space="preserve">PAGGS-M </v>
      </c>
      <c r="H74" s="58" t="str">
        <f t="shared" si="37"/>
        <v xml:space="preserve">Closed </v>
      </c>
      <c r="I74" s="58" t="str">
        <f t="shared" si="38"/>
        <v xml:space="preserve">SVPed </v>
      </c>
      <c r="J74" s="58" t="str">
        <f t="shared" si="39"/>
        <v xml:space="preserve">2to6°C </v>
      </c>
      <c r="K74" s="58" t="str">
        <f t="shared" si="40"/>
        <v>No</v>
      </c>
      <c r="L74" s="58" t="str">
        <f t="shared" si="41"/>
        <v xml:space="preserve">Allo </v>
      </c>
      <c r="M74" s="58" t="str">
        <f t="shared" si="42"/>
        <v xml:space="preserve">WB </v>
      </c>
      <c r="N74" s="58" t="str">
        <f t="shared" si="43"/>
        <v xml:space="preserve">NA </v>
      </c>
      <c r="O74" s="58" t="str">
        <f t="shared" si="44"/>
        <v xml:space="preserve">Transf </v>
      </c>
      <c r="P74" s="58" t="str">
        <f t="shared" si="45"/>
        <v xml:space="preserve">LCdepl </v>
      </c>
      <c r="Q74" s="58" t="str">
        <f t="shared" si="46"/>
        <v xml:space="preserve">Divid </v>
      </c>
      <c r="R74" s="58" t="str">
        <f t="shared" si="47"/>
        <v>Irrad</v>
      </c>
      <c r="S74" s="58" t="str">
        <f t="shared" si="48"/>
        <v xml:space="preserve">- </v>
      </c>
      <c r="T74" s="58" t="str">
        <f t="shared" si="49"/>
        <v>no sub</v>
      </c>
      <c r="U74" s="58" t="str">
        <f t="shared" si="50"/>
        <v>Non</v>
      </c>
      <c r="V74" s="58" t="str">
        <f t="shared" si="51"/>
        <v>NA</v>
      </c>
      <c r="W74" s="58" t="str">
        <f t="shared" si="52"/>
        <v xml:space="preserve">None </v>
      </c>
      <c r="X74" t="s">
        <v>63</v>
      </c>
      <c r="Y74" s="161" t="str">
        <f t="shared" si="53"/>
        <v>1-2-3-1-2-2-1-1-1-1-1-3-2-2-1-1-1-1-1</v>
      </c>
      <c r="Z74" s="60">
        <f t="shared" ref="Z74:Z137" si="59">IF(D74="","",D74)</f>
        <v>101301</v>
      </c>
      <c r="AA74" s="7">
        <f t="shared" si="30"/>
        <v>69</v>
      </c>
      <c r="AB74" s="29" t="str">
        <f t="shared" si="33"/>
        <v>1</v>
      </c>
      <c r="AC74" s="29" t="str">
        <f t="shared" si="32"/>
        <v>0</v>
      </c>
      <c r="AD74" s="29" t="str">
        <f t="shared" si="32"/>
        <v>1</v>
      </c>
      <c r="AE74" s="29" t="str">
        <f t="shared" si="32"/>
        <v>3</v>
      </c>
      <c r="AF74" s="29" t="str">
        <f t="shared" si="32"/>
        <v>0</v>
      </c>
      <c r="AG74" s="29" t="str">
        <f t="shared" si="32"/>
        <v>1</v>
      </c>
      <c r="AH74" s="59">
        <v>69</v>
      </c>
      <c r="AI74" s="510">
        <v>101301</v>
      </c>
      <c r="AJ74" s="509">
        <v>1</v>
      </c>
      <c r="AK74" s="509">
        <v>2</v>
      </c>
      <c r="AL74" s="509">
        <v>3</v>
      </c>
      <c r="AM74" s="509">
        <v>1</v>
      </c>
      <c r="AN74" s="509">
        <v>2</v>
      </c>
      <c r="AO74" s="509">
        <v>2</v>
      </c>
      <c r="AP74" s="509">
        <v>1</v>
      </c>
      <c r="AQ74" s="509">
        <v>1</v>
      </c>
      <c r="AR74" s="509">
        <v>1</v>
      </c>
      <c r="AS74" s="509">
        <v>1</v>
      </c>
      <c r="AT74" s="509">
        <v>1</v>
      </c>
      <c r="AU74" s="509">
        <v>3</v>
      </c>
      <c r="AV74" s="509">
        <v>2</v>
      </c>
      <c r="AW74" s="509">
        <v>2</v>
      </c>
      <c r="AX74" s="509">
        <v>1</v>
      </c>
      <c r="AY74" s="509">
        <v>1</v>
      </c>
      <c r="AZ74" s="509">
        <v>1</v>
      </c>
      <c r="BA74" s="509">
        <v>1</v>
      </c>
      <c r="BB74" s="509">
        <v>1</v>
      </c>
      <c r="BC74" s="509" t="b">
        <v>0</v>
      </c>
      <c r="BD74" s="508">
        <v>36383</v>
      </c>
      <c r="BE74" s="508">
        <v>36383</v>
      </c>
      <c r="BF74" s="509" t="b">
        <v>0</v>
      </c>
      <c r="BG74" s="510" t="s">
        <v>452</v>
      </c>
      <c r="BH74" s="512"/>
      <c r="BI74" s="510"/>
      <c r="BJ74" s="513">
        <v>36383</v>
      </c>
      <c r="BK74" s="513">
        <v>36383</v>
      </c>
      <c r="BL74" s="513">
        <v>46217</v>
      </c>
      <c r="BM74" s="510"/>
      <c r="BN74" s="512"/>
      <c r="BO74" s="510"/>
      <c r="BP74" s="509">
        <v>2</v>
      </c>
      <c r="BQ74" s="509" t="str">
        <f>IF(AI74="","",VLOOKUP(AJ74,[0]!Qualifier,(COLUMN(AJ74)-34),FALSE))</f>
        <v>RedCells</v>
      </c>
      <c r="BR74" s="509" t="str">
        <f>IF(AJ74="","",VLOOKUP(AK74,[0]!Qualifier,(COLUMN(AK74)-34),FALSE))</f>
        <v xml:space="preserve">CPD </v>
      </c>
      <c r="BS74" s="509" t="str">
        <f>IF(AK74="","",VLOOKUP(AL74,[0]!Qualifier,(COLUMN(AL74)-34),FALSE))</f>
        <v xml:space="preserve">PAGGS-M </v>
      </c>
      <c r="BT74" s="509" t="str">
        <f>IF(AL74="","",VLOOKUP(AM74,[0]!Qualifier,(COLUMN(AM74)-34),FALSE))</f>
        <v xml:space="preserve">Closed </v>
      </c>
      <c r="BU74" s="509" t="str">
        <f>IF(AM74="","",VLOOKUP(AN74,[0]!Qualifier,(COLUMN(AN74)-34),FALSE))</f>
        <v xml:space="preserve">SVPed </v>
      </c>
      <c r="BV74" s="509" t="str">
        <f>IF(AN74="","",VLOOKUP(AO74,[0]!Qualifier,(COLUMN(AO74)-34),FALSE))</f>
        <v xml:space="preserve">2to6°C </v>
      </c>
      <c r="BW74" s="509" t="str">
        <f>IF(AO74="","",VLOOKUP(AP74,[0]!Qualifier,(COLUMN(AP74)-34),FALSE))</f>
        <v>No</v>
      </c>
      <c r="BX74" s="509" t="str">
        <f>IF(AP74="","",VLOOKUP(AQ74,[0]!Qualifier,(COLUMN(AQ74)-34),FALSE))</f>
        <v xml:space="preserve">Allo </v>
      </c>
      <c r="BY74" s="509" t="str">
        <f>IF(AQ74="","",VLOOKUP(AR74,[0]!Qualifier,(COLUMN(AR74)-34),FALSE))</f>
        <v xml:space="preserve">WB </v>
      </c>
      <c r="BZ74" s="509" t="str">
        <f>IF(AR74="","",VLOOKUP(AS74,[0]!Qualifier,(COLUMN(AS74)-34),FALSE))</f>
        <v xml:space="preserve">NA </v>
      </c>
      <c r="CA74" s="509" t="str">
        <f>IF(AS74="","",VLOOKUP(AT74,[0]!Qualifier,(COLUMN(AT74)-34),FALSE))</f>
        <v xml:space="preserve">Transf </v>
      </c>
      <c r="CB74" s="509" t="str">
        <f>IF(AT74="","",VLOOKUP(AU74,[0]!Qualifier,(COLUMN(AU74)-34),FALSE))</f>
        <v xml:space="preserve">LCdepl </v>
      </c>
      <c r="CC74" s="509" t="str">
        <f>IF(AU74="","",VLOOKUP(AV74,[0]!Qualifier,(COLUMN(AV74)-34),FALSE))</f>
        <v xml:space="preserve">Divid </v>
      </c>
      <c r="CD74" s="509" t="str">
        <f>IF(AV74="","",VLOOKUP(AW74,[0]!Qualifier,(COLUMN(AW74)-34),FALSE))</f>
        <v>Irrad</v>
      </c>
      <c r="CE74" s="508" t="str">
        <f>IF(AW74="","",VLOOKUP(AX74,[0]!Qualifier,(COLUMN(AX74)-34),FALSE))</f>
        <v xml:space="preserve">- </v>
      </c>
      <c r="CF74" s="508" t="str">
        <f>IF(AX74="","",VLOOKUP(AY74,[0]!Qualifier,(COLUMN(AY74)-34),FALSE))</f>
        <v>no sub</v>
      </c>
      <c r="CG74" s="509" t="str">
        <f>IF(AY74="","",VLOOKUP(AZ74,[0]!Qualifier,(COLUMN(AZ74)-34),FALSE))</f>
        <v>Non</v>
      </c>
      <c r="CH74" s="510" t="str">
        <f>IF(AZ74="","",VLOOKUP(BA74,[0]!Qualifier,(COLUMN(BA74)-34),FALSE))</f>
        <v>NA</v>
      </c>
      <c r="CI74" s="512" t="str">
        <f>IF(BA74="","",VLOOKUP(BB74,[0]!Qualifier,(COLUMN(BB74)-34),FALSE))</f>
        <v xml:space="preserve">None </v>
      </c>
      <c r="CJ74" s="510"/>
      <c r="CK74" s="513" t="str">
        <f t="shared" si="54"/>
        <v>1-2-3-1-2-2-1-1-1-1-1-3-2-2-1-1-1-1-1</v>
      </c>
      <c r="CL74" s="513">
        <v>41908</v>
      </c>
      <c r="CM74" s="513">
        <v>45195</v>
      </c>
      <c r="CN74" s="510"/>
      <c r="CP74" s="510"/>
    </row>
    <row r="75" spans="1:94" ht="12.6" customHeight="1" outlineLevel="2" x14ac:dyDescent="0.35">
      <c r="A75" s="77">
        <f t="shared" si="56"/>
        <v>101382</v>
      </c>
      <c r="B75" s="7">
        <f t="shared" si="57"/>
        <v>70</v>
      </c>
      <c r="C75" s="59">
        <f t="shared" si="55"/>
        <v>70</v>
      </c>
      <c r="D75" s="124">
        <f t="shared" si="58"/>
        <v>101382</v>
      </c>
      <c r="E75" s="16" t="str">
        <f t="shared" si="34"/>
        <v>RedCells</v>
      </c>
      <c r="F75" s="58" t="str">
        <f t="shared" si="35"/>
        <v xml:space="preserve">CPD </v>
      </c>
      <c r="G75" s="58" t="str">
        <f t="shared" si="36"/>
        <v xml:space="preserve">Adsol </v>
      </c>
      <c r="H75" s="58" t="str">
        <f t="shared" si="37"/>
        <v xml:space="preserve">Closed </v>
      </c>
      <c r="I75" s="58" t="str">
        <f t="shared" si="38"/>
        <v xml:space="preserve">SVPed </v>
      </c>
      <c r="J75" s="58" t="str">
        <f t="shared" si="39"/>
        <v xml:space="preserve">2to6°C </v>
      </c>
      <c r="K75" s="58" t="str">
        <f t="shared" si="40"/>
        <v>No</v>
      </c>
      <c r="L75" s="58" t="str">
        <f t="shared" si="41"/>
        <v xml:space="preserve">Allo </v>
      </c>
      <c r="M75" s="58" t="str">
        <f t="shared" si="42"/>
        <v xml:space="preserve">WB </v>
      </c>
      <c r="N75" s="58" t="str">
        <f t="shared" si="43"/>
        <v xml:space="preserve">NA </v>
      </c>
      <c r="O75" s="58" t="str">
        <f t="shared" si="44"/>
        <v xml:space="preserve">Transf </v>
      </c>
      <c r="P75" s="58" t="str">
        <f t="shared" si="45"/>
        <v xml:space="preserve">LCdepl </v>
      </c>
      <c r="Q75" s="58" t="str">
        <f t="shared" si="46"/>
        <v xml:space="preserve">Divid </v>
      </c>
      <c r="R75" s="58" t="str">
        <f t="shared" si="47"/>
        <v>Irrad</v>
      </c>
      <c r="S75" s="58" t="str">
        <f t="shared" si="48"/>
        <v xml:space="preserve">- </v>
      </c>
      <c r="T75" s="58" t="str">
        <f t="shared" si="49"/>
        <v>no sub</v>
      </c>
      <c r="U75" s="58" t="str">
        <f t="shared" si="50"/>
        <v>Non</v>
      </c>
      <c r="V75" s="58" t="str">
        <f t="shared" si="51"/>
        <v>NA</v>
      </c>
      <c r="W75" s="58" t="str">
        <f t="shared" si="52"/>
        <v xml:space="preserve">None </v>
      </c>
      <c r="X75" t="s">
        <v>63</v>
      </c>
      <c r="Y75" s="161" t="str">
        <f t="shared" si="53"/>
        <v>1-2-7-1-2-2-1-1-1-1-1-3-2-2-1-1-1-1-1</v>
      </c>
      <c r="Z75" s="60">
        <f t="shared" si="59"/>
        <v>101382</v>
      </c>
      <c r="AA75" s="7">
        <f t="shared" si="30"/>
        <v>70</v>
      </c>
      <c r="AB75" s="29" t="str">
        <f t="shared" si="33"/>
        <v>1</v>
      </c>
      <c r="AC75" s="29" t="str">
        <f t="shared" si="32"/>
        <v>0</v>
      </c>
      <c r="AD75" s="29" t="str">
        <f t="shared" si="32"/>
        <v>1</v>
      </c>
      <c r="AE75" s="29" t="str">
        <f t="shared" si="32"/>
        <v>3</v>
      </c>
      <c r="AF75" s="29" t="str">
        <f t="shared" si="32"/>
        <v>8</v>
      </c>
      <c r="AG75" s="29" t="str">
        <f t="shared" si="32"/>
        <v>2</v>
      </c>
      <c r="AH75" s="59">
        <v>70</v>
      </c>
      <c r="AI75" s="510">
        <v>101382</v>
      </c>
      <c r="AJ75" s="509">
        <v>1</v>
      </c>
      <c r="AK75" s="509">
        <v>2</v>
      </c>
      <c r="AL75" s="509">
        <v>7</v>
      </c>
      <c r="AM75" s="509">
        <v>1</v>
      </c>
      <c r="AN75" s="509">
        <v>2</v>
      </c>
      <c r="AO75" s="509">
        <v>2</v>
      </c>
      <c r="AP75" s="509">
        <v>1</v>
      </c>
      <c r="AQ75" s="509">
        <v>1</v>
      </c>
      <c r="AR75" s="509">
        <v>1</v>
      </c>
      <c r="AS75" s="509">
        <v>1</v>
      </c>
      <c r="AT75" s="509">
        <v>1</v>
      </c>
      <c r="AU75" s="509">
        <v>3</v>
      </c>
      <c r="AV75" s="509">
        <v>2</v>
      </c>
      <c r="AW75" s="509">
        <v>2</v>
      </c>
      <c r="AX75" s="509">
        <v>1</v>
      </c>
      <c r="AY75" s="509">
        <v>1</v>
      </c>
      <c r="AZ75" s="509">
        <v>1</v>
      </c>
      <c r="BA75" s="509">
        <v>1</v>
      </c>
      <c r="BB75" s="509">
        <v>1</v>
      </c>
      <c r="BC75" s="509" t="b">
        <v>0</v>
      </c>
      <c r="BD75" s="508">
        <v>39884</v>
      </c>
      <c r="BE75" s="508">
        <v>39884</v>
      </c>
      <c r="BF75" s="509" t="b">
        <v>0</v>
      </c>
      <c r="BG75" s="510" t="s">
        <v>453</v>
      </c>
      <c r="BH75" s="512"/>
      <c r="BI75" s="510"/>
      <c r="BJ75" s="513">
        <v>39884</v>
      </c>
      <c r="BK75" s="513">
        <v>39884</v>
      </c>
      <c r="BL75" s="513">
        <v>46217</v>
      </c>
      <c r="BM75" s="510"/>
      <c r="BN75" s="512"/>
      <c r="BO75" s="510"/>
      <c r="BP75" s="509">
        <v>2</v>
      </c>
      <c r="BQ75" s="509" t="str">
        <f>IF(AI75="","",VLOOKUP(AJ75,[0]!Qualifier,(COLUMN(AJ75)-34),FALSE))</f>
        <v>RedCells</v>
      </c>
      <c r="BR75" s="509" t="str">
        <f>IF(AJ75="","",VLOOKUP(AK75,[0]!Qualifier,(COLUMN(AK75)-34),FALSE))</f>
        <v xml:space="preserve">CPD </v>
      </c>
      <c r="BS75" s="509" t="str">
        <f>IF(AK75="","",VLOOKUP(AL75,[0]!Qualifier,(COLUMN(AL75)-34),FALSE))</f>
        <v xml:space="preserve">Adsol </v>
      </c>
      <c r="BT75" s="509" t="str">
        <f>IF(AL75="","",VLOOKUP(AM75,[0]!Qualifier,(COLUMN(AM75)-34),FALSE))</f>
        <v xml:space="preserve">Closed </v>
      </c>
      <c r="BU75" s="509" t="str">
        <f>IF(AM75="","",VLOOKUP(AN75,[0]!Qualifier,(COLUMN(AN75)-34),FALSE))</f>
        <v xml:space="preserve">SVPed </v>
      </c>
      <c r="BV75" s="509" t="str">
        <f>IF(AN75="","",VLOOKUP(AO75,[0]!Qualifier,(COLUMN(AO75)-34),FALSE))</f>
        <v xml:space="preserve">2to6°C </v>
      </c>
      <c r="BW75" s="509" t="str">
        <f>IF(AO75="","",VLOOKUP(AP75,[0]!Qualifier,(COLUMN(AP75)-34),FALSE))</f>
        <v>No</v>
      </c>
      <c r="BX75" s="509" t="str">
        <f>IF(AP75="","",VLOOKUP(AQ75,[0]!Qualifier,(COLUMN(AQ75)-34),FALSE))</f>
        <v xml:space="preserve">Allo </v>
      </c>
      <c r="BY75" s="509" t="str">
        <f>IF(AQ75="","",VLOOKUP(AR75,[0]!Qualifier,(COLUMN(AR75)-34),FALSE))</f>
        <v xml:space="preserve">WB </v>
      </c>
      <c r="BZ75" s="509" t="str">
        <f>IF(AR75="","",VLOOKUP(AS75,[0]!Qualifier,(COLUMN(AS75)-34),FALSE))</f>
        <v xml:space="preserve">NA </v>
      </c>
      <c r="CA75" s="509" t="str">
        <f>IF(AS75="","",VLOOKUP(AT75,[0]!Qualifier,(COLUMN(AT75)-34),FALSE))</f>
        <v xml:space="preserve">Transf </v>
      </c>
      <c r="CB75" s="509" t="str">
        <f>IF(AT75="","",VLOOKUP(AU75,[0]!Qualifier,(COLUMN(AU75)-34),FALSE))</f>
        <v xml:space="preserve">LCdepl </v>
      </c>
      <c r="CC75" s="509" t="str">
        <f>IF(AU75="","",VLOOKUP(AV75,[0]!Qualifier,(COLUMN(AV75)-34),FALSE))</f>
        <v xml:space="preserve">Divid </v>
      </c>
      <c r="CD75" s="509" t="str">
        <f>IF(AV75="","",VLOOKUP(AW75,[0]!Qualifier,(COLUMN(AW75)-34),FALSE))</f>
        <v>Irrad</v>
      </c>
      <c r="CE75" s="508" t="str">
        <f>IF(AW75="","",VLOOKUP(AX75,[0]!Qualifier,(COLUMN(AX75)-34),FALSE))</f>
        <v xml:space="preserve">- </v>
      </c>
      <c r="CF75" s="508" t="str">
        <f>IF(AX75="","",VLOOKUP(AY75,[0]!Qualifier,(COLUMN(AY75)-34),FALSE))</f>
        <v>no sub</v>
      </c>
      <c r="CG75" s="509" t="str">
        <f>IF(AY75="","",VLOOKUP(AZ75,[0]!Qualifier,(COLUMN(AZ75)-34),FALSE))</f>
        <v>Non</v>
      </c>
      <c r="CH75" s="510" t="str">
        <f>IF(AZ75="","",VLOOKUP(BA75,[0]!Qualifier,(COLUMN(BA75)-34),FALSE))</f>
        <v>NA</v>
      </c>
      <c r="CI75" s="512" t="str">
        <f>IF(BA75="","",VLOOKUP(BB75,[0]!Qualifier,(COLUMN(BB75)-34),FALSE))</f>
        <v xml:space="preserve">None </v>
      </c>
      <c r="CJ75" s="510"/>
      <c r="CK75" s="513" t="str">
        <f t="shared" si="54"/>
        <v>1-2-7-1-2-2-1-1-1-1-1-3-2-2-1-1-1-1-1</v>
      </c>
      <c r="CL75" s="513">
        <v>39082</v>
      </c>
      <c r="CM75" s="513">
        <v>45195</v>
      </c>
      <c r="CN75" s="510"/>
      <c r="CP75" s="510"/>
    </row>
    <row r="76" spans="1:94" ht="12.6" customHeight="1" outlineLevel="2" x14ac:dyDescent="0.35">
      <c r="A76" s="77">
        <f t="shared" si="56"/>
        <v>101390</v>
      </c>
      <c r="B76" s="7">
        <f t="shared" si="57"/>
        <v>71</v>
      </c>
      <c r="C76" s="59">
        <f t="shared" si="55"/>
        <v>71</v>
      </c>
      <c r="D76" s="124">
        <f t="shared" si="58"/>
        <v>101390</v>
      </c>
      <c r="E76" s="16" t="str">
        <f t="shared" si="34"/>
        <v>RedCells</v>
      </c>
      <c r="F76" s="58" t="str">
        <f t="shared" si="35"/>
        <v xml:space="preserve">CPD </v>
      </c>
      <c r="G76" s="58" t="str">
        <f t="shared" si="36"/>
        <v xml:space="preserve">SAGM </v>
      </c>
      <c r="H76" s="58" t="str">
        <f t="shared" si="37"/>
        <v xml:space="preserve">Closed </v>
      </c>
      <c r="I76" s="58" t="str">
        <f t="shared" si="38"/>
        <v xml:space="preserve">NonSV </v>
      </c>
      <c r="J76" s="58" t="str">
        <f t="shared" si="39"/>
        <v xml:space="preserve">2to6°C </v>
      </c>
      <c r="K76" s="58" t="str">
        <f t="shared" si="40"/>
        <v>No</v>
      </c>
      <c r="L76" s="58" t="str">
        <f t="shared" si="41"/>
        <v xml:space="preserve">Allo </v>
      </c>
      <c r="M76" s="58" t="str">
        <f t="shared" si="42"/>
        <v xml:space="preserve">WB </v>
      </c>
      <c r="N76" s="58" t="str">
        <f t="shared" si="43"/>
        <v xml:space="preserve">NA </v>
      </c>
      <c r="O76" s="58" t="str">
        <f t="shared" si="44"/>
        <v xml:space="preserve">Transf </v>
      </c>
      <c r="P76" s="58" t="str">
        <f t="shared" si="45"/>
        <v xml:space="preserve">LCdepl </v>
      </c>
      <c r="Q76" s="58" t="str">
        <f t="shared" si="46"/>
        <v xml:space="preserve">Divid </v>
      </c>
      <c r="R76" s="58" t="str">
        <f t="shared" si="47"/>
        <v>Irrad</v>
      </c>
      <c r="S76" s="58" t="str">
        <f t="shared" si="48"/>
        <v xml:space="preserve">- </v>
      </c>
      <c r="T76" s="58" t="str">
        <f t="shared" si="49"/>
        <v>no sub</v>
      </c>
      <c r="U76" s="58" t="str">
        <f t="shared" si="50"/>
        <v>Non</v>
      </c>
      <c r="V76" s="58" t="str">
        <f t="shared" si="51"/>
        <v>NA</v>
      </c>
      <c r="W76" s="58" t="str">
        <f t="shared" si="52"/>
        <v xml:space="preserve">None </v>
      </c>
      <c r="X76" t="s">
        <v>63</v>
      </c>
      <c r="Y76" s="161" t="str">
        <f t="shared" si="53"/>
        <v>1-2-2-1-3-2-1-1-1-1-1-3-2-2-1-1-1-1-1</v>
      </c>
      <c r="Z76" s="60">
        <f t="shared" si="59"/>
        <v>101390</v>
      </c>
      <c r="AA76" s="7">
        <f t="shared" si="30"/>
        <v>71</v>
      </c>
      <c r="AB76" s="29" t="str">
        <f t="shared" si="33"/>
        <v>1</v>
      </c>
      <c r="AC76" s="29" t="str">
        <f t="shared" si="32"/>
        <v>0</v>
      </c>
      <c r="AD76" s="29" t="str">
        <f t="shared" si="32"/>
        <v>1</v>
      </c>
      <c r="AE76" s="29" t="str">
        <f t="shared" si="32"/>
        <v>3</v>
      </c>
      <c r="AF76" s="29" t="str">
        <f t="shared" si="32"/>
        <v>9</v>
      </c>
      <c r="AG76" s="29" t="str">
        <f t="shared" si="32"/>
        <v>0</v>
      </c>
      <c r="AH76" s="59">
        <v>71</v>
      </c>
      <c r="AI76" s="510">
        <v>101390</v>
      </c>
      <c r="AJ76" s="509">
        <v>1</v>
      </c>
      <c r="AK76" s="509">
        <v>2</v>
      </c>
      <c r="AL76" s="509">
        <v>2</v>
      </c>
      <c r="AM76" s="509">
        <v>1</v>
      </c>
      <c r="AN76" s="509">
        <v>3</v>
      </c>
      <c r="AO76" s="509">
        <v>2</v>
      </c>
      <c r="AP76" s="509">
        <v>1</v>
      </c>
      <c r="AQ76" s="509">
        <v>1</v>
      </c>
      <c r="AR76" s="509">
        <v>1</v>
      </c>
      <c r="AS76" s="509">
        <v>1</v>
      </c>
      <c r="AT76" s="509">
        <v>1</v>
      </c>
      <c r="AU76" s="509">
        <v>3</v>
      </c>
      <c r="AV76" s="509">
        <v>2</v>
      </c>
      <c r="AW76" s="509">
        <v>2</v>
      </c>
      <c r="AX76" s="509">
        <v>1</v>
      </c>
      <c r="AY76" s="509">
        <v>1</v>
      </c>
      <c r="AZ76" s="509">
        <v>1</v>
      </c>
      <c r="BA76" s="509">
        <v>1</v>
      </c>
      <c r="BB76" s="509">
        <v>1</v>
      </c>
      <c r="BC76" s="509" t="b">
        <v>0</v>
      </c>
      <c r="BD76" s="508">
        <v>37187</v>
      </c>
      <c r="BE76" s="508">
        <v>37187</v>
      </c>
      <c r="BF76" s="509" t="b">
        <v>0</v>
      </c>
      <c r="BG76" s="510" t="s">
        <v>454</v>
      </c>
      <c r="BH76" s="512"/>
      <c r="BI76" s="510"/>
      <c r="BJ76" s="513">
        <v>37187</v>
      </c>
      <c r="BK76" s="513">
        <v>37187</v>
      </c>
      <c r="BL76" s="513">
        <v>46217</v>
      </c>
      <c r="BM76" s="510"/>
      <c r="BN76" s="512"/>
      <c r="BO76" s="510"/>
      <c r="BP76" s="509">
        <v>2</v>
      </c>
      <c r="BQ76" s="509" t="str">
        <f>IF(AI76="","",VLOOKUP(AJ76,[0]!Qualifier,(COLUMN(AJ76)-34),FALSE))</f>
        <v>RedCells</v>
      </c>
      <c r="BR76" s="509" t="str">
        <f>IF(AJ76="","",VLOOKUP(AK76,[0]!Qualifier,(COLUMN(AK76)-34),FALSE))</f>
        <v xml:space="preserve">CPD </v>
      </c>
      <c r="BS76" s="509" t="str">
        <f>IF(AK76="","",VLOOKUP(AL76,[0]!Qualifier,(COLUMN(AL76)-34),FALSE))</f>
        <v xml:space="preserve">SAGM </v>
      </c>
      <c r="BT76" s="509" t="str">
        <f>IF(AL76="","",VLOOKUP(AM76,[0]!Qualifier,(COLUMN(AM76)-34),FALSE))</f>
        <v xml:space="preserve">Closed </v>
      </c>
      <c r="BU76" s="509" t="str">
        <f>IF(AM76="","",VLOOKUP(AN76,[0]!Qualifier,(COLUMN(AN76)-34),FALSE))</f>
        <v xml:space="preserve">NonSV </v>
      </c>
      <c r="BV76" s="509" t="str">
        <f>IF(AN76="","",VLOOKUP(AO76,[0]!Qualifier,(COLUMN(AO76)-34),FALSE))</f>
        <v xml:space="preserve">2to6°C </v>
      </c>
      <c r="BW76" s="509" t="str">
        <f>IF(AO76="","",VLOOKUP(AP76,[0]!Qualifier,(COLUMN(AP76)-34),FALSE))</f>
        <v>No</v>
      </c>
      <c r="BX76" s="509" t="str">
        <f>IF(AP76="","",VLOOKUP(AQ76,[0]!Qualifier,(COLUMN(AQ76)-34),FALSE))</f>
        <v xml:space="preserve">Allo </v>
      </c>
      <c r="BY76" s="509" t="str">
        <f>IF(AQ76="","",VLOOKUP(AR76,[0]!Qualifier,(COLUMN(AR76)-34),FALSE))</f>
        <v xml:space="preserve">WB </v>
      </c>
      <c r="BZ76" s="509" t="str">
        <f>IF(AR76="","",VLOOKUP(AS76,[0]!Qualifier,(COLUMN(AS76)-34),FALSE))</f>
        <v xml:space="preserve">NA </v>
      </c>
      <c r="CA76" s="509" t="str">
        <f>IF(AS76="","",VLOOKUP(AT76,[0]!Qualifier,(COLUMN(AT76)-34),FALSE))</f>
        <v xml:space="preserve">Transf </v>
      </c>
      <c r="CB76" s="509" t="str">
        <f>IF(AT76="","",VLOOKUP(AU76,[0]!Qualifier,(COLUMN(AU76)-34),FALSE))</f>
        <v xml:space="preserve">LCdepl </v>
      </c>
      <c r="CC76" s="509" t="str">
        <f>IF(AU76="","",VLOOKUP(AV76,[0]!Qualifier,(COLUMN(AV76)-34),FALSE))</f>
        <v xml:space="preserve">Divid </v>
      </c>
      <c r="CD76" s="509" t="str">
        <f>IF(AV76="","",VLOOKUP(AW76,[0]!Qualifier,(COLUMN(AW76)-34),FALSE))</f>
        <v>Irrad</v>
      </c>
      <c r="CE76" s="508" t="str">
        <f>IF(AW76="","",VLOOKUP(AX76,[0]!Qualifier,(COLUMN(AX76)-34),FALSE))</f>
        <v xml:space="preserve">- </v>
      </c>
      <c r="CF76" s="508" t="str">
        <f>IF(AX76="","",VLOOKUP(AY76,[0]!Qualifier,(COLUMN(AY76)-34),FALSE))</f>
        <v>no sub</v>
      </c>
      <c r="CG76" s="509" t="str">
        <f>IF(AY76="","",VLOOKUP(AZ76,[0]!Qualifier,(COLUMN(AZ76)-34),FALSE))</f>
        <v>Non</v>
      </c>
      <c r="CH76" s="510" t="str">
        <f>IF(AZ76="","",VLOOKUP(BA76,[0]!Qualifier,(COLUMN(BA76)-34),FALSE))</f>
        <v>NA</v>
      </c>
      <c r="CI76" s="512" t="str">
        <f>IF(BA76="","",VLOOKUP(BB76,[0]!Qualifier,(COLUMN(BB76)-34),FALSE))</f>
        <v xml:space="preserve">None </v>
      </c>
      <c r="CJ76" s="510"/>
      <c r="CK76" s="513" t="str">
        <f t="shared" si="54"/>
        <v>1-2-2-1-3-2-1-1-1-1-1-3-2-2-1-1-1-1-1</v>
      </c>
      <c r="CL76" s="513">
        <v>41908</v>
      </c>
      <c r="CM76" s="513">
        <v>45195</v>
      </c>
      <c r="CN76" s="510"/>
      <c r="CP76" s="510"/>
    </row>
    <row r="77" spans="1:94" ht="12.6" customHeight="1" outlineLevel="2" x14ac:dyDescent="0.35">
      <c r="A77" s="77">
        <f t="shared" si="56"/>
        <v>101700</v>
      </c>
      <c r="B77" s="7">
        <f t="shared" si="57"/>
        <v>72</v>
      </c>
      <c r="C77" s="59">
        <f t="shared" si="55"/>
        <v>72</v>
      </c>
      <c r="D77" s="124">
        <f t="shared" si="58"/>
        <v>101700</v>
      </c>
      <c r="E77" s="16" t="str">
        <f t="shared" si="34"/>
        <v>RedCells</v>
      </c>
      <c r="F77" s="58" t="str">
        <f t="shared" si="35"/>
        <v xml:space="preserve">CPD </v>
      </c>
      <c r="G77" s="58" t="str">
        <f t="shared" si="36"/>
        <v xml:space="preserve">SAGM </v>
      </c>
      <c r="H77" s="58" t="str">
        <f t="shared" si="37"/>
        <v xml:space="preserve">Closed </v>
      </c>
      <c r="I77" s="58" t="str">
        <f t="shared" si="38"/>
        <v xml:space="preserve">SVPed </v>
      </c>
      <c r="J77" s="58" t="str">
        <f t="shared" si="39"/>
        <v xml:space="preserve">2to6°C </v>
      </c>
      <c r="K77" s="58" t="str">
        <f t="shared" si="40"/>
        <v>No</v>
      </c>
      <c r="L77" s="58" t="str">
        <f t="shared" si="41"/>
        <v xml:space="preserve">Allo </v>
      </c>
      <c r="M77" s="58" t="str">
        <f t="shared" si="42"/>
        <v xml:space="preserve">WB </v>
      </c>
      <c r="N77" s="58" t="str">
        <f t="shared" si="43"/>
        <v xml:space="preserve">NA </v>
      </c>
      <c r="O77" s="58" t="str">
        <f t="shared" si="44"/>
        <v xml:space="preserve">Transf </v>
      </c>
      <c r="P77" s="58" t="str">
        <f t="shared" si="45"/>
        <v xml:space="preserve">WBfilt </v>
      </c>
      <c r="Q77" s="58" t="str">
        <f t="shared" si="46"/>
        <v xml:space="preserve">Divid </v>
      </c>
      <c r="R77" s="58" t="str">
        <f t="shared" si="47"/>
        <v xml:space="preserve">NoIrr </v>
      </c>
      <c r="S77" s="58" t="str">
        <f t="shared" si="48"/>
        <v xml:space="preserve">- </v>
      </c>
      <c r="T77" s="58" t="str">
        <f t="shared" si="49"/>
        <v>no sub</v>
      </c>
      <c r="U77" s="58" t="str">
        <f t="shared" si="50"/>
        <v>Non</v>
      </c>
      <c r="V77" s="58" t="str">
        <f t="shared" si="51"/>
        <v>NA</v>
      </c>
      <c r="W77" s="58" t="str">
        <f t="shared" si="52"/>
        <v xml:space="preserve">None </v>
      </c>
      <c r="X77" t="s">
        <v>63</v>
      </c>
      <c r="Y77" s="161" t="str">
        <f t="shared" si="53"/>
        <v>1-2-2-1-2-2-1-1-1-1-1-4-2-1-1-1-1-1-1</v>
      </c>
      <c r="Z77" s="60">
        <f t="shared" si="59"/>
        <v>101700</v>
      </c>
      <c r="AA77" s="7">
        <f t="shared" ref="AA77:AA140" si="60">B77</f>
        <v>72</v>
      </c>
      <c r="AB77" s="29" t="str">
        <f t="shared" si="33"/>
        <v>1</v>
      </c>
      <c r="AC77" s="29" t="str">
        <f t="shared" si="32"/>
        <v>0</v>
      </c>
      <c r="AD77" s="29" t="str">
        <f t="shared" si="32"/>
        <v>1</v>
      </c>
      <c r="AE77" s="29" t="str">
        <f t="shared" si="32"/>
        <v>7</v>
      </c>
      <c r="AF77" s="29" t="str">
        <f t="shared" si="32"/>
        <v>0</v>
      </c>
      <c r="AG77" s="29" t="str">
        <f t="shared" si="32"/>
        <v>0</v>
      </c>
      <c r="AH77" s="59">
        <v>72</v>
      </c>
      <c r="AI77" s="510">
        <v>101700</v>
      </c>
      <c r="AJ77" s="509">
        <v>1</v>
      </c>
      <c r="AK77" s="509">
        <v>2</v>
      </c>
      <c r="AL77" s="509">
        <v>2</v>
      </c>
      <c r="AM77" s="509">
        <v>1</v>
      </c>
      <c r="AN77" s="509">
        <v>2</v>
      </c>
      <c r="AO77" s="509">
        <v>2</v>
      </c>
      <c r="AP77" s="509">
        <v>1</v>
      </c>
      <c r="AQ77" s="509">
        <v>1</v>
      </c>
      <c r="AR77" s="509">
        <v>1</v>
      </c>
      <c r="AS77" s="509">
        <v>1</v>
      </c>
      <c r="AT77" s="509">
        <v>1</v>
      </c>
      <c r="AU77" s="509">
        <v>4</v>
      </c>
      <c r="AV77" s="509">
        <v>2</v>
      </c>
      <c r="AW77" s="509">
        <v>1</v>
      </c>
      <c r="AX77" s="509">
        <v>1</v>
      </c>
      <c r="AY77" s="509">
        <v>1</v>
      </c>
      <c r="AZ77" s="509">
        <v>1</v>
      </c>
      <c r="BA77" s="509">
        <v>1</v>
      </c>
      <c r="BB77" s="509">
        <v>1</v>
      </c>
      <c r="BC77" s="509" t="b">
        <v>0</v>
      </c>
      <c r="BD77" s="508">
        <v>39082</v>
      </c>
      <c r="BE77" s="508">
        <v>39082</v>
      </c>
      <c r="BF77" s="509" t="b">
        <v>0</v>
      </c>
      <c r="BG77" s="510" t="s">
        <v>455</v>
      </c>
      <c r="BH77" s="512"/>
      <c r="BI77" s="510"/>
      <c r="BJ77" s="513">
        <v>39082</v>
      </c>
      <c r="BK77" s="513">
        <v>39082</v>
      </c>
      <c r="BL77" s="513">
        <v>46217</v>
      </c>
      <c r="BM77" s="510"/>
      <c r="BN77" s="512"/>
      <c r="BO77" s="510"/>
      <c r="BP77" s="509">
        <v>2</v>
      </c>
      <c r="BQ77" s="509" t="str">
        <f>IF(AI77="","",VLOOKUP(AJ77,[0]!Qualifier,(COLUMN(AJ77)-34),FALSE))</f>
        <v>RedCells</v>
      </c>
      <c r="BR77" s="509" t="str">
        <f>IF(AJ77="","",VLOOKUP(AK77,[0]!Qualifier,(COLUMN(AK77)-34),FALSE))</f>
        <v xml:space="preserve">CPD </v>
      </c>
      <c r="BS77" s="509" t="str">
        <f>IF(AK77="","",VLOOKUP(AL77,[0]!Qualifier,(COLUMN(AL77)-34),FALSE))</f>
        <v xml:space="preserve">SAGM </v>
      </c>
      <c r="BT77" s="509" t="str">
        <f>IF(AL77="","",VLOOKUP(AM77,[0]!Qualifier,(COLUMN(AM77)-34),FALSE))</f>
        <v xml:space="preserve">Closed </v>
      </c>
      <c r="BU77" s="509" t="str">
        <f>IF(AM77="","",VLOOKUP(AN77,[0]!Qualifier,(COLUMN(AN77)-34),FALSE))</f>
        <v xml:space="preserve">SVPed </v>
      </c>
      <c r="BV77" s="509" t="str">
        <f>IF(AN77="","",VLOOKUP(AO77,[0]!Qualifier,(COLUMN(AO77)-34),FALSE))</f>
        <v xml:space="preserve">2to6°C </v>
      </c>
      <c r="BW77" s="509" t="str">
        <f>IF(AO77="","",VLOOKUP(AP77,[0]!Qualifier,(COLUMN(AP77)-34),FALSE))</f>
        <v>No</v>
      </c>
      <c r="BX77" s="509" t="str">
        <f>IF(AP77="","",VLOOKUP(AQ77,[0]!Qualifier,(COLUMN(AQ77)-34),FALSE))</f>
        <v xml:space="preserve">Allo </v>
      </c>
      <c r="BY77" s="509" t="str">
        <f>IF(AQ77="","",VLOOKUP(AR77,[0]!Qualifier,(COLUMN(AR77)-34),FALSE))</f>
        <v xml:space="preserve">WB </v>
      </c>
      <c r="BZ77" s="509" t="str">
        <f>IF(AR77="","",VLOOKUP(AS77,[0]!Qualifier,(COLUMN(AS77)-34),FALSE))</f>
        <v xml:space="preserve">NA </v>
      </c>
      <c r="CA77" s="509" t="str">
        <f>IF(AS77="","",VLOOKUP(AT77,[0]!Qualifier,(COLUMN(AT77)-34),FALSE))</f>
        <v xml:space="preserve">Transf </v>
      </c>
      <c r="CB77" s="509" t="str">
        <f>IF(AT77="","",VLOOKUP(AU77,[0]!Qualifier,(COLUMN(AU77)-34),FALSE))</f>
        <v xml:space="preserve">WBfilt </v>
      </c>
      <c r="CC77" s="509" t="str">
        <f>IF(AU77="","",VLOOKUP(AV77,[0]!Qualifier,(COLUMN(AV77)-34),FALSE))</f>
        <v xml:space="preserve">Divid </v>
      </c>
      <c r="CD77" s="509" t="str">
        <f>IF(AV77="","",VLOOKUP(AW77,[0]!Qualifier,(COLUMN(AW77)-34),FALSE))</f>
        <v xml:space="preserve">NoIrr </v>
      </c>
      <c r="CE77" s="508" t="str">
        <f>IF(AW77="","",VLOOKUP(AX77,[0]!Qualifier,(COLUMN(AX77)-34),FALSE))</f>
        <v xml:space="preserve">- </v>
      </c>
      <c r="CF77" s="508" t="str">
        <f>IF(AX77="","",VLOOKUP(AY77,[0]!Qualifier,(COLUMN(AY77)-34),FALSE))</f>
        <v>no sub</v>
      </c>
      <c r="CG77" s="509" t="str">
        <f>IF(AY77="","",VLOOKUP(AZ77,[0]!Qualifier,(COLUMN(AZ77)-34),FALSE))</f>
        <v>Non</v>
      </c>
      <c r="CH77" s="510" t="str">
        <f>IF(AZ77="","",VLOOKUP(BA77,[0]!Qualifier,(COLUMN(BA77)-34),FALSE))</f>
        <v>NA</v>
      </c>
      <c r="CI77" s="512" t="str">
        <f>IF(BA77="","",VLOOKUP(BB77,[0]!Qualifier,(COLUMN(BB77)-34),FALSE))</f>
        <v xml:space="preserve">None </v>
      </c>
      <c r="CJ77" s="510"/>
      <c r="CK77" s="513" t="str">
        <f t="shared" si="54"/>
        <v>1-2-2-1-2-2-1-1-1-1-1-4-2-1-1-1-1-1-1</v>
      </c>
      <c r="CL77" s="513">
        <v>36279</v>
      </c>
      <c r="CM77" s="513">
        <v>45195</v>
      </c>
      <c r="CN77" s="510"/>
      <c r="CP77" s="510"/>
    </row>
    <row r="78" spans="1:94" ht="12.6" customHeight="1" outlineLevel="2" x14ac:dyDescent="0.35">
      <c r="A78" s="77">
        <f t="shared" si="56"/>
        <v>101701</v>
      </c>
      <c r="B78" s="7">
        <f t="shared" si="57"/>
        <v>73</v>
      </c>
      <c r="C78" s="59">
        <f t="shared" ref="C78:C79" si="61">IF(AH78="","",IF(OR(BC78,BF78),"invalid",B78))</f>
        <v>73</v>
      </c>
      <c r="D78" s="124">
        <f t="shared" si="58"/>
        <v>101701</v>
      </c>
      <c r="E78" s="16" t="str">
        <f t="shared" si="34"/>
        <v>RedCells</v>
      </c>
      <c r="F78" s="58" t="str">
        <f t="shared" si="35"/>
        <v xml:space="preserve">CPD </v>
      </c>
      <c r="G78" s="58" t="str">
        <f t="shared" si="36"/>
        <v xml:space="preserve">PAGGS-M </v>
      </c>
      <c r="H78" s="58" t="str">
        <f t="shared" si="37"/>
        <v xml:space="preserve">Closed </v>
      </c>
      <c r="I78" s="58" t="str">
        <f t="shared" si="38"/>
        <v xml:space="preserve">SVPed </v>
      </c>
      <c r="J78" s="58" t="str">
        <f t="shared" si="39"/>
        <v xml:space="preserve">2to6°C </v>
      </c>
      <c r="K78" s="58" t="str">
        <f t="shared" si="40"/>
        <v>No</v>
      </c>
      <c r="L78" s="58" t="str">
        <f t="shared" si="41"/>
        <v xml:space="preserve">Allo </v>
      </c>
      <c r="M78" s="58" t="str">
        <f t="shared" si="42"/>
        <v xml:space="preserve">WB </v>
      </c>
      <c r="N78" s="58" t="str">
        <f t="shared" si="43"/>
        <v xml:space="preserve">NA </v>
      </c>
      <c r="O78" s="58" t="str">
        <f t="shared" si="44"/>
        <v xml:space="preserve">Transf </v>
      </c>
      <c r="P78" s="58" t="str">
        <f t="shared" si="45"/>
        <v xml:space="preserve">WBfilt </v>
      </c>
      <c r="Q78" s="58" t="str">
        <f t="shared" si="46"/>
        <v xml:space="preserve">Divid </v>
      </c>
      <c r="R78" s="58" t="str">
        <f t="shared" si="47"/>
        <v xml:space="preserve">NoIrr </v>
      </c>
      <c r="S78" s="58" t="str">
        <f t="shared" si="48"/>
        <v xml:space="preserve">- </v>
      </c>
      <c r="T78" s="58" t="str">
        <f t="shared" si="49"/>
        <v>no sub</v>
      </c>
      <c r="U78" s="58" t="str">
        <f t="shared" si="50"/>
        <v>Non</v>
      </c>
      <c r="V78" s="58" t="str">
        <f t="shared" si="51"/>
        <v>NA</v>
      </c>
      <c r="W78" s="58" t="str">
        <f t="shared" si="52"/>
        <v xml:space="preserve">None </v>
      </c>
      <c r="X78" t="s">
        <v>63</v>
      </c>
      <c r="Y78" s="161" t="str">
        <f t="shared" si="53"/>
        <v>1-2-3-1-2-2-1-1-1-1-1-4-2-1-1-1-1-1-1</v>
      </c>
      <c r="Z78" s="60">
        <f t="shared" si="59"/>
        <v>101701</v>
      </c>
      <c r="AA78" s="7">
        <f t="shared" si="60"/>
        <v>73</v>
      </c>
      <c r="AB78" s="29" t="str">
        <f t="shared" si="33"/>
        <v>1</v>
      </c>
      <c r="AC78" s="29" t="str">
        <f t="shared" si="32"/>
        <v>0</v>
      </c>
      <c r="AD78" s="29" t="str">
        <f t="shared" si="32"/>
        <v>1</v>
      </c>
      <c r="AE78" s="29" t="str">
        <f t="shared" si="32"/>
        <v>7</v>
      </c>
      <c r="AF78" s="29" t="str">
        <f t="shared" si="32"/>
        <v>0</v>
      </c>
      <c r="AG78" s="29" t="str">
        <f t="shared" si="32"/>
        <v>1</v>
      </c>
      <c r="AH78" s="59">
        <v>73</v>
      </c>
      <c r="AI78" s="510">
        <v>101701</v>
      </c>
      <c r="AJ78" s="509">
        <v>1</v>
      </c>
      <c r="AK78" s="509">
        <v>2</v>
      </c>
      <c r="AL78" s="509">
        <v>3</v>
      </c>
      <c r="AM78" s="509">
        <v>1</v>
      </c>
      <c r="AN78" s="509">
        <v>2</v>
      </c>
      <c r="AO78" s="509">
        <v>2</v>
      </c>
      <c r="AP78" s="509">
        <v>1</v>
      </c>
      <c r="AQ78" s="509">
        <v>1</v>
      </c>
      <c r="AR78" s="509">
        <v>1</v>
      </c>
      <c r="AS78" s="509">
        <v>1</v>
      </c>
      <c r="AT78" s="509">
        <v>1</v>
      </c>
      <c r="AU78" s="509">
        <v>4</v>
      </c>
      <c r="AV78" s="509">
        <v>2</v>
      </c>
      <c r="AW78" s="509">
        <v>1</v>
      </c>
      <c r="AX78" s="509">
        <v>1</v>
      </c>
      <c r="AY78" s="509">
        <v>1</v>
      </c>
      <c r="AZ78" s="509">
        <v>1</v>
      </c>
      <c r="BA78" s="509">
        <v>1</v>
      </c>
      <c r="BB78" s="509">
        <v>1</v>
      </c>
      <c r="BC78" s="509" t="b">
        <v>0</v>
      </c>
      <c r="BD78" s="508">
        <v>41908</v>
      </c>
      <c r="BE78" s="508">
        <v>41908</v>
      </c>
      <c r="BF78" s="509" t="b">
        <v>0</v>
      </c>
      <c r="BG78" s="510" t="s">
        <v>456</v>
      </c>
      <c r="BH78" s="512"/>
      <c r="BI78" s="510"/>
      <c r="BJ78" s="513">
        <v>41908</v>
      </c>
      <c r="BK78" s="513">
        <v>41908</v>
      </c>
      <c r="BL78" s="513">
        <v>46217</v>
      </c>
      <c r="BM78" s="510"/>
      <c r="BN78" s="512"/>
      <c r="BO78" s="510"/>
      <c r="BP78" s="509">
        <v>2</v>
      </c>
      <c r="BQ78" s="509" t="str">
        <f>IF(AI78="","",VLOOKUP(AJ78,[0]!Qualifier,(COLUMN(AJ78)-34),FALSE))</f>
        <v>RedCells</v>
      </c>
      <c r="BR78" s="509" t="str">
        <f>IF(AJ78="","",VLOOKUP(AK78,[0]!Qualifier,(COLUMN(AK78)-34),FALSE))</f>
        <v xml:space="preserve">CPD </v>
      </c>
      <c r="BS78" s="509" t="str">
        <f>IF(AK78="","",VLOOKUP(AL78,[0]!Qualifier,(COLUMN(AL78)-34),FALSE))</f>
        <v xml:space="preserve">PAGGS-M </v>
      </c>
      <c r="BT78" s="509" t="str">
        <f>IF(AL78="","",VLOOKUP(AM78,[0]!Qualifier,(COLUMN(AM78)-34),FALSE))</f>
        <v xml:space="preserve">Closed </v>
      </c>
      <c r="BU78" s="509" t="str">
        <f>IF(AM78="","",VLOOKUP(AN78,[0]!Qualifier,(COLUMN(AN78)-34),FALSE))</f>
        <v xml:space="preserve">SVPed </v>
      </c>
      <c r="BV78" s="509" t="str">
        <f>IF(AN78="","",VLOOKUP(AO78,[0]!Qualifier,(COLUMN(AO78)-34),FALSE))</f>
        <v xml:space="preserve">2to6°C </v>
      </c>
      <c r="BW78" s="509" t="str">
        <f>IF(AO78="","",VLOOKUP(AP78,[0]!Qualifier,(COLUMN(AP78)-34),FALSE))</f>
        <v>No</v>
      </c>
      <c r="BX78" s="509" t="str">
        <f>IF(AP78="","",VLOOKUP(AQ78,[0]!Qualifier,(COLUMN(AQ78)-34),FALSE))</f>
        <v xml:space="preserve">Allo </v>
      </c>
      <c r="BY78" s="509" t="str">
        <f>IF(AQ78="","",VLOOKUP(AR78,[0]!Qualifier,(COLUMN(AR78)-34),FALSE))</f>
        <v xml:space="preserve">WB </v>
      </c>
      <c r="BZ78" s="509" t="str">
        <f>IF(AR78="","",VLOOKUP(AS78,[0]!Qualifier,(COLUMN(AS78)-34),FALSE))</f>
        <v xml:space="preserve">NA </v>
      </c>
      <c r="CA78" s="509" t="str">
        <f>IF(AS78="","",VLOOKUP(AT78,[0]!Qualifier,(COLUMN(AT78)-34),FALSE))</f>
        <v xml:space="preserve">Transf </v>
      </c>
      <c r="CB78" s="509" t="str">
        <f>IF(AT78="","",VLOOKUP(AU78,[0]!Qualifier,(COLUMN(AU78)-34),FALSE))</f>
        <v xml:space="preserve">WBfilt </v>
      </c>
      <c r="CC78" s="509" t="str">
        <f>IF(AU78="","",VLOOKUP(AV78,[0]!Qualifier,(COLUMN(AV78)-34),FALSE))</f>
        <v xml:space="preserve">Divid </v>
      </c>
      <c r="CD78" s="509" t="str">
        <f>IF(AV78="","",VLOOKUP(AW78,[0]!Qualifier,(COLUMN(AW78)-34),FALSE))</f>
        <v xml:space="preserve">NoIrr </v>
      </c>
      <c r="CE78" s="508" t="str">
        <f>IF(AW78="","",VLOOKUP(AX78,[0]!Qualifier,(COLUMN(AX78)-34),FALSE))</f>
        <v xml:space="preserve">- </v>
      </c>
      <c r="CF78" s="508" t="str">
        <f>IF(AX78="","",VLOOKUP(AY78,[0]!Qualifier,(COLUMN(AY78)-34),FALSE))</f>
        <v>no sub</v>
      </c>
      <c r="CG78" s="509" t="str">
        <f>IF(AY78="","",VLOOKUP(AZ78,[0]!Qualifier,(COLUMN(AZ78)-34),FALSE))</f>
        <v>Non</v>
      </c>
      <c r="CH78" s="510" t="str">
        <f>IF(AZ78="","",VLOOKUP(BA78,[0]!Qualifier,(COLUMN(BA78)-34),FALSE))</f>
        <v>NA</v>
      </c>
      <c r="CI78" s="512" t="str">
        <f>IF(BA78="","",VLOOKUP(BB78,[0]!Qualifier,(COLUMN(BB78)-34),FALSE))</f>
        <v xml:space="preserve">None </v>
      </c>
      <c r="CJ78" s="510"/>
      <c r="CK78" s="513" t="str">
        <f t="shared" si="54"/>
        <v>1-2-3-1-2-2-1-1-1-1-1-4-2-1-1-1-1-1-1</v>
      </c>
      <c r="CL78" s="513">
        <v>36247</v>
      </c>
      <c r="CM78" s="513">
        <v>45195</v>
      </c>
      <c r="CN78" s="510"/>
      <c r="CP78" s="510"/>
    </row>
    <row r="79" spans="1:94" ht="12.6" customHeight="1" outlineLevel="2" x14ac:dyDescent="0.35">
      <c r="A79" s="77">
        <f t="shared" si="56"/>
        <v>101800</v>
      </c>
      <c r="B79" s="7">
        <f t="shared" si="57"/>
        <v>74</v>
      </c>
      <c r="C79" s="59">
        <f t="shared" si="61"/>
        <v>74</v>
      </c>
      <c r="D79" s="124">
        <f t="shared" si="58"/>
        <v>101800</v>
      </c>
      <c r="E79" s="16" t="str">
        <f t="shared" si="34"/>
        <v>RedCells</v>
      </c>
      <c r="F79" s="58" t="str">
        <f t="shared" si="35"/>
        <v xml:space="preserve">CPD </v>
      </c>
      <c r="G79" s="58" t="str">
        <f t="shared" si="36"/>
        <v xml:space="preserve">SAGM </v>
      </c>
      <c r="H79" s="58" t="str">
        <f t="shared" si="37"/>
        <v xml:space="preserve">Closed </v>
      </c>
      <c r="I79" s="58" t="str">
        <f t="shared" si="38"/>
        <v xml:space="preserve">SVPed </v>
      </c>
      <c r="J79" s="58" t="str">
        <f t="shared" si="39"/>
        <v xml:space="preserve">2to6°C </v>
      </c>
      <c r="K79" s="58" t="str">
        <f t="shared" si="40"/>
        <v>No</v>
      </c>
      <c r="L79" s="58" t="str">
        <f t="shared" si="41"/>
        <v xml:space="preserve">Allo </v>
      </c>
      <c r="M79" s="58" t="str">
        <f t="shared" si="42"/>
        <v xml:space="preserve">WB </v>
      </c>
      <c r="N79" s="58" t="str">
        <f t="shared" si="43"/>
        <v xml:space="preserve">NA </v>
      </c>
      <c r="O79" s="58" t="str">
        <f t="shared" si="44"/>
        <v xml:space="preserve">Transf </v>
      </c>
      <c r="P79" s="58" t="str">
        <f t="shared" si="45"/>
        <v xml:space="preserve">WBfilt </v>
      </c>
      <c r="Q79" s="58" t="str">
        <f t="shared" si="46"/>
        <v xml:space="preserve">Divid </v>
      </c>
      <c r="R79" s="58" t="str">
        <f t="shared" si="47"/>
        <v>Irrad</v>
      </c>
      <c r="S79" s="58" t="str">
        <f t="shared" si="48"/>
        <v xml:space="preserve">- </v>
      </c>
      <c r="T79" s="58" t="str">
        <f t="shared" si="49"/>
        <v>no sub</v>
      </c>
      <c r="U79" s="58" t="str">
        <f t="shared" si="50"/>
        <v>Non</v>
      </c>
      <c r="V79" s="58" t="str">
        <f t="shared" si="51"/>
        <v>NA</v>
      </c>
      <c r="W79" s="58" t="str">
        <f t="shared" si="52"/>
        <v xml:space="preserve">None </v>
      </c>
      <c r="X79" t="s">
        <v>63</v>
      </c>
      <c r="Y79" s="161" t="str">
        <f t="shared" si="53"/>
        <v>1-2-2-1-2-2-1-1-1-1-1-4-2-2-1-1-1-1-1</v>
      </c>
      <c r="Z79" s="60">
        <f t="shared" si="59"/>
        <v>101800</v>
      </c>
      <c r="AA79" s="7">
        <f t="shared" si="60"/>
        <v>74</v>
      </c>
      <c r="AB79" s="29" t="str">
        <f t="shared" si="33"/>
        <v>1</v>
      </c>
      <c r="AC79" s="29" t="str">
        <f t="shared" si="32"/>
        <v>0</v>
      </c>
      <c r="AD79" s="29" t="str">
        <f t="shared" si="32"/>
        <v>1</v>
      </c>
      <c r="AE79" s="29" t="str">
        <f t="shared" si="32"/>
        <v>8</v>
      </c>
      <c r="AF79" s="29" t="str">
        <f t="shared" si="32"/>
        <v>0</v>
      </c>
      <c r="AG79" s="29" t="str">
        <f t="shared" si="32"/>
        <v>0</v>
      </c>
      <c r="AH79" s="59">
        <v>74</v>
      </c>
      <c r="AI79" s="510">
        <v>101800</v>
      </c>
      <c r="AJ79" s="509">
        <v>1</v>
      </c>
      <c r="AK79" s="509">
        <v>2</v>
      </c>
      <c r="AL79" s="509">
        <v>2</v>
      </c>
      <c r="AM79" s="509">
        <v>1</v>
      </c>
      <c r="AN79" s="509">
        <v>2</v>
      </c>
      <c r="AO79" s="509">
        <v>2</v>
      </c>
      <c r="AP79" s="509">
        <v>1</v>
      </c>
      <c r="AQ79" s="509">
        <v>1</v>
      </c>
      <c r="AR79" s="509">
        <v>1</v>
      </c>
      <c r="AS79" s="509">
        <v>1</v>
      </c>
      <c r="AT79" s="509">
        <v>1</v>
      </c>
      <c r="AU79" s="509">
        <v>4</v>
      </c>
      <c r="AV79" s="509">
        <v>2</v>
      </c>
      <c r="AW79" s="509">
        <v>2</v>
      </c>
      <c r="AX79" s="509">
        <v>1</v>
      </c>
      <c r="AY79" s="509">
        <v>1</v>
      </c>
      <c r="AZ79" s="509">
        <v>1</v>
      </c>
      <c r="BA79" s="509">
        <v>1</v>
      </c>
      <c r="BB79" s="509">
        <v>1</v>
      </c>
      <c r="BC79" s="509" t="b">
        <v>0</v>
      </c>
      <c r="BD79" s="508">
        <v>39082</v>
      </c>
      <c r="BE79" s="508">
        <v>39082</v>
      </c>
      <c r="BF79" s="509" t="b">
        <v>0</v>
      </c>
      <c r="BG79" s="510" t="s">
        <v>457</v>
      </c>
      <c r="BH79" s="512"/>
      <c r="BI79" s="510"/>
      <c r="BJ79" s="513">
        <v>39082</v>
      </c>
      <c r="BK79" s="513">
        <v>39082</v>
      </c>
      <c r="BL79" s="513">
        <v>46217</v>
      </c>
      <c r="BM79" s="510"/>
      <c r="BN79" s="512"/>
      <c r="BO79" s="510"/>
      <c r="BP79" s="509">
        <v>2</v>
      </c>
      <c r="BQ79" s="509" t="str">
        <f>IF(AI79="","",VLOOKUP(AJ79,[0]!Qualifier,(COLUMN(AJ79)-34),FALSE))</f>
        <v>RedCells</v>
      </c>
      <c r="BR79" s="509" t="str">
        <f>IF(AJ79="","",VLOOKUP(AK79,[0]!Qualifier,(COLUMN(AK79)-34),FALSE))</f>
        <v xml:space="preserve">CPD </v>
      </c>
      <c r="BS79" s="509" t="str">
        <f>IF(AK79="","",VLOOKUP(AL79,[0]!Qualifier,(COLUMN(AL79)-34),FALSE))</f>
        <v xml:space="preserve">SAGM </v>
      </c>
      <c r="BT79" s="509" t="str">
        <f>IF(AL79="","",VLOOKUP(AM79,[0]!Qualifier,(COLUMN(AM79)-34),FALSE))</f>
        <v xml:space="preserve">Closed </v>
      </c>
      <c r="BU79" s="509" t="str">
        <f>IF(AM79="","",VLOOKUP(AN79,[0]!Qualifier,(COLUMN(AN79)-34),FALSE))</f>
        <v xml:space="preserve">SVPed </v>
      </c>
      <c r="BV79" s="509" t="str">
        <f>IF(AN79="","",VLOOKUP(AO79,[0]!Qualifier,(COLUMN(AO79)-34),FALSE))</f>
        <v xml:space="preserve">2to6°C </v>
      </c>
      <c r="BW79" s="509" t="str">
        <f>IF(AO79="","",VLOOKUP(AP79,[0]!Qualifier,(COLUMN(AP79)-34),FALSE))</f>
        <v>No</v>
      </c>
      <c r="BX79" s="509" t="str">
        <f>IF(AP79="","",VLOOKUP(AQ79,[0]!Qualifier,(COLUMN(AQ79)-34),FALSE))</f>
        <v xml:space="preserve">Allo </v>
      </c>
      <c r="BY79" s="509" t="str">
        <f>IF(AQ79="","",VLOOKUP(AR79,[0]!Qualifier,(COLUMN(AR79)-34),FALSE))</f>
        <v xml:space="preserve">WB </v>
      </c>
      <c r="BZ79" s="509" t="str">
        <f>IF(AR79="","",VLOOKUP(AS79,[0]!Qualifier,(COLUMN(AS79)-34),FALSE))</f>
        <v xml:space="preserve">NA </v>
      </c>
      <c r="CA79" s="509" t="str">
        <f>IF(AS79="","",VLOOKUP(AT79,[0]!Qualifier,(COLUMN(AT79)-34),FALSE))</f>
        <v xml:space="preserve">Transf </v>
      </c>
      <c r="CB79" s="509" t="str">
        <f>IF(AT79="","",VLOOKUP(AU79,[0]!Qualifier,(COLUMN(AU79)-34),FALSE))</f>
        <v xml:space="preserve">WBfilt </v>
      </c>
      <c r="CC79" s="509" t="str">
        <f>IF(AU79="","",VLOOKUP(AV79,[0]!Qualifier,(COLUMN(AV79)-34),FALSE))</f>
        <v xml:space="preserve">Divid </v>
      </c>
      <c r="CD79" s="509" t="str">
        <f>IF(AV79="","",VLOOKUP(AW79,[0]!Qualifier,(COLUMN(AW79)-34),FALSE))</f>
        <v>Irrad</v>
      </c>
      <c r="CE79" s="508" t="str">
        <f>IF(AW79="","",VLOOKUP(AX79,[0]!Qualifier,(COLUMN(AX79)-34),FALSE))</f>
        <v xml:space="preserve">- </v>
      </c>
      <c r="CF79" s="508" t="str">
        <f>IF(AX79="","",VLOOKUP(AY79,[0]!Qualifier,(COLUMN(AY79)-34),FALSE))</f>
        <v>no sub</v>
      </c>
      <c r="CG79" s="509" t="str">
        <f>IF(AY79="","",VLOOKUP(AZ79,[0]!Qualifier,(COLUMN(AZ79)-34),FALSE))</f>
        <v>Non</v>
      </c>
      <c r="CH79" s="510" t="str">
        <f>IF(AZ79="","",VLOOKUP(BA79,[0]!Qualifier,(COLUMN(BA79)-34),FALSE))</f>
        <v>NA</v>
      </c>
      <c r="CI79" s="512" t="str">
        <f>IF(BA79="","",VLOOKUP(BB79,[0]!Qualifier,(COLUMN(BB79)-34),FALSE))</f>
        <v xml:space="preserve">None </v>
      </c>
      <c r="CJ79" s="510"/>
      <c r="CK79" s="513" t="str">
        <f t="shared" si="54"/>
        <v>1-2-2-1-2-2-1-1-1-1-1-4-2-2-1-1-1-1-1</v>
      </c>
      <c r="CL79" s="513">
        <v>36247</v>
      </c>
      <c r="CM79" s="513">
        <v>45195</v>
      </c>
      <c r="CN79" s="513">
        <v>42337</v>
      </c>
      <c r="CO79" s="513">
        <v>1</v>
      </c>
      <c r="CP79" s="510" t="s">
        <v>1070</v>
      </c>
    </row>
    <row r="80" spans="1:94" ht="12.6" customHeight="1" outlineLevel="2" x14ac:dyDescent="0.35">
      <c r="A80" s="77">
        <f t="shared" si="56"/>
        <v>101801</v>
      </c>
      <c r="B80" s="7">
        <f t="shared" si="57"/>
        <v>75</v>
      </c>
      <c r="C80" s="59">
        <f t="shared" si="55"/>
        <v>75</v>
      </c>
      <c r="D80" s="124">
        <f t="shared" si="58"/>
        <v>101801</v>
      </c>
      <c r="E80" s="16" t="str">
        <f t="shared" si="34"/>
        <v>RedCells</v>
      </c>
      <c r="F80" s="58" t="str">
        <f t="shared" si="35"/>
        <v xml:space="preserve">CPD </v>
      </c>
      <c r="G80" s="58" t="str">
        <f t="shared" si="36"/>
        <v xml:space="preserve">PAGGS-M </v>
      </c>
      <c r="H80" s="58" t="str">
        <f t="shared" si="37"/>
        <v xml:space="preserve">Closed </v>
      </c>
      <c r="I80" s="58" t="str">
        <f t="shared" si="38"/>
        <v xml:space="preserve">SVPed </v>
      </c>
      <c r="J80" s="58" t="str">
        <f t="shared" si="39"/>
        <v xml:space="preserve">2to6°C </v>
      </c>
      <c r="K80" s="58" t="str">
        <f t="shared" si="40"/>
        <v>No</v>
      </c>
      <c r="L80" s="58" t="str">
        <f t="shared" si="41"/>
        <v xml:space="preserve">Allo </v>
      </c>
      <c r="M80" s="58" t="str">
        <f t="shared" si="42"/>
        <v xml:space="preserve">WB </v>
      </c>
      <c r="N80" s="58" t="str">
        <f t="shared" si="43"/>
        <v xml:space="preserve">NA </v>
      </c>
      <c r="O80" s="58" t="str">
        <f t="shared" si="44"/>
        <v xml:space="preserve">Transf </v>
      </c>
      <c r="P80" s="58" t="str">
        <f t="shared" si="45"/>
        <v xml:space="preserve">WBfilt </v>
      </c>
      <c r="Q80" s="58" t="str">
        <f t="shared" si="46"/>
        <v xml:space="preserve">Divid </v>
      </c>
      <c r="R80" s="58" t="str">
        <f t="shared" si="47"/>
        <v>Irrad</v>
      </c>
      <c r="S80" s="58" t="str">
        <f t="shared" si="48"/>
        <v xml:space="preserve">- </v>
      </c>
      <c r="T80" s="58" t="str">
        <f t="shared" si="49"/>
        <v>no sub</v>
      </c>
      <c r="U80" s="58" t="str">
        <f t="shared" si="50"/>
        <v>Non</v>
      </c>
      <c r="V80" s="58" t="str">
        <f t="shared" si="51"/>
        <v>NA</v>
      </c>
      <c r="W80" s="58" t="str">
        <f t="shared" si="52"/>
        <v xml:space="preserve">None </v>
      </c>
      <c r="X80" t="s">
        <v>63</v>
      </c>
      <c r="Y80" s="161" t="str">
        <f t="shared" si="53"/>
        <v>1-2-3-1-2-2-1-1-1-1-1-4-2-2-1-1-1-1-1</v>
      </c>
      <c r="Z80" s="60">
        <f t="shared" si="59"/>
        <v>101801</v>
      </c>
      <c r="AA80" s="7">
        <f t="shared" si="60"/>
        <v>75</v>
      </c>
      <c r="AB80" s="29" t="str">
        <f t="shared" si="33"/>
        <v>1</v>
      </c>
      <c r="AC80" s="29" t="str">
        <f t="shared" si="32"/>
        <v>0</v>
      </c>
      <c r="AD80" s="29" t="str">
        <f t="shared" si="32"/>
        <v>1</v>
      </c>
      <c r="AE80" s="29" t="str">
        <f t="shared" si="32"/>
        <v>8</v>
      </c>
      <c r="AF80" s="29" t="str">
        <f t="shared" si="32"/>
        <v>0</v>
      </c>
      <c r="AG80" s="29" t="str">
        <f t="shared" si="32"/>
        <v>1</v>
      </c>
      <c r="AH80" s="59">
        <v>75</v>
      </c>
      <c r="AI80" s="510">
        <v>101801</v>
      </c>
      <c r="AJ80" s="509">
        <v>1</v>
      </c>
      <c r="AK80" s="509">
        <v>2</v>
      </c>
      <c r="AL80" s="509">
        <v>3</v>
      </c>
      <c r="AM80" s="509">
        <v>1</v>
      </c>
      <c r="AN80" s="509">
        <v>2</v>
      </c>
      <c r="AO80" s="509">
        <v>2</v>
      </c>
      <c r="AP80" s="509">
        <v>1</v>
      </c>
      <c r="AQ80" s="509">
        <v>1</v>
      </c>
      <c r="AR80" s="509">
        <v>1</v>
      </c>
      <c r="AS80" s="509">
        <v>1</v>
      </c>
      <c r="AT80" s="509">
        <v>1</v>
      </c>
      <c r="AU80" s="509">
        <v>4</v>
      </c>
      <c r="AV80" s="509">
        <v>2</v>
      </c>
      <c r="AW80" s="509">
        <v>2</v>
      </c>
      <c r="AX80" s="509">
        <v>1</v>
      </c>
      <c r="AY80" s="509">
        <v>1</v>
      </c>
      <c r="AZ80" s="509">
        <v>1</v>
      </c>
      <c r="BA80" s="509">
        <v>1</v>
      </c>
      <c r="BB80" s="509">
        <v>1</v>
      </c>
      <c r="BC80" s="509" t="b">
        <v>0</v>
      </c>
      <c r="BD80" s="508">
        <v>41908</v>
      </c>
      <c r="BE80" s="508">
        <v>41908</v>
      </c>
      <c r="BF80" s="509" t="b">
        <v>0</v>
      </c>
      <c r="BG80" s="510" t="s">
        <v>458</v>
      </c>
      <c r="BH80" s="512"/>
      <c r="BI80" s="510"/>
      <c r="BJ80" s="513">
        <v>41908</v>
      </c>
      <c r="BK80" s="513">
        <v>41908</v>
      </c>
      <c r="BL80" s="513">
        <v>46217</v>
      </c>
      <c r="BM80" s="510"/>
      <c r="BN80" s="512"/>
      <c r="BO80" s="510"/>
      <c r="BP80" s="509">
        <v>2</v>
      </c>
      <c r="BQ80" s="509" t="str">
        <f>IF(AI80="","",VLOOKUP(AJ80,[0]!Qualifier,(COLUMN(AJ80)-34),FALSE))</f>
        <v>RedCells</v>
      </c>
      <c r="BR80" s="509" t="str">
        <f>IF(AJ80="","",VLOOKUP(AK80,[0]!Qualifier,(COLUMN(AK80)-34),FALSE))</f>
        <v xml:space="preserve">CPD </v>
      </c>
      <c r="BS80" s="509" t="str">
        <f>IF(AK80="","",VLOOKUP(AL80,[0]!Qualifier,(COLUMN(AL80)-34),FALSE))</f>
        <v xml:space="preserve">PAGGS-M </v>
      </c>
      <c r="BT80" s="509" t="str">
        <f>IF(AL80="","",VLOOKUP(AM80,[0]!Qualifier,(COLUMN(AM80)-34),FALSE))</f>
        <v xml:space="preserve">Closed </v>
      </c>
      <c r="BU80" s="509" t="str">
        <f>IF(AM80="","",VLOOKUP(AN80,[0]!Qualifier,(COLUMN(AN80)-34),FALSE))</f>
        <v xml:space="preserve">SVPed </v>
      </c>
      <c r="BV80" s="509" t="str">
        <f>IF(AN80="","",VLOOKUP(AO80,[0]!Qualifier,(COLUMN(AO80)-34),FALSE))</f>
        <v xml:space="preserve">2to6°C </v>
      </c>
      <c r="BW80" s="509" t="str">
        <f>IF(AO80="","",VLOOKUP(AP80,[0]!Qualifier,(COLUMN(AP80)-34),FALSE))</f>
        <v>No</v>
      </c>
      <c r="BX80" s="509" t="str">
        <f>IF(AP80="","",VLOOKUP(AQ80,[0]!Qualifier,(COLUMN(AQ80)-34),FALSE))</f>
        <v xml:space="preserve">Allo </v>
      </c>
      <c r="BY80" s="509" t="str">
        <f>IF(AQ80="","",VLOOKUP(AR80,[0]!Qualifier,(COLUMN(AR80)-34),FALSE))</f>
        <v xml:space="preserve">WB </v>
      </c>
      <c r="BZ80" s="509" t="str">
        <f>IF(AR80="","",VLOOKUP(AS80,[0]!Qualifier,(COLUMN(AS80)-34),FALSE))</f>
        <v xml:space="preserve">NA </v>
      </c>
      <c r="CA80" s="509" t="str">
        <f>IF(AS80="","",VLOOKUP(AT80,[0]!Qualifier,(COLUMN(AT80)-34),FALSE))</f>
        <v xml:space="preserve">Transf </v>
      </c>
      <c r="CB80" s="509" t="str">
        <f>IF(AT80="","",VLOOKUP(AU80,[0]!Qualifier,(COLUMN(AU80)-34),FALSE))</f>
        <v xml:space="preserve">WBfilt </v>
      </c>
      <c r="CC80" s="509" t="str">
        <f>IF(AU80="","",VLOOKUP(AV80,[0]!Qualifier,(COLUMN(AV80)-34),FALSE))</f>
        <v xml:space="preserve">Divid </v>
      </c>
      <c r="CD80" s="509" t="str">
        <f>IF(AV80="","",VLOOKUP(AW80,[0]!Qualifier,(COLUMN(AW80)-34),FALSE))</f>
        <v>Irrad</v>
      </c>
      <c r="CE80" s="508" t="str">
        <f>IF(AW80="","",VLOOKUP(AX80,[0]!Qualifier,(COLUMN(AX80)-34),FALSE))</f>
        <v xml:space="preserve">- </v>
      </c>
      <c r="CF80" s="508" t="str">
        <f>IF(AX80="","",VLOOKUP(AY80,[0]!Qualifier,(COLUMN(AY80)-34),FALSE))</f>
        <v>no sub</v>
      </c>
      <c r="CG80" s="509" t="str">
        <f>IF(AY80="","",VLOOKUP(AZ80,[0]!Qualifier,(COLUMN(AZ80)-34),FALSE))</f>
        <v>Non</v>
      </c>
      <c r="CH80" s="510" t="str">
        <f>IF(AZ80="","",VLOOKUP(BA80,[0]!Qualifier,(COLUMN(BA80)-34),FALSE))</f>
        <v>NA</v>
      </c>
      <c r="CI80" s="512" t="str">
        <f>IF(BA80="","",VLOOKUP(BB80,[0]!Qualifier,(COLUMN(BB80)-34),FALSE))</f>
        <v xml:space="preserve">None </v>
      </c>
      <c r="CJ80" s="510"/>
      <c r="CK80" s="513" t="str">
        <f t="shared" si="54"/>
        <v>1-2-3-1-2-2-1-1-1-1-1-4-2-2-1-1-1-1-1</v>
      </c>
      <c r="CL80" s="513">
        <v>36247</v>
      </c>
      <c r="CM80" s="513">
        <v>45195</v>
      </c>
      <c r="CN80" s="510"/>
      <c r="CP80" s="510"/>
    </row>
    <row r="81" spans="1:94" ht="12.6" customHeight="1" outlineLevel="2" x14ac:dyDescent="0.35">
      <c r="A81" s="77">
        <f t="shared" si="56"/>
        <v>102189</v>
      </c>
      <c r="B81" s="7">
        <f t="shared" si="57"/>
        <v>76</v>
      </c>
      <c r="C81" s="59" t="s">
        <v>1566</v>
      </c>
      <c r="D81" s="124">
        <f t="shared" si="58"/>
        <v>102189</v>
      </c>
      <c r="E81" s="16" t="str">
        <f t="shared" si="34"/>
        <v>RedCells</v>
      </c>
      <c r="F81" s="58" t="str">
        <f t="shared" si="35"/>
        <v xml:space="preserve">CPD </v>
      </c>
      <c r="G81" s="58" t="str">
        <f t="shared" si="36"/>
        <v xml:space="preserve">NoAdd </v>
      </c>
      <c r="H81" s="58" t="str">
        <f t="shared" si="37"/>
        <v xml:space="preserve">Closed </v>
      </c>
      <c r="I81" s="58" t="str">
        <f t="shared" si="38"/>
        <v xml:space="preserve">SVPed </v>
      </c>
      <c r="J81" s="58" t="str">
        <f t="shared" si="39"/>
        <v xml:space="preserve">2to6°C </v>
      </c>
      <c r="K81" s="58" t="str">
        <f t="shared" si="40"/>
        <v>No</v>
      </c>
      <c r="L81" s="58" t="str">
        <f t="shared" si="41"/>
        <v xml:space="preserve">Allo </v>
      </c>
      <c r="M81" s="58" t="str">
        <f t="shared" si="42"/>
        <v xml:space="preserve">WB </v>
      </c>
      <c r="N81" s="58" t="str">
        <f t="shared" si="43"/>
        <v xml:space="preserve">NA </v>
      </c>
      <c r="O81" s="58" t="str">
        <f t="shared" si="44"/>
        <v xml:space="preserve">Transf </v>
      </c>
      <c r="P81" s="58" t="str">
        <f t="shared" si="45"/>
        <v xml:space="preserve">LCdepl </v>
      </c>
      <c r="Q81" s="58" t="str">
        <f t="shared" si="46"/>
        <v xml:space="preserve">Pool </v>
      </c>
      <c r="R81" s="58" t="str">
        <f t="shared" si="47"/>
        <v xml:space="preserve">NoIrr </v>
      </c>
      <c r="S81" s="58" t="str">
        <f t="shared" si="48"/>
        <v xml:space="preserve">- </v>
      </c>
      <c r="T81" s="58" t="str">
        <f t="shared" si="49"/>
        <v>no sub</v>
      </c>
      <c r="U81" s="58" t="str">
        <f t="shared" si="50"/>
        <v>Non</v>
      </c>
      <c r="V81" s="58" t="str">
        <f t="shared" si="51"/>
        <v>NA</v>
      </c>
      <c r="W81" s="58" t="str">
        <f t="shared" si="52"/>
        <v xml:space="preserve">None </v>
      </c>
      <c r="X81" t="s">
        <v>63</v>
      </c>
      <c r="Y81" s="161" t="str">
        <f t="shared" si="53"/>
        <v>1-2-1-1-2-2-1-1-1-1-1-3-3-1-1-1-1-1-1</v>
      </c>
      <c r="Z81" s="60">
        <f t="shared" si="59"/>
        <v>102189</v>
      </c>
      <c r="AA81" s="7">
        <f t="shared" si="60"/>
        <v>76</v>
      </c>
      <c r="AB81" s="29" t="str">
        <f t="shared" si="33"/>
        <v>1</v>
      </c>
      <c r="AC81" s="29" t="str">
        <f t="shared" si="32"/>
        <v>0</v>
      </c>
      <c r="AD81" s="29" t="str">
        <f t="shared" si="32"/>
        <v>2</v>
      </c>
      <c r="AE81" s="29" t="str">
        <f t="shared" si="32"/>
        <v>1</v>
      </c>
      <c r="AF81" s="29" t="str">
        <f t="shared" si="32"/>
        <v>8</v>
      </c>
      <c r="AG81" s="29" t="str">
        <f t="shared" si="32"/>
        <v>9</v>
      </c>
      <c r="AH81" s="59">
        <v>76</v>
      </c>
      <c r="AI81" s="510">
        <v>102189</v>
      </c>
      <c r="AJ81" s="509">
        <v>1</v>
      </c>
      <c r="AK81" s="509">
        <v>2</v>
      </c>
      <c r="AL81" s="509">
        <v>1</v>
      </c>
      <c r="AM81" s="509">
        <v>1</v>
      </c>
      <c r="AN81" s="509">
        <v>2</v>
      </c>
      <c r="AO81" s="509">
        <v>2</v>
      </c>
      <c r="AP81" s="509">
        <v>1</v>
      </c>
      <c r="AQ81" s="509">
        <v>1</v>
      </c>
      <c r="AR81" s="509">
        <v>1</v>
      </c>
      <c r="AS81" s="509">
        <v>1</v>
      </c>
      <c r="AT81" s="509">
        <v>1</v>
      </c>
      <c r="AU81" s="509">
        <v>3</v>
      </c>
      <c r="AV81" s="509">
        <v>3</v>
      </c>
      <c r="AW81" s="509">
        <v>1</v>
      </c>
      <c r="AX81" s="509">
        <v>1</v>
      </c>
      <c r="AY81" s="509">
        <v>1</v>
      </c>
      <c r="AZ81" s="509">
        <v>1</v>
      </c>
      <c r="BA81" s="509">
        <v>1</v>
      </c>
      <c r="BB81" s="509">
        <v>1</v>
      </c>
      <c r="BC81" s="509" t="b">
        <v>0</v>
      </c>
      <c r="BD81" s="508">
        <v>36279</v>
      </c>
      <c r="BE81" s="508">
        <v>36279</v>
      </c>
      <c r="BF81" s="509" t="b">
        <v>0</v>
      </c>
      <c r="BG81" s="510" t="s">
        <v>459</v>
      </c>
      <c r="BH81" s="512"/>
      <c r="BI81" s="510"/>
      <c r="BJ81" s="513">
        <v>36279</v>
      </c>
      <c r="BK81" s="513">
        <v>36279</v>
      </c>
      <c r="BL81" s="513">
        <v>46217</v>
      </c>
      <c r="BM81" s="510"/>
      <c r="BN81" s="512"/>
      <c r="BO81" s="510"/>
      <c r="BP81" s="509">
        <v>2</v>
      </c>
      <c r="BQ81" s="509" t="str">
        <f>IF(AI81="","",VLOOKUP(AJ81,[0]!Qualifier,(COLUMN(AJ81)-34),FALSE))</f>
        <v>RedCells</v>
      </c>
      <c r="BR81" s="509" t="str">
        <f>IF(AJ81="","",VLOOKUP(AK81,[0]!Qualifier,(COLUMN(AK81)-34),FALSE))</f>
        <v xml:space="preserve">CPD </v>
      </c>
      <c r="BS81" s="509" t="str">
        <f>IF(AK81="","",VLOOKUP(AL81,[0]!Qualifier,(COLUMN(AL81)-34),FALSE))</f>
        <v xml:space="preserve">NoAdd </v>
      </c>
      <c r="BT81" s="509" t="str">
        <f>IF(AL81="","",VLOOKUP(AM81,[0]!Qualifier,(COLUMN(AM81)-34),FALSE))</f>
        <v xml:space="preserve">Closed </v>
      </c>
      <c r="BU81" s="509" t="str">
        <f>IF(AM81="","",VLOOKUP(AN81,[0]!Qualifier,(COLUMN(AN81)-34),FALSE))</f>
        <v xml:space="preserve">SVPed </v>
      </c>
      <c r="BV81" s="509" t="str">
        <f>IF(AN81="","",VLOOKUP(AO81,[0]!Qualifier,(COLUMN(AO81)-34),FALSE))</f>
        <v xml:space="preserve">2to6°C </v>
      </c>
      <c r="BW81" s="509" t="str">
        <f>IF(AO81="","",VLOOKUP(AP81,[0]!Qualifier,(COLUMN(AP81)-34),FALSE))</f>
        <v>No</v>
      </c>
      <c r="BX81" s="509" t="str">
        <f>IF(AP81="","",VLOOKUP(AQ81,[0]!Qualifier,(COLUMN(AQ81)-34),FALSE))</f>
        <v xml:space="preserve">Allo </v>
      </c>
      <c r="BY81" s="509" t="str">
        <f>IF(AQ81="","",VLOOKUP(AR81,[0]!Qualifier,(COLUMN(AR81)-34),FALSE))</f>
        <v xml:space="preserve">WB </v>
      </c>
      <c r="BZ81" s="509" t="str">
        <f>IF(AR81="","",VLOOKUP(AS81,[0]!Qualifier,(COLUMN(AS81)-34),FALSE))</f>
        <v xml:space="preserve">NA </v>
      </c>
      <c r="CA81" s="509" t="str">
        <f>IF(AS81="","",VLOOKUP(AT81,[0]!Qualifier,(COLUMN(AT81)-34),FALSE))</f>
        <v xml:space="preserve">Transf </v>
      </c>
      <c r="CB81" s="509" t="str">
        <f>IF(AT81="","",VLOOKUP(AU81,[0]!Qualifier,(COLUMN(AU81)-34),FALSE))</f>
        <v xml:space="preserve">LCdepl </v>
      </c>
      <c r="CC81" s="509" t="str">
        <f>IF(AU81="","",VLOOKUP(AV81,[0]!Qualifier,(COLUMN(AV81)-34),FALSE))</f>
        <v xml:space="preserve">Pool </v>
      </c>
      <c r="CD81" s="509" t="str">
        <f>IF(AV81="","",VLOOKUP(AW81,[0]!Qualifier,(COLUMN(AW81)-34),FALSE))</f>
        <v xml:space="preserve">NoIrr </v>
      </c>
      <c r="CE81" s="508" t="str">
        <f>IF(AW81="","",VLOOKUP(AX81,[0]!Qualifier,(COLUMN(AX81)-34),FALSE))</f>
        <v xml:space="preserve">- </v>
      </c>
      <c r="CF81" s="508" t="str">
        <f>IF(AX81="","",VLOOKUP(AY81,[0]!Qualifier,(COLUMN(AY81)-34),FALSE))</f>
        <v>no sub</v>
      </c>
      <c r="CG81" s="509" t="str">
        <f>IF(AY81="","",VLOOKUP(AZ81,[0]!Qualifier,(COLUMN(AZ81)-34),FALSE))</f>
        <v>Non</v>
      </c>
      <c r="CH81" s="510" t="str">
        <f>IF(AZ81="","",VLOOKUP(BA81,[0]!Qualifier,(COLUMN(BA81)-34),FALSE))</f>
        <v>NA</v>
      </c>
      <c r="CI81" s="512" t="str">
        <f>IF(BA81="","",VLOOKUP(BB81,[0]!Qualifier,(COLUMN(BB81)-34),FALSE))</f>
        <v xml:space="preserve">None </v>
      </c>
      <c r="CJ81" s="510"/>
      <c r="CK81" s="513" t="str">
        <f t="shared" si="54"/>
        <v>1-2-1-1-2-2-1-1-1-1-1-3-3-1-1-1-1-1-1</v>
      </c>
      <c r="CL81" s="513">
        <v>36279</v>
      </c>
      <c r="CM81" s="513">
        <v>45195</v>
      </c>
      <c r="CN81" s="510"/>
      <c r="CP81" s="510"/>
    </row>
    <row r="82" spans="1:94" ht="12.6" customHeight="1" outlineLevel="2" x14ac:dyDescent="0.35">
      <c r="A82" s="77">
        <f t="shared" si="56"/>
        <v>102199</v>
      </c>
      <c r="B82" s="7">
        <f t="shared" si="57"/>
        <v>77</v>
      </c>
      <c r="C82" s="59">
        <f t="shared" si="55"/>
        <v>77</v>
      </c>
      <c r="D82" s="124">
        <f t="shared" si="58"/>
        <v>102199</v>
      </c>
      <c r="E82" s="16" t="str">
        <f t="shared" si="34"/>
        <v>RedCells</v>
      </c>
      <c r="F82" s="58" t="str">
        <f t="shared" si="35"/>
        <v xml:space="preserve">CPD </v>
      </c>
      <c r="G82" s="58" t="str">
        <f t="shared" si="36"/>
        <v xml:space="preserve">NoAdd </v>
      </c>
      <c r="H82" s="58" t="str">
        <f t="shared" si="37"/>
        <v xml:space="preserve">Closed </v>
      </c>
      <c r="I82" s="58" t="str">
        <f t="shared" si="38"/>
        <v xml:space="preserve">NonSV </v>
      </c>
      <c r="J82" s="58" t="str">
        <f t="shared" si="39"/>
        <v xml:space="preserve">2to6°C </v>
      </c>
      <c r="K82" s="58" t="str">
        <f t="shared" si="40"/>
        <v>No</v>
      </c>
      <c r="L82" s="58" t="str">
        <f t="shared" si="41"/>
        <v xml:space="preserve">Allo </v>
      </c>
      <c r="M82" s="58" t="str">
        <f t="shared" si="42"/>
        <v xml:space="preserve">WB </v>
      </c>
      <c r="N82" s="58" t="str">
        <f t="shared" si="43"/>
        <v xml:space="preserve">NA </v>
      </c>
      <c r="O82" s="58" t="str">
        <f t="shared" si="44"/>
        <v xml:space="preserve">Transf </v>
      </c>
      <c r="P82" s="58" t="str">
        <f t="shared" si="45"/>
        <v xml:space="preserve">LCdepl </v>
      </c>
      <c r="Q82" s="58" t="str">
        <f t="shared" si="46"/>
        <v xml:space="preserve">Pool </v>
      </c>
      <c r="R82" s="58" t="str">
        <f t="shared" si="47"/>
        <v xml:space="preserve">NoIrr </v>
      </c>
      <c r="S82" s="58" t="str">
        <f t="shared" si="48"/>
        <v xml:space="preserve">- </v>
      </c>
      <c r="T82" s="58" t="str">
        <f t="shared" si="49"/>
        <v>no sub</v>
      </c>
      <c r="U82" s="58" t="str">
        <f t="shared" si="50"/>
        <v>Non</v>
      </c>
      <c r="V82" s="58" t="str">
        <f t="shared" si="51"/>
        <v>NA</v>
      </c>
      <c r="W82" s="58" t="str">
        <f t="shared" si="52"/>
        <v xml:space="preserve">None </v>
      </c>
      <c r="X82" t="s">
        <v>63</v>
      </c>
      <c r="Y82" s="161" t="str">
        <f t="shared" si="53"/>
        <v>1-2-1-1-3-2-1-1-1-1-1-3-3-1-1-1-1-1-1</v>
      </c>
      <c r="Z82" s="60">
        <f t="shared" si="59"/>
        <v>102199</v>
      </c>
      <c r="AA82" s="7">
        <f t="shared" si="60"/>
        <v>77</v>
      </c>
      <c r="AB82" s="29" t="str">
        <f t="shared" si="33"/>
        <v>1</v>
      </c>
      <c r="AC82" s="29" t="str">
        <f t="shared" si="32"/>
        <v>0</v>
      </c>
      <c r="AD82" s="29" t="str">
        <f t="shared" si="32"/>
        <v>2</v>
      </c>
      <c r="AE82" s="29" t="str">
        <f t="shared" si="32"/>
        <v>1</v>
      </c>
      <c r="AF82" s="29" t="str">
        <f t="shared" si="32"/>
        <v>9</v>
      </c>
      <c r="AG82" s="29" t="str">
        <f t="shared" si="32"/>
        <v>9</v>
      </c>
      <c r="AH82" s="59">
        <v>77</v>
      </c>
      <c r="AI82" s="510">
        <v>102199</v>
      </c>
      <c r="AJ82" s="509">
        <v>1</v>
      </c>
      <c r="AK82" s="509">
        <v>2</v>
      </c>
      <c r="AL82" s="509">
        <v>1</v>
      </c>
      <c r="AM82" s="509">
        <v>1</v>
      </c>
      <c r="AN82" s="509">
        <v>3</v>
      </c>
      <c r="AO82" s="509">
        <v>2</v>
      </c>
      <c r="AP82" s="509">
        <v>1</v>
      </c>
      <c r="AQ82" s="509">
        <v>1</v>
      </c>
      <c r="AR82" s="509">
        <v>1</v>
      </c>
      <c r="AS82" s="509">
        <v>1</v>
      </c>
      <c r="AT82" s="509">
        <v>1</v>
      </c>
      <c r="AU82" s="509">
        <v>3</v>
      </c>
      <c r="AV82" s="509">
        <v>3</v>
      </c>
      <c r="AW82" s="509">
        <v>1</v>
      </c>
      <c r="AX82" s="509">
        <v>1</v>
      </c>
      <c r="AY82" s="509">
        <v>1</v>
      </c>
      <c r="AZ82" s="509">
        <v>1</v>
      </c>
      <c r="BA82" s="509">
        <v>1</v>
      </c>
      <c r="BB82" s="509">
        <v>1</v>
      </c>
      <c r="BC82" s="509" t="b">
        <v>0</v>
      </c>
      <c r="BD82" s="508">
        <v>36247</v>
      </c>
      <c r="BE82" s="508">
        <v>36247</v>
      </c>
      <c r="BF82" s="509" t="b">
        <v>0</v>
      </c>
      <c r="BG82" s="510" t="s">
        <v>460</v>
      </c>
      <c r="BH82" s="512"/>
      <c r="BI82" s="510"/>
      <c r="BJ82" s="513">
        <v>36247</v>
      </c>
      <c r="BK82" s="513">
        <v>36247</v>
      </c>
      <c r="BL82" s="513">
        <v>46217</v>
      </c>
      <c r="BM82" s="510"/>
      <c r="BN82" s="512"/>
      <c r="BO82" s="510"/>
      <c r="BP82" s="509">
        <v>7</v>
      </c>
      <c r="BQ82" s="509" t="str">
        <f>IF(AI82="","",VLOOKUP(AJ82,[0]!Qualifier,(COLUMN(AJ82)-34),FALSE))</f>
        <v>RedCells</v>
      </c>
      <c r="BR82" s="509" t="str">
        <f>IF(AJ82="","",VLOOKUP(AK82,[0]!Qualifier,(COLUMN(AK82)-34),FALSE))</f>
        <v xml:space="preserve">CPD </v>
      </c>
      <c r="BS82" s="509" t="str">
        <f>IF(AK82="","",VLOOKUP(AL82,[0]!Qualifier,(COLUMN(AL82)-34),FALSE))</f>
        <v xml:space="preserve">NoAdd </v>
      </c>
      <c r="BT82" s="509" t="str">
        <f>IF(AL82="","",VLOOKUP(AM82,[0]!Qualifier,(COLUMN(AM82)-34),FALSE))</f>
        <v xml:space="preserve">Closed </v>
      </c>
      <c r="BU82" s="509" t="str">
        <f>IF(AM82="","",VLOOKUP(AN82,[0]!Qualifier,(COLUMN(AN82)-34),FALSE))</f>
        <v xml:space="preserve">NonSV </v>
      </c>
      <c r="BV82" s="509" t="str">
        <f>IF(AN82="","",VLOOKUP(AO82,[0]!Qualifier,(COLUMN(AO82)-34),FALSE))</f>
        <v xml:space="preserve">2to6°C </v>
      </c>
      <c r="BW82" s="509" t="str">
        <f>IF(AO82="","",VLOOKUP(AP82,[0]!Qualifier,(COLUMN(AP82)-34),FALSE))</f>
        <v>No</v>
      </c>
      <c r="BX82" s="509" t="str">
        <f>IF(AP82="","",VLOOKUP(AQ82,[0]!Qualifier,(COLUMN(AQ82)-34),FALSE))</f>
        <v xml:space="preserve">Allo </v>
      </c>
      <c r="BY82" s="509" t="str">
        <f>IF(AQ82="","",VLOOKUP(AR82,[0]!Qualifier,(COLUMN(AR82)-34),FALSE))</f>
        <v xml:space="preserve">WB </v>
      </c>
      <c r="BZ82" s="509" t="str">
        <f>IF(AR82="","",VLOOKUP(AS82,[0]!Qualifier,(COLUMN(AS82)-34),FALSE))</f>
        <v xml:space="preserve">NA </v>
      </c>
      <c r="CA82" s="509" t="str">
        <f>IF(AS82="","",VLOOKUP(AT82,[0]!Qualifier,(COLUMN(AT82)-34),FALSE))</f>
        <v xml:space="preserve">Transf </v>
      </c>
      <c r="CB82" s="509" t="str">
        <f>IF(AT82="","",VLOOKUP(AU82,[0]!Qualifier,(COLUMN(AU82)-34),FALSE))</f>
        <v xml:space="preserve">LCdepl </v>
      </c>
      <c r="CC82" s="509" t="str">
        <f>IF(AU82="","",VLOOKUP(AV82,[0]!Qualifier,(COLUMN(AV82)-34),FALSE))</f>
        <v xml:space="preserve">Pool </v>
      </c>
      <c r="CD82" s="509" t="str">
        <f>IF(AV82="","",VLOOKUP(AW82,[0]!Qualifier,(COLUMN(AW82)-34),FALSE))</f>
        <v xml:space="preserve">NoIrr </v>
      </c>
      <c r="CE82" s="508" t="str">
        <f>IF(AW82="","",VLOOKUP(AX82,[0]!Qualifier,(COLUMN(AX82)-34),FALSE))</f>
        <v xml:space="preserve">- </v>
      </c>
      <c r="CF82" s="508" t="str">
        <f>IF(AX82="","",VLOOKUP(AY82,[0]!Qualifier,(COLUMN(AY82)-34),FALSE))</f>
        <v>no sub</v>
      </c>
      <c r="CG82" s="509" t="str">
        <f>IF(AY82="","",VLOOKUP(AZ82,[0]!Qualifier,(COLUMN(AZ82)-34),FALSE))</f>
        <v>Non</v>
      </c>
      <c r="CH82" s="510" t="str">
        <f>IF(AZ82="","",VLOOKUP(BA82,[0]!Qualifier,(COLUMN(BA82)-34),FALSE))</f>
        <v>NA</v>
      </c>
      <c r="CI82" s="512" t="str">
        <f>IF(BA82="","",VLOOKUP(BB82,[0]!Qualifier,(COLUMN(BB82)-34),FALSE))</f>
        <v xml:space="preserve">None </v>
      </c>
      <c r="CJ82" s="510"/>
      <c r="CK82" s="513" t="str">
        <f t="shared" si="54"/>
        <v>1-2-1-1-3-2-1-1-1-1-1-3-3-1-1-1-1-1-1</v>
      </c>
      <c r="CL82" s="513">
        <v>36279</v>
      </c>
      <c r="CM82" s="513">
        <v>45195</v>
      </c>
      <c r="CN82" s="510"/>
      <c r="CP82" s="510"/>
    </row>
    <row r="83" spans="1:94" ht="12.6" customHeight="1" outlineLevel="2" x14ac:dyDescent="0.35">
      <c r="A83" s="77">
        <f t="shared" si="56"/>
        <v>102399</v>
      </c>
      <c r="B83" s="7">
        <f t="shared" si="57"/>
        <v>78</v>
      </c>
      <c r="C83" s="59" t="str">
        <f t="shared" si="55"/>
        <v>ungültig</v>
      </c>
      <c r="D83" s="124">
        <f t="shared" si="58"/>
        <v>102399</v>
      </c>
      <c r="E83" s="16" t="str">
        <f t="shared" si="34"/>
        <v>RedCells</v>
      </c>
      <c r="F83" s="58" t="str">
        <f t="shared" si="35"/>
        <v xml:space="preserve">CPD </v>
      </c>
      <c r="G83" s="58" t="str">
        <f t="shared" si="36"/>
        <v xml:space="preserve">NoAdd </v>
      </c>
      <c r="H83" s="58" t="str">
        <f t="shared" si="37"/>
        <v xml:space="preserve">Closed </v>
      </c>
      <c r="I83" s="58" t="str">
        <f t="shared" si="38"/>
        <v xml:space="preserve">NonSV </v>
      </c>
      <c r="J83" s="58" t="str">
        <f t="shared" si="39"/>
        <v xml:space="preserve">2to6°C </v>
      </c>
      <c r="K83" s="58" t="str">
        <f t="shared" si="40"/>
        <v>No</v>
      </c>
      <c r="L83" s="58" t="str">
        <f t="shared" si="41"/>
        <v xml:space="preserve">Allo </v>
      </c>
      <c r="M83" s="58" t="str">
        <f t="shared" si="42"/>
        <v xml:space="preserve">WB </v>
      </c>
      <c r="N83" s="58" t="str">
        <f t="shared" si="43"/>
        <v xml:space="preserve">NA </v>
      </c>
      <c r="O83" s="58" t="str">
        <f t="shared" si="44"/>
        <v xml:space="preserve">Transf </v>
      </c>
      <c r="P83" s="58" t="str">
        <f t="shared" si="45"/>
        <v xml:space="preserve">LCdepl </v>
      </c>
      <c r="Q83" s="58" t="str">
        <f t="shared" si="46"/>
        <v xml:space="preserve">Pool </v>
      </c>
      <c r="R83" s="58" t="str">
        <f t="shared" si="47"/>
        <v>Irrad</v>
      </c>
      <c r="S83" s="58" t="str">
        <f t="shared" si="48"/>
        <v xml:space="preserve">- </v>
      </c>
      <c r="T83" s="58" t="str">
        <f t="shared" si="49"/>
        <v>no sub</v>
      </c>
      <c r="U83" s="58" t="str">
        <f t="shared" si="50"/>
        <v>Non</v>
      </c>
      <c r="V83" s="58" t="str">
        <f t="shared" si="51"/>
        <v>NA</v>
      </c>
      <c r="W83" s="58" t="str">
        <f t="shared" si="52"/>
        <v xml:space="preserve">None </v>
      </c>
      <c r="X83" t="s">
        <v>63</v>
      </c>
      <c r="Y83" s="161" t="str">
        <f t="shared" si="53"/>
        <v>1-2-1-1-3-2-1-1-1-1-1-3-3-2-1-1-1-1-1</v>
      </c>
      <c r="Z83" s="60">
        <f t="shared" si="59"/>
        <v>102399</v>
      </c>
      <c r="AA83" s="7">
        <f t="shared" si="60"/>
        <v>78</v>
      </c>
      <c r="AB83" s="29" t="str">
        <f t="shared" si="33"/>
        <v>1</v>
      </c>
      <c r="AC83" s="29" t="str">
        <f t="shared" si="32"/>
        <v>0</v>
      </c>
      <c r="AD83" s="29" t="str">
        <f t="shared" si="32"/>
        <v>2</v>
      </c>
      <c r="AE83" s="29" t="str">
        <f t="shared" si="32"/>
        <v>3</v>
      </c>
      <c r="AF83" s="29" t="str">
        <f t="shared" si="32"/>
        <v>9</v>
      </c>
      <c r="AG83" s="29" t="str">
        <f t="shared" si="32"/>
        <v>9</v>
      </c>
      <c r="AH83" s="59">
        <v>78</v>
      </c>
      <c r="AI83" s="510">
        <v>102399</v>
      </c>
      <c r="AJ83" s="509">
        <v>1</v>
      </c>
      <c r="AK83" s="509">
        <v>2</v>
      </c>
      <c r="AL83" s="509">
        <v>1</v>
      </c>
      <c r="AM83" s="509">
        <v>1</v>
      </c>
      <c r="AN83" s="509">
        <v>3</v>
      </c>
      <c r="AO83" s="509">
        <v>2</v>
      </c>
      <c r="AP83" s="509">
        <v>1</v>
      </c>
      <c r="AQ83" s="509">
        <v>1</v>
      </c>
      <c r="AR83" s="509">
        <v>1</v>
      </c>
      <c r="AS83" s="509">
        <v>1</v>
      </c>
      <c r="AT83" s="509">
        <v>1</v>
      </c>
      <c r="AU83" s="509">
        <v>3</v>
      </c>
      <c r="AV83" s="509">
        <v>3</v>
      </c>
      <c r="AW83" s="509">
        <v>2</v>
      </c>
      <c r="AX83" s="509">
        <v>1</v>
      </c>
      <c r="AY83" s="509">
        <v>1</v>
      </c>
      <c r="AZ83" s="509">
        <v>1</v>
      </c>
      <c r="BA83" s="509">
        <v>1</v>
      </c>
      <c r="BB83" s="509">
        <v>1</v>
      </c>
      <c r="BC83" s="509" t="b">
        <v>0</v>
      </c>
      <c r="BD83" s="508">
        <v>36247</v>
      </c>
      <c r="BE83" s="508">
        <v>36247</v>
      </c>
      <c r="BF83" s="509" t="b">
        <v>1</v>
      </c>
      <c r="BG83" s="510" t="s">
        <v>461</v>
      </c>
      <c r="BH83" s="512"/>
      <c r="BI83" s="510"/>
      <c r="BJ83" s="513">
        <v>36247</v>
      </c>
      <c r="BK83" s="513">
        <v>36247</v>
      </c>
      <c r="BL83" s="513">
        <v>46217</v>
      </c>
      <c r="BM83" s="513">
        <v>42337</v>
      </c>
      <c r="BN83" s="509">
        <v>1</v>
      </c>
      <c r="BO83" s="510" t="s">
        <v>1070</v>
      </c>
      <c r="BP83" s="509">
        <v>2</v>
      </c>
      <c r="BQ83" s="509" t="str">
        <f>IF(AI83="","",VLOOKUP(AJ83,[0]!Qualifier,(COLUMN(AJ83)-34),FALSE))</f>
        <v>RedCells</v>
      </c>
      <c r="BR83" s="509" t="str">
        <f>IF(AJ83="","",VLOOKUP(AK83,[0]!Qualifier,(COLUMN(AK83)-34),FALSE))</f>
        <v xml:space="preserve">CPD </v>
      </c>
      <c r="BS83" s="509" t="str">
        <f>IF(AK83="","",VLOOKUP(AL83,[0]!Qualifier,(COLUMN(AL83)-34),FALSE))</f>
        <v xml:space="preserve">NoAdd </v>
      </c>
      <c r="BT83" s="509" t="str">
        <f>IF(AL83="","",VLOOKUP(AM83,[0]!Qualifier,(COLUMN(AM83)-34),FALSE))</f>
        <v xml:space="preserve">Closed </v>
      </c>
      <c r="BU83" s="509" t="str">
        <f>IF(AM83="","",VLOOKUP(AN83,[0]!Qualifier,(COLUMN(AN83)-34),FALSE))</f>
        <v xml:space="preserve">NonSV </v>
      </c>
      <c r="BV83" s="509" t="str">
        <f>IF(AN83="","",VLOOKUP(AO83,[0]!Qualifier,(COLUMN(AO83)-34),FALSE))</f>
        <v xml:space="preserve">2to6°C </v>
      </c>
      <c r="BW83" s="509" t="str">
        <f>IF(AO83="","",VLOOKUP(AP83,[0]!Qualifier,(COLUMN(AP83)-34),FALSE))</f>
        <v>No</v>
      </c>
      <c r="BX83" s="509" t="str">
        <f>IF(AP83="","",VLOOKUP(AQ83,[0]!Qualifier,(COLUMN(AQ83)-34),FALSE))</f>
        <v xml:space="preserve">Allo </v>
      </c>
      <c r="BY83" s="509" t="str">
        <f>IF(AQ83="","",VLOOKUP(AR83,[0]!Qualifier,(COLUMN(AR83)-34),FALSE))</f>
        <v xml:space="preserve">WB </v>
      </c>
      <c r="BZ83" s="509" t="str">
        <f>IF(AR83="","",VLOOKUP(AS83,[0]!Qualifier,(COLUMN(AS83)-34),FALSE))</f>
        <v xml:space="preserve">NA </v>
      </c>
      <c r="CA83" s="509" t="str">
        <f>IF(AS83="","",VLOOKUP(AT83,[0]!Qualifier,(COLUMN(AT83)-34),FALSE))</f>
        <v xml:space="preserve">Transf </v>
      </c>
      <c r="CB83" s="509" t="str">
        <f>IF(AT83="","",VLOOKUP(AU83,[0]!Qualifier,(COLUMN(AU83)-34),FALSE))</f>
        <v xml:space="preserve">LCdepl </v>
      </c>
      <c r="CC83" s="509" t="str">
        <f>IF(AU83="","",VLOOKUP(AV83,[0]!Qualifier,(COLUMN(AV83)-34),FALSE))</f>
        <v xml:space="preserve">Pool </v>
      </c>
      <c r="CD83" s="509" t="str">
        <f>IF(AV83="","",VLOOKUP(AW83,[0]!Qualifier,(COLUMN(AW83)-34),FALSE))</f>
        <v>Irrad</v>
      </c>
      <c r="CE83" s="508" t="str">
        <f>IF(AW83="","",VLOOKUP(AX83,[0]!Qualifier,(COLUMN(AX83)-34),FALSE))</f>
        <v xml:space="preserve">- </v>
      </c>
      <c r="CF83" s="508" t="str">
        <f>IF(AX83="","",VLOOKUP(AY83,[0]!Qualifier,(COLUMN(AY83)-34),FALSE))</f>
        <v>no sub</v>
      </c>
      <c r="CG83" s="509" t="str">
        <f>IF(AY83="","",VLOOKUP(AZ83,[0]!Qualifier,(COLUMN(AZ83)-34),FALSE))</f>
        <v>Non</v>
      </c>
      <c r="CH83" s="510" t="str">
        <f>IF(AZ83="","",VLOOKUP(BA83,[0]!Qualifier,(COLUMN(BA83)-34),FALSE))</f>
        <v>NA</v>
      </c>
      <c r="CI83" s="512" t="str">
        <f>IF(BA83="","",VLOOKUP(BB83,[0]!Qualifier,(COLUMN(BB83)-34),FALSE))</f>
        <v xml:space="preserve">None </v>
      </c>
      <c r="CJ83" s="510"/>
      <c r="CK83" s="513" t="str">
        <f t="shared" si="54"/>
        <v>1-2-1-1-3-2-1-1-1-1-1-3-3-2-1-1-1-1-1</v>
      </c>
      <c r="CL83" s="513">
        <v>37481</v>
      </c>
      <c r="CM83" s="513">
        <v>45195</v>
      </c>
      <c r="CN83" s="510"/>
      <c r="CP83" s="510"/>
    </row>
    <row r="84" spans="1:94" ht="12.6" customHeight="1" outlineLevel="2" x14ac:dyDescent="0.35">
      <c r="A84" s="77">
        <f t="shared" si="56"/>
        <v>103001</v>
      </c>
      <c r="B84" s="7">
        <f t="shared" si="57"/>
        <v>79</v>
      </c>
      <c r="C84" s="59">
        <f t="shared" si="55"/>
        <v>79</v>
      </c>
      <c r="D84" s="124">
        <f t="shared" si="58"/>
        <v>103001</v>
      </c>
      <c r="E84" s="16" t="str">
        <f t="shared" si="34"/>
        <v>RedCells</v>
      </c>
      <c r="F84" s="58" t="str">
        <f t="shared" si="35"/>
        <v xml:space="preserve">CPD </v>
      </c>
      <c r="G84" s="58" t="str">
        <f t="shared" si="36"/>
        <v xml:space="preserve">PAGGS-M </v>
      </c>
      <c r="H84" s="58" t="str">
        <f t="shared" si="37"/>
        <v xml:space="preserve">Closed </v>
      </c>
      <c r="I84" s="58" t="str">
        <f t="shared" si="38"/>
        <v xml:space="preserve">SV </v>
      </c>
      <c r="J84" s="58" t="str">
        <f t="shared" si="39"/>
        <v xml:space="preserve">2to6°C </v>
      </c>
      <c r="K84" s="58" t="str">
        <f t="shared" si="40"/>
        <v>No</v>
      </c>
      <c r="L84" s="58" t="str">
        <f t="shared" si="41"/>
        <v xml:space="preserve">Allo </v>
      </c>
      <c r="M84" s="58" t="str">
        <f t="shared" si="42"/>
        <v xml:space="preserve">WB </v>
      </c>
      <c r="N84" s="58" t="str">
        <f t="shared" si="43"/>
        <v xml:space="preserve">NA </v>
      </c>
      <c r="O84" s="58" t="str">
        <f t="shared" si="44"/>
        <v xml:space="preserve">Transf </v>
      </c>
      <c r="P84" s="58" t="str">
        <f t="shared" si="45"/>
        <v xml:space="preserve">BCrem </v>
      </c>
      <c r="Q84" s="58" t="str">
        <f t="shared" si="46"/>
        <v xml:space="preserve">None </v>
      </c>
      <c r="R84" s="58" t="str">
        <f t="shared" si="47"/>
        <v xml:space="preserve">NoIrr </v>
      </c>
      <c r="S84" s="58" t="str">
        <f t="shared" si="48"/>
        <v xml:space="preserve">Wash </v>
      </c>
      <c r="T84" s="58" t="str">
        <f t="shared" si="49"/>
        <v>no sub</v>
      </c>
      <c r="U84" s="58" t="str">
        <f t="shared" si="50"/>
        <v>Non</v>
      </c>
      <c r="V84" s="58" t="str">
        <f t="shared" si="51"/>
        <v>NA</v>
      </c>
      <c r="W84" s="58" t="str">
        <f t="shared" si="52"/>
        <v xml:space="preserve">None </v>
      </c>
      <c r="X84" t="s">
        <v>63</v>
      </c>
      <c r="Y84" s="161" t="str">
        <f t="shared" si="53"/>
        <v>1-2-3-1-1-2-1-1-1-1-1-2-1-1-2-1-1-1-1</v>
      </c>
      <c r="Z84" s="60">
        <f t="shared" si="59"/>
        <v>103001</v>
      </c>
      <c r="AA84" s="7">
        <f t="shared" si="60"/>
        <v>79</v>
      </c>
      <c r="AB84" s="29" t="str">
        <f t="shared" si="33"/>
        <v>1</v>
      </c>
      <c r="AC84" s="29" t="str">
        <f t="shared" si="32"/>
        <v>0</v>
      </c>
      <c r="AD84" s="29" t="str">
        <f t="shared" si="32"/>
        <v>3</v>
      </c>
      <c r="AE84" s="29" t="str">
        <f t="shared" si="32"/>
        <v>0</v>
      </c>
      <c r="AF84" s="29" t="str">
        <f t="shared" si="32"/>
        <v>0</v>
      </c>
      <c r="AG84" s="29" t="str">
        <f t="shared" si="32"/>
        <v>1</v>
      </c>
      <c r="AH84" s="59">
        <v>79</v>
      </c>
      <c r="AI84" s="510">
        <v>103001</v>
      </c>
      <c r="AJ84" s="509">
        <v>1</v>
      </c>
      <c r="AK84" s="509">
        <v>2</v>
      </c>
      <c r="AL84" s="509">
        <v>3</v>
      </c>
      <c r="AM84" s="509">
        <v>1</v>
      </c>
      <c r="AN84" s="509">
        <v>1</v>
      </c>
      <c r="AO84" s="509">
        <v>2</v>
      </c>
      <c r="AP84" s="509">
        <v>1</v>
      </c>
      <c r="AQ84" s="509">
        <v>1</v>
      </c>
      <c r="AR84" s="509">
        <v>1</v>
      </c>
      <c r="AS84" s="509">
        <v>1</v>
      </c>
      <c r="AT84" s="509">
        <v>1</v>
      </c>
      <c r="AU84" s="509">
        <v>2</v>
      </c>
      <c r="AV84" s="509">
        <v>1</v>
      </c>
      <c r="AW84" s="509">
        <v>1</v>
      </c>
      <c r="AX84" s="509">
        <v>2</v>
      </c>
      <c r="AY84" s="509">
        <v>1</v>
      </c>
      <c r="AZ84" s="509">
        <v>1</v>
      </c>
      <c r="BA84" s="509">
        <v>1</v>
      </c>
      <c r="BB84" s="509">
        <v>1</v>
      </c>
      <c r="BC84" s="509" t="b">
        <v>0</v>
      </c>
      <c r="BD84" s="508">
        <v>36247</v>
      </c>
      <c r="BE84" s="508">
        <v>36247</v>
      </c>
      <c r="BF84" s="509" t="b">
        <v>0</v>
      </c>
      <c r="BG84" s="510" t="s">
        <v>462</v>
      </c>
      <c r="BH84" s="512"/>
      <c r="BI84" s="510"/>
      <c r="BJ84" s="513">
        <v>36247</v>
      </c>
      <c r="BK84" s="513">
        <v>36247</v>
      </c>
      <c r="BL84" s="513">
        <v>46217</v>
      </c>
      <c r="BM84" s="510"/>
      <c r="BN84" s="512"/>
      <c r="BO84" s="510"/>
      <c r="BP84" s="509">
        <v>2</v>
      </c>
      <c r="BQ84" s="509" t="str">
        <f>IF(AI84="","",VLOOKUP(AJ84,[0]!Qualifier,(COLUMN(AJ84)-34),FALSE))</f>
        <v>RedCells</v>
      </c>
      <c r="BR84" s="509" t="str">
        <f>IF(AJ84="","",VLOOKUP(AK84,[0]!Qualifier,(COLUMN(AK84)-34),FALSE))</f>
        <v xml:space="preserve">CPD </v>
      </c>
      <c r="BS84" s="509" t="str">
        <f>IF(AK84="","",VLOOKUP(AL84,[0]!Qualifier,(COLUMN(AL84)-34),FALSE))</f>
        <v xml:space="preserve">PAGGS-M </v>
      </c>
      <c r="BT84" s="509" t="str">
        <f>IF(AL84="","",VLOOKUP(AM84,[0]!Qualifier,(COLUMN(AM84)-34),FALSE))</f>
        <v xml:space="preserve">Closed </v>
      </c>
      <c r="BU84" s="509" t="str">
        <f>IF(AM84="","",VLOOKUP(AN84,[0]!Qualifier,(COLUMN(AN84)-34),FALSE))</f>
        <v xml:space="preserve">SV </v>
      </c>
      <c r="BV84" s="509" t="str">
        <f>IF(AN84="","",VLOOKUP(AO84,[0]!Qualifier,(COLUMN(AO84)-34),FALSE))</f>
        <v xml:space="preserve">2to6°C </v>
      </c>
      <c r="BW84" s="509" t="str">
        <f>IF(AO84="","",VLOOKUP(AP84,[0]!Qualifier,(COLUMN(AP84)-34),FALSE))</f>
        <v>No</v>
      </c>
      <c r="BX84" s="509" t="str">
        <f>IF(AP84="","",VLOOKUP(AQ84,[0]!Qualifier,(COLUMN(AQ84)-34),FALSE))</f>
        <v xml:space="preserve">Allo </v>
      </c>
      <c r="BY84" s="509" t="str">
        <f>IF(AQ84="","",VLOOKUP(AR84,[0]!Qualifier,(COLUMN(AR84)-34),FALSE))</f>
        <v xml:space="preserve">WB </v>
      </c>
      <c r="BZ84" s="509" t="str">
        <f>IF(AR84="","",VLOOKUP(AS84,[0]!Qualifier,(COLUMN(AS84)-34),FALSE))</f>
        <v xml:space="preserve">NA </v>
      </c>
      <c r="CA84" s="509" t="str">
        <f>IF(AS84="","",VLOOKUP(AT84,[0]!Qualifier,(COLUMN(AT84)-34),FALSE))</f>
        <v xml:space="preserve">Transf </v>
      </c>
      <c r="CB84" s="509" t="str">
        <f>IF(AT84="","",VLOOKUP(AU84,[0]!Qualifier,(COLUMN(AU84)-34),FALSE))</f>
        <v xml:space="preserve">BCrem </v>
      </c>
      <c r="CC84" s="509" t="str">
        <f>IF(AU84="","",VLOOKUP(AV84,[0]!Qualifier,(COLUMN(AV84)-34),FALSE))</f>
        <v xml:space="preserve">None </v>
      </c>
      <c r="CD84" s="509" t="str">
        <f>IF(AV84="","",VLOOKUP(AW84,[0]!Qualifier,(COLUMN(AW84)-34),FALSE))</f>
        <v xml:space="preserve">NoIrr </v>
      </c>
      <c r="CE84" s="508" t="str">
        <f>IF(AW84="","",VLOOKUP(AX84,[0]!Qualifier,(COLUMN(AX84)-34),FALSE))</f>
        <v xml:space="preserve">Wash </v>
      </c>
      <c r="CF84" s="508" t="str">
        <f>IF(AX84="","",VLOOKUP(AY84,[0]!Qualifier,(COLUMN(AY84)-34),FALSE))</f>
        <v>no sub</v>
      </c>
      <c r="CG84" s="509" t="str">
        <f>IF(AY84="","",VLOOKUP(AZ84,[0]!Qualifier,(COLUMN(AZ84)-34),FALSE))</f>
        <v>Non</v>
      </c>
      <c r="CH84" s="510" t="str">
        <f>IF(AZ84="","",VLOOKUP(BA84,[0]!Qualifier,(COLUMN(BA84)-34),FALSE))</f>
        <v>NA</v>
      </c>
      <c r="CI84" s="512" t="str">
        <f>IF(BA84="","",VLOOKUP(BB84,[0]!Qualifier,(COLUMN(BB84)-34),FALSE))</f>
        <v xml:space="preserve">None </v>
      </c>
      <c r="CJ84" s="510"/>
      <c r="CK84" s="513" t="str">
        <f t="shared" si="54"/>
        <v>1-2-3-1-1-2-1-1-1-1-1-2-1-1-2-1-1-1-1</v>
      </c>
      <c r="CL84" s="513">
        <v>36247</v>
      </c>
      <c r="CM84" s="513">
        <v>45195</v>
      </c>
      <c r="CN84" s="510"/>
      <c r="CP84" s="510"/>
    </row>
    <row r="85" spans="1:94" ht="12.6" customHeight="1" outlineLevel="2" x14ac:dyDescent="0.35">
      <c r="A85" s="77">
        <f t="shared" si="56"/>
        <v>103009</v>
      </c>
      <c r="B85" s="7">
        <f t="shared" si="57"/>
        <v>80</v>
      </c>
      <c r="C85" s="59">
        <f t="shared" si="55"/>
        <v>80</v>
      </c>
      <c r="D85" s="124">
        <f t="shared" si="58"/>
        <v>103009</v>
      </c>
      <c r="E85" s="16" t="str">
        <f t="shared" si="34"/>
        <v>RedCells</v>
      </c>
      <c r="F85" s="58" t="str">
        <f t="shared" si="35"/>
        <v xml:space="preserve">CPD </v>
      </c>
      <c r="G85" s="58" t="str">
        <f t="shared" si="36"/>
        <v xml:space="preserve">NoAdd </v>
      </c>
      <c r="H85" s="58" t="str">
        <f t="shared" si="37"/>
        <v xml:space="preserve">Closed </v>
      </c>
      <c r="I85" s="58" t="str">
        <f t="shared" si="38"/>
        <v xml:space="preserve">SV </v>
      </c>
      <c r="J85" s="58" t="str">
        <f t="shared" si="39"/>
        <v xml:space="preserve">2to6°C </v>
      </c>
      <c r="K85" s="58" t="str">
        <f t="shared" si="40"/>
        <v>No</v>
      </c>
      <c r="L85" s="58" t="str">
        <f t="shared" si="41"/>
        <v xml:space="preserve">Allo </v>
      </c>
      <c r="M85" s="58" t="str">
        <f t="shared" si="42"/>
        <v xml:space="preserve">WB </v>
      </c>
      <c r="N85" s="58" t="str">
        <f t="shared" si="43"/>
        <v xml:space="preserve">NA </v>
      </c>
      <c r="O85" s="58" t="str">
        <f t="shared" si="44"/>
        <v xml:space="preserve">Transf </v>
      </c>
      <c r="P85" s="58" t="str">
        <f t="shared" si="45"/>
        <v xml:space="preserve">BCrem </v>
      </c>
      <c r="Q85" s="58" t="str">
        <f t="shared" si="46"/>
        <v xml:space="preserve">None </v>
      </c>
      <c r="R85" s="58" t="str">
        <f t="shared" si="47"/>
        <v xml:space="preserve">NoIrr </v>
      </c>
      <c r="S85" s="58" t="str">
        <f t="shared" si="48"/>
        <v xml:space="preserve">Wash </v>
      </c>
      <c r="T85" s="58" t="str">
        <f t="shared" si="49"/>
        <v>no sub</v>
      </c>
      <c r="U85" s="58" t="str">
        <f t="shared" si="50"/>
        <v>Non</v>
      </c>
      <c r="V85" s="58" t="str">
        <f t="shared" si="51"/>
        <v>NA</v>
      </c>
      <c r="W85" s="58" t="str">
        <f t="shared" si="52"/>
        <v xml:space="preserve">None </v>
      </c>
      <c r="X85" t="s">
        <v>63</v>
      </c>
      <c r="Y85" s="161" t="str">
        <f t="shared" si="53"/>
        <v>1-2-1-1-1-2-1-1-1-1-1-2-1-1-2-1-1-1-1</v>
      </c>
      <c r="Z85" s="60">
        <f t="shared" si="59"/>
        <v>103009</v>
      </c>
      <c r="AA85" s="7">
        <f t="shared" si="60"/>
        <v>80</v>
      </c>
      <c r="AB85" s="29" t="str">
        <f t="shared" si="33"/>
        <v>1</v>
      </c>
      <c r="AC85" s="29" t="str">
        <f t="shared" si="32"/>
        <v>0</v>
      </c>
      <c r="AD85" s="29" t="str">
        <f t="shared" si="32"/>
        <v>3</v>
      </c>
      <c r="AE85" s="29" t="str">
        <f t="shared" si="32"/>
        <v>0</v>
      </c>
      <c r="AF85" s="29" t="str">
        <f t="shared" si="32"/>
        <v>0</v>
      </c>
      <c r="AG85" s="29" t="str">
        <f t="shared" si="32"/>
        <v>9</v>
      </c>
      <c r="AH85" s="59">
        <v>80</v>
      </c>
      <c r="AI85" s="510">
        <v>103009</v>
      </c>
      <c r="AJ85" s="509">
        <v>1</v>
      </c>
      <c r="AK85" s="509">
        <v>2</v>
      </c>
      <c r="AL85" s="509">
        <v>1</v>
      </c>
      <c r="AM85" s="509">
        <v>1</v>
      </c>
      <c r="AN85" s="509">
        <v>1</v>
      </c>
      <c r="AO85" s="509">
        <v>2</v>
      </c>
      <c r="AP85" s="509">
        <v>1</v>
      </c>
      <c r="AQ85" s="509">
        <v>1</v>
      </c>
      <c r="AR85" s="509">
        <v>1</v>
      </c>
      <c r="AS85" s="509">
        <v>1</v>
      </c>
      <c r="AT85" s="509">
        <v>1</v>
      </c>
      <c r="AU85" s="509">
        <v>2</v>
      </c>
      <c r="AV85" s="509">
        <v>1</v>
      </c>
      <c r="AW85" s="509">
        <v>1</v>
      </c>
      <c r="AX85" s="509">
        <v>2</v>
      </c>
      <c r="AY85" s="509">
        <v>1</v>
      </c>
      <c r="AZ85" s="509">
        <v>1</v>
      </c>
      <c r="BA85" s="509">
        <v>1</v>
      </c>
      <c r="BB85" s="509">
        <v>1</v>
      </c>
      <c r="BC85" s="509" t="b">
        <v>0</v>
      </c>
      <c r="BD85" s="508">
        <v>36279</v>
      </c>
      <c r="BE85" s="508">
        <v>36279</v>
      </c>
      <c r="BF85" s="509" t="b">
        <v>0</v>
      </c>
      <c r="BG85" s="510" t="s">
        <v>463</v>
      </c>
      <c r="BH85" s="512"/>
      <c r="BI85" s="510"/>
      <c r="BJ85" s="513">
        <v>36279</v>
      </c>
      <c r="BK85" s="513">
        <v>36279</v>
      </c>
      <c r="BL85" s="513">
        <v>46217</v>
      </c>
      <c r="BM85" s="510"/>
      <c r="BN85" s="512"/>
      <c r="BO85" s="510"/>
      <c r="BP85" s="509">
        <v>2</v>
      </c>
      <c r="BQ85" s="509" t="str">
        <f>IF(AI85="","",VLOOKUP(AJ85,[0]!Qualifier,(COLUMN(AJ85)-34),FALSE))</f>
        <v>RedCells</v>
      </c>
      <c r="BR85" s="509" t="str">
        <f>IF(AJ85="","",VLOOKUP(AK85,[0]!Qualifier,(COLUMN(AK85)-34),FALSE))</f>
        <v xml:space="preserve">CPD </v>
      </c>
      <c r="BS85" s="509" t="str">
        <f>IF(AK85="","",VLOOKUP(AL85,[0]!Qualifier,(COLUMN(AL85)-34),FALSE))</f>
        <v xml:space="preserve">NoAdd </v>
      </c>
      <c r="BT85" s="509" t="str">
        <f>IF(AL85="","",VLOOKUP(AM85,[0]!Qualifier,(COLUMN(AM85)-34),FALSE))</f>
        <v xml:space="preserve">Closed </v>
      </c>
      <c r="BU85" s="509" t="str">
        <f>IF(AM85="","",VLOOKUP(AN85,[0]!Qualifier,(COLUMN(AN85)-34),FALSE))</f>
        <v xml:space="preserve">SV </v>
      </c>
      <c r="BV85" s="509" t="str">
        <f>IF(AN85="","",VLOOKUP(AO85,[0]!Qualifier,(COLUMN(AO85)-34),FALSE))</f>
        <v xml:space="preserve">2to6°C </v>
      </c>
      <c r="BW85" s="509" t="str">
        <f>IF(AO85="","",VLOOKUP(AP85,[0]!Qualifier,(COLUMN(AP85)-34),FALSE))</f>
        <v>No</v>
      </c>
      <c r="BX85" s="509" t="str">
        <f>IF(AP85="","",VLOOKUP(AQ85,[0]!Qualifier,(COLUMN(AQ85)-34),FALSE))</f>
        <v xml:space="preserve">Allo </v>
      </c>
      <c r="BY85" s="509" t="str">
        <f>IF(AQ85="","",VLOOKUP(AR85,[0]!Qualifier,(COLUMN(AR85)-34),FALSE))</f>
        <v xml:space="preserve">WB </v>
      </c>
      <c r="BZ85" s="509" t="str">
        <f>IF(AR85="","",VLOOKUP(AS85,[0]!Qualifier,(COLUMN(AS85)-34),FALSE))</f>
        <v xml:space="preserve">NA </v>
      </c>
      <c r="CA85" s="509" t="str">
        <f>IF(AS85="","",VLOOKUP(AT85,[0]!Qualifier,(COLUMN(AT85)-34),FALSE))</f>
        <v xml:space="preserve">Transf </v>
      </c>
      <c r="CB85" s="509" t="str">
        <f>IF(AT85="","",VLOOKUP(AU85,[0]!Qualifier,(COLUMN(AU85)-34),FALSE))</f>
        <v xml:space="preserve">BCrem </v>
      </c>
      <c r="CC85" s="509" t="str">
        <f>IF(AU85="","",VLOOKUP(AV85,[0]!Qualifier,(COLUMN(AV85)-34),FALSE))</f>
        <v xml:space="preserve">None </v>
      </c>
      <c r="CD85" s="509" t="str">
        <f>IF(AV85="","",VLOOKUP(AW85,[0]!Qualifier,(COLUMN(AW85)-34),FALSE))</f>
        <v xml:space="preserve">NoIrr </v>
      </c>
      <c r="CE85" s="508" t="str">
        <f>IF(AW85="","",VLOOKUP(AX85,[0]!Qualifier,(COLUMN(AX85)-34),FALSE))</f>
        <v xml:space="preserve">Wash </v>
      </c>
      <c r="CF85" s="508" t="str">
        <f>IF(AX85="","",VLOOKUP(AY85,[0]!Qualifier,(COLUMN(AY85)-34),FALSE))</f>
        <v>no sub</v>
      </c>
      <c r="CG85" s="509" t="str">
        <f>IF(AY85="","",VLOOKUP(AZ85,[0]!Qualifier,(COLUMN(AZ85)-34),FALSE))</f>
        <v>Non</v>
      </c>
      <c r="CH85" s="510" t="str">
        <f>IF(AZ85="","",VLOOKUP(BA85,[0]!Qualifier,(COLUMN(BA85)-34),FALSE))</f>
        <v>NA</v>
      </c>
      <c r="CI85" s="512" t="str">
        <f>IF(BA85="","",VLOOKUP(BB85,[0]!Qualifier,(COLUMN(BB85)-34),FALSE))</f>
        <v xml:space="preserve">None </v>
      </c>
      <c r="CJ85" s="510"/>
      <c r="CK85" s="513" t="str">
        <f t="shared" si="54"/>
        <v>1-2-1-1-1-2-1-1-1-1-1-2-1-1-2-1-1-1-1</v>
      </c>
      <c r="CL85" s="513">
        <v>36279</v>
      </c>
      <c r="CM85" s="513">
        <v>45195</v>
      </c>
      <c r="CN85" s="510"/>
      <c r="CP85" s="510"/>
    </row>
    <row r="86" spans="1:94" ht="12.6" customHeight="1" outlineLevel="2" x14ac:dyDescent="0.35">
      <c r="A86" s="77">
        <f t="shared" si="56"/>
        <v>103013</v>
      </c>
      <c r="B86" s="7">
        <f t="shared" si="57"/>
        <v>81</v>
      </c>
      <c r="C86" s="59">
        <f t="shared" si="55"/>
        <v>81</v>
      </c>
      <c r="D86" s="124">
        <f t="shared" si="58"/>
        <v>103013</v>
      </c>
      <c r="E86" s="16" t="str">
        <f t="shared" si="34"/>
        <v>RedCells</v>
      </c>
      <c r="F86" s="58" t="str">
        <f t="shared" si="35"/>
        <v xml:space="preserve">CPD </v>
      </c>
      <c r="G86" s="58" t="str">
        <f t="shared" si="36"/>
        <v xml:space="preserve">Glycerol </v>
      </c>
      <c r="H86" s="58" t="str">
        <f t="shared" si="37"/>
        <v xml:space="preserve">Open </v>
      </c>
      <c r="I86" s="58" t="str">
        <f t="shared" si="38"/>
        <v xml:space="preserve">SV </v>
      </c>
      <c r="J86" s="58" t="str">
        <f t="shared" si="39"/>
        <v xml:space="preserve">-196°C  </v>
      </c>
      <c r="K86" s="58" t="str">
        <f t="shared" si="40"/>
        <v>No</v>
      </c>
      <c r="L86" s="58" t="str">
        <f t="shared" si="41"/>
        <v xml:space="preserve">Allo </v>
      </c>
      <c r="M86" s="58" t="str">
        <f t="shared" si="42"/>
        <v xml:space="preserve">WB </v>
      </c>
      <c r="N86" s="58" t="str">
        <f t="shared" si="43"/>
        <v xml:space="preserve">NA </v>
      </c>
      <c r="O86" s="58" t="str">
        <f t="shared" si="44"/>
        <v xml:space="preserve">Transf </v>
      </c>
      <c r="P86" s="58" t="str">
        <f t="shared" si="45"/>
        <v xml:space="preserve">BCrem </v>
      </c>
      <c r="Q86" s="58" t="str">
        <f t="shared" si="46"/>
        <v xml:space="preserve">None </v>
      </c>
      <c r="R86" s="58" t="str">
        <f t="shared" si="47"/>
        <v xml:space="preserve">NoIrr </v>
      </c>
      <c r="S86" s="58" t="str">
        <f t="shared" si="48"/>
        <v xml:space="preserve">Wash </v>
      </c>
      <c r="T86" s="58" t="str">
        <f t="shared" si="49"/>
        <v>no sub</v>
      </c>
      <c r="U86" s="58" t="str">
        <f t="shared" si="50"/>
        <v>Non</v>
      </c>
      <c r="V86" s="58" t="str">
        <f t="shared" si="51"/>
        <v>NA</v>
      </c>
      <c r="W86" s="58" t="str">
        <f t="shared" si="52"/>
        <v xml:space="preserve">None </v>
      </c>
      <c r="X86" t="s">
        <v>63</v>
      </c>
      <c r="Y86" s="161" t="str">
        <f t="shared" si="53"/>
        <v>1-2-9-2-1-7-1-1-1-1-1-2-1-1-2-1-1-1-1</v>
      </c>
      <c r="Z86" s="60">
        <f t="shared" si="59"/>
        <v>103013</v>
      </c>
      <c r="AA86" s="7">
        <f t="shared" si="60"/>
        <v>81</v>
      </c>
      <c r="AB86" s="29" t="str">
        <f t="shared" si="33"/>
        <v>1</v>
      </c>
      <c r="AC86" s="29" t="str">
        <f t="shared" si="32"/>
        <v>0</v>
      </c>
      <c r="AD86" s="29" t="str">
        <f t="shared" si="32"/>
        <v>3</v>
      </c>
      <c r="AE86" s="29" t="str">
        <f t="shared" si="32"/>
        <v>0</v>
      </c>
      <c r="AF86" s="29" t="str">
        <f t="shared" si="32"/>
        <v>1</v>
      </c>
      <c r="AG86" s="29" t="str">
        <f t="shared" si="32"/>
        <v>3</v>
      </c>
      <c r="AH86" s="59">
        <v>81</v>
      </c>
      <c r="AI86" s="510">
        <v>103013</v>
      </c>
      <c r="AJ86" s="509">
        <v>1</v>
      </c>
      <c r="AK86" s="509">
        <v>2</v>
      </c>
      <c r="AL86" s="509">
        <v>9</v>
      </c>
      <c r="AM86" s="509">
        <v>2</v>
      </c>
      <c r="AN86" s="509">
        <v>1</v>
      </c>
      <c r="AO86" s="509">
        <v>7</v>
      </c>
      <c r="AP86" s="509">
        <v>1</v>
      </c>
      <c r="AQ86" s="509">
        <v>1</v>
      </c>
      <c r="AR86" s="509">
        <v>1</v>
      </c>
      <c r="AS86" s="509">
        <v>1</v>
      </c>
      <c r="AT86" s="509">
        <v>1</v>
      </c>
      <c r="AU86" s="509">
        <v>2</v>
      </c>
      <c r="AV86" s="509">
        <v>1</v>
      </c>
      <c r="AW86" s="509">
        <v>1</v>
      </c>
      <c r="AX86" s="509">
        <v>2</v>
      </c>
      <c r="AY86" s="509">
        <v>1</v>
      </c>
      <c r="AZ86" s="509">
        <v>1</v>
      </c>
      <c r="BA86" s="509">
        <v>1</v>
      </c>
      <c r="BB86" s="509">
        <v>1</v>
      </c>
      <c r="BC86" s="509" t="b">
        <v>0</v>
      </c>
      <c r="BD86" s="508">
        <v>36279</v>
      </c>
      <c r="BE86" s="508">
        <v>36279</v>
      </c>
      <c r="BF86" s="509" t="b">
        <v>0</v>
      </c>
      <c r="BG86" s="510" t="s">
        <v>464</v>
      </c>
      <c r="BH86" s="512"/>
      <c r="BI86" s="510"/>
      <c r="BJ86" s="513">
        <v>36279</v>
      </c>
      <c r="BK86" s="513">
        <v>36279</v>
      </c>
      <c r="BL86" s="513">
        <v>46217</v>
      </c>
      <c r="BM86" s="510"/>
      <c r="BN86" s="512"/>
      <c r="BO86" s="510"/>
      <c r="BP86" s="509">
        <v>7</v>
      </c>
      <c r="BQ86" s="509" t="str">
        <f>IF(AI86="","",VLOOKUP(AJ86,[0]!Qualifier,(COLUMN(AJ86)-34),FALSE))</f>
        <v>RedCells</v>
      </c>
      <c r="BR86" s="509" t="str">
        <f>IF(AJ86="","",VLOOKUP(AK86,[0]!Qualifier,(COLUMN(AK86)-34),FALSE))</f>
        <v xml:space="preserve">CPD </v>
      </c>
      <c r="BS86" s="509" t="str">
        <f>IF(AK86="","",VLOOKUP(AL86,[0]!Qualifier,(COLUMN(AL86)-34),FALSE))</f>
        <v xml:space="preserve">Glycerol </v>
      </c>
      <c r="BT86" s="509" t="str">
        <f>IF(AL86="","",VLOOKUP(AM86,[0]!Qualifier,(COLUMN(AM86)-34),FALSE))</f>
        <v xml:space="preserve">Open </v>
      </c>
      <c r="BU86" s="509" t="str">
        <f>IF(AM86="","",VLOOKUP(AN86,[0]!Qualifier,(COLUMN(AN86)-34),FALSE))</f>
        <v xml:space="preserve">SV </v>
      </c>
      <c r="BV86" s="509" t="str">
        <f>IF(AN86="","",VLOOKUP(AO86,[0]!Qualifier,(COLUMN(AO86)-34),FALSE))</f>
        <v xml:space="preserve">-196°C  </v>
      </c>
      <c r="BW86" s="509" t="str">
        <f>IF(AO86="","",VLOOKUP(AP86,[0]!Qualifier,(COLUMN(AP86)-34),FALSE))</f>
        <v>No</v>
      </c>
      <c r="BX86" s="509" t="str">
        <f>IF(AP86="","",VLOOKUP(AQ86,[0]!Qualifier,(COLUMN(AQ86)-34),FALSE))</f>
        <v xml:space="preserve">Allo </v>
      </c>
      <c r="BY86" s="509" t="str">
        <f>IF(AQ86="","",VLOOKUP(AR86,[0]!Qualifier,(COLUMN(AR86)-34),FALSE))</f>
        <v xml:space="preserve">WB </v>
      </c>
      <c r="BZ86" s="509" t="str">
        <f>IF(AR86="","",VLOOKUP(AS86,[0]!Qualifier,(COLUMN(AS86)-34),FALSE))</f>
        <v xml:space="preserve">NA </v>
      </c>
      <c r="CA86" s="509" t="str">
        <f>IF(AS86="","",VLOOKUP(AT86,[0]!Qualifier,(COLUMN(AT86)-34),FALSE))</f>
        <v xml:space="preserve">Transf </v>
      </c>
      <c r="CB86" s="509" t="str">
        <f>IF(AT86="","",VLOOKUP(AU86,[0]!Qualifier,(COLUMN(AU86)-34),FALSE))</f>
        <v xml:space="preserve">BCrem </v>
      </c>
      <c r="CC86" s="509" t="str">
        <f>IF(AU86="","",VLOOKUP(AV86,[0]!Qualifier,(COLUMN(AV86)-34),FALSE))</f>
        <v xml:space="preserve">None </v>
      </c>
      <c r="CD86" s="509" t="str">
        <f>IF(AV86="","",VLOOKUP(AW86,[0]!Qualifier,(COLUMN(AW86)-34),FALSE))</f>
        <v xml:space="preserve">NoIrr </v>
      </c>
      <c r="CE86" s="508" t="str">
        <f>IF(AW86="","",VLOOKUP(AX86,[0]!Qualifier,(COLUMN(AX86)-34),FALSE))</f>
        <v xml:space="preserve">Wash </v>
      </c>
      <c r="CF86" s="508" t="str">
        <f>IF(AX86="","",VLOOKUP(AY86,[0]!Qualifier,(COLUMN(AY86)-34),FALSE))</f>
        <v>no sub</v>
      </c>
      <c r="CG86" s="509" t="str">
        <f>IF(AY86="","",VLOOKUP(AZ86,[0]!Qualifier,(COLUMN(AZ86)-34),FALSE))</f>
        <v>Non</v>
      </c>
      <c r="CH86" s="510" t="str">
        <f>IF(AZ86="","",VLOOKUP(BA86,[0]!Qualifier,(COLUMN(BA86)-34),FALSE))</f>
        <v>NA</v>
      </c>
      <c r="CI86" s="512" t="str">
        <f>IF(BA86="","",VLOOKUP(BB86,[0]!Qualifier,(COLUMN(BB86)-34),FALSE))</f>
        <v xml:space="preserve">None </v>
      </c>
      <c r="CJ86" s="510"/>
      <c r="CK86" s="513" t="str">
        <f t="shared" si="54"/>
        <v>1-2-9-2-1-7-1-1-1-1-1-2-1-1-2-1-1-1-1</v>
      </c>
      <c r="CL86" s="513">
        <v>36279</v>
      </c>
      <c r="CM86" s="513">
        <v>45195</v>
      </c>
      <c r="CN86" s="510"/>
      <c r="CP86" s="510"/>
    </row>
    <row r="87" spans="1:94" ht="12.6" customHeight="1" outlineLevel="2" x14ac:dyDescent="0.35">
      <c r="A87" s="77">
        <f t="shared" si="56"/>
        <v>103100</v>
      </c>
      <c r="B87" s="7">
        <f t="shared" si="57"/>
        <v>82</v>
      </c>
      <c r="C87" s="59">
        <f t="shared" si="55"/>
        <v>82</v>
      </c>
      <c r="D87" s="124">
        <f t="shared" si="58"/>
        <v>103100</v>
      </c>
      <c r="E87" s="16" t="str">
        <f t="shared" si="34"/>
        <v>RedCells</v>
      </c>
      <c r="F87" s="58" t="str">
        <f t="shared" si="35"/>
        <v xml:space="preserve">CPD </v>
      </c>
      <c r="G87" s="58" t="str">
        <f t="shared" si="36"/>
        <v xml:space="preserve">SAGM </v>
      </c>
      <c r="H87" s="58" t="str">
        <f t="shared" si="37"/>
        <v xml:space="preserve">Closed </v>
      </c>
      <c r="I87" s="58" t="str">
        <f t="shared" si="38"/>
        <v xml:space="preserve">SV </v>
      </c>
      <c r="J87" s="58" t="str">
        <f t="shared" si="39"/>
        <v xml:space="preserve">2to6°C </v>
      </c>
      <c r="K87" s="58" t="str">
        <f t="shared" si="40"/>
        <v>No</v>
      </c>
      <c r="L87" s="58" t="str">
        <f t="shared" si="41"/>
        <v xml:space="preserve">Allo </v>
      </c>
      <c r="M87" s="58" t="str">
        <f t="shared" si="42"/>
        <v xml:space="preserve">WB </v>
      </c>
      <c r="N87" s="58" t="str">
        <f t="shared" si="43"/>
        <v xml:space="preserve">NA </v>
      </c>
      <c r="O87" s="58" t="str">
        <f t="shared" si="44"/>
        <v xml:space="preserve">Transf </v>
      </c>
      <c r="P87" s="58" t="str">
        <f t="shared" si="45"/>
        <v xml:space="preserve">LCdepl </v>
      </c>
      <c r="Q87" s="58" t="str">
        <f t="shared" si="46"/>
        <v xml:space="preserve">None </v>
      </c>
      <c r="R87" s="58" t="str">
        <f t="shared" si="47"/>
        <v xml:space="preserve">NoIrr </v>
      </c>
      <c r="S87" s="58" t="str">
        <f t="shared" si="48"/>
        <v xml:space="preserve">Wash </v>
      </c>
      <c r="T87" s="58" t="str">
        <f t="shared" si="49"/>
        <v>no sub</v>
      </c>
      <c r="U87" s="58" t="str">
        <f t="shared" si="50"/>
        <v>Non</v>
      </c>
      <c r="V87" s="58" t="str">
        <f t="shared" si="51"/>
        <v>NA</v>
      </c>
      <c r="W87" s="58" t="str">
        <f t="shared" si="52"/>
        <v xml:space="preserve">None </v>
      </c>
      <c r="X87" t="s">
        <v>63</v>
      </c>
      <c r="Y87" s="161" t="str">
        <f t="shared" si="53"/>
        <v>1-2-2-1-1-2-1-1-1-1-1-3-1-1-2-1-1-1-1</v>
      </c>
      <c r="Z87" s="60">
        <f t="shared" si="59"/>
        <v>103100</v>
      </c>
      <c r="AA87" s="7">
        <f t="shared" si="60"/>
        <v>82</v>
      </c>
      <c r="AB87" s="29" t="str">
        <f t="shared" si="33"/>
        <v>1</v>
      </c>
      <c r="AC87" s="29" t="str">
        <f t="shared" si="32"/>
        <v>0</v>
      </c>
      <c r="AD87" s="29" t="str">
        <f t="shared" si="32"/>
        <v>3</v>
      </c>
      <c r="AE87" s="29" t="str">
        <f t="shared" si="32"/>
        <v>1</v>
      </c>
      <c r="AF87" s="29" t="str">
        <f t="shared" si="32"/>
        <v>0</v>
      </c>
      <c r="AG87" s="29" t="str">
        <f t="shared" si="32"/>
        <v>0</v>
      </c>
      <c r="AH87" s="59">
        <v>82</v>
      </c>
      <c r="AI87" s="510">
        <v>103100</v>
      </c>
      <c r="AJ87" s="509">
        <v>1</v>
      </c>
      <c r="AK87" s="509">
        <v>2</v>
      </c>
      <c r="AL87" s="509">
        <v>2</v>
      </c>
      <c r="AM87" s="509">
        <v>1</v>
      </c>
      <c r="AN87" s="509">
        <v>1</v>
      </c>
      <c r="AO87" s="509">
        <v>2</v>
      </c>
      <c r="AP87" s="509">
        <v>1</v>
      </c>
      <c r="AQ87" s="509">
        <v>1</v>
      </c>
      <c r="AR87" s="509">
        <v>1</v>
      </c>
      <c r="AS87" s="509">
        <v>1</v>
      </c>
      <c r="AT87" s="509">
        <v>1</v>
      </c>
      <c r="AU87" s="509">
        <v>3</v>
      </c>
      <c r="AV87" s="509">
        <v>1</v>
      </c>
      <c r="AW87" s="509">
        <v>1</v>
      </c>
      <c r="AX87" s="509">
        <v>2</v>
      </c>
      <c r="AY87" s="509">
        <v>1</v>
      </c>
      <c r="AZ87" s="509">
        <v>1</v>
      </c>
      <c r="BA87" s="509">
        <v>1</v>
      </c>
      <c r="BB87" s="509">
        <v>1</v>
      </c>
      <c r="BC87" s="509" t="b">
        <v>0</v>
      </c>
      <c r="BD87" s="508">
        <v>37481</v>
      </c>
      <c r="BE87" s="508">
        <v>37481</v>
      </c>
      <c r="BF87" s="509" t="b">
        <v>0</v>
      </c>
      <c r="BG87" s="510" t="s">
        <v>465</v>
      </c>
      <c r="BH87" s="512"/>
      <c r="BI87" s="510"/>
      <c r="BJ87" s="513">
        <v>37481</v>
      </c>
      <c r="BK87" s="513">
        <v>37481</v>
      </c>
      <c r="BL87" s="513">
        <v>46217</v>
      </c>
      <c r="BM87" s="510"/>
      <c r="BN87" s="512"/>
      <c r="BO87" s="510"/>
      <c r="BP87" s="509">
        <v>2</v>
      </c>
      <c r="BQ87" s="509" t="str">
        <f>IF(AI87="","",VLOOKUP(AJ87,[0]!Qualifier,(COLUMN(AJ87)-34),FALSE))</f>
        <v>RedCells</v>
      </c>
      <c r="BR87" s="509" t="str">
        <f>IF(AJ87="","",VLOOKUP(AK87,[0]!Qualifier,(COLUMN(AK87)-34),FALSE))</f>
        <v xml:space="preserve">CPD </v>
      </c>
      <c r="BS87" s="509" t="str">
        <f>IF(AK87="","",VLOOKUP(AL87,[0]!Qualifier,(COLUMN(AL87)-34),FALSE))</f>
        <v xml:space="preserve">SAGM </v>
      </c>
      <c r="BT87" s="509" t="str">
        <f>IF(AL87="","",VLOOKUP(AM87,[0]!Qualifier,(COLUMN(AM87)-34),FALSE))</f>
        <v xml:space="preserve">Closed </v>
      </c>
      <c r="BU87" s="509" t="str">
        <f>IF(AM87="","",VLOOKUP(AN87,[0]!Qualifier,(COLUMN(AN87)-34),FALSE))</f>
        <v xml:space="preserve">SV </v>
      </c>
      <c r="BV87" s="509" t="str">
        <f>IF(AN87="","",VLOOKUP(AO87,[0]!Qualifier,(COLUMN(AO87)-34),FALSE))</f>
        <v xml:space="preserve">2to6°C </v>
      </c>
      <c r="BW87" s="509" t="str">
        <f>IF(AO87="","",VLOOKUP(AP87,[0]!Qualifier,(COLUMN(AP87)-34),FALSE))</f>
        <v>No</v>
      </c>
      <c r="BX87" s="509" t="str">
        <f>IF(AP87="","",VLOOKUP(AQ87,[0]!Qualifier,(COLUMN(AQ87)-34),FALSE))</f>
        <v xml:space="preserve">Allo </v>
      </c>
      <c r="BY87" s="509" t="str">
        <f>IF(AQ87="","",VLOOKUP(AR87,[0]!Qualifier,(COLUMN(AR87)-34),FALSE))</f>
        <v xml:space="preserve">WB </v>
      </c>
      <c r="BZ87" s="509" t="str">
        <f>IF(AR87="","",VLOOKUP(AS87,[0]!Qualifier,(COLUMN(AS87)-34),FALSE))</f>
        <v xml:space="preserve">NA </v>
      </c>
      <c r="CA87" s="509" t="str">
        <f>IF(AS87="","",VLOOKUP(AT87,[0]!Qualifier,(COLUMN(AT87)-34),FALSE))</f>
        <v xml:space="preserve">Transf </v>
      </c>
      <c r="CB87" s="509" t="str">
        <f>IF(AT87="","",VLOOKUP(AU87,[0]!Qualifier,(COLUMN(AU87)-34),FALSE))</f>
        <v xml:space="preserve">LCdepl </v>
      </c>
      <c r="CC87" s="509" t="str">
        <f>IF(AU87="","",VLOOKUP(AV87,[0]!Qualifier,(COLUMN(AV87)-34),FALSE))</f>
        <v xml:space="preserve">None </v>
      </c>
      <c r="CD87" s="509" t="str">
        <f>IF(AV87="","",VLOOKUP(AW87,[0]!Qualifier,(COLUMN(AW87)-34),FALSE))</f>
        <v xml:space="preserve">NoIrr </v>
      </c>
      <c r="CE87" s="508" t="str">
        <f>IF(AW87="","",VLOOKUP(AX87,[0]!Qualifier,(COLUMN(AX87)-34),FALSE))</f>
        <v xml:space="preserve">Wash </v>
      </c>
      <c r="CF87" s="508" t="str">
        <f>IF(AX87="","",VLOOKUP(AY87,[0]!Qualifier,(COLUMN(AY87)-34),FALSE))</f>
        <v>no sub</v>
      </c>
      <c r="CG87" s="509" t="str">
        <f>IF(AY87="","",VLOOKUP(AZ87,[0]!Qualifier,(COLUMN(AZ87)-34),FALSE))</f>
        <v>Non</v>
      </c>
      <c r="CH87" s="510" t="str">
        <f>IF(AZ87="","",VLOOKUP(BA87,[0]!Qualifier,(COLUMN(BA87)-34),FALSE))</f>
        <v>NA</v>
      </c>
      <c r="CI87" s="512" t="str">
        <f>IF(BA87="","",VLOOKUP(BB87,[0]!Qualifier,(COLUMN(BB87)-34),FALSE))</f>
        <v xml:space="preserve">None </v>
      </c>
      <c r="CJ87" s="510"/>
      <c r="CK87" s="513" t="str">
        <f t="shared" si="54"/>
        <v>1-2-2-1-1-2-1-1-1-1-1-3-1-1-2-1-1-1-1</v>
      </c>
      <c r="CL87" s="513">
        <v>37460</v>
      </c>
      <c r="CM87" s="513">
        <v>45195</v>
      </c>
      <c r="CN87" s="510"/>
      <c r="CP87" s="510"/>
    </row>
    <row r="88" spans="1:94" ht="12.6" customHeight="1" outlineLevel="2" x14ac:dyDescent="0.35">
      <c r="A88" s="77">
        <f t="shared" si="56"/>
        <v>103101</v>
      </c>
      <c r="B88" s="7">
        <f t="shared" si="57"/>
        <v>83</v>
      </c>
      <c r="C88" s="59">
        <f t="shared" si="55"/>
        <v>83</v>
      </c>
      <c r="D88" s="124">
        <f t="shared" si="58"/>
        <v>103101</v>
      </c>
      <c r="E88" s="16" t="str">
        <f t="shared" si="34"/>
        <v>RedCells</v>
      </c>
      <c r="F88" s="58" t="str">
        <f t="shared" si="35"/>
        <v xml:space="preserve">CPD </v>
      </c>
      <c r="G88" s="58" t="str">
        <f t="shared" si="36"/>
        <v xml:space="preserve">PAGGS-M </v>
      </c>
      <c r="H88" s="58" t="str">
        <f t="shared" si="37"/>
        <v xml:space="preserve">Closed </v>
      </c>
      <c r="I88" s="58" t="str">
        <f t="shared" si="38"/>
        <v xml:space="preserve">SV </v>
      </c>
      <c r="J88" s="58" t="str">
        <f t="shared" si="39"/>
        <v xml:space="preserve">2to6°C </v>
      </c>
      <c r="K88" s="58" t="str">
        <f t="shared" si="40"/>
        <v>No</v>
      </c>
      <c r="L88" s="58" t="str">
        <f t="shared" si="41"/>
        <v xml:space="preserve">Allo </v>
      </c>
      <c r="M88" s="58" t="str">
        <f t="shared" si="42"/>
        <v xml:space="preserve">WB </v>
      </c>
      <c r="N88" s="58" t="str">
        <f t="shared" si="43"/>
        <v xml:space="preserve">NA </v>
      </c>
      <c r="O88" s="58" t="str">
        <f t="shared" si="44"/>
        <v xml:space="preserve">Transf </v>
      </c>
      <c r="P88" s="58" t="str">
        <f t="shared" si="45"/>
        <v xml:space="preserve">LCdepl </v>
      </c>
      <c r="Q88" s="58" t="str">
        <f t="shared" si="46"/>
        <v xml:space="preserve">None </v>
      </c>
      <c r="R88" s="58" t="str">
        <f t="shared" si="47"/>
        <v xml:space="preserve">NoIrr </v>
      </c>
      <c r="S88" s="58" t="str">
        <f t="shared" si="48"/>
        <v xml:space="preserve">Wash </v>
      </c>
      <c r="T88" s="58" t="str">
        <f t="shared" si="49"/>
        <v>no sub</v>
      </c>
      <c r="U88" s="58" t="str">
        <f t="shared" si="50"/>
        <v>Non</v>
      </c>
      <c r="V88" s="58" t="str">
        <f t="shared" si="51"/>
        <v>NA</v>
      </c>
      <c r="W88" s="58" t="str">
        <f t="shared" si="52"/>
        <v xml:space="preserve">None </v>
      </c>
      <c r="X88" t="s">
        <v>63</v>
      </c>
      <c r="Y88" s="161" t="str">
        <f t="shared" si="53"/>
        <v>1-2-3-1-1-2-1-1-1-1-1-3-1-1-2-1-1-1-1</v>
      </c>
      <c r="Z88" s="60">
        <f t="shared" si="59"/>
        <v>103101</v>
      </c>
      <c r="AA88" s="7">
        <f t="shared" si="60"/>
        <v>83</v>
      </c>
      <c r="AB88" s="29" t="str">
        <f t="shared" si="33"/>
        <v>1</v>
      </c>
      <c r="AC88" s="29" t="str">
        <f t="shared" si="32"/>
        <v>0</v>
      </c>
      <c r="AD88" s="29" t="str">
        <f t="shared" si="32"/>
        <v>3</v>
      </c>
      <c r="AE88" s="29" t="str">
        <f t="shared" si="32"/>
        <v>1</v>
      </c>
      <c r="AF88" s="29" t="str">
        <f t="shared" si="32"/>
        <v>0</v>
      </c>
      <c r="AG88" s="29" t="str">
        <f t="shared" si="32"/>
        <v>1</v>
      </c>
      <c r="AH88" s="59">
        <v>83</v>
      </c>
      <c r="AI88" s="510">
        <v>103101</v>
      </c>
      <c r="AJ88" s="509">
        <v>1</v>
      </c>
      <c r="AK88" s="509">
        <v>2</v>
      </c>
      <c r="AL88" s="509">
        <v>3</v>
      </c>
      <c r="AM88" s="509">
        <v>1</v>
      </c>
      <c r="AN88" s="509">
        <v>1</v>
      </c>
      <c r="AO88" s="509">
        <v>2</v>
      </c>
      <c r="AP88" s="509">
        <v>1</v>
      </c>
      <c r="AQ88" s="509">
        <v>1</v>
      </c>
      <c r="AR88" s="509">
        <v>1</v>
      </c>
      <c r="AS88" s="509">
        <v>1</v>
      </c>
      <c r="AT88" s="509">
        <v>1</v>
      </c>
      <c r="AU88" s="509">
        <v>3</v>
      </c>
      <c r="AV88" s="509">
        <v>1</v>
      </c>
      <c r="AW88" s="509">
        <v>1</v>
      </c>
      <c r="AX88" s="509">
        <v>2</v>
      </c>
      <c r="AY88" s="509">
        <v>1</v>
      </c>
      <c r="AZ88" s="509">
        <v>1</v>
      </c>
      <c r="BA88" s="509">
        <v>1</v>
      </c>
      <c r="BB88" s="509">
        <v>1</v>
      </c>
      <c r="BC88" s="509" t="b">
        <v>0</v>
      </c>
      <c r="BD88" s="508">
        <v>36247</v>
      </c>
      <c r="BE88" s="508">
        <v>36247</v>
      </c>
      <c r="BF88" s="509" t="b">
        <v>0</v>
      </c>
      <c r="BG88" s="510" t="s">
        <v>466</v>
      </c>
      <c r="BH88" s="512"/>
      <c r="BI88" s="510"/>
      <c r="BJ88" s="513">
        <v>36247</v>
      </c>
      <c r="BK88" s="513">
        <v>36247</v>
      </c>
      <c r="BL88" s="513">
        <v>46217</v>
      </c>
      <c r="BM88" s="510"/>
      <c r="BN88" s="512"/>
      <c r="BO88" s="510"/>
      <c r="BP88" s="509">
        <v>2</v>
      </c>
      <c r="BQ88" s="509" t="str">
        <f>IF(AI88="","",VLOOKUP(AJ88,[0]!Qualifier,(COLUMN(AJ88)-34),FALSE))</f>
        <v>RedCells</v>
      </c>
      <c r="BR88" s="509" t="str">
        <f>IF(AJ88="","",VLOOKUP(AK88,[0]!Qualifier,(COLUMN(AK88)-34),FALSE))</f>
        <v xml:space="preserve">CPD </v>
      </c>
      <c r="BS88" s="509" t="str">
        <f>IF(AK88="","",VLOOKUP(AL88,[0]!Qualifier,(COLUMN(AL88)-34),FALSE))</f>
        <v xml:space="preserve">PAGGS-M </v>
      </c>
      <c r="BT88" s="509" t="str">
        <f>IF(AL88="","",VLOOKUP(AM88,[0]!Qualifier,(COLUMN(AM88)-34),FALSE))</f>
        <v xml:space="preserve">Closed </v>
      </c>
      <c r="BU88" s="509" t="str">
        <f>IF(AM88="","",VLOOKUP(AN88,[0]!Qualifier,(COLUMN(AN88)-34),FALSE))</f>
        <v xml:space="preserve">SV </v>
      </c>
      <c r="BV88" s="509" t="str">
        <f>IF(AN88="","",VLOOKUP(AO88,[0]!Qualifier,(COLUMN(AO88)-34),FALSE))</f>
        <v xml:space="preserve">2to6°C </v>
      </c>
      <c r="BW88" s="509" t="str">
        <f>IF(AO88="","",VLOOKUP(AP88,[0]!Qualifier,(COLUMN(AP88)-34),FALSE))</f>
        <v>No</v>
      </c>
      <c r="BX88" s="509" t="str">
        <f>IF(AP88="","",VLOOKUP(AQ88,[0]!Qualifier,(COLUMN(AQ88)-34),FALSE))</f>
        <v xml:space="preserve">Allo </v>
      </c>
      <c r="BY88" s="509" t="str">
        <f>IF(AQ88="","",VLOOKUP(AR88,[0]!Qualifier,(COLUMN(AR88)-34),FALSE))</f>
        <v xml:space="preserve">WB </v>
      </c>
      <c r="BZ88" s="509" t="str">
        <f>IF(AR88="","",VLOOKUP(AS88,[0]!Qualifier,(COLUMN(AS88)-34),FALSE))</f>
        <v xml:space="preserve">NA </v>
      </c>
      <c r="CA88" s="509" t="str">
        <f>IF(AS88="","",VLOOKUP(AT88,[0]!Qualifier,(COLUMN(AT88)-34),FALSE))</f>
        <v xml:space="preserve">Transf </v>
      </c>
      <c r="CB88" s="509" t="str">
        <f>IF(AT88="","",VLOOKUP(AU88,[0]!Qualifier,(COLUMN(AU88)-34),FALSE))</f>
        <v xml:space="preserve">LCdepl </v>
      </c>
      <c r="CC88" s="509" t="str">
        <f>IF(AU88="","",VLOOKUP(AV88,[0]!Qualifier,(COLUMN(AV88)-34),FALSE))</f>
        <v xml:space="preserve">None </v>
      </c>
      <c r="CD88" s="509" t="str">
        <f>IF(AV88="","",VLOOKUP(AW88,[0]!Qualifier,(COLUMN(AW88)-34),FALSE))</f>
        <v xml:space="preserve">NoIrr </v>
      </c>
      <c r="CE88" s="508" t="str">
        <f>IF(AW88="","",VLOOKUP(AX88,[0]!Qualifier,(COLUMN(AX88)-34),FALSE))</f>
        <v xml:space="preserve">Wash </v>
      </c>
      <c r="CF88" s="508" t="str">
        <f>IF(AX88="","",VLOOKUP(AY88,[0]!Qualifier,(COLUMN(AY88)-34),FALSE))</f>
        <v>no sub</v>
      </c>
      <c r="CG88" s="509" t="str">
        <f>IF(AY88="","",VLOOKUP(AZ88,[0]!Qualifier,(COLUMN(AZ88)-34),FALSE))</f>
        <v>Non</v>
      </c>
      <c r="CH88" s="510" t="str">
        <f>IF(AZ88="","",VLOOKUP(BA88,[0]!Qualifier,(COLUMN(BA88)-34),FALSE))</f>
        <v>NA</v>
      </c>
      <c r="CI88" s="512" t="str">
        <f>IF(BA88="","",VLOOKUP(BB88,[0]!Qualifier,(COLUMN(BB88)-34),FALSE))</f>
        <v xml:space="preserve">None </v>
      </c>
      <c r="CJ88" s="510"/>
      <c r="CK88" s="513" t="str">
        <f t="shared" si="54"/>
        <v>1-2-3-1-1-2-1-1-1-1-1-3-1-1-2-1-1-1-1</v>
      </c>
      <c r="CL88" s="513">
        <v>40609</v>
      </c>
      <c r="CM88" s="513">
        <v>45195</v>
      </c>
      <c r="CN88" s="510"/>
      <c r="CP88" s="510"/>
    </row>
    <row r="89" spans="1:94" ht="12.6" customHeight="1" outlineLevel="2" x14ac:dyDescent="0.35">
      <c r="A89" s="77">
        <f t="shared" si="56"/>
        <v>103109</v>
      </c>
      <c r="B89" s="7">
        <f t="shared" si="57"/>
        <v>84</v>
      </c>
      <c r="C89" s="59">
        <f t="shared" si="55"/>
        <v>84</v>
      </c>
      <c r="D89" s="124">
        <f t="shared" si="58"/>
        <v>103109</v>
      </c>
      <c r="E89" s="16" t="str">
        <f t="shared" si="34"/>
        <v>RedCells</v>
      </c>
      <c r="F89" s="58" t="str">
        <f t="shared" si="35"/>
        <v xml:space="preserve">CPD </v>
      </c>
      <c r="G89" s="58" t="str">
        <f t="shared" si="36"/>
        <v xml:space="preserve">NoAdd </v>
      </c>
      <c r="H89" s="58" t="str">
        <f t="shared" si="37"/>
        <v xml:space="preserve">Closed </v>
      </c>
      <c r="I89" s="58" t="str">
        <f t="shared" si="38"/>
        <v xml:space="preserve">SV </v>
      </c>
      <c r="J89" s="58" t="str">
        <f t="shared" si="39"/>
        <v xml:space="preserve">2to6°C </v>
      </c>
      <c r="K89" s="58" t="str">
        <f t="shared" si="40"/>
        <v>No</v>
      </c>
      <c r="L89" s="58" t="str">
        <f t="shared" si="41"/>
        <v xml:space="preserve">Allo </v>
      </c>
      <c r="M89" s="58" t="str">
        <f t="shared" si="42"/>
        <v xml:space="preserve">WB </v>
      </c>
      <c r="N89" s="58" t="str">
        <f t="shared" si="43"/>
        <v xml:space="preserve">NA </v>
      </c>
      <c r="O89" s="58" t="str">
        <f t="shared" si="44"/>
        <v xml:space="preserve">Transf </v>
      </c>
      <c r="P89" s="58" t="str">
        <f t="shared" si="45"/>
        <v xml:space="preserve">LCdepl </v>
      </c>
      <c r="Q89" s="58" t="str">
        <f t="shared" si="46"/>
        <v xml:space="preserve">None </v>
      </c>
      <c r="R89" s="58" t="str">
        <f t="shared" si="47"/>
        <v xml:space="preserve">NoIrr </v>
      </c>
      <c r="S89" s="58" t="str">
        <f t="shared" si="48"/>
        <v xml:space="preserve">Wash </v>
      </c>
      <c r="T89" s="58" t="str">
        <f t="shared" si="49"/>
        <v>no sub</v>
      </c>
      <c r="U89" s="58" t="str">
        <f t="shared" si="50"/>
        <v>Non</v>
      </c>
      <c r="V89" s="58" t="str">
        <f t="shared" si="51"/>
        <v>NA</v>
      </c>
      <c r="W89" s="58" t="str">
        <f t="shared" si="52"/>
        <v xml:space="preserve">None </v>
      </c>
      <c r="X89" t="s">
        <v>63</v>
      </c>
      <c r="Y89" s="161" t="str">
        <f t="shared" si="53"/>
        <v>1-2-1-1-1-2-1-1-1-1-1-3-1-1-2-1-1-1-1</v>
      </c>
      <c r="Z89" s="60">
        <f t="shared" si="59"/>
        <v>103109</v>
      </c>
      <c r="AA89" s="7">
        <f t="shared" si="60"/>
        <v>84</v>
      </c>
      <c r="AB89" s="29" t="str">
        <f t="shared" si="33"/>
        <v>1</v>
      </c>
      <c r="AC89" s="29" t="str">
        <f t="shared" si="32"/>
        <v>0</v>
      </c>
      <c r="AD89" s="29" t="str">
        <f t="shared" si="32"/>
        <v>3</v>
      </c>
      <c r="AE89" s="29" t="str">
        <f t="shared" si="32"/>
        <v>1</v>
      </c>
      <c r="AF89" s="29" t="str">
        <f t="shared" si="32"/>
        <v>0</v>
      </c>
      <c r="AG89" s="29" t="str">
        <f t="shared" si="32"/>
        <v>9</v>
      </c>
      <c r="AH89" s="59">
        <v>84</v>
      </c>
      <c r="AI89" s="510">
        <v>103109</v>
      </c>
      <c r="AJ89" s="509">
        <v>1</v>
      </c>
      <c r="AK89" s="509">
        <v>2</v>
      </c>
      <c r="AL89" s="509">
        <v>1</v>
      </c>
      <c r="AM89" s="509">
        <v>1</v>
      </c>
      <c r="AN89" s="509">
        <v>1</v>
      </c>
      <c r="AO89" s="509">
        <v>2</v>
      </c>
      <c r="AP89" s="509">
        <v>1</v>
      </c>
      <c r="AQ89" s="509">
        <v>1</v>
      </c>
      <c r="AR89" s="509">
        <v>1</v>
      </c>
      <c r="AS89" s="509">
        <v>1</v>
      </c>
      <c r="AT89" s="509">
        <v>1</v>
      </c>
      <c r="AU89" s="509">
        <v>3</v>
      </c>
      <c r="AV89" s="509">
        <v>1</v>
      </c>
      <c r="AW89" s="509">
        <v>1</v>
      </c>
      <c r="AX89" s="509">
        <v>2</v>
      </c>
      <c r="AY89" s="509">
        <v>1</v>
      </c>
      <c r="AZ89" s="509">
        <v>1</v>
      </c>
      <c r="BA89" s="509">
        <v>1</v>
      </c>
      <c r="BB89" s="509">
        <v>1</v>
      </c>
      <c r="BC89" s="509" t="b">
        <v>0</v>
      </c>
      <c r="BD89" s="508">
        <v>36279</v>
      </c>
      <c r="BE89" s="508">
        <v>36279</v>
      </c>
      <c r="BF89" s="509" t="b">
        <v>0</v>
      </c>
      <c r="BG89" s="510" t="s">
        <v>467</v>
      </c>
      <c r="BH89" s="512"/>
      <c r="BI89" s="510"/>
      <c r="BJ89" s="513">
        <v>36279</v>
      </c>
      <c r="BK89" s="513">
        <v>36279</v>
      </c>
      <c r="BL89" s="513">
        <v>46217</v>
      </c>
      <c r="BM89" s="510"/>
      <c r="BN89" s="512"/>
      <c r="BO89" s="510"/>
      <c r="BP89" s="509">
        <v>2</v>
      </c>
      <c r="BQ89" s="509" t="str">
        <f>IF(AI89="","",VLOOKUP(AJ89,[0]!Qualifier,(COLUMN(AJ89)-34),FALSE))</f>
        <v>RedCells</v>
      </c>
      <c r="BR89" s="509" t="str">
        <f>IF(AJ89="","",VLOOKUP(AK89,[0]!Qualifier,(COLUMN(AK89)-34),FALSE))</f>
        <v xml:space="preserve">CPD </v>
      </c>
      <c r="BS89" s="509" t="str">
        <f>IF(AK89="","",VLOOKUP(AL89,[0]!Qualifier,(COLUMN(AL89)-34),FALSE))</f>
        <v xml:space="preserve">NoAdd </v>
      </c>
      <c r="BT89" s="509" t="str">
        <f>IF(AL89="","",VLOOKUP(AM89,[0]!Qualifier,(COLUMN(AM89)-34),FALSE))</f>
        <v xml:space="preserve">Closed </v>
      </c>
      <c r="BU89" s="509" t="str">
        <f>IF(AM89="","",VLOOKUP(AN89,[0]!Qualifier,(COLUMN(AN89)-34),FALSE))</f>
        <v xml:space="preserve">SV </v>
      </c>
      <c r="BV89" s="509" t="str">
        <f>IF(AN89="","",VLOOKUP(AO89,[0]!Qualifier,(COLUMN(AO89)-34),FALSE))</f>
        <v xml:space="preserve">2to6°C </v>
      </c>
      <c r="BW89" s="509" t="str">
        <f>IF(AO89="","",VLOOKUP(AP89,[0]!Qualifier,(COLUMN(AP89)-34),FALSE))</f>
        <v>No</v>
      </c>
      <c r="BX89" s="509" t="str">
        <f>IF(AP89="","",VLOOKUP(AQ89,[0]!Qualifier,(COLUMN(AQ89)-34),FALSE))</f>
        <v xml:space="preserve">Allo </v>
      </c>
      <c r="BY89" s="509" t="str">
        <f>IF(AQ89="","",VLOOKUP(AR89,[0]!Qualifier,(COLUMN(AR89)-34),FALSE))</f>
        <v xml:space="preserve">WB </v>
      </c>
      <c r="BZ89" s="509" t="str">
        <f>IF(AR89="","",VLOOKUP(AS89,[0]!Qualifier,(COLUMN(AS89)-34),FALSE))</f>
        <v xml:space="preserve">NA </v>
      </c>
      <c r="CA89" s="509" t="str">
        <f>IF(AS89="","",VLOOKUP(AT89,[0]!Qualifier,(COLUMN(AT89)-34),FALSE))</f>
        <v xml:space="preserve">Transf </v>
      </c>
      <c r="CB89" s="509" t="str">
        <f>IF(AT89="","",VLOOKUP(AU89,[0]!Qualifier,(COLUMN(AU89)-34),FALSE))</f>
        <v xml:space="preserve">LCdepl </v>
      </c>
      <c r="CC89" s="509" t="str">
        <f>IF(AU89="","",VLOOKUP(AV89,[0]!Qualifier,(COLUMN(AV89)-34),FALSE))</f>
        <v xml:space="preserve">None </v>
      </c>
      <c r="CD89" s="509" t="str">
        <f>IF(AV89="","",VLOOKUP(AW89,[0]!Qualifier,(COLUMN(AW89)-34),FALSE))</f>
        <v xml:space="preserve">NoIrr </v>
      </c>
      <c r="CE89" s="508" t="str">
        <f>IF(AW89="","",VLOOKUP(AX89,[0]!Qualifier,(COLUMN(AX89)-34),FALSE))</f>
        <v xml:space="preserve">Wash </v>
      </c>
      <c r="CF89" s="508" t="str">
        <f>IF(AX89="","",VLOOKUP(AY89,[0]!Qualifier,(COLUMN(AY89)-34),FALSE))</f>
        <v>no sub</v>
      </c>
      <c r="CG89" s="509" t="str">
        <f>IF(AY89="","",VLOOKUP(AZ89,[0]!Qualifier,(COLUMN(AZ89)-34),FALSE))</f>
        <v>Non</v>
      </c>
      <c r="CH89" s="510" t="str">
        <f>IF(AZ89="","",VLOOKUP(BA89,[0]!Qualifier,(COLUMN(BA89)-34),FALSE))</f>
        <v>NA</v>
      </c>
      <c r="CI89" s="512" t="str">
        <f>IF(BA89="","",VLOOKUP(BB89,[0]!Qualifier,(COLUMN(BB89)-34),FALSE))</f>
        <v xml:space="preserve">None </v>
      </c>
      <c r="CJ89" s="510"/>
      <c r="CK89" s="513" t="str">
        <f t="shared" si="54"/>
        <v>1-2-1-1-1-2-1-1-1-1-1-3-1-1-2-1-1-1-1</v>
      </c>
      <c r="CL89" s="513">
        <v>41071</v>
      </c>
      <c r="CM89" s="513">
        <v>45195</v>
      </c>
      <c r="CN89" s="510"/>
      <c r="CP89" s="510"/>
    </row>
    <row r="90" spans="1:94" ht="12.6" customHeight="1" outlineLevel="2" x14ac:dyDescent="0.35">
      <c r="A90" s="77">
        <f t="shared" si="56"/>
        <v>103113</v>
      </c>
      <c r="B90" s="7">
        <f t="shared" si="57"/>
        <v>85</v>
      </c>
      <c r="C90" s="59">
        <f t="shared" si="55"/>
        <v>85</v>
      </c>
      <c r="D90" s="124">
        <f t="shared" si="58"/>
        <v>103113</v>
      </c>
      <c r="E90" s="16" t="str">
        <f t="shared" si="34"/>
        <v>RedCells</v>
      </c>
      <c r="F90" s="58" t="str">
        <f t="shared" si="35"/>
        <v xml:space="preserve">CPD </v>
      </c>
      <c r="G90" s="58" t="str">
        <f t="shared" si="36"/>
        <v xml:space="preserve">Glycerol </v>
      </c>
      <c r="H90" s="58" t="str">
        <f t="shared" si="37"/>
        <v xml:space="preserve">Open </v>
      </c>
      <c r="I90" s="58" t="str">
        <f t="shared" si="38"/>
        <v xml:space="preserve">SV </v>
      </c>
      <c r="J90" s="58" t="str">
        <f t="shared" si="39"/>
        <v xml:space="preserve">-196°C  </v>
      </c>
      <c r="K90" s="58" t="str">
        <f t="shared" si="40"/>
        <v>No</v>
      </c>
      <c r="L90" s="58" t="str">
        <f t="shared" si="41"/>
        <v xml:space="preserve">Allo </v>
      </c>
      <c r="M90" s="58" t="str">
        <f t="shared" si="42"/>
        <v xml:space="preserve">WB </v>
      </c>
      <c r="N90" s="58" t="str">
        <f t="shared" si="43"/>
        <v xml:space="preserve">NA </v>
      </c>
      <c r="O90" s="58" t="str">
        <f t="shared" si="44"/>
        <v xml:space="preserve">Transf </v>
      </c>
      <c r="P90" s="58" t="str">
        <f t="shared" si="45"/>
        <v xml:space="preserve">LCdepl </v>
      </c>
      <c r="Q90" s="58" t="str">
        <f t="shared" si="46"/>
        <v xml:space="preserve">None </v>
      </c>
      <c r="R90" s="58" t="str">
        <f t="shared" si="47"/>
        <v xml:space="preserve">NoIrr </v>
      </c>
      <c r="S90" s="58" t="str">
        <f t="shared" si="48"/>
        <v xml:space="preserve">Wash </v>
      </c>
      <c r="T90" s="58" t="str">
        <f t="shared" si="49"/>
        <v>no sub</v>
      </c>
      <c r="U90" s="58" t="str">
        <f t="shared" si="50"/>
        <v>Non</v>
      </c>
      <c r="V90" s="58" t="str">
        <f t="shared" si="51"/>
        <v>NA</v>
      </c>
      <c r="W90" s="58" t="str">
        <f t="shared" si="52"/>
        <v xml:space="preserve">None </v>
      </c>
      <c r="X90" t="s">
        <v>63</v>
      </c>
      <c r="Y90" s="161" t="str">
        <f t="shared" si="53"/>
        <v>1-2-9-2-1-7-1-1-1-1-1-3-1-1-2-1-1-1-1</v>
      </c>
      <c r="Z90" s="60">
        <f t="shared" si="59"/>
        <v>103113</v>
      </c>
      <c r="AA90" s="7">
        <f t="shared" si="60"/>
        <v>85</v>
      </c>
      <c r="AB90" s="29" t="str">
        <f t="shared" si="33"/>
        <v>1</v>
      </c>
      <c r="AC90" s="29" t="str">
        <f t="shared" si="32"/>
        <v>0</v>
      </c>
      <c r="AD90" s="29" t="str">
        <f t="shared" si="32"/>
        <v>3</v>
      </c>
      <c r="AE90" s="29" t="str">
        <f t="shared" si="32"/>
        <v>1</v>
      </c>
      <c r="AF90" s="29" t="str">
        <f t="shared" si="32"/>
        <v>1</v>
      </c>
      <c r="AG90" s="29" t="str">
        <f t="shared" si="32"/>
        <v>3</v>
      </c>
      <c r="AH90" s="59">
        <v>85</v>
      </c>
      <c r="AI90" s="510">
        <v>103113</v>
      </c>
      <c r="AJ90" s="509">
        <v>1</v>
      </c>
      <c r="AK90" s="509">
        <v>2</v>
      </c>
      <c r="AL90" s="509">
        <v>9</v>
      </c>
      <c r="AM90" s="509">
        <v>2</v>
      </c>
      <c r="AN90" s="509">
        <v>1</v>
      </c>
      <c r="AO90" s="509">
        <v>7</v>
      </c>
      <c r="AP90" s="509">
        <v>1</v>
      </c>
      <c r="AQ90" s="509">
        <v>1</v>
      </c>
      <c r="AR90" s="509">
        <v>1</v>
      </c>
      <c r="AS90" s="509">
        <v>1</v>
      </c>
      <c r="AT90" s="509">
        <v>1</v>
      </c>
      <c r="AU90" s="509">
        <v>3</v>
      </c>
      <c r="AV90" s="509">
        <v>1</v>
      </c>
      <c r="AW90" s="509">
        <v>1</v>
      </c>
      <c r="AX90" s="509">
        <v>2</v>
      </c>
      <c r="AY90" s="509">
        <v>1</v>
      </c>
      <c r="AZ90" s="509">
        <v>1</v>
      </c>
      <c r="BA90" s="509">
        <v>1</v>
      </c>
      <c r="BB90" s="509">
        <v>1</v>
      </c>
      <c r="BC90" s="509" t="b">
        <v>0</v>
      </c>
      <c r="BD90" s="508">
        <v>36279</v>
      </c>
      <c r="BE90" s="508">
        <v>36279</v>
      </c>
      <c r="BF90" s="509" t="b">
        <v>0</v>
      </c>
      <c r="BG90" s="510" t="s">
        <v>468</v>
      </c>
      <c r="BH90" s="512"/>
      <c r="BI90" s="510"/>
      <c r="BJ90" s="513">
        <v>36279</v>
      </c>
      <c r="BK90" s="513">
        <v>36279</v>
      </c>
      <c r="BL90" s="513">
        <v>46217</v>
      </c>
      <c r="BM90" s="510"/>
      <c r="BN90" s="512"/>
      <c r="BO90" s="510"/>
      <c r="BP90" s="509">
        <v>2</v>
      </c>
      <c r="BQ90" s="509" t="str">
        <f>IF(AI90="","",VLOOKUP(AJ90,[0]!Qualifier,(COLUMN(AJ90)-34),FALSE))</f>
        <v>RedCells</v>
      </c>
      <c r="BR90" s="509" t="str">
        <f>IF(AJ90="","",VLOOKUP(AK90,[0]!Qualifier,(COLUMN(AK90)-34),FALSE))</f>
        <v xml:space="preserve">CPD </v>
      </c>
      <c r="BS90" s="509" t="str">
        <f>IF(AK90="","",VLOOKUP(AL90,[0]!Qualifier,(COLUMN(AL90)-34),FALSE))</f>
        <v xml:space="preserve">Glycerol </v>
      </c>
      <c r="BT90" s="509" t="str">
        <f>IF(AL90="","",VLOOKUP(AM90,[0]!Qualifier,(COLUMN(AM90)-34),FALSE))</f>
        <v xml:space="preserve">Open </v>
      </c>
      <c r="BU90" s="509" t="str">
        <f>IF(AM90="","",VLOOKUP(AN90,[0]!Qualifier,(COLUMN(AN90)-34),FALSE))</f>
        <v xml:space="preserve">SV </v>
      </c>
      <c r="BV90" s="509" t="str">
        <f>IF(AN90="","",VLOOKUP(AO90,[0]!Qualifier,(COLUMN(AO90)-34),FALSE))</f>
        <v xml:space="preserve">-196°C  </v>
      </c>
      <c r="BW90" s="509" t="str">
        <f>IF(AO90="","",VLOOKUP(AP90,[0]!Qualifier,(COLUMN(AP90)-34),FALSE))</f>
        <v>No</v>
      </c>
      <c r="BX90" s="509" t="str">
        <f>IF(AP90="","",VLOOKUP(AQ90,[0]!Qualifier,(COLUMN(AQ90)-34),FALSE))</f>
        <v xml:space="preserve">Allo </v>
      </c>
      <c r="BY90" s="509" t="str">
        <f>IF(AQ90="","",VLOOKUP(AR90,[0]!Qualifier,(COLUMN(AR90)-34),FALSE))</f>
        <v xml:space="preserve">WB </v>
      </c>
      <c r="BZ90" s="509" t="str">
        <f>IF(AR90="","",VLOOKUP(AS90,[0]!Qualifier,(COLUMN(AS90)-34),FALSE))</f>
        <v xml:space="preserve">NA </v>
      </c>
      <c r="CA90" s="509" t="str">
        <f>IF(AS90="","",VLOOKUP(AT90,[0]!Qualifier,(COLUMN(AT90)-34),FALSE))</f>
        <v xml:space="preserve">Transf </v>
      </c>
      <c r="CB90" s="509" t="str">
        <f>IF(AT90="","",VLOOKUP(AU90,[0]!Qualifier,(COLUMN(AU90)-34),FALSE))</f>
        <v xml:space="preserve">LCdepl </v>
      </c>
      <c r="CC90" s="509" t="str">
        <f>IF(AU90="","",VLOOKUP(AV90,[0]!Qualifier,(COLUMN(AV90)-34),FALSE))</f>
        <v xml:space="preserve">None </v>
      </c>
      <c r="CD90" s="509" t="str">
        <f>IF(AV90="","",VLOOKUP(AW90,[0]!Qualifier,(COLUMN(AW90)-34),FALSE))</f>
        <v xml:space="preserve">NoIrr </v>
      </c>
      <c r="CE90" s="508" t="str">
        <f>IF(AW90="","",VLOOKUP(AX90,[0]!Qualifier,(COLUMN(AX90)-34),FALSE))</f>
        <v xml:space="preserve">Wash </v>
      </c>
      <c r="CF90" s="508" t="str">
        <f>IF(AX90="","",VLOOKUP(AY90,[0]!Qualifier,(COLUMN(AY90)-34),FALSE))</f>
        <v>no sub</v>
      </c>
      <c r="CG90" s="509" t="str">
        <f>IF(AY90="","",VLOOKUP(AZ90,[0]!Qualifier,(COLUMN(AZ90)-34),FALSE))</f>
        <v>Non</v>
      </c>
      <c r="CH90" s="510" t="str">
        <f>IF(AZ90="","",VLOOKUP(BA90,[0]!Qualifier,(COLUMN(BA90)-34),FALSE))</f>
        <v>NA</v>
      </c>
      <c r="CI90" s="512" t="str">
        <f>IF(BA90="","",VLOOKUP(BB90,[0]!Qualifier,(COLUMN(BB90)-34),FALSE))</f>
        <v xml:space="preserve">None </v>
      </c>
      <c r="CJ90" s="510"/>
      <c r="CK90" s="513" t="str">
        <f t="shared" si="54"/>
        <v>1-2-9-2-1-7-1-1-1-1-1-3-1-1-2-1-1-1-1</v>
      </c>
      <c r="CL90" s="513">
        <v>36248</v>
      </c>
      <c r="CM90" s="513">
        <v>45195</v>
      </c>
      <c r="CN90" s="510"/>
      <c r="CP90" s="510"/>
    </row>
    <row r="91" spans="1:94" ht="12.6" customHeight="1" outlineLevel="2" x14ac:dyDescent="0.35">
      <c r="A91" s="77">
        <f t="shared" si="56"/>
        <v>103119</v>
      </c>
      <c r="B91" s="7">
        <f t="shared" si="57"/>
        <v>86</v>
      </c>
      <c r="C91" s="59">
        <f t="shared" si="55"/>
        <v>86</v>
      </c>
      <c r="D91" s="124">
        <f t="shared" si="58"/>
        <v>103119</v>
      </c>
      <c r="E91" s="16" t="str">
        <f t="shared" si="34"/>
        <v>RedCells</v>
      </c>
      <c r="F91" s="58" t="str">
        <f t="shared" si="35"/>
        <v xml:space="preserve">CPD </v>
      </c>
      <c r="G91" s="58" t="str">
        <f t="shared" si="36"/>
        <v xml:space="preserve">NoAdd </v>
      </c>
      <c r="H91" s="58" t="str">
        <f t="shared" si="37"/>
        <v xml:space="preserve">Open </v>
      </c>
      <c r="I91" s="58" t="str">
        <f t="shared" si="38"/>
        <v xml:space="preserve">SV </v>
      </c>
      <c r="J91" s="58" t="str">
        <f t="shared" si="39"/>
        <v xml:space="preserve">2to6°C </v>
      </c>
      <c r="K91" s="58" t="str">
        <f t="shared" si="40"/>
        <v>No</v>
      </c>
      <c r="L91" s="58" t="str">
        <f t="shared" si="41"/>
        <v xml:space="preserve">Allo </v>
      </c>
      <c r="M91" s="58" t="str">
        <f t="shared" si="42"/>
        <v xml:space="preserve">WB </v>
      </c>
      <c r="N91" s="58" t="str">
        <f t="shared" si="43"/>
        <v xml:space="preserve">NA </v>
      </c>
      <c r="O91" s="58" t="str">
        <f t="shared" si="44"/>
        <v xml:space="preserve">Transf </v>
      </c>
      <c r="P91" s="58" t="str">
        <f t="shared" si="45"/>
        <v xml:space="preserve">LCdepl </v>
      </c>
      <c r="Q91" s="58" t="str">
        <f t="shared" si="46"/>
        <v xml:space="preserve">None </v>
      </c>
      <c r="R91" s="58" t="str">
        <f t="shared" si="47"/>
        <v xml:space="preserve">NoIrr </v>
      </c>
      <c r="S91" s="58" t="str">
        <f t="shared" si="48"/>
        <v xml:space="preserve">Wash </v>
      </c>
      <c r="T91" s="58" t="str">
        <f t="shared" si="49"/>
        <v>no sub</v>
      </c>
      <c r="U91" s="58" t="str">
        <f t="shared" si="50"/>
        <v>Non</v>
      </c>
      <c r="V91" s="58" t="str">
        <f t="shared" si="51"/>
        <v>NA</v>
      </c>
      <c r="W91" s="58" t="str">
        <f t="shared" si="52"/>
        <v xml:space="preserve">None </v>
      </c>
      <c r="X91" t="s">
        <v>63</v>
      </c>
      <c r="Y91" s="161" t="str">
        <f t="shared" si="53"/>
        <v>1-2-1-2-1-2-1-1-1-1-1-3-1-1-2-1-1-1-1</v>
      </c>
      <c r="Z91" s="60">
        <f t="shared" si="59"/>
        <v>103119</v>
      </c>
      <c r="AA91" s="7">
        <f t="shared" si="60"/>
        <v>86</v>
      </c>
      <c r="AB91" s="29" t="str">
        <f t="shared" si="33"/>
        <v>1</v>
      </c>
      <c r="AC91" s="29" t="str">
        <f t="shared" si="32"/>
        <v>0</v>
      </c>
      <c r="AD91" s="29" t="str">
        <f t="shared" si="32"/>
        <v>3</v>
      </c>
      <c r="AE91" s="29" t="str">
        <f t="shared" si="32"/>
        <v>1</v>
      </c>
      <c r="AF91" s="29" t="str">
        <f t="shared" si="32"/>
        <v>1</v>
      </c>
      <c r="AG91" s="29" t="str">
        <f t="shared" si="32"/>
        <v>9</v>
      </c>
      <c r="AH91" s="59">
        <v>86</v>
      </c>
      <c r="AI91" s="510">
        <v>103119</v>
      </c>
      <c r="AJ91" s="509">
        <v>1</v>
      </c>
      <c r="AK91" s="509">
        <v>2</v>
      </c>
      <c r="AL91" s="509">
        <v>1</v>
      </c>
      <c r="AM91" s="509">
        <v>2</v>
      </c>
      <c r="AN91" s="509">
        <v>1</v>
      </c>
      <c r="AO91" s="509">
        <v>2</v>
      </c>
      <c r="AP91" s="509">
        <v>1</v>
      </c>
      <c r="AQ91" s="509">
        <v>1</v>
      </c>
      <c r="AR91" s="509">
        <v>1</v>
      </c>
      <c r="AS91" s="509">
        <v>1</v>
      </c>
      <c r="AT91" s="509">
        <v>1</v>
      </c>
      <c r="AU91" s="509">
        <v>3</v>
      </c>
      <c r="AV91" s="509">
        <v>1</v>
      </c>
      <c r="AW91" s="509">
        <v>1</v>
      </c>
      <c r="AX91" s="509">
        <v>2</v>
      </c>
      <c r="AY91" s="509">
        <v>1</v>
      </c>
      <c r="AZ91" s="509">
        <v>1</v>
      </c>
      <c r="BA91" s="509">
        <v>1</v>
      </c>
      <c r="BB91" s="509">
        <v>1</v>
      </c>
      <c r="BC91" s="509" t="b">
        <v>0</v>
      </c>
      <c r="BD91" s="508">
        <v>37460</v>
      </c>
      <c r="BE91" s="508">
        <v>37460</v>
      </c>
      <c r="BF91" s="509" t="b">
        <v>0</v>
      </c>
      <c r="BG91" s="510" t="s">
        <v>469</v>
      </c>
      <c r="BH91" s="512"/>
      <c r="BI91" s="510"/>
      <c r="BJ91" s="513">
        <v>37460</v>
      </c>
      <c r="BK91" s="513">
        <v>37460</v>
      </c>
      <c r="BL91" s="513">
        <v>46217</v>
      </c>
      <c r="BM91" s="510"/>
      <c r="BN91" s="512"/>
      <c r="BO91" s="510"/>
      <c r="BP91" s="509">
        <v>7</v>
      </c>
      <c r="BQ91" s="509" t="str">
        <f>IF(AI91="","",VLOOKUP(AJ91,[0]!Qualifier,(COLUMN(AJ91)-34),FALSE))</f>
        <v>RedCells</v>
      </c>
      <c r="BR91" s="509" t="str">
        <f>IF(AJ91="","",VLOOKUP(AK91,[0]!Qualifier,(COLUMN(AK91)-34),FALSE))</f>
        <v xml:space="preserve">CPD </v>
      </c>
      <c r="BS91" s="509" t="str">
        <f>IF(AK91="","",VLOOKUP(AL91,[0]!Qualifier,(COLUMN(AL91)-34),FALSE))</f>
        <v xml:space="preserve">NoAdd </v>
      </c>
      <c r="BT91" s="509" t="str">
        <f>IF(AL91="","",VLOOKUP(AM91,[0]!Qualifier,(COLUMN(AM91)-34),FALSE))</f>
        <v xml:space="preserve">Open </v>
      </c>
      <c r="BU91" s="509" t="str">
        <f>IF(AM91="","",VLOOKUP(AN91,[0]!Qualifier,(COLUMN(AN91)-34),FALSE))</f>
        <v xml:space="preserve">SV </v>
      </c>
      <c r="BV91" s="509" t="str">
        <f>IF(AN91="","",VLOOKUP(AO91,[0]!Qualifier,(COLUMN(AO91)-34),FALSE))</f>
        <v xml:space="preserve">2to6°C </v>
      </c>
      <c r="BW91" s="509" t="str">
        <f>IF(AO91="","",VLOOKUP(AP91,[0]!Qualifier,(COLUMN(AP91)-34),FALSE))</f>
        <v>No</v>
      </c>
      <c r="BX91" s="509" t="str">
        <f>IF(AP91="","",VLOOKUP(AQ91,[0]!Qualifier,(COLUMN(AQ91)-34),FALSE))</f>
        <v xml:space="preserve">Allo </v>
      </c>
      <c r="BY91" s="509" t="str">
        <f>IF(AQ91="","",VLOOKUP(AR91,[0]!Qualifier,(COLUMN(AR91)-34),FALSE))</f>
        <v xml:space="preserve">WB </v>
      </c>
      <c r="BZ91" s="509" t="str">
        <f>IF(AR91="","",VLOOKUP(AS91,[0]!Qualifier,(COLUMN(AS91)-34),FALSE))</f>
        <v xml:space="preserve">NA </v>
      </c>
      <c r="CA91" s="509" t="str">
        <f>IF(AS91="","",VLOOKUP(AT91,[0]!Qualifier,(COLUMN(AT91)-34),FALSE))</f>
        <v xml:space="preserve">Transf </v>
      </c>
      <c r="CB91" s="509" t="str">
        <f>IF(AT91="","",VLOOKUP(AU91,[0]!Qualifier,(COLUMN(AU91)-34),FALSE))</f>
        <v xml:space="preserve">LCdepl </v>
      </c>
      <c r="CC91" s="509" t="str">
        <f>IF(AU91="","",VLOOKUP(AV91,[0]!Qualifier,(COLUMN(AV91)-34),FALSE))</f>
        <v xml:space="preserve">None </v>
      </c>
      <c r="CD91" s="509" t="str">
        <f>IF(AV91="","",VLOOKUP(AW91,[0]!Qualifier,(COLUMN(AW91)-34),FALSE))</f>
        <v xml:space="preserve">NoIrr </v>
      </c>
      <c r="CE91" s="508" t="str">
        <f>IF(AW91="","",VLOOKUP(AX91,[0]!Qualifier,(COLUMN(AX91)-34),FALSE))</f>
        <v xml:space="preserve">Wash </v>
      </c>
      <c r="CF91" s="508" t="str">
        <f>IF(AX91="","",VLOOKUP(AY91,[0]!Qualifier,(COLUMN(AY91)-34),FALSE))</f>
        <v>no sub</v>
      </c>
      <c r="CG91" s="509" t="str">
        <f>IF(AY91="","",VLOOKUP(AZ91,[0]!Qualifier,(COLUMN(AZ91)-34),FALSE))</f>
        <v>Non</v>
      </c>
      <c r="CH91" s="510" t="str">
        <f>IF(AZ91="","",VLOOKUP(BA91,[0]!Qualifier,(COLUMN(BA91)-34),FALSE))</f>
        <v>NA</v>
      </c>
      <c r="CI91" s="512" t="str">
        <f>IF(BA91="","",VLOOKUP(BB91,[0]!Qualifier,(COLUMN(BB91)-34),FALSE))</f>
        <v xml:space="preserve">None </v>
      </c>
      <c r="CJ91" s="510"/>
      <c r="CK91" s="513" t="str">
        <f t="shared" si="54"/>
        <v>1-2-1-2-1-2-1-1-1-1-1-3-1-1-2-1-1-1-1</v>
      </c>
      <c r="CL91" s="513">
        <v>36279</v>
      </c>
      <c r="CM91" s="513">
        <v>45195</v>
      </c>
      <c r="CN91" s="510"/>
      <c r="CP91" s="510"/>
    </row>
    <row r="92" spans="1:94" ht="12.6" customHeight="1" outlineLevel="2" x14ac:dyDescent="0.35">
      <c r="A92" s="77">
        <f t="shared" si="56"/>
        <v>103169</v>
      </c>
      <c r="B92" s="7">
        <f t="shared" si="57"/>
        <v>87</v>
      </c>
      <c r="C92" s="59">
        <f t="shared" si="55"/>
        <v>87</v>
      </c>
      <c r="D92" s="124">
        <f t="shared" si="58"/>
        <v>103169</v>
      </c>
      <c r="E92" s="16" t="str">
        <f t="shared" si="34"/>
        <v>RedCells</v>
      </c>
      <c r="F92" s="58" t="str">
        <f t="shared" si="35"/>
        <v xml:space="preserve">CPD </v>
      </c>
      <c r="G92" s="58" t="str">
        <f t="shared" si="36"/>
        <v xml:space="preserve">NoAdd </v>
      </c>
      <c r="H92" s="58" t="str">
        <f t="shared" si="37"/>
        <v xml:space="preserve">Closed </v>
      </c>
      <c r="I92" s="58" t="str">
        <f t="shared" si="38"/>
        <v>NonSVC</v>
      </c>
      <c r="J92" s="58" t="str">
        <f t="shared" si="39"/>
        <v xml:space="preserve">2to6°C </v>
      </c>
      <c r="K92" s="58" t="str">
        <f t="shared" si="40"/>
        <v>No</v>
      </c>
      <c r="L92" s="58" t="str">
        <f t="shared" si="41"/>
        <v xml:space="preserve">Allo </v>
      </c>
      <c r="M92" s="58" t="str">
        <f t="shared" si="42"/>
        <v xml:space="preserve">WB </v>
      </c>
      <c r="N92" s="58" t="str">
        <f t="shared" si="43"/>
        <v xml:space="preserve">NA </v>
      </c>
      <c r="O92" s="58" t="str">
        <f t="shared" si="44"/>
        <v xml:space="preserve">Transf </v>
      </c>
      <c r="P92" s="58" t="str">
        <f t="shared" si="45"/>
        <v xml:space="preserve">LCdepl </v>
      </c>
      <c r="Q92" s="58" t="str">
        <f t="shared" si="46"/>
        <v xml:space="preserve">None </v>
      </c>
      <c r="R92" s="58" t="str">
        <f t="shared" si="47"/>
        <v xml:space="preserve">NoIrr </v>
      </c>
      <c r="S92" s="58" t="str">
        <f t="shared" si="48"/>
        <v xml:space="preserve">Wash </v>
      </c>
      <c r="T92" s="58" t="str">
        <f t="shared" si="49"/>
        <v>no sub</v>
      </c>
      <c r="U92" s="58" t="str">
        <f t="shared" si="50"/>
        <v>Non</v>
      </c>
      <c r="V92" s="58" t="str">
        <f t="shared" si="51"/>
        <v>NA</v>
      </c>
      <c r="W92" s="58" t="str">
        <f t="shared" si="52"/>
        <v xml:space="preserve">None </v>
      </c>
      <c r="X92" t="s">
        <v>63</v>
      </c>
      <c r="Y92" s="161" t="str">
        <f t="shared" si="53"/>
        <v>1-2-1-1-4-2-1-1-1-1-1-3-1-1-2-1-1-1-1</v>
      </c>
      <c r="Z92" s="60">
        <f t="shared" si="59"/>
        <v>103169</v>
      </c>
      <c r="AA92" s="7">
        <f t="shared" si="60"/>
        <v>87</v>
      </c>
      <c r="AB92" s="29" t="str">
        <f t="shared" si="33"/>
        <v>1</v>
      </c>
      <c r="AC92" s="29" t="str">
        <f t="shared" si="32"/>
        <v>0</v>
      </c>
      <c r="AD92" s="29" t="str">
        <f t="shared" si="32"/>
        <v>3</v>
      </c>
      <c r="AE92" s="29" t="str">
        <f t="shared" si="32"/>
        <v>1</v>
      </c>
      <c r="AF92" s="29" t="str">
        <f t="shared" si="32"/>
        <v>6</v>
      </c>
      <c r="AG92" s="29" t="str">
        <f t="shared" si="32"/>
        <v>9</v>
      </c>
      <c r="AH92" s="59">
        <v>87</v>
      </c>
      <c r="AI92" s="510">
        <v>103169</v>
      </c>
      <c r="AJ92" s="509">
        <v>1</v>
      </c>
      <c r="AK92" s="509">
        <v>2</v>
      </c>
      <c r="AL92" s="509">
        <v>1</v>
      </c>
      <c r="AM92" s="509">
        <v>1</v>
      </c>
      <c r="AN92" s="509">
        <v>4</v>
      </c>
      <c r="AO92" s="509">
        <v>2</v>
      </c>
      <c r="AP92" s="509">
        <v>1</v>
      </c>
      <c r="AQ92" s="509">
        <v>1</v>
      </c>
      <c r="AR92" s="509">
        <v>1</v>
      </c>
      <c r="AS92" s="509">
        <v>1</v>
      </c>
      <c r="AT92" s="509">
        <v>1</v>
      </c>
      <c r="AU92" s="509">
        <v>3</v>
      </c>
      <c r="AV92" s="509">
        <v>1</v>
      </c>
      <c r="AW92" s="509">
        <v>1</v>
      </c>
      <c r="AX92" s="509">
        <v>2</v>
      </c>
      <c r="AY92" s="509">
        <v>1</v>
      </c>
      <c r="AZ92" s="509">
        <v>1</v>
      </c>
      <c r="BA92" s="509">
        <v>1</v>
      </c>
      <c r="BB92" s="509">
        <v>1</v>
      </c>
      <c r="BC92" s="509" t="b">
        <v>0</v>
      </c>
      <c r="BD92" s="508">
        <v>40689</v>
      </c>
      <c r="BE92" s="508">
        <v>40609</v>
      </c>
      <c r="BF92" s="509" t="b">
        <v>0</v>
      </c>
      <c r="BG92" s="510" t="s">
        <v>470</v>
      </c>
      <c r="BH92" s="512"/>
      <c r="BI92" s="510"/>
      <c r="BJ92" s="513">
        <v>40689</v>
      </c>
      <c r="BK92" s="513">
        <v>40609</v>
      </c>
      <c r="BL92" s="513">
        <v>46217</v>
      </c>
      <c r="BM92" s="510"/>
      <c r="BN92" s="512"/>
      <c r="BO92" s="510"/>
      <c r="BP92" s="509">
        <v>2</v>
      </c>
      <c r="BQ92" s="509" t="str">
        <f>IF(AI92="","",VLOOKUP(AJ92,[0]!Qualifier,(COLUMN(AJ92)-34),FALSE))</f>
        <v>RedCells</v>
      </c>
      <c r="BR92" s="509" t="str">
        <f>IF(AJ92="","",VLOOKUP(AK92,[0]!Qualifier,(COLUMN(AK92)-34),FALSE))</f>
        <v xml:space="preserve">CPD </v>
      </c>
      <c r="BS92" s="509" t="str">
        <f>IF(AK92="","",VLOOKUP(AL92,[0]!Qualifier,(COLUMN(AL92)-34),FALSE))</f>
        <v xml:space="preserve">NoAdd </v>
      </c>
      <c r="BT92" s="509" t="str">
        <f>IF(AL92="","",VLOOKUP(AM92,[0]!Qualifier,(COLUMN(AM92)-34),FALSE))</f>
        <v xml:space="preserve">Closed </v>
      </c>
      <c r="BU92" s="509" t="str">
        <f>IF(AM92="","",VLOOKUP(AN92,[0]!Qualifier,(COLUMN(AN92)-34),FALSE))</f>
        <v>NonSVC</v>
      </c>
      <c r="BV92" s="509" t="str">
        <f>IF(AN92="","",VLOOKUP(AO92,[0]!Qualifier,(COLUMN(AO92)-34),FALSE))</f>
        <v xml:space="preserve">2to6°C </v>
      </c>
      <c r="BW92" s="509" t="str">
        <f>IF(AO92="","",VLOOKUP(AP92,[0]!Qualifier,(COLUMN(AP92)-34),FALSE))</f>
        <v>No</v>
      </c>
      <c r="BX92" s="509" t="str">
        <f>IF(AP92="","",VLOOKUP(AQ92,[0]!Qualifier,(COLUMN(AQ92)-34),FALSE))</f>
        <v xml:space="preserve">Allo </v>
      </c>
      <c r="BY92" s="509" t="str">
        <f>IF(AQ92="","",VLOOKUP(AR92,[0]!Qualifier,(COLUMN(AR92)-34),FALSE))</f>
        <v xml:space="preserve">WB </v>
      </c>
      <c r="BZ92" s="509" t="str">
        <f>IF(AR92="","",VLOOKUP(AS92,[0]!Qualifier,(COLUMN(AS92)-34),FALSE))</f>
        <v xml:space="preserve">NA </v>
      </c>
      <c r="CA92" s="509" t="str">
        <f>IF(AS92="","",VLOOKUP(AT92,[0]!Qualifier,(COLUMN(AT92)-34),FALSE))</f>
        <v xml:space="preserve">Transf </v>
      </c>
      <c r="CB92" s="509" t="str">
        <f>IF(AT92="","",VLOOKUP(AU92,[0]!Qualifier,(COLUMN(AU92)-34),FALSE))</f>
        <v xml:space="preserve">LCdepl </v>
      </c>
      <c r="CC92" s="509" t="str">
        <f>IF(AU92="","",VLOOKUP(AV92,[0]!Qualifier,(COLUMN(AV92)-34),FALSE))</f>
        <v xml:space="preserve">None </v>
      </c>
      <c r="CD92" s="509" t="str">
        <f>IF(AV92="","",VLOOKUP(AW92,[0]!Qualifier,(COLUMN(AW92)-34),FALSE))</f>
        <v xml:space="preserve">NoIrr </v>
      </c>
      <c r="CE92" s="508" t="str">
        <f>IF(AW92="","",VLOOKUP(AX92,[0]!Qualifier,(COLUMN(AX92)-34),FALSE))</f>
        <v xml:space="preserve">Wash </v>
      </c>
      <c r="CF92" s="508" t="str">
        <f>IF(AX92="","",VLOOKUP(AY92,[0]!Qualifier,(COLUMN(AY92)-34),FALSE))</f>
        <v>no sub</v>
      </c>
      <c r="CG92" s="509" t="str">
        <f>IF(AY92="","",VLOOKUP(AZ92,[0]!Qualifier,(COLUMN(AZ92)-34),FALSE))</f>
        <v>Non</v>
      </c>
      <c r="CH92" s="510" t="str">
        <f>IF(AZ92="","",VLOOKUP(BA92,[0]!Qualifier,(COLUMN(BA92)-34),FALSE))</f>
        <v>NA</v>
      </c>
      <c r="CI92" s="512" t="str">
        <f>IF(BA92="","",VLOOKUP(BB92,[0]!Qualifier,(COLUMN(BB92)-34),FALSE))</f>
        <v xml:space="preserve">None </v>
      </c>
      <c r="CJ92" s="510"/>
      <c r="CK92" s="513" t="str">
        <f t="shared" si="54"/>
        <v>1-2-1-1-4-2-1-1-1-1-1-3-1-1-2-1-1-1-1</v>
      </c>
      <c r="CL92" s="513">
        <v>38118</v>
      </c>
      <c r="CM92" s="513">
        <v>45195</v>
      </c>
      <c r="CN92" s="510"/>
      <c r="CP92" s="510"/>
    </row>
    <row r="93" spans="1:94" ht="12.6" customHeight="1" outlineLevel="2" x14ac:dyDescent="0.35">
      <c r="A93" s="77">
        <f t="shared" si="56"/>
        <v>103199</v>
      </c>
      <c r="B93" s="7">
        <f t="shared" si="57"/>
        <v>88</v>
      </c>
      <c r="C93" s="59">
        <f t="shared" si="55"/>
        <v>88</v>
      </c>
      <c r="D93" s="124">
        <f t="shared" si="58"/>
        <v>103199</v>
      </c>
      <c r="E93" s="16" t="str">
        <f t="shared" si="34"/>
        <v>RedCells</v>
      </c>
      <c r="F93" s="58" t="str">
        <f t="shared" si="35"/>
        <v xml:space="preserve">CPD </v>
      </c>
      <c r="G93" s="58" t="str">
        <f t="shared" si="36"/>
        <v xml:space="preserve">NoAdd </v>
      </c>
      <c r="H93" s="58" t="str">
        <f t="shared" si="37"/>
        <v xml:space="preserve">Closed </v>
      </c>
      <c r="I93" s="58" t="str">
        <f t="shared" si="38"/>
        <v xml:space="preserve">SVPed </v>
      </c>
      <c r="J93" s="58" t="str">
        <f t="shared" si="39"/>
        <v xml:space="preserve">2to6°C </v>
      </c>
      <c r="K93" s="58" t="str">
        <f t="shared" si="40"/>
        <v>No</v>
      </c>
      <c r="L93" s="58" t="str">
        <f t="shared" si="41"/>
        <v xml:space="preserve">Allo </v>
      </c>
      <c r="M93" s="58" t="str">
        <f t="shared" si="42"/>
        <v xml:space="preserve">WB </v>
      </c>
      <c r="N93" s="58" t="str">
        <f t="shared" si="43"/>
        <v xml:space="preserve">NA </v>
      </c>
      <c r="O93" s="58" t="str">
        <f t="shared" si="44"/>
        <v xml:space="preserve">Transf </v>
      </c>
      <c r="P93" s="58" t="str">
        <f t="shared" si="45"/>
        <v xml:space="preserve">LCdepl </v>
      </c>
      <c r="Q93" s="58" t="str">
        <f t="shared" si="46"/>
        <v xml:space="preserve">Divid </v>
      </c>
      <c r="R93" s="58" t="str">
        <f t="shared" si="47"/>
        <v xml:space="preserve">NoIrr </v>
      </c>
      <c r="S93" s="58" t="str">
        <f t="shared" si="48"/>
        <v xml:space="preserve">Wash </v>
      </c>
      <c r="T93" s="58" t="str">
        <f t="shared" si="49"/>
        <v>no sub</v>
      </c>
      <c r="U93" s="58" t="str">
        <f t="shared" si="50"/>
        <v>Non</v>
      </c>
      <c r="V93" s="58" t="str">
        <f t="shared" si="51"/>
        <v>NA</v>
      </c>
      <c r="W93" s="58" t="str">
        <f t="shared" si="52"/>
        <v xml:space="preserve">None </v>
      </c>
      <c r="X93" t="s">
        <v>63</v>
      </c>
      <c r="Y93" s="161" t="str">
        <f t="shared" si="53"/>
        <v>1-2-1-1-2-2-1-1-1-1-1-3-2-1-2-1-1-1-1</v>
      </c>
      <c r="Z93" s="60">
        <f t="shared" si="59"/>
        <v>103199</v>
      </c>
      <c r="AA93" s="7">
        <f t="shared" si="60"/>
        <v>88</v>
      </c>
      <c r="AB93" s="29" t="str">
        <f t="shared" si="33"/>
        <v>1</v>
      </c>
      <c r="AC93" s="29" t="str">
        <f t="shared" si="32"/>
        <v>0</v>
      </c>
      <c r="AD93" s="29" t="str">
        <f t="shared" si="32"/>
        <v>3</v>
      </c>
      <c r="AE93" s="29" t="str">
        <f t="shared" si="32"/>
        <v>1</v>
      </c>
      <c r="AF93" s="29" t="str">
        <f t="shared" si="32"/>
        <v>9</v>
      </c>
      <c r="AG93" s="29" t="str">
        <f t="shared" si="32"/>
        <v>9</v>
      </c>
      <c r="AH93" s="59">
        <v>88</v>
      </c>
      <c r="AI93" s="510">
        <v>103199</v>
      </c>
      <c r="AJ93" s="509">
        <v>1</v>
      </c>
      <c r="AK93" s="509">
        <v>2</v>
      </c>
      <c r="AL93" s="509">
        <v>1</v>
      </c>
      <c r="AM93" s="509">
        <v>1</v>
      </c>
      <c r="AN93" s="509">
        <v>2</v>
      </c>
      <c r="AO93" s="509">
        <v>2</v>
      </c>
      <c r="AP93" s="509">
        <v>1</v>
      </c>
      <c r="AQ93" s="509">
        <v>1</v>
      </c>
      <c r="AR93" s="509">
        <v>1</v>
      </c>
      <c r="AS93" s="509">
        <v>1</v>
      </c>
      <c r="AT93" s="509">
        <v>1</v>
      </c>
      <c r="AU93" s="509">
        <v>3</v>
      </c>
      <c r="AV93" s="509">
        <v>2</v>
      </c>
      <c r="AW93" s="509">
        <v>1</v>
      </c>
      <c r="AX93" s="509">
        <v>2</v>
      </c>
      <c r="AY93" s="509">
        <v>1</v>
      </c>
      <c r="AZ93" s="509">
        <v>1</v>
      </c>
      <c r="BA93" s="509">
        <v>1</v>
      </c>
      <c r="BB93" s="509">
        <v>1</v>
      </c>
      <c r="BC93" s="509" t="b">
        <v>0</v>
      </c>
      <c r="BD93" s="508">
        <v>41252</v>
      </c>
      <c r="BE93" s="508">
        <v>41071</v>
      </c>
      <c r="BF93" s="509" t="b">
        <v>0</v>
      </c>
      <c r="BG93" s="510" t="s">
        <v>471</v>
      </c>
      <c r="BH93" s="512"/>
      <c r="BI93" s="510"/>
      <c r="BJ93" s="513">
        <v>41252</v>
      </c>
      <c r="BK93" s="513">
        <v>41071</v>
      </c>
      <c r="BL93" s="513">
        <v>46217</v>
      </c>
      <c r="BM93" s="510"/>
      <c r="BN93" s="512"/>
      <c r="BO93" s="510"/>
      <c r="BP93" s="509">
        <v>2</v>
      </c>
      <c r="BQ93" s="509" t="str">
        <f>IF(AI93="","",VLOOKUP(AJ93,[0]!Qualifier,(COLUMN(AJ93)-34),FALSE))</f>
        <v>RedCells</v>
      </c>
      <c r="BR93" s="509" t="str">
        <f>IF(AJ93="","",VLOOKUP(AK93,[0]!Qualifier,(COLUMN(AK93)-34),FALSE))</f>
        <v xml:space="preserve">CPD </v>
      </c>
      <c r="BS93" s="509" t="str">
        <f>IF(AK93="","",VLOOKUP(AL93,[0]!Qualifier,(COLUMN(AL93)-34),FALSE))</f>
        <v xml:space="preserve">NoAdd </v>
      </c>
      <c r="BT93" s="509" t="str">
        <f>IF(AL93="","",VLOOKUP(AM93,[0]!Qualifier,(COLUMN(AM93)-34),FALSE))</f>
        <v xml:space="preserve">Closed </v>
      </c>
      <c r="BU93" s="509" t="str">
        <f>IF(AM93="","",VLOOKUP(AN93,[0]!Qualifier,(COLUMN(AN93)-34),FALSE))</f>
        <v xml:space="preserve">SVPed </v>
      </c>
      <c r="BV93" s="509" t="str">
        <f>IF(AN93="","",VLOOKUP(AO93,[0]!Qualifier,(COLUMN(AO93)-34),FALSE))</f>
        <v xml:space="preserve">2to6°C </v>
      </c>
      <c r="BW93" s="509" t="str">
        <f>IF(AO93="","",VLOOKUP(AP93,[0]!Qualifier,(COLUMN(AP93)-34),FALSE))</f>
        <v>No</v>
      </c>
      <c r="BX93" s="509" t="str">
        <f>IF(AP93="","",VLOOKUP(AQ93,[0]!Qualifier,(COLUMN(AQ93)-34),FALSE))</f>
        <v xml:space="preserve">Allo </v>
      </c>
      <c r="BY93" s="509" t="str">
        <f>IF(AQ93="","",VLOOKUP(AR93,[0]!Qualifier,(COLUMN(AR93)-34),FALSE))</f>
        <v xml:space="preserve">WB </v>
      </c>
      <c r="BZ93" s="509" t="str">
        <f>IF(AR93="","",VLOOKUP(AS93,[0]!Qualifier,(COLUMN(AS93)-34),FALSE))</f>
        <v xml:space="preserve">NA </v>
      </c>
      <c r="CA93" s="509" t="str">
        <f>IF(AS93="","",VLOOKUP(AT93,[0]!Qualifier,(COLUMN(AT93)-34),FALSE))</f>
        <v xml:space="preserve">Transf </v>
      </c>
      <c r="CB93" s="509" t="str">
        <f>IF(AT93="","",VLOOKUP(AU93,[0]!Qualifier,(COLUMN(AU93)-34),FALSE))</f>
        <v xml:space="preserve">LCdepl </v>
      </c>
      <c r="CC93" s="509" t="str">
        <f>IF(AU93="","",VLOOKUP(AV93,[0]!Qualifier,(COLUMN(AV93)-34),FALSE))</f>
        <v xml:space="preserve">Divid </v>
      </c>
      <c r="CD93" s="509" t="str">
        <f>IF(AV93="","",VLOOKUP(AW93,[0]!Qualifier,(COLUMN(AW93)-34),FALSE))</f>
        <v xml:space="preserve">NoIrr </v>
      </c>
      <c r="CE93" s="508" t="str">
        <f>IF(AW93="","",VLOOKUP(AX93,[0]!Qualifier,(COLUMN(AX93)-34),FALSE))</f>
        <v xml:space="preserve">Wash </v>
      </c>
      <c r="CF93" s="508" t="str">
        <f>IF(AX93="","",VLOOKUP(AY93,[0]!Qualifier,(COLUMN(AY93)-34),FALSE))</f>
        <v>no sub</v>
      </c>
      <c r="CG93" s="509" t="str">
        <f>IF(AY93="","",VLOOKUP(AZ93,[0]!Qualifier,(COLUMN(AZ93)-34),FALSE))</f>
        <v>Non</v>
      </c>
      <c r="CH93" s="510" t="str">
        <f>IF(AZ93="","",VLOOKUP(BA93,[0]!Qualifier,(COLUMN(BA93)-34),FALSE))</f>
        <v>NA</v>
      </c>
      <c r="CI93" s="512" t="str">
        <f>IF(BA93="","",VLOOKUP(BB93,[0]!Qualifier,(COLUMN(BB93)-34),FALSE))</f>
        <v xml:space="preserve">None </v>
      </c>
      <c r="CJ93" s="510"/>
      <c r="CK93" s="513" t="str">
        <f t="shared" si="54"/>
        <v>1-2-1-1-2-2-1-1-1-1-1-3-2-1-2-1-1-1-1</v>
      </c>
      <c r="CL93" s="513">
        <v>36247</v>
      </c>
      <c r="CM93" s="513">
        <v>45195</v>
      </c>
      <c r="CN93" s="510"/>
      <c r="CP93" s="510"/>
    </row>
    <row r="94" spans="1:94" ht="12.6" customHeight="1" outlineLevel="2" x14ac:dyDescent="0.35">
      <c r="A94" s="77">
        <f t="shared" si="56"/>
        <v>103201</v>
      </c>
      <c r="B94" s="7">
        <f t="shared" si="57"/>
        <v>89</v>
      </c>
      <c r="C94" s="59">
        <f t="shared" si="55"/>
        <v>89</v>
      </c>
      <c r="D94" s="124">
        <f t="shared" si="58"/>
        <v>103201</v>
      </c>
      <c r="E94" s="16" t="str">
        <f t="shared" si="34"/>
        <v>RedCells</v>
      </c>
      <c r="F94" s="58" t="str">
        <f t="shared" si="35"/>
        <v xml:space="preserve">CPD </v>
      </c>
      <c r="G94" s="58" t="str">
        <f t="shared" si="36"/>
        <v xml:space="preserve">PAGGS-M </v>
      </c>
      <c r="H94" s="58" t="str">
        <f t="shared" si="37"/>
        <v xml:space="preserve">Closed </v>
      </c>
      <c r="I94" s="58" t="str">
        <f t="shared" si="38"/>
        <v xml:space="preserve">SV </v>
      </c>
      <c r="J94" s="58" t="str">
        <f t="shared" si="39"/>
        <v xml:space="preserve">2to6°C </v>
      </c>
      <c r="K94" s="58" t="str">
        <f t="shared" si="40"/>
        <v>No</v>
      </c>
      <c r="L94" s="58" t="str">
        <f t="shared" si="41"/>
        <v xml:space="preserve">Allo </v>
      </c>
      <c r="M94" s="58" t="str">
        <f t="shared" si="42"/>
        <v xml:space="preserve">WB </v>
      </c>
      <c r="N94" s="58" t="str">
        <f t="shared" si="43"/>
        <v xml:space="preserve">NA </v>
      </c>
      <c r="O94" s="58" t="str">
        <f t="shared" si="44"/>
        <v xml:space="preserve">Transf </v>
      </c>
      <c r="P94" s="58" t="str">
        <f t="shared" si="45"/>
        <v xml:space="preserve">BCrem </v>
      </c>
      <c r="Q94" s="58" t="str">
        <f t="shared" si="46"/>
        <v xml:space="preserve">None </v>
      </c>
      <c r="R94" s="58" t="str">
        <f t="shared" si="47"/>
        <v>Irrad</v>
      </c>
      <c r="S94" s="58" t="str">
        <f t="shared" si="48"/>
        <v xml:space="preserve">Wash </v>
      </c>
      <c r="T94" s="58" t="str">
        <f t="shared" si="49"/>
        <v>no sub</v>
      </c>
      <c r="U94" s="58" t="str">
        <f t="shared" si="50"/>
        <v>Non</v>
      </c>
      <c r="V94" s="58" t="str">
        <f t="shared" si="51"/>
        <v>NA</v>
      </c>
      <c r="W94" s="58" t="str">
        <f t="shared" si="52"/>
        <v xml:space="preserve">None </v>
      </c>
      <c r="X94" t="s">
        <v>63</v>
      </c>
      <c r="Y94" s="161" t="str">
        <f t="shared" si="53"/>
        <v>1-2-3-1-1-2-1-1-1-1-1-2-1-2-2-1-1-1-1</v>
      </c>
      <c r="Z94" s="60">
        <f t="shared" si="59"/>
        <v>103201</v>
      </c>
      <c r="AA94" s="7">
        <f t="shared" si="60"/>
        <v>89</v>
      </c>
      <c r="AB94" s="29" t="str">
        <f t="shared" si="33"/>
        <v>1</v>
      </c>
      <c r="AC94" s="29" t="str">
        <f t="shared" si="32"/>
        <v>0</v>
      </c>
      <c r="AD94" s="29" t="str">
        <f t="shared" si="32"/>
        <v>3</v>
      </c>
      <c r="AE94" s="29" t="str">
        <f t="shared" si="32"/>
        <v>2</v>
      </c>
      <c r="AF94" s="29" t="str">
        <f t="shared" si="32"/>
        <v>0</v>
      </c>
      <c r="AG94" s="29" t="str">
        <f t="shared" si="32"/>
        <v>1</v>
      </c>
      <c r="AH94" s="59">
        <v>89</v>
      </c>
      <c r="AI94" s="510">
        <v>103201</v>
      </c>
      <c r="AJ94" s="509">
        <v>1</v>
      </c>
      <c r="AK94" s="509">
        <v>2</v>
      </c>
      <c r="AL94" s="509">
        <v>3</v>
      </c>
      <c r="AM94" s="509">
        <v>1</v>
      </c>
      <c r="AN94" s="509">
        <v>1</v>
      </c>
      <c r="AO94" s="509">
        <v>2</v>
      </c>
      <c r="AP94" s="509">
        <v>1</v>
      </c>
      <c r="AQ94" s="509">
        <v>1</v>
      </c>
      <c r="AR94" s="509">
        <v>1</v>
      </c>
      <c r="AS94" s="509">
        <v>1</v>
      </c>
      <c r="AT94" s="509">
        <v>1</v>
      </c>
      <c r="AU94" s="509">
        <v>2</v>
      </c>
      <c r="AV94" s="509">
        <v>1</v>
      </c>
      <c r="AW94" s="509">
        <v>2</v>
      </c>
      <c r="AX94" s="509">
        <v>2</v>
      </c>
      <c r="AY94" s="509">
        <v>1</v>
      </c>
      <c r="AZ94" s="509">
        <v>1</v>
      </c>
      <c r="BA94" s="509">
        <v>1</v>
      </c>
      <c r="BB94" s="509">
        <v>1</v>
      </c>
      <c r="BC94" s="509" t="b">
        <v>0</v>
      </c>
      <c r="BD94" s="508">
        <v>36248</v>
      </c>
      <c r="BE94" s="508">
        <v>36248</v>
      </c>
      <c r="BF94" s="509" t="b">
        <v>0</v>
      </c>
      <c r="BG94" s="510" t="s">
        <v>472</v>
      </c>
      <c r="BH94" s="512"/>
      <c r="BI94" s="510"/>
      <c r="BJ94" s="513">
        <v>36248</v>
      </c>
      <c r="BK94" s="513">
        <v>36248</v>
      </c>
      <c r="BL94" s="513">
        <v>46217</v>
      </c>
      <c r="BM94" s="510"/>
      <c r="BN94" s="512"/>
      <c r="BO94" s="510"/>
      <c r="BP94" s="509">
        <v>2</v>
      </c>
      <c r="BQ94" s="509" t="str">
        <f>IF(AI94="","",VLOOKUP(AJ94,[0]!Qualifier,(COLUMN(AJ94)-34),FALSE))</f>
        <v>RedCells</v>
      </c>
      <c r="BR94" s="509" t="str">
        <f>IF(AJ94="","",VLOOKUP(AK94,[0]!Qualifier,(COLUMN(AK94)-34),FALSE))</f>
        <v xml:space="preserve">CPD </v>
      </c>
      <c r="BS94" s="509" t="str">
        <f>IF(AK94="","",VLOOKUP(AL94,[0]!Qualifier,(COLUMN(AL94)-34),FALSE))</f>
        <v xml:space="preserve">PAGGS-M </v>
      </c>
      <c r="BT94" s="509" t="str">
        <f>IF(AL94="","",VLOOKUP(AM94,[0]!Qualifier,(COLUMN(AM94)-34),FALSE))</f>
        <v xml:space="preserve">Closed </v>
      </c>
      <c r="BU94" s="509" t="str">
        <f>IF(AM94="","",VLOOKUP(AN94,[0]!Qualifier,(COLUMN(AN94)-34),FALSE))</f>
        <v xml:space="preserve">SV </v>
      </c>
      <c r="BV94" s="509" t="str">
        <f>IF(AN94="","",VLOOKUP(AO94,[0]!Qualifier,(COLUMN(AO94)-34),FALSE))</f>
        <v xml:space="preserve">2to6°C </v>
      </c>
      <c r="BW94" s="509" t="str">
        <f>IF(AO94="","",VLOOKUP(AP94,[0]!Qualifier,(COLUMN(AP94)-34),FALSE))</f>
        <v>No</v>
      </c>
      <c r="BX94" s="509" t="str">
        <f>IF(AP94="","",VLOOKUP(AQ94,[0]!Qualifier,(COLUMN(AQ94)-34),FALSE))</f>
        <v xml:space="preserve">Allo </v>
      </c>
      <c r="BY94" s="509" t="str">
        <f>IF(AQ94="","",VLOOKUP(AR94,[0]!Qualifier,(COLUMN(AR94)-34),FALSE))</f>
        <v xml:space="preserve">WB </v>
      </c>
      <c r="BZ94" s="509" t="str">
        <f>IF(AR94="","",VLOOKUP(AS94,[0]!Qualifier,(COLUMN(AS94)-34),FALSE))</f>
        <v xml:space="preserve">NA </v>
      </c>
      <c r="CA94" s="509" t="str">
        <f>IF(AS94="","",VLOOKUP(AT94,[0]!Qualifier,(COLUMN(AT94)-34),FALSE))</f>
        <v xml:space="preserve">Transf </v>
      </c>
      <c r="CB94" s="509" t="str">
        <f>IF(AT94="","",VLOOKUP(AU94,[0]!Qualifier,(COLUMN(AU94)-34),FALSE))</f>
        <v xml:space="preserve">BCrem </v>
      </c>
      <c r="CC94" s="509" t="str">
        <f>IF(AU94="","",VLOOKUP(AV94,[0]!Qualifier,(COLUMN(AV94)-34),FALSE))</f>
        <v xml:space="preserve">None </v>
      </c>
      <c r="CD94" s="509" t="str">
        <f>IF(AV94="","",VLOOKUP(AW94,[0]!Qualifier,(COLUMN(AW94)-34),FALSE))</f>
        <v>Irrad</v>
      </c>
      <c r="CE94" s="508" t="str">
        <f>IF(AW94="","",VLOOKUP(AX94,[0]!Qualifier,(COLUMN(AX94)-34),FALSE))</f>
        <v xml:space="preserve">Wash </v>
      </c>
      <c r="CF94" s="508" t="str">
        <f>IF(AX94="","",VLOOKUP(AY94,[0]!Qualifier,(COLUMN(AY94)-34),FALSE))</f>
        <v>no sub</v>
      </c>
      <c r="CG94" s="509" t="str">
        <f>IF(AY94="","",VLOOKUP(AZ94,[0]!Qualifier,(COLUMN(AZ94)-34),FALSE))</f>
        <v>Non</v>
      </c>
      <c r="CH94" s="510" t="str">
        <f>IF(AZ94="","",VLOOKUP(BA94,[0]!Qualifier,(COLUMN(BA94)-34),FALSE))</f>
        <v>NA</v>
      </c>
      <c r="CI94" s="512" t="str">
        <f>IF(BA94="","",VLOOKUP(BB94,[0]!Qualifier,(COLUMN(BB94)-34),FALSE))</f>
        <v xml:space="preserve">None </v>
      </c>
      <c r="CJ94" s="510"/>
      <c r="CK94" s="513" t="str">
        <f t="shared" si="54"/>
        <v>1-2-3-1-1-2-1-1-1-1-1-2-1-2-2-1-1-1-1</v>
      </c>
      <c r="CL94" s="513">
        <v>36279</v>
      </c>
      <c r="CM94" s="513">
        <v>45195</v>
      </c>
      <c r="CN94" s="510"/>
      <c r="CP94" s="510"/>
    </row>
    <row r="95" spans="1:94" ht="12.6" customHeight="1" outlineLevel="2" x14ac:dyDescent="0.35">
      <c r="A95" s="77">
        <f t="shared" si="56"/>
        <v>103213</v>
      </c>
      <c r="B95" s="7">
        <f t="shared" si="57"/>
        <v>90</v>
      </c>
      <c r="C95" s="59">
        <f t="shared" si="55"/>
        <v>90</v>
      </c>
      <c r="D95" s="124">
        <f t="shared" si="58"/>
        <v>103213</v>
      </c>
      <c r="E95" s="16" t="str">
        <f t="shared" si="34"/>
        <v>RedCells</v>
      </c>
      <c r="F95" s="58" t="str">
        <f t="shared" si="35"/>
        <v xml:space="preserve">CPD </v>
      </c>
      <c r="G95" s="58" t="str">
        <f t="shared" si="36"/>
        <v xml:space="preserve">Glycerol </v>
      </c>
      <c r="H95" s="58" t="str">
        <f t="shared" si="37"/>
        <v xml:space="preserve">Open </v>
      </c>
      <c r="I95" s="58" t="str">
        <f t="shared" si="38"/>
        <v xml:space="preserve">SV </v>
      </c>
      <c r="J95" s="58" t="str">
        <f t="shared" si="39"/>
        <v xml:space="preserve">-196°C  </v>
      </c>
      <c r="K95" s="58" t="str">
        <f t="shared" si="40"/>
        <v>No</v>
      </c>
      <c r="L95" s="58" t="str">
        <f t="shared" si="41"/>
        <v xml:space="preserve">Allo </v>
      </c>
      <c r="M95" s="58" t="str">
        <f t="shared" si="42"/>
        <v xml:space="preserve">WB </v>
      </c>
      <c r="N95" s="58" t="str">
        <f t="shared" si="43"/>
        <v xml:space="preserve">NA </v>
      </c>
      <c r="O95" s="58" t="str">
        <f t="shared" si="44"/>
        <v xml:space="preserve">Transf </v>
      </c>
      <c r="P95" s="58" t="str">
        <f t="shared" si="45"/>
        <v xml:space="preserve">BCrem </v>
      </c>
      <c r="Q95" s="58" t="str">
        <f t="shared" si="46"/>
        <v xml:space="preserve">None </v>
      </c>
      <c r="R95" s="58" t="str">
        <f t="shared" si="47"/>
        <v>Irrad</v>
      </c>
      <c r="S95" s="58" t="str">
        <f t="shared" si="48"/>
        <v xml:space="preserve">Wash </v>
      </c>
      <c r="T95" s="58" t="str">
        <f t="shared" si="49"/>
        <v>no sub</v>
      </c>
      <c r="U95" s="58" t="str">
        <f t="shared" si="50"/>
        <v>Non</v>
      </c>
      <c r="V95" s="58" t="str">
        <f t="shared" si="51"/>
        <v>NA</v>
      </c>
      <c r="W95" s="58" t="str">
        <f t="shared" si="52"/>
        <v xml:space="preserve">None </v>
      </c>
      <c r="X95" t="s">
        <v>63</v>
      </c>
      <c r="Y95" s="161" t="str">
        <f t="shared" si="53"/>
        <v>1-2-9-2-1-7-1-1-1-1-1-2-1-2-2-1-1-1-1</v>
      </c>
      <c r="Z95" s="60">
        <f t="shared" si="59"/>
        <v>103213</v>
      </c>
      <c r="AA95" s="7">
        <f t="shared" si="60"/>
        <v>90</v>
      </c>
      <c r="AB95" s="29" t="str">
        <f t="shared" si="33"/>
        <v>1</v>
      </c>
      <c r="AC95" s="29" t="str">
        <f t="shared" si="32"/>
        <v>0</v>
      </c>
      <c r="AD95" s="29" t="str">
        <f t="shared" si="32"/>
        <v>3</v>
      </c>
      <c r="AE95" s="29" t="str">
        <f t="shared" si="32"/>
        <v>2</v>
      </c>
      <c r="AF95" s="29" t="str">
        <f t="shared" si="32"/>
        <v>1</v>
      </c>
      <c r="AG95" s="29" t="str">
        <f t="shared" si="32"/>
        <v>3</v>
      </c>
      <c r="AH95" s="59">
        <v>90</v>
      </c>
      <c r="AI95" s="510">
        <v>103213</v>
      </c>
      <c r="AJ95" s="509">
        <v>1</v>
      </c>
      <c r="AK95" s="509">
        <v>2</v>
      </c>
      <c r="AL95" s="509">
        <v>9</v>
      </c>
      <c r="AM95" s="509">
        <v>2</v>
      </c>
      <c r="AN95" s="509">
        <v>1</v>
      </c>
      <c r="AO95" s="509">
        <v>7</v>
      </c>
      <c r="AP95" s="509">
        <v>1</v>
      </c>
      <c r="AQ95" s="509">
        <v>1</v>
      </c>
      <c r="AR95" s="509">
        <v>1</v>
      </c>
      <c r="AS95" s="509">
        <v>1</v>
      </c>
      <c r="AT95" s="509">
        <v>1</v>
      </c>
      <c r="AU95" s="509">
        <v>2</v>
      </c>
      <c r="AV95" s="509">
        <v>1</v>
      </c>
      <c r="AW95" s="509">
        <v>2</v>
      </c>
      <c r="AX95" s="509">
        <v>2</v>
      </c>
      <c r="AY95" s="509">
        <v>1</v>
      </c>
      <c r="AZ95" s="509">
        <v>1</v>
      </c>
      <c r="BA95" s="509">
        <v>1</v>
      </c>
      <c r="BB95" s="509">
        <v>1</v>
      </c>
      <c r="BC95" s="509" t="b">
        <v>0</v>
      </c>
      <c r="BD95" s="508">
        <v>36279</v>
      </c>
      <c r="BE95" s="508">
        <v>36279</v>
      </c>
      <c r="BF95" s="509" t="b">
        <v>0</v>
      </c>
      <c r="BG95" s="510" t="s">
        <v>473</v>
      </c>
      <c r="BH95" s="512"/>
      <c r="BI95" s="510"/>
      <c r="BJ95" s="513">
        <v>36279</v>
      </c>
      <c r="BK95" s="513">
        <v>36279</v>
      </c>
      <c r="BL95" s="513">
        <v>46217</v>
      </c>
      <c r="BM95" s="510"/>
      <c r="BN95" s="512"/>
      <c r="BO95" s="510"/>
      <c r="BP95" s="509">
        <v>7</v>
      </c>
      <c r="BQ95" s="509" t="str">
        <f>IF(AI95="","",VLOOKUP(AJ95,[0]!Qualifier,(COLUMN(AJ95)-34),FALSE))</f>
        <v>RedCells</v>
      </c>
      <c r="BR95" s="509" t="str">
        <f>IF(AJ95="","",VLOOKUP(AK95,[0]!Qualifier,(COLUMN(AK95)-34),FALSE))</f>
        <v xml:space="preserve">CPD </v>
      </c>
      <c r="BS95" s="509" t="str">
        <f>IF(AK95="","",VLOOKUP(AL95,[0]!Qualifier,(COLUMN(AL95)-34),FALSE))</f>
        <v xml:space="preserve">Glycerol </v>
      </c>
      <c r="BT95" s="509" t="str">
        <f>IF(AL95="","",VLOOKUP(AM95,[0]!Qualifier,(COLUMN(AM95)-34),FALSE))</f>
        <v xml:space="preserve">Open </v>
      </c>
      <c r="BU95" s="509" t="str">
        <f>IF(AM95="","",VLOOKUP(AN95,[0]!Qualifier,(COLUMN(AN95)-34),FALSE))</f>
        <v xml:space="preserve">SV </v>
      </c>
      <c r="BV95" s="509" t="str">
        <f>IF(AN95="","",VLOOKUP(AO95,[0]!Qualifier,(COLUMN(AO95)-34),FALSE))</f>
        <v xml:space="preserve">-196°C  </v>
      </c>
      <c r="BW95" s="509" t="str">
        <f>IF(AO95="","",VLOOKUP(AP95,[0]!Qualifier,(COLUMN(AP95)-34),FALSE))</f>
        <v>No</v>
      </c>
      <c r="BX95" s="509" t="str">
        <f>IF(AP95="","",VLOOKUP(AQ95,[0]!Qualifier,(COLUMN(AQ95)-34),FALSE))</f>
        <v xml:space="preserve">Allo </v>
      </c>
      <c r="BY95" s="509" t="str">
        <f>IF(AQ95="","",VLOOKUP(AR95,[0]!Qualifier,(COLUMN(AR95)-34),FALSE))</f>
        <v xml:space="preserve">WB </v>
      </c>
      <c r="BZ95" s="509" t="str">
        <f>IF(AR95="","",VLOOKUP(AS95,[0]!Qualifier,(COLUMN(AS95)-34),FALSE))</f>
        <v xml:space="preserve">NA </v>
      </c>
      <c r="CA95" s="509" t="str">
        <f>IF(AS95="","",VLOOKUP(AT95,[0]!Qualifier,(COLUMN(AT95)-34),FALSE))</f>
        <v xml:space="preserve">Transf </v>
      </c>
      <c r="CB95" s="509" t="str">
        <f>IF(AT95="","",VLOOKUP(AU95,[0]!Qualifier,(COLUMN(AU95)-34),FALSE))</f>
        <v xml:space="preserve">BCrem </v>
      </c>
      <c r="CC95" s="509" t="str">
        <f>IF(AU95="","",VLOOKUP(AV95,[0]!Qualifier,(COLUMN(AV95)-34),FALSE))</f>
        <v xml:space="preserve">None </v>
      </c>
      <c r="CD95" s="509" t="str">
        <f>IF(AV95="","",VLOOKUP(AW95,[0]!Qualifier,(COLUMN(AW95)-34),FALSE))</f>
        <v>Irrad</v>
      </c>
      <c r="CE95" s="508" t="str">
        <f>IF(AW95="","",VLOOKUP(AX95,[0]!Qualifier,(COLUMN(AX95)-34),FALSE))</f>
        <v xml:space="preserve">Wash </v>
      </c>
      <c r="CF95" s="508" t="str">
        <f>IF(AX95="","",VLOOKUP(AY95,[0]!Qualifier,(COLUMN(AY95)-34),FALSE))</f>
        <v>no sub</v>
      </c>
      <c r="CG95" s="509" t="str">
        <f>IF(AY95="","",VLOOKUP(AZ95,[0]!Qualifier,(COLUMN(AZ95)-34),FALSE))</f>
        <v>Non</v>
      </c>
      <c r="CH95" s="510" t="str">
        <f>IF(AZ95="","",VLOOKUP(BA95,[0]!Qualifier,(COLUMN(BA95)-34),FALSE))</f>
        <v>NA</v>
      </c>
      <c r="CI95" s="512" t="str">
        <f>IF(BA95="","",VLOOKUP(BB95,[0]!Qualifier,(COLUMN(BB95)-34),FALSE))</f>
        <v xml:space="preserve">None </v>
      </c>
      <c r="CJ95" s="510"/>
      <c r="CK95" s="513" t="str">
        <f t="shared" si="54"/>
        <v>1-2-9-2-1-7-1-1-1-1-1-2-1-2-2-1-1-1-1</v>
      </c>
      <c r="CL95" s="513">
        <v>36279</v>
      </c>
      <c r="CM95" s="513">
        <v>45195</v>
      </c>
      <c r="CN95" s="510"/>
      <c r="CP95" s="510"/>
    </row>
    <row r="96" spans="1:94" ht="12.6" customHeight="1" outlineLevel="2" x14ac:dyDescent="0.35">
      <c r="A96" s="77">
        <f t="shared" si="56"/>
        <v>103300</v>
      </c>
      <c r="B96" s="7">
        <f t="shared" si="57"/>
        <v>91</v>
      </c>
      <c r="C96" s="59">
        <f t="shared" si="55"/>
        <v>91</v>
      </c>
      <c r="D96" s="124">
        <f t="shared" si="58"/>
        <v>103300</v>
      </c>
      <c r="E96" s="16" t="str">
        <f t="shared" si="34"/>
        <v>RedCells</v>
      </c>
      <c r="F96" s="58" t="str">
        <f t="shared" si="35"/>
        <v xml:space="preserve">CPD </v>
      </c>
      <c r="G96" s="58" t="str">
        <f t="shared" si="36"/>
        <v xml:space="preserve">SAGM </v>
      </c>
      <c r="H96" s="58" t="str">
        <f t="shared" si="37"/>
        <v xml:space="preserve">Closed </v>
      </c>
      <c r="I96" s="58" t="str">
        <f t="shared" si="38"/>
        <v xml:space="preserve">SV </v>
      </c>
      <c r="J96" s="58" t="str">
        <f t="shared" si="39"/>
        <v xml:space="preserve">2to6°C </v>
      </c>
      <c r="K96" s="58" t="str">
        <f t="shared" si="40"/>
        <v>No</v>
      </c>
      <c r="L96" s="58" t="str">
        <f t="shared" si="41"/>
        <v xml:space="preserve">Allo </v>
      </c>
      <c r="M96" s="58" t="str">
        <f t="shared" si="42"/>
        <v xml:space="preserve">WB </v>
      </c>
      <c r="N96" s="58" t="str">
        <f t="shared" si="43"/>
        <v xml:space="preserve">NA </v>
      </c>
      <c r="O96" s="58" t="str">
        <f t="shared" si="44"/>
        <v xml:space="preserve">Transf </v>
      </c>
      <c r="P96" s="58" t="str">
        <f t="shared" si="45"/>
        <v xml:space="preserve">LCdepl </v>
      </c>
      <c r="Q96" s="58" t="str">
        <f t="shared" si="46"/>
        <v xml:space="preserve">None </v>
      </c>
      <c r="R96" s="58" t="str">
        <f t="shared" si="47"/>
        <v>Irrad</v>
      </c>
      <c r="S96" s="58" t="str">
        <f t="shared" si="48"/>
        <v xml:space="preserve">Wash </v>
      </c>
      <c r="T96" s="58" t="str">
        <f t="shared" si="49"/>
        <v>no sub</v>
      </c>
      <c r="U96" s="58" t="str">
        <f t="shared" si="50"/>
        <v>Non</v>
      </c>
      <c r="V96" s="58" t="str">
        <f t="shared" si="51"/>
        <v>NA</v>
      </c>
      <c r="W96" s="58" t="str">
        <f t="shared" si="52"/>
        <v xml:space="preserve">None </v>
      </c>
      <c r="X96" t="s">
        <v>63</v>
      </c>
      <c r="Y96" s="161" t="str">
        <f t="shared" si="53"/>
        <v>1-2-2-1-1-2-1-1-1-1-1-3-1-2-2-1-1-1-1</v>
      </c>
      <c r="Z96" s="60">
        <f t="shared" si="59"/>
        <v>103300</v>
      </c>
      <c r="AA96" s="7">
        <f t="shared" si="60"/>
        <v>91</v>
      </c>
      <c r="AB96" s="29" t="str">
        <f t="shared" si="33"/>
        <v>1</v>
      </c>
      <c r="AC96" s="29" t="str">
        <f t="shared" si="32"/>
        <v>0</v>
      </c>
      <c r="AD96" s="29" t="str">
        <f t="shared" si="32"/>
        <v>3</v>
      </c>
      <c r="AE96" s="29" t="str">
        <f t="shared" si="32"/>
        <v>3</v>
      </c>
      <c r="AF96" s="29" t="str">
        <f t="shared" si="32"/>
        <v>0</v>
      </c>
      <c r="AG96" s="29" t="str">
        <f t="shared" si="32"/>
        <v>0</v>
      </c>
      <c r="AH96" s="59">
        <v>91</v>
      </c>
      <c r="AI96" s="510">
        <v>103300</v>
      </c>
      <c r="AJ96" s="509">
        <v>1</v>
      </c>
      <c r="AK96" s="509">
        <v>2</v>
      </c>
      <c r="AL96" s="509">
        <v>2</v>
      </c>
      <c r="AM96" s="509">
        <v>1</v>
      </c>
      <c r="AN96" s="509">
        <v>1</v>
      </c>
      <c r="AO96" s="509">
        <v>2</v>
      </c>
      <c r="AP96" s="509">
        <v>1</v>
      </c>
      <c r="AQ96" s="509">
        <v>1</v>
      </c>
      <c r="AR96" s="509">
        <v>1</v>
      </c>
      <c r="AS96" s="509">
        <v>1</v>
      </c>
      <c r="AT96" s="509">
        <v>1</v>
      </c>
      <c r="AU96" s="509">
        <v>3</v>
      </c>
      <c r="AV96" s="509">
        <v>1</v>
      </c>
      <c r="AW96" s="509">
        <v>2</v>
      </c>
      <c r="AX96" s="509">
        <v>2</v>
      </c>
      <c r="AY96" s="509">
        <v>1</v>
      </c>
      <c r="AZ96" s="509">
        <v>1</v>
      </c>
      <c r="BA96" s="509">
        <v>1</v>
      </c>
      <c r="BB96" s="509">
        <v>1</v>
      </c>
      <c r="BC96" s="509" t="b">
        <v>0</v>
      </c>
      <c r="BD96" s="508">
        <v>38119</v>
      </c>
      <c r="BE96" s="508">
        <v>38118</v>
      </c>
      <c r="BF96" s="509" t="b">
        <v>0</v>
      </c>
      <c r="BG96" s="510" t="s">
        <v>474</v>
      </c>
      <c r="BH96" s="512"/>
      <c r="BI96" s="510"/>
      <c r="BJ96" s="513">
        <v>38119</v>
      </c>
      <c r="BK96" s="513">
        <v>38118</v>
      </c>
      <c r="BL96" s="513">
        <v>46217</v>
      </c>
      <c r="BM96" s="510"/>
      <c r="BN96" s="512"/>
      <c r="BO96" s="510"/>
      <c r="BP96" s="509">
        <v>2</v>
      </c>
      <c r="BQ96" s="509" t="str">
        <f>IF(AI96="","",VLOOKUP(AJ96,[0]!Qualifier,(COLUMN(AJ96)-34),FALSE))</f>
        <v>RedCells</v>
      </c>
      <c r="BR96" s="509" t="str">
        <f>IF(AJ96="","",VLOOKUP(AK96,[0]!Qualifier,(COLUMN(AK96)-34),FALSE))</f>
        <v xml:space="preserve">CPD </v>
      </c>
      <c r="BS96" s="509" t="str">
        <f>IF(AK96="","",VLOOKUP(AL96,[0]!Qualifier,(COLUMN(AL96)-34),FALSE))</f>
        <v xml:space="preserve">SAGM </v>
      </c>
      <c r="BT96" s="509" t="str">
        <f>IF(AL96="","",VLOOKUP(AM96,[0]!Qualifier,(COLUMN(AM96)-34),FALSE))</f>
        <v xml:space="preserve">Closed </v>
      </c>
      <c r="BU96" s="509" t="str">
        <f>IF(AM96="","",VLOOKUP(AN96,[0]!Qualifier,(COLUMN(AN96)-34),FALSE))</f>
        <v xml:space="preserve">SV </v>
      </c>
      <c r="BV96" s="509" t="str">
        <f>IF(AN96="","",VLOOKUP(AO96,[0]!Qualifier,(COLUMN(AO96)-34),FALSE))</f>
        <v xml:space="preserve">2to6°C </v>
      </c>
      <c r="BW96" s="509" t="str">
        <f>IF(AO96="","",VLOOKUP(AP96,[0]!Qualifier,(COLUMN(AP96)-34),FALSE))</f>
        <v>No</v>
      </c>
      <c r="BX96" s="509" t="str">
        <f>IF(AP96="","",VLOOKUP(AQ96,[0]!Qualifier,(COLUMN(AQ96)-34),FALSE))</f>
        <v xml:space="preserve">Allo </v>
      </c>
      <c r="BY96" s="509" t="str">
        <f>IF(AQ96="","",VLOOKUP(AR96,[0]!Qualifier,(COLUMN(AR96)-34),FALSE))</f>
        <v xml:space="preserve">WB </v>
      </c>
      <c r="BZ96" s="509" t="str">
        <f>IF(AR96="","",VLOOKUP(AS96,[0]!Qualifier,(COLUMN(AS96)-34),FALSE))</f>
        <v xml:space="preserve">NA </v>
      </c>
      <c r="CA96" s="509" t="str">
        <f>IF(AS96="","",VLOOKUP(AT96,[0]!Qualifier,(COLUMN(AT96)-34),FALSE))</f>
        <v xml:space="preserve">Transf </v>
      </c>
      <c r="CB96" s="509" t="str">
        <f>IF(AT96="","",VLOOKUP(AU96,[0]!Qualifier,(COLUMN(AU96)-34),FALSE))</f>
        <v xml:space="preserve">LCdepl </v>
      </c>
      <c r="CC96" s="509" t="str">
        <f>IF(AU96="","",VLOOKUP(AV96,[0]!Qualifier,(COLUMN(AV96)-34),FALSE))</f>
        <v xml:space="preserve">None </v>
      </c>
      <c r="CD96" s="509" t="str">
        <f>IF(AV96="","",VLOOKUP(AW96,[0]!Qualifier,(COLUMN(AW96)-34),FALSE))</f>
        <v>Irrad</v>
      </c>
      <c r="CE96" s="508" t="str">
        <f>IF(AW96="","",VLOOKUP(AX96,[0]!Qualifier,(COLUMN(AX96)-34),FALSE))</f>
        <v xml:space="preserve">Wash </v>
      </c>
      <c r="CF96" s="508" t="str">
        <f>IF(AX96="","",VLOOKUP(AY96,[0]!Qualifier,(COLUMN(AY96)-34),FALSE))</f>
        <v>no sub</v>
      </c>
      <c r="CG96" s="509" t="str">
        <f>IF(AY96="","",VLOOKUP(AZ96,[0]!Qualifier,(COLUMN(AZ96)-34),FALSE))</f>
        <v>Non</v>
      </c>
      <c r="CH96" s="510" t="str">
        <f>IF(AZ96="","",VLOOKUP(BA96,[0]!Qualifier,(COLUMN(BA96)-34),FALSE))</f>
        <v>NA</v>
      </c>
      <c r="CI96" s="512" t="str">
        <f>IF(BA96="","",VLOOKUP(BB96,[0]!Qualifier,(COLUMN(BB96)-34),FALSE))</f>
        <v xml:space="preserve">None </v>
      </c>
      <c r="CJ96" s="510"/>
      <c r="CK96" s="513" t="str">
        <f t="shared" si="54"/>
        <v>1-2-2-1-1-2-1-1-1-1-1-3-1-2-2-1-1-1-1</v>
      </c>
      <c r="CL96" s="513">
        <v>37460</v>
      </c>
      <c r="CM96" s="513">
        <v>45195</v>
      </c>
      <c r="CN96" s="510"/>
      <c r="CP96" s="510"/>
    </row>
    <row r="97" spans="1:94" ht="12.6" customHeight="1" outlineLevel="2" x14ac:dyDescent="0.35">
      <c r="A97" s="77">
        <f t="shared" si="56"/>
        <v>103301</v>
      </c>
      <c r="B97" s="7">
        <f t="shared" si="57"/>
        <v>92</v>
      </c>
      <c r="C97" s="59">
        <f t="shared" si="55"/>
        <v>92</v>
      </c>
      <c r="D97" s="124">
        <f t="shared" si="58"/>
        <v>103301</v>
      </c>
      <c r="E97" s="16" t="str">
        <f t="shared" si="34"/>
        <v>RedCells</v>
      </c>
      <c r="F97" s="58" t="str">
        <f t="shared" si="35"/>
        <v xml:space="preserve">CPD </v>
      </c>
      <c r="G97" s="58" t="str">
        <f t="shared" si="36"/>
        <v xml:space="preserve">PAGGS-M </v>
      </c>
      <c r="H97" s="58" t="str">
        <f t="shared" si="37"/>
        <v xml:space="preserve">Closed </v>
      </c>
      <c r="I97" s="58" t="str">
        <f t="shared" si="38"/>
        <v xml:space="preserve">SV </v>
      </c>
      <c r="J97" s="58" t="str">
        <f t="shared" si="39"/>
        <v xml:space="preserve">2to6°C </v>
      </c>
      <c r="K97" s="58" t="str">
        <f t="shared" si="40"/>
        <v>No</v>
      </c>
      <c r="L97" s="58" t="str">
        <f t="shared" si="41"/>
        <v xml:space="preserve">Allo </v>
      </c>
      <c r="M97" s="58" t="str">
        <f t="shared" si="42"/>
        <v xml:space="preserve">WB </v>
      </c>
      <c r="N97" s="58" t="str">
        <f t="shared" si="43"/>
        <v xml:space="preserve">NA </v>
      </c>
      <c r="O97" s="58" t="str">
        <f t="shared" si="44"/>
        <v xml:space="preserve">Transf </v>
      </c>
      <c r="P97" s="58" t="str">
        <f t="shared" si="45"/>
        <v xml:space="preserve">LCdepl </v>
      </c>
      <c r="Q97" s="58" t="str">
        <f t="shared" si="46"/>
        <v xml:space="preserve">None </v>
      </c>
      <c r="R97" s="58" t="str">
        <f t="shared" si="47"/>
        <v>Irrad</v>
      </c>
      <c r="S97" s="58" t="str">
        <f t="shared" si="48"/>
        <v xml:space="preserve">Wash </v>
      </c>
      <c r="T97" s="58" t="str">
        <f t="shared" si="49"/>
        <v>no sub</v>
      </c>
      <c r="U97" s="58" t="str">
        <f t="shared" si="50"/>
        <v>Non</v>
      </c>
      <c r="V97" s="58" t="str">
        <f t="shared" si="51"/>
        <v>NA</v>
      </c>
      <c r="W97" s="58" t="str">
        <f t="shared" si="52"/>
        <v xml:space="preserve">None </v>
      </c>
      <c r="X97" t="s">
        <v>63</v>
      </c>
      <c r="Y97" s="161" t="str">
        <f t="shared" si="53"/>
        <v>1-2-3-1-1-2-1-1-1-1-1-3-1-2-2-1-1-1-1</v>
      </c>
      <c r="Z97" s="60">
        <f t="shared" si="59"/>
        <v>103301</v>
      </c>
      <c r="AA97" s="7">
        <f t="shared" si="60"/>
        <v>92</v>
      </c>
      <c r="AB97" s="29" t="str">
        <f t="shared" si="33"/>
        <v>1</v>
      </c>
      <c r="AC97" s="29" t="str">
        <f t="shared" si="32"/>
        <v>0</v>
      </c>
      <c r="AD97" s="29" t="str">
        <f t="shared" si="32"/>
        <v>3</v>
      </c>
      <c r="AE97" s="29" t="str">
        <f t="shared" si="32"/>
        <v>3</v>
      </c>
      <c r="AF97" s="29" t="str">
        <f t="shared" si="32"/>
        <v>0</v>
      </c>
      <c r="AG97" s="29" t="str">
        <f t="shared" si="32"/>
        <v>1</v>
      </c>
      <c r="AH97" s="59">
        <v>92</v>
      </c>
      <c r="AI97" s="510">
        <v>103301</v>
      </c>
      <c r="AJ97" s="509">
        <v>1</v>
      </c>
      <c r="AK97" s="509">
        <v>2</v>
      </c>
      <c r="AL97" s="509">
        <v>3</v>
      </c>
      <c r="AM97" s="509">
        <v>1</v>
      </c>
      <c r="AN97" s="509">
        <v>1</v>
      </c>
      <c r="AO97" s="509">
        <v>2</v>
      </c>
      <c r="AP97" s="509">
        <v>1</v>
      </c>
      <c r="AQ97" s="509">
        <v>1</v>
      </c>
      <c r="AR97" s="509">
        <v>1</v>
      </c>
      <c r="AS97" s="509">
        <v>1</v>
      </c>
      <c r="AT97" s="509">
        <v>1</v>
      </c>
      <c r="AU97" s="509">
        <v>3</v>
      </c>
      <c r="AV97" s="509">
        <v>1</v>
      </c>
      <c r="AW97" s="509">
        <v>2</v>
      </c>
      <c r="AX97" s="509">
        <v>2</v>
      </c>
      <c r="AY97" s="509">
        <v>1</v>
      </c>
      <c r="AZ97" s="509">
        <v>1</v>
      </c>
      <c r="BA97" s="509">
        <v>1</v>
      </c>
      <c r="BB97" s="509">
        <v>1</v>
      </c>
      <c r="BC97" s="509" t="b">
        <v>0</v>
      </c>
      <c r="BD97" s="508">
        <v>36247</v>
      </c>
      <c r="BE97" s="508">
        <v>36247</v>
      </c>
      <c r="BF97" s="509" t="b">
        <v>0</v>
      </c>
      <c r="BG97" s="510" t="s">
        <v>475</v>
      </c>
      <c r="BH97" s="512"/>
      <c r="BI97" s="510"/>
      <c r="BJ97" s="513">
        <v>36247</v>
      </c>
      <c r="BK97" s="513">
        <v>36247</v>
      </c>
      <c r="BL97" s="513">
        <v>46217</v>
      </c>
      <c r="BM97" s="510"/>
      <c r="BN97" s="512"/>
      <c r="BO97" s="510"/>
      <c r="BP97" s="509">
        <v>2</v>
      </c>
      <c r="BQ97" s="509" t="str">
        <f>IF(AI97="","",VLOOKUP(AJ97,[0]!Qualifier,(COLUMN(AJ97)-34),FALSE))</f>
        <v>RedCells</v>
      </c>
      <c r="BR97" s="509" t="str">
        <f>IF(AJ97="","",VLOOKUP(AK97,[0]!Qualifier,(COLUMN(AK97)-34),FALSE))</f>
        <v xml:space="preserve">CPD </v>
      </c>
      <c r="BS97" s="509" t="str">
        <f>IF(AK97="","",VLOOKUP(AL97,[0]!Qualifier,(COLUMN(AL97)-34),FALSE))</f>
        <v xml:space="preserve">PAGGS-M </v>
      </c>
      <c r="BT97" s="509" t="str">
        <f>IF(AL97="","",VLOOKUP(AM97,[0]!Qualifier,(COLUMN(AM97)-34),FALSE))</f>
        <v xml:space="preserve">Closed </v>
      </c>
      <c r="BU97" s="509" t="str">
        <f>IF(AM97="","",VLOOKUP(AN97,[0]!Qualifier,(COLUMN(AN97)-34),FALSE))</f>
        <v xml:space="preserve">SV </v>
      </c>
      <c r="BV97" s="509" t="str">
        <f>IF(AN97="","",VLOOKUP(AO97,[0]!Qualifier,(COLUMN(AO97)-34),FALSE))</f>
        <v xml:space="preserve">2to6°C </v>
      </c>
      <c r="BW97" s="509" t="str">
        <f>IF(AO97="","",VLOOKUP(AP97,[0]!Qualifier,(COLUMN(AP97)-34),FALSE))</f>
        <v>No</v>
      </c>
      <c r="BX97" s="509" t="str">
        <f>IF(AP97="","",VLOOKUP(AQ97,[0]!Qualifier,(COLUMN(AQ97)-34),FALSE))</f>
        <v xml:space="preserve">Allo </v>
      </c>
      <c r="BY97" s="509" t="str">
        <f>IF(AQ97="","",VLOOKUP(AR97,[0]!Qualifier,(COLUMN(AR97)-34),FALSE))</f>
        <v xml:space="preserve">WB </v>
      </c>
      <c r="BZ97" s="509" t="str">
        <f>IF(AR97="","",VLOOKUP(AS97,[0]!Qualifier,(COLUMN(AS97)-34),FALSE))</f>
        <v xml:space="preserve">NA </v>
      </c>
      <c r="CA97" s="509" t="str">
        <f>IF(AS97="","",VLOOKUP(AT97,[0]!Qualifier,(COLUMN(AT97)-34),FALSE))</f>
        <v xml:space="preserve">Transf </v>
      </c>
      <c r="CB97" s="509" t="str">
        <f>IF(AT97="","",VLOOKUP(AU97,[0]!Qualifier,(COLUMN(AU97)-34),FALSE))</f>
        <v xml:space="preserve">LCdepl </v>
      </c>
      <c r="CC97" s="509" t="str">
        <f>IF(AU97="","",VLOOKUP(AV97,[0]!Qualifier,(COLUMN(AV97)-34),FALSE))</f>
        <v xml:space="preserve">None </v>
      </c>
      <c r="CD97" s="509" t="str">
        <f>IF(AV97="","",VLOOKUP(AW97,[0]!Qualifier,(COLUMN(AW97)-34),FALSE))</f>
        <v>Irrad</v>
      </c>
      <c r="CE97" s="508" t="str">
        <f>IF(AW97="","",VLOOKUP(AX97,[0]!Qualifier,(COLUMN(AX97)-34),FALSE))</f>
        <v xml:space="preserve">Wash </v>
      </c>
      <c r="CF97" s="508" t="str">
        <f>IF(AX97="","",VLOOKUP(AY97,[0]!Qualifier,(COLUMN(AY97)-34),FALSE))</f>
        <v>no sub</v>
      </c>
      <c r="CG97" s="509" t="str">
        <f>IF(AY97="","",VLOOKUP(AZ97,[0]!Qualifier,(COLUMN(AZ97)-34),FALSE))</f>
        <v>Non</v>
      </c>
      <c r="CH97" s="510" t="str">
        <f>IF(AZ97="","",VLOOKUP(BA97,[0]!Qualifier,(COLUMN(BA97)-34),FALSE))</f>
        <v>NA</v>
      </c>
      <c r="CI97" s="512" t="str">
        <f>IF(BA97="","",VLOOKUP(BB97,[0]!Qualifier,(COLUMN(BB97)-34),FALSE))</f>
        <v xml:space="preserve">None </v>
      </c>
      <c r="CJ97" s="510"/>
      <c r="CK97" s="513" t="str">
        <f t="shared" si="54"/>
        <v>1-2-3-1-1-2-1-1-1-1-1-3-1-2-2-1-1-1-1</v>
      </c>
      <c r="CL97" s="513">
        <v>43220</v>
      </c>
      <c r="CM97" s="513">
        <v>45195</v>
      </c>
      <c r="CN97" s="510"/>
      <c r="CP97" s="510"/>
    </row>
    <row r="98" spans="1:94" ht="12.6" customHeight="1" outlineLevel="2" x14ac:dyDescent="0.35">
      <c r="A98" s="77">
        <f t="shared" si="56"/>
        <v>103309</v>
      </c>
      <c r="B98" s="7">
        <f t="shared" si="57"/>
        <v>93</v>
      </c>
      <c r="C98" s="59">
        <f t="shared" si="55"/>
        <v>93</v>
      </c>
      <c r="D98" s="124">
        <f t="shared" si="58"/>
        <v>103309</v>
      </c>
      <c r="E98" s="16" t="str">
        <f t="shared" si="34"/>
        <v>RedCells</v>
      </c>
      <c r="F98" s="58" t="str">
        <f t="shared" si="35"/>
        <v xml:space="preserve">CPD </v>
      </c>
      <c r="G98" s="58" t="str">
        <f t="shared" si="36"/>
        <v xml:space="preserve">NoAdd </v>
      </c>
      <c r="H98" s="58" t="str">
        <f t="shared" si="37"/>
        <v xml:space="preserve">Closed </v>
      </c>
      <c r="I98" s="58" t="str">
        <f t="shared" si="38"/>
        <v xml:space="preserve">SV </v>
      </c>
      <c r="J98" s="58" t="str">
        <f t="shared" si="39"/>
        <v xml:space="preserve">2to6°C </v>
      </c>
      <c r="K98" s="58" t="str">
        <f t="shared" si="40"/>
        <v>No</v>
      </c>
      <c r="L98" s="58" t="str">
        <f t="shared" si="41"/>
        <v xml:space="preserve">Allo </v>
      </c>
      <c r="M98" s="58" t="str">
        <f t="shared" si="42"/>
        <v xml:space="preserve">WB </v>
      </c>
      <c r="N98" s="58" t="str">
        <f t="shared" si="43"/>
        <v xml:space="preserve">NA </v>
      </c>
      <c r="O98" s="58" t="str">
        <f t="shared" si="44"/>
        <v xml:space="preserve">Transf </v>
      </c>
      <c r="P98" s="58" t="str">
        <f t="shared" si="45"/>
        <v xml:space="preserve">LCdepl </v>
      </c>
      <c r="Q98" s="58" t="str">
        <f t="shared" si="46"/>
        <v xml:space="preserve">None </v>
      </c>
      <c r="R98" s="58" t="str">
        <f t="shared" si="47"/>
        <v>Irrad</v>
      </c>
      <c r="S98" s="58" t="str">
        <f t="shared" si="48"/>
        <v xml:space="preserve">Wash </v>
      </c>
      <c r="T98" s="58" t="str">
        <f t="shared" si="49"/>
        <v>no sub</v>
      </c>
      <c r="U98" s="58" t="str">
        <f t="shared" si="50"/>
        <v>Non</v>
      </c>
      <c r="V98" s="58" t="str">
        <f t="shared" si="51"/>
        <v>NA</v>
      </c>
      <c r="W98" s="58" t="str">
        <f t="shared" si="52"/>
        <v xml:space="preserve">None </v>
      </c>
      <c r="X98" t="s">
        <v>63</v>
      </c>
      <c r="Y98" s="161" t="str">
        <f t="shared" si="53"/>
        <v>1-2-1-1-1-2-1-1-1-1-1-3-1-2-2-1-1-1-1</v>
      </c>
      <c r="Z98" s="60">
        <f t="shared" si="59"/>
        <v>103309</v>
      </c>
      <c r="AA98" s="7">
        <f t="shared" si="60"/>
        <v>93</v>
      </c>
      <c r="AB98" s="29" t="str">
        <f t="shared" si="33"/>
        <v>1</v>
      </c>
      <c r="AC98" s="29" t="str">
        <f t="shared" si="32"/>
        <v>0</v>
      </c>
      <c r="AD98" s="29" t="str">
        <f t="shared" si="32"/>
        <v>3</v>
      </c>
      <c r="AE98" s="29" t="str">
        <f t="shared" si="32"/>
        <v>3</v>
      </c>
      <c r="AF98" s="29" t="str">
        <f t="shared" si="32"/>
        <v>0</v>
      </c>
      <c r="AG98" s="29" t="str">
        <f t="shared" si="32"/>
        <v>9</v>
      </c>
      <c r="AH98" s="59">
        <v>93</v>
      </c>
      <c r="AI98" s="510">
        <v>103309</v>
      </c>
      <c r="AJ98" s="509">
        <v>1</v>
      </c>
      <c r="AK98" s="509">
        <v>2</v>
      </c>
      <c r="AL98" s="509">
        <v>1</v>
      </c>
      <c r="AM98" s="509">
        <v>1</v>
      </c>
      <c r="AN98" s="509">
        <v>1</v>
      </c>
      <c r="AO98" s="509">
        <v>2</v>
      </c>
      <c r="AP98" s="509">
        <v>1</v>
      </c>
      <c r="AQ98" s="509">
        <v>1</v>
      </c>
      <c r="AR98" s="509">
        <v>1</v>
      </c>
      <c r="AS98" s="509">
        <v>1</v>
      </c>
      <c r="AT98" s="509">
        <v>1</v>
      </c>
      <c r="AU98" s="509">
        <v>3</v>
      </c>
      <c r="AV98" s="509">
        <v>1</v>
      </c>
      <c r="AW98" s="509">
        <v>2</v>
      </c>
      <c r="AX98" s="509">
        <v>2</v>
      </c>
      <c r="AY98" s="509">
        <v>1</v>
      </c>
      <c r="AZ98" s="509">
        <v>1</v>
      </c>
      <c r="BA98" s="509">
        <v>1</v>
      </c>
      <c r="BB98" s="509">
        <v>1</v>
      </c>
      <c r="BC98" s="509" t="b">
        <v>0</v>
      </c>
      <c r="BD98" s="508">
        <v>36279</v>
      </c>
      <c r="BE98" s="508">
        <v>36279</v>
      </c>
      <c r="BF98" s="509" t="b">
        <v>0</v>
      </c>
      <c r="BG98" s="510" t="s">
        <v>476</v>
      </c>
      <c r="BH98" s="512"/>
      <c r="BI98" s="510"/>
      <c r="BJ98" s="513">
        <v>36279</v>
      </c>
      <c r="BK98" s="513">
        <v>36279</v>
      </c>
      <c r="BL98" s="513">
        <v>46217</v>
      </c>
      <c r="BM98" s="510"/>
      <c r="BN98" s="512"/>
      <c r="BO98" s="510"/>
      <c r="BP98" s="509">
        <v>2</v>
      </c>
      <c r="BQ98" s="509" t="str">
        <f>IF(AI98="","",VLOOKUP(AJ98,[0]!Qualifier,(COLUMN(AJ98)-34),FALSE))</f>
        <v>RedCells</v>
      </c>
      <c r="BR98" s="509" t="str">
        <f>IF(AJ98="","",VLOOKUP(AK98,[0]!Qualifier,(COLUMN(AK98)-34),FALSE))</f>
        <v xml:space="preserve">CPD </v>
      </c>
      <c r="BS98" s="509" t="str">
        <f>IF(AK98="","",VLOOKUP(AL98,[0]!Qualifier,(COLUMN(AL98)-34),FALSE))</f>
        <v xml:space="preserve">NoAdd </v>
      </c>
      <c r="BT98" s="509" t="str">
        <f>IF(AL98="","",VLOOKUP(AM98,[0]!Qualifier,(COLUMN(AM98)-34),FALSE))</f>
        <v xml:space="preserve">Closed </v>
      </c>
      <c r="BU98" s="509" t="str">
        <f>IF(AM98="","",VLOOKUP(AN98,[0]!Qualifier,(COLUMN(AN98)-34),FALSE))</f>
        <v xml:space="preserve">SV </v>
      </c>
      <c r="BV98" s="509" t="str">
        <f>IF(AN98="","",VLOOKUP(AO98,[0]!Qualifier,(COLUMN(AO98)-34),FALSE))</f>
        <v xml:space="preserve">2to6°C </v>
      </c>
      <c r="BW98" s="509" t="str">
        <f>IF(AO98="","",VLOOKUP(AP98,[0]!Qualifier,(COLUMN(AP98)-34),FALSE))</f>
        <v>No</v>
      </c>
      <c r="BX98" s="509" t="str">
        <f>IF(AP98="","",VLOOKUP(AQ98,[0]!Qualifier,(COLUMN(AQ98)-34),FALSE))</f>
        <v xml:space="preserve">Allo </v>
      </c>
      <c r="BY98" s="509" t="str">
        <f>IF(AQ98="","",VLOOKUP(AR98,[0]!Qualifier,(COLUMN(AR98)-34),FALSE))</f>
        <v xml:space="preserve">WB </v>
      </c>
      <c r="BZ98" s="509" t="str">
        <f>IF(AR98="","",VLOOKUP(AS98,[0]!Qualifier,(COLUMN(AS98)-34),FALSE))</f>
        <v xml:space="preserve">NA </v>
      </c>
      <c r="CA98" s="509" t="str">
        <f>IF(AS98="","",VLOOKUP(AT98,[0]!Qualifier,(COLUMN(AT98)-34),FALSE))</f>
        <v xml:space="preserve">Transf </v>
      </c>
      <c r="CB98" s="509" t="str">
        <f>IF(AT98="","",VLOOKUP(AU98,[0]!Qualifier,(COLUMN(AU98)-34),FALSE))</f>
        <v xml:space="preserve">LCdepl </v>
      </c>
      <c r="CC98" s="509" t="str">
        <f>IF(AU98="","",VLOOKUP(AV98,[0]!Qualifier,(COLUMN(AV98)-34),FALSE))</f>
        <v xml:space="preserve">None </v>
      </c>
      <c r="CD98" s="509" t="str">
        <f>IF(AV98="","",VLOOKUP(AW98,[0]!Qualifier,(COLUMN(AW98)-34),FALSE))</f>
        <v>Irrad</v>
      </c>
      <c r="CE98" s="508" t="str">
        <f>IF(AW98="","",VLOOKUP(AX98,[0]!Qualifier,(COLUMN(AX98)-34),FALSE))</f>
        <v xml:space="preserve">Wash </v>
      </c>
      <c r="CF98" s="508" t="str">
        <f>IF(AX98="","",VLOOKUP(AY98,[0]!Qualifier,(COLUMN(AY98)-34),FALSE))</f>
        <v>no sub</v>
      </c>
      <c r="CG98" s="509" t="str">
        <f>IF(AY98="","",VLOOKUP(AZ98,[0]!Qualifier,(COLUMN(AZ98)-34),FALSE))</f>
        <v>Non</v>
      </c>
      <c r="CH98" s="510" t="str">
        <f>IF(AZ98="","",VLOOKUP(BA98,[0]!Qualifier,(COLUMN(BA98)-34),FALSE))</f>
        <v>NA</v>
      </c>
      <c r="CI98" s="512" t="str">
        <f>IF(BA98="","",VLOOKUP(BB98,[0]!Qualifier,(COLUMN(BB98)-34),FALSE))</f>
        <v xml:space="preserve">None </v>
      </c>
      <c r="CJ98" s="510"/>
      <c r="CK98" s="513" t="str">
        <f t="shared" si="54"/>
        <v>1-2-1-1-1-2-1-1-1-1-1-3-1-2-2-1-1-1-1</v>
      </c>
      <c r="CL98" s="513">
        <v>40609</v>
      </c>
      <c r="CM98" s="513">
        <v>45195</v>
      </c>
      <c r="CN98" s="510"/>
      <c r="CP98" s="510"/>
    </row>
    <row r="99" spans="1:94" ht="12.6" customHeight="1" outlineLevel="2" x14ac:dyDescent="0.35">
      <c r="A99" s="77">
        <f t="shared" si="56"/>
        <v>103313</v>
      </c>
      <c r="B99" s="7">
        <f t="shared" si="57"/>
        <v>94</v>
      </c>
      <c r="C99" s="59">
        <f t="shared" si="55"/>
        <v>94</v>
      </c>
      <c r="D99" s="124">
        <f t="shared" si="58"/>
        <v>103313</v>
      </c>
      <c r="E99" s="16" t="str">
        <f t="shared" si="34"/>
        <v>RedCells</v>
      </c>
      <c r="F99" s="58" t="str">
        <f t="shared" si="35"/>
        <v xml:space="preserve">CPD </v>
      </c>
      <c r="G99" s="58" t="str">
        <f t="shared" si="36"/>
        <v xml:space="preserve">Glycerol </v>
      </c>
      <c r="H99" s="58" t="str">
        <f t="shared" si="37"/>
        <v xml:space="preserve">Open </v>
      </c>
      <c r="I99" s="58" t="str">
        <f t="shared" si="38"/>
        <v xml:space="preserve">SV </v>
      </c>
      <c r="J99" s="58" t="str">
        <f t="shared" si="39"/>
        <v xml:space="preserve">-196°C  </v>
      </c>
      <c r="K99" s="58" t="str">
        <f t="shared" si="40"/>
        <v>No</v>
      </c>
      <c r="L99" s="58" t="str">
        <f t="shared" si="41"/>
        <v xml:space="preserve">Allo </v>
      </c>
      <c r="M99" s="58" t="str">
        <f t="shared" si="42"/>
        <v xml:space="preserve">WB </v>
      </c>
      <c r="N99" s="58" t="str">
        <f t="shared" si="43"/>
        <v xml:space="preserve">NA </v>
      </c>
      <c r="O99" s="58" t="str">
        <f t="shared" si="44"/>
        <v xml:space="preserve">Transf </v>
      </c>
      <c r="P99" s="58" t="str">
        <f t="shared" si="45"/>
        <v xml:space="preserve">LCdepl </v>
      </c>
      <c r="Q99" s="58" t="str">
        <f t="shared" si="46"/>
        <v xml:space="preserve">None </v>
      </c>
      <c r="R99" s="58" t="str">
        <f t="shared" si="47"/>
        <v>Irrad</v>
      </c>
      <c r="S99" s="58" t="str">
        <f t="shared" si="48"/>
        <v xml:space="preserve">Wash </v>
      </c>
      <c r="T99" s="58" t="str">
        <f t="shared" si="49"/>
        <v>no sub</v>
      </c>
      <c r="U99" s="58" t="str">
        <f t="shared" si="50"/>
        <v>Non</v>
      </c>
      <c r="V99" s="58" t="str">
        <f t="shared" si="51"/>
        <v>NA</v>
      </c>
      <c r="W99" s="58" t="str">
        <f t="shared" si="52"/>
        <v xml:space="preserve">None </v>
      </c>
      <c r="X99" t="s">
        <v>63</v>
      </c>
      <c r="Y99" s="161" t="str">
        <f t="shared" si="53"/>
        <v>1-2-9-2-1-7-1-1-1-1-1-3-1-2-2-1-1-1-1</v>
      </c>
      <c r="Z99" s="60">
        <f t="shared" si="59"/>
        <v>103313</v>
      </c>
      <c r="AA99" s="7">
        <f t="shared" si="60"/>
        <v>94</v>
      </c>
      <c r="AB99" s="29" t="str">
        <f t="shared" si="33"/>
        <v>1</v>
      </c>
      <c r="AC99" s="29" t="str">
        <f t="shared" si="32"/>
        <v>0</v>
      </c>
      <c r="AD99" s="29" t="str">
        <f t="shared" si="32"/>
        <v>3</v>
      </c>
      <c r="AE99" s="29" t="str">
        <f t="shared" si="32"/>
        <v>3</v>
      </c>
      <c r="AF99" s="29" t="str">
        <f t="shared" si="32"/>
        <v>1</v>
      </c>
      <c r="AG99" s="29" t="str">
        <f t="shared" si="32"/>
        <v>3</v>
      </c>
      <c r="AH99" s="59">
        <v>94</v>
      </c>
      <c r="AI99" s="510">
        <v>103313</v>
      </c>
      <c r="AJ99" s="509">
        <v>1</v>
      </c>
      <c r="AK99" s="509">
        <v>2</v>
      </c>
      <c r="AL99" s="509">
        <v>9</v>
      </c>
      <c r="AM99" s="509">
        <v>2</v>
      </c>
      <c r="AN99" s="509">
        <v>1</v>
      </c>
      <c r="AO99" s="509">
        <v>7</v>
      </c>
      <c r="AP99" s="509">
        <v>1</v>
      </c>
      <c r="AQ99" s="509">
        <v>1</v>
      </c>
      <c r="AR99" s="509">
        <v>1</v>
      </c>
      <c r="AS99" s="509">
        <v>1</v>
      </c>
      <c r="AT99" s="509">
        <v>1</v>
      </c>
      <c r="AU99" s="509">
        <v>3</v>
      </c>
      <c r="AV99" s="509">
        <v>1</v>
      </c>
      <c r="AW99" s="509">
        <v>2</v>
      </c>
      <c r="AX99" s="509">
        <v>2</v>
      </c>
      <c r="AY99" s="509">
        <v>1</v>
      </c>
      <c r="AZ99" s="509">
        <v>1</v>
      </c>
      <c r="BA99" s="509">
        <v>1</v>
      </c>
      <c r="BB99" s="509">
        <v>1</v>
      </c>
      <c r="BC99" s="509" t="b">
        <v>0</v>
      </c>
      <c r="BD99" s="508">
        <v>36279</v>
      </c>
      <c r="BE99" s="508">
        <v>36279</v>
      </c>
      <c r="BF99" s="509" t="b">
        <v>0</v>
      </c>
      <c r="BG99" s="510" t="s">
        <v>477</v>
      </c>
      <c r="BH99" s="512"/>
      <c r="BI99" s="510"/>
      <c r="BJ99" s="513">
        <v>36279</v>
      </c>
      <c r="BK99" s="513">
        <v>36279</v>
      </c>
      <c r="BL99" s="513">
        <v>46217</v>
      </c>
      <c r="BM99" s="510"/>
      <c r="BN99" s="512"/>
      <c r="BO99" s="510"/>
      <c r="BP99" s="509">
        <v>2</v>
      </c>
      <c r="BQ99" s="509" t="str">
        <f>IF(AI99="","",VLOOKUP(AJ99,[0]!Qualifier,(COLUMN(AJ99)-34),FALSE))</f>
        <v>RedCells</v>
      </c>
      <c r="BR99" s="509" t="str">
        <f>IF(AJ99="","",VLOOKUP(AK99,[0]!Qualifier,(COLUMN(AK99)-34),FALSE))</f>
        <v xml:space="preserve">CPD </v>
      </c>
      <c r="BS99" s="509" t="str">
        <f>IF(AK99="","",VLOOKUP(AL99,[0]!Qualifier,(COLUMN(AL99)-34),FALSE))</f>
        <v xml:space="preserve">Glycerol </v>
      </c>
      <c r="BT99" s="509" t="str">
        <f>IF(AL99="","",VLOOKUP(AM99,[0]!Qualifier,(COLUMN(AM99)-34),FALSE))</f>
        <v xml:space="preserve">Open </v>
      </c>
      <c r="BU99" s="509" t="str">
        <f>IF(AM99="","",VLOOKUP(AN99,[0]!Qualifier,(COLUMN(AN99)-34),FALSE))</f>
        <v xml:space="preserve">SV </v>
      </c>
      <c r="BV99" s="509" t="str">
        <f>IF(AN99="","",VLOOKUP(AO99,[0]!Qualifier,(COLUMN(AO99)-34),FALSE))</f>
        <v xml:space="preserve">-196°C  </v>
      </c>
      <c r="BW99" s="509" t="str">
        <f>IF(AO99="","",VLOOKUP(AP99,[0]!Qualifier,(COLUMN(AP99)-34),FALSE))</f>
        <v>No</v>
      </c>
      <c r="BX99" s="509" t="str">
        <f>IF(AP99="","",VLOOKUP(AQ99,[0]!Qualifier,(COLUMN(AQ99)-34),FALSE))</f>
        <v xml:space="preserve">Allo </v>
      </c>
      <c r="BY99" s="509" t="str">
        <f>IF(AQ99="","",VLOOKUP(AR99,[0]!Qualifier,(COLUMN(AR99)-34),FALSE))</f>
        <v xml:space="preserve">WB </v>
      </c>
      <c r="BZ99" s="509" t="str">
        <f>IF(AR99="","",VLOOKUP(AS99,[0]!Qualifier,(COLUMN(AS99)-34),FALSE))</f>
        <v xml:space="preserve">NA </v>
      </c>
      <c r="CA99" s="509" t="str">
        <f>IF(AS99="","",VLOOKUP(AT99,[0]!Qualifier,(COLUMN(AT99)-34),FALSE))</f>
        <v xml:space="preserve">Transf </v>
      </c>
      <c r="CB99" s="509" t="str">
        <f>IF(AT99="","",VLOOKUP(AU99,[0]!Qualifier,(COLUMN(AU99)-34),FALSE))</f>
        <v xml:space="preserve">LCdepl </v>
      </c>
      <c r="CC99" s="509" t="str">
        <f>IF(AU99="","",VLOOKUP(AV99,[0]!Qualifier,(COLUMN(AV99)-34),FALSE))</f>
        <v xml:space="preserve">None </v>
      </c>
      <c r="CD99" s="509" t="str">
        <f>IF(AV99="","",VLOOKUP(AW99,[0]!Qualifier,(COLUMN(AW99)-34),FALSE))</f>
        <v>Irrad</v>
      </c>
      <c r="CE99" s="508" t="str">
        <f>IF(AW99="","",VLOOKUP(AX99,[0]!Qualifier,(COLUMN(AX99)-34),FALSE))</f>
        <v xml:space="preserve">Wash </v>
      </c>
      <c r="CF99" s="508" t="str">
        <f>IF(AX99="","",VLOOKUP(AY99,[0]!Qualifier,(COLUMN(AY99)-34),FALSE))</f>
        <v>no sub</v>
      </c>
      <c r="CG99" s="509" t="str">
        <f>IF(AY99="","",VLOOKUP(AZ99,[0]!Qualifier,(COLUMN(AZ99)-34),FALSE))</f>
        <v>Non</v>
      </c>
      <c r="CH99" s="510" t="str">
        <f>IF(AZ99="","",VLOOKUP(BA99,[0]!Qualifier,(COLUMN(BA99)-34),FALSE))</f>
        <v>NA</v>
      </c>
      <c r="CI99" s="512" t="str">
        <f>IF(BA99="","",VLOOKUP(BB99,[0]!Qualifier,(COLUMN(BB99)-34),FALSE))</f>
        <v xml:space="preserve">None </v>
      </c>
      <c r="CJ99" s="510"/>
      <c r="CK99" s="513" t="str">
        <f t="shared" si="54"/>
        <v>1-2-9-2-1-7-1-1-1-1-1-3-1-2-2-1-1-1-1</v>
      </c>
      <c r="CL99" s="513">
        <v>41071</v>
      </c>
      <c r="CM99" s="513">
        <v>45195</v>
      </c>
      <c r="CN99" s="510"/>
      <c r="CP99" s="510"/>
    </row>
    <row r="100" spans="1:94" ht="12.6" customHeight="1" outlineLevel="2" x14ac:dyDescent="0.35">
      <c r="A100" s="77">
        <f t="shared" si="56"/>
        <v>103319</v>
      </c>
      <c r="B100" s="7">
        <f t="shared" si="57"/>
        <v>95</v>
      </c>
      <c r="C100" s="59">
        <f t="shared" si="55"/>
        <v>95</v>
      </c>
      <c r="D100" s="124">
        <f t="shared" si="58"/>
        <v>103319</v>
      </c>
      <c r="E100" s="16" t="str">
        <f t="shared" si="34"/>
        <v>RedCells</v>
      </c>
      <c r="F100" s="58" t="str">
        <f t="shared" si="35"/>
        <v xml:space="preserve">CPD </v>
      </c>
      <c r="G100" s="58" t="str">
        <f t="shared" si="36"/>
        <v xml:space="preserve">NoAdd </v>
      </c>
      <c r="H100" s="58" t="str">
        <f t="shared" si="37"/>
        <v xml:space="preserve">Open </v>
      </c>
      <c r="I100" s="58" t="str">
        <f t="shared" si="38"/>
        <v xml:space="preserve">SV </v>
      </c>
      <c r="J100" s="58" t="str">
        <f t="shared" si="39"/>
        <v xml:space="preserve">2to6°C </v>
      </c>
      <c r="K100" s="58" t="str">
        <f t="shared" si="40"/>
        <v>No</v>
      </c>
      <c r="L100" s="58" t="str">
        <f t="shared" si="41"/>
        <v xml:space="preserve">Allo </v>
      </c>
      <c r="M100" s="58" t="str">
        <f t="shared" si="42"/>
        <v xml:space="preserve">WB </v>
      </c>
      <c r="N100" s="58" t="str">
        <f t="shared" si="43"/>
        <v xml:space="preserve">NA </v>
      </c>
      <c r="O100" s="58" t="str">
        <f t="shared" si="44"/>
        <v xml:space="preserve">Transf </v>
      </c>
      <c r="P100" s="58" t="str">
        <f t="shared" si="45"/>
        <v xml:space="preserve">LCdepl </v>
      </c>
      <c r="Q100" s="58" t="str">
        <f t="shared" si="46"/>
        <v xml:space="preserve">None </v>
      </c>
      <c r="R100" s="58" t="str">
        <f t="shared" si="47"/>
        <v>Irrad</v>
      </c>
      <c r="S100" s="58" t="str">
        <f t="shared" si="48"/>
        <v xml:space="preserve">Wash </v>
      </c>
      <c r="T100" s="58" t="str">
        <f t="shared" si="49"/>
        <v>no sub</v>
      </c>
      <c r="U100" s="58" t="str">
        <f t="shared" si="50"/>
        <v>Non</v>
      </c>
      <c r="V100" s="58" t="str">
        <f t="shared" si="51"/>
        <v>NA</v>
      </c>
      <c r="W100" s="58" t="str">
        <f t="shared" si="52"/>
        <v xml:space="preserve">None </v>
      </c>
      <c r="X100" t="s">
        <v>63</v>
      </c>
      <c r="Y100" s="161" t="str">
        <f t="shared" si="53"/>
        <v>1-2-1-2-1-2-1-1-1-1-1-3-1-2-2-1-1-1-1</v>
      </c>
      <c r="Z100" s="60">
        <f t="shared" si="59"/>
        <v>103319</v>
      </c>
      <c r="AA100" s="7">
        <f t="shared" si="60"/>
        <v>95</v>
      </c>
      <c r="AB100" s="29" t="str">
        <f t="shared" si="33"/>
        <v>1</v>
      </c>
      <c r="AC100" s="29" t="str">
        <f t="shared" si="32"/>
        <v>0</v>
      </c>
      <c r="AD100" s="29" t="str">
        <f t="shared" si="32"/>
        <v>3</v>
      </c>
      <c r="AE100" s="29" t="str">
        <f t="shared" si="32"/>
        <v>3</v>
      </c>
      <c r="AF100" s="29" t="str">
        <f t="shared" si="32"/>
        <v>1</v>
      </c>
      <c r="AG100" s="29" t="str">
        <f t="shared" si="32"/>
        <v>9</v>
      </c>
      <c r="AH100" s="59">
        <v>95</v>
      </c>
      <c r="AI100" s="510">
        <v>103319</v>
      </c>
      <c r="AJ100" s="509">
        <v>1</v>
      </c>
      <c r="AK100" s="509">
        <v>2</v>
      </c>
      <c r="AL100" s="509">
        <v>1</v>
      </c>
      <c r="AM100" s="509">
        <v>2</v>
      </c>
      <c r="AN100" s="509">
        <v>1</v>
      </c>
      <c r="AO100" s="509">
        <v>2</v>
      </c>
      <c r="AP100" s="509">
        <v>1</v>
      </c>
      <c r="AQ100" s="509">
        <v>1</v>
      </c>
      <c r="AR100" s="509">
        <v>1</v>
      </c>
      <c r="AS100" s="509">
        <v>1</v>
      </c>
      <c r="AT100" s="509">
        <v>1</v>
      </c>
      <c r="AU100" s="509">
        <v>3</v>
      </c>
      <c r="AV100" s="509">
        <v>1</v>
      </c>
      <c r="AW100" s="509">
        <v>2</v>
      </c>
      <c r="AX100" s="509">
        <v>2</v>
      </c>
      <c r="AY100" s="509">
        <v>1</v>
      </c>
      <c r="AZ100" s="509">
        <v>1</v>
      </c>
      <c r="BA100" s="509">
        <v>1</v>
      </c>
      <c r="BB100" s="509">
        <v>1</v>
      </c>
      <c r="BC100" s="509" t="b">
        <v>0</v>
      </c>
      <c r="BD100" s="508">
        <v>37460</v>
      </c>
      <c r="BE100" s="508">
        <v>37460</v>
      </c>
      <c r="BF100" s="509" t="b">
        <v>0</v>
      </c>
      <c r="BG100" s="510" t="s">
        <v>478</v>
      </c>
      <c r="BH100" s="512"/>
      <c r="BI100" s="510"/>
      <c r="BJ100" s="513">
        <v>37460</v>
      </c>
      <c r="BK100" s="513">
        <v>37460</v>
      </c>
      <c r="BL100" s="513">
        <v>46217</v>
      </c>
      <c r="BM100" s="510"/>
      <c r="BN100" s="512"/>
      <c r="BO100" s="510"/>
      <c r="BP100" s="509">
        <v>2</v>
      </c>
      <c r="BQ100" s="509" t="str">
        <f>IF(AI100="","",VLOOKUP(AJ100,[0]!Qualifier,(COLUMN(AJ100)-34),FALSE))</f>
        <v>RedCells</v>
      </c>
      <c r="BR100" s="509" t="str">
        <f>IF(AJ100="","",VLOOKUP(AK100,[0]!Qualifier,(COLUMN(AK100)-34),FALSE))</f>
        <v xml:space="preserve">CPD </v>
      </c>
      <c r="BS100" s="509" t="str">
        <f>IF(AK100="","",VLOOKUP(AL100,[0]!Qualifier,(COLUMN(AL100)-34),FALSE))</f>
        <v xml:space="preserve">NoAdd </v>
      </c>
      <c r="BT100" s="509" t="str">
        <f>IF(AL100="","",VLOOKUP(AM100,[0]!Qualifier,(COLUMN(AM100)-34),FALSE))</f>
        <v xml:space="preserve">Open </v>
      </c>
      <c r="BU100" s="509" t="str">
        <f>IF(AM100="","",VLOOKUP(AN100,[0]!Qualifier,(COLUMN(AN100)-34),FALSE))</f>
        <v xml:space="preserve">SV </v>
      </c>
      <c r="BV100" s="509" t="str">
        <f>IF(AN100="","",VLOOKUP(AO100,[0]!Qualifier,(COLUMN(AO100)-34),FALSE))</f>
        <v xml:space="preserve">2to6°C </v>
      </c>
      <c r="BW100" s="509" t="str">
        <f>IF(AO100="","",VLOOKUP(AP100,[0]!Qualifier,(COLUMN(AP100)-34),FALSE))</f>
        <v>No</v>
      </c>
      <c r="BX100" s="509" t="str">
        <f>IF(AP100="","",VLOOKUP(AQ100,[0]!Qualifier,(COLUMN(AQ100)-34),FALSE))</f>
        <v xml:space="preserve">Allo </v>
      </c>
      <c r="BY100" s="509" t="str">
        <f>IF(AQ100="","",VLOOKUP(AR100,[0]!Qualifier,(COLUMN(AR100)-34),FALSE))</f>
        <v xml:space="preserve">WB </v>
      </c>
      <c r="BZ100" s="509" t="str">
        <f>IF(AR100="","",VLOOKUP(AS100,[0]!Qualifier,(COLUMN(AS100)-34),FALSE))</f>
        <v xml:space="preserve">NA </v>
      </c>
      <c r="CA100" s="509" t="str">
        <f>IF(AS100="","",VLOOKUP(AT100,[0]!Qualifier,(COLUMN(AT100)-34),FALSE))</f>
        <v xml:space="preserve">Transf </v>
      </c>
      <c r="CB100" s="509" t="str">
        <f>IF(AT100="","",VLOOKUP(AU100,[0]!Qualifier,(COLUMN(AU100)-34),FALSE))</f>
        <v xml:space="preserve">LCdepl </v>
      </c>
      <c r="CC100" s="509" t="str">
        <f>IF(AU100="","",VLOOKUP(AV100,[0]!Qualifier,(COLUMN(AV100)-34),FALSE))</f>
        <v xml:space="preserve">None </v>
      </c>
      <c r="CD100" s="509" t="str">
        <f>IF(AV100="","",VLOOKUP(AW100,[0]!Qualifier,(COLUMN(AW100)-34),FALSE))</f>
        <v>Irrad</v>
      </c>
      <c r="CE100" s="508" t="str">
        <f>IF(AW100="","",VLOOKUP(AX100,[0]!Qualifier,(COLUMN(AX100)-34),FALSE))</f>
        <v xml:space="preserve">Wash </v>
      </c>
      <c r="CF100" s="508" t="str">
        <f>IF(AX100="","",VLOOKUP(AY100,[0]!Qualifier,(COLUMN(AY100)-34),FALSE))</f>
        <v>no sub</v>
      </c>
      <c r="CG100" s="509" t="str">
        <f>IF(AY100="","",VLOOKUP(AZ100,[0]!Qualifier,(COLUMN(AZ100)-34),FALSE))</f>
        <v>Non</v>
      </c>
      <c r="CH100" s="510" t="str">
        <f>IF(AZ100="","",VLOOKUP(BA100,[0]!Qualifier,(COLUMN(BA100)-34),FALSE))</f>
        <v>NA</v>
      </c>
      <c r="CI100" s="512" t="str">
        <f>IF(BA100="","",VLOOKUP(BB100,[0]!Qualifier,(COLUMN(BB100)-34),FALSE))</f>
        <v xml:space="preserve">None </v>
      </c>
      <c r="CJ100" s="510"/>
      <c r="CK100" s="513" t="str">
        <f t="shared" si="54"/>
        <v>1-2-1-2-1-2-1-1-1-1-1-3-1-2-2-1-1-1-1</v>
      </c>
      <c r="CL100" s="513">
        <v>38118</v>
      </c>
      <c r="CM100" s="513">
        <v>45195</v>
      </c>
      <c r="CN100" s="510"/>
      <c r="CP100" s="510"/>
    </row>
    <row r="101" spans="1:94" ht="12.6" customHeight="1" outlineLevel="2" x14ac:dyDescent="0.35">
      <c r="A101" s="77">
        <f t="shared" si="56"/>
        <v>103360</v>
      </c>
      <c r="B101" s="7">
        <f t="shared" si="57"/>
        <v>96</v>
      </c>
      <c r="C101" s="59">
        <f t="shared" si="55"/>
        <v>96</v>
      </c>
      <c r="D101" s="124">
        <f t="shared" si="58"/>
        <v>103360</v>
      </c>
      <c r="E101" s="16" t="str">
        <f t="shared" si="34"/>
        <v>RedCells</v>
      </c>
      <c r="F101" s="58" t="str">
        <f t="shared" si="35"/>
        <v xml:space="preserve">CPD </v>
      </c>
      <c r="G101" s="58" t="str">
        <f t="shared" si="36"/>
        <v xml:space="preserve">SAGM </v>
      </c>
      <c r="H101" s="58" t="str">
        <f t="shared" si="37"/>
        <v xml:space="preserve">Closed </v>
      </c>
      <c r="I101" s="58" t="str">
        <f t="shared" si="38"/>
        <v>NonSVC</v>
      </c>
      <c r="J101" s="58" t="str">
        <f t="shared" si="39"/>
        <v xml:space="preserve">2to6°C </v>
      </c>
      <c r="K101" s="58" t="str">
        <f t="shared" si="40"/>
        <v>No</v>
      </c>
      <c r="L101" s="58" t="str">
        <f t="shared" si="41"/>
        <v xml:space="preserve">Allo </v>
      </c>
      <c r="M101" s="58" t="str">
        <f t="shared" si="42"/>
        <v xml:space="preserve">WB </v>
      </c>
      <c r="N101" s="58" t="str">
        <f t="shared" si="43"/>
        <v xml:space="preserve">NA </v>
      </c>
      <c r="O101" s="58" t="str">
        <f t="shared" si="44"/>
        <v xml:space="preserve">Transf </v>
      </c>
      <c r="P101" s="58" t="str">
        <f t="shared" si="45"/>
        <v xml:space="preserve">LCdepl </v>
      </c>
      <c r="Q101" s="58" t="str">
        <f t="shared" si="46"/>
        <v xml:space="preserve">None </v>
      </c>
      <c r="R101" s="58" t="str">
        <f t="shared" si="47"/>
        <v>Irrad</v>
      </c>
      <c r="S101" s="58" t="str">
        <f t="shared" si="48"/>
        <v xml:space="preserve">Wash </v>
      </c>
      <c r="T101" s="58" t="str">
        <f t="shared" si="49"/>
        <v>no sub</v>
      </c>
      <c r="U101" s="58" t="str">
        <f t="shared" si="50"/>
        <v>Non</v>
      </c>
      <c r="V101" s="58" t="str">
        <f t="shared" si="51"/>
        <v>NA</v>
      </c>
      <c r="W101" s="58" t="str">
        <f t="shared" si="52"/>
        <v xml:space="preserve">None </v>
      </c>
      <c r="X101" t="s">
        <v>63</v>
      </c>
      <c r="Y101" s="161" t="str">
        <f t="shared" si="53"/>
        <v>1-2-2-1-4-2-1-1-1-1-1-3-1-2-2-1-1-1-1</v>
      </c>
      <c r="Z101" s="60">
        <f t="shared" si="59"/>
        <v>103360</v>
      </c>
      <c r="AA101" s="7">
        <f t="shared" si="60"/>
        <v>96</v>
      </c>
      <c r="AB101" s="29" t="str">
        <f t="shared" si="33"/>
        <v>1</v>
      </c>
      <c r="AC101" s="29" t="str">
        <f t="shared" si="32"/>
        <v>0</v>
      </c>
      <c r="AD101" s="29" t="str">
        <f t="shared" si="32"/>
        <v>3</v>
      </c>
      <c r="AE101" s="29" t="str">
        <f t="shared" si="32"/>
        <v>3</v>
      </c>
      <c r="AF101" s="29" t="str">
        <f t="shared" si="32"/>
        <v>6</v>
      </c>
      <c r="AG101" s="29" t="str">
        <f t="shared" si="32"/>
        <v>0</v>
      </c>
      <c r="AH101" s="59">
        <v>96</v>
      </c>
      <c r="AI101" s="510">
        <v>103360</v>
      </c>
      <c r="AJ101" s="509">
        <v>1</v>
      </c>
      <c r="AK101" s="509">
        <v>2</v>
      </c>
      <c r="AL101" s="509">
        <v>2</v>
      </c>
      <c r="AM101" s="509">
        <v>1</v>
      </c>
      <c r="AN101" s="509">
        <v>4</v>
      </c>
      <c r="AO101" s="509">
        <v>2</v>
      </c>
      <c r="AP101" s="509">
        <v>1</v>
      </c>
      <c r="AQ101" s="509">
        <v>1</v>
      </c>
      <c r="AR101" s="509">
        <v>1</v>
      </c>
      <c r="AS101" s="509">
        <v>1</v>
      </c>
      <c r="AT101" s="509">
        <v>1</v>
      </c>
      <c r="AU101" s="509">
        <v>3</v>
      </c>
      <c r="AV101" s="509">
        <v>1</v>
      </c>
      <c r="AW101" s="509">
        <v>2</v>
      </c>
      <c r="AX101" s="509">
        <v>2</v>
      </c>
      <c r="AY101" s="509">
        <v>1</v>
      </c>
      <c r="AZ101" s="509">
        <v>1</v>
      </c>
      <c r="BA101" s="509">
        <v>1</v>
      </c>
      <c r="BB101" s="509">
        <v>1</v>
      </c>
      <c r="BC101" s="509" t="b">
        <v>0</v>
      </c>
      <c r="BD101" s="508">
        <v>43230</v>
      </c>
      <c r="BE101" s="508">
        <v>43220</v>
      </c>
      <c r="BF101" s="509" t="b">
        <v>0</v>
      </c>
      <c r="BG101" s="510" t="s">
        <v>1007</v>
      </c>
      <c r="BH101" s="512"/>
      <c r="BI101" s="510"/>
      <c r="BJ101" s="513">
        <v>43230</v>
      </c>
      <c r="BK101" s="513">
        <v>43220</v>
      </c>
      <c r="BL101" s="513">
        <v>46217</v>
      </c>
      <c r="BM101" s="510"/>
      <c r="BN101" s="512"/>
      <c r="BO101" s="510"/>
      <c r="BP101" s="509">
        <v>2</v>
      </c>
      <c r="BQ101" s="509" t="str">
        <f>IF(AI101="","",VLOOKUP(AJ101,[0]!Qualifier,(COLUMN(AJ101)-34),FALSE))</f>
        <v>RedCells</v>
      </c>
      <c r="BR101" s="509" t="str">
        <f>IF(AJ101="","",VLOOKUP(AK101,[0]!Qualifier,(COLUMN(AK101)-34),FALSE))</f>
        <v xml:space="preserve">CPD </v>
      </c>
      <c r="BS101" s="509" t="str">
        <f>IF(AK101="","",VLOOKUP(AL101,[0]!Qualifier,(COLUMN(AL101)-34),FALSE))</f>
        <v xml:space="preserve">SAGM </v>
      </c>
      <c r="BT101" s="509" t="str">
        <f>IF(AL101="","",VLOOKUP(AM101,[0]!Qualifier,(COLUMN(AM101)-34),FALSE))</f>
        <v xml:space="preserve">Closed </v>
      </c>
      <c r="BU101" s="509" t="str">
        <f>IF(AM101="","",VLOOKUP(AN101,[0]!Qualifier,(COLUMN(AN101)-34),FALSE))</f>
        <v>NonSVC</v>
      </c>
      <c r="BV101" s="509" t="str">
        <f>IF(AN101="","",VLOOKUP(AO101,[0]!Qualifier,(COLUMN(AO101)-34),FALSE))</f>
        <v xml:space="preserve">2to6°C </v>
      </c>
      <c r="BW101" s="509" t="str">
        <f>IF(AO101="","",VLOOKUP(AP101,[0]!Qualifier,(COLUMN(AP101)-34),FALSE))</f>
        <v>No</v>
      </c>
      <c r="BX101" s="509" t="str">
        <f>IF(AP101="","",VLOOKUP(AQ101,[0]!Qualifier,(COLUMN(AQ101)-34),FALSE))</f>
        <v xml:space="preserve">Allo </v>
      </c>
      <c r="BY101" s="509" t="str">
        <f>IF(AQ101="","",VLOOKUP(AR101,[0]!Qualifier,(COLUMN(AR101)-34),FALSE))</f>
        <v xml:space="preserve">WB </v>
      </c>
      <c r="BZ101" s="509" t="str">
        <f>IF(AR101="","",VLOOKUP(AS101,[0]!Qualifier,(COLUMN(AS101)-34),FALSE))</f>
        <v xml:space="preserve">NA </v>
      </c>
      <c r="CA101" s="509" t="str">
        <f>IF(AS101="","",VLOOKUP(AT101,[0]!Qualifier,(COLUMN(AT101)-34),FALSE))</f>
        <v xml:space="preserve">Transf </v>
      </c>
      <c r="CB101" s="509" t="str">
        <f>IF(AT101="","",VLOOKUP(AU101,[0]!Qualifier,(COLUMN(AU101)-34),FALSE))</f>
        <v xml:space="preserve">LCdepl </v>
      </c>
      <c r="CC101" s="509" t="str">
        <f>IF(AU101="","",VLOOKUP(AV101,[0]!Qualifier,(COLUMN(AV101)-34),FALSE))</f>
        <v xml:space="preserve">None </v>
      </c>
      <c r="CD101" s="509" t="str">
        <f>IF(AV101="","",VLOOKUP(AW101,[0]!Qualifier,(COLUMN(AW101)-34),FALSE))</f>
        <v>Irrad</v>
      </c>
      <c r="CE101" s="508" t="str">
        <f>IF(AW101="","",VLOOKUP(AX101,[0]!Qualifier,(COLUMN(AX101)-34),FALSE))</f>
        <v xml:space="preserve">Wash </v>
      </c>
      <c r="CF101" s="508" t="str">
        <f>IF(AX101="","",VLOOKUP(AY101,[0]!Qualifier,(COLUMN(AY101)-34),FALSE))</f>
        <v>no sub</v>
      </c>
      <c r="CG101" s="509" t="str">
        <f>IF(AY101="","",VLOOKUP(AZ101,[0]!Qualifier,(COLUMN(AZ101)-34),FALSE))</f>
        <v>Non</v>
      </c>
      <c r="CH101" s="510" t="str">
        <f>IF(AZ101="","",VLOOKUP(BA101,[0]!Qualifier,(COLUMN(BA101)-34),FALSE))</f>
        <v>NA</v>
      </c>
      <c r="CI101" s="512" t="str">
        <f>IF(BA101="","",VLOOKUP(BB101,[0]!Qualifier,(COLUMN(BB101)-34),FALSE))</f>
        <v xml:space="preserve">None </v>
      </c>
      <c r="CJ101" s="510"/>
      <c r="CK101" s="513" t="str">
        <f t="shared" si="54"/>
        <v>1-2-2-1-4-2-1-1-1-1-1-3-1-2-2-1-1-1-1</v>
      </c>
      <c r="CL101" s="513">
        <v>37538</v>
      </c>
      <c r="CM101" s="513">
        <v>45195</v>
      </c>
      <c r="CN101" s="510"/>
      <c r="CP101" s="510"/>
    </row>
    <row r="102" spans="1:94" ht="12.6" customHeight="1" outlineLevel="2" x14ac:dyDescent="0.35">
      <c r="A102" s="77">
        <f t="shared" si="56"/>
        <v>103369</v>
      </c>
      <c r="B102" s="7">
        <f t="shared" si="57"/>
        <v>97</v>
      </c>
      <c r="C102" s="59">
        <f t="shared" si="55"/>
        <v>97</v>
      </c>
      <c r="D102" s="124">
        <f t="shared" si="58"/>
        <v>103369</v>
      </c>
      <c r="E102" s="16" t="str">
        <f t="shared" si="34"/>
        <v>RedCells</v>
      </c>
      <c r="F102" s="58" t="str">
        <f t="shared" si="35"/>
        <v xml:space="preserve">CPD </v>
      </c>
      <c r="G102" s="58" t="str">
        <f t="shared" si="36"/>
        <v xml:space="preserve">NoAdd </v>
      </c>
      <c r="H102" s="58" t="str">
        <f t="shared" si="37"/>
        <v xml:space="preserve">Closed </v>
      </c>
      <c r="I102" s="58" t="str">
        <f t="shared" si="38"/>
        <v>NonSVC</v>
      </c>
      <c r="J102" s="58" t="str">
        <f t="shared" si="39"/>
        <v xml:space="preserve">2to6°C </v>
      </c>
      <c r="K102" s="58" t="str">
        <f t="shared" si="40"/>
        <v>No</v>
      </c>
      <c r="L102" s="58" t="str">
        <f t="shared" si="41"/>
        <v xml:space="preserve">Allo </v>
      </c>
      <c r="M102" s="58" t="str">
        <f t="shared" si="42"/>
        <v xml:space="preserve">WB </v>
      </c>
      <c r="N102" s="58" t="str">
        <f t="shared" si="43"/>
        <v xml:space="preserve">NA </v>
      </c>
      <c r="O102" s="58" t="str">
        <f t="shared" si="44"/>
        <v xml:space="preserve">Transf </v>
      </c>
      <c r="P102" s="58" t="str">
        <f t="shared" si="45"/>
        <v xml:space="preserve">LCdepl </v>
      </c>
      <c r="Q102" s="58" t="str">
        <f t="shared" si="46"/>
        <v xml:space="preserve">None </v>
      </c>
      <c r="R102" s="58" t="str">
        <f t="shared" si="47"/>
        <v>Irrad</v>
      </c>
      <c r="S102" s="58" t="str">
        <f t="shared" si="48"/>
        <v xml:space="preserve">Wash </v>
      </c>
      <c r="T102" s="58" t="str">
        <f t="shared" si="49"/>
        <v>no sub</v>
      </c>
      <c r="U102" s="58" t="str">
        <f t="shared" si="50"/>
        <v>Non</v>
      </c>
      <c r="V102" s="58" t="str">
        <f t="shared" si="51"/>
        <v>NA</v>
      </c>
      <c r="W102" s="58" t="str">
        <f t="shared" si="52"/>
        <v xml:space="preserve">None </v>
      </c>
      <c r="X102" t="s">
        <v>63</v>
      </c>
      <c r="Y102" s="161" t="str">
        <f t="shared" si="53"/>
        <v>1-2-1-1-4-2-1-1-1-1-1-3-1-2-2-1-1-1-1</v>
      </c>
      <c r="Z102" s="60">
        <f t="shared" si="59"/>
        <v>103369</v>
      </c>
      <c r="AA102" s="7">
        <f t="shared" si="60"/>
        <v>97</v>
      </c>
      <c r="AB102" s="29" t="str">
        <f t="shared" si="33"/>
        <v>1</v>
      </c>
      <c r="AC102" s="29" t="str">
        <f t="shared" si="32"/>
        <v>0</v>
      </c>
      <c r="AD102" s="29" t="str">
        <f t="shared" si="32"/>
        <v>3</v>
      </c>
      <c r="AE102" s="29" t="str">
        <f t="shared" si="32"/>
        <v>3</v>
      </c>
      <c r="AF102" s="29" t="str">
        <f t="shared" si="32"/>
        <v>6</v>
      </c>
      <c r="AG102" s="29" t="str">
        <f t="shared" si="32"/>
        <v>9</v>
      </c>
      <c r="AH102" s="59">
        <v>97</v>
      </c>
      <c r="AI102" s="510">
        <v>103369</v>
      </c>
      <c r="AJ102" s="509">
        <v>1</v>
      </c>
      <c r="AK102" s="509">
        <v>2</v>
      </c>
      <c r="AL102" s="509">
        <v>1</v>
      </c>
      <c r="AM102" s="509">
        <v>1</v>
      </c>
      <c r="AN102" s="509">
        <v>4</v>
      </c>
      <c r="AO102" s="509">
        <v>2</v>
      </c>
      <c r="AP102" s="509">
        <v>1</v>
      </c>
      <c r="AQ102" s="509">
        <v>1</v>
      </c>
      <c r="AR102" s="509">
        <v>1</v>
      </c>
      <c r="AS102" s="509">
        <v>1</v>
      </c>
      <c r="AT102" s="509">
        <v>1</v>
      </c>
      <c r="AU102" s="509">
        <v>3</v>
      </c>
      <c r="AV102" s="509">
        <v>1</v>
      </c>
      <c r="AW102" s="509">
        <v>2</v>
      </c>
      <c r="AX102" s="509">
        <v>2</v>
      </c>
      <c r="AY102" s="509">
        <v>1</v>
      </c>
      <c r="AZ102" s="509">
        <v>1</v>
      </c>
      <c r="BA102" s="509">
        <v>1</v>
      </c>
      <c r="BB102" s="509">
        <v>1</v>
      </c>
      <c r="BC102" s="509" t="b">
        <v>0</v>
      </c>
      <c r="BD102" s="508">
        <v>40689</v>
      </c>
      <c r="BE102" s="508">
        <v>40609</v>
      </c>
      <c r="BF102" s="509" t="b">
        <v>0</v>
      </c>
      <c r="BG102" s="510" t="s">
        <v>479</v>
      </c>
      <c r="BH102" s="512"/>
      <c r="BI102" s="510"/>
      <c r="BJ102" s="513">
        <v>40689</v>
      </c>
      <c r="BK102" s="513">
        <v>40609</v>
      </c>
      <c r="BL102" s="513">
        <v>46217</v>
      </c>
      <c r="BM102" s="510"/>
      <c r="BN102" s="512"/>
      <c r="BO102" s="510"/>
      <c r="BP102" s="509">
        <v>2</v>
      </c>
      <c r="BQ102" s="509" t="str">
        <f>IF(AI102="","",VLOOKUP(AJ102,[0]!Qualifier,(COLUMN(AJ102)-34),FALSE))</f>
        <v>RedCells</v>
      </c>
      <c r="BR102" s="509" t="str">
        <f>IF(AJ102="","",VLOOKUP(AK102,[0]!Qualifier,(COLUMN(AK102)-34),FALSE))</f>
        <v xml:space="preserve">CPD </v>
      </c>
      <c r="BS102" s="509" t="str">
        <f>IF(AK102="","",VLOOKUP(AL102,[0]!Qualifier,(COLUMN(AL102)-34),FALSE))</f>
        <v xml:space="preserve">NoAdd </v>
      </c>
      <c r="BT102" s="509" t="str">
        <f>IF(AL102="","",VLOOKUP(AM102,[0]!Qualifier,(COLUMN(AM102)-34),FALSE))</f>
        <v xml:space="preserve">Closed </v>
      </c>
      <c r="BU102" s="509" t="str">
        <f>IF(AM102="","",VLOOKUP(AN102,[0]!Qualifier,(COLUMN(AN102)-34),FALSE))</f>
        <v>NonSVC</v>
      </c>
      <c r="BV102" s="509" t="str">
        <f>IF(AN102="","",VLOOKUP(AO102,[0]!Qualifier,(COLUMN(AO102)-34),FALSE))</f>
        <v xml:space="preserve">2to6°C </v>
      </c>
      <c r="BW102" s="509" t="str">
        <f>IF(AO102="","",VLOOKUP(AP102,[0]!Qualifier,(COLUMN(AP102)-34),FALSE))</f>
        <v>No</v>
      </c>
      <c r="BX102" s="509" t="str">
        <f>IF(AP102="","",VLOOKUP(AQ102,[0]!Qualifier,(COLUMN(AQ102)-34),FALSE))</f>
        <v xml:space="preserve">Allo </v>
      </c>
      <c r="BY102" s="509" t="str">
        <f>IF(AQ102="","",VLOOKUP(AR102,[0]!Qualifier,(COLUMN(AR102)-34),FALSE))</f>
        <v xml:space="preserve">WB </v>
      </c>
      <c r="BZ102" s="509" t="str">
        <f>IF(AR102="","",VLOOKUP(AS102,[0]!Qualifier,(COLUMN(AS102)-34),FALSE))</f>
        <v xml:space="preserve">NA </v>
      </c>
      <c r="CA102" s="509" t="str">
        <f>IF(AS102="","",VLOOKUP(AT102,[0]!Qualifier,(COLUMN(AT102)-34),FALSE))</f>
        <v xml:space="preserve">Transf </v>
      </c>
      <c r="CB102" s="509" t="str">
        <f>IF(AT102="","",VLOOKUP(AU102,[0]!Qualifier,(COLUMN(AU102)-34),FALSE))</f>
        <v xml:space="preserve">LCdepl </v>
      </c>
      <c r="CC102" s="509" t="str">
        <f>IF(AU102="","",VLOOKUP(AV102,[0]!Qualifier,(COLUMN(AV102)-34),FALSE))</f>
        <v xml:space="preserve">None </v>
      </c>
      <c r="CD102" s="509" t="str">
        <f>IF(AV102="","",VLOOKUP(AW102,[0]!Qualifier,(COLUMN(AW102)-34),FALSE))</f>
        <v>Irrad</v>
      </c>
      <c r="CE102" s="508" t="str">
        <f>IF(AW102="","",VLOOKUP(AX102,[0]!Qualifier,(COLUMN(AX102)-34),FALSE))</f>
        <v xml:space="preserve">Wash </v>
      </c>
      <c r="CF102" s="508" t="str">
        <f>IF(AX102="","",VLOOKUP(AY102,[0]!Qualifier,(COLUMN(AY102)-34),FALSE))</f>
        <v>no sub</v>
      </c>
      <c r="CG102" s="509" t="str">
        <f>IF(AY102="","",VLOOKUP(AZ102,[0]!Qualifier,(COLUMN(AZ102)-34),FALSE))</f>
        <v>Non</v>
      </c>
      <c r="CH102" s="510" t="str">
        <f>IF(AZ102="","",VLOOKUP(BA102,[0]!Qualifier,(COLUMN(BA102)-34),FALSE))</f>
        <v>NA</v>
      </c>
      <c r="CI102" s="512" t="str">
        <f>IF(BA102="","",VLOOKUP(BB102,[0]!Qualifier,(COLUMN(BB102)-34),FALSE))</f>
        <v xml:space="preserve">None </v>
      </c>
      <c r="CJ102" s="510"/>
      <c r="CK102" s="513" t="str">
        <f t="shared" si="54"/>
        <v>1-2-1-1-4-2-1-1-1-1-1-3-1-2-2-1-1-1-1</v>
      </c>
      <c r="CL102" s="513">
        <v>38377</v>
      </c>
      <c r="CM102" s="513">
        <v>45195</v>
      </c>
      <c r="CN102" s="510"/>
      <c r="CP102" s="510"/>
    </row>
    <row r="103" spans="1:94" ht="12.6" customHeight="1" outlineLevel="2" x14ac:dyDescent="0.35">
      <c r="A103" s="77">
        <f t="shared" si="56"/>
        <v>103399</v>
      </c>
      <c r="B103" s="7">
        <f t="shared" si="57"/>
        <v>98</v>
      </c>
      <c r="C103" s="59">
        <f t="shared" si="55"/>
        <v>98</v>
      </c>
      <c r="D103" s="124">
        <f t="shared" si="58"/>
        <v>103399</v>
      </c>
      <c r="E103" s="16" t="str">
        <f t="shared" si="34"/>
        <v>RedCells</v>
      </c>
      <c r="F103" s="58" t="str">
        <f t="shared" si="35"/>
        <v xml:space="preserve">CPD </v>
      </c>
      <c r="G103" s="58" t="str">
        <f t="shared" si="36"/>
        <v xml:space="preserve">NoAdd </v>
      </c>
      <c r="H103" s="58" t="str">
        <f t="shared" si="37"/>
        <v xml:space="preserve">Closed </v>
      </c>
      <c r="I103" s="58" t="str">
        <f t="shared" si="38"/>
        <v xml:space="preserve">SVPed </v>
      </c>
      <c r="J103" s="58" t="str">
        <f t="shared" si="39"/>
        <v xml:space="preserve">2to6°C </v>
      </c>
      <c r="K103" s="58" t="str">
        <f t="shared" si="40"/>
        <v>No</v>
      </c>
      <c r="L103" s="58" t="str">
        <f t="shared" si="41"/>
        <v xml:space="preserve">Allo </v>
      </c>
      <c r="M103" s="58" t="str">
        <f t="shared" si="42"/>
        <v xml:space="preserve">WB </v>
      </c>
      <c r="N103" s="58" t="str">
        <f t="shared" si="43"/>
        <v xml:space="preserve">NA </v>
      </c>
      <c r="O103" s="58" t="str">
        <f t="shared" si="44"/>
        <v xml:space="preserve">Transf </v>
      </c>
      <c r="P103" s="58" t="str">
        <f t="shared" si="45"/>
        <v xml:space="preserve">LCdepl </v>
      </c>
      <c r="Q103" s="58" t="str">
        <f t="shared" si="46"/>
        <v xml:space="preserve">Divid </v>
      </c>
      <c r="R103" s="58" t="str">
        <f t="shared" si="47"/>
        <v>Irrad</v>
      </c>
      <c r="S103" s="58" t="str">
        <f t="shared" si="48"/>
        <v xml:space="preserve">Wash </v>
      </c>
      <c r="T103" s="58" t="str">
        <f t="shared" si="49"/>
        <v>no sub</v>
      </c>
      <c r="U103" s="58" t="str">
        <f t="shared" si="50"/>
        <v>Non</v>
      </c>
      <c r="V103" s="58" t="str">
        <f t="shared" si="51"/>
        <v>NA</v>
      </c>
      <c r="W103" s="58" t="str">
        <f t="shared" si="52"/>
        <v xml:space="preserve">None </v>
      </c>
      <c r="X103" t="s">
        <v>63</v>
      </c>
      <c r="Y103" s="161" t="str">
        <f t="shared" si="53"/>
        <v>1-2-1-1-2-2-1-1-1-1-1-3-2-2-2-1-1-1-1</v>
      </c>
      <c r="Z103" s="60">
        <f t="shared" si="59"/>
        <v>103399</v>
      </c>
      <c r="AA103" s="7">
        <f t="shared" si="60"/>
        <v>98</v>
      </c>
      <c r="AB103" s="29" t="str">
        <f t="shared" si="33"/>
        <v>1</v>
      </c>
      <c r="AC103" s="29" t="str">
        <f t="shared" si="32"/>
        <v>0</v>
      </c>
      <c r="AD103" s="29" t="str">
        <f t="shared" si="32"/>
        <v>3</v>
      </c>
      <c r="AE103" s="29" t="str">
        <f t="shared" si="32"/>
        <v>3</v>
      </c>
      <c r="AF103" s="29" t="str">
        <f t="shared" si="32"/>
        <v>9</v>
      </c>
      <c r="AG103" s="29" t="str">
        <f t="shared" si="32"/>
        <v>9</v>
      </c>
      <c r="AH103" s="59">
        <v>98</v>
      </c>
      <c r="AI103" s="510">
        <v>103399</v>
      </c>
      <c r="AJ103" s="509">
        <v>1</v>
      </c>
      <c r="AK103" s="509">
        <v>2</v>
      </c>
      <c r="AL103" s="509">
        <v>1</v>
      </c>
      <c r="AM103" s="509">
        <v>1</v>
      </c>
      <c r="AN103" s="509">
        <v>2</v>
      </c>
      <c r="AO103" s="509">
        <v>2</v>
      </c>
      <c r="AP103" s="509">
        <v>1</v>
      </c>
      <c r="AQ103" s="509">
        <v>1</v>
      </c>
      <c r="AR103" s="509">
        <v>1</v>
      </c>
      <c r="AS103" s="509">
        <v>1</v>
      </c>
      <c r="AT103" s="509">
        <v>1</v>
      </c>
      <c r="AU103" s="509">
        <v>3</v>
      </c>
      <c r="AV103" s="509">
        <v>2</v>
      </c>
      <c r="AW103" s="509">
        <v>2</v>
      </c>
      <c r="AX103" s="509">
        <v>2</v>
      </c>
      <c r="AY103" s="509">
        <v>1</v>
      </c>
      <c r="AZ103" s="509">
        <v>1</v>
      </c>
      <c r="BA103" s="509">
        <v>1</v>
      </c>
      <c r="BB103" s="509">
        <v>1</v>
      </c>
      <c r="BC103" s="509" t="b">
        <v>0</v>
      </c>
      <c r="BD103" s="508">
        <v>41252</v>
      </c>
      <c r="BE103" s="508">
        <v>41071</v>
      </c>
      <c r="BF103" s="509" t="b">
        <v>0</v>
      </c>
      <c r="BG103" s="510" t="s">
        <v>480</v>
      </c>
      <c r="BH103" s="512"/>
      <c r="BI103" s="510"/>
      <c r="BJ103" s="513">
        <v>41252</v>
      </c>
      <c r="BK103" s="513">
        <v>41071</v>
      </c>
      <c r="BL103" s="513">
        <v>46217</v>
      </c>
      <c r="BM103" s="510"/>
      <c r="BN103" s="512"/>
      <c r="BO103" s="510"/>
      <c r="BP103" s="509">
        <v>2</v>
      </c>
      <c r="BQ103" s="509" t="str">
        <f>IF(AI103="","",VLOOKUP(AJ103,[0]!Qualifier,(COLUMN(AJ103)-34),FALSE))</f>
        <v>RedCells</v>
      </c>
      <c r="BR103" s="509" t="str">
        <f>IF(AJ103="","",VLOOKUP(AK103,[0]!Qualifier,(COLUMN(AK103)-34),FALSE))</f>
        <v xml:space="preserve">CPD </v>
      </c>
      <c r="BS103" s="509" t="str">
        <f>IF(AK103="","",VLOOKUP(AL103,[0]!Qualifier,(COLUMN(AL103)-34),FALSE))</f>
        <v xml:space="preserve">NoAdd </v>
      </c>
      <c r="BT103" s="509" t="str">
        <f>IF(AL103="","",VLOOKUP(AM103,[0]!Qualifier,(COLUMN(AM103)-34),FALSE))</f>
        <v xml:space="preserve">Closed </v>
      </c>
      <c r="BU103" s="509" t="str">
        <f>IF(AM103="","",VLOOKUP(AN103,[0]!Qualifier,(COLUMN(AN103)-34),FALSE))</f>
        <v xml:space="preserve">SVPed </v>
      </c>
      <c r="BV103" s="509" t="str">
        <f>IF(AN103="","",VLOOKUP(AO103,[0]!Qualifier,(COLUMN(AO103)-34),FALSE))</f>
        <v xml:space="preserve">2to6°C </v>
      </c>
      <c r="BW103" s="509" t="str">
        <f>IF(AO103="","",VLOOKUP(AP103,[0]!Qualifier,(COLUMN(AP103)-34),FALSE))</f>
        <v>No</v>
      </c>
      <c r="BX103" s="509" t="str">
        <f>IF(AP103="","",VLOOKUP(AQ103,[0]!Qualifier,(COLUMN(AQ103)-34),FALSE))</f>
        <v xml:space="preserve">Allo </v>
      </c>
      <c r="BY103" s="509" t="str">
        <f>IF(AQ103="","",VLOOKUP(AR103,[0]!Qualifier,(COLUMN(AR103)-34),FALSE))</f>
        <v xml:space="preserve">WB </v>
      </c>
      <c r="BZ103" s="509" t="str">
        <f>IF(AR103="","",VLOOKUP(AS103,[0]!Qualifier,(COLUMN(AS103)-34),FALSE))</f>
        <v xml:space="preserve">NA </v>
      </c>
      <c r="CA103" s="509" t="str">
        <f>IF(AS103="","",VLOOKUP(AT103,[0]!Qualifier,(COLUMN(AT103)-34),FALSE))</f>
        <v xml:space="preserve">Transf </v>
      </c>
      <c r="CB103" s="509" t="str">
        <f>IF(AT103="","",VLOOKUP(AU103,[0]!Qualifier,(COLUMN(AU103)-34),FALSE))</f>
        <v xml:space="preserve">LCdepl </v>
      </c>
      <c r="CC103" s="509" t="str">
        <f>IF(AU103="","",VLOOKUP(AV103,[0]!Qualifier,(COLUMN(AV103)-34),FALSE))</f>
        <v xml:space="preserve">Divid </v>
      </c>
      <c r="CD103" s="509" t="str">
        <f>IF(AV103="","",VLOOKUP(AW103,[0]!Qualifier,(COLUMN(AW103)-34),FALSE))</f>
        <v>Irrad</v>
      </c>
      <c r="CE103" s="508" t="str">
        <f>IF(AW103="","",VLOOKUP(AX103,[0]!Qualifier,(COLUMN(AX103)-34),FALSE))</f>
        <v xml:space="preserve">Wash </v>
      </c>
      <c r="CF103" s="508" t="str">
        <f>IF(AX103="","",VLOOKUP(AY103,[0]!Qualifier,(COLUMN(AY103)-34),FALSE))</f>
        <v>no sub</v>
      </c>
      <c r="CG103" s="509" t="str">
        <f>IF(AY103="","",VLOOKUP(AZ103,[0]!Qualifier,(COLUMN(AZ103)-34),FALSE))</f>
        <v>Non</v>
      </c>
      <c r="CH103" s="510" t="str">
        <f>IF(AZ103="","",VLOOKUP(BA103,[0]!Qualifier,(COLUMN(BA103)-34),FALSE))</f>
        <v>NA</v>
      </c>
      <c r="CI103" s="512" t="str">
        <f>IF(BA103="","",VLOOKUP(BB103,[0]!Qualifier,(COLUMN(BB103)-34),FALSE))</f>
        <v xml:space="preserve">None </v>
      </c>
      <c r="CJ103" s="510"/>
      <c r="CK103" s="513" t="str">
        <f t="shared" si="54"/>
        <v>1-2-1-1-2-2-1-1-1-1-1-3-2-2-2-1-1-1-1</v>
      </c>
      <c r="CL103" s="513">
        <v>37988</v>
      </c>
      <c r="CM103" s="513">
        <v>45195</v>
      </c>
      <c r="CN103" s="510"/>
      <c r="CP103" s="510"/>
    </row>
    <row r="104" spans="1:94" ht="12.6" customHeight="1" outlineLevel="2" x14ac:dyDescent="0.35">
      <c r="A104" s="77">
        <f t="shared" si="56"/>
        <v>103701</v>
      </c>
      <c r="B104" s="7">
        <f t="shared" si="57"/>
        <v>99</v>
      </c>
      <c r="C104" s="59">
        <f t="shared" si="55"/>
        <v>99</v>
      </c>
      <c r="D104" s="124">
        <f t="shared" si="58"/>
        <v>103701</v>
      </c>
      <c r="E104" s="16" t="str">
        <f t="shared" si="34"/>
        <v>RedCells</v>
      </c>
      <c r="F104" s="58" t="str">
        <f t="shared" si="35"/>
        <v xml:space="preserve">CPD </v>
      </c>
      <c r="G104" s="58" t="str">
        <f t="shared" si="36"/>
        <v xml:space="preserve">PAGGS-M </v>
      </c>
      <c r="H104" s="58" t="str">
        <f t="shared" si="37"/>
        <v xml:space="preserve">Closed </v>
      </c>
      <c r="I104" s="58" t="str">
        <f t="shared" si="38"/>
        <v xml:space="preserve">SV </v>
      </c>
      <c r="J104" s="58" t="str">
        <f t="shared" si="39"/>
        <v xml:space="preserve">2to6°C </v>
      </c>
      <c r="K104" s="58" t="str">
        <f t="shared" si="40"/>
        <v>No</v>
      </c>
      <c r="L104" s="58" t="str">
        <f t="shared" si="41"/>
        <v xml:space="preserve">Allo </v>
      </c>
      <c r="M104" s="58" t="str">
        <f t="shared" si="42"/>
        <v xml:space="preserve">WB </v>
      </c>
      <c r="N104" s="58" t="str">
        <f t="shared" si="43"/>
        <v xml:space="preserve">NA </v>
      </c>
      <c r="O104" s="58" t="str">
        <f t="shared" si="44"/>
        <v xml:space="preserve">Transf </v>
      </c>
      <c r="P104" s="58" t="str">
        <f t="shared" si="45"/>
        <v xml:space="preserve">WBfilt </v>
      </c>
      <c r="Q104" s="58" t="str">
        <f t="shared" si="46"/>
        <v xml:space="preserve">None </v>
      </c>
      <c r="R104" s="58" t="str">
        <f t="shared" si="47"/>
        <v xml:space="preserve">NoIrr </v>
      </c>
      <c r="S104" s="58" t="str">
        <f t="shared" si="48"/>
        <v xml:space="preserve">Wash </v>
      </c>
      <c r="T104" s="58" t="str">
        <f t="shared" si="49"/>
        <v>no sub</v>
      </c>
      <c r="U104" s="58" t="str">
        <f t="shared" si="50"/>
        <v>Non</v>
      </c>
      <c r="V104" s="58" t="str">
        <f t="shared" si="51"/>
        <v>NA</v>
      </c>
      <c r="W104" s="58" t="str">
        <f t="shared" si="52"/>
        <v xml:space="preserve">None </v>
      </c>
      <c r="X104" t="s">
        <v>63</v>
      </c>
      <c r="Y104" s="161" t="str">
        <f t="shared" si="53"/>
        <v>1-2-3-1-1-2-1-1-1-1-1-4-1-1-2-1-1-1-1</v>
      </c>
      <c r="Z104" s="60">
        <f t="shared" si="59"/>
        <v>103701</v>
      </c>
      <c r="AA104" s="7">
        <f t="shared" si="60"/>
        <v>99</v>
      </c>
      <c r="AB104" s="29" t="str">
        <f t="shared" si="33"/>
        <v>1</v>
      </c>
      <c r="AC104" s="29" t="str">
        <f t="shared" si="32"/>
        <v>0</v>
      </c>
      <c r="AD104" s="29" t="str">
        <f t="shared" si="32"/>
        <v>3</v>
      </c>
      <c r="AE104" s="29" t="str">
        <f t="shared" si="32"/>
        <v>7</v>
      </c>
      <c r="AF104" s="29" t="str">
        <f t="shared" si="32"/>
        <v>0</v>
      </c>
      <c r="AG104" s="29" t="str">
        <f t="shared" si="32"/>
        <v>1</v>
      </c>
      <c r="AH104" s="59">
        <v>99</v>
      </c>
      <c r="AI104" s="510">
        <v>103701</v>
      </c>
      <c r="AJ104" s="509">
        <v>1</v>
      </c>
      <c r="AK104" s="509">
        <v>2</v>
      </c>
      <c r="AL104" s="509">
        <v>3</v>
      </c>
      <c r="AM104" s="509">
        <v>1</v>
      </c>
      <c r="AN104" s="509">
        <v>1</v>
      </c>
      <c r="AO104" s="509">
        <v>2</v>
      </c>
      <c r="AP104" s="509">
        <v>1</v>
      </c>
      <c r="AQ104" s="509">
        <v>1</v>
      </c>
      <c r="AR104" s="509">
        <v>1</v>
      </c>
      <c r="AS104" s="509">
        <v>1</v>
      </c>
      <c r="AT104" s="509">
        <v>1</v>
      </c>
      <c r="AU104" s="509">
        <v>4</v>
      </c>
      <c r="AV104" s="509">
        <v>1</v>
      </c>
      <c r="AW104" s="509">
        <v>1</v>
      </c>
      <c r="AX104" s="509">
        <v>2</v>
      </c>
      <c r="AY104" s="509">
        <v>1</v>
      </c>
      <c r="AZ104" s="509">
        <v>1</v>
      </c>
      <c r="BA104" s="509">
        <v>1</v>
      </c>
      <c r="BB104" s="509">
        <v>1</v>
      </c>
      <c r="BC104" s="509" t="b">
        <v>0</v>
      </c>
      <c r="BD104" s="508">
        <v>46101</v>
      </c>
      <c r="BE104" s="508">
        <v>46075</v>
      </c>
      <c r="BF104" s="509" t="b">
        <v>0</v>
      </c>
      <c r="BG104" s="510" t="s">
        <v>1605</v>
      </c>
      <c r="BH104" s="512"/>
      <c r="BI104" s="510"/>
      <c r="BJ104" s="513">
        <v>46101</v>
      </c>
      <c r="BK104" s="513">
        <v>46075</v>
      </c>
      <c r="BL104" s="513">
        <v>46217</v>
      </c>
      <c r="BM104" s="510"/>
      <c r="BN104" s="512"/>
      <c r="BO104" s="510"/>
      <c r="BP104" s="509">
        <v>2</v>
      </c>
      <c r="BQ104" s="509" t="str">
        <f>IF(AI104="","",VLOOKUP(AJ104,[0]!Qualifier,(COLUMN(AJ104)-34),FALSE))</f>
        <v>RedCells</v>
      </c>
      <c r="BR104" s="509" t="str">
        <f>IF(AJ104="","",VLOOKUP(AK104,[0]!Qualifier,(COLUMN(AK104)-34),FALSE))</f>
        <v xml:space="preserve">CPD </v>
      </c>
      <c r="BS104" s="509" t="str">
        <f>IF(AK104="","",VLOOKUP(AL104,[0]!Qualifier,(COLUMN(AL104)-34),FALSE))</f>
        <v xml:space="preserve">PAGGS-M </v>
      </c>
      <c r="BT104" s="509" t="str">
        <f>IF(AL104="","",VLOOKUP(AM104,[0]!Qualifier,(COLUMN(AM104)-34),FALSE))</f>
        <v xml:space="preserve">Closed </v>
      </c>
      <c r="BU104" s="509" t="str">
        <f>IF(AM104="","",VLOOKUP(AN104,[0]!Qualifier,(COLUMN(AN104)-34),FALSE))</f>
        <v xml:space="preserve">SV </v>
      </c>
      <c r="BV104" s="509" t="str">
        <f>IF(AN104="","",VLOOKUP(AO104,[0]!Qualifier,(COLUMN(AO104)-34),FALSE))</f>
        <v xml:space="preserve">2to6°C </v>
      </c>
      <c r="BW104" s="509" t="str">
        <f>IF(AO104="","",VLOOKUP(AP104,[0]!Qualifier,(COLUMN(AP104)-34),FALSE))</f>
        <v>No</v>
      </c>
      <c r="BX104" s="509" t="str">
        <f>IF(AP104="","",VLOOKUP(AQ104,[0]!Qualifier,(COLUMN(AQ104)-34),FALSE))</f>
        <v xml:space="preserve">Allo </v>
      </c>
      <c r="BY104" s="509" t="str">
        <f>IF(AQ104="","",VLOOKUP(AR104,[0]!Qualifier,(COLUMN(AR104)-34),FALSE))</f>
        <v xml:space="preserve">WB </v>
      </c>
      <c r="BZ104" s="509" t="str">
        <f>IF(AR104="","",VLOOKUP(AS104,[0]!Qualifier,(COLUMN(AS104)-34),FALSE))</f>
        <v xml:space="preserve">NA </v>
      </c>
      <c r="CA104" s="509" t="str">
        <f>IF(AS104="","",VLOOKUP(AT104,[0]!Qualifier,(COLUMN(AT104)-34),FALSE))</f>
        <v xml:space="preserve">Transf </v>
      </c>
      <c r="CB104" s="509" t="str">
        <f>IF(AT104="","",VLOOKUP(AU104,[0]!Qualifier,(COLUMN(AU104)-34),FALSE))</f>
        <v xml:space="preserve">WBfilt </v>
      </c>
      <c r="CC104" s="509" t="str">
        <f>IF(AU104="","",VLOOKUP(AV104,[0]!Qualifier,(COLUMN(AV104)-34),FALSE))</f>
        <v xml:space="preserve">None </v>
      </c>
      <c r="CD104" s="509" t="str">
        <f>IF(AV104="","",VLOOKUP(AW104,[0]!Qualifier,(COLUMN(AW104)-34),FALSE))</f>
        <v xml:space="preserve">NoIrr </v>
      </c>
      <c r="CE104" s="508" t="str">
        <f>IF(AW104="","",VLOOKUP(AX104,[0]!Qualifier,(COLUMN(AX104)-34),FALSE))</f>
        <v xml:space="preserve">Wash </v>
      </c>
      <c r="CF104" s="508" t="str">
        <f>IF(AX104="","",VLOOKUP(AY104,[0]!Qualifier,(COLUMN(AY104)-34),FALSE))</f>
        <v>no sub</v>
      </c>
      <c r="CG104" s="509" t="str">
        <f>IF(AY104="","",VLOOKUP(AZ104,[0]!Qualifier,(COLUMN(AZ104)-34),FALSE))</f>
        <v>Non</v>
      </c>
      <c r="CH104" s="510" t="str">
        <f>IF(AZ104="","",VLOOKUP(BA104,[0]!Qualifier,(COLUMN(BA104)-34),FALSE))</f>
        <v>NA</v>
      </c>
      <c r="CI104" s="512" t="str">
        <f>IF(BA104="","",VLOOKUP(BB104,[0]!Qualifier,(COLUMN(BB104)-34),FALSE))</f>
        <v xml:space="preserve">None </v>
      </c>
      <c r="CJ104" s="510"/>
      <c r="CK104" s="513" t="str">
        <f t="shared" si="54"/>
        <v>1-2-3-1-1-2-1-1-1-1-1-4-1-1-2-1-1-1-1</v>
      </c>
      <c r="CL104" s="513">
        <v>37988</v>
      </c>
      <c r="CM104" s="513">
        <v>45195</v>
      </c>
      <c r="CN104" s="510"/>
      <c r="CP104" s="510"/>
    </row>
    <row r="105" spans="1:94" ht="12.6" customHeight="1" outlineLevel="2" x14ac:dyDescent="0.35">
      <c r="A105" s="77">
        <f t="shared" si="56"/>
        <v>103801</v>
      </c>
      <c r="B105" s="7">
        <f t="shared" si="57"/>
        <v>100</v>
      </c>
      <c r="C105" s="59">
        <f t="shared" si="55"/>
        <v>100</v>
      </c>
      <c r="D105" s="124">
        <f t="shared" si="58"/>
        <v>103801</v>
      </c>
      <c r="E105" s="16" t="str">
        <f t="shared" si="34"/>
        <v>RedCells</v>
      </c>
      <c r="F105" s="58" t="str">
        <f t="shared" si="35"/>
        <v xml:space="preserve">CPD </v>
      </c>
      <c r="G105" s="58" t="str">
        <f t="shared" si="36"/>
        <v xml:space="preserve">PAGGS-M </v>
      </c>
      <c r="H105" s="58" t="str">
        <f t="shared" si="37"/>
        <v xml:space="preserve">Closed </v>
      </c>
      <c r="I105" s="58" t="str">
        <f t="shared" si="38"/>
        <v xml:space="preserve">SV </v>
      </c>
      <c r="J105" s="58" t="str">
        <f t="shared" si="39"/>
        <v xml:space="preserve">2to6°C </v>
      </c>
      <c r="K105" s="58" t="str">
        <f t="shared" si="40"/>
        <v>No</v>
      </c>
      <c r="L105" s="58" t="str">
        <f t="shared" si="41"/>
        <v xml:space="preserve">Allo </v>
      </c>
      <c r="M105" s="58" t="str">
        <f t="shared" si="42"/>
        <v xml:space="preserve">WB </v>
      </c>
      <c r="N105" s="58" t="str">
        <f t="shared" si="43"/>
        <v xml:space="preserve">NA </v>
      </c>
      <c r="O105" s="58" t="str">
        <f t="shared" si="44"/>
        <v xml:space="preserve">Transf </v>
      </c>
      <c r="P105" s="58" t="str">
        <f t="shared" si="45"/>
        <v xml:space="preserve">WBfilt </v>
      </c>
      <c r="Q105" s="58" t="str">
        <f t="shared" si="46"/>
        <v xml:space="preserve">None </v>
      </c>
      <c r="R105" s="58" t="str">
        <f t="shared" si="47"/>
        <v>Irrad</v>
      </c>
      <c r="S105" s="58" t="str">
        <f t="shared" si="48"/>
        <v xml:space="preserve">Wash </v>
      </c>
      <c r="T105" s="58" t="str">
        <f t="shared" si="49"/>
        <v>no sub</v>
      </c>
      <c r="U105" s="58" t="str">
        <f t="shared" si="50"/>
        <v>Non</v>
      </c>
      <c r="V105" s="58" t="str">
        <f t="shared" si="51"/>
        <v>NA</v>
      </c>
      <c r="W105" s="58" t="str">
        <f t="shared" si="52"/>
        <v xml:space="preserve">None </v>
      </c>
      <c r="X105" t="s">
        <v>63</v>
      </c>
      <c r="Y105" s="161" t="str">
        <f t="shared" si="53"/>
        <v>1-2-3-1-1-2-1-1-1-1-1-4-1-2-2-1-1-1-1</v>
      </c>
      <c r="Z105" s="60">
        <f t="shared" si="59"/>
        <v>103801</v>
      </c>
      <c r="AA105" s="7">
        <f t="shared" si="60"/>
        <v>100</v>
      </c>
      <c r="AB105" s="29" t="str">
        <f t="shared" si="33"/>
        <v>1</v>
      </c>
      <c r="AC105" s="29" t="str">
        <f t="shared" si="32"/>
        <v>0</v>
      </c>
      <c r="AD105" s="29" t="str">
        <f t="shared" si="32"/>
        <v>3</v>
      </c>
      <c r="AE105" s="29" t="str">
        <f t="shared" si="32"/>
        <v>8</v>
      </c>
      <c r="AF105" s="29" t="str">
        <f t="shared" si="32"/>
        <v>0</v>
      </c>
      <c r="AG105" s="29" t="str">
        <f t="shared" si="32"/>
        <v>1</v>
      </c>
      <c r="AH105" s="59">
        <v>100</v>
      </c>
      <c r="AI105" s="510">
        <v>103801</v>
      </c>
      <c r="AJ105" s="509">
        <v>1</v>
      </c>
      <c r="AK105" s="509">
        <v>2</v>
      </c>
      <c r="AL105" s="509">
        <v>3</v>
      </c>
      <c r="AM105" s="509">
        <v>1</v>
      </c>
      <c r="AN105" s="509">
        <v>1</v>
      </c>
      <c r="AO105" s="509">
        <v>2</v>
      </c>
      <c r="AP105" s="509">
        <v>1</v>
      </c>
      <c r="AQ105" s="509">
        <v>1</v>
      </c>
      <c r="AR105" s="509">
        <v>1</v>
      </c>
      <c r="AS105" s="509">
        <v>1</v>
      </c>
      <c r="AT105" s="509">
        <v>1</v>
      </c>
      <c r="AU105" s="509">
        <v>4</v>
      </c>
      <c r="AV105" s="509">
        <v>1</v>
      </c>
      <c r="AW105" s="509">
        <v>2</v>
      </c>
      <c r="AX105" s="509">
        <v>2</v>
      </c>
      <c r="AY105" s="509">
        <v>1</v>
      </c>
      <c r="AZ105" s="509">
        <v>1</v>
      </c>
      <c r="BA105" s="509">
        <v>1</v>
      </c>
      <c r="BB105" s="509">
        <v>1</v>
      </c>
      <c r="BC105" s="509" t="b">
        <v>0</v>
      </c>
      <c r="BD105" s="508">
        <v>46101</v>
      </c>
      <c r="BE105" s="508">
        <v>46076</v>
      </c>
      <c r="BF105" s="509" t="b">
        <v>0</v>
      </c>
      <c r="BG105" s="510" t="s">
        <v>1606</v>
      </c>
      <c r="BH105" s="512"/>
      <c r="BI105" s="510"/>
      <c r="BJ105" s="513">
        <v>46101</v>
      </c>
      <c r="BK105" s="513">
        <v>46076</v>
      </c>
      <c r="BL105" s="513">
        <v>46217</v>
      </c>
      <c r="BM105" s="510"/>
      <c r="BN105" s="512"/>
      <c r="BO105" s="510"/>
      <c r="BP105" s="509">
        <v>2</v>
      </c>
      <c r="BQ105" s="509" t="str">
        <f>IF(AI105="","",VLOOKUP(AJ105,[0]!Qualifier,(COLUMN(AJ105)-34),FALSE))</f>
        <v>RedCells</v>
      </c>
      <c r="BR105" s="509" t="str">
        <f>IF(AJ105="","",VLOOKUP(AK105,[0]!Qualifier,(COLUMN(AK105)-34),FALSE))</f>
        <v xml:space="preserve">CPD </v>
      </c>
      <c r="BS105" s="509" t="str">
        <f>IF(AK105="","",VLOOKUP(AL105,[0]!Qualifier,(COLUMN(AL105)-34),FALSE))</f>
        <v xml:space="preserve">PAGGS-M </v>
      </c>
      <c r="BT105" s="509" t="str">
        <f>IF(AL105="","",VLOOKUP(AM105,[0]!Qualifier,(COLUMN(AM105)-34),FALSE))</f>
        <v xml:space="preserve">Closed </v>
      </c>
      <c r="BU105" s="509" t="str">
        <f>IF(AM105="","",VLOOKUP(AN105,[0]!Qualifier,(COLUMN(AN105)-34),FALSE))</f>
        <v xml:space="preserve">SV </v>
      </c>
      <c r="BV105" s="509" t="str">
        <f>IF(AN105="","",VLOOKUP(AO105,[0]!Qualifier,(COLUMN(AO105)-34),FALSE))</f>
        <v xml:space="preserve">2to6°C </v>
      </c>
      <c r="BW105" s="509" t="str">
        <f>IF(AO105="","",VLOOKUP(AP105,[0]!Qualifier,(COLUMN(AP105)-34),FALSE))</f>
        <v>No</v>
      </c>
      <c r="BX105" s="509" t="str">
        <f>IF(AP105="","",VLOOKUP(AQ105,[0]!Qualifier,(COLUMN(AQ105)-34),FALSE))</f>
        <v xml:space="preserve">Allo </v>
      </c>
      <c r="BY105" s="509" t="str">
        <f>IF(AQ105="","",VLOOKUP(AR105,[0]!Qualifier,(COLUMN(AR105)-34),FALSE))</f>
        <v xml:space="preserve">WB </v>
      </c>
      <c r="BZ105" s="509" t="str">
        <f>IF(AR105="","",VLOOKUP(AS105,[0]!Qualifier,(COLUMN(AS105)-34),FALSE))</f>
        <v xml:space="preserve">NA </v>
      </c>
      <c r="CA105" s="509" t="str">
        <f>IF(AS105="","",VLOOKUP(AT105,[0]!Qualifier,(COLUMN(AT105)-34),FALSE))</f>
        <v xml:space="preserve">Transf </v>
      </c>
      <c r="CB105" s="509" t="str">
        <f>IF(AT105="","",VLOOKUP(AU105,[0]!Qualifier,(COLUMN(AU105)-34),FALSE))</f>
        <v xml:space="preserve">WBfilt </v>
      </c>
      <c r="CC105" s="509" t="str">
        <f>IF(AU105="","",VLOOKUP(AV105,[0]!Qualifier,(COLUMN(AV105)-34),FALSE))</f>
        <v xml:space="preserve">None </v>
      </c>
      <c r="CD105" s="509" t="str">
        <f>IF(AV105="","",VLOOKUP(AW105,[0]!Qualifier,(COLUMN(AW105)-34),FALSE))</f>
        <v>Irrad</v>
      </c>
      <c r="CE105" s="508" t="str">
        <f>IF(AW105="","",VLOOKUP(AX105,[0]!Qualifier,(COLUMN(AX105)-34),FALSE))</f>
        <v xml:space="preserve">Wash </v>
      </c>
      <c r="CF105" s="508" t="str">
        <f>IF(AX105="","",VLOOKUP(AY105,[0]!Qualifier,(COLUMN(AY105)-34),FALSE))</f>
        <v>no sub</v>
      </c>
      <c r="CG105" s="509" t="str">
        <f>IF(AY105="","",VLOOKUP(AZ105,[0]!Qualifier,(COLUMN(AZ105)-34),FALSE))</f>
        <v>Non</v>
      </c>
      <c r="CH105" s="510" t="str">
        <f>IF(AZ105="","",VLOOKUP(BA105,[0]!Qualifier,(COLUMN(BA105)-34),FALSE))</f>
        <v>NA</v>
      </c>
      <c r="CI105" s="512" t="str">
        <f>IF(BA105="","",VLOOKUP(BB105,[0]!Qualifier,(COLUMN(BB105)-34),FALSE))</f>
        <v xml:space="preserve">None </v>
      </c>
      <c r="CJ105" s="510"/>
      <c r="CK105" s="513" t="str">
        <f t="shared" si="54"/>
        <v>1-2-3-1-1-2-1-1-1-1-1-4-1-2-2-1-1-1-1</v>
      </c>
      <c r="CL105" s="513">
        <v>38701</v>
      </c>
      <c r="CM105" s="513">
        <v>45195</v>
      </c>
      <c r="CN105" s="510"/>
      <c r="CP105" s="510"/>
    </row>
    <row r="106" spans="1:94" ht="12.6" customHeight="1" outlineLevel="2" x14ac:dyDescent="0.35">
      <c r="A106" s="77">
        <f t="shared" si="56"/>
        <v>104180</v>
      </c>
      <c r="B106" s="7">
        <f t="shared" si="57"/>
        <v>101</v>
      </c>
      <c r="C106" s="59">
        <f t="shared" si="55"/>
        <v>101</v>
      </c>
      <c r="D106" s="124">
        <f t="shared" si="58"/>
        <v>104180</v>
      </c>
      <c r="E106" s="16" t="str">
        <f t="shared" si="34"/>
        <v>RedCells</v>
      </c>
      <c r="F106" s="58" t="str">
        <f t="shared" si="35"/>
        <v xml:space="preserve">CPD </v>
      </c>
      <c r="G106" s="58" t="str">
        <f t="shared" si="36"/>
        <v xml:space="preserve">SAGM </v>
      </c>
      <c r="H106" s="58" t="str">
        <f t="shared" si="37"/>
        <v xml:space="preserve">Closed </v>
      </c>
      <c r="I106" s="58" t="str">
        <f t="shared" si="38"/>
        <v xml:space="preserve">SVPed </v>
      </c>
      <c r="J106" s="58" t="str">
        <f t="shared" si="39"/>
        <v xml:space="preserve">2to6°C </v>
      </c>
      <c r="K106" s="58" t="str">
        <f t="shared" si="40"/>
        <v>No</v>
      </c>
      <c r="L106" s="58" t="str">
        <f t="shared" si="41"/>
        <v xml:space="preserve">Allo </v>
      </c>
      <c r="M106" s="58" t="str">
        <f t="shared" si="42"/>
        <v xml:space="preserve">WB </v>
      </c>
      <c r="N106" s="58" t="str">
        <f t="shared" si="43"/>
        <v xml:space="preserve">NA </v>
      </c>
      <c r="O106" s="58" t="str">
        <f t="shared" si="44"/>
        <v xml:space="preserve">Transf </v>
      </c>
      <c r="P106" s="58" t="str">
        <f t="shared" si="45"/>
        <v xml:space="preserve">LCdepl </v>
      </c>
      <c r="Q106" s="58" t="str">
        <f t="shared" si="46"/>
        <v xml:space="preserve">Divid </v>
      </c>
      <c r="R106" s="58" t="str">
        <f t="shared" si="47"/>
        <v xml:space="preserve">NoIrr </v>
      </c>
      <c r="S106" s="58" t="str">
        <f t="shared" si="48"/>
        <v xml:space="preserve">Wash </v>
      </c>
      <c r="T106" s="58" t="str">
        <f t="shared" si="49"/>
        <v>no sub</v>
      </c>
      <c r="U106" s="58" t="str">
        <f t="shared" si="50"/>
        <v>Non</v>
      </c>
      <c r="V106" s="58" t="str">
        <f t="shared" si="51"/>
        <v>NA</v>
      </c>
      <c r="W106" s="58" t="str">
        <f t="shared" si="52"/>
        <v xml:space="preserve">None </v>
      </c>
      <c r="X106" t="s">
        <v>63</v>
      </c>
      <c r="Y106" s="161" t="str">
        <f t="shared" si="53"/>
        <v>1-2-2-1-2-2-1-1-1-1-1-3-2-1-2-1-1-1-1</v>
      </c>
      <c r="Z106" s="60">
        <f t="shared" si="59"/>
        <v>104180</v>
      </c>
      <c r="AA106" s="7">
        <f t="shared" si="60"/>
        <v>101</v>
      </c>
      <c r="AB106" s="29" t="str">
        <f t="shared" si="33"/>
        <v>1</v>
      </c>
      <c r="AC106" s="29" t="str">
        <f t="shared" si="32"/>
        <v>0</v>
      </c>
      <c r="AD106" s="29" t="str">
        <f t="shared" si="32"/>
        <v>4</v>
      </c>
      <c r="AE106" s="29" t="str">
        <f t="shared" si="32"/>
        <v>1</v>
      </c>
      <c r="AF106" s="29" t="str">
        <f t="shared" si="32"/>
        <v>8</v>
      </c>
      <c r="AG106" s="29" t="str">
        <f t="shared" si="32"/>
        <v>0</v>
      </c>
      <c r="AH106" s="59">
        <v>101</v>
      </c>
      <c r="AI106" s="510">
        <v>104180</v>
      </c>
      <c r="AJ106" s="509">
        <v>1</v>
      </c>
      <c r="AK106" s="509">
        <v>2</v>
      </c>
      <c r="AL106" s="509">
        <v>2</v>
      </c>
      <c r="AM106" s="509">
        <v>1</v>
      </c>
      <c r="AN106" s="509">
        <v>2</v>
      </c>
      <c r="AO106" s="509">
        <v>2</v>
      </c>
      <c r="AP106" s="509">
        <v>1</v>
      </c>
      <c r="AQ106" s="509">
        <v>1</v>
      </c>
      <c r="AR106" s="509">
        <v>1</v>
      </c>
      <c r="AS106" s="509">
        <v>1</v>
      </c>
      <c r="AT106" s="509">
        <v>1</v>
      </c>
      <c r="AU106" s="509">
        <v>3</v>
      </c>
      <c r="AV106" s="509">
        <v>2</v>
      </c>
      <c r="AW106" s="509">
        <v>1</v>
      </c>
      <c r="AX106" s="509">
        <v>2</v>
      </c>
      <c r="AY106" s="509">
        <v>1</v>
      </c>
      <c r="AZ106" s="509">
        <v>1</v>
      </c>
      <c r="BA106" s="509">
        <v>1</v>
      </c>
      <c r="BB106" s="509">
        <v>1</v>
      </c>
      <c r="BC106" s="509" t="b">
        <v>0</v>
      </c>
      <c r="BD106" s="508">
        <v>38119</v>
      </c>
      <c r="BE106" s="508">
        <v>38118</v>
      </c>
      <c r="BF106" s="509" t="b">
        <v>0</v>
      </c>
      <c r="BG106" s="510" t="s">
        <v>481</v>
      </c>
      <c r="BH106" s="512"/>
      <c r="BI106" s="510"/>
      <c r="BJ106" s="513">
        <v>38119</v>
      </c>
      <c r="BK106" s="513">
        <v>38118</v>
      </c>
      <c r="BL106" s="513">
        <v>46217</v>
      </c>
      <c r="BM106" s="510"/>
      <c r="BN106" s="512"/>
      <c r="BO106" s="510"/>
      <c r="BP106" s="509">
        <v>6</v>
      </c>
      <c r="BQ106" s="509" t="str">
        <f>IF(AI106="","",VLOOKUP(AJ106,[0]!Qualifier,(COLUMN(AJ106)-34),FALSE))</f>
        <v>RedCells</v>
      </c>
      <c r="BR106" s="509" t="str">
        <f>IF(AJ106="","",VLOOKUP(AK106,[0]!Qualifier,(COLUMN(AK106)-34),FALSE))</f>
        <v xml:space="preserve">CPD </v>
      </c>
      <c r="BS106" s="509" t="str">
        <f>IF(AK106="","",VLOOKUP(AL106,[0]!Qualifier,(COLUMN(AL106)-34),FALSE))</f>
        <v xml:space="preserve">SAGM </v>
      </c>
      <c r="BT106" s="509" t="str">
        <f>IF(AL106="","",VLOOKUP(AM106,[0]!Qualifier,(COLUMN(AM106)-34),FALSE))</f>
        <v xml:space="preserve">Closed </v>
      </c>
      <c r="BU106" s="509" t="str">
        <f>IF(AM106="","",VLOOKUP(AN106,[0]!Qualifier,(COLUMN(AN106)-34),FALSE))</f>
        <v xml:space="preserve">SVPed </v>
      </c>
      <c r="BV106" s="509" t="str">
        <f>IF(AN106="","",VLOOKUP(AO106,[0]!Qualifier,(COLUMN(AO106)-34),FALSE))</f>
        <v xml:space="preserve">2to6°C </v>
      </c>
      <c r="BW106" s="509" t="str">
        <f>IF(AO106="","",VLOOKUP(AP106,[0]!Qualifier,(COLUMN(AP106)-34),FALSE))</f>
        <v>No</v>
      </c>
      <c r="BX106" s="509" t="str">
        <f>IF(AP106="","",VLOOKUP(AQ106,[0]!Qualifier,(COLUMN(AQ106)-34),FALSE))</f>
        <v xml:space="preserve">Allo </v>
      </c>
      <c r="BY106" s="509" t="str">
        <f>IF(AQ106="","",VLOOKUP(AR106,[0]!Qualifier,(COLUMN(AR106)-34),FALSE))</f>
        <v xml:space="preserve">WB </v>
      </c>
      <c r="BZ106" s="509" t="str">
        <f>IF(AR106="","",VLOOKUP(AS106,[0]!Qualifier,(COLUMN(AS106)-34),FALSE))</f>
        <v xml:space="preserve">NA </v>
      </c>
      <c r="CA106" s="509" t="str">
        <f>IF(AS106="","",VLOOKUP(AT106,[0]!Qualifier,(COLUMN(AT106)-34),FALSE))</f>
        <v xml:space="preserve">Transf </v>
      </c>
      <c r="CB106" s="509" t="str">
        <f>IF(AT106="","",VLOOKUP(AU106,[0]!Qualifier,(COLUMN(AU106)-34),FALSE))</f>
        <v xml:space="preserve">LCdepl </v>
      </c>
      <c r="CC106" s="509" t="str">
        <f>IF(AU106="","",VLOOKUP(AV106,[0]!Qualifier,(COLUMN(AV106)-34),FALSE))</f>
        <v xml:space="preserve">Divid </v>
      </c>
      <c r="CD106" s="509" t="str">
        <f>IF(AV106="","",VLOOKUP(AW106,[0]!Qualifier,(COLUMN(AW106)-34),FALSE))</f>
        <v xml:space="preserve">NoIrr </v>
      </c>
      <c r="CE106" s="508" t="str">
        <f>IF(AW106="","",VLOOKUP(AX106,[0]!Qualifier,(COLUMN(AX106)-34),FALSE))</f>
        <v xml:space="preserve">Wash </v>
      </c>
      <c r="CF106" s="508" t="str">
        <f>IF(AX106="","",VLOOKUP(AY106,[0]!Qualifier,(COLUMN(AY106)-34),FALSE))</f>
        <v>no sub</v>
      </c>
      <c r="CG106" s="509" t="str">
        <f>IF(AY106="","",VLOOKUP(AZ106,[0]!Qualifier,(COLUMN(AZ106)-34),FALSE))</f>
        <v>Non</v>
      </c>
      <c r="CH106" s="510" t="str">
        <f>IF(AZ106="","",VLOOKUP(BA106,[0]!Qualifier,(COLUMN(BA106)-34),FALSE))</f>
        <v>NA</v>
      </c>
      <c r="CI106" s="512" t="str">
        <f>IF(BA106="","",VLOOKUP(BB106,[0]!Qualifier,(COLUMN(BB106)-34),FALSE))</f>
        <v xml:space="preserve">None </v>
      </c>
      <c r="CJ106" s="510"/>
      <c r="CK106" s="513" t="str">
        <f t="shared" si="54"/>
        <v>1-2-2-1-2-2-1-1-1-1-1-3-2-1-2-1-1-1-1</v>
      </c>
      <c r="CL106" s="513">
        <v>38299</v>
      </c>
      <c r="CM106" s="513">
        <v>45195</v>
      </c>
      <c r="CN106" s="510"/>
      <c r="CP106" s="510"/>
    </row>
    <row r="107" spans="1:94" ht="12.6" customHeight="1" outlineLevel="2" x14ac:dyDescent="0.35">
      <c r="A107" s="77">
        <f t="shared" si="56"/>
        <v>104380</v>
      </c>
      <c r="B107" s="7">
        <f t="shared" si="57"/>
        <v>102</v>
      </c>
      <c r="C107" s="59">
        <f t="shared" si="55"/>
        <v>102</v>
      </c>
      <c r="D107" s="124">
        <f t="shared" si="58"/>
        <v>104380</v>
      </c>
      <c r="E107" s="16" t="str">
        <f t="shared" si="34"/>
        <v>RedCells</v>
      </c>
      <c r="F107" s="58" t="str">
        <f t="shared" si="35"/>
        <v xml:space="preserve">CPD </v>
      </c>
      <c r="G107" s="58" t="str">
        <f t="shared" si="36"/>
        <v xml:space="preserve">SAGM </v>
      </c>
      <c r="H107" s="58" t="str">
        <f t="shared" si="37"/>
        <v xml:space="preserve">Closed </v>
      </c>
      <c r="I107" s="58" t="str">
        <f t="shared" si="38"/>
        <v xml:space="preserve">SVPed </v>
      </c>
      <c r="J107" s="58" t="str">
        <f t="shared" si="39"/>
        <v xml:space="preserve">2to6°C </v>
      </c>
      <c r="K107" s="58" t="str">
        <f t="shared" si="40"/>
        <v>No</v>
      </c>
      <c r="L107" s="58" t="str">
        <f t="shared" si="41"/>
        <v xml:space="preserve">Allo </v>
      </c>
      <c r="M107" s="58" t="str">
        <f t="shared" si="42"/>
        <v xml:space="preserve">WB </v>
      </c>
      <c r="N107" s="58" t="str">
        <f t="shared" si="43"/>
        <v xml:space="preserve">NA </v>
      </c>
      <c r="O107" s="58" t="str">
        <f t="shared" si="44"/>
        <v xml:space="preserve">Transf </v>
      </c>
      <c r="P107" s="58" t="str">
        <f t="shared" si="45"/>
        <v xml:space="preserve">LCdepl </v>
      </c>
      <c r="Q107" s="58" t="str">
        <f t="shared" si="46"/>
        <v xml:space="preserve">Divid </v>
      </c>
      <c r="R107" s="58" t="str">
        <f t="shared" si="47"/>
        <v>Irrad</v>
      </c>
      <c r="S107" s="58" t="str">
        <f t="shared" si="48"/>
        <v xml:space="preserve">Wash </v>
      </c>
      <c r="T107" s="58" t="str">
        <f t="shared" si="49"/>
        <v>no sub</v>
      </c>
      <c r="U107" s="58" t="str">
        <f t="shared" si="50"/>
        <v>Non</v>
      </c>
      <c r="V107" s="58" t="str">
        <f t="shared" si="51"/>
        <v>NA</v>
      </c>
      <c r="W107" s="58" t="str">
        <f t="shared" si="52"/>
        <v xml:space="preserve">None </v>
      </c>
      <c r="X107" t="s">
        <v>63</v>
      </c>
      <c r="Y107" s="161" t="str">
        <f t="shared" si="53"/>
        <v>1-2-2-1-2-2-1-1-1-1-1-3-2-2-2-1-1-1-1</v>
      </c>
      <c r="Z107" s="60">
        <f t="shared" si="59"/>
        <v>104380</v>
      </c>
      <c r="AA107" s="7">
        <f t="shared" si="60"/>
        <v>102</v>
      </c>
      <c r="AB107" s="29" t="str">
        <f t="shared" si="33"/>
        <v>1</v>
      </c>
      <c r="AC107" s="29" t="str">
        <f t="shared" si="32"/>
        <v>0</v>
      </c>
      <c r="AD107" s="29" t="str">
        <f t="shared" si="32"/>
        <v>4</v>
      </c>
      <c r="AE107" s="29" t="str">
        <f t="shared" si="32"/>
        <v>3</v>
      </c>
      <c r="AF107" s="29" t="str">
        <f t="shared" si="32"/>
        <v>8</v>
      </c>
      <c r="AG107" s="29" t="str">
        <f t="shared" si="32"/>
        <v>0</v>
      </c>
      <c r="AH107" s="59">
        <v>102</v>
      </c>
      <c r="AI107" s="510">
        <v>104380</v>
      </c>
      <c r="AJ107" s="509">
        <v>1</v>
      </c>
      <c r="AK107" s="509">
        <v>2</v>
      </c>
      <c r="AL107" s="509">
        <v>2</v>
      </c>
      <c r="AM107" s="509">
        <v>1</v>
      </c>
      <c r="AN107" s="509">
        <v>2</v>
      </c>
      <c r="AO107" s="509">
        <v>2</v>
      </c>
      <c r="AP107" s="509">
        <v>1</v>
      </c>
      <c r="AQ107" s="509">
        <v>1</v>
      </c>
      <c r="AR107" s="509">
        <v>1</v>
      </c>
      <c r="AS107" s="509">
        <v>1</v>
      </c>
      <c r="AT107" s="509">
        <v>1</v>
      </c>
      <c r="AU107" s="509">
        <v>3</v>
      </c>
      <c r="AV107" s="509">
        <v>2</v>
      </c>
      <c r="AW107" s="509">
        <v>2</v>
      </c>
      <c r="AX107" s="509">
        <v>2</v>
      </c>
      <c r="AY107" s="509">
        <v>1</v>
      </c>
      <c r="AZ107" s="509">
        <v>1</v>
      </c>
      <c r="BA107" s="509">
        <v>1</v>
      </c>
      <c r="BB107" s="509">
        <v>1</v>
      </c>
      <c r="BC107" s="509" t="b">
        <v>0</v>
      </c>
      <c r="BD107" s="508">
        <v>37538</v>
      </c>
      <c r="BE107" s="508">
        <v>37538</v>
      </c>
      <c r="BF107" s="509" t="b">
        <v>0</v>
      </c>
      <c r="BG107" s="510" t="s">
        <v>482</v>
      </c>
      <c r="BH107" s="512"/>
      <c r="BI107" s="510"/>
      <c r="BJ107" s="513">
        <v>37538</v>
      </c>
      <c r="BK107" s="513">
        <v>37538</v>
      </c>
      <c r="BL107" s="513">
        <v>46217</v>
      </c>
      <c r="BM107" s="510"/>
      <c r="BN107" s="512"/>
      <c r="BO107" s="510"/>
      <c r="BP107" s="509">
        <v>2</v>
      </c>
      <c r="BQ107" s="509" t="str">
        <f>IF(AI107="","",VLOOKUP(AJ107,[0]!Qualifier,(COLUMN(AJ107)-34),FALSE))</f>
        <v>RedCells</v>
      </c>
      <c r="BR107" s="509" t="str">
        <f>IF(AJ107="","",VLOOKUP(AK107,[0]!Qualifier,(COLUMN(AK107)-34),FALSE))</f>
        <v xml:space="preserve">CPD </v>
      </c>
      <c r="BS107" s="509" t="str">
        <f>IF(AK107="","",VLOOKUP(AL107,[0]!Qualifier,(COLUMN(AL107)-34),FALSE))</f>
        <v xml:space="preserve">SAGM </v>
      </c>
      <c r="BT107" s="509" t="str">
        <f>IF(AL107="","",VLOOKUP(AM107,[0]!Qualifier,(COLUMN(AM107)-34),FALSE))</f>
        <v xml:space="preserve">Closed </v>
      </c>
      <c r="BU107" s="509" t="str">
        <f>IF(AM107="","",VLOOKUP(AN107,[0]!Qualifier,(COLUMN(AN107)-34),FALSE))</f>
        <v xml:space="preserve">SVPed </v>
      </c>
      <c r="BV107" s="509" t="str">
        <f>IF(AN107="","",VLOOKUP(AO107,[0]!Qualifier,(COLUMN(AO107)-34),FALSE))</f>
        <v xml:space="preserve">2to6°C </v>
      </c>
      <c r="BW107" s="509" t="str">
        <f>IF(AO107="","",VLOOKUP(AP107,[0]!Qualifier,(COLUMN(AP107)-34),FALSE))</f>
        <v>No</v>
      </c>
      <c r="BX107" s="509" t="str">
        <f>IF(AP107="","",VLOOKUP(AQ107,[0]!Qualifier,(COLUMN(AQ107)-34),FALSE))</f>
        <v xml:space="preserve">Allo </v>
      </c>
      <c r="BY107" s="509" t="str">
        <f>IF(AQ107="","",VLOOKUP(AR107,[0]!Qualifier,(COLUMN(AR107)-34),FALSE))</f>
        <v xml:space="preserve">WB </v>
      </c>
      <c r="BZ107" s="509" t="str">
        <f>IF(AR107="","",VLOOKUP(AS107,[0]!Qualifier,(COLUMN(AS107)-34),FALSE))</f>
        <v xml:space="preserve">NA </v>
      </c>
      <c r="CA107" s="509" t="str">
        <f>IF(AS107="","",VLOOKUP(AT107,[0]!Qualifier,(COLUMN(AT107)-34),FALSE))</f>
        <v xml:space="preserve">Transf </v>
      </c>
      <c r="CB107" s="509" t="str">
        <f>IF(AT107="","",VLOOKUP(AU107,[0]!Qualifier,(COLUMN(AU107)-34),FALSE))</f>
        <v xml:space="preserve">LCdepl </v>
      </c>
      <c r="CC107" s="509" t="str">
        <f>IF(AU107="","",VLOOKUP(AV107,[0]!Qualifier,(COLUMN(AV107)-34),FALSE))</f>
        <v xml:space="preserve">Divid </v>
      </c>
      <c r="CD107" s="509" t="str">
        <f>IF(AV107="","",VLOOKUP(AW107,[0]!Qualifier,(COLUMN(AW107)-34),FALSE))</f>
        <v>Irrad</v>
      </c>
      <c r="CE107" s="508" t="str">
        <f>IF(AW107="","",VLOOKUP(AX107,[0]!Qualifier,(COLUMN(AX107)-34),FALSE))</f>
        <v xml:space="preserve">Wash </v>
      </c>
      <c r="CF107" s="508" t="str">
        <f>IF(AX107="","",VLOOKUP(AY107,[0]!Qualifier,(COLUMN(AY107)-34),FALSE))</f>
        <v>no sub</v>
      </c>
      <c r="CG107" s="509" t="str">
        <f>IF(AY107="","",VLOOKUP(AZ107,[0]!Qualifier,(COLUMN(AZ107)-34),FALSE))</f>
        <v>Non</v>
      </c>
      <c r="CH107" s="510" t="str">
        <f>IF(AZ107="","",VLOOKUP(BA107,[0]!Qualifier,(COLUMN(BA107)-34),FALSE))</f>
        <v>NA</v>
      </c>
      <c r="CI107" s="512" t="str">
        <f>IF(BA107="","",VLOOKUP(BB107,[0]!Qualifier,(COLUMN(BB107)-34),FALSE))</f>
        <v xml:space="preserve">None </v>
      </c>
      <c r="CJ107" s="510"/>
      <c r="CK107" s="513" t="str">
        <f t="shared" si="54"/>
        <v>1-2-2-1-2-2-1-1-1-1-1-3-2-2-2-1-1-1-1</v>
      </c>
      <c r="CL107" s="513">
        <v>38299</v>
      </c>
      <c r="CM107" s="513">
        <v>45195</v>
      </c>
      <c r="CN107" s="510"/>
      <c r="CP107" s="510"/>
    </row>
    <row r="108" spans="1:94" ht="12.6" customHeight="1" outlineLevel="2" x14ac:dyDescent="0.35">
      <c r="A108" s="77">
        <f t="shared" si="56"/>
        <v>105105</v>
      </c>
      <c r="B108" s="7">
        <f t="shared" si="57"/>
        <v>103</v>
      </c>
      <c r="C108" s="59">
        <f t="shared" si="55"/>
        <v>103</v>
      </c>
      <c r="D108" s="124">
        <f t="shared" si="58"/>
        <v>105105</v>
      </c>
      <c r="E108" s="16" t="str">
        <f t="shared" si="34"/>
        <v>RedCells</v>
      </c>
      <c r="F108" s="58" t="str">
        <f t="shared" si="35"/>
        <v xml:space="preserve">CPD </v>
      </c>
      <c r="G108" s="58" t="str">
        <f t="shared" si="36"/>
        <v xml:space="preserve">NoAdd </v>
      </c>
      <c r="H108" s="58" t="str">
        <f t="shared" si="37"/>
        <v xml:space="preserve">Closed </v>
      </c>
      <c r="I108" s="58" t="str">
        <f t="shared" si="38"/>
        <v xml:space="preserve">SV </v>
      </c>
      <c r="J108" s="58" t="str">
        <f t="shared" si="39"/>
        <v xml:space="preserve">2to6°C </v>
      </c>
      <c r="K108" s="58" t="str">
        <f t="shared" si="40"/>
        <v>No</v>
      </c>
      <c r="L108" s="58" t="str">
        <f t="shared" si="41"/>
        <v xml:space="preserve">Allo </v>
      </c>
      <c r="M108" s="58" t="str">
        <f t="shared" si="42"/>
        <v xml:space="preserve">WB </v>
      </c>
      <c r="N108" s="58" t="str">
        <f t="shared" si="43"/>
        <v xml:space="preserve">NA </v>
      </c>
      <c r="O108" s="103" t="str">
        <f t="shared" si="44"/>
        <v xml:space="preserve">Transf </v>
      </c>
      <c r="P108" s="103" t="str">
        <f t="shared" si="45"/>
        <v xml:space="preserve">LCdepl </v>
      </c>
      <c r="Q108" s="103" t="str">
        <f t="shared" si="46"/>
        <v xml:space="preserve">None </v>
      </c>
      <c r="R108" s="103" t="str">
        <f t="shared" si="47"/>
        <v xml:space="preserve">NoIrr </v>
      </c>
      <c r="S108" s="103" t="str">
        <f t="shared" si="48"/>
        <v xml:space="preserve">Wash </v>
      </c>
      <c r="T108" s="103" t="str">
        <f t="shared" si="49"/>
        <v xml:space="preserve">ThawCryo </v>
      </c>
      <c r="U108" s="103" t="str">
        <f t="shared" si="50"/>
        <v>Non</v>
      </c>
      <c r="V108" s="103" t="str">
        <f t="shared" si="51"/>
        <v>NA</v>
      </c>
      <c r="W108" s="103" t="str">
        <f t="shared" si="52"/>
        <v xml:space="preserve">None </v>
      </c>
      <c r="X108" t="s">
        <v>63</v>
      </c>
      <c r="Y108" s="161" t="str">
        <f t="shared" si="53"/>
        <v>1-2-1-1-1-2-1-1-1-1-1-3-1-1-2-12-1-1-1</v>
      </c>
      <c r="Z108" s="60">
        <f t="shared" si="59"/>
        <v>105105</v>
      </c>
      <c r="AA108" s="7">
        <f t="shared" si="60"/>
        <v>103</v>
      </c>
      <c r="AB108" s="29" t="str">
        <f t="shared" si="33"/>
        <v>1</v>
      </c>
      <c r="AC108" s="29" t="str">
        <f t="shared" si="32"/>
        <v>0</v>
      </c>
      <c r="AD108" s="29" t="str">
        <f t="shared" si="32"/>
        <v>5</v>
      </c>
      <c r="AE108" s="29" t="str">
        <f t="shared" si="32"/>
        <v>1</v>
      </c>
      <c r="AF108" s="29" t="str">
        <f t="shared" si="32"/>
        <v>0</v>
      </c>
      <c r="AG108" s="29" t="str">
        <f t="shared" si="32"/>
        <v>5</v>
      </c>
      <c r="AH108" s="59">
        <v>103</v>
      </c>
      <c r="AI108" s="510">
        <v>105105</v>
      </c>
      <c r="AJ108" s="509">
        <v>1</v>
      </c>
      <c r="AK108" s="509">
        <v>2</v>
      </c>
      <c r="AL108" s="509">
        <v>1</v>
      </c>
      <c r="AM108" s="509">
        <v>1</v>
      </c>
      <c r="AN108" s="509">
        <v>1</v>
      </c>
      <c r="AO108" s="509">
        <v>2</v>
      </c>
      <c r="AP108" s="509">
        <v>1</v>
      </c>
      <c r="AQ108" s="509">
        <v>1</v>
      </c>
      <c r="AR108" s="509">
        <v>1</v>
      </c>
      <c r="AS108" s="509">
        <v>1</v>
      </c>
      <c r="AT108" s="509">
        <v>1</v>
      </c>
      <c r="AU108" s="509">
        <v>3</v>
      </c>
      <c r="AV108" s="509">
        <v>1</v>
      </c>
      <c r="AW108" s="509">
        <v>1</v>
      </c>
      <c r="AX108" s="509">
        <v>2</v>
      </c>
      <c r="AY108" s="509">
        <v>12</v>
      </c>
      <c r="AZ108" s="509">
        <v>1</v>
      </c>
      <c r="BA108" s="509">
        <v>1</v>
      </c>
      <c r="BB108" s="509">
        <v>1</v>
      </c>
      <c r="BC108" s="509" t="b">
        <v>0</v>
      </c>
      <c r="BD108" s="508">
        <v>45245</v>
      </c>
      <c r="BE108" s="508">
        <v>45243</v>
      </c>
      <c r="BF108" s="509" t="b">
        <v>0</v>
      </c>
      <c r="BG108" s="510" t="s">
        <v>1513</v>
      </c>
      <c r="BH108" s="512"/>
      <c r="BI108" s="510"/>
      <c r="BJ108" s="513">
        <v>45245</v>
      </c>
      <c r="BK108" s="513">
        <v>45243</v>
      </c>
      <c r="BL108" s="513">
        <v>46217</v>
      </c>
      <c r="BM108" s="510"/>
      <c r="BN108" s="512"/>
      <c r="BO108" s="510"/>
      <c r="BP108" s="509">
        <v>2</v>
      </c>
      <c r="BQ108" s="509" t="str">
        <f>IF(AI108="","",VLOOKUP(AJ108,[0]!Qualifier,(COLUMN(AJ108)-34),FALSE))</f>
        <v>RedCells</v>
      </c>
      <c r="BR108" s="509" t="str">
        <f>IF(AJ108="","",VLOOKUP(AK108,[0]!Qualifier,(COLUMN(AK108)-34),FALSE))</f>
        <v xml:space="preserve">CPD </v>
      </c>
      <c r="BS108" s="509" t="str">
        <f>IF(AK108="","",VLOOKUP(AL108,[0]!Qualifier,(COLUMN(AL108)-34),FALSE))</f>
        <v xml:space="preserve">NoAdd </v>
      </c>
      <c r="BT108" s="509" t="str">
        <f>IF(AL108="","",VLOOKUP(AM108,[0]!Qualifier,(COLUMN(AM108)-34),FALSE))</f>
        <v xml:space="preserve">Closed </v>
      </c>
      <c r="BU108" s="509" t="str">
        <f>IF(AM108="","",VLOOKUP(AN108,[0]!Qualifier,(COLUMN(AN108)-34),FALSE))</f>
        <v xml:space="preserve">SV </v>
      </c>
      <c r="BV108" s="509" t="str">
        <f>IF(AN108="","",VLOOKUP(AO108,[0]!Qualifier,(COLUMN(AO108)-34),FALSE))</f>
        <v xml:space="preserve">2to6°C </v>
      </c>
      <c r="BW108" s="509" t="str">
        <f>IF(AO108="","",VLOOKUP(AP108,[0]!Qualifier,(COLUMN(AP108)-34),FALSE))</f>
        <v>No</v>
      </c>
      <c r="BX108" s="509" t="str">
        <f>IF(AP108="","",VLOOKUP(AQ108,[0]!Qualifier,(COLUMN(AQ108)-34),FALSE))</f>
        <v xml:space="preserve">Allo </v>
      </c>
      <c r="BY108" s="509" t="str">
        <f>IF(AQ108="","",VLOOKUP(AR108,[0]!Qualifier,(COLUMN(AR108)-34),FALSE))</f>
        <v xml:space="preserve">WB </v>
      </c>
      <c r="BZ108" s="509" t="str">
        <f>IF(AR108="","",VLOOKUP(AS108,[0]!Qualifier,(COLUMN(AS108)-34),FALSE))</f>
        <v xml:space="preserve">NA </v>
      </c>
      <c r="CA108" s="509" t="str">
        <f>IF(AS108="","",VLOOKUP(AT108,[0]!Qualifier,(COLUMN(AT108)-34),FALSE))</f>
        <v xml:space="preserve">Transf </v>
      </c>
      <c r="CB108" s="509" t="str">
        <f>IF(AT108="","",VLOOKUP(AU108,[0]!Qualifier,(COLUMN(AU108)-34),FALSE))</f>
        <v xml:space="preserve">LCdepl </v>
      </c>
      <c r="CC108" s="509" t="str">
        <f>IF(AU108="","",VLOOKUP(AV108,[0]!Qualifier,(COLUMN(AV108)-34),FALSE))</f>
        <v xml:space="preserve">None </v>
      </c>
      <c r="CD108" s="509" t="str">
        <f>IF(AV108="","",VLOOKUP(AW108,[0]!Qualifier,(COLUMN(AW108)-34),FALSE))</f>
        <v xml:space="preserve">NoIrr </v>
      </c>
      <c r="CE108" s="508" t="str">
        <f>IF(AW108="","",VLOOKUP(AX108,[0]!Qualifier,(COLUMN(AX108)-34),FALSE))</f>
        <v xml:space="preserve">Wash </v>
      </c>
      <c r="CF108" s="508" t="str">
        <f>IF(AX108="","",VLOOKUP(AY108,[0]!Qualifier,(COLUMN(AY108)-34),FALSE))</f>
        <v xml:space="preserve">ThawCryo </v>
      </c>
      <c r="CG108" s="509" t="str">
        <f>IF(AY108="","",VLOOKUP(AZ108,[0]!Qualifier,(COLUMN(AZ108)-34),FALSE))</f>
        <v>Non</v>
      </c>
      <c r="CH108" s="510" t="str">
        <f>IF(AZ108="","",VLOOKUP(BA108,[0]!Qualifier,(COLUMN(BA108)-34),FALSE))</f>
        <v>NA</v>
      </c>
      <c r="CI108" s="512" t="str">
        <f>IF(BA108="","",VLOOKUP(BB108,[0]!Qualifier,(COLUMN(BB108)-34),FALSE))</f>
        <v xml:space="preserve">None </v>
      </c>
      <c r="CJ108" s="510"/>
      <c r="CK108" s="513" t="str">
        <f t="shared" si="54"/>
        <v>1-2-1-1-1-2-1-1-1-1-1-3-1-1-2-12-1-1-1</v>
      </c>
      <c r="CL108" s="513">
        <v>37988</v>
      </c>
      <c r="CM108" s="513">
        <v>45195</v>
      </c>
      <c r="CN108" s="510"/>
      <c r="CP108" s="510"/>
    </row>
    <row r="109" spans="1:94" ht="12.6" customHeight="1" outlineLevel="2" x14ac:dyDescent="0.35">
      <c r="A109" s="77">
        <f t="shared" si="56"/>
        <v>105109</v>
      </c>
      <c r="B109" s="7">
        <f t="shared" si="57"/>
        <v>104</v>
      </c>
      <c r="C109" s="59">
        <f t="shared" si="55"/>
        <v>104</v>
      </c>
      <c r="D109" s="124">
        <f t="shared" si="58"/>
        <v>105109</v>
      </c>
      <c r="E109" s="16" t="str">
        <f t="shared" si="34"/>
        <v>RedCells</v>
      </c>
      <c r="F109" s="58" t="str">
        <f t="shared" si="35"/>
        <v xml:space="preserve">CPD </v>
      </c>
      <c r="G109" s="58" t="str">
        <f t="shared" si="36"/>
        <v xml:space="preserve">NoAdd </v>
      </c>
      <c r="H109" s="58" t="str">
        <f t="shared" si="37"/>
        <v xml:space="preserve">Closed </v>
      </c>
      <c r="I109" s="58" t="str">
        <f t="shared" si="38"/>
        <v xml:space="preserve">SV </v>
      </c>
      <c r="J109" s="58" t="str">
        <f t="shared" si="39"/>
        <v xml:space="preserve">2to6°C </v>
      </c>
      <c r="K109" s="58" t="str">
        <f t="shared" si="40"/>
        <v>No</v>
      </c>
      <c r="L109" s="58" t="str">
        <f t="shared" si="41"/>
        <v xml:space="preserve">Allo </v>
      </c>
      <c r="M109" s="58" t="str">
        <f t="shared" si="42"/>
        <v xml:space="preserve">WB </v>
      </c>
      <c r="N109" s="58" t="str">
        <f t="shared" si="43"/>
        <v xml:space="preserve">NA </v>
      </c>
      <c r="O109" s="58" t="str">
        <f t="shared" si="44"/>
        <v xml:space="preserve">Transf </v>
      </c>
      <c r="P109" s="58" t="str">
        <f t="shared" si="45"/>
        <v xml:space="preserve">LCdepl </v>
      </c>
      <c r="Q109" s="58" t="str">
        <f t="shared" si="46"/>
        <v xml:space="preserve">None </v>
      </c>
      <c r="R109" s="58" t="str">
        <f t="shared" si="47"/>
        <v xml:space="preserve">NoIrr </v>
      </c>
      <c r="S109" s="58" t="str">
        <f t="shared" si="48"/>
        <v xml:space="preserve">Wash </v>
      </c>
      <c r="T109" s="58" t="str">
        <f t="shared" si="49"/>
        <v xml:space="preserve">ThawCryo </v>
      </c>
      <c r="U109" s="58" t="str">
        <f t="shared" si="50"/>
        <v xml:space="preserve">Qu </v>
      </c>
      <c r="V109" s="58" t="str">
        <f t="shared" si="51"/>
        <v>NA</v>
      </c>
      <c r="W109" s="58" t="str">
        <f t="shared" si="52"/>
        <v xml:space="preserve">None </v>
      </c>
      <c r="X109" t="s">
        <v>63</v>
      </c>
      <c r="Y109" s="161" t="str">
        <f t="shared" si="53"/>
        <v>1-2-1-1-1-2-1-1-1-1-1-3-1-1-2-12-2-1-1</v>
      </c>
      <c r="Z109" s="60">
        <f t="shared" si="59"/>
        <v>105109</v>
      </c>
      <c r="AA109" s="7">
        <f t="shared" si="60"/>
        <v>104</v>
      </c>
      <c r="AB109" s="29" t="str">
        <f t="shared" si="33"/>
        <v>1</v>
      </c>
      <c r="AC109" s="29" t="str">
        <f t="shared" si="32"/>
        <v>0</v>
      </c>
      <c r="AD109" s="29" t="str">
        <f t="shared" si="32"/>
        <v>5</v>
      </c>
      <c r="AE109" s="29" t="str">
        <f t="shared" si="32"/>
        <v>1</v>
      </c>
      <c r="AF109" s="29" t="str">
        <f t="shared" si="32"/>
        <v>0</v>
      </c>
      <c r="AG109" s="29" t="str">
        <f t="shared" si="32"/>
        <v>9</v>
      </c>
      <c r="AH109" s="59">
        <v>104</v>
      </c>
      <c r="AI109" s="510">
        <v>105109</v>
      </c>
      <c r="AJ109" s="509">
        <v>1</v>
      </c>
      <c r="AK109" s="509">
        <v>2</v>
      </c>
      <c r="AL109" s="509">
        <v>1</v>
      </c>
      <c r="AM109" s="509">
        <v>1</v>
      </c>
      <c r="AN109" s="509">
        <v>1</v>
      </c>
      <c r="AO109" s="509">
        <v>2</v>
      </c>
      <c r="AP109" s="509">
        <v>1</v>
      </c>
      <c r="AQ109" s="509">
        <v>1</v>
      </c>
      <c r="AR109" s="509">
        <v>1</v>
      </c>
      <c r="AS109" s="509">
        <v>1</v>
      </c>
      <c r="AT109" s="509">
        <v>1</v>
      </c>
      <c r="AU109" s="509">
        <v>3</v>
      </c>
      <c r="AV109" s="509">
        <v>1</v>
      </c>
      <c r="AW109" s="509">
        <v>1</v>
      </c>
      <c r="AX109" s="509">
        <v>2</v>
      </c>
      <c r="AY109" s="509">
        <v>12</v>
      </c>
      <c r="AZ109" s="509">
        <v>2</v>
      </c>
      <c r="BA109" s="509">
        <v>1</v>
      </c>
      <c r="BB109" s="509">
        <v>1</v>
      </c>
      <c r="BC109" s="509" t="b">
        <v>0</v>
      </c>
      <c r="BD109" s="508">
        <v>38377</v>
      </c>
      <c r="BE109" s="508">
        <v>38377</v>
      </c>
      <c r="BF109" s="509" t="b">
        <v>0</v>
      </c>
      <c r="BG109" s="510" t="s">
        <v>483</v>
      </c>
      <c r="BH109" s="512"/>
      <c r="BI109" s="510"/>
      <c r="BJ109" s="513">
        <v>38377</v>
      </c>
      <c r="BK109" s="513">
        <v>38377</v>
      </c>
      <c r="BL109" s="513">
        <v>46217</v>
      </c>
      <c r="BM109" s="510"/>
      <c r="BN109" s="512"/>
      <c r="BO109" s="510"/>
      <c r="BP109" s="509">
        <v>2</v>
      </c>
      <c r="BQ109" s="509" t="str">
        <f>IF(AI109="","",VLOOKUP(AJ109,[0]!Qualifier,(COLUMN(AJ109)-34),FALSE))</f>
        <v>RedCells</v>
      </c>
      <c r="BR109" s="509" t="str">
        <f>IF(AJ109="","",VLOOKUP(AK109,[0]!Qualifier,(COLUMN(AK109)-34),FALSE))</f>
        <v xml:space="preserve">CPD </v>
      </c>
      <c r="BS109" s="509" t="str">
        <f>IF(AK109="","",VLOOKUP(AL109,[0]!Qualifier,(COLUMN(AL109)-34),FALSE))</f>
        <v xml:space="preserve">NoAdd </v>
      </c>
      <c r="BT109" s="509" t="str">
        <f>IF(AL109="","",VLOOKUP(AM109,[0]!Qualifier,(COLUMN(AM109)-34),FALSE))</f>
        <v xml:space="preserve">Closed </v>
      </c>
      <c r="BU109" s="509" t="str">
        <f>IF(AM109="","",VLOOKUP(AN109,[0]!Qualifier,(COLUMN(AN109)-34),FALSE))</f>
        <v xml:space="preserve">SV </v>
      </c>
      <c r="BV109" s="509" t="str">
        <f>IF(AN109="","",VLOOKUP(AO109,[0]!Qualifier,(COLUMN(AO109)-34),FALSE))</f>
        <v xml:space="preserve">2to6°C </v>
      </c>
      <c r="BW109" s="509" t="str">
        <f>IF(AO109="","",VLOOKUP(AP109,[0]!Qualifier,(COLUMN(AP109)-34),FALSE))</f>
        <v>No</v>
      </c>
      <c r="BX109" s="509" t="str">
        <f>IF(AP109="","",VLOOKUP(AQ109,[0]!Qualifier,(COLUMN(AQ109)-34),FALSE))</f>
        <v xml:space="preserve">Allo </v>
      </c>
      <c r="BY109" s="509" t="str">
        <f>IF(AQ109="","",VLOOKUP(AR109,[0]!Qualifier,(COLUMN(AR109)-34),FALSE))</f>
        <v xml:space="preserve">WB </v>
      </c>
      <c r="BZ109" s="509" t="str">
        <f>IF(AR109="","",VLOOKUP(AS109,[0]!Qualifier,(COLUMN(AS109)-34),FALSE))</f>
        <v xml:space="preserve">NA </v>
      </c>
      <c r="CA109" s="509" t="str">
        <f>IF(AS109="","",VLOOKUP(AT109,[0]!Qualifier,(COLUMN(AT109)-34),FALSE))</f>
        <v xml:space="preserve">Transf </v>
      </c>
      <c r="CB109" s="509" t="str">
        <f>IF(AT109="","",VLOOKUP(AU109,[0]!Qualifier,(COLUMN(AU109)-34),FALSE))</f>
        <v xml:space="preserve">LCdepl </v>
      </c>
      <c r="CC109" s="509" t="str">
        <f>IF(AU109="","",VLOOKUP(AV109,[0]!Qualifier,(COLUMN(AV109)-34),FALSE))</f>
        <v xml:space="preserve">None </v>
      </c>
      <c r="CD109" s="509" t="str">
        <f>IF(AV109="","",VLOOKUP(AW109,[0]!Qualifier,(COLUMN(AW109)-34),FALSE))</f>
        <v xml:space="preserve">NoIrr </v>
      </c>
      <c r="CE109" s="508" t="str">
        <f>IF(AW109="","",VLOOKUP(AX109,[0]!Qualifier,(COLUMN(AX109)-34),FALSE))</f>
        <v xml:space="preserve">Wash </v>
      </c>
      <c r="CF109" s="508" t="str">
        <f>IF(AX109="","",VLOOKUP(AY109,[0]!Qualifier,(COLUMN(AY109)-34),FALSE))</f>
        <v xml:space="preserve">ThawCryo </v>
      </c>
      <c r="CG109" s="509" t="str">
        <f>IF(AY109="","",VLOOKUP(AZ109,[0]!Qualifier,(COLUMN(AZ109)-34),FALSE))</f>
        <v xml:space="preserve">Qu </v>
      </c>
      <c r="CH109" s="510" t="str">
        <f>IF(AZ109="","",VLOOKUP(BA109,[0]!Qualifier,(COLUMN(BA109)-34),FALSE))</f>
        <v>NA</v>
      </c>
      <c r="CI109" s="512" t="str">
        <f>IF(BA109="","",VLOOKUP(BB109,[0]!Qualifier,(COLUMN(BB109)-34),FALSE))</f>
        <v xml:space="preserve">None </v>
      </c>
      <c r="CJ109" s="510"/>
      <c r="CK109" s="513" t="str">
        <f t="shared" si="54"/>
        <v>1-2-1-1-1-2-1-1-1-1-1-3-1-1-2-12-2-1-1</v>
      </c>
      <c r="CL109" s="513">
        <v>38701</v>
      </c>
      <c r="CM109" s="513">
        <v>45195</v>
      </c>
      <c r="CN109" s="510"/>
      <c r="CP109" s="510"/>
    </row>
    <row r="110" spans="1:94" ht="12.6" customHeight="1" outlineLevel="2" x14ac:dyDescent="0.35">
      <c r="A110" s="77">
        <f t="shared" si="56"/>
        <v>105119</v>
      </c>
      <c r="B110" s="7">
        <f t="shared" si="57"/>
        <v>105</v>
      </c>
      <c r="C110" s="59">
        <f t="shared" si="55"/>
        <v>105</v>
      </c>
      <c r="D110" s="124">
        <f t="shared" si="58"/>
        <v>105119</v>
      </c>
      <c r="E110" s="16" t="str">
        <f t="shared" si="34"/>
        <v>RedCells</v>
      </c>
      <c r="F110" s="58" t="str">
        <f t="shared" si="35"/>
        <v xml:space="preserve">NoAC </v>
      </c>
      <c r="G110" s="58" t="str">
        <f t="shared" si="36"/>
        <v xml:space="preserve">? </v>
      </c>
      <c r="H110" s="58" t="str">
        <f t="shared" si="37"/>
        <v xml:space="preserve">Open </v>
      </c>
      <c r="I110" s="58" t="str">
        <f t="shared" si="38"/>
        <v xml:space="preserve">SV </v>
      </c>
      <c r="J110" s="58" t="str">
        <f t="shared" si="39"/>
        <v xml:space="preserve">2to6°C </v>
      </c>
      <c r="K110" s="58" t="str">
        <f t="shared" si="40"/>
        <v>No</v>
      </c>
      <c r="L110" s="58" t="str">
        <f t="shared" si="41"/>
        <v xml:space="preserve">Allo </v>
      </c>
      <c r="M110" s="58" t="str">
        <f t="shared" si="42"/>
        <v xml:space="preserve">WB </v>
      </c>
      <c r="N110" s="58" t="str">
        <f t="shared" si="43"/>
        <v xml:space="preserve">NA </v>
      </c>
      <c r="O110" s="58" t="str">
        <f t="shared" si="44"/>
        <v xml:space="preserve">Transf </v>
      </c>
      <c r="P110" s="58" t="str">
        <f t="shared" si="45"/>
        <v xml:space="preserve">LCdepl </v>
      </c>
      <c r="Q110" s="58" t="str">
        <f t="shared" si="46"/>
        <v xml:space="preserve">None </v>
      </c>
      <c r="R110" s="58" t="str">
        <f t="shared" si="47"/>
        <v xml:space="preserve">NoIrr </v>
      </c>
      <c r="S110" s="58" t="str">
        <f t="shared" si="48"/>
        <v xml:space="preserve">Wash </v>
      </c>
      <c r="T110" s="58" t="str">
        <f t="shared" si="49"/>
        <v xml:space="preserve">ThawCryo </v>
      </c>
      <c r="U110" s="58" t="str">
        <f t="shared" si="50"/>
        <v>Non</v>
      </c>
      <c r="V110" s="58" t="str">
        <f t="shared" si="51"/>
        <v>NA</v>
      </c>
      <c r="W110" s="58" t="str">
        <f t="shared" si="52"/>
        <v xml:space="preserve">None </v>
      </c>
      <c r="X110" t="s">
        <v>63</v>
      </c>
      <c r="Y110" s="161" t="str">
        <f t="shared" si="53"/>
        <v>1-1-0-2-1-2-1-1-1-1-1-3-1-1-2-12-1-1-1</v>
      </c>
      <c r="Z110" s="60">
        <f t="shared" si="59"/>
        <v>105119</v>
      </c>
      <c r="AA110" s="7">
        <f t="shared" si="60"/>
        <v>105</v>
      </c>
      <c r="AB110" s="29" t="str">
        <f t="shared" si="33"/>
        <v>1</v>
      </c>
      <c r="AC110" s="29" t="str">
        <f t="shared" si="32"/>
        <v>0</v>
      </c>
      <c r="AD110" s="29" t="str">
        <f t="shared" si="32"/>
        <v>5</v>
      </c>
      <c r="AE110" s="29" t="str">
        <f t="shared" si="32"/>
        <v>1</v>
      </c>
      <c r="AF110" s="29" t="str">
        <f t="shared" si="32"/>
        <v>1</v>
      </c>
      <c r="AG110" s="29" t="str">
        <f t="shared" si="32"/>
        <v>9</v>
      </c>
      <c r="AH110" s="59">
        <v>105</v>
      </c>
      <c r="AI110" s="510">
        <v>105119</v>
      </c>
      <c r="AJ110" s="509">
        <v>1</v>
      </c>
      <c r="AK110" s="509">
        <v>1</v>
      </c>
      <c r="AL110" s="509">
        <v>0</v>
      </c>
      <c r="AM110" s="509">
        <v>2</v>
      </c>
      <c r="AN110" s="509">
        <v>1</v>
      </c>
      <c r="AO110" s="509">
        <v>2</v>
      </c>
      <c r="AP110" s="509">
        <v>1</v>
      </c>
      <c r="AQ110" s="509">
        <v>1</v>
      </c>
      <c r="AR110" s="509">
        <v>1</v>
      </c>
      <c r="AS110" s="509">
        <v>1</v>
      </c>
      <c r="AT110" s="509">
        <v>1</v>
      </c>
      <c r="AU110" s="509">
        <v>3</v>
      </c>
      <c r="AV110" s="509">
        <v>1</v>
      </c>
      <c r="AW110" s="509">
        <v>1</v>
      </c>
      <c r="AX110" s="509">
        <v>2</v>
      </c>
      <c r="AY110" s="509">
        <v>12</v>
      </c>
      <c r="AZ110" s="509">
        <v>1</v>
      </c>
      <c r="BA110" s="509">
        <v>1</v>
      </c>
      <c r="BB110" s="509">
        <v>1</v>
      </c>
      <c r="BC110" s="509" t="b">
        <v>0</v>
      </c>
      <c r="BD110" s="508">
        <v>37988</v>
      </c>
      <c r="BE110" s="508">
        <v>37988</v>
      </c>
      <c r="BF110" s="509" t="b">
        <v>0</v>
      </c>
      <c r="BG110" s="510" t="s">
        <v>484</v>
      </c>
      <c r="BH110" s="512"/>
      <c r="BI110" s="510"/>
      <c r="BJ110" s="513">
        <v>37988</v>
      </c>
      <c r="BK110" s="513">
        <v>37988</v>
      </c>
      <c r="BL110" s="513">
        <v>46217</v>
      </c>
      <c r="BM110" s="510"/>
      <c r="BN110" s="512"/>
      <c r="BO110" s="510"/>
      <c r="BP110" s="509">
        <v>2</v>
      </c>
      <c r="BQ110" s="509" t="str">
        <f>IF(AI110="","",VLOOKUP(AJ110,[0]!Qualifier,(COLUMN(AJ110)-34),FALSE))</f>
        <v>RedCells</v>
      </c>
      <c r="BR110" s="509" t="str">
        <f>IF(AJ110="","",VLOOKUP(AK110,[0]!Qualifier,(COLUMN(AK110)-34),FALSE))</f>
        <v xml:space="preserve">NoAC </v>
      </c>
      <c r="BS110" s="509" t="str">
        <f>IF(AK110="","",VLOOKUP(AL110,[0]!Qualifier,(COLUMN(AL110)-34),FALSE))</f>
        <v xml:space="preserve">? </v>
      </c>
      <c r="BT110" s="509" t="str">
        <f>IF(AL110="","",VLOOKUP(AM110,[0]!Qualifier,(COLUMN(AM110)-34),FALSE))</f>
        <v xml:space="preserve">Open </v>
      </c>
      <c r="BU110" s="509" t="str">
        <f>IF(AM110="","",VLOOKUP(AN110,[0]!Qualifier,(COLUMN(AN110)-34),FALSE))</f>
        <v xml:space="preserve">SV </v>
      </c>
      <c r="BV110" s="509" t="str">
        <f>IF(AN110="","",VLOOKUP(AO110,[0]!Qualifier,(COLUMN(AO110)-34),FALSE))</f>
        <v xml:space="preserve">2to6°C </v>
      </c>
      <c r="BW110" s="509" t="str">
        <f>IF(AO110="","",VLOOKUP(AP110,[0]!Qualifier,(COLUMN(AP110)-34),FALSE))</f>
        <v>No</v>
      </c>
      <c r="BX110" s="509" t="str">
        <f>IF(AP110="","",VLOOKUP(AQ110,[0]!Qualifier,(COLUMN(AQ110)-34),FALSE))</f>
        <v xml:space="preserve">Allo </v>
      </c>
      <c r="BY110" s="509" t="str">
        <f>IF(AQ110="","",VLOOKUP(AR110,[0]!Qualifier,(COLUMN(AR110)-34),FALSE))</f>
        <v xml:space="preserve">WB </v>
      </c>
      <c r="BZ110" s="509" t="str">
        <f>IF(AR110="","",VLOOKUP(AS110,[0]!Qualifier,(COLUMN(AS110)-34),FALSE))</f>
        <v xml:space="preserve">NA </v>
      </c>
      <c r="CA110" s="509" t="str">
        <f>IF(AS110="","",VLOOKUP(AT110,[0]!Qualifier,(COLUMN(AT110)-34),FALSE))</f>
        <v xml:space="preserve">Transf </v>
      </c>
      <c r="CB110" s="509" t="str">
        <f>IF(AT110="","",VLOOKUP(AU110,[0]!Qualifier,(COLUMN(AU110)-34),FALSE))</f>
        <v xml:space="preserve">LCdepl </v>
      </c>
      <c r="CC110" s="509" t="str">
        <f>IF(AU110="","",VLOOKUP(AV110,[0]!Qualifier,(COLUMN(AV110)-34),FALSE))</f>
        <v xml:space="preserve">None </v>
      </c>
      <c r="CD110" s="509" t="str">
        <f>IF(AV110="","",VLOOKUP(AW110,[0]!Qualifier,(COLUMN(AW110)-34),FALSE))</f>
        <v xml:space="preserve">NoIrr </v>
      </c>
      <c r="CE110" s="508" t="str">
        <f>IF(AW110="","",VLOOKUP(AX110,[0]!Qualifier,(COLUMN(AX110)-34),FALSE))</f>
        <v xml:space="preserve">Wash </v>
      </c>
      <c r="CF110" s="508" t="str">
        <f>IF(AX110="","",VLOOKUP(AY110,[0]!Qualifier,(COLUMN(AY110)-34),FALSE))</f>
        <v xml:space="preserve">ThawCryo </v>
      </c>
      <c r="CG110" s="509" t="str">
        <f>IF(AY110="","",VLOOKUP(AZ110,[0]!Qualifier,(COLUMN(AZ110)-34),FALSE))</f>
        <v>Non</v>
      </c>
      <c r="CH110" s="510" t="str">
        <f>IF(AZ110="","",VLOOKUP(BA110,[0]!Qualifier,(COLUMN(BA110)-34),FALSE))</f>
        <v>NA</v>
      </c>
      <c r="CI110" s="512" t="str">
        <f>IF(BA110="","",VLOOKUP(BB110,[0]!Qualifier,(COLUMN(BB110)-34),FALSE))</f>
        <v xml:space="preserve">None </v>
      </c>
      <c r="CJ110" s="510"/>
      <c r="CK110" s="513" t="str">
        <f t="shared" si="54"/>
        <v>1-1-0-2-1-2-1-1-1-1-1-3-1-1-2-12-1-1-1</v>
      </c>
      <c r="CL110" s="513">
        <v>37988</v>
      </c>
      <c r="CM110" s="513">
        <v>45195</v>
      </c>
      <c r="CN110" s="510"/>
      <c r="CP110" s="510"/>
    </row>
    <row r="111" spans="1:94" ht="12.6" customHeight="1" outlineLevel="2" x14ac:dyDescent="0.35">
      <c r="A111" s="77">
        <f t="shared" si="56"/>
        <v>110100</v>
      </c>
      <c r="B111" s="7">
        <f t="shared" si="57"/>
        <v>106</v>
      </c>
      <c r="C111" s="59">
        <f t="shared" si="55"/>
        <v>106</v>
      </c>
      <c r="D111" s="124">
        <f t="shared" si="58"/>
        <v>110100</v>
      </c>
      <c r="E111" s="16" t="str">
        <f t="shared" si="34"/>
        <v>RedCells</v>
      </c>
      <c r="F111" s="58" t="str">
        <f t="shared" si="35"/>
        <v xml:space="preserve">CPD </v>
      </c>
      <c r="G111" s="58" t="str">
        <f t="shared" si="36"/>
        <v xml:space="preserve">SAGM </v>
      </c>
      <c r="H111" s="58" t="str">
        <f t="shared" si="37"/>
        <v xml:space="preserve">Closed </v>
      </c>
      <c r="I111" s="58" t="str">
        <f t="shared" si="38"/>
        <v xml:space="preserve">SV </v>
      </c>
      <c r="J111" s="58" t="str">
        <f t="shared" si="39"/>
        <v xml:space="preserve">2to6°C </v>
      </c>
      <c r="K111" s="58" t="str">
        <f t="shared" si="40"/>
        <v>No</v>
      </c>
      <c r="L111" s="58" t="str">
        <f t="shared" si="41"/>
        <v xml:space="preserve">Allo </v>
      </c>
      <c r="M111" s="58" t="str">
        <f t="shared" si="42"/>
        <v xml:space="preserve">Aph </v>
      </c>
      <c r="N111" s="58" t="str">
        <f t="shared" si="43"/>
        <v xml:space="preserve">NA </v>
      </c>
      <c r="O111" s="58" t="str">
        <f t="shared" si="44"/>
        <v xml:space="preserve">Transf </v>
      </c>
      <c r="P111" s="58" t="str">
        <f t="shared" si="45"/>
        <v xml:space="preserve">LCdepl </v>
      </c>
      <c r="Q111" s="58" t="str">
        <f t="shared" si="46"/>
        <v xml:space="preserve">None </v>
      </c>
      <c r="R111" s="58" t="str">
        <f t="shared" si="47"/>
        <v xml:space="preserve">NoIrr </v>
      </c>
      <c r="S111" s="58" t="str">
        <f t="shared" si="48"/>
        <v xml:space="preserve">- </v>
      </c>
      <c r="T111" s="58" t="str">
        <f t="shared" si="49"/>
        <v>no sub</v>
      </c>
      <c r="U111" s="58" t="str">
        <f t="shared" si="50"/>
        <v>Non</v>
      </c>
      <c r="V111" s="58" t="str">
        <f t="shared" si="51"/>
        <v>NA</v>
      </c>
      <c r="W111" s="58" t="str">
        <f t="shared" si="52"/>
        <v xml:space="preserve">None </v>
      </c>
      <c r="X111" t="s">
        <v>63</v>
      </c>
      <c r="Y111" s="161" t="str">
        <f t="shared" si="53"/>
        <v>1-2-2-1-1-2-1-1-2-1-1-3-1-1-1-1-1-1-1</v>
      </c>
      <c r="Z111" s="60">
        <f t="shared" si="59"/>
        <v>110100</v>
      </c>
      <c r="AA111" s="7">
        <f t="shared" si="60"/>
        <v>106</v>
      </c>
      <c r="AB111" s="29" t="str">
        <f t="shared" si="33"/>
        <v>1</v>
      </c>
      <c r="AC111" s="29" t="str">
        <f t="shared" si="32"/>
        <v>1</v>
      </c>
      <c r="AD111" s="29" t="str">
        <f t="shared" si="32"/>
        <v>0</v>
      </c>
      <c r="AE111" s="29" t="str">
        <f t="shared" si="32"/>
        <v>1</v>
      </c>
      <c r="AF111" s="29" t="str">
        <f t="shared" si="32"/>
        <v>0</v>
      </c>
      <c r="AG111" s="29" t="str">
        <f t="shared" si="32"/>
        <v>0</v>
      </c>
      <c r="AH111" s="59">
        <v>106</v>
      </c>
      <c r="AI111" s="510">
        <v>110100</v>
      </c>
      <c r="AJ111" s="509">
        <v>1</v>
      </c>
      <c r="AK111" s="509">
        <v>2</v>
      </c>
      <c r="AL111" s="509">
        <v>2</v>
      </c>
      <c r="AM111" s="509">
        <v>1</v>
      </c>
      <c r="AN111" s="509">
        <v>1</v>
      </c>
      <c r="AO111" s="509">
        <v>2</v>
      </c>
      <c r="AP111" s="509">
        <v>1</v>
      </c>
      <c r="AQ111" s="509">
        <v>1</v>
      </c>
      <c r="AR111" s="509">
        <v>2</v>
      </c>
      <c r="AS111" s="509">
        <v>1</v>
      </c>
      <c r="AT111" s="509">
        <v>1</v>
      </c>
      <c r="AU111" s="509">
        <v>3</v>
      </c>
      <c r="AV111" s="509">
        <v>1</v>
      </c>
      <c r="AW111" s="509">
        <v>1</v>
      </c>
      <c r="AX111" s="509">
        <v>1</v>
      </c>
      <c r="AY111" s="509">
        <v>1</v>
      </c>
      <c r="AZ111" s="509">
        <v>1</v>
      </c>
      <c r="BA111" s="509">
        <v>1</v>
      </c>
      <c r="BB111" s="509">
        <v>1</v>
      </c>
      <c r="BC111" s="509" t="b">
        <v>0</v>
      </c>
      <c r="BD111" s="508">
        <v>37988</v>
      </c>
      <c r="BE111" s="508">
        <v>37988</v>
      </c>
      <c r="BF111" s="509" t="b">
        <v>0</v>
      </c>
      <c r="BG111" s="510" t="s">
        <v>485</v>
      </c>
      <c r="BH111" s="512"/>
      <c r="BI111" s="510"/>
      <c r="BJ111" s="513">
        <v>37988</v>
      </c>
      <c r="BK111" s="513">
        <v>37988</v>
      </c>
      <c r="BL111" s="513">
        <v>46217</v>
      </c>
      <c r="BM111" s="510"/>
      <c r="BN111" s="512"/>
      <c r="BO111" s="510"/>
      <c r="BP111" s="509">
        <v>2</v>
      </c>
      <c r="BQ111" s="509" t="str">
        <f>IF(AI111="","",VLOOKUP(AJ111,[0]!Qualifier,(COLUMN(AJ111)-34),FALSE))</f>
        <v>RedCells</v>
      </c>
      <c r="BR111" s="509" t="str">
        <f>IF(AJ111="","",VLOOKUP(AK111,[0]!Qualifier,(COLUMN(AK111)-34),FALSE))</f>
        <v xml:space="preserve">CPD </v>
      </c>
      <c r="BS111" s="509" t="str">
        <f>IF(AK111="","",VLOOKUP(AL111,[0]!Qualifier,(COLUMN(AL111)-34),FALSE))</f>
        <v xml:space="preserve">SAGM </v>
      </c>
      <c r="BT111" s="509" t="str">
        <f>IF(AL111="","",VLOOKUP(AM111,[0]!Qualifier,(COLUMN(AM111)-34),FALSE))</f>
        <v xml:space="preserve">Closed </v>
      </c>
      <c r="BU111" s="509" t="str">
        <f>IF(AM111="","",VLOOKUP(AN111,[0]!Qualifier,(COLUMN(AN111)-34),FALSE))</f>
        <v xml:space="preserve">SV </v>
      </c>
      <c r="BV111" s="509" t="str">
        <f>IF(AN111="","",VLOOKUP(AO111,[0]!Qualifier,(COLUMN(AO111)-34),FALSE))</f>
        <v xml:space="preserve">2to6°C </v>
      </c>
      <c r="BW111" s="509" t="str">
        <f>IF(AO111="","",VLOOKUP(AP111,[0]!Qualifier,(COLUMN(AP111)-34),FALSE))</f>
        <v>No</v>
      </c>
      <c r="BX111" s="509" t="str">
        <f>IF(AP111="","",VLOOKUP(AQ111,[0]!Qualifier,(COLUMN(AQ111)-34),FALSE))</f>
        <v xml:space="preserve">Allo </v>
      </c>
      <c r="BY111" s="509" t="str">
        <f>IF(AQ111="","",VLOOKUP(AR111,[0]!Qualifier,(COLUMN(AR111)-34),FALSE))</f>
        <v xml:space="preserve">Aph </v>
      </c>
      <c r="BZ111" s="509" t="str">
        <f>IF(AR111="","",VLOOKUP(AS111,[0]!Qualifier,(COLUMN(AS111)-34),FALSE))</f>
        <v xml:space="preserve">NA </v>
      </c>
      <c r="CA111" s="509" t="str">
        <f>IF(AS111="","",VLOOKUP(AT111,[0]!Qualifier,(COLUMN(AT111)-34),FALSE))</f>
        <v xml:space="preserve">Transf </v>
      </c>
      <c r="CB111" s="509" t="str">
        <f>IF(AT111="","",VLOOKUP(AU111,[0]!Qualifier,(COLUMN(AU111)-34),FALSE))</f>
        <v xml:space="preserve">LCdepl </v>
      </c>
      <c r="CC111" s="509" t="str">
        <f>IF(AU111="","",VLOOKUP(AV111,[0]!Qualifier,(COLUMN(AV111)-34),FALSE))</f>
        <v xml:space="preserve">None </v>
      </c>
      <c r="CD111" s="509" t="str">
        <f>IF(AV111="","",VLOOKUP(AW111,[0]!Qualifier,(COLUMN(AW111)-34),FALSE))</f>
        <v xml:space="preserve">NoIrr </v>
      </c>
      <c r="CE111" s="508" t="str">
        <f>IF(AW111="","",VLOOKUP(AX111,[0]!Qualifier,(COLUMN(AX111)-34),FALSE))</f>
        <v xml:space="preserve">- </v>
      </c>
      <c r="CF111" s="508" t="str">
        <f>IF(AX111="","",VLOOKUP(AY111,[0]!Qualifier,(COLUMN(AY111)-34),FALSE))</f>
        <v>no sub</v>
      </c>
      <c r="CG111" s="509" t="str">
        <f>IF(AY111="","",VLOOKUP(AZ111,[0]!Qualifier,(COLUMN(AZ111)-34),FALSE))</f>
        <v>Non</v>
      </c>
      <c r="CH111" s="510" t="str">
        <f>IF(AZ111="","",VLOOKUP(BA111,[0]!Qualifier,(COLUMN(BA111)-34),FALSE))</f>
        <v>NA</v>
      </c>
      <c r="CI111" s="512" t="str">
        <f>IF(BA111="","",VLOOKUP(BB111,[0]!Qualifier,(COLUMN(BB111)-34),FALSE))</f>
        <v xml:space="preserve">None </v>
      </c>
      <c r="CJ111" s="510"/>
      <c r="CK111" s="513" t="str">
        <f t="shared" si="54"/>
        <v>1-2-2-1-1-2-1-1-2-1-1-3-1-1-1-1-1-1-1</v>
      </c>
      <c r="CL111" s="513">
        <v>38701</v>
      </c>
      <c r="CM111" s="513">
        <v>45195</v>
      </c>
      <c r="CN111" s="510"/>
      <c r="CP111" s="510"/>
    </row>
    <row r="112" spans="1:94" ht="12.6" customHeight="1" outlineLevel="2" x14ac:dyDescent="0.35">
      <c r="A112" s="77">
        <f t="shared" si="56"/>
        <v>110101</v>
      </c>
      <c r="B112" s="7">
        <f t="shared" si="57"/>
        <v>107</v>
      </c>
      <c r="C112" s="59">
        <f t="shared" si="55"/>
        <v>107</v>
      </c>
      <c r="D112" s="124">
        <f t="shared" si="58"/>
        <v>110101</v>
      </c>
      <c r="E112" s="16" t="str">
        <f t="shared" si="34"/>
        <v>RedCells</v>
      </c>
      <c r="F112" s="58" t="str">
        <f t="shared" si="35"/>
        <v xml:space="preserve">CPD </v>
      </c>
      <c r="G112" s="58" t="str">
        <f t="shared" si="36"/>
        <v xml:space="preserve">PAGGS-M </v>
      </c>
      <c r="H112" s="58" t="str">
        <f t="shared" si="37"/>
        <v xml:space="preserve">Closed </v>
      </c>
      <c r="I112" s="58" t="str">
        <f t="shared" si="38"/>
        <v xml:space="preserve">SV </v>
      </c>
      <c r="J112" s="58" t="str">
        <f t="shared" si="39"/>
        <v xml:space="preserve">2to6°C </v>
      </c>
      <c r="K112" s="58" t="str">
        <f t="shared" si="40"/>
        <v>No</v>
      </c>
      <c r="L112" s="58" t="str">
        <f t="shared" si="41"/>
        <v xml:space="preserve">Allo </v>
      </c>
      <c r="M112" s="58" t="str">
        <f t="shared" si="42"/>
        <v xml:space="preserve">Aph </v>
      </c>
      <c r="N112" s="58" t="str">
        <f t="shared" si="43"/>
        <v xml:space="preserve">NA </v>
      </c>
      <c r="O112" s="58" t="str">
        <f t="shared" si="44"/>
        <v xml:space="preserve">Transf </v>
      </c>
      <c r="P112" s="58" t="str">
        <f t="shared" si="45"/>
        <v xml:space="preserve">LCdepl </v>
      </c>
      <c r="Q112" s="58" t="str">
        <f t="shared" si="46"/>
        <v xml:space="preserve">None </v>
      </c>
      <c r="R112" s="58" t="str">
        <f t="shared" si="47"/>
        <v xml:space="preserve">NoIrr </v>
      </c>
      <c r="S112" s="58" t="str">
        <f t="shared" si="48"/>
        <v xml:space="preserve">- </v>
      </c>
      <c r="T112" s="58" t="str">
        <f t="shared" si="49"/>
        <v>no sub</v>
      </c>
      <c r="U112" s="58" t="str">
        <f t="shared" si="50"/>
        <v>Non</v>
      </c>
      <c r="V112" s="58" t="str">
        <f t="shared" si="51"/>
        <v>NA</v>
      </c>
      <c r="W112" s="58" t="str">
        <f t="shared" si="52"/>
        <v xml:space="preserve">None </v>
      </c>
      <c r="X112" t="s">
        <v>63</v>
      </c>
      <c r="Y112" s="161" t="str">
        <f t="shared" si="53"/>
        <v>1-2-3-1-1-2-1-1-2-1-1-3-1-1-1-1-1-1-1</v>
      </c>
      <c r="Z112" s="60">
        <f t="shared" si="59"/>
        <v>110101</v>
      </c>
      <c r="AA112" s="7">
        <f t="shared" si="60"/>
        <v>107</v>
      </c>
      <c r="AB112" s="29" t="str">
        <f t="shared" si="33"/>
        <v>1</v>
      </c>
      <c r="AC112" s="29" t="str">
        <f t="shared" si="32"/>
        <v>1</v>
      </c>
      <c r="AD112" s="29" t="str">
        <f t="shared" si="32"/>
        <v>0</v>
      </c>
      <c r="AE112" s="29" t="str">
        <f t="shared" si="32"/>
        <v>1</v>
      </c>
      <c r="AF112" s="29" t="str">
        <f t="shared" si="32"/>
        <v>0</v>
      </c>
      <c r="AG112" s="29" t="str">
        <f t="shared" si="32"/>
        <v>1</v>
      </c>
      <c r="AH112" s="59">
        <v>107</v>
      </c>
      <c r="AI112" s="510">
        <v>110101</v>
      </c>
      <c r="AJ112" s="509">
        <v>1</v>
      </c>
      <c r="AK112" s="509">
        <v>2</v>
      </c>
      <c r="AL112" s="509">
        <v>3</v>
      </c>
      <c r="AM112" s="509">
        <v>1</v>
      </c>
      <c r="AN112" s="509">
        <v>1</v>
      </c>
      <c r="AO112" s="509">
        <v>2</v>
      </c>
      <c r="AP112" s="509">
        <v>1</v>
      </c>
      <c r="AQ112" s="509">
        <v>1</v>
      </c>
      <c r="AR112" s="509">
        <v>2</v>
      </c>
      <c r="AS112" s="509">
        <v>1</v>
      </c>
      <c r="AT112" s="509">
        <v>1</v>
      </c>
      <c r="AU112" s="509">
        <v>3</v>
      </c>
      <c r="AV112" s="509">
        <v>1</v>
      </c>
      <c r="AW112" s="509">
        <v>1</v>
      </c>
      <c r="AX112" s="509">
        <v>1</v>
      </c>
      <c r="AY112" s="509">
        <v>1</v>
      </c>
      <c r="AZ112" s="509">
        <v>1</v>
      </c>
      <c r="BA112" s="509">
        <v>1</v>
      </c>
      <c r="BB112" s="509">
        <v>1</v>
      </c>
      <c r="BC112" s="509" t="b">
        <v>0</v>
      </c>
      <c r="BD112" s="508">
        <v>38701</v>
      </c>
      <c r="BE112" s="508">
        <v>38701</v>
      </c>
      <c r="BF112" s="509" t="b">
        <v>0</v>
      </c>
      <c r="BG112" s="510" t="s">
        <v>486</v>
      </c>
      <c r="BH112" s="512"/>
      <c r="BI112" s="510"/>
      <c r="BJ112" s="513">
        <v>38701</v>
      </c>
      <c r="BK112" s="513">
        <v>38701</v>
      </c>
      <c r="BL112" s="513">
        <v>46217</v>
      </c>
      <c r="BM112" s="510"/>
      <c r="BN112" s="512"/>
      <c r="BO112" s="510"/>
      <c r="BP112" s="509">
        <v>2</v>
      </c>
      <c r="BQ112" s="509" t="str">
        <f>IF(AI112="","",VLOOKUP(AJ112,[0]!Qualifier,(COLUMN(AJ112)-34),FALSE))</f>
        <v>RedCells</v>
      </c>
      <c r="BR112" s="509" t="str">
        <f>IF(AJ112="","",VLOOKUP(AK112,[0]!Qualifier,(COLUMN(AK112)-34),FALSE))</f>
        <v xml:space="preserve">CPD </v>
      </c>
      <c r="BS112" s="509" t="str">
        <f>IF(AK112="","",VLOOKUP(AL112,[0]!Qualifier,(COLUMN(AL112)-34),FALSE))</f>
        <v xml:space="preserve">PAGGS-M </v>
      </c>
      <c r="BT112" s="509" t="str">
        <f>IF(AL112="","",VLOOKUP(AM112,[0]!Qualifier,(COLUMN(AM112)-34),FALSE))</f>
        <v xml:space="preserve">Closed </v>
      </c>
      <c r="BU112" s="509" t="str">
        <f>IF(AM112="","",VLOOKUP(AN112,[0]!Qualifier,(COLUMN(AN112)-34),FALSE))</f>
        <v xml:space="preserve">SV </v>
      </c>
      <c r="BV112" s="509" t="str">
        <f>IF(AN112="","",VLOOKUP(AO112,[0]!Qualifier,(COLUMN(AO112)-34),FALSE))</f>
        <v xml:space="preserve">2to6°C </v>
      </c>
      <c r="BW112" s="509" t="str">
        <f>IF(AO112="","",VLOOKUP(AP112,[0]!Qualifier,(COLUMN(AP112)-34),FALSE))</f>
        <v>No</v>
      </c>
      <c r="BX112" s="509" t="str">
        <f>IF(AP112="","",VLOOKUP(AQ112,[0]!Qualifier,(COLUMN(AQ112)-34),FALSE))</f>
        <v xml:space="preserve">Allo </v>
      </c>
      <c r="BY112" s="509" t="str">
        <f>IF(AQ112="","",VLOOKUP(AR112,[0]!Qualifier,(COLUMN(AR112)-34),FALSE))</f>
        <v xml:space="preserve">Aph </v>
      </c>
      <c r="BZ112" s="509" t="str">
        <f>IF(AR112="","",VLOOKUP(AS112,[0]!Qualifier,(COLUMN(AS112)-34),FALSE))</f>
        <v xml:space="preserve">NA </v>
      </c>
      <c r="CA112" s="509" t="str">
        <f>IF(AS112="","",VLOOKUP(AT112,[0]!Qualifier,(COLUMN(AT112)-34),FALSE))</f>
        <v xml:space="preserve">Transf </v>
      </c>
      <c r="CB112" s="509" t="str">
        <f>IF(AT112="","",VLOOKUP(AU112,[0]!Qualifier,(COLUMN(AU112)-34),FALSE))</f>
        <v xml:space="preserve">LCdepl </v>
      </c>
      <c r="CC112" s="509" t="str">
        <f>IF(AU112="","",VLOOKUP(AV112,[0]!Qualifier,(COLUMN(AV112)-34),FALSE))</f>
        <v xml:space="preserve">None </v>
      </c>
      <c r="CD112" s="509" t="str">
        <f>IF(AV112="","",VLOOKUP(AW112,[0]!Qualifier,(COLUMN(AW112)-34),FALSE))</f>
        <v xml:space="preserve">NoIrr </v>
      </c>
      <c r="CE112" s="508" t="str">
        <f>IF(AW112="","",VLOOKUP(AX112,[0]!Qualifier,(COLUMN(AX112)-34),FALSE))</f>
        <v xml:space="preserve">- </v>
      </c>
      <c r="CF112" s="508" t="str">
        <f>IF(AX112="","",VLOOKUP(AY112,[0]!Qualifier,(COLUMN(AY112)-34),FALSE))</f>
        <v>no sub</v>
      </c>
      <c r="CG112" s="509" t="str">
        <f>IF(AY112="","",VLOOKUP(AZ112,[0]!Qualifier,(COLUMN(AZ112)-34),FALSE))</f>
        <v>Non</v>
      </c>
      <c r="CH112" s="510" t="str">
        <f>IF(AZ112="","",VLOOKUP(BA112,[0]!Qualifier,(COLUMN(BA112)-34),FALSE))</f>
        <v>NA</v>
      </c>
      <c r="CI112" s="512" t="str">
        <f>IF(BA112="","",VLOOKUP(BB112,[0]!Qualifier,(COLUMN(BB112)-34),FALSE))</f>
        <v xml:space="preserve">None </v>
      </c>
      <c r="CJ112" s="510"/>
      <c r="CK112" s="513" t="str">
        <f t="shared" si="54"/>
        <v>1-2-3-1-1-2-1-1-2-1-1-3-1-1-1-1-1-1-1</v>
      </c>
      <c r="CL112" s="513">
        <v>38299</v>
      </c>
      <c r="CM112" s="513">
        <v>45195</v>
      </c>
      <c r="CN112" s="510"/>
      <c r="CP112" s="510"/>
    </row>
    <row r="113" spans="1:94" ht="12.6" customHeight="1" outlineLevel="2" x14ac:dyDescent="0.35">
      <c r="A113" s="77">
        <f t="shared" si="56"/>
        <v>110104</v>
      </c>
      <c r="B113" s="7">
        <f t="shared" si="57"/>
        <v>108</v>
      </c>
      <c r="C113" s="59">
        <f t="shared" si="55"/>
        <v>108</v>
      </c>
      <c r="D113" s="124">
        <f t="shared" si="58"/>
        <v>110104</v>
      </c>
      <c r="E113" s="16" t="str">
        <f t="shared" si="34"/>
        <v>RedCells</v>
      </c>
      <c r="F113" s="58" t="str">
        <f t="shared" si="35"/>
        <v xml:space="preserve">CPD </v>
      </c>
      <c r="G113" s="58" t="str">
        <f t="shared" si="36"/>
        <v xml:space="preserve">Glycerol </v>
      </c>
      <c r="H113" s="58" t="str">
        <f t="shared" si="37"/>
        <v xml:space="preserve">Closed </v>
      </c>
      <c r="I113" s="58" t="str">
        <f t="shared" si="38"/>
        <v xml:space="preserve">SV </v>
      </c>
      <c r="J113" s="58" t="str">
        <f t="shared" si="39"/>
        <v xml:space="preserve">≤-140°C  </v>
      </c>
      <c r="K113" s="58" t="str">
        <f t="shared" si="40"/>
        <v>No</v>
      </c>
      <c r="L113" s="58" t="str">
        <f t="shared" si="41"/>
        <v xml:space="preserve">Allo </v>
      </c>
      <c r="M113" s="58" t="str">
        <f t="shared" si="42"/>
        <v xml:space="preserve">Aph </v>
      </c>
      <c r="N113" s="58" t="str">
        <f t="shared" si="43"/>
        <v xml:space="preserve">NA </v>
      </c>
      <c r="O113" s="58" t="str">
        <f t="shared" si="44"/>
        <v xml:space="preserve">Transf </v>
      </c>
      <c r="P113" s="58" t="str">
        <f t="shared" si="45"/>
        <v xml:space="preserve">LCdepl </v>
      </c>
      <c r="Q113" s="58" t="str">
        <f t="shared" si="46"/>
        <v xml:space="preserve">None </v>
      </c>
      <c r="R113" s="58" t="str">
        <f t="shared" si="47"/>
        <v xml:space="preserve">NoIrr </v>
      </c>
      <c r="S113" s="58" t="str">
        <f t="shared" si="48"/>
        <v xml:space="preserve">Wash </v>
      </c>
      <c r="T113" s="58" t="str">
        <f t="shared" si="49"/>
        <v>no sub</v>
      </c>
      <c r="U113" s="58" t="str">
        <f t="shared" si="50"/>
        <v xml:space="preserve">Qu </v>
      </c>
      <c r="V113" s="58" t="str">
        <f t="shared" si="51"/>
        <v>NA</v>
      </c>
      <c r="W113" s="58" t="str">
        <f t="shared" si="52"/>
        <v xml:space="preserve">None </v>
      </c>
      <c r="X113" t="s">
        <v>63</v>
      </c>
      <c r="Y113" s="161" t="str">
        <f t="shared" si="53"/>
        <v>1-2-9-1-1-6-1-1-2-1-1-3-1-1-2-1-2-1-1</v>
      </c>
      <c r="Z113" s="60">
        <f t="shared" si="59"/>
        <v>110104</v>
      </c>
      <c r="AA113" s="7">
        <f t="shared" si="60"/>
        <v>108</v>
      </c>
      <c r="AB113" s="29" t="str">
        <f t="shared" si="33"/>
        <v>1</v>
      </c>
      <c r="AC113" s="29" t="str">
        <f t="shared" si="32"/>
        <v>1</v>
      </c>
      <c r="AD113" s="29" t="str">
        <f t="shared" si="32"/>
        <v>0</v>
      </c>
      <c r="AE113" s="29" t="str">
        <f t="shared" si="32"/>
        <v>1</v>
      </c>
      <c r="AF113" s="29" t="str">
        <f t="shared" si="32"/>
        <v>0</v>
      </c>
      <c r="AG113" s="29" t="str">
        <f t="shared" si="32"/>
        <v>4</v>
      </c>
      <c r="AH113" s="59">
        <v>108</v>
      </c>
      <c r="AI113" s="510">
        <v>110104</v>
      </c>
      <c r="AJ113" s="509">
        <v>1</v>
      </c>
      <c r="AK113" s="509">
        <v>2</v>
      </c>
      <c r="AL113" s="509">
        <v>9</v>
      </c>
      <c r="AM113" s="509">
        <v>1</v>
      </c>
      <c r="AN113" s="509">
        <v>1</v>
      </c>
      <c r="AO113" s="509">
        <v>6</v>
      </c>
      <c r="AP113" s="509">
        <v>1</v>
      </c>
      <c r="AQ113" s="509">
        <v>1</v>
      </c>
      <c r="AR113" s="509">
        <v>2</v>
      </c>
      <c r="AS113" s="509">
        <v>1</v>
      </c>
      <c r="AT113" s="509">
        <v>1</v>
      </c>
      <c r="AU113" s="509">
        <v>3</v>
      </c>
      <c r="AV113" s="509">
        <v>1</v>
      </c>
      <c r="AW113" s="509">
        <v>1</v>
      </c>
      <c r="AX113" s="509">
        <v>2</v>
      </c>
      <c r="AY113" s="509">
        <v>1</v>
      </c>
      <c r="AZ113" s="509">
        <v>2</v>
      </c>
      <c r="BA113" s="509">
        <v>1</v>
      </c>
      <c r="BB113" s="509">
        <v>1</v>
      </c>
      <c r="BC113" s="509" t="b">
        <v>0</v>
      </c>
      <c r="BD113" s="508">
        <v>38300</v>
      </c>
      <c r="BE113" s="508">
        <v>38299</v>
      </c>
      <c r="BF113" s="509" t="b">
        <v>0</v>
      </c>
      <c r="BG113" s="510" t="s">
        <v>1194</v>
      </c>
      <c r="BH113" s="512"/>
      <c r="BI113" s="510"/>
      <c r="BJ113" s="513">
        <v>38300</v>
      </c>
      <c r="BK113" s="513">
        <v>38299</v>
      </c>
      <c r="BL113" s="513">
        <v>46217</v>
      </c>
      <c r="BM113" s="510"/>
      <c r="BN113" s="512"/>
      <c r="BO113" s="510"/>
      <c r="BP113" s="509">
        <v>2</v>
      </c>
      <c r="BQ113" s="509" t="str">
        <f>IF(AI113="","",VLOOKUP(AJ113,[0]!Qualifier,(COLUMN(AJ113)-34),FALSE))</f>
        <v>RedCells</v>
      </c>
      <c r="BR113" s="509" t="str">
        <f>IF(AJ113="","",VLOOKUP(AK113,[0]!Qualifier,(COLUMN(AK113)-34),FALSE))</f>
        <v xml:space="preserve">CPD </v>
      </c>
      <c r="BS113" s="509" t="str">
        <f>IF(AK113="","",VLOOKUP(AL113,[0]!Qualifier,(COLUMN(AL113)-34),FALSE))</f>
        <v xml:space="preserve">Glycerol </v>
      </c>
      <c r="BT113" s="509" t="str">
        <f>IF(AL113="","",VLOOKUP(AM113,[0]!Qualifier,(COLUMN(AM113)-34),FALSE))</f>
        <v xml:space="preserve">Closed </v>
      </c>
      <c r="BU113" s="509" t="str">
        <f>IF(AM113="","",VLOOKUP(AN113,[0]!Qualifier,(COLUMN(AN113)-34),FALSE))</f>
        <v xml:space="preserve">SV </v>
      </c>
      <c r="BV113" s="509" t="str">
        <f>IF(AN113="","",VLOOKUP(AO113,[0]!Qualifier,(COLUMN(AO113)-34),FALSE))</f>
        <v xml:space="preserve">≤-140°C  </v>
      </c>
      <c r="BW113" s="509" t="str">
        <f>IF(AO113="","",VLOOKUP(AP113,[0]!Qualifier,(COLUMN(AP113)-34),FALSE))</f>
        <v>No</v>
      </c>
      <c r="BX113" s="509" t="str">
        <f>IF(AP113="","",VLOOKUP(AQ113,[0]!Qualifier,(COLUMN(AQ113)-34),FALSE))</f>
        <v xml:space="preserve">Allo </v>
      </c>
      <c r="BY113" s="509" t="str">
        <f>IF(AQ113="","",VLOOKUP(AR113,[0]!Qualifier,(COLUMN(AR113)-34),FALSE))</f>
        <v xml:space="preserve">Aph </v>
      </c>
      <c r="BZ113" s="509" t="str">
        <f>IF(AR113="","",VLOOKUP(AS113,[0]!Qualifier,(COLUMN(AS113)-34),FALSE))</f>
        <v xml:space="preserve">NA </v>
      </c>
      <c r="CA113" s="509" t="str">
        <f>IF(AS113="","",VLOOKUP(AT113,[0]!Qualifier,(COLUMN(AT113)-34),FALSE))</f>
        <v xml:space="preserve">Transf </v>
      </c>
      <c r="CB113" s="509" t="str">
        <f>IF(AT113="","",VLOOKUP(AU113,[0]!Qualifier,(COLUMN(AU113)-34),FALSE))</f>
        <v xml:space="preserve">LCdepl </v>
      </c>
      <c r="CC113" s="509" t="str">
        <f>IF(AU113="","",VLOOKUP(AV113,[0]!Qualifier,(COLUMN(AV113)-34),FALSE))</f>
        <v xml:space="preserve">None </v>
      </c>
      <c r="CD113" s="509" t="str">
        <f>IF(AV113="","",VLOOKUP(AW113,[0]!Qualifier,(COLUMN(AW113)-34),FALSE))</f>
        <v xml:space="preserve">NoIrr </v>
      </c>
      <c r="CE113" s="508" t="str">
        <f>IF(AW113="","",VLOOKUP(AX113,[0]!Qualifier,(COLUMN(AX113)-34),FALSE))</f>
        <v xml:space="preserve">Wash </v>
      </c>
      <c r="CF113" s="508" t="str">
        <f>IF(AX113="","",VLOOKUP(AY113,[0]!Qualifier,(COLUMN(AY113)-34),FALSE))</f>
        <v>no sub</v>
      </c>
      <c r="CG113" s="509" t="str">
        <f>IF(AY113="","",VLOOKUP(AZ113,[0]!Qualifier,(COLUMN(AZ113)-34),FALSE))</f>
        <v xml:space="preserve">Qu </v>
      </c>
      <c r="CH113" s="510" t="str">
        <f>IF(AZ113="","",VLOOKUP(BA113,[0]!Qualifier,(COLUMN(BA113)-34),FALSE))</f>
        <v>NA</v>
      </c>
      <c r="CI113" s="512" t="str">
        <f>IF(BA113="","",VLOOKUP(BB113,[0]!Qualifier,(COLUMN(BB113)-34),FALSE))</f>
        <v xml:space="preserve">None </v>
      </c>
      <c r="CJ113" s="510"/>
      <c r="CK113" s="513" t="str">
        <f t="shared" si="54"/>
        <v>1-2-9-1-1-6-1-1-2-1-1-3-1-1-2-1-2-1-1</v>
      </c>
      <c r="CL113" s="513">
        <v>37988</v>
      </c>
      <c r="CM113" s="513">
        <v>45195</v>
      </c>
      <c r="CN113" s="510"/>
      <c r="CP113" s="510"/>
    </row>
    <row r="114" spans="1:94" ht="12.6" customHeight="1" outlineLevel="2" x14ac:dyDescent="0.35">
      <c r="A114" s="77">
        <f t="shared" si="56"/>
        <v>110160</v>
      </c>
      <c r="B114" s="7">
        <f t="shared" si="57"/>
        <v>109</v>
      </c>
      <c r="C114" s="59">
        <f t="shared" si="55"/>
        <v>109</v>
      </c>
      <c r="D114" s="124">
        <f t="shared" si="58"/>
        <v>110160</v>
      </c>
      <c r="E114" s="16" t="str">
        <f t="shared" si="34"/>
        <v>RedCells</v>
      </c>
      <c r="F114" s="58" t="str">
        <f t="shared" si="35"/>
        <v xml:space="preserve">CPD </v>
      </c>
      <c r="G114" s="58" t="str">
        <f t="shared" si="36"/>
        <v xml:space="preserve">SAGM </v>
      </c>
      <c r="H114" s="58" t="str">
        <f t="shared" si="37"/>
        <v xml:space="preserve">Closed </v>
      </c>
      <c r="I114" s="58" t="str">
        <f t="shared" si="38"/>
        <v>NonSVC</v>
      </c>
      <c r="J114" s="58" t="str">
        <f t="shared" si="39"/>
        <v xml:space="preserve">2to6°C </v>
      </c>
      <c r="K114" s="58" t="str">
        <f t="shared" si="40"/>
        <v>No</v>
      </c>
      <c r="L114" s="58" t="str">
        <f t="shared" si="41"/>
        <v xml:space="preserve">Allo </v>
      </c>
      <c r="M114" s="58" t="str">
        <f t="shared" si="42"/>
        <v xml:space="preserve">Aph </v>
      </c>
      <c r="N114" s="58" t="str">
        <f t="shared" si="43"/>
        <v xml:space="preserve">NA </v>
      </c>
      <c r="O114" s="58" t="str">
        <f t="shared" si="44"/>
        <v xml:space="preserve">Transf </v>
      </c>
      <c r="P114" s="58" t="str">
        <f t="shared" si="45"/>
        <v xml:space="preserve">LCdepl </v>
      </c>
      <c r="Q114" s="58" t="str">
        <f t="shared" si="46"/>
        <v xml:space="preserve">None </v>
      </c>
      <c r="R114" s="58" t="str">
        <f t="shared" si="47"/>
        <v xml:space="preserve">NoIrr </v>
      </c>
      <c r="S114" s="58" t="str">
        <f t="shared" si="48"/>
        <v xml:space="preserve">- </v>
      </c>
      <c r="T114" s="58" t="str">
        <f t="shared" si="49"/>
        <v>no sub</v>
      </c>
      <c r="U114" s="58" t="str">
        <f t="shared" si="50"/>
        <v>Non</v>
      </c>
      <c r="V114" s="58" t="str">
        <f t="shared" si="51"/>
        <v>NA</v>
      </c>
      <c r="W114" s="58" t="str">
        <f t="shared" si="52"/>
        <v xml:space="preserve">None </v>
      </c>
      <c r="X114" t="s">
        <v>63</v>
      </c>
      <c r="Y114" s="161" t="str">
        <f t="shared" si="53"/>
        <v>1-2-2-1-4-2-1-1-2-1-1-3-1-1-1-1-1-1-1</v>
      </c>
      <c r="Z114" s="60">
        <f t="shared" si="59"/>
        <v>110160</v>
      </c>
      <c r="AA114" s="7">
        <f t="shared" si="60"/>
        <v>109</v>
      </c>
      <c r="AB114" s="29" t="str">
        <f t="shared" si="33"/>
        <v>1</v>
      </c>
      <c r="AC114" s="29" t="str">
        <f t="shared" si="32"/>
        <v>1</v>
      </c>
      <c r="AD114" s="29" t="str">
        <f t="shared" si="32"/>
        <v>0</v>
      </c>
      <c r="AE114" s="29" t="str">
        <f t="shared" si="32"/>
        <v>1</v>
      </c>
      <c r="AF114" s="29" t="str">
        <f t="shared" si="32"/>
        <v>6</v>
      </c>
      <c r="AG114" s="29" t="str">
        <f t="shared" si="32"/>
        <v>0</v>
      </c>
      <c r="AH114" s="59">
        <v>109</v>
      </c>
      <c r="AI114" s="510">
        <v>110160</v>
      </c>
      <c r="AJ114" s="509">
        <v>1</v>
      </c>
      <c r="AK114" s="509">
        <v>2</v>
      </c>
      <c r="AL114" s="509">
        <v>2</v>
      </c>
      <c r="AM114" s="509">
        <v>1</v>
      </c>
      <c r="AN114" s="509">
        <v>4</v>
      </c>
      <c r="AO114" s="509">
        <v>2</v>
      </c>
      <c r="AP114" s="509">
        <v>1</v>
      </c>
      <c r="AQ114" s="509">
        <v>1</v>
      </c>
      <c r="AR114" s="509">
        <v>2</v>
      </c>
      <c r="AS114" s="509">
        <v>1</v>
      </c>
      <c r="AT114" s="509">
        <v>1</v>
      </c>
      <c r="AU114" s="509">
        <v>3</v>
      </c>
      <c r="AV114" s="509">
        <v>1</v>
      </c>
      <c r="AW114" s="509">
        <v>1</v>
      </c>
      <c r="AX114" s="509">
        <v>1</v>
      </c>
      <c r="AY114" s="509">
        <v>1</v>
      </c>
      <c r="AZ114" s="509">
        <v>1</v>
      </c>
      <c r="BA114" s="509">
        <v>1</v>
      </c>
      <c r="BB114" s="509">
        <v>1</v>
      </c>
      <c r="BC114" s="509" t="b">
        <v>0</v>
      </c>
      <c r="BD114" s="508">
        <v>38300</v>
      </c>
      <c r="BE114" s="508">
        <v>38299</v>
      </c>
      <c r="BF114" s="509" t="b">
        <v>0</v>
      </c>
      <c r="BG114" s="510" t="s">
        <v>487</v>
      </c>
      <c r="BH114" s="512"/>
      <c r="BI114" s="510"/>
      <c r="BJ114" s="513">
        <v>38300</v>
      </c>
      <c r="BK114" s="513">
        <v>38299</v>
      </c>
      <c r="BL114" s="513">
        <v>46217</v>
      </c>
      <c r="BM114" s="510"/>
      <c r="BN114" s="512"/>
      <c r="BO114" s="510"/>
      <c r="BP114" s="509">
        <v>2</v>
      </c>
      <c r="BQ114" s="509" t="str">
        <f>IF(AI114="","",VLOOKUP(AJ114,[0]!Qualifier,(COLUMN(AJ114)-34),FALSE))</f>
        <v>RedCells</v>
      </c>
      <c r="BR114" s="509" t="str">
        <f>IF(AJ114="","",VLOOKUP(AK114,[0]!Qualifier,(COLUMN(AK114)-34),FALSE))</f>
        <v xml:space="preserve">CPD </v>
      </c>
      <c r="BS114" s="509" t="str">
        <f>IF(AK114="","",VLOOKUP(AL114,[0]!Qualifier,(COLUMN(AL114)-34),FALSE))</f>
        <v xml:space="preserve">SAGM </v>
      </c>
      <c r="BT114" s="509" t="str">
        <f>IF(AL114="","",VLOOKUP(AM114,[0]!Qualifier,(COLUMN(AM114)-34),FALSE))</f>
        <v xml:space="preserve">Closed </v>
      </c>
      <c r="BU114" s="509" t="str">
        <f>IF(AM114="","",VLOOKUP(AN114,[0]!Qualifier,(COLUMN(AN114)-34),FALSE))</f>
        <v>NonSVC</v>
      </c>
      <c r="BV114" s="509" t="str">
        <f>IF(AN114="","",VLOOKUP(AO114,[0]!Qualifier,(COLUMN(AO114)-34),FALSE))</f>
        <v xml:space="preserve">2to6°C </v>
      </c>
      <c r="BW114" s="509" t="str">
        <f>IF(AO114="","",VLOOKUP(AP114,[0]!Qualifier,(COLUMN(AP114)-34),FALSE))</f>
        <v>No</v>
      </c>
      <c r="BX114" s="509" t="str">
        <f>IF(AP114="","",VLOOKUP(AQ114,[0]!Qualifier,(COLUMN(AQ114)-34),FALSE))</f>
        <v xml:space="preserve">Allo </v>
      </c>
      <c r="BY114" s="509" t="str">
        <f>IF(AQ114="","",VLOOKUP(AR114,[0]!Qualifier,(COLUMN(AR114)-34),FALSE))</f>
        <v xml:space="preserve">Aph </v>
      </c>
      <c r="BZ114" s="509" t="str">
        <f>IF(AR114="","",VLOOKUP(AS114,[0]!Qualifier,(COLUMN(AS114)-34),FALSE))</f>
        <v xml:space="preserve">NA </v>
      </c>
      <c r="CA114" s="509" t="str">
        <f>IF(AS114="","",VLOOKUP(AT114,[0]!Qualifier,(COLUMN(AT114)-34),FALSE))</f>
        <v xml:space="preserve">Transf </v>
      </c>
      <c r="CB114" s="509" t="str">
        <f>IF(AT114="","",VLOOKUP(AU114,[0]!Qualifier,(COLUMN(AU114)-34),FALSE))</f>
        <v xml:space="preserve">LCdepl </v>
      </c>
      <c r="CC114" s="509" t="str">
        <f>IF(AU114="","",VLOOKUP(AV114,[0]!Qualifier,(COLUMN(AV114)-34),FALSE))</f>
        <v xml:space="preserve">None </v>
      </c>
      <c r="CD114" s="509" t="str">
        <f>IF(AV114="","",VLOOKUP(AW114,[0]!Qualifier,(COLUMN(AW114)-34),FALSE))</f>
        <v xml:space="preserve">NoIrr </v>
      </c>
      <c r="CE114" s="508" t="str">
        <f>IF(AW114="","",VLOOKUP(AX114,[0]!Qualifier,(COLUMN(AX114)-34),FALSE))</f>
        <v xml:space="preserve">- </v>
      </c>
      <c r="CF114" s="508" t="str">
        <f>IF(AX114="","",VLOOKUP(AY114,[0]!Qualifier,(COLUMN(AY114)-34),FALSE))</f>
        <v>no sub</v>
      </c>
      <c r="CG114" s="509" t="str">
        <f>IF(AY114="","",VLOOKUP(AZ114,[0]!Qualifier,(COLUMN(AZ114)-34),FALSE))</f>
        <v>Non</v>
      </c>
      <c r="CH114" s="510" t="str">
        <f>IF(AZ114="","",VLOOKUP(BA114,[0]!Qualifier,(COLUMN(BA114)-34),FALSE))</f>
        <v>NA</v>
      </c>
      <c r="CI114" s="512" t="str">
        <f>IF(BA114="","",VLOOKUP(BB114,[0]!Qualifier,(COLUMN(BB114)-34),FALSE))</f>
        <v xml:space="preserve">None </v>
      </c>
      <c r="CJ114" s="510"/>
      <c r="CK114" s="513" t="str">
        <f t="shared" si="54"/>
        <v>1-2-2-1-4-2-1-1-2-1-1-3-1-1-1-1-1-1-1</v>
      </c>
      <c r="CL114" s="513">
        <v>41602</v>
      </c>
      <c r="CM114" s="513">
        <v>45195</v>
      </c>
      <c r="CN114" s="510"/>
      <c r="CP114" s="510"/>
    </row>
    <row r="115" spans="1:94" ht="12.6" customHeight="1" outlineLevel="2" x14ac:dyDescent="0.35">
      <c r="A115" s="77">
        <f t="shared" si="56"/>
        <v>110180</v>
      </c>
      <c r="B115" s="7">
        <f t="shared" si="57"/>
        <v>110</v>
      </c>
      <c r="C115" s="59">
        <f t="shared" si="55"/>
        <v>110</v>
      </c>
      <c r="D115" s="124">
        <f t="shared" si="58"/>
        <v>110180</v>
      </c>
      <c r="E115" s="16" t="str">
        <f t="shared" si="34"/>
        <v>RedCells</v>
      </c>
      <c r="F115" s="58" t="str">
        <f t="shared" si="35"/>
        <v xml:space="preserve">CPD </v>
      </c>
      <c r="G115" s="58" t="str">
        <f t="shared" si="36"/>
        <v xml:space="preserve">SAGM </v>
      </c>
      <c r="H115" s="58" t="str">
        <f t="shared" si="37"/>
        <v xml:space="preserve">Closed </v>
      </c>
      <c r="I115" s="58" t="str">
        <f t="shared" si="38"/>
        <v xml:space="preserve">SVPed </v>
      </c>
      <c r="J115" s="58" t="str">
        <f t="shared" si="39"/>
        <v xml:space="preserve">2to6°C </v>
      </c>
      <c r="K115" s="58" t="str">
        <f t="shared" si="40"/>
        <v>No</v>
      </c>
      <c r="L115" s="58" t="str">
        <f t="shared" si="41"/>
        <v xml:space="preserve">Allo </v>
      </c>
      <c r="M115" s="58" t="str">
        <f t="shared" si="42"/>
        <v xml:space="preserve">Aph </v>
      </c>
      <c r="N115" s="58" t="str">
        <f t="shared" si="43"/>
        <v xml:space="preserve">NA </v>
      </c>
      <c r="O115" s="58" t="str">
        <f t="shared" si="44"/>
        <v xml:space="preserve">Transf </v>
      </c>
      <c r="P115" s="58" t="str">
        <f t="shared" si="45"/>
        <v xml:space="preserve">LCdepl </v>
      </c>
      <c r="Q115" s="58" t="str">
        <f t="shared" si="46"/>
        <v xml:space="preserve">Divid </v>
      </c>
      <c r="R115" s="58" t="str">
        <f t="shared" si="47"/>
        <v xml:space="preserve">NoIrr </v>
      </c>
      <c r="S115" s="58" t="str">
        <f t="shared" si="48"/>
        <v xml:space="preserve">- </v>
      </c>
      <c r="T115" s="58" t="str">
        <f t="shared" si="49"/>
        <v>no sub</v>
      </c>
      <c r="U115" s="58" t="str">
        <f t="shared" si="50"/>
        <v>Non</v>
      </c>
      <c r="V115" s="58" t="str">
        <f t="shared" si="51"/>
        <v>NA</v>
      </c>
      <c r="W115" s="58" t="str">
        <f t="shared" si="52"/>
        <v xml:space="preserve">None </v>
      </c>
      <c r="X115" t="s">
        <v>63</v>
      </c>
      <c r="Y115" s="161" t="str">
        <f t="shared" si="53"/>
        <v>1-2-2-1-2-2-1-1-2-1-1-3-2-1-1-1-1-1-1</v>
      </c>
      <c r="Z115" s="60">
        <f t="shared" si="59"/>
        <v>110180</v>
      </c>
      <c r="AA115" s="7">
        <f t="shared" si="60"/>
        <v>110</v>
      </c>
      <c r="AB115" s="29" t="str">
        <f t="shared" si="33"/>
        <v>1</v>
      </c>
      <c r="AC115" s="29" t="str">
        <f t="shared" si="32"/>
        <v>1</v>
      </c>
      <c r="AD115" s="29" t="str">
        <f t="shared" si="32"/>
        <v>0</v>
      </c>
      <c r="AE115" s="29" t="str">
        <f t="shared" si="32"/>
        <v>1</v>
      </c>
      <c r="AF115" s="29" t="str">
        <f t="shared" si="32"/>
        <v>8</v>
      </c>
      <c r="AG115" s="29" t="str">
        <f t="shared" si="32"/>
        <v>0</v>
      </c>
      <c r="AH115" s="59">
        <v>110</v>
      </c>
      <c r="AI115" s="510">
        <v>110180</v>
      </c>
      <c r="AJ115" s="509">
        <v>1</v>
      </c>
      <c r="AK115" s="509">
        <v>2</v>
      </c>
      <c r="AL115" s="509">
        <v>2</v>
      </c>
      <c r="AM115" s="509">
        <v>1</v>
      </c>
      <c r="AN115" s="509">
        <v>2</v>
      </c>
      <c r="AO115" s="509">
        <v>2</v>
      </c>
      <c r="AP115" s="509">
        <v>1</v>
      </c>
      <c r="AQ115" s="509">
        <v>1</v>
      </c>
      <c r="AR115" s="509">
        <v>2</v>
      </c>
      <c r="AS115" s="509">
        <v>1</v>
      </c>
      <c r="AT115" s="509">
        <v>1</v>
      </c>
      <c r="AU115" s="509">
        <v>3</v>
      </c>
      <c r="AV115" s="509">
        <v>2</v>
      </c>
      <c r="AW115" s="509">
        <v>1</v>
      </c>
      <c r="AX115" s="509">
        <v>1</v>
      </c>
      <c r="AY115" s="509">
        <v>1</v>
      </c>
      <c r="AZ115" s="509">
        <v>1</v>
      </c>
      <c r="BA115" s="509">
        <v>1</v>
      </c>
      <c r="BB115" s="509">
        <v>1</v>
      </c>
      <c r="BC115" s="509" t="b">
        <v>0</v>
      </c>
      <c r="BD115" s="508">
        <v>37988</v>
      </c>
      <c r="BE115" s="508">
        <v>37988</v>
      </c>
      <c r="BF115" s="509" t="b">
        <v>0</v>
      </c>
      <c r="BG115" s="510" t="s">
        <v>488</v>
      </c>
      <c r="BH115" s="512"/>
      <c r="BI115" s="510"/>
      <c r="BJ115" s="513">
        <v>37988</v>
      </c>
      <c r="BK115" s="513">
        <v>37988</v>
      </c>
      <c r="BL115" s="513">
        <v>46217</v>
      </c>
      <c r="BM115" s="510"/>
      <c r="BN115" s="512"/>
      <c r="BO115" s="510"/>
      <c r="BP115" s="509">
        <v>2</v>
      </c>
      <c r="BQ115" s="509" t="str">
        <f>IF(AI115="","",VLOOKUP(AJ115,[0]!Qualifier,(COLUMN(AJ115)-34),FALSE))</f>
        <v>RedCells</v>
      </c>
      <c r="BR115" s="509" t="str">
        <f>IF(AJ115="","",VLOOKUP(AK115,[0]!Qualifier,(COLUMN(AK115)-34),FALSE))</f>
        <v xml:space="preserve">CPD </v>
      </c>
      <c r="BS115" s="509" t="str">
        <f>IF(AK115="","",VLOOKUP(AL115,[0]!Qualifier,(COLUMN(AL115)-34),FALSE))</f>
        <v xml:space="preserve">SAGM </v>
      </c>
      <c r="BT115" s="509" t="str">
        <f>IF(AL115="","",VLOOKUP(AM115,[0]!Qualifier,(COLUMN(AM115)-34),FALSE))</f>
        <v xml:space="preserve">Closed </v>
      </c>
      <c r="BU115" s="509" t="str">
        <f>IF(AM115="","",VLOOKUP(AN115,[0]!Qualifier,(COLUMN(AN115)-34),FALSE))</f>
        <v xml:space="preserve">SVPed </v>
      </c>
      <c r="BV115" s="509" t="str">
        <f>IF(AN115="","",VLOOKUP(AO115,[0]!Qualifier,(COLUMN(AO115)-34),FALSE))</f>
        <v xml:space="preserve">2to6°C </v>
      </c>
      <c r="BW115" s="509" t="str">
        <f>IF(AO115="","",VLOOKUP(AP115,[0]!Qualifier,(COLUMN(AP115)-34),FALSE))</f>
        <v>No</v>
      </c>
      <c r="BX115" s="509" t="str">
        <f>IF(AP115="","",VLOOKUP(AQ115,[0]!Qualifier,(COLUMN(AQ115)-34),FALSE))</f>
        <v xml:space="preserve">Allo </v>
      </c>
      <c r="BY115" s="509" t="str">
        <f>IF(AQ115="","",VLOOKUP(AR115,[0]!Qualifier,(COLUMN(AR115)-34),FALSE))</f>
        <v xml:space="preserve">Aph </v>
      </c>
      <c r="BZ115" s="509" t="str">
        <f>IF(AR115="","",VLOOKUP(AS115,[0]!Qualifier,(COLUMN(AS115)-34),FALSE))</f>
        <v xml:space="preserve">NA </v>
      </c>
      <c r="CA115" s="509" t="str">
        <f>IF(AS115="","",VLOOKUP(AT115,[0]!Qualifier,(COLUMN(AT115)-34),FALSE))</f>
        <v xml:space="preserve">Transf </v>
      </c>
      <c r="CB115" s="509" t="str">
        <f>IF(AT115="","",VLOOKUP(AU115,[0]!Qualifier,(COLUMN(AU115)-34),FALSE))</f>
        <v xml:space="preserve">LCdepl </v>
      </c>
      <c r="CC115" s="509" t="str">
        <f>IF(AU115="","",VLOOKUP(AV115,[0]!Qualifier,(COLUMN(AV115)-34),FALSE))</f>
        <v xml:space="preserve">Divid </v>
      </c>
      <c r="CD115" s="509" t="str">
        <f>IF(AV115="","",VLOOKUP(AW115,[0]!Qualifier,(COLUMN(AW115)-34),FALSE))</f>
        <v xml:space="preserve">NoIrr </v>
      </c>
      <c r="CE115" s="508" t="str">
        <f>IF(AW115="","",VLOOKUP(AX115,[0]!Qualifier,(COLUMN(AX115)-34),FALSE))</f>
        <v xml:space="preserve">- </v>
      </c>
      <c r="CF115" s="508" t="str">
        <f>IF(AX115="","",VLOOKUP(AY115,[0]!Qualifier,(COLUMN(AY115)-34),FALSE))</f>
        <v>no sub</v>
      </c>
      <c r="CG115" s="509" t="str">
        <f>IF(AY115="","",VLOOKUP(AZ115,[0]!Qualifier,(COLUMN(AZ115)-34),FALSE))</f>
        <v>Non</v>
      </c>
      <c r="CH115" s="510" t="str">
        <f>IF(AZ115="","",VLOOKUP(BA115,[0]!Qualifier,(COLUMN(BA115)-34),FALSE))</f>
        <v>NA</v>
      </c>
      <c r="CI115" s="512" t="str">
        <f>IF(BA115="","",VLOOKUP(BB115,[0]!Qualifier,(COLUMN(BB115)-34),FALSE))</f>
        <v xml:space="preserve">None </v>
      </c>
      <c r="CJ115" s="510"/>
      <c r="CK115" s="513" t="str">
        <f t="shared" si="54"/>
        <v>1-2-2-1-2-2-1-1-2-1-1-3-2-1-1-1-1-1-1</v>
      </c>
      <c r="CL115" s="513">
        <v>38299</v>
      </c>
      <c r="CM115" s="513">
        <v>45195</v>
      </c>
      <c r="CN115" s="510"/>
      <c r="CP115" s="510"/>
    </row>
    <row r="116" spans="1:94" ht="12.6" customHeight="1" outlineLevel="2" x14ac:dyDescent="0.35">
      <c r="A116" s="77">
        <f t="shared" si="56"/>
        <v>110191</v>
      </c>
      <c r="B116" s="7">
        <f t="shared" si="57"/>
        <v>111</v>
      </c>
      <c r="C116" s="59">
        <f t="shared" si="55"/>
        <v>111</v>
      </c>
      <c r="D116" s="124">
        <f t="shared" si="58"/>
        <v>110191</v>
      </c>
      <c r="E116" s="16" t="str">
        <f t="shared" si="34"/>
        <v>RedCells</v>
      </c>
      <c r="F116" s="58" t="str">
        <f t="shared" si="35"/>
        <v xml:space="preserve">CPD </v>
      </c>
      <c r="G116" s="58" t="str">
        <f t="shared" si="36"/>
        <v xml:space="preserve">PAGGS-M </v>
      </c>
      <c r="H116" s="58" t="str">
        <f t="shared" si="37"/>
        <v xml:space="preserve">Closed </v>
      </c>
      <c r="I116" s="58" t="str">
        <f t="shared" si="38"/>
        <v xml:space="preserve">SVPed </v>
      </c>
      <c r="J116" s="58" t="str">
        <f t="shared" si="39"/>
        <v xml:space="preserve">2to6°C </v>
      </c>
      <c r="K116" s="58" t="str">
        <f t="shared" si="40"/>
        <v>No</v>
      </c>
      <c r="L116" s="58" t="str">
        <f t="shared" si="41"/>
        <v xml:space="preserve">Allo </v>
      </c>
      <c r="M116" s="58" t="str">
        <f t="shared" si="42"/>
        <v xml:space="preserve">Aph </v>
      </c>
      <c r="N116" s="58" t="str">
        <f t="shared" si="43"/>
        <v xml:space="preserve">NA </v>
      </c>
      <c r="O116" s="58" t="str">
        <f t="shared" si="44"/>
        <v xml:space="preserve">Transf </v>
      </c>
      <c r="P116" s="58" t="str">
        <f t="shared" si="45"/>
        <v xml:space="preserve">LCdepl </v>
      </c>
      <c r="Q116" s="58" t="str">
        <f t="shared" si="46"/>
        <v xml:space="preserve">Divid </v>
      </c>
      <c r="R116" s="58" t="str">
        <f t="shared" si="47"/>
        <v xml:space="preserve">NoIrr </v>
      </c>
      <c r="S116" s="58" t="str">
        <f t="shared" si="48"/>
        <v xml:space="preserve">- </v>
      </c>
      <c r="T116" s="58" t="str">
        <f t="shared" si="49"/>
        <v>no sub</v>
      </c>
      <c r="U116" s="58" t="str">
        <f t="shared" si="50"/>
        <v>Non</v>
      </c>
      <c r="V116" s="58" t="str">
        <f t="shared" si="51"/>
        <v>NA</v>
      </c>
      <c r="W116" s="58" t="str">
        <f t="shared" si="52"/>
        <v xml:space="preserve">None </v>
      </c>
      <c r="X116" t="s">
        <v>63</v>
      </c>
      <c r="Y116" s="161" t="str">
        <f t="shared" si="53"/>
        <v>1-2-3-1-2-2-1-1-2-1-1-3-2-1-1-1-1-1-1</v>
      </c>
      <c r="Z116" s="60">
        <f t="shared" si="59"/>
        <v>110191</v>
      </c>
      <c r="AA116" s="7">
        <f t="shared" si="60"/>
        <v>111</v>
      </c>
      <c r="AB116" s="29" t="str">
        <f t="shared" si="33"/>
        <v>1</v>
      </c>
      <c r="AC116" s="29" t="str">
        <f t="shared" si="32"/>
        <v>1</v>
      </c>
      <c r="AD116" s="29" t="str">
        <f t="shared" si="32"/>
        <v>0</v>
      </c>
      <c r="AE116" s="29" t="str">
        <f t="shared" ref="AC116:AG167" si="62">MID(TEXT($Z116,"000000"),AE$5,1)</f>
        <v>1</v>
      </c>
      <c r="AF116" s="29" t="str">
        <f t="shared" si="62"/>
        <v>9</v>
      </c>
      <c r="AG116" s="29" t="str">
        <f t="shared" si="62"/>
        <v>1</v>
      </c>
      <c r="AH116" s="59">
        <v>111</v>
      </c>
      <c r="AI116" s="510">
        <v>110191</v>
      </c>
      <c r="AJ116" s="509">
        <v>1</v>
      </c>
      <c r="AK116" s="509">
        <v>2</v>
      </c>
      <c r="AL116" s="509">
        <v>3</v>
      </c>
      <c r="AM116" s="509">
        <v>1</v>
      </c>
      <c r="AN116" s="509">
        <v>2</v>
      </c>
      <c r="AO116" s="509">
        <v>2</v>
      </c>
      <c r="AP116" s="509">
        <v>1</v>
      </c>
      <c r="AQ116" s="509">
        <v>1</v>
      </c>
      <c r="AR116" s="509">
        <v>2</v>
      </c>
      <c r="AS116" s="509">
        <v>1</v>
      </c>
      <c r="AT116" s="509">
        <v>1</v>
      </c>
      <c r="AU116" s="509">
        <v>3</v>
      </c>
      <c r="AV116" s="509">
        <v>2</v>
      </c>
      <c r="AW116" s="509">
        <v>1</v>
      </c>
      <c r="AX116" s="509">
        <v>1</v>
      </c>
      <c r="AY116" s="509">
        <v>1</v>
      </c>
      <c r="AZ116" s="509">
        <v>1</v>
      </c>
      <c r="BA116" s="509">
        <v>1</v>
      </c>
      <c r="BB116" s="509">
        <v>1</v>
      </c>
      <c r="BC116" s="509" t="b">
        <v>0</v>
      </c>
      <c r="BD116" s="508">
        <v>38701</v>
      </c>
      <c r="BE116" s="508">
        <v>38701</v>
      </c>
      <c r="BF116" s="509" t="b">
        <v>0</v>
      </c>
      <c r="BG116" s="510" t="s">
        <v>489</v>
      </c>
      <c r="BH116" s="512"/>
      <c r="BI116" s="510"/>
      <c r="BJ116" s="513">
        <v>38701</v>
      </c>
      <c r="BK116" s="513">
        <v>38701</v>
      </c>
      <c r="BL116" s="513">
        <v>46217</v>
      </c>
      <c r="BM116" s="510"/>
      <c r="BN116" s="512"/>
      <c r="BO116" s="510"/>
      <c r="BP116" s="509">
        <v>2</v>
      </c>
      <c r="BQ116" s="509" t="str">
        <f>IF(AI116="","",VLOOKUP(AJ116,[0]!Qualifier,(COLUMN(AJ116)-34),FALSE))</f>
        <v>RedCells</v>
      </c>
      <c r="BR116" s="509" t="str">
        <f>IF(AJ116="","",VLOOKUP(AK116,[0]!Qualifier,(COLUMN(AK116)-34),FALSE))</f>
        <v xml:space="preserve">CPD </v>
      </c>
      <c r="BS116" s="509" t="str">
        <f>IF(AK116="","",VLOOKUP(AL116,[0]!Qualifier,(COLUMN(AL116)-34),FALSE))</f>
        <v xml:space="preserve">PAGGS-M </v>
      </c>
      <c r="BT116" s="509" t="str">
        <f>IF(AL116="","",VLOOKUP(AM116,[0]!Qualifier,(COLUMN(AM116)-34),FALSE))</f>
        <v xml:space="preserve">Closed </v>
      </c>
      <c r="BU116" s="509" t="str">
        <f>IF(AM116="","",VLOOKUP(AN116,[0]!Qualifier,(COLUMN(AN116)-34),FALSE))</f>
        <v xml:space="preserve">SVPed </v>
      </c>
      <c r="BV116" s="509" t="str">
        <f>IF(AN116="","",VLOOKUP(AO116,[0]!Qualifier,(COLUMN(AO116)-34),FALSE))</f>
        <v xml:space="preserve">2to6°C </v>
      </c>
      <c r="BW116" s="509" t="str">
        <f>IF(AO116="","",VLOOKUP(AP116,[0]!Qualifier,(COLUMN(AP116)-34),FALSE))</f>
        <v>No</v>
      </c>
      <c r="BX116" s="509" t="str">
        <f>IF(AP116="","",VLOOKUP(AQ116,[0]!Qualifier,(COLUMN(AQ116)-34),FALSE))</f>
        <v xml:space="preserve">Allo </v>
      </c>
      <c r="BY116" s="509" t="str">
        <f>IF(AQ116="","",VLOOKUP(AR116,[0]!Qualifier,(COLUMN(AR116)-34),FALSE))</f>
        <v xml:space="preserve">Aph </v>
      </c>
      <c r="BZ116" s="509" t="str">
        <f>IF(AR116="","",VLOOKUP(AS116,[0]!Qualifier,(COLUMN(AS116)-34),FALSE))</f>
        <v xml:space="preserve">NA </v>
      </c>
      <c r="CA116" s="509" t="str">
        <f>IF(AS116="","",VLOOKUP(AT116,[0]!Qualifier,(COLUMN(AT116)-34),FALSE))</f>
        <v xml:space="preserve">Transf </v>
      </c>
      <c r="CB116" s="509" t="str">
        <f>IF(AT116="","",VLOOKUP(AU116,[0]!Qualifier,(COLUMN(AU116)-34),FALSE))</f>
        <v xml:space="preserve">LCdepl </v>
      </c>
      <c r="CC116" s="509" t="str">
        <f>IF(AU116="","",VLOOKUP(AV116,[0]!Qualifier,(COLUMN(AV116)-34),FALSE))</f>
        <v xml:space="preserve">Divid </v>
      </c>
      <c r="CD116" s="509" t="str">
        <f>IF(AV116="","",VLOOKUP(AW116,[0]!Qualifier,(COLUMN(AW116)-34),FALSE))</f>
        <v xml:space="preserve">NoIrr </v>
      </c>
      <c r="CE116" s="508" t="str">
        <f>IF(AW116="","",VLOOKUP(AX116,[0]!Qualifier,(COLUMN(AX116)-34),FALSE))</f>
        <v xml:space="preserve">- </v>
      </c>
      <c r="CF116" s="508" t="str">
        <f>IF(AX116="","",VLOOKUP(AY116,[0]!Qualifier,(COLUMN(AY116)-34),FALSE))</f>
        <v>no sub</v>
      </c>
      <c r="CG116" s="509" t="str">
        <f>IF(AY116="","",VLOOKUP(AZ116,[0]!Qualifier,(COLUMN(AZ116)-34),FALSE))</f>
        <v>Non</v>
      </c>
      <c r="CH116" s="510" t="str">
        <f>IF(AZ116="","",VLOOKUP(BA116,[0]!Qualifier,(COLUMN(BA116)-34),FALSE))</f>
        <v>NA</v>
      </c>
      <c r="CI116" s="512" t="str">
        <f>IF(BA116="","",VLOOKUP(BB116,[0]!Qualifier,(COLUMN(BB116)-34),FALSE))</f>
        <v xml:space="preserve">None </v>
      </c>
      <c r="CJ116" s="510"/>
      <c r="CK116" s="513" t="str">
        <f t="shared" si="54"/>
        <v>1-2-3-1-2-2-1-1-2-1-1-3-2-1-1-1-1-1-1</v>
      </c>
      <c r="CL116" s="513">
        <v>38299</v>
      </c>
      <c r="CM116" s="513">
        <v>45195</v>
      </c>
      <c r="CN116" s="510"/>
      <c r="CP116" s="510"/>
    </row>
    <row r="117" spans="1:94" ht="12.6" customHeight="1" outlineLevel="2" x14ac:dyDescent="0.35">
      <c r="A117" s="77">
        <f t="shared" si="56"/>
        <v>110300</v>
      </c>
      <c r="B117" s="7">
        <f t="shared" si="57"/>
        <v>112</v>
      </c>
      <c r="C117" s="59">
        <f t="shared" si="55"/>
        <v>112</v>
      </c>
      <c r="D117" s="124">
        <f t="shared" si="58"/>
        <v>110300</v>
      </c>
      <c r="E117" s="16" t="str">
        <f t="shared" si="34"/>
        <v>RedCells</v>
      </c>
      <c r="F117" s="58" t="str">
        <f t="shared" si="35"/>
        <v xml:space="preserve">CPD </v>
      </c>
      <c r="G117" s="58" t="str">
        <f t="shared" si="36"/>
        <v xml:space="preserve">SAGM </v>
      </c>
      <c r="H117" s="58" t="str">
        <f t="shared" si="37"/>
        <v xml:space="preserve">Closed </v>
      </c>
      <c r="I117" s="58" t="str">
        <f t="shared" si="38"/>
        <v xml:space="preserve">SV </v>
      </c>
      <c r="J117" s="58" t="str">
        <f t="shared" si="39"/>
        <v xml:space="preserve">2to6°C </v>
      </c>
      <c r="K117" s="58" t="str">
        <f t="shared" si="40"/>
        <v>No</v>
      </c>
      <c r="L117" s="58" t="str">
        <f t="shared" si="41"/>
        <v xml:space="preserve">Allo </v>
      </c>
      <c r="M117" s="58" t="str">
        <f t="shared" si="42"/>
        <v xml:space="preserve">Aph </v>
      </c>
      <c r="N117" s="58" t="str">
        <f t="shared" si="43"/>
        <v xml:space="preserve">NA </v>
      </c>
      <c r="O117" s="58" t="str">
        <f t="shared" si="44"/>
        <v xml:space="preserve">Transf </v>
      </c>
      <c r="P117" s="58" t="str">
        <f t="shared" si="45"/>
        <v xml:space="preserve">LCdepl </v>
      </c>
      <c r="Q117" s="58" t="str">
        <f t="shared" si="46"/>
        <v xml:space="preserve">None </v>
      </c>
      <c r="R117" s="58" t="str">
        <f t="shared" si="47"/>
        <v>Irrad</v>
      </c>
      <c r="S117" s="58" t="str">
        <f t="shared" si="48"/>
        <v xml:space="preserve">- </v>
      </c>
      <c r="T117" s="58" t="str">
        <f t="shared" si="49"/>
        <v>no sub</v>
      </c>
      <c r="U117" s="58" t="str">
        <f t="shared" si="50"/>
        <v>Non</v>
      </c>
      <c r="V117" s="58" t="str">
        <f t="shared" si="51"/>
        <v>NA</v>
      </c>
      <c r="W117" s="58" t="str">
        <f t="shared" si="52"/>
        <v xml:space="preserve">None </v>
      </c>
      <c r="X117" t="s">
        <v>63</v>
      </c>
      <c r="Y117" s="161" t="str">
        <f t="shared" si="53"/>
        <v>1-2-2-1-1-2-1-1-2-1-1-3-1-2-1-1-1-1-1</v>
      </c>
      <c r="Z117" s="60">
        <f t="shared" si="59"/>
        <v>110300</v>
      </c>
      <c r="AA117" s="7">
        <f t="shared" si="60"/>
        <v>112</v>
      </c>
      <c r="AB117" s="29" t="str">
        <f t="shared" si="33"/>
        <v>1</v>
      </c>
      <c r="AC117" s="29" t="str">
        <f t="shared" si="62"/>
        <v>1</v>
      </c>
      <c r="AD117" s="29" t="str">
        <f t="shared" si="62"/>
        <v>0</v>
      </c>
      <c r="AE117" s="29" t="str">
        <f t="shared" si="62"/>
        <v>3</v>
      </c>
      <c r="AF117" s="29" t="str">
        <f t="shared" si="62"/>
        <v>0</v>
      </c>
      <c r="AG117" s="29" t="str">
        <f t="shared" si="62"/>
        <v>0</v>
      </c>
      <c r="AH117" s="59">
        <v>112</v>
      </c>
      <c r="AI117" s="510">
        <v>110300</v>
      </c>
      <c r="AJ117" s="509">
        <v>1</v>
      </c>
      <c r="AK117" s="509">
        <v>2</v>
      </c>
      <c r="AL117" s="509">
        <v>2</v>
      </c>
      <c r="AM117" s="509">
        <v>1</v>
      </c>
      <c r="AN117" s="509">
        <v>1</v>
      </c>
      <c r="AO117" s="509">
        <v>2</v>
      </c>
      <c r="AP117" s="509">
        <v>1</v>
      </c>
      <c r="AQ117" s="509">
        <v>1</v>
      </c>
      <c r="AR117" s="509">
        <v>2</v>
      </c>
      <c r="AS117" s="509">
        <v>1</v>
      </c>
      <c r="AT117" s="509">
        <v>1</v>
      </c>
      <c r="AU117" s="509">
        <v>3</v>
      </c>
      <c r="AV117" s="509">
        <v>1</v>
      </c>
      <c r="AW117" s="509">
        <v>2</v>
      </c>
      <c r="AX117" s="509">
        <v>1</v>
      </c>
      <c r="AY117" s="509">
        <v>1</v>
      </c>
      <c r="AZ117" s="509">
        <v>1</v>
      </c>
      <c r="BA117" s="509">
        <v>1</v>
      </c>
      <c r="BB117" s="509">
        <v>1</v>
      </c>
      <c r="BC117" s="509" t="b">
        <v>0</v>
      </c>
      <c r="BD117" s="508">
        <v>37988</v>
      </c>
      <c r="BE117" s="508">
        <v>37988</v>
      </c>
      <c r="BF117" s="509" t="b">
        <v>0</v>
      </c>
      <c r="BG117" s="510" t="s">
        <v>490</v>
      </c>
      <c r="BH117" s="512"/>
      <c r="BI117" s="510"/>
      <c r="BJ117" s="513">
        <v>37988</v>
      </c>
      <c r="BK117" s="513">
        <v>37988</v>
      </c>
      <c r="BL117" s="513">
        <v>46217</v>
      </c>
      <c r="BM117" s="510"/>
      <c r="BN117" s="512"/>
      <c r="BO117" s="510"/>
      <c r="BP117" s="509">
        <v>2</v>
      </c>
      <c r="BQ117" s="509" t="str">
        <f>IF(AI117="","",VLOOKUP(AJ117,[0]!Qualifier,(COLUMN(AJ117)-34),FALSE))</f>
        <v>RedCells</v>
      </c>
      <c r="BR117" s="509" t="str">
        <f>IF(AJ117="","",VLOOKUP(AK117,[0]!Qualifier,(COLUMN(AK117)-34),FALSE))</f>
        <v xml:space="preserve">CPD </v>
      </c>
      <c r="BS117" s="509" t="str">
        <f>IF(AK117="","",VLOOKUP(AL117,[0]!Qualifier,(COLUMN(AL117)-34),FALSE))</f>
        <v xml:space="preserve">SAGM </v>
      </c>
      <c r="BT117" s="509" t="str">
        <f>IF(AL117="","",VLOOKUP(AM117,[0]!Qualifier,(COLUMN(AM117)-34),FALSE))</f>
        <v xml:space="preserve">Closed </v>
      </c>
      <c r="BU117" s="509" t="str">
        <f>IF(AM117="","",VLOOKUP(AN117,[0]!Qualifier,(COLUMN(AN117)-34),FALSE))</f>
        <v xml:space="preserve">SV </v>
      </c>
      <c r="BV117" s="509" t="str">
        <f>IF(AN117="","",VLOOKUP(AO117,[0]!Qualifier,(COLUMN(AO117)-34),FALSE))</f>
        <v xml:space="preserve">2to6°C </v>
      </c>
      <c r="BW117" s="509" t="str">
        <f>IF(AO117="","",VLOOKUP(AP117,[0]!Qualifier,(COLUMN(AP117)-34),FALSE))</f>
        <v>No</v>
      </c>
      <c r="BX117" s="509" t="str">
        <f>IF(AP117="","",VLOOKUP(AQ117,[0]!Qualifier,(COLUMN(AQ117)-34),FALSE))</f>
        <v xml:space="preserve">Allo </v>
      </c>
      <c r="BY117" s="509" t="str">
        <f>IF(AQ117="","",VLOOKUP(AR117,[0]!Qualifier,(COLUMN(AR117)-34),FALSE))</f>
        <v xml:space="preserve">Aph </v>
      </c>
      <c r="BZ117" s="509" t="str">
        <f>IF(AR117="","",VLOOKUP(AS117,[0]!Qualifier,(COLUMN(AS117)-34),FALSE))</f>
        <v xml:space="preserve">NA </v>
      </c>
      <c r="CA117" s="509" t="str">
        <f>IF(AS117="","",VLOOKUP(AT117,[0]!Qualifier,(COLUMN(AT117)-34),FALSE))</f>
        <v xml:space="preserve">Transf </v>
      </c>
      <c r="CB117" s="509" t="str">
        <f>IF(AT117="","",VLOOKUP(AU117,[0]!Qualifier,(COLUMN(AU117)-34),FALSE))</f>
        <v xml:space="preserve">LCdepl </v>
      </c>
      <c r="CC117" s="509" t="str">
        <f>IF(AU117="","",VLOOKUP(AV117,[0]!Qualifier,(COLUMN(AV117)-34),FALSE))</f>
        <v xml:space="preserve">None </v>
      </c>
      <c r="CD117" s="509" t="str">
        <f>IF(AV117="","",VLOOKUP(AW117,[0]!Qualifier,(COLUMN(AW117)-34),FALSE))</f>
        <v>Irrad</v>
      </c>
      <c r="CE117" s="508" t="str">
        <f>IF(AW117="","",VLOOKUP(AX117,[0]!Qualifier,(COLUMN(AX117)-34),FALSE))</f>
        <v xml:space="preserve">- </v>
      </c>
      <c r="CF117" s="508" t="str">
        <f>IF(AX117="","",VLOOKUP(AY117,[0]!Qualifier,(COLUMN(AY117)-34),FALSE))</f>
        <v>no sub</v>
      </c>
      <c r="CG117" s="509" t="str">
        <f>IF(AY117="","",VLOOKUP(AZ117,[0]!Qualifier,(COLUMN(AZ117)-34),FALSE))</f>
        <v>Non</v>
      </c>
      <c r="CH117" s="510" t="str">
        <f>IF(AZ117="","",VLOOKUP(BA117,[0]!Qualifier,(COLUMN(BA117)-34),FALSE))</f>
        <v>NA</v>
      </c>
      <c r="CI117" s="512" t="str">
        <f>IF(BA117="","",VLOOKUP(BB117,[0]!Qualifier,(COLUMN(BB117)-34),FALSE))</f>
        <v xml:space="preserve">None </v>
      </c>
      <c r="CJ117" s="510"/>
      <c r="CK117" s="513" t="str">
        <f t="shared" si="54"/>
        <v>1-2-2-1-1-2-1-1-2-1-1-3-1-2-1-1-1-1-1</v>
      </c>
      <c r="CL117" s="513">
        <v>38299</v>
      </c>
      <c r="CM117" s="513">
        <v>45195</v>
      </c>
      <c r="CN117" s="510"/>
      <c r="CP117" s="510"/>
    </row>
    <row r="118" spans="1:94" ht="12.6" customHeight="1" outlineLevel="2" x14ac:dyDescent="0.35">
      <c r="A118" s="77">
        <f t="shared" si="56"/>
        <v>110301</v>
      </c>
      <c r="B118" s="7">
        <f t="shared" si="57"/>
        <v>113</v>
      </c>
      <c r="C118" s="59">
        <f t="shared" si="55"/>
        <v>113</v>
      </c>
      <c r="D118" s="124">
        <f t="shared" si="58"/>
        <v>110301</v>
      </c>
      <c r="E118" s="16" t="str">
        <f t="shared" si="34"/>
        <v>RedCells</v>
      </c>
      <c r="F118" s="58" t="str">
        <f t="shared" si="35"/>
        <v xml:space="preserve">CPD </v>
      </c>
      <c r="G118" s="58" t="str">
        <f t="shared" si="36"/>
        <v xml:space="preserve">PAGGS-M </v>
      </c>
      <c r="H118" s="58" t="str">
        <f t="shared" si="37"/>
        <v xml:space="preserve">Closed </v>
      </c>
      <c r="I118" s="58" t="str">
        <f t="shared" si="38"/>
        <v xml:space="preserve">SV </v>
      </c>
      <c r="J118" s="58" t="str">
        <f t="shared" si="39"/>
        <v xml:space="preserve">2to6°C </v>
      </c>
      <c r="K118" s="58" t="str">
        <f t="shared" si="40"/>
        <v>No</v>
      </c>
      <c r="L118" s="58" t="str">
        <f t="shared" si="41"/>
        <v xml:space="preserve">Allo </v>
      </c>
      <c r="M118" s="58" t="str">
        <f t="shared" si="42"/>
        <v xml:space="preserve">Aph </v>
      </c>
      <c r="N118" s="58" t="str">
        <f t="shared" si="43"/>
        <v xml:space="preserve">NA </v>
      </c>
      <c r="O118" s="58" t="str">
        <f t="shared" si="44"/>
        <v xml:space="preserve">Transf </v>
      </c>
      <c r="P118" s="58" t="str">
        <f t="shared" si="45"/>
        <v xml:space="preserve">LCdepl </v>
      </c>
      <c r="Q118" s="58" t="str">
        <f t="shared" si="46"/>
        <v xml:space="preserve">None </v>
      </c>
      <c r="R118" s="58" t="str">
        <f t="shared" si="47"/>
        <v>Irrad</v>
      </c>
      <c r="S118" s="58" t="str">
        <f t="shared" si="48"/>
        <v xml:space="preserve">- </v>
      </c>
      <c r="T118" s="58" t="str">
        <f t="shared" si="49"/>
        <v>no sub</v>
      </c>
      <c r="U118" s="58" t="str">
        <f t="shared" si="50"/>
        <v>Non</v>
      </c>
      <c r="V118" s="58" t="str">
        <f t="shared" si="51"/>
        <v>NA</v>
      </c>
      <c r="W118" s="58" t="str">
        <f t="shared" si="52"/>
        <v xml:space="preserve">None </v>
      </c>
      <c r="X118" t="s">
        <v>63</v>
      </c>
      <c r="Y118" s="161" t="str">
        <f t="shared" si="53"/>
        <v>1-2-3-1-1-2-1-1-2-1-1-3-1-2-1-1-1-1-1</v>
      </c>
      <c r="Z118" s="60">
        <f t="shared" si="59"/>
        <v>110301</v>
      </c>
      <c r="AA118" s="7">
        <f t="shared" si="60"/>
        <v>113</v>
      </c>
      <c r="AB118" s="29" t="str">
        <f t="shared" si="33"/>
        <v>1</v>
      </c>
      <c r="AC118" s="29" t="str">
        <f t="shared" si="62"/>
        <v>1</v>
      </c>
      <c r="AD118" s="29" t="str">
        <f t="shared" si="62"/>
        <v>0</v>
      </c>
      <c r="AE118" s="29" t="str">
        <f t="shared" si="62"/>
        <v>3</v>
      </c>
      <c r="AF118" s="29" t="str">
        <f t="shared" si="62"/>
        <v>0</v>
      </c>
      <c r="AG118" s="29" t="str">
        <f t="shared" si="62"/>
        <v>1</v>
      </c>
      <c r="AH118" s="59">
        <v>113</v>
      </c>
      <c r="AI118" s="510">
        <v>110301</v>
      </c>
      <c r="AJ118" s="509">
        <v>1</v>
      </c>
      <c r="AK118" s="509">
        <v>2</v>
      </c>
      <c r="AL118" s="509">
        <v>3</v>
      </c>
      <c r="AM118" s="509">
        <v>1</v>
      </c>
      <c r="AN118" s="509">
        <v>1</v>
      </c>
      <c r="AO118" s="509">
        <v>2</v>
      </c>
      <c r="AP118" s="509">
        <v>1</v>
      </c>
      <c r="AQ118" s="509">
        <v>1</v>
      </c>
      <c r="AR118" s="509">
        <v>2</v>
      </c>
      <c r="AS118" s="509">
        <v>1</v>
      </c>
      <c r="AT118" s="509">
        <v>1</v>
      </c>
      <c r="AU118" s="509">
        <v>3</v>
      </c>
      <c r="AV118" s="509">
        <v>1</v>
      </c>
      <c r="AW118" s="509">
        <v>2</v>
      </c>
      <c r="AX118" s="509">
        <v>1</v>
      </c>
      <c r="AY118" s="509">
        <v>1</v>
      </c>
      <c r="AZ118" s="509">
        <v>1</v>
      </c>
      <c r="BA118" s="509">
        <v>1</v>
      </c>
      <c r="BB118" s="509">
        <v>1</v>
      </c>
      <c r="BC118" s="509" t="b">
        <v>0</v>
      </c>
      <c r="BD118" s="508">
        <v>38701</v>
      </c>
      <c r="BE118" s="508">
        <v>38701</v>
      </c>
      <c r="BF118" s="509" t="b">
        <v>0</v>
      </c>
      <c r="BG118" s="510" t="s">
        <v>491</v>
      </c>
      <c r="BH118" s="512"/>
      <c r="BI118" s="510"/>
      <c r="BJ118" s="513">
        <v>38701</v>
      </c>
      <c r="BK118" s="513">
        <v>38701</v>
      </c>
      <c r="BL118" s="513">
        <v>46217</v>
      </c>
      <c r="BM118" s="510"/>
      <c r="BN118" s="512"/>
      <c r="BO118" s="510"/>
      <c r="BP118" s="509">
        <v>2</v>
      </c>
      <c r="BQ118" s="509" t="str">
        <f>IF(AI118="","",VLOOKUP(AJ118,[0]!Qualifier,(COLUMN(AJ118)-34),FALSE))</f>
        <v>RedCells</v>
      </c>
      <c r="BR118" s="509" t="str">
        <f>IF(AJ118="","",VLOOKUP(AK118,[0]!Qualifier,(COLUMN(AK118)-34),FALSE))</f>
        <v xml:space="preserve">CPD </v>
      </c>
      <c r="BS118" s="509" t="str">
        <f>IF(AK118="","",VLOOKUP(AL118,[0]!Qualifier,(COLUMN(AL118)-34),FALSE))</f>
        <v xml:space="preserve">PAGGS-M </v>
      </c>
      <c r="BT118" s="509" t="str">
        <f>IF(AL118="","",VLOOKUP(AM118,[0]!Qualifier,(COLUMN(AM118)-34),FALSE))</f>
        <v xml:space="preserve">Closed </v>
      </c>
      <c r="BU118" s="509" t="str">
        <f>IF(AM118="","",VLOOKUP(AN118,[0]!Qualifier,(COLUMN(AN118)-34),FALSE))</f>
        <v xml:space="preserve">SV </v>
      </c>
      <c r="BV118" s="509" t="str">
        <f>IF(AN118="","",VLOOKUP(AO118,[0]!Qualifier,(COLUMN(AO118)-34),FALSE))</f>
        <v xml:space="preserve">2to6°C </v>
      </c>
      <c r="BW118" s="509" t="str">
        <f>IF(AO118="","",VLOOKUP(AP118,[0]!Qualifier,(COLUMN(AP118)-34),FALSE))</f>
        <v>No</v>
      </c>
      <c r="BX118" s="509" t="str">
        <f>IF(AP118="","",VLOOKUP(AQ118,[0]!Qualifier,(COLUMN(AQ118)-34),FALSE))</f>
        <v xml:space="preserve">Allo </v>
      </c>
      <c r="BY118" s="509" t="str">
        <f>IF(AQ118="","",VLOOKUP(AR118,[0]!Qualifier,(COLUMN(AR118)-34),FALSE))</f>
        <v xml:space="preserve">Aph </v>
      </c>
      <c r="BZ118" s="509" t="str">
        <f>IF(AR118="","",VLOOKUP(AS118,[0]!Qualifier,(COLUMN(AS118)-34),FALSE))</f>
        <v xml:space="preserve">NA </v>
      </c>
      <c r="CA118" s="509" t="str">
        <f>IF(AS118="","",VLOOKUP(AT118,[0]!Qualifier,(COLUMN(AT118)-34),FALSE))</f>
        <v xml:space="preserve">Transf </v>
      </c>
      <c r="CB118" s="509" t="str">
        <f>IF(AT118="","",VLOOKUP(AU118,[0]!Qualifier,(COLUMN(AU118)-34),FALSE))</f>
        <v xml:space="preserve">LCdepl </v>
      </c>
      <c r="CC118" s="509" t="str">
        <f>IF(AU118="","",VLOOKUP(AV118,[0]!Qualifier,(COLUMN(AV118)-34),FALSE))</f>
        <v xml:space="preserve">None </v>
      </c>
      <c r="CD118" s="509" t="str">
        <f>IF(AV118="","",VLOOKUP(AW118,[0]!Qualifier,(COLUMN(AW118)-34),FALSE))</f>
        <v>Irrad</v>
      </c>
      <c r="CE118" s="508" t="str">
        <f>IF(AW118="","",VLOOKUP(AX118,[0]!Qualifier,(COLUMN(AX118)-34),FALSE))</f>
        <v xml:space="preserve">- </v>
      </c>
      <c r="CF118" s="508" t="str">
        <f>IF(AX118="","",VLOOKUP(AY118,[0]!Qualifier,(COLUMN(AY118)-34),FALSE))</f>
        <v>no sub</v>
      </c>
      <c r="CG118" s="509" t="str">
        <f>IF(AY118="","",VLOOKUP(AZ118,[0]!Qualifier,(COLUMN(AZ118)-34),FALSE))</f>
        <v>Non</v>
      </c>
      <c r="CH118" s="510" t="str">
        <f>IF(AZ118="","",VLOOKUP(BA118,[0]!Qualifier,(COLUMN(BA118)-34),FALSE))</f>
        <v>NA</v>
      </c>
      <c r="CI118" s="512" t="str">
        <f>IF(BA118="","",VLOOKUP(BB118,[0]!Qualifier,(COLUMN(BB118)-34),FALSE))</f>
        <v xml:space="preserve">None </v>
      </c>
      <c r="CJ118" s="510"/>
      <c r="CK118" s="513" t="str">
        <f t="shared" si="54"/>
        <v>1-2-3-1-1-2-1-1-2-1-1-3-1-2-1-1-1-1-1</v>
      </c>
      <c r="CL118" s="513">
        <v>38701</v>
      </c>
      <c r="CM118" s="513">
        <v>45195</v>
      </c>
      <c r="CN118" s="510"/>
      <c r="CP118" s="510"/>
    </row>
    <row r="119" spans="1:94" ht="12.6" customHeight="1" outlineLevel="2" x14ac:dyDescent="0.35">
      <c r="A119" s="77">
        <f t="shared" si="56"/>
        <v>110360</v>
      </c>
      <c r="B119" s="7">
        <f t="shared" si="57"/>
        <v>114</v>
      </c>
      <c r="C119" s="59">
        <f t="shared" si="55"/>
        <v>114</v>
      </c>
      <c r="D119" s="124">
        <f t="shared" si="58"/>
        <v>110360</v>
      </c>
      <c r="E119" s="16" t="str">
        <f t="shared" si="34"/>
        <v>RedCells</v>
      </c>
      <c r="F119" s="58" t="str">
        <f t="shared" si="35"/>
        <v xml:space="preserve">CPD </v>
      </c>
      <c r="G119" s="58" t="str">
        <f t="shared" si="36"/>
        <v xml:space="preserve">SAGM </v>
      </c>
      <c r="H119" s="58" t="str">
        <f t="shared" si="37"/>
        <v xml:space="preserve">Closed </v>
      </c>
      <c r="I119" s="58" t="str">
        <f t="shared" si="38"/>
        <v>NonSVC</v>
      </c>
      <c r="J119" s="58" t="str">
        <f t="shared" si="39"/>
        <v xml:space="preserve">2to6°C </v>
      </c>
      <c r="K119" s="58" t="str">
        <f t="shared" si="40"/>
        <v>No</v>
      </c>
      <c r="L119" s="58" t="str">
        <f t="shared" si="41"/>
        <v xml:space="preserve">Allo </v>
      </c>
      <c r="M119" s="58" t="str">
        <f t="shared" si="42"/>
        <v xml:space="preserve">Aph </v>
      </c>
      <c r="N119" s="58" t="str">
        <f t="shared" si="43"/>
        <v xml:space="preserve">NA </v>
      </c>
      <c r="O119" s="58" t="str">
        <f t="shared" si="44"/>
        <v xml:space="preserve">Transf </v>
      </c>
      <c r="P119" s="58" t="str">
        <f t="shared" si="45"/>
        <v xml:space="preserve">LCdepl </v>
      </c>
      <c r="Q119" s="58" t="str">
        <f t="shared" si="46"/>
        <v xml:space="preserve">None </v>
      </c>
      <c r="R119" s="58" t="str">
        <f t="shared" si="47"/>
        <v>Irrad</v>
      </c>
      <c r="S119" s="58" t="str">
        <f t="shared" si="48"/>
        <v xml:space="preserve">- </v>
      </c>
      <c r="T119" s="58" t="str">
        <f t="shared" si="49"/>
        <v>no sub</v>
      </c>
      <c r="U119" s="58" t="str">
        <f t="shared" si="50"/>
        <v>Non</v>
      </c>
      <c r="V119" s="58" t="str">
        <f t="shared" si="51"/>
        <v>NA</v>
      </c>
      <c r="W119" s="58" t="str">
        <f t="shared" si="52"/>
        <v xml:space="preserve">None </v>
      </c>
      <c r="X119" t="s">
        <v>63</v>
      </c>
      <c r="Y119" s="161" t="str">
        <f t="shared" si="53"/>
        <v>1-2-2-1-4-2-1-1-2-1-1-3-1-2-1-1-1-1-1</v>
      </c>
      <c r="Z119" s="60">
        <f t="shared" si="59"/>
        <v>110360</v>
      </c>
      <c r="AA119" s="7">
        <f t="shared" si="60"/>
        <v>114</v>
      </c>
      <c r="AB119" s="29" t="str">
        <f t="shared" si="33"/>
        <v>1</v>
      </c>
      <c r="AC119" s="29" t="str">
        <f t="shared" si="62"/>
        <v>1</v>
      </c>
      <c r="AD119" s="29" t="str">
        <f t="shared" si="62"/>
        <v>0</v>
      </c>
      <c r="AE119" s="29" t="str">
        <f t="shared" si="62"/>
        <v>3</v>
      </c>
      <c r="AF119" s="29" t="str">
        <f t="shared" si="62"/>
        <v>6</v>
      </c>
      <c r="AG119" s="29" t="str">
        <f t="shared" si="62"/>
        <v>0</v>
      </c>
      <c r="AH119" s="59">
        <v>114</v>
      </c>
      <c r="AI119" s="510">
        <v>110360</v>
      </c>
      <c r="AJ119" s="509">
        <v>1</v>
      </c>
      <c r="AK119" s="509">
        <v>2</v>
      </c>
      <c r="AL119" s="509">
        <v>2</v>
      </c>
      <c r="AM119" s="509">
        <v>1</v>
      </c>
      <c r="AN119" s="509">
        <v>4</v>
      </c>
      <c r="AO119" s="509">
        <v>2</v>
      </c>
      <c r="AP119" s="509">
        <v>1</v>
      </c>
      <c r="AQ119" s="509">
        <v>1</v>
      </c>
      <c r="AR119" s="509">
        <v>2</v>
      </c>
      <c r="AS119" s="509">
        <v>1</v>
      </c>
      <c r="AT119" s="509">
        <v>1</v>
      </c>
      <c r="AU119" s="509">
        <v>3</v>
      </c>
      <c r="AV119" s="509">
        <v>1</v>
      </c>
      <c r="AW119" s="509">
        <v>2</v>
      </c>
      <c r="AX119" s="509">
        <v>1</v>
      </c>
      <c r="AY119" s="509">
        <v>1</v>
      </c>
      <c r="AZ119" s="509">
        <v>1</v>
      </c>
      <c r="BA119" s="509">
        <v>1</v>
      </c>
      <c r="BB119" s="509">
        <v>1</v>
      </c>
      <c r="BC119" s="509" t="b">
        <v>0</v>
      </c>
      <c r="BD119" s="508">
        <v>38300</v>
      </c>
      <c r="BE119" s="508">
        <v>38299</v>
      </c>
      <c r="BF119" s="509" t="b">
        <v>0</v>
      </c>
      <c r="BG119" s="510" t="s">
        <v>492</v>
      </c>
      <c r="BH119" s="512"/>
      <c r="BI119" s="510"/>
      <c r="BJ119" s="513">
        <v>38300</v>
      </c>
      <c r="BK119" s="513">
        <v>38299</v>
      </c>
      <c r="BL119" s="513">
        <v>46217</v>
      </c>
      <c r="BM119" s="510"/>
      <c r="BN119" s="512"/>
      <c r="BO119" s="510"/>
      <c r="BP119" s="509">
        <v>2</v>
      </c>
      <c r="BQ119" s="509" t="str">
        <f>IF(AI119="","",VLOOKUP(AJ119,[0]!Qualifier,(COLUMN(AJ119)-34),FALSE))</f>
        <v>RedCells</v>
      </c>
      <c r="BR119" s="509" t="str">
        <f>IF(AJ119="","",VLOOKUP(AK119,[0]!Qualifier,(COLUMN(AK119)-34),FALSE))</f>
        <v xml:space="preserve">CPD </v>
      </c>
      <c r="BS119" s="509" t="str">
        <f>IF(AK119="","",VLOOKUP(AL119,[0]!Qualifier,(COLUMN(AL119)-34),FALSE))</f>
        <v xml:space="preserve">SAGM </v>
      </c>
      <c r="BT119" s="509" t="str">
        <f>IF(AL119="","",VLOOKUP(AM119,[0]!Qualifier,(COLUMN(AM119)-34),FALSE))</f>
        <v xml:space="preserve">Closed </v>
      </c>
      <c r="BU119" s="509" t="str">
        <f>IF(AM119="","",VLOOKUP(AN119,[0]!Qualifier,(COLUMN(AN119)-34),FALSE))</f>
        <v>NonSVC</v>
      </c>
      <c r="BV119" s="509" t="str">
        <f>IF(AN119="","",VLOOKUP(AO119,[0]!Qualifier,(COLUMN(AO119)-34),FALSE))</f>
        <v xml:space="preserve">2to6°C </v>
      </c>
      <c r="BW119" s="509" t="str">
        <f>IF(AO119="","",VLOOKUP(AP119,[0]!Qualifier,(COLUMN(AP119)-34),FALSE))</f>
        <v>No</v>
      </c>
      <c r="BX119" s="509" t="str">
        <f>IF(AP119="","",VLOOKUP(AQ119,[0]!Qualifier,(COLUMN(AQ119)-34),FALSE))</f>
        <v xml:space="preserve">Allo </v>
      </c>
      <c r="BY119" s="509" t="str">
        <f>IF(AQ119="","",VLOOKUP(AR119,[0]!Qualifier,(COLUMN(AR119)-34),FALSE))</f>
        <v xml:space="preserve">Aph </v>
      </c>
      <c r="BZ119" s="509" t="str">
        <f>IF(AR119="","",VLOOKUP(AS119,[0]!Qualifier,(COLUMN(AS119)-34),FALSE))</f>
        <v xml:space="preserve">NA </v>
      </c>
      <c r="CA119" s="509" t="str">
        <f>IF(AS119="","",VLOOKUP(AT119,[0]!Qualifier,(COLUMN(AT119)-34),FALSE))</f>
        <v xml:space="preserve">Transf </v>
      </c>
      <c r="CB119" s="509" t="str">
        <f>IF(AT119="","",VLOOKUP(AU119,[0]!Qualifier,(COLUMN(AU119)-34),FALSE))</f>
        <v xml:space="preserve">LCdepl </v>
      </c>
      <c r="CC119" s="509" t="str">
        <f>IF(AU119="","",VLOOKUP(AV119,[0]!Qualifier,(COLUMN(AV119)-34),FALSE))</f>
        <v xml:space="preserve">None </v>
      </c>
      <c r="CD119" s="509" t="str">
        <f>IF(AV119="","",VLOOKUP(AW119,[0]!Qualifier,(COLUMN(AW119)-34),FALSE))</f>
        <v>Irrad</v>
      </c>
      <c r="CE119" s="508" t="str">
        <f>IF(AW119="","",VLOOKUP(AX119,[0]!Qualifier,(COLUMN(AX119)-34),FALSE))</f>
        <v xml:space="preserve">- </v>
      </c>
      <c r="CF119" s="508" t="str">
        <f>IF(AX119="","",VLOOKUP(AY119,[0]!Qualifier,(COLUMN(AY119)-34),FALSE))</f>
        <v>no sub</v>
      </c>
      <c r="CG119" s="509" t="str">
        <f>IF(AY119="","",VLOOKUP(AZ119,[0]!Qualifier,(COLUMN(AZ119)-34),FALSE))</f>
        <v>Non</v>
      </c>
      <c r="CH119" s="510" t="str">
        <f>IF(AZ119="","",VLOOKUP(BA119,[0]!Qualifier,(COLUMN(BA119)-34),FALSE))</f>
        <v>NA</v>
      </c>
      <c r="CI119" s="512" t="str">
        <f>IF(BA119="","",VLOOKUP(BB119,[0]!Qualifier,(COLUMN(BB119)-34),FALSE))</f>
        <v xml:space="preserve">None </v>
      </c>
      <c r="CJ119" s="510"/>
      <c r="CK119" s="513" t="str">
        <f t="shared" si="54"/>
        <v>1-2-2-1-4-2-1-1-2-1-1-3-1-2-1-1-1-1-1</v>
      </c>
      <c r="CL119" s="513">
        <v>38299</v>
      </c>
      <c r="CM119" s="513">
        <v>45195</v>
      </c>
      <c r="CN119" s="510"/>
      <c r="CP119" s="510"/>
    </row>
    <row r="120" spans="1:94" ht="12.6" customHeight="1" outlineLevel="2" x14ac:dyDescent="0.35">
      <c r="A120" s="77">
        <f t="shared" si="56"/>
        <v>110380</v>
      </c>
      <c r="B120" s="7">
        <f t="shared" si="57"/>
        <v>115</v>
      </c>
      <c r="C120" s="59">
        <f t="shared" si="55"/>
        <v>115</v>
      </c>
      <c r="D120" s="124">
        <f t="shared" si="58"/>
        <v>110380</v>
      </c>
      <c r="E120" s="16" t="str">
        <f t="shared" si="34"/>
        <v>RedCells</v>
      </c>
      <c r="F120" s="58" t="str">
        <f t="shared" si="35"/>
        <v xml:space="preserve">CPD </v>
      </c>
      <c r="G120" s="58" t="str">
        <f t="shared" si="36"/>
        <v xml:space="preserve">SAGM </v>
      </c>
      <c r="H120" s="58" t="str">
        <f t="shared" si="37"/>
        <v xml:space="preserve">Closed </v>
      </c>
      <c r="I120" s="58" t="str">
        <f t="shared" si="38"/>
        <v xml:space="preserve">SVPed </v>
      </c>
      <c r="J120" s="58" t="str">
        <f t="shared" si="39"/>
        <v xml:space="preserve">2to6°C </v>
      </c>
      <c r="K120" s="58" t="str">
        <f t="shared" si="40"/>
        <v>No</v>
      </c>
      <c r="L120" s="58" t="str">
        <f t="shared" si="41"/>
        <v xml:space="preserve">Allo </v>
      </c>
      <c r="M120" s="58" t="str">
        <f t="shared" si="42"/>
        <v xml:space="preserve">Aph </v>
      </c>
      <c r="N120" s="58" t="str">
        <f t="shared" si="43"/>
        <v xml:space="preserve">NA </v>
      </c>
      <c r="O120" s="58" t="str">
        <f t="shared" si="44"/>
        <v xml:space="preserve">Transf </v>
      </c>
      <c r="P120" s="58" t="str">
        <f t="shared" si="45"/>
        <v xml:space="preserve">LCdepl </v>
      </c>
      <c r="Q120" s="58" t="str">
        <f t="shared" si="46"/>
        <v xml:space="preserve">Divid </v>
      </c>
      <c r="R120" s="58" t="str">
        <f t="shared" si="47"/>
        <v>Irrad</v>
      </c>
      <c r="S120" s="58" t="str">
        <f t="shared" si="48"/>
        <v xml:space="preserve">- </v>
      </c>
      <c r="T120" s="58" t="str">
        <f t="shared" si="49"/>
        <v>no sub</v>
      </c>
      <c r="U120" s="58" t="str">
        <f t="shared" si="50"/>
        <v>Non</v>
      </c>
      <c r="V120" s="58" t="str">
        <f t="shared" si="51"/>
        <v>NA</v>
      </c>
      <c r="W120" s="58" t="str">
        <f t="shared" si="52"/>
        <v xml:space="preserve">None </v>
      </c>
      <c r="X120" t="s">
        <v>63</v>
      </c>
      <c r="Y120" s="161" t="str">
        <f t="shared" si="53"/>
        <v>1-2-2-1-2-2-1-1-2-1-1-3-2-2-1-1-1-1-1</v>
      </c>
      <c r="Z120" s="60">
        <f t="shared" si="59"/>
        <v>110380</v>
      </c>
      <c r="AA120" s="7">
        <f t="shared" si="60"/>
        <v>115</v>
      </c>
      <c r="AB120" s="29" t="str">
        <f t="shared" si="33"/>
        <v>1</v>
      </c>
      <c r="AC120" s="29" t="str">
        <f t="shared" si="62"/>
        <v>1</v>
      </c>
      <c r="AD120" s="29" t="str">
        <f t="shared" si="62"/>
        <v>0</v>
      </c>
      <c r="AE120" s="29" t="str">
        <f t="shared" si="62"/>
        <v>3</v>
      </c>
      <c r="AF120" s="29" t="str">
        <f t="shared" si="62"/>
        <v>8</v>
      </c>
      <c r="AG120" s="29" t="str">
        <f t="shared" si="62"/>
        <v>0</v>
      </c>
      <c r="AH120" s="59">
        <v>115</v>
      </c>
      <c r="AI120" s="510">
        <v>110380</v>
      </c>
      <c r="AJ120" s="509">
        <v>1</v>
      </c>
      <c r="AK120" s="509">
        <v>2</v>
      </c>
      <c r="AL120" s="509">
        <v>2</v>
      </c>
      <c r="AM120" s="509">
        <v>1</v>
      </c>
      <c r="AN120" s="509">
        <v>2</v>
      </c>
      <c r="AO120" s="509">
        <v>2</v>
      </c>
      <c r="AP120" s="509">
        <v>1</v>
      </c>
      <c r="AQ120" s="509">
        <v>1</v>
      </c>
      <c r="AR120" s="509">
        <v>2</v>
      </c>
      <c r="AS120" s="509">
        <v>1</v>
      </c>
      <c r="AT120" s="509">
        <v>1</v>
      </c>
      <c r="AU120" s="509">
        <v>3</v>
      </c>
      <c r="AV120" s="509">
        <v>2</v>
      </c>
      <c r="AW120" s="509">
        <v>2</v>
      </c>
      <c r="AX120" s="509">
        <v>1</v>
      </c>
      <c r="AY120" s="509">
        <v>1</v>
      </c>
      <c r="AZ120" s="509">
        <v>1</v>
      </c>
      <c r="BA120" s="509">
        <v>1</v>
      </c>
      <c r="BB120" s="509">
        <v>1</v>
      </c>
      <c r="BC120" s="509" t="b">
        <v>0</v>
      </c>
      <c r="BD120" s="508">
        <v>37988</v>
      </c>
      <c r="BE120" s="508">
        <v>37988</v>
      </c>
      <c r="BF120" s="509" t="b">
        <v>0</v>
      </c>
      <c r="BG120" s="510" t="s">
        <v>493</v>
      </c>
      <c r="BH120" s="512"/>
      <c r="BI120" s="510"/>
      <c r="BJ120" s="513">
        <v>37988</v>
      </c>
      <c r="BK120" s="513">
        <v>37988</v>
      </c>
      <c r="BL120" s="513">
        <v>46217</v>
      </c>
      <c r="BM120" s="510"/>
      <c r="BN120" s="512"/>
      <c r="BO120" s="510"/>
      <c r="BP120" s="509">
        <v>2</v>
      </c>
      <c r="BQ120" s="509" t="str">
        <f>IF(AI120="","",VLOOKUP(AJ120,[0]!Qualifier,(COLUMN(AJ120)-34),FALSE))</f>
        <v>RedCells</v>
      </c>
      <c r="BR120" s="509" t="str">
        <f>IF(AJ120="","",VLOOKUP(AK120,[0]!Qualifier,(COLUMN(AK120)-34),FALSE))</f>
        <v xml:space="preserve">CPD </v>
      </c>
      <c r="BS120" s="509" t="str">
        <f>IF(AK120="","",VLOOKUP(AL120,[0]!Qualifier,(COLUMN(AL120)-34),FALSE))</f>
        <v xml:space="preserve">SAGM </v>
      </c>
      <c r="BT120" s="509" t="str">
        <f>IF(AL120="","",VLOOKUP(AM120,[0]!Qualifier,(COLUMN(AM120)-34),FALSE))</f>
        <v xml:space="preserve">Closed </v>
      </c>
      <c r="BU120" s="509" t="str">
        <f>IF(AM120="","",VLOOKUP(AN120,[0]!Qualifier,(COLUMN(AN120)-34),FALSE))</f>
        <v xml:space="preserve">SVPed </v>
      </c>
      <c r="BV120" s="509" t="str">
        <f>IF(AN120="","",VLOOKUP(AO120,[0]!Qualifier,(COLUMN(AO120)-34),FALSE))</f>
        <v xml:space="preserve">2to6°C </v>
      </c>
      <c r="BW120" s="509" t="str">
        <f>IF(AO120="","",VLOOKUP(AP120,[0]!Qualifier,(COLUMN(AP120)-34),FALSE))</f>
        <v>No</v>
      </c>
      <c r="BX120" s="509" t="str">
        <f>IF(AP120="","",VLOOKUP(AQ120,[0]!Qualifier,(COLUMN(AQ120)-34),FALSE))</f>
        <v xml:space="preserve">Allo </v>
      </c>
      <c r="BY120" s="509" t="str">
        <f>IF(AQ120="","",VLOOKUP(AR120,[0]!Qualifier,(COLUMN(AR120)-34),FALSE))</f>
        <v xml:space="preserve">Aph </v>
      </c>
      <c r="BZ120" s="509" t="str">
        <f>IF(AR120="","",VLOOKUP(AS120,[0]!Qualifier,(COLUMN(AS120)-34),FALSE))</f>
        <v xml:space="preserve">NA </v>
      </c>
      <c r="CA120" s="509" t="str">
        <f>IF(AS120="","",VLOOKUP(AT120,[0]!Qualifier,(COLUMN(AT120)-34),FALSE))</f>
        <v xml:space="preserve">Transf </v>
      </c>
      <c r="CB120" s="509" t="str">
        <f>IF(AT120="","",VLOOKUP(AU120,[0]!Qualifier,(COLUMN(AU120)-34),FALSE))</f>
        <v xml:space="preserve">LCdepl </v>
      </c>
      <c r="CC120" s="509" t="str">
        <f>IF(AU120="","",VLOOKUP(AV120,[0]!Qualifier,(COLUMN(AV120)-34),FALSE))</f>
        <v xml:space="preserve">Divid </v>
      </c>
      <c r="CD120" s="509" t="str">
        <f>IF(AV120="","",VLOOKUP(AW120,[0]!Qualifier,(COLUMN(AW120)-34),FALSE))</f>
        <v>Irrad</v>
      </c>
      <c r="CE120" s="508" t="str">
        <f>IF(AW120="","",VLOOKUP(AX120,[0]!Qualifier,(COLUMN(AX120)-34),FALSE))</f>
        <v xml:space="preserve">- </v>
      </c>
      <c r="CF120" s="508" t="str">
        <f>IF(AX120="","",VLOOKUP(AY120,[0]!Qualifier,(COLUMN(AY120)-34),FALSE))</f>
        <v>no sub</v>
      </c>
      <c r="CG120" s="509" t="str">
        <f>IF(AY120="","",VLOOKUP(AZ120,[0]!Qualifier,(COLUMN(AZ120)-34),FALSE))</f>
        <v>Non</v>
      </c>
      <c r="CH120" s="510" t="str">
        <f>IF(AZ120="","",VLOOKUP(BA120,[0]!Qualifier,(COLUMN(BA120)-34),FALSE))</f>
        <v>NA</v>
      </c>
      <c r="CI120" s="512" t="str">
        <f>IF(BA120="","",VLOOKUP(BB120,[0]!Qualifier,(COLUMN(BB120)-34),FALSE))</f>
        <v xml:space="preserve">None </v>
      </c>
      <c r="CJ120" s="510"/>
      <c r="CK120" s="513" t="str">
        <f t="shared" si="54"/>
        <v>1-2-2-1-2-2-1-1-2-1-1-3-2-2-1-1-1-1-1</v>
      </c>
      <c r="CL120" s="513">
        <v>38300</v>
      </c>
      <c r="CM120" s="513">
        <v>45195</v>
      </c>
      <c r="CN120" s="510"/>
      <c r="CP120" s="510"/>
    </row>
    <row r="121" spans="1:94" ht="12.6" customHeight="1" outlineLevel="2" x14ac:dyDescent="0.35">
      <c r="A121" s="77">
        <f t="shared" si="56"/>
        <v>110391</v>
      </c>
      <c r="B121" s="7">
        <f t="shared" si="57"/>
        <v>116</v>
      </c>
      <c r="C121" s="59">
        <f t="shared" si="55"/>
        <v>116</v>
      </c>
      <c r="D121" s="124">
        <f t="shared" si="58"/>
        <v>110391</v>
      </c>
      <c r="E121" s="16" t="str">
        <f t="shared" si="34"/>
        <v>RedCells</v>
      </c>
      <c r="F121" s="58" t="str">
        <f t="shared" si="35"/>
        <v xml:space="preserve">CPD </v>
      </c>
      <c r="G121" s="58" t="str">
        <f t="shared" si="36"/>
        <v xml:space="preserve">PAGGS-M </v>
      </c>
      <c r="H121" s="58" t="str">
        <f t="shared" si="37"/>
        <v xml:space="preserve">Closed </v>
      </c>
      <c r="I121" s="58" t="str">
        <f t="shared" si="38"/>
        <v xml:space="preserve">SVPed </v>
      </c>
      <c r="J121" s="58" t="str">
        <f t="shared" si="39"/>
        <v xml:space="preserve">2to6°C </v>
      </c>
      <c r="K121" s="58" t="str">
        <f t="shared" si="40"/>
        <v>No</v>
      </c>
      <c r="L121" s="58" t="str">
        <f t="shared" si="41"/>
        <v xml:space="preserve">Allo </v>
      </c>
      <c r="M121" s="58" t="str">
        <f t="shared" si="42"/>
        <v xml:space="preserve">Aph </v>
      </c>
      <c r="N121" s="58" t="str">
        <f t="shared" si="43"/>
        <v xml:space="preserve">NA </v>
      </c>
      <c r="O121" s="58" t="str">
        <f t="shared" si="44"/>
        <v xml:space="preserve">Transf </v>
      </c>
      <c r="P121" s="58" t="str">
        <f t="shared" si="45"/>
        <v xml:space="preserve">LCdepl </v>
      </c>
      <c r="Q121" s="58" t="str">
        <f t="shared" si="46"/>
        <v xml:space="preserve">Divid </v>
      </c>
      <c r="R121" s="58" t="str">
        <f t="shared" si="47"/>
        <v>Irrad</v>
      </c>
      <c r="S121" s="58" t="str">
        <f t="shared" si="48"/>
        <v xml:space="preserve">- </v>
      </c>
      <c r="T121" s="58" t="str">
        <f t="shared" si="49"/>
        <v>no sub</v>
      </c>
      <c r="U121" s="58" t="str">
        <f t="shared" si="50"/>
        <v>Non</v>
      </c>
      <c r="V121" s="58" t="str">
        <f t="shared" si="51"/>
        <v>NA</v>
      </c>
      <c r="W121" s="58" t="str">
        <f t="shared" si="52"/>
        <v xml:space="preserve">None </v>
      </c>
      <c r="X121" t="s">
        <v>63</v>
      </c>
      <c r="Y121" s="161" t="str">
        <f t="shared" si="53"/>
        <v>1-2-3-1-2-2-1-1-2-1-1-3-2-2-1-1-1-1-1</v>
      </c>
      <c r="Z121" s="60">
        <f t="shared" si="59"/>
        <v>110391</v>
      </c>
      <c r="AA121" s="7">
        <f t="shared" si="60"/>
        <v>116</v>
      </c>
      <c r="AB121" s="29" t="str">
        <f t="shared" si="33"/>
        <v>1</v>
      </c>
      <c r="AC121" s="29" t="str">
        <f t="shared" si="62"/>
        <v>1</v>
      </c>
      <c r="AD121" s="29" t="str">
        <f t="shared" si="62"/>
        <v>0</v>
      </c>
      <c r="AE121" s="29" t="str">
        <f t="shared" si="62"/>
        <v>3</v>
      </c>
      <c r="AF121" s="29" t="str">
        <f t="shared" si="62"/>
        <v>9</v>
      </c>
      <c r="AG121" s="29" t="str">
        <f t="shared" si="62"/>
        <v>1</v>
      </c>
      <c r="AH121" s="59">
        <v>116</v>
      </c>
      <c r="AI121" s="510">
        <v>110391</v>
      </c>
      <c r="AJ121" s="509">
        <v>1</v>
      </c>
      <c r="AK121" s="509">
        <v>2</v>
      </c>
      <c r="AL121" s="509">
        <v>3</v>
      </c>
      <c r="AM121" s="509">
        <v>1</v>
      </c>
      <c r="AN121" s="509">
        <v>2</v>
      </c>
      <c r="AO121" s="509">
        <v>2</v>
      </c>
      <c r="AP121" s="509">
        <v>1</v>
      </c>
      <c r="AQ121" s="509">
        <v>1</v>
      </c>
      <c r="AR121" s="509">
        <v>2</v>
      </c>
      <c r="AS121" s="509">
        <v>1</v>
      </c>
      <c r="AT121" s="509">
        <v>1</v>
      </c>
      <c r="AU121" s="509">
        <v>3</v>
      </c>
      <c r="AV121" s="509">
        <v>2</v>
      </c>
      <c r="AW121" s="509">
        <v>2</v>
      </c>
      <c r="AX121" s="509">
        <v>1</v>
      </c>
      <c r="AY121" s="509">
        <v>1</v>
      </c>
      <c r="AZ121" s="509">
        <v>1</v>
      </c>
      <c r="BA121" s="509">
        <v>1</v>
      </c>
      <c r="BB121" s="509">
        <v>1</v>
      </c>
      <c r="BC121" s="509" t="b">
        <v>0</v>
      </c>
      <c r="BD121" s="508">
        <v>41602</v>
      </c>
      <c r="BE121" s="508">
        <v>41602</v>
      </c>
      <c r="BF121" s="509" t="b">
        <v>0</v>
      </c>
      <c r="BG121" s="510" t="s">
        <v>494</v>
      </c>
      <c r="BH121" s="512"/>
      <c r="BI121" s="510"/>
      <c r="BJ121" s="513">
        <v>41602</v>
      </c>
      <c r="BK121" s="513">
        <v>41602</v>
      </c>
      <c r="BL121" s="513">
        <v>46217</v>
      </c>
      <c r="BM121" s="510"/>
      <c r="BN121" s="512"/>
      <c r="BO121" s="510"/>
      <c r="BP121" s="509">
        <v>2</v>
      </c>
      <c r="BQ121" s="509" t="str">
        <f>IF(AI121="","",VLOOKUP(AJ121,[0]!Qualifier,(COLUMN(AJ121)-34),FALSE))</f>
        <v>RedCells</v>
      </c>
      <c r="BR121" s="509" t="str">
        <f>IF(AJ121="","",VLOOKUP(AK121,[0]!Qualifier,(COLUMN(AK121)-34),FALSE))</f>
        <v xml:space="preserve">CPD </v>
      </c>
      <c r="BS121" s="509" t="str">
        <f>IF(AK121="","",VLOOKUP(AL121,[0]!Qualifier,(COLUMN(AL121)-34),FALSE))</f>
        <v xml:space="preserve">PAGGS-M </v>
      </c>
      <c r="BT121" s="509" t="str">
        <f>IF(AL121="","",VLOOKUP(AM121,[0]!Qualifier,(COLUMN(AM121)-34),FALSE))</f>
        <v xml:space="preserve">Closed </v>
      </c>
      <c r="BU121" s="509" t="str">
        <f>IF(AM121="","",VLOOKUP(AN121,[0]!Qualifier,(COLUMN(AN121)-34),FALSE))</f>
        <v xml:space="preserve">SVPed </v>
      </c>
      <c r="BV121" s="509" t="str">
        <f>IF(AN121="","",VLOOKUP(AO121,[0]!Qualifier,(COLUMN(AO121)-34),FALSE))</f>
        <v xml:space="preserve">2to6°C </v>
      </c>
      <c r="BW121" s="509" t="str">
        <f>IF(AO121="","",VLOOKUP(AP121,[0]!Qualifier,(COLUMN(AP121)-34),FALSE))</f>
        <v>No</v>
      </c>
      <c r="BX121" s="509" t="str">
        <f>IF(AP121="","",VLOOKUP(AQ121,[0]!Qualifier,(COLUMN(AQ121)-34),FALSE))</f>
        <v xml:space="preserve">Allo </v>
      </c>
      <c r="BY121" s="509" t="str">
        <f>IF(AQ121="","",VLOOKUP(AR121,[0]!Qualifier,(COLUMN(AR121)-34),FALSE))</f>
        <v xml:space="preserve">Aph </v>
      </c>
      <c r="BZ121" s="509" t="str">
        <f>IF(AR121="","",VLOOKUP(AS121,[0]!Qualifier,(COLUMN(AS121)-34),FALSE))</f>
        <v xml:space="preserve">NA </v>
      </c>
      <c r="CA121" s="509" t="str">
        <f>IF(AS121="","",VLOOKUP(AT121,[0]!Qualifier,(COLUMN(AT121)-34),FALSE))</f>
        <v xml:space="preserve">Transf </v>
      </c>
      <c r="CB121" s="509" t="str">
        <f>IF(AT121="","",VLOOKUP(AU121,[0]!Qualifier,(COLUMN(AU121)-34),FALSE))</f>
        <v xml:space="preserve">LCdepl </v>
      </c>
      <c r="CC121" s="509" t="str">
        <f>IF(AU121="","",VLOOKUP(AV121,[0]!Qualifier,(COLUMN(AV121)-34),FALSE))</f>
        <v xml:space="preserve">Divid </v>
      </c>
      <c r="CD121" s="509" t="str">
        <f>IF(AV121="","",VLOOKUP(AW121,[0]!Qualifier,(COLUMN(AW121)-34),FALSE))</f>
        <v>Irrad</v>
      </c>
      <c r="CE121" s="508" t="str">
        <f>IF(AW121="","",VLOOKUP(AX121,[0]!Qualifier,(COLUMN(AX121)-34),FALSE))</f>
        <v xml:space="preserve">- </v>
      </c>
      <c r="CF121" s="508" t="str">
        <f>IF(AX121="","",VLOOKUP(AY121,[0]!Qualifier,(COLUMN(AY121)-34),FALSE))</f>
        <v>no sub</v>
      </c>
      <c r="CG121" s="509" t="str">
        <f>IF(AY121="","",VLOOKUP(AZ121,[0]!Qualifier,(COLUMN(AZ121)-34),FALSE))</f>
        <v>Non</v>
      </c>
      <c r="CH121" s="510" t="str">
        <f>IF(AZ121="","",VLOOKUP(BA121,[0]!Qualifier,(COLUMN(BA121)-34),FALSE))</f>
        <v>NA</v>
      </c>
      <c r="CI121" s="512" t="str">
        <f>IF(BA121="","",VLOOKUP(BB121,[0]!Qualifier,(COLUMN(BB121)-34),FALSE))</f>
        <v xml:space="preserve">None </v>
      </c>
      <c r="CJ121" s="510"/>
      <c r="CK121" s="513" t="str">
        <f t="shared" si="54"/>
        <v>1-2-3-1-2-2-1-1-2-1-1-3-2-2-1-1-1-1-1</v>
      </c>
      <c r="CL121" s="513">
        <v>37988</v>
      </c>
      <c r="CM121" s="513">
        <v>45195</v>
      </c>
      <c r="CN121" s="510"/>
      <c r="CP121" s="510"/>
    </row>
    <row r="122" spans="1:94" ht="12.6" customHeight="1" outlineLevel="2" x14ac:dyDescent="0.35">
      <c r="A122" s="77">
        <f t="shared" si="56"/>
        <v>111190</v>
      </c>
      <c r="B122" s="7">
        <f t="shared" si="57"/>
        <v>117</v>
      </c>
      <c r="C122" s="59">
        <f t="shared" si="55"/>
        <v>117</v>
      </c>
      <c r="D122" s="124">
        <f t="shared" si="58"/>
        <v>111190</v>
      </c>
      <c r="E122" s="16" t="str">
        <f t="shared" si="34"/>
        <v>RedCells</v>
      </c>
      <c r="F122" s="58" t="str">
        <f t="shared" si="35"/>
        <v xml:space="preserve">CPD </v>
      </c>
      <c r="G122" s="58" t="str">
        <f t="shared" si="36"/>
        <v xml:space="preserve">SAGM </v>
      </c>
      <c r="H122" s="58" t="str">
        <f t="shared" si="37"/>
        <v xml:space="preserve">Closed </v>
      </c>
      <c r="I122" s="58" t="str">
        <f t="shared" si="38"/>
        <v xml:space="preserve">NonSV </v>
      </c>
      <c r="J122" s="58" t="str">
        <f t="shared" si="39"/>
        <v xml:space="preserve">2to6°C </v>
      </c>
      <c r="K122" s="58" t="str">
        <f t="shared" si="40"/>
        <v>No</v>
      </c>
      <c r="L122" s="58" t="str">
        <f t="shared" si="41"/>
        <v xml:space="preserve">Allo </v>
      </c>
      <c r="M122" s="58" t="str">
        <f t="shared" si="42"/>
        <v xml:space="preserve">Aph </v>
      </c>
      <c r="N122" s="58" t="str">
        <f t="shared" si="43"/>
        <v xml:space="preserve">NA </v>
      </c>
      <c r="O122" s="58" t="str">
        <f t="shared" si="44"/>
        <v xml:space="preserve">Transf </v>
      </c>
      <c r="P122" s="58" t="str">
        <f t="shared" si="45"/>
        <v xml:space="preserve">LCdepl </v>
      </c>
      <c r="Q122" s="58" t="str">
        <f t="shared" si="46"/>
        <v xml:space="preserve">Divid </v>
      </c>
      <c r="R122" s="58" t="str">
        <f t="shared" si="47"/>
        <v xml:space="preserve">NoIrr </v>
      </c>
      <c r="S122" s="58" t="str">
        <f t="shared" si="48"/>
        <v xml:space="preserve">- </v>
      </c>
      <c r="T122" s="58" t="str">
        <f t="shared" si="49"/>
        <v>no sub</v>
      </c>
      <c r="U122" s="58" t="str">
        <f t="shared" si="50"/>
        <v>Non</v>
      </c>
      <c r="V122" s="58" t="str">
        <f t="shared" si="51"/>
        <v>NA</v>
      </c>
      <c r="W122" s="58" t="str">
        <f t="shared" si="52"/>
        <v xml:space="preserve">None </v>
      </c>
      <c r="X122" t="s">
        <v>63</v>
      </c>
      <c r="Y122" s="161" t="str">
        <f t="shared" si="53"/>
        <v>1-2-2-1-3-2-1-1-2-1-1-3-2-1-1-1-1-1-1</v>
      </c>
      <c r="Z122" s="60">
        <f t="shared" si="59"/>
        <v>111190</v>
      </c>
      <c r="AA122" s="7">
        <f t="shared" si="60"/>
        <v>117</v>
      </c>
      <c r="AB122" s="29" t="str">
        <f t="shared" si="33"/>
        <v>1</v>
      </c>
      <c r="AC122" s="29" t="str">
        <f t="shared" si="62"/>
        <v>1</v>
      </c>
      <c r="AD122" s="29" t="str">
        <f t="shared" si="62"/>
        <v>1</v>
      </c>
      <c r="AE122" s="29" t="str">
        <f t="shared" si="62"/>
        <v>1</v>
      </c>
      <c r="AF122" s="29" t="str">
        <f t="shared" si="62"/>
        <v>9</v>
      </c>
      <c r="AG122" s="29" t="str">
        <f t="shared" si="62"/>
        <v>0</v>
      </c>
      <c r="AH122" s="59">
        <v>117</v>
      </c>
      <c r="AI122" s="510">
        <v>111190</v>
      </c>
      <c r="AJ122" s="509">
        <v>1</v>
      </c>
      <c r="AK122" s="509">
        <v>2</v>
      </c>
      <c r="AL122" s="509">
        <v>2</v>
      </c>
      <c r="AM122" s="509">
        <v>1</v>
      </c>
      <c r="AN122" s="509">
        <v>3</v>
      </c>
      <c r="AO122" s="509">
        <v>2</v>
      </c>
      <c r="AP122" s="509">
        <v>1</v>
      </c>
      <c r="AQ122" s="509">
        <v>1</v>
      </c>
      <c r="AR122" s="509">
        <v>2</v>
      </c>
      <c r="AS122" s="509">
        <v>1</v>
      </c>
      <c r="AT122" s="509">
        <v>1</v>
      </c>
      <c r="AU122" s="509">
        <v>3</v>
      </c>
      <c r="AV122" s="509">
        <v>2</v>
      </c>
      <c r="AW122" s="509">
        <v>1</v>
      </c>
      <c r="AX122" s="509">
        <v>1</v>
      </c>
      <c r="AY122" s="509">
        <v>1</v>
      </c>
      <c r="AZ122" s="509">
        <v>1</v>
      </c>
      <c r="BA122" s="509">
        <v>1</v>
      </c>
      <c r="BB122" s="509">
        <v>1</v>
      </c>
      <c r="BC122" s="509" t="b">
        <v>0</v>
      </c>
      <c r="BD122" s="508">
        <v>38300</v>
      </c>
      <c r="BE122" s="508">
        <v>38299</v>
      </c>
      <c r="BF122" s="509" t="b">
        <v>0</v>
      </c>
      <c r="BG122" s="510" t="s">
        <v>495</v>
      </c>
      <c r="BH122" s="512"/>
      <c r="BI122" s="510"/>
      <c r="BJ122" s="513">
        <v>38300</v>
      </c>
      <c r="BK122" s="513">
        <v>38299</v>
      </c>
      <c r="BL122" s="513">
        <v>46217</v>
      </c>
      <c r="BM122" s="510"/>
      <c r="BN122" s="512"/>
      <c r="BO122" s="510"/>
      <c r="BP122" s="509">
        <v>2</v>
      </c>
      <c r="BQ122" s="509" t="str">
        <f>IF(AI122="","",VLOOKUP(AJ122,[0]!Qualifier,(COLUMN(AJ122)-34),FALSE))</f>
        <v>RedCells</v>
      </c>
      <c r="BR122" s="509" t="str">
        <f>IF(AJ122="","",VLOOKUP(AK122,[0]!Qualifier,(COLUMN(AK122)-34),FALSE))</f>
        <v xml:space="preserve">CPD </v>
      </c>
      <c r="BS122" s="509" t="str">
        <f>IF(AK122="","",VLOOKUP(AL122,[0]!Qualifier,(COLUMN(AL122)-34),FALSE))</f>
        <v xml:space="preserve">SAGM </v>
      </c>
      <c r="BT122" s="509" t="str">
        <f>IF(AL122="","",VLOOKUP(AM122,[0]!Qualifier,(COLUMN(AM122)-34),FALSE))</f>
        <v xml:space="preserve">Closed </v>
      </c>
      <c r="BU122" s="509" t="str">
        <f>IF(AM122="","",VLOOKUP(AN122,[0]!Qualifier,(COLUMN(AN122)-34),FALSE))</f>
        <v xml:space="preserve">NonSV </v>
      </c>
      <c r="BV122" s="509" t="str">
        <f>IF(AN122="","",VLOOKUP(AO122,[0]!Qualifier,(COLUMN(AO122)-34),FALSE))</f>
        <v xml:space="preserve">2to6°C </v>
      </c>
      <c r="BW122" s="509" t="str">
        <f>IF(AO122="","",VLOOKUP(AP122,[0]!Qualifier,(COLUMN(AP122)-34),FALSE))</f>
        <v>No</v>
      </c>
      <c r="BX122" s="509" t="str">
        <f>IF(AP122="","",VLOOKUP(AQ122,[0]!Qualifier,(COLUMN(AQ122)-34),FALSE))</f>
        <v xml:space="preserve">Allo </v>
      </c>
      <c r="BY122" s="509" t="str">
        <f>IF(AQ122="","",VLOOKUP(AR122,[0]!Qualifier,(COLUMN(AR122)-34),FALSE))</f>
        <v xml:space="preserve">Aph </v>
      </c>
      <c r="BZ122" s="509" t="str">
        <f>IF(AR122="","",VLOOKUP(AS122,[0]!Qualifier,(COLUMN(AS122)-34),FALSE))</f>
        <v xml:space="preserve">NA </v>
      </c>
      <c r="CA122" s="509" t="str">
        <f>IF(AS122="","",VLOOKUP(AT122,[0]!Qualifier,(COLUMN(AT122)-34),FALSE))</f>
        <v xml:space="preserve">Transf </v>
      </c>
      <c r="CB122" s="509" t="str">
        <f>IF(AT122="","",VLOOKUP(AU122,[0]!Qualifier,(COLUMN(AU122)-34),FALSE))</f>
        <v xml:space="preserve">LCdepl </v>
      </c>
      <c r="CC122" s="509" t="str">
        <f>IF(AU122="","",VLOOKUP(AV122,[0]!Qualifier,(COLUMN(AV122)-34),FALSE))</f>
        <v xml:space="preserve">Divid </v>
      </c>
      <c r="CD122" s="509" t="str">
        <f>IF(AV122="","",VLOOKUP(AW122,[0]!Qualifier,(COLUMN(AW122)-34),FALSE))</f>
        <v xml:space="preserve">NoIrr </v>
      </c>
      <c r="CE122" s="508" t="str">
        <f>IF(AW122="","",VLOOKUP(AX122,[0]!Qualifier,(COLUMN(AX122)-34),FALSE))</f>
        <v xml:space="preserve">- </v>
      </c>
      <c r="CF122" s="508" t="str">
        <f>IF(AX122="","",VLOOKUP(AY122,[0]!Qualifier,(COLUMN(AY122)-34),FALSE))</f>
        <v>no sub</v>
      </c>
      <c r="CG122" s="509" t="str">
        <f>IF(AY122="","",VLOOKUP(AZ122,[0]!Qualifier,(COLUMN(AZ122)-34),FALSE))</f>
        <v>Non</v>
      </c>
      <c r="CH122" s="510" t="str">
        <f>IF(AZ122="","",VLOOKUP(BA122,[0]!Qualifier,(COLUMN(BA122)-34),FALSE))</f>
        <v>NA</v>
      </c>
      <c r="CI122" s="512" t="str">
        <f>IF(BA122="","",VLOOKUP(BB122,[0]!Qualifier,(COLUMN(BB122)-34),FALSE))</f>
        <v xml:space="preserve">None </v>
      </c>
      <c r="CJ122" s="510"/>
      <c r="CK122" s="513" t="str">
        <f t="shared" si="54"/>
        <v>1-2-2-1-3-2-1-1-2-1-1-3-2-1-1-1-1-1-1</v>
      </c>
      <c r="CL122" s="513">
        <v>38392</v>
      </c>
      <c r="CM122" s="513">
        <v>45195</v>
      </c>
      <c r="CN122" s="510"/>
      <c r="CP122" s="510"/>
    </row>
    <row r="123" spans="1:94" ht="12.6" customHeight="1" outlineLevel="2" x14ac:dyDescent="0.35">
      <c r="A123" s="77">
        <f t="shared" si="56"/>
        <v>111390</v>
      </c>
      <c r="B123" s="7">
        <f t="shared" si="57"/>
        <v>118</v>
      </c>
      <c r="C123" s="59">
        <f t="shared" si="55"/>
        <v>118</v>
      </c>
      <c r="D123" s="124">
        <f t="shared" si="58"/>
        <v>111390</v>
      </c>
      <c r="E123" s="16" t="str">
        <f t="shared" si="34"/>
        <v>RedCells</v>
      </c>
      <c r="F123" s="58" t="str">
        <f t="shared" si="35"/>
        <v xml:space="preserve">CPD </v>
      </c>
      <c r="G123" s="58" t="str">
        <f t="shared" si="36"/>
        <v xml:space="preserve">SAGM </v>
      </c>
      <c r="H123" s="58" t="str">
        <f t="shared" si="37"/>
        <v xml:space="preserve">Closed </v>
      </c>
      <c r="I123" s="58" t="str">
        <f t="shared" si="38"/>
        <v xml:space="preserve">NonSV </v>
      </c>
      <c r="J123" s="58" t="str">
        <f t="shared" si="39"/>
        <v xml:space="preserve">2to6°C </v>
      </c>
      <c r="K123" s="58" t="str">
        <f t="shared" si="40"/>
        <v>No</v>
      </c>
      <c r="L123" s="58" t="str">
        <f t="shared" si="41"/>
        <v xml:space="preserve">Allo </v>
      </c>
      <c r="M123" s="58" t="str">
        <f t="shared" si="42"/>
        <v xml:space="preserve">Aph </v>
      </c>
      <c r="N123" s="58" t="str">
        <f t="shared" si="43"/>
        <v xml:space="preserve">NA </v>
      </c>
      <c r="O123" s="58" t="str">
        <f t="shared" si="44"/>
        <v xml:space="preserve">Transf </v>
      </c>
      <c r="P123" s="58" t="str">
        <f t="shared" si="45"/>
        <v xml:space="preserve">LCdepl </v>
      </c>
      <c r="Q123" s="58" t="str">
        <f t="shared" si="46"/>
        <v xml:space="preserve">Divid </v>
      </c>
      <c r="R123" s="58" t="str">
        <f t="shared" si="47"/>
        <v>Irrad</v>
      </c>
      <c r="S123" s="58" t="str">
        <f t="shared" si="48"/>
        <v xml:space="preserve">- </v>
      </c>
      <c r="T123" s="58" t="str">
        <f t="shared" si="49"/>
        <v>no sub</v>
      </c>
      <c r="U123" s="58" t="str">
        <f t="shared" si="50"/>
        <v>Non</v>
      </c>
      <c r="V123" s="58" t="str">
        <f t="shared" si="51"/>
        <v>NA</v>
      </c>
      <c r="W123" s="58" t="str">
        <f t="shared" si="52"/>
        <v xml:space="preserve">None </v>
      </c>
      <c r="X123" t="s">
        <v>63</v>
      </c>
      <c r="Y123" s="161" t="str">
        <f t="shared" si="53"/>
        <v>1-2-2-1-3-2-1-1-2-1-1-3-2-2-1-1-1-1-1</v>
      </c>
      <c r="Z123" s="60">
        <f t="shared" si="59"/>
        <v>111390</v>
      </c>
      <c r="AA123" s="7">
        <f t="shared" si="60"/>
        <v>118</v>
      </c>
      <c r="AB123" s="29" t="str">
        <f t="shared" si="33"/>
        <v>1</v>
      </c>
      <c r="AC123" s="29" t="str">
        <f t="shared" si="62"/>
        <v>1</v>
      </c>
      <c r="AD123" s="29" t="str">
        <f t="shared" si="62"/>
        <v>1</v>
      </c>
      <c r="AE123" s="29" t="str">
        <f t="shared" si="62"/>
        <v>3</v>
      </c>
      <c r="AF123" s="29" t="str">
        <f t="shared" si="62"/>
        <v>9</v>
      </c>
      <c r="AG123" s="29" t="str">
        <f t="shared" si="62"/>
        <v>0</v>
      </c>
      <c r="AH123" s="59">
        <v>118</v>
      </c>
      <c r="AI123" s="510">
        <v>111390</v>
      </c>
      <c r="AJ123" s="509">
        <v>1</v>
      </c>
      <c r="AK123" s="509">
        <v>2</v>
      </c>
      <c r="AL123" s="509">
        <v>2</v>
      </c>
      <c r="AM123" s="509">
        <v>1</v>
      </c>
      <c r="AN123" s="509">
        <v>3</v>
      </c>
      <c r="AO123" s="509">
        <v>2</v>
      </c>
      <c r="AP123" s="509">
        <v>1</v>
      </c>
      <c r="AQ123" s="509">
        <v>1</v>
      </c>
      <c r="AR123" s="509">
        <v>2</v>
      </c>
      <c r="AS123" s="509">
        <v>1</v>
      </c>
      <c r="AT123" s="509">
        <v>1</v>
      </c>
      <c r="AU123" s="509">
        <v>3</v>
      </c>
      <c r="AV123" s="509">
        <v>2</v>
      </c>
      <c r="AW123" s="509">
        <v>2</v>
      </c>
      <c r="AX123" s="509">
        <v>1</v>
      </c>
      <c r="AY123" s="509">
        <v>1</v>
      </c>
      <c r="AZ123" s="509">
        <v>1</v>
      </c>
      <c r="BA123" s="509">
        <v>1</v>
      </c>
      <c r="BB123" s="509">
        <v>1</v>
      </c>
      <c r="BC123" s="509" t="b">
        <v>0</v>
      </c>
      <c r="BD123" s="508">
        <v>38300</v>
      </c>
      <c r="BE123" s="508">
        <v>38299</v>
      </c>
      <c r="BF123" s="509" t="b">
        <v>0</v>
      </c>
      <c r="BG123" s="510" t="s">
        <v>496</v>
      </c>
      <c r="BH123" s="512"/>
      <c r="BI123" s="510"/>
      <c r="BJ123" s="513">
        <v>38300</v>
      </c>
      <c r="BK123" s="513">
        <v>38299</v>
      </c>
      <c r="BL123" s="513">
        <v>46217</v>
      </c>
      <c r="BM123" s="510"/>
      <c r="BN123" s="512"/>
      <c r="BO123" s="510"/>
      <c r="BP123" s="509">
        <v>2</v>
      </c>
      <c r="BQ123" s="509" t="str">
        <f>IF(AI123="","",VLOOKUP(AJ123,[0]!Qualifier,(COLUMN(AJ123)-34),FALSE))</f>
        <v>RedCells</v>
      </c>
      <c r="BR123" s="509" t="str">
        <f>IF(AJ123="","",VLOOKUP(AK123,[0]!Qualifier,(COLUMN(AK123)-34),FALSE))</f>
        <v xml:space="preserve">CPD </v>
      </c>
      <c r="BS123" s="509" t="str">
        <f>IF(AK123="","",VLOOKUP(AL123,[0]!Qualifier,(COLUMN(AL123)-34),FALSE))</f>
        <v xml:space="preserve">SAGM </v>
      </c>
      <c r="BT123" s="509" t="str">
        <f>IF(AL123="","",VLOOKUP(AM123,[0]!Qualifier,(COLUMN(AM123)-34),FALSE))</f>
        <v xml:space="preserve">Closed </v>
      </c>
      <c r="BU123" s="509" t="str">
        <f>IF(AM123="","",VLOOKUP(AN123,[0]!Qualifier,(COLUMN(AN123)-34),FALSE))</f>
        <v xml:space="preserve">NonSV </v>
      </c>
      <c r="BV123" s="509" t="str">
        <f>IF(AN123="","",VLOOKUP(AO123,[0]!Qualifier,(COLUMN(AO123)-34),FALSE))</f>
        <v xml:space="preserve">2to6°C </v>
      </c>
      <c r="BW123" s="509" t="str">
        <f>IF(AO123="","",VLOOKUP(AP123,[0]!Qualifier,(COLUMN(AP123)-34),FALSE))</f>
        <v>No</v>
      </c>
      <c r="BX123" s="509" t="str">
        <f>IF(AP123="","",VLOOKUP(AQ123,[0]!Qualifier,(COLUMN(AQ123)-34),FALSE))</f>
        <v xml:space="preserve">Allo </v>
      </c>
      <c r="BY123" s="509" t="str">
        <f>IF(AQ123="","",VLOOKUP(AR123,[0]!Qualifier,(COLUMN(AR123)-34),FALSE))</f>
        <v xml:space="preserve">Aph </v>
      </c>
      <c r="BZ123" s="509" t="str">
        <f>IF(AR123="","",VLOOKUP(AS123,[0]!Qualifier,(COLUMN(AS123)-34),FALSE))</f>
        <v xml:space="preserve">NA </v>
      </c>
      <c r="CA123" s="509" t="str">
        <f>IF(AS123="","",VLOOKUP(AT123,[0]!Qualifier,(COLUMN(AT123)-34),FALSE))</f>
        <v xml:space="preserve">Transf </v>
      </c>
      <c r="CB123" s="509" t="str">
        <f>IF(AT123="","",VLOOKUP(AU123,[0]!Qualifier,(COLUMN(AU123)-34),FALSE))</f>
        <v xml:space="preserve">LCdepl </v>
      </c>
      <c r="CC123" s="509" t="str">
        <f>IF(AU123="","",VLOOKUP(AV123,[0]!Qualifier,(COLUMN(AV123)-34),FALSE))</f>
        <v xml:space="preserve">Divid </v>
      </c>
      <c r="CD123" s="509" t="str">
        <f>IF(AV123="","",VLOOKUP(AW123,[0]!Qualifier,(COLUMN(AW123)-34),FALSE))</f>
        <v>Irrad</v>
      </c>
      <c r="CE123" s="508" t="str">
        <f>IF(AW123="","",VLOOKUP(AX123,[0]!Qualifier,(COLUMN(AX123)-34),FALSE))</f>
        <v xml:space="preserve">- </v>
      </c>
      <c r="CF123" s="508" t="str">
        <f>IF(AX123="","",VLOOKUP(AY123,[0]!Qualifier,(COLUMN(AY123)-34),FALSE))</f>
        <v>no sub</v>
      </c>
      <c r="CG123" s="509" t="str">
        <f>IF(AY123="","",VLOOKUP(AZ123,[0]!Qualifier,(COLUMN(AZ123)-34),FALSE))</f>
        <v>Non</v>
      </c>
      <c r="CH123" s="510" t="str">
        <f>IF(AZ123="","",VLOOKUP(BA123,[0]!Qualifier,(COLUMN(BA123)-34),FALSE))</f>
        <v>NA</v>
      </c>
      <c r="CI123" s="512" t="str">
        <f>IF(BA123="","",VLOOKUP(BB123,[0]!Qualifier,(COLUMN(BB123)-34),FALSE))</f>
        <v xml:space="preserve">None </v>
      </c>
      <c r="CJ123" s="510"/>
      <c r="CK123" s="513" t="str">
        <f t="shared" si="54"/>
        <v>1-2-2-1-3-2-1-1-2-1-1-3-2-2-1-1-1-1-1</v>
      </c>
      <c r="CL123" s="513">
        <v>37988</v>
      </c>
      <c r="CM123" s="513">
        <v>45195</v>
      </c>
      <c r="CN123" s="510"/>
      <c r="CP123" s="510"/>
    </row>
    <row r="124" spans="1:94" ht="12.6" customHeight="1" outlineLevel="2" x14ac:dyDescent="0.35">
      <c r="A124" s="77">
        <f t="shared" si="56"/>
        <v>113100</v>
      </c>
      <c r="B124" s="7">
        <f t="shared" si="57"/>
        <v>119</v>
      </c>
      <c r="C124" s="59">
        <f t="shared" si="55"/>
        <v>119</v>
      </c>
      <c r="D124" s="124">
        <f t="shared" si="58"/>
        <v>113100</v>
      </c>
      <c r="E124" s="16" t="str">
        <f t="shared" si="34"/>
        <v>RedCells</v>
      </c>
      <c r="F124" s="58" t="str">
        <f t="shared" si="35"/>
        <v xml:space="preserve">CPD </v>
      </c>
      <c r="G124" s="58" t="str">
        <f t="shared" si="36"/>
        <v xml:space="preserve">SAGM </v>
      </c>
      <c r="H124" s="58" t="str">
        <f t="shared" si="37"/>
        <v xml:space="preserve">Closed </v>
      </c>
      <c r="I124" s="58" t="str">
        <f t="shared" si="38"/>
        <v xml:space="preserve">SV </v>
      </c>
      <c r="J124" s="58" t="str">
        <f t="shared" si="39"/>
        <v xml:space="preserve">2to6°C </v>
      </c>
      <c r="K124" s="58" t="str">
        <f t="shared" si="40"/>
        <v>No</v>
      </c>
      <c r="L124" s="58" t="str">
        <f t="shared" si="41"/>
        <v xml:space="preserve">Allo </v>
      </c>
      <c r="M124" s="58" t="str">
        <f t="shared" si="42"/>
        <v xml:space="preserve">Aph </v>
      </c>
      <c r="N124" s="58" t="str">
        <f t="shared" si="43"/>
        <v xml:space="preserve">NA </v>
      </c>
      <c r="O124" s="58" t="str">
        <f t="shared" si="44"/>
        <v xml:space="preserve">Transf </v>
      </c>
      <c r="P124" s="58" t="str">
        <f t="shared" si="45"/>
        <v xml:space="preserve">LCdepl </v>
      </c>
      <c r="Q124" s="58" t="str">
        <f t="shared" si="46"/>
        <v xml:space="preserve">None </v>
      </c>
      <c r="R124" s="58" t="str">
        <f t="shared" si="47"/>
        <v xml:space="preserve">NoIrr </v>
      </c>
      <c r="S124" s="58" t="str">
        <f t="shared" si="48"/>
        <v xml:space="preserve">Wash </v>
      </c>
      <c r="T124" s="58" t="str">
        <f t="shared" si="49"/>
        <v>no sub</v>
      </c>
      <c r="U124" s="58" t="str">
        <f t="shared" si="50"/>
        <v>Non</v>
      </c>
      <c r="V124" s="58" t="str">
        <f t="shared" si="51"/>
        <v>NA</v>
      </c>
      <c r="W124" s="58" t="str">
        <f t="shared" si="52"/>
        <v xml:space="preserve">None </v>
      </c>
      <c r="X124" t="s">
        <v>63</v>
      </c>
      <c r="Y124" s="161" t="str">
        <f t="shared" si="53"/>
        <v>1-2-2-1-1-2-1-1-2-1-1-3-1-1-2-1-1-1-1</v>
      </c>
      <c r="Z124" s="60">
        <f t="shared" si="59"/>
        <v>113100</v>
      </c>
      <c r="AA124" s="7">
        <f t="shared" si="60"/>
        <v>119</v>
      </c>
      <c r="AB124" s="29" t="str">
        <f t="shared" si="33"/>
        <v>1</v>
      </c>
      <c r="AC124" s="29" t="str">
        <f t="shared" si="62"/>
        <v>1</v>
      </c>
      <c r="AD124" s="29" t="str">
        <f t="shared" si="62"/>
        <v>3</v>
      </c>
      <c r="AE124" s="29" t="str">
        <f t="shared" si="62"/>
        <v>1</v>
      </c>
      <c r="AF124" s="29" t="str">
        <f t="shared" si="62"/>
        <v>0</v>
      </c>
      <c r="AG124" s="29" t="str">
        <f t="shared" si="62"/>
        <v>0</v>
      </c>
      <c r="AH124" s="59">
        <v>119</v>
      </c>
      <c r="AI124" s="510">
        <v>113100</v>
      </c>
      <c r="AJ124" s="509">
        <v>1</v>
      </c>
      <c r="AK124" s="509">
        <v>2</v>
      </c>
      <c r="AL124" s="509">
        <v>2</v>
      </c>
      <c r="AM124" s="509">
        <v>1</v>
      </c>
      <c r="AN124" s="509">
        <v>1</v>
      </c>
      <c r="AO124" s="509">
        <v>2</v>
      </c>
      <c r="AP124" s="509">
        <v>1</v>
      </c>
      <c r="AQ124" s="509">
        <v>1</v>
      </c>
      <c r="AR124" s="509">
        <v>2</v>
      </c>
      <c r="AS124" s="509">
        <v>1</v>
      </c>
      <c r="AT124" s="509">
        <v>1</v>
      </c>
      <c r="AU124" s="509">
        <v>3</v>
      </c>
      <c r="AV124" s="509">
        <v>1</v>
      </c>
      <c r="AW124" s="509">
        <v>1</v>
      </c>
      <c r="AX124" s="509">
        <v>2</v>
      </c>
      <c r="AY124" s="509">
        <v>1</v>
      </c>
      <c r="AZ124" s="509">
        <v>1</v>
      </c>
      <c r="BA124" s="509">
        <v>1</v>
      </c>
      <c r="BB124" s="509">
        <v>1</v>
      </c>
      <c r="BC124" s="509" t="b">
        <v>0</v>
      </c>
      <c r="BD124" s="508">
        <v>38300</v>
      </c>
      <c r="BE124" s="508">
        <v>38299</v>
      </c>
      <c r="BF124" s="509" t="b">
        <v>0</v>
      </c>
      <c r="BG124" s="510" t="s">
        <v>497</v>
      </c>
      <c r="BH124" s="512"/>
      <c r="BI124" s="510"/>
      <c r="BJ124" s="513">
        <v>38300</v>
      </c>
      <c r="BK124" s="513">
        <v>38299</v>
      </c>
      <c r="BL124" s="513">
        <v>46217</v>
      </c>
      <c r="BM124" s="510"/>
      <c r="BN124" s="512"/>
      <c r="BO124" s="510"/>
      <c r="BP124" s="509">
        <v>2</v>
      </c>
      <c r="BQ124" s="509" t="str">
        <f>IF(AI124="","",VLOOKUP(AJ124,[0]!Qualifier,(COLUMN(AJ124)-34),FALSE))</f>
        <v>RedCells</v>
      </c>
      <c r="BR124" s="509" t="str">
        <f>IF(AJ124="","",VLOOKUP(AK124,[0]!Qualifier,(COLUMN(AK124)-34),FALSE))</f>
        <v xml:space="preserve">CPD </v>
      </c>
      <c r="BS124" s="509" t="str">
        <f>IF(AK124="","",VLOOKUP(AL124,[0]!Qualifier,(COLUMN(AL124)-34),FALSE))</f>
        <v xml:space="preserve">SAGM </v>
      </c>
      <c r="BT124" s="509" t="str">
        <f>IF(AL124="","",VLOOKUP(AM124,[0]!Qualifier,(COLUMN(AM124)-34),FALSE))</f>
        <v xml:space="preserve">Closed </v>
      </c>
      <c r="BU124" s="509" t="str">
        <f>IF(AM124="","",VLOOKUP(AN124,[0]!Qualifier,(COLUMN(AN124)-34),FALSE))</f>
        <v xml:space="preserve">SV </v>
      </c>
      <c r="BV124" s="509" t="str">
        <f>IF(AN124="","",VLOOKUP(AO124,[0]!Qualifier,(COLUMN(AO124)-34),FALSE))</f>
        <v xml:space="preserve">2to6°C </v>
      </c>
      <c r="BW124" s="509" t="str">
        <f>IF(AO124="","",VLOOKUP(AP124,[0]!Qualifier,(COLUMN(AP124)-34),FALSE))</f>
        <v>No</v>
      </c>
      <c r="BX124" s="509" t="str">
        <f>IF(AP124="","",VLOOKUP(AQ124,[0]!Qualifier,(COLUMN(AQ124)-34),FALSE))</f>
        <v xml:space="preserve">Allo </v>
      </c>
      <c r="BY124" s="509" t="str">
        <f>IF(AQ124="","",VLOOKUP(AR124,[0]!Qualifier,(COLUMN(AR124)-34),FALSE))</f>
        <v xml:space="preserve">Aph </v>
      </c>
      <c r="BZ124" s="509" t="str">
        <f>IF(AR124="","",VLOOKUP(AS124,[0]!Qualifier,(COLUMN(AS124)-34),FALSE))</f>
        <v xml:space="preserve">NA </v>
      </c>
      <c r="CA124" s="509" t="str">
        <f>IF(AS124="","",VLOOKUP(AT124,[0]!Qualifier,(COLUMN(AT124)-34),FALSE))</f>
        <v xml:space="preserve">Transf </v>
      </c>
      <c r="CB124" s="509" t="str">
        <f>IF(AT124="","",VLOOKUP(AU124,[0]!Qualifier,(COLUMN(AU124)-34),FALSE))</f>
        <v xml:space="preserve">LCdepl </v>
      </c>
      <c r="CC124" s="509" t="str">
        <f>IF(AU124="","",VLOOKUP(AV124,[0]!Qualifier,(COLUMN(AV124)-34),FALSE))</f>
        <v xml:space="preserve">None </v>
      </c>
      <c r="CD124" s="509" t="str">
        <f>IF(AV124="","",VLOOKUP(AW124,[0]!Qualifier,(COLUMN(AW124)-34),FALSE))</f>
        <v xml:space="preserve">NoIrr </v>
      </c>
      <c r="CE124" s="508" t="str">
        <f>IF(AW124="","",VLOOKUP(AX124,[0]!Qualifier,(COLUMN(AX124)-34),FALSE))</f>
        <v xml:space="preserve">Wash </v>
      </c>
      <c r="CF124" s="508" t="str">
        <f>IF(AX124="","",VLOOKUP(AY124,[0]!Qualifier,(COLUMN(AY124)-34),FALSE))</f>
        <v>no sub</v>
      </c>
      <c r="CG124" s="509" t="str">
        <f>IF(AY124="","",VLOOKUP(AZ124,[0]!Qualifier,(COLUMN(AZ124)-34),FALSE))</f>
        <v>Non</v>
      </c>
      <c r="CH124" s="510" t="str">
        <f>IF(AZ124="","",VLOOKUP(BA124,[0]!Qualifier,(COLUMN(BA124)-34),FALSE))</f>
        <v>NA</v>
      </c>
      <c r="CI124" s="512" t="str">
        <f>IF(BA124="","",VLOOKUP(BB124,[0]!Qualifier,(COLUMN(BB124)-34),FALSE))</f>
        <v xml:space="preserve">None </v>
      </c>
      <c r="CJ124" s="510"/>
      <c r="CK124" s="513" t="str">
        <f t="shared" si="54"/>
        <v>1-2-2-1-1-2-1-1-2-1-1-3-1-1-2-1-1-1-1</v>
      </c>
      <c r="CL124" s="513">
        <v>37988</v>
      </c>
      <c r="CM124" s="513">
        <v>45195</v>
      </c>
      <c r="CN124" s="510"/>
      <c r="CP124" s="510"/>
    </row>
    <row r="125" spans="1:94" ht="12.6" customHeight="1" outlineLevel="2" x14ac:dyDescent="0.35">
      <c r="A125" s="77">
        <f t="shared" si="56"/>
        <v>113109</v>
      </c>
      <c r="B125" s="7">
        <f t="shared" si="57"/>
        <v>120</v>
      </c>
      <c r="C125" s="59">
        <f t="shared" si="55"/>
        <v>120</v>
      </c>
      <c r="D125" s="124">
        <f t="shared" si="58"/>
        <v>113109</v>
      </c>
      <c r="E125" s="16" t="str">
        <f t="shared" si="34"/>
        <v>RedCells</v>
      </c>
      <c r="F125" s="58" t="str">
        <f t="shared" si="35"/>
        <v xml:space="preserve">CPD </v>
      </c>
      <c r="G125" s="58" t="str">
        <f t="shared" si="36"/>
        <v xml:space="preserve">NoAdd </v>
      </c>
      <c r="H125" s="58" t="str">
        <f t="shared" si="37"/>
        <v xml:space="preserve">Closed </v>
      </c>
      <c r="I125" s="58" t="str">
        <f t="shared" si="38"/>
        <v xml:space="preserve">SV </v>
      </c>
      <c r="J125" s="58" t="str">
        <f t="shared" si="39"/>
        <v xml:space="preserve">2to6°C </v>
      </c>
      <c r="K125" s="58" t="str">
        <f t="shared" si="40"/>
        <v>No</v>
      </c>
      <c r="L125" s="58" t="str">
        <f t="shared" si="41"/>
        <v xml:space="preserve">Allo </v>
      </c>
      <c r="M125" s="58" t="str">
        <f t="shared" si="42"/>
        <v xml:space="preserve">Aph </v>
      </c>
      <c r="N125" s="58" t="str">
        <f t="shared" si="43"/>
        <v xml:space="preserve">NA </v>
      </c>
      <c r="O125" s="58" t="str">
        <f t="shared" si="44"/>
        <v xml:space="preserve">Transf </v>
      </c>
      <c r="P125" s="58" t="str">
        <f t="shared" si="45"/>
        <v xml:space="preserve">LCdepl </v>
      </c>
      <c r="Q125" s="58" t="str">
        <f t="shared" si="46"/>
        <v xml:space="preserve">None </v>
      </c>
      <c r="R125" s="58" t="str">
        <f t="shared" si="47"/>
        <v xml:space="preserve">NoIrr </v>
      </c>
      <c r="S125" s="58" t="str">
        <f t="shared" si="48"/>
        <v xml:space="preserve">Wash </v>
      </c>
      <c r="T125" s="58" t="str">
        <f t="shared" si="49"/>
        <v>no sub</v>
      </c>
      <c r="U125" s="58" t="str">
        <f t="shared" si="50"/>
        <v>Non</v>
      </c>
      <c r="V125" s="58" t="str">
        <f t="shared" si="51"/>
        <v>NA</v>
      </c>
      <c r="W125" s="58" t="str">
        <f t="shared" si="52"/>
        <v xml:space="preserve">None </v>
      </c>
      <c r="X125" t="s">
        <v>63</v>
      </c>
      <c r="Y125" s="161" t="str">
        <f t="shared" si="53"/>
        <v>1-2-1-1-1-2-1-1-2-1-1-3-1-1-2-1-1-1-1</v>
      </c>
      <c r="Z125" s="60">
        <f t="shared" si="59"/>
        <v>113109</v>
      </c>
      <c r="AA125" s="7">
        <f t="shared" si="60"/>
        <v>120</v>
      </c>
      <c r="AB125" s="29" t="str">
        <f t="shared" si="33"/>
        <v>1</v>
      </c>
      <c r="AC125" s="29" t="str">
        <f t="shared" si="62"/>
        <v>1</v>
      </c>
      <c r="AD125" s="29" t="str">
        <f t="shared" si="62"/>
        <v>3</v>
      </c>
      <c r="AE125" s="29" t="str">
        <f t="shared" si="62"/>
        <v>1</v>
      </c>
      <c r="AF125" s="29" t="str">
        <f t="shared" si="62"/>
        <v>0</v>
      </c>
      <c r="AG125" s="29" t="str">
        <f t="shared" si="62"/>
        <v>9</v>
      </c>
      <c r="AH125" s="59">
        <v>120</v>
      </c>
      <c r="AI125" s="510">
        <v>113109</v>
      </c>
      <c r="AJ125" s="509">
        <v>1</v>
      </c>
      <c r="AK125" s="509">
        <v>2</v>
      </c>
      <c r="AL125" s="509">
        <v>1</v>
      </c>
      <c r="AM125" s="509">
        <v>1</v>
      </c>
      <c r="AN125" s="509">
        <v>1</v>
      </c>
      <c r="AO125" s="509">
        <v>2</v>
      </c>
      <c r="AP125" s="509">
        <v>1</v>
      </c>
      <c r="AQ125" s="509">
        <v>1</v>
      </c>
      <c r="AR125" s="509">
        <v>2</v>
      </c>
      <c r="AS125" s="509">
        <v>1</v>
      </c>
      <c r="AT125" s="509">
        <v>1</v>
      </c>
      <c r="AU125" s="509">
        <v>3</v>
      </c>
      <c r="AV125" s="509">
        <v>1</v>
      </c>
      <c r="AW125" s="509">
        <v>1</v>
      </c>
      <c r="AX125" s="509">
        <v>2</v>
      </c>
      <c r="AY125" s="509">
        <v>1</v>
      </c>
      <c r="AZ125" s="509">
        <v>1</v>
      </c>
      <c r="BA125" s="509">
        <v>1</v>
      </c>
      <c r="BB125" s="509">
        <v>1</v>
      </c>
      <c r="BC125" s="509" t="b">
        <v>0</v>
      </c>
      <c r="BD125" s="508">
        <v>38701</v>
      </c>
      <c r="BE125" s="508">
        <v>38701</v>
      </c>
      <c r="BF125" s="509" t="b">
        <v>0</v>
      </c>
      <c r="BG125" s="510" t="s">
        <v>498</v>
      </c>
      <c r="BH125" s="512"/>
      <c r="BI125" s="510"/>
      <c r="BJ125" s="513">
        <v>38701</v>
      </c>
      <c r="BK125" s="513">
        <v>38701</v>
      </c>
      <c r="BL125" s="513">
        <v>46217</v>
      </c>
      <c r="BM125" s="510"/>
      <c r="BN125" s="512"/>
      <c r="BO125" s="510"/>
      <c r="BP125" s="509">
        <v>2</v>
      </c>
      <c r="BQ125" s="509" t="str">
        <f>IF(AI125="","",VLOOKUP(AJ125,[0]!Qualifier,(COLUMN(AJ125)-34),FALSE))</f>
        <v>RedCells</v>
      </c>
      <c r="BR125" s="509" t="str">
        <f>IF(AJ125="","",VLOOKUP(AK125,[0]!Qualifier,(COLUMN(AK125)-34),FALSE))</f>
        <v xml:space="preserve">CPD </v>
      </c>
      <c r="BS125" s="509" t="str">
        <f>IF(AK125="","",VLOOKUP(AL125,[0]!Qualifier,(COLUMN(AL125)-34),FALSE))</f>
        <v xml:space="preserve">NoAdd </v>
      </c>
      <c r="BT125" s="509" t="str">
        <f>IF(AL125="","",VLOOKUP(AM125,[0]!Qualifier,(COLUMN(AM125)-34),FALSE))</f>
        <v xml:space="preserve">Closed </v>
      </c>
      <c r="BU125" s="509" t="str">
        <f>IF(AM125="","",VLOOKUP(AN125,[0]!Qualifier,(COLUMN(AN125)-34),FALSE))</f>
        <v xml:space="preserve">SV </v>
      </c>
      <c r="BV125" s="509" t="str">
        <f>IF(AN125="","",VLOOKUP(AO125,[0]!Qualifier,(COLUMN(AO125)-34),FALSE))</f>
        <v xml:space="preserve">2to6°C </v>
      </c>
      <c r="BW125" s="509" t="str">
        <f>IF(AO125="","",VLOOKUP(AP125,[0]!Qualifier,(COLUMN(AP125)-34),FALSE))</f>
        <v>No</v>
      </c>
      <c r="BX125" s="509" t="str">
        <f>IF(AP125="","",VLOOKUP(AQ125,[0]!Qualifier,(COLUMN(AQ125)-34),FALSE))</f>
        <v xml:space="preserve">Allo </v>
      </c>
      <c r="BY125" s="509" t="str">
        <f>IF(AQ125="","",VLOOKUP(AR125,[0]!Qualifier,(COLUMN(AR125)-34),FALSE))</f>
        <v xml:space="preserve">Aph </v>
      </c>
      <c r="BZ125" s="509" t="str">
        <f>IF(AR125="","",VLOOKUP(AS125,[0]!Qualifier,(COLUMN(AS125)-34),FALSE))</f>
        <v xml:space="preserve">NA </v>
      </c>
      <c r="CA125" s="509" t="str">
        <f>IF(AS125="","",VLOOKUP(AT125,[0]!Qualifier,(COLUMN(AT125)-34),FALSE))</f>
        <v xml:space="preserve">Transf </v>
      </c>
      <c r="CB125" s="509" t="str">
        <f>IF(AT125="","",VLOOKUP(AU125,[0]!Qualifier,(COLUMN(AU125)-34),FALSE))</f>
        <v xml:space="preserve">LCdepl </v>
      </c>
      <c r="CC125" s="509" t="str">
        <f>IF(AU125="","",VLOOKUP(AV125,[0]!Qualifier,(COLUMN(AV125)-34),FALSE))</f>
        <v xml:space="preserve">None </v>
      </c>
      <c r="CD125" s="509" t="str">
        <f>IF(AV125="","",VLOOKUP(AW125,[0]!Qualifier,(COLUMN(AW125)-34),FALSE))</f>
        <v xml:space="preserve">NoIrr </v>
      </c>
      <c r="CE125" s="508" t="str">
        <f>IF(AW125="","",VLOOKUP(AX125,[0]!Qualifier,(COLUMN(AX125)-34),FALSE))</f>
        <v xml:space="preserve">Wash </v>
      </c>
      <c r="CF125" s="508" t="str">
        <f>IF(AX125="","",VLOOKUP(AY125,[0]!Qualifier,(COLUMN(AY125)-34),FALSE))</f>
        <v>no sub</v>
      </c>
      <c r="CG125" s="509" t="str">
        <f>IF(AY125="","",VLOOKUP(AZ125,[0]!Qualifier,(COLUMN(AZ125)-34),FALSE))</f>
        <v>Non</v>
      </c>
      <c r="CH125" s="510" t="str">
        <f>IF(AZ125="","",VLOOKUP(BA125,[0]!Qualifier,(COLUMN(BA125)-34),FALSE))</f>
        <v>NA</v>
      </c>
      <c r="CI125" s="512" t="str">
        <f>IF(BA125="","",VLOOKUP(BB125,[0]!Qualifier,(COLUMN(BB125)-34),FALSE))</f>
        <v xml:space="preserve">None </v>
      </c>
      <c r="CJ125" s="510"/>
      <c r="CK125" s="513" t="str">
        <f t="shared" si="54"/>
        <v>1-2-1-1-1-2-1-1-2-1-1-3-1-1-2-1-1-1-1</v>
      </c>
      <c r="CL125" s="513">
        <v>38340</v>
      </c>
      <c r="CM125" s="513">
        <v>45195</v>
      </c>
      <c r="CN125" s="510"/>
      <c r="CP125" s="510"/>
    </row>
    <row r="126" spans="1:94" ht="12.6" customHeight="1" outlineLevel="2" x14ac:dyDescent="0.35">
      <c r="A126" s="77">
        <f t="shared" si="56"/>
        <v>113300</v>
      </c>
      <c r="B126" s="7">
        <f t="shared" si="57"/>
        <v>121</v>
      </c>
      <c r="C126" s="59">
        <f t="shared" si="55"/>
        <v>121</v>
      </c>
      <c r="D126" s="124">
        <f t="shared" si="58"/>
        <v>113300</v>
      </c>
      <c r="E126" s="16" t="str">
        <f t="shared" si="34"/>
        <v>RedCells</v>
      </c>
      <c r="F126" s="58" t="str">
        <f t="shared" si="35"/>
        <v xml:space="preserve">CPD </v>
      </c>
      <c r="G126" s="58" t="str">
        <f t="shared" si="36"/>
        <v xml:space="preserve">SAGM </v>
      </c>
      <c r="H126" s="58" t="str">
        <f t="shared" si="37"/>
        <v xml:space="preserve">Closed </v>
      </c>
      <c r="I126" s="58" t="str">
        <f t="shared" si="38"/>
        <v xml:space="preserve">SV </v>
      </c>
      <c r="J126" s="58" t="str">
        <f t="shared" si="39"/>
        <v xml:space="preserve">2to6°C </v>
      </c>
      <c r="K126" s="58" t="str">
        <f t="shared" si="40"/>
        <v>No</v>
      </c>
      <c r="L126" s="58" t="str">
        <f t="shared" si="41"/>
        <v xml:space="preserve">Allo </v>
      </c>
      <c r="M126" s="58" t="str">
        <f t="shared" si="42"/>
        <v xml:space="preserve">Aph </v>
      </c>
      <c r="N126" s="58" t="str">
        <f t="shared" si="43"/>
        <v xml:space="preserve">NA </v>
      </c>
      <c r="O126" s="58" t="str">
        <f t="shared" si="44"/>
        <v xml:space="preserve">Transf </v>
      </c>
      <c r="P126" s="58" t="str">
        <f t="shared" si="45"/>
        <v xml:space="preserve">LCdepl </v>
      </c>
      <c r="Q126" s="58" t="str">
        <f t="shared" si="46"/>
        <v xml:space="preserve">None </v>
      </c>
      <c r="R126" s="58" t="str">
        <f t="shared" si="47"/>
        <v>Irrad</v>
      </c>
      <c r="S126" s="58" t="str">
        <f t="shared" si="48"/>
        <v xml:space="preserve">Wash </v>
      </c>
      <c r="T126" s="58" t="str">
        <f t="shared" si="49"/>
        <v>no sub</v>
      </c>
      <c r="U126" s="58" t="str">
        <f t="shared" si="50"/>
        <v>Non</v>
      </c>
      <c r="V126" s="58" t="str">
        <f t="shared" si="51"/>
        <v>NA</v>
      </c>
      <c r="W126" s="58" t="str">
        <f t="shared" si="52"/>
        <v xml:space="preserve">None </v>
      </c>
      <c r="X126" t="s">
        <v>63</v>
      </c>
      <c r="Y126" s="161" t="str">
        <f t="shared" si="53"/>
        <v>1-2-2-1-1-2-1-1-2-1-1-3-1-2-2-1-1-1-1</v>
      </c>
      <c r="Z126" s="60">
        <f t="shared" si="59"/>
        <v>113300</v>
      </c>
      <c r="AA126" s="7">
        <f t="shared" si="60"/>
        <v>121</v>
      </c>
      <c r="AB126" s="29" t="str">
        <f t="shared" si="33"/>
        <v>1</v>
      </c>
      <c r="AC126" s="29" t="str">
        <f t="shared" si="62"/>
        <v>1</v>
      </c>
      <c r="AD126" s="29" t="str">
        <f t="shared" si="62"/>
        <v>3</v>
      </c>
      <c r="AE126" s="29" t="str">
        <f t="shared" si="62"/>
        <v>3</v>
      </c>
      <c r="AF126" s="29" t="str">
        <f t="shared" si="62"/>
        <v>0</v>
      </c>
      <c r="AG126" s="29" t="str">
        <f t="shared" si="62"/>
        <v>0</v>
      </c>
      <c r="AH126" s="59">
        <v>121</v>
      </c>
      <c r="AI126" s="510">
        <v>113300</v>
      </c>
      <c r="AJ126" s="509">
        <v>1</v>
      </c>
      <c r="AK126" s="509">
        <v>2</v>
      </c>
      <c r="AL126" s="509">
        <v>2</v>
      </c>
      <c r="AM126" s="509">
        <v>1</v>
      </c>
      <c r="AN126" s="509">
        <v>1</v>
      </c>
      <c r="AO126" s="509">
        <v>2</v>
      </c>
      <c r="AP126" s="509">
        <v>1</v>
      </c>
      <c r="AQ126" s="509">
        <v>1</v>
      </c>
      <c r="AR126" s="509">
        <v>2</v>
      </c>
      <c r="AS126" s="509">
        <v>1</v>
      </c>
      <c r="AT126" s="509">
        <v>1</v>
      </c>
      <c r="AU126" s="509">
        <v>3</v>
      </c>
      <c r="AV126" s="509">
        <v>1</v>
      </c>
      <c r="AW126" s="509">
        <v>2</v>
      </c>
      <c r="AX126" s="509">
        <v>2</v>
      </c>
      <c r="AY126" s="509">
        <v>1</v>
      </c>
      <c r="AZ126" s="509">
        <v>1</v>
      </c>
      <c r="BA126" s="509">
        <v>1</v>
      </c>
      <c r="BB126" s="509">
        <v>1</v>
      </c>
      <c r="BC126" s="509" t="b">
        <v>0</v>
      </c>
      <c r="BD126" s="508">
        <v>38300</v>
      </c>
      <c r="BE126" s="508">
        <v>38299</v>
      </c>
      <c r="BF126" s="509" t="b">
        <v>0</v>
      </c>
      <c r="BG126" s="510" t="s">
        <v>499</v>
      </c>
      <c r="BH126" s="512"/>
      <c r="BI126" s="510"/>
      <c r="BJ126" s="513">
        <v>38300</v>
      </c>
      <c r="BK126" s="513">
        <v>38299</v>
      </c>
      <c r="BL126" s="513">
        <v>46217</v>
      </c>
      <c r="BM126" s="510"/>
      <c r="BN126" s="512"/>
      <c r="BO126" s="510"/>
      <c r="BP126" s="509">
        <v>6</v>
      </c>
      <c r="BQ126" s="509" t="str">
        <f>IF(AI126="","",VLOOKUP(AJ126,[0]!Qualifier,(COLUMN(AJ126)-34),FALSE))</f>
        <v>RedCells</v>
      </c>
      <c r="BR126" s="509" t="str">
        <f>IF(AJ126="","",VLOOKUP(AK126,[0]!Qualifier,(COLUMN(AK126)-34),FALSE))</f>
        <v xml:space="preserve">CPD </v>
      </c>
      <c r="BS126" s="509" t="str">
        <f>IF(AK126="","",VLOOKUP(AL126,[0]!Qualifier,(COLUMN(AL126)-34),FALSE))</f>
        <v xml:space="preserve">SAGM </v>
      </c>
      <c r="BT126" s="509" t="str">
        <f>IF(AL126="","",VLOOKUP(AM126,[0]!Qualifier,(COLUMN(AM126)-34),FALSE))</f>
        <v xml:space="preserve">Closed </v>
      </c>
      <c r="BU126" s="509" t="str">
        <f>IF(AM126="","",VLOOKUP(AN126,[0]!Qualifier,(COLUMN(AN126)-34),FALSE))</f>
        <v xml:space="preserve">SV </v>
      </c>
      <c r="BV126" s="509" t="str">
        <f>IF(AN126="","",VLOOKUP(AO126,[0]!Qualifier,(COLUMN(AO126)-34),FALSE))</f>
        <v xml:space="preserve">2to6°C </v>
      </c>
      <c r="BW126" s="509" t="str">
        <f>IF(AO126="","",VLOOKUP(AP126,[0]!Qualifier,(COLUMN(AP126)-34),FALSE))</f>
        <v>No</v>
      </c>
      <c r="BX126" s="509" t="str">
        <f>IF(AP126="","",VLOOKUP(AQ126,[0]!Qualifier,(COLUMN(AQ126)-34),FALSE))</f>
        <v xml:space="preserve">Allo </v>
      </c>
      <c r="BY126" s="509" t="str">
        <f>IF(AQ126="","",VLOOKUP(AR126,[0]!Qualifier,(COLUMN(AR126)-34),FALSE))</f>
        <v xml:space="preserve">Aph </v>
      </c>
      <c r="BZ126" s="509" t="str">
        <f>IF(AR126="","",VLOOKUP(AS126,[0]!Qualifier,(COLUMN(AS126)-34),FALSE))</f>
        <v xml:space="preserve">NA </v>
      </c>
      <c r="CA126" s="509" t="str">
        <f>IF(AS126="","",VLOOKUP(AT126,[0]!Qualifier,(COLUMN(AT126)-34),FALSE))</f>
        <v xml:space="preserve">Transf </v>
      </c>
      <c r="CB126" s="509" t="str">
        <f>IF(AT126="","",VLOOKUP(AU126,[0]!Qualifier,(COLUMN(AU126)-34),FALSE))</f>
        <v xml:space="preserve">LCdepl </v>
      </c>
      <c r="CC126" s="509" t="str">
        <f>IF(AU126="","",VLOOKUP(AV126,[0]!Qualifier,(COLUMN(AV126)-34),FALSE))</f>
        <v xml:space="preserve">None </v>
      </c>
      <c r="CD126" s="509" t="str">
        <f>IF(AV126="","",VLOOKUP(AW126,[0]!Qualifier,(COLUMN(AW126)-34),FALSE))</f>
        <v>Irrad</v>
      </c>
      <c r="CE126" s="508" t="str">
        <f>IF(AW126="","",VLOOKUP(AX126,[0]!Qualifier,(COLUMN(AX126)-34),FALSE))</f>
        <v xml:space="preserve">Wash </v>
      </c>
      <c r="CF126" s="508" t="str">
        <f>IF(AX126="","",VLOOKUP(AY126,[0]!Qualifier,(COLUMN(AY126)-34),FALSE))</f>
        <v>no sub</v>
      </c>
      <c r="CG126" s="509" t="str">
        <f>IF(AY126="","",VLOOKUP(AZ126,[0]!Qualifier,(COLUMN(AZ126)-34),FALSE))</f>
        <v>Non</v>
      </c>
      <c r="CH126" s="510" t="str">
        <f>IF(AZ126="","",VLOOKUP(BA126,[0]!Qualifier,(COLUMN(BA126)-34),FALSE))</f>
        <v>NA</v>
      </c>
      <c r="CI126" s="512" t="str">
        <f>IF(BA126="","",VLOOKUP(BB126,[0]!Qualifier,(COLUMN(BB126)-34),FALSE))</f>
        <v xml:space="preserve">None </v>
      </c>
      <c r="CJ126" s="510"/>
      <c r="CK126" s="513" t="str">
        <f t="shared" si="54"/>
        <v>1-2-2-1-1-2-1-1-2-1-1-3-1-2-2-1-1-1-1</v>
      </c>
      <c r="CL126" s="513">
        <v>38300</v>
      </c>
      <c r="CM126" s="513">
        <v>45195</v>
      </c>
      <c r="CN126" s="510"/>
      <c r="CP126" s="510"/>
    </row>
    <row r="127" spans="1:94" ht="12.6" customHeight="1" outlineLevel="2" x14ac:dyDescent="0.35">
      <c r="A127" s="77">
        <f t="shared" si="56"/>
        <v>115109</v>
      </c>
      <c r="B127" s="7">
        <f t="shared" si="57"/>
        <v>122</v>
      </c>
      <c r="C127" s="59">
        <f t="shared" si="55"/>
        <v>122</v>
      </c>
      <c r="D127" s="124">
        <f t="shared" si="58"/>
        <v>115109</v>
      </c>
      <c r="E127" s="16" t="str">
        <f t="shared" si="34"/>
        <v>RedCells</v>
      </c>
      <c r="F127" s="58" t="str">
        <f t="shared" si="35"/>
        <v xml:space="preserve">CPD </v>
      </c>
      <c r="G127" s="58" t="str">
        <f t="shared" si="36"/>
        <v xml:space="preserve">NoAdd </v>
      </c>
      <c r="H127" s="58" t="str">
        <f t="shared" si="37"/>
        <v xml:space="preserve">Closed </v>
      </c>
      <c r="I127" s="58" t="str">
        <f t="shared" si="38"/>
        <v xml:space="preserve">SV </v>
      </c>
      <c r="J127" s="58" t="str">
        <f t="shared" si="39"/>
        <v xml:space="preserve">2to6°C </v>
      </c>
      <c r="K127" s="58" t="str">
        <f t="shared" si="40"/>
        <v>No</v>
      </c>
      <c r="L127" s="58" t="str">
        <f t="shared" si="41"/>
        <v xml:space="preserve">Allo </v>
      </c>
      <c r="M127" s="58" t="str">
        <f t="shared" si="42"/>
        <v xml:space="preserve">Aph </v>
      </c>
      <c r="N127" s="58" t="str">
        <f t="shared" si="43"/>
        <v xml:space="preserve">NA </v>
      </c>
      <c r="O127" s="58" t="str">
        <f t="shared" si="44"/>
        <v xml:space="preserve">Transf </v>
      </c>
      <c r="P127" s="58" t="str">
        <f t="shared" si="45"/>
        <v xml:space="preserve">LCdepl </v>
      </c>
      <c r="Q127" s="58" t="str">
        <f t="shared" si="46"/>
        <v xml:space="preserve">None </v>
      </c>
      <c r="R127" s="58" t="str">
        <f t="shared" si="47"/>
        <v xml:space="preserve">NoIrr </v>
      </c>
      <c r="S127" s="58" t="str">
        <f t="shared" si="48"/>
        <v xml:space="preserve">Wash </v>
      </c>
      <c r="T127" s="58" t="str">
        <f t="shared" si="49"/>
        <v xml:space="preserve">ThawCryo </v>
      </c>
      <c r="U127" s="58" t="str">
        <f t="shared" si="50"/>
        <v xml:space="preserve">Qu </v>
      </c>
      <c r="V127" s="58" t="str">
        <f t="shared" si="51"/>
        <v>NA</v>
      </c>
      <c r="W127" s="58" t="str">
        <f t="shared" si="52"/>
        <v xml:space="preserve">None </v>
      </c>
      <c r="X127" t="s">
        <v>63</v>
      </c>
      <c r="Y127" s="161" t="str">
        <f t="shared" si="53"/>
        <v>1-2-1-1-1-2-1-1-2-1-1-3-1-1-2-12-2-1-1</v>
      </c>
      <c r="Z127" s="60">
        <f t="shared" si="59"/>
        <v>115109</v>
      </c>
      <c r="AA127" s="7">
        <f t="shared" si="60"/>
        <v>122</v>
      </c>
      <c r="AB127" s="29" t="str">
        <f t="shared" si="33"/>
        <v>1</v>
      </c>
      <c r="AC127" s="29" t="str">
        <f t="shared" si="62"/>
        <v>1</v>
      </c>
      <c r="AD127" s="29" t="str">
        <f t="shared" si="62"/>
        <v>5</v>
      </c>
      <c r="AE127" s="29" t="str">
        <f t="shared" si="62"/>
        <v>1</v>
      </c>
      <c r="AF127" s="29" t="str">
        <f t="shared" si="62"/>
        <v>0</v>
      </c>
      <c r="AG127" s="29" t="str">
        <f t="shared" si="62"/>
        <v>9</v>
      </c>
      <c r="AH127" s="59">
        <v>122</v>
      </c>
      <c r="AI127" s="510">
        <v>115109</v>
      </c>
      <c r="AJ127" s="509">
        <v>1</v>
      </c>
      <c r="AK127" s="509">
        <v>2</v>
      </c>
      <c r="AL127" s="509">
        <v>1</v>
      </c>
      <c r="AM127" s="509">
        <v>1</v>
      </c>
      <c r="AN127" s="509">
        <v>1</v>
      </c>
      <c r="AO127" s="509">
        <v>2</v>
      </c>
      <c r="AP127" s="509">
        <v>1</v>
      </c>
      <c r="AQ127" s="509">
        <v>1</v>
      </c>
      <c r="AR127" s="509">
        <v>2</v>
      </c>
      <c r="AS127" s="509">
        <v>1</v>
      </c>
      <c r="AT127" s="509">
        <v>1</v>
      </c>
      <c r="AU127" s="509">
        <v>3</v>
      </c>
      <c r="AV127" s="509">
        <v>1</v>
      </c>
      <c r="AW127" s="509">
        <v>1</v>
      </c>
      <c r="AX127" s="509">
        <v>2</v>
      </c>
      <c r="AY127" s="509">
        <v>12</v>
      </c>
      <c r="AZ127" s="509">
        <v>2</v>
      </c>
      <c r="BA127" s="509">
        <v>1</v>
      </c>
      <c r="BB127" s="509">
        <v>1</v>
      </c>
      <c r="BC127" s="509" t="b">
        <v>0</v>
      </c>
      <c r="BD127" s="508">
        <v>38300</v>
      </c>
      <c r="BE127" s="508">
        <v>38300</v>
      </c>
      <c r="BF127" s="509" t="b">
        <v>0</v>
      </c>
      <c r="BG127" s="510" t="s">
        <v>500</v>
      </c>
      <c r="BH127" s="512"/>
      <c r="BI127" s="510"/>
      <c r="BJ127" s="513">
        <v>38300</v>
      </c>
      <c r="BK127" s="513">
        <v>38300</v>
      </c>
      <c r="BL127" s="513">
        <v>46217</v>
      </c>
      <c r="BM127" s="510"/>
      <c r="BN127" s="512"/>
      <c r="BO127" s="510"/>
      <c r="BP127" s="509">
        <v>2</v>
      </c>
      <c r="BQ127" s="509" t="str">
        <f>IF(AI127="","",VLOOKUP(AJ127,[0]!Qualifier,(COLUMN(AJ127)-34),FALSE))</f>
        <v>RedCells</v>
      </c>
      <c r="BR127" s="509" t="str">
        <f>IF(AJ127="","",VLOOKUP(AK127,[0]!Qualifier,(COLUMN(AK127)-34),FALSE))</f>
        <v xml:space="preserve">CPD </v>
      </c>
      <c r="BS127" s="509" t="str">
        <f>IF(AK127="","",VLOOKUP(AL127,[0]!Qualifier,(COLUMN(AL127)-34),FALSE))</f>
        <v xml:space="preserve">NoAdd </v>
      </c>
      <c r="BT127" s="509" t="str">
        <f>IF(AL127="","",VLOOKUP(AM127,[0]!Qualifier,(COLUMN(AM127)-34),FALSE))</f>
        <v xml:space="preserve">Closed </v>
      </c>
      <c r="BU127" s="509" t="str">
        <f>IF(AM127="","",VLOOKUP(AN127,[0]!Qualifier,(COLUMN(AN127)-34),FALSE))</f>
        <v xml:space="preserve">SV </v>
      </c>
      <c r="BV127" s="509" t="str">
        <f>IF(AN127="","",VLOOKUP(AO127,[0]!Qualifier,(COLUMN(AO127)-34),FALSE))</f>
        <v xml:space="preserve">2to6°C </v>
      </c>
      <c r="BW127" s="509" t="str">
        <f>IF(AO127="","",VLOOKUP(AP127,[0]!Qualifier,(COLUMN(AP127)-34),FALSE))</f>
        <v>No</v>
      </c>
      <c r="BX127" s="509" t="str">
        <f>IF(AP127="","",VLOOKUP(AQ127,[0]!Qualifier,(COLUMN(AQ127)-34),FALSE))</f>
        <v xml:space="preserve">Allo </v>
      </c>
      <c r="BY127" s="509" t="str">
        <f>IF(AQ127="","",VLOOKUP(AR127,[0]!Qualifier,(COLUMN(AR127)-34),FALSE))</f>
        <v xml:space="preserve">Aph </v>
      </c>
      <c r="BZ127" s="509" t="str">
        <f>IF(AR127="","",VLOOKUP(AS127,[0]!Qualifier,(COLUMN(AS127)-34),FALSE))</f>
        <v xml:space="preserve">NA </v>
      </c>
      <c r="CA127" s="509" t="str">
        <f>IF(AS127="","",VLOOKUP(AT127,[0]!Qualifier,(COLUMN(AT127)-34),FALSE))</f>
        <v xml:space="preserve">Transf </v>
      </c>
      <c r="CB127" s="509" t="str">
        <f>IF(AT127="","",VLOOKUP(AU127,[0]!Qualifier,(COLUMN(AU127)-34),FALSE))</f>
        <v xml:space="preserve">LCdepl </v>
      </c>
      <c r="CC127" s="509" t="str">
        <f>IF(AU127="","",VLOOKUP(AV127,[0]!Qualifier,(COLUMN(AV127)-34),FALSE))</f>
        <v xml:space="preserve">None </v>
      </c>
      <c r="CD127" s="509" t="str">
        <f>IF(AV127="","",VLOOKUP(AW127,[0]!Qualifier,(COLUMN(AW127)-34),FALSE))</f>
        <v xml:space="preserve">NoIrr </v>
      </c>
      <c r="CE127" s="508" t="str">
        <f>IF(AW127="","",VLOOKUP(AX127,[0]!Qualifier,(COLUMN(AX127)-34),FALSE))</f>
        <v xml:space="preserve">Wash </v>
      </c>
      <c r="CF127" s="508" t="str">
        <f>IF(AX127="","",VLOOKUP(AY127,[0]!Qualifier,(COLUMN(AY127)-34),FALSE))</f>
        <v xml:space="preserve">ThawCryo </v>
      </c>
      <c r="CG127" s="509" t="str">
        <f>IF(AY127="","",VLOOKUP(AZ127,[0]!Qualifier,(COLUMN(AZ127)-34),FALSE))</f>
        <v xml:space="preserve">Qu </v>
      </c>
      <c r="CH127" s="510" t="str">
        <f>IF(AZ127="","",VLOOKUP(BA127,[0]!Qualifier,(COLUMN(BA127)-34),FALSE))</f>
        <v>NA</v>
      </c>
      <c r="CI127" s="512" t="str">
        <f>IF(BA127="","",VLOOKUP(BB127,[0]!Qualifier,(COLUMN(BB127)-34),FALSE))</f>
        <v xml:space="preserve">None </v>
      </c>
      <c r="CJ127" s="510"/>
      <c r="CK127" s="513" t="str">
        <f t="shared" si="54"/>
        <v>1-2-1-1-1-2-1-1-2-1-1-3-1-1-2-12-2-1-1</v>
      </c>
      <c r="CL127" s="513">
        <v>40037</v>
      </c>
      <c r="CM127" s="513">
        <v>45195</v>
      </c>
      <c r="CN127" s="510"/>
      <c r="CP127" s="510"/>
    </row>
    <row r="128" spans="1:94" ht="12.6" customHeight="1" outlineLevel="2" x14ac:dyDescent="0.35">
      <c r="A128" s="77">
        <f t="shared" si="56"/>
        <v>123109</v>
      </c>
      <c r="B128" s="7">
        <f t="shared" si="57"/>
        <v>123</v>
      </c>
      <c r="C128" s="59">
        <f t="shared" si="55"/>
        <v>123</v>
      </c>
      <c r="D128" s="124">
        <f t="shared" si="58"/>
        <v>123109</v>
      </c>
      <c r="E128" s="16" t="str">
        <f t="shared" si="34"/>
        <v>RedCells</v>
      </c>
      <c r="F128" s="58" t="str">
        <f t="shared" si="35"/>
        <v xml:space="preserve">NoAC </v>
      </c>
      <c r="G128" s="58" t="str">
        <f t="shared" si="36"/>
        <v xml:space="preserve">NoAdd </v>
      </c>
      <c r="H128" s="58" t="str">
        <f t="shared" si="37"/>
        <v xml:space="preserve">Closed </v>
      </c>
      <c r="I128" s="58" t="str">
        <f t="shared" si="38"/>
        <v xml:space="preserve">SV </v>
      </c>
      <c r="J128" s="58" t="str">
        <f t="shared" si="39"/>
        <v xml:space="preserve">2to6°C </v>
      </c>
      <c r="K128" s="58" t="str">
        <f t="shared" si="40"/>
        <v>No</v>
      </c>
      <c r="L128" s="58" t="str">
        <f t="shared" si="41"/>
        <v xml:space="preserve">Allo </v>
      </c>
      <c r="M128" s="58" t="str">
        <f t="shared" si="42"/>
        <v xml:space="preserve">WB </v>
      </c>
      <c r="N128" s="58" t="str">
        <f t="shared" si="43"/>
        <v xml:space="preserve">NA </v>
      </c>
      <c r="O128" s="58" t="str">
        <f t="shared" si="44"/>
        <v xml:space="preserve">Transf </v>
      </c>
      <c r="P128" s="58" t="str">
        <f t="shared" si="45"/>
        <v xml:space="preserve">LCdepl </v>
      </c>
      <c r="Q128" s="58" t="str">
        <f t="shared" si="46"/>
        <v xml:space="preserve">None </v>
      </c>
      <c r="R128" s="58" t="str">
        <f t="shared" si="47"/>
        <v xml:space="preserve">NoIrr </v>
      </c>
      <c r="S128" s="58" t="str">
        <f t="shared" si="48"/>
        <v xml:space="preserve">Wash </v>
      </c>
      <c r="T128" s="58" t="str">
        <f t="shared" si="49"/>
        <v>no sub</v>
      </c>
      <c r="U128" s="58" t="str">
        <f t="shared" si="50"/>
        <v>Non</v>
      </c>
      <c r="V128" s="58" t="str">
        <f t="shared" si="51"/>
        <v>NA</v>
      </c>
      <c r="W128" s="58" t="str">
        <f t="shared" si="52"/>
        <v xml:space="preserve">None </v>
      </c>
      <c r="X128" t="s">
        <v>63</v>
      </c>
      <c r="Y128" s="161" t="str">
        <f t="shared" si="53"/>
        <v>1-1-1-1-1-2-1-1-1-1-1-3-1-1-2-1-1-1-1</v>
      </c>
      <c r="Z128" s="60">
        <f t="shared" si="59"/>
        <v>123109</v>
      </c>
      <c r="AA128" s="7">
        <f t="shared" si="60"/>
        <v>123</v>
      </c>
      <c r="AB128" s="29" t="str">
        <f t="shared" si="33"/>
        <v>1</v>
      </c>
      <c r="AC128" s="29" t="str">
        <f t="shared" si="62"/>
        <v>2</v>
      </c>
      <c r="AD128" s="29" t="str">
        <f t="shared" si="62"/>
        <v>3</v>
      </c>
      <c r="AE128" s="29" t="str">
        <f t="shared" si="62"/>
        <v>1</v>
      </c>
      <c r="AF128" s="29" t="str">
        <f t="shared" si="62"/>
        <v>0</v>
      </c>
      <c r="AG128" s="29" t="str">
        <f t="shared" si="62"/>
        <v>9</v>
      </c>
      <c r="AH128" s="59">
        <v>123</v>
      </c>
      <c r="AI128" s="510">
        <v>123109</v>
      </c>
      <c r="AJ128" s="509">
        <v>1</v>
      </c>
      <c r="AK128" s="509">
        <v>1</v>
      </c>
      <c r="AL128" s="509">
        <v>1</v>
      </c>
      <c r="AM128" s="509">
        <v>1</v>
      </c>
      <c r="AN128" s="509">
        <v>1</v>
      </c>
      <c r="AO128" s="509">
        <v>2</v>
      </c>
      <c r="AP128" s="509">
        <v>1</v>
      </c>
      <c r="AQ128" s="509">
        <v>1</v>
      </c>
      <c r="AR128" s="509">
        <v>1</v>
      </c>
      <c r="AS128" s="509">
        <v>1</v>
      </c>
      <c r="AT128" s="509">
        <v>1</v>
      </c>
      <c r="AU128" s="509">
        <v>3</v>
      </c>
      <c r="AV128" s="509">
        <v>1</v>
      </c>
      <c r="AW128" s="509">
        <v>1</v>
      </c>
      <c r="AX128" s="509">
        <v>2</v>
      </c>
      <c r="AY128" s="509">
        <v>1</v>
      </c>
      <c r="AZ128" s="509">
        <v>1</v>
      </c>
      <c r="BA128" s="509">
        <v>1</v>
      </c>
      <c r="BB128" s="509">
        <v>1</v>
      </c>
      <c r="BC128" s="509" t="b">
        <v>0</v>
      </c>
      <c r="BD128" s="508">
        <v>37988</v>
      </c>
      <c r="BE128" s="508">
        <v>37988</v>
      </c>
      <c r="BF128" s="509" t="b">
        <v>0</v>
      </c>
      <c r="BG128" s="510" t="s">
        <v>501</v>
      </c>
      <c r="BH128" s="512"/>
      <c r="BI128" s="510"/>
      <c r="BJ128" s="513">
        <v>37988</v>
      </c>
      <c r="BK128" s="513">
        <v>37988</v>
      </c>
      <c r="BL128" s="513">
        <v>46217</v>
      </c>
      <c r="BM128" s="510"/>
      <c r="BN128" s="512"/>
      <c r="BO128" s="510"/>
      <c r="BP128" s="509">
        <v>2</v>
      </c>
      <c r="BQ128" s="509" t="str">
        <f>IF(AI128="","",VLOOKUP(AJ128,[0]!Qualifier,(COLUMN(AJ128)-34),FALSE))</f>
        <v>RedCells</v>
      </c>
      <c r="BR128" s="509" t="str">
        <f>IF(AJ128="","",VLOOKUP(AK128,[0]!Qualifier,(COLUMN(AK128)-34),FALSE))</f>
        <v xml:space="preserve">NoAC </v>
      </c>
      <c r="BS128" s="509" t="str">
        <f>IF(AK128="","",VLOOKUP(AL128,[0]!Qualifier,(COLUMN(AL128)-34),FALSE))</f>
        <v xml:space="preserve">NoAdd </v>
      </c>
      <c r="BT128" s="509" t="str">
        <f>IF(AL128="","",VLOOKUP(AM128,[0]!Qualifier,(COLUMN(AM128)-34),FALSE))</f>
        <v xml:space="preserve">Closed </v>
      </c>
      <c r="BU128" s="509" t="str">
        <f>IF(AM128="","",VLOOKUP(AN128,[0]!Qualifier,(COLUMN(AN128)-34),FALSE))</f>
        <v xml:space="preserve">SV </v>
      </c>
      <c r="BV128" s="509" t="str">
        <f>IF(AN128="","",VLOOKUP(AO128,[0]!Qualifier,(COLUMN(AO128)-34),FALSE))</f>
        <v xml:space="preserve">2to6°C </v>
      </c>
      <c r="BW128" s="509" t="str">
        <f>IF(AO128="","",VLOOKUP(AP128,[0]!Qualifier,(COLUMN(AP128)-34),FALSE))</f>
        <v>No</v>
      </c>
      <c r="BX128" s="509" t="str">
        <f>IF(AP128="","",VLOOKUP(AQ128,[0]!Qualifier,(COLUMN(AQ128)-34),FALSE))</f>
        <v xml:space="preserve">Allo </v>
      </c>
      <c r="BY128" s="509" t="str">
        <f>IF(AQ128="","",VLOOKUP(AR128,[0]!Qualifier,(COLUMN(AR128)-34),FALSE))</f>
        <v xml:space="preserve">WB </v>
      </c>
      <c r="BZ128" s="509" t="str">
        <f>IF(AR128="","",VLOOKUP(AS128,[0]!Qualifier,(COLUMN(AS128)-34),FALSE))</f>
        <v xml:space="preserve">NA </v>
      </c>
      <c r="CA128" s="509" t="str">
        <f>IF(AS128="","",VLOOKUP(AT128,[0]!Qualifier,(COLUMN(AT128)-34),FALSE))</f>
        <v xml:space="preserve">Transf </v>
      </c>
      <c r="CB128" s="509" t="str">
        <f>IF(AT128="","",VLOOKUP(AU128,[0]!Qualifier,(COLUMN(AU128)-34),FALSE))</f>
        <v xml:space="preserve">LCdepl </v>
      </c>
      <c r="CC128" s="509" t="str">
        <f>IF(AU128="","",VLOOKUP(AV128,[0]!Qualifier,(COLUMN(AV128)-34),FALSE))</f>
        <v xml:space="preserve">None </v>
      </c>
      <c r="CD128" s="509" t="str">
        <f>IF(AV128="","",VLOOKUP(AW128,[0]!Qualifier,(COLUMN(AW128)-34),FALSE))</f>
        <v xml:space="preserve">NoIrr </v>
      </c>
      <c r="CE128" s="508" t="str">
        <f>IF(AW128="","",VLOOKUP(AX128,[0]!Qualifier,(COLUMN(AX128)-34),FALSE))</f>
        <v xml:space="preserve">Wash </v>
      </c>
      <c r="CF128" s="508" t="str">
        <f>IF(AX128="","",VLOOKUP(AY128,[0]!Qualifier,(COLUMN(AY128)-34),FALSE))</f>
        <v>no sub</v>
      </c>
      <c r="CG128" s="509" t="str">
        <f>IF(AY128="","",VLOOKUP(AZ128,[0]!Qualifier,(COLUMN(AZ128)-34),FALSE))</f>
        <v>Non</v>
      </c>
      <c r="CH128" s="510" t="str">
        <f>IF(AZ128="","",VLOOKUP(BA128,[0]!Qualifier,(COLUMN(BA128)-34),FALSE))</f>
        <v>NA</v>
      </c>
      <c r="CI128" s="512" t="str">
        <f>IF(BA128="","",VLOOKUP(BB128,[0]!Qualifier,(COLUMN(BB128)-34),FALSE))</f>
        <v xml:space="preserve">None </v>
      </c>
      <c r="CJ128" s="510"/>
      <c r="CK128" s="513" t="str">
        <f t="shared" si="54"/>
        <v>1-1-1-1-1-2-1-1-1-1-1-3-1-1-2-1-1-1-1</v>
      </c>
      <c r="CL128" s="513">
        <v>38300</v>
      </c>
      <c r="CM128" s="513">
        <v>45195</v>
      </c>
      <c r="CN128" s="510"/>
      <c r="CP128" s="510"/>
    </row>
    <row r="129" spans="1:94" ht="12.6" customHeight="1" outlineLevel="2" x14ac:dyDescent="0.35">
      <c r="A129" s="77">
        <f t="shared" si="56"/>
        <v>124189</v>
      </c>
      <c r="B129" s="7">
        <f t="shared" si="57"/>
        <v>124</v>
      </c>
      <c r="C129" s="59">
        <f t="shared" si="55"/>
        <v>124</v>
      </c>
      <c r="D129" s="124">
        <f t="shared" si="58"/>
        <v>124189</v>
      </c>
      <c r="E129" s="16" t="str">
        <f t="shared" si="34"/>
        <v>RedCells</v>
      </c>
      <c r="F129" s="58" t="str">
        <f t="shared" si="35"/>
        <v xml:space="preserve">NoAC </v>
      </c>
      <c r="G129" s="58" t="str">
        <f t="shared" si="36"/>
        <v xml:space="preserve">NoAdd </v>
      </c>
      <c r="H129" s="58" t="str">
        <f t="shared" si="37"/>
        <v xml:space="preserve">Closed </v>
      </c>
      <c r="I129" s="58" t="str">
        <f t="shared" si="38"/>
        <v xml:space="preserve">SVPed </v>
      </c>
      <c r="J129" s="58" t="str">
        <f t="shared" si="39"/>
        <v xml:space="preserve">2to6°C </v>
      </c>
      <c r="K129" s="58" t="str">
        <f t="shared" si="40"/>
        <v>No</v>
      </c>
      <c r="L129" s="58" t="str">
        <f t="shared" si="41"/>
        <v xml:space="preserve">Allo </v>
      </c>
      <c r="M129" s="58" t="str">
        <f t="shared" si="42"/>
        <v xml:space="preserve">WB </v>
      </c>
      <c r="N129" s="58" t="str">
        <f t="shared" si="43"/>
        <v xml:space="preserve">NA </v>
      </c>
      <c r="O129" s="58" t="str">
        <f t="shared" si="44"/>
        <v xml:space="preserve">Transf </v>
      </c>
      <c r="P129" s="58" t="str">
        <f t="shared" si="45"/>
        <v xml:space="preserve">LCdepl </v>
      </c>
      <c r="Q129" s="58" t="str">
        <f t="shared" si="46"/>
        <v xml:space="preserve">Divid </v>
      </c>
      <c r="R129" s="58" t="str">
        <f t="shared" si="47"/>
        <v xml:space="preserve">NoIrr </v>
      </c>
      <c r="S129" s="58" t="str">
        <f t="shared" si="48"/>
        <v xml:space="preserve">Wash </v>
      </c>
      <c r="T129" s="58" t="str">
        <f t="shared" si="49"/>
        <v>no sub</v>
      </c>
      <c r="U129" s="58" t="str">
        <f t="shared" si="50"/>
        <v>Non</v>
      </c>
      <c r="V129" s="58" t="str">
        <f t="shared" si="51"/>
        <v>NA</v>
      </c>
      <c r="W129" s="58" t="str">
        <f t="shared" si="52"/>
        <v xml:space="preserve">None </v>
      </c>
      <c r="X129" t="s">
        <v>63</v>
      </c>
      <c r="Y129" s="161" t="str">
        <f t="shared" si="53"/>
        <v>1-1-1-1-2-2-1-1-1-1-1-3-2-1-2-1-1-1-1</v>
      </c>
      <c r="Z129" s="60">
        <f t="shared" si="59"/>
        <v>124189</v>
      </c>
      <c r="AA129" s="7">
        <f t="shared" si="60"/>
        <v>124</v>
      </c>
      <c r="AB129" s="29" t="str">
        <f t="shared" si="33"/>
        <v>1</v>
      </c>
      <c r="AC129" s="29" t="str">
        <f t="shared" si="62"/>
        <v>2</v>
      </c>
      <c r="AD129" s="29" t="str">
        <f t="shared" si="62"/>
        <v>4</v>
      </c>
      <c r="AE129" s="29" t="str">
        <f t="shared" si="62"/>
        <v>1</v>
      </c>
      <c r="AF129" s="29" t="str">
        <f t="shared" si="62"/>
        <v>8</v>
      </c>
      <c r="AG129" s="29" t="str">
        <f t="shared" si="62"/>
        <v>9</v>
      </c>
      <c r="AH129" s="59">
        <v>124</v>
      </c>
      <c r="AI129" s="510">
        <v>124189</v>
      </c>
      <c r="AJ129" s="509">
        <v>1</v>
      </c>
      <c r="AK129" s="509">
        <v>1</v>
      </c>
      <c r="AL129" s="509">
        <v>1</v>
      </c>
      <c r="AM129" s="509">
        <v>1</v>
      </c>
      <c r="AN129" s="509">
        <v>2</v>
      </c>
      <c r="AO129" s="509">
        <v>2</v>
      </c>
      <c r="AP129" s="509">
        <v>1</v>
      </c>
      <c r="AQ129" s="509">
        <v>1</v>
      </c>
      <c r="AR129" s="509">
        <v>1</v>
      </c>
      <c r="AS129" s="509">
        <v>1</v>
      </c>
      <c r="AT129" s="509">
        <v>1</v>
      </c>
      <c r="AU129" s="509">
        <v>3</v>
      </c>
      <c r="AV129" s="509">
        <v>2</v>
      </c>
      <c r="AW129" s="509">
        <v>1</v>
      </c>
      <c r="AX129" s="509">
        <v>2</v>
      </c>
      <c r="AY129" s="509">
        <v>1</v>
      </c>
      <c r="AZ129" s="509">
        <v>1</v>
      </c>
      <c r="BA129" s="509">
        <v>1</v>
      </c>
      <c r="BB129" s="509">
        <v>1</v>
      </c>
      <c r="BC129" s="509" t="b">
        <v>0</v>
      </c>
      <c r="BD129" s="508">
        <v>38392</v>
      </c>
      <c r="BE129" s="508">
        <v>38392</v>
      </c>
      <c r="BF129" s="509" t="b">
        <v>0</v>
      </c>
      <c r="BG129" s="510" t="s">
        <v>502</v>
      </c>
      <c r="BH129" s="512"/>
      <c r="BI129" s="510"/>
      <c r="BJ129" s="513">
        <v>38392</v>
      </c>
      <c r="BK129" s="513">
        <v>38392</v>
      </c>
      <c r="BL129" s="513">
        <v>46217</v>
      </c>
      <c r="BM129" s="510"/>
      <c r="BN129" s="512"/>
      <c r="BO129" s="510"/>
      <c r="BP129" s="509">
        <v>2</v>
      </c>
      <c r="BQ129" s="509" t="str">
        <f>IF(AI129="","",VLOOKUP(AJ129,[0]!Qualifier,(COLUMN(AJ129)-34),FALSE))</f>
        <v>RedCells</v>
      </c>
      <c r="BR129" s="509" t="str">
        <f>IF(AJ129="","",VLOOKUP(AK129,[0]!Qualifier,(COLUMN(AK129)-34),FALSE))</f>
        <v xml:space="preserve">NoAC </v>
      </c>
      <c r="BS129" s="509" t="str">
        <f>IF(AK129="","",VLOOKUP(AL129,[0]!Qualifier,(COLUMN(AL129)-34),FALSE))</f>
        <v xml:space="preserve">NoAdd </v>
      </c>
      <c r="BT129" s="509" t="str">
        <f>IF(AL129="","",VLOOKUP(AM129,[0]!Qualifier,(COLUMN(AM129)-34),FALSE))</f>
        <v xml:space="preserve">Closed </v>
      </c>
      <c r="BU129" s="509" t="str">
        <f>IF(AM129="","",VLOOKUP(AN129,[0]!Qualifier,(COLUMN(AN129)-34),FALSE))</f>
        <v xml:space="preserve">SVPed </v>
      </c>
      <c r="BV129" s="509" t="str">
        <f>IF(AN129="","",VLOOKUP(AO129,[0]!Qualifier,(COLUMN(AO129)-34),FALSE))</f>
        <v xml:space="preserve">2to6°C </v>
      </c>
      <c r="BW129" s="509" t="str">
        <f>IF(AO129="","",VLOOKUP(AP129,[0]!Qualifier,(COLUMN(AP129)-34),FALSE))</f>
        <v>No</v>
      </c>
      <c r="BX129" s="509" t="str">
        <f>IF(AP129="","",VLOOKUP(AQ129,[0]!Qualifier,(COLUMN(AQ129)-34),FALSE))</f>
        <v xml:space="preserve">Allo </v>
      </c>
      <c r="BY129" s="509" t="str">
        <f>IF(AQ129="","",VLOOKUP(AR129,[0]!Qualifier,(COLUMN(AR129)-34),FALSE))</f>
        <v xml:space="preserve">WB </v>
      </c>
      <c r="BZ129" s="509" t="str">
        <f>IF(AR129="","",VLOOKUP(AS129,[0]!Qualifier,(COLUMN(AS129)-34),FALSE))</f>
        <v xml:space="preserve">NA </v>
      </c>
      <c r="CA129" s="509" t="str">
        <f>IF(AS129="","",VLOOKUP(AT129,[0]!Qualifier,(COLUMN(AT129)-34),FALSE))</f>
        <v xml:space="preserve">Transf </v>
      </c>
      <c r="CB129" s="509" t="str">
        <f>IF(AT129="","",VLOOKUP(AU129,[0]!Qualifier,(COLUMN(AU129)-34),FALSE))</f>
        <v xml:space="preserve">LCdepl </v>
      </c>
      <c r="CC129" s="509" t="str">
        <f>IF(AU129="","",VLOOKUP(AV129,[0]!Qualifier,(COLUMN(AV129)-34),FALSE))</f>
        <v xml:space="preserve">Divid </v>
      </c>
      <c r="CD129" s="509" t="str">
        <f>IF(AV129="","",VLOOKUP(AW129,[0]!Qualifier,(COLUMN(AW129)-34),FALSE))</f>
        <v xml:space="preserve">NoIrr </v>
      </c>
      <c r="CE129" s="508" t="str">
        <f>IF(AW129="","",VLOOKUP(AX129,[0]!Qualifier,(COLUMN(AX129)-34),FALSE))</f>
        <v xml:space="preserve">Wash </v>
      </c>
      <c r="CF129" s="508" t="str">
        <f>IF(AX129="","",VLOOKUP(AY129,[0]!Qualifier,(COLUMN(AY129)-34),FALSE))</f>
        <v>no sub</v>
      </c>
      <c r="CG129" s="509" t="str">
        <f>IF(AY129="","",VLOOKUP(AZ129,[0]!Qualifier,(COLUMN(AZ129)-34),FALSE))</f>
        <v>Non</v>
      </c>
      <c r="CH129" s="510" t="str">
        <f>IF(AZ129="","",VLOOKUP(BA129,[0]!Qualifier,(COLUMN(BA129)-34),FALSE))</f>
        <v>NA</v>
      </c>
      <c r="CI129" s="512" t="str">
        <f>IF(BA129="","",VLOOKUP(BB129,[0]!Qualifier,(COLUMN(BB129)-34),FALSE))</f>
        <v xml:space="preserve">None </v>
      </c>
      <c r="CJ129" s="510"/>
      <c r="CK129" s="513" t="str">
        <f t="shared" si="54"/>
        <v>1-1-1-1-2-2-1-1-1-1-1-3-2-1-2-1-1-1-1</v>
      </c>
      <c r="CL129" s="513">
        <v>38340</v>
      </c>
      <c r="CM129" s="513">
        <v>45195</v>
      </c>
      <c r="CN129" s="510"/>
      <c r="CP129" s="510"/>
    </row>
    <row r="130" spans="1:94" ht="12.6" customHeight="1" outlineLevel="2" x14ac:dyDescent="0.35">
      <c r="A130" s="77">
        <f t="shared" si="56"/>
        <v>124309</v>
      </c>
      <c r="B130" s="7">
        <f t="shared" si="57"/>
        <v>125</v>
      </c>
      <c r="C130" s="59">
        <f t="shared" si="55"/>
        <v>125</v>
      </c>
      <c r="D130" s="124">
        <f t="shared" si="58"/>
        <v>124309</v>
      </c>
      <c r="E130" s="16" t="str">
        <f t="shared" si="34"/>
        <v>RedCells</v>
      </c>
      <c r="F130" s="58" t="str">
        <f t="shared" si="35"/>
        <v xml:space="preserve">NoAC </v>
      </c>
      <c r="G130" s="58" t="str">
        <f t="shared" si="36"/>
        <v xml:space="preserve">NoAdd </v>
      </c>
      <c r="H130" s="58" t="str">
        <f t="shared" si="37"/>
        <v xml:space="preserve">Closed </v>
      </c>
      <c r="I130" s="58" t="str">
        <f t="shared" si="38"/>
        <v xml:space="preserve">SV </v>
      </c>
      <c r="J130" s="58" t="str">
        <f t="shared" si="39"/>
        <v xml:space="preserve">2to6°C </v>
      </c>
      <c r="K130" s="58" t="str">
        <f t="shared" si="40"/>
        <v>No</v>
      </c>
      <c r="L130" s="58" t="str">
        <f t="shared" si="41"/>
        <v xml:space="preserve">Allo </v>
      </c>
      <c r="M130" s="58" t="str">
        <f t="shared" si="42"/>
        <v xml:space="preserve">WB </v>
      </c>
      <c r="N130" s="58" t="str">
        <f t="shared" si="43"/>
        <v xml:space="preserve">NA </v>
      </c>
      <c r="O130" s="58" t="str">
        <f t="shared" si="44"/>
        <v xml:space="preserve">Transf </v>
      </c>
      <c r="P130" s="58" t="str">
        <f t="shared" si="45"/>
        <v xml:space="preserve">LCdepl </v>
      </c>
      <c r="Q130" s="58" t="str">
        <f t="shared" si="46"/>
        <v xml:space="preserve">None </v>
      </c>
      <c r="R130" s="58" t="str">
        <f t="shared" si="47"/>
        <v>Irrad</v>
      </c>
      <c r="S130" s="58" t="str">
        <f t="shared" si="48"/>
        <v xml:space="preserve">Wash </v>
      </c>
      <c r="T130" s="58" t="str">
        <f t="shared" si="49"/>
        <v>no sub</v>
      </c>
      <c r="U130" s="58" t="str">
        <f t="shared" si="50"/>
        <v>Non</v>
      </c>
      <c r="V130" s="58" t="str">
        <f t="shared" si="51"/>
        <v>NA</v>
      </c>
      <c r="W130" s="58" t="str">
        <f t="shared" si="52"/>
        <v xml:space="preserve">None </v>
      </c>
      <c r="X130" t="s">
        <v>63</v>
      </c>
      <c r="Y130" s="161" t="str">
        <f t="shared" si="53"/>
        <v>1-1-1-1-1-2-1-1-1-1-1-3-1-2-2-1-1-1-1</v>
      </c>
      <c r="Z130" s="60">
        <f t="shared" si="59"/>
        <v>124309</v>
      </c>
      <c r="AA130" s="7">
        <f t="shared" si="60"/>
        <v>125</v>
      </c>
      <c r="AB130" s="29" t="str">
        <f t="shared" ref="AB130:AB193" si="63">MID(TEXT($Z130,"000000"),AB$5,1)</f>
        <v>1</v>
      </c>
      <c r="AC130" s="29" t="str">
        <f t="shared" si="62"/>
        <v>2</v>
      </c>
      <c r="AD130" s="29" t="str">
        <f t="shared" si="62"/>
        <v>4</v>
      </c>
      <c r="AE130" s="29" t="str">
        <f t="shared" si="62"/>
        <v>3</v>
      </c>
      <c r="AF130" s="29" t="str">
        <f t="shared" si="62"/>
        <v>0</v>
      </c>
      <c r="AG130" s="29" t="str">
        <f t="shared" si="62"/>
        <v>9</v>
      </c>
      <c r="AH130" s="59">
        <v>125</v>
      </c>
      <c r="AI130" s="510">
        <v>124309</v>
      </c>
      <c r="AJ130" s="509">
        <v>1</v>
      </c>
      <c r="AK130" s="509">
        <v>1</v>
      </c>
      <c r="AL130" s="509">
        <v>1</v>
      </c>
      <c r="AM130" s="509">
        <v>1</v>
      </c>
      <c r="AN130" s="509">
        <v>1</v>
      </c>
      <c r="AO130" s="509">
        <v>2</v>
      </c>
      <c r="AP130" s="509">
        <v>1</v>
      </c>
      <c r="AQ130" s="509">
        <v>1</v>
      </c>
      <c r="AR130" s="509">
        <v>1</v>
      </c>
      <c r="AS130" s="509">
        <v>1</v>
      </c>
      <c r="AT130" s="509">
        <v>1</v>
      </c>
      <c r="AU130" s="509">
        <v>3</v>
      </c>
      <c r="AV130" s="509">
        <v>1</v>
      </c>
      <c r="AW130" s="509">
        <v>2</v>
      </c>
      <c r="AX130" s="509">
        <v>2</v>
      </c>
      <c r="AY130" s="509">
        <v>1</v>
      </c>
      <c r="AZ130" s="509">
        <v>1</v>
      </c>
      <c r="BA130" s="509">
        <v>1</v>
      </c>
      <c r="BB130" s="509">
        <v>1</v>
      </c>
      <c r="BC130" s="509" t="b">
        <v>0</v>
      </c>
      <c r="BD130" s="508">
        <v>37988</v>
      </c>
      <c r="BE130" s="508">
        <v>37988</v>
      </c>
      <c r="BF130" s="509" t="b">
        <v>0</v>
      </c>
      <c r="BG130" s="510" t="s">
        <v>503</v>
      </c>
      <c r="BH130" s="512"/>
      <c r="BI130" s="510"/>
      <c r="BJ130" s="513">
        <v>37988</v>
      </c>
      <c r="BK130" s="513">
        <v>37988</v>
      </c>
      <c r="BL130" s="513">
        <v>46217</v>
      </c>
      <c r="BM130" s="510"/>
      <c r="BN130" s="512"/>
      <c r="BO130" s="510"/>
      <c r="BP130" s="509">
        <v>2</v>
      </c>
      <c r="BQ130" s="509" t="str">
        <f>IF(AI130="","",VLOOKUP(AJ130,[0]!Qualifier,(COLUMN(AJ130)-34),FALSE))</f>
        <v>RedCells</v>
      </c>
      <c r="BR130" s="509" t="str">
        <f>IF(AJ130="","",VLOOKUP(AK130,[0]!Qualifier,(COLUMN(AK130)-34),FALSE))</f>
        <v xml:space="preserve">NoAC </v>
      </c>
      <c r="BS130" s="509" t="str">
        <f>IF(AK130="","",VLOOKUP(AL130,[0]!Qualifier,(COLUMN(AL130)-34),FALSE))</f>
        <v xml:space="preserve">NoAdd </v>
      </c>
      <c r="BT130" s="509" t="str">
        <f>IF(AL130="","",VLOOKUP(AM130,[0]!Qualifier,(COLUMN(AM130)-34),FALSE))</f>
        <v xml:space="preserve">Closed </v>
      </c>
      <c r="BU130" s="509" t="str">
        <f>IF(AM130="","",VLOOKUP(AN130,[0]!Qualifier,(COLUMN(AN130)-34),FALSE))</f>
        <v xml:space="preserve">SV </v>
      </c>
      <c r="BV130" s="509" t="str">
        <f>IF(AN130="","",VLOOKUP(AO130,[0]!Qualifier,(COLUMN(AO130)-34),FALSE))</f>
        <v xml:space="preserve">2to6°C </v>
      </c>
      <c r="BW130" s="509" t="str">
        <f>IF(AO130="","",VLOOKUP(AP130,[0]!Qualifier,(COLUMN(AP130)-34),FALSE))</f>
        <v>No</v>
      </c>
      <c r="BX130" s="509" t="str">
        <f>IF(AP130="","",VLOOKUP(AQ130,[0]!Qualifier,(COLUMN(AQ130)-34),FALSE))</f>
        <v xml:space="preserve">Allo </v>
      </c>
      <c r="BY130" s="509" t="str">
        <f>IF(AQ130="","",VLOOKUP(AR130,[0]!Qualifier,(COLUMN(AR130)-34),FALSE))</f>
        <v xml:space="preserve">WB </v>
      </c>
      <c r="BZ130" s="509" t="str">
        <f>IF(AR130="","",VLOOKUP(AS130,[0]!Qualifier,(COLUMN(AS130)-34),FALSE))</f>
        <v xml:space="preserve">NA </v>
      </c>
      <c r="CA130" s="509" t="str">
        <f>IF(AS130="","",VLOOKUP(AT130,[0]!Qualifier,(COLUMN(AT130)-34),FALSE))</f>
        <v xml:space="preserve">Transf </v>
      </c>
      <c r="CB130" s="509" t="str">
        <f>IF(AT130="","",VLOOKUP(AU130,[0]!Qualifier,(COLUMN(AU130)-34),FALSE))</f>
        <v xml:space="preserve">LCdepl </v>
      </c>
      <c r="CC130" s="509" t="str">
        <f>IF(AU130="","",VLOOKUP(AV130,[0]!Qualifier,(COLUMN(AV130)-34),FALSE))</f>
        <v xml:space="preserve">None </v>
      </c>
      <c r="CD130" s="509" t="str">
        <f>IF(AV130="","",VLOOKUP(AW130,[0]!Qualifier,(COLUMN(AW130)-34),FALSE))</f>
        <v>Irrad</v>
      </c>
      <c r="CE130" s="508" t="str">
        <f>IF(AW130="","",VLOOKUP(AX130,[0]!Qualifier,(COLUMN(AX130)-34),FALSE))</f>
        <v xml:space="preserve">Wash </v>
      </c>
      <c r="CF130" s="508" t="str">
        <f>IF(AX130="","",VLOOKUP(AY130,[0]!Qualifier,(COLUMN(AY130)-34),FALSE))</f>
        <v>no sub</v>
      </c>
      <c r="CG130" s="509" t="str">
        <f>IF(AY130="","",VLOOKUP(AZ130,[0]!Qualifier,(COLUMN(AZ130)-34),FALSE))</f>
        <v>Non</v>
      </c>
      <c r="CH130" s="510" t="str">
        <f>IF(AZ130="","",VLOOKUP(BA130,[0]!Qualifier,(COLUMN(BA130)-34),FALSE))</f>
        <v>NA</v>
      </c>
      <c r="CI130" s="512" t="str">
        <f>IF(BA130="","",VLOOKUP(BB130,[0]!Qualifier,(COLUMN(BB130)-34),FALSE))</f>
        <v xml:space="preserve">None </v>
      </c>
      <c r="CJ130" s="510"/>
      <c r="CK130" s="513" t="str">
        <f t="shared" si="54"/>
        <v>1-1-1-1-1-2-1-1-1-1-1-3-1-2-2-1-1-1-1</v>
      </c>
      <c r="CL130" s="513">
        <v>38300</v>
      </c>
      <c r="CM130" s="513">
        <v>45195</v>
      </c>
      <c r="CN130" s="510"/>
      <c r="CP130" s="510"/>
    </row>
    <row r="131" spans="1:94" ht="12.6" customHeight="1" outlineLevel="2" x14ac:dyDescent="0.35">
      <c r="A131" s="77">
        <f t="shared" si="56"/>
        <v>124389</v>
      </c>
      <c r="B131" s="7">
        <f t="shared" si="57"/>
        <v>126</v>
      </c>
      <c r="C131" s="59">
        <f t="shared" si="55"/>
        <v>126</v>
      </c>
      <c r="D131" s="124">
        <f t="shared" si="58"/>
        <v>124389</v>
      </c>
      <c r="E131" s="16" t="str">
        <f t="shared" si="34"/>
        <v>RedCells</v>
      </c>
      <c r="F131" s="58" t="str">
        <f t="shared" si="35"/>
        <v xml:space="preserve">NoAC </v>
      </c>
      <c r="G131" s="58" t="str">
        <f t="shared" si="36"/>
        <v xml:space="preserve">NoAdd </v>
      </c>
      <c r="H131" s="58" t="str">
        <f t="shared" si="37"/>
        <v xml:space="preserve">Closed </v>
      </c>
      <c r="I131" s="58" t="str">
        <f t="shared" si="38"/>
        <v xml:space="preserve">SVPed </v>
      </c>
      <c r="J131" s="58" t="str">
        <f t="shared" si="39"/>
        <v xml:space="preserve">2to6°C </v>
      </c>
      <c r="K131" s="58" t="str">
        <f t="shared" si="40"/>
        <v>No</v>
      </c>
      <c r="L131" s="58" t="str">
        <f t="shared" si="41"/>
        <v xml:space="preserve">Allo </v>
      </c>
      <c r="M131" s="58" t="str">
        <f t="shared" si="42"/>
        <v xml:space="preserve">WB </v>
      </c>
      <c r="N131" s="58" t="str">
        <f t="shared" si="43"/>
        <v xml:space="preserve">NA </v>
      </c>
      <c r="O131" s="58" t="str">
        <f t="shared" si="44"/>
        <v xml:space="preserve">Transf </v>
      </c>
      <c r="P131" s="58" t="str">
        <f t="shared" si="45"/>
        <v xml:space="preserve">LCdepl </v>
      </c>
      <c r="Q131" s="58" t="str">
        <f t="shared" si="46"/>
        <v xml:space="preserve">Divid </v>
      </c>
      <c r="R131" s="58" t="str">
        <f t="shared" si="47"/>
        <v>Irrad</v>
      </c>
      <c r="S131" s="58" t="str">
        <f t="shared" si="48"/>
        <v xml:space="preserve">Wash </v>
      </c>
      <c r="T131" s="58" t="str">
        <f t="shared" si="49"/>
        <v>no sub</v>
      </c>
      <c r="U131" s="58" t="str">
        <f t="shared" si="50"/>
        <v>Non</v>
      </c>
      <c r="V131" s="58" t="str">
        <f t="shared" si="51"/>
        <v>NA</v>
      </c>
      <c r="W131" s="58" t="str">
        <f t="shared" si="52"/>
        <v xml:space="preserve">None </v>
      </c>
      <c r="X131" t="s">
        <v>63</v>
      </c>
      <c r="Y131" s="161" t="str">
        <f t="shared" si="53"/>
        <v>1-1-1-1-2-2-1-1-1-1-1-3-2-2-2-1-1-1-1</v>
      </c>
      <c r="Z131" s="60">
        <f t="shared" si="59"/>
        <v>124389</v>
      </c>
      <c r="AA131" s="7">
        <f t="shared" si="60"/>
        <v>126</v>
      </c>
      <c r="AB131" s="29" t="str">
        <f t="shared" si="63"/>
        <v>1</v>
      </c>
      <c r="AC131" s="29" t="str">
        <f t="shared" si="62"/>
        <v>2</v>
      </c>
      <c r="AD131" s="29" t="str">
        <f t="shared" si="62"/>
        <v>4</v>
      </c>
      <c r="AE131" s="29" t="str">
        <f t="shared" si="62"/>
        <v>3</v>
      </c>
      <c r="AF131" s="29" t="str">
        <f t="shared" si="62"/>
        <v>8</v>
      </c>
      <c r="AG131" s="29" t="str">
        <f t="shared" si="62"/>
        <v>9</v>
      </c>
      <c r="AH131" s="59">
        <v>126</v>
      </c>
      <c r="AI131" s="510">
        <v>124389</v>
      </c>
      <c r="AJ131" s="509">
        <v>1</v>
      </c>
      <c r="AK131" s="509">
        <v>1</v>
      </c>
      <c r="AL131" s="509">
        <v>1</v>
      </c>
      <c r="AM131" s="509">
        <v>1</v>
      </c>
      <c r="AN131" s="509">
        <v>2</v>
      </c>
      <c r="AO131" s="509">
        <v>2</v>
      </c>
      <c r="AP131" s="509">
        <v>1</v>
      </c>
      <c r="AQ131" s="509">
        <v>1</v>
      </c>
      <c r="AR131" s="509">
        <v>1</v>
      </c>
      <c r="AS131" s="509">
        <v>1</v>
      </c>
      <c r="AT131" s="509">
        <v>1</v>
      </c>
      <c r="AU131" s="509">
        <v>3</v>
      </c>
      <c r="AV131" s="509">
        <v>2</v>
      </c>
      <c r="AW131" s="509">
        <v>2</v>
      </c>
      <c r="AX131" s="509">
        <v>2</v>
      </c>
      <c r="AY131" s="509">
        <v>1</v>
      </c>
      <c r="AZ131" s="509">
        <v>1</v>
      </c>
      <c r="BA131" s="509">
        <v>1</v>
      </c>
      <c r="BB131" s="509">
        <v>1</v>
      </c>
      <c r="BC131" s="509" t="b">
        <v>0</v>
      </c>
      <c r="BD131" s="508">
        <v>37988</v>
      </c>
      <c r="BE131" s="508">
        <v>37988</v>
      </c>
      <c r="BF131" s="509" t="b">
        <v>0</v>
      </c>
      <c r="BG131" s="510" t="s">
        <v>504</v>
      </c>
      <c r="BH131" s="512"/>
      <c r="BI131" s="510"/>
      <c r="BJ131" s="513">
        <v>37988</v>
      </c>
      <c r="BK131" s="513">
        <v>37988</v>
      </c>
      <c r="BL131" s="513">
        <v>46217</v>
      </c>
      <c r="BM131" s="510"/>
      <c r="BN131" s="512"/>
      <c r="BO131" s="510"/>
      <c r="BP131" s="509">
        <v>2</v>
      </c>
      <c r="BQ131" s="509" t="str">
        <f>IF(AI131="","",VLOOKUP(AJ131,[0]!Qualifier,(COLUMN(AJ131)-34),FALSE))</f>
        <v>RedCells</v>
      </c>
      <c r="BR131" s="509" t="str">
        <f>IF(AJ131="","",VLOOKUP(AK131,[0]!Qualifier,(COLUMN(AK131)-34),FALSE))</f>
        <v xml:space="preserve">NoAC </v>
      </c>
      <c r="BS131" s="509" t="str">
        <f>IF(AK131="","",VLOOKUP(AL131,[0]!Qualifier,(COLUMN(AL131)-34),FALSE))</f>
        <v xml:space="preserve">NoAdd </v>
      </c>
      <c r="BT131" s="509" t="str">
        <f>IF(AL131="","",VLOOKUP(AM131,[0]!Qualifier,(COLUMN(AM131)-34),FALSE))</f>
        <v xml:space="preserve">Closed </v>
      </c>
      <c r="BU131" s="509" t="str">
        <f>IF(AM131="","",VLOOKUP(AN131,[0]!Qualifier,(COLUMN(AN131)-34),FALSE))</f>
        <v xml:space="preserve">SVPed </v>
      </c>
      <c r="BV131" s="509" t="str">
        <f>IF(AN131="","",VLOOKUP(AO131,[0]!Qualifier,(COLUMN(AO131)-34),FALSE))</f>
        <v xml:space="preserve">2to6°C </v>
      </c>
      <c r="BW131" s="509" t="str">
        <f>IF(AO131="","",VLOOKUP(AP131,[0]!Qualifier,(COLUMN(AP131)-34),FALSE))</f>
        <v>No</v>
      </c>
      <c r="BX131" s="509" t="str">
        <f>IF(AP131="","",VLOOKUP(AQ131,[0]!Qualifier,(COLUMN(AQ131)-34),FALSE))</f>
        <v xml:space="preserve">Allo </v>
      </c>
      <c r="BY131" s="509" t="str">
        <f>IF(AQ131="","",VLOOKUP(AR131,[0]!Qualifier,(COLUMN(AR131)-34),FALSE))</f>
        <v xml:space="preserve">WB </v>
      </c>
      <c r="BZ131" s="509" t="str">
        <f>IF(AR131="","",VLOOKUP(AS131,[0]!Qualifier,(COLUMN(AS131)-34),FALSE))</f>
        <v xml:space="preserve">NA </v>
      </c>
      <c r="CA131" s="509" t="str">
        <f>IF(AS131="","",VLOOKUP(AT131,[0]!Qualifier,(COLUMN(AT131)-34),FALSE))</f>
        <v xml:space="preserve">Transf </v>
      </c>
      <c r="CB131" s="509" t="str">
        <f>IF(AT131="","",VLOOKUP(AU131,[0]!Qualifier,(COLUMN(AU131)-34),FALSE))</f>
        <v xml:space="preserve">LCdepl </v>
      </c>
      <c r="CC131" s="509" t="str">
        <f>IF(AU131="","",VLOOKUP(AV131,[0]!Qualifier,(COLUMN(AV131)-34),FALSE))</f>
        <v xml:space="preserve">Divid </v>
      </c>
      <c r="CD131" s="509" t="str">
        <f>IF(AV131="","",VLOOKUP(AW131,[0]!Qualifier,(COLUMN(AW131)-34),FALSE))</f>
        <v>Irrad</v>
      </c>
      <c r="CE131" s="508" t="str">
        <f>IF(AW131="","",VLOOKUP(AX131,[0]!Qualifier,(COLUMN(AX131)-34),FALSE))</f>
        <v xml:space="preserve">Wash </v>
      </c>
      <c r="CF131" s="508" t="str">
        <f>IF(AX131="","",VLOOKUP(AY131,[0]!Qualifier,(COLUMN(AY131)-34),FALSE))</f>
        <v>no sub</v>
      </c>
      <c r="CG131" s="509" t="str">
        <f>IF(AY131="","",VLOOKUP(AZ131,[0]!Qualifier,(COLUMN(AZ131)-34),FALSE))</f>
        <v>Non</v>
      </c>
      <c r="CH131" s="510" t="str">
        <f>IF(AZ131="","",VLOOKUP(BA131,[0]!Qualifier,(COLUMN(BA131)-34),FALSE))</f>
        <v>NA</v>
      </c>
      <c r="CI131" s="512" t="str">
        <f>IF(BA131="","",VLOOKUP(BB131,[0]!Qualifier,(COLUMN(BB131)-34),FALSE))</f>
        <v xml:space="preserve">None </v>
      </c>
      <c r="CJ131" s="510"/>
      <c r="CK131" s="513" t="str">
        <f t="shared" si="54"/>
        <v>1-1-1-1-2-2-1-1-1-1-1-3-2-2-2-1-1-1-1</v>
      </c>
      <c r="CL131" s="513">
        <v>38300</v>
      </c>
      <c r="CM131" s="513">
        <v>45195</v>
      </c>
      <c r="CN131" s="510"/>
      <c r="CP131" s="510"/>
    </row>
    <row r="132" spans="1:94" ht="12.6" customHeight="1" outlineLevel="2" x14ac:dyDescent="0.35">
      <c r="A132" s="77">
        <f t="shared" si="56"/>
        <v>130100</v>
      </c>
      <c r="B132" s="7">
        <f t="shared" si="57"/>
        <v>127</v>
      </c>
      <c r="C132" s="59">
        <f t="shared" si="55"/>
        <v>127</v>
      </c>
      <c r="D132" s="124">
        <f t="shared" si="58"/>
        <v>130100</v>
      </c>
      <c r="E132" s="16" t="str">
        <f t="shared" si="34"/>
        <v>RedCells</v>
      </c>
      <c r="F132" s="58" t="str">
        <f t="shared" si="35"/>
        <v xml:space="preserve">ACD </v>
      </c>
      <c r="G132" s="58" t="str">
        <f t="shared" si="36"/>
        <v xml:space="preserve">SAGM </v>
      </c>
      <c r="H132" s="58" t="str">
        <f t="shared" si="37"/>
        <v xml:space="preserve">Closed </v>
      </c>
      <c r="I132" s="58" t="str">
        <f t="shared" si="38"/>
        <v xml:space="preserve">SV </v>
      </c>
      <c r="J132" s="58" t="str">
        <f t="shared" si="39"/>
        <v xml:space="preserve">2to6°C </v>
      </c>
      <c r="K132" s="58" t="str">
        <f t="shared" si="40"/>
        <v>No</v>
      </c>
      <c r="L132" s="58" t="str">
        <f t="shared" si="41"/>
        <v xml:space="preserve">Allo </v>
      </c>
      <c r="M132" s="58" t="str">
        <f t="shared" si="42"/>
        <v xml:space="preserve">Aph </v>
      </c>
      <c r="N132" s="58" t="str">
        <f t="shared" si="43"/>
        <v xml:space="preserve">NA </v>
      </c>
      <c r="O132" s="58" t="str">
        <f t="shared" si="44"/>
        <v xml:space="preserve">Transf </v>
      </c>
      <c r="P132" s="58" t="str">
        <f t="shared" si="45"/>
        <v xml:space="preserve">LCdepl </v>
      </c>
      <c r="Q132" s="58" t="str">
        <f t="shared" si="46"/>
        <v xml:space="preserve">None </v>
      </c>
      <c r="R132" s="58" t="str">
        <f t="shared" si="47"/>
        <v xml:space="preserve">NoIrr </v>
      </c>
      <c r="S132" s="58" t="str">
        <f t="shared" si="48"/>
        <v xml:space="preserve">- </v>
      </c>
      <c r="T132" s="58" t="str">
        <f t="shared" si="49"/>
        <v>no sub</v>
      </c>
      <c r="U132" s="58" t="str">
        <f t="shared" si="50"/>
        <v>Non</v>
      </c>
      <c r="V132" s="58" t="str">
        <f t="shared" si="51"/>
        <v>NA</v>
      </c>
      <c r="W132" s="58" t="str">
        <f t="shared" si="52"/>
        <v xml:space="preserve">None </v>
      </c>
      <c r="X132" t="s">
        <v>63</v>
      </c>
      <c r="Y132" s="161" t="str">
        <f t="shared" si="53"/>
        <v>1-6-2-1-1-2-1-1-2-1-1-3-1-1-1-1-1-1-1</v>
      </c>
      <c r="Z132" s="60">
        <f t="shared" si="59"/>
        <v>130100</v>
      </c>
      <c r="AA132" s="7">
        <f t="shared" si="60"/>
        <v>127</v>
      </c>
      <c r="AB132" s="29" t="str">
        <f t="shared" si="63"/>
        <v>1</v>
      </c>
      <c r="AC132" s="29" t="str">
        <f t="shared" si="62"/>
        <v>3</v>
      </c>
      <c r="AD132" s="29" t="str">
        <f t="shared" si="62"/>
        <v>0</v>
      </c>
      <c r="AE132" s="29" t="str">
        <f t="shared" si="62"/>
        <v>1</v>
      </c>
      <c r="AF132" s="29" t="str">
        <f t="shared" si="62"/>
        <v>0</v>
      </c>
      <c r="AG132" s="29" t="str">
        <f t="shared" si="62"/>
        <v>0</v>
      </c>
      <c r="AH132" s="59">
        <v>127</v>
      </c>
      <c r="AI132" s="510">
        <v>130100</v>
      </c>
      <c r="AJ132" s="509">
        <v>1</v>
      </c>
      <c r="AK132" s="509">
        <v>6</v>
      </c>
      <c r="AL132" s="509">
        <v>2</v>
      </c>
      <c r="AM132" s="509">
        <v>1</v>
      </c>
      <c r="AN132" s="509">
        <v>1</v>
      </c>
      <c r="AO132" s="509">
        <v>2</v>
      </c>
      <c r="AP132" s="509">
        <v>1</v>
      </c>
      <c r="AQ132" s="509">
        <v>1</v>
      </c>
      <c r="AR132" s="509">
        <v>2</v>
      </c>
      <c r="AS132" s="509">
        <v>1</v>
      </c>
      <c r="AT132" s="509">
        <v>1</v>
      </c>
      <c r="AU132" s="509">
        <v>3</v>
      </c>
      <c r="AV132" s="509">
        <v>1</v>
      </c>
      <c r="AW132" s="509">
        <v>1</v>
      </c>
      <c r="AX132" s="509">
        <v>1</v>
      </c>
      <c r="AY132" s="509">
        <v>1</v>
      </c>
      <c r="AZ132" s="509">
        <v>1</v>
      </c>
      <c r="BA132" s="509">
        <v>1</v>
      </c>
      <c r="BB132" s="509">
        <v>1</v>
      </c>
      <c r="BC132" s="509" t="b">
        <v>0</v>
      </c>
      <c r="BD132" s="508">
        <v>38340</v>
      </c>
      <c r="BE132" s="508">
        <v>38340</v>
      </c>
      <c r="BF132" s="509" t="b">
        <v>0</v>
      </c>
      <c r="BG132" s="510" t="s">
        <v>505</v>
      </c>
      <c r="BH132" s="512"/>
      <c r="BI132" s="510"/>
      <c r="BJ132" s="513">
        <v>38340</v>
      </c>
      <c r="BK132" s="513">
        <v>38340</v>
      </c>
      <c r="BL132" s="513">
        <v>46217</v>
      </c>
      <c r="BM132" s="510"/>
      <c r="BN132" s="512"/>
      <c r="BO132" s="510"/>
      <c r="BP132" s="509">
        <v>2</v>
      </c>
      <c r="BQ132" s="509" t="str">
        <f>IF(AI132="","",VLOOKUP(AJ132,[0]!Qualifier,(COLUMN(AJ132)-34),FALSE))</f>
        <v>RedCells</v>
      </c>
      <c r="BR132" s="509" t="str">
        <f>IF(AJ132="","",VLOOKUP(AK132,[0]!Qualifier,(COLUMN(AK132)-34),FALSE))</f>
        <v xml:space="preserve">ACD </v>
      </c>
      <c r="BS132" s="509" t="str">
        <f>IF(AK132="","",VLOOKUP(AL132,[0]!Qualifier,(COLUMN(AL132)-34),FALSE))</f>
        <v xml:space="preserve">SAGM </v>
      </c>
      <c r="BT132" s="509" t="str">
        <f>IF(AL132="","",VLOOKUP(AM132,[0]!Qualifier,(COLUMN(AM132)-34),FALSE))</f>
        <v xml:space="preserve">Closed </v>
      </c>
      <c r="BU132" s="509" t="str">
        <f>IF(AM132="","",VLOOKUP(AN132,[0]!Qualifier,(COLUMN(AN132)-34),FALSE))</f>
        <v xml:space="preserve">SV </v>
      </c>
      <c r="BV132" s="509" t="str">
        <f>IF(AN132="","",VLOOKUP(AO132,[0]!Qualifier,(COLUMN(AO132)-34),FALSE))</f>
        <v xml:space="preserve">2to6°C </v>
      </c>
      <c r="BW132" s="509" t="str">
        <f>IF(AO132="","",VLOOKUP(AP132,[0]!Qualifier,(COLUMN(AP132)-34),FALSE))</f>
        <v>No</v>
      </c>
      <c r="BX132" s="509" t="str">
        <f>IF(AP132="","",VLOOKUP(AQ132,[0]!Qualifier,(COLUMN(AQ132)-34),FALSE))</f>
        <v xml:space="preserve">Allo </v>
      </c>
      <c r="BY132" s="509" t="str">
        <f>IF(AQ132="","",VLOOKUP(AR132,[0]!Qualifier,(COLUMN(AR132)-34),FALSE))</f>
        <v xml:space="preserve">Aph </v>
      </c>
      <c r="BZ132" s="509" t="str">
        <f>IF(AR132="","",VLOOKUP(AS132,[0]!Qualifier,(COLUMN(AS132)-34),FALSE))</f>
        <v xml:space="preserve">NA </v>
      </c>
      <c r="CA132" s="509" t="str">
        <f>IF(AS132="","",VLOOKUP(AT132,[0]!Qualifier,(COLUMN(AT132)-34),FALSE))</f>
        <v xml:space="preserve">Transf </v>
      </c>
      <c r="CB132" s="509" t="str">
        <f>IF(AT132="","",VLOOKUP(AU132,[0]!Qualifier,(COLUMN(AU132)-34),FALSE))</f>
        <v xml:space="preserve">LCdepl </v>
      </c>
      <c r="CC132" s="509" t="str">
        <f>IF(AU132="","",VLOOKUP(AV132,[0]!Qualifier,(COLUMN(AV132)-34),FALSE))</f>
        <v xml:space="preserve">None </v>
      </c>
      <c r="CD132" s="509" t="str">
        <f>IF(AV132="","",VLOOKUP(AW132,[0]!Qualifier,(COLUMN(AW132)-34),FALSE))</f>
        <v xml:space="preserve">NoIrr </v>
      </c>
      <c r="CE132" s="508" t="str">
        <f>IF(AW132="","",VLOOKUP(AX132,[0]!Qualifier,(COLUMN(AX132)-34),FALSE))</f>
        <v xml:space="preserve">- </v>
      </c>
      <c r="CF132" s="508" t="str">
        <f>IF(AX132="","",VLOOKUP(AY132,[0]!Qualifier,(COLUMN(AY132)-34),FALSE))</f>
        <v>no sub</v>
      </c>
      <c r="CG132" s="509" t="str">
        <f>IF(AY132="","",VLOOKUP(AZ132,[0]!Qualifier,(COLUMN(AZ132)-34),FALSE))</f>
        <v>Non</v>
      </c>
      <c r="CH132" s="510" t="str">
        <f>IF(AZ132="","",VLOOKUP(BA132,[0]!Qualifier,(COLUMN(BA132)-34),FALSE))</f>
        <v>NA</v>
      </c>
      <c r="CI132" s="512" t="str">
        <f>IF(BA132="","",VLOOKUP(BB132,[0]!Qualifier,(COLUMN(BB132)-34),FALSE))</f>
        <v xml:space="preserve">None </v>
      </c>
      <c r="CJ132" s="510"/>
      <c r="CK132" s="513" t="str">
        <f t="shared" si="54"/>
        <v>1-6-2-1-1-2-1-1-2-1-1-3-1-1-1-1-1-1-1</v>
      </c>
      <c r="CL132" s="513">
        <v>38300</v>
      </c>
      <c r="CM132" s="513">
        <v>45195</v>
      </c>
      <c r="CN132" s="510"/>
      <c r="CP132" s="510"/>
    </row>
    <row r="133" spans="1:94" ht="12.6" customHeight="1" outlineLevel="2" x14ac:dyDescent="0.35">
      <c r="A133" s="77">
        <f t="shared" si="56"/>
        <v>130104</v>
      </c>
      <c r="B133" s="7">
        <f t="shared" si="57"/>
        <v>128</v>
      </c>
      <c r="C133" s="59">
        <f t="shared" si="55"/>
        <v>128</v>
      </c>
      <c r="D133" s="124">
        <f t="shared" si="58"/>
        <v>130104</v>
      </c>
      <c r="E133" s="16" t="str">
        <f t="shared" si="34"/>
        <v>RedCells</v>
      </c>
      <c r="F133" s="58" t="str">
        <f t="shared" si="35"/>
        <v xml:space="preserve">ACD </v>
      </c>
      <c r="G133" s="58" t="str">
        <f t="shared" si="36"/>
        <v xml:space="preserve">Glycerol </v>
      </c>
      <c r="H133" s="58" t="str">
        <f t="shared" si="37"/>
        <v xml:space="preserve">Closed </v>
      </c>
      <c r="I133" s="58" t="str">
        <f t="shared" si="38"/>
        <v xml:space="preserve">SV </v>
      </c>
      <c r="J133" s="58" t="str">
        <f t="shared" si="39"/>
        <v xml:space="preserve">≤-140°C  </v>
      </c>
      <c r="K133" s="58" t="str">
        <f t="shared" si="40"/>
        <v>No</v>
      </c>
      <c r="L133" s="58" t="str">
        <f t="shared" si="41"/>
        <v xml:space="preserve">Allo </v>
      </c>
      <c r="M133" s="58" t="str">
        <f t="shared" si="42"/>
        <v xml:space="preserve">Aph </v>
      </c>
      <c r="N133" s="58" t="str">
        <f t="shared" si="43"/>
        <v xml:space="preserve">NA </v>
      </c>
      <c r="O133" s="58" t="str">
        <f t="shared" si="44"/>
        <v xml:space="preserve">Transf </v>
      </c>
      <c r="P133" s="58" t="str">
        <f t="shared" si="45"/>
        <v xml:space="preserve">LCdepl </v>
      </c>
      <c r="Q133" s="58" t="str">
        <f t="shared" si="46"/>
        <v xml:space="preserve">None </v>
      </c>
      <c r="R133" s="58" t="str">
        <f t="shared" si="47"/>
        <v xml:space="preserve">NoIrr </v>
      </c>
      <c r="S133" s="58" t="str">
        <f t="shared" si="48"/>
        <v xml:space="preserve">Wash </v>
      </c>
      <c r="T133" s="58" t="str">
        <f t="shared" si="49"/>
        <v>no sub</v>
      </c>
      <c r="U133" s="58" t="str">
        <f t="shared" si="50"/>
        <v xml:space="preserve">Qu </v>
      </c>
      <c r="V133" s="58" t="str">
        <f t="shared" si="51"/>
        <v>NA</v>
      </c>
      <c r="W133" s="58" t="str">
        <f t="shared" si="52"/>
        <v xml:space="preserve">None </v>
      </c>
      <c r="X133" t="s">
        <v>63</v>
      </c>
      <c r="Y133" s="161" t="str">
        <f t="shared" si="53"/>
        <v>1-6-9-1-1-6-1-1-2-1-1-3-1-1-2-1-2-1-1</v>
      </c>
      <c r="Z133" s="60">
        <f t="shared" si="59"/>
        <v>130104</v>
      </c>
      <c r="AA133" s="7">
        <f t="shared" si="60"/>
        <v>128</v>
      </c>
      <c r="AB133" s="29" t="str">
        <f t="shared" si="63"/>
        <v>1</v>
      </c>
      <c r="AC133" s="29" t="str">
        <f t="shared" si="62"/>
        <v>3</v>
      </c>
      <c r="AD133" s="29" t="str">
        <f t="shared" si="62"/>
        <v>0</v>
      </c>
      <c r="AE133" s="29" t="str">
        <f t="shared" si="62"/>
        <v>1</v>
      </c>
      <c r="AF133" s="29" t="str">
        <f t="shared" si="62"/>
        <v>0</v>
      </c>
      <c r="AG133" s="29" t="str">
        <f t="shared" si="62"/>
        <v>4</v>
      </c>
      <c r="AH133" s="59">
        <v>128</v>
      </c>
      <c r="AI133" s="510">
        <v>130104</v>
      </c>
      <c r="AJ133" s="509">
        <v>1</v>
      </c>
      <c r="AK133" s="509">
        <v>6</v>
      </c>
      <c r="AL133" s="509">
        <v>9</v>
      </c>
      <c r="AM133" s="509">
        <v>1</v>
      </c>
      <c r="AN133" s="509">
        <v>1</v>
      </c>
      <c r="AO133" s="509">
        <v>6</v>
      </c>
      <c r="AP133" s="509">
        <v>1</v>
      </c>
      <c r="AQ133" s="509">
        <v>1</v>
      </c>
      <c r="AR133" s="509">
        <v>2</v>
      </c>
      <c r="AS133" s="509">
        <v>1</v>
      </c>
      <c r="AT133" s="509">
        <v>1</v>
      </c>
      <c r="AU133" s="509">
        <v>3</v>
      </c>
      <c r="AV133" s="509">
        <v>1</v>
      </c>
      <c r="AW133" s="509">
        <v>1</v>
      </c>
      <c r="AX133" s="509">
        <v>2</v>
      </c>
      <c r="AY133" s="509">
        <v>1</v>
      </c>
      <c r="AZ133" s="509">
        <v>2</v>
      </c>
      <c r="BA133" s="509">
        <v>1</v>
      </c>
      <c r="BB133" s="509">
        <v>1</v>
      </c>
      <c r="BC133" s="509" t="b">
        <v>0</v>
      </c>
      <c r="BD133" s="508">
        <v>38301</v>
      </c>
      <c r="BE133" s="508">
        <v>38300</v>
      </c>
      <c r="BF133" s="509" t="b">
        <v>0</v>
      </c>
      <c r="BG133" s="510" t="s">
        <v>1195</v>
      </c>
      <c r="BH133" s="512"/>
      <c r="BI133" s="510"/>
      <c r="BJ133" s="513">
        <v>38301</v>
      </c>
      <c r="BK133" s="513">
        <v>38300</v>
      </c>
      <c r="BL133" s="513">
        <v>46217</v>
      </c>
      <c r="BM133" s="510"/>
      <c r="BN133" s="512"/>
      <c r="BO133" s="510"/>
      <c r="BP133" s="509">
        <v>2</v>
      </c>
      <c r="BQ133" s="509" t="str">
        <f>IF(AI133="","",VLOOKUP(AJ133,[0]!Qualifier,(COLUMN(AJ133)-34),FALSE))</f>
        <v>RedCells</v>
      </c>
      <c r="BR133" s="509" t="str">
        <f>IF(AJ133="","",VLOOKUP(AK133,[0]!Qualifier,(COLUMN(AK133)-34),FALSE))</f>
        <v xml:space="preserve">ACD </v>
      </c>
      <c r="BS133" s="509" t="str">
        <f>IF(AK133="","",VLOOKUP(AL133,[0]!Qualifier,(COLUMN(AL133)-34),FALSE))</f>
        <v xml:space="preserve">Glycerol </v>
      </c>
      <c r="BT133" s="509" t="str">
        <f>IF(AL133="","",VLOOKUP(AM133,[0]!Qualifier,(COLUMN(AM133)-34),FALSE))</f>
        <v xml:space="preserve">Closed </v>
      </c>
      <c r="BU133" s="509" t="str">
        <f>IF(AM133="","",VLOOKUP(AN133,[0]!Qualifier,(COLUMN(AN133)-34),FALSE))</f>
        <v xml:space="preserve">SV </v>
      </c>
      <c r="BV133" s="509" t="str">
        <f>IF(AN133="","",VLOOKUP(AO133,[0]!Qualifier,(COLUMN(AO133)-34),FALSE))</f>
        <v xml:space="preserve">≤-140°C  </v>
      </c>
      <c r="BW133" s="509" t="str">
        <f>IF(AO133="","",VLOOKUP(AP133,[0]!Qualifier,(COLUMN(AP133)-34),FALSE))</f>
        <v>No</v>
      </c>
      <c r="BX133" s="509" t="str">
        <f>IF(AP133="","",VLOOKUP(AQ133,[0]!Qualifier,(COLUMN(AQ133)-34),FALSE))</f>
        <v xml:space="preserve">Allo </v>
      </c>
      <c r="BY133" s="509" t="str">
        <f>IF(AQ133="","",VLOOKUP(AR133,[0]!Qualifier,(COLUMN(AR133)-34),FALSE))</f>
        <v xml:space="preserve">Aph </v>
      </c>
      <c r="BZ133" s="509" t="str">
        <f>IF(AR133="","",VLOOKUP(AS133,[0]!Qualifier,(COLUMN(AS133)-34),FALSE))</f>
        <v xml:space="preserve">NA </v>
      </c>
      <c r="CA133" s="509" t="str">
        <f>IF(AS133="","",VLOOKUP(AT133,[0]!Qualifier,(COLUMN(AT133)-34),FALSE))</f>
        <v xml:space="preserve">Transf </v>
      </c>
      <c r="CB133" s="509" t="str">
        <f>IF(AT133="","",VLOOKUP(AU133,[0]!Qualifier,(COLUMN(AU133)-34),FALSE))</f>
        <v xml:space="preserve">LCdepl </v>
      </c>
      <c r="CC133" s="509" t="str">
        <f>IF(AU133="","",VLOOKUP(AV133,[0]!Qualifier,(COLUMN(AV133)-34),FALSE))</f>
        <v xml:space="preserve">None </v>
      </c>
      <c r="CD133" s="509" t="str">
        <f>IF(AV133="","",VLOOKUP(AW133,[0]!Qualifier,(COLUMN(AW133)-34),FALSE))</f>
        <v xml:space="preserve">NoIrr </v>
      </c>
      <c r="CE133" s="508" t="str">
        <f>IF(AW133="","",VLOOKUP(AX133,[0]!Qualifier,(COLUMN(AX133)-34),FALSE))</f>
        <v xml:space="preserve">Wash </v>
      </c>
      <c r="CF133" s="508" t="str">
        <f>IF(AX133="","",VLOOKUP(AY133,[0]!Qualifier,(COLUMN(AY133)-34),FALSE))</f>
        <v>no sub</v>
      </c>
      <c r="CG133" s="509" t="str">
        <f>IF(AY133="","",VLOOKUP(AZ133,[0]!Qualifier,(COLUMN(AZ133)-34),FALSE))</f>
        <v xml:space="preserve">Qu </v>
      </c>
      <c r="CH133" s="510" t="str">
        <f>IF(AZ133="","",VLOOKUP(BA133,[0]!Qualifier,(COLUMN(BA133)-34),FALSE))</f>
        <v>NA</v>
      </c>
      <c r="CI133" s="512" t="str">
        <f>IF(BA133="","",VLOOKUP(BB133,[0]!Qualifier,(COLUMN(BB133)-34),FALSE))</f>
        <v xml:space="preserve">None </v>
      </c>
      <c r="CJ133" s="510"/>
      <c r="CK133" s="513" t="str">
        <f t="shared" si="54"/>
        <v>1-6-9-1-1-6-1-1-2-1-1-3-1-1-2-1-2-1-1</v>
      </c>
      <c r="CL133" s="513">
        <v>38300</v>
      </c>
      <c r="CM133" s="513">
        <v>45195</v>
      </c>
      <c r="CN133" s="510"/>
      <c r="CP133" s="510"/>
    </row>
    <row r="134" spans="1:94" ht="12.6" customHeight="1" outlineLevel="2" x14ac:dyDescent="0.35">
      <c r="A134" s="77">
        <f t="shared" si="56"/>
        <v>130105</v>
      </c>
      <c r="B134" s="7">
        <f t="shared" si="57"/>
        <v>129</v>
      </c>
      <c r="C134" s="59">
        <f t="shared" si="55"/>
        <v>129</v>
      </c>
      <c r="D134" s="124">
        <f t="shared" si="58"/>
        <v>130105</v>
      </c>
      <c r="E134" s="16" t="str">
        <f t="shared" ref="E134:E197" si="64">IF($AI134&lt;&gt;"",IF($Y$3="text", BQ134,AJ134),"")</f>
        <v>RedCells</v>
      </c>
      <c r="F134" s="58" t="str">
        <f t="shared" ref="F134:F197" si="65">IF($AI134&lt;&gt;"",IF($Y$3="text", BR134,AK134),"")</f>
        <v xml:space="preserve">ACD </v>
      </c>
      <c r="G134" s="58" t="str">
        <f t="shared" ref="G134:G197" si="66">IF($AI134&lt;&gt;"",IF($Y$3="text", BS134,AL134),"")</f>
        <v xml:space="preserve">Adsol </v>
      </c>
      <c r="H134" s="58" t="str">
        <f t="shared" ref="H134:H197" si="67">IF($AI134&lt;&gt;"",IF($Y$3="text", BT134,AM134),"")</f>
        <v xml:space="preserve">Closed </v>
      </c>
      <c r="I134" s="58" t="str">
        <f t="shared" ref="I134:I197" si="68">IF($AI134&lt;&gt;"",IF($Y$3="text", BU134,AN134),"")</f>
        <v xml:space="preserve">SV </v>
      </c>
      <c r="J134" s="58" t="str">
        <f t="shared" ref="J134:J197" si="69">IF($AI134&lt;&gt;"",IF($Y$3="text", BV134,AO134),"")</f>
        <v xml:space="preserve">2to6°C </v>
      </c>
      <c r="K134" s="58" t="str">
        <f t="shared" ref="K134:K197" si="70">IF($AI134&lt;&gt;"",IF($Y$3="text", BW134,AP134),"")</f>
        <v>No</v>
      </c>
      <c r="L134" s="58" t="str">
        <f t="shared" ref="L134:L197" si="71">IF($AI134&lt;&gt;"",IF($Y$3="text", BX134,AQ134),"")</f>
        <v xml:space="preserve">Allo </v>
      </c>
      <c r="M134" s="58" t="str">
        <f t="shared" ref="M134:M197" si="72">IF($AI134&lt;&gt;"",IF($Y$3="text", BY134,AR134),"")</f>
        <v xml:space="preserve">Aph </v>
      </c>
      <c r="N134" s="58" t="str">
        <f t="shared" ref="N134:N197" si="73">IF($AI134&lt;&gt;"",IF($Y$3="text", BZ134,AS134),"")</f>
        <v xml:space="preserve">NA </v>
      </c>
      <c r="O134" s="58" t="str">
        <f t="shared" ref="O134:O197" si="74">IF($AI134&lt;&gt;"",IF($Y$3="text", CA134,AT134),"")</f>
        <v xml:space="preserve">Transf </v>
      </c>
      <c r="P134" s="58" t="str">
        <f t="shared" ref="P134:P197" si="75">IF($AI134&lt;&gt;"",IF($Y$3="text", CB134,AU134),"")</f>
        <v xml:space="preserve">LCdepl </v>
      </c>
      <c r="Q134" s="58" t="str">
        <f t="shared" ref="Q134:Q197" si="76">IF($AI134&lt;&gt;"",IF($Y$3="text", CC134,AV134),"")</f>
        <v xml:space="preserve">None </v>
      </c>
      <c r="R134" s="58" t="str">
        <f t="shared" ref="R134:R197" si="77">IF($AI134&lt;&gt;"",IF($Y$3="text", CD134,AW134),"")</f>
        <v xml:space="preserve">NoIrr </v>
      </c>
      <c r="S134" s="58" t="str">
        <f t="shared" ref="S134:S197" si="78">IF($AI134&lt;&gt;"",IF($Y$3="text", CE134,AX134),"")</f>
        <v xml:space="preserve">- </v>
      </c>
      <c r="T134" s="58" t="str">
        <f t="shared" ref="T134:T197" si="79">IF($AI134&lt;&gt;"",IF($Y$3="text", CF134,AY134),"")</f>
        <v>no sub</v>
      </c>
      <c r="U134" s="58" t="str">
        <f t="shared" ref="U134:U197" si="80">IF($AI134&lt;&gt;"",IF($Y$3="text", CG134,AZ134),"")</f>
        <v>Non</v>
      </c>
      <c r="V134" s="58" t="str">
        <f t="shared" ref="V134:V197" si="81">IF($AI134&lt;&gt;"",IF($Y$3="text", CH134,BA134),"")</f>
        <v>NA</v>
      </c>
      <c r="W134" s="58" t="str">
        <f t="shared" ref="W134:W197" si="82">IF($AI134&lt;&gt;"",IF($Y$3="text", CI134,BB134),"")</f>
        <v xml:space="preserve">None </v>
      </c>
      <c r="X134" t="s">
        <v>63</v>
      </c>
      <c r="Y134" s="161" t="str">
        <f t="shared" ref="Y134:Y197" si="83">IF(CK134="------------------"," ",CK134)</f>
        <v>1-6-7-1-1-2-1-1-2-1-1-3-1-1-1-1-1-1-1</v>
      </c>
      <c r="Z134" s="60">
        <f t="shared" si="59"/>
        <v>130105</v>
      </c>
      <c r="AA134" s="7">
        <f t="shared" si="60"/>
        <v>129</v>
      </c>
      <c r="AB134" s="29" t="str">
        <f t="shared" si="63"/>
        <v>1</v>
      </c>
      <c r="AC134" s="29" t="str">
        <f t="shared" si="62"/>
        <v>3</v>
      </c>
      <c r="AD134" s="29" t="str">
        <f t="shared" si="62"/>
        <v>0</v>
      </c>
      <c r="AE134" s="29" t="str">
        <f t="shared" si="62"/>
        <v>1</v>
      </c>
      <c r="AF134" s="29" t="str">
        <f t="shared" si="62"/>
        <v>0</v>
      </c>
      <c r="AG134" s="29" t="str">
        <f t="shared" si="62"/>
        <v>5</v>
      </c>
      <c r="AH134" s="59">
        <v>129</v>
      </c>
      <c r="AI134" s="510">
        <v>130105</v>
      </c>
      <c r="AJ134" s="509">
        <v>1</v>
      </c>
      <c r="AK134" s="509">
        <v>6</v>
      </c>
      <c r="AL134" s="509">
        <v>7</v>
      </c>
      <c r="AM134" s="509">
        <v>1</v>
      </c>
      <c r="AN134" s="509">
        <v>1</v>
      </c>
      <c r="AO134" s="509">
        <v>2</v>
      </c>
      <c r="AP134" s="509">
        <v>1</v>
      </c>
      <c r="AQ134" s="509">
        <v>1</v>
      </c>
      <c r="AR134" s="509">
        <v>2</v>
      </c>
      <c r="AS134" s="509">
        <v>1</v>
      </c>
      <c r="AT134" s="509">
        <v>1</v>
      </c>
      <c r="AU134" s="509">
        <v>3</v>
      </c>
      <c r="AV134" s="509">
        <v>1</v>
      </c>
      <c r="AW134" s="509">
        <v>1</v>
      </c>
      <c r="AX134" s="509">
        <v>1</v>
      </c>
      <c r="AY134" s="509">
        <v>1</v>
      </c>
      <c r="AZ134" s="509">
        <v>1</v>
      </c>
      <c r="BA134" s="509">
        <v>1</v>
      </c>
      <c r="BB134" s="509">
        <v>1</v>
      </c>
      <c r="BC134" s="509" t="b">
        <v>0</v>
      </c>
      <c r="BD134" s="508">
        <v>40150</v>
      </c>
      <c r="BE134" s="508">
        <v>40037</v>
      </c>
      <c r="BF134" s="509" t="b">
        <v>0</v>
      </c>
      <c r="BG134" s="510" t="s">
        <v>506</v>
      </c>
      <c r="BH134" s="512"/>
      <c r="BI134" s="510"/>
      <c r="BJ134" s="513">
        <v>40150</v>
      </c>
      <c r="BK134" s="513">
        <v>40037</v>
      </c>
      <c r="BL134" s="513">
        <v>46217</v>
      </c>
      <c r="BM134" s="510"/>
      <c r="BN134" s="512"/>
      <c r="BO134" s="510"/>
      <c r="BP134" s="509">
        <v>2</v>
      </c>
      <c r="BQ134" s="509" t="str">
        <f>IF(AI134="","",VLOOKUP(AJ134,[0]!Qualifier,(COLUMN(AJ134)-34),FALSE))</f>
        <v>RedCells</v>
      </c>
      <c r="BR134" s="509" t="str">
        <f>IF(AJ134="","",VLOOKUP(AK134,[0]!Qualifier,(COLUMN(AK134)-34),FALSE))</f>
        <v xml:space="preserve">ACD </v>
      </c>
      <c r="BS134" s="509" t="str">
        <f>IF(AK134="","",VLOOKUP(AL134,[0]!Qualifier,(COLUMN(AL134)-34),FALSE))</f>
        <v xml:space="preserve">Adsol </v>
      </c>
      <c r="BT134" s="509" t="str">
        <f>IF(AL134="","",VLOOKUP(AM134,[0]!Qualifier,(COLUMN(AM134)-34),FALSE))</f>
        <v xml:space="preserve">Closed </v>
      </c>
      <c r="BU134" s="509" t="str">
        <f>IF(AM134="","",VLOOKUP(AN134,[0]!Qualifier,(COLUMN(AN134)-34),FALSE))</f>
        <v xml:space="preserve">SV </v>
      </c>
      <c r="BV134" s="509" t="str">
        <f>IF(AN134="","",VLOOKUP(AO134,[0]!Qualifier,(COLUMN(AO134)-34),FALSE))</f>
        <v xml:space="preserve">2to6°C </v>
      </c>
      <c r="BW134" s="509" t="str">
        <f>IF(AO134="","",VLOOKUP(AP134,[0]!Qualifier,(COLUMN(AP134)-34),FALSE))</f>
        <v>No</v>
      </c>
      <c r="BX134" s="509" t="str">
        <f>IF(AP134="","",VLOOKUP(AQ134,[0]!Qualifier,(COLUMN(AQ134)-34),FALSE))</f>
        <v xml:space="preserve">Allo </v>
      </c>
      <c r="BY134" s="509" t="str">
        <f>IF(AQ134="","",VLOOKUP(AR134,[0]!Qualifier,(COLUMN(AR134)-34),FALSE))</f>
        <v xml:space="preserve">Aph </v>
      </c>
      <c r="BZ134" s="509" t="str">
        <f>IF(AR134="","",VLOOKUP(AS134,[0]!Qualifier,(COLUMN(AS134)-34),FALSE))</f>
        <v xml:space="preserve">NA </v>
      </c>
      <c r="CA134" s="509" t="str">
        <f>IF(AS134="","",VLOOKUP(AT134,[0]!Qualifier,(COLUMN(AT134)-34),FALSE))</f>
        <v xml:space="preserve">Transf </v>
      </c>
      <c r="CB134" s="509" t="str">
        <f>IF(AT134="","",VLOOKUP(AU134,[0]!Qualifier,(COLUMN(AU134)-34),FALSE))</f>
        <v xml:space="preserve">LCdepl </v>
      </c>
      <c r="CC134" s="509" t="str">
        <f>IF(AU134="","",VLOOKUP(AV134,[0]!Qualifier,(COLUMN(AV134)-34),FALSE))</f>
        <v xml:space="preserve">None </v>
      </c>
      <c r="CD134" s="509" t="str">
        <f>IF(AV134="","",VLOOKUP(AW134,[0]!Qualifier,(COLUMN(AW134)-34),FALSE))</f>
        <v xml:space="preserve">NoIrr </v>
      </c>
      <c r="CE134" s="508" t="str">
        <f>IF(AW134="","",VLOOKUP(AX134,[0]!Qualifier,(COLUMN(AX134)-34),FALSE))</f>
        <v xml:space="preserve">- </v>
      </c>
      <c r="CF134" s="508" t="str">
        <f>IF(AX134="","",VLOOKUP(AY134,[0]!Qualifier,(COLUMN(AY134)-34),FALSE))</f>
        <v>no sub</v>
      </c>
      <c r="CG134" s="509" t="str">
        <f>IF(AY134="","",VLOOKUP(AZ134,[0]!Qualifier,(COLUMN(AZ134)-34),FALSE))</f>
        <v>Non</v>
      </c>
      <c r="CH134" s="510" t="str">
        <f>IF(AZ134="","",VLOOKUP(BA134,[0]!Qualifier,(COLUMN(BA134)-34),FALSE))</f>
        <v>NA</v>
      </c>
      <c r="CI134" s="512" t="str">
        <f>IF(BA134="","",VLOOKUP(BB134,[0]!Qualifier,(COLUMN(BB134)-34),FALSE))</f>
        <v xml:space="preserve">None </v>
      </c>
      <c r="CJ134" s="510"/>
      <c r="CK134" s="513" t="str">
        <f t="shared" ref="CK134:CK197" si="84">AJ134&amp;"-"&amp;AK134&amp;"-"&amp;AL134&amp;"-"&amp;AM134&amp;"-"&amp;AN134&amp;"-"&amp;AO134&amp;"-"&amp;AP134&amp;"-"&amp;AQ134&amp;"-"&amp;AR134&amp;"-"&amp;AS134&amp;"-"&amp;AT134&amp;"-"&amp;AU134&amp;"-"&amp;AV134&amp;"-"&amp;AW134&amp;"-"&amp;AX134&amp;"-"&amp;AY134&amp;"-"&amp;AZ134&amp;"-"&amp;BA134&amp;"-"&amp;BB134</f>
        <v>1-6-7-1-1-2-1-1-2-1-1-3-1-1-1-1-1-1-1</v>
      </c>
      <c r="CL134" s="513">
        <v>38301</v>
      </c>
      <c r="CM134" s="513">
        <v>45195</v>
      </c>
      <c r="CN134" s="510"/>
      <c r="CP134" s="510"/>
    </row>
    <row r="135" spans="1:94" ht="12.6" customHeight="1" outlineLevel="2" x14ac:dyDescent="0.35">
      <c r="A135" s="77">
        <f t="shared" si="56"/>
        <v>130160</v>
      </c>
      <c r="B135" s="7">
        <f t="shared" si="57"/>
        <v>130</v>
      </c>
      <c r="C135" s="59">
        <f t="shared" ref="C135:C198" si="85">IF(AH135="","",IF(OR(BC135,BF135),"ungültig",B135))</f>
        <v>130</v>
      </c>
      <c r="D135" s="124">
        <f t="shared" si="58"/>
        <v>130160</v>
      </c>
      <c r="E135" s="16" t="str">
        <f t="shared" si="64"/>
        <v>RedCells</v>
      </c>
      <c r="F135" s="58" t="str">
        <f t="shared" si="65"/>
        <v xml:space="preserve">ACD </v>
      </c>
      <c r="G135" s="58" t="str">
        <f t="shared" si="66"/>
        <v xml:space="preserve">SAGM </v>
      </c>
      <c r="H135" s="58" t="str">
        <f t="shared" si="67"/>
        <v xml:space="preserve">Closed </v>
      </c>
      <c r="I135" s="58" t="str">
        <f t="shared" si="68"/>
        <v>NonSVC</v>
      </c>
      <c r="J135" s="58" t="str">
        <f t="shared" si="69"/>
        <v xml:space="preserve">2to6°C </v>
      </c>
      <c r="K135" s="58" t="str">
        <f t="shared" si="70"/>
        <v>No</v>
      </c>
      <c r="L135" s="58" t="str">
        <f t="shared" si="71"/>
        <v xml:space="preserve">Allo </v>
      </c>
      <c r="M135" s="58" t="str">
        <f t="shared" si="72"/>
        <v xml:space="preserve">Aph </v>
      </c>
      <c r="N135" s="58" t="str">
        <f t="shared" si="73"/>
        <v xml:space="preserve">NA </v>
      </c>
      <c r="O135" s="58" t="str">
        <f t="shared" si="74"/>
        <v xml:space="preserve">Transf </v>
      </c>
      <c r="P135" s="58" t="str">
        <f t="shared" si="75"/>
        <v xml:space="preserve">LCdepl </v>
      </c>
      <c r="Q135" s="58" t="str">
        <f t="shared" si="76"/>
        <v xml:space="preserve">None </v>
      </c>
      <c r="R135" s="58" t="str">
        <f t="shared" si="77"/>
        <v xml:space="preserve">NoIrr </v>
      </c>
      <c r="S135" s="58" t="str">
        <f t="shared" si="78"/>
        <v xml:space="preserve">- </v>
      </c>
      <c r="T135" s="58" t="str">
        <f t="shared" si="79"/>
        <v>no sub</v>
      </c>
      <c r="U135" s="58" t="str">
        <f t="shared" si="80"/>
        <v>Non</v>
      </c>
      <c r="V135" s="58" t="str">
        <f t="shared" si="81"/>
        <v>NA</v>
      </c>
      <c r="W135" s="58" t="str">
        <f t="shared" si="82"/>
        <v xml:space="preserve">None </v>
      </c>
      <c r="X135" t="s">
        <v>63</v>
      </c>
      <c r="Y135" s="161" t="str">
        <f t="shared" si="83"/>
        <v>1-6-2-1-4-2-1-1-2-1-1-3-1-1-1-1-1-1-1</v>
      </c>
      <c r="Z135" s="60">
        <f t="shared" si="59"/>
        <v>130160</v>
      </c>
      <c r="AA135" s="7">
        <f t="shared" si="60"/>
        <v>130</v>
      </c>
      <c r="AB135" s="29" t="str">
        <f t="shared" si="63"/>
        <v>1</v>
      </c>
      <c r="AC135" s="29" t="str">
        <f t="shared" si="62"/>
        <v>3</v>
      </c>
      <c r="AD135" s="29" t="str">
        <f t="shared" si="62"/>
        <v>0</v>
      </c>
      <c r="AE135" s="29" t="str">
        <f t="shared" si="62"/>
        <v>1</v>
      </c>
      <c r="AF135" s="29" t="str">
        <f t="shared" si="62"/>
        <v>6</v>
      </c>
      <c r="AG135" s="29" t="str">
        <f t="shared" si="62"/>
        <v>0</v>
      </c>
      <c r="AH135" s="59">
        <v>130</v>
      </c>
      <c r="AI135" s="510">
        <v>130160</v>
      </c>
      <c r="AJ135" s="509">
        <v>1</v>
      </c>
      <c r="AK135" s="509">
        <v>6</v>
      </c>
      <c r="AL135" s="509">
        <v>2</v>
      </c>
      <c r="AM135" s="509">
        <v>1</v>
      </c>
      <c r="AN135" s="509">
        <v>4</v>
      </c>
      <c r="AO135" s="509">
        <v>2</v>
      </c>
      <c r="AP135" s="509">
        <v>1</v>
      </c>
      <c r="AQ135" s="509">
        <v>1</v>
      </c>
      <c r="AR135" s="509">
        <v>2</v>
      </c>
      <c r="AS135" s="509">
        <v>1</v>
      </c>
      <c r="AT135" s="509">
        <v>1</v>
      </c>
      <c r="AU135" s="509">
        <v>3</v>
      </c>
      <c r="AV135" s="509">
        <v>1</v>
      </c>
      <c r="AW135" s="509">
        <v>1</v>
      </c>
      <c r="AX135" s="509">
        <v>1</v>
      </c>
      <c r="AY135" s="509">
        <v>1</v>
      </c>
      <c r="AZ135" s="509">
        <v>1</v>
      </c>
      <c r="BA135" s="509">
        <v>1</v>
      </c>
      <c r="BB135" s="509">
        <v>1</v>
      </c>
      <c r="BC135" s="509" t="b">
        <v>0</v>
      </c>
      <c r="BD135" s="508">
        <v>38301</v>
      </c>
      <c r="BE135" s="508">
        <v>38300</v>
      </c>
      <c r="BF135" s="509" t="b">
        <v>0</v>
      </c>
      <c r="BG135" s="510" t="s">
        <v>507</v>
      </c>
      <c r="BH135" s="512"/>
      <c r="BI135" s="510"/>
      <c r="BJ135" s="513">
        <v>38301</v>
      </c>
      <c r="BK135" s="513">
        <v>38300</v>
      </c>
      <c r="BL135" s="513">
        <v>46217</v>
      </c>
      <c r="BM135" s="510"/>
      <c r="BN135" s="512"/>
      <c r="BO135" s="510"/>
      <c r="BP135" s="509">
        <v>2</v>
      </c>
      <c r="BQ135" s="509" t="str">
        <f>IF(AI135="","",VLOOKUP(AJ135,[0]!Qualifier,(COLUMN(AJ135)-34),FALSE))</f>
        <v>RedCells</v>
      </c>
      <c r="BR135" s="509" t="str">
        <f>IF(AJ135="","",VLOOKUP(AK135,[0]!Qualifier,(COLUMN(AK135)-34),FALSE))</f>
        <v xml:space="preserve">ACD </v>
      </c>
      <c r="BS135" s="509" t="str">
        <f>IF(AK135="","",VLOOKUP(AL135,[0]!Qualifier,(COLUMN(AL135)-34),FALSE))</f>
        <v xml:space="preserve">SAGM </v>
      </c>
      <c r="BT135" s="509" t="str">
        <f>IF(AL135="","",VLOOKUP(AM135,[0]!Qualifier,(COLUMN(AM135)-34),FALSE))</f>
        <v xml:space="preserve">Closed </v>
      </c>
      <c r="BU135" s="509" t="str">
        <f>IF(AM135="","",VLOOKUP(AN135,[0]!Qualifier,(COLUMN(AN135)-34),FALSE))</f>
        <v>NonSVC</v>
      </c>
      <c r="BV135" s="509" t="str">
        <f>IF(AN135="","",VLOOKUP(AO135,[0]!Qualifier,(COLUMN(AO135)-34),FALSE))</f>
        <v xml:space="preserve">2to6°C </v>
      </c>
      <c r="BW135" s="509" t="str">
        <f>IF(AO135="","",VLOOKUP(AP135,[0]!Qualifier,(COLUMN(AP135)-34),FALSE))</f>
        <v>No</v>
      </c>
      <c r="BX135" s="509" t="str">
        <f>IF(AP135="","",VLOOKUP(AQ135,[0]!Qualifier,(COLUMN(AQ135)-34),FALSE))</f>
        <v xml:space="preserve">Allo </v>
      </c>
      <c r="BY135" s="509" t="str">
        <f>IF(AQ135="","",VLOOKUP(AR135,[0]!Qualifier,(COLUMN(AR135)-34),FALSE))</f>
        <v xml:space="preserve">Aph </v>
      </c>
      <c r="BZ135" s="509" t="str">
        <f>IF(AR135="","",VLOOKUP(AS135,[0]!Qualifier,(COLUMN(AS135)-34),FALSE))</f>
        <v xml:space="preserve">NA </v>
      </c>
      <c r="CA135" s="509" t="str">
        <f>IF(AS135="","",VLOOKUP(AT135,[0]!Qualifier,(COLUMN(AT135)-34),FALSE))</f>
        <v xml:space="preserve">Transf </v>
      </c>
      <c r="CB135" s="509" t="str">
        <f>IF(AT135="","",VLOOKUP(AU135,[0]!Qualifier,(COLUMN(AU135)-34),FALSE))</f>
        <v xml:space="preserve">LCdepl </v>
      </c>
      <c r="CC135" s="509" t="str">
        <f>IF(AU135="","",VLOOKUP(AV135,[0]!Qualifier,(COLUMN(AV135)-34),FALSE))</f>
        <v xml:space="preserve">None </v>
      </c>
      <c r="CD135" s="509" t="str">
        <f>IF(AV135="","",VLOOKUP(AW135,[0]!Qualifier,(COLUMN(AW135)-34),FALSE))</f>
        <v xml:space="preserve">NoIrr </v>
      </c>
      <c r="CE135" s="508" t="str">
        <f>IF(AW135="","",VLOOKUP(AX135,[0]!Qualifier,(COLUMN(AX135)-34),FALSE))</f>
        <v xml:space="preserve">- </v>
      </c>
      <c r="CF135" s="508" t="str">
        <f>IF(AX135="","",VLOOKUP(AY135,[0]!Qualifier,(COLUMN(AY135)-34),FALSE))</f>
        <v>no sub</v>
      </c>
      <c r="CG135" s="509" t="str">
        <f>IF(AY135="","",VLOOKUP(AZ135,[0]!Qualifier,(COLUMN(AZ135)-34),FALSE))</f>
        <v>Non</v>
      </c>
      <c r="CH135" s="510" t="str">
        <f>IF(AZ135="","",VLOOKUP(BA135,[0]!Qualifier,(COLUMN(BA135)-34),FALSE))</f>
        <v>NA</v>
      </c>
      <c r="CI135" s="512" t="str">
        <f>IF(BA135="","",VLOOKUP(BB135,[0]!Qualifier,(COLUMN(BB135)-34),FALSE))</f>
        <v xml:space="preserve">None </v>
      </c>
      <c r="CJ135" s="510"/>
      <c r="CK135" s="513" t="str">
        <f t="shared" si="84"/>
        <v>1-6-2-1-4-2-1-1-2-1-1-3-1-1-1-1-1-1-1</v>
      </c>
      <c r="CL135" s="513">
        <v>38301</v>
      </c>
      <c r="CM135" s="513">
        <v>45195</v>
      </c>
      <c r="CN135" s="510"/>
      <c r="CP135" s="510"/>
    </row>
    <row r="136" spans="1:94" ht="12.6" customHeight="1" outlineLevel="2" x14ac:dyDescent="0.35">
      <c r="A136" s="77">
        <f t="shared" si="56"/>
        <v>130300</v>
      </c>
      <c r="B136" s="7">
        <f t="shared" si="57"/>
        <v>131</v>
      </c>
      <c r="C136" s="59">
        <f t="shared" si="85"/>
        <v>131</v>
      </c>
      <c r="D136" s="124">
        <f t="shared" si="58"/>
        <v>130300</v>
      </c>
      <c r="E136" s="16" t="str">
        <f t="shared" si="64"/>
        <v>RedCells</v>
      </c>
      <c r="F136" s="58" t="str">
        <f t="shared" si="65"/>
        <v xml:space="preserve">ACD </v>
      </c>
      <c r="G136" s="58" t="str">
        <f t="shared" si="66"/>
        <v xml:space="preserve">SAGM </v>
      </c>
      <c r="H136" s="58" t="str">
        <f t="shared" si="67"/>
        <v xml:space="preserve">Closed </v>
      </c>
      <c r="I136" s="58" t="str">
        <f t="shared" si="68"/>
        <v xml:space="preserve">SV </v>
      </c>
      <c r="J136" s="58" t="str">
        <f t="shared" si="69"/>
        <v xml:space="preserve">2to6°C </v>
      </c>
      <c r="K136" s="58" t="str">
        <f t="shared" si="70"/>
        <v>No</v>
      </c>
      <c r="L136" s="58" t="str">
        <f t="shared" si="71"/>
        <v xml:space="preserve">Allo </v>
      </c>
      <c r="M136" s="58" t="str">
        <f t="shared" si="72"/>
        <v xml:space="preserve">Aph </v>
      </c>
      <c r="N136" s="58" t="str">
        <f t="shared" si="73"/>
        <v xml:space="preserve">NA </v>
      </c>
      <c r="O136" s="58" t="str">
        <f t="shared" si="74"/>
        <v xml:space="preserve">Transf </v>
      </c>
      <c r="P136" s="58" t="str">
        <f t="shared" si="75"/>
        <v xml:space="preserve">LCdepl </v>
      </c>
      <c r="Q136" s="58" t="str">
        <f t="shared" si="76"/>
        <v xml:space="preserve">None </v>
      </c>
      <c r="R136" s="58" t="str">
        <f t="shared" si="77"/>
        <v>Irrad</v>
      </c>
      <c r="S136" s="58" t="str">
        <f t="shared" si="78"/>
        <v xml:space="preserve">- </v>
      </c>
      <c r="T136" s="58" t="str">
        <f t="shared" si="79"/>
        <v>no sub</v>
      </c>
      <c r="U136" s="58" t="str">
        <f t="shared" si="80"/>
        <v>Non</v>
      </c>
      <c r="V136" s="58" t="str">
        <f t="shared" si="81"/>
        <v>NA</v>
      </c>
      <c r="W136" s="58" t="str">
        <f t="shared" si="82"/>
        <v xml:space="preserve">None </v>
      </c>
      <c r="X136" t="s">
        <v>63</v>
      </c>
      <c r="Y136" s="161" t="str">
        <f t="shared" si="83"/>
        <v>1-6-2-1-1-2-1-1-2-1-1-3-1-2-1-1-1-1-1</v>
      </c>
      <c r="Z136" s="60">
        <f t="shared" si="59"/>
        <v>130300</v>
      </c>
      <c r="AA136" s="7">
        <f t="shared" si="60"/>
        <v>131</v>
      </c>
      <c r="AB136" s="29" t="str">
        <f t="shared" si="63"/>
        <v>1</v>
      </c>
      <c r="AC136" s="29" t="str">
        <f t="shared" si="62"/>
        <v>3</v>
      </c>
      <c r="AD136" s="29" t="str">
        <f t="shared" si="62"/>
        <v>0</v>
      </c>
      <c r="AE136" s="29" t="str">
        <f t="shared" si="62"/>
        <v>3</v>
      </c>
      <c r="AF136" s="29" t="str">
        <f t="shared" si="62"/>
        <v>0</v>
      </c>
      <c r="AG136" s="29" t="str">
        <f t="shared" si="62"/>
        <v>0</v>
      </c>
      <c r="AH136" s="59">
        <v>131</v>
      </c>
      <c r="AI136" s="510">
        <v>130300</v>
      </c>
      <c r="AJ136" s="509">
        <v>1</v>
      </c>
      <c r="AK136" s="509">
        <v>6</v>
      </c>
      <c r="AL136" s="509">
        <v>2</v>
      </c>
      <c r="AM136" s="509">
        <v>1</v>
      </c>
      <c r="AN136" s="509">
        <v>1</v>
      </c>
      <c r="AO136" s="509">
        <v>2</v>
      </c>
      <c r="AP136" s="509">
        <v>1</v>
      </c>
      <c r="AQ136" s="509">
        <v>1</v>
      </c>
      <c r="AR136" s="509">
        <v>2</v>
      </c>
      <c r="AS136" s="509">
        <v>1</v>
      </c>
      <c r="AT136" s="509">
        <v>1</v>
      </c>
      <c r="AU136" s="509">
        <v>3</v>
      </c>
      <c r="AV136" s="509">
        <v>1</v>
      </c>
      <c r="AW136" s="509">
        <v>2</v>
      </c>
      <c r="AX136" s="509">
        <v>1</v>
      </c>
      <c r="AY136" s="509">
        <v>1</v>
      </c>
      <c r="AZ136" s="509">
        <v>1</v>
      </c>
      <c r="BA136" s="509">
        <v>1</v>
      </c>
      <c r="BB136" s="509">
        <v>1</v>
      </c>
      <c r="BC136" s="509" t="b">
        <v>0</v>
      </c>
      <c r="BD136" s="508">
        <v>38340</v>
      </c>
      <c r="BE136" s="508">
        <v>38340</v>
      </c>
      <c r="BF136" s="509" t="b">
        <v>0</v>
      </c>
      <c r="BG136" s="510" t="s">
        <v>508</v>
      </c>
      <c r="BH136" s="512"/>
      <c r="BI136" s="510"/>
      <c r="BJ136" s="513">
        <v>38340</v>
      </c>
      <c r="BK136" s="513">
        <v>38340</v>
      </c>
      <c r="BL136" s="513">
        <v>46217</v>
      </c>
      <c r="BM136" s="510"/>
      <c r="BN136" s="512"/>
      <c r="BO136" s="510"/>
      <c r="BP136" s="509">
        <v>2</v>
      </c>
      <c r="BQ136" s="509" t="str">
        <f>IF(AI136="","",VLOOKUP(AJ136,[0]!Qualifier,(COLUMN(AJ136)-34),FALSE))</f>
        <v>RedCells</v>
      </c>
      <c r="BR136" s="509" t="str">
        <f>IF(AJ136="","",VLOOKUP(AK136,[0]!Qualifier,(COLUMN(AK136)-34),FALSE))</f>
        <v xml:space="preserve">ACD </v>
      </c>
      <c r="BS136" s="509" t="str">
        <f>IF(AK136="","",VLOOKUP(AL136,[0]!Qualifier,(COLUMN(AL136)-34),FALSE))</f>
        <v xml:space="preserve">SAGM </v>
      </c>
      <c r="BT136" s="509" t="str">
        <f>IF(AL136="","",VLOOKUP(AM136,[0]!Qualifier,(COLUMN(AM136)-34),FALSE))</f>
        <v xml:space="preserve">Closed </v>
      </c>
      <c r="BU136" s="509" t="str">
        <f>IF(AM136="","",VLOOKUP(AN136,[0]!Qualifier,(COLUMN(AN136)-34),FALSE))</f>
        <v xml:space="preserve">SV </v>
      </c>
      <c r="BV136" s="509" t="str">
        <f>IF(AN136="","",VLOOKUP(AO136,[0]!Qualifier,(COLUMN(AO136)-34),FALSE))</f>
        <v xml:space="preserve">2to6°C </v>
      </c>
      <c r="BW136" s="509" t="str">
        <f>IF(AO136="","",VLOOKUP(AP136,[0]!Qualifier,(COLUMN(AP136)-34),FALSE))</f>
        <v>No</v>
      </c>
      <c r="BX136" s="509" t="str">
        <f>IF(AP136="","",VLOOKUP(AQ136,[0]!Qualifier,(COLUMN(AQ136)-34),FALSE))</f>
        <v xml:space="preserve">Allo </v>
      </c>
      <c r="BY136" s="509" t="str">
        <f>IF(AQ136="","",VLOOKUP(AR136,[0]!Qualifier,(COLUMN(AR136)-34),FALSE))</f>
        <v xml:space="preserve">Aph </v>
      </c>
      <c r="BZ136" s="509" t="str">
        <f>IF(AR136="","",VLOOKUP(AS136,[0]!Qualifier,(COLUMN(AS136)-34),FALSE))</f>
        <v xml:space="preserve">NA </v>
      </c>
      <c r="CA136" s="509" t="str">
        <f>IF(AS136="","",VLOOKUP(AT136,[0]!Qualifier,(COLUMN(AT136)-34),FALSE))</f>
        <v xml:space="preserve">Transf </v>
      </c>
      <c r="CB136" s="509" t="str">
        <f>IF(AT136="","",VLOOKUP(AU136,[0]!Qualifier,(COLUMN(AU136)-34),FALSE))</f>
        <v xml:space="preserve">LCdepl </v>
      </c>
      <c r="CC136" s="509" t="str">
        <f>IF(AU136="","",VLOOKUP(AV136,[0]!Qualifier,(COLUMN(AV136)-34),FALSE))</f>
        <v xml:space="preserve">None </v>
      </c>
      <c r="CD136" s="509" t="str">
        <f>IF(AV136="","",VLOOKUP(AW136,[0]!Qualifier,(COLUMN(AW136)-34),FALSE))</f>
        <v>Irrad</v>
      </c>
      <c r="CE136" s="508" t="str">
        <f>IF(AW136="","",VLOOKUP(AX136,[0]!Qualifier,(COLUMN(AX136)-34),FALSE))</f>
        <v xml:space="preserve">- </v>
      </c>
      <c r="CF136" s="508" t="str">
        <f>IF(AX136="","",VLOOKUP(AY136,[0]!Qualifier,(COLUMN(AY136)-34),FALSE))</f>
        <v>no sub</v>
      </c>
      <c r="CG136" s="509" t="str">
        <f>IF(AY136="","",VLOOKUP(AZ136,[0]!Qualifier,(COLUMN(AZ136)-34),FALSE))</f>
        <v>Non</v>
      </c>
      <c r="CH136" s="510" t="str">
        <f>IF(AZ136="","",VLOOKUP(BA136,[0]!Qualifier,(COLUMN(BA136)-34),FALSE))</f>
        <v>NA</v>
      </c>
      <c r="CI136" s="512" t="str">
        <f>IF(BA136="","",VLOOKUP(BB136,[0]!Qualifier,(COLUMN(BB136)-34),FALSE))</f>
        <v xml:space="preserve">None </v>
      </c>
      <c r="CJ136" s="510"/>
      <c r="CK136" s="513" t="str">
        <f t="shared" si="84"/>
        <v>1-6-2-1-1-2-1-1-2-1-1-3-1-2-1-1-1-1-1</v>
      </c>
      <c r="CL136" s="513">
        <v>38301</v>
      </c>
      <c r="CM136" s="513">
        <v>45195</v>
      </c>
      <c r="CN136" s="510"/>
      <c r="CP136" s="510"/>
    </row>
    <row r="137" spans="1:94" ht="12.6" customHeight="1" outlineLevel="2" x14ac:dyDescent="0.35">
      <c r="A137" s="77">
        <f t="shared" ref="A137:A200" si="86">D137</f>
        <v>130360</v>
      </c>
      <c r="B137" s="7">
        <f t="shared" ref="B137:B200" si="87">IF(D137="","",B136+1)</f>
        <v>132</v>
      </c>
      <c r="C137" s="59">
        <f t="shared" si="85"/>
        <v>132</v>
      </c>
      <c r="D137" s="124">
        <f t="shared" ref="D137:D200" si="88">IF(AI137="","",AI137)</f>
        <v>130360</v>
      </c>
      <c r="E137" s="16" t="str">
        <f t="shared" si="64"/>
        <v>RedCells</v>
      </c>
      <c r="F137" s="58" t="str">
        <f t="shared" si="65"/>
        <v xml:space="preserve">ACD </v>
      </c>
      <c r="G137" s="58" t="str">
        <f t="shared" si="66"/>
        <v xml:space="preserve">SAGM </v>
      </c>
      <c r="H137" s="58" t="str">
        <f t="shared" si="67"/>
        <v xml:space="preserve">Closed </v>
      </c>
      <c r="I137" s="58" t="str">
        <f t="shared" si="68"/>
        <v>NonSVC</v>
      </c>
      <c r="J137" s="58" t="str">
        <f t="shared" si="69"/>
        <v xml:space="preserve">2to6°C </v>
      </c>
      <c r="K137" s="58" t="str">
        <f t="shared" si="70"/>
        <v>No</v>
      </c>
      <c r="L137" s="58" t="str">
        <f t="shared" si="71"/>
        <v xml:space="preserve">Allo </v>
      </c>
      <c r="M137" s="58" t="str">
        <f t="shared" si="72"/>
        <v xml:space="preserve">Aph </v>
      </c>
      <c r="N137" s="58" t="str">
        <f t="shared" si="73"/>
        <v xml:space="preserve">NA </v>
      </c>
      <c r="O137" s="58" t="str">
        <f t="shared" si="74"/>
        <v xml:space="preserve">Transf </v>
      </c>
      <c r="P137" s="58" t="str">
        <f t="shared" si="75"/>
        <v xml:space="preserve">LCdepl </v>
      </c>
      <c r="Q137" s="58" t="str">
        <f t="shared" si="76"/>
        <v xml:space="preserve">None </v>
      </c>
      <c r="R137" s="58" t="str">
        <f t="shared" si="77"/>
        <v>Irrad</v>
      </c>
      <c r="S137" s="58" t="str">
        <f t="shared" si="78"/>
        <v xml:space="preserve">- </v>
      </c>
      <c r="T137" s="58" t="str">
        <f t="shared" si="79"/>
        <v>no sub</v>
      </c>
      <c r="U137" s="58" t="str">
        <f t="shared" si="80"/>
        <v>Non</v>
      </c>
      <c r="V137" s="58" t="str">
        <f t="shared" si="81"/>
        <v>NA</v>
      </c>
      <c r="W137" s="58" t="str">
        <f t="shared" si="82"/>
        <v xml:space="preserve">None </v>
      </c>
      <c r="X137" t="s">
        <v>63</v>
      </c>
      <c r="Y137" s="161" t="str">
        <f t="shared" si="83"/>
        <v>1-6-2-1-4-2-1-1-2-1-1-3-1-2-1-1-1-1-1</v>
      </c>
      <c r="Z137" s="60">
        <f t="shared" si="59"/>
        <v>130360</v>
      </c>
      <c r="AA137" s="7">
        <f t="shared" si="60"/>
        <v>132</v>
      </c>
      <c r="AB137" s="29" t="str">
        <f t="shared" si="63"/>
        <v>1</v>
      </c>
      <c r="AC137" s="29" t="str">
        <f t="shared" si="62"/>
        <v>3</v>
      </c>
      <c r="AD137" s="29" t="str">
        <f t="shared" si="62"/>
        <v>0</v>
      </c>
      <c r="AE137" s="29" t="str">
        <f t="shared" si="62"/>
        <v>3</v>
      </c>
      <c r="AF137" s="29" t="str">
        <f t="shared" si="62"/>
        <v>6</v>
      </c>
      <c r="AG137" s="29" t="str">
        <f t="shared" si="62"/>
        <v>0</v>
      </c>
      <c r="AH137" s="59">
        <v>132</v>
      </c>
      <c r="AI137" s="510">
        <v>130360</v>
      </c>
      <c r="AJ137" s="509">
        <v>1</v>
      </c>
      <c r="AK137" s="509">
        <v>6</v>
      </c>
      <c r="AL137" s="509">
        <v>2</v>
      </c>
      <c r="AM137" s="509">
        <v>1</v>
      </c>
      <c r="AN137" s="509">
        <v>4</v>
      </c>
      <c r="AO137" s="509">
        <v>2</v>
      </c>
      <c r="AP137" s="509">
        <v>1</v>
      </c>
      <c r="AQ137" s="509">
        <v>1</v>
      </c>
      <c r="AR137" s="509">
        <v>2</v>
      </c>
      <c r="AS137" s="509">
        <v>1</v>
      </c>
      <c r="AT137" s="509">
        <v>1</v>
      </c>
      <c r="AU137" s="509">
        <v>3</v>
      </c>
      <c r="AV137" s="509">
        <v>1</v>
      </c>
      <c r="AW137" s="509">
        <v>2</v>
      </c>
      <c r="AX137" s="509">
        <v>1</v>
      </c>
      <c r="AY137" s="509">
        <v>1</v>
      </c>
      <c r="AZ137" s="509">
        <v>1</v>
      </c>
      <c r="BA137" s="509">
        <v>1</v>
      </c>
      <c r="BB137" s="509">
        <v>1</v>
      </c>
      <c r="BC137" s="509" t="b">
        <v>0</v>
      </c>
      <c r="BD137" s="508">
        <v>38301</v>
      </c>
      <c r="BE137" s="508">
        <v>38300</v>
      </c>
      <c r="BF137" s="509" t="b">
        <v>0</v>
      </c>
      <c r="BG137" s="510" t="s">
        <v>509</v>
      </c>
      <c r="BH137" s="512"/>
      <c r="BI137" s="510"/>
      <c r="BJ137" s="513">
        <v>38301</v>
      </c>
      <c r="BK137" s="513">
        <v>38300</v>
      </c>
      <c r="BL137" s="513">
        <v>46217</v>
      </c>
      <c r="BM137" s="510"/>
      <c r="BN137" s="512"/>
      <c r="BO137" s="510"/>
      <c r="BP137" s="509">
        <v>2</v>
      </c>
      <c r="BQ137" s="509" t="str">
        <f>IF(AI137="","",VLOOKUP(AJ137,[0]!Qualifier,(COLUMN(AJ137)-34),FALSE))</f>
        <v>RedCells</v>
      </c>
      <c r="BR137" s="509" t="str">
        <f>IF(AJ137="","",VLOOKUP(AK137,[0]!Qualifier,(COLUMN(AK137)-34),FALSE))</f>
        <v xml:space="preserve">ACD </v>
      </c>
      <c r="BS137" s="509" t="str">
        <f>IF(AK137="","",VLOOKUP(AL137,[0]!Qualifier,(COLUMN(AL137)-34),FALSE))</f>
        <v xml:space="preserve">SAGM </v>
      </c>
      <c r="BT137" s="509" t="str">
        <f>IF(AL137="","",VLOOKUP(AM137,[0]!Qualifier,(COLUMN(AM137)-34),FALSE))</f>
        <v xml:space="preserve">Closed </v>
      </c>
      <c r="BU137" s="509" t="str">
        <f>IF(AM137="","",VLOOKUP(AN137,[0]!Qualifier,(COLUMN(AN137)-34),FALSE))</f>
        <v>NonSVC</v>
      </c>
      <c r="BV137" s="509" t="str">
        <f>IF(AN137="","",VLOOKUP(AO137,[0]!Qualifier,(COLUMN(AO137)-34),FALSE))</f>
        <v xml:space="preserve">2to6°C </v>
      </c>
      <c r="BW137" s="509" t="str">
        <f>IF(AO137="","",VLOOKUP(AP137,[0]!Qualifier,(COLUMN(AP137)-34),FALSE))</f>
        <v>No</v>
      </c>
      <c r="BX137" s="509" t="str">
        <f>IF(AP137="","",VLOOKUP(AQ137,[0]!Qualifier,(COLUMN(AQ137)-34),FALSE))</f>
        <v xml:space="preserve">Allo </v>
      </c>
      <c r="BY137" s="509" t="str">
        <f>IF(AQ137="","",VLOOKUP(AR137,[0]!Qualifier,(COLUMN(AR137)-34),FALSE))</f>
        <v xml:space="preserve">Aph </v>
      </c>
      <c r="BZ137" s="509" t="str">
        <f>IF(AR137="","",VLOOKUP(AS137,[0]!Qualifier,(COLUMN(AS137)-34),FALSE))</f>
        <v xml:space="preserve">NA </v>
      </c>
      <c r="CA137" s="509" t="str">
        <f>IF(AS137="","",VLOOKUP(AT137,[0]!Qualifier,(COLUMN(AT137)-34),FALSE))</f>
        <v xml:space="preserve">Transf </v>
      </c>
      <c r="CB137" s="509" t="str">
        <f>IF(AT137="","",VLOOKUP(AU137,[0]!Qualifier,(COLUMN(AU137)-34),FALSE))</f>
        <v xml:space="preserve">LCdepl </v>
      </c>
      <c r="CC137" s="509" t="str">
        <f>IF(AU137="","",VLOOKUP(AV137,[0]!Qualifier,(COLUMN(AV137)-34),FALSE))</f>
        <v xml:space="preserve">None </v>
      </c>
      <c r="CD137" s="509" t="str">
        <f>IF(AV137="","",VLOOKUP(AW137,[0]!Qualifier,(COLUMN(AW137)-34),FALSE))</f>
        <v>Irrad</v>
      </c>
      <c r="CE137" s="508" t="str">
        <f>IF(AW137="","",VLOOKUP(AX137,[0]!Qualifier,(COLUMN(AX137)-34),FALSE))</f>
        <v xml:space="preserve">- </v>
      </c>
      <c r="CF137" s="508" t="str">
        <f>IF(AX137="","",VLOOKUP(AY137,[0]!Qualifier,(COLUMN(AY137)-34),FALSE))</f>
        <v>no sub</v>
      </c>
      <c r="CG137" s="509" t="str">
        <f>IF(AY137="","",VLOOKUP(AZ137,[0]!Qualifier,(COLUMN(AZ137)-34),FALSE))</f>
        <v>Non</v>
      </c>
      <c r="CH137" s="510" t="str">
        <f>IF(AZ137="","",VLOOKUP(BA137,[0]!Qualifier,(COLUMN(BA137)-34),FALSE))</f>
        <v>NA</v>
      </c>
      <c r="CI137" s="512" t="str">
        <f>IF(BA137="","",VLOOKUP(BB137,[0]!Qualifier,(COLUMN(BB137)-34),FALSE))</f>
        <v xml:space="preserve">None </v>
      </c>
      <c r="CJ137" s="510"/>
      <c r="CK137" s="513" t="str">
        <f t="shared" si="84"/>
        <v>1-6-2-1-4-2-1-1-2-1-1-3-1-2-1-1-1-1-1</v>
      </c>
      <c r="CL137" s="513">
        <v>39082</v>
      </c>
      <c r="CM137" s="513">
        <v>45195</v>
      </c>
      <c r="CN137" s="510"/>
      <c r="CP137" s="510"/>
    </row>
    <row r="138" spans="1:94" ht="12.6" customHeight="1" outlineLevel="2" x14ac:dyDescent="0.35">
      <c r="A138" s="77">
        <f t="shared" si="86"/>
        <v>131180</v>
      </c>
      <c r="B138" s="7">
        <f t="shared" si="87"/>
        <v>133</v>
      </c>
      <c r="C138" s="59">
        <f t="shared" si="85"/>
        <v>133</v>
      </c>
      <c r="D138" s="124">
        <f t="shared" si="88"/>
        <v>131180</v>
      </c>
      <c r="E138" s="16" t="str">
        <f t="shared" si="64"/>
        <v>RedCells</v>
      </c>
      <c r="F138" s="58" t="str">
        <f t="shared" si="65"/>
        <v xml:space="preserve">ACD </v>
      </c>
      <c r="G138" s="58" t="str">
        <f t="shared" si="66"/>
        <v xml:space="preserve">SAGM </v>
      </c>
      <c r="H138" s="58" t="str">
        <f t="shared" si="67"/>
        <v xml:space="preserve">Closed </v>
      </c>
      <c r="I138" s="58" t="str">
        <f t="shared" si="68"/>
        <v xml:space="preserve">SVPed </v>
      </c>
      <c r="J138" s="58" t="str">
        <f t="shared" si="69"/>
        <v xml:space="preserve">2to6°C </v>
      </c>
      <c r="K138" s="58" t="str">
        <f t="shared" si="70"/>
        <v>No</v>
      </c>
      <c r="L138" s="58" t="str">
        <f t="shared" si="71"/>
        <v xml:space="preserve">Allo </v>
      </c>
      <c r="M138" s="58" t="str">
        <f t="shared" si="72"/>
        <v xml:space="preserve">Aph </v>
      </c>
      <c r="N138" s="58" t="str">
        <f t="shared" si="73"/>
        <v xml:space="preserve">NA </v>
      </c>
      <c r="O138" s="58" t="str">
        <f t="shared" si="74"/>
        <v xml:space="preserve">Transf </v>
      </c>
      <c r="P138" s="58" t="str">
        <f t="shared" si="75"/>
        <v xml:space="preserve">LCdepl </v>
      </c>
      <c r="Q138" s="58" t="str">
        <f t="shared" si="76"/>
        <v xml:space="preserve">Divid </v>
      </c>
      <c r="R138" s="58" t="str">
        <f t="shared" si="77"/>
        <v xml:space="preserve">NoIrr </v>
      </c>
      <c r="S138" s="58" t="str">
        <f t="shared" si="78"/>
        <v xml:space="preserve">- </v>
      </c>
      <c r="T138" s="58" t="str">
        <f t="shared" si="79"/>
        <v>no sub</v>
      </c>
      <c r="U138" s="58" t="str">
        <f t="shared" si="80"/>
        <v>Non</v>
      </c>
      <c r="V138" s="58" t="str">
        <f t="shared" si="81"/>
        <v>NA</v>
      </c>
      <c r="W138" s="58" t="str">
        <f t="shared" si="82"/>
        <v xml:space="preserve">None </v>
      </c>
      <c r="X138" t="s">
        <v>63</v>
      </c>
      <c r="Y138" s="161" t="str">
        <f t="shared" si="83"/>
        <v>1-6-2-1-2-2-1-1-2-1-1-3-2-1-1-1-1-1-1</v>
      </c>
      <c r="Z138" s="60">
        <f t="shared" ref="Z138:Z201" si="89">IF(D138="","",D138)</f>
        <v>131180</v>
      </c>
      <c r="AA138" s="7">
        <f t="shared" si="60"/>
        <v>133</v>
      </c>
      <c r="AB138" s="29" t="str">
        <f t="shared" si="63"/>
        <v>1</v>
      </c>
      <c r="AC138" s="29" t="str">
        <f t="shared" si="62"/>
        <v>3</v>
      </c>
      <c r="AD138" s="29" t="str">
        <f t="shared" si="62"/>
        <v>1</v>
      </c>
      <c r="AE138" s="29" t="str">
        <f t="shared" si="62"/>
        <v>1</v>
      </c>
      <c r="AF138" s="29" t="str">
        <f t="shared" si="62"/>
        <v>8</v>
      </c>
      <c r="AG138" s="29" t="str">
        <f t="shared" si="62"/>
        <v>0</v>
      </c>
      <c r="AH138" s="59">
        <v>133</v>
      </c>
      <c r="AI138" s="510">
        <v>131180</v>
      </c>
      <c r="AJ138" s="509">
        <v>1</v>
      </c>
      <c r="AK138" s="509">
        <v>6</v>
      </c>
      <c r="AL138" s="509">
        <v>2</v>
      </c>
      <c r="AM138" s="509">
        <v>1</v>
      </c>
      <c r="AN138" s="509">
        <v>2</v>
      </c>
      <c r="AO138" s="509">
        <v>2</v>
      </c>
      <c r="AP138" s="509">
        <v>1</v>
      </c>
      <c r="AQ138" s="509">
        <v>1</v>
      </c>
      <c r="AR138" s="509">
        <v>2</v>
      </c>
      <c r="AS138" s="509">
        <v>1</v>
      </c>
      <c r="AT138" s="509">
        <v>1</v>
      </c>
      <c r="AU138" s="509">
        <v>3</v>
      </c>
      <c r="AV138" s="509">
        <v>2</v>
      </c>
      <c r="AW138" s="509">
        <v>1</v>
      </c>
      <c r="AX138" s="509">
        <v>1</v>
      </c>
      <c r="AY138" s="509">
        <v>1</v>
      </c>
      <c r="AZ138" s="509">
        <v>1</v>
      </c>
      <c r="BA138" s="509">
        <v>1</v>
      </c>
      <c r="BB138" s="509">
        <v>1</v>
      </c>
      <c r="BC138" s="509" t="b">
        <v>0</v>
      </c>
      <c r="BD138" s="508">
        <v>38301</v>
      </c>
      <c r="BE138" s="508">
        <v>38300</v>
      </c>
      <c r="BF138" s="509" t="b">
        <v>0</v>
      </c>
      <c r="BG138" s="510" t="s">
        <v>510</v>
      </c>
      <c r="BH138" s="512"/>
      <c r="BI138" s="510"/>
      <c r="BJ138" s="513">
        <v>38301</v>
      </c>
      <c r="BK138" s="513">
        <v>38300</v>
      </c>
      <c r="BL138" s="513">
        <v>46217</v>
      </c>
      <c r="BM138" s="510"/>
      <c r="BN138" s="512"/>
      <c r="BO138" s="510"/>
      <c r="BP138" s="509">
        <v>6</v>
      </c>
      <c r="BQ138" s="509" t="str">
        <f>IF(AI138="","",VLOOKUP(AJ138,[0]!Qualifier,(COLUMN(AJ138)-34),FALSE))</f>
        <v>RedCells</v>
      </c>
      <c r="BR138" s="509" t="str">
        <f>IF(AJ138="","",VLOOKUP(AK138,[0]!Qualifier,(COLUMN(AK138)-34),FALSE))</f>
        <v xml:space="preserve">ACD </v>
      </c>
      <c r="BS138" s="509" t="str">
        <f>IF(AK138="","",VLOOKUP(AL138,[0]!Qualifier,(COLUMN(AL138)-34),FALSE))</f>
        <v xml:space="preserve">SAGM </v>
      </c>
      <c r="BT138" s="509" t="str">
        <f>IF(AL138="","",VLOOKUP(AM138,[0]!Qualifier,(COLUMN(AM138)-34),FALSE))</f>
        <v xml:space="preserve">Closed </v>
      </c>
      <c r="BU138" s="509" t="str">
        <f>IF(AM138="","",VLOOKUP(AN138,[0]!Qualifier,(COLUMN(AN138)-34),FALSE))</f>
        <v xml:space="preserve">SVPed </v>
      </c>
      <c r="BV138" s="509" t="str">
        <f>IF(AN138="","",VLOOKUP(AO138,[0]!Qualifier,(COLUMN(AO138)-34),FALSE))</f>
        <v xml:space="preserve">2to6°C </v>
      </c>
      <c r="BW138" s="509" t="str">
        <f>IF(AO138="","",VLOOKUP(AP138,[0]!Qualifier,(COLUMN(AP138)-34),FALSE))</f>
        <v>No</v>
      </c>
      <c r="BX138" s="509" t="str">
        <f>IF(AP138="","",VLOOKUP(AQ138,[0]!Qualifier,(COLUMN(AQ138)-34),FALSE))</f>
        <v xml:space="preserve">Allo </v>
      </c>
      <c r="BY138" s="509" t="str">
        <f>IF(AQ138="","",VLOOKUP(AR138,[0]!Qualifier,(COLUMN(AR138)-34),FALSE))</f>
        <v xml:space="preserve">Aph </v>
      </c>
      <c r="BZ138" s="509" t="str">
        <f>IF(AR138="","",VLOOKUP(AS138,[0]!Qualifier,(COLUMN(AS138)-34),FALSE))</f>
        <v xml:space="preserve">NA </v>
      </c>
      <c r="CA138" s="509" t="str">
        <f>IF(AS138="","",VLOOKUP(AT138,[0]!Qualifier,(COLUMN(AT138)-34),FALSE))</f>
        <v xml:space="preserve">Transf </v>
      </c>
      <c r="CB138" s="509" t="str">
        <f>IF(AT138="","",VLOOKUP(AU138,[0]!Qualifier,(COLUMN(AU138)-34),FALSE))</f>
        <v xml:space="preserve">LCdepl </v>
      </c>
      <c r="CC138" s="509" t="str">
        <f>IF(AU138="","",VLOOKUP(AV138,[0]!Qualifier,(COLUMN(AV138)-34),FALSE))</f>
        <v xml:space="preserve">Divid </v>
      </c>
      <c r="CD138" s="509" t="str">
        <f>IF(AV138="","",VLOOKUP(AW138,[0]!Qualifier,(COLUMN(AW138)-34),FALSE))</f>
        <v xml:space="preserve">NoIrr </v>
      </c>
      <c r="CE138" s="508" t="str">
        <f>IF(AW138="","",VLOOKUP(AX138,[0]!Qualifier,(COLUMN(AX138)-34),FALSE))</f>
        <v xml:space="preserve">- </v>
      </c>
      <c r="CF138" s="508" t="str">
        <f>IF(AX138="","",VLOOKUP(AY138,[0]!Qualifier,(COLUMN(AY138)-34),FALSE))</f>
        <v>no sub</v>
      </c>
      <c r="CG138" s="509" t="str">
        <f>IF(AY138="","",VLOOKUP(AZ138,[0]!Qualifier,(COLUMN(AZ138)-34),FALSE))</f>
        <v>Non</v>
      </c>
      <c r="CH138" s="510" t="str">
        <f>IF(AZ138="","",VLOOKUP(BA138,[0]!Qualifier,(COLUMN(BA138)-34),FALSE))</f>
        <v>NA</v>
      </c>
      <c r="CI138" s="512" t="str">
        <f>IF(BA138="","",VLOOKUP(BB138,[0]!Qualifier,(COLUMN(BB138)-34),FALSE))</f>
        <v xml:space="preserve">None </v>
      </c>
      <c r="CJ138" s="510"/>
      <c r="CK138" s="513" t="str">
        <f t="shared" si="84"/>
        <v>1-6-2-1-2-2-1-1-2-1-1-3-2-1-1-1-1-1-1</v>
      </c>
      <c r="CL138" s="513">
        <v>38301</v>
      </c>
      <c r="CM138" s="513">
        <v>45195</v>
      </c>
      <c r="CN138" s="510"/>
      <c r="CP138" s="510"/>
    </row>
    <row r="139" spans="1:94" ht="12.6" customHeight="1" outlineLevel="2" x14ac:dyDescent="0.35">
      <c r="A139" s="77">
        <f t="shared" si="86"/>
        <v>131380</v>
      </c>
      <c r="B139" s="7">
        <f t="shared" si="87"/>
        <v>134</v>
      </c>
      <c r="C139" s="59">
        <f t="shared" si="85"/>
        <v>134</v>
      </c>
      <c r="D139" s="124">
        <f t="shared" si="88"/>
        <v>131380</v>
      </c>
      <c r="E139" s="16" t="str">
        <f t="shared" si="64"/>
        <v>RedCells</v>
      </c>
      <c r="F139" s="58" t="str">
        <f t="shared" si="65"/>
        <v xml:space="preserve">ACD </v>
      </c>
      <c r="G139" s="58" t="str">
        <f t="shared" si="66"/>
        <v xml:space="preserve">SAGM </v>
      </c>
      <c r="H139" s="58" t="str">
        <f t="shared" si="67"/>
        <v xml:space="preserve">Closed </v>
      </c>
      <c r="I139" s="58" t="str">
        <f t="shared" si="68"/>
        <v xml:space="preserve">SVPed </v>
      </c>
      <c r="J139" s="58" t="str">
        <f t="shared" si="69"/>
        <v xml:space="preserve">2to6°C </v>
      </c>
      <c r="K139" s="58" t="str">
        <f t="shared" si="70"/>
        <v>No</v>
      </c>
      <c r="L139" s="58" t="str">
        <f t="shared" si="71"/>
        <v xml:space="preserve">Allo </v>
      </c>
      <c r="M139" s="58" t="str">
        <f t="shared" si="72"/>
        <v xml:space="preserve">Aph </v>
      </c>
      <c r="N139" s="58" t="str">
        <f t="shared" si="73"/>
        <v xml:space="preserve">NA </v>
      </c>
      <c r="O139" s="58" t="str">
        <f t="shared" si="74"/>
        <v xml:space="preserve">Transf </v>
      </c>
      <c r="P139" s="58" t="str">
        <f t="shared" si="75"/>
        <v xml:space="preserve">LCdepl </v>
      </c>
      <c r="Q139" s="58" t="str">
        <f t="shared" si="76"/>
        <v xml:space="preserve">Divid </v>
      </c>
      <c r="R139" s="58" t="str">
        <f t="shared" si="77"/>
        <v>Irrad</v>
      </c>
      <c r="S139" s="58" t="str">
        <f t="shared" si="78"/>
        <v xml:space="preserve">- </v>
      </c>
      <c r="T139" s="58" t="str">
        <f t="shared" si="79"/>
        <v>no sub</v>
      </c>
      <c r="U139" s="58" t="str">
        <f t="shared" si="80"/>
        <v>Non</v>
      </c>
      <c r="V139" s="58" t="str">
        <f t="shared" si="81"/>
        <v>NA</v>
      </c>
      <c r="W139" s="58" t="str">
        <f t="shared" si="82"/>
        <v xml:space="preserve">None </v>
      </c>
      <c r="X139" t="s">
        <v>63</v>
      </c>
      <c r="Y139" s="161" t="str">
        <f t="shared" si="83"/>
        <v>1-6-2-1-2-2-1-1-2-1-1-3-2-2-1-1-1-1-1</v>
      </c>
      <c r="Z139" s="60">
        <f t="shared" si="89"/>
        <v>131380</v>
      </c>
      <c r="AA139" s="7">
        <f t="shared" si="60"/>
        <v>134</v>
      </c>
      <c r="AB139" s="29" t="str">
        <f t="shared" si="63"/>
        <v>1</v>
      </c>
      <c r="AC139" s="29" t="str">
        <f t="shared" si="62"/>
        <v>3</v>
      </c>
      <c r="AD139" s="29" t="str">
        <f t="shared" si="62"/>
        <v>1</v>
      </c>
      <c r="AE139" s="29" t="str">
        <f t="shared" si="62"/>
        <v>3</v>
      </c>
      <c r="AF139" s="29" t="str">
        <f t="shared" si="62"/>
        <v>8</v>
      </c>
      <c r="AG139" s="29" t="str">
        <f t="shared" si="62"/>
        <v>0</v>
      </c>
      <c r="AH139" s="59">
        <v>134</v>
      </c>
      <c r="AI139" s="510">
        <v>131380</v>
      </c>
      <c r="AJ139" s="509">
        <v>1</v>
      </c>
      <c r="AK139" s="509">
        <v>6</v>
      </c>
      <c r="AL139" s="509">
        <v>2</v>
      </c>
      <c r="AM139" s="509">
        <v>1</v>
      </c>
      <c r="AN139" s="509">
        <v>2</v>
      </c>
      <c r="AO139" s="509">
        <v>2</v>
      </c>
      <c r="AP139" s="509">
        <v>1</v>
      </c>
      <c r="AQ139" s="509">
        <v>1</v>
      </c>
      <c r="AR139" s="509">
        <v>2</v>
      </c>
      <c r="AS139" s="509">
        <v>1</v>
      </c>
      <c r="AT139" s="509">
        <v>1</v>
      </c>
      <c r="AU139" s="509">
        <v>3</v>
      </c>
      <c r="AV139" s="509">
        <v>2</v>
      </c>
      <c r="AW139" s="509">
        <v>2</v>
      </c>
      <c r="AX139" s="509">
        <v>1</v>
      </c>
      <c r="AY139" s="509">
        <v>1</v>
      </c>
      <c r="AZ139" s="509">
        <v>1</v>
      </c>
      <c r="BA139" s="509">
        <v>1</v>
      </c>
      <c r="BB139" s="509">
        <v>1</v>
      </c>
      <c r="BC139" s="509" t="b">
        <v>0</v>
      </c>
      <c r="BD139" s="508">
        <v>38301</v>
      </c>
      <c r="BE139" s="508">
        <v>38300</v>
      </c>
      <c r="BF139" s="509" t="b">
        <v>0</v>
      </c>
      <c r="BG139" s="510" t="s">
        <v>511</v>
      </c>
      <c r="BH139" s="512"/>
      <c r="BI139" s="510"/>
      <c r="BJ139" s="513">
        <v>38301</v>
      </c>
      <c r="BK139" s="513">
        <v>38300</v>
      </c>
      <c r="BL139" s="513">
        <v>46217</v>
      </c>
      <c r="BM139" s="510"/>
      <c r="BN139" s="512"/>
      <c r="BO139" s="510"/>
      <c r="BP139" s="509">
        <v>2</v>
      </c>
      <c r="BQ139" s="509" t="str">
        <f>IF(AI139="","",VLOOKUP(AJ139,[0]!Qualifier,(COLUMN(AJ139)-34),FALSE))</f>
        <v>RedCells</v>
      </c>
      <c r="BR139" s="509" t="str">
        <f>IF(AJ139="","",VLOOKUP(AK139,[0]!Qualifier,(COLUMN(AK139)-34),FALSE))</f>
        <v xml:space="preserve">ACD </v>
      </c>
      <c r="BS139" s="509" t="str">
        <f>IF(AK139="","",VLOOKUP(AL139,[0]!Qualifier,(COLUMN(AL139)-34),FALSE))</f>
        <v xml:space="preserve">SAGM </v>
      </c>
      <c r="BT139" s="509" t="str">
        <f>IF(AL139="","",VLOOKUP(AM139,[0]!Qualifier,(COLUMN(AM139)-34),FALSE))</f>
        <v xml:space="preserve">Closed </v>
      </c>
      <c r="BU139" s="509" t="str">
        <f>IF(AM139="","",VLOOKUP(AN139,[0]!Qualifier,(COLUMN(AN139)-34),FALSE))</f>
        <v xml:space="preserve">SVPed </v>
      </c>
      <c r="BV139" s="509" t="str">
        <f>IF(AN139="","",VLOOKUP(AO139,[0]!Qualifier,(COLUMN(AO139)-34),FALSE))</f>
        <v xml:space="preserve">2to6°C </v>
      </c>
      <c r="BW139" s="509" t="str">
        <f>IF(AO139="","",VLOOKUP(AP139,[0]!Qualifier,(COLUMN(AP139)-34),FALSE))</f>
        <v>No</v>
      </c>
      <c r="BX139" s="509" t="str">
        <f>IF(AP139="","",VLOOKUP(AQ139,[0]!Qualifier,(COLUMN(AQ139)-34),FALSE))</f>
        <v xml:space="preserve">Allo </v>
      </c>
      <c r="BY139" s="509" t="str">
        <f>IF(AQ139="","",VLOOKUP(AR139,[0]!Qualifier,(COLUMN(AR139)-34),FALSE))</f>
        <v xml:space="preserve">Aph </v>
      </c>
      <c r="BZ139" s="509" t="str">
        <f>IF(AR139="","",VLOOKUP(AS139,[0]!Qualifier,(COLUMN(AS139)-34),FALSE))</f>
        <v xml:space="preserve">NA </v>
      </c>
      <c r="CA139" s="509" t="str">
        <f>IF(AS139="","",VLOOKUP(AT139,[0]!Qualifier,(COLUMN(AT139)-34),FALSE))</f>
        <v xml:space="preserve">Transf </v>
      </c>
      <c r="CB139" s="509" t="str">
        <f>IF(AT139="","",VLOOKUP(AU139,[0]!Qualifier,(COLUMN(AU139)-34),FALSE))</f>
        <v xml:space="preserve">LCdepl </v>
      </c>
      <c r="CC139" s="509" t="str">
        <f>IF(AU139="","",VLOOKUP(AV139,[0]!Qualifier,(COLUMN(AV139)-34),FALSE))</f>
        <v xml:space="preserve">Divid </v>
      </c>
      <c r="CD139" s="509" t="str">
        <f>IF(AV139="","",VLOOKUP(AW139,[0]!Qualifier,(COLUMN(AW139)-34),FALSE))</f>
        <v>Irrad</v>
      </c>
      <c r="CE139" s="508" t="str">
        <f>IF(AW139="","",VLOOKUP(AX139,[0]!Qualifier,(COLUMN(AX139)-34),FALSE))</f>
        <v xml:space="preserve">- </v>
      </c>
      <c r="CF139" s="508" t="str">
        <f>IF(AX139="","",VLOOKUP(AY139,[0]!Qualifier,(COLUMN(AY139)-34),FALSE))</f>
        <v>no sub</v>
      </c>
      <c r="CG139" s="509" t="str">
        <f>IF(AY139="","",VLOOKUP(AZ139,[0]!Qualifier,(COLUMN(AZ139)-34),FALSE))</f>
        <v>Non</v>
      </c>
      <c r="CH139" s="510" t="str">
        <f>IF(AZ139="","",VLOOKUP(BA139,[0]!Qualifier,(COLUMN(BA139)-34),FALSE))</f>
        <v>NA</v>
      </c>
      <c r="CI139" s="512" t="str">
        <f>IF(BA139="","",VLOOKUP(BB139,[0]!Qualifier,(COLUMN(BB139)-34),FALSE))</f>
        <v xml:space="preserve">None </v>
      </c>
      <c r="CJ139" s="510"/>
      <c r="CK139" s="513" t="str">
        <f t="shared" si="84"/>
        <v>1-6-2-1-2-2-1-1-2-1-1-3-2-2-1-1-1-1-1</v>
      </c>
      <c r="CL139" s="513">
        <v>38301</v>
      </c>
      <c r="CM139" s="513">
        <v>45195</v>
      </c>
      <c r="CN139" s="510"/>
      <c r="CP139" s="510"/>
    </row>
    <row r="140" spans="1:94" ht="12.6" customHeight="1" outlineLevel="2" x14ac:dyDescent="0.35">
      <c r="A140" s="77">
        <f t="shared" si="86"/>
        <v>133100</v>
      </c>
      <c r="B140" s="7">
        <f t="shared" si="87"/>
        <v>135</v>
      </c>
      <c r="C140" s="59">
        <f t="shared" si="85"/>
        <v>135</v>
      </c>
      <c r="D140" s="124">
        <f t="shared" si="88"/>
        <v>133100</v>
      </c>
      <c r="E140" s="16" t="str">
        <f t="shared" si="64"/>
        <v>RedCells</v>
      </c>
      <c r="F140" s="58" t="str">
        <f t="shared" si="65"/>
        <v xml:space="preserve">ACD </v>
      </c>
      <c r="G140" s="58" t="str">
        <f t="shared" si="66"/>
        <v xml:space="preserve">SAGM </v>
      </c>
      <c r="H140" s="58" t="str">
        <f t="shared" si="67"/>
        <v xml:space="preserve">Closed </v>
      </c>
      <c r="I140" s="58" t="str">
        <f t="shared" si="68"/>
        <v xml:space="preserve">SV </v>
      </c>
      <c r="J140" s="58" t="str">
        <f t="shared" si="69"/>
        <v xml:space="preserve">2to6°C </v>
      </c>
      <c r="K140" s="58" t="str">
        <f t="shared" si="70"/>
        <v>No</v>
      </c>
      <c r="L140" s="58" t="str">
        <f t="shared" si="71"/>
        <v xml:space="preserve">Allo </v>
      </c>
      <c r="M140" s="58" t="str">
        <f t="shared" si="72"/>
        <v xml:space="preserve">Aph </v>
      </c>
      <c r="N140" s="58" t="str">
        <f t="shared" si="73"/>
        <v xml:space="preserve">NA </v>
      </c>
      <c r="O140" s="58" t="str">
        <f t="shared" si="74"/>
        <v xml:space="preserve">Transf </v>
      </c>
      <c r="P140" s="58" t="str">
        <f t="shared" si="75"/>
        <v xml:space="preserve">LCdepl </v>
      </c>
      <c r="Q140" s="58" t="str">
        <f t="shared" si="76"/>
        <v xml:space="preserve">None </v>
      </c>
      <c r="R140" s="58" t="str">
        <f t="shared" si="77"/>
        <v xml:space="preserve">NoIrr </v>
      </c>
      <c r="S140" s="58" t="str">
        <f t="shared" si="78"/>
        <v xml:space="preserve">Wash </v>
      </c>
      <c r="T140" s="58" t="str">
        <f t="shared" si="79"/>
        <v>no sub</v>
      </c>
      <c r="U140" s="58" t="str">
        <f t="shared" si="80"/>
        <v>Non</v>
      </c>
      <c r="V140" s="58" t="str">
        <f t="shared" si="81"/>
        <v>NA</v>
      </c>
      <c r="W140" s="58" t="str">
        <f t="shared" si="82"/>
        <v xml:space="preserve">None </v>
      </c>
      <c r="X140" t="s">
        <v>63</v>
      </c>
      <c r="Y140" s="161" t="str">
        <f t="shared" si="83"/>
        <v>1-6-2-1-1-2-1-1-2-1-1-3-1-1-2-1-1-1-1</v>
      </c>
      <c r="Z140" s="60">
        <f t="shared" si="89"/>
        <v>133100</v>
      </c>
      <c r="AA140" s="7">
        <f t="shared" si="60"/>
        <v>135</v>
      </c>
      <c r="AB140" s="29" t="str">
        <f t="shared" si="63"/>
        <v>1</v>
      </c>
      <c r="AC140" s="29" t="str">
        <f t="shared" si="62"/>
        <v>3</v>
      </c>
      <c r="AD140" s="29" t="str">
        <f t="shared" si="62"/>
        <v>3</v>
      </c>
      <c r="AE140" s="29" t="str">
        <f t="shared" si="62"/>
        <v>1</v>
      </c>
      <c r="AF140" s="29" t="str">
        <f t="shared" si="62"/>
        <v>0</v>
      </c>
      <c r="AG140" s="29" t="str">
        <f t="shared" si="62"/>
        <v>0</v>
      </c>
      <c r="AH140" s="59">
        <v>135</v>
      </c>
      <c r="AI140" s="510">
        <v>133100</v>
      </c>
      <c r="AJ140" s="509">
        <v>1</v>
      </c>
      <c r="AK140" s="509">
        <v>6</v>
      </c>
      <c r="AL140" s="509">
        <v>2</v>
      </c>
      <c r="AM140" s="509">
        <v>1</v>
      </c>
      <c r="AN140" s="509">
        <v>1</v>
      </c>
      <c r="AO140" s="509">
        <v>2</v>
      </c>
      <c r="AP140" s="509">
        <v>1</v>
      </c>
      <c r="AQ140" s="509">
        <v>1</v>
      </c>
      <c r="AR140" s="509">
        <v>2</v>
      </c>
      <c r="AS140" s="509">
        <v>1</v>
      </c>
      <c r="AT140" s="509">
        <v>1</v>
      </c>
      <c r="AU140" s="509">
        <v>3</v>
      </c>
      <c r="AV140" s="509">
        <v>1</v>
      </c>
      <c r="AW140" s="509">
        <v>1</v>
      </c>
      <c r="AX140" s="509">
        <v>2</v>
      </c>
      <c r="AY140" s="509">
        <v>1</v>
      </c>
      <c r="AZ140" s="509">
        <v>1</v>
      </c>
      <c r="BA140" s="509">
        <v>1</v>
      </c>
      <c r="BB140" s="509">
        <v>1</v>
      </c>
      <c r="BC140" s="509" t="b">
        <v>0</v>
      </c>
      <c r="BD140" s="508">
        <v>38301</v>
      </c>
      <c r="BE140" s="508">
        <v>38300</v>
      </c>
      <c r="BF140" s="509" t="b">
        <v>0</v>
      </c>
      <c r="BG140" s="510" t="s">
        <v>512</v>
      </c>
      <c r="BH140" s="512"/>
      <c r="BI140" s="510"/>
      <c r="BJ140" s="513">
        <v>38301</v>
      </c>
      <c r="BK140" s="513">
        <v>38300</v>
      </c>
      <c r="BL140" s="513">
        <v>46217</v>
      </c>
      <c r="BM140" s="510"/>
      <c r="BN140" s="512"/>
      <c r="BO140" s="510"/>
      <c r="BP140" s="509">
        <v>2</v>
      </c>
      <c r="BQ140" s="509" t="str">
        <f>IF(AI140="","",VLOOKUP(AJ140,[0]!Qualifier,(COLUMN(AJ140)-34),FALSE))</f>
        <v>RedCells</v>
      </c>
      <c r="BR140" s="509" t="str">
        <f>IF(AJ140="","",VLOOKUP(AK140,[0]!Qualifier,(COLUMN(AK140)-34),FALSE))</f>
        <v xml:space="preserve">ACD </v>
      </c>
      <c r="BS140" s="509" t="str">
        <f>IF(AK140="","",VLOOKUP(AL140,[0]!Qualifier,(COLUMN(AL140)-34),FALSE))</f>
        <v xml:space="preserve">SAGM </v>
      </c>
      <c r="BT140" s="509" t="str">
        <f>IF(AL140="","",VLOOKUP(AM140,[0]!Qualifier,(COLUMN(AM140)-34),FALSE))</f>
        <v xml:space="preserve">Closed </v>
      </c>
      <c r="BU140" s="509" t="str">
        <f>IF(AM140="","",VLOOKUP(AN140,[0]!Qualifier,(COLUMN(AN140)-34),FALSE))</f>
        <v xml:space="preserve">SV </v>
      </c>
      <c r="BV140" s="509" t="str">
        <f>IF(AN140="","",VLOOKUP(AO140,[0]!Qualifier,(COLUMN(AO140)-34),FALSE))</f>
        <v xml:space="preserve">2to6°C </v>
      </c>
      <c r="BW140" s="509" t="str">
        <f>IF(AO140="","",VLOOKUP(AP140,[0]!Qualifier,(COLUMN(AP140)-34),FALSE))</f>
        <v>No</v>
      </c>
      <c r="BX140" s="509" t="str">
        <f>IF(AP140="","",VLOOKUP(AQ140,[0]!Qualifier,(COLUMN(AQ140)-34),FALSE))</f>
        <v xml:space="preserve">Allo </v>
      </c>
      <c r="BY140" s="509" t="str">
        <f>IF(AQ140="","",VLOOKUP(AR140,[0]!Qualifier,(COLUMN(AR140)-34),FALSE))</f>
        <v xml:space="preserve">Aph </v>
      </c>
      <c r="BZ140" s="509" t="str">
        <f>IF(AR140="","",VLOOKUP(AS140,[0]!Qualifier,(COLUMN(AS140)-34),FALSE))</f>
        <v xml:space="preserve">NA </v>
      </c>
      <c r="CA140" s="509" t="str">
        <f>IF(AS140="","",VLOOKUP(AT140,[0]!Qualifier,(COLUMN(AT140)-34),FALSE))</f>
        <v xml:space="preserve">Transf </v>
      </c>
      <c r="CB140" s="509" t="str">
        <f>IF(AT140="","",VLOOKUP(AU140,[0]!Qualifier,(COLUMN(AU140)-34),FALSE))</f>
        <v xml:space="preserve">LCdepl </v>
      </c>
      <c r="CC140" s="509" t="str">
        <f>IF(AU140="","",VLOOKUP(AV140,[0]!Qualifier,(COLUMN(AV140)-34),FALSE))</f>
        <v xml:space="preserve">None </v>
      </c>
      <c r="CD140" s="509" t="str">
        <f>IF(AV140="","",VLOOKUP(AW140,[0]!Qualifier,(COLUMN(AW140)-34),FALSE))</f>
        <v xml:space="preserve">NoIrr </v>
      </c>
      <c r="CE140" s="508" t="str">
        <f>IF(AW140="","",VLOOKUP(AX140,[0]!Qualifier,(COLUMN(AX140)-34),FALSE))</f>
        <v xml:space="preserve">Wash </v>
      </c>
      <c r="CF140" s="508" t="str">
        <f>IF(AX140="","",VLOOKUP(AY140,[0]!Qualifier,(COLUMN(AY140)-34),FALSE))</f>
        <v>no sub</v>
      </c>
      <c r="CG140" s="509" t="str">
        <f>IF(AY140="","",VLOOKUP(AZ140,[0]!Qualifier,(COLUMN(AZ140)-34),FALSE))</f>
        <v>Non</v>
      </c>
      <c r="CH140" s="510" t="str">
        <f>IF(AZ140="","",VLOOKUP(BA140,[0]!Qualifier,(COLUMN(BA140)-34),FALSE))</f>
        <v>NA</v>
      </c>
      <c r="CI140" s="512" t="str">
        <f>IF(BA140="","",VLOOKUP(BB140,[0]!Qualifier,(COLUMN(BB140)-34),FALSE))</f>
        <v xml:space="preserve">None </v>
      </c>
      <c r="CJ140" s="510"/>
      <c r="CK140" s="513" t="str">
        <f t="shared" si="84"/>
        <v>1-6-2-1-1-2-1-1-2-1-1-3-1-1-2-1-1-1-1</v>
      </c>
      <c r="CL140" s="513">
        <v>38695</v>
      </c>
      <c r="CM140" s="513">
        <v>45195</v>
      </c>
      <c r="CN140" s="510"/>
      <c r="CP140" s="510"/>
    </row>
    <row r="141" spans="1:94" ht="12.6" customHeight="1" outlineLevel="2" x14ac:dyDescent="0.35">
      <c r="A141" s="77">
        <f t="shared" si="86"/>
        <v>133300</v>
      </c>
      <c r="B141" s="7">
        <f t="shared" si="87"/>
        <v>136</v>
      </c>
      <c r="C141" s="59">
        <f t="shared" si="85"/>
        <v>136</v>
      </c>
      <c r="D141" s="124">
        <f t="shared" si="88"/>
        <v>133300</v>
      </c>
      <c r="E141" s="16" t="str">
        <f t="shared" si="64"/>
        <v>RedCells</v>
      </c>
      <c r="F141" s="58" t="str">
        <f t="shared" si="65"/>
        <v xml:space="preserve">ACD </v>
      </c>
      <c r="G141" s="58" t="str">
        <f t="shared" si="66"/>
        <v xml:space="preserve">SAGM </v>
      </c>
      <c r="H141" s="58" t="str">
        <f t="shared" si="67"/>
        <v xml:space="preserve">Closed </v>
      </c>
      <c r="I141" s="58" t="str">
        <f t="shared" si="68"/>
        <v xml:space="preserve">SV </v>
      </c>
      <c r="J141" s="58" t="str">
        <f t="shared" si="69"/>
        <v xml:space="preserve">2to6°C </v>
      </c>
      <c r="K141" s="58" t="str">
        <f t="shared" si="70"/>
        <v>No</v>
      </c>
      <c r="L141" s="58" t="str">
        <f t="shared" si="71"/>
        <v xml:space="preserve">Allo </v>
      </c>
      <c r="M141" s="58" t="str">
        <f t="shared" si="72"/>
        <v xml:space="preserve">Aph </v>
      </c>
      <c r="N141" s="58" t="str">
        <f t="shared" si="73"/>
        <v xml:space="preserve">NA </v>
      </c>
      <c r="O141" s="58" t="str">
        <f t="shared" si="74"/>
        <v xml:space="preserve">Transf </v>
      </c>
      <c r="P141" s="58" t="str">
        <f t="shared" si="75"/>
        <v xml:space="preserve">LCdepl </v>
      </c>
      <c r="Q141" s="58" t="str">
        <f t="shared" si="76"/>
        <v xml:space="preserve">None </v>
      </c>
      <c r="R141" s="58" t="str">
        <f t="shared" si="77"/>
        <v>Irrad</v>
      </c>
      <c r="S141" s="58" t="str">
        <f t="shared" si="78"/>
        <v xml:space="preserve">Wash </v>
      </c>
      <c r="T141" s="58" t="str">
        <f t="shared" si="79"/>
        <v>no sub</v>
      </c>
      <c r="U141" s="58" t="str">
        <f t="shared" si="80"/>
        <v>Non</v>
      </c>
      <c r="V141" s="58" t="str">
        <f t="shared" si="81"/>
        <v>NA</v>
      </c>
      <c r="W141" s="58" t="str">
        <f t="shared" si="82"/>
        <v xml:space="preserve">None </v>
      </c>
      <c r="X141" t="s">
        <v>63</v>
      </c>
      <c r="Y141" s="161" t="str">
        <f t="shared" si="83"/>
        <v>1-6-2-1-1-2-1-1-2-1-1-3-1-2-2-1-1-1-1</v>
      </c>
      <c r="Z141" s="60">
        <f t="shared" si="89"/>
        <v>133300</v>
      </c>
      <c r="AA141" s="7">
        <f t="shared" ref="AA141:AA204" si="90">B141</f>
        <v>136</v>
      </c>
      <c r="AB141" s="29" t="str">
        <f t="shared" si="63"/>
        <v>1</v>
      </c>
      <c r="AC141" s="29" t="str">
        <f t="shared" si="62"/>
        <v>3</v>
      </c>
      <c r="AD141" s="29" t="str">
        <f t="shared" si="62"/>
        <v>3</v>
      </c>
      <c r="AE141" s="29" t="str">
        <f t="shared" si="62"/>
        <v>3</v>
      </c>
      <c r="AF141" s="29" t="str">
        <f t="shared" si="62"/>
        <v>0</v>
      </c>
      <c r="AG141" s="29" t="str">
        <f t="shared" si="62"/>
        <v>0</v>
      </c>
      <c r="AH141" s="59">
        <v>136</v>
      </c>
      <c r="AI141" s="510">
        <v>133300</v>
      </c>
      <c r="AJ141" s="509">
        <v>1</v>
      </c>
      <c r="AK141" s="509">
        <v>6</v>
      </c>
      <c r="AL141" s="509">
        <v>2</v>
      </c>
      <c r="AM141" s="509">
        <v>1</v>
      </c>
      <c r="AN141" s="509">
        <v>1</v>
      </c>
      <c r="AO141" s="509">
        <v>2</v>
      </c>
      <c r="AP141" s="509">
        <v>1</v>
      </c>
      <c r="AQ141" s="509">
        <v>1</v>
      </c>
      <c r="AR141" s="509">
        <v>2</v>
      </c>
      <c r="AS141" s="509">
        <v>1</v>
      </c>
      <c r="AT141" s="509">
        <v>1</v>
      </c>
      <c r="AU141" s="509">
        <v>3</v>
      </c>
      <c r="AV141" s="509">
        <v>1</v>
      </c>
      <c r="AW141" s="509">
        <v>2</v>
      </c>
      <c r="AX141" s="509">
        <v>2</v>
      </c>
      <c r="AY141" s="509">
        <v>1</v>
      </c>
      <c r="AZ141" s="509">
        <v>1</v>
      </c>
      <c r="BA141" s="509">
        <v>1</v>
      </c>
      <c r="BB141" s="509">
        <v>1</v>
      </c>
      <c r="BC141" s="509" t="b">
        <v>0</v>
      </c>
      <c r="BD141" s="508">
        <v>38301</v>
      </c>
      <c r="BE141" s="508">
        <v>38301</v>
      </c>
      <c r="BF141" s="509" t="b">
        <v>0</v>
      </c>
      <c r="BG141" s="510" t="s">
        <v>513</v>
      </c>
      <c r="BH141" s="512"/>
      <c r="BI141" s="510"/>
      <c r="BJ141" s="513">
        <v>38301</v>
      </c>
      <c r="BK141" s="513">
        <v>38301</v>
      </c>
      <c r="BL141" s="513">
        <v>46217</v>
      </c>
      <c r="BM141" s="510"/>
      <c r="BN141" s="512"/>
      <c r="BO141" s="510"/>
      <c r="BP141" s="509">
        <v>2</v>
      </c>
      <c r="BQ141" s="509" t="str">
        <f>IF(AI141="","",VLOOKUP(AJ141,[0]!Qualifier,(COLUMN(AJ141)-34),FALSE))</f>
        <v>RedCells</v>
      </c>
      <c r="BR141" s="509" t="str">
        <f>IF(AJ141="","",VLOOKUP(AK141,[0]!Qualifier,(COLUMN(AK141)-34),FALSE))</f>
        <v xml:space="preserve">ACD </v>
      </c>
      <c r="BS141" s="509" t="str">
        <f>IF(AK141="","",VLOOKUP(AL141,[0]!Qualifier,(COLUMN(AL141)-34),FALSE))</f>
        <v xml:space="preserve">SAGM </v>
      </c>
      <c r="BT141" s="509" t="str">
        <f>IF(AL141="","",VLOOKUP(AM141,[0]!Qualifier,(COLUMN(AM141)-34),FALSE))</f>
        <v xml:space="preserve">Closed </v>
      </c>
      <c r="BU141" s="509" t="str">
        <f>IF(AM141="","",VLOOKUP(AN141,[0]!Qualifier,(COLUMN(AN141)-34),FALSE))</f>
        <v xml:space="preserve">SV </v>
      </c>
      <c r="BV141" s="509" t="str">
        <f>IF(AN141="","",VLOOKUP(AO141,[0]!Qualifier,(COLUMN(AO141)-34),FALSE))</f>
        <v xml:space="preserve">2to6°C </v>
      </c>
      <c r="BW141" s="509" t="str">
        <f>IF(AO141="","",VLOOKUP(AP141,[0]!Qualifier,(COLUMN(AP141)-34),FALSE))</f>
        <v>No</v>
      </c>
      <c r="BX141" s="509" t="str">
        <f>IF(AP141="","",VLOOKUP(AQ141,[0]!Qualifier,(COLUMN(AQ141)-34),FALSE))</f>
        <v xml:space="preserve">Allo </v>
      </c>
      <c r="BY141" s="509" t="str">
        <f>IF(AQ141="","",VLOOKUP(AR141,[0]!Qualifier,(COLUMN(AR141)-34),FALSE))</f>
        <v xml:space="preserve">Aph </v>
      </c>
      <c r="BZ141" s="509" t="str">
        <f>IF(AR141="","",VLOOKUP(AS141,[0]!Qualifier,(COLUMN(AS141)-34),FALSE))</f>
        <v xml:space="preserve">NA </v>
      </c>
      <c r="CA141" s="509" t="str">
        <f>IF(AS141="","",VLOOKUP(AT141,[0]!Qualifier,(COLUMN(AT141)-34),FALSE))</f>
        <v xml:space="preserve">Transf </v>
      </c>
      <c r="CB141" s="509" t="str">
        <f>IF(AT141="","",VLOOKUP(AU141,[0]!Qualifier,(COLUMN(AU141)-34),FALSE))</f>
        <v xml:space="preserve">LCdepl </v>
      </c>
      <c r="CC141" s="509" t="str">
        <f>IF(AU141="","",VLOOKUP(AV141,[0]!Qualifier,(COLUMN(AV141)-34),FALSE))</f>
        <v xml:space="preserve">None </v>
      </c>
      <c r="CD141" s="509" t="str">
        <f>IF(AV141="","",VLOOKUP(AW141,[0]!Qualifier,(COLUMN(AW141)-34),FALSE))</f>
        <v>Irrad</v>
      </c>
      <c r="CE141" s="508" t="str">
        <f>IF(AW141="","",VLOOKUP(AX141,[0]!Qualifier,(COLUMN(AX141)-34),FALSE))</f>
        <v xml:space="preserve">Wash </v>
      </c>
      <c r="CF141" s="508" t="str">
        <f>IF(AX141="","",VLOOKUP(AY141,[0]!Qualifier,(COLUMN(AY141)-34),FALSE))</f>
        <v>no sub</v>
      </c>
      <c r="CG141" s="509" t="str">
        <f>IF(AY141="","",VLOOKUP(AZ141,[0]!Qualifier,(COLUMN(AZ141)-34),FALSE))</f>
        <v>Non</v>
      </c>
      <c r="CH141" s="510" t="str">
        <f>IF(AZ141="","",VLOOKUP(BA141,[0]!Qualifier,(COLUMN(BA141)-34),FALSE))</f>
        <v>NA</v>
      </c>
      <c r="CI141" s="512" t="str">
        <f>IF(BA141="","",VLOOKUP(BB141,[0]!Qualifier,(COLUMN(BB141)-34),FALSE))</f>
        <v xml:space="preserve">None </v>
      </c>
      <c r="CJ141" s="510"/>
      <c r="CK141" s="513" t="str">
        <f t="shared" si="84"/>
        <v>1-6-2-1-1-2-1-1-2-1-1-3-1-2-2-1-1-1-1</v>
      </c>
      <c r="CL141" s="513">
        <v>37988</v>
      </c>
      <c r="CM141" s="513">
        <v>45195</v>
      </c>
      <c r="CN141" s="510"/>
      <c r="CP141" s="510"/>
    </row>
    <row r="142" spans="1:94" ht="12.6" customHeight="1" outlineLevel="2" x14ac:dyDescent="0.35">
      <c r="A142" s="77">
        <f t="shared" si="86"/>
        <v>135109</v>
      </c>
      <c r="B142" s="7">
        <f t="shared" si="87"/>
        <v>137</v>
      </c>
      <c r="C142" s="59">
        <f t="shared" si="85"/>
        <v>137</v>
      </c>
      <c r="D142" s="124">
        <f t="shared" si="88"/>
        <v>135109</v>
      </c>
      <c r="E142" s="16" t="str">
        <f t="shared" si="64"/>
        <v>RedCells</v>
      </c>
      <c r="F142" s="58" t="str">
        <f t="shared" si="65"/>
        <v xml:space="preserve">ACD </v>
      </c>
      <c r="G142" s="58" t="str">
        <f t="shared" si="66"/>
        <v xml:space="preserve">NoAdd </v>
      </c>
      <c r="H142" s="58" t="str">
        <f t="shared" si="67"/>
        <v xml:space="preserve">Closed </v>
      </c>
      <c r="I142" s="58" t="str">
        <f t="shared" si="68"/>
        <v xml:space="preserve">SV </v>
      </c>
      <c r="J142" s="58" t="str">
        <f t="shared" si="69"/>
        <v xml:space="preserve">2to6°C </v>
      </c>
      <c r="K142" s="58" t="str">
        <f t="shared" si="70"/>
        <v>No</v>
      </c>
      <c r="L142" s="58" t="str">
        <f t="shared" si="71"/>
        <v xml:space="preserve">Allo </v>
      </c>
      <c r="M142" s="58" t="str">
        <f t="shared" si="72"/>
        <v xml:space="preserve">Aph </v>
      </c>
      <c r="N142" s="58" t="str">
        <f t="shared" si="73"/>
        <v xml:space="preserve">NA </v>
      </c>
      <c r="O142" s="58" t="str">
        <f t="shared" si="74"/>
        <v xml:space="preserve">Transf </v>
      </c>
      <c r="P142" s="58" t="str">
        <f t="shared" si="75"/>
        <v xml:space="preserve">LCdepl </v>
      </c>
      <c r="Q142" s="58" t="str">
        <f t="shared" si="76"/>
        <v xml:space="preserve">None </v>
      </c>
      <c r="R142" s="58" t="str">
        <f t="shared" si="77"/>
        <v xml:space="preserve">NoIrr </v>
      </c>
      <c r="S142" s="58" t="str">
        <f t="shared" si="78"/>
        <v xml:space="preserve">Wash </v>
      </c>
      <c r="T142" s="58" t="str">
        <f t="shared" si="79"/>
        <v xml:space="preserve">ThawCryo </v>
      </c>
      <c r="U142" s="58" t="str">
        <f t="shared" si="80"/>
        <v xml:space="preserve">Qu </v>
      </c>
      <c r="V142" s="58" t="str">
        <f t="shared" si="81"/>
        <v>NA</v>
      </c>
      <c r="W142" s="58" t="str">
        <f t="shared" si="82"/>
        <v xml:space="preserve">None </v>
      </c>
      <c r="X142" t="s">
        <v>63</v>
      </c>
      <c r="Y142" s="161" t="str">
        <f t="shared" si="83"/>
        <v>1-6-1-1-1-2-1-1-2-1-1-3-1-1-2-12-2-1-1</v>
      </c>
      <c r="Z142" s="60">
        <f t="shared" si="89"/>
        <v>135109</v>
      </c>
      <c r="AA142" s="7">
        <f t="shared" si="90"/>
        <v>137</v>
      </c>
      <c r="AB142" s="29" t="str">
        <f t="shared" si="63"/>
        <v>1</v>
      </c>
      <c r="AC142" s="29" t="str">
        <f t="shared" si="62"/>
        <v>3</v>
      </c>
      <c r="AD142" s="29" t="str">
        <f t="shared" si="62"/>
        <v>5</v>
      </c>
      <c r="AE142" s="29" t="str">
        <f t="shared" si="62"/>
        <v>1</v>
      </c>
      <c r="AF142" s="29" t="str">
        <f t="shared" si="62"/>
        <v>0</v>
      </c>
      <c r="AG142" s="29" t="str">
        <f t="shared" si="62"/>
        <v>9</v>
      </c>
      <c r="AH142" s="59">
        <v>137</v>
      </c>
      <c r="AI142" s="510">
        <v>135109</v>
      </c>
      <c r="AJ142" s="509">
        <v>1</v>
      </c>
      <c r="AK142" s="509">
        <v>6</v>
      </c>
      <c r="AL142" s="509">
        <v>1</v>
      </c>
      <c r="AM142" s="509">
        <v>1</v>
      </c>
      <c r="AN142" s="509">
        <v>1</v>
      </c>
      <c r="AO142" s="509">
        <v>2</v>
      </c>
      <c r="AP142" s="509">
        <v>1</v>
      </c>
      <c r="AQ142" s="509">
        <v>1</v>
      </c>
      <c r="AR142" s="509">
        <v>2</v>
      </c>
      <c r="AS142" s="509">
        <v>1</v>
      </c>
      <c r="AT142" s="509">
        <v>1</v>
      </c>
      <c r="AU142" s="509">
        <v>3</v>
      </c>
      <c r="AV142" s="509">
        <v>1</v>
      </c>
      <c r="AW142" s="509">
        <v>1</v>
      </c>
      <c r="AX142" s="509">
        <v>2</v>
      </c>
      <c r="AY142" s="509">
        <v>12</v>
      </c>
      <c r="AZ142" s="509">
        <v>2</v>
      </c>
      <c r="BA142" s="509">
        <v>1</v>
      </c>
      <c r="BB142" s="509">
        <v>1</v>
      </c>
      <c r="BC142" s="509" t="b">
        <v>0</v>
      </c>
      <c r="BD142" s="508">
        <v>38301</v>
      </c>
      <c r="BE142" s="508">
        <v>38301</v>
      </c>
      <c r="BF142" s="509" t="b">
        <v>0</v>
      </c>
      <c r="BG142" s="510" t="s">
        <v>514</v>
      </c>
      <c r="BH142" s="512"/>
      <c r="BI142" s="510"/>
      <c r="BJ142" s="513">
        <v>38301</v>
      </c>
      <c r="BK142" s="513">
        <v>38301</v>
      </c>
      <c r="BL142" s="513">
        <v>46217</v>
      </c>
      <c r="BM142" s="510"/>
      <c r="BN142" s="512"/>
      <c r="BO142" s="510"/>
      <c r="BP142" s="509">
        <v>2</v>
      </c>
      <c r="BQ142" s="509" t="str">
        <f>IF(AI142="","",VLOOKUP(AJ142,[0]!Qualifier,(COLUMN(AJ142)-34),FALSE))</f>
        <v>RedCells</v>
      </c>
      <c r="BR142" s="509" t="str">
        <f>IF(AJ142="","",VLOOKUP(AK142,[0]!Qualifier,(COLUMN(AK142)-34),FALSE))</f>
        <v xml:space="preserve">ACD </v>
      </c>
      <c r="BS142" s="509" t="str">
        <f>IF(AK142="","",VLOOKUP(AL142,[0]!Qualifier,(COLUMN(AL142)-34),FALSE))</f>
        <v xml:space="preserve">NoAdd </v>
      </c>
      <c r="BT142" s="509" t="str">
        <f>IF(AL142="","",VLOOKUP(AM142,[0]!Qualifier,(COLUMN(AM142)-34),FALSE))</f>
        <v xml:space="preserve">Closed </v>
      </c>
      <c r="BU142" s="509" t="str">
        <f>IF(AM142="","",VLOOKUP(AN142,[0]!Qualifier,(COLUMN(AN142)-34),FALSE))</f>
        <v xml:space="preserve">SV </v>
      </c>
      <c r="BV142" s="509" t="str">
        <f>IF(AN142="","",VLOOKUP(AO142,[0]!Qualifier,(COLUMN(AO142)-34),FALSE))</f>
        <v xml:space="preserve">2to6°C </v>
      </c>
      <c r="BW142" s="509" t="str">
        <f>IF(AO142="","",VLOOKUP(AP142,[0]!Qualifier,(COLUMN(AP142)-34),FALSE))</f>
        <v>No</v>
      </c>
      <c r="BX142" s="509" t="str">
        <f>IF(AP142="","",VLOOKUP(AQ142,[0]!Qualifier,(COLUMN(AQ142)-34),FALSE))</f>
        <v xml:space="preserve">Allo </v>
      </c>
      <c r="BY142" s="509" t="str">
        <f>IF(AQ142="","",VLOOKUP(AR142,[0]!Qualifier,(COLUMN(AR142)-34),FALSE))</f>
        <v xml:space="preserve">Aph </v>
      </c>
      <c r="BZ142" s="509" t="str">
        <f>IF(AR142="","",VLOOKUP(AS142,[0]!Qualifier,(COLUMN(AS142)-34),FALSE))</f>
        <v xml:space="preserve">NA </v>
      </c>
      <c r="CA142" s="509" t="str">
        <f>IF(AS142="","",VLOOKUP(AT142,[0]!Qualifier,(COLUMN(AT142)-34),FALSE))</f>
        <v xml:space="preserve">Transf </v>
      </c>
      <c r="CB142" s="509" t="str">
        <f>IF(AT142="","",VLOOKUP(AU142,[0]!Qualifier,(COLUMN(AU142)-34),FALSE))</f>
        <v xml:space="preserve">LCdepl </v>
      </c>
      <c r="CC142" s="509" t="str">
        <f>IF(AU142="","",VLOOKUP(AV142,[0]!Qualifier,(COLUMN(AV142)-34),FALSE))</f>
        <v xml:space="preserve">None </v>
      </c>
      <c r="CD142" s="509" t="str">
        <f>IF(AV142="","",VLOOKUP(AW142,[0]!Qualifier,(COLUMN(AW142)-34),FALSE))</f>
        <v xml:space="preserve">NoIrr </v>
      </c>
      <c r="CE142" s="508" t="str">
        <f>IF(AW142="","",VLOOKUP(AX142,[0]!Qualifier,(COLUMN(AX142)-34),FALSE))</f>
        <v xml:space="preserve">Wash </v>
      </c>
      <c r="CF142" s="508" t="str">
        <f>IF(AX142="","",VLOOKUP(AY142,[0]!Qualifier,(COLUMN(AY142)-34),FALSE))</f>
        <v xml:space="preserve">ThawCryo </v>
      </c>
      <c r="CG142" s="509" t="str">
        <f>IF(AY142="","",VLOOKUP(AZ142,[0]!Qualifier,(COLUMN(AZ142)-34),FALSE))</f>
        <v xml:space="preserve">Qu </v>
      </c>
      <c r="CH142" s="510" t="str">
        <f>IF(AZ142="","",VLOOKUP(BA142,[0]!Qualifier,(COLUMN(BA142)-34),FALSE))</f>
        <v>NA</v>
      </c>
      <c r="CI142" s="512" t="str">
        <f>IF(BA142="","",VLOOKUP(BB142,[0]!Qualifier,(COLUMN(BB142)-34),FALSE))</f>
        <v xml:space="preserve">None </v>
      </c>
      <c r="CJ142" s="510"/>
      <c r="CK142" s="513" t="str">
        <f t="shared" si="84"/>
        <v>1-6-1-1-1-2-1-1-2-1-1-3-1-1-2-12-2-1-1</v>
      </c>
      <c r="CL142" s="513">
        <v>38008</v>
      </c>
      <c r="CM142" s="513">
        <v>45195</v>
      </c>
      <c r="CN142" s="510"/>
      <c r="CP142" s="510"/>
    </row>
    <row r="143" spans="1:94" ht="12.6" customHeight="1" outlineLevel="2" x14ac:dyDescent="0.35">
      <c r="A143" s="77">
        <f t="shared" si="86"/>
        <v>139100</v>
      </c>
      <c r="B143" s="7">
        <f t="shared" si="87"/>
        <v>138</v>
      </c>
      <c r="C143" s="59">
        <f t="shared" si="85"/>
        <v>138</v>
      </c>
      <c r="D143" s="124">
        <f t="shared" si="88"/>
        <v>139100</v>
      </c>
      <c r="E143" s="16" t="str">
        <f t="shared" si="64"/>
        <v>RedCells</v>
      </c>
      <c r="F143" s="58" t="str">
        <f t="shared" si="65"/>
        <v xml:space="preserve">ACD-A </v>
      </c>
      <c r="G143" s="58" t="str">
        <f t="shared" si="66"/>
        <v xml:space="preserve">SAGM </v>
      </c>
      <c r="H143" s="58" t="str">
        <f t="shared" si="67"/>
        <v xml:space="preserve">Closed </v>
      </c>
      <c r="I143" s="58" t="str">
        <f t="shared" si="68"/>
        <v xml:space="preserve">SV </v>
      </c>
      <c r="J143" s="58" t="str">
        <f t="shared" si="69"/>
        <v xml:space="preserve">2to6°C </v>
      </c>
      <c r="K143" s="58" t="str">
        <f t="shared" si="70"/>
        <v>No</v>
      </c>
      <c r="L143" s="58" t="str">
        <f t="shared" si="71"/>
        <v xml:space="preserve">Allo </v>
      </c>
      <c r="M143" s="58" t="str">
        <f t="shared" si="72"/>
        <v xml:space="preserve">Aph </v>
      </c>
      <c r="N143" s="58" t="str">
        <f t="shared" si="73"/>
        <v xml:space="preserve">NA </v>
      </c>
      <c r="O143" s="58" t="str">
        <f t="shared" si="74"/>
        <v xml:space="preserve">Transf </v>
      </c>
      <c r="P143" s="58" t="str">
        <f t="shared" si="75"/>
        <v xml:space="preserve">LCdepl </v>
      </c>
      <c r="Q143" s="58" t="str">
        <f t="shared" si="76"/>
        <v xml:space="preserve">None </v>
      </c>
      <c r="R143" s="58" t="str">
        <f t="shared" si="77"/>
        <v xml:space="preserve">NoIrr </v>
      </c>
      <c r="S143" s="58" t="str">
        <f t="shared" si="78"/>
        <v xml:space="preserve">- </v>
      </c>
      <c r="T143" s="58" t="str">
        <f t="shared" si="79"/>
        <v>no sub</v>
      </c>
      <c r="U143" s="58" t="str">
        <f t="shared" si="80"/>
        <v>Non</v>
      </c>
      <c r="V143" s="58" t="str">
        <f t="shared" si="81"/>
        <v>NA</v>
      </c>
      <c r="W143" s="58" t="str">
        <f t="shared" si="82"/>
        <v xml:space="preserve">None </v>
      </c>
      <c r="X143" t="s">
        <v>63</v>
      </c>
      <c r="Y143" s="161" t="str">
        <f t="shared" si="83"/>
        <v>1-7-2-1-1-2-1-1-2-1-1-3-1-1-1-1-1-1-1</v>
      </c>
      <c r="Z143" s="60">
        <f t="shared" si="89"/>
        <v>139100</v>
      </c>
      <c r="AA143" s="7">
        <f t="shared" si="90"/>
        <v>138</v>
      </c>
      <c r="AB143" s="29" t="str">
        <f t="shared" si="63"/>
        <v>1</v>
      </c>
      <c r="AC143" s="29" t="str">
        <f t="shared" si="62"/>
        <v>3</v>
      </c>
      <c r="AD143" s="29" t="str">
        <f t="shared" si="62"/>
        <v>9</v>
      </c>
      <c r="AE143" s="29" t="str">
        <f t="shared" si="62"/>
        <v>1</v>
      </c>
      <c r="AF143" s="29" t="str">
        <f t="shared" si="62"/>
        <v>0</v>
      </c>
      <c r="AG143" s="29" t="str">
        <f t="shared" si="62"/>
        <v>0</v>
      </c>
      <c r="AH143" s="59">
        <v>138</v>
      </c>
      <c r="AI143" s="510">
        <v>139100</v>
      </c>
      <c r="AJ143" s="509">
        <v>1</v>
      </c>
      <c r="AK143" s="509">
        <v>7</v>
      </c>
      <c r="AL143" s="509">
        <v>2</v>
      </c>
      <c r="AM143" s="509">
        <v>1</v>
      </c>
      <c r="AN143" s="509">
        <v>1</v>
      </c>
      <c r="AO143" s="509">
        <v>2</v>
      </c>
      <c r="AP143" s="509">
        <v>1</v>
      </c>
      <c r="AQ143" s="509">
        <v>1</v>
      </c>
      <c r="AR143" s="509">
        <v>2</v>
      </c>
      <c r="AS143" s="509">
        <v>1</v>
      </c>
      <c r="AT143" s="509">
        <v>1</v>
      </c>
      <c r="AU143" s="509">
        <v>3</v>
      </c>
      <c r="AV143" s="509">
        <v>1</v>
      </c>
      <c r="AW143" s="509">
        <v>1</v>
      </c>
      <c r="AX143" s="509">
        <v>1</v>
      </c>
      <c r="AY143" s="509">
        <v>1</v>
      </c>
      <c r="AZ143" s="509">
        <v>1</v>
      </c>
      <c r="BA143" s="509">
        <v>1</v>
      </c>
      <c r="BB143" s="509">
        <v>1</v>
      </c>
      <c r="BC143" s="509" t="b">
        <v>0</v>
      </c>
      <c r="BD143" s="508">
        <v>38301</v>
      </c>
      <c r="BE143" s="508">
        <v>38301</v>
      </c>
      <c r="BF143" s="509" t="b">
        <v>0</v>
      </c>
      <c r="BG143" s="510" t="s">
        <v>515</v>
      </c>
      <c r="BH143" s="512"/>
      <c r="BI143" s="510"/>
      <c r="BJ143" s="513">
        <v>38301</v>
      </c>
      <c r="BK143" s="513">
        <v>38301</v>
      </c>
      <c r="BL143" s="513">
        <v>46217</v>
      </c>
      <c r="BM143" s="510"/>
      <c r="BN143" s="512"/>
      <c r="BO143" s="510"/>
      <c r="BP143" s="509">
        <v>2</v>
      </c>
      <c r="BQ143" s="509" t="str">
        <f>IF(AI143="","",VLOOKUP(AJ143,[0]!Qualifier,(COLUMN(AJ143)-34),FALSE))</f>
        <v>RedCells</v>
      </c>
      <c r="BR143" s="509" t="str">
        <f>IF(AJ143="","",VLOOKUP(AK143,[0]!Qualifier,(COLUMN(AK143)-34),FALSE))</f>
        <v xml:space="preserve">ACD-A </v>
      </c>
      <c r="BS143" s="509" t="str">
        <f>IF(AK143="","",VLOOKUP(AL143,[0]!Qualifier,(COLUMN(AL143)-34),FALSE))</f>
        <v xml:space="preserve">SAGM </v>
      </c>
      <c r="BT143" s="509" t="str">
        <f>IF(AL143="","",VLOOKUP(AM143,[0]!Qualifier,(COLUMN(AM143)-34),FALSE))</f>
        <v xml:space="preserve">Closed </v>
      </c>
      <c r="BU143" s="509" t="str">
        <f>IF(AM143="","",VLOOKUP(AN143,[0]!Qualifier,(COLUMN(AN143)-34),FALSE))</f>
        <v xml:space="preserve">SV </v>
      </c>
      <c r="BV143" s="509" t="str">
        <f>IF(AN143="","",VLOOKUP(AO143,[0]!Qualifier,(COLUMN(AO143)-34),FALSE))</f>
        <v xml:space="preserve">2to6°C </v>
      </c>
      <c r="BW143" s="509" t="str">
        <f>IF(AO143="","",VLOOKUP(AP143,[0]!Qualifier,(COLUMN(AP143)-34),FALSE))</f>
        <v>No</v>
      </c>
      <c r="BX143" s="509" t="str">
        <f>IF(AP143="","",VLOOKUP(AQ143,[0]!Qualifier,(COLUMN(AQ143)-34),FALSE))</f>
        <v xml:space="preserve">Allo </v>
      </c>
      <c r="BY143" s="509" t="str">
        <f>IF(AQ143="","",VLOOKUP(AR143,[0]!Qualifier,(COLUMN(AR143)-34),FALSE))</f>
        <v xml:space="preserve">Aph </v>
      </c>
      <c r="BZ143" s="509" t="str">
        <f>IF(AR143="","",VLOOKUP(AS143,[0]!Qualifier,(COLUMN(AS143)-34),FALSE))</f>
        <v xml:space="preserve">NA </v>
      </c>
      <c r="CA143" s="509" t="str">
        <f>IF(AS143="","",VLOOKUP(AT143,[0]!Qualifier,(COLUMN(AT143)-34),FALSE))</f>
        <v xml:space="preserve">Transf </v>
      </c>
      <c r="CB143" s="509" t="str">
        <f>IF(AT143="","",VLOOKUP(AU143,[0]!Qualifier,(COLUMN(AU143)-34),FALSE))</f>
        <v xml:space="preserve">LCdepl </v>
      </c>
      <c r="CC143" s="509" t="str">
        <f>IF(AU143="","",VLOOKUP(AV143,[0]!Qualifier,(COLUMN(AV143)-34),FALSE))</f>
        <v xml:space="preserve">None </v>
      </c>
      <c r="CD143" s="509" t="str">
        <f>IF(AV143="","",VLOOKUP(AW143,[0]!Qualifier,(COLUMN(AW143)-34),FALSE))</f>
        <v xml:space="preserve">NoIrr </v>
      </c>
      <c r="CE143" s="508" t="str">
        <f>IF(AW143="","",VLOOKUP(AX143,[0]!Qualifier,(COLUMN(AX143)-34),FALSE))</f>
        <v xml:space="preserve">- </v>
      </c>
      <c r="CF143" s="508" t="str">
        <f>IF(AX143="","",VLOOKUP(AY143,[0]!Qualifier,(COLUMN(AY143)-34),FALSE))</f>
        <v>no sub</v>
      </c>
      <c r="CG143" s="509" t="str">
        <f>IF(AY143="","",VLOOKUP(AZ143,[0]!Qualifier,(COLUMN(AZ143)-34),FALSE))</f>
        <v>Non</v>
      </c>
      <c r="CH143" s="510" t="str">
        <f>IF(AZ143="","",VLOOKUP(BA143,[0]!Qualifier,(COLUMN(BA143)-34),FALSE))</f>
        <v>NA</v>
      </c>
      <c r="CI143" s="512" t="str">
        <f>IF(BA143="","",VLOOKUP(BB143,[0]!Qualifier,(COLUMN(BB143)-34),FALSE))</f>
        <v xml:space="preserve">None </v>
      </c>
      <c r="CJ143" s="510"/>
      <c r="CK143" s="513" t="str">
        <f t="shared" si="84"/>
        <v>1-7-2-1-1-2-1-1-2-1-1-3-1-1-1-1-1-1-1</v>
      </c>
      <c r="CL143" s="513">
        <v>38339</v>
      </c>
      <c r="CM143" s="513">
        <v>45195</v>
      </c>
      <c r="CN143" s="510"/>
      <c r="CP143" s="510"/>
    </row>
    <row r="144" spans="1:94" ht="12.6" customHeight="1" outlineLevel="2" x14ac:dyDescent="0.35">
      <c r="A144" s="77">
        <f t="shared" si="86"/>
        <v>140351</v>
      </c>
      <c r="B144" s="7">
        <f t="shared" si="87"/>
        <v>139</v>
      </c>
      <c r="C144" s="59">
        <f t="shared" si="85"/>
        <v>139</v>
      </c>
      <c r="D144" s="124">
        <f t="shared" si="88"/>
        <v>140351</v>
      </c>
      <c r="E144" s="16" t="str">
        <f t="shared" si="64"/>
        <v>RedCells</v>
      </c>
      <c r="F144" s="58" t="str">
        <f t="shared" si="65"/>
        <v xml:space="preserve">CPD </v>
      </c>
      <c r="G144" s="58" t="str">
        <f t="shared" si="66"/>
        <v xml:space="preserve">PAGGS-M </v>
      </c>
      <c r="H144" s="58" t="str">
        <f t="shared" si="67"/>
        <v xml:space="preserve">Closed </v>
      </c>
      <c r="I144" s="58" t="str">
        <f t="shared" si="68"/>
        <v xml:space="preserve">SV </v>
      </c>
      <c r="J144" s="58" t="str">
        <f t="shared" si="69"/>
        <v xml:space="preserve">2to6°C </v>
      </c>
      <c r="K144" s="58" t="str">
        <f t="shared" si="70"/>
        <v>No</v>
      </c>
      <c r="L144" s="58" t="str">
        <f t="shared" si="71"/>
        <v>Dir7*</v>
      </c>
      <c r="M144" s="58" t="str">
        <f t="shared" si="72"/>
        <v xml:space="preserve">WB </v>
      </c>
      <c r="N144" s="58" t="str">
        <f t="shared" si="73"/>
        <v xml:space="preserve">NA </v>
      </c>
      <c r="O144" s="58" t="str">
        <f t="shared" si="74"/>
        <v xml:space="preserve">Transf </v>
      </c>
      <c r="P144" s="58" t="str">
        <f t="shared" si="75"/>
        <v xml:space="preserve">LCdepl </v>
      </c>
      <c r="Q144" s="58" t="str">
        <f t="shared" si="76"/>
        <v xml:space="preserve">None </v>
      </c>
      <c r="R144" s="58" t="str">
        <f t="shared" si="77"/>
        <v>Irrad</v>
      </c>
      <c r="S144" s="58" t="str">
        <f t="shared" si="78"/>
        <v xml:space="preserve">- </v>
      </c>
      <c r="T144" s="58" t="str">
        <f t="shared" si="79"/>
        <v>no sub</v>
      </c>
      <c r="U144" s="58" t="str">
        <f t="shared" si="80"/>
        <v>Non</v>
      </c>
      <c r="V144" s="58" t="str">
        <f t="shared" si="81"/>
        <v>NA</v>
      </c>
      <c r="W144" s="58" t="str">
        <f t="shared" si="82"/>
        <v xml:space="preserve">None </v>
      </c>
      <c r="X144" t="s">
        <v>63</v>
      </c>
      <c r="Y144" s="339" t="str">
        <f t="shared" si="83"/>
        <v>1-2-3-1-1-2-1-7-1-1-1-3-1-2-1-1-1-1-1</v>
      </c>
      <c r="Z144" s="60">
        <f t="shared" si="89"/>
        <v>140351</v>
      </c>
      <c r="AA144" s="7">
        <f t="shared" si="90"/>
        <v>139</v>
      </c>
      <c r="AB144" s="29" t="str">
        <f t="shared" si="63"/>
        <v>1</v>
      </c>
      <c r="AC144" s="29" t="str">
        <f t="shared" si="62"/>
        <v>4</v>
      </c>
      <c r="AD144" s="29" t="str">
        <f t="shared" si="62"/>
        <v>0</v>
      </c>
      <c r="AE144" s="29" t="str">
        <f t="shared" si="62"/>
        <v>3</v>
      </c>
      <c r="AF144" s="29" t="str">
        <f t="shared" si="62"/>
        <v>5</v>
      </c>
      <c r="AG144" s="29" t="str">
        <f t="shared" si="62"/>
        <v>1</v>
      </c>
      <c r="AH144" s="59">
        <v>139</v>
      </c>
      <c r="AI144" s="510">
        <v>140351</v>
      </c>
      <c r="AJ144" s="509">
        <v>1</v>
      </c>
      <c r="AK144" s="509">
        <v>2</v>
      </c>
      <c r="AL144" s="509">
        <v>3</v>
      </c>
      <c r="AM144" s="509">
        <v>1</v>
      </c>
      <c r="AN144" s="509">
        <v>1</v>
      </c>
      <c r="AO144" s="509">
        <v>2</v>
      </c>
      <c r="AP144" s="509">
        <v>1</v>
      </c>
      <c r="AQ144" s="509">
        <v>7</v>
      </c>
      <c r="AR144" s="509">
        <v>1</v>
      </c>
      <c r="AS144" s="509">
        <v>1</v>
      </c>
      <c r="AT144" s="509">
        <v>1</v>
      </c>
      <c r="AU144" s="509">
        <v>3</v>
      </c>
      <c r="AV144" s="509">
        <v>1</v>
      </c>
      <c r="AW144" s="509">
        <v>2</v>
      </c>
      <c r="AX144" s="509">
        <v>1</v>
      </c>
      <c r="AY144" s="509">
        <v>1</v>
      </c>
      <c r="AZ144" s="509">
        <v>1</v>
      </c>
      <c r="BA144" s="509">
        <v>1</v>
      </c>
      <c r="BB144" s="509">
        <v>1</v>
      </c>
      <c r="BC144" s="509" t="b">
        <v>0</v>
      </c>
      <c r="BD144" s="508">
        <v>46194</v>
      </c>
      <c r="BE144" s="508">
        <v>46189</v>
      </c>
      <c r="BF144" s="509" t="b">
        <v>0</v>
      </c>
      <c r="BG144" s="510" t="s">
        <v>1607</v>
      </c>
      <c r="BH144" s="512"/>
      <c r="BI144" s="510"/>
      <c r="BJ144" s="513">
        <v>46194</v>
      </c>
      <c r="BK144" s="513">
        <v>46189</v>
      </c>
      <c r="BL144" s="513">
        <v>46217</v>
      </c>
      <c r="BM144" s="510"/>
      <c r="BN144" s="512"/>
      <c r="BO144" s="510"/>
      <c r="BP144" s="509">
        <v>2</v>
      </c>
      <c r="BQ144" s="509" t="str">
        <f>IF(AI144="","",VLOOKUP(AJ144,[0]!Qualifier,(COLUMN(AJ144)-34),FALSE))</f>
        <v>RedCells</v>
      </c>
      <c r="BR144" s="509" t="str">
        <f>IF(AJ144="","",VLOOKUP(AK144,[0]!Qualifier,(COLUMN(AK144)-34),FALSE))</f>
        <v xml:space="preserve">CPD </v>
      </c>
      <c r="BS144" s="509" t="str">
        <f>IF(AK144="","",VLOOKUP(AL144,[0]!Qualifier,(COLUMN(AL144)-34),FALSE))</f>
        <v xml:space="preserve">PAGGS-M </v>
      </c>
      <c r="BT144" s="509" t="str">
        <f>IF(AL144="","",VLOOKUP(AM144,[0]!Qualifier,(COLUMN(AM144)-34),FALSE))</f>
        <v xml:space="preserve">Closed </v>
      </c>
      <c r="BU144" s="509" t="str">
        <f>IF(AM144="","",VLOOKUP(AN144,[0]!Qualifier,(COLUMN(AN144)-34),FALSE))</f>
        <v xml:space="preserve">SV </v>
      </c>
      <c r="BV144" s="509" t="str">
        <f>IF(AN144="","",VLOOKUP(AO144,[0]!Qualifier,(COLUMN(AO144)-34),FALSE))</f>
        <v xml:space="preserve">2to6°C </v>
      </c>
      <c r="BW144" s="509" t="str">
        <f>IF(AO144="","",VLOOKUP(AP144,[0]!Qualifier,(COLUMN(AP144)-34),FALSE))</f>
        <v>No</v>
      </c>
      <c r="BX144" s="509" t="str">
        <f>IF(AP144="","",VLOOKUP(AQ144,[0]!Qualifier,(COLUMN(AQ144)-34),FALSE))</f>
        <v>Dir7*</v>
      </c>
      <c r="BY144" s="509" t="str">
        <f>IF(AQ144="","",VLOOKUP(AR144,[0]!Qualifier,(COLUMN(AR144)-34),FALSE))</f>
        <v xml:space="preserve">WB </v>
      </c>
      <c r="BZ144" s="509" t="str">
        <f>IF(AR144="","",VLOOKUP(AS144,[0]!Qualifier,(COLUMN(AS144)-34),FALSE))</f>
        <v xml:space="preserve">NA </v>
      </c>
      <c r="CA144" s="509" t="str">
        <f>IF(AS144="","",VLOOKUP(AT144,[0]!Qualifier,(COLUMN(AT144)-34),FALSE))</f>
        <v xml:space="preserve">Transf </v>
      </c>
      <c r="CB144" s="509" t="str">
        <f>IF(AT144="","",VLOOKUP(AU144,[0]!Qualifier,(COLUMN(AU144)-34),FALSE))</f>
        <v xml:space="preserve">LCdepl </v>
      </c>
      <c r="CC144" s="509" t="str">
        <f>IF(AU144="","",VLOOKUP(AV144,[0]!Qualifier,(COLUMN(AV144)-34),FALSE))</f>
        <v xml:space="preserve">None </v>
      </c>
      <c r="CD144" s="509" t="str">
        <f>IF(AV144="","",VLOOKUP(AW144,[0]!Qualifier,(COLUMN(AW144)-34),FALSE))</f>
        <v>Irrad</v>
      </c>
      <c r="CE144" s="508" t="str">
        <f>IF(AW144="","",VLOOKUP(AX144,[0]!Qualifier,(COLUMN(AX144)-34),FALSE))</f>
        <v xml:space="preserve">- </v>
      </c>
      <c r="CF144" s="508" t="str">
        <f>IF(AX144="","",VLOOKUP(AY144,[0]!Qualifier,(COLUMN(AY144)-34),FALSE))</f>
        <v>no sub</v>
      </c>
      <c r="CG144" s="509" t="str">
        <f>IF(AY144="","",VLOOKUP(AZ144,[0]!Qualifier,(COLUMN(AZ144)-34),FALSE))</f>
        <v>Non</v>
      </c>
      <c r="CH144" s="510" t="str">
        <f>IF(AZ144="","",VLOOKUP(BA144,[0]!Qualifier,(COLUMN(BA144)-34),FALSE))</f>
        <v>NA</v>
      </c>
      <c r="CI144" s="512" t="str">
        <f>IF(BA144="","",VLOOKUP(BB144,[0]!Qualifier,(COLUMN(BB144)-34),FALSE))</f>
        <v xml:space="preserve">None </v>
      </c>
      <c r="CJ144" s="510"/>
      <c r="CK144" s="513" t="str">
        <f t="shared" si="84"/>
        <v>1-2-3-1-1-2-1-7-1-1-1-3-1-2-1-1-1-1-1</v>
      </c>
      <c r="CL144" s="513">
        <v>37988</v>
      </c>
      <c r="CM144" s="513">
        <v>45195</v>
      </c>
      <c r="CN144" s="510"/>
      <c r="CP144" s="510"/>
    </row>
    <row r="145" spans="1:94" ht="12.6" customHeight="1" outlineLevel="2" x14ac:dyDescent="0.35">
      <c r="A145" s="77">
        <f t="shared" si="86"/>
        <v>143101</v>
      </c>
      <c r="B145" s="7">
        <f t="shared" si="87"/>
        <v>140</v>
      </c>
      <c r="C145" s="59">
        <f t="shared" si="85"/>
        <v>140</v>
      </c>
      <c r="D145" s="124">
        <f t="shared" si="88"/>
        <v>143101</v>
      </c>
      <c r="E145" s="16" t="str">
        <f t="shared" si="64"/>
        <v>RedCells</v>
      </c>
      <c r="F145" s="58" t="str">
        <f t="shared" si="65"/>
        <v xml:space="preserve">CPD </v>
      </c>
      <c r="G145" s="58" t="str">
        <f t="shared" si="66"/>
        <v xml:space="preserve">PAGGS-M </v>
      </c>
      <c r="H145" s="58" t="str">
        <f t="shared" si="67"/>
        <v xml:space="preserve">Closed </v>
      </c>
      <c r="I145" s="58" t="str">
        <f t="shared" si="68"/>
        <v xml:space="preserve">SV </v>
      </c>
      <c r="J145" s="58" t="str">
        <f t="shared" si="69"/>
        <v xml:space="preserve">2to6°C </v>
      </c>
      <c r="K145" s="58" t="str">
        <f t="shared" si="70"/>
        <v>No</v>
      </c>
      <c r="L145" s="58" t="str">
        <f t="shared" si="71"/>
        <v>Dir7*</v>
      </c>
      <c r="M145" s="58" t="str">
        <f t="shared" si="72"/>
        <v xml:space="preserve">WB </v>
      </c>
      <c r="N145" s="58" t="str">
        <f t="shared" si="73"/>
        <v xml:space="preserve">NA </v>
      </c>
      <c r="O145" s="58" t="str">
        <f t="shared" si="74"/>
        <v xml:space="preserve">Transf </v>
      </c>
      <c r="P145" s="58" t="str">
        <f t="shared" si="75"/>
        <v xml:space="preserve">LCdepl </v>
      </c>
      <c r="Q145" s="58" t="str">
        <f t="shared" si="76"/>
        <v xml:space="preserve">None </v>
      </c>
      <c r="R145" s="58" t="str">
        <f t="shared" si="77"/>
        <v xml:space="preserve">NoIrr </v>
      </c>
      <c r="S145" s="58" t="str">
        <f t="shared" si="78"/>
        <v xml:space="preserve">Wash </v>
      </c>
      <c r="T145" s="58" t="str">
        <f t="shared" si="79"/>
        <v>no sub</v>
      </c>
      <c r="U145" s="58" t="str">
        <f t="shared" si="80"/>
        <v>Non</v>
      </c>
      <c r="V145" s="58" t="str">
        <f t="shared" si="81"/>
        <v>NA</v>
      </c>
      <c r="W145" s="58" t="str">
        <f t="shared" si="82"/>
        <v xml:space="preserve">None </v>
      </c>
      <c r="X145" t="s">
        <v>63</v>
      </c>
      <c r="Y145" s="339" t="str">
        <f t="shared" si="83"/>
        <v>1-2-3-1-1-2-1-7-1-1-1-3-1-1-2-1-1-1-1</v>
      </c>
      <c r="Z145" s="60">
        <f t="shared" si="89"/>
        <v>143101</v>
      </c>
      <c r="AA145" s="7">
        <f t="shared" si="90"/>
        <v>140</v>
      </c>
      <c r="AB145" s="29" t="str">
        <f t="shared" si="63"/>
        <v>1</v>
      </c>
      <c r="AC145" s="29" t="str">
        <f t="shared" si="62"/>
        <v>4</v>
      </c>
      <c r="AD145" s="29" t="str">
        <f t="shared" si="62"/>
        <v>3</v>
      </c>
      <c r="AE145" s="29" t="str">
        <f t="shared" si="62"/>
        <v>1</v>
      </c>
      <c r="AF145" s="29" t="str">
        <f t="shared" si="62"/>
        <v>0</v>
      </c>
      <c r="AG145" s="29" t="str">
        <f t="shared" si="62"/>
        <v>1</v>
      </c>
      <c r="AH145" s="59">
        <v>140</v>
      </c>
      <c r="AI145" s="510">
        <v>143101</v>
      </c>
      <c r="AJ145" s="509">
        <v>1</v>
      </c>
      <c r="AK145" s="509">
        <v>2</v>
      </c>
      <c r="AL145" s="509">
        <v>3</v>
      </c>
      <c r="AM145" s="509">
        <v>1</v>
      </c>
      <c r="AN145" s="509">
        <v>1</v>
      </c>
      <c r="AO145" s="509">
        <v>2</v>
      </c>
      <c r="AP145" s="509">
        <v>1</v>
      </c>
      <c r="AQ145" s="509">
        <v>7</v>
      </c>
      <c r="AR145" s="509">
        <v>1</v>
      </c>
      <c r="AS145" s="509">
        <v>1</v>
      </c>
      <c r="AT145" s="509">
        <v>1</v>
      </c>
      <c r="AU145" s="509">
        <v>3</v>
      </c>
      <c r="AV145" s="509">
        <v>1</v>
      </c>
      <c r="AW145" s="509">
        <v>1</v>
      </c>
      <c r="AX145" s="509">
        <v>2</v>
      </c>
      <c r="AY145" s="509">
        <v>1</v>
      </c>
      <c r="AZ145" s="509">
        <v>1</v>
      </c>
      <c r="BA145" s="509">
        <v>1</v>
      </c>
      <c r="BB145" s="509">
        <v>1</v>
      </c>
      <c r="BC145" s="509" t="b">
        <v>0</v>
      </c>
      <c r="BD145" s="508">
        <v>46194</v>
      </c>
      <c r="BE145" s="508">
        <v>46189</v>
      </c>
      <c r="BF145" s="509" t="b">
        <v>0</v>
      </c>
      <c r="BG145" s="510" t="s">
        <v>1608</v>
      </c>
      <c r="BH145" s="512"/>
      <c r="BI145" s="510"/>
      <c r="BJ145" s="513">
        <v>46194</v>
      </c>
      <c r="BK145" s="513">
        <v>46189</v>
      </c>
      <c r="BL145" s="513">
        <v>46217</v>
      </c>
      <c r="BM145" s="510"/>
      <c r="BN145" s="512"/>
      <c r="BO145" s="510"/>
      <c r="BP145" s="509">
        <v>2</v>
      </c>
      <c r="BQ145" s="509" t="str">
        <f>IF(AI145="","",VLOOKUP(AJ145,[0]!Qualifier,(COLUMN(AJ145)-34),FALSE))</f>
        <v>RedCells</v>
      </c>
      <c r="BR145" s="509" t="str">
        <f>IF(AJ145="","",VLOOKUP(AK145,[0]!Qualifier,(COLUMN(AK145)-34),FALSE))</f>
        <v xml:space="preserve">CPD </v>
      </c>
      <c r="BS145" s="509" t="str">
        <f>IF(AK145="","",VLOOKUP(AL145,[0]!Qualifier,(COLUMN(AL145)-34),FALSE))</f>
        <v xml:space="preserve">PAGGS-M </v>
      </c>
      <c r="BT145" s="509" t="str">
        <f>IF(AL145="","",VLOOKUP(AM145,[0]!Qualifier,(COLUMN(AM145)-34),FALSE))</f>
        <v xml:space="preserve">Closed </v>
      </c>
      <c r="BU145" s="509" t="str">
        <f>IF(AM145="","",VLOOKUP(AN145,[0]!Qualifier,(COLUMN(AN145)-34),FALSE))</f>
        <v xml:space="preserve">SV </v>
      </c>
      <c r="BV145" s="509" t="str">
        <f>IF(AN145="","",VLOOKUP(AO145,[0]!Qualifier,(COLUMN(AO145)-34),FALSE))</f>
        <v xml:space="preserve">2to6°C </v>
      </c>
      <c r="BW145" s="509" t="str">
        <f>IF(AO145="","",VLOOKUP(AP145,[0]!Qualifier,(COLUMN(AP145)-34),FALSE))</f>
        <v>No</v>
      </c>
      <c r="BX145" s="509" t="str">
        <f>IF(AP145="","",VLOOKUP(AQ145,[0]!Qualifier,(COLUMN(AQ145)-34),FALSE))</f>
        <v>Dir7*</v>
      </c>
      <c r="BY145" s="509" t="str">
        <f>IF(AQ145="","",VLOOKUP(AR145,[0]!Qualifier,(COLUMN(AR145)-34),FALSE))</f>
        <v xml:space="preserve">WB </v>
      </c>
      <c r="BZ145" s="509" t="str">
        <f>IF(AR145="","",VLOOKUP(AS145,[0]!Qualifier,(COLUMN(AS145)-34),FALSE))</f>
        <v xml:space="preserve">NA </v>
      </c>
      <c r="CA145" s="509" t="str">
        <f>IF(AS145="","",VLOOKUP(AT145,[0]!Qualifier,(COLUMN(AT145)-34),FALSE))</f>
        <v xml:space="preserve">Transf </v>
      </c>
      <c r="CB145" s="509" t="str">
        <f>IF(AT145="","",VLOOKUP(AU145,[0]!Qualifier,(COLUMN(AU145)-34),FALSE))</f>
        <v xml:space="preserve">LCdepl </v>
      </c>
      <c r="CC145" s="509" t="str">
        <f>IF(AU145="","",VLOOKUP(AV145,[0]!Qualifier,(COLUMN(AV145)-34),FALSE))</f>
        <v xml:space="preserve">None </v>
      </c>
      <c r="CD145" s="509" t="str">
        <f>IF(AV145="","",VLOOKUP(AW145,[0]!Qualifier,(COLUMN(AW145)-34),FALSE))</f>
        <v xml:space="preserve">NoIrr </v>
      </c>
      <c r="CE145" s="508" t="str">
        <f>IF(AW145="","",VLOOKUP(AX145,[0]!Qualifier,(COLUMN(AX145)-34),FALSE))</f>
        <v xml:space="preserve">Wash </v>
      </c>
      <c r="CF145" s="508" t="str">
        <f>IF(AX145="","",VLOOKUP(AY145,[0]!Qualifier,(COLUMN(AY145)-34),FALSE))</f>
        <v>no sub</v>
      </c>
      <c r="CG145" s="509" t="str">
        <f>IF(AY145="","",VLOOKUP(AZ145,[0]!Qualifier,(COLUMN(AZ145)-34),FALSE))</f>
        <v>Non</v>
      </c>
      <c r="CH145" s="510" t="str">
        <f>IF(AZ145="","",VLOOKUP(BA145,[0]!Qualifier,(COLUMN(BA145)-34),FALSE))</f>
        <v>NA</v>
      </c>
      <c r="CI145" s="512" t="str">
        <f>IF(BA145="","",VLOOKUP(BB145,[0]!Qualifier,(COLUMN(BB145)-34),FALSE))</f>
        <v xml:space="preserve">None </v>
      </c>
      <c r="CJ145" s="510"/>
      <c r="CK145" s="513" t="str">
        <f t="shared" si="84"/>
        <v>1-2-3-1-1-2-1-7-1-1-1-3-1-1-2-1-1-1-1</v>
      </c>
      <c r="CL145" s="513">
        <v>37988</v>
      </c>
      <c r="CM145" s="513">
        <v>45195</v>
      </c>
      <c r="CN145" s="510"/>
      <c r="CP145" s="510"/>
    </row>
    <row r="146" spans="1:94" ht="12.6" customHeight="1" outlineLevel="2" x14ac:dyDescent="0.35">
      <c r="A146" s="77">
        <f t="shared" si="86"/>
        <v>150100</v>
      </c>
      <c r="B146" s="7">
        <f t="shared" si="87"/>
        <v>141</v>
      </c>
      <c r="C146" s="59">
        <f t="shared" si="85"/>
        <v>141</v>
      </c>
      <c r="D146" s="124">
        <f t="shared" si="88"/>
        <v>150100</v>
      </c>
      <c r="E146" s="16" t="str">
        <f t="shared" si="64"/>
        <v>RedCells</v>
      </c>
      <c r="F146" s="58" t="str">
        <f t="shared" si="65"/>
        <v xml:space="preserve">ACD </v>
      </c>
      <c r="G146" s="58" t="str">
        <f t="shared" si="66"/>
        <v xml:space="preserve">SAGM </v>
      </c>
      <c r="H146" s="58" t="str">
        <f t="shared" si="67"/>
        <v xml:space="preserve">Closed </v>
      </c>
      <c r="I146" s="58" t="str">
        <f t="shared" si="68"/>
        <v xml:space="preserve">SV </v>
      </c>
      <c r="J146" s="58" t="str">
        <f t="shared" si="69"/>
        <v xml:space="preserve">2to6°C </v>
      </c>
      <c r="K146" s="58" t="str">
        <f t="shared" si="70"/>
        <v>No</v>
      </c>
      <c r="L146" s="58" t="str">
        <f t="shared" si="71"/>
        <v xml:space="preserve">Auto </v>
      </c>
      <c r="M146" s="58" t="str">
        <f t="shared" si="72"/>
        <v xml:space="preserve">Aph </v>
      </c>
      <c r="N146" s="58" t="str">
        <f t="shared" si="73"/>
        <v xml:space="preserve">NA </v>
      </c>
      <c r="O146" s="58" t="str">
        <f t="shared" si="74"/>
        <v xml:space="preserve">Transf </v>
      </c>
      <c r="P146" s="58" t="str">
        <f t="shared" si="75"/>
        <v xml:space="preserve">LCdepl </v>
      </c>
      <c r="Q146" s="58" t="str">
        <f t="shared" si="76"/>
        <v xml:space="preserve">None </v>
      </c>
      <c r="R146" s="58" t="str">
        <f t="shared" si="77"/>
        <v xml:space="preserve">NoIrr </v>
      </c>
      <c r="S146" s="58" t="str">
        <f t="shared" si="78"/>
        <v xml:space="preserve">- </v>
      </c>
      <c r="T146" s="58" t="str">
        <f t="shared" si="79"/>
        <v>no sub</v>
      </c>
      <c r="U146" s="58" t="str">
        <f t="shared" si="80"/>
        <v>Non</v>
      </c>
      <c r="V146" s="58" t="str">
        <f t="shared" si="81"/>
        <v>NA</v>
      </c>
      <c r="W146" s="58" t="str">
        <f t="shared" si="82"/>
        <v xml:space="preserve">None </v>
      </c>
      <c r="X146" t="s">
        <v>63</v>
      </c>
      <c r="Y146" s="339" t="str">
        <f t="shared" si="83"/>
        <v>1-6-2-1-1-2-1-2-2-1-1-3-1-1-1-1-1-1-1</v>
      </c>
      <c r="Z146" s="60">
        <f t="shared" si="89"/>
        <v>150100</v>
      </c>
      <c r="AA146" s="7">
        <f t="shared" si="90"/>
        <v>141</v>
      </c>
      <c r="AB146" s="29" t="str">
        <f t="shared" si="63"/>
        <v>1</v>
      </c>
      <c r="AC146" s="29" t="str">
        <f t="shared" si="62"/>
        <v>5</v>
      </c>
      <c r="AD146" s="29" t="str">
        <f t="shared" si="62"/>
        <v>0</v>
      </c>
      <c r="AE146" s="29" t="str">
        <f t="shared" si="62"/>
        <v>1</v>
      </c>
      <c r="AF146" s="29" t="str">
        <f t="shared" si="62"/>
        <v>0</v>
      </c>
      <c r="AG146" s="29" t="str">
        <f t="shared" si="62"/>
        <v>0</v>
      </c>
      <c r="AH146" s="59">
        <v>141</v>
      </c>
      <c r="AI146" s="510">
        <v>150100</v>
      </c>
      <c r="AJ146" s="509">
        <v>1</v>
      </c>
      <c r="AK146" s="509">
        <v>6</v>
      </c>
      <c r="AL146" s="509">
        <v>2</v>
      </c>
      <c r="AM146" s="509">
        <v>1</v>
      </c>
      <c r="AN146" s="509">
        <v>1</v>
      </c>
      <c r="AO146" s="509">
        <v>2</v>
      </c>
      <c r="AP146" s="509">
        <v>1</v>
      </c>
      <c r="AQ146" s="509">
        <v>2</v>
      </c>
      <c r="AR146" s="509">
        <v>2</v>
      </c>
      <c r="AS146" s="509">
        <v>1</v>
      </c>
      <c r="AT146" s="509">
        <v>1</v>
      </c>
      <c r="AU146" s="509">
        <v>3</v>
      </c>
      <c r="AV146" s="509">
        <v>1</v>
      </c>
      <c r="AW146" s="509">
        <v>1</v>
      </c>
      <c r="AX146" s="509">
        <v>1</v>
      </c>
      <c r="AY146" s="509">
        <v>1</v>
      </c>
      <c r="AZ146" s="509">
        <v>1</v>
      </c>
      <c r="BA146" s="509">
        <v>1</v>
      </c>
      <c r="BB146" s="509">
        <v>1</v>
      </c>
      <c r="BC146" s="509" t="b">
        <v>0</v>
      </c>
      <c r="BD146" s="508">
        <v>39082</v>
      </c>
      <c r="BE146" s="508">
        <v>39082</v>
      </c>
      <c r="BF146" s="509" t="b">
        <v>0</v>
      </c>
      <c r="BG146" s="510" t="s">
        <v>516</v>
      </c>
      <c r="BH146" s="512"/>
      <c r="BI146" s="510"/>
      <c r="BJ146" s="513">
        <v>39082</v>
      </c>
      <c r="BK146" s="513">
        <v>39082</v>
      </c>
      <c r="BL146" s="513">
        <v>46217</v>
      </c>
      <c r="BM146" s="510"/>
      <c r="BN146" s="512"/>
      <c r="BO146" s="510"/>
      <c r="BP146" s="509">
        <v>2</v>
      </c>
      <c r="BQ146" s="509" t="str">
        <f>IF(AI146="","",VLOOKUP(AJ146,[0]!Qualifier,(COLUMN(AJ146)-34),FALSE))</f>
        <v>RedCells</v>
      </c>
      <c r="BR146" s="509" t="str">
        <f>IF(AJ146="","",VLOOKUP(AK146,[0]!Qualifier,(COLUMN(AK146)-34),FALSE))</f>
        <v xml:space="preserve">ACD </v>
      </c>
      <c r="BS146" s="509" t="str">
        <f>IF(AK146="","",VLOOKUP(AL146,[0]!Qualifier,(COLUMN(AL146)-34),FALSE))</f>
        <v xml:space="preserve">SAGM </v>
      </c>
      <c r="BT146" s="509" t="str">
        <f>IF(AL146="","",VLOOKUP(AM146,[0]!Qualifier,(COLUMN(AM146)-34),FALSE))</f>
        <v xml:space="preserve">Closed </v>
      </c>
      <c r="BU146" s="509" t="str">
        <f>IF(AM146="","",VLOOKUP(AN146,[0]!Qualifier,(COLUMN(AN146)-34),FALSE))</f>
        <v xml:space="preserve">SV </v>
      </c>
      <c r="BV146" s="509" t="str">
        <f>IF(AN146="","",VLOOKUP(AO146,[0]!Qualifier,(COLUMN(AO146)-34),FALSE))</f>
        <v xml:space="preserve">2to6°C </v>
      </c>
      <c r="BW146" s="509" t="str">
        <f>IF(AO146="","",VLOOKUP(AP146,[0]!Qualifier,(COLUMN(AP146)-34),FALSE))</f>
        <v>No</v>
      </c>
      <c r="BX146" s="509" t="str">
        <f>IF(AP146="","",VLOOKUP(AQ146,[0]!Qualifier,(COLUMN(AQ146)-34),FALSE))</f>
        <v xml:space="preserve">Auto </v>
      </c>
      <c r="BY146" s="509" t="str">
        <f>IF(AQ146="","",VLOOKUP(AR146,[0]!Qualifier,(COLUMN(AR146)-34),FALSE))</f>
        <v xml:space="preserve">Aph </v>
      </c>
      <c r="BZ146" s="509" t="str">
        <f>IF(AR146="","",VLOOKUP(AS146,[0]!Qualifier,(COLUMN(AS146)-34),FALSE))</f>
        <v xml:space="preserve">NA </v>
      </c>
      <c r="CA146" s="509" t="str">
        <f>IF(AS146="","",VLOOKUP(AT146,[0]!Qualifier,(COLUMN(AT146)-34),FALSE))</f>
        <v xml:space="preserve">Transf </v>
      </c>
      <c r="CB146" s="509" t="str">
        <f>IF(AT146="","",VLOOKUP(AU146,[0]!Qualifier,(COLUMN(AU146)-34),FALSE))</f>
        <v xml:space="preserve">LCdepl </v>
      </c>
      <c r="CC146" s="509" t="str">
        <f>IF(AU146="","",VLOOKUP(AV146,[0]!Qualifier,(COLUMN(AV146)-34),FALSE))</f>
        <v xml:space="preserve">None </v>
      </c>
      <c r="CD146" s="509" t="str">
        <f>IF(AV146="","",VLOOKUP(AW146,[0]!Qualifier,(COLUMN(AW146)-34),FALSE))</f>
        <v xml:space="preserve">NoIrr </v>
      </c>
      <c r="CE146" s="508" t="str">
        <f>IF(AW146="","",VLOOKUP(AX146,[0]!Qualifier,(COLUMN(AX146)-34),FALSE))</f>
        <v xml:space="preserve">- </v>
      </c>
      <c r="CF146" s="508" t="str">
        <f>IF(AX146="","",VLOOKUP(AY146,[0]!Qualifier,(COLUMN(AY146)-34),FALSE))</f>
        <v>no sub</v>
      </c>
      <c r="CG146" s="509" t="str">
        <f>IF(AY146="","",VLOOKUP(AZ146,[0]!Qualifier,(COLUMN(AZ146)-34),FALSE))</f>
        <v>Non</v>
      </c>
      <c r="CH146" s="510" t="str">
        <f>IF(AZ146="","",VLOOKUP(BA146,[0]!Qualifier,(COLUMN(BA146)-34),FALSE))</f>
        <v>NA</v>
      </c>
      <c r="CI146" s="512" t="str">
        <f>IF(BA146="","",VLOOKUP(BB146,[0]!Qualifier,(COLUMN(BB146)-34),FALSE))</f>
        <v xml:space="preserve">None </v>
      </c>
      <c r="CJ146" s="510"/>
      <c r="CK146" s="513" t="str">
        <f t="shared" si="84"/>
        <v>1-6-2-1-1-2-1-2-2-1-1-3-1-1-1-1-1-1-1</v>
      </c>
      <c r="CL146" s="513">
        <v>39498</v>
      </c>
      <c r="CM146" s="513">
        <v>45195</v>
      </c>
      <c r="CN146" s="510"/>
      <c r="CP146" s="510"/>
    </row>
    <row r="147" spans="1:94" ht="12.6" customHeight="1" outlineLevel="2" x14ac:dyDescent="0.35">
      <c r="A147" s="77">
        <f t="shared" si="86"/>
        <v>150104</v>
      </c>
      <c r="B147" s="7">
        <f t="shared" si="87"/>
        <v>142</v>
      </c>
      <c r="C147" s="59">
        <f t="shared" si="85"/>
        <v>142</v>
      </c>
      <c r="D147" s="124">
        <f t="shared" si="88"/>
        <v>150104</v>
      </c>
      <c r="E147" s="16" t="str">
        <f t="shared" si="64"/>
        <v>RedCells</v>
      </c>
      <c r="F147" s="58" t="str">
        <f t="shared" si="65"/>
        <v xml:space="preserve">ACD </v>
      </c>
      <c r="G147" s="58" t="str">
        <f t="shared" si="66"/>
        <v xml:space="preserve">Glycerol </v>
      </c>
      <c r="H147" s="58" t="str">
        <f t="shared" si="67"/>
        <v xml:space="preserve">Closed </v>
      </c>
      <c r="I147" s="58" t="str">
        <f t="shared" si="68"/>
        <v xml:space="preserve">SV </v>
      </c>
      <c r="J147" s="58" t="str">
        <f t="shared" si="69"/>
        <v xml:space="preserve">≤-140°C  </v>
      </c>
      <c r="K147" s="58" t="str">
        <f t="shared" si="70"/>
        <v>No</v>
      </c>
      <c r="L147" s="58" t="str">
        <f t="shared" si="71"/>
        <v xml:space="preserve">Auto </v>
      </c>
      <c r="M147" s="58" t="str">
        <f t="shared" si="72"/>
        <v xml:space="preserve">Aph </v>
      </c>
      <c r="N147" s="58" t="str">
        <f t="shared" si="73"/>
        <v xml:space="preserve">NA </v>
      </c>
      <c r="O147" s="58" t="str">
        <f t="shared" si="74"/>
        <v xml:space="preserve">Transf </v>
      </c>
      <c r="P147" s="58" t="str">
        <f t="shared" si="75"/>
        <v xml:space="preserve">LCdepl </v>
      </c>
      <c r="Q147" s="58" t="str">
        <f t="shared" si="76"/>
        <v xml:space="preserve">None </v>
      </c>
      <c r="R147" s="58" t="str">
        <f t="shared" si="77"/>
        <v xml:space="preserve">NoIrr </v>
      </c>
      <c r="S147" s="58" t="str">
        <f t="shared" si="78"/>
        <v xml:space="preserve">Wash </v>
      </c>
      <c r="T147" s="58" t="str">
        <f t="shared" si="79"/>
        <v>no sub</v>
      </c>
      <c r="U147" s="58" t="str">
        <f t="shared" si="80"/>
        <v>Non</v>
      </c>
      <c r="V147" s="58" t="str">
        <f t="shared" si="81"/>
        <v>NA</v>
      </c>
      <c r="W147" s="58" t="str">
        <f t="shared" si="82"/>
        <v xml:space="preserve">None </v>
      </c>
      <c r="X147" t="s">
        <v>63</v>
      </c>
      <c r="Y147" s="339" t="str">
        <f t="shared" si="83"/>
        <v>1-6-9-1-1-6-1-2-2-1-1-3-1-1-2-1-1-1-1</v>
      </c>
      <c r="Z147" s="60">
        <f t="shared" si="89"/>
        <v>150104</v>
      </c>
      <c r="AA147" s="7">
        <f t="shared" si="90"/>
        <v>142</v>
      </c>
      <c r="AB147" s="29" t="str">
        <f t="shared" si="63"/>
        <v>1</v>
      </c>
      <c r="AC147" s="29" t="str">
        <f t="shared" si="62"/>
        <v>5</v>
      </c>
      <c r="AD147" s="29" t="str">
        <f t="shared" si="62"/>
        <v>0</v>
      </c>
      <c r="AE147" s="29" t="str">
        <f t="shared" si="62"/>
        <v>1</v>
      </c>
      <c r="AF147" s="29" t="str">
        <f t="shared" si="62"/>
        <v>0</v>
      </c>
      <c r="AG147" s="29" t="str">
        <f t="shared" si="62"/>
        <v>4</v>
      </c>
      <c r="AH147" s="59">
        <v>142</v>
      </c>
      <c r="AI147" s="510">
        <v>150104</v>
      </c>
      <c r="AJ147" s="509">
        <v>1</v>
      </c>
      <c r="AK147" s="509">
        <v>6</v>
      </c>
      <c r="AL147" s="509">
        <v>9</v>
      </c>
      <c r="AM147" s="509">
        <v>1</v>
      </c>
      <c r="AN147" s="509">
        <v>1</v>
      </c>
      <c r="AO147" s="509">
        <v>6</v>
      </c>
      <c r="AP147" s="509">
        <v>1</v>
      </c>
      <c r="AQ147" s="509">
        <v>2</v>
      </c>
      <c r="AR147" s="509">
        <v>2</v>
      </c>
      <c r="AS147" s="509">
        <v>1</v>
      </c>
      <c r="AT147" s="509">
        <v>1</v>
      </c>
      <c r="AU147" s="509">
        <v>3</v>
      </c>
      <c r="AV147" s="509">
        <v>1</v>
      </c>
      <c r="AW147" s="509">
        <v>1</v>
      </c>
      <c r="AX147" s="509">
        <v>2</v>
      </c>
      <c r="AY147" s="509">
        <v>1</v>
      </c>
      <c r="AZ147" s="509">
        <v>1</v>
      </c>
      <c r="BA147" s="509">
        <v>1</v>
      </c>
      <c r="BB147" s="509">
        <v>1</v>
      </c>
      <c r="BC147" s="509" t="b">
        <v>0</v>
      </c>
      <c r="BD147" s="508">
        <v>38301</v>
      </c>
      <c r="BE147" s="508">
        <v>38301</v>
      </c>
      <c r="BF147" s="509" t="b">
        <v>0</v>
      </c>
      <c r="BG147" s="510" t="s">
        <v>1196</v>
      </c>
      <c r="BH147" s="512"/>
      <c r="BI147" s="510"/>
      <c r="BJ147" s="513">
        <v>38301</v>
      </c>
      <c r="BK147" s="513">
        <v>38301</v>
      </c>
      <c r="BL147" s="513">
        <v>46217</v>
      </c>
      <c r="BM147" s="510"/>
      <c r="BN147" s="512"/>
      <c r="BO147" s="510"/>
      <c r="BP147" s="509">
        <v>6</v>
      </c>
      <c r="BQ147" s="509" t="str">
        <f>IF(AI147="","",VLOOKUP(AJ147,[0]!Qualifier,(COLUMN(AJ147)-34),FALSE))</f>
        <v>RedCells</v>
      </c>
      <c r="BR147" s="509" t="str">
        <f>IF(AJ147="","",VLOOKUP(AK147,[0]!Qualifier,(COLUMN(AK147)-34),FALSE))</f>
        <v xml:space="preserve">ACD </v>
      </c>
      <c r="BS147" s="509" t="str">
        <f>IF(AK147="","",VLOOKUP(AL147,[0]!Qualifier,(COLUMN(AL147)-34),FALSE))</f>
        <v xml:space="preserve">Glycerol </v>
      </c>
      <c r="BT147" s="509" t="str">
        <f>IF(AL147="","",VLOOKUP(AM147,[0]!Qualifier,(COLUMN(AM147)-34),FALSE))</f>
        <v xml:space="preserve">Closed </v>
      </c>
      <c r="BU147" s="509" t="str">
        <f>IF(AM147="","",VLOOKUP(AN147,[0]!Qualifier,(COLUMN(AN147)-34),FALSE))</f>
        <v xml:space="preserve">SV </v>
      </c>
      <c r="BV147" s="509" t="str">
        <f>IF(AN147="","",VLOOKUP(AO147,[0]!Qualifier,(COLUMN(AO147)-34),FALSE))</f>
        <v xml:space="preserve">≤-140°C  </v>
      </c>
      <c r="BW147" s="509" t="str">
        <f>IF(AO147="","",VLOOKUP(AP147,[0]!Qualifier,(COLUMN(AP147)-34),FALSE))</f>
        <v>No</v>
      </c>
      <c r="BX147" s="509" t="str">
        <f>IF(AP147="","",VLOOKUP(AQ147,[0]!Qualifier,(COLUMN(AQ147)-34),FALSE))</f>
        <v xml:space="preserve">Auto </v>
      </c>
      <c r="BY147" s="509" t="str">
        <f>IF(AQ147="","",VLOOKUP(AR147,[0]!Qualifier,(COLUMN(AR147)-34),FALSE))</f>
        <v xml:space="preserve">Aph </v>
      </c>
      <c r="BZ147" s="509" t="str">
        <f>IF(AR147="","",VLOOKUP(AS147,[0]!Qualifier,(COLUMN(AS147)-34),FALSE))</f>
        <v xml:space="preserve">NA </v>
      </c>
      <c r="CA147" s="509" t="str">
        <f>IF(AS147="","",VLOOKUP(AT147,[0]!Qualifier,(COLUMN(AT147)-34),FALSE))</f>
        <v xml:space="preserve">Transf </v>
      </c>
      <c r="CB147" s="509" t="str">
        <f>IF(AT147="","",VLOOKUP(AU147,[0]!Qualifier,(COLUMN(AU147)-34),FALSE))</f>
        <v xml:space="preserve">LCdepl </v>
      </c>
      <c r="CC147" s="509" t="str">
        <f>IF(AU147="","",VLOOKUP(AV147,[0]!Qualifier,(COLUMN(AV147)-34),FALSE))</f>
        <v xml:space="preserve">None </v>
      </c>
      <c r="CD147" s="509" t="str">
        <f>IF(AV147="","",VLOOKUP(AW147,[0]!Qualifier,(COLUMN(AW147)-34),FALSE))</f>
        <v xml:space="preserve">NoIrr </v>
      </c>
      <c r="CE147" s="508" t="str">
        <f>IF(AW147="","",VLOOKUP(AX147,[0]!Qualifier,(COLUMN(AX147)-34),FALSE))</f>
        <v xml:space="preserve">Wash </v>
      </c>
      <c r="CF147" s="508" t="str">
        <f>IF(AX147="","",VLOOKUP(AY147,[0]!Qualifier,(COLUMN(AY147)-34),FALSE))</f>
        <v>no sub</v>
      </c>
      <c r="CG147" s="509" t="str">
        <f>IF(AY147="","",VLOOKUP(AZ147,[0]!Qualifier,(COLUMN(AZ147)-34),FALSE))</f>
        <v>Non</v>
      </c>
      <c r="CH147" s="510" t="str">
        <f>IF(AZ147="","",VLOOKUP(BA147,[0]!Qualifier,(COLUMN(BA147)-34),FALSE))</f>
        <v>NA</v>
      </c>
      <c r="CI147" s="512" t="str">
        <f>IF(BA147="","",VLOOKUP(BB147,[0]!Qualifier,(COLUMN(BB147)-34),FALSE))</f>
        <v xml:space="preserve">None </v>
      </c>
      <c r="CJ147" s="510"/>
      <c r="CK147" s="513" t="str">
        <f t="shared" si="84"/>
        <v>1-6-9-1-1-6-1-2-2-1-1-3-1-1-2-1-1-1-1</v>
      </c>
      <c r="CL147" s="513">
        <v>38301</v>
      </c>
      <c r="CM147" s="513">
        <v>45195</v>
      </c>
      <c r="CN147" s="510"/>
      <c r="CP147" s="510"/>
    </row>
    <row r="148" spans="1:94" ht="12.6" customHeight="1" outlineLevel="2" x14ac:dyDescent="0.35">
      <c r="A148" s="77">
        <f t="shared" si="86"/>
        <v>155109</v>
      </c>
      <c r="B148" s="7">
        <f t="shared" si="87"/>
        <v>143</v>
      </c>
      <c r="C148" s="59">
        <f t="shared" si="85"/>
        <v>143</v>
      </c>
      <c r="D148" s="124">
        <f t="shared" si="88"/>
        <v>155109</v>
      </c>
      <c r="E148" s="16" t="str">
        <f t="shared" si="64"/>
        <v>RedCells</v>
      </c>
      <c r="F148" s="58" t="str">
        <f t="shared" si="65"/>
        <v xml:space="preserve">ACD </v>
      </c>
      <c r="G148" s="58" t="str">
        <f t="shared" si="66"/>
        <v xml:space="preserve">NoAdd </v>
      </c>
      <c r="H148" s="58" t="str">
        <f t="shared" si="67"/>
        <v xml:space="preserve">Closed </v>
      </c>
      <c r="I148" s="58" t="str">
        <f t="shared" si="68"/>
        <v xml:space="preserve">SV </v>
      </c>
      <c r="J148" s="58" t="str">
        <f t="shared" si="69"/>
        <v xml:space="preserve">2to6°C </v>
      </c>
      <c r="K148" s="58" t="str">
        <f t="shared" si="70"/>
        <v>No</v>
      </c>
      <c r="L148" s="58" t="str">
        <f t="shared" si="71"/>
        <v xml:space="preserve">Auto </v>
      </c>
      <c r="M148" s="58" t="str">
        <f t="shared" si="72"/>
        <v xml:space="preserve">Aph </v>
      </c>
      <c r="N148" s="58" t="str">
        <f t="shared" si="73"/>
        <v xml:space="preserve">NA </v>
      </c>
      <c r="O148" s="58" t="str">
        <f t="shared" si="74"/>
        <v xml:space="preserve">Transf </v>
      </c>
      <c r="P148" s="58" t="str">
        <f t="shared" si="75"/>
        <v xml:space="preserve">LCdepl </v>
      </c>
      <c r="Q148" s="58" t="str">
        <f t="shared" si="76"/>
        <v xml:space="preserve">None </v>
      </c>
      <c r="R148" s="58" t="str">
        <f t="shared" si="77"/>
        <v xml:space="preserve">NoIrr </v>
      </c>
      <c r="S148" s="58" t="str">
        <f t="shared" si="78"/>
        <v xml:space="preserve">Wash </v>
      </c>
      <c r="T148" s="58" t="str">
        <f t="shared" si="79"/>
        <v xml:space="preserve">ThawCryo </v>
      </c>
      <c r="U148" s="58" t="str">
        <f t="shared" si="80"/>
        <v>Non</v>
      </c>
      <c r="V148" s="58" t="str">
        <f t="shared" si="81"/>
        <v>NA</v>
      </c>
      <c r="W148" s="58" t="str">
        <f t="shared" si="82"/>
        <v xml:space="preserve">None </v>
      </c>
      <c r="X148" t="s">
        <v>63</v>
      </c>
      <c r="Y148" s="339" t="str">
        <f t="shared" si="83"/>
        <v>1-6-1-1-1-2-1-2-2-1-1-3-1-1-2-12-1-1-1</v>
      </c>
      <c r="Z148" s="60">
        <f t="shared" si="89"/>
        <v>155109</v>
      </c>
      <c r="AA148" s="7">
        <f t="shared" si="90"/>
        <v>143</v>
      </c>
      <c r="AB148" s="29" t="str">
        <f t="shared" si="63"/>
        <v>1</v>
      </c>
      <c r="AC148" s="29" t="str">
        <f t="shared" si="62"/>
        <v>5</v>
      </c>
      <c r="AD148" s="29" t="str">
        <f t="shared" si="62"/>
        <v>5</v>
      </c>
      <c r="AE148" s="29" t="str">
        <f t="shared" si="62"/>
        <v>1</v>
      </c>
      <c r="AF148" s="29" t="str">
        <f t="shared" si="62"/>
        <v>0</v>
      </c>
      <c r="AG148" s="29" t="str">
        <f t="shared" si="62"/>
        <v>9</v>
      </c>
      <c r="AH148" s="59">
        <v>143</v>
      </c>
      <c r="AI148" s="510">
        <v>155109</v>
      </c>
      <c r="AJ148" s="509">
        <v>1</v>
      </c>
      <c r="AK148" s="509">
        <v>6</v>
      </c>
      <c r="AL148" s="509">
        <v>1</v>
      </c>
      <c r="AM148" s="509">
        <v>1</v>
      </c>
      <c r="AN148" s="509">
        <v>1</v>
      </c>
      <c r="AO148" s="509">
        <v>2</v>
      </c>
      <c r="AP148" s="509">
        <v>1</v>
      </c>
      <c r="AQ148" s="509">
        <v>2</v>
      </c>
      <c r="AR148" s="509">
        <v>2</v>
      </c>
      <c r="AS148" s="509">
        <v>1</v>
      </c>
      <c r="AT148" s="509">
        <v>1</v>
      </c>
      <c r="AU148" s="509">
        <v>3</v>
      </c>
      <c r="AV148" s="509">
        <v>1</v>
      </c>
      <c r="AW148" s="509">
        <v>1</v>
      </c>
      <c r="AX148" s="509">
        <v>2</v>
      </c>
      <c r="AY148" s="509">
        <v>12</v>
      </c>
      <c r="AZ148" s="509">
        <v>1</v>
      </c>
      <c r="BA148" s="509">
        <v>1</v>
      </c>
      <c r="BB148" s="509">
        <v>1</v>
      </c>
      <c r="BC148" s="509" t="b">
        <v>0</v>
      </c>
      <c r="BD148" s="508">
        <v>38301</v>
      </c>
      <c r="BE148" s="508">
        <v>38301</v>
      </c>
      <c r="BF148" s="509" t="b">
        <v>0</v>
      </c>
      <c r="BG148" s="510" t="s">
        <v>517</v>
      </c>
      <c r="BH148" s="512"/>
      <c r="BI148" s="510"/>
      <c r="BJ148" s="513">
        <v>38301</v>
      </c>
      <c r="BK148" s="513">
        <v>38301</v>
      </c>
      <c r="BL148" s="513">
        <v>46217</v>
      </c>
      <c r="BM148" s="510"/>
      <c r="BN148" s="512"/>
      <c r="BO148" s="510"/>
      <c r="BP148" s="509">
        <v>2</v>
      </c>
      <c r="BQ148" s="509" t="str">
        <f>IF(AI148="","",VLOOKUP(AJ148,[0]!Qualifier,(COLUMN(AJ148)-34),FALSE))</f>
        <v>RedCells</v>
      </c>
      <c r="BR148" s="509" t="str">
        <f>IF(AJ148="","",VLOOKUP(AK148,[0]!Qualifier,(COLUMN(AK148)-34),FALSE))</f>
        <v xml:space="preserve">ACD </v>
      </c>
      <c r="BS148" s="509" t="str">
        <f>IF(AK148="","",VLOOKUP(AL148,[0]!Qualifier,(COLUMN(AL148)-34),FALSE))</f>
        <v xml:space="preserve">NoAdd </v>
      </c>
      <c r="BT148" s="509" t="str">
        <f>IF(AL148="","",VLOOKUP(AM148,[0]!Qualifier,(COLUMN(AM148)-34),FALSE))</f>
        <v xml:space="preserve">Closed </v>
      </c>
      <c r="BU148" s="509" t="str">
        <f>IF(AM148="","",VLOOKUP(AN148,[0]!Qualifier,(COLUMN(AN148)-34),FALSE))</f>
        <v xml:space="preserve">SV </v>
      </c>
      <c r="BV148" s="509" t="str">
        <f>IF(AN148="","",VLOOKUP(AO148,[0]!Qualifier,(COLUMN(AO148)-34),FALSE))</f>
        <v xml:space="preserve">2to6°C </v>
      </c>
      <c r="BW148" s="509" t="str">
        <f>IF(AO148="","",VLOOKUP(AP148,[0]!Qualifier,(COLUMN(AP148)-34),FALSE))</f>
        <v>No</v>
      </c>
      <c r="BX148" s="509" t="str">
        <f>IF(AP148="","",VLOOKUP(AQ148,[0]!Qualifier,(COLUMN(AQ148)-34),FALSE))</f>
        <v xml:space="preserve">Auto </v>
      </c>
      <c r="BY148" s="509" t="str">
        <f>IF(AQ148="","",VLOOKUP(AR148,[0]!Qualifier,(COLUMN(AR148)-34),FALSE))</f>
        <v xml:space="preserve">Aph </v>
      </c>
      <c r="BZ148" s="509" t="str">
        <f>IF(AR148="","",VLOOKUP(AS148,[0]!Qualifier,(COLUMN(AS148)-34),FALSE))</f>
        <v xml:space="preserve">NA </v>
      </c>
      <c r="CA148" s="509" t="str">
        <f>IF(AS148="","",VLOOKUP(AT148,[0]!Qualifier,(COLUMN(AT148)-34),FALSE))</f>
        <v xml:space="preserve">Transf </v>
      </c>
      <c r="CB148" s="509" t="str">
        <f>IF(AT148="","",VLOOKUP(AU148,[0]!Qualifier,(COLUMN(AU148)-34),FALSE))</f>
        <v xml:space="preserve">LCdepl </v>
      </c>
      <c r="CC148" s="509" t="str">
        <f>IF(AU148="","",VLOOKUP(AV148,[0]!Qualifier,(COLUMN(AV148)-34),FALSE))</f>
        <v xml:space="preserve">None </v>
      </c>
      <c r="CD148" s="509" t="str">
        <f>IF(AV148="","",VLOOKUP(AW148,[0]!Qualifier,(COLUMN(AW148)-34),FALSE))</f>
        <v xml:space="preserve">NoIrr </v>
      </c>
      <c r="CE148" s="508" t="str">
        <f>IF(AW148="","",VLOOKUP(AX148,[0]!Qualifier,(COLUMN(AX148)-34),FALSE))</f>
        <v xml:space="preserve">Wash </v>
      </c>
      <c r="CF148" s="508" t="str">
        <f>IF(AX148="","",VLOOKUP(AY148,[0]!Qualifier,(COLUMN(AY148)-34),FALSE))</f>
        <v xml:space="preserve">ThawCryo </v>
      </c>
      <c r="CG148" s="509" t="str">
        <f>IF(AY148="","",VLOOKUP(AZ148,[0]!Qualifier,(COLUMN(AZ148)-34),FALSE))</f>
        <v>Non</v>
      </c>
      <c r="CH148" s="510" t="str">
        <f>IF(AZ148="","",VLOOKUP(BA148,[0]!Qualifier,(COLUMN(BA148)-34),FALSE))</f>
        <v>NA</v>
      </c>
      <c r="CI148" s="512" t="str">
        <f>IF(BA148="","",VLOOKUP(BB148,[0]!Qualifier,(COLUMN(BB148)-34),FALSE))</f>
        <v xml:space="preserve">None </v>
      </c>
      <c r="CJ148" s="510"/>
      <c r="CK148" s="513" t="str">
        <f t="shared" si="84"/>
        <v>1-6-1-1-1-2-1-2-2-1-1-3-1-1-2-12-1-1-1</v>
      </c>
      <c r="CL148" s="513">
        <v>38301</v>
      </c>
      <c r="CM148" s="513">
        <v>45195</v>
      </c>
      <c r="CN148" s="510"/>
      <c r="CP148" s="510"/>
    </row>
    <row r="149" spans="1:94" ht="12.6" customHeight="1" outlineLevel="2" x14ac:dyDescent="0.35">
      <c r="A149" s="77">
        <f t="shared" si="86"/>
        <v>159000</v>
      </c>
      <c r="B149" s="7">
        <f t="shared" si="87"/>
        <v>144</v>
      </c>
      <c r="C149" s="59">
        <f t="shared" si="85"/>
        <v>144</v>
      </c>
      <c r="D149" s="124">
        <f t="shared" si="88"/>
        <v>159000</v>
      </c>
      <c r="E149" s="16" t="str">
        <f t="shared" si="64"/>
        <v>RedCells</v>
      </c>
      <c r="F149" s="58" t="str">
        <f t="shared" si="65"/>
        <v xml:space="preserve">CPD </v>
      </c>
      <c r="G149" s="58" t="str">
        <f t="shared" si="66"/>
        <v xml:space="preserve">SAGM </v>
      </c>
      <c r="H149" s="58" t="str">
        <f t="shared" si="67"/>
        <v xml:space="preserve">Closed </v>
      </c>
      <c r="I149" s="58" t="str">
        <f t="shared" si="68"/>
        <v xml:space="preserve">SV </v>
      </c>
      <c r="J149" s="58" t="str">
        <f t="shared" si="69"/>
        <v xml:space="preserve">2to6°C </v>
      </c>
      <c r="K149" s="58" t="str">
        <f t="shared" si="70"/>
        <v>No</v>
      </c>
      <c r="L149" s="58" t="str">
        <f t="shared" si="71"/>
        <v xml:space="preserve">Auto </v>
      </c>
      <c r="M149" s="58" t="str">
        <f t="shared" si="72"/>
        <v xml:space="preserve">Aph </v>
      </c>
      <c r="N149" s="58" t="str">
        <f t="shared" si="73"/>
        <v xml:space="preserve">NA </v>
      </c>
      <c r="O149" s="58" t="str">
        <f t="shared" si="74"/>
        <v xml:space="preserve">Transf </v>
      </c>
      <c r="P149" s="58" t="str">
        <f t="shared" si="75"/>
        <v xml:space="preserve">BCrem </v>
      </c>
      <c r="Q149" s="58" t="str">
        <f t="shared" si="76"/>
        <v xml:space="preserve">None </v>
      </c>
      <c r="R149" s="58" t="str">
        <f t="shared" si="77"/>
        <v xml:space="preserve">NoIrr </v>
      </c>
      <c r="S149" s="58" t="str">
        <f t="shared" si="78"/>
        <v xml:space="preserve">- </v>
      </c>
      <c r="T149" s="58" t="str">
        <f t="shared" si="79"/>
        <v>no sub</v>
      </c>
      <c r="U149" s="58" t="str">
        <f t="shared" si="80"/>
        <v>Non</v>
      </c>
      <c r="V149" s="58" t="str">
        <f t="shared" si="81"/>
        <v>NA</v>
      </c>
      <c r="W149" s="58" t="str">
        <f t="shared" si="82"/>
        <v xml:space="preserve">None </v>
      </c>
      <c r="X149" t="s">
        <v>63</v>
      </c>
      <c r="Y149" s="339" t="str">
        <f t="shared" si="83"/>
        <v>1-2-2-1-1-2-1-2-2-1-1-2-1-1-1-1-1-1-1</v>
      </c>
      <c r="Z149" s="60">
        <f t="shared" si="89"/>
        <v>159000</v>
      </c>
      <c r="AA149" s="7">
        <f t="shared" si="90"/>
        <v>144</v>
      </c>
      <c r="AB149" s="29" t="str">
        <f t="shared" si="63"/>
        <v>1</v>
      </c>
      <c r="AC149" s="29" t="str">
        <f t="shared" si="62"/>
        <v>5</v>
      </c>
      <c r="AD149" s="29" t="str">
        <f t="shared" si="62"/>
        <v>9</v>
      </c>
      <c r="AE149" s="29" t="str">
        <f t="shared" si="62"/>
        <v>0</v>
      </c>
      <c r="AF149" s="29" t="str">
        <f t="shared" si="62"/>
        <v>0</v>
      </c>
      <c r="AG149" s="29" t="str">
        <f t="shared" si="62"/>
        <v>0</v>
      </c>
      <c r="AH149" s="59">
        <v>144</v>
      </c>
      <c r="AI149" s="510">
        <v>159000</v>
      </c>
      <c r="AJ149" s="509">
        <v>1</v>
      </c>
      <c r="AK149" s="509">
        <v>2</v>
      </c>
      <c r="AL149" s="509">
        <v>2</v>
      </c>
      <c r="AM149" s="509">
        <v>1</v>
      </c>
      <c r="AN149" s="509">
        <v>1</v>
      </c>
      <c r="AO149" s="509">
        <v>2</v>
      </c>
      <c r="AP149" s="509">
        <v>1</v>
      </c>
      <c r="AQ149" s="509">
        <v>2</v>
      </c>
      <c r="AR149" s="509">
        <v>2</v>
      </c>
      <c r="AS149" s="509">
        <v>1</v>
      </c>
      <c r="AT149" s="509">
        <v>1</v>
      </c>
      <c r="AU149" s="509">
        <v>2</v>
      </c>
      <c r="AV149" s="509">
        <v>1</v>
      </c>
      <c r="AW149" s="509">
        <v>1</v>
      </c>
      <c r="AX149" s="509">
        <v>1</v>
      </c>
      <c r="AY149" s="509">
        <v>1</v>
      </c>
      <c r="AZ149" s="509">
        <v>1</v>
      </c>
      <c r="BA149" s="509">
        <v>1</v>
      </c>
      <c r="BB149" s="509">
        <v>1</v>
      </c>
      <c r="BC149" s="509" t="b">
        <v>0</v>
      </c>
      <c r="BD149" s="508">
        <v>38695</v>
      </c>
      <c r="BE149" s="508">
        <v>38695</v>
      </c>
      <c r="BF149" s="509" t="b">
        <v>0</v>
      </c>
      <c r="BG149" s="510" t="s">
        <v>518</v>
      </c>
      <c r="BH149" s="512"/>
      <c r="BI149" s="510"/>
      <c r="BJ149" s="513">
        <v>38695</v>
      </c>
      <c r="BK149" s="513">
        <v>38695</v>
      </c>
      <c r="BL149" s="513">
        <v>46217</v>
      </c>
      <c r="BM149" s="510"/>
      <c r="BN149" s="512"/>
      <c r="BO149" s="510"/>
      <c r="BP149" s="509">
        <v>2</v>
      </c>
      <c r="BQ149" s="509" t="str">
        <f>IF(AI149="","",VLOOKUP(AJ149,[0]!Qualifier,(COLUMN(AJ149)-34),FALSE))</f>
        <v>RedCells</v>
      </c>
      <c r="BR149" s="509" t="str">
        <f>IF(AJ149="","",VLOOKUP(AK149,[0]!Qualifier,(COLUMN(AK149)-34),FALSE))</f>
        <v xml:space="preserve">CPD </v>
      </c>
      <c r="BS149" s="509" t="str">
        <f>IF(AK149="","",VLOOKUP(AL149,[0]!Qualifier,(COLUMN(AL149)-34),FALSE))</f>
        <v xml:space="preserve">SAGM </v>
      </c>
      <c r="BT149" s="509" t="str">
        <f>IF(AL149="","",VLOOKUP(AM149,[0]!Qualifier,(COLUMN(AM149)-34),FALSE))</f>
        <v xml:space="preserve">Closed </v>
      </c>
      <c r="BU149" s="509" t="str">
        <f>IF(AM149="","",VLOOKUP(AN149,[0]!Qualifier,(COLUMN(AN149)-34),FALSE))</f>
        <v xml:space="preserve">SV </v>
      </c>
      <c r="BV149" s="509" t="str">
        <f>IF(AN149="","",VLOOKUP(AO149,[0]!Qualifier,(COLUMN(AO149)-34),FALSE))</f>
        <v xml:space="preserve">2to6°C </v>
      </c>
      <c r="BW149" s="509" t="str">
        <f>IF(AO149="","",VLOOKUP(AP149,[0]!Qualifier,(COLUMN(AP149)-34),FALSE))</f>
        <v>No</v>
      </c>
      <c r="BX149" s="509" t="str">
        <f>IF(AP149="","",VLOOKUP(AQ149,[0]!Qualifier,(COLUMN(AQ149)-34),FALSE))</f>
        <v xml:space="preserve">Auto </v>
      </c>
      <c r="BY149" s="509" t="str">
        <f>IF(AQ149="","",VLOOKUP(AR149,[0]!Qualifier,(COLUMN(AR149)-34),FALSE))</f>
        <v xml:space="preserve">Aph </v>
      </c>
      <c r="BZ149" s="509" t="str">
        <f>IF(AR149="","",VLOOKUP(AS149,[0]!Qualifier,(COLUMN(AS149)-34),FALSE))</f>
        <v xml:space="preserve">NA </v>
      </c>
      <c r="CA149" s="509" t="str">
        <f>IF(AS149="","",VLOOKUP(AT149,[0]!Qualifier,(COLUMN(AT149)-34),FALSE))</f>
        <v xml:space="preserve">Transf </v>
      </c>
      <c r="CB149" s="509" t="str">
        <f>IF(AT149="","",VLOOKUP(AU149,[0]!Qualifier,(COLUMN(AU149)-34),FALSE))</f>
        <v xml:space="preserve">BCrem </v>
      </c>
      <c r="CC149" s="509" t="str">
        <f>IF(AU149="","",VLOOKUP(AV149,[0]!Qualifier,(COLUMN(AV149)-34),FALSE))</f>
        <v xml:space="preserve">None </v>
      </c>
      <c r="CD149" s="509" t="str">
        <f>IF(AV149="","",VLOOKUP(AW149,[0]!Qualifier,(COLUMN(AW149)-34),FALSE))</f>
        <v xml:space="preserve">NoIrr </v>
      </c>
      <c r="CE149" s="508" t="str">
        <f>IF(AW149="","",VLOOKUP(AX149,[0]!Qualifier,(COLUMN(AX149)-34),FALSE))</f>
        <v xml:space="preserve">- </v>
      </c>
      <c r="CF149" s="508" t="str">
        <f>IF(AX149="","",VLOOKUP(AY149,[0]!Qualifier,(COLUMN(AY149)-34),FALSE))</f>
        <v>no sub</v>
      </c>
      <c r="CG149" s="509" t="str">
        <f>IF(AY149="","",VLOOKUP(AZ149,[0]!Qualifier,(COLUMN(AZ149)-34),FALSE))</f>
        <v>Non</v>
      </c>
      <c r="CH149" s="510" t="str">
        <f>IF(AZ149="","",VLOOKUP(BA149,[0]!Qualifier,(COLUMN(BA149)-34),FALSE))</f>
        <v>NA</v>
      </c>
      <c r="CI149" s="512" t="str">
        <f>IF(BA149="","",VLOOKUP(BB149,[0]!Qualifier,(COLUMN(BB149)-34),FALSE))</f>
        <v xml:space="preserve">None </v>
      </c>
      <c r="CJ149" s="510"/>
      <c r="CK149" s="513" t="str">
        <f t="shared" si="84"/>
        <v>1-2-2-1-1-2-1-2-2-1-1-2-1-1-1-1-1-1-1</v>
      </c>
      <c r="CL149" s="513">
        <v>38301</v>
      </c>
      <c r="CM149" s="513">
        <v>45195</v>
      </c>
      <c r="CN149" s="510"/>
      <c r="CP149" s="510"/>
    </row>
    <row r="150" spans="1:94" ht="12.6" customHeight="1" outlineLevel="2" x14ac:dyDescent="0.35">
      <c r="A150" s="77">
        <f t="shared" si="86"/>
        <v>160400</v>
      </c>
      <c r="B150" s="7">
        <f t="shared" si="87"/>
        <v>145</v>
      </c>
      <c r="C150" s="59">
        <f t="shared" si="85"/>
        <v>145</v>
      </c>
      <c r="D150" s="124">
        <f t="shared" si="88"/>
        <v>160400</v>
      </c>
      <c r="E150" s="16" t="str">
        <f t="shared" si="64"/>
        <v>RedCells</v>
      </c>
      <c r="F150" s="58" t="str">
        <f t="shared" si="65"/>
        <v xml:space="preserve">CPD </v>
      </c>
      <c r="G150" s="58" t="str">
        <f t="shared" si="66"/>
        <v xml:space="preserve">SAGM </v>
      </c>
      <c r="H150" s="58" t="str">
        <f t="shared" si="67"/>
        <v xml:space="preserve">Closed </v>
      </c>
      <c r="I150" s="58" t="str">
        <f t="shared" si="68"/>
        <v xml:space="preserve">SV </v>
      </c>
      <c r="J150" s="58" t="str">
        <f t="shared" si="69"/>
        <v xml:space="preserve">2to6°C </v>
      </c>
      <c r="K150" s="58" t="str">
        <f t="shared" si="70"/>
        <v>No</v>
      </c>
      <c r="L150" s="58" t="str">
        <f t="shared" si="71"/>
        <v>Rel</v>
      </c>
      <c r="M150" s="58" t="str">
        <f t="shared" si="72"/>
        <v xml:space="preserve">Aph </v>
      </c>
      <c r="N150" s="58" t="str">
        <f t="shared" si="73"/>
        <v xml:space="preserve">NA </v>
      </c>
      <c r="O150" s="58" t="str">
        <f t="shared" si="74"/>
        <v xml:space="preserve">Transf </v>
      </c>
      <c r="P150" s="58" t="str">
        <f t="shared" si="75"/>
        <v xml:space="preserve">LCdepl </v>
      </c>
      <c r="Q150" s="58" t="str">
        <f t="shared" si="76"/>
        <v xml:space="preserve">None </v>
      </c>
      <c r="R150" s="58" t="str">
        <f t="shared" si="77"/>
        <v>Irrad</v>
      </c>
      <c r="S150" s="58" t="str">
        <f t="shared" si="78"/>
        <v xml:space="preserve">- </v>
      </c>
      <c r="T150" s="58" t="str">
        <f t="shared" si="79"/>
        <v>no sub</v>
      </c>
      <c r="U150" s="58" t="str">
        <f t="shared" si="80"/>
        <v>Non</v>
      </c>
      <c r="V150" s="58" t="str">
        <f t="shared" si="81"/>
        <v>NA</v>
      </c>
      <c r="W150" s="58" t="str">
        <f t="shared" si="82"/>
        <v xml:space="preserve">None </v>
      </c>
      <c r="X150" t="s">
        <v>63</v>
      </c>
      <c r="Y150" s="339" t="str">
        <f t="shared" si="83"/>
        <v>1-2-2-1-1-2-1-5-2-1-1-3-1-2-1-1-1-1-1</v>
      </c>
      <c r="Z150" s="60">
        <f t="shared" si="89"/>
        <v>160400</v>
      </c>
      <c r="AA150" s="7">
        <f t="shared" si="90"/>
        <v>145</v>
      </c>
      <c r="AB150" s="29" t="str">
        <f t="shared" si="63"/>
        <v>1</v>
      </c>
      <c r="AC150" s="29" t="str">
        <f t="shared" si="62"/>
        <v>6</v>
      </c>
      <c r="AD150" s="29" t="str">
        <f t="shared" si="62"/>
        <v>0</v>
      </c>
      <c r="AE150" s="29" t="str">
        <f t="shared" si="62"/>
        <v>4</v>
      </c>
      <c r="AF150" s="29" t="str">
        <f t="shared" si="62"/>
        <v>0</v>
      </c>
      <c r="AG150" s="29" t="str">
        <f t="shared" si="62"/>
        <v>0</v>
      </c>
      <c r="AH150" s="59">
        <v>145</v>
      </c>
      <c r="AI150" s="510">
        <v>160400</v>
      </c>
      <c r="AJ150" s="509">
        <v>1</v>
      </c>
      <c r="AK150" s="509">
        <v>2</v>
      </c>
      <c r="AL150" s="509">
        <v>2</v>
      </c>
      <c r="AM150" s="509">
        <v>1</v>
      </c>
      <c r="AN150" s="509">
        <v>1</v>
      </c>
      <c r="AO150" s="509">
        <v>2</v>
      </c>
      <c r="AP150" s="509">
        <v>1</v>
      </c>
      <c r="AQ150" s="509">
        <v>5</v>
      </c>
      <c r="AR150" s="509">
        <v>2</v>
      </c>
      <c r="AS150" s="509">
        <v>1</v>
      </c>
      <c r="AT150" s="509">
        <v>1</v>
      </c>
      <c r="AU150" s="509">
        <v>3</v>
      </c>
      <c r="AV150" s="509">
        <v>1</v>
      </c>
      <c r="AW150" s="509">
        <v>2</v>
      </c>
      <c r="AX150" s="509">
        <v>1</v>
      </c>
      <c r="AY150" s="509">
        <v>1</v>
      </c>
      <c r="AZ150" s="509">
        <v>1</v>
      </c>
      <c r="BA150" s="509">
        <v>1</v>
      </c>
      <c r="BB150" s="509">
        <v>1</v>
      </c>
      <c r="BC150" s="509" t="b">
        <v>0</v>
      </c>
      <c r="BD150" s="508">
        <v>37988</v>
      </c>
      <c r="BE150" s="508">
        <v>37988</v>
      </c>
      <c r="BF150" s="509" t="b">
        <v>0</v>
      </c>
      <c r="BG150" s="510" t="s">
        <v>519</v>
      </c>
      <c r="BH150" s="512"/>
      <c r="BI150" s="510"/>
      <c r="BJ150" s="513">
        <v>37988</v>
      </c>
      <c r="BK150" s="513">
        <v>37988</v>
      </c>
      <c r="BL150" s="513">
        <v>46217</v>
      </c>
      <c r="BM150" s="510"/>
      <c r="BN150" s="512"/>
      <c r="BO150" s="510"/>
      <c r="BP150" s="509">
        <v>2</v>
      </c>
      <c r="BQ150" s="509" t="str">
        <f>IF(AI150="","",VLOOKUP(AJ150,[0]!Qualifier,(COLUMN(AJ150)-34),FALSE))</f>
        <v>RedCells</v>
      </c>
      <c r="BR150" s="509" t="str">
        <f>IF(AJ150="","",VLOOKUP(AK150,[0]!Qualifier,(COLUMN(AK150)-34),FALSE))</f>
        <v xml:space="preserve">CPD </v>
      </c>
      <c r="BS150" s="509" t="str">
        <f>IF(AK150="","",VLOOKUP(AL150,[0]!Qualifier,(COLUMN(AL150)-34),FALSE))</f>
        <v xml:space="preserve">SAGM </v>
      </c>
      <c r="BT150" s="509" t="str">
        <f>IF(AL150="","",VLOOKUP(AM150,[0]!Qualifier,(COLUMN(AM150)-34),FALSE))</f>
        <v xml:space="preserve">Closed </v>
      </c>
      <c r="BU150" s="509" t="str">
        <f>IF(AM150="","",VLOOKUP(AN150,[0]!Qualifier,(COLUMN(AN150)-34),FALSE))</f>
        <v xml:space="preserve">SV </v>
      </c>
      <c r="BV150" s="509" t="str">
        <f>IF(AN150="","",VLOOKUP(AO150,[0]!Qualifier,(COLUMN(AO150)-34),FALSE))</f>
        <v xml:space="preserve">2to6°C </v>
      </c>
      <c r="BW150" s="509" t="str">
        <f>IF(AO150="","",VLOOKUP(AP150,[0]!Qualifier,(COLUMN(AP150)-34),FALSE))</f>
        <v>No</v>
      </c>
      <c r="BX150" s="509" t="str">
        <f>IF(AP150="","",VLOOKUP(AQ150,[0]!Qualifier,(COLUMN(AQ150)-34),FALSE))</f>
        <v>Rel</v>
      </c>
      <c r="BY150" s="509" t="str">
        <f>IF(AQ150="","",VLOOKUP(AR150,[0]!Qualifier,(COLUMN(AR150)-34),FALSE))</f>
        <v xml:space="preserve">Aph </v>
      </c>
      <c r="BZ150" s="509" t="str">
        <f>IF(AR150="","",VLOOKUP(AS150,[0]!Qualifier,(COLUMN(AS150)-34),FALSE))</f>
        <v xml:space="preserve">NA </v>
      </c>
      <c r="CA150" s="509" t="str">
        <f>IF(AS150="","",VLOOKUP(AT150,[0]!Qualifier,(COLUMN(AT150)-34),FALSE))</f>
        <v xml:space="preserve">Transf </v>
      </c>
      <c r="CB150" s="509" t="str">
        <f>IF(AT150="","",VLOOKUP(AU150,[0]!Qualifier,(COLUMN(AU150)-34),FALSE))</f>
        <v xml:space="preserve">LCdepl </v>
      </c>
      <c r="CC150" s="509" t="str">
        <f>IF(AU150="","",VLOOKUP(AV150,[0]!Qualifier,(COLUMN(AV150)-34),FALSE))</f>
        <v xml:space="preserve">None </v>
      </c>
      <c r="CD150" s="509" t="str">
        <f>IF(AV150="","",VLOOKUP(AW150,[0]!Qualifier,(COLUMN(AW150)-34),FALSE))</f>
        <v>Irrad</v>
      </c>
      <c r="CE150" s="508" t="str">
        <f>IF(AW150="","",VLOOKUP(AX150,[0]!Qualifier,(COLUMN(AX150)-34),FALSE))</f>
        <v xml:space="preserve">- </v>
      </c>
      <c r="CF150" s="508" t="str">
        <f>IF(AX150="","",VLOOKUP(AY150,[0]!Qualifier,(COLUMN(AY150)-34),FALSE))</f>
        <v>no sub</v>
      </c>
      <c r="CG150" s="509" t="str">
        <f>IF(AY150="","",VLOOKUP(AZ150,[0]!Qualifier,(COLUMN(AZ150)-34),FALSE))</f>
        <v>Non</v>
      </c>
      <c r="CH150" s="510" t="str">
        <f>IF(AZ150="","",VLOOKUP(BA150,[0]!Qualifier,(COLUMN(BA150)-34),FALSE))</f>
        <v>NA</v>
      </c>
      <c r="CI150" s="512" t="str">
        <f>IF(BA150="","",VLOOKUP(BB150,[0]!Qualifier,(COLUMN(BB150)-34),FALSE))</f>
        <v xml:space="preserve">None </v>
      </c>
      <c r="CJ150" s="510"/>
      <c r="CK150" s="513" t="str">
        <f t="shared" si="84"/>
        <v>1-2-2-1-1-2-1-5-2-1-1-3-1-2-1-1-1-1-1</v>
      </c>
      <c r="CL150" s="513">
        <v>38301</v>
      </c>
      <c r="CM150" s="513">
        <v>45195</v>
      </c>
      <c r="CN150" s="510"/>
      <c r="CP150" s="510"/>
    </row>
    <row r="151" spans="1:94" ht="12.6" customHeight="1" outlineLevel="2" x14ac:dyDescent="0.35">
      <c r="A151" s="77">
        <f t="shared" si="86"/>
        <v>160480</v>
      </c>
      <c r="B151" s="7">
        <f t="shared" si="87"/>
        <v>146</v>
      </c>
      <c r="C151" s="59">
        <f t="shared" si="85"/>
        <v>146</v>
      </c>
      <c r="D151" s="124">
        <f t="shared" si="88"/>
        <v>160480</v>
      </c>
      <c r="E151" s="16" t="str">
        <f t="shared" si="64"/>
        <v>RedCells</v>
      </c>
      <c r="F151" s="58" t="str">
        <f t="shared" si="65"/>
        <v xml:space="preserve">CPD </v>
      </c>
      <c r="G151" s="58" t="str">
        <f t="shared" si="66"/>
        <v xml:space="preserve">SAGM </v>
      </c>
      <c r="H151" s="58" t="str">
        <f t="shared" si="67"/>
        <v xml:space="preserve">Closed </v>
      </c>
      <c r="I151" s="58" t="str">
        <f t="shared" si="68"/>
        <v xml:space="preserve">SVPed </v>
      </c>
      <c r="J151" s="58" t="str">
        <f t="shared" si="69"/>
        <v xml:space="preserve">2to6°C </v>
      </c>
      <c r="K151" s="58" t="str">
        <f t="shared" si="70"/>
        <v>No</v>
      </c>
      <c r="L151" s="58" t="str">
        <f t="shared" si="71"/>
        <v>Rel</v>
      </c>
      <c r="M151" s="58" t="str">
        <f t="shared" si="72"/>
        <v xml:space="preserve">Aph </v>
      </c>
      <c r="N151" s="58" t="str">
        <f t="shared" si="73"/>
        <v xml:space="preserve">NA </v>
      </c>
      <c r="O151" s="58" t="str">
        <f t="shared" si="74"/>
        <v xml:space="preserve">Transf </v>
      </c>
      <c r="P151" s="58" t="str">
        <f t="shared" si="75"/>
        <v xml:space="preserve">LCdepl </v>
      </c>
      <c r="Q151" s="58" t="str">
        <f t="shared" si="76"/>
        <v xml:space="preserve">None </v>
      </c>
      <c r="R151" s="58" t="str">
        <f t="shared" si="77"/>
        <v>Irrad</v>
      </c>
      <c r="S151" s="58" t="str">
        <f t="shared" si="78"/>
        <v xml:space="preserve">- </v>
      </c>
      <c r="T151" s="58" t="str">
        <f t="shared" si="79"/>
        <v>no sub</v>
      </c>
      <c r="U151" s="58" t="str">
        <f t="shared" si="80"/>
        <v>Non</v>
      </c>
      <c r="V151" s="58" t="str">
        <f t="shared" si="81"/>
        <v>NA</v>
      </c>
      <c r="W151" s="58" t="str">
        <f t="shared" si="82"/>
        <v xml:space="preserve">None </v>
      </c>
      <c r="X151" t="s">
        <v>63</v>
      </c>
      <c r="Y151" s="339" t="str">
        <f t="shared" si="83"/>
        <v>1-2-2-1-2-2-1-5-2-1-1-3-1-2-1-1-1-1-1</v>
      </c>
      <c r="Z151" s="60">
        <f t="shared" si="89"/>
        <v>160480</v>
      </c>
      <c r="AA151" s="7">
        <f t="shared" si="90"/>
        <v>146</v>
      </c>
      <c r="AB151" s="29" t="str">
        <f t="shared" si="63"/>
        <v>1</v>
      </c>
      <c r="AC151" s="29" t="str">
        <f t="shared" si="62"/>
        <v>6</v>
      </c>
      <c r="AD151" s="29" t="str">
        <f t="shared" si="62"/>
        <v>0</v>
      </c>
      <c r="AE151" s="29" t="str">
        <f t="shared" si="62"/>
        <v>4</v>
      </c>
      <c r="AF151" s="29" t="str">
        <f t="shared" si="62"/>
        <v>8</v>
      </c>
      <c r="AG151" s="29" t="str">
        <f t="shared" si="62"/>
        <v>0</v>
      </c>
      <c r="AH151" s="59">
        <v>146</v>
      </c>
      <c r="AI151" s="510">
        <v>160480</v>
      </c>
      <c r="AJ151" s="509">
        <v>1</v>
      </c>
      <c r="AK151" s="509">
        <v>2</v>
      </c>
      <c r="AL151" s="509">
        <v>2</v>
      </c>
      <c r="AM151" s="509">
        <v>1</v>
      </c>
      <c r="AN151" s="509">
        <v>2</v>
      </c>
      <c r="AO151" s="509">
        <v>2</v>
      </c>
      <c r="AP151" s="509">
        <v>1</v>
      </c>
      <c r="AQ151" s="509">
        <v>5</v>
      </c>
      <c r="AR151" s="509">
        <v>2</v>
      </c>
      <c r="AS151" s="509">
        <v>1</v>
      </c>
      <c r="AT151" s="509">
        <v>1</v>
      </c>
      <c r="AU151" s="509">
        <v>3</v>
      </c>
      <c r="AV151" s="509">
        <v>1</v>
      </c>
      <c r="AW151" s="509">
        <v>2</v>
      </c>
      <c r="AX151" s="509">
        <v>1</v>
      </c>
      <c r="AY151" s="509">
        <v>1</v>
      </c>
      <c r="AZ151" s="509">
        <v>1</v>
      </c>
      <c r="BA151" s="509">
        <v>1</v>
      </c>
      <c r="BB151" s="509">
        <v>1</v>
      </c>
      <c r="BC151" s="509" t="b">
        <v>0</v>
      </c>
      <c r="BD151" s="508">
        <v>38008</v>
      </c>
      <c r="BE151" s="508">
        <v>38008</v>
      </c>
      <c r="BF151" s="509" t="b">
        <v>0</v>
      </c>
      <c r="BG151" s="510" t="s">
        <v>520</v>
      </c>
      <c r="BH151" s="512"/>
      <c r="BI151" s="510"/>
      <c r="BJ151" s="513">
        <v>38008</v>
      </c>
      <c r="BK151" s="513">
        <v>38008</v>
      </c>
      <c r="BL151" s="513">
        <v>46217</v>
      </c>
      <c r="BM151" s="510"/>
      <c r="BN151" s="512"/>
      <c r="BO151" s="510"/>
      <c r="BP151" s="509">
        <v>2</v>
      </c>
      <c r="BQ151" s="509" t="str">
        <f>IF(AI151="","",VLOOKUP(AJ151,[0]!Qualifier,(COLUMN(AJ151)-34),FALSE))</f>
        <v>RedCells</v>
      </c>
      <c r="BR151" s="509" t="str">
        <f>IF(AJ151="","",VLOOKUP(AK151,[0]!Qualifier,(COLUMN(AK151)-34),FALSE))</f>
        <v xml:space="preserve">CPD </v>
      </c>
      <c r="BS151" s="509" t="str">
        <f>IF(AK151="","",VLOOKUP(AL151,[0]!Qualifier,(COLUMN(AL151)-34),FALSE))</f>
        <v xml:space="preserve">SAGM </v>
      </c>
      <c r="BT151" s="509" t="str">
        <f>IF(AL151="","",VLOOKUP(AM151,[0]!Qualifier,(COLUMN(AM151)-34),FALSE))</f>
        <v xml:space="preserve">Closed </v>
      </c>
      <c r="BU151" s="509" t="str">
        <f>IF(AM151="","",VLOOKUP(AN151,[0]!Qualifier,(COLUMN(AN151)-34),FALSE))</f>
        <v xml:space="preserve">SVPed </v>
      </c>
      <c r="BV151" s="509" t="str">
        <f>IF(AN151="","",VLOOKUP(AO151,[0]!Qualifier,(COLUMN(AO151)-34),FALSE))</f>
        <v xml:space="preserve">2to6°C </v>
      </c>
      <c r="BW151" s="509" t="str">
        <f>IF(AO151="","",VLOOKUP(AP151,[0]!Qualifier,(COLUMN(AP151)-34),FALSE))</f>
        <v>No</v>
      </c>
      <c r="BX151" s="509" t="str">
        <f>IF(AP151="","",VLOOKUP(AQ151,[0]!Qualifier,(COLUMN(AQ151)-34),FALSE))</f>
        <v>Rel</v>
      </c>
      <c r="BY151" s="509" t="str">
        <f>IF(AQ151="","",VLOOKUP(AR151,[0]!Qualifier,(COLUMN(AR151)-34),FALSE))</f>
        <v xml:space="preserve">Aph </v>
      </c>
      <c r="BZ151" s="509" t="str">
        <f>IF(AR151="","",VLOOKUP(AS151,[0]!Qualifier,(COLUMN(AS151)-34),FALSE))</f>
        <v xml:space="preserve">NA </v>
      </c>
      <c r="CA151" s="509" t="str">
        <f>IF(AS151="","",VLOOKUP(AT151,[0]!Qualifier,(COLUMN(AT151)-34),FALSE))</f>
        <v xml:space="preserve">Transf </v>
      </c>
      <c r="CB151" s="509" t="str">
        <f>IF(AT151="","",VLOOKUP(AU151,[0]!Qualifier,(COLUMN(AU151)-34),FALSE))</f>
        <v xml:space="preserve">LCdepl </v>
      </c>
      <c r="CC151" s="509" t="str">
        <f>IF(AU151="","",VLOOKUP(AV151,[0]!Qualifier,(COLUMN(AV151)-34),FALSE))</f>
        <v xml:space="preserve">None </v>
      </c>
      <c r="CD151" s="509" t="str">
        <f>IF(AV151="","",VLOOKUP(AW151,[0]!Qualifier,(COLUMN(AW151)-34),FALSE))</f>
        <v>Irrad</v>
      </c>
      <c r="CE151" s="508" t="str">
        <f>IF(AW151="","",VLOOKUP(AX151,[0]!Qualifier,(COLUMN(AX151)-34),FALSE))</f>
        <v xml:space="preserve">- </v>
      </c>
      <c r="CF151" s="508" t="str">
        <f>IF(AX151="","",VLOOKUP(AY151,[0]!Qualifier,(COLUMN(AY151)-34),FALSE))</f>
        <v>no sub</v>
      </c>
      <c r="CG151" s="509" t="str">
        <f>IF(AY151="","",VLOOKUP(AZ151,[0]!Qualifier,(COLUMN(AZ151)-34),FALSE))</f>
        <v>Non</v>
      </c>
      <c r="CH151" s="510" t="str">
        <f>IF(AZ151="","",VLOOKUP(BA151,[0]!Qualifier,(COLUMN(BA151)-34),FALSE))</f>
        <v>NA</v>
      </c>
      <c r="CI151" s="512" t="str">
        <f>IF(BA151="","",VLOOKUP(BB151,[0]!Qualifier,(COLUMN(BB151)-34),FALSE))</f>
        <v xml:space="preserve">None </v>
      </c>
      <c r="CJ151" s="510"/>
      <c r="CK151" s="513" t="str">
        <f t="shared" si="84"/>
        <v>1-2-2-1-2-2-1-5-2-1-1-3-1-2-1-1-1-1-1</v>
      </c>
      <c r="CL151" s="513">
        <v>38301</v>
      </c>
      <c r="CM151" s="513">
        <v>45195</v>
      </c>
      <c r="CN151" s="510"/>
      <c r="CP151" s="510"/>
    </row>
    <row r="152" spans="1:94" ht="12.6" customHeight="1" outlineLevel="2" x14ac:dyDescent="0.35">
      <c r="A152" s="77">
        <f t="shared" si="86"/>
        <v>161480</v>
      </c>
      <c r="B152" s="7">
        <f t="shared" si="87"/>
        <v>147</v>
      </c>
      <c r="C152" s="59">
        <f t="shared" si="85"/>
        <v>147</v>
      </c>
      <c r="D152" s="124">
        <f t="shared" si="88"/>
        <v>161480</v>
      </c>
      <c r="E152" s="16" t="str">
        <f t="shared" si="64"/>
        <v>RedCells</v>
      </c>
      <c r="F152" s="58" t="str">
        <f t="shared" si="65"/>
        <v xml:space="preserve">CPD </v>
      </c>
      <c r="G152" s="58" t="str">
        <f t="shared" si="66"/>
        <v xml:space="preserve">SAGM </v>
      </c>
      <c r="H152" s="58" t="str">
        <f t="shared" si="67"/>
        <v xml:space="preserve">Closed </v>
      </c>
      <c r="I152" s="58" t="str">
        <f t="shared" si="68"/>
        <v xml:space="preserve">SVPed </v>
      </c>
      <c r="J152" s="58" t="str">
        <f t="shared" si="69"/>
        <v xml:space="preserve">2to6°C </v>
      </c>
      <c r="K152" s="58" t="str">
        <f t="shared" si="70"/>
        <v>No</v>
      </c>
      <c r="L152" s="58" t="str">
        <f t="shared" si="71"/>
        <v>Rel</v>
      </c>
      <c r="M152" s="58" t="str">
        <f t="shared" si="72"/>
        <v xml:space="preserve">Aph </v>
      </c>
      <c r="N152" s="58" t="str">
        <f t="shared" si="73"/>
        <v xml:space="preserve">NA </v>
      </c>
      <c r="O152" s="58" t="str">
        <f t="shared" si="74"/>
        <v xml:space="preserve">Transf </v>
      </c>
      <c r="P152" s="58" t="str">
        <f t="shared" si="75"/>
        <v xml:space="preserve">LCdepl </v>
      </c>
      <c r="Q152" s="58" t="str">
        <f t="shared" si="76"/>
        <v xml:space="preserve">Divid </v>
      </c>
      <c r="R152" s="58" t="str">
        <f t="shared" si="77"/>
        <v>Irrad</v>
      </c>
      <c r="S152" s="58" t="str">
        <f t="shared" si="78"/>
        <v xml:space="preserve">- </v>
      </c>
      <c r="T152" s="58" t="str">
        <f t="shared" si="79"/>
        <v>no sub</v>
      </c>
      <c r="U152" s="58" t="str">
        <f t="shared" si="80"/>
        <v>Non</v>
      </c>
      <c r="V152" s="58" t="str">
        <f t="shared" si="81"/>
        <v>NA</v>
      </c>
      <c r="W152" s="58" t="str">
        <f t="shared" si="82"/>
        <v xml:space="preserve">None </v>
      </c>
      <c r="X152" t="s">
        <v>63</v>
      </c>
      <c r="Y152" s="339" t="str">
        <f t="shared" si="83"/>
        <v>1-2-2-1-2-2-1-5-2-1-1-3-2-2-1-1-1-1-1</v>
      </c>
      <c r="Z152" s="60">
        <f t="shared" si="89"/>
        <v>161480</v>
      </c>
      <c r="AA152" s="7">
        <f t="shared" si="90"/>
        <v>147</v>
      </c>
      <c r="AB152" s="29" t="str">
        <f t="shared" si="63"/>
        <v>1</v>
      </c>
      <c r="AC152" s="29" t="str">
        <f t="shared" si="62"/>
        <v>6</v>
      </c>
      <c r="AD152" s="29" t="str">
        <f t="shared" si="62"/>
        <v>1</v>
      </c>
      <c r="AE152" s="29" t="str">
        <f t="shared" si="62"/>
        <v>4</v>
      </c>
      <c r="AF152" s="29" t="str">
        <f t="shared" si="62"/>
        <v>8</v>
      </c>
      <c r="AG152" s="29" t="str">
        <f t="shared" si="62"/>
        <v>0</v>
      </c>
      <c r="AH152" s="59">
        <v>147</v>
      </c>
      <c r="AI152" s="510">
        <v>161480</v>
      </c>
      <c r="AJ152" s="509">
        <v>1</v>
      </c>
      <c r="AK152" s="509">
        <v>2</v>
      </c>
      <c r="AL152" s="509">
        <v>2</v>
      </c>
      <c r="AM152" s="509">
        <v>1</v>
      </c>
      <c r="AN152" s="509">
        <v>2</v>
      </c>
      <c r="AO152" s="509">
        <v>2</v>
      </c>
      <c r="AP152" s="509">
        <v>1</v>
      </c>
      <c r="AQ152" s="509">
        <v>5</v>
      </c>
      <c r="AR152" s="509">
        <v>2</v>
      </c>
      <c r="AS152" s="509">
        <v>1</v>
      </c>
      <c r="AT152" s="509">
        <v>1</v>
      </c>
      <c r="AU152" s="509">
        <v>3</v>
      </c>
      <c r="AV152" s="509">
        <v>2</v>
      </c>
      <c r="AW152" s="509">
        <v>2</v>
      </c>
      <c r="AX152" s="509">
        <v>1</v>
      </c>
      <c r="AY152" s="509">
        <v>1</v>
      </c>
      <c r="AZ152" s="509">
        <v>1</v>
      </c>
      <c r="BA152" s="509">
        <v>1</v>
      </c>
      <c r="BB152" s="509">
        <v>1</v>
      </c>
      <c r="BC152" s="509" t="b">
        <v>0</v>
      </c>
      <c r="BD152" s="508">
        <v>38339</v>
      </c>
      <c r="BE152" s="508">
        <v>38339</v>
      </c>
      <c r="BF152" s="509" t="b">
        <v>0</v>
      </c>
      <c r="BG152" s="510" t="s">
        <v>521</v>
      </c>
      <c r="BH152" s="512"/>
      <c r="BI152" s="510"/>
      <c r="BJ152" s="513">
        <v>38339</v>
      </c>
      <c r="BK152" s="513">
        <v>38339</v>
      </c>
      <c r="BL152" s="513">
        <v>46217</v>
      </c>
      <c r="BM152" s="510"/>
      <c r="BN152" s="512"/>
      <c r="BO152" s="510"/>
      <c r="BP152" s="509">
        <v>2</v>
      </c>
      <c r="BQ152" s="509" t="str">
        <f>IF(AI152="","",VLOOKUP(AJ152,[0]!Qualifier,(COLUMN(AJ152)-34),FALSE))</f>
        <v>RedCells</v>
      </c>
      <c r="BR152" s="509" t="str">
        <f>IF(AJ152="","",VLOOKUP(AK152,[0]!Qualifier,(COLUMN(AK152)-34),FALSE))</f>
        <v xml:space="preserve">CPD </v>
      </c>
      <c r="BS152" s="509" t="str">
        <f>IF(AK152="","",VLOOKUP(AL152,[0]!Qualifier,(COLUMN(AL152)-34),FALSE))</f>
        <v xml:space="preserve">SAGM </v>
      </c>
      <c r="BT152" s="509" t="str">
        <f>IF(AL152="","",VLOOKUP(AM152,[0]!Qualifier,(COLUMN(AM152)-34),FALSE))</f>
        <v xml:space="preserve">Closed </v>
      </c>
      <c r="BU152" s="509" t="str">
        <f>IF(AM152="","",VLOOKUP(AN152,[0]!Qualifier,(COLUMN(AN152)-34),FALSE))</f>
        <v xml:space="preserve">SVPed </v>
      </c>
      <c r="BV152" s="509" t="str">
        <f>IF(AN152="","",VLOOKUP(AO152,[0]!Qualifier,(COLUMN(AO152)-34),FALSE))</f>
        <v xml:space="preserve">2to6°C </v>
      </c>
      <c r="BW152" s="509" t="str">
        <f>IF(AO152="","",VLOOKUP(AP152,[0]!Qualifier,(COLUMN(AP152)-34),FALSE))</f>
        <v>No</v>
      </c>
      <c r="BX152" s="509" t="str">
        <f>IF(AP152="","",VLOOKUP(AQ152,[0]!Qualifier,(COLUMN(AQ152)-34),FALSE))</f>
        <v>Rel</v>
      </c>
      <c r="BY152" s="509" t="str">
        <f>IF(AQ152="","",VLOOKUP(AR152,[0]!Qualifier,(COLUMN(AR152)-34),FALSE))</f>
        <v xml:space="preserve">Aph </v>
      </c>
      <c r="BZ152" s="509" t="str">
        <f>IF(AR152="","",VLOOKUP(AS152,[0]!Qualifier,(COLUMN(AS152)-34),FALSE))</f>
        <v xml:space="preserve">NA </v>
      </c>
      <c r="CA152" s="509" t="str">
        <f>IF(AS152="","",VLOOKUP(AT152,[0]!Qualifier,(COLUMN(AT152)-34),FALSE))</f>
        <v xml:space="preserve">Transf </v>
      </c>
      <c r="CB152" s="509" t="str">
        <f>IF(AT152="","",VLOOKUP(AU152,[0]!Qualifier,(COLUMN(AU152)-34),FALSE))</f>
        <v xml:space="preserve">LCdepl </v>
      </c>
      <c r="CC152" s="509" t="str">
        <f>IF(AU152="","",VLOOKUP(AV152,[0]!Qualifier,(COLUMN(AV152)-34),FALSE))</f>
        <v xml:space="preserve">Divid </v>
      </c>
      <c r="CD152" s="509" t="str">
        <f>IF(AV152="","",VLOOKUP(AW152,[0]!Qualifier,(COLUMN(AW152)-34),FALSE))</f>
        <v>Irrad</v>
      </c>
      <c r="CE152" s="508" t="str">
        <f>IF(AW152="","",VLOOKUP(AX152,[0]!Qualifier,(COLUMN(AX152)-34),FALSE))</f>
        <v xml:space="preserve">- </v>
      </c>
      <c r="CF152" s="508" t="str">
        <f>IF(AX152="","",VLOOKUP(AY152,[0]!Qualifier,(COLUMN(AY152)-34),FALSE))</f>
        <v>no sub</v>
      </c>
      <c r="CG152" s="509" t="str">
        <f>IF(AY152="","",VLOOKUP(AZ152,[0]!Qualifier,(COLUMN(AZ152)-34),FALSE))</f>
        <v>Non</v>
      </c>
      <c r="CH152" s="510" t="str">
        <f>IF(AZ152="","",VLOOKUP(BA152,[0]!Qualifier,(COLUMN(BA152)-34),FALSE))</f>
        <v>NA</v>
      </c>
      <c r="CI152" s="512" t="str">
        <f>IF(BA152="","",VLOOKUP(BB152,[0]!Qualifier,(COLUMN(BB152)-34),FALSE))</f>
        <v xml:space="preserve">None </v>
      </c>
      <c r="CJ152" s="510"/>
      <c r="CK152" s="513" t="str">
        <f t="shared" si="84"/>
        <v>1-2-2-1-2-2-1-5-2-1-1-3-2-2-1-1-1-1-1</v>
      </c>
      <c r="CL152" s="513">
        <v>38308</v>
      </c>
      <c r="CM152" s="513">
        <v>45195</v>
      </c>
      <c r="CN152" s="510"/>
      <c r="CP152" s="510"/>
    </row>
    <row r="153" spans="1:94" ht="12.6" customHeight="1" outlineLevel="2" x14ac:dyDescent="0.35">
      <c r="A153" s="77">
        <f t="shared" si="86"/>
        <v>163400</v>
      </c>
      <c r="B153" s="7">
        <f t="shared" si="87"/>
        <v>148</v>
      </c>
      <c r="C153" s="59">
        <f t="shared" si="85"/>
        <v>148</v>
      </c>
      <c r="D153" s="124">
        <f t="shared" si="88"/>
        <v>163400</v>
      </c>
      <c r="E153" s="16" t="str">
        <f t="shared" si="64"/>
        <v>RedCells</v>
      </c>
      <c r="F153" s="58" t="str">
        <f t="shared" si="65"/>
        <v xml:space="preserve">NoAC </v>
      </c>
      <c r="G153" s="58" t="str">
        <f t="shared" si="66"/>
        <v xml:space="preserve">NoAdd </v>
      </c>
      <c r="H153" s="58" t="str">
        <f t="shared" si="67"/>
        <v xml:space="preserve">Closed </v>
      </c>
      <c r="I153" s="58" t="str">
        <f t="shared" si="68"/>
        <v xml:space="preserve">SV </v>
      </c>
      <c r="J153" s="58" t="str">
        <f t="shared" si="69"/>
        <v xml:space="preserve">2to6°C </v>
      </c>
      <c r="K153" s="58" t="str">
        <f t="shared" si="70"/>
        <v>No</v>
      </c>
      <c r="L153" s="58" t="str">
        <f t="shared" si="71"/>
        <v>Rel</v>
      </c>
      <c r="M153" s="58" t="str">
        <f t="shared" si="72"/>
        <v xml:space="preserve">WB </v>
      </c>
      <c r="N153" s="58" t="str">
        <f t="shared" si="73"/>
        <v xml:space="preserve">NA </v>
      </c>
      <c r="O153" s="58" t="str">
        <f t="shared" si="74"/>
        <v xml:space="preserve">Transf </v>
      </c>
      <c r="P153" s="58" t="str">
        <f t="shared" si="75"/>
        <v xml:space="preserve">LCdepl </v>
      </c>
      <c r="Q153" s="58" t="str">
        <f t="shared" si="76"/>
        <v xml:space="preserve">None </v>
      </c>
      <c r="R153" s="58" t="str">
        <f t="shared" si="77"/>
        <v>Irrad</v>
      </c>
      <c r="S153" s="58" t="str">
        <f t="shared" si="78"/>
        <v xml:space="preserve">Wash </v>
      </c>
      <c r="T153" s="58" t="str">
        <f t="shared" si="79"/>
        <v>no sub</v>
      </c>
      <c r="U153" s="58" t="str">
        <f t="shared" si="80"/>
        <v>Non</v>
      </c>
      <c r="V153" s="58" t="str">
        <f t="shared" si="81"/>
        <v>NA</v>
      </c>
      <c r="W153" s="58" t="str">
        <f t="shared" si="82"/>
        <v xml:space="preserve">None </v>
      </c>
      <c r="X153" t="s">
        <v>63</v>
      </c>
      <c r="Y153" s="339" t="str">
        <f t="shared" si="83"/>
        <v>1-1-1-1-1-2-1-5-1-1-1-3-1-2-2-1-1-1-1</v>
      </c>
      <c r="Z153" s="60">
        <f t="shared" si="89"/>
        <v>163400</v>
      </c>
      <c r="AA153" s="7">
        <f t="shared" si="90"/>
        <v>148</v>
      </c>
      <c r="AB153" s="29" t="str">
        <f t="shared" si="63"/>
        <v>1</v>
      </c>
      <c r="AC153" s="29" t="str">
        <f t="shared" si="62"/>
        <v>6</v>
      </c>
      <c r="AD153" s="29" t="str">
        <f t="shared" si="62"/>
        <v>3</v>
      </c>
      <c r="AE153" s="29" t="str">
        <f t="shared" si="62"/>
        <v>4</v>
      </c>
      <c r="AF153" s="29" t="str">
        <f t="shared" si="62"/>
        <v>0</v>
      </c>
      <c r="AG153" s="29" t="str">
        <f t="shared" si="62"/>
        <v>0</v>
      </c>
      <c r="AH153" s="59">
        <v>148</v>
      </c>
      <c r="AI153" s="510">
        <v>163400</v>
      </c>
      <c r="AJ153" s="509">
        <v>1</v>
      </c>
      <c r="AK153" s="509">
        <v>1</v>
      </c>
      <c r="AL153" s="509">
        <v>1</v>
      </c>
      <c r="AM153" s="509">
        <v>1</v>
      </c>
      <c r="AN153" s="509">
        <v>1</v>
      </c>
      <c r="AO153" s="509">
        <v>2</v>
      </c>
      <c r="AP153" s="509">
        <v>1</v>
      </c>
      <c r="AQ153" s="509">
        <v>5</v>
      </c>
      <c r="AR153" s="509">
        <v>1</v>
      </c>
      <c r="AS153" s="509">
        <v>1</v>
      </c>
      <c r="AT153" s="509">
        <v>1</v>
      </c>
      <c r="AU153" s="509">
        <v>3</v>
      </c>
      <c r="AV153" s="509">
        <v>1</v>
      </c>
      <c r="AW153" s="509">
        <v>2</v>
      </c>
      <c r="AX153" s="509">
        <v>2</v>
      </c>
      <c r="AY153" s="509">
        <v>1</v>
      </c>
      <c r="AZ153" s="509">
        <v>1</v>
      </c>
      <c r="BA153" s="509">
        <v>1</v>
      </c>
      <c r="BB153" s="509">
        <v>1</v>
      </c>
      <c r="BC153" s="509" t="b">
        <v>0</v>
      </c>
      <c r="BD153" s="508">
        <v>37988</v>
      </c>
      <c r="BE153" s="508">
        <v>37988</v>
      </c>
      <c r="BF153" s="509" t="b">
        <v>0</v>
      </c>
      <c r="BG153" s="510" t="s">
        <v>522</v>
      </c>
      <c r="BH153" s="512"/>
      <c r="BI153" s="510"/>
      <c r="BJ153" s="513">
        <v>37988</v>
      </c>
      <c r="BK153" s="513">
        <v>37988</v>
      </c>
      <c r="BL153" s="513">
        <v>46217</v>
      </c>
      <c r="BM153" s="510"/>
      <c r="BN153" s="512"/>
      <c r="BO153" s="510"/>
      <c r="BP153" s="509">
        <v>2</v>
      </c>
      <c r="BQ153" s="509" t="str">
        <f>IF(AI153="","",VLOOKUP(AJ153,[0]!Qualifier,(COLUMN(AJ153)-34),FALSE))</f>
        <v>RedCells</v>
      </c>
      <c r="BR153" s="509" t="str">
        <f>IF(AJ153="","",VLOOKUP(AK153,[0]!Qualifier,(COLUMN(AK153)-34),FALSE))</f>
        <v xml:space="preserve">NoAC </v>
      </c>
      <c r="BS153" s="509" t="str">
        <f>IF(AK153="","",VLOOKUP(AL153,[0]!Qualifier,(COLUMN(AL153)-34),FALSE))</f>
        <v xml:space="preserve">NoAdd </v>
      </c>
      <c r="BT153" s="509" t="str">
        <f>IF(AL153="","",VLOOKUP(AM153,[0]!Qualifier,(COLUMN(AM153)-34),FALSE))</f>
        <v xml:space="preserve">Closed </v>
      </c>
      <c r="BU153" s="509" t="str">
        <f>IF(AM153="","",VLOOKUP(AN153,[0]!Qualifier,(COLUMN(AN153)-34),FALSE))</f>
        <v xml:space="preserve">SV </v>
      </c>
      <c r="BV153" s="509" t="str">
        <f>IF(AN153="","",VLOOKUP(AO153,[0]!Qualifier,(COLUMN(AO153)-34),FALSE))</f>
        <v xml:space="preserve">2to6°C </v>
      </c>
      <c r="BW153" s="509" t="str">
        <f>IF(AO153="","",VLOOKUP(AP153,[0]!Qualifier,(COLUMN(AP153)-34),FALSE))</f>
        <v>No</v>
      </c>
      <c r="BX153" s="509" t="str">
        <f>IF(AP153="","",VLOOKUP(AQ153,[0]!Qualifier,(COLUMN(AQ153)-34),FALSE))</f>
        <v>Rel</v>
      </c>
      <c r="BY153" s="509" t="str">
        <f>IF(AQ153="","",VLOOKUP(AR153,[0]!Qualifier,(COLUMN(AR153)-34),FALSE))</f>
        <v xml:space="preserve">WB </v>
      </c>
      <c r="BZ153" s="509" t="str">
        <f>IF(AR153="","",VLOOKUP(AS153,[0]!Qualifier,(COLUMN(AS153)-34),FALSE))</f>
        <v xml:space="preserve">NA </v>
      </c>
      <c r="CA153" s="509" t="str">
        <f>IF(AS153="","",VLOOKUP(AT153,[0]!Qualifier,(COLUMN(AT153)-34),FALSE))</f>
        <v xml:space="preserve">Transf </v>
      </c>
      <c r="CB153" s="509" t="str">
        <f>IF(AT153="","",VLOOKUP(AU153,[0]!Qualifier,(COLUMN(AU153)-34),FALSE))</f>
        <v xml:space="preserve">LCdepl </v>
      </c>
      <c r="CC153" s="509" t="str">
        <f>IF(AU153="","",VLOOKUP(AV153,[0]!Qualifier,(COLUMN(AV153)-34),FALSE))</f>
        <v xml:space="preserve">None </v>
      </c>
      <c r="CD153" s="509" t="str">
        <f>IF(AV153="","",VLOOKUP(AW153,[0]!Qualifier,(COLUMN(AW153)-34),FALSE))</f>
        <v>Irrad</v>
      </c>
      <c r="CE153" s="508" t="str">
        <f>IF(AW153="","",VLOOKUP(AX153,[0]!Qualifier,(COLUMN(AX153)-34),FALSE))</f>
        <v xml:space="preserve">Wash </v>
      </c>
      <c r="CF153" s="508" t="str">
        <f>IF(AX153="","",VLOOKUP(AY153,[0]!Qualifier,(COLUMN(AY153)-34),FALSE))</f>
        <v>no sub</v>
      </c>
      <c r="CG153" s="509" t="str">
        <f>IF(AY153="","",VLOOKUP(AZ153,[0]!Qualifier,(COLUMN(AZ153)-34),FALSE))</f>
        <v>Non</v>
      </c>
      <c r="CH153" s="510" t="str">
        <f>IF(AZ153="","",VLOOKUP(BA153,[0]!Qualifier,(COLUMN(BA153)-34),FALSE))</f>
        <v>NA</v>
      </c>
      <c r="CI153" s="512" t="str">
        <f>IF(BA153="","",VLOOKUP(BB153,[0]!Qualifier,(COLUMN(BB153)-34),FALSE))</f>
        <v xml:space="preserve">None </v>
      </c>
      <c r="CJ153" s="510"/>
      <c r="CK153" s="513" t="str">
        <f t="shared" si="84"/>
        <v>1-1-1-1-1-2-1-5-1-1-1-3-1-2-2-1-1-1-1</v>
      </c>
      <c r="CL153" s="513">
        <v>36201</v>
      </c>
      <c r="CM153" s="513">
        <v>45195</v>
      </c>
      <c r="CN153" s="510"/>
      <c r="CP153" s="510"/>
    </row>
    <row r="154" spans="1:94" ht="12.6" customHeight="1" outlineLevel="2" x14ac:dyDescent="0.35">
      <c r="A154" s="77">
        <f t="shared" si="86"/>
        <v>170100</v>
      </c>
      <c r="B154" s="7">
        <f t="shared" si="87"/>
        <v>149</v>
      </c>
      <c r="C154" s="59">
        <f t="shared" si="85"/>
        <v>149</v>
      </c>
      <c r="D154" s="124">
        <f t="shared" si="88"/>
        <v>170100</v>
      </c>
      <c r="E154" s="16" t="str">
        <f t="shared" si="64"/>
        <v>RedCells</v>
      </c>
      <c r="F154" s="58" t="str">
        <f t="shared" si="65"/>
        <v xml:space="preserve">CPD </v>
      </c>
      <c r="G154" s="58" t="str">
        <f t="shared" si="66"/>
        <v xml:space="preserve">SAGM </v>
      </c>
      <c r="H154" s="58" t="str">
        <f t="shared" si="67"/>
        <v xml:space="preserve">Closed </v>
      </c>
      <c r="I154" s="58" t="str">
        <f t="shared" si="68"/>
        <v xml:space="preserve">SV </v>
      </c>
      <c r="J154" s="58" t="str">
        <f t="shared" si="69"/>
        <v xml:space="preserve">2to6°C </v>
      </c>
      <c r="K154" s="58" t="str">
        <f t="shared" si="70"/>
        <v>No</v>
      </c>
      <c r="L154" s="58" t="str">
        <f t="shared" si="71"/>
        <v xml:space="preserve">Auto </v>
      </c>
      <c r="M154" s="58" t="str">
        <f t="shared" si="72"/>
        <v xml:space="preserve">Aph </v>
      </c>
      <c r="N154" s="58" t="str">
        <f t="shared" si="73"/>
        <v xml:space="preserve">NA </v>
      </c>
      <c r="O154" s="58" t="str">
        <f t="shared" si="74"/>
        <v xml:space="preserve">Transf </v>
      </c>
      <c r="P154" s="58" t="str">
        <f t="shared" si="75"/>
        <v xml:space="preserve">LCdepl </v>
      </c>
      <c r="Q154" s="58" t="str">
        <f t="shared" si="76"/>
        <v xml:space="preserve">None </v>
      </c>
      <c r="R154" s="58" t="str">
        <f t="shared" si="77"/>
        <v xml:space="preserve">NoIrr </v>
      </c>
      <c r="S154" s="58" t="str">
        <f t="shared" si="78"/>
        <v xml:space="preserve">- </v>
      </c>
      <c r="T154" s="58" t="str">
        <f t="shared" si="79"/>
        <v>no sub</v>
      </c>
      <c r="U154" s="58" t="str">
        <f t="shared" si="80"/>
        <v>Non</v>
      </c>
      <c r="V154" s="58" t="str">
        <f t="shared" si="81"/>
        <v>NA</v>
      </c>
      <c r="W154" s="58" t="str">
        <f t="shared" si="82"/>
        <v xml:space="preserve">None </v>
      </c>
      <c r="X154" t="s">
        <v>63</v>
      </c>
      <c r="Y154" s="339" t="str">
        <f t="shared" si="83"/>
        <v>1-2-2-1-1-2-1-2-2-1-1-3-1-1-1-1-1-1-1</v>
      </c>
      <c r="Z154" s="60">
        <f t="shared" si="89"/>
        <v>170100</v>
      </c>
      <c r="AA154" s="7">
        <f t="shared" si="90"/>
        <v>149</v>
      </c>
      <c r="AB154" s="29" t="str">
        <f t="shared" si="63"/>
        <v>1</v>
      </c>
      <c r="AC154" s="29" t="str">
        <f t="shared" si="62"/>
        <v>7</v>
      </c>
      <c r="AD154" s="29" t="str">
        <f t="shared" si="62"/>
        <v>0</v>
      </c>
      <c r="AE154" s="29" t="str">
        <f t="shared" si="62"/>
        <v>1</v>
      </c>
      <c r="AF154" s="29" t="str">
        <f t="shared" si="62"/>
        <v>0</v>
      </c>
      <c r="AG154" s="29" t="str">
        <f t="shared" si="62"/>
        <v>0</v>
      </c>
      <c r="AH154" s="59">
        <v>149</v>
      </c>
      <c r="AI154" s="510">
        <v>170100</v>
      </c>
      <c r="AJ154" s="509">
        <v>1</v>
      </c>
      <c r="AK154" s="509">
        <v>2</v>
      </c>
      <c r="AL154" s="509">
        <v>2</v>
      </c>
      <c r="AM154" s="509">
        <v>1</v>
      </c>
      <c r="AN154" s="509">
        <v>1</v>
      </c>
      <c r="AO154" s="509">
        <v>2</v>
      </c>
      <c r="AP154" s="509">
        <v>1</v>
      </c>
      <c r="AQ154" s="509">
        <v>2</v>
      </c>
      <c r="AR154" s="509">
        <v>2</v>
      </c>
      <c r="AS154" s="509">
        <v>1</v>
      </c>
      <c r="AT154" s="509">
        <v>1</v>
      </c>
      <c r="AU154" s="509">
        <v>3</v>
      </c>
      <c r="AV154" s="509">
        <v>1</v>
      </c>
      <c r="AW154" s="509">
        <v>1</v>
      </c>
      <c r="AX154" s="509">
        <v>1</v>
      </c>
      <c r="AY154" s="509">
        <v>1</v>
      </c>
      <c r="AZ154" s="509">
        <v>1</v>
      </c>
      <c r="BA154" s="509">
        <v>1</v>
      </c>
      <c r="BB154" s="509">
        <v>1</v>
      </c>
      <c r="BC154" s="509" t="b">
        <v>0</v>
      </c>
      <c r="BD154" s="508">
        <v>37988</v>
      </c>
      <c r="BE154" s="508">
        <v>37988</v>
      </c>
      <c r="BF154" s="509" t="b">
        <v>0</v>
      </c>
      <c r="BG154" s="510" t="s">
        <v>523</v>
      </c>
      <c r="BH154" s="512"/>
      <c r="BI154" s="510"/>
      <c r="BJ154" s="513">
        <v>37988</v>
      </c>
      <c r="BK154" s="513">
        <v>37988</v>
      </c>
      <c r="BL154" s="513">
        <v>46217</v>
      </c>
      <c r="BM154" s="510"/>
      <c r="BN154" s="512"/>
      <c r="BO154" s="510"/>
      <c r="BP154" s="509">
        <v>2</v>
      </c>
      <c r="BQ154" s="509" t="str">
        <f>IF(AI154="","",VLOOKUP(AJ154,[0]!Qualifier,(COLUMN(AJ154)-34),FALSE))</f>
        <v>RedCells</v>
      </c>
      <c r="BR154" s="509" t="str">
        <f>IF(AJ154="","",VLOOKUP(AK154,[0]!Qualifier,(COLUMN(AK154)-34),FALSE))</f>
        <v xml:space="preserve">CPD </v>
      </c>
      <c r="BS154" s="509" t="str">
        <f>IF(AK154="","",VLOOKUP(AL154,[0]!Qualifier,(COLUMN(AL154)-34),FALSE))</f>
        <v xml:space="preserve">SAGM </v>
      </c>
      <c r="BT154" s="509" t="str">
        <f>IF(AL154="","",VLOOKUP(AM154,[0]!Qualifier,(COLUMN(AM154)-34),FALSE))</f>
        <v xml:space="preserve">Closed </v>
      </c>
      <c r="BU154" s="509" t="str">
        <f>IF(AM154="","",VLOOKUP(AN154,[0]!Qualifier,(COLUMN(AN154)-34),FALSE))</f>
        <v xml:space="preserve">SV </v>
      </c>
      <c r="BV154" s="509" t="str">
        <f>IF(AN154="","",VLOOKUP(AO154,[0]!Qualifier,(COLUMN(AO154)-34),FALSE))</f>
        <v xml:space="preserve">2to6°C </v>
      </c>
      <c r="BW154" s="509" t="str">
        <f>IF(AO154="","",VLOOKUP(AP154,[0]!Qualifier,(COLUMN(AP154)-34),FALSE))</f>
        <v>No</v>
      </c>
      <c r="BX154" s="509" t="str">
        <f>IF(AP154="","",VLOOKUP(AQ154,[0]!Qualifier,(COLUMN(AQ154)-34),FALSE))</f>
        <v xml:space="preserve">Auto </v>
      </c>
      <c r="BY154" s="509" t="str">
        <f>IF(AQ154="","",VLOOKUP(AR154,[0]!Qualifier,(COLUMN(AR154)-34),FALSE))</f>
        <v xml:space="preserve">Aph </v>
      </c>
      <c r="BZ154" s="509" t="str">
        <f>IF(AR154="","",VLOOKUP(AS154,[0]!Qualifier,(COLUMN(AS154)-34),FALSE))</f>
        <v xml:space="preserve">NA </v>
      </c>
      <c r="CA154" s="509" t="str">
        <f>IF(AS154="","",VLOOKUP(AT154,[0]!Qualifier,(COLUMN(AT154)-34),FALSE))</f>
        <v xml:space="preserve">Transf </v>
      </c>
      <c r="CB154" s="509" t="str">
        <f>IF(AT154="","",VLOOKUP(AU154,[0]!Qualifier,(COLUMN(AU154)-34),FALSE))</f>
        <v xml:space="preserve">LCdepl </v>
      </c>
      <c r="CC154" s="509" t="str">
        <f>IF(AU154="","",VLOOKUP(AV154,[0]!Qualifier,(COLUMN(AV154)-34),FALSE))</f>
        <v xml:space="preserve">None </v>
      </c>
      <c r="CD154" s="509" t="str">
        <f>IF(AV154="","",VLOOKUP(AW154,[0]!Qualifier,(COLUMN(AW154)-34),FALSE))</f>
        <v xml:space="preserve">NoIrr </v>
      </c>
      <c r="CE154" s="508" t="str">
        <f>IF(AW154="","",VLOOKUP(AX154,[0]!Qualifier,(COLUMN(AX154)-34),FALSE))</f>
        <v xml:space="preserve">- </v>
      </c>
      <c r="CF154" s="508" t="str">
        <f>IF(AX154="","",VLOOKUP(AY154,[0]!Qualifier,(COLUMN(AY154)-34),FALSE))</f>
        <v>no sub</v>
      </c>
      <c r="CG154" s="509" t="str">
        <f>IF(AY154="","",VLOOKUP(AZ154,[0]!Qualifier,(COLUMN(AZ154)-34),FALSE))</f>
        <v>Non</v>
      </c>
      <c r="CH154" s="510" t="str">
        <f>IF(AZ154="","",VLOOKUP(BA154,[0]!Qualifier,(COLUMN(BA154)-34),FALSE))</f>
        <v>NA</v>
      </c>
      <c r="CI154" s="512" t="str">
        <f>IF(BA154="","",VLOOKUP(BB154,[0]!Qualifier,(COLUMN(BB154)-34),FALSE))</f>
        <v xml:space="preserve">None </v>
      </c>
      <c r="CJ154" s="510"/>
      <c r="CK154" s="513" t="str">
        <f t="shared" si="84"/>
        <v>1-2-2-1-1-2-1-2-2-1-1-3-1-1-1-1-1-1-1</v>
      </c>
      <c r="CL154" s="513">
        <v>37451</v>
      </c>
      <c r="CM154" s="513">
        <v>45195</v>
      </c>
      <c r="CN154" s="510"/>
      <c r="CP154" s="510"/>
    </row>
    <row r="155" spans="1:94" ht="12.6" customHeight="1" outlineLevel="2" x14ac:dyDescent="0.35">
      <c r="A155" s="77">
        <f t="shared" si="86"/>
        <v>170101</v>
      </c>
      <c r="B155" s="7">
        <f t="shared" si="87"/>
        <v>150</v>
      </c>
      <c r="C155" s="59">
        <f t="shared" si="85"/>
        <v>150</v>
      </c>
      <c r="D155" s="124">
        <f t="shared" si="88"/>
        <v>170101</v>
      </c>
      <c r="E155" s="16" t="str">
        <f t="shared" si="64"/>
        <v>RedCells</v>
      </c>
      <c r="F155" s="58" t="str">
        <f t="shared" si="65"/>
        <v xml:space="preserve">CPD </v>
      </c>
      <c r="G155" s="58" t="str">
        <f t="shared" si="66"/>
        <v xml:space="preserve">PAGGS-M </v>
      </c>
      <c r="H155" s="58" t="str">
        <f t="shared" si="67"/>
        <v xml:space="preserve">Closed </v>
      </c>
      <c r="I155" s="58" t="str">
        <f t="shared" si="68"/>
        <v xml:space="preserve">SV </v>
      </c>
      <c r="J155" s="58" t="str">
        <f t="shared" si="69"/>
        <v xml:space="preserve">2to6°C </v>
      </c>
      <c r="K155" s="58" t="str">
        <f t="shared" si="70"/>
        <v>No</v>
      </c>
      <c r="L155" s="58" t="str">
        <f t="shared" si="71"/>
        <v xml:space="preserve">Auto </v>
      </c>
      <c r="M155" s="58" t="str">
        <f t="shared" si="72"/>
        <v xml:space="preserve">Aph </v>
      </c>
      <c r="N155" s="58" t="str">
        <f t="shared" si="73"/>
        <v xml:space="preserve">NA </v>
      </c>
      <c r="O155" s="58" t="str">
        <f t="shared" si="74"/>
        <v xml:space="preserve">Transf </v>
      </c>
      <c r="P155" s="58" t="str">
        <f t="shared" si="75"/>
        <v xml:space="preserve">LCdepl </v>
      </c>
      <c r="Q155" s="58" t="str">
        <f t="shared" si="76"/>
        <v xml:space="preserve">None </v>
      </c>
      <c r="R155" s="58" t="str">
        <f t="shared" si="77"/>
        <v xml:space="preserve">NoIrr </v>
      </c>
      <c r="S155" s="58" t="str">
        <f t="shared" si="78"/>
        <v xml:space="preserve">- </v>
      </c>
      <c r="T155" s="58" t="str">
        <f t="shared" si="79"/>
        <v>no sub</v>
      </c>
      <c r="U155" s="58" t="str">
        <f t="shared" si="80"/>
        <v>Non</v>
      </c>
      <c r="V155" s="58" t="str">
        <f t="shared" si="81"/>
        <v>NA</v>
      </c>
      <c r="W155" s="58" t="str">
        <f t="shared" si="82"/>
        <v xml:space="preserve">None </v>
      </c>
      <c r="X155" t="s">
        <v>63</v>
      </c>
      <c r="Y155" s="339" t="str">
        <f t="shared" si="83"/>
        <v>1-2-3-1-1-2-1-2-2-1-1-3-1-1-1-1-1-1-1</v>
      </c>
      <c r="Z155" s="60">
        <f t="shared" si="89"/>
        <v>170101</v>
      </c>
      <c r="AA155" s="7">
        <f t="shared" si="90"/>
        <v>150</v>
      </c>
      <c r="AB155" s="29" t="str">
        <f t="shared" si="63"/>
        <v>1</v>
      </c>
      <c r="AC155" s="29" t="str">
        <f t="shared" si="62"/>
        <v>7</v>
      </c>
      <c r="AD155" s="29" t="str">
        <f t="shared" si="62"/>
        <v>0</v>
      </c>
      <c r="AE155" s="29" t="str">
        <f t="shared" si="62"/>
        <v>1</v>
      </c>
      <c r="AF155" s="29" t="str">
        <f t="shared" si="62"/>
        <v>0</v>
      </c>
      <c r="AG155" s="29" t="str">
        <f t="shared" si="62"/>
        <v>1</v>
      </c>
      <c r="AH155" s="59">
        <v>150</v>
      </c>
      <c r="AI155" s="510">
        <v>170101</v>
      </c>
      <c r="AJ155" s="509">
        <v>1</v>
      </c>
      <c r="AK155" s="509">
        <v>2</v>
      </c>
      <c r="AL155" s="509">
        <v>3</v>
      </c>
      <c r="AM155" s="509">
        <v>1</v>
      </c>
      <c r="AN155" s="509">
        <v>1</v>
      </c>
      <c r="AO155" s="509">
        <v>2</v>
      </c>
      <c r="AP155" s="509">
        <v>1</v>
      </c>
      <c r="AQ155" s="509">
        <v>2</v>
      </c>
      <c r="AR155" s="509">
        <v>2</v>
      </c>
      <c r="AS155" s="509">
        <v>1</v>
      </c>
      <c r="AT155" s="509">
        <v>1</v>
      </c>
      <c r="AU155" s="509">
        <v>3</v>
      </c>
      <c r="AV155" s="509">
        <v>1</v>
      </c>
      <c r="AW155" s="509">
        <v>1</v>
      </c>
      <c r="AX155" s="509">
        <v>1</v>
      </c>
      <c r="AY155" s="509">
        <v>1</v>
      </c>
      <c r="AZ155" s="509">
        <v>1</v>
      </c>
      <c r="BA155" s="509">
        <v>1</v>
      </c>
      <c r="BB155" s="509">
        <v>1</v>
      </c>
      <c r="BC155" s="509" t="b">
        <v>0</v>
      </c>
      <c r="BD155" s="508">
        <v>39640</v>
      </c>
      <c r="BE155" s="508">
        <v>39498</v>
      </c>
      <c r="BF155" s="509" t="b">
        <v>0</v>
      </c>
      <c r="BG155" s="510" t="s">
        <v>524</v>
      </c>
      <c r="BH155" s="512"/>
      <c r="BI155" s="510"/>
      <c r="BJ155" s="513">
        <v>39640</v>
      </c>
      <c r="BK155" s="513">
        <v>39498</v>
      </c>
      <c r="BL155" s="513">
        <v>46217</v>
      </c>
      <c r="BM155" s="510"/>
      <c r="BN155" s="512"/>
      <c r="BO155" s="510"/>
      <c r="BP155" s="509">
        <v>2</v>
      </c>
      <c r="BQ155" s="509" t="str">
        <f>IF(AI155="","",VLOOKUP(AJ155,[0]!Qualifier,(COLUMN(AJ155)-34),FALSE))</f>
        <v>RedCells</v>
      </c>
      <c r="BR155" s="509" t="str">
        <f>IF(AJ155="","",VLOOKUP(AK155,[0]!Qualifier,(COLUMN(AK155)-34),FALSE))</f>
        <v xml:space="preserve">CPD </v>
      </c>
      <c r="BS155" s="509" t="str">
        <f>IF(AK155="","",VLOOKUP(AL155,[0]!Qualifier,(COLUMN(AL155)-34),FALSE))</f>
        <v xml:space="preserve">PAGGS-M </v>
      </c>
      <c r="BT155" s="509" t="str">
        <f>IF(AL155="","",VLOOKUP(AM155,[0]!Qualifier,(COLUMN(AM155)-34),FALSE))</f>
        <v xml:space="preserve">Closed </v>
      </c>
      <c r="BU155" s="509" t="str">
        <f>IF(AM155="","",VLOOKUP(AN155,[0]!Qualifier,(COLUMN(AN155)-34),FALSE))</f>
        <v xml:space="preserve">SV </v>
      </c>
      <c r="BV155" s="509" t="str">
        <f>IF(AN155="","",VLOOKUP(AO155,[0]!Qualifier,(COLUMN(AO155)-34),FALSE))</f>
        <v xml:space="preserve">2to6°C </v>
      </c>
      <c r="BW155" s="509" t="str">
        <f>IF(AO155="","",VLOOKUP(AP155,[0]!Qualifier,(COLUMN(AP155)-34),FALSE))</f>
        <v>No</v>
      </c>
      <c r="BX155" s="509" t="str">
        <f>IF(AP155="","",VLOOKUP(AQ155,[0]!Qualifier,(COLUMN(AQ155)-34),FALSE))</f>
        <v xml:space="preserve">Auto </v>
      </c>
      <c r="BY155" s="509" t="str">
        <f>IF(AQ155="","",VLOOKUP(AR155,[0]!Qualifier,(COLUMN(AR155)-34),FALSE))</f>
        <v xml:space="preserve">Aph </v>
      </c>
      <c r="BZ155" s="509" t="str">
        <f>IF(AR155="","",VLOOKUP(AS155,[0]!Qualifier,(COLUMN(AS155)-34),FALSE))</f>
        <v xml:space="preserve">NA </v>
      </c>
      <c r="CA155" s="509" t="str">
        <f>IF(AS155="","",VLOOKUP(AT155,[0]!Qualifier,(COLUMN(AT155)-34),FALSE))</f>
        <v xml:space="preserve">Transf </v>
      </c>
      <c r="CB155" s="509" t="str">
        <f>IF(AT155="","",VLOOKUP(AU155,[0]!Qualifier,(COLUMN(AU155)-34),FALSE))</f>
        <v xml:space="preserve">LCdepl </v>
      </c>
      <c r="CC155" s="509" t="str">
        <f>IF(AU155="","",VLOOKUP(AV155,[0]!Qualifier,(COLUMN(AV155)-34),FALSE))</f>
        <v xml:space="preserve">None </v>
      </c>
      <c r="CD155" s="509" t="str">
        <f>IF(AV155="","",VLOOKUP(AW155,[0]!Qualifier,(COLUMN(AW155)-34),FALSE))</f>
        <v xml:space="preserve">NoIrr </v>
      </c>
      <c r="CE155" s="508" t="str">
        <f>IF(AW155="","",VLOOKUP(AX155,[0]!Qualifier,(COLUMN(AX155)-34),FALSE))</f>
        <v xml:space="preserve">- </v>
      </c>
      <c r="CF155" s="508" t="str">
        <f>IF(AX155="","",VLOOKUP(AY155,[0]!Qualifier,(COLUMN(AY155)-34),FALSE))</f>
        <v>no sub</v>
      </c>
      <c r="CG155" s="509" t="str">
        <f>IF(AY155="","",VLOOKUP(AZ155,[0]!Qualifier,(COLUMN(AZ155)-34),FALSE))</f>
        <v>Non</v>
      </c>
      <c r="CH155" s="510" t="str">
        <f>IF(AZ155="","",VLOOKUP(BA155,[0]!Qualifier,(COLUMN(BA155)-34),FALSE))</f>
        <v>NA</v>
      </c>
      <c r="CI155" s="512" t="str">
        <f>IF(BA155="","",VLOOKUP(BB155,[0]!Qualifier,(COLUMN(BB155)-34),FALSE))</f>
        <v xml:space="preserve">None </v>
      </c>
      <c r="CJ155" s="510"/>
      <c r="CK155" s="513" t="str">
        <f t="shared" si="84"/>
        <v>1-2-3-1-1-2-1-2-2-1-1-3-1-1-1-1-1-1-1</v>
      </c>
      <c r="CL155" s="513">
        <v>36201</v>
      </c>
      <c r="CM155" s="513">
        <v>45195</v>
      </c>
      <c r="CN155" s="510"/>
      <c r="CP155" s="510"/>
    </row>
    <row r="156" spans="1:94" ht="12.6" customHeight="1" outlineLevel="2" x14ac:dyDescent="0.35">
      <c r="A156" s="77">
        <f t="shared" si="86"/>
        <v>170104</v>
      </c>
      <c r="B156" s="7">
        <f t="shared" si="87"/>
        <v>151</v>
      </c>
      <c r="C156" s="59">
        <f t="shared" si="85"/>
        <v>151</v>
      </c>
      <c r="D156" s="124">
        <f t="shared" si="88"/>
        <v>170104</v>
      </c>
      <c r="E156" s="16" t="str">
        <f t="shared" si="64"/>
        <v>RedCells</v>
      </c>
      <c r="F156" s="58" t="str">
        <f t="shared" si="65"/>
        <v xml:space="preserve">CPD </v>
      </c>
      <c r="G156" s="58" t="str">
        <f t="shared" si="66"/>
        <v xml:space="preserve">Glycerol </v>
      </c>
      <c r="H156" s="58" t="str">
        <f t="shared" si="67"/>
        <v xml:space="preserve">Closed </v>
      </c>
      <c r="I156" s="58" t="str">
        <f t="shared" si="68"/>
        <v xml:space="preserve">SV </v>
      </c>
      <c r="J156" s="58" t="str">
        <f t="shared" si="69"/>
        <v xml:space="preserve">≤-140°C  </v>
      </c>
      <c r="K156" s="58" t="str">
        <f t="shared" si="70"/>
        <v>No</v>
      </c>
      <c r="L156" s="58" t="str">
        <f t="shared" si="71"/>
        <v xml:space="preserve">Auto </v>
      </c>
      <c r="M156" s="58" t="str">
        <f t="shared" si="72"/>
        <v xml:space="preserve">Aph </v>
      </c>
      <c r="N156" s="58" t="str">
        <f t="shared" si="73"/>
        <v xml:space="preserve">NA </v>
      </c>
      <c r="O156" s="58" t="str">
        <f t="shared" si="74"/>
        <v xml:space="preserve">Transf </v>
      </c>
      <c r="P156" s="58" t="str">
        <f t="shared" si="75"/>
        <v xml:space="preserve">LCdepl </v>
      </c>
      <c r="Q156" s="58" t="str">
        <f t="shared" si="76"/>
        <v xml:space="preserve">None </v>
      </c>
      <c r="R156" s="58" t="str">
        <f t="shared" si="77"/>
        <v xml:space="preserve">NoIrr </v>
      </c>
      <c r="S156" s="58" t="str">
        <f t="shared" si="78"/>
        <v xml:space="preserve">Wash </v>
      </c>
      <c r="T156" s="58" t="str">
        <f t="shared" si="79"/>
        <v>no sub</v>
      </c>
      <c r="U156" s="58" t="str">
        <f t="shared" si="80"/>
        <v>Non</v>
      </c>
      <c r="V156" s="58" t="str">
        <f t="shared" si="81"/>
        <v>NA</v>
      </c>
      <c r="W156" s="58" t="str">
        <f t="shared" si="82"/>
        <v xml:space="preserve">None </v>
      </c>
      <c r="X156" t="s">
        <v>63</v>
      </c>
      <c r="Y156" s="339" t="str">
        <f t="shared" si="83"/>
        <v>1-2-9-1-1-6-1-2-2-1-1-3-1-1-2-1-1-1-1</v>
      </c>
      <c r="Z156" s="60">
        <f t="shared" si="89"/>
        <v>170104</v>
      </c>
      <c r="AA156" s="7">
        <f t="shared" si="90"/>
        <v>151</v>
      </c>
      <c r="AB156" s="29" t="str">
        <f t="shared" si="63"/>
        <v>1</v>
      </c>
      <c r="AC156" s="29" t="str">
        <f t="shared" si="62"/>
        <v>7</v>
      </c>
      <c r="AD156" s="29" t="str">
        <f t="shared" si="62"/>
        <v>0</v>
      </c>
      <c r="AE156" s="29" t="str">
        <f t="shared" si="62"/>
        <v>1</v>
      </c>
      <c r="AF156" s="29" t="str">
        <f t="shared" si="62"/>
        <v>0</v>
      </c>
      <c r="AG156" s="29" t="str">
        <f t="shared" si="62"/>
        <v>4</v>
      </c>
      <c r="AH156" s="59">
        <v>151</v>
      </c>
      <c r="AI156" s="510">
        <v>170104</v>
      </c>
      <c r="AJ156" s="509">
        <v>1</v>
      </c>
      <c r="AK156" s="509">
        <v>2</v>
      </c>
      <c r="AL156" s="509">
        <v>9</v>
      </c>
      <c r="AM156" s="509">
        <v>1</v>
      </c>
      <c r="AN156" s="509">
        <v>1</v>
      </c>
      <c r="AO156" s="509">
        <v>6</v>
      </c>
      <c r="AP156" s="509">
        <v>1</v>
      </c>
      <c r="AQ156" s="509">
        <v>2</v>
      </c>
      <c r="AR156" s="509">
        <v>2</v>
      </c>
      <c r="AS156" s="509">
        <v>1</v>
      </c>
      <c r="AT156" s="509">
        <v>1</v>
      </c>
      <c r="AU156" s="509">
        <v>3</v>
      </c>
      <c r="AV156" s="509">
        <v>1</v>
      </c>
      <c r="AW156" s="509">
        <v>1</v>
      </c>
      <c r="AX156" s="509">
        <v>2</v>
      </c>
      <c r="AY156" s="509">
        <v>1</v>
      </c>
      <c r="AZ156" s="509">
        <v>1</v>
      </c>
      <c r="BA156" s="509">
        <v>1</v>
      </c>
      <c r="BB156" s="509">
        <v>1</v>
      </c>
      <c r="BC156" s="509" t="b">
        <v>0</v>
      </c>
      <c r="BD156" s="508">
        <v>38301</v>
      </c>
      <c r="BE156" s="508">
        <v>38301</v>
      </c>
      <c r="BF156" s="509" t="b">
        <v>0</v>
      </c>
      <c r="BG156" s="510" t="s">
        <v>1197</v>
      </c>
      <c r="BH156" s="512"/>
      <c r="BI156" s="510"/>
      <c r="BJ156" s="513">
        <v>38301</v>
      </c>
      <c r="BK156" s="513">
        <v>38301</v>
      </c>
      <c r="BL156" s="513">
        <v>46217</v>
      </c>
      <c r="BM156" s="510"/>
      <c r="BN156" s="512"/>
      <c r="BO156" s="510"/>
      <c r="BP156" s="509">
        <v>2</v>
      </c>
      <c r="BQ156" s="509" t="str">
        <f>IF(AI156="","",VLOOKUP(AJ156,[0]!Qualifier,(COLUMN(AJ156)-34),FALSE))</f>
        <v>RedCells</v>
      </c>
      <c r="BR156" s="509" t="str">
        <f>IF(AJ156="","",VLOOKUP(AK156,[0]!Qualifier,(COLUMN(AK156)-34),FALSE))</f>
        <v xml:space="preserve">CPD </v>
      </c>
      <c r="BS156" s="509" t="str">
        <f>IF(AK156="","",VLOOKUP(AL156,[0]!Qualifier,(COLUMN(AL156)-34),FALSE))</f>
        <v xml:space="preserve">Glycerol </v>
      </c>
      <c r="BT156" s="509" t="str">
        <f>IF(AL156="","",VLOOKUP(AM156,[0]!Qualifier,(COLUMN(AM156)-34),FALSE))</f>
        <v xml:space="preserve">Closed </v>
      </c>
      <c r="BU156" s="509" t="str">
        <f>IF(AM156="","",VLOOKUP(AN156,[0]!Qualifier,(COLUMN(AN156)-34),FALSE))</f>
        <v xml:space="preserve">SV </v>
      </c>
      <c r="BV156" s="509" t="str">
        <f>IF(AN156="","",VLOOKUP(AO156,[0]!Qualifier,(COLUMN(AO156)-34),FALSE))</f>
        <v xml:space="preserve">≤-140°C  </v>
      </c>
      <c r="BW156" s="509" t="str">
        <f>IF(AO156="","",VLOOKUP(AP156,[0]!Qualifier,(COLUMN(AP156)-34),FALSE))</f>
        <v>No</v>
      </c>
      <c r="BX156" s="509" t="str">
        <f>IF(AP156="","",VLOOKUP(AQ156,[0]!Qualifier,(COLUMN(AQ156)-34),FALSE))</f>
        <v xml:space="preserve">Auto </v>
      </c>
      <c r="BY156" s="509" t="str">
        <f>IF(AQ156="","",VLOOKUP(AR156,[0]!Qualifier,(COLUMN(AR156)-34),FALSE))</f>
        <v xml:space="preserve">Aph </v>
      </c>
      <c r="BZ156" s="509" t="str">
        <f>IF(AR156="","",VLOOKUP(AS156,[0]!Qualifier,(COLUMN(AS156)-34),FALSE))</f>
        <v xml:space="preserve">NA </v>
      </c>
      <c r="CA156" s="509" t="str">
        <f>IF(AS156="","",VLOOKUP(AT156,[0]!Qualifier,(COLUMN(AT156)-34),FALSE))</f>
        <v xml:space="preserve">Transf </v>
      </c>
      <c r="CB156" s="509" t="str">
        <f>IF(AT156="","",VLOOKUP(AU156,[0]!Qualifier,(COLUMN(AU156)-34),FALSE))</f>
        <v xml:space="preserve">LCdepl </v>
      </c>
      <c r="CC156" s="509" t="str">
        <f>IF(AU156="","",VLOOKUP(AV156,[0]!Qualifier,(COLUMN(AV156)-34),FALSE))</f>
        <v xml:space="preserve">None </v>
      </c>
      <c r="CD156" s="509" t="str">
        <f>IF(AV156="","",VLOOKUP(AW156,[0]!Qualifier,(COLUMN(AW156)-34),FALSE))</f>
        <v xml:space="preserve">NoIrr </v>
      </c>
      <c r="CE156" s="508" t="str">
        <f>IF(AW156="","",VLOOKUP(AX156,[0]!Qualifier,(COLUMN(AX156)-34),FALSE))</f>
        <v xml:space="preserve">Wash </v>
      </c>
      <c r="CF156" s="508" t="str">
        <f>IF(AX156="","",VLOOKUP(AY156,[0]!Qualifier,(COLUMN(AY156)-34),FALSE))</f>
        <v>no sub</v>
      </c>
      <c r="CG156" s="509" t="str">
        <f>IF(AY156="","",VLOOKUP(AZ156,[0]!Qualifier,(COLUMN(AZ156)-34),FALSE))</f>
        <v>Non</v>
      </c>
      <c r="CH156" s="510" t="str">
        <f>IF(AZ156="","",VLOOKUP(BA156,[0]!Qualifier,(COLUMN(BA156)-34),FALSE))</f>
        <v>NA</v>
      </c>
      <c r="CI156" s="512" t="str">
        <f>IF(BA156="","",VLOOKUP(BB156,[0]!Qualifier,(COLUMN(BB156)-34),FALSE))</f>
        <v xml:space="preserve">None </v>
      </c>
      <c r="CJ156" s="510"/>
      <c r="CK156" s="513" t="str">
        <f t="shared" si="84"/>
        <v>1-2-9-1-1-6-1-2-2-1-1-3-1-1-2-1-1-1-1</v>
      </c>
      <c r="CL156" s="513">
        <v>37033</v>
      </c>
      <c r="CM156" s="513">
        <v>45195</v>
      </c>
      <c r="CN156" s="510"/>
      <c r="CP156" s="510"/>
    </row>
    <row r="157" spans="1:94" ht="12.6" customHeight="1" outlineLevel="2" x14ac:dyDescent="0.35">
      <c r="A157" s="77">
        <f t="shared" si="86"/>
        <v>170300</v>
      </c>
      <c r="B157" s="7">
        <f t="shared" si="87"/>
        <v>152</v>
      </c>
      <c r="C157" s="59">
        <f t="shared" si="85"/>
        <v>152</v>
      </c>
      <c r="D157" s="124">
        <f t="shared" si="88"/>
        <v>170300</v>
      </c>
      <c r="E157" s="16" t="str">
        <f t="shared" si="64"/>
        <v>RedCells</v>
      </c>
      <c r="F157" s="58" t="str">
        <f t="shared" si="65"/>
        <v xml:space="preserve">CPD </v>
      </c>
      <c r="G157" s="58" t="str">
        <f t="shared" si="66"/>
        <v xml:space="preserve">SAGM </v>
      </c>
      <c r="H157" s="58" t="str">
        <f t="shared" si="67"/>
        <v xml:space="preserve">Closed </v>
      </c>
      <c r="I157" s="58" t="str">
        <f t="shared" si="68"/>
        <v xml:space="preserve">SV </v>
      </c>
      <c r="J157" s="58" t="str">
        <f t="shared" si="69"/>
        <v xml:space="preserve">2to6°C </v>
      </c>
      <c r="K157" s="58" t="str">
        <f t="shared" si="70"/>
        <v>No</v>
      </c>
      <c r="L157" s="58" t="str">
        <f t="shared" si="71"/>
        <v>Dir</v>
      </c>
      <c r="M157" s="58" t="str">
        <f t="shared" si="72"/>
        <v xml:space="preserve">Aph </v>
      </c>
      <c r="N157" s="58" t="str">
        <f t="shared" si="73"/>
        <v xml:space="preserve">NA </v>
      </c>
      <c r="O157" s="58" t="str">
        <f t="shared" si="74"/>
        <v xml:space="preserve">Transf </v>
      </c>
      <c r="P157" s="58" t="str">
        <f t="shared" si="75"/>
        <v xml:space="preserve">LCdepl </v>
      </c>
      <c r="Q157" s="58" t="str">
        <f t="shared" si="76"/>
        <v xml:space="preserve">None </v>
      </c>
      <c r="R157" s="58" t="str">
        <f t="shared" si="77"/>
        <v>Irrad</v>
      </c>
      <c r="S157" s="58" t="str">
        <f t="shared" si="78"/>
        <v xml:space="preserve">- </v>
      </c>
      <c r="T157" s="58" t="str">
        <f t="shared" si="79"/>
        <v>no sub</v>
      </c>
      <c r="U157" s="58" t="str">
        <f t="shared" si="80"/>
        <v>Non</v>
      </c>
      <c r="V157" s="58" t="str">
        <f t="shared" si="81"/>
        <v>NA</v>
      </c>
      <c r="W157" s="58" t="str">
        <f t="shared" si="82"/>
        <v xml:space="preserve">None </v>
      </c>
      <c r="X157" t="s">
        <v>63</v>
      </c>
      <c r="Y157" s="339" t="str">
        <f t="shared" si="83"/>
        <v>1-2-2-1-1-2-1-3-2-1-1-3-1-2-1-1-1-1-1</v>
      </c>
      <c r="Z157" s="60">
        <f t="shared" si="89"/>
        <v>170300</v>
      </c>
      <c r="AA157" s="7">
        <f t="shared" si="90"/>
        <v>152</v>
      </c>
      <c r="AB157" s="29" t="str">
        <f t="shared" si="63"/>
        <v>1</v>
      </c>
      <c r="AC157" s="29" t="str">
        <f t="shared" si="62"/>
        <v>7</v>
      </c>
      <c r="AD157" s="29" t="str">
        <f t="shared" si="62"/>
        <v>0</v>
      </c>
      <c r="AE157" s="29" t="str">
        <f t="shared" si="62"/>
        <v>3</v>
      </c>
      <c r="AF157" s="29" t="str">
        <f t="shared" si="62"/>
        <v>0</v>
      </c>
      <c r="AG157" s="29" t="str">
        <f t="shared" si="62"/>
        <v>0</v>
      </c>
      <c r="AH157" s="59">
        <v>152</v>
      </c>
      <c r="AI157" s="510">
        <v>170300</v>
      </c>
      <c r="AJ157" s="509">
        <v>1</v>
      </c>
      <c r="AK157" s="509">
        <v>2</v>
      </c>
      <c r="AL157" s="509">
        <v>2</v>
      </c>
      <c r="AM157" s="509">
        <v>1</v>
      </c>
      <c r="AN157" s="509">
        <v>1</v>
      </c>
      <c r="AO157" s="509">
        <v>2</v>
      </c>
      <c r="AP157" s="509">
        <v>1</v>
      </c>
      <c r="AQ157" s="509">
        <v>3</v>
      </c>
      <c r="AR157" s="509">
        <v>2</v>
      </c>
      <c r="AS157" s="509">
        <v>1</v>
      </c>
      <c r="AT157" s="509">
        <v>1</v>
      </c>
      <c r="AU157" s="509">
        <v>3</v>
      </c>
      <c r="AV157" s="509">
        <v>1</v>
      </c>
      <c r="AW157" s="509">
        <v>2</v>
      </c>
      <c r="AX157" s="509">
        <v>1</v>
      </c>
      <c r="AY157" s="509">
        <v>1</v>
      </c>
      <c r="AZ157" s="509">
        <v>1</v>
      </c>
      <c r="BA157" s="509">
        <v>1</v>
      </c>
      <c r="BB157" s="509">
        <v>1</v>
      </c>
      <c r="BC157" s="509" t="b">
        <v>0</v>
      </c>
      <c r="BD157" s="508">
        <v>38301</v>
      </c>
      <c r="BE157" s="508">
        <v>38301</v>
      </c>
      <c r="BF157" s="509" t="b">
        <v>0</v>
      </c>
      <c r="BG157" s="510" t="s">
        <v>525</v>
      </c>
      <c r="BH157" s="512"/>
      <c r="BI157" s="510"/>
      <c r="BJ157" s="513">
        <v>38301</v>
      </c>
      <c r="BK157" s="513">
        <v>38301</v>
      </c>
      <c r="BL157" s="513">
        <v>46217</v>
      </c>
      <c r="BM157" s="510"/>
      <c r="BN157" s="512"/>
      <c r="BO157" s="510"/>
      <c r="BP157" s="509">
        <v>6</v>
      </c>
      <c r="BQ157" s="509" t="str">
        <f>IF(AI157="","",VLOOKUP(AJ157,[0]!Qualifier,(COLUMN(AJ157)-34),FALSE))</f>
        <v>RedCells</v>
      </c>
      <c r="BR157" s="509" t="str">
        <f>IF(AJ157="","",VLOOKUP(AK157,[0]!Qualifier,(COLUMN(AK157)-34),FALSE))</f>
        <v xml:space="preserve">CPD </v>
      </c>
      <c r="BS157" s="509" t="str">
        <f>IF(AK157="","",VLOOKUP(AL157,[0]!Qualifier,(COLUMN(AL157)-34),FALSE))</f>
        <v xml:space="preserve">SAGM </v>
      </c>
      <c r="BT157" s="509" t="str">
        <f>IF(AL157="","",VLOOKUP(AM157,[0]!Qualifier,(COLUMN(AM157)-34),FALSE))</f>
        <v xml:space="preserve">Closed </v>
      </c>
      <c r="BU157" s="509" t="str">
        <f>IF(AM157="","",VLOOKUP(AN157,[0]!Qualifier,(COLUMN(AN157)-34),FALSE))</f>
        <v xml:space="preserve">SV </v>
      </c>
      <c r="BV157" s="509" t="str">
        <f>IF(AN157="","",VLOOKUP(AO157,[0]!Qualifier,(COLUMN(AO157)-34),FALSE))</f>
        <v xml:space="preserve">2to6°C </v>
      </c>
      <c r="BW157" s="509" t="str">
        <f>IF(AO157="","",VLOOKUP(AP157,[0]!Qualifier,(COLUMN(AP157)-34),FALSE))</f>
        <v>No</v>
      </c>
      <c r="BX157" s="509" t="str">
        <f>IF(AP157="","",VLOOKUP(AQ157,[0]!Qualifier,(COLUMN(AQ157)-34),FALSE))</f>
        <v>Dir</v>
      </c>
      <c r="BY157" s="509" t="str">
        <f>IF(AQ157="","",VLOOKUP(AR157,[0]!Qualifier,(COLUMN(AR157)-34),FALSE))</f>
        <v xml:space="preserve">Aph </v>
      </c>
      <c r="BZ157" s="509" t="str">
        <f>IF(AR157="","",VLOOKUP(AS157,[0]!Qualifier,(COLUMN(AS157)-34),FALSE))</f>
        <v xml:space="preserve">NA </v>
      </c>
      <c r="CA157" s="509" t="str">
        <f>IF(AS157="","",VLOOKUP(AT157,[0]!Qualifier,(COLUMN(AT157)-34),FALSE))</f>
        <v xml:space="preserve">Transf </v>
      </c>
      <c r="CB157" s="509" t="str">
        <f>IF(AT157="","",VLOOKUP(AU157,[0]!Qualifier,(COLUMN(AU157)-34),FALSE))</f>
        <v xml:space="preserve">LCdepl </v>
      </c>
      <c r="CC157" s="509" t="str">
        <f>IF(AU157="","",VLOOKUP(AV157,[0]!Qualifier,(COLUMN(AV157)-34),FALSE))</f>
        <v xml:space="preserve">None </v>
      </c>
      <c r="CD157" s="509" t="str">
        <f>IF(AV157="","",VLOOKUP(AW157,[0]!Qualifier,(COLUMN(AW157)-34),FALSE))</f>
        <v>Irrad</v>
      </c>
      <c r="CE157" s="508" t="str">
        <f>IF(AW157="","",VLOOKUP(AX157,[0]!Qualifier,(COLUMN(AX157)-34),FALSE))</f>
        <v xml:space="preserve">- </v>
      </c>
      <c r="CF157" s="508" t="str">
        <f>IF(AX157="","",VLOOKUP(AY157,[0]!Qualifier,(COLUMN(AY157)-34),FALSE))</f>
        <v>no sub</v>
      </c>
      <c r="CG157" s="509" t="str">
        <f>IF(AY157="","",VLOOKUP(AZ157,[0]!Qualifier,(COLUMN(AZ157)-34),FALSE))</f>
        <v>Non</v>
      </c>
      <c r="CH157" s="510" t="str">
        <f>IF(AZ157="","",VLOOKUP(BA157,[0]!Qualifier,(COLUMN(BA157)-34),FALSE))</f>
        <v>NA</v>
      </c>
      <c r="CI157" s="512" t="str">
        <f>IF(BA157="","",VLOOKUP(BB157,[0]!Qualifier,(COLUMN(BB157)-34),FALSE))</f>
        <v xml:space="preserve">None </v>
      </c>
      <c r="CJ157" s="510"/>
      <c r="CK157" s="513" t="str">
        <f t="shared" si="84"/>
        <v>1-2-2-1-1-2-1-3-2-1-1-3-1-2-1-1-1-1-1</v>
      </c>
      <c r="CL157" s="513">
        <v>38340</v>
      </c>
      <c r="CM157" s="513">
        <v>45195</v>
      </c>
      <c r="CN157" s="510"/>
      <c r="CP157" s="510"/>
    </row>
    <row r="158" spans="1:94" ht="12.6" customHeight="1" outlineLevel="2" x14ac:dyDescent="0.35">
      <c r="A158" s="77">
        <f t="shared" si="86"/>
        <v>171180</v>
      </c>
      <c r="B158" s="7">
        <f t="shared" si="87"/>
        <v>153</v>
      </c>
      <c r="C158" s="59">
        <f t="shared" si="85"/>
        <v>153</v>
      </c>
      <c r="D158" s="124">
        <f t="shared" si="88"/>
        <v>171180</v>
      </c>
      <c r="E158" s="16" t="str">
        <f t="shared" si="64"/>
        <v>RedCells</v>
      </c>
      <c r="F158" s="58" t="str">
        <f t="shared" si="65"/>
        <v xml:space="preserve">CPD </v>
      </c>
      <c r="G158" s="58" t="str">
        <f t="shared" si="66"/>
        <v xml:space="preserve">SAGM </v>
      </c>
      <c r="H158" s="58" t="str">
        <f t="shared" si="67"/>
        <v xml:space="preserve">Closed </v>
      </c>
      <c r="I158" s="58" t="str">
        <f t="shared" si="68"/>
        <v xml:space="preserve">SVPed </v>
      </c>
      <c r="J158" s="58" t="str">
        <f t="shared" si="69"/>
        <v xml:space="preserve">2to6°C </v>
      </c>
      <c r="K158" s="58" t="str">
        <f t="shared" si="70"/>
        <v>No</v>
      </c>
      <c r="L158" s="58" t="str">
        <f t="shared" si="71"/>
        <v>Dir</v>
      </c>
      <c r="M158" s="58" t="str">
        <f t="shared" si="72"/>
        <v xml:space="preserve">Aph </v>
      </c>
      <c r="N158" s="58" t="str">
        <f t="shared" si="73"/>
        <v xml:space="preserve">NA </v>
      </c>
      <c r="O158" s="58" t="str">
        <f t="shared" si="74"/>
        <v xml:space="preserve">Transf </v>
      </c>
      <c r="P158" s="58" t="str">
        <f t="shared" si="75"/>
        <v xml:space="preserve">LCdepl </v>
      </c>
      <c r="Q158" s="58" t="str">
        <f t="shared" si="76"/>
        <v xml:space="preserve">Divid </v>
      </c>
      <c r="R158" s="58" t="str">
        <f t="shared" si="77"/>
        <v xml:space="preserve">NoIrr </v>
      </c>
      <c r="S158" s="58" t="str">
        <f t="shared" si="78"/>
        <v xml:space="preserve">- </v>
      </c>
      <c r="T158" s="58" t="str">
        <f t="shared" si="79"/>
        <v>no sub</v>
      </c>
      <c r="U158" s="58" t="str">
        <f t="shared" si="80"/>
        <v>Non</v>
      </c>
      <c r="V158" s="58" t="str">
        <f t="shared" si="81"/>
        <v>NA</v>
      </c>
      <c r="W158" s="58" t="str">
        <f t="shared" si="82"/>
        <v xml:space="preserve">None </v>
      </c>
      <c r="X158" t="s">
        <v>63</v>
      </c>
      <c r="Y158" s="339" t="str">
        <f t="shared" si="83"/>
        <v>1-2-2-1-2-2-1-3-2-1-1-3-2-1-1-1-1-1-1</v>
      </c>
      <c r="Z158" s="60">
        <f t="shared" si="89"/>
        <v>171180</v>
      </c>
      <c r="AA158" s="7">
        <f t="shared" si="90"/>
        <v>153</v>
      </c>
      <c r="AB158" s="29" t="str">
        <f t="shared" si="63"/>
        <v>1</v>
      </c>
      <c r="AC158" s="29" t="str">
        <f t="shared" si="62"/>
        <v>7</v>
      </c>
      <c r="AD158" s="29" t="str">
        <f t="shared" si="62"/>
        <v>1</v>
      </c>
      <c r="AE158" s="29" t="str">
        <f t="shared" si="62"/>
        <v>1</v>
      </c>
      <c r="AF158" s="29" t="str">
        <f t="shared" si="62"/>
        <v>8</v>
      </c>
      <c r="AG158" s="29" t="str">
        <f t="shared" si="62"/>
        <v>0</v>
      </c>
      <c r="AH158" s="59">
        <v>153</v>
      </c>
      <c r="AI158" s="510">
        <v>171180</v>
      </c>
      <c r="AJ158" s="509">
        <v>1</v>
      </c>
      <c r="AK158" s="509">
        <v>2</v>
      </c>
      <c r="AL158" s="509">
        <v>2</v>
      </c>
      <c r="AM158" s="509">
        <v>1</v>
      </c>
      <c r="AN158" s="509">
        <v>2</v>
      </c>
      <c r="AO158" s="509">
        <v>2</v>
      </c>
      <c r="AP158" s="509">
        <v>1</v>
      </c>
      <c r="AQ158" s="509">
        <v>3</v>
      </c>
      <c r="AR158" s="509">
        <v>2</v>
      </c>
      <c r="AS158" s="509">
        <v>1</v>
      </c>
      <c r="AT158" s="509">
        <v>1</v>
      </c>
      <c r="AU158" s="509">
        <v>3</v>
      </c>
      <c r="AV158" s="509">
        <v>2</v>
      </c>
      <c r="AW158" s="509">
        <v>1</v>
      </c>
      <c r="AX158" s="509">
        <v>1</v>
      </c>
      <c r="AY158" s="509">
        <v>1</v>
      </c>
      <c r="AZ158" s="509">
        <v>1</v>
      </c>
      <c r="BA158" s="509">
        <v>1</v>
      </c>
      <c r="BB158" s="509">
        <v>1</v>
      </c>
      <c r="BC158" s="509" t="b">
        <v>0</v>
      </c>
      <c r="BD158" s="508">
        <v>38301</v>
      </c>
      <c r="BE158" s="508">
        <v>38301</v>
      </c>
      <c r="BF158" s="509" t="b">
        <v>0</v>
      </c>
      <c r="BG158" s="510" t="s">
        <v>526</v>
      </c>
      <c r="BH158" s="512"/>
      <c r="BI158" s="510"/>
      <c r="BJ158" s="513">
        <v>38301</v>
      </c>
      <c r="BK158" s="513">
        <v>38301</v>
      </c>
      <c r="BL158" s="513">
        <v>46217</v>
      </c>
      <c r="BM158" s="510"/>
      <c r="BN158" s="512"/>
      <c r="BO158" s="510"/>
      <c r="BP158" s="509">
        <v>2</v>
      </c>
      <c r="BQ158" s="509" t="str">
        <f>IF(AI158="","",VLOOKUP(AJ158,[0]!Qualifier,(COLUMN(AJ158)-34),FALSE))</f>
        <v>RedCells</v>
      </c>
      <c r="BR158" s="509" t="str">
        <f>IF(AJ158="","",VLOOKUP(AK158,[0]!Qualifier,(COLUMN(AK158)-34),FALSE))</f>
        <v xml:space="preserve">CPD </v>
      </c>
      <c r="BS158" s="509" t="str">
        <f>IF(AK158="","",VLOOKUP(AL158,[0]!Qualifier,(COLUMN(AL158)-34),FALSE))</f>
        <v xml:space="preserve">SAGM </v>
      </c>
      <c r="BT158" s="509" t="str">
        <f>IF(AL158="","",VLOOKUP(AM158,[0]!Qualifier,(COLUMN(AM158)-34),FALSE))</f>
        <v xml:space="preserve">Closed </v>
      </c>
      <c r="BU158" s="509" t="str">
        <f>IF(AM158="","",VLOOKUP(AN158,[0]!Qualifier,(COLUMN(AN158)-34),FALSE))</f>
        <v xml:space="preserve">SVPed </v>
      </c>
      <c r="BV158" s="509" t="str">
        <f>IF(AN158="","",VLOOKUP(AO158,[0]!Qualifier,(COLUMN(AO158)-34),FALSE))</f>
        <v xml:space="preserve">2to6°C </v>
      </c>
      <c r="BW158" s="509" t="str">
        <f>IF(AO158="","",VLOOKUP(AP158,[0]!Qualifier,(COLUMN(AP158)-34),FALSE))</f>
        <v>No</v>
      </c>
      <c r="BX158" s="509" t="str">
        <f>IF(AP158="","",VLOOKUP(AQ158,[0]!Qualifier,(COLUMN(AQ158)-34),FALSE))</f>
        <v>Dir</v>
      </c>
      <c r="BY158" s="509" t="str">
        <f>IF(AQ158="","",VLOOKUP(AR158,[0]!Qualifier,(COLUMN(AR158)-34),FALSE))</f>
        <v xml:space="preserve">Aph </v>
      </c>
      <c r="BZ158" s="509" t="str">
        <f>IF(AR158="","",VLOOKUP(AS158,[0]!Qualifier,(COLUMN(AS158)-34),FALSE))</f>
        <v xml:space="preserve">NA </v>
      </c>
      <c r="CA158" s="509" t="str">
        <f>IF(AS158="","",VLOOKUP(AT158,[0]!Qualifier,(COLUMN(AT158)-34),FALSE))</f>
        <v xml:space="preserve">Transf </v>
      </c>
      <c r="CB158" s="509" t="str">
        <f>IF(AT158="","",VLOOKUP(AU158,[0]!Qualifier,(COLUMN(AU158)-34),FALSE))</f>
        <v xml:space="preserve">LCdepl </v>
      </c>
      <c r="CC158" s="509" t="str">
        <f>IF(AU158="","",VLOOKUP(AV158,[0]!Qualifier,(COLUMN(AV158)-34),FALSE))</f>
        <v xml:space="preserve">Divid </v>
      </c>
      <c r="CD158" s="509" t="str">
        <f>IF(AV158="","",VLOOKUP(AW158,[0]!Qualifier,(COLUMN(AW158)-34),FALSE))</f>
        <v xml:space="preserve">NoIrr </v>
      </c>
      <c r="CE158" s="508" t="str">
        <f>IF(AW158="","",VLOOKUP(AX158,[0]!Qualifier,(COLUMN(AX158)-34),FALSE))</f>
        <v xml:space="preserve">- </v>
      </c>
      <c r="CF158" s="508" t="str">
        <f>IF(AX158="","",VLOOKUP(AY158,[0]!Qualifier,(COLUMN(AY158)-34),FALSE))</f>
        <v>no sub</v>
      </c>
      <c r="CG158" s="509" t="str">
        <f>IF(AY158="","",VLOOKUP(AZ158,[0]!Qualifier,(COLUMN(AZ158)-34),FALSE))</f>
        <v>Non</v>
      </c>
      <c r="CH158" s="510" t="str">
        <f>IF(AZ158="","",VLOOKUP(BA158,[0]!Qualifier,(COLUMN(BA158)-34),FALSE))</f>
        <v>NA</v>
      </c>
      <c r="CI158" s="512" t="str">
        <f>IF(BA158="","",VLOOKUP(BB158,[0]!Qualifier,(COLUMN(BB158)-34),FALSE))</f>
        <v xml:space="preserve">None </v>
      </c>
      <c r="CJ158" s="510"/>
      <c r="CK158" s="513" t="str">
        <f t="shared" si="84"/>
        <v>1-2-2-1-2-2-1-3-2-1-1-3-2-1-1-1-1-1-1</v>
      </c>
      <c r="CL158" s="513">
        <v>36201</v>
      </c>
      <c r="CM158" s="513">
        <v>45195</v>
      </c>
      <c r="CN158" s="510"/>
      <c r="CP158" s="510"/>
    </row>
    <row r="159" spans="1:94" ht="12.6" customHeight="1" outlineLevel="2" x14ac:dyDescent="0.35">
      <c r="A159" s="77">
        <f t="shared" si="86"/>
        <v>171380</v>
      </c>
      <c r="B159" s="7">
        <f t="shared" si="87"/>
        <v>154</v>
      </c>
      <c r="C159" s="59">
        <f t="shared" si="85"/>
        <v>154</v>
      </c>
      <c r="D159" s="124">
        <f t="shared" si="88"/>
        <v>171380</v>
      </c>
      <c r="E159" s="16" t="str">
        <f t="shared" si="64"/>
        <v>RedCells</v>
      </c>
      <c r="F159" s="58" t="str">
        <f t="shared" si="65"/>
        <v xml:space="preserve">CPD </v>
      </c>
      <c r="G159" s="58" t="str">
        <f t="shared" si="66"/>
        <v xml:space="preserve">SAGM </v>
      </c>
      <c r="H159" s="58" t="str">
        <f t="shared" si="67"/>
        <v xml:space="preserve">Closed </v>
      </c>
      <c r="I159" s="58" t="str">
        <f t="shared" si="68"/>
        <v xml:space="preserve">SVPed </v>
      </c>
      <c r="J159" s="58" t="str">
        <f t="shared" si="69"/>
        <v xml:space="preserve">2to6°C </v>
      </c>
      <c r="K159" s="58" t="str">
        <f t="shared" si="70"/>
        <v>No</v>
      </c>
      <c r="L159" s="58" t="str">
        <f t="shared" si="71"/>
        <v>Dir</v>
      </c>
      <c r="M159" s="58" t="str">
        <f t="shared" si="72"/>
        <v xml:space="preserve">Aph </v>
      </c>
      <c r="N159" s="58" t="str">
        <f t="shared" si="73"/>
        <v xml:space="preserve">NA </v>
      </c>
      <c r="O159" s="58" t="str">
        <f t="shared" si="74"/>
        <v xml:space="preserve">Transf </v>
      </c>
      <c r="P159" s="58" t="str">
        <f t="shared" si="75"/>
        <v xml:space="preserve">LCdepl </v>
      </c>
      <c r="Q159" s="58" t="str">
        <f t="shared" si="76"/>
        <v xml:space="preserve">Divid </v>
      </c>
      <c r="R159" s="58" t="str">
        <f t="shared" si="77"/>
        <v>Irrad</v>
      </c>
      <c r="S159" s="58" t="str">
        <f t="shared" si="78"/>
        <v xml:space="preserve">- </v>
      </c>
      <c r="T159" s="58" t="str">
        <f t="shared" si="79"/>
        <v>no sub</v>
      </c>
      <c r="U159" s="58" t="str">
        <f t="shared" si="80"/>
        <v>Non</v>
      </c>
      <c r="V159" s="58" t="str">
        <f t="shared" si="81"/>
        <v>NA</v>
      </c>
      <c r="W159" s="58" t="str">
        <f t="shared" si="82"/>
        <v xml:space="preserve">None </v>
      </c>
      <c r="X159" t="s">
        <v>63</v>
      </c>
      <c r="Y159" s="339" t="str">
        <f t="shared" si="83"/>
        <v>1-2-2-1-2-2-1-3-2-1-1-3-2-2-1-1-1-1-1</v>
      </c>
      <c r="Z159" s="60">
        <f t="shared" si="89"/>
        <v>171380</v>
      </c>
      <c r="AA159" s="7">
        <f t="shared" si="90"/>
        <v>154</v>
      </c>
      <c r="AB159" s="29" t="str">
        <f t="shared" si="63"/>
        <v>1</v>
      </c>
      <c r="AC159" s="29" t="str">
        <f t="shared" si="62"/>
        <v>7</v>
      </c>
      <c r="AD159" s="29" t="str">
        <f t="shared" si="62"/>
        <v>1</v>
      </c>
      <c r="AE159" s="29" t="str">
        <f t="shared" si="62"/>
        <v>3</v>
      </c>
      <c r="AF159" s="29" t="str">
        <f t="shared" si="62"/>
        <v>8</v>
      </c>
      <c r="AG159" s="29" t="str">
        <f t="shared" si="62"/>
        <v>0</v>
      </c>
      <c r="AH159" s="59">
        <v>154</v>
      </c>
      <c r="AI159" s="510">
        <v>171380</v>
      </c>
      <c r="AJ159" s="509">
        <v>1</v>
      </c>
      <c r="AK159" s="509">
        <v>2</v>
      </c>
      <c r="AL159" s="509">
        <v>2</v>
      </c>
      <c r="AM159" s="509">
        <v>1</v>
      </c>
      <c r="AN159" s="509">
        <v>2</v>
      </c>
      <c r="AO159" s="509">
        <v>2</v>
      </c>
      <c r="AP159" s="509">
        <v>1</v>
      </c>
      <c r="AQ159" s="509">
        <v>3</v>
      </c>
      <c r="AR159" s="509">
        <v>2</v>
      </c>
      <c r="AS159" s="509">
        <v>1</v>
      </c>
      <c r="AT159" s="509">
        <v>1</v>
      </c>
      <c r="AU159" s="509">
        <v>3</v>
      </c>
      <c r="AV159" s="509">
        <v>2</v>
      </c>
      <c r="AW159" s="509">
        <v>2</v>
      </c>
      <c r="AX159" s="509">
        <v>1</v>
      </c>
      <c r="AY159" s="509">
        <v>1</v>
      </c>
      <c r="AZ159" s="509">
        <v>1</v>
      </c>
      <c r="BA159" s="509">
        <v>1</v>
      </c>
      <c r="BB159" s="509">
        <v>1</v>
      </c>
      <c r="BC159" s="509" t="b">
        <v>0</v>
      </c>
      <c r="BD159" s="508">
        <v>38301</v>
      </c>
      <c r="BE159" s="508">
        <v>38301</v>
      </c>
      <c r="BF159" s="509" t="b">
        <v>0</v>
      </c>
      <c r="BG159" s="510" t="s">
        <v>527</v>
      </c>
      <c r="BH159" s="512"/>
      <c r="BI159" s="510"/>
      <c r="BJ159" s="513">
        <v>38301</v>
      </c>
      <c r="BK159" s="513">
        <v>38301</v>
      </c>
      <c r="BL159" s="513">
        <v>46217</v>
      </c>
      <c r="BM159" s="510"/>
      <c r="BN159" s="512"/>
      <c r="BO159" s="510"/>
      <c r="BP159" s="509">
        <v>2</v>
      </c>
      <c r="BQ159" s="509" t="str">
        <f>IF(AI159="","",VLOOKUP(AJ159,[0]!Qualifier,(COLUMN(AJ159)-34),FALSE))</f>
        <v>RedCells</v>
      </c>
      <c r="BR159" s="509" t="str">
        <f>IF(AJ159="","",VLOOKUP(AK159,[0]!Qualifier,(COLUMN(AK159)-34),FALSE))</f>
        <v xml:space="preserve">CPD </v>
      </c>
      <c r="BS159" s="509" t="str">
        <f>IF(AK159="","",VLOOKUP(AL159,[0]!Qualifier,(COLUMN(AL159)-34),FALSE))</f>
        <v xml:space="preserve">SAGM </v>
      </c>
      <c r="BT159" s="509" t="str">
        <f>IF(AL159="","",VLOOKUP(AM159,[0]!Qualifier,(COLUMN(AM159)-34),FALSE))</f>
        <v xml:space="preserve">Closed </v>
      </c>
      <c r="BU159" s="509" t="str">
        <f>IF(AM159="","",VLOOKUP(AN159,[0]!Qualifier,(COLUMN(AN159)-34),FALSE))</f>
        <v xml:space="preserve">SVPed </v>
      </c>
      <c r="BV159" s="509" t="str">
        <f>IF(AN159="","",VLOOKUP(AO159,[0]!Qualifier,(COLUMN(AO159)-34),FALSE))</f>
        <v xml:space="preserve">2to6°C </v>
      </c>
      <c r="BW159" s="509" t="str">
        <f>IF(AO159="","",VLOOKUP(AP159,[0]!Qualifier,(COLUMN(AP159)-34),FALSE))</f>
        <v>No</v>
      </c>
      <c r="BX159" s="509" t="str">
        <f>IF(AP159="","",VLOOKUP(AQ159,[0]!Qualifier,(COLUMN(AQ159)-34),FALSE))</f>
        <v>Dir</v>
      </c>
      <c r="BY159" s="509" t="str">
        <f>IF(AQ159="","",VLOOKUP(AR159,[0]!Qualifier,(COLUMN(AR159)-34),FALSE))</f>
        <v xml:space="preserve">Aph </v>
      </c>
      <c r="BZ159" s="509" t="str">
        <f>IF(AR159="","",VLOOKUP(AS159,[0]!Qualifier,(COLUMN(AS159)-34),FALSE))</f>
        <v xml:space="preserve">NA </v>
      </c>
      <c r="CA159" s="509" t="str">
        <f>IF(AS159="","",VLOOKUP(AT159,[0]!Qualifier,(COLUMN(AT159)-34),FALSE))</f>
        <v xml:space="preserve">Transf </v>
      </c>
      <c r="CB159" s="509" t="str">
        <f>IF(AT159="","",VLOOKUP(AU159,[0]!Qualifier,(COLUMN(AU159)-34),FALSE))</f>
        <v xml:space="preserve">LCdepl </v>
      </c>
      <c r="CC159" s="509" t="str">
        <f>IF(AU159="","",VLOOKUP(AV159,[0]!Qualifier,(COLUMN(AV159)-34),FALSE))</f>
        <v xml:space="preserve">Divid </v>
      </c>
      <c r="CD159" s="509" t="str">
        <f>IF(AV159="","",VLOOKUP(AW159,[0]!Qualifier,(COLUMN(AW159)-34),FALSE))</f>
        <v>Irrad</v>
      </c>
      <c r="CE159" s="508" t="str">
        <f>IF(AW159="","",VLOOKUP(AX159,[0]!Qualifier,(COLUMN(AX159)-34),FALSE))</f>
        <v xml:space="preserve">- </v>
      </c>
      <c r="CF159" s="508" t="str">
        <f>IF(AX159="","",VLOOKUP(AY159,[0]!Qualifier,(COLUMN(AY159)-34),FALSE))</f>
        <v>no sub</v>
      </c>
      <c r="CG159" s="509" t="str">
        <f>IF(AY159="","",VLOOKUP(AZ159,[0]!Qualifier,(COLUMN(AZ159)-34),FALSE))</f>
        <v>Non</v>
      </c>
      <c r="CH159" s="510" t="str">
        <f>IF(AZ159="","",VLOOKUP(BA159,[0]!Qualifier,(COLUMN(BA159)-34),FALSE))</f>
        <v>NA</v>
      </c>
      <c r="CI159" s="512" t="str">
        <f>IF(BA159="","",VLOOKUP(BB159,[0]!Qualifier,(COLUMN(BB159)-34),FALSE))</f>
        <v xml:space="preserve">None </v>
      </c>
      <c r="CJ159" s="510"/>
      <c r="CK159" s="513" t="str">
        <f t="shared" si="84"/>
        <v>1-2-2-1-2-2-1-3-2-1-1-3-2-2-1-1-1-1-1</v>
      </c>
      <c r="CL159" s="513">
        <v>36201</v>
      </c>
      <c r="CM159" s="513">
        <v>45195</v>
      </c>
      <c r="CN159" s="510"/>
      <c r="CP159" s="510"/>
    </row>
    <row r="160" spans="1:94" ht="12.6" customHeight="1" outlineLevel="2" x14ac:dyDescent="0.35">
      <c r="A160" s="77">
        <f t="shared" si="86"/>
        <v>175109</v>
      </c>
      <c r="B160" s="7">
        <f t="shared" si="87"/>
        <v>155</v>
      </c>
      <c r="C160" s="59">
        <f t="shared" si="85"/>
        <v>155</v>
      </c>
      <c r="D160" s="124">
        <f t="shared" si="88"/>
        <v>175109</v>
      </c>
      <c r="E160" s="16" t="str">
        <f t="shared" si="64"/>
        <v>RedCells</v>
      </c>
      <c r="F160" s="58" t="str">
        <f t="shared" si="65"/>
        <v xml:space="preserve">CPD </v>
      </c>
      <c r="G160" s="58" t="str">
        <f t="shared" si="66"/>
        <v xml:space="preserve">NoAdd </v>
      </c>
      <c r="H160" s="58" t="str">
        <f t="shared" si="67"/>
        <v xml:space="preserve">Closed </v>
      </c>
      <c r="I160" s="58" t="str">
        <f t="shared" si="68"/>
        <v xml:space="preserve">SV </v>
      </c>
      <c r="J160" s="58" t="str">
        <f t="shared" si="69"/>
        <v xml:space="preserve">2to6°C </v>
      </c>
      <c r="K160" s="58" t="str">
        <f t="shared" si="70"/>
        <v>No</v>
      </c>
      <c r="L160" s="58" t="str">
        <f t="shared" si="71"/>
        <v xml:space="preserve">Auto </v>
      </c>
      <c r="M160" s="58" t="str">
        <f t="shared" si="72"/>
        <v xml:space="preserve">Aph </v>
      </c>
      <c r="N160" s="58" t="str">
        <f t="shared" si="73"/>
        <v xml:space="preserve">NA </v>
      </c>
      <c r="O160" s="58" t="str">
        <f t="shared" si="74"/>
        <v xml:space="preserve">Transf </v>
      </c>
      <c r="P160" s="58" t="str">
        <f t="shared" si="75"/>
        <v xml:space="preserve">LCdepl </v>
      </c>
      <c r="Q160" s="58" t="str">
        <f t="shared" si="76"/>
        <v xml:space="preserve">None </v>
      </c>
      <c r="R160" s="58" t="str">
        <f t="shared" si="77"/>
        <v xml:space="preserve">NoIrr </v>
      </c>
      <c r="S160" s="58" t="str">
        <f t="shared" si="78"/>
        <v xml:space="preserve">Wash </v>
      </c>
      <c r="T160" s="58" t="str">
        <f t="shared" si="79"/>
        <v xml:space="preserve">ThawCryo </v>
      </c>
      <c r="U160" s="58" t="str">
        <f t="shared" si="80"/>
        <v>Non</v>
      </c>
      <c r="V160" s="58" t="str">
        <f t="shared" si="81"/>
        <v>NA</v>
      </c>
      <c r="W160" s="58" t="str">
        <f t="shared" si="82"/>
        <v xml:space="preserve">None </v>
      </c>
      <c r="X160" t="s">
        <v>63</v>
      </c>
      <c r="Y160" s="339" t="str">
        <f t="shared" si="83"/>
        <v>1-2-1-1-1-2-1-2-2-1-1-3-1-1-2-12-1-1-1</v>
      </c>
      <c r="Z160" s="60">
        <f t="shared" si="89"/>
        <v>175109</v>
      </c>
      <c r="AA160" s="7">
        <f t="shared" si="90"/>
        <v>155</v>
      </c>
      <c r="AB160" s="29" t="str">
        <f t="shared" si="63"/>
        <v>1</v>
      </c>
      <c r="AC160" s="29" t="str">
        <f t="shared" si="62"/>
        <v>7</v>
      </c>
      <c r="AD160" s="29" t="str">
        <f t="shared" si="62"/>
        <v>5</v>
      </c>
      <c r="AE160" s="29" t="str">
        <f t="shared" si="62"/>
        <v>1</v>
      </c>
      <c r="AF160" s="29" t="str">
        <f t="shared" si="62"/>
        <v>0</v>
      </c>
      <c r="AG160" s="29" t="str">
        <f t="shared" si="62"/>
        <v>9</v>
      </c>
      <c r="AH160" s="59">
        <v>155</v>
      </c>
      <c r="AI160" s="510">
        <v>175109</v>
      </c>
      <c r="AJ160" s="509">
        <v>1</v>
      </c>
      <c r="AK160" s="509">
        <v>2</v>
      </c>
      <c r="AL160" s="509">
        <v>1</v>
      </c>
      <c r="AM160" s="509">
        <v>1</v>
      </c>
      <c r="AN160" s="509">
        <v>1</v>
      </c>
      <c r="AO160" s="509">
        <v>2</v>
      </c>
      <c r="AP160" s="509">
        <v>1</v>
      </c>
      <c r="AQ160" s="509">
        <v>2</v>
      </c>
      <c r="AR160" s="509">
        <v>2</v>
      </c>
      <c r="AS160" s="509">
        <v>1</v>
      </c>
      <c r="AT160" s="509">
        <v>1</v>
      </c>
      <c r="AU160" s="509">
        <v>3</v>
      </c>
      <c r="AV160" s="509">
        <v>1</v>
      </c>
      <c r="AW160" s="509">
        <v>1</v>
      </c>
      <c r="AX160" s="509">
        <v>2</v>
      </c>
      <c r="AY160" s="509">
        <v>12</v>
      </c>
      <c r="AZ160" s="509">
        <v>1</v>
      </c>
      <c r="BA160" s="509">
        <v>1</v>
      </c>
      <c r="BB160" s="509">
        <v>1</v>
      </c>
      <c r="BC160" s="509" t="b">
        <v>0</v>
      </c>
      <c r="BD160" s="508">
        <v>38301</v>
      </c>
      <c r="BE160" s="508">
        <v>38301</v>
      </c>
      <c r="BF160" s="509" t="b">
        <v>0</v>
      </c>
      <c r="BG160" s="510" t="s">
        <v>528</v>
      </c>
      <c r="BH160" s="512"/>
      <c r="BI160" s="510"/>
      <c r="BJ160" s="513">
        <v>38301</v>
      </c>
      <c r="BK160" s="513">
        <v>38301</v>
      </c>
      <c r="BL160" s="513">
        <v>46217</v>
      </c>
      <c r="BM160" s="510"/>
      <c r="BN160" s="512"/>
      <c r="BO160" s="510"/>
      <c r="BP160" s="509">
        <v>2</v>
      </c>
      <c r="BQ160" s="509" t="str">
        <f>IF(AI160="","",VLOOKUP(AJ160,[0]!Qualifier,(COLUMN(AJ160)-34),FALSE))</f>
        <v>RedCells</v>
      </c>
      <c r="BR160" s="509" t="str">
        <f>IF(AJ160="","",VLOOKUP(AK160,[0]!Qualifier,(COLUMN(AK160)-34),FALSE))</f>
        <v xml:space="preserve">CPD </v>
      </c>
      <c r="BS160" s="509" t="str">
        <f>IF(AK160="","",VLOOKUP(AL160,[0]!Qualifier,(COLUMN(AL160)-34),FALSE))</f>
        <v xml:space="preserve">NoAdd </v>
      </c>
      <c r="BT160" s="509" t="str">
        <f>IF(AL160="","",VLOOKUP(AM160,[0]!Qualifier,(COLUMN(AM160)-34),FALSE))</f>
        <v xml:space="preserve">Closed </v>
      </c>
      <c r="BU160" s="509" t="str">
        <f>IF(AM160="","",VLOOKUP(AN160,[0]!Qualifier,(COLUMN(AN160)-34),FALSE))</f>
        <v xml:space="preserve">SV </v>
      </c>
      <c r="BV160" s="509" t="str">
        <f>IF(AN160="","",VLOOKUP(AO160,[0]!Qualifier,(COLUMN(AO160)-34),FALSE))</f>
        <v xml:space="preserve">2to6°C </v>
      </c>
      <c r="BW160" s="509" t="str">
        <f>IF(AO160="","",VLOOKUP(AP160,[0]!Qualifier,(COLUMN(AP160)-34),FALSE))</f>
        <v>No</v>
      </c>
      <c r="BX160" s="509" t="str">
        <f>IF(AP160="","",VLOOKUP(AQ160,[0]!Qualifier,(COLUMN(AQ160)-34),FALSE))</f>
        <v xml:space="preserve">Auto </v>
      </c>
      <c r="BY160" s="509" t="str">
        <f>IF(AQ160="","",VLOOKUP(AR160,[0]!Qualifier,(COLUMN(AR160)-34),FALSE))</f>
        <v xml:space="preserve">Aph </v>
      </c>
      <c r="BZ160" s="509" t="str">
        <f>IF(AR160="","",VLOOKUP(AS160,[0]!Qualifier,(COLUMN(AS160)-34),FALSE))</f>
        <v xml:space="preserve">NA </v>
      </c>
      <c r="CA160" s="509" t="str">
        <f>IF(AS160="","",VLOOKUP(AT160,[0]!Qualifier,(COLUMN(AT160)-34),FALSE))</f>
        <v xml:space="preserve">Transf </v>
      </c>
      <c r="CB160" s="509" t="str">
        <f>IF(AT160="","",VLOOKUP(AU160,[0]!Qualifier,(COLUMN(AU160)-34),FALSE))</f>
        <v xml:space="preserve">LCdepl </v>
      </c>
      <c r="CC160" s="509" t="str">
        <f>IF(AU160="","",VLOOKUP(AV160,[0]!Qualifier,(COLUMN(AV160)-34),FALSE))</f>
        <v xml:space="preserve">None </v>
      </c>
      <c r="CD160" s="509" t="str">
        <f>IF(AV160="","",VLOOKUP(AW160,[0]!Qualifier,(COLUMN(AW160)-34),FALSE))</f>
        <v xml:space="preserve">NoIrr </v>
      </c>
      <c r="CE160" s="508" t="str">
        <f>IF(AW160="","",VLOOKUP(AX160,[0]!Qualifier,(COLUMN(AX160)-34),FALSE))</f>
        <v xml:space="preserve">Wash </v>
      </c>
      <c r="CF160" s="508" t="str">
        <f>IF(AX160="","",VLOOKUP(AY160,[0]!Qualifier,(COLUMN(AY160)-34),FALSE))</f>
        <v xml:space="preserve">ThawCryo </v>
      </c>
      <c r="CG160" s="509" t="str">
        <f>IF(AY160="","",VLOOKUP(AZ160,[0]!Qualifier,(COLUMN(AZ160)-34),FALSE))</f>
        <v>Non</v>
      </c>
      <c r="CH160" s="510" t="str">
        <f>IF(AZ160="","",VLOOKUP(BA160,[0]!Qualifier,(COLUMN(BA160)-34),FALSE))</f>
        <v>NA</v>
      </c>
      <c r="CI160" s="512" t="str">
        <f>IF(BA160="","",VLOOKUP(BB160,[0]!Qualifier,(COLUMN(BB160)-34),FALSE))</f>
        <v xml:space="preserve">None </v>
      </c>
      <c r="CJ160" s="510"/>
      <c r="CK160" s="513" t="str">
        <f t="shared" si="84"/>
        <v>1-2-1-1-1-2-1-2-2-1-1-3-1-1-2-12-1-1-1</v>
      </c>
      <c r="CL160" s="513">
        <v>36247</v>
      </c>
      <c r="CM160" s="513">
        <v>45195</v>
      </c>
      <c r="CN160" s="510"/>
      <c r="CP160" s="510"/>
    </row>
    <row r="161" spans="1:94" ht="12.6" customHeight="1" outlineLevel="2" x14ac:dyDescent="0.35">
      <c r="A161" s="77">
        <f t="shared" si="86"/>
        <v>176030</v>
      </c>
      <c r="B161" s="7">
        <f t="shared" si="87"/>
        <v>156</v>
      </c>
      <c r="C161" s="59">
        <f t="shared" si="85"/>
        <v>156</v>
      </c>
      <c r="D161" s="124">
        <f t="shared" si="88"/>
        <v>176030</v>
      </c>
      <c r="E161" s="16" t="str">
        <f t="shared" si="64"/>
        <v>RedCells</v>
      </c>
      <c r="F161" s="58" t="str">
        <f t="shared" si="65"/>
        <v xml:space="preserve">ACD+Hep </v>
      </c>
      <c r="G161" s="58" t="str">
        <f t="shared" si="66"/>
        <v xml:space="preserve">SAGM </v>
      </c>
      <c r="H161" s="58" t="str">
        <f t="shared" si="67"/>
        <v xml:space="preserve">Open </v>
      </c>
      <c r="I161" s="58" t="str">
        <f t="shared" si="68"/>
        <v xml:space="preserve">? </v>
      </c>
      <c r="J161" s="58" t="str">
        <f t="shared" si="69"/>
        <v xml:space="preserve">2to6°C </v>
      </c>
      <c r="K161" s="58" t="str">
        <f t="shared" si="70"/>
        <v>No</v>
      </c>
      <c r="L161" s="58" t="str">
        <f t="shared" si="71"/>
        <v xml:space="preserve">Auto </v>
      </c>
      <c r="M161" s="58" t="str">
        <f t="shared" si="72"/>
        <v xml:space="preserve">BM </v>
      </c>
      <c r="N161" s="58" t="str">
        <f t="shared" si="73"/>
        <v xml:space="preserve">NA </v>
      </c>
      <c r="O161" s="58" t="str">
        <f t="shared" si="74"/>
        <v xml:space="preserve">Transf </v>
      </c>
      <c r="P161" s="58" t="str">
        <f t="shared" si="75"/>
        <v xml:space="preserve">BCrem </v>
      </c>
      <c r="Q161" s="58" t="str">
        <f t="shared" si="76"/>
        <v xml:space="preserve">None </v>
      </c>
      <c r="R161" s="58" t="str">
        <f t="shared" si="77"/>
        <v xml:space="preserve">NoIrr </v>
      </c>
      <c r="S161" s="58" t="str">
        <f t="shared" si="78"/>
        <v xml:space="preserve">- </v>
      </c>
      <c r="T161" s="58" t="str">
        <f t="shared" si="79"/>
        <v>BM-RBC</v>
      </c>
      <c r="U161" s="58" t="str">
        <f t="shared" si="80"/>
        <v>Non</v>
      </c>
      <c r="V161" s="58" t="str">
        <f t="shared" si="81"/>
        <v>NA</v>
      </c>
      <c r="W161" s="58" t="str">
        <f t="shared" si="82"/>
        <v xml:space="preserve">None </v>
      </c>
      <c r="X161" t="s">
        <v>63</v>
      </c>
      <c r="Y161" s="339" t="str">
        <f t="shared" si="83"/>
        <v>1-12-2-2-0-2-1-2-5-1-1-2-1-1-1-13-1-1-1</v>
      </c>
      <c r="Z161" s="60">
        <f t="shared" si="89"/>
        <v>176030</v>
      </c>
      <c r="AA161" s="7">
        <f t="shared" si="90"/>
        <v>156</v>
      </c>
      <c r="AB161" s="29" t="str">
        <f t="shared" si="63"/>
        <v>1</v>
      </c>
      <c r="AC161" s="29" t="str">
        <f t="shared" si="62"/>
        <v>7</v>
      </c>
      <c r="AD161" s="29" t="str">
        <f t="shared" si="62"/>
        <v>6</v>
      </c>
      <c r="AE161" s="29" t="str">
        <f t="shared" si="62"/>
        <v>0</v>
      </c>
      <c r="AF161" s="29" t="str">
        <f t="shared" si="62"/>
        <v>3</v>
      </c>
      <c r="AG161" s="29" t="str">
        <f t="shared" si="62"/>
        <v>0</v>
      </c>
      <c r="AH161" s="59">
        <v>156</v>
      </c>
      <c r="AI161" s="510">
        <v>176030</v>
      </c>
      <c r="AJ161" s="509">
        <v>1</v>
      </c>
      <c r="AK161" s="509">
        <v>12</v>
      </c>
      <c r="AL161" s="509">
        <v>2</v>
      </c>
      <c r="AM161" s="509">
        <v>2</v>
      </c>
      <c r="AN161" s="509">
        <v>0</v>
      </c>
      <c r="AO161" s="509">
        <v>2</v>
      </c>
      <c r="AP161" s="509">
        <v>1</v>
      </c>
      <c r="AQ161" s="509">
        <v>2</v>
      </c>
      <c r="AR161" s="509">
        <v>5</v>
      </c>
      <c r="AS161" s="509">
        <v>1</v>
      </c>
      <c r="AT161" s="509">
        <v>1</v>
      </c>
      <c r="AU161" s="509">
        <v>2</v>
      </c>
      <c r="AV161" s="509">
        <v>1</v>
      </c>
      <c r="AW161" s="509">
        <v>1</v>
      </c>
      <c r="AX161" s="509">
        <v>1</v>
      </c>
      <c r="AY161" s="509">
        <v>13</v>
      </c>
      <c r="AZ161" s="509">
        <v>1</v>
      </c>
      <c r="BA161" s="509">
        <v>1</v>
      </c>
      <c r="BB161" s="509">
        <v>1</v>
      </c>
      <c r="BC161" s="509" t="b">
        <v>0</v>
      </c>
      <c r="BD161" s="508">
        <v>38308</v>
      </c>
      <c r="BE161" s="508">
        <v>38308</v>
      </c>
      <c r="BF161" s="509" t="b">
        <v>0</v>
      </c>
      <c r="BG161" s="510" t="s">
        <v>529</v>
      </c>
      <c r="BH161" s="512"/>
      <c r="BI161" s="510"/>
      <c r="BJ161" s="513">
        <v>38308</v>
      </c>
      <c r="BK161" s="513">
        <v>38308</v>
      </c>
      <c r="BL161" s="513">
        <v>46217</v>
      </c>
      <c r="BM161" s="510"/>
      <c r="BN161" s="512"/>
      <c r="BO161" s="510"/>
      <c r="BP161" s="509">
        <v>2</v>
      </c>
      <c r="BQ161" s="509" t="str">
        <f>IF(AI161="","",VLOOKUP(AJ161,[0]!Qualifier,(COLUMN(AJ161)-34),FALSE))</f>
        <v>RedCells</v>
      </c>
      <c r="BR161" s="509" t="str">
        <f>IF(AJ161="","",VLOOKUP(AK161,[0]!Qualifier,(COLUMN(AK161)-34),FALSE))</f>
        <v xml:space="preserve">ACD+Hep </v>
      </c>
      <c r="BS161" s="509" t="str">
        <f>IF(AK161="","",VLOOKUP(AL161,[0]!Qualifier,(COLUMN(AL161)-34),FALSE))</f>
        <v xml:space="preserve">SAGM </v>
      </c>
      <c r="BT161" s="509" t="str">
        <f>IF(AL161="","",VLOOKUP(AM161,[0]!Qualifier,(COLUMN(AM161)-34),FALSE))</f>
        <v xml:space="preserve">Open </v>
      </c>
      <c r="BU161" s="509" t="str">
        <f>IF(AM161="","",VLOOKUP(AN161,[0]!Qualifier,(COLUMN(AN161)-34),FALSE))</f>
        <v xml:space="preserve">? </v>
      </c>
      <c r="BV161" s="509" t="str">
        <f>IF(AN161="","",VLOOKUP(AO161,[0]!Qualifier,(COLUMN(AO161)-34),FALSE))</f>
        <v xml:space="preserve">2to6°C </v>
      </c>
      <c r="BW161" s="509" t="str">
        <f>IF(AO161="","",VLOOKUP(AP161,[0]!Qualifier,(COLUMN(AP161)-34),FALSE))</f>
        <v>No</v>
      </c>
      <c r="BX161" s="509" t="str">
        <f>IF(AP161="","",VLOOKUP(AQ161,[0]!Qualifier,(COLUMN(AQ161)-34),FALSE))</f>
        <v xml:space="preserve">Auto </v>
      </c>
      <c r="BY161" s="509" t="str">
        <f>IF(AQ161="","",VLOOKUP(AR161,[0]!Qualifier,(COLUMN(AR161)-34),FALSE))</f>
        <v xml:space="preserve">BM </v>
      </c>
      <c r="BZ161" s="509" t="str">
        <f>IF(AR161="","",VLOOKUP(AS161,[0]!Qualifier,(COLUMN(AS161)-34),FALSE))</f>
        <v xml:space="preserve">NA </v>
      </c>
      <c r="CA161" s="509" t="str">
        <f>IF(AS161="","",VLOOKUP(AT161,[0]!Qualifier,(COLUMN(AT161)-34),FALSE))</f>
        <v xml:space="preserve">Transf </v>
      </c>
      <c r="CB161" s="509" t="str">
        <f>IF(AT161="","",VLOOKUP(AU161,[0]!Qualifier,(COLUMN(AU161)-34),FALSE))</f>
        <v xml:space="preserve">BCrem </v>
      </c>
      <c r="CC161" s="509" t="str">
        <f>IF(AU161="","",VLOOKUP(AV161,[0]!Qualifier,(COLUMN(AV161)-34),FALSE))</f>
        <v xml:space="preserve">None </v>
      </c>
      <c r="CD161" s="509" t="str">
        <f>IF(AV161="","",VLOOKUP(AW161,[0]!Qualifier,(COLUMN(AW161)-34),FALSE))</f>
        <v xml:space="preserve">NoIrr </v>
      </c>
      <c r="CE161" s="508" t="str">
        <f>IF(AW161="","",VLOOKUP(AX161,[0]!Qualifier,(COLUMN(AX161)-34),FALSE))</f>
        <v xml:space="preserve">- </v>
      </c>
      <c r="CF161" s="508" t="str">
        <f>IF(AX161="","",VLOOKUP(AY161,[0]!Qualifier,(COLUMN(AY161)-34),FALSE))</f>
        <v>BM-RBC</v>
      </c>
      <c r="CG161" s="509" t="str">
        <f>IF(AY161="","",VLOOKUP(AZ161,[0]!Qualifier,(COLUMN(AZ161)-34),FALSE))</f>
        <v>Non</v>
      </c>
      <c r="CH161" s="510" t="str">
        <f>IF(AZ161="","",VLOOKUP(BA161,[0]!Qualifier,(COLUMN(BA161)-34),FALSE))</f>
        <v>NA</v>
      </c>
      <c r="CI161" s="512" t="str">
        <f>IF(BA161="","",VLOOKUP(BB161,[0]!Qualifier,(COLUMN(BB161)-34),FALSE))</f>
        <v xml:space="preserve">None </v>
      </c>
      <c r="CJ161" s="510"/>
      <c r="CK161" s="513" t="str">
        <f t="shared" si="84"/>
        <v>1-12-2-2-0-2-1-2-5-1-1-2-1-1-1-13-1-1-1</v>
      </c>
      <c r="CL161" s="513">
        <v>41908</v>
      </c>
      <c r="CM161" s="513">
        <v>45195</v>
      </c>
      <c r="CN161" s="510"/>
      <c r="CP161" s="510"/>
    </row>
    <row r="162" spans="1:94" ht="12.6" customHeight="1" outlineLevel="2" x14ac:dyDescent="0.35">
      <c r="A162" s="77">
        <f t="shared" si="86"/>
        <v>180000</v>
      </c>
      <c r="B162" s="7">
        <f t="shared" si="87"/>
        <v>157</v>
      </c>
      <c r="C162" s="59">
        <f t="shared" si="85"/>
        <v>157</v>
      </c>
      <c r="D162" s="124">
        <f t="shared" si="88"/>
        <v>180000</v>
      </c>
      <c r="E162" s="16" t="str">
        <f t="shared" si="64"/>
        <v>RedCells</v>
      </c>
      <c r="F162" s="58" t="str">
        <f t="shared" si="65"/>
        <v xml:space="preserve">CPD </v>
      </c>
      <c r="G162" s="58" t="str">
        <f t="shared" si="66"/>
        <v xml:space="preserve">SAGM </v>
      </c>
      <c r="H162" s="58" t="str">
        <f t="shared" si="67"/>
        <v xml:space="preserve">Closed </v>
      </c>
      <c r="I162" s="58" t="str">
        <f t="shared" si="68"/>
        <v xml:space="preserve">SV </v>
      </c>
      <c r="J162" s="58" t="str">
        <f t="shared" si="69"/>
        <v xml:space="preserve">2to6°C </v>
      </c>
      <c r="K162" s="58" t="str">
        <f t="shared" si="70"/>
        <v>No</v>
      </c>
      <c r="L162" s="58" t="str">
        <f t="shared" si="71"/>
        <v xml:space="preserve">Auto </v>
      </c>
      <c r="M162" s="58" t="str">
        <f t="shared" si="72"/>
        <v xml:space="preserve">WB </v>
      </c>
      <c r="N162" s="58" t="str">
        <f t="shared" si="73"/>
        <v xml:space="preserve">NA </v>
      </c>
      <c r="O162" s="58" t="str">
        <f t="shared" si="74"/>
        <v xml:space="preserve">Transf </v>
      </c>
      <c r="P162" s="58" t="str">
        <f t="shared" si="75"/>
        <v xml:space="preserve">BCrem </v>
      </c>
      <c r="Q162" s="58" t="str">
        <f t="shared" si="76"/>
        <v xml:space="preserve">None </v>
      </c>
      <c r="R162" s="58" t="str">
        <f t="shared" si="77"/>
        <v xml:space="preserve">NoIrr </v>
      </c>
      <c r="S162" s="58" t="str">
        <f t="shared" si="78"/>
        <v xml:space="preserve">- </v>
      </c>
      <c r="T162" s="58" t="str">
        <f t="shared" si="79"/>
        <v>no sub</v>
      </c>
      <c r="U162" s="58" t="str">
        <f t="shared" si="80"/>
        <v>Non</v>
      </c>
      <c r="V162" s="58" t="str">
        <f t="shared" si="81"/>
        <v>NA</v>
      </c>
      <c r="W162" s="58" t="str">
        <f t="shared" si="82"/>
        <v xml:space="preserve">None </v>
      </c>
      <c r="X162" t="s">
        <v>63</v>
      </c>
      <c r="Y162" s="339" t="str">
        <f t="shared" si="83"/>
        <v>1-2-2-1-1-2-1-2-1-1-1-2-1-1-1-1-1-1-1</v>
      </c>
      <c r="Z162" s="60">
        <f t="shared" si="89"/>
        <v>180000</v>
      </c>
      <c r="AA162" s="7">
        <f t="shared" si="90"/>
        <v>157</v>
      </c>
      <c r="AB162" s="29" t="str">
        <f t="shared" si="63"/>
        <v>1</v>
      </c>
      <c r="AC162" s="29" t="str">
        <f t="shared" si="62"/>
        <v>8</v>
      </c>
      <c r="AD162" s="29" t="str">
        <f t="shared" si="62"/>
        <v>0</v>
      </c>
      <c r="AE162" s="29" t="str">
        <f t="shared" si="62"/>
        <v>0</v>
      </c>
      <c r="AF162" s="29" t="str">
        <f t="shared" si="62"/>
        <v>0</v>
      </c>
      <c r="AG162" s="29" t="str">
        <f t="shared" si="62"/>
        <v>0</v>
      </c>
      <c r="AH162" s="59">
        <v>157</v>
      </c>
      <c r="AI162" s="510">
        <v>180000</v>
      </c>
      <c r="AJ162" s="509">
        <v>1</v>
      </c>
      <c r="AK162" s="509">
        <v>2</v>
      </c>
      <c r="AL162" s="509">
        <v>2</v>
      </c>
      <c r="AM162" s="509">
        <v>1</v>
      </c>
      <c r="AN162" s="509">
        <v>1</v>
      </c>
      <c r="AO162" s="509">
        <v>2</v>
      </c>
      <c r="AP162" s="509">
        <v>1</v>
      </c>
      <c r="AQ162" s="509">
        <v>2</v>
      </c>
      <c r="AR162" s="509">
        <v>1</v>
      </c>
      <c r="AS162" s="509">
        <v>1</v>
      </c>
      <c r="AT162" s="509">
        <v>1</v>
      </c>
      <c r="AU162" s="509">
        <v>2</v>
      </c>
      <c r="AV162" s="509">
        <v>1</v>
      </c>
      <c r="AW162" s="509">
        <v>1</v>
      </c>
      <c r="AX162" s="509">
        <v>1</v>
      </c>
      <c r="AY162" s="509">
        <v>1</v>
      </c>
      <c r="AZ162" s="509">
        <v>1</v>
      </c>
      <c r="BA162" s="509">
        <v>1</v>
      </c>
      <c r="BB162" s="509">
        <v>1</v>
      </c>
      <c r="BC162" s="509" t="b">
        <v>0</v>
      </c>
      <c r="BD162" s="508">
        <v>36201</v>
      </c>
      <c r="BE162" s="508">
        <v>36201</v>
      </c>
      <c r="BF162" s="509" t="b">
        <v>0</v>
      </c>
      <c r="BG162" s="510" t="s">
        <v>530</v>
      </c>
      <c r="BH162" s="512"/>
      <c r="BI162" s="510"/>
      <c r="BJ162" s="513">
        <v>36201</v>
      </c>
      <c r="BK162" s="513">
        <v>36201</v>
      </c>
      <c r="BL162" s="513">
        <v>46217</v>
      </c>
      <c r="BM162" s="510"/>
      <c r="BN162" s="512"/>
      <c r="BO162" s="510"/>
      <c r="BP162" s="509">
        <v>2</v>
      </c>
      <c r="BQ162" s="509" t="str">
        <f>IF(AI162="","",VLOOKUP(AJ162,[0]!Qualifier,(COLUMN(AJ162)-34),FALSE))</f>
        <v>RedCells</v>
      </c>
      <c r="BR162" s="509" t="str">
        <f>IF(AJ162="","",VLOOKUP(AK162,[0]!Qualifier,(COLUMN(AK162)-34),FALSE))</f>
        <v xml:space="preserve">CPD </v>
      </c>
      <c r="BS162" s="509" t="str">
        <f>IF(AK162="","",VLOOKUP(AL162,[0]!Qualifier,(COLUMN(AL162)-34),FALSE))</f>
        <v xml:space="preserve">SAGM </v>
      </c>
      <c r="BT162" s="509" t="str">
        <f>IF(AL162="","",VLOOKUP(AM162,[0]!Qualifier,(COLUMN(AM162)-34),FALSE))</f>
        <v xml:space="preserve">Closed </v>
      </c>
      <c r="BU162" s="509" t="str">
        <f>IF(AM162="","",VLOOKUP(AN162,[0]!Qualifier,(COLUMN(AN162)-34),FALSE))</f>
        <v xml:space="preserve">SV </v>
      </c>
      <c r="BV162" s="509" t="str">
        <f>IF(AN162="","",VLOOKUP(AO162,[0]!Qualifier,(COLUMN(AO162)-34),FALSE))</f>
        <v xml:space="preserve">2to6°C </v>
      </c>
      <c r="BW162" s="509" t="str">
        <f>IF(AO162="","",VLOOKUP(AP162,[0]!Qualifier,(COLUMN(AP162)-34),FALSE))</f>
        <v>No</v>
      </c>
      <c r="BX162" s="509" t="str">
        <f>IF(AP162="","",VLOOKUP(AQ162,[0]!Qualifier,(COLUMN(AQ162)-34),FALSE))</f>
        <v xml:space="preserve">Auto </v>
      </c>
      <c r="BY162" s="509" t="str">
        <f>IF(AQ162="","",VLOOKUP(AR162,[0]!Qualifier,(COLUMN(AR162)-34),FALSE))</f>
        <v xml:space="preserve">WB </v>
      </c>
      <c r="BZ162" s="509" t="str">
        <f>IF(AR162="","",VLOOKUP(AS162,[0]!Qualifier,(COLUMN(AS162)-34),FALSE))</f>
        <v xml:space="preserve">NA </v>
      </c>
      <c r="CA162" s="509" t="str">
        <f>IF(AS162="","",VLOOKUP(AT162,[0]!Qualifier,(COLUMN(AT162)-34),FALSE))</f>
        <v xml:space="preserve">Transf </v>
      </c>
      <c r="CB162" s="509" t="str">
        <f>IF(AT162="","",VLOOKUP(AU162,[0]!Qualifier,(COLUMN(AU162)-34),FALSE))</f>
        <v xml:space="preserve">BCrem </v>
      </c>
      <c r="CC162" s="509" t="str">
        <f>IF(AU162="","",VLOOKUP(AV162,[0]!Qualifier,(COLUMN(AV162)-34),FALSE))</f>
        <v xml:space="preserve">None </v>
      </c>
      <c r="CD162" s="509" t="str">
        <f>IF(AV162="","",VLOOKUP(AW162,[0]!Qualifier,(COLUMN(AW162)-34),FALSE))</f>
        <v xml:space="preserve">NoIrr </v>
      </c>
      <c r="CE162" s="508" t="str">
        <f>IF(AW162="","",VLOOKUP(AX162,[0]!Qualifier,(COLUMN(AX162)-34),FALSE))</f>
        <v xml:space="preserve">- </v>
      </c>
      <c r="CF162" s="508" t="str">
        <f>IF(AX162="","",VLOOKUP(AY162,[0]!Qualifier,(COLUMN(AY162)-34),FALSE))</f>
        <v>no sub</v>
      </c>
      <c r="CG162" s="509" t="str">
        <f>IF(AY162="","",VLOOKUP(AZ162,[0]!Qualifier,(COLUMN(AZ162)-34),FALSE))</f>
        <v>Non</v>
      </c>
      <c r="CH162" s="510" t="str">
        <f>IF(AZ162="","",VLOOKUP(BA162,[0]!Qualifier,(COLUMN(BA162)-34),FALSE))</f>
        <v>NA</v>
      </c>
      <c r="CI162" s="512" t="str">
        <f>IF(BA162="","",VLOOKUP(BB162,[0]!Qualifier,(COLUMN(BB162)-34),FALSE))</f>
        <v xml:space="preserve">None </v>
      </c>
      <c r="CJ162" s="510"/>
      <c r="CK162" s="513" t="str">
        <f t="shared" si="84"/>
        <v>1-2-2-1-1-2-1-2-1-1-1-2-1-1-1-1-1-1-1</v>
      </c>
      <c r="CL162" s="513">
        <v>38308</v>
      </c>
      <c r="CM162" s="513">
        <v>45195</v>
      </c>
      <c r="CN162" s="510"/>
      <c r="CP162" s="510"/>
    </row>
    <row r="163" spans="1:94" ht="12.6" customHeight="1" outlineLevel="2" x14ac:dyDescent="0.35">
      <c r="A163" s="77">
        <f t="shared" si="86"/>
        <v>180001</v>
      </c>
      <c r="B163" s="7">
        <f t="shared" si="87"/>
        <v>158</v>
      </c>
      <c r="C163" s="59">
        <f t="shared" si="85"/>
        <v>158</v>
      </c>
      <c r="D163" s="124">
        <f t="shared" si="88"/>
        <v>180001</v>
      </c>
      <c r="E163" s="16" t="str">
        <f t="shared" si="64"/>
        <v>RedCells</v>
      </c>
      <c r="F163" s="58" t="str">
        <f t="shared" si="65"/>
        <v xml:space="preserve">CPD </v>
      </c>
      <c r="G163" s="58" t="str">
        <f t="shared" si="66"/>
        <v xml:space="preserve">PAGGS-M </v>
      </c>
      <c r="H163" s="58" t="str">
        <f t="shared" si="67"/>
        <v xml:space="preserve">Closed </v>
      </c>
      <c r="I163" s="58" t="str">
        <f t="shared" si="68"/>
        <v xml:space="preserve">SV </v>
      </c>
      <c r="J163" s="58" t="str">
        <f t="shared" si="69"/>
        <v xml:space="preserve">2to6°C </v>
      </c>
      <c r="K163" s="58" t="str">
        <f t="shared" si="70"/>
        <v>No</v>
      </c>
      <c r="L163" s="58" t="str">
        <f t="shared" si="71"/>
        <v xml:space="preserve">Auto </v>
      </c>
      <c r="M163" s="58" t="str">
        <f t="shared" si="72"/>
        <v xml:space="preserve">WB </v>
      </c>
      <c r="N163" s="58" t="str">
        <f t="shared" si="73"/>
        <v xml:space="preserve">NA </v>
      </c>
      <c r="O163" s="58" t="str">
        <f t="shared" si="74"/>
        <v xml:space="preserve">Transf </v>
      </c>
      <c r="P163" s="58" t="str">
        <f t="shared" si="75"/>
        <v xml:space="preserve">BCrem </v>
      </c>
      <c r="Q163" s="58" t="str">
        <f t="shared" si="76"/>
        <v xml:space="preserve">None </v>
      </c>
      <c r="R163" s="58" t="str">
        <f t="shared" si="77"/>
        <v xml:space="preserve">NoIrr </v>
      </c>
      <c r="S163" s="58" t="str">
        <f t="shared" si="78"/>
        <v xml:space="preserve">- </v>
      </c>
      <c r="T163" s="58" t="str">
        <f t="shared" si="79"/>
        <v>no sub</v>
      </c>
      <c r="U163" s="58" t="str">
        <f t="shared" si="80"/>
        <v>Non</v>
      </c>
      <c r="V163" s="58" t="str">
        <f t="shared" si="81"/>
        <v>NA</v>
      </c>
      <c r="W163" s="58" t="str">
        <f t="shared" si="82"/>
        <v xml:space="preserve">None </v>
      </c>
      <c r="X163" t="s">
        <v>63</v>
      </c>
      <c r="Y163" s="339" t="str">
        <f t="shared" si="83"/>
        <v>1-2-3-1-1-2-1-2-1-1-1-2-1-1-1-1-1-1-1</v>
      </c>
      <c r="Z163" s="60">
        <f t="shared" si="89"/>
        <v>180001</v>
      </c>
      <c r="AA163" s="7">
        <f t="shared" si="90"/>
        <v>158</v>
      </c>
      <c r="AB163" s="29" t="str">
        <f t="shared" si="63"/>
        <v>1</v>
      </c>
      <c r="AC163" s="29" t="str">
        <f t="shared" si="62"/>
        <v>8</v>
      </c>
      <c r="AD163" s="29" t="str">
        <f t="shared" si="62"/>
        <v>0</v>
      </c>
      <c r="AE163" s="29" t="str">
        <f t="shared" si="62"/>
        <v>0</v>
      </c>
      <c r="AF163" s="29" t="str">
        <f t="shared" si="62"/>
        <v>0</v>
      </c>
      <c r="AG163" s="29" t="str">
        <f t="shared" si="62"/>
        <v>1</v>
      </c>
      <c r="AH163" s="59">
        <v>158</v>
      </c>
      <c r="AI163" s="510">
        <v>180001</v>
      </c>
      <c r="AJ163" s="509">
        <v>1</v>
      </c>
      <c r="AK163" s="509">
        <v>2</v>
      </c>
      <c r="AL163" s="509">
        <v>3</v>
      </c>
      <c r="AM163" s="509">
        <v>1</v>
      </c>
      <c r="AN163" s="509">
        <v>1</v>
      </c>
      <c r="AO163" s="509">
        <v>2</v>
      </c>
      <c r="AP163" s="509">
        <v>1</v>
      </c>
      <c r="AQ163" s="509">
        <v>2</v>
      </c>
      <c r="AR163" s="509">
        <v>1</v>
      </c>
      <c r="AS163" s="509">
        <v>1</v>
      </c>
      <c r="AT163" s="509">
        <v>1</v>
      </c>
      <c r="AU163" s="509">
        <v>2</v>
      </c>
      <c r="AV163" s="509">
        <v>1</v>
      </c>
      <c r="AW163" s="509">
        <v>1</v>
      </c>
      <c r="AX163" s="509">
        <v>1</v>
      </c>
      <c r="AY163" s="509">
        <v>1</v>
      </c>
      <c r="AZ163" s="509">
        <v>1</v>
      </c>
      <c r="BA163" s="509">
        <v>1</v>
      </c>
      <c r="BB163" s="509">
        <v>1</v>
      </c>
      <c r="BC163" s="509" t="b">
        <v>0</v>
      </c>
      <c r="BD163" s="508">
        <v>37451</v>
      </c>
      <c r="BE163" s="508">
        <v>37451</v>
      </c>
      <c r="BF163" s="509" t="b">
        <v>0</v>
      </c>
      <c r="BG163" s="510" t="s">
        <v>531</v>
      </c>
      <c r="BH163" s="512"/>
      <c r="BI163" s="510"/>
      <c r="BJ163" s="513">
        <v>37451</v>
      </c>
      <c r="BK163" s="513">
        <v>37451</v>
      </c>
      <c r="BL163" s="513">
        <v>46217</v>
      </c>
      <c r="BM163" s="510"/>
      <c r="BN163" s="512"/>
      <c r="BO163" s="510"/>
      <c r="BP163" s="509">
        <v>2</v>
      </c>
      <c r="BQ163" s="509" t="str">
        <f>IF(AI163="","",VLOOKUP(AJ163,[0]!Qualifier,(COLUMN(AJ163)-34),FALSE))</f>
        <v>RedCells</v>
      </c>
      <c r="BR163" s="509" t="str">
        <f>IF(AJ163="","",VLOOKUP(AK163,[0]!Qualifier,(COLUMN(AK163)-34),FALSE))</f>
        <v xml:space="preserve">CPD </v>
      </c>
      <c r="BS163" s="509" t="str">
        <f>IF(AK163="","",VLOOKUP(AL163,[0]!Qualifier,(COLUMN(AL163)-34),FALSE))</f>
        <v xml:space="preserve">PAGGS-M </v>
      </c>
      <c r="BT163" s="509" t="str">
        <f>IF(AL163="","",VLOOKUP(AM163,[0]!Qualifier,(COLUMN(AM163)-34),FALSE))</f>
        <v xml:space="preserve">Closed </v>
      </c>
      <c r="BU163" s="509" t="str">
        <f>IF(AM163="","",VLOOKUP(AN163,[0]!Qualifier,(COLUMN(AN163)-34),FALSE))</f>
        <v xml:space="preserve">SV </v>
      </c>
      <c r="BV163" s="509" t="str">
        <f>IF(AN163="","",VLOOKUP(AO163,[0]!Qualifier,(COLUMN(AO163)-34),FALSE))</f>
        <v xml:space="preserve">2to6°C </v>
      </c>
      <c r="BW163" s="509" t="str">
        <f>IF(AO163="","",VLOOKUP(AP163,[0]!Qualifier,(COLUMN(AP163)-34),FALSE))</f>
        <v>No</v>
      </c>
      <c r="BX163" s="509" t="str">
        <f>IF(AP163="","",VLOOKUP(AQ163,[0]!Qualifier,(COLUMN(AQ163)-34),FALSE))</f>
        <v xml:space="preserve">Auto </v>
      </c>
      <c r="BY163" s="509" t="str">
        <f>IF(AQ163="","",VLOOKUP(AR163,[0]!Qualifier,(COLUMN(AR163)-34),FALSE))</f>
        <v xml:space="preserve">WB </v>
      </c>
      <c r="BZ163" s="509" t="str">
        <f>IF(AR163="","",VLOOKUP(AS163,[0]!Qualifier,(COLUMN(AS163)-34),FALSE))</f>
        <v xml:space="preserve">NA </v>
      </c>
      <c r="CA163" s="509" t="str">
        <f>IF(AS163="","",VLOOKUP(AT163,[0]!Qualifier,(COLUMN(AT163)-34),FALSE))</f>
        <v xml:space="preserve">Transf </v>
      </c>
      <c r="CB163" s="509" t="str">
        <f>IF(AT163="","",VLOOKUP(AU163,[0]!Qualifier,(COLUMN(AU163)-34),FALSE))</f>
        <v xml:space="preserve">BCrem </v>
      </c>
      <c r="CC163" s="509" t="str">
        <f>IF(AU163="","",VLOOKUP(AV163,[0]!Qualifier,(COLUMN(AV163)-34),FALSE))</f>
        <v xml:space="preserve">None </v>
      </c>
      <c r="CD163" s="509" t="str">
        <f>IF(AV163="","",VLOOKUP(AW163,[0]!Qualifier,(COLUMN(AW163)-34),FALSE))</f>
        <v xml:space="preserve">NoIrr </v>
      </c>
      <c r="CE163" s="508" t="str">
        <f>IF(AW163="","",VLOOKUP(AX163,[0]!Qualifier,(COLUMN(AX163)-34),FALSE))</f>
        <v xml:space="preserve">- </v>
      </c>
      <c r="CF163" s="508" t="str">
        <f>IF(AX163="","",VLOOKUP(AY163,[0]!Qualifier,(COLUMN(AY163)-34),FALSE))</f>
        <v>no sub</v>
      </c>
      <c r="CG163" s="509" t="str">
        <f>IF(AY163="","",VLOOKUP(AZ163,[0]!Qualifier,(COLUMN(AZ163)-34),FALSE))</f>
        <v>Non</v>
      </c>
      <c r="CH163" s="510" t="str">
        <f>IF(AZ163="","",VLOOKUP(BA163,[0]!Qualifier,(COLUMN(BA163)-34),FALSE))</f>
        <v>NA</v>
      </c>
      <c r="CI163" s="512" t="str">
        <f>IF(BA163="","",VLOOKUP(BB163,[0]!Qualifier,(COLUMN(BB163)-34),FALSE))</f>
        <v xml:space="preserve">None </v>
      </c>
      <c r="CJ163" s="510"/>
      <c r="CK163" s="513" t="str">
        <f t="shared" si="84"/>
        <v>1-2-3-1-1-2-1-2-1-1-1-2-1-1-1-1-1-1-1</v>
      </c>
      <c r="CL163" s="513">
        <v>39082</v>
      </c>
      <c r="CM163" s="513">
        <v>45195</v>
      </c>
      <c r="CN163" s="510"/>
      <c r="CP163" s="510"/>
    </row>
    <row r="164" spans="1:94" ht="12.6" customHeight="1" outlineLevel="2" x14ac:dyDescent="0.35">
      <c r="A164" s="77">
        <f t="shared" si="86"/>
        <v>180100</v>
      </c>
      <c r="B164" s="7">
        <f t="shared" si="87"/>
        <v>159</v>
      </c>
      <c r="C164" s="59">
        <f t="shared" si="85"/>
        <v>159</v>
      </c>
      <c r="D164" s="124">
        <f t="shared" si="88"/>
        <v>180100</v>
      </c>
      <c r="E164" s="16" t="str">
        <f t="shared" si="64"/>
        <v>RedCells</v>
      </c>
      <c r="F164" s="58" t="str">
        <f t="shared" si="65"/>
        <v xml:space="preserve">CPD </v>
      </c>
      <c r="G164" s="58" t="str">
        <f t="shared" si="66"/>
        <v xml:space="preserve">SAGM </v>
      </c>
      <c r="H164" s="58" t="str">
        <f t="shared" si="67"/>
        <v xml:space="preserve">Closed </v>
      </c>
      <c r="I164" s="58" t="str">
        <f t="shared" si="68"/>
        <v xml:space="preserve">SV </v>
      </c>
      <c r="J164" s="58" t="str">
        <f t="shared" si="69"/>
        <v xml:space="preserve">2to6°C </v>
      </c>
      <c r="K164" s="58" t="str">
        <f t="shared" si="70"/>
        <v>No</v>
      </c>
      <c r="L164" s="58" t="str">
        <f t="shared" si="71"/>
        <v xml:space="preserve">Auto </v>
      </c>
      <c r="M164" s="58" t="str">
        <f t="shared" si="72"/>
        <v xml:space="preserve">WB </v>
      </c>
      <c r="N164" s="58" t="str">
        <f t="shared" si="73"/>
        <v xml:space="preserve">NA </v>
      </c>
      <c r="O164" s="58" t="str">
        <f t="shared" si="74"/>
        <v xml:space="preserve">Transf </v>
      </c>
      <c r="P164" s="58" t="str">
        <f t="shared" si="75"/>
        <v xml:space="preserve">LCdepl </v>
      </c>
      <c r="Q164" s="58" t="str">
        <f t="shared" si="76"/>
        <v xml:space="preserve">None </v>
      </c>
      <c r="R164" s="58" t="str">
        <f t="shared" si="77"/>
        <v xml:space="preserve">NoIrr </v>
      </c>
      <c r="S164" s="58" t="str">
        <f t="shared" si="78"/>
        <v xml:space="preserve">- </v>
      </c>
      <c r="T164" s="58" t="str">
        <f t="shared" si="79"/>
        <v>no sub</v>
      </c>
      <c r="U164" s="58" t="str">
        <f t="shared" si="80"/>
        <v>Non</v>
      </c>
      <c r="V164" s="58" t="str">
        <f t="shared" si="81"/>
        <v>NA</v>
      </c>
      <c r="W164" s="58" t="str">
        <f t="shared" si="82"/>
        <v xml:space="preserve">None </v>
      </c>
      <c r="X164" t="s">
        <v>63</v>
      </c>
      <c r="Y164" s="339" t="str">
        <f t="shared" si="83"/>
        <v>1-2-2-1-1-2-1-2-1-1-1-3-1-1-1-1-1-1-1</v>
      </c>
      <c r="Z164" s="60">
        <f t="shared" si="89"/>
        <v>180100</v>
      </c>
      <c r="AA164" s="7">
        <f t="shared" si="90"/>
        <v>159</v>
      </c>
      <c r="AB164" s="29" t="str">
        <f t="shared" si="63"/>
        <v>1</v>
      </c>
      <c r="AC164" s="29" t="str">
        <f t="shared" si="62"/>
        <v>8</v>
      </c>
      <c r="AD164" s="29" t="str">
        <f t="shared" si="62"/>
        <v>0</v>
      </c>
      <c r="AE164" s="29" t="str">
        <f t="shared" si="62"/>
        <v>1</v>
      </c>
      <c r="AF164" s="29" t="str">
        <f t="shared" si="62"/>
        <v>0</v>
      </c>
      <c r="AG164" s="29" t="str">
        <f t="shared" si="62"/>
        <v>0</v>
      </c>
      <c r="AH164" s="59">
        <v>159</v>
      </c>
      <c r="AI164" s="510">
        <v>180100</v>
      </c>
      <c r="AJ164" s="509">
        <v>1</v>
      </c>
      <c r="AK164" s="509">
        <v>2</v>
      </c>
      <c r="AL164" s="509">
        <v>2</v>
      </c>
      <c r="AM164" s="509">
        <v>1</v>
      </c>
      <c r="AN164" s="509">
        <v>1</v>
      </c>
      <c r="AO164" s="509">
        <v>2</v>
      </c>
      <c r="AP164" s="509">
        <v>1</v>
      </c>
      <c r="AQ164" s="509">
        <v>2</v>
      </c>
      <c r="AR164" s="509">
        <v>1</v>
      </c>
      <c r="AS164" s="509">
        <v>1</v>
      </c>
      <c r="AT164" s="509">
        <v>1</v>
      </c>
      <c r="AU164" s="509">
        <v>3</v>
      </c>
      <c r="AV164" s="509">
        <v>1</v>
      </c>
      <c r="AW164" s="509">
        <v>1</v>
      </c>
      <c r="AX164" s="509">
        <v>1</v>
      </c>
      <c r="AY164" s="509">
        <v>1</v>
      </c>
      <c r="AZ164" s="509">
        <v>1</v>
      </c>
      <c r="BA164" s="509">
        <v>1</v>
      </c>
      <c r="BB164" s="509">
        <v>1</v>
      </c>
      <c r="BC164" s="509" t="b">
        <v>0</v>
      </c>
      <c r="BD164" s="508">
        <v>36201</v>
      </c>
      <c r="BE164" s="508">
        <v>36201</v>
      </c>
      <c r="BF164" s="509" t="b">
        <v>0</v>
      </c>
      <c r="BG164" s="510" t="s">
        <v>532</v>
      </c>
      <c r="BH164" s="512"/>
      <c r="BI164" s="510"/>
      <c r="BJ164" s="513">
        <v>36201</v>
      </c>
      <c r="BK164" s="513">
        <v>36201</v>
      </c>
      <c r="BL164" s="513">
        <v>46217</v>
      </c>
      <c r="BM164" s="510"/>
      <c r="BN164" s="512"/>
      <c r="BO164" s="510"/>
      <c r="BP164" s="509">
        <v>7</v>
      </c>
      <c r="BQ164" s="509" t="str">
        <f>IF(AI164="","",VLOOKUP(AJ164,[0]!Qualifier,(COLUMN(AJ164)-34),FALSE))</f>
        <v>RedCells</v>
      </c>
      <c r="BR164" s="509" t="str">
        <f>IF(AJ164="","",VLOOKUP(AK164,[0]!Qualifier,(COLUMN(AK164)-34),FALSE))</f>
        <v xml:space="preserve">CPD </v>
      </c>
      <c r="BS164" s="509" t="str">
        <f>IF(AK164="","",VLOOKUP(AL164,[0]!Qualifier,(COLUMN(AL164)-34),FALSE))</f>
        <v xml:space="preserve">SAGM </v>
      </c>
      <c r="BT164" s="509" t="str">
        <f>IF(AL164="","",VLOOKUP(AM164,[0]!Qualifier,(COLUMN(AM164)-34),FALSE))</f>
        <v xml:space="preserve">Closed </v>
      </c>
      <c r="BU164" s="509" t="str">
        <f>IF(AM164="","",VLOOKUP(AN164,[0]!Qualifier,(COLUMN(AN164)-34),FALSE))</f>
        <v xml:space="preserve">SV </v>
      </c>
      <c r="BV164" s="509" t="str">
        <f>IF(AN164="","",VLOOKUP(AO164,[0]!Qualifier,(COLUMN(AO164)-34),FALSE))</f>
        <v xml:space="preserve">2to6°C </v>
      </c>
      <c r="BW164" s="509" t="str">
        <f>IF(AO164="","",VLOOKUP(AP164,[0]!Qualifier,(COLUMN(AP164)-34),FALSE))</f>
        <v>No</v>
      </c>
      <c r="BX164" s="509" t="str">
        <f>IF(AP164="","",VLOOKUP(AQ164,[0]!Qualifier,(COLUMN(AQ164)-34),FALSE))</f>
        <v xml:space="preserve">Auto </v>
      </c>
      <c r="BY164" s="509" t="str">
        <f>IF(AQ164="","",VLOOKUP(AR164,[0]!Qualifier,(COLUMN(AR164)-34),FALSE))</f>
        <v xml:space="preserve">WB </v>
      </c>
      <c r="BZ164" s="509" t="str">
        <f>IF(AR164="","",VLOOKUP(AS164,[0]!Qualifier,(COLUMN(AS164)-34),FALSE))</f>
        <v xml:space="preserve">NA </v>
      </c>
      <c r="CA164" s="509" t="str">
        <f>IF(AS164="","",VLOOKUP(AT164,[0]!Qualifier,(COLUMN(AT164)-34),FALSE))</f>
        <v xml:space="preserve">Transf </v>
      </c>
      <c r="CB164" s="509" t="str">
        <f>IF(AT164="","",VLOOKUP(AU164,[0]!Qualifier,(COLUMN(AU164)-34),FALSE))</f>
        <v xml:space="preserve">LCdepl </v>
      </c>
      <c r="CC164" s="509" t="str">
        <f>IF(AU164="","",VLOOKUP(AV164,[0]!Qualifier,(COLUMN(AV164)-34),FALSE))</f>
        <v xml:space="preserve">None </v>
      </c>
      <c r="CD164" s="509" t="str">
        <f>IF(AV164="","",VLOOKUP(AW164,[0]!Qualifier,(COLUMN(AW164)-34),FALSE))</f>
        <v xml:space="preserve">NoIrr </v>
      </c>
      <c r="CE164" s="508" t="str">
        <f>IF(AW164="","",VLOOKUP(AX164,[0]!Qualifier,(COLUMN(AX164)-34),FALSE))</f>
        <v xml:space="preserve">- </v>
      </c>
      <c r="CF164" s="508" t="str">
        <f>IF(AX164="","",VLOOKUP(AY164,[0]!Qualifier,(COLUMN(AY164)-34),FALSE))</f>
        <v>no sub</v>
      </c>
      <c r="CG164" s="509" t="str">
        <f>IF(AY164="","",VLOOKUP(AZ164,[0]!Qualifier,(COLUMN(AZ164)-34),FALSE))</f>
        <v>Non</v>
      </c>
      <c r="CH164" s="510" t="str">
        <f>IF(AZ164="","",VLOOKUP(BA164,[0]!Qualifier,(COLUMN(BA164)-34),FALSE))</f>
        <v>NA</v>
      </c>
      <c r="CI164" s="512" t="str">
        <f>IF(BA164="","",VLOOKUP(BB164,[0]!Qualifier,(COLUMN(BB164)-34),FALSE))</f>
        <v xml:space="preserve">None </v>
      </c>
      <c r="CJ164" s="510"/>
      <c r="CK164" s="513" t="str">
        <f t="shared" si="84"/>
        <v>1-2-2-1-1-2-1-2-1-1-1-3-1-1-1-1-1-1-1</v>
      </c>
      <c r="CL164" s="513">
        <v>36279</v>
      </c>
      <c r="CM164" s="513">
        <v>45195</v>
      </c>
      <c r="CN164" s="510"/>
      <c r="CP164" s="510"/>
    </row>
    <row r="165" spans="1:94" ht="12.6" customHeight="1" outlineLevel="2" x14ac:dyDescent="0.35">
      <c r="A165" s="77">
        <f t="shared" si="86"/>
        <v>180101</v>
      </c>
      <c r="B165" s="7">
        <f t="shared" si="87"/>
        <v>160</v>
      </c>
      <c r="C165" s="59">
        <f t="shared" si="85"/>
        <v>160</v>
      </c>
      <c r="D165" s="124">
        <f t="shared" si="88"/>
        <v>180101</v>
      </c>
      <c r="E165" s="16" t="str">
        <f t="shared" si="64"/>
        <v>RedCells</v>
      </c>
      <c r="F165" s="58" t="str">
        <f t="shared" si="65"/>
        <v xml:space="preserve">CPD </v>
      </c>
      <c r="G165" s="58" t="str">
        <f t="shared" si="66"/>
        <v xml:space="preserve">PAGGS-M </v>
      </c>
      <c r="H165" s="58" t="str">
        <f t="shared" si="67"/>
        <v xml:space="preserve">Closed </v>
      </c>
      <c r="I165" s="58" t="str">
        <f t="shared" si="68"/>
        <v xml:space="preserve">SV </v>
      </c>
      <c r="J165" s="58" t="str">
        <f t="shared" si="69"/>
        <v xml:space="preserve">2to6°C </v>
      </c>
      <c r="K165" s="58" t="str">
        <f t="shared" si="70"/>
        <v>No</v>
      </c>
      <c r="L165" s="58" t="str">
        <f t="shared" si="71"/>
        <v xml:space="preserve">Auto </v>
      </c>
      <c r="M165" s="58" t="str">
        <f t="shared" si="72"/>
        <v xml:space="preserve">WB </v>
      </c>
      <c r="N165" s="58" t="str">
        <f t="shared" si="73"/>
        <v xml:space="preserve">NA </v>
      </c>
      <c r="O165" s="58" t="str">
        <f t="shared" si="74"/>
        <v xml:space="preserve">Transf </v>
      </c>
      <c r="P165" s="58" t="str">
        <f t="shared" si="75"/>
        <v xml:space="preserve">LCdepl </v>
      </c>
      <c r="Q165" s="58" t="str">
        <f t="shared" si="76"/>
        <v xml:space="preserve">None </v>
      </c>
      <c r="R165" s="58" t="str">
        <f t="shared" si="77"/>
        <v xml:space="preserve">NoIrr </v>
      </c>
      <c r="S165" s="58" t="str">
        <f t="shared" si="78"/>
        <v xml:space="preserve">- </v>
      </c>
      <c r="T165" s="58" t="str">
        <f t="shared" si="79"/>
        <v>no sub</v>
      </c>
      <c r="U165" s="58" t="str">
        <f t="shared" si="80"/>
        <v>Non</v>
      </c>
      <c r="V165" s="58" t="str">
        <f t="shared" si="81"/>
        <v>NA</v>
      </c>
      <c r="W165" s="58" t="str">
        <f t="shared" si="82"/>
        <v xml:space="preserve">None </v>
      </c>
      <c r="X165" t="s">
        <v>63</v>
      </c>
      <c r="Y165" s="161" t="str">
        <f t="shared" si="83"/>
        <v>1-2-3-1-1-2-1-2-1-1-1-3-1-1-1-1-1-1-1</v>
      </c>
      <c r="Z165" s="60">
        <f t="shared" si="89"/>
        <v>180101</v>
      </c>
      <c r="AA165" s="7">
        <f t="shared" si="90"/>
        <v>160</v>
      </c>
      <c r="AB165" s="29" t="str">
        <f t="shared" si="63"/>
        <v>1</v>
      </c>
      <c r="AC165" s="29" t="str">
        <f t="shared" si="62"/>
        <v>8</v>
      </c>
      <c r="AD165" s="29" t="str">
        <f t="shared" si="62"/>
        <v>0</v>
      </c>
      <c r="AE165" s="29" t="str">
        <f t="shared" si="62"/>
        <v>1</v>
      </c>
      <c r="AF165" s="29" t="str">
        <f t="shared" si="62"/>
        <v>0</v>
      </c>
      <c r="AG165" s="29" t="str">
        <f t="shared" si="62"/>
        <v>1</v>
      </c>
      <c r="AH165" s="59">
        <v>160</v>
      </c>
      <c r="AI165" s="510">
        <v>180101</v>
      </c>
      <c r="AJ165" s="509">
        <v>1</v>
      </c>
      <c r="AK165" s="509">
        <v>2</v>
      </c>
      <c r="AL165" s="509">
        <v>3</v>
      </c>
      <c r="AM165" s="509">
        <v>1</v>
      </c>
      <c r="AN165" s="509">
        <v>1</v>
      </c>
      <c r="AO165" s="509">
        <v>2</v>
      </c>
      <c r="AP165" s="509">
        <v>1</v>
      </c>
      <c r="AQ165" s="509">
        <v>2</v>
      </c>
      <c r="AR165" s="509">
        <v>1</v>
      </c>
      <c r="AS165" s="509">
        <v>1</v>
      </c>
      <c r="AT165" s="509">
        <v>1</v>
      </c>
      <c r="AU165" s="509">
        <v>3</v>
      </c>
      <c r="AV165" s="509">
        <v>1</v>
      </c>
      <c r="AW165" s="509">
        <v>1</v>
      </c>
      <c r="AX165" s="509">
        <v>1</v>
      </c>
      <c r="AY165" s="509">
        <v>1</v>
      </c>
      <c r="AZ165" s="509">
        <v>1</v>
      </c>
      <c r="BA165" s="509">
        <v>1</v>
      </c>
      <c r="BB165" s="509">
        <v>1</v>
      </c>
      <c r="BC165" s="509" t="b">
        <v>0</v>
      </c>
      <c r="BD165" s="508">
        <v>37033</v>
      </c>
      <c r="BE165" s="508">
        <v>37033</v>
      </c>
      <c r="BF165" s="509" t="b">
        <v>0</v>
      </c>
      <c r="BG165" s="510" t="s">
        <v>533</v>
      </c>
      <c r="BH165" s="512"/>
      <c r="BI165" s="510"/>
      <c r="BJ165" s="513">
        <v>37033</v>
      </c>
      <c r="BK165" s="513">
        <v>37033</v>
      </c>
      <c r="BL165" s="513">
        <v>46217</v>
      </c>
      <c r="BM165" s="510"/>
      <c r="BN165" s="512"/>
      <c r="BO165" s="510"/>
      <c r="BP165" s="509">
        <v>2</v>
      </c>
      <c r="BQ165" s="509" t="str">
        <f>IF(AI165="","",VLOOKUP(AJ165,[0]!Qualifier,(COLUMN(AJ165)-34),FALSE))</f>
        <v>RedCells</v>
      </c>
      <c r="BR165" s="509" t="str">
        <f>IF(AJ165="","",VLOOKUP(AK165,[0]!Qualifier,(COLUMN(AK165)-34),FALSE))</f>
        <v xml:space="preserve">CPD </v>
      </c>
      <c r="BS165" s="509" t="str">
        <f>IF(AK165="","",VLOOKUP(AL165,[0]!Qualifier,(COLUMN(AL165)-34),FALSE))</f>
        <v xml:space="preserve">PAGGS-M </v>
      </c>
      <c r="BT165" s="509" t="str">
        <f>IF(AL165="","",VLOOKUP(AM165,[0]!Qualifier,(COLUMN(AM165)-34),FALSE))</f>
        <v xml:space="preserve">Closed </v>
      </c>
      <c r="BU165" s="509" t="str">
        <f>IF(AM165="","",VLOOKUP(AN165,[0]!Qualifier,(COLUMN(AN165)-34),FALSE))</f>
        <v xml:space="preserve">SV </v>
      </c>
      <c r="BV165" s="509" t="str">
        <f>IF(AN165="","",VLOOKUP(AO165,[0]!Qualifier,(COLUMN(AO165)-34),FALSE))</f>
        <v xml:space="preserve">2to6°C </v>
      </c>
      <c r="BW165" s="509" t="str">
        <f>IF(AO165="","",VLOOKUP(AP165,[0]!Qualifier,(COLUMN(AP165)-34),FALSE))</f>
        <v>No</v>
      </c>
      <c r="BX165" s="509" t="str">
        <f>IF(AP165="","",VLOOKUP(AQ165,[0]!Qualifier,(COLUMN(AQ165)-34),FALSE))</f>
        <v xml:space="preserve">Auto </v>
      </c>
      <c r="BY165" s="509" t="str">
        <f>IF(AQ165="","",VLOOKUP(AR165,[0]!Qualifier,(COLUMN(AR165)-34),FALSE))</f>
        <v xml:space="preserve">WB </v>
      </c>
      <c r="BZ165" s="509" t="str">
        <f>IF(AR165="","",VLOOKUP(AS165,[0]!Qualifier,(COLUMN(AS165)-34),FALSE))</f>
        <v xml:space="preserve">NA </v>
      </c>
      <c r="CA165" s="509" t="str">
        <f>IF(AS165="","",VLOOKUP(AT165,[0]!Qualifier,(COLUMN(AT165)-34),FALSE))</f>
        <v xml:space="preserve">Transf </v>
      </c>
      <c r="CB165" s="509" t="str">
        <f>IF(AT165="","",VLOOKUP(AU165,[0]!Qualifier,(COLUMN(AU165)-34),FALSE))</f>
        <v xml:space="preserve">LCdepl </v>
      </c>
      <c r="CC165" s="509" t="str">
        <f>IF(AU165="","",VLOOKUP(AV165,[0]!Qualifier,(COLUMN(AV165)-34),FALSE))</f>
        <v xml:space="preserve">None </v>
      </c>
      <c r="CD165" s="509" t="str">
        <f>IF(AV165="","",VLOOKUP(AW165,[0]!Qualifier,(COLUMN(AW165)-34),FALSE))</f>
        <v xml:space="preserve">NoIrr </v>
      </c>
      <c r="CE165" s="508" t="str">
        <f>IF(AW165="","",VLOOKUP(AX165,[0]!Qualifier,(COLUMN(AX165)-34),FALSE))</f>
        <v xml:space="preserve">- </v>
      </c>
      <c r="CF165" s="508" t="str">
        <f>IF(AX165="","",VLOOKUP(AY165,[0]!Qualifier,(COLUMN(AY165)-34),FALSE))</f>
        <v>no sub</v>
      </c>
      <c r="CG165" s="509" t="str">
        <f>IF(AY165="","",VLOOKUP(AZ165,[0]!Qualifier,(COLUMN(AZ165)-34),FALSE))</f>
        <v>Non</v>
      </c>
      <c r="CH165" s="510" t="str">
        <f>IF(AZ165="","",VLOOKUP(BA165,[0]!Qualifier,(COLUMN(BA165)-34),FALSE))</f>
        <v>NA</v>
      </c>
      <c r="CI165" s="512" t="str">
        <f>IF(BA165="","",VLOOKUP(BB165,[0]!Qualifier,(COLUMN(BB165)-34),FALSE))</f>
        <v xml:space="preserve">None </v>
      </c>
      <c r="CJ165" s="510"/>
      <c r="CK165" s="513" t="str">
        <f t="shared" si="84"/>
        <v>1-2-3-1-1-2-1-2-1-1-1-3-1-1-1-1-1-1-1</v>
      </c>
      <c r="CL165" s="513">
        <v>38340</v>
      </c>
      <c r="CM165" s="513">
        <v>45195</v>
      </c>
      <c r="CN165" s="510"/>
      <c r="CP165" s="510"/>
    </row>
    <row r="166" spans="1:94" ht="12.6" customHeight="1" outlineLevel="2" x14ac:dyDescent="0.35">
      <c r="A166" s="77">
        <f t="shared" si="86"/>
        <v>180104</v>
      </c>
      <c r="B166" s="7">
        <f t="shared" si="87"/>
        <v>161</v>
      </c>
      <c r="C166" s="59">
        <f t="shared" si="85"/>
        <v>161</v>
      </c>
      <c r="D166" s="124">
        <f t="shared" si="88"/>
        <v>180104</v>
      </c>
      <c r="E166" s="16" t="str">
        <f t="shared" si="64"/>
        <v>RedCells</v>
      </c>
      <c r="F166" s="58" t="str">
        <f t="shared" si="65"/>
        <v xml:space="preserve">CPD </v>
      </c>
      <c r="G166" s="58" t="str">
        <f t="shared" si="66"/>
        <v xml:space="preserve">Glycerol </v>
      </c>
      <c r="H166" s="58" t="str">
        <f t="shared" si="67"/>
        <v xml:space="preserve">Closed </v>
      </c>
      <c r="I166" s="58" t="str">
        <f t="shared" si="68"/>
        <v xml:space="preserve">SV </v>
      </c>
      <c r="J166" s="58" t="str">
        <f t="shared" si="69"/>
        <v xml:space="preserve">≤-140°C  </v>
      </c>
      <c r="K166" s="58" t="str">
        <f t="shared" si="70"/>
        <v>No</v>
      </c>
      <c r="L166" s="58" t="str">
        <f t="shared" si="71"/>
        <v xml:space="preserve">Auto </v>
      </c>
      <c r="M166" s="58" t="str">
        <f t="shared" si="72"/>
        <v xml:space="preserve">WB </v>
      </c>
      <c r="N166" s="58" t="str">
        <f t="shared" si="73"/>
        <v xml:space="preserve">NA </v>
      </c>
      <c r="O166" s="58" t="str">
        <f t="shared" si="74"/>
        <v xml:space="preserve">Transf </v>
      </c>
      <c r="P166" s="58" t="str">
        <f t="shared" si="75"/>
        <v xml:space="preserve">LCdepl </v>
      </c>
      <c r="Q166" s="58" t="str">
        <f t="shared" si="76"/>
        <v xml:space="preserve">None </v>
      </c>
      <c r="R166" s="58" t="str">
        <f t="shared" si="77"/>
        <v xml:space="preserve">NoIrr </v>
      </c>
      <c r="S166" s="58" t="str">
        <f t="shared" si="78"/>
        <v xml:space="preserve">Wash </v>
      </c>
      <c r="T166" s="58" t="str">
        <f t="shared" si="79"/>
        <v>no sub</v>
      </c>
      <c r="U166" s="58" t="str">
        <f t="shared" si="80"/>
        <v>Non</v>
      </c>
      <c r="V166" s="58" t="str">
        <f t="shared" si="81"/>
        <v>NA</v>
      </c>
      <c r="W166" s="58" t="str">
        <f t="shared" si="82"/>
        <v xml:space="preserve">None </v>
      </c>
      <c r="X166" t="s">
        <v>63</v>
      </c>
      <c r="Y166" s="161" t="str">
        <f t="shared" si="83"/>
        <v>1-2-9-1-1-6-1-2-1-1-1-3-1-1-2-1-1-1-1</v>
      </c>
      <c r="Z166" s="60">
        <f t="shared" si="89"/>
        <v>180104</v>
      </c>
      <c r="AA166" s="7">
        <f t="shared" si="90"/>
        <v>161</v>
      </c>
      <c r="AB166" s="29" t="str">
        <f t="shared" si="63"/>
        <v>1</v>
      </c>
      <c r="AC166" s="29" t="str">
        <f t="shared" si="62"/>
        <v>8</v>
      </c>
      <c r="AD166" s="29" t="str">
        <f t="shared" si="62"/>
        <v>0</v>
      </c>
      <c r="AE166" s="29" t="str">
        <f t="shared" si="62"/>
        <v>1</v>
      </c>
      <c r="AF166" s="29" t="str">
        <f t="shared" si="62"/>
        <v>0</v>
      </c>
      <c r="AG166" s="29" t="str">
        <f t="shared" si="62"/>
        <v>4</v>
      </c>
      <c r="AH166" s="59">
        <v>161</v>
      </c>
      <c r="AI166" s="510">
        <v>180104</v>
      </c>
      <c r="AJ166" s="509">
        <v>1</v>
      </c>
      <c r="AK166" s="509">
        <v>2</v>
      </c>
      <c r="AL166" s="509">
        <v>9</v>
      </c>
      <c r="AM166" s="509">
        <v>1</v>
      </c>
      <c r="AN166" s="509">
        <v>1</v>
      </c>
      <c r="AO166" s="509">
        <v>6</v>
      </c>
      <c r="AP166" s="509">
        <v>1</v>
      </c>
      <c r="AQ166" s="509">
        <v>2</v>
      </c>
      <c r="AR166" s="509">
        <v>1</v>
      </c>
      <c r="AS166" s="509">
        <v>1</v>
      </c>
      <c r="AT166" s="509">
        <v>1</v>
      </c>
      <c r="AU166" s="509">
        <v>3</v>
      </c>
      <c r="AV166" s="509">
        <v>1</v>
      </c>
      <c r="AW166" s="509">
        <v>1</v>
      </c>
      <c r="AX166" s="509">
        <v>2</v>
      </c>
      <c r="AY166" s="509">
        <v>1</v>
      </c>
      <c r="AZ166" s="509">
        <v>1</v>
      </c>
      <c r="BA166" s="509">
        <v>1</v>
      </c>
      <c r="BB166" s="509">
        <v>1</v>
      </c>
      <c r="BC166" s="509" t="b">
        <v>0</v>
      </c>
      <c r="BD166" s="508">
        <v>38340</v>
      </c>
      <c r="BE166" s="508">
        <v>38340</v>
      </c>
      <c r="BF166" s="509" t="b">
        <v>0</v>
      </c>
      <c r="BG166" s="510" t="s">
        <v>1198</v>
      </c>
      <c r="BH166" s="512"/>
      <c r="BI166" s="510"/>
      <c r="BJ166" s="513">
        <v>38340</v>
      </c>
      <c r="BK166" s="513">
        <v>38340</v>
      </c>
      <c r="BL166" s="513">
        <v>46217</v>
      </c>
      <c r="BM166" s="510"/>
      <c r="BN166" s="512"/>
      <c r="BO166" s="510"/>
      <c r="BP166" s="509">
        <v>2</v>
      </c>
      <c r="BQ166" s="509" t="str">
        <f>IF(AI166="","",VLOOKUP(AJ166,[0]!Qualifier,(COLUMN(AJ166)-34),FALSE))</f>
        <v>RedCells</v>
      </c>
      <c r="BR166" s="509" t="str">
        <f>IF(AJ166="","",VLOOKUP(AK166,[0]!Qualifier,(COLUMN(AK166)-34),FALSE))</f>
        <v xml:space="preserve">CPD </v>
      </c>
      <c r="BS166" s="509" t="str">
        <f>IF(AK166="","",VLOOKUP(AL166,[0]!Qualifier,(COLUMN(AL166)-34),FALSE))</f>
        <v xml:space="preserve">Glycerol </v>
      </c>
      <c r="BT166" s="509" t="str">
        <f>IF(AL166="","",VLOOKUP(AM166,[0]!Qualifier,(COLUMN(AM166)-34),FALSE))</f>
        <v xml:space="preserve">Closed </v>
      </c>
      <c r="BU166" s="509" t="str">
        <f>IF(AM166="","",VLOOKUP(AN166,[0]!Qualifier,(COLUMN(AN166)-34),FALSE))</f>
        <v xml:space="preserve">SV </v>
      </c>
      <c r="BV166" s="509" t="str">
        <f>IF(AN166="","",VLOOKUP(AO166,[0]!Qualifier,(COLUMN(AO166)-34),FALSE))</f>
        <v xml:space="preserve">≤-140°C  </v>
      </c>
      <c r="BW166" s="509" t="str">
        <f>IF(AO166="","",VLOOKUP(AP166,[0]!Qualifier,(COLUMN(AP166)-34),FALSE))</f>
        <v>No</v>
      </c>
      <c r="BX166" s="509" t="str">
        <f>IF(AP166="","",VLOOKUP(AQ166,[0]!Qualifier,(COLUMN(AQ166)-34),FALSE))</f>
        <v xml:space="preserve">Auto </v>
      </c>
      <c r="BY166" s="509" t="str">
        <f>IF(AQ166="","",VLOOKUP(AR166,[0]!Qualifier,(COLUMN(AR166)-34),FALSE))</f>
        <v xml:space="preserve">WB </v>
      </c>
      <c r="BZ166" s="509" t="str">
        <f>IF(AR166="","",VLOOKUP(AS166,[0]!Qualifier,(COLUMN(AS166)-34),FALSE))</f>
        <v xml:space="preserve">NA </v>
      </c>
      <c r="CA166" s="509" t="str">
        <f>IF(AS166="","",VLOOKUP(AT166,[0]!Qualifier,(COLUMN(AT166)-34),FALSE))</f>
        <v xml:space="preserve">Transf </v>
      </c>
      <c r="CB166" s="509" t="str">
        <f>IF(AT166="","",VLOOKUP(AU166,[0]!Qualifier,(COLUMN(AU166)-34),FALSE))</f>
        <v xml:space="preserve">LCdepl </v>
      </c>
      <c r="CC166" s="509" t="str">
        <f>IF(AU166="","",VLOOKUP(AV166,[0]!Qualifier,(COLUMN(AV166)-34),FALSE))</f>
        <v xml:space="preserve">None </v>
      </c>
      <c r="CD166" s="509" t="str">
        <f>IF(AV166="","",VLOOKUP(AW166,[0]!Qualifier,(COLUMN(AW166)-34),FALSE))</f>
        <v xml:space="preserve">NoIrr </v>
      </c>
      <c r="CE166" s="508" t="str">
        <f>IF(AW166="","",VLOOKUP(AX166,[0]!Qualifier,(COLUMN(AX166)-34),FALSE))</f>
        <v xml:space="preserve">Wash </v>
      </c>
      <c r="CF166" s="508" t="str">
        <f>IF(AX166="","",VLOOKUP(AY166,[0]!Qualifier,(COLUMN(AY166)-34),FALSE))</f>
        <v>no sub</v>
      </c>
      <c r="CG166" s="509" t="str">
        <f>IF(AY166="","",VLOOKUP(AZ166,[0]!Qualifier,(COLUMN(AZ166)-34),FALSE))</f>
        <v>Non</v>
      </c>
      <c r="CH166" s="510" t="str">
        <f>IF(AZ166="","",VLOOKUP(BA166,[0]!Qualifier,(COLUMN(BA166)-34),FALSE))</f>
        <v>NA</v>
      </c>
      <c r="CI166" s="512" t="str">
        <f>IF(BA166="","",VLOOKUP(BB166,[0]!Qualifier,(COLUMN(BB166)-34),FALSE))</f>
        <v xml:space="preserve">None </v>
      </c>
      <c r="CJ166" s="510"/>
      <c r="CK166" s="513" t="str">
        <f t="shared" si="84"/>
        <v>1-2-9-1-1-6-1-2-1-1-1-3-1-1-2-1-1-1-1</v>
      </c>
      <c r="CL166" s="513">
        <v>37988</v>
      </c>
      <c r="CM166" s="513">
        <v>45195</v>
      </c>
      <c r="CN166" s="510"/>
      <c r="CP166" s="510"/>
    </row>
    <row r="167" spans="1:94" ht="12.6" customHeight="1" outlineLevel="2" x14ac:dyDescent="0.35">
      <c r="A167" s="77">
        <f t="shared" si="86"/>
        <v>180200</v>
      </c>
      <c r="B167" s="7">
        <f t="shared" si="87"/>
        <v>162</v>
      </c>
      <c r="C167" s="59">
        <f t="shared" si="85"/>
        <v>162</v>
      </c>
      <c r="D167" s="124">
        <f t="shared" si="88"/>
        <v>180200</v>
      </c>
      <c r="E167" s="16" t="str">
        <f t="shared" si="64"/>
        <v>RedCells</v>
      </c>
      <c r="F167" s="58" t="str">
        <f t="shared" si="65"/>
        <v xml:space="preserve">CPD </v>
      </c>
      <c r="G167" s="58" t="str">
        <f t="shared" si="66"/>
        <v xml:space="preserve">SAGM </v>
      </c>
      <c r="H167" s="58" t="str">
        <f t="shared" si="67"/>
        <v xml:space="preserve">Closed </v>
      </c>
      <c r="I167" s="58" t="str">
        <f t="shared" si="68"/>
        <v xml:space="preserve">SV </v>
      </c>
      <c r="J167" s="58" t="str">
        <f t="shared" si="69"/>
        <v xml:space="preserve">2to6°C </v>
      </c>
      <c r="K167" s="58" t="str">
        <f t="shared" si="70"/>
        <v>No</v>
      </c>
      <c r="L167" s="58" t="str">
        <f t="shared" si="71"/>
        <v xml:space="preserve">Auto </v>
      </c>
      <c r="M167" s="58" t="str">
        <f t="shared" si="72"/>
        <v xml:space="preserve">WB </v>
      </c>
      <c r="N167" s="58" t="str">
        <f t="shared" si="73"/>
        <v xml:space="preserve">NA </v>
      </c>
      <c r="O167" s="58" t="str">
        <f t="shared" si="74"/>
        <v xml:space="preserve">Transf </v>
      </c>
      <c r="P167" s="58" t="str">
        <f t="shared" si="75"/>
        <v xml:space="preserve">BCrem </v>
      </c>
      <c r="Q167" s="58" t="str">
        <f t="shared" si="76"/>
        <v xml:space="preserve">None </v>
      </c>
      <c r="R167" s="58" t="str">
        <f t="shared" si="77"/>
        <v>Irrad</v>
      </c>
      <c r="S167" s="58" t="str">
        <f t="shared" si="78"/>
        <v xml:space="preserve">- </v>
      </c>
      <c r="T167" s="58" t="str">
        <f t="shared" si="79"/>
        <v>no sub</v>
      </c>
      <c r="U167" s="58" t="str">
        <f t="shared" si="80"/>
        <v>Non</v>
      </c>
      <c r="V167" s="58" t="str">
        <f t="shared" si="81"/>
        <v>NA</v>
      </c>
      <c r="W167" s="58" t="str">
        <f t="shared" si="82"/>
        <v xml:space="preserve">None </v>
      </c>
      <c r="X167" t="s">
        <v>63</v>
      </c>
      <c r="Y167" s="161" t="str">
        <f t="shared" si="83"/>
        <v>1-2-2-1-1-2-1-2-1-1-1-2-1-2-1-1-1-1-1</v>
      </c>
      <c r="Z167" s="60">
        <f t="shared" si="89"/>
        <v>180200</v>
      </c>
      <c r="AA167" s="7">
        <f t="shared" si="90"/>
        <v>162</v>
      </c>
      <c r="AB167" s="29" t="str">
        <f t="shared" si="63"/>
        <v>1</v>
      </c>
      <c r="AC167" s="29" t="str">
        <f t="shared" si="62"/>
        <v>8</v>
      </c>
      <c r="AD167" s="29" t="str">
        <f t="shared" si="62"/>
        <v>0</v>
      </c>
      <c r="AE167" s="29" t="str">
        <f t="shared" ref="AC167:AG218" si="91">MID(TEXT($Z167,"000000"),AE$5,1)</f>
        <v>2</v>
      </c>
      <c r="AF167" s="29" t="str">
        <f t="shared" si="91"/>
        <v>0</v>
      </c>
      <c r="AG167" s="29" t="str">
        <f t="shared" si="91"/>
        <v>0</v>
      </c>
      <c r="AH167" s="59">
        <v>162</v>
      </c>
      <c r="AI167" s="510">
        <v>180200</v>
      </c>
      <c r="AJ167" s="509">
        <v>1</v>
      </c>
      <c r="AK167" s="509">
        <v>2</v>
      </c>
      <c r="AL167" s="509">
        <v>2</v>
      </c>
      <c r="AM167" s="509">
        <v>1</v>
      </c>
      <c r="AN167" s="509">
        <v>1</v>
      </c>
      <c r="AO167" s="509">
        <v>2</v>
      </c>
      <c r="AP167" s="509">
        <v>1</v>
      </c>
      <c r="AQ167" s="509">
        <v>2</v>
      </c>
      <c r="AR167" s="509">
        <v>1</v>
      </c>
      <c r="AS167" s="509">
        <v>1</v>
      </c>
      <c r="AT167" s="509">
        <v>1</v>
      </c>
      <c r="AU167" s="509">
        <v>2</v>
      </c>
      <c r="AV167" s="509">
        <v>1</v>
      </c>
      <c r="AW167" s="509">
        <v>2</v>
      </c>
      <c r="AX167" s="509">
        <v>1</v>
      </c>
      <c r="AY167" s="509">
        <v>1</v>
      </c>
      <c r="AZ167" s="509">
        <v>1</v>
      </c>
      <c r="BA167" s="509">
        <v>1</v>
      </c>
      <c r="BB167" s="509">
        <v>1</v>
      </c>
      <c r="BC167" s="509" t="b">
        <v>0</v>
      </c>
      <c r="BD167" s="508">
        <v>36201</v>
      </c>
      <c r="BE167" s="508">
        <v>36201</v>
      </c>
      <c r="BF167" s="509" t="b">
        <v>0</v>
      </c>
      <c r="BG167" s="510" t="s">
        <v>534</v>
      </c>
      <c r="BH167" s="512"/>
      <c r="BI167" s="510"/>
      <c r="BJ167" s="513">
        <v>36201</v>
      </c>
      <c r="BK167" s="513">
        <v>36201</v>
      </c>
      <c r="BL167" s="513">
        <v>46217</v>
      </c>
      <c r="BM167" s="510"/>
      <c r="BN167" s="512"/>
      <c r="BO167" s="510"/>
      <c r="BP167" s="509">
        <v>2</v>
      </c>
      <c r="BQ167" s="509" t="str">
        <f>IF(AI167="","",VLOOKUP(AJ167,[0]!Qualifier,(COLUMN(AJ167)-34),FALSE))</f>
        <v>RedCells</v>
      </c>
      <c r="BR167" s="509" t="str">
        <f>IF(AJ167="","",VLOOKUP(AK167,[0]!Qualifier,(COLUMN(AK167)-34),FALSE))</f>
        <v xml:space="preserve">CPD </v>
      </c>
      <c r="BS167" s="509" t="str">
        <f>IF(AK167="","",VLOOKUP(AL167,[0]!Qualifier,(COLUMN(AL167)-34),FALSE))</f>
        <v xml:space="preserve">SAGM </v>
      </c>
      <c r="BT167" s="509" t="str">
        <f>IF(AL167="","",VLOOKUP(AM167,[0]!Qualifier,(COLUMN(AM167)-34),FALSE))</f>
        <v xml:space="preserve">Closed </v>
      </c>
      <c r="BU167" s="509" t="str">
        <f>IF(AM167="","",VLOOKUP(AN167,[0]!Qualifier,(COLUMN(AN167)-34),FALSE))</f>
        <v xml:space="preserve">SV </v>
      </c>
      <c r="BV167" s="509" t="str">
        <f>IF(AN167="","",VLOOKUP(AO167,[0]!Qualifier,(COLUMN(AO167)-34),FALSE))</f>
        <v xml:space="preserve">2to6°C </v>
      </c>
      <c r="BW167" s="509" t="str">
        <f>IF(AO167="","",VLOOKUP(AP167,[0]!Qualifier,(COLUMN(AP167)-34),FALSE))</f>
        <v>No</v>
      </c>
      <c r="BX167" s="509" t="str">
        <f>IF(AP167="","",VLOOKUP(AQ167,[0]!Qualifier,(COLUMN(AQ167)-34),FALSE))</f>
        <v xml:space="preserve">Auto </v>
      </c>
      <c r="BY167" s="509" t="str">
        <f>IF(AQ167="","",VLOOKUP(AR167,[0]!Qualifier,(COLUMN(AR167)-34),FALSE))</f>
        <v xml:space="preserve">WB </v>
      </c>
      <c r="BZ167" s="509" t="str">
        <f>IF(AR167="","",VLOOKUP(AS167,[0]!Qualifier,(COLUMN(AS167)-34),FALSE))</f>
        <v xml:space="preserve">NA </v>
      </c>
      <c r="CA167" s="509" t="str">
        <f>IF(AS167="","",VLOOKUP(AT167,[0]!Qualifier,(COLUMN(AT167)-34),FALSE))</f>
        <v xml:space="preserve">Transf </v>
      </c>
      <c r="CB167" s="509" t="str">
        <f>IF(AT167="","",VLOOKUP(AU167,[0]!Qualifier,(COLUMN(AU167)-34),FALSE))</f>
        <v xml:space="preserve">BCrem </v>
      </c>
      <c r="CC167" s="509" t="str">
        <f>IF(AU167="","",VLOOKUP(AV167,[0]!Qualifier,(COLUMN(AV167)-34),FALSE))</f>
        <v xml:space="preserve">None </v>
      </c>
      <c r="CD167" s="509" t="str">
        <f>IF(AV167="","",VLOOKUP(AW167,[0]!Qualifier,(COLUMN(AW167)-34),FALSE))</f>
        <v>Irrad</v>
      </c>
      <c r="CE167" s="508" t="str">
        <f>IF(AW167="","",VLOOKUP(AX167,[0]!Qualifier,(COLUMN(AX167)-34),FALSE))</f>
        <v xml:space="preserve">- </v>
      </c>
      <c r="CF167" s="508" t="str">
        <f>IF(AX167="","",VLOOKUP(AY167,[0]!Qualifier,(COLUMN(AY167)-34),FALSE))</f>
        <v>no sub</v>
      </c>
      <c r="CG167" s="509" t="str">
        <f>IF(AY167="","",VLOOKUP(AZ167,[0]!Qualifier,(COLUMN(AZ167)-34),FALSE))</f>
        <v>Non</v>
      </c>
      <c r="CH167" s="510" t="str">
        <f>IF(AZ167="","",VLOOKUP(BA167,[0]!Qualifier,(COLUMN(BA167)-34),FALSE))</f>
        <v>NA</v>
      </c>
      <c r="CI167" s="512" t="str">
        <f>IF(BA167="","",VLOOKUP(BB167,[0]!Qualifier,(COLUMN(BB167)-34),FALSE))</f>
        <v xml:space="preserve">None </v>
      </c>
      <c r="CJ167" s="510"/>
      <c r="CK167" s="513" t="str">
        <f t="shared" si="84"/>
        <v>1-2-2-1-1-2-1-2-1-1-1-2-1-2-1-1-1-1-1</v>
      </c>
      <c r="CL167" s="513">
        <v>38308</v>
      </c>
      <c r="CM167" s="513">
        <v>45195</v>
      </c>
      <c r="CN167" s="510"/>
      <c r="CP167" s="510"/>
    </row>
    <row r="168" spans="1:94" ht="12.6" customHeight="1" outlineLevel="2" x14ac:dyDescent="0.35">
      <c r="A168" s="77">
        <f t="shared" si="86"/>
        <v>180300</v>
      </c>
      <c r="B168" s="7">
        <f t="shared" si="87"/>
        <v>163</v>
      </c>
      <c r="C168" s="59">
        <f t="shared" si="85"/>
        <v>163</v>
      </c>
      <c r="D168" s="124">
        <f t="shared" si="88"/>
        <v>180300</v>
      </c>
      <c r="E168" s="16" t="str">
        <f t="shared" si="64"/>
        <v>RedCells</v>
      </c>
      <c r="F168" s="58" t="str">
        <f t="shared" si="65"/>
        <v xml:space="preserve">CPD </v>
      </c>
      <c r="G168" s="58" t="str">
        <f t="shared" si="66"/>
        <v xml:space="preserve">SAGM </v>
      </c>
      <c r="H168" s="58" t="str">
        <f t="shared" si="67"/>
        <v xml:space="preserve">Closed </v>
      </c>
      <c r="I168" s="58" t="str">
        <f t="shared" si="68"/>
        <v xml:space="preserve">SV </v>
      </c>
      <c r="J168" s="58" t="str">
        <f t="shared" si="69"/>
        <v xml:space="preserve">2to6°C </v>
      </c>
      <c r="K168" s="58" t="str">
        <f t="shared" si="70"/>
        <v>No</v>
      </c>
      <c r="L168" s="58" t="str">
        <f t="shared" si="71"/>
        <v xml:space="preserve">Auto </v>
      </c>
      <c r="M168" s="58" t="str">
        <f t="shared" si="72"/>
        <v xml:space="preserve">WB </v>
      </c>
      <c r="N168" s="58" t="str">
        <f t="shared" si="73"/>
        <v xml:space="preserve">NA </v>
      </c>
      <c r="O168" s="58" t="str">
        <f t="shared" si="74"/>
        <v xml:space="preserve">Transf </v>
      </c>
      <c r="P168" s="58" t="str">
        <f t="shared" si="75"/>
        <v xml:space="preserve">LCdepl </v>
      </c>
      <c r="Q168" s="58" t="str">
        <f t="shared" si="76"/>
        <v xml:space="preserve">None </v>
      </c>
      <c r="R168" s="58" t="str">
        <f t="shared" si="77"/>
        <v>Irrad</v>
      </c>
      <c r="S168" s="58" t="str">
        <f t="shared" si="78"/>
        <v xml:space="preserve">- </v>
      </c>
      <c r="T168" s="58" t="str">
        <f t="shared" si="79"/>
        <v>no sub</v>
      </c>
      <c r="U168" s="58" t="str">
        <f t="shared" si="80"/>
        <v>Non</v>
      </c>
      <c r="V168" s="58" t="str">
        <f t="shared" si="81"/>
        <v>NA</v>
      </c>
      <c r="W168" s="58" t="str">
        <f t="shared" si="82"/>
        <v xml:space="preserve">None </v>
      </c>
      <c r="X168" t="s">
        <v>63</v>
      </c>
      <c r="Y168" s="161" t="str">
        <f t="shared" si="83"/>
        <v>1-2-2-1-1-2-1-2-1-1-1-3-1-2-1-1-1-1-1</v>
      </c>
      <c r="Z168" s="60">
        <f t="shared" si="89"/>
        <v>180300</v>
      </c>
      <c r="AA168" s="7">
        <f t="shared" si="90"/>
        <v>163</v>
      </c>
      <c r="AB168" s="29" t="str">
        <f t="shared" si="63"/>
        <v>1</v>
      </c>
      <c r="AC168" s="29" t="str">
        <f t="shared" si="91"/>
        <v>8</v>
      </c>
      <c r="AD168" s="29" t="str">
        <f t="shared" si="91"/>
        <v>0</v>
      </c>
      <c r="AE168" s="29" t="str">
        <f t="shared" si="91"/>
        <v>3</v>
      </c>
      <c r="AF168" s="29" t="str">
        <f t="shared" si="91"/>
        <v>0</v>
      </c>
      <c r="AG168" s="29" t="str">
        <f t="shared" si="91"/>
        <v>0</v>
      </c>
      <c r="AH168" s="59">
        <v>163</v>
      </c>
      <c r="AI168" s="510">
        <v>180300</v>
      </c>
      <c r="AJ168" s="509">
        <v>1</v>
      </c>
      <c r="AK168" s="509">
        <v>2</v>
      </c>
      <c r="AL168" s="509">
        <v>2</v>
      </c>
      <c r="AM168" s="509">
        <v>1</v>
      </c>
      <c r="AN168" s="509">
        <v>1</v>
      </c>
      <c r="AO168" s="509">
        <v>2</v>
      </c>
      <c r="AP168" s="509">
        <v>1</v>
      </c>
      <c r="AQ168" s="509">
        <v>2</v>
      </c>
      <c r="AR168" s="509">
        <v>1</v>
      </c>
      <c r="AS168" s="509">
        <v>1</v>
      </c>
      <c r="AT168" s="509">
        <v>1</v>
      </c>
      <c r="AU168" s="509">
        <v>3</v>
      </c>
      <c r="AV168" s="509">
        <v>1</v>
      </c>
      <c r="AW168" s="509">
        <v>2</v>
      </c>
      <c r="AX168" s="509">
        <v>1</v>
      </c>
      <c r="AY168" s="509">
        <v>1</v>
      </c>
      <c r="AZ168" s="509">
        <v>1</v>
      </c>
      <c r="BA168" s="509">
        <v>1</v>
      </c>
      <c r="BB168" s="509">
        <v>1</v>
      </c>
      <c r="BC168" s="509" t="b">
        <v>0</v>
      </c>
      <c r="BD168" s="508">
        <v>36201</v>
      </c>
      <c r="BE168" s="508">
        <v>36201</v>
      </c>
      <c r="BF168" s="509" t="b">
        <v>0</v>
      </c>
      <c r="BG168" s="510" t="s">
        <v>535</v>
      </c>
      <c r="BH168" s="512"/>
      <c r="BI168" s="510"/>
      <c r="BJ168" s="513">
        <v>36201</v>
      </c>
      <c r="BK168" s="513">
        <v>36201</v>
      </c>
      <c r="BL168" s="513">
        <v>46217</v>
      </c>
      <c r="BM168" s="510"/>
      <c r="BN168" s="512"/>
      <c r="BO168" s="510"/>
      <c r="BP168" s="509">
        <v>2</v>
      </c>
      <c r="BQ168" s="509" t="str">
        <f>IF(AI168="","",VLOOKUP(AJ168,[0]!Qualifier,(COLUMN(AJ168)-34),FALSE))</f>
        <v>RedCells</v>
      </c>
      <c r="BR168" s="509" t="str">
        <f>IF(AJ168="","",VLOOKUP(AK168,[0]!Qualifier,(COLUMN(AK168)-34),FALSE))</f>
        <v xml:space="preserve">CPD </v>
      </c>
      <c r="BS168" s="509" t="str">
        <f>IF(AK168="","",VLOOKUP(AL168,[0]!Qualifier,(COLUMN(AL168)-34),FALSE))</f>
        <v xml:space="preserve">SAGM </v>
      </c>
      <c r="BT168" s="509" t="str">
        <f>IF(AL168="","",VLOOKUP(AM168,[0]!Qualifier,(COLUMN(AM168)-34),FALSE))</f>
        <v xml:space="preserve">Closed </v>
      </c>
      <c r="BU168" s="509" t="str">
        <f>IF(AM168="","",VLOOKUP(AN168,[0]!Qualifier,(COLUMN(AN168)-34),FALSE))</f>
        <v xml:space="preserve">SV </v>
      </c>
      <c r="BV168" s="509" t="str">
        <f>IF(AN168="","",VLOOKUP(AO168,[0]!Qualifier,(COLUMN(AO168)-34),FALSE))</f>
        <v xml:space="preserve">2to6°C </v>
      </c>
      <c r="BW168" s="509" t="str">
        <f>IF(AO168="","",VLOOKUP(AP168,[0]!Qualifier,(COLUMN(AP168)-34),FALSE))</f>
        <v>No</v>
      </c>
      <c r="BX168" s="509" t="str">
        <f>IF(AP168="","",VLOOKUP(AQ168,[0]!Qualifier,(COLUMN(AQ168)-34),FALSE))</f>
        <v xml:space="preserve">Auto </v>
      </c>
      <c r="BY168" s="509" t="str">
        <f>IF(AQ168="","",VLOOKUP(AR168,[0]!Qualifier,(COLUMN(AR168)-34),FALSE))</f>
        <v xml:space="preserve">WB </v>
      </c>
      <c r="BZ168" s="509" t="str">
        <f>IF(AR168="","",VLOOKUP(AS168,[0]!Qualifier,(COLUMN(AS168)-34),FALSE))</f>
        <v xml:space="preserve">NA </v>
      </c>
      <c r="CA168" s="509" t="str">
        <f>IF(AS168="","",VLOOKUP(AT168,[0]!Qualifier,(COLUMN(AT168)-34),FALSE))</f>
        <v xml:space="preserve">Transf </v>
      </c>
      <c r="CB168" s="509" t="str">
        <f>IF(AT168="","",VLOOKUP(AU168,[0]!Qualifier,(COLUMN(AU168)-34),FALSE))</f>
        <v xml:space="preserve">LCdepl </v>
      </c>
      <c r="CC168" s="509" t="str">
        <f>IF(AU168="","",VLOOKUP(AV168,[0]!Qualifier,(COLUMN(AV168)-34),FALSE))</f>
        <v xml:space="preserve">None </v>
      </c>
      <c r="CD168" s="509" t="str">
        <f>IF(AV168="","",VLOOKUP(AW168,[0]!Qualifier,(COLUMN(AW168)-34),FALSE))</f>
        <v>Irrad</v>
      </c>
      <c r="CE168" s="508" t="str">
        <f>IF(AW168="","",VLOOKUP(AX168,[0]!Qualifier,(COLUMN(AX168)-34),FALSE))</f>
        <v xml:space="preserve">- </v>
      </c>
      <c r="CF168" s="508" t="str">
        <f>IF(AX168="","",VLOOKUP(AY168,[0]!Qualifier,(COLUMN(AY168)-34),FALSE))</f>
        <v>no sub</v>
      </c>
      <c r="CG168" s="509" t="str">
        <f>IF(AY168="","",VLOOKUP(AZ168,[0]!Qualifier,(COLUMN(AZ168)-34),FALSE))</f>
        <v>Non</v>
      </c>
      <c r="CH168" s="510" t="str">
        <f>IF(AZ168="","",VLOOKUP(BA168,[0]!Qualifier,(COLUMN(BA168)-34),FALSE))</f>
        <v>NA</v>
      </c>
      <c r="CI168" s="512" t="str">
        <f>IF(BA168="","",VLOOKUP(BB168,[0]!Qualifier,(COLUMN(BB168)-34),FALSE))</f>
        <v xml:space="preserve">None </v>
      </c>
      <c r="CJ168" s="510"/>
      <c r="CK168" s="513" t="str">
        <f t="shared" si="84"/>
        <v>1-2-2-1-1-2-1-2-1-1-1-3-1-2-1-1-1-1-1</v>
      </c>
      <c r="CL168" s="513">
        <v>38308</v>
      </c>
      <c r="CM168" s="513">
        <v>45195</v>
      </c>
      <c r="CN168" s="510"/>
      <c r="CP168" s="510"/>
    </row>
    <row r="169" spans="1:94" ht="12.6" customHeight="1" outlineLevel="2" x14ac:dyDescent="0.35">
      <c r="A169" s="77">
        <f t="shared" si="86"/>
        <v>180500</v>
      </c>
      <c r="B169" s="7">
        <f t="shared" si="87"/>
        <v>164</v>
      </c>
      <c r="C169" s="59">
        <f t="shared" si="85"/>
        <v>164</v>
      </c>
      <c r="D169" s="124">
        <f t="shared" si="88"/>
        <v>180500</v>
      </c>
      <c r="E169" s="16" t="str">
        <f t="shared" si="64"/>
        <v>RedCells</v>
      </c>
      <c r="F169" s="58" t="str">
        <f t="shared" si="65"/>
        <v xml:space="preserve">CPD </v>
      </c>
      <c r="G169" s="58" t="str">
        <f t="shared" si="66"/>
        <v xml:space="preserve">SAGM </v>
      </c>
      <c r="H169" s="58" t="str">
        <f t="shared" si="67"/>
        <v xml:space="preserve">Closed </v>
      </c>
      <c r="I169" s="58" t="str">
        <f t="shared" si="68"/>
        <v xml:space="preserve">SV </v>
      </c>
      <c r="J169" s="58" t="str">
        <f t="shared" si="69"/>
        <v xml:space="preserve">2to6°C </v>
      </c>
      <c r="K169" s="58" t="str">
        <f t="shared" si="70"/>
        <v>No</v>
      </c>
      <c r="L169" s="58" t="str">
        <f t="shared" si="71"/>
        <v xml:space="preserve">Auto </v>
      </c>
      <c r="M169" s="58" t="str">
        <f t="shared" si="72"/>
        <v xml:space="preserve">WB </v>
      </c>
      <c r="N169" s="58" t="str">
        <f t="shared" si="73"/>
        <v xml:space="preserve">NA </v>
      </c>
      <c r="O169" s="58" t="str">
        <f t="shared" si="74"/>
        <v xml:space="preserve">Transf </v>
      </c>
      <c r="P169" s="58" t="str">
        <f t="shared" si="75"/>
        <v xml:space="preserve">None </v>
      </c>
      <c r="Q169" s="58" t="str">
        <f t="shared" si="76"/>
        <v xml:space="preserve">None </v>
      </c>
      <c r="R169" s="58" t="str">
        <f t="shared" si="77"/>
        <v xml:space="preserve">NoIrr </v>
      </c>
      <c r="S169" s="58" t="str">
        <f t="shared" si="78"/>
        <v xml:space="preserve">- </v>
      </c>
      <c r="T169" s="58" t="str">
        <f t="shared" si="79"/>
        <v>no sub</v>
      </c>
      <c r="U169" s="58" t="str">
        <f t="shared" si="80"/>
        <v>Non</v>
      </c>
      <c r="V169" s="58" t="str">
        <f t="shared" si="81"/>
        <v>NA</v>
      </c>
      <c r="W169" s="58" t="str">
        <f t="shared" si="82"/>
        <v xml:space="preserve">None </v>
      </c>
      <c r="X169" t="s">
        <v>63</v>
      </c>
      <c r="Y169" s="161" t="str">
        <f t="shared" si="83"/>
        <v>1-2-2-1-1-2-1-2-1-1-1-1-1-1-1-1-1-1-1</v>
      </c>
      <c r="Z169" s="60">
        <f t="shared" si="89"/>
        <v>180500</v>
      </c>
      <c r="AA169" s="7">
        <f t="shared" si="90"/>
        <v>164</v>
      </c>
      <c r="AB169" s="29" t="str">
        <f t="shared" si="63"/>
        <v>1</v>
      </c>
      <c r="AC169" s="29" t="str">
        <f t="shared" si="91"/>
        <v>8</v>
      </c>
      <c r="AD169" s="29" t="str">
        <f t="shared" si="91"/>
        <v>0</v>
      </c>
      <c r="AE169" s="29" t="str">
        <f t="shared" si="91"/>
        <v>5</v>
      </c>
      <c r="AF169" s="29" t="str">
        <f t="shared" si="91"/>
        <v>0</v>
      </c>
      <c r="AG169" s="29" t="str">
        <f t="shared" si="91"/>
        <v>0</v>
      </c>
      <c r="AH169" s="59">
        <v>164</v>
      </c>
      <c r="AI169" s="510">
        <v>180500</v>
      </c>
      <c r="AJ169" s="509">
        <v>1</v>
      </c>
      <c r="AK169" s="509">
        <v>2</v>
      </c>
      <c r="AL169" s="509">
        <v>2</v>
      </c>
      <c r="AM169" s="509">
        <v>1</v>
      </c>
      <c r="AN169" s="509">
        <v>1</v>
      </c>
      <c r="AO169" s="509">
        <v>2</v>
      </c>
      <c r="AP169" s="509">
        <v>1</v>
      </c>
      <c r="AQ169" s="509">
        <v>2</v>
      </c>
      <c r="AR169" s="509">
        <v>1</v>
      </c>
      <c r="AS169" s="509">
        <v>1</v>
      </c>
      <c r="AT169" s="509">
        <v>1</v>
      </c>
      <c r="AU169" s="509">
        <v>1</v>
      </c>
      <c r="AV169" s="509">
        <v>1</v>
      </c>
      <c r="AW169" s="509">
        <v>1</v>
      </c>
      <c r="AX169" s="509">
        <v>1</v>
      </c>
      <c r="AY169" s="509">
        <v>1</v>
      </c>
      <c r="AZ169" s="509">
        <v>1</v>
      </c>
      <c r="BA169" s="509">
        <v>1</v>
      </c>
      <c r="BB169" s="509">
        <v>1</v>
      </c>
      <c r="BC169" s="509" t="b">
        <v>0</v>
      </c>
      <c r="BD169" s="508">
        <v>36247</v>
      </c>
      <c r="BE169" s="508">
        <v>36247</v>
      </c>
      <c r="BF169" s="509" t="b">
        <v>0</v>
      </c>
      <c r="BG169" s="510" t="s">
        <v>536</v>
      </c>
      <c r="BH169" s="512"/>
      <c r="BI169" s="510"/>
      <c r="BJ169" s="513">
        <v>36247</v>
      </c>
      <c r="BK169" s="513">
        <v>36247</v>
      </c>
      <c r="BL169" s="513">
        <v>46217</v>
      </c>
      <c r="BM169" s="510"/>
      <c r="BN169" s="512"/>
      <c r="BO169" s="510"/>
      <c r="BP169" s="509">
        <v>2</v>
      </c>
      <c r="BQ169" s="509" t="str">
        <f>IF(AI169="","",VLOOKUP(AJ169,[0]!Qualifier,(COLUMN(AJ169)-34),FALSE))</f>
        <v>RedCells</v>
      </c>
      <c r="BR169" s="509" t="str">
        <f>IF(AJ169="","",VLOOKUP(AK169,[0]!Qualifier,(COLUMN(AK169)-34),FALSE))</f>
        <v xml:space="preserve">CPD </v>
      </c>
      <c r="BS169" s="509" t="str">
        <f>IF(AK169="","",VLOOKUP(AL169,[0]!Qualifier,(COLUMN(AL169)-34),FALSE))</f>
        <v xml:space="preserve">SAGM </v>
      </c>
      <c r="BT169" s="509" t="str">
        <f>IF(AL169="","",VLOOKUP(AM169,[0]!Qualifier,(COLUMN(AM169)-34),FALSE))</f>
        <v xml:space="preserve">Closed </v>
      </c>
      <c r="BU169" s="509" t="str">
        <f>IF(AM169="","",VLOOKUP(AN169,[0]!Qualifier,(COLUMN(AN169)-34),FALSE))</f>
        <v xml:space="preserve">SV </v>
      </c>
      <c r="BV169" s="509" t="str">
        <f>IF(AN169="","",VLOOKUP(AO169,[0]!Qualifier,(COLUMN(AO169)-34),FALSE))</f>
        <v xml:space="preserve">2to6°C </v>
      </c>
      <c r="BW169" s="509" t="str">
        <f>IF(AO169="","",VLOOKUP(AP169,[0]!Qualifier,(COLUMN(AP169)-34),FALSE))</f>
        <v>No</v>
      </c>
      <c r="BX169" s="509" t="str">
        <f>IF(AP169="","",VLOOKUP(AQ169,[0]!Qualifier,(COLUMN(AQ169)-34),FALSE))</f>
        <v xml:space="preserve">Auto </v>
      </c>
      <c r="BY169" s="509" t="str">
        <f>IF(AQ169="","",VLOOKUP(AR169,[0]!Qualifier,(COLUMN(AR169)-34),FALSE))</f>
        <v xml:space="preserve">WB </v>
      </c>
      <c r="BZ169" s="509" t="str">
        <f>IF(AR169="","",VLOOKUP(AS169,[0]!Qualifier,(COLUMN(AS169)-34),FALSE))</f>
        <v xml:space="preserve">NA </v>
      </c>
      <c r="CA169" s="509" t="str">
        <f>IF(AS169="","",VLOOKUP(AT169,[0]!Qualifier,(COLUMN(AT169)-34),FALSE))</f>
        <v xml:space="preserve">Transf </v>
      </c>
      <c r="CB169" s="509" t="str">
        <f>IF(AT169="","",VLOOKUP(AU169,[0]!Qualifier,(COLUMN(AU169)-34),FALSE))</f>
        <v xml:space="preserve">None </v>
      </c>
      <c r="CC169" s="509" t="str">
        <f>IF(AU169="","",VLOOKUP(AV169,[0]!Qualifier,(COLUMN(AV169)-34),FALSE))</f>
        <v xml:space="preserve">None </v>
      </c>
      <c r="CD169" s="509" t="str">
        <f>IF(AV169="","",VLOOKUP(AW169,[0]!Qualifier,(COLUMN(AW169)-34),FALSE))</f>
        <v xml:space="preserve">NoIrr </v>
      </c>
      <c r="CE169" s="508" t="str">
        <f>IF(AW169="","",VLOOKUP(AX169,[0]!Qualifier,(COLUMN(AX169)-34),FALSE))</f>
        <v xml:space="preserve">- </v>
      </c>
      <c r="CF169" s="508" t="str">
        <f>IF(AX169="","",VLOOKUP(AY169,[0]!Qualifier,(COLUMN(AY169)-34),FALSE))</f>
        <v>no sub</v>
      </c>
      <c r="CG169" s="509" t="str">
        <f>IF(AY169="","",VLOOKUP(AZ169,[0]!Qualifier,(COLUMN(AZ169)-34),FALSE))</f>
        <v>Non</v>
      </c>
      <c r="CH169" s="510" t="str">
        <f>IF(AZ169="","",VLOOKUP(BA169,[0]!Qualifier,(COLUMN(BA169)-34),FALSE))</f>
        <v>NA</v>
      </c>
      <c r="CI169" s="512" t="str">
        <f>IF(BA169="","",VLOOKUP(BB169,[0]!Qualifier,(COLUMN(BB169)-34),FALSE))</f>
        <v xml:space="preserve">None </v>
      </c>
      <c r="CJ169" s="510"/>
      <c r="CK169" s="513" t="str">
        <f t="shared" si="84"/>
        <v>1-2-2-1-1-2-1-2-1-1-1-1-1-1-1-1-1-1-1</v>
      </c>
      <c r="CL169" s="513">
        <v>39082</v>
      </c>
      <c r="CM169" s="513">
        <v>45195</v>
      </c>
      <c r="CN169" s="510"/>
      <c r="CP169" s="510"/>
    </row>
    <row r="170" spans="1:94" ht="12.6" customHeight="1" outlineLevel="2" x14ac:dyDescent="0.35">
      <c r="A170" s="77">
        <f t="shared" si="86"/>
        <v>180501</v>
      </c>
      <c r="B170" s="7">
        <f t="shared" si="87"/>
        <v>165</v>
      </c>
      <c r="C170" s="59">
        <f t="shared" si="85"/>
        <v>165</v>
      </c>
      <c r="D170" s="124">
        <f t="shared" si="88"/>
        <v>180501</v>
      </c>
      <c r="E170" s="16" t="str">
        <f t="shared" si="64"/>
        <v>RedCells</v>
      </c>
      <c r="F170" s="58" t="str">
        <f t="shared" si="65"/>
        <v xml:space="preserve">CPD </v>
      </c>
      <c r="G170" s="58" t="str">
        <f t="shared" si="66"/>
        <v xml:space="preserve">PAGGS-M </v>
      </c>
      <c r="H170" s="58" t="str">
        <f t="shared" si="67"/>
        <v xml:space="preserve">Closed </v>
      </c>
      <c r="I170" s="58" t="str">
        <f t="shared" si="68"/>
        <v xml:space="preserve">SV </v>
      </c>
      <c r="J170" s="58" t="str">
        <f t="shared" si="69"/>
        <v xml:space="preserve">2to6°C </v>
      </c>
      <c r="K170" s="58" t="str">
        <f t="shared" si="70"/>
        <v>No</v>
      </c>
      <c r="L170" s="58" t="str">
        <f t="shared" si="71"/>
        <v xml:space="preserve">Auto </v>
      </c>
      <c r="M170" s="58" t="str">
        <f t="shared" si="72"/>
        <v xml:space="preserve">WB </v>
      </c>
      <c r="N170" s="58" t="str">
        <f t="shared" si="73"/>
        <v xml:space="preserve">NA </v>
      </c>
      <c r="O170" s="58" t="str">
        <f t="shared" si="74"/>
        <v xml:space="preserve">NoTrans </v>
      </c>
      <c r="P170" s="58" t="str">
        <f t="shared" si="75"/>
        <v xml:space="preserve">None </v>
      </c>
      <c r="Q170" s="58" t="str">
        <f t="shared" si="76"/>
        <v xml:space="preserve">None </v>
      </c>
      <c r="R170" s="58" t="str">
        <f t="shared" si="77"/>
        <v xml:space="preserve">NoIrr </v>
      </c>
      <c r="S170" s="58" t="str">
        <f t="shared" si="78"/>
        <v xml:space="preserve">- </v>
      </c>
      <c r="T170" s="58" t="str">
        <f t="shared" si="79"/>
        <v>no sub</v>
      </c>
      <c r="U170" s="58" t="str">
        <f t="shared" si="80"/>
        <v>Non</v>
      </c>
      <c r="V170" s="58" t="str">
        <f t="shared" si="81"/>
        <v>NA</v>
      </c>
      <c r="W170" s="58" t="str">
        <f t="shared" si="82"/>
        <v xml:space="preserve">None </v>
      </c>
      <c r="X170" t="s">
        <v>63</v>
      </c>
      <c r="Y170" s="161" t="str">
        <f t="shared" si="83"/>
        <v>1-2-3-1-1-2-1-2-1-1-2-1-1-1-1-1-1-1-1</v>
      </c>
      <c r="Z170" s="60">
        <f t="shared" si="89"/>
        <v>180501</v>
      </c>
      <c r="AA170" s="7">
        <f t="shared" si="90"/>
        <v>165</v>
      </c>
      <c r="AB170" s="29" t="str">
        <f t="shared" si="63"/>
        <v>1</v>
      </c>
      <c r="AC170" s="29" t="str">
        <f t="shared" si="91"/>
        <v>8</v>
      </c>
      <c r="AD170" s="29" t="str">
        <f t="shared" si="91"/>
        <v>0</v>
      </c>
      <c r="AE170" s="29" t="str">
        <f t="shared" si="91"/>
        <v>5</v>
      </c>
      <c r="AF170" s="29" t="str">
        <f t="shared" si="91"/>
        <v>0</v>
      </c>
      <c r="AG170" s="29" t="str">
        <f t="shared" si="91"/>
        <v>1</v>
      </c>
      <c r="AH170" s="59">
        <v>165</v>
      </c>
      <c r="AI170" s="510">
        <v>180501</v>
      </c>
      <c r="AJ170" s="509">
        <v>1</v>
      </c>
      <c r="AK170" s="509">
        <v>2</v>
      </c>
      <c r="AL170" s="509">
        <v>3</v>
      </c>
      <c r="AM170" s="509">
        <v>1</v>
      </c>
      <c r="AN170" s="509">
        <v>1</v>
      </c>
      <c r="AO170" s="509">
        <v>2</v>
      </c>
      <c r="AP170" s="509">
        <v>1</v>
      </c>
      <c r="AQ170" s="509">
        <v>2</v>
      </c>
      <c r="AR170" s="509">
        <v>1</v>
      </c>
      <c r="AS170" s="509">
        <v>1</v>
      </c>
      <c r="AT170" s="509">
        <v>2</v>
      </c>
      <c r="AU170" s="509">
        <v>1</v>
      </c>
      <c r="AV170" s="509">
        <v>1</v>
      </c>
      <c r="AW170" s="509">
        <v>1</v>
      </c>
      <c r="AX170" s="509">
        <v>1</v>
      </c>
      <c r="AY170" s="509">
        <v>1</v>
      </c>
      <c r="AZ170" s="509">
        <v>1</v>
      </c>
      <c r="BA170" s="509">
        <v>1</v>
      </c>
      <c r="BB170" s="509">
        <v>1</v>
      </c>
      <c r="BC170" s="509" t="b">
        <v>0</v>
      </c>
      <c r="BD170" s="508">
        <v>41908</v>
      </c>
      <c r="BE170" s="508">
        <v>41908</v>
      </c>
      <c r="BF170" s="509" t="b">
        <v>0</v>
      </c>
      <c r="BG170" s="510" t="s">
        <v>537</v>
      </c>
      <c r="BH170" s="512"/>
      <c r="BI170" s="510"/>
      <c r="BJ170" s="513">
        <v>41908</v>
      </c>
      <c r="BK170" s="513">
        <v>41908</v>
      </c>
      <c r="BL170" s="513">
        <v>46217</v>
      </c>
      <c r="BM170" s="510"/>
      <c r="BN170" s="512"/>
      <c r="BO170" s="510"/>
      <c r="BP170" s="509">
        <v>2</v>
      </c>
      <c r="BQ170" s="509" t="str">
        <f>IF(AI170="","",VLOOKUP(AJ170,[0]!Qualifier,(COLUMN(AJ170)-34),FALSE))</f>
        <v>RedCells</v>
      </c>
      <c r="BR170" s="509" t="str">
        <f>IF(AJ170="","",VLOOKUP(AK170,[0]!Qualifier,(COLUMN(AK170)-34),FALSE))</f>
        <v xml:space="preserve">CPD </v>
      </c>
      <c r="BS170" s="509" t="str">
        <f>IF(AK170="","",VLOOKUP(AL170,[0]!Qualifier,(COLUMN(AL170)-34),FALSE))</f>
        <v xml:space="preserve">PAGGS-M </v>
      </c>
      <c r="BT170" s="509" t="str">
        <f>IF(AL170="","",VLOOKUP(AM170,[0]!Qualifier,(COLUMN(AM170)-34),FALSE))</f>
        <v xml:space="preserve">Closed </v>
      </c>
      <c r="BU170" s="509" t="str">
        <f>IF(AM170="","",VLOOKUP(AN170,[0]!Qualifier,(COLUMN(AN170)-34),FALSE))</f>
        <v xml:space="preserve">SV </v>
      </c>
      <c r="BV170" s="509" t="str">
        <f>IF(AN170="","",VLOOKUP(AO170,[0]!Qualifier,(COLUMN(AO170)-34),FALSE))</f>
        <v xml:space="preserve">2to6°C </v>
      </c>
      <c r="BW170" s="509" t="str">
        <f>IF(AO170="","",VLOOKUP(AP170,[0]!Qualifier,(COLUMN(AP170)-34),FALSE))</f>
        <v>No</v>
      </c>
      <c r="BX170" s="509" t="str">
        <f>IF(AP170="","",VLOOKUP(AQ170,[0]!Qualifier,(COLUMN(AQ170)-34),FALSE))</f>
        <v xml:space="preserve">Auto </v>
      </c>
      <c r="BY170" s="509" t="str">
        <f>IF(AQ170="","",VLOOKUP(AR170,[0]!Qualifier,(COLUMN(AR170)-34),FALSE))</f>
        <v xml:space="preserve">WB </v>
      </c>
      <c r="BZ170" s="509" t="str">
        <f>IF(AR170="","",VLOOKUP(AS170,[0]!Qualifier,(COLUMN(AS170)-34),FALSE))</f>
        <v xml:space="preserve">NA </v>
      </c>
      <c r="CA170" s="509" t="str">
        <f>IF(AS170="","",VLOOKUP(AT170,[0]!Qualifier,(COLUMN(AT170)-34),FALSE))</f>
        <v xml:space="preserve">NoTrans </v>
      </c>
      <c r="CB170" s="509" t="str">
        <f>IF(AT170="","",VLOOKUP(AU170,[0]!Qualifier,(COLUMN(AU170)-34),FALSE))</f>
        <v xml:space="preserve">None </v>
      </c>
      <c r="CC170" s="509" t="str">
        <f>IF(AU170="","",VLOOKUP(AV170,[0]!Qualifier,(COLUMN(AV170)-34),FALSE))</f>
        <v xml:space="preserve">None </v>
      </c>
      <c r="CD170" s="509" t="str">
        <f>IF(AV170="","",VLOOKUP(AW170,[0]!Qualifier,(COLUMN(AW170)-34),FALSE))</f>
        <v xml:space="preserve">NoIrr </v>
      </c>
      <c r="CE170" s="508" t="str">
        <f>IF(AW170="","",VLOOKUP(AX170,[0]!Qualifier,(COLUMN(AX170)-34),FALSE))</f>
        <v xml:space="preserve">- </v>
      </c>
      <c r="CF170" s="508" t="str">
        <f>IF(AX170="","",VLOOKUP(AY170,[0]!Qualifier,(COLUMN(AY170)-34),FALSE))</f>
        <v>no sub</v>
      </c>
      <c r="CG170" s="509" t="str">
        <f>IF(AY170="","",VLOOKUP(AZ170,[0]!Qualifier,(COLUMN(AZ170)-34),FALSE))</f>
        <v>Non</v>
      </c>
      <c r="CH170" s="510" t="str">
        <f>IF(AZ170="","",VLOOKUP(BA170,[0]!Qualifier,(COLUMN(BA170)-34),FALSE))</f>
        <v>NA</v>
      </c>
      <c r="CI170" s="512" t="str">
        <f>IF(BA170="","",VLOOKUP(BB170,[0]!Qualifier,(COLUMN(BB170)-34),FALSE))</f>
        <v xml:space="preserve">None </v>
      </c>
      <c r="CJ170" s="510"/>
      <c r="CK170" s="513" t="str">
        <f t="shared" si="84"/>
        <v>1-2-3-1-1-2-1-2-1-1-2-1-1-1-1-1-1-1-1</v>
      </c>
      <c r="CL170" s="513">
        <v>40215</v>
      </c>
      <c r="CM170" s="513">
        <v>45195</v>
      </c>
      <c r="CN170" s="510"/>
      <c r="CP170" s="510"/>
    </row>
    <row r="171" spans="1:94" ht="12.6" customHeight="1" outlineLevel="2" x14ac:dyDescent="0.35">
      <c r="A171" s="77">
        <f t="shared" si="86"/>
        <v>180520</v>
      </c>
      <c r="B171" s="7">
        <f t="shared" si="87"/>
        <v>166</v>
      </c>
      <c r="C171" s="59">
        <f t="shared" si="85"/>
        <v>166</v>
      </c>
      <c r="D171" s="124">
        <f t="shared" si="88"/>
        <v>180520</v>
      </c>
      <c r="E171" s="16" t="str">
        <f t="shared" si="64"/>
        <v>RedCells</v>
      </c>
      <c r="F171" s="58" t="str">
        <f t="shared" si="65"/>
        <v xml:space="preserve">CPD </v>
      </c>
      <c r="G171" s="58" t="str">
        <f t="shared" si="66"/>
        <v xml:space="preserve">SAGM </v>
      </c>
      <c r="H171" s="58" t="str">
        <f t="shared" si="67"/>
        <v xml:space="preserve">Closed </v>
      </c>
      <c r="I171" s="58" t="str">
        <f t="shared" si="68"/>
        <v xml:space="preserve">NonSV </v>
      </c>
      <c r="J171" s="58" t="str">
        <f t="shared" si="69"/>
        <v xml:space="preserve">2to6°C </v>
      </c>
      <c r="K171" s="58" t="str">
        <f t="shared" si="70"/>
        <v>No</v>
      </c>
      <c r="L171" s="58" t="str">
        <f t="shared" si="71"/>
        <v xml:space="preserve">Auto </v>
      </c>
      <c r="M171" s="58" t="str">
        <f t="shared" si="72"/>
        <v xml:space="preserve">CB </v>
      </c>
      <c r="N171" s="58" t="str">
        <f t="shared" si="73"/>
        <v xml:space="preserve">NA </v>
      </c>
      <c r="O171" s="58" t="str">
        <f t="shared" si="74"/>
        <v xml:space="preserve">Transf </v>
      </c>
      <c r="P171" s="58" t="str">
        <f t="shared" si="75"/>
        <v xml:space="preserve">None </v>
      </c>
      <c r="Q171" s="58" t="str">
        <f t="shared" si="76"/>
        <v xml:space="preserve">None </v>
      </c>
      <c r="R171" s="58" t="str">
        <f t="shared" si="77"/>
        <v xml:space="preserve">NoIrr </v>
      </c>
      <c r="S171" s="58" t="str">
        <f t="shared" si="78"/>
        <v xml:space="preserve">- </v>
      </c>
      <c r="T171" s="58" t="str">
        <f t="shared" si="79"/>
        <v xml:space="preserve">CB-RBC </v>
      </c>
      <c r="U171" s="58" t="str">
        <f t="shared" si="80"/>
        <v>Non</v>
      </c>
      <c r="V171" s="58" t="str">
        <f t="shared" si="81"/>
        <v>NA</v>
      </c>
      <c r="W171" s="58" t="str">
        <f t="shared" si="82"/>
        <v xml:space="preserve">None </v>
      </c>
      <c r="X171" t="s">
        <v>63</v>
      </c>
      <c r="Y171" s="161" t="str">
        <f t="shared" si="83"/>
        <v>1-2-2-1-3-2-1-2-4-1-1-1-1-1-1-15-1-1-1</v>
      </c>
      <c r="Z171" s="60">
        <f t="shared" si="89"/>
        <v>180520</v>
      </c>
      <c r="AA171" s="7">
        <f t="shared" si="90"/>
        <v>166</v>
      </c>
      <c r="AB171" s="29" t="str">
        <f t="shared" si="63"/>
        <v>1</v>
      </c>
      <c r="AC171" s="29" t="str">
        <f t="shared" si="91"/>
        <v>8</v>
      </c>
      <c r="AD171" s="29" t="str">
        <f t="shared" si="91"/>
        <v>0</v>
      </c>
      <c r="AE171" s="29" t="str">
        <f t="shared" si="91"/>
        <v>5</v>
      </c>
      <c r="AF171" s="29" t="str">
        <f t="shared" si="91"/>
        <v>2</v>
      </c>
      <c r="AG171" s="29" t="str">
        <f t="shared" si="91"/>
        <v>0</v>
      </c>
      <c r="AH171" s="59">
        <v>166</v>
      </c>
      <c r="AI171" s="510">
        <v>180520</v>
      </c>
      <c r="AJ171" s="509">
        <v>1</v>
      </c>
      <c r="AK171" s="509">
        <v>2</v>
      </c>
      <c r="AL171" s="509">
        <v>2</v>
      </c>
      <c r="AM171" s="509">
        <v>1</v>
      </c>
      <c r="AN171" s="509">
        <v>3</v>
      </c>
      <c r="AO171" s="509">
        <v>2</v>
      </c>
      <c r="AP171" s="509">
        <v>1</v>
      </c>
      <c r="AQ171" s="509">
        <v>2</v>
      </c>
      <c r="AR171" s="509">
        <v>4</v>
      </c>
      <c r="AS171" s="509">
        <v>1</v>
      </c>
      <c r="AT171" s="509">
        <v>1</v>
      </c>
      <c r="AU171" s="509">
        <v>1</v>
      </c>
      <c r="AV171" s="509">
        <v>1</v>
      </c>
      <c r="AW171" s="509">
        <v>1</v>
      </c>
      <c r="AX171" s="509">
        <v>1</v>
      </c>
      <c r="AY171" s="509">
        <v>15</v>
      </c>
      <c r="AZ171" s="509">
        <v>1</v>
      </c>
      <c r="BA171" s="509">
        <v>1</v>
      </c>
      <c r="BB171" s="509">
        <v>1</v>
      </c>
      <c r="BC171" s="509" t="b">
        <v>0</v>
      </c>
      <c r="BD171" s="508">
        <v>38308</v>
      </c>
      <c r="BE171" s="508">
        <v>38308</v>
      </c>
      <c r="BF171" s="509" t="b">
        <v>0</v>
      </c>
      <c r="BG171" s="510" t="s">
        <v>538</v>
      </c>
      <c r="BH171" s="512"/>
      <c r="BI171" s="510"/>
      <c r="BJ171" s="513">
        <v>38308</v>
      </c>
      <c r="BK171" s="513">
        <v>38308</v>
      </c>
      <c r="BL171" s="513">
        <v>46217</v>
      </c>
      <c r="BM171" s="510"/>
      <c r="BN171" s="512"/>
      <c r="BO171" s="510"/>
      <c r="BP171" s="509">
        <v>2</v>
      </c>
      <c r="BQ171" s="509" t="str">
        <f>IF(AI171="","",VLOOKUP(AJ171,[0]!Qualifier,(COLUMN(AJ171)-34),FALSE))</f>
        <v>RedCells</v>
      </c>
      <c r="BR171" s="509" t="str">
        <f>IF(AJ171="","",VLOOKUP(AK171,[0]!Qualifier,(COLUMN(AK171)-34),FALSE))</f>
        <v xml:space="preserve">CPD </v>
      </c>
      <c r="BS171" s="509" t="str">
        <f>IF(AK171="","",VLOOKUP(AL171,[0]!Qualifier,(COLUMN(AL171)-34),FALSE))</f>
        <v xml:space="preserve">SAGM </v>
      </c>
      <c r="BT171" s="509" t="str">
        <f>IF(AL171="","",VLOOKUP(AM171,[0]!Qualifier,(COLUMN(AM171)-34),FALSE))</f>
        <v xml:space="preserve">Closed </v>
      </c>
      <c r="BU171" s="509" t="str">
        <f>IF(AM171="","",VLOOKUP(AN171,[0]!Qualifier,(COLUMN(AN171)-34),FALSE))</f>
        <v xml:space="preserve">NonSV </v>
      </c>
      <c r="BV171" s="509" t="str">
        <f>IF(AN171="","",VLOOKUP(AO171,[0]!Qualifier,(COLUMN(AO171)-34),FALSE))</f>
        <v xml:space="preserve">2to6°C </v>
      </c>
      <c r="BW171" s="509" t="str">
        <f>IF(AO171="","",VLOOKUP(AP171,[0]!Qualifier,(COLUMN(AP171)-34),FALSE))</f>
        <v>No</v>
      </c>
      <c r="BX171" s="509" t="str">
        <f>IF(AP171="","",VLOOKUP(AQ171,[0]!Qualifier,(COLUMN(AQ171)-34),FALSE))</f>
        <v xml:space="preserve">Auto </v>
      </c>
      <c r="BY171" s="509" t="str">
        <f>IF(AQ171="","",VLOOKUP(AR171,[0]!Qualifier,(COLUMN(AR171)-34),FALSE))</f>
        <v xml:space="preserve">CB </v>
      </c>
      <c r="BZ171" s="509" t="str">
        <f>IF(AR171="","",VLOOKUP(AS171,[0]!Qualifier,(COLUMN(AS171)-34),FALSE))</f>
        <v xml:space="preserve">NA </v>
      </c>
      <c r="CA171" s="509" t="str">
        <f>IF(AS171="","",VLOOKUP(AT171,[0]!Qualifier,(COLUMN(AT171)-34),FALSE))</f>
        <v xml:space="preserve">Transf </v>
      </c>
      <c r="CB171" s="509" t="str">
        <f>IF(AT171="","",VLOOKUP(AU171,[0]!Qualifier,(COLUMN(AU171)-34),FALSE))</f>
        <v xml:space="preserve">None </v>
      </c>
      <c r="CC171" s="509" t="str">
        <f>IF(AU171="","",VLOOKUP(AV171,[0]!Qualifier,(COLUMN(AV171)-34),FALSE))</f>
        <v xml:space="preserve">None </v>
      </c>
      <c r="CD171" s="509" t="str">
        <f>IF(AV171="","",VLOOKUP(AW171,[0]!Qualifier,(COLUMN(AW171)-34),FALSE))</f>
        <v xml:space="preserve">NoIrr </v>
      </c>
      <c r="CE171" s="508" t="str">
        <f>IF(AW171="","",VLOOKUP(AX171,[0]!Qualifier,(COLUMN(AX171)-34),FALSE))</f>
        <v xml:space="preserve">- </v>
      </c>
      <c r="CF171" s="508" t="str">
        <f>IF(AX171="","",VLOOKUP(AY171,[0]!Qualifier,(COLUMN(AY171)-34),FALSE))</f>
        <v xml:space="preserve">CB-RBC </v>
      </c>
      <c r="CG171" s="509" t="str">
        <f>IF(AY171="","",VLOOKUP(AZ171,[0]!Qualifier,(COLUMN(AZ171)-34),FALSE))</f>
        <v>Non</v>
      </c>
      <c r="CH171" s="510" t="str">
        <f>IF(AZ171="","",VLOOKUP(BA171,[0]!Qualifier,(COLUMN(BA171)-34),FALSE))</f>
        <v>NA</v>
      </c>
      <c r="CI171" s="512" t="str">
        <f>IF(BA171="","",VLOOKUP(BB171,[0]!Qualifier,(COLUMN(BB171)-34),FALSE))</f>
        <v xml:space="preserve">None </v>
      </c>
      <c r="CJ171" s="510"/>
      <c r="CK171" s="513" t="str">
        <f t="shared" si="84"/>
        <v>1-2-2-1-3-2-1-2-4-1-1-1-1-1-1-15-1-1-1</v>
      </c>
      <c r="CL171" s="513">
        <v>37988</v>
      </c>
      <c r="CM171" s="513">
        <v>45195</v>
      </c>
      <c r="CN171" s="510"/>
      <c r="CP171" s="510"/>
    </row>
    <row r="172" spans="1:94" ht="12.6" customHeight="1" outlineLevel="2" x14ac:dyDescent="0.35">
      <c r="A172" s="77">
        <f t="shared" si="86"/>
        <v>180700</v>
      </c>
      <c r="B172" s="7">
        <f t="shared" si="87"/>
        <v>167</v>
      </c>
      <c r="C172" s="59">
        <f t="shared" si="85"/>
        <v>167</v>
      </c>
      <c r="D172" s="124">
        <f t="shared" si="88"/>
        <v>180700</v>
      </c>
      <c r="E172" s="16" t="str">
        <f t="shared" si="64"/>
        <v>RedCells</v>
      </c>
      <c r="F172" s="58" t="str">
        <f t="shared" si="65"/>
        <v xml:space="preserve">CPD </v>
      </c>
      <c r="G172" s="58" t="str">
        <f t="shared" si="66"/>
        <v xml:space="preserve">SAGM </v>
      </c>
      <c r="H172" s="58" t="str">
        <f t="shared" si="67"/>
        <v xml:space="preserve">Closed </v>
      </c>
      <c r="I172" s="58" t="str">
        <f t="shared" si="68"/>
        <v xml:space="preserve">SV </v>
      </c>
      <c r="J172" s="58" t="str">
        <f t="shared" si="69"/>
        <v xml:space="preserve">2to6°C </v>
      </c>
      <c r="K172" s="58" t="str">
        <f t="shared" si="70"/>
        <v>No</v>
      </c>
      <c r="L172" s="58" t="str">
        <f t="shared" si="71"/>
        <v xml:space="preserve">Auto </v>
      </c>
      <c r="M172" s="58" t="str">
        <f t="shared" si="72"/>
        <v xml:space="preserve">WB </v>
      </c>
      <c r="N172" s="58" t="str">
        <f t="shared" si="73"/>
        <v xml:space="preserve">NA </v>
      </c>
      <c r="O172" s="58" t="str">
        <f t="shared" si="74"/>
        <v xml:space="preserve">Transf </v>
      </c>
      <c r="P172" s="58" t="str">
        <f t="shared" si="75"/>
        <v xml:space="preserve">WBfilt </v>
      </c>
      <c r="Q172" s="58" t="str">
        <f t="shared" si="76"/>
        <v xml:space="preserve">None </v>
      </c>
      <c r="R172" s="58" t="str">
        <f t="shared" si="77"/>
        <v xml:space="preserve">NoIrr </v>
      </c>
      <c r="S172" s="58" t="str">
        <f t="shared" si="78"/>
        <v xml:space="preserve">- </v>
      </c>
      <c r="T172" s="58" t="str">
        <f t="shared" si="79"/>
        <v>no sub</v>
      </c>
      <c r="U172" s="58" t="str">
        <f t="shared" si="80"/>
        <v>Non</v>
      </c>
      <c r="V172" s="58" t="str">
        <f t="shared" si="81"/>
        <v>NA</v>
      </c>
      <c r="W172" s="58" t="str">
        <f t="shared" si="82"/>
        <v xml:space="preserve">None </v>
      </c>
      <c r="X172" t="s">
        <v>63</v>
      </c>
      <c r="Y172" s="161" t="str">
        <f t="shared" si="83"/>
        <v>1-2-2-1-1-2-1-2-1-1-1-4-1-1-1-1-1-1-1</v>
      </c>
      <c r="Z172" s="60">
        <f t="shared" si="89"/>
        <v>180700</v>
      </c>
      <c r="AA172" s="7">
        <f t="shared" si="90"/>
        <v>167</v>
      </c>
      <c r="AB172" s="29" t="str">
        <f t="shared" si="63"/>
        <v>1</v>
      </c>
      <c r="AC172" s="29" t="str">
        <f t="shared" si="91"/>
        <v>8</v>
      </c>
      <c r="AD172" s="29" t="str">
        <f t="shared" si="91"/>
        <v>0</v>
      </c>
      <c r="AE172" s="29" t="str">
        <f t="shared" si="91"/>
        <v>7</v>
      </c>
      <c r="AF172" s="29" t="str">
        <f t="shared" si="91"/>
        <v>0</v>
      </c>
      <c r="AG172" s="29" t="str">
        <f t="shared" si="91"/>
        <v>0</v>
      </c>
      <c r="AH172" s="59">
        <v>167</v>
      </c>
      <c r="AI172" s="510">
        <v>180700</v>
      </c>
      <c r="AJ172" s="509">
        <v>1</v>
      </c>
      <c r="AK172" s="509">
        <v>2</v>
      </c>
      <c r="AL172" s="509">
        <v>2</v>
      </c>
      <c r="AM172" s="509">
        <v>1</v>
      </c>
      <c r="AN172" s="509">
        <v>1</v>
      </c>
      <c r="AO172" s="509">
        <v>2</v>
      </c>
      <c r="AP172" s="509">
        <v>1</v>
      </c>
      <c r="AQ172" s="509">
        <v>2</v>
      </c>
      <c r="AR172" s="509">
        <v>1</v>
      </c>
      <c r="AS172" s="509">
        <v>1</v>
      </c>
      <c r="AT172" s="509">
        <v>1</v>
      </c>
      <c r="AU172" s="509">
        <v>4</v>
      </c>
      <c r="AV172" s="509">
        <v>1</v>
      </c>
      <c r="AW172" s="509">
        <v>1</v>
      </c>
      <c r="AX172" s="509">
        <v>1</v>
      </c>
      <c r="AY172" s="509">
        <v>1</v>
      </c>
      <c r="AZ172" s="509">
        <v>1</v>
      </c>
      <c r="BA172" s="509">
        <v>1</v>
      </c>
      <c r="BB172" s="509">
        <v>1</v>
      </c>
      <c r="BC172" s="509" t="b">
        <v>0</v>
      </c>
      <c r="BD172" s="508">
        <v>39082</v>
      </c>
      <c r="BE172" s="508">
        <v>39082</v>
      </c>
      <c r="BF172" s="509" t="b">
        <v>0</v>
      </c>
      <c r="BG172" s="510" t="s">
        <v>539</v>
      </c>
      <c r="BH172" s="512"/>
      <c r="BI172" s="510"/>
      <c r="BJ172" s="513">
        <v>39082</v>
      </c>
      <c r="BK172" s="513">
        <v>39082</v>
      </c>
      <c r="BL172" s="513">
        <v>46217</v>
      </c>
      <c r="BM172" s="510"/>
      <c r="BN172" s="512"/>
      <c r="BO172" s="510"/>
      <c r="BP172" s="509">
        <v>2</v>
      </c>
      <c r="BQ172" s="509" t="str">
        <f>IF(AI172="","",VLOOKUP(AJ172,[0]!Qualifier,(COLUMN(AJ172)-34),FALSE))</f>
        <v>RedCells</v>
      </c>
      <c r="BR172" s="509" t="str">
        <f>IF(AJ172="","",VLOOKUP(AK172,[0]!Qualifier,(COLUMN(AK172)-34),FALSE))</f>
        <v xml:space="preserve">CPD </v>
      </c>
      <c r="BS172" s="509" t="str">
        <f>IF(AK172="","",VLOOKUP(AL172,[0]!Qualifier,(COLUMN(AL172)-34),FALSE))</f>
        <v xml:space="preserve">SAGM </v>
      </c>
      <c r="BT172" s="509" t="str">
        <f>IF(AL172="","",VLOOKUP(AM172,[0]!Qualifier,(COLUMN(AM172)-34),FALSE))</f>
        <v xml:space="preserve">Closed </v>
      </c>
      <c r="BU172" s="509" t="str">
        <f>IF(AM172="","",VLOOKUP(AN172,[0]!Qualifier,(COLUMN(AN172)-34),FALSE))</f>
        <v xml:space="preserve">SV </v>
      </c>
      <c r="BV172" s="509" t="str">
        <f>IF(AN172="","",VLOOKUP(AO172,[0]!Qualifier,(COLUMN(AO172)-34),FALSE))</f>
        <v xml:space="preserve">2to6°C </v>
      </c>
      <c r="BW172" s="509" t="str">
        <f>IF(AO172="","",VLOOKUP(AP172,[0]!Qualifier,(COLUMN(AP172)-34),FALSE))</f>
        <v>No</v>
      </c>
      <c r="BX172" s="509" t="str">
        <f>IF(AP172="","",VLOOKUP(AQ172,[0]!Qualifier,(COLUMN(AQ172)-34),FALSE))</f>
        <v xml:space="preserve">Auto </v>
      </c>
      <c r="BY172" s="509" t="str">
        <f>IF(AQ172="","",VLOOKUP(AR172,[0]!Qualifier,(COLUMN(AR172)-34),FALSE))</f>
        <v xml:space="preserve">WB </v>
      </c>
      <c r="BZ172" s="509" t="str">
        <f>IF(AR172="","",VLOOKUP(AS172,[0]!Qualifier,(COLUMN(AS172)-34),FALSE))</f>
        <v xml:space="preserve">NA </v>
      </c>
      <c r="CA172" s="509" t="str">
        <f>IF(AS172="","",VLOOKUP(AT172,[0]!Qualifier,(COLUMN(AT172)-34),FALSE))</f>
        <v xml:space="preserve">Transf </v>
      </c>
      <c r="CB172" s="509" t="str">
        <f>IF(AT172="","",VLOOKUP(AU172,[0]!Qualifier,(COLUMN(AU172)-34),FALSE))</f>
        <v xml:space="preserve">WBfilt </v>
      </c>
      <c r="CC172" s="509" t="str">
        <f>IF(AU172="","",VLOOKUP(AV172,[0]!Qualifier,(COLUMN(AV172)-34),FALSE))</f>
        <v xml:space="preserve">None </v>
      </c>
      <c r="CD172" s="509" t="str">
        <f>IF(AV172="","",VLOOKUP(AW172,[0]!Qualifier,(COLUMN(AW172)-34),FALSE))</f>
        <v xml:space="preserve">NoIrr </v>
      </c>
      <c r="CE172" s="508" t="str">
        <f>IF(AW172="","",VLOOKUP(AX172,[0]!Qualifier,(COLUMN(AX172)-34),FALSE))</f>
        <v xml:space="preserve">- </v>
      </c>
      <c r="CF172" s="508" t="str">
        <f>IF(AX172="","",VLOOKUP(AY172,[0]!Qualifier,(COLUMN(AY172)-34),FALSE))</f>
        <v>no sub</v>
      </c>
      <c r="CG172" s="509" t="str">
        <f>IF(AY172="","",VLOOKUP(AZ172,[0]!Qualifier,(COLUMN(AZ172)-34),FALSE))</f>
        <v>Non</v>
      </c>
      <c r="CH172" s="510" t="str">
        <f>IF(AZ172="","",VLOOKUP(BA172,[0]!Qualifier,(COLUMN(BA172)-34),FALSE))</f>
        <v>NA</v>
      </c>
      <c r="CI172" s="512" t="str">
        <f>IF(BA172="","",VLOOKUP(BB172,[0]!Qualifier,(COLUMN(BB172)-34),FALSE))</f>
        <v xml:space="preserve">None </v>
      </c>
      <c r="CJ172" s="510"/>
      <c r="CK172" s="513" t="str">
        <f t="shared" si="84"/>
        <v>1-2-2-1-1-2-1-2-1-1-1-4-1-1-1-1-1-1-1</v>
      </c>
      <c r="CL172" s="513">
        <v>37988</v>
      </c>
      <c r="CM172" s="513">
        <v>45195</v>
      </c>
      <c r="CN172" s="510"/>
      <c r="CP172" s="510"/>
    </row>
    <row r="173" spans="1:94" ht="12.6" customHeight="1" outlineLevel="2" x14ac:dyDescent="0.35">
      <c r="A173" s="77">
        <f t="shared" si="86"/>
        <v>183013</v>
      </c>
      <c r="B173" s="7">
        <f t="shared" si="87"/>
        <v>168</v>
      </c>
      <c r="C173" s="59">
        <f t="shared" si="85"/>
        <v>168</v>
      </c>
      <c r="D173" s="124">
        <f t="shared" si="88"/>
        <v>183013</v>
      </c>
      <c r="E173" s="16" t="str">
        <f t="shared" si="64"/>
        <v>RedCells</v>
      </c>
      <c r="F173" s="58" t="str">
        <f t="shared" si="65"/>
        <v xml:space="preserve">CPD </v>
      </c>
      <c r="G173" s="58" t="str">
        <f t="shared" si="66"/>
        <v xml:space="preserve">Glycerol </v>
      </c>
      <c r="H173" s="58" t="str">
        <f t="shared" si="67"/>
        <v xml:space="preserve">Open </v>
      </c>
      <c r="I173" s="58" t="str">
        <f t="shared" si="68"/>
        <v xml:space="preserve">SV </v>
      </c>
      <c r="J173" s="58" t="str">
        <f t="shared" si="69"/>
        <v xml:space="preserve">-196°C  </v>
      </c>
      <c r="K173" s="58" t="str">
        <f t="shared" si="70"/>
        <v>No</v>
      </c>
      <c r="L173" s="58" t="str">
        <f t="shared" si="71"/>
        <v xml:space="preserve">Auto </v>
      </c>
      <c r="M173" s="58" t="str">
        <f t="shared" si="72"/>
        <v xml:space="preserve">WB </v>
      </c>
      <c r="N173" s="58" t="str">
        <f t="shared" si="73"/>
        <v xml:space="preserve">NA </v>
      </c>
      <c r="O173" s="58" t="str">
        <f t="shared" si="74"/>
        <v xml:space="preserve">Transf </v>
      </c>
      <c r="P173" s="58" t="str">
        <f t="shared" si="75"/>
        <v xml:space="preserve">BCrem </v>
      </c>
      <c r="Q173" s="58" t="str">
        <f t="shared" si="76"/>
        <v xml:space="preserve">None </v>
      </c>
      <c r="R173" s="58" t="str">
        <f t="shared" si="77"/>
        <v xml:space="preserve">NoIrr </v>
      </c>
      <c r="S173" s="58" t="str">
        <f t="shared" si="78"/>
        <v xml:space="preserve">Wash </v>
      </c>
      <c r="T173" s="58" t="str">
        <f t="shared" si="79"/>
        <v>no sub</v>
      </c>
      <c r="U173" s="58" t="str">
        <f t="shared" si="80"/>
        <v>Non</v>
      </c>
      <c r="V173" s="58" t="str">
        <f t="shared" si="81"/>
        <v>NA</v>
      </c>
      <c r="W173" s="58" t="str">
        <f t="shared" si="82"/>
        <v xml:space="preserve">None </v>
      </c>
      <c r="X173" t="s">
        <v>63</v>
      </c>
      <c r="Y173" s="161" t="str">
        <f t="shared" si="83"/>
        <v>1-2-9-2-1-7-1-2-1-1-1-2-1-1-2-1-1-1-1</v>
      </c>
      <c r="Z173" s="60">
        <f t="shared" si="89"/>
        <v>183013</v>
      </c>
      <c r="AA173" s="7">
        <f t="shared" si="90"/>
        <v>168</v>
      </c>
      <c r="AB173" s="29" t="str">
        <f t="shared" si="63"/>
        <v>1</v>
      </c>
      <c r="AC173" s="29" t="str">
        <f t="shared" si="91"/>
        <v>8</v>
      </c>
      <c r="AD173" s="29" t="str">
        <f t="shared" si="91"/>
        <v>3</v>
      </c>
      <c r="AE173" s="29" t="str">
        <f t="shared" si="91"/>
        <v>0</v>
      </c>
      <c r="AF173" s="29" t="str">
        <f t="shared" si="91"/>
        <v>1</v>
      </c>
      <c r="AG173" s="29" t="str">
        <f t="shared" si="91"/>
        <v>3</v>
      </c>
      <c r="AH173" s="59">
        <v>168</v>
      </c>
      <c r="AI173" s="510">
        <v>183013</v>
      </c>
      <c r="AJ173" s="509">
        <v>1</v>
      </c>
      <c r="AK173" s="509">
        <v>2</v>
      </c>
      <c r="AL173" s="509">
        <v>9</v>
      </c>
      <c r="AM173" s="509">
        <v>2</v>
      </c>
      <c r="AN173" s="509">
        <v>1</v>
      </c>
      <c r="AO173" s="509">
        <v>7</v>
      </c>
      <c r="AP173" s="509">
        <v>1</v>
      </c>
      <c r="AQ173" s="509">
        <v>2</v>
      </c>
      <c r="AR173" s="509">
        <v>1</v>
      </c>
      <c r="AS173" s="509">
        <v>1</v>
      </c>
      <c r="AT173" s="509">
        <v>1</v>
      </c>
      <c r="AU173" s="509">
        <v>2</v>
      </c>
      <c r="AV173" s="509">
        <v>1</v>
      </c>
      <c r="AW173" s="509">
        <v>1</v>
      </c>
      <c r="AX173" s="509">
        <v>2</v>
      </c>
      <c r="AY173" s="509">
        <v>1</v>
      </c>
      <c r="AZ173" s="509">
        <v>1</v>
      </c>
      <c r="BA173" s="509">
        <v>1</v>
      </c>
      <c r="BB173" s="509">
        <v>1</v>
      </c>
      <c r="BC173" s="509" t="b">
        <v>0</v>
      </c>
      <c r="BD173" s="508">
        <v>36279</v>
      </c>
      <c r="BE173" s="508">
        <v>36279</v>
      </c>
      <c r="BF173" s="509" t="b">
        <v>0</v>
      </c>
      <c r="BG173" s="510" t="s">
        <v>540</v>
      </c>
      <c r="BH173" s="512"/>
      <c r="BI173" s="510"/>
      <c r="BJ173" s="513">
        <v>36279</v>
      </c>
      <c r="BK173" s="513">
        <v>36279</v>
      </c>
      <c r="BL173" s="513">
        <v>46217</v>
      </c>
      <c r="BM173" s="510"/>
      <c r="BN173" s="512"/>
      <c r="BO173" s="510"/>
      <c r="BP173" s="509">
        <v>2</v>
      </c>
      <c r="BQ173" s="509" t="str">
        <f>IF(AI173="","",VLOOKUP(AJ173,[0]!Qualifier,(COLUMN(AJ173)-34),FALSE))</f>
        <v>RedCells</v>
      </c>
      <c r="BR173" s="509" t="str">
        <f>IF(AJ173="","",VLOOKUP(AK173,[0]!Qualifier,(COLUMN(AK173)-34),FALSE))</f>
        <v xml:space="preserve">CPD </v>
      </c>
      <c r="BS173" s="509" t="str">
        <f>IF(AK173="","",VLOOKUP(AL173,[0]!Qualifier,(COLUMN(AL173)-34),FALSE))</f>
        <v xml:space="preserve">Glycerol </v>
      </c>
      <c r="BT173" s="509" t="str">
        <f>IF(AL173="","",VLOOKUP(AM173,[0]!Qualifier,(COLUMN(AM173)-34),FALSE))</f>
        <v xml:space="preserve">Open </v>
      </c>
      <c r="BU173" s="509" t="str">
        <f>IF(AM173="","",VLOOKUP(AN173,[0]!Qualifier,(COLUMN(AN173)-34),FALSE))</f>
        <v xml:space="preserve">SV </v>
      </c>
      <c r="BV173" s="509" t="str">
        <f>IF(AN173="","",VLOOKUP(AO173,[0]!Qualifier,(COLUMN(AO173)-34),FALSE))</f>
        <v xml:space="preserve">-196°C  </v>
      </c>
      <c r="BW173" s="509" t="str">
        <f>IF(AO173="","",VLOOKUP(AP173,[0]!Qualifier,(COLUMN(AP173)-34),FALSE))</f>
        <v>No</v>
      </c>
      <c r="BX173" s="509" t="str">
        <f>IF(AP173="","",VLOOKUP(AQ173,[0]!Qualifier,(COLUMN(AQ173)-34),FALSE))</f>
        <v xml:space="preserve">Auto </v>
      </c>
      <c r="BY173" s="509" t="str">
        <f>IF(AQ173="","",VLOOKUP(AR173,[0]!Qualifier,(COLUMN(AR173)-34),FALSE))</f>
        <v xml:space="preserve">WB </v>
      </c>
      <c r="BZ173" s="509" t="str">
        <f>IF(AR173="","",VLOOKUP(AS173,[0]!Qualifier,(COLUMN(AS173)-34),FALSE))</f>
        <v xml:space="preserve">NA </v>
      </c>
      <c r="CA173" s="509" t="str">
        <f>IF(AS173="","",VLOOKUP(AT173,[0]!Qualifier,(COLUMN(AT173)-34),FALSE))</f>
        <v xml:space="preserve">Transf </v>
      </c>
      <c r="CB173" s="509" t="str">
        <f>IF(AT173="","",VLOOKUP(AU173,[0]!Qualifier,(COLUMN(AU173)-34),FALSE))</f>
        <v xml:space="preserve">BCrem </v>
      </c>
      <c r="CC173" s="509" t="str">
        <f>IF(AU173="","",VLOOKUP(AV173,[0]!Qualifier,(COLUMN(AV173)-34),FALSE))</f>
        <v xml:space="preserve">None </v>
      </c>
      <c r="CD173" s="509" t="str">
        <f>IF(AV173="","",VLOOKUP(AW173,[0]!Qualifier,(COLUMN(AW173)-34),FALSE))</f>
        <v xml:space="preserve">NoIrr </v>
      </c>
      <c r="CE173" s="508" t="str">
        <f>IF(AW173="","",VLOOKUP(AX173,[0]!Qualifier,(COLUMN(AX173)-34),FALSE))</f>
        <v xml:space="preserve">Wash </v>
      </c>
      <c r="CF173" s="508" t="str">
        <f>IF(AX173="","",VLOOKUP(AY173,[0]!Qualifier,(COLUMN(AY173)-34),FALSE))</f>
        <v>no sub</v>
      </c>
      <c r="CG173" s="509" t="str">
        <f>IF(AY173="","",VLOOKUP(AZ173,[0]!Qualifier,(COLUMN(AZ173)-34),FALSE))</f>
        <v>Non</v>
      </c>
      <c r="CH173" s="510" t="str">
        <f>IF(AZ173="","",VLOOKUP(BA173,[0]!Qualifier,(COLUMN(BA173)-34),FALSE))</f>
        <v>NA</v>
      </c>
      <c r="CI173" s="512" t="str">
        <f>IF(BA173="","",VLOOKUP(BB173,[0]!Qualifier,(COLUMN(BB173)-34),FALSE))</f>
        <v xml:space="preserve">None </v>
      </c>
      <c r="CJ173" s="510"/>
      <c r="CK173" s="513" t="str">
        <f t="shared" si="84"/>
        <v>1-2-9-2-1-7-1-2-1-1-1-2-1-1-2-1-1-1-1</v>
      </c>
      <c r="CL173" s="513">
        <v>39082</v>
      </c>
      <c r="CM173" s="513">
        <v>45195</v>
      </c>
      <c r="CN173" s="510"/>
      <c r="CP173" s="510"/>
    </row>
    <row r="174" spans="1:94" ht="12.6" customHeight="1" outlineLevel="2" x14ac:dyDescent="0.35">
      <c r="A174" s="77">
        <f t="shared" si="86"/>
        <v>185109</v>
      </c>
      <c r="B174" s="7">
        <f t="shared" si="87"/>
        <v>169</v>
      </c>
      <c r="C174" s="59">
        <f t="shared" si="85"/>
        <v>169</v>
      </c>
      <c r="D174" s="124">
        <f t="shared" si="88"/>
        <v>185109</v>
      </c>
      <c r="E174" s="16" t="str">
        <f t="shared" si="64"/>
        <v>RedCells</v>
      </c>
      <c r="F174" s="58" t="str">
        <f t="shared" si="65"/>
        <v xml:space="preserve">CPD </v>
      </c>
      <c r="G174" s="58" t="str">
        <f t="shared" si="66"/>
        <v xml:space="preserve">NoAdd </v>
      </c>
      <c r="H174" s="58" t="str">
        <f t="shared" si="67"/>
        <v xml:space="preserve">Closed </v>
      </c>
      <c r="I174" s="58" t="str">
        <f t="shared" si="68"/>
        <v xml:space="preserve">SV </v>
      </c>
      <c r="J174" s="58" t="str">
        <f t="shared" si="69"/>
        <v xml:space="preserve">2to6°C </v>
      </c>
      <c r="K174" s="58" t="str">
        <f t="shared" si="70"/>
        <v>No</v>
      </c>
      <c r="L174" s="58" t="str">
        <f t="shared" si="71"/>
        <v xml:space="preserve">Auto </v>
      </c>
      <c r="M174" s="58" t="str">
        <f t="shared" si="72"/>
        <v xml:space="preserve">WB </v>
      </c>
      <c r="N174" s="58" t="str">
        <f t="shared" si="73"/>
        <v xml:space="preserve">NA </v>
      </c>
      <c r="O174" s="58" t="str">
        <f t="shared" si="74"/>
        <v xml:space="preserve">Transf </v>
      </c>
      <c r="P174" s="58" t="str">
        <f t="shared" si="75"/>
        <v xml:space="preserve">LCdepl </v>
      </c>
      <c r="Q174" s="58" t="str">
        <f t="shared" si="76"/>
        <v xml:space="preserve">None </v>
      </c>
      <c r="R174" s="58" t="str">
        <f t="shared" si="77"/>
        <v xml:space="preserve">NoIrr </v>
      </c>
      <c r="S174" s="58" t="str">
        <f t="shared" si="78"/>
        <v xml:space="preserve">Wash </v>
      </c>
      <c r="T174" s="58" t="str">
        <f t="shared" si="79"/>
        <v xml:space="preserve">ThawCryo </v>
      </c>
      <c r="U174" s="58" t="str">
        <f t="shared" si="80"/>
        <v>Non</v>
      </c>
      <c r="V174" s="58" t="str">
        <f t="shared" si="81"/>
        <v>NA</v>
      </c>
      <c r="W174" s="58" t="str">
        <f t="shared" si="82"/>
        <v xml:space="preserve">None </v>
      </c>
      <c r="X174" t="s">
        <v>63</v>
      </c>
      <c r="Y174" s="161" t="str">
        <f t="shared" si="83"/>
        <v>1-2-1-1-1-2-1-2-1-1-1-3-1-1-2-12-1-1-1</v>
      </c>
      <c r="Z174" s="60">
        <f t="shared" si="89"/>
        <v>185109</v>
      </c>
      <c r="AA174" s="7">
        <f t="shared" si="90"/>
        <v>169</v>
      </c>
      <c r="AB174" s="29" t="str">
        <f t="shared" si="63"/>
        <v>1</v>
      </c>
      <c r="AC174" s="29" t="str">
        <f t="shared" si="91"/>
        <v>8</v>
      </c>
      <c r="AD174" s="29" t="str">
        <f t="shared" si="91"/>
        <v>5</v>
      </c>
      <c r="AE174" s="29" t="str">
        <f t="shared" si="91"/>
        <v>1</v>
      </c>
      <c r="AF174" s="29" t="str">
        <f t="shared" si="91"/>
        <v>0</v>
      </c>
      <c r="AG174" s="29" t="str">
        <f t="shared" si="91"/>
        <v>9</v>
      </c>
      <c r="AH174" s="59">
        <v>169</v>
      </c>
      <c r="AI174" s="510">
        <v>185109</v>
      </c>
      <c r="AJ174" s="509">
        <v>1</v>
      </c>
      <c r="AK174" s="509">
        <v>2</v>
      </c>
      <c r="AL174" s="509">
        <v>1</v>
      </c>
      <c r="AM174" s="509">
        <v>1</v>
      </c>
      <c r="AN174" s="509">
        <v>1</v>
      </c>
      <c r="AO174" s="509">
        <v>2</v>
      </c>
      <c r="AP174" s="509">
        <v>1</v>
      </c>
      <c r="AQ174" s="509">
        <v>2</v>
      </c>
      <c r="AR174" s="509">
        <v>1</v>
      </c>
      <c r="AS174" s="509">
        <v>1</v>
      </c>
      <c r="AT174" s="509">
        <v>1</v>
      </c>
      <c r="AU174" s="509">
        <v>3</v>
      </c>
      <c r="AV174" s="509">
        <v>1</v>
      </c>
      <c r="AW174" s="509">
        <v>1</v>
      </c>
      <c r="AX174" s="509">
        <v>2</v>
      </c>
      <c r="AY174" s="509">
        <v>12</v>
      </c>
      <c r="AZ174" s="509">
        <v>1</v>
      </c>
      <c r="BA174" s="509">
        <v>1</v>
      </c>
      <c r="BB174" s="509">
        <v>1</v>
      </c>
      <c r="BC174" s="509" t="b">
        <v>0</v>
      </c>
      <c r="BD174" s="508">
        <v>38340</v>
      </c>
      <c r="BE174" s="508">
        <v>38340</v>
      </c>
      <c r="BF174" s="509" t="b">
        <v>0</v>
      </c>
      <c r="BG174" s="510" t="s">
        <v>541</v>
      </c>
      <c r="BH174" s="512"/>
      <c r="BI174" s="510"/>
      <c r="BJ174" s="513">
        <v>38340</v>
      </c>
      <c r="BK174" s="513">
        <v>38340</v>
      </c>
      <c r="BL174" s="513">
        <v>46217</v>
      </c>
      <c r="BM174" s="510"/>
      <c r="BN174" s="512"/>
      <c r="BO174" s="510"/>
      <c r="BP174" s="509">
        <v>2</v>
      </c>
      <c r="BQ174" s="509" t="str">
        <f>IF(AI174="","",VLOOKUP(AJ174,[0]!Qualifier,(COLUMN(AJ174)-34),FALSE))</f>
        <v>RedCells</v>
      </c>
      <c r="BR174" s="509" t="str">
        <f>IF(AJ174="","",VLOOKUP(AK174,[0]!Qualifier,(COLUMN(AK174)-34),FALSE))</f>
        <v xml:space="preserve">CPD </v>
      </c>
      <c r="BS174" s="509" t="str">
        <f>IF(AK174="","",VLOOKUP(AL174,[0]!Qualifier,(COLUMN(AL174)-34),FALSE))</f>
        <v xml:space="preserve">NoAdd </v>
      </c>
      <c r="BT174" s="509" t="str">
        <f>IF(AL174="","",VLOOKUP(AM174,[0]!Qualifier,(COLUMN(AM174)-34),FALSE))</f>
        <v xml:space="preserve">Closed </v>
      </c>
      <c r="BU174" s="509" t="str">
        <f>IF(AM174="","",VLOOKUP(AN174,[0]!Qualifier,(COLUMN(AN174)-34),FALSE))</f>
        <v xml:space="preserve">SV </v>
      </c>
      <c r="BV174" s="509" t="str">
        <f>IF(AN174="","",VLOOKUP(AO174,[0]!Qualifier,(COLUMN(AO174)-34),FALSE))</f>
        <v xml:space="preserve">2to6°C </v>
      </c>
      <c r="BW174" s="509" t="str">
        <f>IF(AO174="","",VLOOKUP(AP174,[0]!Qualifier,(COLUMN(AP174)-34),FALSE))</f>
        <v>No</v>
      </c>
      <c r="BX174" s="509" t="str">
        <f>IF(AP174="","",VLOOKUP(AQ174,[0]!Qualifier,(COLUMN(AQ174)-34),FALSE))</f>
        <v xml:space="preserve">Auto </v>
      </c>
      <c r="BY174" s="509" t="str">
        <f>IF(AQ174="","",VLOOKUP(AR174,[0]!Qualifier,(COLUMN(AR174)-34),FALSE))</f>
        <v xml:space="preserve">WB </v>
      </c>
      <c r="BZ174" s="509" t="str">
        <f>IF(AR174="","",VLOOKUP(AS174,[0]!Qualifier,(COLUMN(AS174)-34),FALSE))</f>
        <v xml:space="preserve">NA </v>
      </c>
      <c r="CA174" s="509" t="str">
        <f>IF(AS174="","",VLOOKUP(AT174,[0]!Qualifier,(COLUMN(AT174)-34),FALSE))</f>
        <v xml:space="preserve">Transf </v>
      </c>
      <c r="CB174" s="509" t="str">
        <f>IF(AT174="","",VLOOKUP(AU174,[0]!Qualifier,(COLUMN(AU174)-34),FALSE))</f>
        <v xml:space="preserve">LCdepl </v>
      </c>
      <c r="CC174" s="509" t="str">
        <f>IF(AU174="","",VLOOKUP(AV174,[0]!Qualifier,(COLUMN(AV174)-34),FALSE))</f>
        <v xml:space="preserve">None </v>
      </c>
      <c r="CD174" s="509" t="str">
        <f>IF(AV174="","",VLOOKUP(AW174,[0]!Qualifier,(COLUMN(AW174)-34),FALSE))</f>
        <v xml:space="preserve">NoIrr </v>
      </c>
      <c r="CE174" s="508" t="str">
        <f>IF(AW174="","",VLOOKUP(AX174,[0]!Qualifier,(COLUMN(AX174)-34),FALSE))</f>
        <v xml:space="preserve">Wash </v>
      </c>
      <c r="CF174" s="508" t="str">
        <f>IF(AX174="","",VLOOKUP(AY174,[0]!Qualifier,(COLUMN(AY174)-34),FALSE))</f>
        <v xml:space="preserve">ThawCryo </v>
      </c>
      <c r="CG174" s="509" t="str">
        <f>IF(AY174="","",VLOOKUP(AZ174,[0]!Qualifier,(COLUMN(AZ174)-34),FALSE))</f>
        <v>Non</v>
      </c>
      <c r="CH174" s="510" t="str">
        <f>IF(AZ174="","",VLOOKUP(BA174,[0]!Qualifier,(COLUMN(BA174)-34),FALSE))</f>
        <v>NA</v>
      </c>
      <c r="CI174" s="512" t="str">
        <f>IF(BA174="","",VLOOKUP(BB174,[0]!Qualifier,(COLUMN(BB174)-34),FALSE))</f>
        <v xml:space="preserve">None </v>
      </c>
      <c r="CJ174" s="510"/>
      <c r="CK174" s="513" t="str">
        <f t="shared" si="84"/>
        <v>1-2-1-1-1-2-1-2-1-1-1-3-1-1-2-12-1-1-1</v>
      </c>
      <c r="CL174" s="513">
        <v>39082</v>
      </c>
      <c r="CM174" s="513">
        <v>45195</v>
      </c>
      <c r="CN174" s="510"/>
      <c r="CP174" s="510"/>
    </row>
    <row r="175" spans="1:94" ht="12.6" customHeight="1" outlineLevel="2" x14ac:dyDescent="0.35">
      <c r="A175" s="77">
        <f t="shared" si="86"/>
        <v>185119</v>
      </c>
      <c r="B175" s="7">
        <f t="shared" si="87"/>
        <v>170</v>
      </c>
      <c r="C175" s="59">
        <f t="shared" si="85"/>
        <v>170</v>
      </c>
      <c r="D175" s="124">
        <f t="shared" si="88"/>
        <v>185119</v>
      </c>
      <c r="E175" s="16" t="str">
        <f t="shared" si="64"/>
        <v>RedCells</v>
      </c>
      <c r="F175" s="58" t="str">
        <f t="shared" si="65"/>
        <v xml:space="preserve">NoAC </v>
      </c>
      <c r="G175" s="58" t="str">
        <f t="shared" si="66"/>
        <v xml:space="preserve">? </v>
      </c>
      <c r="H175" s="58" t="str">
        <f t="shared" si="67"/>
        <v xml:space="preserve">Open </v>
      </c>
      <c r="I175" s="58" t="str">
        <f t="shared" si="68"/>
        <v xml:space="preserve">SV </v>
      </c>
      <c r="J175" s="58" t="str">
        <f t="shared" si="69"/>
        <v xml:space="preserve">2to6°C </v>
      </c>
      <c r="K175" s="58" t="str">
        <f t="shared" si="70"/>
        <v>No</v>
      </c>
      <c r="L175" s="58" t="str">
        <f t="shared" si="71"/>
        <v xml:space="preserve">Auto </v>
      </c>
      <c r="M175" s="58" t="str">
        <f t="shared" si="72"/>
        <v xml:space="preserve">WB </v>
      </c>
      <c r="N175" s="58" t="str">
        <f t="shared" si="73"/>
        <v xml:space="preserve">NA </v>
      </c>
      <c r="O175" s="58" t="str">
        <f t="shared" si="74"/>
        <v xml:space="preserve">Transf </v>
      </c>
      <c r="P175" s="58" t="str">
        <f t="shared" si="75"/>
        <v xml:space="preserve">LCdepl </v>
      </c>
      <c r="Q175" s="58" t="str">
        <f t="shared" si="76"/>
        <v xml:space="preserve">None </v>
      </c>
      <c r="R175" s="58" t="str">
        <f t="shared" si="77"/>
        <v xml:space="preserve">NoIrr </v>
      </c>
      <c r="S175" s="58" t="str">
        <f t="shared" si="78"/>
        <v xml:space="preserve">Wash </v>
      </c>
      <c r="T175" s="58" t="str">
        <f t="shared" si="79"/>
        <v xml:space="preserve">ThawCryo </v>
      </c>
      <c r="U175" s="58" t="str">
        <f t="shared" si="80"/>
        <v>Non</v>
      </c>
      <c r="V175" s="58" t="str">
        <f t="shared" si="81"/>
        <v>NA</v>
      </c>
      <c r="W175" s="58" t="str">
        <f t="shared" si="82"/>
        <v xml:space="preserve">None </v>
      </c>
      <c r="X175" t="s">
        <v>63</v>
      </c>
      <c r="Y175" s="161" t="str">
        <f t="shared" si="83"/>
        <v>1-1-0-2-1-2-1-2-1-1-1-3-1-1-2-12-1-1-1</v>
      </c>
      <c r="Z175" s="60">
        <f t="shared" si="89"/>
        <v>185119</v>
      </c>
      <c r="AA175" s="7">
        <f t="shared" si="90"/>
        <v>170</v>
      </c>
      <c r="AB175" s="29" t="str">
        <f t="shared" si="63"/>
        <v>1</v>
      </c>
      <c r="AC175" s="29" t="str">
        <f t="shared" si="91"/>
        <v>8</v>
      </c>
      <c r="AD175" s="29" t="str">
        <f t="shared" si="91"/>
        <v>5</v>
      </c>
      <c r="AE175" s="29" t="str">
        <f t="shared" si="91"/>
        <v>1</v>
      </c>
      <c r="AF175" s="29" t="str">
        <f t="shared" si="91"/>
        <v>1</v>
      </c>
      <c r="AG175" s="29" t="str">
        <f t="shared" si="91"/>
        <v>9</v>
      </c>
      <c r="AH175" s="59">
        <v>170</v>
      </c>
      <c r="AI175" s="510">
        <v>185119</v>
      </c>
      <c r="AJ175" s="509">
        <v>1</v>
      </c>
      <c r="AK175" s="509">
        <v>1</v>
      </c>
      <c r="AL175" s="509">
        <v>0</v>
      </c>
      <c r="AM175" s="509">
        <v>2</v>
      </c>
      <c r="AN175" s="509">
        <v>1</v>
      </c>
      <c r="AO175" s="509">
        <v>2</v>
      </c>
      <c r="AP175" s="509">
        <v>1</v>
      </c>
      <c r="AQ175" s="509">
        <v>2</v>
      </c>
      <c r="AR175" s="509">
        <v>1</v>
      </c>
      <c r="AS175" s="509">
        <v>1</v>
      </c>
      <c r="AT175" s="509">
        <v>1</v>
      </c>
      <c r="AU175" s="509">
        <v>3</v>
      </c>
      <c r="AV175" s="509">
        <v>1</v>
      </c>
      <c r="AW175" s="509">
        <v>1</v>
      </c>
      <c r="AX175" s="509">
        <v>2</v>
      </c>
      <c r="AY175" s="509">
        <v>12</v>
      </c>
      <c r="AZ175" s="509">
        <v>1</v>
      </c>
      <c r="BA175" s="509">
        <v>1</v>
      </c>
      <c r="BB175" s="509">
        <v>1</v>
      </c>
      <c r="BC175" s="509" t="b">
        <v>0</v>
      </c>
      <c r="BD175" s="508">
        <v>37988</v>
      </c>
      <c r="BE175" s="508">
        <v>37988</v>
      </c>
      <c r="BF175" s="509" t="b">
        <v>0</v>
      </c>
      <c r="BG175" s="510" t="s">
        <v>542</v>
      </c>
      <c r="BH175" s="512"/>
      <c r="BI175" s="510"/>
      <c r="BJ175" s="513">
        <v>37988</v>
      </c>
      <c r="BK175" s="513">
        <v>37988</v>
      </c>
      <c r="BL175" s="513">
        <v>46217</v>
      </c>
      <c r="BM175" s="510"/>
      <c r="BN175" s="512"/>
      <c r="BO175" s="510"/>
      <c r="BP175" s="509">
        <v>2</v>
      </c>
      <c r="BQ175" s="509" t="str">
        <f>IF(AI175="","",VLOOKUP(AJ175,[0]!Qualifier,(COLUMN(AJ175)-34),FALSE))</f>
        <v>RedCells</v>
      </c>
      <c r="BR175" s="509" t="str">
        <f>IF(AJ175="","",VLOOKUP(AK175,[0]!Qualifier,(COLUMN(AK175)-34),FALSE))</f>
        <v xml:space="preserve">NoAC </v>
      </c>
      <c r="BS175" s="509" t="str">
        <f>IF(AK175="","",VLOOKUP(AL175,[0]!Qualifier,(COLUMN(AL175)-34),FALSE))</f>
        <v xml:space="preserve">? </v>
      </c>
      <c r="BT175" s="509" t="str">
        <f>IF(AL175="","",VLOOKUP(AM175,[0]!Qualifier,(COLUMN(AM175)-34),FALSE))</f>
        <v xml:space="preserve">Open </v>
      </c>
      <c r="BU175" s="509" t="str">
        <f>IF(AM175="","",VLOOKUP(AN175,[0]!Qualifier,(COLUMN(AN175)-34),FALSE))</f>
        <v xml:space="preserve">SV </v>
      </c>
      <c r="BV175" s="509" t="str">
        <f>IF(AN175="","",VLOOKUP(AO175,[0]!Qualifier,(COLUMN(AO175)-34),FALSE))</f>
        <v xml:space="preserve">2to6°C </v>
      </c>
      <c r="BW175" s="509" t="str">
        <f>IF(AO175="","",VLOOKUP(AP175,[0]!Qualifier,(COLUMN(AP175)-34),FALSE))</f>
        <v>No</v>
      </c>
      <c r="BX175" s="509" t="str">
        <f>IF(AP175="","",VLOOKUP(AQ175,[0]!Qualifier,(COLUMN(AQ175)-34),FALSE))</f>
        <v xml:space="preserve">Auto </v>
      </c>
      <c r="BY175" s="509" t="str">
        <f>IF(AQ175="","",VLOOKUP(AR175,[0]!Qualifier,(COLUMN(AR175)-34),FALSE))</f>
        <v xml:space="preserve">WB </v>
      </c>
      <c r="BZ175" s="509" t="str">
        <f>IF(AR175="","",VLOOKUP(AS175,[0]!Qualifier,(COLUMN(AS175)-34),FALSE))</f>
        <v xml:space="preserve">NA </v>
      </c>
      <c r="CA175" s="509" t="str">
        <f>IF(AS175="","",VLOOKUP(AT175,[0]!Qualifier,(COLUMN(AT175)-34),FALSE))</f>
        <v xml:space="preserve">Transf </v>
      </c>
      <c r="CB175" s="509" t="str">
        <f>IF(AT175="","",VLOOKUP(AU175,[0]!Qualifier,(COLUMN(AU175)-34),FALSE))</f>
        <v xml:space="preserve">LCdepl </v>
      </c>
      <c r="CC175" s="509" t="str">
        <f>IF(AU175="","",VLOOKUP(AV175,[0]!Qualifier,(COLUMN(AV175)-34),FALSE))</f>
        <v xml:space="preserve">None </v>
      </c>
      <c r="CD175" s="509" t="str">
        <f>IF(AV175="","",VLOOKUP(AW175,[0]!Qualifier,(COLUMN(AW175)-34),FALSE))</f>
        <v xml:space="preserve">NoIrr </v>
      </c>
      <c r="CE175" s="508" t="str">
        <f>IF(AW175="","",VLOOKUP(AX175,[0]!Qualifier,(COLUMN(AX175)-34),FALSE))</f>
        <v xml:space="preserve">Wash </v>
      </c>
      <c r="CF175" s="508" t="str">
        <f>IF(AX175="","",VLOOKUP(AY175,[0]!Qualifier,(COLUMN(AY175)-34),FALSE))</f>
        <v xml:space="preserve">ThawCryo </v>
      </c>
      <c r="CG175" s="509" t="str">
        <f>IF(AY175="","",VLOOKUP(AZ175,[0]!Qualifier,(COLUMN(AZ175)-34),FALSE))</f>
        <v>Non</v>
      </c>
      <c r="CH175" s="510" t="str">
        <f>IF(AZ175="","",VLOOKUP(BA175,[0]!Qualifier,(COLUMN(BA175)-34),FALSE))</f>
        <v>NA</v>
      </c>
      <c r="CI175" s="512" t="str">
        <f>IF(BA175="","",VLOOKUP(BB175,[0]!Qualifier,(COLUMN(BB175)-34),FALSE))</f>
        <v xml:space="preserve">None </v>
      </c>
      <c r="CJ175" s="510"/>
      <c r="CK175" s="513" t="str">
        <f t="shared" si="84"/>
        <v>1-1-0-2-1-2-1-2-1-1-1-3-1-1-2-12-1-1-1</v>
      </c>
      <c r="CL175" s="513">
        <v>39082</v>
      </c>
      <c r="CM175" s="513">
        <v>45195</v>
      </c>
      <c r="CN175" s="510"/>
      <c r="CP175" s="510"/>
    </row>
    <row r="176" spans="1:94" ht="12.6" customHeight="1" outlineLevel="2" x14ac:dyDescent="0.35">
      <c r="A176" s="77">
        <f t="shared" si="86"/>
        <v>190100</v>
      </c>
      <c r="B176" s="7">
        <f t="shared" si="87"/>
        <v>171</v>
      </c>
      <c r="C176" s="59">
        <f t="shared" si="85"/>
        <v>171</v>
      </c>
      <c r="D176" s="124">
        <f t="shared" si="88"/>
        <v>190100</v>
      </c>
      <c r="E176" s="16" t="str">
        <f t="shared" si="64"/>
        <v>RedCells</v>
      </c>
      <c r="F176" s="58" t="str">
        <f t="shared" si="65"/>
        <v xml:space="preserve">CPD </v>
      </c>
      <c r="G176" s="58" t="str">
        <f t="shared" si="66"/>
        <v xml:space="preserve">SAGM </v>
      </c>
      <c r="H176" s="58" t="str">
        <f t="shared" si="67"/>
        <v xml:space="preserve">Closed </v>
      </c>
      <c r="I176" s="58" t="str">
        <f t="shared" si="68"/>
        <v xml:space="preserve">SV </v>
      </c>
      <c r="J176" s="58" t="str">
        <f t="shared" si="69"/>
        <v xml:space="preserve">2to6°C </v>
      </c>
      <c r="K176" s="58" t="str">
        <f t="shared" si="70"/>
        <v>No</v>
      </c>
      <c r="L176" s="58" t="str">
        <f t="shared" si="71"/>
        <v>Dir</v>
      </c>
      <c r="M176" s="58" t="str">
        <f t="shared" si="72"/>
        <v xml:space="preserve">WB </v>
      </c>
      <c r="N176" s="58" t="str">
        <f t="shared" si="73"/>
        <v xml:space="preserve">NA </v>
      </c>
      <c r="O176" s="58" t="str">
        <f t="shared" si="74"/>
        <v xml:space="preserve">Transf </v>
      </c>
      <c r="P176" s="58" t="str">
        <f t="shared" si="75"/>
        <v xml:space="preserve">LCdepl </v>
      </c>
      <c r="Q176" s="58" t="str">
        <f t="shared" si="76"/>
        <v xml:space="preserve">None </v>
      </c>
      <c r="R176" s="58" t="str">
        <f t="shared" si="77"/>
        <v xml:space="preserve">NoIrr </v>
      </c>
      <c r="S176" s="58" t="str">
        <f t="shared" si="78"/>
        <v xml:space="preserve">- </v>
      </c>
      <c r="T176" s="58" t="str">
        <f t="shared" si="79"/>
        <v>no sub</v>
      </c>
      <c r="U176" s="58" t="str">
        <f t="shared" si="80"/>
        <v>Non</v>
      </c>
      <c r="V176" s="58" t="str">
        <f t="shared" si="81"/>
        <v>NA</v>
      </c>
      <c r="W176" s="58" t="str">
        <f t="shared" si="82"/>
        <v xml:space="preserve">None </v>
      </c>
      <c r="X176" t="s">
        <v>63</v>
      </c>
      <c r="Y176" s="161" t="str">
        <f t="shared" si="83"/>
        <v>1-2-2-1-1-2-1-3-1-1-1-3-1-1-1-1-1-1-1</v>
      </c>
      <c r="Z176" s="60">
        <f t="shared" si="89"/>
        <v>190100</v>
      </c>
      <c r="AA176" s="7">
        <f t="shared" si="90"/>
        <v>171</v>
      </c>
      <c r="AB176" s="29" t="str">
        <f t="shared" si="63"/>
        <v>1</v>
      </c>
      <c r="AC176" s="29" t="str">
        <f t="shared" si="91"/>
        <v>9</v>
      </c>
      <c r="AD176" s="29" t="str">
        <f t="shared" si="91"/>
        <v>0</v>
      </c>
      <c r="AE176" s="29" t="str">
        <f t="shared" si="91"/>
        <v>1</v>
      </c>
      <c r="AF176" s="29" t="str">
        <f t="shared" si="91"/>
        <v>0</v>
      </c>
      <c r="AG176" s="29" t="str">
        <f t="shared" si="91"/>
        <v>0</v>
      </c>
      <c r="AH176" s="59">
        <v>171</v>
      </c>
      <c r="AI176" s="510">
        <v>190100</v>
      </c>
      <c r="AJ176" s="509">
        <v>1</v>
      </c>
      <c r="AK176" s="509">
        <v>2</v>
      </c>
      <c r="AL176" s="509">
        <v>2</v>
      </c>
      <c r="AM176" s="509">
        <v>1</v>
      </c>
      <c r="AN176" s="509">
        <v>1</v>
      </c>
      <c r="AO176" s="509">
        <v>2</v>
      </c>
      <c r="AP176" s="509">
        <v>1</v>
      </c>
      <c r="AQ176" s="509">
        <v>3</v>
      </c>
      <c r="AR176" s="509">
        <v>1</v>
      </c>
      <c r="AS176" s="509">
        <v>1</v>
      </c>
      <c r="AT176" s="509">
        <v>1</v>
      </c>
      <c r="AU176" s="509">
        <v>3</v>
      </c>
      <c r="AV176" s="509">
        <v>1</v>
      </c>
      <c r="AW176" s="509">
        <v>1</v>
      </c>
      <c r="AX176" s="509">
        <v>1</v>
      </c>
      <c r="AY176" s="509">
        <v>1</v>
      </c>
      <c r="AZ176" s="509">
        <v>1</v>
      </c>
      <c r="BA176" s="509">
        <v>1</v>
      </c>
      <c r="BB176" s="509">
        <v>1</v>
      </c>
      <c r="BC176" s="509" t="b">
        <v>0</v>
      </c>
      <c r="BD176" s="508">
        <v>38308</v>
      </c>
      <c r="BE176" s="508">
        <v>38308</v>
      </c>
      <c r="BF176" s="509" t="b">
        <v>0</v>
      </c>
      <c r="BG176" s="510" t="s">
        <v>543</v>
      </c>
      <c r="BH176" s="512"/>
      <c r="BI176" s="510"/>
      <c r="BJ176" s="513">
        <v>38308</v>
      </c>
      <c r="BK176" s="513">
        <v>38308</v>
      </c>
      <c r="BL176" s="513">
        <v>46217</v>
      </c>
      <c r="BM176" s="510"/>
      <c r="BN176" s="512"/>
      <c r="BO176" s="510"/>
      <c r="BP176" s="509">
        <v>2</v>
      </c>
      <c r="BQ176" s="509" t="str">
        <f>IF(AI176="","",VLOOKUP(AJ176,[0]!Qualifier,(COLUMN(AJ176)-34),FALSE))</f>
        <v>RedCells</v>
      </c>
      <c r="BR176" s="509" t="str">
        <f>IF(AJ176="","",VLOOKUP(AK176,[0]!Qualifier,(COLUMN(AK176)-34),FALSE))</f>
        <v xml:space="preserve">CPD </v>
      </c>
      <c r="BS176" s="509" t="str">
        <f>IF(AK176="","",VLOOKUP(AL176,[0]!Qualifier,(COLUMN(AL176)-34),FALSE))</f>
        <v xml:space="preserve">SAGM </v>
      </c>
      <c r="BT176" s="509" t="str">
        <f>IF(AL176="","",VLOOKUP(AM176,[0]!Qualifier,(COLUMN(AM176)-34),FALSE))</f>
        <v xml:space="preserve">Closed </v>
      </c>
      <c r="BU176" s="509" t="str">
        <f>IF(AM176="","",VLOOKUP(AN176,[0]!Qualifier,(COLUMN(AN176)-34),FALSE))</f>
        <v xml:space="preserve">SV </v>
      </c>
      <c r="BV176" s="509" t="str">
        <f>IF(AN176="","",VLOOKUP(AO176,[0]!Qualifier,(COLUMN(AO176)-34),FALSE))</f>
        <v xml:space="preserve">2to6°C </v>
      </c>
      <c r="BW176" s="509" t="str">
        <f>IF(AO176="","",VLOOKUP(AP176,[0]!Qualifier,(COLUMN(AP176)-34),FALSE))</f>
        <v>No</v>
      </c>
      <c r="BX176" s="509" t="str">
        <f>IF(AP176="","",VLOOKUP(AQ176,[0]!Qualifier,(COLUMN(AQ176)-34),FALSE))</f>
        <v>Dir</v>
      </c>
      <c r="BY176" s="509" t="str">
        <f>IF(AQ176="","",VLOOKUP(AR176,[0]!Qualifier,(COLUMN(AR176)-34),FALSE))</f>
        <v xml:space="preserve">WB </v>
      </c>
      <c r="BZ176" s="509" t="str">
        <f>IF(AR176="","",VLOOKUP(AS176,[0]!Qualifier,(COLUMN(AS176)-34),FALSE))</f>
        <v xml:space="preserve">NA </v>
      </c>
      <c r="CA176" s="509" t="str">
        <f>IF(AS176="","",VLOOKUP(AT176,[0]!Qualifier,(COLUMN(AT176)-34),FALSE))</f>
        <v xml:space="preserve">Transf </v>
      </c>
      <c r="CB176" s="509" t="str">
        <f>IF(AT176="","",VLOOKUP(AU176,[0]!Qualifier,(COLUMN(AU176)-34),FALSE))</f>
        <v xml:space="preserve">LCdepl </v>
      </c>
      <c r="CC176" s="509" t="str">
        <f>IF(AU176="","",VLOOKUP(AV176,[0]!Qualifier,(COLUMN(AV176)-34),FALSE))</f>
        <v xml:space="preserve">None </v>
      </c>
      <c r="CD176" s="509" t="str">
        <f>IF(AV176="","",VLOOKUP(AW176,[0]!Qualifier,(COLUMN(AW176)-34),FALSE))</f>
        <v xml:space="preserve">NoIrr </v>
      </c>
      <c r="CE176" s="508" t="str">
        <f>IF(AW176="","",VLOOKUP(AX176,[0]!Qualifier,(COLUMN(AX176)-34),FALSE))</f>
        <v xml:space="preserve">- </v>
      </c>
      <c r="CF176" s="508" t="str">
        <f>IF(AX176="","",VLOOKUP(AY176,[0]!Qualifier,(COLUMN(AY176)-34),FALSE))</f>
        <v>no sub</v>
      </c>
      <c r="CG176" s="509" t="str">
        <f>IF(AY176="","",VLOOKUP(AZ176,[0]!Qualifier,(COLUMN(AZ176)-34),FALSE))</f>
        <v>Non</v>
      </c>
      <c r="CH176" s="510" t="str">
        <f>IF(AZ176="","",VLOOKUP(BA176,[0]!Qualifier,(COLUMN(BA176)-34),FALSE))</f>
        <v>NA</v>
      </c>
      <c r="CI176" s="512" t="str">
        <f>IF(BA176="","",VLOOKUP(BB176,[0]!Qualifier,(COLUMN(BB176)-34),FALSE))</f>
        <v xml:space="preserve">None </v>
      </c>
      <c r="CJ176" s="510"/>
      <c r="CK176" s="513" t="str">
        <f t="shared" si="84"/>
        <v>1-2-2-1-1-2-1-3-1-1-1-3-1-1-1-1-1-1-1</v>
      </c>
      <c r="CL176" s="513">
        <v>39082</v>
      </c>
      <c r="CM176" s="513">
        <v>45195</v>
      </c>
      <c r="CN176" s="510"/>
      <c r="CP176" s="510"/>
    </row>
    <row r="177" spans="1:94" ht="12.6" customHeight="1" outlineLevel="2" x14ac:dyDescent="0.35">
      <c r="A177" s="77">
        <f t="shared" si="86"/>
        <v>190300</v>
      </c>
      <c r="B177" s="7">
        <f t="shared" si="87"/>
        <v>172</v>
      </c>
      <c r="C177" s="59">
        <f t="shared" si="85"/>
        <v>172</v>
      </c>
      <c r="D177" s="124">
        <f t="shared" si="88"/>
        <v>190300</v>
      </c>
      <c r="E177" s="16" t="str">
        <f t="shared" si="64"/>
        <v>RedCells</v>
      </c>
      <c r="F177" s="58" t="str">
        <f t="shared" si="65"/>
        <v xml:space="preserve">CPD </v>
      </c>
      <c r="G177" s="58" t="str">
        <f t="shared" si="66"/>
        <v xml:space="preserve">SAGM </v>
      </c>
      <c r="H177" s="58" t="str">
        <f t="shared" si="67"/>
        <v xml:space="preserve">Closed </v>
      </c>
      <c r="I177" s="58" t="str">
        <f t="shared" si="68"/>
        <v xml:space="preserve">SV </v>
      </c>
      <c r="J177" s="58" t="str">
        <f t="shared" si="69"/>
        <v xml:space="preserve">2to6°C </v>
      </c>
      <c r="K177" s="58" t="str">
        <f t="shared" si="70"/>
        <v>No</v>
      </c>
      <c r="L177" s="58" t="str">
        <f t="shared" si="71"/>
        <v>Dir</v>
      </c>
      <c r="M177" s="58" t="str">
        <f t="shared" si="72"/>
        <v xml:space="preserve">WB </v>
      </c>
      <c r="N177" s="58" t="str">
        <f t="shared" si="73"/>
        <v xml:space="preserve">NA </v>
      </c>
      <c r="O177" s="58" t="str">
        <f t="shared" si="74"/>
        <v xml:space="preserve">Transf </v>
      </c>
      <c r="P177" s="58" t="str">
        <f t="shared" si="75"/>
        <v xml:space="preserve">LCdepl </v>
      </c>
      <c r="Q177" s="58" t="str">
        <f t="shared" si="76"/>
        <v xml:space="preserve">None </v>
      </c>
      <c r="R177" s="58" t="str">
        <f t="shared" si="77"/>
        <v>Irrad</v>
      </c>
      <c r="S177" s="58" t="str">
        <f t="shared" si="78"/>
        <v xml:space="preserve">- </v>
      </c>
      <c r="T177" s="58" t="str">
        <f t="shared" si="79"/>
        <v>no sub</v>
      </c>
      <c r="U177" s="58" t="str">
        <f t="shared" si="80"/>
        <v>Non</v>
      </c>
      <c r="V177" s="58" t="str">
        <f t="shared" si="81"/>
        <v>NA</v>
      </c>
      <c r="W177" s="58" t="str">
        <f t="shared" si="82"/>
        <v xml:space="preserve">None </v>
      </c>
      <c r="X177" t="s">
        <v>63</v>
      </c>
      <c r="Y177" s="161" t="str">
        <f t="shared" si="83"/>
        <v>1-2-2-1-1-2-1-3-1-1-1-3-1-2-1-1-1-1-1</v>
      </c>
      <c r="Z177" s="60">
        <f t="shared" si="89"/>
        <v>190300</v>
      </c>
      <c r="AA177" s="7">
        <f t="shared" si="90"/>
        <v>172</v>
      </c>
      <c r="AB177" s="29" t="str">
        <f t="shared" si="63"/>
        <v>1</v>
      </c>
      <c r="AC177" s="29" t="str">
        <f t="shared" si="91"/>
        <v>9</v>
      </c>
      <c r="AD177" s="29" t="str">
        <f t="shared" si="91"/>
        <v>0</v>
      </c>
      <c r="AE177" s="29" t="str">
        <f t="shared" si="91"/>
        <v>3</v>
      </c>
      <c r="AF177" s="29" t="str">
        <f t="shared" si="91"/>
        <v>0</v>
      </c>
      <c r="AG177" s="29" t="str">
        <f t="shared" si="91"/>
        <v>0</v>
      </c>
      <c r="AH177" s="59">
        <v>172</v>
      </c>
      <c r="AI177" s="510">
        <v>190300</v>
      </c>
      <c r="AJ177" s="509">
        <v>1</v>
      </c>
      <c r="AK177" s="509">
        <v>2</v>
      </c>
      <c r="AL177" s="509">
        <v>2</v>
      </c>
      <c r="AM177" s="509">
        <v>1</v>
      </c>
      <c r="AN177" s="509">
        <v>1</v>
      </c>
      <c r="AO177" s="509">
        <v>2</v>
      </c>
      <c r="AP177" s="509">
        <v>1</v>
      </c>
      <c r="AQ177" s="509">
        <v>3</v>
      </c>
      <c r="AR177" s="509">
        <v>1</v>
      </c>
      <c r="AS177" s="509">
        <v>1</v>
      </c>
      <c r="AT177" s="509">
        <v>1</v>
      </c>
      <c r="AU177" s="509">
        <v>3</v>
      </c>
      <c r="AV177" s="509">
        <v>1</v>
      </c>
      <c r="AW177" s="509">
        <v>2</v>
      </c>
      <c r="AX177" s="509">
        <v>1</v>
      </c>
      <c r="AY177" s="509">
        <v>1</v>
      </c>
      <c r="AZ177" s="509">
        <v>1</v>
      </c>
      <c r="BA177" s="509">
        <v>1</v>
      </c>
      <c r="BB177" s="509">
        <v>1</v>
      </c>
      <c r="BC177" s="509" t="b">
        <v>0</v>
      </c>
      <c r="BD177" s="508">
        <v>38308</v>
      </c>
      <c r="BE177" s="508">
        <v>38308</v>
      </c>
      <c r="BF177" s="509" t="b">
        <v>0</v>
      </c>
      <c r="BG177" s="510" t="s">
        <v>544</v>
      </c>
      <c r="BH177" s="512"/>
      <c r="BI177" s="510"/>
      <c r="BJ177" s="513">
        <v>38308</v>
      </c>
      <c r="BK177" s="513">
        <v>38308</v>
      </c>
      <c r="BL177" s="513">
        <v>46217</v>
      </c>
      <c r="BM177" s="510"/>
      <c r="BN177" s="512"/>
      <c r="BO177" s="510"/>
      <c r="BP177" s="509">
        <v>2</v>
      </c>
      <c r="BQ177" s="509" t="str">
        <f>IF(AI177="","",VLOOKUP(AJ177,[0]!Qualifier,(COLUMN(AJ177)-34),FALSE))</f>
        <v>RedCells</v>
      </c>
      <c r="BR177" s="509" t="str">
        <f>IF(AJ177="","",VLOOKUP(AK177,[0]!Qualifier,(COLUMN(AK177)-34),FALSE))</f>
        <v xml:space="preserve">CPD </v>
      </c>
      <c r="BS177" s="509" t="str">
        <f>IF(AK177="","",VLOOKUP(AL177,[0]!Qualifier,(COLUMN(AL177)-34),FALSE))</f>
        <v xml:space="preserve">SAGM </v>
      </c>
      <c r="BT177" s="509" t="str">
        <f>IF(AL177="","",VLOOKUP(AM177,[0]!Qualifier,(COLUMN(AM177)-34),FALSE))</f>
        <v xml:space="preserve">Closed </v>
      </c>
      <c r="BU177" s="509" t="str">
        <f>IF(AM177="","",VLOOKUP(AN177,[0]!Qualifier,(COLUMN(AN177)-34),FALSE))</f>
        <v xml:space="preserve">SV </v>
      </c>
      <c r="BV177" s="509" t="str">
        <f>IF(AN177="","",VLOOKUP(AO177,[0]!Qualifier,(COLUMN(AO177)-34),FALSE))</f>
        <v xml:space="preserve">2to6°C </v>
      </c>
      <c r="BW177" s="509" t="str">
        <f>IF(AO177="","",VLOOKUP(AP177,[0]!Qualifier,(COLUMN(AP177)-34),FALSE))</f>
        <v>No</v>
      </c>
      <c r="BX177" s="509" t="str">
        <f>IF(AP177="","",VLOOKUP(AQ177,[0]!Qualifier,(COLUMN(AQ177)-34),FALSE))</f>
        <v>Dir</v>
      </c>
      <c r="BY177" s="509" t="str">
        <f>IF(AQ177="","",VLOOKUP(AR177,[0]!Qualifier,(COLUMN(AR177)-34),FALSE))</f>
        <v xml:space="preserve">WB </v>
      </c>
      <c r="BZ177" s="509" t="str">
        <f>IF(AR177="","",VLOOKUP(AS177,[0]!Qualifier,(COLUMN(AS177)-34),FALSE))</f>
        <v xml:space="preserve">NA </v>
      </c>
      <c r="CA177" s="509" t="str">
        <f>IF(AS177="","",VLOOKUP(AT177,[0]!Qualifier,(COLUMN(AT177)-34),FALSE))</f>
        <v xml:space="preserve">Transf </v>
      </c>
      <c r="CB177" s="509" t="str">
        <f>IF(AT177="","",VLOOKUP(AU177,[0]!Qualifier,(COLUMN(AU177)-34),FALSE))</f>
        <v xml:space="preserve">LCdepl </v>
      </c>
      <c r="CC177" s="509" t="str">
        <f>IF(AU177="","",VLOOKUP(AV177,[0]!Qualifier,(COLUMN(AV177)-34),FALSE))</f>
        <v xml:space="preserve">None </v>
      </c>
      <c r="CD177" s="509" t="str">
        <f>IF(AV177="","",VLOOKUP(AW177,[0]!Qualifier,(COLUMN(AW177)-34),FALSE))</f>
        <v>Irrad</v>
      </c>
      <c r="CE177" s="508" t="str">
        <f>IF(AW177="","",VLOOKUP(AX177,[0]!Qualifier,(COLUMN(AX177)-34),FALSE))</f>
        <v xml:space="preserve">- </v>
      </c>
      <c r="CF177" s="508" t="str">
        <f>IF(AX177="","",VLOOKUP(AY177,[0]!Qualifier,(COLUMN(AY177)-34),FALSE))</f>
        <v>no sub</v>
      </c>
      <c r="CG177" s="509" t="str">
        <f>IF(AY177="","",VLOOKUP(AZ177,[0]!Qualifier,(COLUMN(AZ177)-34),FALSE))</f>
        <v>Non</v>
      </c>
      <c r="CH177" s="510" t="str">
        <f>IF(AZ177="","",VLOOKUP(BA177,[0]!Qualifier,(COLUMN(BA177)-34),FALSE))</f>
        <v>NA</v>
      </c>
      <c r="CI177" s="512" t="str">
        <f>IF(BA177="","",VLOOKUP(BB177,[0]!Qualifier,(COLUMN(BB177)-34),FALSE))</f>
        <v xml:space="preserve">None </v>
      </c>
      <c r="CJ177" s="510"/>
      <c r="CK177" s="513" t="str">
        <f t="shared" si="84"/>
        <v>1-2-2-1-1-2-1-3-1-1-1-3-1-2-1-1-1-1-1</v>
      </c>
      <c r="CL177" s="513">
        <v>38308</v>
      </c>
      <c r="CM177" s="513">
        <v>45195</v>
      </c>
      <c r="CN177" s="510"/>
      <c r="CP177" s="510"/>
    </row>
    <row r="178" spans="1:94" ht="12.6" customHeight="1" outlineLevel="2" x14ac:dyDescent="0.35">
      <c r="A178" s="77">
        <f t="shared" si="86"/>
        <v>190301</v>
      </c>
      <c r="B178" s="7">
        <f t="shared" si="87"/>
        <v>173</v>
      </c>
      <c r="C178" s="59">
        <f t="shared" si="85"/>
        <v>173</v>
      </c>
      <c r="D178" s="124">
        <f t="shared" si="88"/>
        <v>190301</v>
      </c>
      <c r="E178" s="16" t="str">
        <f t="shared" si="64"/>
        <v>RedCells</v>
      </c>
      <c r="F178" s="58" t="str">
        <f t="shared" si="65"/>
        <v xml:space="preserve">CPD </v>
      </c>
      <c r="G178" s="58" t="str">
        <f t="shared" si="66"/>
        <v xml:space="preserve">PAGGS-M </v>
      </c>
      <c r="H178" s="58" t="str">
        <f t="shared" si="67"/>
        <v xml:space="preserve">Closed </v>
      </c>
      <c r="I178" s="58" t="str">
        <f t="shared" si="68"/>
        <v xml:space="preserve">SV </v>
      </c>
      <c r="J178" s="58" t="str">
        <f t="shared" si="69"/>
        <v xml:space="preserve">2to6°C </v>
      </c>
      <c r="K178" s="58" t="str">
        <f t="shared" si="70"/>
        <v>No</v>
      </c>
      <c r="L178" s="58" t="str">
        <f t="shared" si="71"/>
        <v>Dir</v>
      </c>
      <c r="M178" s="58" t="str">
        <f t="shared" si="72"/>
        <v xml:space="preserve">WB </v>
      </c>
      <c r="N178" s="58" t="str">
        <f t="shared" si="73"/>
        <v xml:space="preserve">NA </v>
      </c>
      <c r="O178" s="58" t="str">
        <f t="shared" si="74"/>
        <v xml:space="preserve">Transf </v>
      </c>
      <c r="P178" s="58" t="str">
        <f t="shared" si="75"/>
        <v xml:space="preserve">LCdepl </v>
      </c>
      <c r="Q178" s="58" t="str">
        <f t="shared" si="76"/>
        <v xml:space="preserve">None </v>
      </c>
      <c r="R178" s="58" t="str">
        <f t="shared" si="77"/>
        <v>Irrad</v>
      </c>
      <c r="S178" s="58" t="str">
        <f t="shared" si="78"/>
        <v xml:space="preserve">- </v>
      </c>
      <c r="T178" s="58" t="str">
        <f t="shared" si="79"/>
        <v>no sub</v>
      </c>
      <c r="U178" s="58" t="str">
        <f t="shared" si="80"/>
        <v>Non</v>
      </c>
      <c r="V178" s="58" t="str">
        <f t="shared" si="81"/>
        <v>NA</v>
      </c>
      <c r="W178" s="58" t="str">
        <f t="shared" si="82"/>
        <v xml:space="preserve">None </v>
      </c>
      <c r="X178" t="s">
        <v>63</v>
      </c>
      <c r="Y178" s="161" t="str">
        <f t="shared" si="83"/>
        <v>1-2-3-1-1-2-1-3-1-1-1-3-1-2-1-1-1-1-1</v>
      </c>
      <c r="Z178" s="60">
        <f t="shared" si="89"/>
        <v>190301</v>
      </c>
      <c r="AA178" s="7">
        <f t="shared" si="90"/>
        <v>173</v>
      </c>
      <c r="AB178" s="29" t="str">
        <f t="shared" si="63"/>
        <v>1</v>
      </c>
      <c r="AC178" s="29" t="str">
        <f t="shared" si="91"/>
        <v>9</v>
      </c>
      <c r="AD178" s="29" t="str">
        <f t="shared" si="91"/>
        <v>0</v>
      </c>
      <c r="AE178" s="29" t="str">
        <f t="shared" si="91"/>
        <v>3</v>
      </c>
      <c r="AF178" s="29" t="str">
        <f t="shared" si="91"/>
        <v>0</v>
      </c>
      <c r="AG178" s="29" t="str">
        <f t="shared" si="91"/>
        <v>1</v>
      </c>
      <c r="AH178" s="59">
        <v>173</v>
      </c>
      <c r="AI178" s="510">
        <v>190301</v>
      </c>
      <c r="AJ178" s="509">
        <v>1</v>
      </c>
      <c r="AK178" s="509">
        <v>2</v>
      </c>
      <c r="AL178" s="509">
        <v>3</v>
      </c>
      <c r="AM178" s="509">
        <v>1</v>
      </c>
      <c r="AN178" s="509">
        <v>1</v>
      </c>
      <c r="AO178" s="509">
        <v>2</v>
      </c>
      <c r="AP178" s="509">
        <v>1</v>
      </c>
      <c r="AQ178" s="509">
        <v>3</v>
      </c>
      <c r="AR178" s="509">
        <v>1</v>
      </c>
      <c r="AS178" s="509">
        <v>1</v>
      </c>
      <c r="AT178" s="509">
        <v>1</v>
      </c>
      <c r="AU178" s="509">
        <v>3</v>
      </c>
      <c r="AV178" s="509">
        <v>1</v>
      </c>
      <c r="AW178" s="509">
        <v>2</v>
      </c>
      <c r="AX178" s="509">
        <v>1</v>
      </c>
      <c r="AY178" s="509">
        <v>1</v>
      </c>
      <c r="AZ178" s="509">
        <v>1</v>
      </c>
      <c r="BA178" s="509">
        <v>1</v>
      </c>
      <c r="BB178" s="509">
        <v>1</v>
      </c>
      <c r="BC178" s="509" t="b">
        <v>0</v>
      </c>
      <c r="BD178" s="508">
        <v>46074</v>
      </c>
      <c r="BE178" s="512"/>
      <c r="BF178" s="509" t="b">
        <v>0</v>
      </c>
      <c r="BG178" s="510" t="s">
        <v>1609</v>
      </c>
      <c r="BH178" s="512"/>
      <c r="BI178" s="510"/>
      <c r="BJ178" s="513">
        <v>46074</v>
      </c>
      <c r="BK178" s="510"/>
      <c r="BL178" s="513">
        <v>46217</v>
      </c>
      <c r="BM178" s="510"/>
      <c r="BN178" s="512"/>
      <c r="BO178" s="510"/>
      <c r="BP178" s="509">
        <v>2</v>
      </c>
      <c r="BQ178" s="509" t="str">
        <f>IF(AI178="","",VLOOKUP(AJ178,[0]!Qualifier,(COLUMN(AJ178)-34),FALSE))</f>
        <v>RedCells</v>
      </c>
      <c r="BR178" s="509" t="str">
        <f>IF(AJ178="","",VLOOKUP(AK178,[0]!Qualifier,(COLUMN(AK178)-34),FALSE))</f>
        <v xml:space="preserve">CPD </v>
      </c>
      <c r="BS178" s="509" t="str">
        <f>IF(AK178="","",VLOOKUP(AL178,[0]!Qualifier,(COLUMN(AL178)-34),FALSE))</f>
        <v xml:space="preserve">PAGGS-M </v>
      </c>
      <c r="BT178" s="509" t="str">
        <f>IF(AL178="","",VLOOKUP(AM178,[0]!Qualifier,(COLUMN(AM178)-34),FALSE))</f>
        <v xml:space="preserve">Closed </v>
      </c>
      <c r="BU178" s="509" t="str">
        <f>IF(AM178="","",VLOOKUP(AN178,[0]!Qualifier,(COLUMN(AN178)-34),FALSE))</f>
        <v xml:space="preserve">SV </v>
      </c>
      <c r="BV178" s="509" t="str">
        <f>IF(AN178="","",VLOOKUP(AO178,[0]!Qualifier,(COLUMN(AO178)-34),FALSE))</f>
        <v xml:space="preserve">2to6°C </v>
      </c>
      <c r="BW178" s="509" t="str">
        <f>IF(AO178="","",VLOOKUP(AP178,[0]!Qualifier,(COLUMN(AP178)-34),FALSE))</f>
        <v>No</v>
      </c>
      <c r="BX178" s="509" t="str">
        <f>IF(AP178="","",VLOOKUP(AQ178,[0]!Qualifier,(COLUMN(AQ178)-34),FALSE))</f>
        <v>Dir</v>
      </c>
      <c r="BY178" s="509" t="str">
        <f>IF(AQ178="","",VLOOKUP(AR178,[0]!Qualifier,(COLUMN(AR178)-34),FALSE))</f>
        <v xml:space="preserve">WB </v>
      </c>
      <c r="BZ178" s="509" t="str">
        <f>IF(AR178="","",VLOOKUP(AS178,[0]!Qualifier,(COLUMN(AS178)-34),FALSE))</f>
        <v xml:space="preserve">NA </v>
      </c>
      <c r="CA178" s="509" t="str">
        <f>IF(AS178="","",VLOOKUP(AT178,[0]!Qualifier,(COLUMN(AT178)-34),FALSE))</f>
        <v xml:space="preserve">Transf </v>
      </c>
      <c r="CB178" s="509" t="str">
        <f>IF(AT178="","",VLOOKUP(AU178,[0]!Qualifier,(COLUMN(AU178)-34),FALSE))</f>
        <v xml:space="preserve">LCdepl </v>
      </c>
      <c r="CC178" s="509" t="str">
        <f>IF(AU178="","",VLOOKUP(AV178,[0]!Qualifier,(COLUMN(AV178)-34),FALSE))</f>
        <v xml:space="preserve">None </v>
      </c>
      <c r="CD178" s="509" t="str">
        <f>IF(AV178="","",VLOOKUP(AW178,[0]!Qualifier,(COLUMN(AW178)-34),FALSE))</f>
        <v>Irrad</v>
      </c>
      <c r="CE178" s="508" t="str">
        <f>IF(AW178="","",VLOOKUP(AX178,[0]!Qualifier,(COLUMN(AX178)-34),FALSE))</f>
        <v xml:space="preserve">- </v>
      </c>
      <c r="CF178" s="508" t="str">
        <f>IF(AX178="","",VLOOKUP(AY178,[0]!Qualifier,(COLUMN(AY178)-34),FALSE))</f>
        <v>no sub</v>
      </c>
      <c r="CG178" s="509" t="str">
        <f>IF(AY178="","",VLOOKUP(AZ178,[0]!Qualifier,(COLUMN(AZ178)-34),FALSE))</f>
        <v>Non</v>
      </c>
      <c r="CH178" s="510" t="str">
        <f>IF(AZ178="","",VLOOKUP(BA178,[0]!Qualifier,(COLUMN(BA178)-34),FALSE))</f>
        <v>NA</v>
      </c>
      <c r="CI178" s="512" t="str">
        <f>IF(BA178="","",VLOOKUP(BB178,[0]!Qualifier,(COLUMN(BB178)-34),FALSE))</f>
        <v xml:space="preserve">None </v>
      </c>
      <c r="CJ178" s="510"/>
      <c r="CK178" s="513" t="str">
        <f t="shared" si="84"/>
        <v>1-2-3-1-1-2-1-3-1-1-1-3-1-2-1-1-1-1-1</v>
      </c>
      <c r="CL178" s="513">
        <v>39082</v>
      </c>
      <c r="CM178" s="513">
        <v>45195</v>
      </c>
      <c r="CN178" s="510"/>
      <c r="CP178" s="510"/>
    </row>
    <row r="179" spans="1:94" ht="12.6" customHeight="1" outlineLevel="2" x14ac:dyDescent="0.35">
      <c r="A179" s="77">
        <f t="shared" si="86"/>
        <v>190350</v>
      </c>
      <c r="B179" s="7">
        <f t="shared" si="87"/>
        <v>174</v>
      </c>
      <c r="C179" s="59">
        <f t="shared" si="85"/>
        <v>174</v>
      </c>
      <c r="D179" s="124">
        <f t="shared" si="88"/>
        <v>190350</v>
      </c>
      <c r="E179" s="16" t="str">
        <f t="shared" si="64"/>
        <v>RedCells</v>
      </c>
      <c r="F179" s="58" t="str">
        <f t="shared" si="65"/>
        <v xml:space="preserve">CPD </v>
      </c>
      <c r="G179" s="58" t="str">
        <f t="shared" si="66"/>
        <v xml:space="preserve">SAGM </v>
      </c>
      <c r="H179" s="58" t="str">
        <f t="shared" si="67"/>
        <v xml:space="preserve">Closed </v>
      </c>
      <c r="I179" s="58" t="str">
        <f t="shared" si="68"/>
        <v xml:space="preserve">SVPed </v>
      </c>
      <c r="J179" s="58" t="str">
        <f t="shared" si="69"/>
        <v xml:space="preserve">2to6°C </v>
      </c>
      <c r="K179" s="58" t="str">
        <f t="shared" si="70"/>
        <v>No</v>
      </c>
      <c r="L179" s="58" t="str">
        <f t="shared" si="71"/>
        <v>Dir</v>
      </c>
      <c r="M179" s="58" t="str">
        <f t="shared" si="72"/>
        <v xml:space="preserve">WB </v>
      </c>
      <c r="N179" s="58" t="str">
        <f t="shared" si="73"/>
        <v xml:space="preserve">NA </v>
      </c>
      <c r="O179" s="58" t="str">
        <f t="shared" si="74"/>
        <v xml:space="preserve">SpecInf </v>
      </c>
      <c r="P179" s="58" t="str">
        <f t="shared" si="75"/>
        <v xml:space="preserve">LCdepl </v>
      </c>
      <c r="Q179" s="58" t="str">
        <f t="shared" si="76"/>
        <v xml:space="preserve">None </v>
      </c>
      <c r="R179" s="58" t="str">
        <f t="shared" si="77"/>
        <v>Irrad</v>
      </c>
      <c r="S179" s="58" t="str">
        <f t="shared" si="78"/>
        <v xml:space="preserve">- </v>
      </c>
      <c r="T179" s="58" t="str">
        <f t="shared" si="79"/>
        <v>no sub</v>
      </c>
      <c r="U179" s="58" t="str">
        <f t="shared" si="80"/>
        <v>Non</v>
      </c>
      <c r="V179" s="58" t="str">
        <f t="shared" si="81"/>
        <v>NA</v>
      </c>
      <c r="W179" s="58" t="str">
        <f t="shared" si="82"/>
        <v xml:space="preserve">None </v>
      </c>
      <c r="X179" t="s">
        <v>63</v>
      </c>
      <c r="Y179" s="161" t="str">
        <f t="shared" si="83"/>
        <v>1-2-2-1-2-2-1-3-1-1-7-3-1-2-1-1-1-1-1</v>
      </c>
      <c r="Z179" s="60">
        <f t="shared" si="89"/>
        <v>190350</v>
      </c>
      <c r="AA179" s="7">
        <f t="shared" si="90"/>
        <v>174</v>
      </c>
      <c r="AB179" s="29" t="str">
        <f t="shared" si="63"/>
        <v>1</v>
      </c>
      <c r="AC179" s="29" t="str">
        <f t="shared" si="91"/>
        <v>9</v>
      </c>
      <c r="AD179" s="29" t="str">
        <f t="shared" si="91"/>
        <v>0</v>
      </c>
      <c r="AE179" s="29" t="str">
        <f t="shared" si="91"/>
        <v>3</v>
      </c>
      <c r="AF179" s="29" t="str">
        <f t="shared" si="91"/>
        <v>5</v>
      </c>
      <c r="AG179" s="29" t="str">
        <f t="shared" si="91"/>
        <v>0</v>
      </c>
      <c r="AH179" s="59">
        <v>174</v>
      </c>
      <c r="AI179" s="510">
        <v>190350</v>
      </c>
      <c r="AJ179" s="509">
        <v>1</v>
      </c>
      <c r="AK179" s="509">
        <v>2</v>
      </c>
      <c r="AL179" s="509">
        <v>2</v>
      </c>
      <c r="AM179" s="509">
        <v>1</v>
      </c>
      <c r="AN179" s="509">
        <v>2</v>
      </c>
      <c r="AO179" s="509">
        <v>2</v>
      </c>
      <c r="AP179" s="509">
        <v>1</v>
      </c>
      <c r="AQ179" s="509">
        <v>3</v>
      </c>
      <c r="AR179" s="509">
        <v>1</v>
      </c>
      <c r="AS179" s="509">
        <v>1</v>
      </c>
      <c r="AT179" s="509">
        <v>7</v>
      </c>
      <c r="AU179" s="509">
        <v>3</v>
      </c>
      <c r="AV179" s="509">
        <v>1</v>
      </c>
      <c r="AW179" s="509">
        <v>2</v>
      </c>
      <c r="AX179" s="509">
        <v>1</v>
      </c>
      <c r="AY179" s="509">
        <v>1</v>
      </c>
      <c r="AZ179" s="509">
        <v>1</v>
      </c>
      <c r="BA179" s="509">
        <v>1</v>
      </c>
      <c r="BB179" s="509">
        <v>1</v>
      </c>
      <c r="BC179" s="509" t="b">
        <v>0</v>
      </c>
      <c r="BD179" s="508">
        <v>39082</v>
      </c>
      <c r="BE179" s="508">
        <v>39082</v>
      </c>
      <c r="BF179" s="509" t="b">
        <v>0</v>
      </c>
      <c r="BG179" s="510" t="s">
        <v>545</v>
      </c>
      <c r="BH179" s="512"/>
      <c r="BI179" s="510"/>
      <c r="BJ179" s="513">
        <v>39082</v>
      </c>
      <c r="BK179" s="513">
        <v>39082</v>
      </c>
      <c r="BL179" s="513">
        <v>46217</v>
      </c>
      <c r="BM179" s="510"/>
      <c r="BN179" s="512"/>
      <c r="BO179" s="510"/>
      <c r="BP179" s="509">
        <v>2</v>
      </c>
      <c r="BQ179" s="509" t="str">
        <f>IF(AI179="","",VLOOKUP(AJ179,[0]!Qualifier,(COLUMN(AJ179)-34),FALSE))</f>
        <v>RedCells</v>
      </c>
      <c r="BR179" s="509" t="str">
        <f>IF(AJ179="","",VLOOKUP(AK179,[0]!Qualifier,(COLUMN(AK179)-34),FALSE))</f>
        <v xml:space="preserve">CPD </v>
      </c>
      <c r="BS179" s="509" t="str">
        <f>IF(AK179="","",VLOOKUP(AL179,[0]!Qualifier,(COLUMN(AL179)-34),FALSE))</f>
        <v xml:space="preserve">SAGM </v>
      </c>
      <c r="BT179" s="509" t="str">
        <f>IF(AL179="","",VLOOKUP(AM179,[0]!Qualifier,(COLUMN(AM179)-34),FALSE))</f>
        <v xml:space="preserve">Closed </v>
      </c>
      <c r="BU179" s="509" t="str">
        <f>IF(AM179="","",VLOOKUP(AN179,[0]!Qualifier,(COLUMN(AN179)-34),FALSE))</f>
        <v xml:space="preserve">SVPed </v>
      </c>
      <c r="BV179" s="509" t="str">
        <f>IF(AN179="","",VLOOKUP(AO179,[0]!Qualifier,(COLUMN(AO179)-34),FALSE))</f>
        <v xml:space="preserve">2to6°C </v>
      </c>
      <c r="BW179" s="509" t="str">
        <f>IF(AO179="","",VLOOKUP(AP179,[0]!Qualifier,(COLUMN(AP179)-34),FALSE))</f>
        <v>No</v>
      </c>
      <c r="BX179" s="509" t="str">
        <f>IF(AP179="","",VLOOKUP(AQ179,[0]!Qualifier,(COLUMN(AQ179)-34),FALSE))</f>
        <v>Dir</v>
      </c>
      <c r="BY179" s="509" t="str">
        <f>IF(AQ179="","",VLOOKUP(AR179,[0]!Qualifier,(COLUMN(AR179)-34),FALSE))</f>
        <v xml:space="preserve">WB </v>
      </c>
      <c r="BZ179" s="509" t="str">
        <f>IF(AR179="","",VLOOKUP(AS179,[0]!Qualifier,(COLUMN(AS179)-34),FALSE))</f>
        <v xml:space="preserve">NA </v>
      </c>
      <c r="CA179" s="509" t="str">
        <f>IF(AS179="","",VLOOKUP(AT179,[0]!Qualifier,(COLUMN(AT179)-34),FALSE))</f>
        <v xml:space="preserve">SpecInf </v>
      </c>
      <c r="CB179" s="509" t="str">
        <f>IF(AT179="","",VLOOKUP(AU179,[0]!Qualifier,(COLUMN(AU179)-34),FALSE))</f>
        <v xml:space="preserve">LCdepl </v>
      </c>
      <c r="CC179" s="509" t="str">
        <f>IF(AU179="","",VLOOKUP(AV179,[0]!Qualifier,(COLUMN(AV179)-34),FALSE))</f>
        <v xml:space="preserve">None </v>
      </c>
      <c r="CD179" s="509" t="str">
        <f>IF(AV179="","",VLOOKUP(AW179,[0]!Qualifier,(COLUMN(AW179)-34),FALSE))</f>
        <v>Irrad</v>
      </c>
      <c r="CE179" s="508" t="str">
        <f>IF(AW179="","",VLOOKUP(AX179,[0]!Qualifier,(COLUMN(AX179)-34),FALSE))</f>
        <v xml:space="preserve">- </v>
      </c>
      <c r="CF179" s="508" t="str">
        <f>IF(AX179="","",VLOOKUP(AY179,[0]!Qualifier,(COLUMN(AY179)-34),FALSE))</f>
        <v>no sub</v>
      </c>
      <c r="CG179" s="509" t="str">
        <f>IF(AY179="","",VLOOKUP(AZ179,[0]!Qualifier,(COLUMN(AZ179)-34),FALSE))</f>
        <v>Non</v>
      </c>
      <c r="CH179" s="510" t="str">
        <f>IF(AZ179="","",VLOOKUP(BA179,[0]!Qualifier,(COLUMN(BA179)-34),FALSE))</f>
        <v>NA</v>
      </c>
      <c r="CI179" s="512" t="str">
        <f>IF(BA179="","",VLOOKUP(BB179,[0]!Qualifier,(COLUMN(BB179)-34),FALSE))</f>
        <v xml:space="preserve">None </v>
      </c>
      <c r="CJ179" s="510"/>
      <c r="CK179" s="513" t="str">
        <f t="shared" si="84"/>
        <v>1-2-2-1-2-2-1-3-1-1-7-3-1-2-1-1-1-1-1</v>
      </c>
      <c r="CL179" s="513">
        <v>38308</v>
      </c>
      <c r="CM179" s="513">
        <v>45195</v>
      </c>
      <c r="CN179" s="510"/>
      <c r="CP179" s="510"/>
    </row>
    <row r="180" spans="1:94" ht="12.6" customHeight="1" outlineLevel="2" x14ac:dyDescent="0.35">
      <c r="A180" s="77">
        <f t="shared" si="86"/>
        <v>190360</v>
      </c>
      <c r="B180" s="7">
        <f t="shared" si="87"/>
        <v>175</v>
      </c>
      <c r="C180" s="59">
        <f t="shared" si="85"/>
        <v>175</v>
      </c>
      <c r="D180" s="124">
        <f t="shared" si="88"/>
        <v>190360</v>
      </c>
      <c r="E180" s="16" t="str">
        <f t="shared" si="64"/>
        <v>RedCells</v>
      </c>
      <c r="F180" s="58" t="str">
        <f t="shared" si="65"/>
        <v xml:space="preserve">CPD </v>
      </c>
      <c r="G180" s="58" t="str">
        <f t="shared" si="66"/>
        <v xml:space="preserve">SAGM </v>
      </c>
      <c r="H180" s="58" t="str">
        <f t="shared" si="67"/>
        <v xml:space="preserve">Closed </v>
      </c>
      <c r="I180" s="58" t="str">
        <f t="shared" si="68"/>
        <v>NonSVC</v>
      </c>
      <c r="J180" s="58" t="str">
        <f t="shared" si="69"/>
        <v xml:space="preserve">2to6°C </v>
      </c>
      <c r="K180" s="58" t="str">
        <f t="shared" si="70"/>
        <v>No</v>
      </c>
      <c r="L180" s="58" t="str">
        <f t="shared" si="71"/>
        <v>Dir</v>
      </c>
      <c r="M180" s="58" t="str">
        <f t="shared" si="72"/>
        <v xml:space="preserve">WB </v>
      </c>
      <c r="N180" s="58" t="str">
        <f t="shared" si="73"/>
        <v xml:space="preserve">NA </v>
      </c>
      <c r="O180" s="58" t="str">
        <f t="shared" si="74"/>
        <v xml:space="preserve">Transf </v>
      </c>
      <c r="P180" s="58" t="str">
        <f t="shared" si="75"/>
        <v xml:space="preserve">LCdepl </v>
      </c>
      <c r="Q180" s="58" t="str">
        <f t="shared" si="76"/>
        <v xml:space="preserve">None </v>
      </c>
      <c r="R180" s="58" t="str">
        <f t="shared" si="77"/>
        <v>Irrad</v>
      </c>
      <c r="S180" s="58" t="str">
        <f t="shared" si="78"/>
        <v xml:space="preserve">- </v>
      </c>
      <c r="T180" s="58" t="str">
        <f t="shared" si="79"/>
        <v>no sub</v>
      </c>
      <c r="U180" s="58" t="str">
        <f t="shared" si="80"/>
        <v>Non</v>
      </c>
      <c r="V180" s="58" t="str">
        <f t="shared" si="81"/>
        <v>NA</v>
      </c>
      <c r="W180" s="58" t="str">
        <f t="shared" si="82"/>
        <v xml:space="preserve">None </v>
      </c>
      <c r="X180" t="s">
        <v>63</v>
      </c>
      <c r="Y180" s="161" t="str">
        <f t="shared" si="83"/>
        <v>1-2-2-1-4-2-1-3-1-1-1-3-1-2-1-1-1-1-1</v>
      </c>
      <c r="Z180" s="60">
        <f t="shared" si="89"/>
        <v>190360</v>
      </c>
      <c r="AA180" s="7">
        <f t="shared" si="90"/>
        <v>175</v>
      </c>
      <c r="AB180" s="29" t="str">
        <f t="shared" si="63"/>
        <v>1</v>
      </c>
      <c r="AC180" s="29" t="str">
        <f t="shared" si="91"/>
        <v>9</v>
      </c>
      <c r="AD180" s="29" t="str">
        <f t="shared" si="91"/>
        <v>0</v>
      </c>
      <c r="AE180" s="29" t="str">
        <f t="shared" si="91"/>
        <v>3</v>
      </c>
      <c r="AF180" s="29" t="str">
        <f t="shared" si="91"/>
        <v>6</v>
      </c>
      <c r="AG180" s="29" t="str">
        <f t="shared" si="91"/>
        <v>0</v>
      </c>
      <c r="AH180" s="59">
        <v>175</v>
      </c>
      <c r="AI180" s="510">
        <v>190360</v>
      </c>
      <c r="AJ180" s="509">
        <v>1</v>
      </c>
      <c r="AK180" s="509">
        <v>2</v>
      </c>
      <c r="AL180" s="509">
        <v>2</v>
      </c>
      <c r="AM180" s="509">
        <v>1</v>
      </c>
      <c r="AN180" s="509">
        <v>4</v>
      </c>
      <c r="AO180" s="509">
        <v>2</v>
      </c>
      <c r="AP180" s="509">
        <v>1</v>
      </c>
      <c r="AQ180" s="509">
        <v>3</v>
      </c>
      <c r="AR180" s="509">
        <v>1</v>
      </c>
      <c r="AS180" s="509">
        <v>1</v>
      </c>
      <c r="AT180" s="509">
        <v>1</v>
      </c>
      <c r="AU180" s="509">
        <v>3</v>
      </c>
      <c r="AV180" s="509">
        <v>1</v>
      </c>
      <c r="AW180" s="509">
        <v>2</v>
      </c>
      <c r="AX180" s="509">
        <v>1</v>
      </c>
      <c r="AY180" s="509">
        <v>1</v>
      </c>
      <c r="AZ180" s="509">
        <v>1</v>
      </c>
      <c r="BA180" s="509">
        <v>1</v>
      </c>
      <c r="BB180" s="509">
        <v>1</v>
      </c>
      <c r="BC180" s="509" t="b">
        <v>0</v>
      </c>
      <c r="BD180" s="508">
        <v>40689</v>
      </c>
      <c r="BE180" s="508">
        <v>40215</v>
      </c>
      <c r="BF180" s="509" t="b">
        <v>0</v>
      </c>
      <c r="BG180" s="510" t="s">
        <v>546</v>
      </c>
      <c r="BH180" s="512"/>
      <c r="BI180" s="510"/>
      <c r="BJ180" s="513">
        <v>40689</v>
      </c>
      <c r="BK180" s="513">
        <v>40215</v>
      </c>
      <c r="BL180" s="513">
        <v>46217</v>
      </c>
      <c r="BM180" s="510"/>
      <c r="BN180" s="512"/>
      <c r="BO180" s="510"/>
      <c r="BP180" s="509">
        <v>2</v>
      </c>
      <c r="BQ180" s="509" t="str">
        <f>IF(AI180="","",VLOOKUP(AJ180,[0]!Qualifier,(COLUMN(AJ180)-34),FALSE))</f>
        <v>RedCells</v>
      </c>
      <c r="BR180" s="509" t="str">
        <f>IF(AJ180="","",VLOOKUP(AK180,[0]!Qualifier,(COLUMN(AK180)-34),FALSE))</f>
        <v xml:space="preserve">CPD </v>
      </c>
      <c r="BS180" s="509" t="str">
        <f>IF(AK180="","",VLOOKUP(AL180,[0]!Qualifier,(COLUMN(AL180)-34),FALSE))</f>
        <v xml:space="preserve">SAGM </v>
      </c>
      <c r="BT180" s="509" t="str">
        <f>IF(AL180="","",VLOOKUP(AM180,[0]!Qualifier,(COLUMN(AM180)-34),FALSE))</f>
        <v xml:space="preserve">Closed </v>
      </c>
      <c r="BU180" s="509" t="str">
        <f>IF(AM180="","",VLOOKUP(AN180,[0]!Qualifier,(COLUMN(AN180)-34),FALSE))</f>
        <v>NonSVC</v>
      </c>
      <c r="BV180" s="509" t="str">
        <f>IF(AN180="","",VLOOKUP(AO180,[0]!Qualifier,(COLUMN(AO180)-34),FALSE))</f>
        <v xml:space="preserve">2to6°C </v>
      </c>
      <c r="BW180" s="509" t="str">
        <f>IF(AO180="","",VLOOKUP(AP180,[0]!Qualifier,(COLUMN(AP180)-34),FALSE))</f>
        <v>No</v>
      </c>
      <c r="BX180" s="509" t="str">
        <f>IF(AP180="","",VLOOKUP(AQ180,[0]!Qualifier,(COLUMN(AQ180)-34),FALSE))</f>
        <v>Dir</v>
      </c>
      <c r="BY180" s="509" t="str">
        <f>IF(AQ180="","",VLOOKUP(AR180,[0]!Qualifier,(COLUMN(AR180)-34),FALSE))</f>
        <v xml:space="preserve">WB </v>
      </c>
      <c r="BZ180" s="509" t="str">
        <f>IF(AR180="","",VLOOKUP(AS180,[0]!Qualifier,(COLUMN(AS180)-34),FALSE))</f>
        <v xml:space="preserve">NA </v>
      </c>
      <c r="CA180" s="509" t="str">
        <f>IF(AS180="","",VLOOKUP(AT180,[0]!Qualifier,(COLUMN(AT180)-34),FALSE))</f>
        <v xml:space="preserve">Transf </v>
      </c>
      <c r="CB180" s="509" t="str">
        <f>IF(AT180="","",VLOOKUP(AU180,[0]!Qualifier,(COLUMN(AU180)-34),FALSE))</f>
        <v xml:space="preserve">LCdepl </v>
      </c>
      <c r="CC180" s="509" t="str">
        <f>IF(AU180="","",VLOOKUP(AV180,[0]!Qualifier,(COLUMN(AV180)-34),FALSE))</f>
        <v xml:space="preserve">None </v>
      </c>
      <c r="CD180" s="509" t="str">
        <f>IF(AV180="","",VLOOKUP(AW180,[0]!Qualifier,(COLUMN(AW180)-34),FALSE))</f>
        <v>Irrad</v>
      </c>
      <c r="CE180" s="508" t="str">
        <f>IF(AW180="","",VLOOKUP(AX180,[0]!Qualifier,(COLUMN(AX180)-34),FALSE))</f>
        <v xml:space="preserve">- </v>
      </c>
      <c r="CF180" s="508" t="str">
        <f>IF(AX180="","",VLOOKUP(AY180,[0]!Qualifier,(COLUMN(AY180)-34),FALSE))</f>
        <v>no sub</v>
      </c>
      <c r="CG180" s="509" t="str">
        <f>IF(AY180="","",VLOOKUP(AZ180,[0]!Qualifier,(COLUMN(AZ180)-34),FALSE))</f>
        <v>Non</v>
      </c>
      <c r="CH180" s="510" t="str">
        <f>IF(AZ180="","",VLOOKUP(BA180,[0]!Qualifier,(COLUMN(BA180)-34),FALSE))</f>
        <v>NA</v>
      </c>
      <c r="CI180" s="512" t="str">
        <f>IF(BA180="","",VLOOKUP(BB180,[0]!Qualifier,(COLUMN(BB180)-34),FALSE))</f>
        <v xml:space="preserve">None </v>
      </c>
      <c r="CJ180" s="510"/>
      <c r="CK180" s="513" t="str">
        <f t="shared" si="84"/>
        <v>1-2-2-1-4-2-1-3-1-1-1-3-1-2-1-1-1-1-1</v>
      </c>
      <c r="CL180" s="513">
        <v>39082</v>
      </c>
      <c r="CM180" s="513">
        <v>45195</v>
      </c>
      <c r="CN180" s="510"/>
      <c r="CP180" s="510"/>
    </row>
    <row r="181" spans="1:94" ht="12.6" customHeight="1" outlineLevel="2" x14ac:dyDescent="0.35">
      <c r="A181" s="77">
        <f t="shared" si="86"/>
        <v>190400</v>
      </c>
      <c r="B181" s="7">
        <f t="shared" si="87"/>
        <v>176</v>
      </c>
      <c r="C181" s="59">
        <f t="shared" si="85"/>
        <v>176</v>
      </c>
      <c r="D181" s="124">
        <f t="shared" si="88"/>
        <v>190400</v>
      </c>
      <c r="E181" s="16" t="str">
        <f t="shared" si="64"/>
        <v>RedCells</v>
      </c>
      <c r="F181" s="58" t="str">
        <f t="shared" si="65"/>
        <v xml:space="preserve">CPD </v>
      </c>
      <c r="G181" s="58" t="str">
        <f t="shared" si="66"/>
        <v xml:space="preserve">SAGM </v>
      </c>
      <c r="H181" s="58" t="str">
        <f t="shared" si="67"/>
        <v xml:space="preserve">Closed </v>
      </c>
      <c r="I181" s="58" t="str">
        <f t="shared" si="68"/>
        <v xml:space="preserve">SV </v>
      </c>
      <c r="J181" s="58" t="str">
        <f t="shared" si="69"/>
        <v xml:space="preserve">2to6°C </v>
      </c>
      <c r="K181" s="58" t="str">
        <f t="shared" si="70"/>
        <v>No</v>
      </c>
      <c r="L181" s="58" t="str">
        <f t="shared" si="71"/>
        <v>Rel</v>
      </c>
      <c r="M181" s="58" t="str">
        <f t="shared" si="72"/>
        <v xml:space="preserve">WB </v>
      </c>
      <c r="N181" s="58" t="str">
        <f t="shared" si="73"/>
        <v xml:space="preserve">NA </v>
      </c>
      <c r="O181" s="58" t="str">
        <f t="shared" si="74"/>
        <v xml:space="preserve">Transf </v>
      </c>
      <c r="P181" s="58" t="str">
        <f t="shared" si="75"/>
        <v xml:space="preserve">LCdepl </v>
      </c>
      <c r="Q181" s="58" t="str">
        <f t="shared" si="76"/>
        <v xml:space="preserve">None </v>
      </c>
      <c r="R181" s="58" t="str">
        <f t="shared" si="77"/>
        <v>Irrad</v>
      </c>
      <c r="S181" s="58" t="str">
        <f t="shared" si="78"/>
        <v xml:space="preserve">- </v>
      </c>
      <c r="T181" s="58" t="str">
        <f t="shared" si="79"/>
        <v>no sub</v>
      </c>
      <c r="U181" s="58" t="str">
        <f t="shared" si="80"/>
        <v>Non</v>
      </c>
      <c r="V181" s="58" t="str">
        <f t="shared" si="81"/>
        <v>NA</v>
      </c>
      <c r="W181" s="58" t="str">
        <f t="shared" si="82"/>
        <v xml:space="preserve">None </v>
      </c>
      <c r="X181" t="s">
        <v>63</v>
      </c>
      <c r="Y181" s="161" t="str">
        <f t="shared" si="83"/>
        <v>1-2-2-1-1-2-1-5-1-1-1-3-1-2-1-1-1-1-1</v>
      </c>
      <c r="Z181" s="60">
        <f t="shared" si="89"/>
        <v>190400</v>
      </c>
      <c r="AA181" s="7">
        <f t="shared" si="90"/>
        <v>176</v>
      </c>
      <c r="AB181" s="29" t="str">
        <f t="shared" si="63"/>
        <v>1</v>
      </c>
      <c r="AC181" s="29" t="str">
        <f t="shared" si="91"/>
        <v>9</v>
      </c>
      <c r="AD181" s="29" t="str">
        <f t="shared" si="91"/>
        <v>0</v>
      </c>
      <c r="AE181" s="29" t="str">
        <f t="shared" si="91"/>
        <v>4</v>
      </c>
      <c r="AF181" s="29" t="str">
        <f t="shared" si="91"/>
        <v>0</v>
      </c>
      <c r="AG181" s="29" t="str">
        <f t="shared" si="91"/>
        <v>0</v>
      </c>
      <c r="AH181" s="59">
        <v>176</v>
      </c>
      <c r="AI181" s="510">
        <v>190400</v>
      </c>
      <c r="AJ181" s="509">
        <v>1</v>
      </c>
      <c r="AK181" s="509">
        <v>2</v>
      </c>
      <c r="AL181" s="509">
        <v>2</v>
      </c>
      <c r="AM181" s="509">
        <v>1</v>
      </c>
      <c r="AN181" s="509">
        <v>1</v>
      </c>
      <c r="AO181" s="509">
        <v>2</v>
      </c>
      <c r="AP181" s="509">
        <v>1</v>
      </c>
      <c r="AQ181" s="509">
        <v>5</v>
      </c>
      <c r="AR181" s="509">
        <v>1</v>
      </c>
      <c r="AS181" s="509">
        <v>1</v>
      </c>
      <c r="AT181" s="509">
        <v>1</v>
      </c>
      <c r="AU181" s="509">
        <v>3</v>
      </c>
      <c r="AV181" s="509">
        <v>1</v>
      </c>
      <c r="AW181" s="509">
        <v>2</v>
      </c>
      <c r="AX181" s="509">
        <v>1</v>
      </c>
      <c r="AY181" s="509">
        <v>1</v>
      </c>
      <c r="AZ181" s="509">
        <v>1</v>
      </c>
      <c r="BA181" s="509">
        <v>1</v>
      </c>
      <c r="BB181" s="509">
        <v>1</v>
      </c>
      <c r="BC181" s="509" t="b">
        <v>0</v>
      </c>
      <c r="BD181" s="508">
        <v>37988</v>
      </c>
      <c r="BE181" s="508">
        <v>37988</v>
      </c>
      <c r="BF181" s="509" t="b">
        <v>0</v>
      </c>
      <c r="BG181" s="510" t="s">
        <v>547</v>
      </c>
      <c r="BH181" s="512"/>
      <c r="BI181" s="510"/>
      <c r="BJ181" s="513">
        <v>37988</v>
      </c>
      <c r="BK181" s="513">
        <v>37988</v>
      </c>
      <c r="BL181" s="513">
        <v>46217</v>
      </c>
      <c r="BM181" s="510"/>
      <c r="BN181" s="512"/>
      <c r="BO181" s="510"/>
      <c r="BP181" s="509">
        <v>2</v>
      </c>
      <c r="BQ181" s="509" t="str">
        <f>IF(AI181="","",VLOOKUP(AJ181,[0]!Qualifier,(COLUMN(AJ181)-34),FALSE))</f>
        <v>RedCells</v>
      </c>
      <c r="BR181" s="509" t="str">
        <f>IF(AJ181="","",VLOOKUP(AK181,[0]!Qualifier,(COLUMN(AK181)-34),FALSE))</f>
        <v xml:space="preserve">CPD </v>
      </c>
      <c r="BS181" s="509" t="str">
        <f>IF(AK181="","",VLOOKUP(AL181,[0]!Qualifier,(COLUMN(AL181)-34),FALSE))</f>
        <v xml:space="preserve">SAGM </v>
      </c>
      <c r="BT181" s="509" t="str">
        <f>IF(AL181="","",VLOOKUP(AM181,[0]!Qualifier,(COLUMN(AM181)-34),FALSE))</f>
        <v xml:space="preserve">Closed </v>
      </c>
      <c r="BU181" s="509" t="str">
        <f>IF(AM181="","",VLOOKUP(AN181,[0]!Qualifier,(COLUMN(AN181)-34),FALSE))</f>
        <v xml:space="preserve">SV </v>
      </c>
      <c r="BV181" s="509" t="str">
        <f>IF(AN181="","",VLOOKUP(AO181,[0]!Qualifier,(COLUMN(AO181)-34),FALSE))</f>
        <v xml:space="preserve">2to6°C </v>
      </c>
      <c r="BW181" s="509" t="str">
        <f>IF(AO181="","",VLOOKUP(AP181,[0]!Qualifier,(COLUMN(AP181)-34),FALSE))</f>
        <v>No</v>
      </c>
      <c r="BX181" s="509" t="str">
        <f>IF(AP181="","",VLOOKUP(AQ181,[0]!Qualifier,(COLUMN(AQ181)-34),FALSE))</f>
        <v>Rel</v>
      </c>
      <c r="BY181" s="509" t="str">
        <f>IF(AQ181="","",VLOOKUP(AR181,[0]!Qualifier,(COLUMN(AR181)-34),FALSE))</f>
        <v xml:space="preserve">WB </v>
      </c>
      <c r="BZ181" s="509" t="str">
        <f>IF(AR181="","",VLOOKUP(AS181,[0]!Qualifier,(COLUMN(AS181)-34),FALSE))</f>
        <v xml:space="preserve">NA </v>
      </c>
      <c r="CA181" s="509" t="str">
        <f>IF(AS181="","",VLOOKUP(AT181,[0]!Qualifier,(COLUMN(AT181)-34),FALSE))</f>
        <v xml:space="preserve">Transf </v>
      </c>
      <c r="CB181" s="509" t="str">
        <f>IF(AT181="","",VLOOKUP(AU181,[0]!Qualifier,(COLUMN(AU181)-34),FALSE))</f>
        <v xml:space="preserve">LCdepl </v>
      </c>
      <c r="CC181" s="509" t="str">
        <f>IF(AU181="","",VLOOKUP(AV181,[0]!Qualifier,(COLUMN(AV181)-34),FALSE))</f>
        <v xml:space="preserve">None </v>
      </c>
      <c r="CD181" s="509" t="str">
        <f>IF(AV181="","",VLOOKUP(AW181,[0]!Qualifier,(COLUMN(AW181)-34),FALSE))</f>
        <v>Irrad</v>
      </c>
      <c r="CE181" s="508" t="str">
        <f>IF(AW181="","",VLOOKUP(AX181,[0]!Qualifier,(COLUMN(AX181)-34),FALSE))</f>
        <v xml:space="preserve">- </v>
      </c>
      <c r="CF181" s="508" t="str">
        <f>IF(AX181="","",VLOOKUP(AY181,[0]!Qualifier,(COLUMN(AY181)-34),FALSE))</f>
        <v>no sub</v>
      </c>
      <c r="CG181" s="509" t="str">
        <f>IF(AY181="","",VLOOKUP(AZ181,[0]!Qualifier,(COLUMN(AZ181)-34),FALSE))</f>
        <v>Non</v>
      </c>
      <c r="CH181" s="510" t="str">
        <f>IF(AZ181="","",VLOOKUP(BA181,[0]!Qualifier,(COLUMN(BA181)-34),FALSE))</f>
        <v>NA</v>
      </c>
      <c r="CI181" s="512" t="str">
        <f>IF(BA181="","",VLOOKUP(BB181,[0]!Qualifier,(COLUMN(BB181)-34),FALSE))</f>
        <v xml:space="preserve">None </v>
      </c>
      <c r="CJ181" s="510"/>
      <c r="CK181" s="513" t="str">
        <f t="shared" si="84"/>
        <v>1-2-2-1-1-2-1-5-1-1-1-3-1-2-1-1-1-1-1</v>
      </c>
      <c r="CL181" s="513">
        <v>40215</v>
      </c>
      <c r="CM181" s="513">
        <v>45195</v>
      </c>
      <c r="CN181" s="510"/>
      <c r="CP181" s="510"/>
    </row>
    <row r="182" spans="1:94" ht="12.6" customHeight="1" outlineLevel="2" x14ac:dyDescent="0.35">
      <c r="A182" s="77">
        <f t="shared" si="86"/>
        <v>190480</v>
      </c>
      <c r="B182" s="7">
        <f t="shared" si="87"/>
        <v>177</v>
      </c>
      <c r="C182" s="59">
        <f t="shared" si="85"/>
        <v>177</v>
      </c>
      <c r="D182" s="124">
        <f t="shared" si="88"/>
        <v>190480</v>
      </c>
      <c r="E182" s="16" t="str">
        <f t="shared" si="64"/>
        <v>RedCells</v>
      </c>
      <c r="F182" s="58" t="str">
        <f t="shared" si="65"/>
        <v xml:space="preserve">CPD </v>
      </c>
      <c r="G182" s="58" t="str">
        <f t="shared" si="66"/>
        <v xml:space="preserve">SAGM </v>
      </c>
      <c r="H182" s="58" t="str">
        <f t="shared" si="67"/>
        <v xml:space="preserve">Closed </v>
      </c>
      <c r="I182" s="58" t="str">
        <f t="shared" si="68"/>
        <v xml:space="preserve">SVPed </v>
      </c>
      <c r="J182" s="58" t="str">
        <f t="shared" si="69"/>
        <v xml:space="preserve">2to6°C </v>
      </c>
      <c r="K182" s="58" t="str">
        <f t="shared" si="70"/>
        <v>No</v>
      </c>
      <c r="L182" s="58" t="str">
        <f t="shared" si="71"/>
        <v>Rel</v>
      </c>
      <c r="M182" s="58" t="str">
        <f t="shared" si="72"/>
        <v xml:space="preserve">WB </v>
      </c>
      <c r="N182" s="58" t="str">
        <f t="shared" si="73"/>
        <v xml:space="preserve">NA </v>
      </c>
      <c r="O182" s="58" t="str">
        <f t="shared" si="74"/>
        <v xml:space="preserve">Transf </v>
      </c>
      <c r="P182" s="58" t="str">
        <f t="shared" si="75"/>
        <v xml:space="preserve">LCdepl </v>
      </c>
      <c r="Q182" s="58" t="str">
        <f t="shared" si="76"/>
        <v xml:space="preserve">Divid </v>
      </c>
      <c r="R182" s="58" t="str">
        <f t="shared" si="77"/>
        <v>Irrad</v>
      </c>
      <c r="S182" s="58" t="str">
        <f t="shared" si="78"/>
        <v xml:space="preserve">- </v>
      </c>
      <c r="T182" s="58" t="str">
        <f t="shared" si="79"/>
        <v>no sub</v>
      </c>
      <c r="U182" s="58" t="str">
        <f t="shared" si="80"/>
        <v>Non</v>
      </c>
      <c r="V182" s="58" t="str">
        <f t="shared" si="81"/>
        <v>NA</v>
      </c>
      <c r="W182" s="58" t="str">
        <f t="shared" si="82"/>
        <v xml:space="preserve">None </v>
      </c>
      <c r="X182" t="s">
        <v>63</v>
      </c>
      <c r="Y182" s="161" t="str">
        <f t="shared" si="83"/>
        <v>1-2-2-1-2-2-1-5-1-1-1-3-2-2-1-1-1-1-1</v>
      </c>
      <c r="Z182" s="60">
        <f t="shared" si="89"/>
        <v>190480</v>
      </c>
      <c r="AA182" s="7">
        <f t="shared" si="90"/>
        <v>177</v>
      </c>
      <c r="AB182" s="29" t="str">
        <f t="shared" si="63"/>
        <v>1</v>
      </c>
      <c r="AC182" s="29" t="str">
        <f t="shared" si="91"/>
        <v>9</v>
      </c>
      <c r="AD182" s="29" t="str">
        <f t="shared" si="91"/>
        <v>0</v>
      </c>
      <c r="AE182" s="29" t="str">
        <f t="shared" si="91"/>
        <v>4</v>
      </c>
      <c r="AF182" s="29" t="str">
        <f t="shared" si="91"/>
        <v>8</v>
      </c>
      <c r="AG182" s="29" t="str">
        <f t="shared" si="91"/>
        <v>0</v>
      </c>
      <c r="AH182" s="59">
        <v>177</v>
      </c>
      <c r="AI182" s="510">
        <v>190480</v>
      </c>
      <c r="AJ182" s="509">
        <v>1</v>
      </c>
      <c r="AK182" s="509">
        <v>2</v>
      </c>
      <c r="AL182" s="509">
        <v>2</v>
      </c>
      <c r="AM182" s="509">
        <v>1</v>
      </c>
      <c r="AN182" s="509">
        <v>2</v>
      </c>
      <c r="AO182" s="509">
        <v>2</v>
      </c>
      <c r="AP182" s="509">
        <v>1</v>
      </c>
      <c r="AQ182" s="509">
        <v>5</v>
      </c>
      <c r="AR182" s="509">
        <v>1</v>
      </c>
      <c r="AS182" s="509">
        <v>1</v>
      </c>
      <c r="AT182" s="509">
        <v>1</v>
      </c>
      <c r="AU182" s="509">
        <v>3</v>
      </c>
      <c r="AV182" s="509">
        <v>2</v>
      </c>
      <c r="AW182" s="509">
        <v>2</v>
      </c>
      <c r="AX182" s="509">
        <v>1</v>
      </c>
      <c r="AY182" s="509">
        <v>1</v>
      </c>
      <c r="AZ182" s="509">
        <v>1</v>
      </c>
      <c r="BA182" s="509">
        <v>1</v>
      </c>
      <c r="BB182" s="509">
        <v>1</v>
      </c>
      <c r="BC182" s="509" t="b">
        <v>0</v>
      </c>
      <c r="BD182" s="508">
        <v>37988</v>
      </c>
      <c r="BE182" s="508">
        <v>37988</v>
      </c>
      <c r="BF182" s="509" t="b">
        <v>0</v>
      </c>
      <c r="BG182" s="510" t="s">
        <v>548</v>
      </c>
      <c r="BH182" s="512"/>
      <c r="BI182" s="510"/>
      <c r="BJ182" s="513">
        <v>37988</v>
      </c>
      <c r="BK182" s="513">
        <v>37988</v>
      </c>
      <c r="BL182" s="513">
        <v>46217</v>
      </c>
      <c r="BM182" s="510"/>
      <c r="BN182" s="512"/>
      <c r="BO182" s="510"/>
      <c r="BP182" s="509">
        <v>2</v>
      </c>
      <c r="BQ182" s="509" t="str">
        <f>IF(AI182="","",VLOOKUP(AJ182,[0]!Qualifier,(COLUMN(AJ182)-34),FALSE))</f>
        <v>RedCells</v>
      </c>
      <c r="BR182" s="509" t="str">
        <f>IF(AJ182="","",VLOOKUP(AK182,[0]!Qualifier,(COLUMN(AK182)-34),FALSE))</f>
        <v xml:space="preserve">CPD </v>
      </c>
      <c r="BS182" s="509" t="str">
        <f>IF(AK182="","",VLOOKUP(AL182,[0]!Qualifier,(COLUMN(AL182)-34),FALSE))</f>
        <v xml:space="preserve">SAGM </v>
      </c>
      <c r="BT182" s="509" t="str">
        <f>IF(AL182="","",VLOOKUP(AM182,[0]!Qualifier,(COLUMN(AM182)-34),FALSE))</f>
        <v xml:space="preserve">Closed </v>
      </c>
      <c r="BU182" s="509" t="str">
        <f>IF(AM182="","",VLOOKUP(AN182,[0]!Qualifier,(COLUMN(AN182)-34),FALSE))</f>
        <v xml:space="preserve">SVPed </v>
      </c>
      <c r="BV182" s="509" t="str">
        <f>IF(AN182="","",VLOOKUP(AO182,[0]!Qualifier,(COLUMN(AO182)-34),FALSE))</f>
        <v xml:space="preserve">2to6°C </v>
      </c>
      <c r="BW182" s="509" t="str">
        <f>IF(AO182="","",VLOOKUP(AP182,[0]!Qualifier,(COLUMN(AP182)-34),FALSE))</f>
        <v>No</v>
      </c>
      <c r="BX182" s="509" t="str">
        <f>IF(AP182="","",VLOOKUP(AQ182,[0]!Qualifier,(COLUMN(AQ182)-34),FALSE))</f>
        <v>Rel</v>
      </c>
      <c r="BY182" s="509" t="str">
        <f>IF(AQ182="","",VLOOKUP(AR182,[0]!Qualifier,(COLUMN(AR182)-34),FALSE))</f>
        <v xml:space="preserve">WB </v>
      </c>
      <c r="BZ182" s="509" t="str">
        <f>IF(AR182="","",VLOOKUP(AS182,[0]!Qualifier,(COLUMN(AS182)-34),FALSE))</f>
        <v xml:space="preserve">NA </v>
      </c>
      <c r="CA182" s="509" t="str">
        <f>IF(AS182="","",VLOOKUP(AT182,[0]!Qualifier,(COLUMN(AT182)-34),FALSE))</f>
        <v xml:space="preserve">Transf </v>
      </c>
      <c r="CB182" s="509" t="str">
        <f>IF(AT182="","",VLOOKUP(AU182,[0]!Qualifier,(COLUMN(AU182)-34),FALSE))</f>
        <v xml:space="preserve">LCdepl </v>
      </c>
      <c r="CC182" s="509" t="str">
        <f>IF(AU182="","",VLOOKUP(AV182,[0]!Qualifier,(COLUMN(AV182)-34),FALSE))</f>
        <v xml:space="preserve">Divid </v>
      </c>
      <c r="CD182" s="509" t="str">
        <f>IF(AV182="","",VLOOKUP(AW182,[0]!Qualifier,(COLUMN(AW182)-34),FALSE))</f>
        <v>Irrad</v>
      </c>
      <c r="CE182" s="508" t="str">
        <f>IF(AW182="","",VLOOKUP(AX182,[0]!Qualifier,(COLUMN(AX182)-34),FALSE))</f>
        <v xml:space="preserve">- </v>
      </c>
      <c r="CF182" s="508" t="str">
        <f>IF(AX182="","",VLOOKUP(AY182,[0]!Qualifier,(COLUMN(AY182)-34),FALSE))</f>
        <v>no sub</v>
      </c>
      <c r="CG182" s="509" t="str">
        <f>IF(AY182="","",VLOOKUP(AZ182,[0]!Qualifier,(COLUMN(AZ182)-34),FALSE))</f>
        <v>Non</v>
      </c>
      <c r="CH182" s="510" t="str">
        <f>IF(AZ182="","",VLOOKUP(BA182,[0]!Qualifier,(COLUMN(BA182)-34),FALSE))</f>
        <v>NA</v>
      </c>
      <c r="CI182" s="512" t="str">
        <f>IF(BA182="","",VLOOKUP(BB182,[0]!Qualifier,(COLUMN(BB182)-34),FALSE))</f>
        <v xml:space="preserve">None </v>
      </c>
      <c r="CJ182" s="510"/>
      <c r="CK182" s="513" t="str">
        <f t="shared" si="84"/>
        <v>1-2-2-1-2-2-1-5-1-1-1-3-2-2-1-1-1-1-1</v>
      </c>
      <c r="CL182" s="513">
        <v>38308</v>
      </c>
      <c r="CM182" s="513">
        <v>45195</v>
      </c>
      <c r="CN182" s="510"/>
      <c r="CP182" s="510"/>
    </row>
    <row r="183" spans="1:94" ht="12.6" customHeight="1" outlineLevel="2" x14ac:dyDescent="0.35">
      <c r="A183" s="77">
        <f t="shared" si="86"/>
        <v>190700</v>
      </c>
      <c r="B183" s="7">
        <f t="shared" si="87"/>
        <v>178</v>
      </c>
      <c r="C183" s="59">
        <f t="shared" si="85"/>
        <v>178</v>
      </c>
      <c r="D183" s="124">
        <f t="shared" si="88"/>
        <v>190700</v>
      </c>
      <c r="E183" s="16" t="str">
        <f t="shared" si="64"/>
        <v>RedCells</v>
      </c>
      <c r="F183" s="58" t="str">
        <f t="shared" si="65"/>
        <v xml:space="preserve">CPD </v>
      </c>
      <c r="G183" s="58" t="str">
        <f t="shared" si="66"/>
        <v xml:space="preserve">SAGM </v>
      </c>
      <c r="H183" s="58" t="str">
        <f t="shared" si="67"/>
        <v xml:space="preserve">Closed </v>
      </c>
      <c r="I183" s="58" t="str">
        <f t="shared" si="68"/>
        <v xml:space="preserve">SV </v>
      </c>
      <c r="J183" s="58" t="str">
        <f t="shared" si="69"/>
        <v xml:space="preserve">2to6°C </v>
      </c>
      <c r="K183" s="58" t="str">
        <f t="shared" si="70"/>
        <v>No</v>
      </c>
      <c r="L183" s="58" t="str">
        <f t="shared" si="71"/>
        <v>Dir</v>
      </c>
      <c r="M183" s="58" t="str">
        <f t="shared" si="72"/>
        <v xml:space="preserve">WB </v>
      </c>
      <c r="N183" s="58" t="str">
        <f t="shared" si="73"/>
        <v xml:space="preserve">NA </v>
      </c>
      <c r="O183" s="58" t="str">
        <f t="shared" si="74"/>
        <v xml:space="preserve">Transf </v>
      </c>
      <c r="P183" s="58" t="str">
        <f t="shared" si="75"/>
        <v xml:space="preserve">WBfilt </v>
      </c>
      <c r="Q183" s="58" t="str">
        <f t="shared" si="76"/>
        <v xml:space="preserve">None </v>
      </c>
      <c r="R183" s="58" t="str">
        <f t="shared" si="77"/>
        <v xml:space="preserve">NoIrr </v>
      </c>
      <c r="S183" s="58" t="str">
        <f t="shared" si="78"/>
        <v xml:space="preserve">- </v>
      </c>
      <c r="T183" s="58" t="str">
        <f t="shared" si="79"/>
        <v>no sub</v>
      </c>
      <c r="U183" s="58" t="str">
        <f t="shared" si="80"/>
        <v>Non</v>
      </c>
      <c r="V183" s="58" t="str">
        <f t="shared" si="81"/>
        <v>NA</v>
      </c>
      <c r="W183" s="58" t="str">
        <f t="shared" si="82"/>
        <v xml:space="preserve">None </v>
      </c>
      <c r="X183" t="s">
        <v>63</v>
      </c>
      <c r="Y183" s="161" t="str">
        <f t="shared" si="83"/>
        <v>1-2-2-1-1-2-1-3-1-1-1-4-1-1-1-1-1-1-1</v>
      </c>
      <c r="Z183" s="60">
        <f t="shared" si="89"/>
        <v>190700</v>
      </c>
      <c r="AA183" s="7">
        <f t="shared" si="90"/>
        <v>178</v>
      </c>
      <c r="AB183" s="29" t="str">
        <f t="shared" si="63"/>
        <v>1</v>
      </c>
      <c r="AC183" s="29" t="str">
        <f t="shared" si="91"/>
        <v>9</v>
      </c>
      <c r="AD183" s="29" t="str">
        <f t="shared" si="91"/>
        <v>0</v>
      </c>
      <c r="AE183" s="29" t="str">
        <f t="shared" si="91"/>
        <v>7</v>
      </c>
      <c r="AF183" s="29" t="str">
        <f t="shared" si="91"/>
        <v>0</v>
      </c>
      <c r="AG183" s="29" t="str">
        <f t="shared" si="91"/>
        <v>0</v>
      </c>
      <c r="AH183" s="59">
        <v>178</v>
      </c>
      <c r="AI183" s="510">
        <v>190700</v>
      </c>
      <c r="AJ183" s="509">
        <v>1</v>
      </c>
      <c r="AK183" s="509">
        <v>2</v>
      </c>
      <c r="AL183" s="509">
        <v>2</v>
      </c>
      <c r="AM183" s="509">
        <v>1</v>
      </c>
      <c r="AN183" s="509">
        <v>1</v>
      </c>
      <c r="AO183" s="509">
        <v>2</v>
      </c>
      <c r="AP183" s="509">
        <v>1</v>
      </c>
      <c r="AQ183" s="509">
        <v>3</v>
      </c>
      <c r="AR183" s="509">
        <v>1</v>
      </c>
      <c r="AS183" s="509">
        <v>1</v>
      </c>
      <c r="AT183" s="509">
        <v>1</v>
      </c>
      <c r="AU183" s="509">
        <v>4</v>
      </c>
      <c r="AV183" s="509">
        <v>1</v>
      </c>
      <c r="AW183" s="509">
        <v>1</v>
      </c>
      <c r="AX183" s="509">
        <v>1</v>
      </c>
      <c r="AY183" s="509">
        <v>1</v>
      </c>
      <c r="AZ183" s="509">
        <v>1</v>
      </c>
      <c r="BA183" s="509">
        <v>1</v>
      </c>
      <c r="BB183" s="509">
        <v>1</v>
      </c>
      <c r="BC183" s="509" t="b">
        <v>0</v>
      </c>
      <c r="BD183" s="508">
        <v>39082</v>
      </c>
      <c r="BE183" s="508">
        <v>39082</v>
      </c>
      <c r="BF183" s="509" t="b">
        <v>0</v>
      </c>
      <c r="BG183" s="510" t="s">
        <v>549</v>
      </c>
      <c r="BH183" s="512"/>
      <c r="BI183" s="510"/>
      <c r="BJ183" s="513">
        <v>39082</v>
      </c>
      <c r="BK183" s="513">
        <v>39082</v>
      </c>
      <c r="BL183" s="513">
        <v>46217</v>
      </c>
      <c r="BM183" s="510"/>
      <c r="BN183" s="512"/>
      <c r="BO183" s="510"/>
      <c r="BP183" s="509">
        <v>2</v>
      </c>
      <c r="BQ183" s="509" t="str">
        <f>IF(AI183="","",VLOOKUP(AJ183,[0]!Qualifier,(COLUMN(AJ183)-34),FALSE))</f>
        <v>RedCells</v>
      </c>
      <c r="BR183" s="509" t="str">
        <f>IF(AJ183="","",VLOOKUP(AK183,[0]!Qualifier,(COLUMN(AK183)-34),FALSE))</f>
        <v xml:space="preserve">CPD </v>
      </c>
      <c r="BS183" s="509" t="str">
        <f>IF(AK183="","",VLOOKUP(AL183,[0]!Qualifier,(COLUMN(AL183)-34),FALSE))</f>
        <v xml:space="preserve">SAGM </v>
      </c>
      <c r="BT183" s="509" t="str">
        <f>IF(AL183="","",VLOOKUP(AM183,[0]!Qualifier,(COLUMN(AM183)-34),FALSE))</f>
        <v xml:space="preserve">Closed </v>
      </c>
      <c r="BU183" s="509" t="str">
        <f>IF(AM183="","",VLOOKUP(AN183,[0]!Qualifier,(COLUMN(AN183)-34),FALSE))</f>
        <v xml:space="preserve">SV </v>
      </c>
      <c r="BV183" s="509" t="str">
        <f>IF(AN183="","",VLOOKUP(AO183,[0]!Qualifier,(COLUMN(AO183)-34),FALSE))</f>
        <v xml:space="preserve">2to6°C </v>
      </c>
      <c r="BW183" s="509" t="str">
        <f>IF(AO183="","",VLOOKUP(AP183,[0]!Qualifier,(COLUMN(AP183)-34),FALSE))</f>
        <v>No</v>
      </c>
      <c r="BX183" s="509" t="str">
        <f>IF(AP183="","",VLOOKUP(AQ183,[0]!Qualifier,(COLUMN(AQ183)-34),FALSE))</f>
        <v>Dir</v>
      </c>
      <c r="BY183" s="509" t="str">
        <f>IF(AQ183="","",VLOOKUP(AR183,[0]!Qualifier,(COLUMN(AR183)-34),FALSE))</f>
        <v xml:space="preserve">WB </v>
      </c>
      <c r="BZ183" s="509" t="str">
        <f>IF(AR183="","",VLOOKUP(AS183,[0]!Qualifier,(COLUMN(AS183)-34),FALSE))</f>
        <v xml:space="preserve">NA </v>
      </c>
      <c r="CA183" s="509" t="str">
        <f>IF(AS183="","",VLOOKUP(AT183,[0]!Qualifier,(COLUMN(AT183)-34),FALSE))</f>
        <v xml:space="preserve">Transf </v>
      </c>
      <c r="CB183" s="509" t="str">
        <f>IF(AT183="","",VLOOKUP(AU183,[0]!Qualifier,(COLUMN(AU183)-34),FALSE))</f>
        <v xml:space="preserve">WBfilt </v>
      </c>
      <c r="CC183" s="509" t="str">
        <f>IF(AU183="","",VLOOKUP(AV183,[0]!Qualifier,(COLUMN(AV183)-34),FALSE))</f>
        <v xml:space="preserve">None </v>
      </c>
      <c r="CD183" s="509" t="str">
        <f>IF(AV183="","",VLOOKUP(AW183,[0]!Qualifier,(COLUMN(AW183)-34),FALSE))</f>
        <v xml:space="preserve">NoIrr </v>
      </c>
      <c r="CE183" s="508" t="str">
        <f>IF(AW183="","",VLOOKUP(AX183,[0]!Qualifier,(COLUMN(AX183)-34),FALSE))</f>
        <v xml:space="preserve">- </v>
      </c>
      <c r="CF183" s="508" t="str">
        <f>IF(AX183="","",VLOOKUP(AY183,[0]!Qualifier,(COLUMN(AY183)-34),FALSE))</f>
        <v>no sub</v>
      </c>
      <c r="CG183" s="509" t="str">
        <f>IF(AY183="","",VLOOKUP(AZ183,[0]!Qualifier,(COLUMN(AZ183)-34),FALSE))</f>
        <v>Non</v>
      </c>
      <c r="CH183" s="510" t="str">
        <f>IF(AZ183="","",VLOOKUP(BA183,[0]!Qualifier,(COLUMN(BA183)-34),FALSE))</f>
        <v>NA</v>
      </c>
      <c r="CI183" s="512" t="str">
        <f>IF(BA183="","",VLOOKUP(BB183,[0]!Qualifier,(COLUMN(BB183)-34),FALSE))</f>
        <v xml:space="preserve">None </v>
      </c>
      <c r="CJ183" s="510"/>
      <c r="CK183" s="513" t="str">
        <f t="shared" si="84"/>
        <v>1-2-2-1-1-2-1-3-1-1-1-4-1-1-1-1-1-1-1</v>
      </c>
      <c r="CL183" s="513">
        <v>38308</v>
      </c>
      <c r="CM183" s="513">
        <v>45195</v>
      </c>
      <c r="CN183" s="510"/>
      <c r="CP183" s="510"/>
    </row>
    <row r="184" spans="1:94" ht="12.6" customHeight="1" outlineLevel="2" x14ac:dyDescent="0.35">
      <c r="A184" s="77">
        <f t="shared" si="86"/>
        <v>190800</v>
      </c>
      <c r="B184" s="7">
        <f t="shared" si="87"/>
        <v>179</v>
      </c>
      <c r="C184" s="59">
        <f t="shared" si="85"/>
        <v>179</v>
      </c>
      <c r="D184" s="124">
        <f t="shared" si="88"/>
        <v>190800</v>
      </c>
      <c r="E184" s="16" t="str">
        <f t="shared" si="64"/>
        <v>RedCells</v>
      </c>
      <c r="F184" s="58" t="str">
        <f t="shared" si="65"/>
        <v xml:space="preserve">CPD </v>
      </c>
      <c r="G184" s="58" t="str">
        <f t="shared" si="66"/>
        <v xml:space="preserve">SAGM </v>
      </c>
      <c r="H184" s="58" t="str">
        <f t="shared" si="67"/>
        <v xml:space="preserve">Closed </v>
      </c>
      <c r="I184" s="58" t="str">
        <f t="shared" si="68"/>
        <v xml:space="preserve">SV </v>
      </c>
      <c r="J184" s="58" t="str">
        <f t="shared" si="69"/>
        <v xml:space="preserve">2to6°C </v>
      </c>
      <c r="K184" s="58" t="str">
        <f t="shared" si="70"/>
        <v>No</v>
      </c>
      <c r="L184" s="58" t="str">
        <f t="shared" si="71"/>
        <v>Dir</v>
      </c>
      <c r="M184" s="58" t="str">
        <f t="shared" si="72"/>
        <v xml:space="preserve">WB </v>
      </c>
      <c r="N184" s="58" t="str">
        <f t="shared" si="73"/>
        <v xml:space="preserve">NA </v>
      </c>
      <c r="O184" s="58" t="str">
        <f t="shared" si="74"/>
        <v xml:space="preserve">Transf </v>
      </c>
      <c r="P184" s="58" t="str">
        <f t="shared" si="75"/>
        <v xml:space="preserve">WBfilt </v>
      </c>
      <c r="Q184" s="58" t="str">
        <f t="shared" si="76"/>
        <v xml:space="preserve">None </v>
      </c>
      <c r="R184" s="58" t="str">
        <f t="shared" si="77"/>
        <v>Irrad</v>
      </c>
      <c r="S184" s="58" t="str">
        <f t="shared" si="78"/>
        <v xml:space="preserve">- </v>
      </c>
      <c r="T184" s="58" t="str">
        <f t="shared" si="79"/>
        <v>no sub</v>
      </c>
      <c r="U184" s="58" t="str">
        <f t="shared" si="80"/>
        <v>Non</v>
      </c>
      <c r="V184" s="58" t="str">
        <f t="shared" si="81"/>
        <v>NA</v>
      </c>
      <c r="W184" s="58" t="str">
        <f t="shared" si="82"/>
        <v xml:space="preserve">None </v>
      </c>
      <c r="X184" t="s">
        <v>63</v>
      </c>
      <c r="Y184" s="161" t="str">
        <f t="shared" si="83"/>
        <v>1-2-2-1-1-2-1-3-1-1-1-4-1-2-1-1-1-1-1</v>
      </c>
      <c r="Z184" s="60">
        <f t="shared" si="89"/>
        <v>190800</v>
      </c>
      <c r="AA184" s="7">
        <f t="shared" si="90"/>
        <v>179</v>
      </c>
      <c r="AB184" s="29" t="str">
        <f t="shared" si="63"/>
        <v>1</v>
      </c>
      <c r="AC184" s="29" t="str">
        <f t="shared" si="91"/>
        <v>9</v>
      </c>
      <c r="AD184" s="29" t="str">
        <f t="shared" si="91"/>
        <v>0</v>
      </c>
      <c r="AE184" s="29" t="str">
        <f t="shared" si="91"/>
        <v>8</v>
      </c>
      <c r="AF184" s="29" t="str">
        <f t="shared" si="91"/>
        <v>0</v>
      </c>
      <c r="AG184" s="29" t="str">
        <f t="shared" si="91"/>
        <v>0</v>
      </c>
      <c r="AH184" s="59">
        <v>179</v>
      </c>
      <c r="AI184" s="510">
        <v>190800</v>
      </c>
      <c r="AJ184" s="509">
        <v>1</v>
      </c>
      <c r="AK184" s="509">
        <v>2</v>
      </c>
      <c r="AL184" s="509">
        <v>2</v>
      </c>
      <c r="AM184" s="509">
        <v>1</v>
      </c>
      <c r="AN184" s="509">
        <v>1</v>
      </c>
      <c r="AO184" s="509">
        <v>2</v>
      </c>
      <c r="AP184" s="509">
        <v>1</v>
      </c>
      <c r="AQ184" s="509">
        <v>3</v>
      </c>
      <c r="AR184" s="509">
        <v>1</v>
      </c>
      <c r="AS184" s="509">
        <v>1</v>
      </c>
      <c r="AT184" s="509">
        <v>1</v>
      </c>
      <c r="AU184" s="509">
        <v>4</v>
      </c>
      <c r="AV184" s="509">
        <v>1</v>
      </c>
      <c r="AW184" s="509">
        <v>2</v>
      </c>
      <c r="AX184" s="509">
        <v>1</v>
      </c>
      <c r="AY184" s="509">
        <v>1</v>
      </c>
      <c r="AZ184" s="509">
        <v>1</v>
      </c>
      <c r="BA184" s="509">
        <v>1</v>
      </c>
      <c r="BB184" s="509">
        <v>1</v>
      </c>
      <c r="BC184" s="509" t="b">
        <v>0</v>
      </c>
      <c r="BD184" s="508">
        <v>39082</v>
      </c>
      <c r="BE184" s="508">
        <v>39082</v>
      </c>
      <c r="BF184" s="509" t="b">
        <v>0</v>
      </c>
      <c r="BG184" s="510" t="s">
        <v>550</v>
      </c>
      <c r="BH184" s="512"/>
      <c r="BI184" s="510"/>
      <c r="BJ184" s="513">
        <v>39082</v>
      </c>
      <c r="BK184" s="513">
        <v>39082</v>
      </c>
      <c r="BL184" s="513">
        <v>46217</v>
      </c>
      <c r="BM184" s="510"/>
      <c r="BN184" s="512"/>
      <c r="BO184" s="510"/>
      <c r="BP184" s="509">
        <v>2</v>
      </c>
      <c r="BQ184" s="509" t="str">
        <f>IF(AI184="","",VLOOKUP(AJ184,[0]!Qualifier,(COLUMN(AJ184)-34),FALSE))</f>
        <v>RedCells</v>
      </c>
      <c r="BR184" s="509" t="str">
        <f>IF(AJ184="","",VLOOKUP(AK184,[0]!Qualifier,(COLUMN(AK184)-34),FALSE))</f>
        <v xml:space="preserve">CPD </v>
      </c>
      <c r="BS184" s="509" t="str">
        <f>IF(AK184="","",VLOOKUP(AL184,[0]!Qualifier,(COLUMN(AL184)-34),FALSE))</f>
        <v xml:space="preserve">SAGM </v>
      </c>
      <c r="BT184" s="509" t="str">
        <f>IF(AL184="","",VLOOKUP(AM184,[0]!Qualifier,(COLUMN(AM184)-34),FALSE))</f>
        <v xml:space="preserve">Closed </v>
      </c>
      <c r="BU184" s="509" t="str">
        <f>IF(AM184="","",VLOOKUP(AN184,[0]!Qualifier,(COLUMN(AN184)-34),FALSE))</f>
        <v xml:space="preserve">SV </v>
      </c>
      <c r="BV184" s="509" t="str">
        <f>IF(AN184="","",VLOOKUP(AO184,[0]!Qualifier,(COLUMN(AO184)-34),FALSE))</f>
        <v xml:space="preserve">2to6°C </v>
      </c>
      <c r="BW184" s="509" t="str">
        <f>IF(AO184="","",VLOOKUP(AP184,[0]!Qualifier,(COLUMN(AP184)-34),FALSE))</f>
        <v>No</v>
      </c>
      <c r="BX184" s="509" t="str">
        <f>IF(AP184="","",VLOOKUP(AQ184,[0]!Qualifier,(COLUMN(AQ184)-34),FALSE))</f>
        <v>Dir</v>
      </c>
      <c r="BY184" s="509" t="str">
        <f>IF(AQ184="","",VLOOKUP(AR184,[0]!Qualifier,(COLUMN(AR184)-34),FALSE))</f>
        <v xml:space="preserve">WB </v>
      </c>
      <c r="BZ184" s="509" t="str">
        <f>IF(AR184="","",VLOOKUP(AS184,[0]!Qualifier,(COLUMN(AS184)-34),FALSE))</f>
        <v xml:space="preserve">NA </v>
      </c>
      <c r="CA184" s="509" t="str">
        <f>IF(AS184="","",VLOOKUP(AT184,[0]!Qualifier,(COLUMN(AT184)-34),FALSE))</f>
        <v xml:space="preserve">Transf </v>
      </c>
      <c r="CB184" s="509" t="str">
        <f>IF(AT184="","",VLOOKUP(AU184,[0]!Qualifier,(COLUMN(AU184)-34),FALSE))</f>
        <v xml:space="preserve">WBfilt </v>
      </c>
      <c r="CC184" s="509" t="str">
        <f>IF(AU184="","",VLOOKUP(AV184,[0]!Qualifier,(COLUMN(AV184)-34),FALSE))</f>
        <v xml:space="preserve">None </v>
      </c>
      <c r="CD184" s="509" t="str">
        <f>IF(AV184="","",VLOOKUP(AW184,[0]!Qualifier,(COLUMN(AW184)-34),FALSE))</f>
        <v>Irrad</v>
      </c>
      <c r="CE184" s="508" t="str">
        <f>IF(AW184="","",VLOOKUP(AX184,[0]!Qualifier,(COLUMN(AX184)-34),FALSE))</f>
        <v xml:space="preserve">- </v>
      </c>
      <c r="CF184" s="508" t="str">
        <f>IF(AX184="","",VLOOKUP(AY184,[0]!Qualifier,(COLUMN(AY184)-34),FALSE))</f>
        <v>no sub</v>
      </c>
      <c r="CG184" s="509" t="str">
        <f>IF(AY184="","",VLOOKUP(AZ184,[0]!Qualifier,(COLUMN(AZ184)-34),FALSE))</f>
        <v>Non</v>
      </c>
      <c r="CH184" s="510" t="str">
        <f>IF(AZ184="","",VLOOKUP(BA184,[0]!Qualifier,(COLUMN(BA184)-34),FALSE))</f>
        <v>NA</v>
      </c>
      <c r="CI184" s="512" t="str">
        <f>IF(BA184="","",VLOOKUP(BB184,[0]!Qualifier,(COLUMN(BB184)-34),FALSE))</f>
        <v xml:space="preserve">None </v>
      </c>
      <c r="CJ184" s="510"/>
      <c r="CK184" s="513" t="str">
        <f t="shared" si="84"/>
        <v>1-2-2-1-1-2-1-3-1-1-1-4-1-2-1-1-1-1-1</v>
      </c>
      <c r="CL184" s="513">
        <v>38308</v>
      </c>
      <c r="CM184" s="513">
        <v>45195</v>
      </c>
      <c r="CN184" s="510"/>
      <c r="CP184" s="510"/>
    </row>
    <row r="185" spans="1:94" ht="12.6" customHeight="1" outlineLevel="2" x14ac:dyDescent="0.35">
      <c r="A185" s="77">
        <f t="shared" si="86"/>
        <v>190850</v>
      </c>
      <c r="B185" s="7">
        <f t="shared" si="87"/>
        <v>180</v>
      </c>
      <c r="C185" s="59">
        <f t="shared" si="85"/>
        <v>180</v>
      </c>
      <c r="D185" s="124">
        <f t="shared" si="88"/>
        <v>190850</v>
      </c>
      <c r="E185" s="16" t="str">
        <f t="shared" si="64"/>
        <v>RedCells</v>
      </c>
      <c r="F185" s="58" t="str">
        <f t="shared" si="65"/>
        <v xml:space="preserve">CPD </v>
      </c>
      <c r="G185" s="58" t="str">
        <f t="shared" si="66"/>
        <v xml:space="preserve">SAGM </v>
      </c>
      <c r="H185" s="58" t="str">
        <f t="shared" si="67"/>
        <v xml:space="preserve">Closed </v>
      </c>
      <c r="I185" s="58" t="str">
        <f t="shared" si="68"/>
        <v xml:space="preserve">SVPed </v>
      </c>
      <c r="J185" s="58" t="str">
        <f t="shared" si="69"/>
        <v xml:space="preserve">2to6°C </v>
      </c>
      <c r="K185" s="58" t="str">
        <f t="shared" si="70"/>
        <v>No</v>
      </c>
      <c r="L185" s="58" t="str">
        <f t="shared" si="71"/>
        <v>Dir</v>
      </c>
      <c r="M185" s="58" t="str">
        <f t="shared" si="72"/>
        <v xml:space="preserve">WB </v>
      </c>
      <c r="N185" s="58" t="str">
        <f t="shared" si="73"/>
        <v xml:space="preserve">NA </v>
      </c>
      <c r="O185" s="58" t="str">
        <f t="shared" si="74"/>
        <v xml:space="preserve">SpecInf </v>
      </c>
      <c r="P185" s="58" t="str">
        <f t="shared" si="75"/>
        <v xml:space="preserve">WBfilt </v>
      </c>
      <c r="Q185" s="58" t="str">
        <f t="shared" si="76"/>
        <v xml:space="preserve">None </v>
      </c>
      <c r="R185" s="58" t="str">
        <f t="shared" si="77"/>
        <v>Irrad</v>
      </c>
      <c r="S185" s="58" t="str">
        <f t="shared" si="78"/>
        <v xml:space="preserve">- </v>
      </c>
      <c r="T185" s="58" t="str">
        <f t="shared" si="79"/>
        <v>no sub</v>
      </c>
      <c r="U185" s="58" t="str">
        <f t="shared" si="80"/>
        <v>Non</v>
      </c>
      <c r="V185" s="58" t="str">
        <f t="shared" si="81"/>
        <v>NA</v>
      </c>
      <c r="W185" s="58" t="str">
        <f t="shared" si="82"/>
        <v xml:space="preserve">None </v>
      </c>
      <c r="X185" t="s">
        <v>63</v>
      </c>
      <c r="Y185" s="161" t="str">
        <f t="shared" si="83"/>
        <v>1-2-2-1-2-2-1-3-1-1-7-4-1-2-1-1-1-1-1</v>
      </c>
      <c r="Z185" s="60">
        <f t="shared" si="89"/>
        <v>190850</v>
      </c>
      <c r="AA185" s="7">
        <f t="shared" si="90"/>
        <v>180</v>
      </c>
      <c r="AB185" s="29" t="str">
        <f t="shared" si="63"/>
        <v>1</v>
      </c>
      <c r="AC185" s="29" t="str">
        <f t="shared" si="91"/>
        <v>9</v>
      </c>
      <c r="AD185" s="29" t="str">
        <f t="shared" si="91"/>
        <v>0</v>
      </c>
      <c r="AE185" s="29" t="str">
        <f t="shared" si="91"/>
        <v>8</v>
      </c>
      <c r="AF185" s="29" t="str">
        <f t="shared" si="91"/>
        <v>5</v>
      </c>
      <c r="AG185" s="29" t="str">
        <f t="shared" si="91"/>
        <v>0</v>
      </c>
      <c r="AH185" s="59">
        <v>180</v>
      </c>
      <c r="AI185" s="510">
        <v>190850</v>
      </c>
      <c r="AJ185" s="509">
        <v>1</v>
      </c>
      <c r="AK185" s="509">
        <v>2</v>
      </c>
      <c r="AL185" s="509">
        <v>2</v>
      </c>
      <c r="AM185" s="509">
        <v>1</v>
      </c>
      <c r="AN185" s="509">
        <v>2</v>
      </c>
      <c r="AO185" s="509">
        <v>2</v>
      </c>
      <c r="AP185" s="509">
        <v>1</v>
      </c>
      <c r="AQ185" s="509">
        <v>3</v>
      </c>
      <c r="AR185" s="509">
        <v>1</v>
      </c>
      <c r="AS185" s="509">
        <v>1</v>
      </c>
      <c r="AT185" s="509">
        <v>7</v>
      </c>
      <c r="AU185" s="509">
        <v>4</v>
      </c>
      <c r="AV185" s="509">
        <v>1</v>
      </c>
      <c r="AW185" s="509">
        <v>2</v>
      </c>
      <c r="AX185" s="509">
        <v>1</v>
      </c>
      <c r="AY185" s="509">
        <v>1</v>
      </c>
      <c r="AZ185" s="509">
        <v>1</v>
      </c>
      <c r="BA185" s="509">
        <v>1</v>
      </c>
      <c r="BB185" s="509">
        <v>1</v>
      </c>
      <c r="BC185" s="509" t="b">
        <v>0</v>
      </c>
      <c r="BD185" s="508">
        <v>39082</v>
      </c>
      <c r="BE185" s="508">
        <v>39082</v>
      </c>
      <c r="BF185" s="509" t="b">
        <v>0</v>
      </c>
      <c r="BG185" s="510" t="s">
        <v>551</v>
      </c>
      <c r="BH185" s="512"/>
      <c r="BI185" s="510"/>
      <c r="BJ185" s="513">
        <v>39082</v>
      </c>
      <c r="BK185" s="513">
        <v>39082</v>
      </c>
      <c r="BL185" s="513">
        <v>46217</v>
      </c>
      <c r="BM185" s="510"/>
      <c r="BN185" s="512"/>
      <c r="BO185" s="510"/>
      <c r="BP185" s="509">
        <v>2</v>
      </c>
      <c r="BQ185" s="509" t="str">
        <f>IF(AI185="","",VLOOKUP(AJ185,[0]!Qualifier,(COLUMN(AJ185)-34),FALSE))</f>
        <v>RedCells</v>
      </c>
      <c r="BR185" s="509" t="str">
        <f>IF(AJ185="","",VLOOKUP(AK185,[0]!Qualifier,(COLUMN(AK185)-34),FALSE))</f>
        <v xml:space="preserve">CPD </v>
      </c>
      <c r="BS185" s="509" t="str">
        <f>IF(AK185="","",VLOOKUP(AL185,[0]!Qualifier,(COLUMN(AL185)-34),FALSE))</f>
        <v xml:space="preserve">SAGM </v>
      </c>
      <c r="BT185" s="509" t="str">
        <f>IF(AL185="","",VLOOKUP(AM185,[0]!Qualifier,(COLUMN(AM185)-34),FALSE))</f>
        <v xml:space="preserve">Closed </v>
      </c>
      <c r="BU185" s="509" t="str">
        <f>IF(AM185="","",VLOOKUP(AN185,[0]!Qualifier,(COLUMN(AN185)-34),FALSE))</f>
        <v xml:space="preserve">SVPed </v>
      </c>
      <c r="BV185" s="509" t="str">
        <f>IF(AN185="","",VLOOKUP(AO185,[0]!Qualifier,(COLUMN(AO185)-34),FALSE))</f>
        <v xml:space="preserve">2to6°C </v>
      </c>
      <c r="BW185" s="509" t="str">
        <f>IF(AO185="","",VLOOKUP(AP185,[0]!Qualifier,(COLUMN(AP185)-34),FALSE))</f>
        <v>No</v>
      </c>
      <c r="BX185" s="509" t="str">
        <f>IF(AP185="","",VLOOKUP(AQ185,[0]!Qualifier,(COLUMN(AQ185)-34),FALSE))</f>
        <v>Dir</v>
      </c>
      <c r="BY185" s="509" t="str">
        <f>IF(AQ185="","",VLOOKUP(AR185,[0]!Qualifier,(COLUMN(AR185)-34),FALSE))</f>
        <v xml:space="preserve">WB </v>
      </c>
      <c r="BZ185" s="509" t="str">
        <f>IF(AR185="","",VLOOKUP(AS185,[0]!Qualifier,(COLUMN(AS185)-34),FALSE))</f>
        <v xml:space="preserve">NA </v>
      </c>
      <c r="CA185" s="509" t="str">
        <f>IF(AS185="","",VLOOKUP(AT185,[0]!Qualifier,(COLUMN(AT185)-34),FALSE))</f>
        <v xml:space="preserve">SpecInf </v>
      </c>
      <c r="CB185" s="509" t="str">
        <f>IF(AT185="","",VLOOKUP(AU185,[0]!Qualifier,(COLUMN(AU185)-34),FALSE))</f>
        <v xml:space="preserve">WBfilt </v>
      </c>
      <c r="CC185" s="509" t="str">
        <f>IF(AU185="","",VLOOKUP(AV185,[0]!Qualifier,(COLUMN(AV185)-34),FALSE))</f>
        <v xml:space="preserve">None </v>
      </c>
      <c r="CD185" s="509" t="str">
        <f>IF(AV185="","",VLOOKUP(AW185,[0]!Qualifier,(COLUMN(AW185)-34),FALSE))</f>
        <v>Irrad</v>
      </c>
      <c r="CE185" s="508" t="str">
        <f>IF(AW185="","",VLOOKUP(AX185,[0]!Qualifier,(COLUMN(AX185)-34),FALSE))</f>
        <v xml:space="preserve">- </v>
      </c>
      <c r="CF185" s="508" t="str">
        <f>IF(AX185="","",VLOOKUP(AY185,[0]!Qualifier,(COLUMN(AY185)-34),FALSE))</f>
        <v>no sub</v>
      </c>
      <c r="CG185" s="509" t="str">
        <f>IF(AY185="","",VLOOKUP(AZ185,[0]!Qualifier,(COLUMN(AZ185)-34),FALSE))</f>
        <v>Non</v>
      </c>
      <c r="CH185" s="510" t="str">
        <f>IF(AZ185="","",VLOOKUP(BA185,[0]!Qualifier,(COLUMN(BA185)-34),FALSE))</f>
        <v>NA</v>
      </c>
      <c r="CI185" s="512" t="str">
        <f>IF(BA185="","",VLOOKUP(BB185,[0]!Qualifier,(COLUMN(BB185)-34),FALSE))</f>
        <v xml:space="preserve">None </v>
      </c>
      <c r="CJ185" s="510"/>
      <c r="CK185" s="513" t="str">
        <f t="shared" si="84"/>
        <v>1-2-2-1-2-2-1-3-1-1-7-4-1-2-1-1-1-1-1</v>
      </c>
      <c r="CL185" s="513">
        <v>38308</v>
      </c>
      <c r="CM185" s="513">
        <v>45195</v>
      </c>
      <c r="CN185" s="510"/>
      <c r="CP185" s="510"/>
    </row>
    <row r="186" spans="1:94" ht="12.6" customHeight="1" outlineLevel="2" x14ac:dyDescent="0.35">
      <c r="A186" s="77">
        <f t="shared" si="86"/>
        <v>191150</v>
      </c>
      <c r="B186" s="7">
        <f t="shared" si="87"/>
        <v>181</v>
      </c>
      <c r="C186" s="59">
        <f t="shared" si="85"/>
        <v>181</v>
      </c>
      <c r="D186" s="124">
        <f t="shared" si="88"/>
        <v>191150</v>
      </c>
      <c r="E186" s="16" t="str">
        <f t="shared" si="64"/>
        <v>RedCells</v>
      </c>
      <c r="F186" s="58" t="str">
        <f t="shared" si="65"/>
        <v xml:space="preserve">CPD </v>
      </c>
      <c r="G186" s="58" t="str">
        <f t="shared" si="66"/>
        <v xml:space="preserve">SAGM </v>
      </c>
      <c r="H186" s="58" t="str">
        <f t="shared" si="67"/>
        <v xml:space="preserve">Closed </v>
      </c>
      <c r="I186" s="58" t="str">
        <f t="shared" si="68"/>
        <v xml:space="preserve">SVPed </v>
      </c>
      <c r="J186" s="58" t="str">
        <f t="shared" si="69"/>
        <v xml:space="preserve">2to6°C </v>
      </c>
      <c r="K186" s="58" t="str">
        <f t="shared" si="70"/>
        <v>No</v>
      </c>
      <c r="L186" s="58" t="str">
        <f t="shared" si="71"/>
        <v>Dir</v>
      </c>
      <c r="M186" s="58" t="str">
        <f t="shared" si="72"/>
        <v xml:space="preserve">WB </v>
      </c>
      <c r="N186" s="58" t="str">
        <f t="shared" si="73"/>
        <v xml:space="preserve">NA </v>
      </c>
      <c r="O186" s="58" t="str">
        <f t="shared" si="74"/>
        <v xml:space="preserve">SpecInf </v>
      </c>
      <c r="P186" s="58" t="str">
        <f t="shared" si="75"/>
        <v xml:space="preserve">LCdepl </v>
      </c>
      <c r="Q186" s="58" t="str">
        <f t="shared" si="76"/>
        <v xml:space="preserve">Divid </v>
      </c>
      <c r="R186" s="58" t="str">
        <f t="shared" si="77"/>
        <v xml:space="preserve">NoIrr </v>
      </c>
      <c r="S186" s="58" t="str">
        <f t="shared" si="78"/>
        <v xml:space="preserve">- </v>
      </c>
      <c r="T186" s="58" t="str">
        <f t="shared" si="79"/>
        <v>no sub</v>
      </c>
      <c r="U186" s="58" t="str">
        <f t="shared" si="80"/>
        <v>Non</v>
      </c>
      <c r="V186" s="58" t="str">
        <f t="shared" si="81"/>
        <v>NA</v>
      </c>
      <c r="W186" s="58" t="str">
        <f t="shared" si="82"/>
        <v xml:space="preserve">None </v>
      </c>
      <c r="X186" t="s">
        <v>63</v>
      </c>
      <c r="Y186" s="161" t="str">
        <f t="shared" si="83"/>
        <v>1-2-2-1-2-2-1-3-1-1-7-3-2-1-1-1-1-1-1</v>
      </c>
      <c r="Z186" s="60">
        <f t="shared" si="89"/>
        <v>191150</v>
      </c>
      <c r="AA186" s="7">
        <f t="shared" si="90"/>
        <v>181</v>
      </c>
      <c r="AB186" s="29" t="str">
        <f t="shared" si="63"/>
        <v>1</v>
      </c>
      <c r="AC186" s="29" t="str">
        <f t="shared" si="91"/>
        <v>9</v>
      </c>
      <c r="AD186" s="29" t="str">
        <f t="shared" si="91"/>
        <v>1</v>
      </c>
      <c r="AE186" s="29" t="str">
        <f t="shared" si="91"/>
        <v>1</v>
      </c>
      <c r="AF186" s="29" t="str">
        <f t="shared" si="91"/>
        <v>5</v>
      </c>
      <c r="AG186" s="29" t="str">
        <f t="shared" si="91"/>
        <v>0</v>
      </c>
      <c r="AH186" s="59">
        <v>181</v>
      </c>
      <c r="AI186" s="510">
        <v>191150</v>
      </c>
      <c r="AJ186" s="509">
        <v>1</v>
      </c>
      <c r="AK186" s="509">
        <v>2</v>
      </c>
      <c r="AL186" s="509">
        <v>2</v>
      </c>
      <c r="AM186" s="509">
        <v>1</v>
      </c>
      <c r="AN186" s="509">
        <v>2</v>
      </c>
      <c r="AO186" s="509">
        <v>2</v>
      </c>
      <c r="AP186" s="509">
        <v>1</v>
      </c>
      <c r="AQ186" s="509">
        <v>3</v>
      </c>
      <c r="AR186" s="509">
        <v>1</v>
      </c>
      <c r="AS186" s="509">
        <v>1</v>
      </c>
      <c r="AT186" s="509">
        <v>7</v>
      </c>
      <c r="AU186" s="509">
        <v>3</v>
      </c>
      <c r="AV186" s="509">
        <v>2</v>
      </c>
      <c r="AW186" s="509">
        <v>1</v>
      </c>
      <c r="AX186" s="509">
        <v>1</v>
      </c>
      <c r="AY186" s="509">
        <v>1</v>
      </c>
      <c r="AZ186" s="509">
        <v>1</v>
      </c>
      <c r="BA186" s="509">
        <v>1</v>
      </c>
      <c r="BB186" s="509">
        <v>1</v>
      </c>
      <c r="BC186" s="509" t="b">
        <v>0</v>
      </c>
      <c r="BD186" s="508">
        <v>39082</v>
      </c>
      <c r="BE186" s="508">
        <v>39082</v>
      </c>
      <c r="BF186" s="509" t="b">
        <v>0</v>
      </c>
      <c r="BG186" s="510" t="s">
        <v>552</v>
      </c>
      <c r="BH186" s="512"/>
      <c r="BI186" s="510"/>
      <c r="BJ186" s="513">
        <v>39082</v>
      </c>
      <c r="BK186" s="513">
        <v>39082</v>
      </c>
      <c r="BL186" s="513">
        <v>46217</v>
      </c>
      <c r="BM186" s="510"/>
      <c r="BN186" s="512"/>
      <c r="BO186" s="510"/>
      <c r="BP186" s="509">
        <v>2</v>
      </c>
      <c r="BQ186" s="509" t="str">
        <f>IF(AI186="","",VLOOKUP(AJ186,[0]!Qualifier,(COLUMN(AJ186)-34),FALSE))</f>
        <v>RedCells</v>
      </c>
      <c r="BR186" s="509" t="str">
        <f>IF(AJ186="","",VLOOKUP(AK186,[0]!Qualifier,(COLUMN(AK186)-34),FALSE))</f>
        <v xml:space="preserve">CPD </v>
      </c>
      <c r="BS186" s="509" t="str">
        <f>IF(AK186="","",VLOOKUP(AL186,[0]!Qualifier,(COLUMN(AL186)-34),FALSE))</f>
        <v xml:space="preserve">SAGM </v>
      </c>
      <c r="BT186" s="509" t="str">
        <f>IF(AL186="","",VLOOKUP(AM186,[0]!Qualifier,(COLUMN(AM186)-34),FALSE))</f>
        <v xml:space="preserve">Closed </v>
      </c>
      <c r="BU186" s="509" t="str">
        <f>IF(AM186="","",VLOOKUP(AN186,[0]!Qualifier,(COLUMN(AN186)-34),FALSE))</f>
        <v xml:space="preserve">SVPed </v>
      </c>
      <c r="BV186" s="509" t="str">
        <f>IF(AN186="","",VLOOKUP(AO186,[0]!Qualifier,(COLUMN(AO186)-34),FALSE))</f>
        <v xml:space="preserve">2to6°C </v>
      </c>
      <c r="BW186" s="509" t="str">
        <f>IF(AO186="","",VLOOKUP(AP186,[0]!Qualifier,(COLUMN(AP186)-34),FALSE))</f>
        <v>No</v>
      </c>
      <c r="BX186" s="509" t="str">
        <f>IF(AP186="","",VLOOKUP(AQ186,[0]!Qualifier,(COLUMN(AQ186)-34),FALSE))</f>
        <v>Dir</v>
      </c>
      <c r="BY186" s="509" t="str">
        <f>IF(AQ186="","",VLOOKUP(AR186,[0]!Qualifier,(COLUMN(AR186)-34),FALSE))</f>
        <v xml:space="preserve">WB </v>
      </c>
      <c r="BZ186" s="509" t="str">
        <f>IF(AR186="","",VLOOKUP(AS186,[0]!Qualifier,(COLUMN(AS186)-34),FALSE))</f>
        <v xml:space="preserve">NA </v>
      </c>
      <c r="CA186" s="509" t="str">
        <f>IF(AS186="","",VLOOKUP(AT186,[0]!Qualifier,(COLUMN(AT186)-34),FALSE))</f>
        <v xml:space="preserve">SpecInf </v>
      </c>
      <c r="CB186" s="509" t="str">
        <f>IF(AT186="","",VLOOKUP(AU186,[0]!Qualifier,(COLUMN(AU186)-34),FALSE))</f>
        <v xml:space="preserve">LCdepl </v>
      </c>
      <c r="CC186" s="509" t="str">
        <f>IF(AU186="","",VLOOKUP(AV186,[0]!Qualifier,(COLUMN(AV186)-34),FALSE))</f>
        <v xml:space="preserve">Divid </v>
      </c>
      <c r="CD186" s="509" t="str">
        <f>IF(AV186="","",VLOOKUP(AW186,[0]!Qualifier,(COLUMN(AW186)-34),FALSE))</f>
        <v xml:space="preserve">NoIrr </v>
      </c>
      <c r="CE186" s="508" t="str">
        <f>IF(AW186="","",VLOOKUP(AX186,[0]!Qualifier,(COLUMN(AX186)-34),FALSE))</f>
        <v xml:space="preserve">- </v>
      </c>
      <c r="CF186" s="508" t="str">
        <f>IF(AX186="","",VLOOKUP(AY186,[0]!Qualifier,(COLUMN(AY186)-34),FALSE))</f>
        <v>no sub</v>
      </c>
      <c r="CG186" s="509" t="str">
        <f>IF(AY186="","",VLOOKUP(AZ186,[0]!Qualifier,(COLUMN(AZ186)-34),FALSE))</f>
        <v>Non</v>
      </c>
      <c r="CH186" s="510" t="str">
        <f>IF(AZ186="","",VLOOKUP(BA186,[0]!Qualifier,(COLUMN(BA186)-34),FALSE))</f>
        <v>NA</v>
      </c>
      <c r="CI186" s="512" t="str">
        <f>IF(BA186="","",VLOOKUP(BB186,[0]!Qualifier,(COLUMN(BB186)-34),FALSE))</f>
        <v xml:space="preserve">None </v>
      </c>
      <c r="CJ186" s="510"/>
      <c r="CK186" s="513" t="str">
        <f t="shared" si="84"/>
        <v>1-2-2-1-2-2-1-3-1-1-7-3-2-1-1-1-1-1-1</v>
      </c>
      <c r="CL186" s="513">
        <v>37988</v>
      </c>
      <c r="CM186" s="513">
        <v>45195</v>
      </c>
      <c r="CN186" s="510"/>
      <c r="CP186" s="510"/>
    </row>
    <row r="187" spans="1:94" ht="12.6" customHeight="1" outlineLevel="2" x14ac:dyDescent="0.35">
      <c r="A187" s="77">
        <f t="shared" si="86"/>
        <v>191180</v>
      </c>
      <c r="B187" s="7">
        <f t="shared" si="87"/>
        <v>182</v>
      </c>
      <c r="C187" s="59">
        <f t="shared" si="85"/>
        <v>182</v>
      </c>
      <c r="D187" s="124">
        <f t="shared" si="88"/>
        <v>191180</v>
      </c>
      <c r="E187" s="16" t="str">
        <f t="shared" si="64"/>
        <v>RedCells</v>
      </c>
      <c r="F187" s="58" t="str">
        <f t="shared" si="65"/>
        <v xml:space="preserve">CPD </v>
      </c>
      <c r="G187" s="58" t="str">
        <f t="shared" si="66"/>
        <v xml:space="preserve">SAGM </v>
      </c>
      <c r="H187" s="58" t="str">
        <f t="shared" si="67"/>
        <v xml:space="preserve">Closed </v>
      </c>
      <c r="I187" s="58" t="str">
        <f t="shared" si="68"/>
        <v xml:space="preserve">SVPed </v>
      </c>
      <c r="J187" s="58" t="str">
        <f t="shared" si="69"/>
        <v xml:space="preserve">2to6°C </v>
      </c>
      <c r="K187" s="58" t="str">
        <f t="shared" si="70"/>
        <v>No</v>
      </c>
      <c r="L187" s="58" t="str">
        <f t="shared" si="71"/>
        <v>Dir</v>
      </c>
      <c r="M187" s="58" t="str">
        <f t="shared" si="72"/>
        <v xml:space="preserve">WB </v>
      </c>
      <c r="N187" s="58" t="str">
        <f t="shared" si="73"/>
        <v xml:space="preserve">NA </v>
      </c>
      <c r="O187" s="58" t="str">
        <f t="shared" si="74"/>
        <v xml:space="preserve">Transf </v>
      </c>
      <c r="P187" s="58" t="str">
        <f t="shared" si="75"/>
        <v xml:space="preserve">LCdepl </v>
      </c>
      <c r="Q187" s="58" t="str">
        <f t="shared" si="76"/>
        <v xml:space="preserve">Divid </v>
      </c>
      <c r="R187" s="58" t="str">
        <f t="shared" si="77"/>
        <v xml:space="preserve">NoIrr </v>
      </c>
      <c r="S187" s="58" t="str">
        <f t="shared" si="78"/>
        <v xml:space="preserve">- </v>
      </c>
      <c r="T187" s="58" t="str">
        <f t="shared" si="79"/>
        <v>no sub</v>
      </c>
      <c r="U187" s="58" t="str">
        <f t="shared" si="80"/>
        <v>Non</v>
      </c>
      <c r="V187" s="58" t="str">
        <f t="shared" si="81"/>
        <v>NA</v>
      </c>
      <c r="W187" s="58" t="str">
        <f t="shared" si="82"/>
        <v xml:space="preserve">None </v>
      </c>
      <c r="X187" t="s">
        <v>63</v>
      </c>
      <c r="Y187" s="161" t="str">
        <f t="shared" si="83"/>
        <v>1-2-2-1-2-2-1-3-1-1-1-3-2-1-1-1-1-1-1</v>
      </c>
      <c r="Z187" s="60">
        <f t="shared" si="89"/>
        <v>191180</v>
      </c>
      <c r="AA187" s="7">
        <f t="shared" si="90"/>
        <v>182</v>
      </c>
      <c r="AB187" s="29" t="str">
        <f t="shared" si="63"/>
        <v>1</v>
      </c>
      <c r="AC187" s="29" t="str">
        <f t="shared" si="91"/>
        <v>9</v>
      </c>
      <c r="AD187" s="29" t="str">
        <f t="shared" si="91"/>
        <v>1</v>
      </c>
      <c r="AE187" s="29" t="str">
        <f t="shared" si="91"/>
        <v>1</v>
      </c>
      <c r="AF187" s="29" t="str">
        <f t="shared" si="91"/>
        <v>8</v>
      </c>
      <c r="AG187" s="29" t="str">
        <f t="shared" si="91"/>
        <v>0</v>
      </c>
      <c r="AH187" s="59">
        <v>182</v>
      </c>
      <c r="AI187" s="510">
        <v>191180</v>
      </c>
      <c r="AJ187" s="509">
        <v>1</v>
      </c>
      <c r="AK187" s="509">
        <v>2</v>
      </c>
      <c r="AL187" s="509">
        <v>2</v>
      </c>
      <c r="AM187" s="509">
        <v>1</v>
      </c>
      <c r="AN187" s="509">
        <v>2</v>
      </c>
      <c r="AO187" s="509">
        <v>2</v>
      </c>
      <c r="AP187" s="509">
        <v>1</v>
      </c>
      <c r="AQ187" s="509">
        <v>3</v>
      </c>
      <c r="AR187" s="509">
        <v>1</v>
      </c>
      <c r="AS187" s="509">
        <v>1</v>
      </c>
      <c r="AT187" s="509">
        <v>1</v>
      </c>
      <c r="AU187" s="509">
        <v>3</v>
      </c>
      <c r="AV187" s="509">
        <v>2</v>
      </c>
      <c r="AW187" s="509">
        <v>1</v>
      </c>
      <c r="AX187" s="509">
        <v>1</v>
      </c>
      <c r="AY187" s="509">
        <v>1</v>
      </c>
      <c r="AZ187" s="509">
        <v>1</v>
      </c>
      <c r="BA187" s="509">
        <v>1</v>
      </c>
      <c r="BB187" s="509">
        <v>1</v>
      </c>
      <c r="BC187" s="509" t="b">
        <v>0</v>
      </c>
      <c r="BD187" s="508">
        <v>38308</v>
      </c>
      <c r="BE187" s="508">
        <v>38308</v>
      </c>
      <c r="BF187" s="509" t="b">
        <v>0</v>
      </c>
      <c r="BG187" s="510" t="s">
        <v>553</v>
      </c>
      <c r="BH187" s="512"/>
      <c r="BI187" s="510"/>
      <c r="BJ187" s="513">
        <v>38308</v>
      </c>
      <c r="BK187" s="513">
        <v>38308</v>
      </c>
      <c r="BL187" s="513">
        <v>46217</v>
      </c>
      <c r="BM187" s="510"/>
      <c r="BN187" s="512"/>
      <c r="BO187" s="510"/>
      <c r="BP187" s="509">
        <v>2</v>
      </c>
      <c r="BQ187" s="509" t="str">
        <f>IF(AI187="","",VLOOKUP(AJ187,[0]!Qualifier,(COLUMN(AJ187)-34),FALSE))</f>
        <v>RedCells</v>
      </c>
      <c r="BR187" s="509" t="str">
        <f>IF(AJ187="","",VLOOKUP(AK187,[0]!Qualifier,(COLUMN(AK187)-34),FALSE))</f>
        <v xml:space="preserve">CPD </v>
      </c>
      <c r="BS187" s="509" t="str">
        <f>IF(AK187="","",VLOOKUP(AL187,[0]!Qualifier,(COLUMN(AL187)-34),FALSE))</f>
        <v xml:space="preserve">SAGM </v>
      </c>
      <c r="BT187" s="509" t="str">
        <f>IF(AL187="","",VLOOKUP(AM187,[0]!Qualifier,(COLUMN(AM187)-34),FALSE))</f>
        <v xml:space="preserve">Closed </v>
      </c>
      <c r="BU187" s="509" t="str">
        <f>IF(AM187="","",VLOOKUP(AN187,[0]!Qualifier,(COLUMN(AN187)-34),FALSE))</f>
        <v xml:space="preserve">SVPed </v>
      </c>
      <c r="BV187" s="509" t="str">
        <f>IF(AN187="","",VLOOKUP(AO187,[0]!Qualifier,(COLUMN(AO187)-34),FALSE))</f>
        <v xml:space="preserve">2to6°C </v>
      </c>
      <c r="BW187" s="509" t="str">
        <f>IF(AO187="","",VLOOKUP(AP187,[0]!Qualifier,(COLUMN(AP187)-34),FALSE))</f>
        <v>No</v>
      </c>
      <c r="BX187" s="509" t="str">
        <f>IF(AP187="","",VLOOKUP(AQ187,[0]!Qualifier,(COLUMN(AQ187)-34),FALSE))</f>
        <v>Dir</v>
      </c>
      <c r="BY187" s="509" t="str">
        <f>IF(AQ187="","",VLOOKUP(AR187,[0]!Qualifier,(COLUMN(AR187)-34),FALSE))</f>
        <v xml:space="preserve">WB </v>
      </c>
      <c r="BZ187" s="509" t="str">
        <f>IF(AR187="","",VLOOKUP(AS187,[0]!Qualifier,(COLUMN(AS187)-34),FALSE))</f>
        <v xml:space="preserve">NA </v>
      </c>
      <c r="CA187" s="509" t="str">
        <f>IF(AS187="","",VLOOKUP(AT187,[0]!Qualifier,(COLUMN(AT187)-34),FALSE))</f>
        <v xml:space="preserve">Transf </v>
      </c>
      <c r="CB187" s="509" t="str">
        <f>IF(AT187="","",VLOOKUP(AU187,[0]!Qualifier,(COLUMN(AU187)-34),FALSE))</f>
        <v xml:space="preserve">LCdepl </v>
      </c>
      <c r="CC187" s="509" t="str">
        <f>IF(AU187="","",VLOOKUP(AV187,[0]!Qualifier,(COLUMN(AV187)-34),FALSE))</f>
        <v xml:space="preserve">Divid </v>
      </c>
      <c r="CD187" s="509" t="str">
        <f>IF(AV187="","",VLOOKUP(AW187,[0]!Qualifier,(COLUMN(AW187)-34),FALSE))</f>
        <v xml:space="preserve">NoIrr </v>
      </c>
      <c r="CE187" s="508" t="str">
        <f>IF(AW187="","",VLOOKUP(AX187,[0]!Qualifier,(COLUMN(AX187)-34),FALSE))</f>
        <v xml:space="preserve">- </v>
      </c>
      <c r="CF187" s="508" t="str">
        <f>IF(AX187="","",VLOOKUP(AY187,[0]!Qualifier,(COLUMN(AY187)-34),FALSE))</f>
        <v>no sub</v>
      </c>
      <c r="CG187" s="509" t="str">
        <f>IF(AY187="","",VLOOKUP(AZ187,[0]!Qualifier,(COLUMN(AZ187)-34),FALSE))</f>
        <v>Non</v>
      </c>
      <c r="CH187" s="510" t="str">
        <f>IF(AZ187="","",VLOOKUP(BA187,[0]!Qualifier,(COLUMN(BA187)-34),FALSE))</f>
        <v>NA</v>
      </c>
      <c r="CI187" s="512" t="str">
        <f>IF(BA187="","",VLOOKUP(BB187,[0]!Qualifier,(COLUMN(BB187)-34),FALSE))</f>
        <v xml:space="preserve">None </v>
      </c>
      <c r="CJ187" s="510"/>
      <c r="CK187" s="513" t="str">
        <f t="shared" si="84"/>
        <v>1-2-2-1-2-2-1-3-1-1-1-3-2-1-1-1-1-1-1</v>
      </c>
      <c r="CL187" s="513">
        <v>41602</v>
      </c>
      <c r="CM187" s="513">
        <v>45195</v>
      </c>
      <c r="CN187" s="510"/>
      <c r="CP187" s="510"/>
    </row>
    <row r="188" spans="1:94" ht="12.6" customHeight="1" outlineLevel="2" x14ac:dyDescent="0.35">
      <c r="A188" s="77">
        <f t="shared" si="86"/>
        <v>191350</v>
      </c>
      <c r="B188" s="7">
        <f t="shared" si="87"/>
        <v>183</v>
      </c>
      <c r="C188" s="59">
        <f t="shared" si="85"/>
        <v>183</v>
      </c>
      <c r="D188" s="124">
        <f t="shared" si="88"/>
        <v>191350</v>
      </c>
      <c r="E188" s="16" t="str">
        <f t="shared" si="64"/>
        <v>RedCells</v>
      </c>
      <c r="F188" s="58" t="str">
        <f t="shared" si="65"/>
        <v xml:space="preserve">CPD </v>
      </c>
      <c r="G188" s="58" t="str">
        <f t="shared" si="66"/>
        <v xml:space="preserve">SAGM </v>
      </c>
      <c r="H188" s="58" t="str">
        <f t="shared" si="67"/>
        <v xml:space="preserve">Closed </v>
      </c>
      <c r="I188" s="58" t="str">
        <f t="shared" si="68"/>
        <v xml:space="preserve">SVPed </v>
      </c>
      <c r="J188" s="58" t="str">
        <f t="shared" si="69"/>
        <v xml:space="preserve">2to6°C </v>
      </c>
      <c r="K188" s="58" t="str">
        <f t="shared" si="70"/>
        <v>No</v>
      </c>
      <c r="L188" s="58" t="str">
        <f t="shared" si="71"/>
        <v>Dir</v>
      </c>
      <c r="M188" s="58" t="str">
        <f t="shared" si="72"/>
        <v xml:space="preserve">WB </v>
      </c>
      <c r="N188" s="58" t="str">
        <f t="shared" si="73"/>
        <v xml:space="preserve">NA </v>
      </c>
      <c r="O188" s="58" t="str">
        <f t="shared" si="74"/>
        <v xml:space="preserve">SpecInf </v>
      </c>
      <c r="P188" s="58" t="str">
        <f t="shared" si="75"/>
        <v xml:space="preserve">LCdepl </v>
      </c>
      <c r="Q188" s="58" t="str">
        <f t="shared" si="76"/>
        <v xml:space="preserve">Divid </v>
      </c>
      <c r="R188" s="58" t="str">
        <f t="shared" si="77"/>
        <v>Irrad</v>
      </c>
      <c r="S188" s="58" t="str">
        <f t="shared" si="78"/>
        <v xml:space="preserve">- </v>
      </c>
      <c r="T188" s="58" t="str">
        <f t="shared" si="79"/>
        <v>no sub</v>
      </c>
      <c r="U188" s="58" t="str">
        <f t="shared" si="80"/>
        <v>Non</v>
      </c>
      <c r="V188" s="58" t="str">
        <f t="shared" si="81"/>
        <v>NA</v>
      </c>
      <c r="W188" s="58" t="str">
        <f t="shared" si="82"/>
        <v xml:space="preserve">None </v>
      </c>
      <c r="X188" t="s">
        <v>63</v>
      </c>
      <c r="Y188" s="161" t="str">
        <f t="shared" si="83"/>
        <v>1-2-2-1-2-2-1-3-1-1-7-3-2-2-1-1-1-1-1</v>
      </c>
      <c r="Z188" s="60">
        <f t="shared" si="89"/>
        <v>191350</v>
      </c>
      <c r="AA188" s="7">
        <f t="shared" si="90"/>
        <v>183</v>
      </c>
      <c r="AB188" s="29" t="str">
        <f t="shared" si="63"/>
        <v>1</v>
      </c>
      <c r="AC188" s="29" t="str">
        <f t="shared" si="91"/>
        <v>9</v>
      </c>
      <c r="AD188" s="29" t="str">
        <f t="shared" si="91"/>
        <v>1</v>
      </c>
      <c r="AE188" s="29" t="str">
        <f t="shared" si="91"/>
        <v>3</v>
      </c>
      <c r="AF188" s="29" t="str">
        <f t="shared" si="91"/>
        <v>5</v>
      </c>
      <c r="AG188" s="29" t="str">
        <f t="shared" si="91"/>
        <v>0</v>
      </c>
      <c r="AH188" s="59">
        <v>183</v>
      </c>
      <c r="AI188" s="510">
        <v>191350</v>
      </c>
      <c r="AJ188" s="509">
        <v>1</v>
      </c>
      <c r="AK188" s="509">
        <v>2</v>
      </c>
      <c r="AL188" s="509">
        <v>2</v>
      </c>
      <c r="AM188" s="509">
        <v>1</v>
      </c>
      <c r="AN188" s="509">
        <v>2</v>
      </c>
      <c r="AO188" s="509">
        <v>2</v>
      </c>
      <c r="AP188" s="509">
        <v>1</v>
      </c>
      <c r="AQ188" s="509">
        <v>3</v>
      </c>
      <c r="AR188" s="509">
        <v>1</v>
      </c>
      <c r="AS188" s="509">
        <v>1</v>
      </c>
      <c r="AT188" s="509">
        <v>7</v>
      </c>
      <c r="AU188" s="509">
        <v>3</v>
      </c>
      <c r="AV188" s="509">
        <v>2</v>
      </c>
      <c r="AW188" s="509">
        <v>2</v>
      </c>
      <c r="AX188" s="509">
        <v>1</v>
      </c>
      <c r="AY188" s="509">
        <v>1</v>
      </c>
      <c r="AZ188" s="509">
        <v>1</v>
      </c>
      <c r="BA188" s="509">
        <v>1</v>
      </c>
      <c r="BB188" s="509">
        <v>1</v>
      </c>
      <c r="BC188" s="509" t="b">
        <v>0</v>
      </c>
      <c r="BD188" s="508">
        <v>39082</v>
      </c>
      <c r="BE188" s="508">
        <v>39082</v>
      </c>
      <c r="BF188" s="509" t="b">
        <v>0</v>
      </c>
      <c r="BG188" s="510" t="s">
        <v>554</v>
      </c>
      <c r="BH188" s="512"/>
      <c r="BI188" s="510"/>
      <c r="BJ188" s="513">
        <v>39082</v>
      </c>
      <c r="BK188" s="513">
        <v>39082</v>
      </c>
      <c r="BL188" s="513">
        <v>46217</v>
      </c>
      <c r="BM188" s="510"/>
      <c r="BN188" s="512"/>
      <c r="BO188" s="510"/>
      <c r="BP188" s="509">
        <v>2</v>
      </c>
      <c r="BQ188" s="509" t="str">
        <f>IF(AI188="","",VLOOKUP(AJ188,[0]!Qualifier,(COLUMN(AJ188)-34),FALSE))</f>
        <v>RedCells</v>
      </c>
      <c r="BR188" s="509" t="str">
        <f>IF(AJ188="","",VLOOKUP(AK188,[0]!Qualifier,(COLUMN(AK188)-34),FALSE))</f>
        <v xml:space="preserve">CPD </v>
      </c>
      <c r="BS188" s="509" t="str">
        <f>IF(AK188="","",VLOOKUP(AL188,[0]!Qualifier,(COLUMN(AL188)-34),FALSE))</f>
        <v xml:space="preserve">SAGM </v>
      </c>
      <c r="BT188" s="509" t="str">
        <f>IF(AL188="","",VLOOKUP(AM188,[0]!Qualifier,(COLUMN(AM188)-34),FALSE))</f>
        <v xml:space="preserve">Closed </v>
      </c>
      <c r="BU188" s="509" t="str">
        <f>IF(AM188="","",VLOOKUP(AN188,[0]!Qualifier,(COLUMN(AN188)-34),FALSE))</f>
        <v xml:space="preserve">SVPed </v>
      </c>
      <c r="BV188" s="509" t="str">
        <f>IF(AN188="","",VLOOKUP(AO188,[0]!Qualifier,(COLUMN(AO188)-34),FALSE))</f>
        <v xml:space="preserve">2to6°C </v>
      </c>
      <c r="BW188" s="509" t="str">
        <f>IF(AO188="","",VLOOKUP(AP188,[0]!Qualifier,(COLUMN(AP188)-34),FALSE))</f>
        <v>No</v>
      </c>
      <c r="BX188" s="509" t="str">
        <f>IF(AP188="","",VLOOKUP(AQ188,[0]!Qualifier,(COLUMN(AQ188)-34),FALSE))</f>
        <v>Dir</v>
      </c>
      <c r="BY188" s="509" t="str">
        <f>IF(AQ188="","",VLOOKUP(AR188,[0]!Qualifier,(COLUMN(AR188)-34),FALSE))</f>
        <v xml:space="preserve">WB </v>
      </c>
      <c r="BZ188" s="509" t="str">
        <f>IF(AR188="","",VLOOKUP(AS188,[0]!Qualifier,(COLUMN(AS188)-34),FALSE))</f>
        <v xml:space="preserve">NA </v>
      </c>
      <c r="CA188" s="509" t="str">
        <f>IF(AS188="","",VLOOKUP(AT188,[0]!Qualifier,(COLUMN(AT188)-34),FALSE))</f>
        <v xml:space="preserve">SpecInf </v>
      </c>
      <c r="CB188" s="509" t="str">
        <f>IF(AT188="","",VLOOKUP(AU188,[0]!Qualifier,(COLUMN(AU188)-34),FALSE))</f>
        <v xml:space="preserve">LCdepl </v>
      </c>
      <c r="CC188" s="509" t="str">
        <f>IF(AU188="","",VLOOKUP(AV188,[0]!Qualifier,(COLUMN(AV188)-34),FALSE))</f>
        <v xml:space="preserve">Divid </v>
      </c>
      <c r="CD188" s="509" t="str">
        <f>IF(AV188="","",VLOOKUP(AW188,[0]!Qualifier,(COLUMN(AW188)-34),FALSE))</f>
        <v>Irrad</v>
      </c>
      <c r="CE188" s="508" t="str">
        <f>IF(AW188="","",VLOOKUP(AX188,[0]!Qualifier,(COLUMN(AX188)-34),FALSE))</f>
        <v xml:space="preserve">- </v>
      </c>
      <c r="CF188" s="508" t="str">
        <f>IF(AX188="","",VLOOKUP(AY188,[0]!Qualifier,(COLUMN(AY188)-34),FALSE))</f>
        <v>no sub</v>
      </c>
      <c r="CG188" s="509" t="str">
        <f>IF(AY188="","",VLOOKUP(AZ188,[0]!Qualifier,(COLUMN(AZ188)-34),FALSE))</f>
        <v>Non</v>
      </c>
      <c r="CH188" s="510" t="str">
        <f>IF(AZ188="","",VLOOKUP(BA188,[0]!Qualifier,(COLUMN(BA188)-34),FALSE))</f>
        <v>NA</v>
      </c>
      <c r="CI188" s="512" t="str">
        <f>IF(BA188="","",VLOOKUP(BB188,[0]!Qualifier,(COLUMN(BB188)-34),FALSE))</f>
        <v xml:space="preserve">None </v>
      </c>
      <c r="CJ188" s="510"/>
      <c r="CK188" s="513" t="str">
        <f t="shared" si="84"/>
        <v>1-2-2-1-2-2-1-3-1-1-7-3-2-2-1-1-1-1-1</v>
      </c>
      <c r="CL188" s="513">
        <v>39082</v>
      </c>
      <c r="CM188" s="513">
        <v>45195</v>
      </c>
      <c r="CN188" s="510"/>
      <c r="CP188" s="510"/>
    </row>
    <row r="189" spans="1:94" ht="12.6" customHeight="1" outlineLevel="2" x14ac:dyDescent="0.35">
      <c r="A189" s="77">
        <f t="shared" si="86"/>
        <v>191380</v>
      </c>
      <c r="B189" s="7">
        <f t="shared" si="87"/>
        <v>184</v>
      </c>
      <c r="C189" s="59">
        <f t="shared" si="85"/>
        <v>184</v>
      </c>
      <c r="D189" s="124">
        <f t="shared" si="88"/>
        <v>191380</v>
      </c>
      <c r="E189" s="16" t="str">
        <f t="shared" si="64"/>
        <v>RedCells</v>
      </c>
      <c r="F189" s="58" t="str">
        <f t="shared" si="65"/>
        <v xml:space="preserve">CPD </v>
      </c>
      <c r="G189" s="58" t="str">
        <f t="shared" si="66"/>
        <v xml:space="preserve">SAGM </v>
      </c>
      <c r="H189" s="58" t="str">
        <f t="shared" si="67"/>
        <v xml:space="preserve">Closed </v>
      </c>
      <c r="I189" s="58" t="str">
        <f t="shared" si="68"/>
        <v xml:space="preserve">SVPed </v>
      </c>
      <c r="J189" s="58" t="str">
        <f t="shared" si="69"/>
        <v xml:space="preserve">2to6°C </v>
      </c>
      <c r="K189" s="58" t="str">
        <f t="shared" si="70"/>
        <v>No</v>
      </c>
      <c r="L189" s="58" t="str">
        <f t="shared" si="71"/>
        <v>Dir</v>
      </c>
      <c r="M189" s="58" t="str">
        <f t="shared" si="72"/>
        <v xml:space="preserve">WB </v>
      </c>
      <c r="N189" s="58" t="str">
        <f t="shared" si="73"/>
        <v xml:space="preserve">NA </v>
      </c>
      <c r="O189" s="58" t="str">
        <f t="shared" si="74"/>
        <v xml:space="preserve">Transf </v>
      </c>
      <c r="P189" s="58" t="str">
        <f t="shared" si="75"/>
        <v xml:space="preserve">LCdepl </v>
      </c>
      <c r="Q189" s="58" t="str">
        <f t="shared" si="76"/>
        <v xml:space="preserve">Divid </v>
      </c>
      <c r="R189" s="58" t="str">
        <f t="shared" si="77"/>
        <v>Irrad</v>
      </c>
      <c r="S189" s="58" t="str">
        <f t="shared" si="78"/>
        <v xml:space="preserve">- </v>
      </c>
      <c r="T189" s="58" t="str">
        <f t="shared" si="79"/>
        <v>no sub</v>
      </c>
      <c r="U189" s="58" t="str">
        <f t="shared" si="80"/>
        <v>Non</v>
      </c>
      <c r="V189" s="58" t="str">
        <f t="shared" si="81"/>
        <v>NA</v>
      </c>
      <c r="W189" s="58" t="str">
        <f t="shared" si="82"/>
        <v xml:space="preserve">None </v>
      </c>
      <c r="X189" t="s">
        <v>63</v>
      </c>
      <c r="Y189" s="161" t="str">
        <f t="shared" si="83"/>
        <v>1-2-2-1-2-2-1-3-1-1-1-3-2-2-1-1-1-1-1</v>
      </c>
      <c r="Z189" s="60">
        <f t="shared" si="89"/>
        <v>191380</v>
      </c>
      <c r="AA189" s="7">
        <f t="shared" si="90"/>
        <v>184</v>
      </c>
      <c r="AB189" s="29" t="str">
        <f t="shared" si="63"/>
        <v>1</v>
      </c>
      <c r="AC189" s="29" t="str">
        <f t="shared" si="91"/>
        <v>9</v>
      </c>
      <c r="AD189" s="29" t="str">
        <f t="shared" si="91"/>
        <v>1</v>
      </c>
      <c r="AE189" s="29" t="str">
        <f t="shared" si="91"/>
        <v>3</v>
      </c>
      <c r="AF189" s="29" t="str">
        <f t="shared" si="91"/>
        <v>8</v>
      </c>
      <c r="AG189" s="29" t="str">
        <f t="shared" si="91"/>
        <v>0</v>
      </c>
      <c r="AH189" s="59">
        <v>184</v>
      </c>
      <c r="AI189" s="510">
        <v>191380</v>
      </c>
      <c r="AJ189" s="509">
        <v>1</v>
      </c>
      <c r="AK189" s="509">
        <v>2</v>
      </c>
      <c r="AL189" s="509">
        <v>2</v>
      </c>
      <c r="AM189" s="509">
        <v>1</v>
      </c>
      <c r="AN189" s="509">
        <v>2</v>
      </c>
      <c r="AO189" s="509">
        <v>2</v>
      </c>
      <c r="AP189" s="509">
        <v>1</v>
      </c>
      <c r="AQ189" s="509">
        <v>3</v>
      </c>
      <c r="AR189" s="509">
        <v>1</v>
      </c>
      <c r="AS189" s="509">
        <v>1</v>
      </c>
      <c r="AT189" s="509">
        <v>1</v>
      </c>
      <c r="AU189" s="509">
        <v>3</v>
      </c>
      <c r="AV189" s="509">
        <v>2</v>
      </c>
      <c r="AW189" s="509">
        <v>2</v>
      </c>
      <c r="AX189" s="509">
        <v>1</v>
      </c>
      <c r="AY189" s="509">
        <v>1</v>
      </c>
      <c r="AZ189" s="509">
        <v>1</v>
      </c>
      <c r="BA189" s="509">
        <v>1</v>
      </c>
      <c r="BB189" s="509">
        <v>1</v>
      </c>
      <c r="BC189" s="509" t="b">
        <v>0</v>
      </c>
      <c r="BD189" s="508">
        <v>38308</v>
      </c>
      <c r="BE189" s="508">
        <v>38308</v>
      </c>
      <c r="BF189" s="509" t="b">
        <v>0</v>
      </c>
      <c r="BG189" s="510" t="s">
        <v>555</v>
      </c>
      <c r="BH189" s="512"/>
      <c r="BI189" s="510"/>
      <c r="BJ189" s="513">
        <v>38308</v>
      </c>
      <c r="BK189" s="513">
        <v>38308</v>
      </c>
      <c r="BL189" s="513">
        <v>46217</v>
      </c>
      <c r="BM189" s="510"/>
      <c r="BN189" s="512"/>
      <c r="BO189" s="510"/>
      <c r="BP189" s="509">
        <v>2</v>
      </c>
      <c r="BQ189" s="509" t="str">
        <f>IF(AI189="","",VLOOKUP(AJ189,[0]!Qualifier,(COLUMN(AJ189)-34),FALSE))</f>
        <v>RedCells</v>
      </c>
      <c r="BR189" s="509" t="str">
        <f>IF(AJ189="","",VLOOKUP(AK189,[0]!Qualifier,(COLUMN(AK189)-34),FALSE))</f>
        <v xml:space="preserve">CPD </v>
      </c>
      <c r="BS189" s="509" t="str">
        <f>IF(AK189="","",VLOOKUP(AL189,[0]!Qualifier,(COLUMN(AL189)-34),FALSE))</f>
        <v xml:space="preserve">SAGM </v>
      </c>
      <c r="BT189" s="509" t="str">
        <f>IF(AL189="","",VLOOKUP(AM189,[0]!Qualifier,(COLUMN(AM189)-34),FALSE))</f>
        <v xml:space="preserve">Closed </v>
      </c>
      <c r="BU189" s="509" t="str">
        <f>IF(AM189="","",VLOOKUP(AN189,[0]!Qualifier,(COLUMN(AN189)-34),FALSE))</f>
        <v xml:space="preserve">SVPed </v>
      </c>
      <c r="BV189" s="509" t="str">
        <f>IF(AN189="","",VLOOKUP(AO189,[0]!Qualifier,(COLUMN(AO189)-34),FALSE))</f>
        <v xml:space="preserve">2to6°C </v>
      </c>
      <c r="BW189" s="509" t="str">
        <f>IF(AO189="","",VLOOKUP(AP189,[0]!Qualifier,(COLUMN(AP189)-34),FALSE))</f>
        <v>No</v>
      </c>
      <c r="BX189" s="509" t="str">
        <f>IF(AP189="","",VLOOKUP(AQ189,[0]!Qualifier,(COLUMN(AQ189)-34),FALSE))</f>
        <v>Dir</v>
      </c>
      <c r="BY189" s="509" t="str">
        <f>IF(AQ189="","",VLOOKUP(AR189,[0]!Qualifier,(COLUMN(AR189)-34),FALSE))</f>
        <v xml:space="preserve">WB </v>
      </c>
      <c r="BZ189" s="509" t="str">
        <f>IF(AR189="","",VLOOKUP(AS189,[0]!Qualifier,(COLUMN(AS189)-34),FALSE))</f>
        <v xml:space="preserve">NA </v>
      </c>
      <c r="CA189" s="509" t="str">
        <f>IF(AS189="","",VLOOKUP(AT189,[0]!Qualifier,(COLUMN(AT189)-34),FALSE))</f>
        <v xml:space="preserve">Transf </v>
      </c>
      <c r="CB189" s="509" t="str">
        <f>IF(AT189="","",VLOOKUP(AU189,[0]!Qualifier,(COLUMN(AU189)-34),FALSE))</f>
        <v xml:space="preserve">LCdepl </v>
      </c>
      <c r="CC189" s="509" t="str">
        <f>IF(AU189="","",VLOOKUP(AV189,[0]!Qualifier,(COLUMN(AV189)-34),FALSE))</f>
        <v xml:space="preserve">Divid </v>
      </c>
      <c r="CD189" s="509" t="str">
        <f>IF(AV189="","",VLOOKUP(AW189,[0]!Qualifier,(COLUMN(AW189)-34),FALSE))</f>
        <v>Irrad</v>
      </c>
      <c r="CE189" s="508" t="str">
        <f>IF(AW189="","",VLOOKUP(AX189,[0]!Qualifier,(COLUMN(AX189)-34),FALSE))</f>
        <v xml:space="preserve">- </v>
      </c>
      <c r="CF189" s="508" t="str">
        <f>IF(AX189="","",VLOOKUP(AY189,[0]!Qualifier,(COLUMN(AY189)-34),FALSE))</f>
        <v>no sub</v>
      </c>
      <c r="CG189" s="509" t="str">
        <f>IF(AY189="","",VLOOKUP(AZ189,[0]!Qualifier,(COLUMN(AZ189)-34),FALSE))</f>
        <v>Non</v>
      </c>
      <c r="CH189" s="510" t="str">
        <f>IF(AZ189="","",VLOOKUP(BA189,[0]!Qualifier,(COLUMN(BA189)-34),FALSE))</f>
        <v>NA</v>
      </c>
      <c r="CI189" s="512" t="str">
        <f>IF(BA189="","",VLOOKUP(BB189,[0]!Qualifier,(COLUMN(BB189)-34),FALSE))</f>
        <v xml:space="preserve">None </v>
      </c>
      <c r="CJ189" s="510"/>
      <c r="CK189" s="513" t="str">
        <f t="shared" si="84"/>
        <v>1-2-2-1-2-2-1-3-1-1-1-3-2-2-1-1-1-1-1</v>
      </c>
      <c r="CL189" s="513">
        <v>38340</v>
      </c>
      <c r="CM189" s="513">
        <v>45195</v>
      </c>
      <c r="CN189" s="510"/>
      <c r="CP189" s="510"/>
    </row>
    <row r="190" spans="1:94" ht="12.6" customHeight="1" outlineLevel="2" x14ac:dyDescent="0.35">
      <c r="A190" s="77">
        <f t="shared" si="86"/>
        <v>191850</v>
      </c>
      <c r="B190" s="7">
        <f t="shared" si="87"/>
        <v>185</v>
      </c>
      <c r="C190" s="59">
        <f t="shared" si="85"/>
        <v>185</v>
      </c>
      <c r="D190" s="124">
        <f t="shared" si="88"/>
        <v>191850</v>
      </c>
      <c r="E190" s="16" t="str">
        <f t="shared" si="64"/>
        <v>RedCells</v>
      </c>
      <c r="F190" s="58" t="str">
        <f t="shared" si="65"/>
        <v xml:space="preserve">CPD </v>
      </c>
      <c r="G190" s="58" t="str">
        <f t="shared" si="66"/>
        <v xml:space="preserve">SAGM </v>
      </c>
      <c r="H190" s="58" t="str">
        <f t="shared" si="67"/>
        <v xml:space="preserve">Closed </v>
      </c>
      <c r="I190" s="58" t="str">
        <f t="shared" si="68"/>
        <v xml:space="preserve">SVPed </v>
      </c>
      <c r="J190" s="58" t="str">
        <f t="shared" si="69"/>
        <v xml:space="preserve">2to6°C </v>
      </c>
      <c r="K190" s="58" t="str">
        <f t="shared" si="70"/>
        <v>No</v>
      </c>
      <c r="L190" s="58" t="str">
        <f t="shared" si="71"/>
        <v>Dir</v>
      </c>
      <c r="M190" s="58" t="str">
        <f t="shared" si="72"/>
        <v xml:space="preserve">WB </v>
      </c>
      <c r="N190" s="58" t="str">
        <f t="shared" si="73"/>
        <v xml:space="preserve">NA </v>
      </c>
      <c r="O190" s="58" t="str">
        <f t="shared" si="74"/>
        <v xml:space="preserve">SpecInf </v>
      </c>
      <c r="P190" s="58" t="str">
        <f t="shared" si="75"/>
        <v xml:space="preserve">WBfilt </v>
      </c>
      <c r="Q190" s="58" t="str">
        <f t="shared" si="76"/>
        <v xml:space="preserve">Divid </v>
      </c>
      <c r="R190" s="58" t="str">
        <f t="shared" si="77"/>
        <v>Irrad</v>
      </c>
      <c r="S190" s="58" t="str">
        <f t="shared" si="78"/>
        <v xml:space="preserve">- </v>
      </c>
      <c r="T190" s="58" t="str">
        <f t="shared" si="79"/>
        <v>no sub</v>
      </c>
      <c r="U190" s="58" t="str">
        <f t="shared" si="80"/>
        <v>Non</v>
      </c>
      <c r="V190" s="58" t="str">
        <f t="shared" si="81"/>
        <v>NA</v>
      </c>
      <c r="W190" s="58" t="str">
        <f t="shared" si="82"/>
        <v xml:space="preserve">None </v>
      </c>
      <c r="X190" t="s">
        <v>63</v>
      </c>
      <c r="Y190" s="161" t="str">
        <f t="shared" si="83"/>
        <v>1-2-2-1-2-2-1-3-1-1-7-4-2-2-1-1-1-1-1</v>
      </c>
      <c r="Z190" s="60">
        <f t="shared" si="89"/>
        <v>191850</v>
      </c>
      <c r="AA190" s="7">
        <f t="shared" si="90"/>
        <v>185</v>
      </c>
      <c r="AB190" s="29" t="str">
        <f t="shared" si="63"/>
        <v>1</v>
      </c>
      <c r="AC190" s="29" t="str">
        <f t="shared" si="91"/>
        <v>9</v>
      </c>
      <c r="AD190" s="29" t="str">
        <f t="shared" si="91"/>
        <v>1</v>
      </c>
      <c r="AE190" s="29" t="str">
        <f t="shared" si="91"/>
        <v>8</v>
      </c>
      <c r="AF190" s="29" t="str">
        <f t="shared" si="91"/>
        <v>5</v>
      </c>
      <c r="AG190" s="29" t="str">
        <f t="shared" si="91"/>
        <v>0</v>
      </c>
      <c r="AH190" s="59">
        <v>185</v>
      </c>
      <c r="AI190" s="510">
        <v>191850</v>
      </c>
      <c r="AJ190" s="509">
        <v>1</v>
      </c>
      <c r="AK190" s="509">
        <v>2</v>
      </c>
      <c r="AL190" s="509">
        <v>2</v>
      </c>
      <c r="AM190" s="509">
        <v>1</v>
      </c>
      <c r="AN190" s="509">
        <v>2</v>
      </c>
      <c r="AO190" s="509">
        <v>2</v>
      </c>
      <c r="AP190" s="509">
        <v>1</v>
      </c>
      <c r="AQ190" s="509">
        <v>3</v>
      </c>
      <c r="AR190" s="509">
        <v>1</v>
      </c>
      <c r="AS190" s="509">
        <v>1</v>
      </c>
      <c r="AT190" s="509">
        <v>7</v>
      </c>
      <c r="AU190" s="509">
        <v>4</v>
      </c>
      <c r="AV190" s="509">
        <v>2</v>
      </c>
      <c r="AW190" s="509">
        <v>2</v>
      </c>
      <c r="AX190" s="509">
        <v>1</v>
      </c>
      <c r="AY190" s="509">
        <v>1</v>
      </c>
      <c r="AZ190" s="509">
        <v>1</v>
      </c>
      <c r="BA190" s="509">
        <v>1</v>
      </c>
      <c r="BB190" s="509">
        <v>1</v>
      </c>
      <c r="BC190" s="509" t="b">
        <v>0</v>
      </c>
      <c r="BD190" s="508">
        <v>39082</v>
      </c>
      <c r="BE190" s="508">
        <v>39082</v>
      </c>
      <c r="BF190" s="509" t="b">
        <v>0</v>
      </c>
      <c r="BG190" s="510" t="s">
        <v>556</v>
      </c>
      <c r="BH190" s="512"/>
      <c r="BI190" s="510"/>
      <c r="BJ190" s="513">
        <v>39082</v>
      </c>
      <c r="BK190" s="513">
        <v>39082</v>
      </c>
      <c r="BL190" s="513">
        <v>46217</v>
      </c>
      <c r="BM190" s="510"/>
      <c r="BN190" s="512"/>
      <c r="BO190" s="510"/>
      <c r="BP190" s="509">
        <v>2</v>
      </c>
      <c r="BQ190" s="509" t="str">
        <f>IF(AI190="","",VLOOKUP(AJ190,[0]!Qualifier,(COLUMN(AJ190)-34),FALSE))</f>
        <v>RedCells</v>
      </c>
      <c r="BR190" s="509" t="str">
        <f>IF(AJ190="","",VLOOKUP(AK190,[0]!Qualifier,(COLUMN(AK190)-34),FALSE))</f>
        <v xml:space="preserve">CPD </v>
      </c>
      <c r="BS190" s="509" t="str">
        <f>IF(AK190="","",VLOOKUP(AL190,[0]!Qualifier,(COLUMN(AL190)-34),FALSE))</f>
        <v xml:space="preserve">SAGM </v>
      </c>
      <c r="BT190" s="509" t="str">
        <f>IF(AL190="","",VLOOKUP(AM190,[0]!Qualifier,(COLUMN(AM190)-34),FALSE))</f>
        <v xml:space="preserve">Closed </v>
      </c>
      <c r="BU190" s="509" t="str">
        <f>IF(AM190="","",VLOOKUP(AN190,[0]!Qualifier,(COLUMN(AN190)-34),FALSE))</f>
        <v xml:space="preserve">SVPed </v>
      </c>
      <c r="BV190" s="509" t="str">
        <f>IF(AN190="","",VLOOKUP(AO190,[0]!Qualifier,(COLUMN(AO190)-34),FALSE))</f>
        <v xml:space="preserve">2to6°C </v>
      </c>
      <c r="BW190" s="509" t="str">
        <f>IF(AO190="","",VLOOKUP(AP190,[0]!Qualifier,(COLUMN(AP190)-34),FALSE))</f>
        <v>No</v>
      </c>
      <c r="BX190" s="509" t="str">
        <f>IF(AP190="","",VLOOKUP(AQ190,[0]!Qualifier,(COLUMN(AQ190)-34),FALSE))</f>
        <v>Dir</v>
      </c>
      <c r="BY190" s="509" t="str">
        <f>IF(AQ190="","",VLOOKUP(AR190,[0]!Qualifier,(COLUMN(AR190)-34),FALSE))</f>
        <v xml:space="preserve">WB </v>
      </c>
      <c r="BZ190" s="509" t="str">
        <f>IF(AR190="","",VLOOKUP(AS190,[0]!Qualifier,(COLUMN(AS190)-34),FALSE))</f>
        <v xml:space="preserve">NA </v>
      </c>
      <c r="CA190" s="509" t="str">
        <f>IF(AS190="","",VLOOKUP(AT190,[0]!Qualifier,(COLUMN(AT190)-34),FALSE))</f>
        <v xml:space="preserve">SpecInf </v>
      </c>
      <c r="CB190" s="509" t="str">
        <f>IF(AT190="","",VLOOKUP(AU190,[0]!Qualifier,(COLUMN(AU190)-34),FALSE))</f>
        <v xml:space="preserve">WBfilt </v>
      </c>
      <c r="CC190" s="509" t="str">
        <f>IF(AU190="","",VLOOKUP(AV190,[0]!Qualifier,(COLUMN(AV190)-34),FALSE))</f>
        <v xml:space="preserve">Divid </v>
      </c>
      <c r="CD190" s="509" t="str">
        <f>IF(AV190="","",VLOOKUP(AW190,[0]!Qualifier,(COLUMN(AW190)-34),FALSE))</f>
        <v>Irrad</v>
      </c>
      <c r="CE190" s="508" t="str">
        <f>IF(AW190="","",VLOOKUP(AX190,[0]!Qualifier,(COLUMN(AX190)-34),FALSE))</f>
        <v xml:space="preserve">- </v>
      </c>
      <c r="CF190" s="508" t="str">
        <f>IF(AX190="","",VLOOKUP(AY190,[0]!Qualifier,(COLUMN(AY190)-34),FALSE))</f>
        <v>no sub</v>
      </c>
      <c r="CG190" s="509" t="str">
        <f>IF(AY190="","",VLOOKUP(AZ190,[0]!Qualifier,(COLUMN(AZ190)-34),FALSE))</f>
        <v>Non</v>
      </c>
      <c r="CH190" s="510" t="str">
        <f>IF(AZ190="","",VLOOKUP(BA190,[0]!Qualifier,(COLUMN(BA190)-34),FALSE))</f>
        <v>NA</v>
      </c>
      <c r="CI190" s="512" t="str">
        <f>IF(BA190="","",VLOOKUP(BB190,[0]!Qualifier,(COLUMN(BB190)-34),FALSE))</f>
        <v xml:space="preserve">None </v>
      </c>
      <c r="CJ190" s="510"/>
      <c r="CK190" s="513" t="str">
        <f t="shared" si="84"/>
        <v>1-2-2-1-2-2-1-3-1-1-7-4-2-2-1-1-1-1-1</v>
      </c>
      <c r="CL190" s="513">
        <v>39082</v>
      </c>
      <c r="CM190" s="513">
        <v>45195</v>
      </c>
      <c r="CN190" s="510"/>
      <c r="CP190" s="510"/>
    </row>
    <row r="191" spans="1:94" ht="12.6" customHeight="1" outlineLevel="2" x14ac:dyDescent="0.35">
      <c r="A191" s="77">
        <f t="shared" si="86"/>
        <v>193100</v>
      </c>
      <c r="B191" s="7">
        <f t="shared" si="87"/>
        <v>186</v>
      </c>
      <c r="C191" s="59">
        <f t="shared" si="85"/>
        <v>186</v>
      </c>
      <c r="D191" s="124">
        <f t="shared" si="88"/>
        <v>193100</v>
      </c>
      <c r="E191" s="16" t="str">
        <f t="shared" si="64"/>
        <v>RedCells</v>
      </c>
      <c r="F191" s="58" t="str">
        <f t="shared" si="65"/>
        <v xml:space="preserve">CPD </v>
      </c>
      <c r="G191" s="58" t="str">
        <f t="shared" si="66"/>
        <v xml:space="preserve">SAGM </v>
      </c>
      <c r="H191" s="58" t="str">
        <f t="shared" si="67"/>
        <v xml:space="preserve">Closed </v>
      </c>
      <c r="I191" s="58" t="str">
        <f t="shared" si="68"/>
        <v xml:space="preserve">SV </v>
      </c>
      <c r="J191" s="58" t="str">
        <f t="shared" si="69"/>
        <v xml:space="preserve">2to6°C </v>
      </c>
      <c r="K191" s="58" t="str">
        <f t="shared" si="70"/>
        <v>No</v>
      </c>
      <c r="L191" s="58" t="str">
        <f t="shared" si="71"/>
        <v>Dir</v>
      </c>
      <c r="M191" s="58" t="str">
        <f t="shared" si="72"/>
        <v xml:space="preserve">WB </v>
      </c>
      <c r="N191" s="58" t="str">
        <f t="shared" si="73"/>
        <v xml:space="preserve">NA </v>
      </c>
      <c r="O191" s="58" t="str">
        <f t="shared" si="74"/>
        <v xml:space="preserve">Transf </v>
      </c>
      <c r="P191" s="58" t="str">
        <f t="shared" si="75"/>
        <v xml:space="preserve">LCdepl </v>
      </c>
      <c r="Q191" s="58" t="str">
        <f t="shared" si="76"/>
        <v xml:space="preserve">None </v>
      </c>
      <c r="R191" s="58" t="str">
        <f t="shared" si="77"/>
        <v xml:space="preserve">NoIrr </v>
      </c>
      <c r="S191" s="58" t="str">
        <f t="shared" si="78"/>
        <v xml:space="preserve">Wash </v>
      </c>
      <c r="T191" s="58" t="str">
        <f t="shared" si="79"/>
        <v>no sub</v>
      </c>
      <c r="U191" s="58" t="str">
        <f t="shared" si="80"/>
        <v>Non</v>
      </c>
      <c r="V191" s="58" t="str">
        <f t="shared" si="81"/>
        <v>NA</v>
      </c>
      <c r="W191" s="58" t="str">
        <f t="shared" si="82"/>
        <v xml:space="preserve">None </v>
      </c>
      <c r="X191" t="s">
        <v>63</v>
      </c>
      <c r="Y191" s="161" t="str">
        <f t="shared" si="83"/>
        <v>1-2-2-1-1-2-1-3-1-1-1-3-1-1-2-1-1-1-1</v>
      </c>
      <c r="Z191" s="60">
        <f t="shared" si="89"/>
        <v>193100</v>
      </c>
      <c r="AA191" s="7">
        <f t="shared" si="90"/>
        <v>186</v>
      </c>
      <c r="AB191" s="29" t="str">
        <f t="shared" si="63"/>
        <v>1</v>
      </c>
      <c r="AC191" s="29" t="str">
        <f t="shared" si="91"/>
        <v>9</v>
      </c>
      <c r="AD191" s="29" t="str">
        <f t="shared" si="91"/>
        <v>3</v>
      </c>
      <c r="AE191" s="29" t="str">
        <f t="shared" si="91"/>
        <v>1</v>
      </c>
      <c r="AF191" s="29" t="str">
        <f t="shared" si="91"/>
        <v>0</v>
      </c>
      <c r="AG191" s="29" t="str">
        <f t="shared" si="91"/>
        <v>0</v>
      </c>
      <c r="AH191" s="59">
        <v>186</v>
      </c>
      <c r="AI191" s="510">
        <v>193100</v>
      </c>
      <c r="AJ191" s="509">
        <v>1</v>
      </c>
      <c r="AK191" s="509">
        <v>2</v>
      </c>
      <c r="AL191" s="509">
        <v>2</v>
      </c>
      <c r="AM191" s="509">
        <v>1</v>
      </c>
      <c r="AN191" s="509">
        <v>1</v>
      </c>
      <c r="AO191" s="509">
        <v>2</v>
      </c>
      <c r="AP191" s="509">
        <v>1</v>
      </c>
      <c r="AQ191" s="509">
        <v>3</v>
      </c>
      <c r="AR191" s="509">
        <v>1</v>
      </c>
      <c r="AS191" s="509">
        <v>1</v>
      </c>
      <c r="AT191" s="509">
        <v>1</v>
      </c>
      <c r="AU191" s="509">
        <v>3</v>
      </c>
      <c r="AV191" s="509">
        <v>1</v>
      </c>
      <c r="AW191" s="509">
        <v>1</v>
      </c>
      <c r="AX191" s="509">
        <v>2</v>
      </c>
      <c r="AY191" s="509">
        <v>1</v>
      </c>
      <c r="AZ191" s="509">
        <v>1</v>
      </c>
      <c r="BA191" s="509">
        <v>1</v>
      </c>
      <c r="BB191" s="509">
        <v>1</v>
      </c>
      <c r="BC191" s="509" t="b">
        <v>0</v>
      </c>
      <c r="BD191" s="508">
        <v>40689</v>
      </c>
      <c r="BE191" s="508">
        <v>40215</v>
      </c>
      <c r="BF191" s="509" t="b">
        <v>0</v>
      </c>
      <c r="BG191" s="510" t="s">
        <v>557</v>
      </c>
      <c r="BH191" s="512"/>
      <c r="BI191" s="510"/>
      <c r="BJ191" s="513">
        <v>40689</v>
      </c>
      <c r="BK191" s="513">
        <v>40215</v>
      </c>
      <c r="BL191" s="513">
        <v>46217</v>
      </c>
      <c r="BM191" s="510"/>
      <c r="BN191" s="512"/>
      <c r="BO191" s="510"/>
      <c r="BP191" s="509">
        <v>1</v>
      </c>
      <c r="BQ191" s="509" t="str">
        <f>IF(AI191="","",VLOOKUP(AJ191,[0]!Qualifier,(COLUMN(AJ191)-34),FALSE))</f>
        <v>RedCells</v>
      </c>
      <c r="BR191" s="509" t="str">
        <f>IF(AJ191="","",VLOOKUP(AK191,[0]!Qualifier,(COLUMN(AK191)-34),FALSE))</f>
        <v xml:space="preserve">CPD </v>
      </c>
      <c r="BS191" s="509" t="str">
        <f>IF(AK191="","",VLOOKUP(AL191,[0]!Qualifier,(COLUMN(AL191)-34),FALSE))</f>
        <v xml:space="preserve">SAGM </v>
      </c>
      <c r="BT191" s="509" t="str">
        <f>IF(AL191="","",VLOOKUP(AM191,[0]!Qualifier,(COLUMN(AM191)-34),FALSE))</f>
        <v xml:space="preserve">Closed </v>
      </c>
      <c r="BU191" s="509" t="str">
        <f>IF(AM191="","",VLOOKUP(AN191,[0]!Qualifier,(COLUMN(AN191)-34),FALSE))</f>
        <v xml:space="preserve">SV </v>
      </c>
      <c r="BV191" s="509" t="str">
        <f>IF(AN191="","",VLOOKUP(AO191,[0]!Qualifier,(COLUMN(AO191)-34),FALSE))</f>
        <v xml:space="preserve">2to6°C </v>
      </c>
      <c r="BW191" s="509" t="str">
        <f>IF(AO191="","",VLOOKUP(AP191,[0]!Qualifier,(COLUMN(AP191)-34),FALSE))</f>
        <v>No</v>
      </c>
      <c r="BX191" s="509" t="str">
        <f>IF(AP191="","",VLOOKUP(AQ191,[0]!Qualifier,(COLUMN(AQ191)-34),FALSE))</f>
        <v>Dir</v>
      </c>
      <c r="BY191" s="509" t="str">
        <f>IF(AQ191="","",VLOOKUP(AR191,[0]!Qualifier,(COLUMN(AR191)-34),FALSE))</f>
        <v xml:space="preserve">WB </v>
      </c>
      <c r="BZ191" s="509" t="str">
        <f>IF(AR191="","",VLOOKUP(AS191,[0]!Qualifier,(COLUMN(AS191)-34),FALSE))</f>
        <v xml:space="preserve">NA </v>
      </c>
      <c r="CA191" s="509" t="str">
        <f>IF(AS191="","",VLOOKUP(AT191,[0]!Qualifier,(COLUMN(AT191)-34),FALSE))</f>
        <v xml:space="preserve">Transf </v>
      </c>
      <c r="CB191" s="509" t="str">
        <f>IF(AT191="","",VLOOKUP(AU191,[0]!Qualifier,(COLUMN(AU191)-34),FALSE))</f>
        <v xml:space="preserve">LCdepl </v>
      </c>
      <c r="CC191" s="509" t="str">
        <f>IF(AU191="","",VLOOKUP(AV191,[0]!Qualifier,(COLUMN(AV191)-34),FALSE))</f>
        <v xml:space="preserve">None </v>
      </c>
      <c r="CD191" s="509" t="str">
        <f>IF(AV191="","",VLOOKUP(AW191,[0]!Qualifier,(COLUMN(AW191)-34),FALSE))</f>
        <v xml:space="preserve">NoIrr </v>
      </c>
      <c r="CE191" s="508" t="str">
        <f>IF(AW191="","",VLOOKUP(AX191,[0]!Qualifier,(COLUMN(AX191)-34),FALSE))</f>
        <v xml:space="preserve">Wash </v>
      </c>
      <c r="CF191" s="508" t="str">
        <f>IF(AX191="","",VLOOKUP(AY191,[0]!Qualifier,(COLUMN(AY191)-34),FALSE))</f>
        <v>no sub</v>
      </c>
      <c r="CG191" s="509" t="str">
        <f>IF(AY191="","",VLOOKUP(AZ191,[0]!Qualifier,(COLUMN(AZ191)-34),FALSE))</f>
        <v>Non</v>
      </c>
      <c r="CH191" s="510" t="str">
        <f>IF(AZ191="","",VLOOKUP(BA191,[0]!Qualifier,(COLUMN(BA191)-34),FALSE))</f>
        <v>NA</v>
      </c>
      <c r="CI191" s="512" t="str">
        <f>IF(BA191="","",VLOOKUP(BB191,[0]!Qualifier,(COLUMN(BB191)-34),FALSE))</f>
        <v xml:space="preserve">None </v>
      </c>
      <c r="CJ191" s="510"/>
      <c r="CK191" s="513" t="str">
        <f t="shared" si="84"/>
        <v>1-2-2-1-1-2-1-3-1-1-1-3-1-1-2-1-1-1-1</v>
      </c>
      <c r="CL191" s="513">
        <v>36201</v>
      </c>
      <c r="CM191" s="513">
        <v>45195</v>
      </c>
      <c r="CN191" s="510"/>
      <c r="CP191" s="510"/>
    </row>
    <row r="192" spans="1:94" ht="12.6" customHeight="1" outlineLevel="2" x14ac:dyDescent="0.35">
      <c r="A192" s="77">
        <f t="shared" si="86"/>
        <v>193101</v>
      </c>
      <c r="B192" s="7">
        <f t="shared" si="87"/>
        <v>187</v>
      </c>
      <c r="C192" s="59">
        <f t="shared" si="85"/>
        <v>187</v>
      </c>
      <c r="D192" s="124">
        <f t="shared" si="88"/>
        <v>193101</v>
      </c>
      <c r="E192" s="16" t="str">
        <f t="shared" si="64"/>
        <v>RedCells</v>
      </c>
      <c r="F192" s="58" t="str">
        <f t="shared" si="65"/>
        <v xml:space="preserve">CPD </v>
      </c>
      <c r="G192" s="58" t="str">
        <f t="shared" si="66"/>
        <v xml:space="preserve">PAGGS-M </v>
      </c>
      <c r="H192" s="58" t="str">
        <f t="shared" si="67"/>
        <v xml:space="preserve">Closed </v>
      </c>
      <c r="I192" s="58" t="str">
        <f t="shared" si="68"/>
        <v xml:space="preserve">SV </v>
      </c>
      <c r="J192" s="58" t="str">
        <f t="shared" si="69"/>
        <v xml:space="preserve">2to6°C </v>
      </c>
      <c r="K192" s="58" t="str">
        <f t="shared" si="70"/>
        <v>No</v>
      </c>
      <c r="L192" s="58" t="str">
        <f t="shared" si="71"/>
        <v>Dir</v>
      </c>
      <c r="M192" s="58" t="str">
        <f t="shared" si="72"/>
        <v xml:space="preserve">WB </v>
      </c>
      <c r="N192" s="58" t="str">
        <f t="shared" si="73"/>
        <v xml:space="preserve">NA </v>
      </c>
      <c r="O192" s="58" t="str">
        <f t="shared" si="74"/>
        <v xml:space="preserve">Transf </v>
      </c>
      <c r="P192" s="58" t="str">
        <f t="shared" si="75"/>
        <v xml:space="preserve">LCdepl </v>
      </c>
      <c r="Q192" s="58" t="str">
        <f t="shared" si="76"/>
        <v xml:space="preserve">None </v>
      </c>
      <c r="R192" s="58" t="str">
        <f t="shared" si="77"/>
        <v xml:space="preserve">NoIrr </v>
      </c>
      <c r="S192" s="58" t="str">
        <f t="shared" si="78"/>
        <v xml:space="preserve">Wash </v>
      </c>
      <c r="T192" s="58" t="str">
        <f t="shared" si="79"/>
        <v>no sub</v>
      </c>
      <c r="U192" s="58" t="str">
        <f t="shared" si="80"/>
        <v>Non</v>
      </c>
      <c r="V192" s="58" t="str">
        <f t="shared" si="81"/>
        <v>NA</v>
      </c>
      <c r="W192" s="58" t="str">
        <f t="shared" si="82"/>
        <v xml:space="preserve">None </v>
      </c>
      <c r="X192" t="s">
        <v>63</v>
      </c>
      <c r="Y192" s="161" t="str">
        <f t="shared" si="83"/>
        <v>1-2-3-1-1-2-1-3-1-1-1-3-1-1-2-1-1-1-1</v>
      </c>
      <c r="Z192" s="60">
        <f t="shared" si="89"/>
        <v>193101</v>
      </c>
      <c r="AA192" s="7">
        <f t="shared" si="90"/>
        <v>187</v>
      </c>
      <c r="AB192" s="29" t="str">
        <f t="shared" si="63"/>
        <v>1</v>
      </c>
      <c r="AC192" s="29" t="str">
        <f t="shared" si="91"/>
        <v>9</v>
      </c>
      <c r="AD192" s="29" t="str">
        <f t="shared" si="91"/>
        <v>3</v>
      </c>
      <c r="AE192" s="29" t="str">
        <f t="shared" si="91"/>
        <v>1</v>
      </c>
      <c r="AF192" s="29" t="str">
        <f t="shared" si="91"/>
        <v>0</v>
      </c>
      <c r="AG192" s="29" t="str">
        <f t="shared" si="91"/>
        <v>1</v>
      </c>
      <c r="AH192" s="59">
        <v>187</v>
      </c>
      <c r="AI192" s="510">
        <v>193101</v>
      </c>
      <c r="AJ192" s="509">
        <v>1</v>
      </c>
      <c r="AK192" s="509">
        <v>2</v>
      </c>
      <c r="AL192" s="509">
        <v>3</v>
      </c>
      <c r="AM192" s="509">
        <v>1</v>
      </c>
      <c r="AN192" s="509">
        <v>1</v>
      </c>
      <c r="AO192" s="509">
        <v>2</v>
      </c>
      <c r="AP192" s="509">
        <v>1</v>
      </c>
      <c r="AQ192" s="509">
        <v>3</v>
      </c>
      <c r="AR192" s="509">
        <v>1</v>
      </c>
      <c r="AS192" s="509">
        <v>1</v>
      </c>
      <c r="AT192" s="509">
        <v>1</v>
      </c>
      <c r="AU192" s="509">
        <v>3</v>
      </c>
      <c r="AV192" s="509">
        <v>1</v>
      </c>
      <c r="AW192" s="509">
        <v>1</v>
      </c>
      <c r="AX192" s="509">
        <v>2</v>
      </c>
      <c r="AY192" s="509">
        <v>1</v>
      </c>
      <c r="AZ192" s="509">
        <v>1</v>
      </c>
      <c r="BA192" s="509">
        <v>1</v>
      </c>
      <c r="BB192" s="509">
        <v>1</v>
      </c>
      <c r="BC192" s="509" t="b">
        <v>0</v>
      </c>
      <c r="BD192" s="508">
        <v>46074</v>
      </c>
      <c r="BE192" s="512"/>
      <c r="BF192" s="509" t="b">
        <v>0</v>
      </c>
      <c r="BG192" s="510" t="s">
        <v>1610</v>
      </c>
      <c r="BH192" s="512"/>
      <c r="BI192" s="510"/>
      <c r="BJ192" s="513">
        <v>46074</v>
      </c>
      <c r="BK192" s="510"/>
      <c r="BL192" s="513">
        <v>46217</v>
      </c>
      <c r="BM192" s="510"/>
      <c r="BN192" s="512"/>
      <c r="BO192" s="510"/>
      <c r="BP192" s="509">
        <v>1</v>
      </c>
      <c r="BQ192" s="509" t="str">
        <f>IF(AI192="","",VLOOKUP(AJ192,[0]!Qualifier,(COLUMN(AJ192)-34),FALSE))</f>
        <v>RedCells</v>
      </c>
      <c r="BR192" s="509" t="str">
        <f>IF(AJ192="","",VLOOKUP(AK192,[0]!Qualifier,(COLUMN(AK192)-34),FALSE))</f>
        <v xml:space="preserve">CPD </v>
      </c>
      <c r="BS192" s="509" t="str">
        <f>IF(AK192="","",VLOOKUP(AL192,[0]!Qualifier,(COLUMN(AL192)-34),FALSE))</f>
        <v xml:space="preserve">PAGGS-M </v>
      </c>
      <c r="BT192" s="509" t="str">
        <f>IF(AL192="","",VLOOKUP(AM192,[0]!Qualifier,(COLUMN(AM192)-34),FALSE))</f>
        <v xml:space="preserve">Closed </v>
      </c>
      <c r="BU192" s="509" t="str">
        <f>IF(AM192="","",VLOOKUP(AN192,[0]!Qualifier,(COLUMN(AN192)-34),FALSE))</f>
        <v xml:space="preserve">SV </v>
      </c>
      <c r="BV192" s="509" t="str">
        <f>IF(AN192="","",VLOOKUP(AO192,[0]!Qualifier,(COLUMN(AO192)-34),FALSE))</f>
        <v xml:space="preserve">2to6°C </v>
      </c>
      <c r="BW192" s="509" t="str">
        <f>IF(AO192="","",VLOOKUP(AP192,[0]!Qualifier,(COLUMN(AP192)-34),FALSE))</f>
        <v>No</v>
      </c>
      <c r="BX192" s="509" t="str">
        <f>IF(AP192="","",VLOOKUP(AQ192,[0]!Qualifier,(COLUMN(AQ192)-34),FALSE))</f>
        <v>Dir</v>
      </c>
      <c r="BY192" s="509" t="str">
        <f>IF(AQ192="","",VLOOKUP(AR192,[0]!Qualifier,(COLUMN(AR192)-34),FALSE))</f>
        <v xml:space="preserve">WB </v>
      </c>
      <c r="BZ192" s="509" t="str">
        <f>IF(AR192="","",VLOOKUP(AS192,[0]!Qualifier,(COLUMN(AS192)-34),FALSE))</f>
        <v xml:space="preserve">NA </v>
      </c>
      <c r="CA192" s="509" t="str">
        <f>IF(AS192="","",VLOOKUP(AT192,[0]!Qualifier,(COLUMN(AT192)-34),FALSE))</f>
        <v xml:space="preserve">Transf </v>
      </c>
      <c r="CB192" s="509" t="str">
        <f>IF(AT192="","",VLOOKUP(AU192,[0]!Qualifier,(COLUMN(AU192)-34),FALSE))</f>
        <v xml:space="preserve">LCdepl </v>
      </c>
      <c r="CC192" s="509" t="str">
        <f>IF(AU192="","",VLOOKUP(AV192,[0]!Qualifier,(COLUMN(AV192)-34),FALSE))</f>
        <v xml:space="preserve">None </v>
      </c>
      <c r="CD192" s="509" t="str">
        <f>IF(AV192="","",VLOOKUP(AW192,[0]!Qualifier,(COLUMN(AW192)-34),FALSE))</f>
        <v xml:space="preserve">NoIrr </v>
      </c>
      <c r="CE192" s="508" t="str">
        <f>IF(AW192="","",VLOOKUP(AX192,[0]!Qualifier,(COLUMN(AX192)-34),FALSE))</f>
        <v xml:space="preserve">Wash </v>
      </c>
      <c r="CF192" s="508" t="str">
        <f>IF(AX192="","",VLOOKUP(AY192,[0]!Qualifier,(COLUMN(AY192)-34),FALSE))</f>
        <v>no sub</v>
      </c>
      <c r="CG192" s="509" t="str">
        <f>IF(AY192="","",VLOOKUP(AZ192,[0]!Qualifier,(COLUMN(AZ192)-34),FALSE))</f>
        <v>Non</v>
      </c>
      <c r="CH192" s="510" t="str">
        <f>IF(AZ192="","",VLOOKUP(BA192,[0]!Qualifier,(COLUMN(BA192)-34),FALSE))</f>
        <v>NA</v>
      </c>
      <c r="CI192" s="512" t="str">
        <f>IF(BA192="","",VLOOKUP(BB192,[0]!Qualifier,(COLUMN(BB192)-34),FALSE))</f>
        <v xml:space="preserve">None </v>
      </c>
      <c r="CJ192" s="510"/>
      <c r="CK192" s="513" t="str">
        <f t="shared" si="84"/>
        <v>1-2-3-1-1-2-1-3-1-1-1-3-1-1-2-1-1-1-1</v>
      </c>
      <c r="CL192" s="513">
        <v>36201</v>
      </c>
      <c r="CM192" s="513">
        <v>45195</v>
      </c>
      <c r="CN192" s="510"/>
      <c r="CP192" s="510"/>
    </row>
    <row r="193" spans="1:94" ht="12.6" customHeight="1" outlineLevel="2" x14ac:dyDescent="0.35">
      <c r="A193" s="77">
        <f t="shared" si="86"/>
        <v>194109</v>
      </c>
      <c r="B193" s="7">
        <f t="shared" si="87"/>
        <v>188</v>
      </c>
      <c r="C193" s="59">
        <f t="shared" si="85"/>
        <v>188</v>
      </c>
      <c r="D193" s="124">
        <f t="shared" si="88"/>
        <v>194109</v>
      </c>
      <c r="E193" s="16" t="str">
        <f t="shared" si="64"/>
        <v>RedCells</v>
      </c>
      <c r="F193" s="58" t="str">
        <f t="shared" si="65"/>
        <v xml:space="preserve">NoAC </v>
      </c>
      <c r="G193" s="58" t="str">
        <f t="shared" si="66"/>
        <v xml:space="preserve">NoAdd </v>
      </c>
      <c r="H193" s="58" t="str">
        <f t="shared" si="67"/>
        <v xml:space="preserve">Closed </v>
      </c>
      <c r="I193" s="58" t="str">
        <f t="shared" si="68"/>
        <v xml:space="preserve">SV </v>
      </c>
      <c r="J193" s="58" t="str">
        <f t="shared" si="69"/>
        <v xml:space="preserve">2to6°C </v>
      </c>
      <c r="K193" s="58" t="str">
        <f t="shared" si="70"/>
        <v>No</v>
      </c>
      <c r="L193" s="58" t="str">
        <f t="shared" si="71"/>
        <v>Dir</v>
      </c>
      <c r="M193" s="58" t="str">
        <f t="shared" si="72"/>
        <v xml:space="preserve">WB </v>
      </c>
      <c r="N193" s="58" t="str">
        <f t="shared" si="73"/>
        <v xml:space="preserve">NA </v>
      </c>
      <c r="O193" s="58" t="str">
        <f t="shared" si="74"/>
        <v xml:space="preserve">Transf </v>
      </c>
      <c r="P193" s="58" t="str">
        <f t="shared" si="75"/>
        <v xml:space="preserve">LCdepl </v>
      </c>
      <c r="Q193" s="58" t="str">
        <f t="shared" si="76"/>
        <v xml:space="preserve">None </v>
      </c>
      <c r="R193" s="58" t="str">
        <f t="shared" si="77"/>
        <v xml:space="preserve">NoIrr </v>
      </c>
      <c r="S193" s="58" t="str">
        <f t="shared" si="78"/>
        <v xml:space="preserve">Wash </v>
      </c>
      <c r="T193" s="58" t="str">
        <f t="shared" si="79"/>
        <v>no sub</v>
      </c>
      <c r="U193" s="58" t="str">
        <f t="shared" si="80"/>
        <v>Non</v>
      </c>
      <c r="V193" s="58" t="str">
        <f t="shared" si="81"/>
        <v>NA</v>
      </c>
      <c r="W193" s="58" t="str">
        <f t="shared" si="82"/>
        <v xml:space="preserve">None </v>
      </c>
      <c r="X193" t="s">
        <v>63</v>
      </c>
      <c r="Y193" s="161" t="str">
        <f t="shared" si="83"/>
        <v>1-1-1-1-1-2-1-3-1-1-1-3-1-1-2-1-1-1-1</v>
      </c>
      <c r="Z193" s="60">
        <f t="shared" si="89"/>
        <v>194109</v>
      </c>
      <c r="AA193" s="7">
        <f t="shared" si="90"/>
        <v>188</v>
      </c>
      <c r="AB193" s="29" t="str">
        <f t="shared" si="63"/>
        <v>1</v>
      </c>
      <c r="AC193" s="29" t="str">
        <f t="shared" si="91"/>
        <v>9</v>
      </c>
      <c r="AD193" s="29" t="str">
        <f t="shared" si="91"/>
        <v>4</v>
      </c>
      <c r="AE193" s="29" t="str">
        <f t="shared" si="91"/>
        <v>1</v>
      </c>
      <c r="AF193" s="29" t="str">
        <f t="shared" si="91"/>
        <v>0</v>
      </c>
      <c r="AG193" s="29" t="str">
        <f t="shared" si="91"/>
        <v>9</v>
      </c>
      <c r="AH193" s="59">
        <v>188</v>
      </c>
      <c r="AI193" s="510">
        <v>194109</v>
      </c>
      <c r="AJ193" s="509">
        <v>1</v>
      </c>
      <c r="AK193" s="509">
        <v>1</v>
      </c>
      <c r="AL193" s="509">
        <v>1</v>
      </c>
      <c r="AM193" s="509">
        <v>1</v>
      </c>
      <c r="AN193" s="509">
        <v>1</v>
      </c>
      <c r="AO193" s="509">
        <v>2</v>
      </c>
      <c r="AP193" s="509">
        <v>1</v>
      </c>
      <c r="AQ193" s="509">
        <v>3</v>
      </c>
      <c r="AR193" s="509">
        <v>1</v>
      </c>
      <c r="AS193" s="509">
        <v>1</v>
      </c>
      <c r="AT193" s="509">
        <v>1</v>
      </c>
      <c r="AU193" s="509">
        <v>3</v>
      </c>
      <c r="AV193" s="509">
        <v>1</v>
      </c>
      <c r="AW193" s="509">
        <v>1</v>
      </c>
      <c r="AX193" s="509">
        <v>2</v>
      </c>
      <c r="AY193" s="509">
        <v>1</v>
      </c>
      <c r="AZ193" s="509">
        <v>1</v>
      </c>
      <c r="BA193" s="509">
        <v>1</v>
      </c>
      <c r="BB193" s="509">
        <v>1</v>
      </c>
      <c r="BC193" s="509" t="b">
        <v>0</v>
      </c>
      <c r="BD193" s="508">
        <v>38308</v>
      </c>
      <c r="BE193" s="508">
        <v>38308</v>
      </c>
      <c r="BF193" s="509" t="b">
        <v>0</v>
      </c>
      <c r="BG193" s="510" t="s">
        <v>558</v>
      </c>
      <c r="BH193" s="512"/>
      <c r="BI193" s="510"/>
      <c r="BJ193" s="513">
        <v>38308</v>
      </c>
      <c r="BK193" s="513">
        <v>38308</v>
      </c>
      <c r="BL193" s="513">
        <v>46217</v>
      </c>
      <c r="BM193" s="510"/>
      <c r="BN193" s="512"/>
      <c r="BO193" s="510"/>
      <c r="BP193" s="509">
        <v>1</v>
      </c>
      <c r="BQ193" s="509" t="str">
        <f>IF(AI193="","",VLOOKUP(AJ193,[0]!Qualifier,(COLUMN(AJ193)-34),FALSE))</f>
        <v>RedCells</v>
      </c>
      <c r="BR193" s="509" t="str">
        <f>IF(AJ193="","",VLOOKUP(AK193,[0]!Qualifier,(COLUMN(AK193)-34),FALSE))</f>
        <v xml:space="preserve">NoAC </v>
      </c>
      <c r="BS193" s="509" t="str">
        <f>IF(AK193="","",VLOOKUP(AL193,[0]!Qualifier,(COLUMN(AL193)-34),FALSE))</f>
        <v xml:space="preserve">NoAdd </v>
      </c>
      <c r="BT193" s="509" t="str">
        <f>IF(AL193="","",VLOOKUP(AM193,[0]!Qualifier,(COLUMN(AM193)-34),FALSE))</f>
        <v xml:space="preserve">Closed </v>
      </c>
      <c r="BU193" s="509" t="str">
        <f>IF(AM193="","",VLOOKUP(AN193,[0]!Qualifier,(COLUMN(AN193)-34),FALSE))</f>
        <v xml:space="preserve">SV </v>
      </c>
      <c r="BV193" s="509" t="str">
        <f>IF(AN193="","",VLOOKUP(AO193,[0]!Qualifier,(COLUMN(AO193)-34),FALSE))</f>
        <v xml:space="preserve">2to6°C </v>
      </c>
      <c r="BW193" s="509" t="str">
        <f>IF(AO193="","",VLOOKUP(AP193,[0]!Qualifier,(COLUMN(AP193)-34),FALSE))</f>
        <v>No</v>
      </c>
      <c r="BX193" s="509" t="str">
        <f>IF(AP193="","",VLOOKUP(AQ193,[0]!Qualifier,(COLUMN(AQ193)-34),FALSE))</f>
        <v>Dir</v>
      </c>
      <c r="BY193" s="509" t="str">
        <f>IF(AQ193="","",VLOOKUP(AR193,[0]!Qualifier,(COLUMN(AR193)-34),FALSE))</f>
        <v xml:space="preserve">WB </v>
      </c>
      <c r="BZ193" s="509" t="str">
        <f>IF(AR193="","",VLOOKUP(AS193,[0]!Qualifier,(COLUMN(AS193)-34),FALSE))</f>
        <v xml:space="preserve">NA </v>
      </c>
      <c r="CA193" s="509" t="str">
        <f>IF(AS193="","",VLOOKUP(AT193,[0]!Qualifier,(COLUMN(AT193)-34),FALSE))</f>
        <v xml:space="preserve">Transf </v>
      </c>
      <c r="CB193" s="509" t="str">
        <f>IF(AT193="","",VLOOKUP(AU193,[0]!Qualifier,(COLUMN(AU193)-34),FALSE))</f>
        <v xml:space="preserve">LCdepl </v>
      </c>
      <c r="CC193" s="509" t="str">
        <f>IF(AU193="","",VLOOKUP(AV193,[0]!Qualifier,(COLUMN(AV193)-34),FALSE))</f>
        <v xml:space="preserve">None </v>
      </c>
      <c r="CD193" s="509" t="str">
        <f>IF(AV193="","",VLOOKUP(AW193,[0]!Qualifier,(COLUMN(AW193)-34),FALSE))</f>
        <v xml:space="preserve">NoIrr </v>
      </c>
      <c r="CE193" s="508" t="str">
        <f>IF(AW193="","",VLOOKUP(AX193,[0]!Qualifier,(COLUMN(AX193)-34),FALSE))</f>
        <v xml:space="preserve">Wash </v>
      </c>
      <c r="CF193" s="508" t="str">
        <f>IF(AX193="","",VLOOKUP(AY193,[0]!Qualifier,(COLUMN(AY193)-34),FALSE))</f>
        <v>no sub</v>
      </c>
      <c r="CG193" s="509" t="str">
        <f>IF(AY193="","",VLOOKUP(AZ193,[0]!Qualifier,(COLUMN(AZ193)-34),FALSE))</f>
        <v>Non</v>
      </c>
      <c r="CH193" s="510" t="str">
        <f>IF(AZ193="","",VLOOKUP(BA193,[0]!Qualifier,(COLUMN(BA193)-34),FALSE))</f>
        <v>NA</v>
      </c>
      <c r="CI193" s="512" t="str">
        <f>IF(BA193="","",VLOOKUP(BB193,[0]!Qualifier,(COLUMN(BB193)-34),FALSE))</f>
        <v xml:space="preserve">None </v>
      </c>
      <c r="CJ193" s="510"/>
      <c r="CK193" s="513" t="str">
        <f t="shared" si="84"/>
        <v>1-1-1-1-1-2-1-3-1-1-1-3-1-1-2-1-1-1-1</v>
      </c>
      <c r="CL193" s="513">
        <v>36280</v>
      </c>
      <c r="CM193" s="513">
        <v>45195</v>
      </c>
      <c r="CN193" s="510"/>
      <c r="CP193" s="510"/>
    </row>
    <row r="194" spans="1:94" ht="12.6" customHeight="1" outlineLevel="2" x14ac:dyDescent="0.35">
      <c r="A194" s="77">
        <f t="shared" si="86"/>
        <v>194189</v>
      </c>
      <c r="B194" s="7">
        <f t="shared" si="87"/>
        <v>189</v>
      </c>
      <c r="C194" s="59">
        <f t="shared" si="85"/>
        <v>189</v>
      </c>
      <c r="D194" s="124">
        <f t="shared" si="88"/>
        <v>194189</v>
      </c>
      <c r="E194" s="16" t="str">
        <f t="shared" si="64"/>
        <v>RedCells</v>
      </c>
      <c r="F194" s="58" t="str">
        <f t="shared" si="65"/>
        <v xml:space="preserve">NoAC </v>
      </c>
      <c r="G194" s="58" t="str">
        <f t="shared" si="66"/>
        <v xml:space="preserve">NoAdd </v>
      </c>
      <c r="H194" s="58" t="str">
        <f t="shared" si="67"/>
        <v xml:space="preserve">Closed </v>
      </c>
      <c r="I194" s="58" t="str">
        <f t="shared" si="68"/>
        <v xml:space="preserve">SVPed </v>
      </c>
      <c r="J194" s="58" t="str">
        <f t="shared" si="69"/>
        <v xml:space="preserve">2to6°C </v>
      </c>
      <c r="K194" s="58" t="str">
        <f t="shared" si="70"/>
        <v>No</v>
      </c>
      <c r="L194" s="58" t="str">
        <f t="shared" si="71"/>
        <v>Dir</v>
      </c>
      <c r="M194" s="58" t="str">
        <f t="shared" si="72"/>
        <v xml:space="preserve">WB </v>
      </c>
      <c r="N194" s="58" t="str">
        <f t="shared" si="73"/>
        <v xml:space="preserve">NA </v>
      </c>
      <c r="O194" s="58" t="str">
        <f t="shared" si="74"/>
        <v xml:space="preserve">Transf </v>
      </c>
      <c r="P194" s="58" t="str">
        <f t="shared" si="75"/>
        <v xml:space="preserve">LCdepl </v>
      </c>
      <c r="Q194" s="58" t="str">
        <f t="shared" si="76"/>
        <v xml:space="preserve">Divid </v>
      </c>
      <c r="R194" s="58" t="str">
        <f t="shared" si="77"/>
        <v xml:space="preserve">NoIrr </v>
      </c>
      <c r="S194" s="58" t="str">
        <f t="shared" si="78"/>
        <v xml:space="preserve">Wash </v>
      </c>
      <c r="T194" s="58" t="str">
        <f t="shared" si="79"/>
        <v>no sub</v>
      </c>
      <c r="U194" s="58" t="str">
        <f t="shared" si="80"/>
        <v>Non</v>
      </c>
      <c r="V194" s="58" t="str">
        <f t="shared" si="81"/>
        <v>NA</v>
      </c>
      <c r="W194" s="58" t="str">
        <f t="shared" si="82"/>
        <v xml:space="preserve">None </v>
      </c>
      <c r="X194" t="s">
        <v>63</v>
      </c>
      <c r="Y194" s="161" t="str">
        <f t="shared" si="83"/>
        <v>1-1-1-1-2-2-1-3-1-1-1-3-2-1-2-1-1-1-1</v>
      </c>
      <c r="Z194" s="60">
        <f t="shared" si="89"/>
        <v>194189</v>
      </c>
      <c r="AA194" s="7">
        <f t="shared" si="90"/>
        <v>189</v>
      </c>
      <c r="AB194" s="29" t="str">
        <f t="shared" ref="AB194:AB257" si="92">MID(TEXT($Z194,"000000"),AB$5,1)</f>
        <v>1</v>
      </c>
      <c r="AC194" s="29" t="str">
        <f t="shared" si="91"/>
        <v>9</v>
      </c>
      <c r="AD194" s="29" t="str">
        <f t="shared" si="91"/>
        <v>4</v>
      </c>
      <c r="AE194" s="29" t="str">
        <f t="shared" si="91"/>
        <v>1</v>
      </c>
      <c r="AF194" s="29" t="str">
        <f t="shared" si="91"/>
        <v>8</v>
      </c>
      <c r="AG194" s="29" t="str">
        <f t="shared" si="91"/>
        <v>9</v>
      </c>
      <c r="AH194" s="59">
        <v>189</v>
      </c>
      <c r="AI194" s="510">
        <v>194189</v>
      </c>
      <c r="AJ194" s="509">
        <v>1</v>
      </c>
      <c r="AK194" s="509">
        <v>1</v>
      </c>
      <c r="AL194" s="509">
        <v>1</v>
      </c>
      <c r="AM194" s="509">
        <v>1</v>
      </c>
      <c r="AN194" s="509">
        <v>2</v>
      </c>
      <c r="AO194" s="509">
        <v>2</v>
      </c>
      <c r="AP194" s="509">
        <v>1</v>
      </c>
      <c r="AQ194" s="509">
        <v>3</v>
      </c>
      <c r="AR194" s="509">
        <v>1</v>
      </c>
      <c r="AS194" s="509">
        <v>1</v>
      </c>
      <c r="AT194" s="509">
        <v>1</v>
      </c>
      <c r="AU194" s="509">
        <v>3</v>
      </c>
      <c r="AV194" s="509">
        <v>2</v>
      </c>
      <c r="AW194" s="509">
        <v>1</v>
      </c>
      <c r="AX194" s="509">
        <v>2</v>
      </c>
      <c r="AY194" s="509">
        <v>1</v>
      </c>
      <c r="AZ194" s="509">
        <v>1</v>
      </c>
      <c r="BA194" s="509">
        <v>1</v>
      </c>
      <c r="BB194" s="509">
        <v>1</v>
      </c>
      <c r="BC194" s="509" t="b">
        <v>0</v>
      </c>
      <c r="BD194" s="508">
        <v>38308</v>
      </c>
      <c r="BE194" s="508">
        <v>38308</v>
      </c>
      <c r="BF194" s="509" t="b">
        <v>0</v>
      </c>
      <c r="BG194" s="510" t="s">
        <v>559</v>
      </c>
      <c r="BH194" s="512"/>
      <c r="BI194" s="510"/>
      <c r="BJ194" s="513">
        <v>38308</v>
      </c>
      <c r="BK194" s="513">
        <v>38308</v>
      </c>
      <c r="BL194" s="513">
        <v>46217</v>
      </c>
      <c r="BM194" s="510"/>
      <c r="BN194" s="512"/>
      <c r="BO194" s="510"/>
      <c r="BP194" s="509">
        <v>1</v>
      </c>
      <c r="BQ194" s="509" t="str">
        <f>IF(AI194="","",VLOOKUP(AJ194,[0]!Qualifier,(COLUMN(AJ194)-34),FALSE))</f>
        <v>RedCells</v>
      </c>
      <c r="BR194" s="509" t="str">
        <f>IF(AJ194="","",VLOOKUP(AK194,[0]!Qualifier,(COLUMN(AK194)-34),FALSE))</f>
        <v xml:space="preserve">NoAC </v>
      </c>
      <c r="BS194" s="509" t="str">
        <f>IF(AK194="","",VLOOKUP(AL194,[0]!Qualifier,(COLUMN(AL194)-34),FALSE))</f>
        <v xml:space="preserve">NoAdd </v>
      </c>
      <c r="BT194" s="509" t="str">
        <f>IF(AL194="","",VLOOKUP(AM194,[0]!Qualifier,(COLUMN(AM194)-34),FALSE))</f>
        <v xml:space="preserve">Closed </v>
      </c>
      <c r="BU194" s="509" t="str">
        <f>IF(AM194="","",VLOOKUP(AN194,[0]!Qualifier,(COLUMN(AN194)-34),FALSE))</f>
        <v xml:space="preserve">SVPed </v>
      </c>
      <c r="BV194" s="509" t="str">
        <f>IF(AN194="","",VLOOKUP(AO194,[0]!Qualifier,(COLUMN(AO194)-34),FALSE))</f>
        <v xml:space="preserve">2to6°C </v>
      </c>
      <c r="BW194" s="509" t="str">
        <f>IF(AO194="","",VLOOKUP(AP194,[0]!Qualifier,(COLUMN(AP194)-34),FALSE))</f>
        <v>No</v>
      </c>
      <c r="BX194" s="509" t="str">
        <f>IF(AP194="","",VLOOKUP(AQ194,[0]!Qualifier,(COLUMN(AQ194)-34),FALSE))</f>
        <v>Dir</v>
      </c>
      <c r="BY194" s="509" t="str">
        <f>IF(AQ194="","",VLOOKUP(AR194,[0]!Qualifier,(COLUMN(AR194)-34),FALSE))</f>
        <v xml:space="preserve">WB </v>
      </c>
      <c r="BZ194" s="509" t="str">
        <f>IF(AR194="","",VLOOKUP(AS194,[0]!Qualifier,(COLUMN(AS194)-34),FALSE))</f>
        <v xml:space="preserve">NA </v>
      </c>
      <c r="CA194" s="509" t="str">
        <f>IF(AS194="","",VLOOKUP(AT194,[0]!Qualifier,(COLUMN(AT194)-34),FALSE))</f>
        <v xml:space="preserve">Transf </v>
      </c>
      <c r="CB194" s="509" t="str">
        <f>IF(AT194="","",VLOOKUP(AU194,[0]!Qualifier,(COLUMN(AU194)-34),FALSE))</f>
        <v xml:space="preserve">LCdepl </v>
      </c>
      <c r="CC194" s="509" t="str">
        <f>IF(AU194="","",VLOOKUP(AV194,[0]!Qualifier,(COLUMN(AV194)-34),FALSE))</f>
        <v xml:space="preserve">Divid </v>
      </c>
      <c r="CD194" s="509" t="str">
        <f>IF(AV194="","",VLOOKUP(AW194,[0]!Qualifier,(COLUMN(AW194)-34),FALSE))</f>
        <v xml:space="preserve">NoIrr </v>
      </c>
      <c r="CE194" s="508" t="str">
        <f>IF(AW194="","",VLOOKUP(AX194,[0]!Qualifier,(COLUMN(AX194)-34),FALSE))</f>
        <v xml:space="preserve">Wash </v>
      </c>
      <c r="CF194" s="508" t="str">
        <f>IF(AX194="","",VLOOKUP(AY194,[0]!Qualifier,(COLUMN(AY194)-34),FALSE))</f>
        <v>no sub</v>
      </c>
      <c r="CG194" s="509" t="str">
        <f>IF(AY194="","",VLOOKUP(AZ194,[0]!Qualifier,(COLUMN(AZ194)-34),FALSE))</f>
        <v>Non</v>
      </c>
      <c r="CH194" s="510" t="str">
        <f>IF(AZ194="","",VLOOKUP(BA194,[0]!Qualifier,(COLUMN(BA194)-34),FALSE))</f>
        <v>NA</v>
      </c>
      <c r="CI194" s="512" t="str">
        <f>IF(BA194="","",VLOOKUP(BB194,[0]!Qualifier,(COLUMN(BB194)-34),FALSE))</f>
        <v xml:space="preserve">None </v>
      </c>
      <c r="CJ194" s="510"/>
      <c r="CK194" s="513" t="str">
        <f t="shared" si="84"/>
        <v>1-1-1-1-2-2-1-3-1-1-1-3-2-1-2-1-1-1-1</v>
      </c>
      <c r="CL194" s="513">
        <v>36201</v>
      </c>
      <c r="CM194" s="513">
        <v>45195</v>
      </c>
      <c r="CN194" s="510"/>
      <c r="CP194" s="510"/>
    </row>
    <row r="195" spans="1:94" ht="12.6" customHeight="1" outlineLevel="2" x14ac:dyDescent="0.35">
      <c r="A195" s="77">
        <f t="shared" si="86"/>
        <v>194309</v>
      </c>
      <c r="B195" s="7">
        <f t="shared" si="87"/>
        <v>190</v>
      </c>
      <c r="C195" s="59">
        <f t="shared" si="85"/>
        <v>190</v>
      </c>
      <c r="D195" s="124">
        <f t="shared" si="88"/>
        <v>194309</v>
      </c>
      <c r="E195" s="16" t="str">
        <f t="shared" si="64"/>
        <v>RedCells</v>
      </c>
      <c r="F195" s="58" t="str">
        <f t="shared" si="65"/>
        <v xml:space="preserve">NoAC </v>
      </c>
      <c r="G195" s="58" t="str">
        <f t="shared" si="66"/>
        <v xml:space="preserve">NoAdd </v>
      </c>
      <c r="H195" s="58" t="str">
        <f t="shared" si="67"/>
        <v xml:space="preserve">Closed </v>
      </c>
      <c r="I195" s="58" t="str">
        <f t="shared" si="68"/>
        <v xml:space="preserve">SV </v>
      </c>
      <c r="J195" s="58" t="str">
        <f t="shared" si="69"/>
        <v xml:space="preserve">2to6°C </v>
      </c>
      <c r="K195" s="58" t="str">
        <f t="shared" si="70"/>
        <v>No</v>
      </c>
      <c r="L195" s="58" t="str">
        <f t="shared" si="71"/>
        <v>Dir</v>
      </c>
      <c r="M195" s="58" t="str">
        <f t="shared" si="72"/>
        <v xml:space="preserve">WB </v>
      </c>
      <c r="N195" s="58" t="str">
        <f t="shared" si="73"/>
        <v xml:space="preserve">NA </v>
      </c>
      <c r="O195" s="58" t="str">
        <f t="shared" si="74"/>
        <v xml:space="preserve">Transf </v>
      </c>
      <c r="P195" s="58" t="str">
        <f t="shared" si="75"/>
        <v xml:space="preserve">LCdepl </v>
      </c>
      <c r="Q195" s="58" t="str">
        <f t="shared" si="76"/>
        <v xml:space="preserve">None </v>
      </c>
      <c r="R195" s="58" t="str">
        <f t="shared" si="77"/>
        <v>Irrad</v>
      </c>
      <c r="S195" s="58" t="str">
        <f t="shared" si="78"/>
        <v xml:space="preserve">Wash </v>
      </c>
      <c r="T195" s="58" t="str">
        <f t="shared" si="79"/>
        <v>no sub</v>
      </c>
      <c r="U195" s="58" t="str">
        <f t="shared" si="80"/>
        <v>Non</v>
      </c>
      <c r="V195" s="58" t="str">
        <f t="shared" si="81"/>
        <v>NA</v>
      </c>
      <c r="W195" s="58" t="str">
        <f t="shared" si="82"/>
        <v xml:space="preserve">None </v>
      </c>
      <c r="X195" t="s">
        <v>63</v>
      </c>
      <c r="Y195" s="161" t="str">
        <f t="shared" si="83"/>
        <v>1-1-1-1-1-2-1-3-1-1-1-3-1-2-2-1-1-1-1</v>
      </c>
      <c r="Z195" s="60">
        <f t="shared" si="89"/>
        <v>194309</v>
      </c>
      <c r="AA195" s="7">
        <f t="shared" si="90"/>
        <v>190</v>
      </c>
      <c r="AB195" s="29" t="str">
        <f t="shared" si="92"/>
        <v>1</v>
      </c>
      <c r="AC195" s="29" t="str">
        <f t="shared" si="91"/>
        <v>9</v>
      </c>
      <c r="AD195" s="29" t="str">
        <f t="shared" si="91"/>
        <v>4</v>
      </c>
      <c r="AE195" s="29" t="str">
        <f t="shared" si="91"/>
        <v>3</v>
      </c>
      <c r="AF195" s="29" t="str">
        <f t="shared" si="91"/>
        <v>0</v>
      </c>
      <c r="AG195" s="29" t="str">
        <f t="shared" si="91"/>
        <v>9</v>
      </c>
      <c r="AH195" s="59">
        <v>190</v>
      </c>
      <c r="AI195" s="510">
        <v>194309</v>
      </c>
      <c r="AJ195" s="509">
        <v>1</v>
      </c>
      <c r="AK195" s="509">
        <v>1</v>
      </c>
      <c r="AL195" s="509">
        <v>1</v>
      </c>
      <c r="AM195" s="509">
        <v>1</v>
      </c>
      <c r="AN195" s="509">
        <v>1</v>
      </c>
      <c r="AO195" s="509">
        <v>2</v>
      </c>
      <c r="AP195" s="509">
        <v>1</v>
      </c>
      <c r="AQ195" s="509">
        <v>3</v>
      </c>
      <c r="AR195" s="509">
        <v>1</v>
      </c>
      <c r="AS195" s="509">
        <v>1</v>
      </c>
      <c r="AT195" s="509">
        <v>1</v>
      </c>
      <c r="AU195" s="509">
        <v>3</v>
      </c>
      <c r="AV195" s="509">
        <v>1</v>
      </c>
      <c r="AW195" s="509">
        <v>2</v>
      </c>
      <c r="AX195" s="509">
        <v>2</v>
      </c>
      <c r="AY195" s="509">
        <v>1</v>
      </c>
      <c r="AZ195" s="509">
        <v>1</v>
      </c>
      <c r="BA195" s="509">
        <v>1</v>
      </c>
      <c r="BB195" s="509">
        <v>1</v>
      </c>
      <c r="BC195" s="509" t="b">
        <v>0</v>
      </c>
      <c r="BD195" s="508">
        <v>38308</v>
      </c>
      <c r="BE195" s="508">
        <v>38308</v>
      </c>
      <c r="BF195" s="509" t="b">
        <v>0</v>
      </c>
      <c r="BG195" s="510" t="s">
        <v>560</v>
      </c>
      <c r="BH195" s="512"/>
      <c r="BI195" s="510"/>
      <c r="BJ195" s="513">
        <v>38308</v>
      </c>
      <c r="BK195" s="513">
        <v>38308</v>
      </c>
      <c r="BL195" s="513">
        <v>46217</v>
      </c>
      <c r="BM195" s="510"/>
      <c r="BN195" s="512"/>
      <c r="BO195" s="510"/>
      <c r="BP195" s="509">
        <v>1</v>
      </c>
      <c r="BQ195" s="509" t="str">
        <f>IF(AI195="","",VLOOKUP(AJ195,[0]!Qualifier,(COLUMN(AJ195)-34),FALSE))</f>
        <v>RedCells</v>
      </c>
      <c r="BR195" s="509" t="str">
        <f>IF(AJ195="","",VLOOKUP(AK195,[0]!Qualifier,(COLUMN(AK195)-34),FALSE))</f>
        <v xml:space="preserve">NoAC </v>
      </c>
      <c r="BS195" s="509" t="str">
        <f>IF(AK195="","",VLOOKUP(AL195,[0]!Qualifier,(COLUMN(AL195)-34),FALSE))</f>
        <v xml:space="preserve">NoAdd </v>
      </c>
      <c r="BT195" s="509" t="str">
        <f>IF(AL195="","",VLOOKUP(AM195,[0]!Qualifier,(COLUMN(AM195)-34),FALSE))</f>
        <v xml:space="preserve">Closed </v>
      </c>
      <c r="BU195" s="509" t="str">
        <f>IF(AM195="","",VLOOKUP(AN195,[0]!Qualifier,(COLUMN(AN195)-34),FALSE))</f>
        <v xml:space="preserve">SV </v>
      </c>
      <c r="BV195" s="509" t="str">
        <f>IF(AN195="","",VLOOKUP(AO195,[0]!Qualifier,(COLUMN(AO195)-34),FALSE))</f>
        <v xml:space="preserve">2to6°C </v>
      </c>
      <c r="BW195" s="509" t="str">
        <f>IF(AO195="","",VLOOKUP(AP195,[0]!Qualifier,(COLUMN(AP195)-34),FALSE))</f>
        <v>No</v>
      </c>
      <c r="BX195" s="509" t="str">
        <f>IF(AP195="","",VLOOKUP(AQ195,[0]!Qualifier,(COLUMN(AQ195)-34),FALSE))</f>
        <v>Dir</v>
      </c>
      <c r="BY195" s="509" t="str">
        <f>IF(AQ195="","",VLOOKUP(AR195,[0]!Qualifier,(COLUMN(AR195)-34),FALSE))</f>
        <v xml:space="preserve">WB </v>
      </c>
      <c r="BZ195" s="509" t="str">
        <f>IF(AR195="","",VLOOKUP(AS195,[0]!Qualifier,(COLUMN(AS195)-34),FALSE))</f>
        <v xml:space="preserve">NA </v>
      </c>
      <c r="CA195" s="509" t="str">
        <f>IF(AS195="","",VLOOKUP(AT195,[0]!Qualifier,(COLUMN(AT195)-34),FALSE))</f>
        <v xml:space="preserve">Transf </v>
      </c>
      <c r="CB195" s="509" t="str">
        <f>IF(AT195="","",VLOOKUP(AU195,[0]!Qualifier,(COLUMN(AU195)-34),FALSE))</f>
        <v xml:space="preserve">LCdepl </v>
      </c>
      <c r="CC195" s="509" t="str">
        <f>IF(AU195="","",VLOOKUP(AV195,[0]!Qualifier,(COLUMN(AV195)-34),FALSE))</f>
        <v xml:space="preserve">None </v>
      </c>
      <c r="CD195" s="509" t="str">
        <f>IF(AV195="","",VLOOKUP(AW195,[0]!Qualifier,(COLUMN(AW195)-34),FALSE))</f>
        <v>Irrad</v>
      </c>
      <c r="CE195" s="508" t="str">
        <f>IF(AW195="","",VLOOKUP(AX195,[0]!Qualifier,(COLUMN(AX195)-34),FALSE))</f>
        <v xml:space="preserve">Wash </v>
      </c>
      <c r="CF195" s="508" t="str">
        <f>IF(AX195="","",VLOOKUP(AY195,[0]!Qualifier,(COLUMN(AY195)-34),FALSE))</f>
        <v>no sub</v>
      </c>
      <c r="CG195" s="509" t="str">
        <f>IF(AY195="","",VLOOKUP(AZ195,[0]!Qualifier,(COLUMN(AZ195)-34),FALSE))</f>
        <v>Non</v>
      </c>
      <c r="CH195" s="510" t="str">
        <f>IF(AZ195="","",VLOOKUP(BA195,[0]!Qualifier,(COLUMN(BA195)-34),FALSE))</f>
        <v>NA</v>
      </c>
      <c r="CI195" s="512" t="str">
        <f>IF(BA195="","",VLOOKUP(BB195,[0]!Qualifier,(COLUMN(BB195)-34),FALSE))</f>
        <v xml:space="preserve">None </v>
      </c>
      <c r="CJ195" s="510"/>
      <c r="CK195" s="513" t="str">
        <f t="shared" si="84"/>
        <v>1-1-1-1-1-2-1-3-1-1-1-3-1-2-2-1-1-1-1</v>
      </c>
      <c r="CL195" s="513">
        <v>39549</v>
      </c>
      <c r="CM195" s="513">
        <v>45195</v>
      </c>
      <c r="CN195" s="510"/>
      <c r="CP195" s="510"/>
    </row>
    <row r="196" spans="1:94" ht="12.6" customHeight="1" outlineLevel="2" x14ac:dyDescent="0.35">
      <c r="A196" s="77">
        <f t="shared" si="86"/>
        <v>194389</v>
      </c>
      <c r="B196" s="7">
        <f t="shared" si="87"/>
        <v>191</v>
      </c>
      <c r="C196" s="59">
        <f t="shared" si="85"/>
        <v>191</v>
      </c>
      <c r="D196" s="124">
        <f t="shared" si="88"/>
        <v>194389</v>
      </c>
      <c r="E196" s="16" t="str">
        <f t="shared" si="64"/>
        <v>RedCells</v>
      </c>
      <c r="F196" s="58" t="str">
        <f t="shared" si="65"/>
        <v xml:space="preserve">NoAC </v>
      </c>
      <c r="G196" s="58" t="str">
        <f t="shared" si="66"/>
        <v xml:space="preserve">NoAdd </v>
      </c>
      <c r="H196" s="58" t="str">
        <f t="shared" si="67"/>
        <v xml:space="preserve">Closed </v>
      </c>
      <c r="I196" s="58" t="str">
        <f t="shared" si="68"/>
        <v xml:space="preserve">SVPed </v>
      </c>
      <c r="J196" s="58" t="str">
        <f t="shared" si="69"/>
        <v xml:space="preserve">2to6°C </v>
      </c>
      <c r="K196" s="58" t="str">
        <f t="shared" si="70"/>
        <v>No</v>
      </c>
      <c r="L196" s="58" t="str">
        <f t="shared" si="71"/>
        <v>Dir</v>
      </c>
      <c r="M196" s="58" t="str">
        <f t="shared" si="72"/>
        <v xml:space="preserve">WB </v>
      </c>
      <c r="N196" s="58" t="str">
        <f t="shared" si="73"/>
        <v xml:space="preserve">NA </v>
      </c>
      <c r="O196" s="58" t="str">
        <f t="shared" si="74"/>
        <v xml:space="preserve">Transf </v>
      </c>
      <c r="P196" s="58" t="str">
        <f t="shared" si="75"/>
        <v xml:space="preserve">LCdepl </v>
      </c>
      <c r="Q196" s="58" t="str">
        <f t="shared" si="76"/>
        <v xml:space="preserve">Divid </v>
      </c>
      <c r="R196" s="58" t="str">
        <f t="shared" si="77"/>
        <v>Irrad</v>
      </c>
      <c r="S196" s="58" t="str">
        <f t="shared" si="78"/>
        <v xml:space="preserve">Wash </v>
      </c>
      <c r="T196" s="58" t="str">
        <f t="shared" si="79"/>
        <v>no sub</v>
      </c>
      <c r="U196" s="58" t="str">
        <f t="shared" si="80"/>
        <v>Non</v>
      </c>
      <c r="V196" s="58" t="str">
        <f t="shared" si="81"/>
        <v>NA</v>
      </c>
      <c r="W196" s="58" t="str">
        <f t="shared" si="82"/>
        <v xml:space="preserve">None </v>
      </c>
      <c r="X196" t="s">
        <v>63</v>
      </c>
      <c r="Y196" s="161" t="str">
        <f t="shared" si="83"/>
        <v>1-1-1-1-2-2-1-3-1-1-1-3-2-2-2-1-1-1-1</v>
      </c>
      <c r="Z196" s="60">
        <f t="shared" si="89"/>
        <v>194389</v>
      </c>
      <c r="AA196" s="7">
        <f t="shared" si="90"/>
        <v>191</v>
      </c>
      <c r="AB196" s="29" t="str">
        <f t="shared" si="92"/>
        <v>1</v>
      </c>
      <c r="AC196" s="29" t="str">
        <f t="shared" si="91"/>
        <v>9</v>
      </c>
      <c r="AD196" s="29" t="str">
        <f t="shared" si="91"/>
        <v>4</v>
      </c>
      <c r="AE196" s="29" t="str">
        <f t="shared" si="91"/>
        <v>3</v>
      </c>
      <c r="AF196" s="29" t="str">
        <f t="shared" si="91"/>
        <v>8</v>
      </c>
      <c r="AG196" s="29" t="str">
        <f t="shared" si="91"/>
        <v>9</v>
      </c>
      <c r="AH196" s="59">
        <v>191</v>
      </c>
      <c r="AI196" s="510">
        <v>194389</v>
      </c>
      <c r="AJ196" s="509">
        <v>1</v>
      </c>
      <c r="AK196" s="509">
        <v>1</v>
      </c>
      <c r="AL196" s="509">
        <v>1</v>
      </c>
      <c r="AM196" s="509">
        <v>1</v>
      </c>
      <c r="AN196" s="509">
        <v>2</v>
      </c>
      <c r="AO196" s="509">
        <v>2</v>
      </c>
      <c r="AP196" s="509">
        <v>1</v>
      </c>
      <c r="AQ196" s="509">
        <v>3</v>
      </c>
      <c r="AR196" s="509">
        <v>1</v>
      </c>
      <c r="AS196" s="509">
        <v>1</v>
      </c>
      <c r="AT196" s="509">
        <v>1</v>
      </c>
      <c r="AU196" s="509">
        <v>3</v>
      </c>
      <c r="AV196" s="509">
        <v>2</v>
      </c>
      <c r="AW196" s="509">
        <v>2</v>
      </c>
      <c r="AX196" s="509">
        <v>2</v>
      </c>
      <c r="AY196" s="509">
        <v>1</v>
      </c>
      <c r="AZ196" s="509">
        <v>1</v>
      </c>
      <c r="BA196" s="509">
        <v>1</v>
      </c>
      <c r="BB196" s="509">
        <v>1</v>
      </c>
      <c r="BC196" s="509" t="b">
        <v>0</v>
      </c>
      <c r="BD196" s="508">
        <v>38308</v>
      </c>
      <c r="BE196" s="508">
        <v>38308</v>
      </c>
      <c r="BF196" s="509" t="b">
        <v>0</v>
      </c>
      <c r="BG196" s="510" t="s">
        <v>561</v>
      </c>
      <c r="BH196" s="512"/>
      <c r="BI196" s="510"/>
      <c r="BJ196" s="513">
        <v>38308</v>
      </c>
      <c r="BK196" s="513">
        <v>38308</v>
      </c>
      <c r="BL196" s="513">
        <v>46217</v>
      </c>
      <c r="BM196" s="510"/>
      <c r="BN196" s="512"/>
      <c r="BO196" s="510"/>
      <c r="BP196" s="509">
        <v>1</v>
      </c>
      <c r="BQ196" s="509" t="str">
        <f>IF(AI196="","",VLOOKUP(AJ196,[0]!Qualifier,(COLUMN(AJ196)-34),FALSE))</f>
        <v>RedCells</v>
      </c>
      <c r="BR196" s="509" t="str">
        <f>IF(AJ196="","",VLOOKUP(AK196,[0]!Qualifier,(COLUMN(AK196)-34),FALSE))</f>
        <v xml:space="preserve">NoAC </v>
      </c>
      <c r="BS196" s="509" t="str">
        <f>IF(AK196="","",VLOOKUP(AL196,[0]!Qualifier,(COLUMN(AL196)-34),FALSE))</f>
        <v xml:space="preserve">NoAdd </v>
      </c>
      <c r="BT196" s="509" t="str">
        <f>IF(AL196="","",VLOOKUP(AM196,[0]!Qualifier,(COLUMN(AM196)-34),FALSE))</f>
        <v xml:space="preserve">Closed </v>
      </c>
      <c r="BU196" s="509" t="str">
        <f>IF(AM196="","",VLOOKUP(AN196,[0]!Qualifier,(COLUMN(AN196)-34),FALSE))</f>
        <v xml:space="preserve">SVPed </v>
      </c>
      <c r="BV196" s="509" t="str">
        <f>IF(AN196="","",VLOOKUP(AO196,[0]!Qualifier,(COLUMN(AO196)-34),FALSE))</f>
        <v xml:space="preserve">2to6°C </v>
      </c>
      <c r="BW196" s="509" t="str">
        <f>IF(AO196="","",VLOOKUP(AP196,[0]!Qualifier,(COLUMN(AP196)-34),FALSE))</f>
        <v>No</v>
      </c>
      <c r="BX196" s="509" t="str">
        <f>IF(AP196="","",VLOOKUP(AQ196,[0]!Qualifier,(COLUMN(AQ196)-34),FALSE))</f>
        <v>Dir</v>
      </c>
      <c r="BY196" s="509" t="str">
        <f>IF(AQ196="","",VLOOKUP(AR196,[0]!Qualifier,(COLUMN(AR196)-34),FALSE))</f>
        <v xml:space="preserve">WB </v>
      </c>
      <c r="BZ196" s="509" t="str">
        <f>IF(AR196="","",VLOOKUP(AS196,[0]!Qualifier,(COLUMN(AS196)-34),FALSE))</f>
        <v xml:space="preserve">NA </v>
      </c>
      <c r="CA196" s="509" t="str">
        <f>IF(AS196="","",VLOOKUP(AT196,[0]!Qualifier,(COLUMN(AT196)-34),FALSE))</f>
        <v xml:space="preserve">Transf </v>
      </c>
      <c r="CB196" s="509" t="str">
        <f>IF(AT196="","",VLOOKUP(AU196,[0]!Qualifier,(COLUMN(AU196)-34),FALSE))</f>
        <v xml:space="preserve">LCdepl </v>
      </c>
      <c r="CC196" s="509" t="str">
        <f>IF(AU196="","",VLOOKUP(AV196,[0]!Qualifier,(COLUMN(AV196)-34),FALSE))</f>
        <v xml:space="preserve">Divid </v>
      </c>
      <c r="CD196" s="509" t="str">
        <f>IF(AV196="","",VLOOKUP(AW196,[0]!Qualifier,(COLUMN(AW196)-34),FALSE))</f>
        <v>Irrad</v>
      </c>
      <c r="CE196" s="508" t="str">
        <f>IF(AW196="","",VLOOKUP(AX196,[0]!Qualifier,(COLUMN(AX196)-34),FALSE))</f>
        <v xml:space="preserve">Wash </v>
      </c>
      <c r="CF196" s="508" t="str">
        <f>IF(AX196="","",VLOOKUP(AY196,[0]!Qualifier,(COLUMN(AY196)-34),FALSE))</f>
        <v>no sub</v>
      </c>
      <c r="CG196" s="509" t="str">
        <f>IF(AY196="","",VLOOKUP(AZ196,[0]!Qualifier,(COLUMN(AZ196)-34),FALSE))</f>
        <v>Non</v>
      </c>
      <c r="CH196" s="510" t="str">
        <f>IF(AZ196="","",VLOOKUP(BA196,[0]!Qualifier,(COLUMN(BA196)-34),FALSE))</f>
        <v>NA</v>
      </c>
      <c r="CI196" s="512" t="str">
        <f>IF(BA196="","",VLOOKUP(BB196,[0]!Qualifier,(COLUMN(BB196)-34),FALSE))</f>
        <v xml:space="preserve">None </v>
      </c>
      <c r="CJ196" s="510"/>
      <c r="CK196" s="513" t="str">
        <f t="shared" si="84"/>
        <v>1-1-1-1-2-2-1-3-1-1-1-3-2-2-2-1-1-1-1</v>
      </c>
      <c r="CL196" s="513">
        <v>39884</v>
      </c>
      <c r="CM196" s="513">
        <v>45195</v>
      </c>
      <c r="CN196" s="510"/>
      <c r="CP196" s="510"/>
    </row>
    <row r="197" spans="1:94" ht="12.6" customHeight="1" outlineLevel="2" x14ac:dyDescent="0.35">
      <c r="A197" s="77">
        <f t="shared" si="86"/>
        <v>195119</v>
      </c>
      <c r="B197" s="7">
        <f t="shared" si="87"/>
        <v>192</v>
      </c>
      <c r="C197" s="59">
        <f t="shared" si="85"/>
        <v>192</v>
      </c>
      <c r="D197" s="124">
        <f t="shared" si="88"/>
        <v>195119</v>
      </c>
      <c r="E197" s="16" t="str">
        <f t="shared" si="64"/>
        <v>RedCells</v>
      </c>
      <c r="F197" s="58" t="str">
        <f t="shared" si="65"/>
        <v xml:space="preserve">NoAC </v>
      </c>
      <c r="G197" s="58" t="str">
        <f t="shared" si="66"/>
        <v xml:space="preserve">? </v>
      </c>
      <c r="H197" s="58" t="str">
        <f t="shared" si="67"/>
        <v xml:space="preserve">Open </v>
      </c>
      <c r="I197" s="58" t="str">
        <f t="shared" si="68"/>
        <v xml:space="preserve">SV </v>
      </c>
      <c r="J197" s="58" t="str">
        <f t="shared" si="69"/>
        <v xml:space="preserve">2to6°C </v>
      </c>
      <c r="K197" s="58" t="str">
        <f t="shared" si="70"/>
        <v>No</v>
      </c>
      <c r="L197" s="58" t="str">
        <f t="shared" si="71"/>
        <v>Dir</v>
      </c>
      <c r="M197" s="58" t="str">
        <f t="shared" si="72"/>
        <v xml:space="preserve">WB </v>
      </c>
      <c r="N197" s="58" t="str">
        <f t="shared" si="73"/>
        <v xml:space="preserve">NA </v>
      </c>
      <c r="O197" s="58" t="str">
        <f t="shared" si="74"/>
        <v xml:space="preserve">Transf </v>
      </c>
      <c r="P197" s="58" t="str">
        <f t="shared" si="75"/>
        <v xml:space="preserve">LCdepl </v>
      </c>
      <c r="Q197" s="58" t="str">
        <f t="shared" si="76"/>
        <v xml:space="preserve">None </v>
      </c>
      <c r="R197" s="58" t="str">
        <f t="shared" si="77"/>
        <v xml:space="preserve">NoIrr </v>
      </c>
      <c r="S197" s="58" t="str">
        <f t="shared" si="78"/>
        <v xml:space="preserve">Wash </v>
      </c>
      <c r="T197" s="58" t="str">
        <f t="shared" si="79"/>
        <v xml:space="preserve">ThawCryo </v>
      </c>
      <c r="U197" s="58" t="str">
        <f t="shared" si="80"/>
        <v>Non</v>
      </c>
      <c r="V197" s="58" t="str">
        <f t="shared" si="81"/>
        <v>NA</v>
      </c>
      <c r="W197" s="58" t="str">
        <f t="shared" si="82"/>
        <v xml:space="preserve">None </v>
      </c>
      <c r="X197" t="s">
        <v>63</v>
      </c>
      <c r="Y197" s="161" t="str">
        <f t="shared" si="83"/>
        <v>1-1-0-2-1-2-1-3-1-1-1-3-1-1-2-12-1-1-1</v>
      </c>
      <c r="Z197" s="60">
        <f t="shared" si="89"/>
        <v>195119</v>
      </c>
      <c r="AA197" s="7">
        <f t="shared" si="90"/>
        <v>192</v>
      </c>
      <c r="AB197" s="29" t="str">
        <f t="shared" si="92"/>
        <v>1</v>
      </c>
      <c r="AC197" s="29" t="str">
        <f t="shared" si="91"/>
        <v>9</v>
      </c>
      <c r="AD197" s="29" t="str">
        <f t="shared" si="91"/>
        <v>5</v>
      </c>
      <c r="AE197" s="29" t="str">
        <f t="shared" si="91"/>
        <v>1</v>
      </c>
      <c r="AF197" s="29" t="str">
        <f t="shared" si="91"/>
        <v>1</v>
      </c>
      <c r="AG197" s="29" t="str">
        <f t="shared" si="91"/>
        <v>9</v>
      </c>
      <c r="AH197" s="59">
        <v>192</v>
      </c>
      <c r="AI197" s="510">
        <v>195119</v>
      </c>
      <c r="AJ197" s="509">
        <v>1</v>
      </c>
      <c r="AK197" s="509">
        <v>1</v>
      </c>
      <c r="AL197" s="509">
        <v>0</v>
      </c>
      <c r="AM197" s="509">
        <v>2</v>
      </c>
      <c r="AN197" s="509">
        <v>1</v>
      </c>
      <c r="AO197" s="509">
        <v>2</v>
      </c>
      <c r="AP197" s="509">
        <v>1</v>
      </c>
      <c r="AQ197" s="509">
        <v>3</v>
      </c>
      <c r="AR197" s="509">
        <v>1</v>
      </c>
      <c r="AS197" s="509">
        <v>1</v>
      </c>
      <c r="AT197" s="509">
        <v>1</v>
      </c>
      <c r="AU197" s="509">
        <v>3</v>
      </c>
      <c r="AV197" s="509">
        <v>1</v>
      </c>
      <c r="AW197" s="509">
        <v>1</v>
      </c>
      <c r="AX197" s="509">
        <v>2</v>
      </c>
      <c r="AY197" s="509">
        <v>12</v>
      </c>
      <c r="AZ197" s="509">
        <v>1</v>
      </c>
      <c r="BA197" s="509">
        <v>1</v>
      </c>
      <c r="BB197" s="509">
        <v>1</v>
      </c>
      <c r="BC197" s="509" t="b">
        <v>0</v>
      </c>
      <c r="BD197" s="508">
        <v>37988</v>
      </c>
      <c r="BE197" s="508">
        <v>37988</v>
      </c>
      <c r="BF197" s="509" t="b">
        <v>0</v>
      </c>
      <c r="BG197" s="510" t="s">
        <v>562</v>
      </c>
      <c r="BH197" s="512"/>
      <c r="BI197" s="510"/>
      <c r="BJ197" s="513">
        <v>37988</v>
      </c>
      <c r="BK197" s="513">
        <v>37988</v>
      </c>
      <c r="BL197" s="513">
        <v>46217</v>
      </c>
      <c r="BM197" s="510"/>
      <c r="BN197" s="512"/>
      <c r="BO197" s="510"/>
      <c r="BP197" s="509">
        <v>1</v>
      </c>
      <c r="BQ197" s="509" t="str">
        <f>IF(AI197="","",VLOOKUP(AJ197,[0]!Qualifier,(COLUMN(AJ197)-34),FALSE))</f>
        <v>RedCells</v>
      </c>
      <c r="BR197" s="509" t="str">
        <f>IF(AJ197="","",VLOOKUP(AK197,[0]!Qualifier,(COLUMN(AK197)-34),FALSE))</f>
        <v xml:space="preserve">NoAC </v>
      </c>
      <c r="BS197" s="509" t="str">
        <f>IF(AK197="","",VLOOKUP(AL197,[0]!Qualifier,(COLUMN(AL197)-34),FALSE))</f>
        <v xml:space="preserve">? </v>
      </c>
      <c r="BT197" s="509" t="str">
        <f>IF(AL197="","",VLOOKUP(AM197,[0]!Qualifier,(COLUMN(AM197)-34),FALSE))</f>
        <v xml:space="preserve">Open </v>
      </c>
      <c r="BU197" s="509" t="str">
        <f>IF(AM197="","",VLOOKUP(AN197,[0]!Qualifier,(COLUMN(AN197)-34),FALSE))</f>
        <v xml:space="preserve">SV </v>
      </c>
      <c r="BV197" s="509" t="str">
        <f>IF(AN197="","",VLOOKUP(AO197,[0]!Qualifier,(COLUMN(AO197)-34),FALSE))</f>
        <v xml:space="preserve">2to6°C </v>
      </c>
      <c r="BW197" s="509" t="str">
        <f>IF(AO197="","",VLOOKUP(AP197,[0]!Qualifier,(COLUMN(AP197)-34),FALSE))</f>
        <v>No</v>
      </c>
      <c r="BX197" s="509" t="str">
        <f>IF(AP197="","",VLOOKUP(AQ197,[0]!Qualifier,(COLUMN(AQ197)-34),FALSE))</f>
        <v>Dir</v>
      </c>
      <c r="BY197" s="509" t="str">
        <f>IF(AQ197="","",VLOOKUP(AR197,[0]!Qualifier,(COLUMN(AR197)-34),FALSE))</f>
        <v xml:space="preserve">WB </v>
      </c>
      <c r="BZ197" s="509" t="str">
        <f>IF(AR197="","",VLOOKUP(AS197,[0]!Qualifier,(COLUMN(AS197)-34),FALSE))</f>
        <v xml:space="preserve">NA </v>
      </c>
      <c r="CA197" s="509" t="str">
        <f>IF(AS197="","",VLOOKUP(AT197,[0]!Qualifier,(COLUMN(AT197)-34),FALSE))</f>
        <v xml:space="preserve">Transf </v>
      </c>
      <c r="CB197" s="509" t="str">
        <f>IF(AT197="","",VLOOKUP(AU197,[0]!Qualifier,(COLUMN(AU197)-34),FALSE))</f>
        <v xml:space="preserve">LCdepl </v>
      </c>
      <c r="CC197" s="509" t="str">
        <f>IF(AU197="","",VLOOKUP(AV197,[0]!Qualifier,(COLUMN(AV197)-34),FALSE))</f>
        <v xml:space="preserve">None </v>
      </c>
      <c r="CD197" s="509" t="str">
        <f>IF(AV197="","",VLOOKUP(AW197,[0]!Qualifier,(COLUMN(AW197)-34),FALSE))</f>
        <v xml:space="preserve">NoIrr </v>
      </c>
      <c r="CE197" s="508" t="str">
        <f>IF(AW197="","",VLOOKUP(AX197,[0]!Qualifier,(COLUMN(AX197)-34),FALSE))</f>
        <v xml:space="preserve">Wash </v>
      </c>
      <c r="CF197" s="508" t="str">
        <f>IF(AX197="","",VLOOKUP(AY197,[0]!Qualifier,(COLUMN(AY197)-34),FALSE))</f>
        <v xml:space="preserve">ThawCryo </v>
      </c>
      <c r="CG197" s="509" t="str">
        <f>IF(AY197="","",VLOOKUP(AZ197,[0]!Qualifier,(COLUMN(AZ197)-34),FALSE))</f>
        <v>Non</v>
      </c>
      <c r="CH197" s="510" t="str">
        <f>IF(AZ197="","",VLOOKUP(BA197,[0]!Qualifier,(COLUMN(BA197)-34),FALSE))</f>
        <v>NA</v>
      </c>
      <c r="CI197" s="512" t="str">
        <f>IF(BA197="","",VLOOKUP(BB197,[0]!Qualifier,(COLUMN(BB197)-34),FALSE))</f>
        <v xml:space="preserve">None </v>
      </c>
      <c r="CJ197" s="510"/>
      <c r="CK197" s="513" t="str">
        <f t="shared" si="84"/>
        <v>1-1-0-2-1-2-1-3-1-1-1-3-1-1-2-12-1-1-1</v>
      </c>
      <c r="CL197" s="513">
        <v>41070</v>
      </c>
      <c r="CM197" s="513">
        <v>45195</v>
      </c>
      <c r="CN197" s="510"/>
      <c r="CP197" s="510"/>
    </row>
    <row r="198" spans="1:94" ht="12.6" customHeight="1" outlineLevel="2" x14ac:dyDescent="0.35">
      <c r="A198" s="77">
        <f t="shared" si="86"/>
        <v>195301</v>
      </c>
      <c r="B198" s="7">
        <f t="shared" si="87"/>
        <v>193</v>
      </c>
      <c r="C198" s="59">
        <f t="shared" si="85"/>
        <v>193</v>
      </c>
      <c r="D198" s="124">
        <f t="shared" si="88"/>
        <v>195301</v>
      </c>
      <c r="E198" s="16" t="str">
        <f t="shared" ref="E198:E261" si="93">IF($AI198&lt;&gt;"",IF($Y$3="text", BQ198,AJ198),"")</f>
        <v>RedCells</v>
      </c>
      <c r="F198" s="58" t="str">
        <f t="shared" ref="F198:F261" si="94">IF($AI198&lt;&gt;"",IF($Y$3="text", BR198,AK198),"")</f>
        <v xml:space="preserve">CPD </v>
      </c>
      <c r="G198" s="58" t="str">
        <f t="shared" ref="G198:G261" si="95">IF($AI198&lt;&gt;"",IF($Y$3="text", BS198,AL198),"")</f>
        <v xml:space="preserve">PAGGS-M </v>
      </c>
      <c r="H198" s="58" t="str">
        <f t="shared" ref="H198:H261" si="96">IF($AI198&lt;&gt;"",IF($Y$3="text", BT198,AM198),"")</f>
        <v xml:space="preserve">Closed </v>
      </c>
      <c r="I198" s="58" t="str">
        <f t="shared" ref="I198:I261" si="97">IF($AI198&lt;&gt;"",IF($Y$3="text", BU198,AN198),"")</f>
        <v xml:space="preserve">SV </v>
      </c>
      <c r="J198" s="58" t="str">
        <f t="shared" ref="J198:J261" si="98">IF($AI198&lt;&gt;"",IF($Y$3="text", BV198,AO198),"")</f>
        <v xml:space="preserve">2to6°C </v>
      </c>
      <c r="K198" s="58" t="str">
        <f t="shared" ref="K198:K261" si="99">IF($AI198&lt;&gt;"",IF($Y$3="text", BW198,AP198),"")</f>
        <v>No</v>
      </c>
      <c r="L198" s="58" t="str">
        <f t="shared" ref="L198:L261" si="100">IF($AI198&lt;&gt;"",IF($Y$3="text", BX198,AQ198),"")</f>
        <v>Dir</v>
      </c>
      <c r="M198" s="58" t="str">
        <f t="shared" ref="M198:M261" si="101">IF($AI198&lt;&gt;"",IF($Y$3="text", BY198,AR198),"")</f>
        <v xml:space="preserve">WB </v>
      </c>
      <c r="N198" s="58" t="str">
        <f t="shared" ref="N198:N261" si="102">IF($AI198&lt;&gt;"",IF($Y$3="text", BZ198,AS198),"")</f>
        <v xml:space="preserve">NA </v>
      </c>
      <c r="O198" s="58" t="str">
        <f t="shared" ref="O198:O261" si="103">IF($AI198&lt;&gt;"",IF($Y$3="text", CA198,AT198),"")</f>
        <v xml:space="preserve">Transf </v>
      </c>
      <c r="P198" s="58" t="str">
        <f t="shared" ref="P198:P261" si="104">IF($AI198&lt;&gt;"",IF($Y$3="text", CB198,AU198),"")</f>
        <v xml:space="preserve">LCdepl </v>
      </c>
      <c r="Q198" s="58" t="str">
        <f t="shared" ref="Q198:Q261" si="105">IF($AI198&lt;&gt;"",IF($Y$3="text", CC198,AV198),"")</f>
        <v xml:space="preserve">Rec </v>
      </c>
      <c r="R198" s="58" t="str">
        <f t="shared" ref="R198:R261" si="106">IF($AI198&lt;&gt;"",IF($Y$3="text", CD198,AW198),"")</f>
        <v>Irrad</v>
      </c>
      <c r="S198" s="58" t="str">
        <f t="shared" ref="S198:S261" si="107">IF($AI198&lt;&gt;"",IF($Y$3="text", CE198,AX198),"")</f>
        <v xml:space="preserve">- </v>
      </c>
      <c r="T198" s="58" t="str">
        <f t="shared" ref="T198:T261" si="108">IF($AI198&lt;&gt;"",IF($Y$3="text", CF198,AY198),"")</f>
        <v>no sub</v>
      </c>
      <c r="U198" s="58" t="str">
        <f t="shared" ref="U198:U261" si="109">IF($AI198&lt;&gt;"",IF($Y$3="text", CG198,AZ198),"")</f>
        <v>Non</v>
      </c>
      <c r="V198" s="58" t="str">
        <f t="shared" ref="V198:V261" si="110">IF($AI198&lt;&gt;"",IF($Y$3="text", CH198,BA198),"")</f>
        <v>NA</v>
      </c>
      <c r="W198" s="58" t="str">
        <f t="shared" ref="W198:W261" si="111">IF($AI198&lt;&gt;"",IF($Y$3="text", CI198,BB198),"")</f>
        <v xml:space="preserve">None </v>
      </c>
      <c r="X198" t="s">
        <v>63</v>
      </c>
      <c r="Y198" s="161" t="str">
        <f t="shared" ref="Y198:Y261" si="112">IF(CK198="------------------"," ",CK198)</f>
        <v>1-2-3-1-1-2-1-3-1-1-1-3-4-2-1-1-1-1-1</v>
      </c>
      <c r="Z198" s="60">
        <f t="shared" si="89"/>
        <v>195301</v>
      </c>
      <c r="AA198" s="7">
        <f t="shared" si="90"/>
        <v>193</v>
      </c>
      <c r="AB198" s="29" t="str">
        <f t="shared" si="92"/>
        <v>1</v>
      </c>
      <c r="AC198" s="29" t="str">
        <f t="shared" si="91"/>
        <v>9</v>
      </c>
      <c r="AD198" s="29" t="str">
        <f t="shared" si="91"/>
        <v>5</v>
      </c>
      <c r="AE198" s="29" t="str">
        <f t="shared" si="91"/>
        <v>3</v>
      </c>
      <c r="AF198" s="29" t="str">
        <f t="shared" si="91"/>
        <v>0</v>
      </c>
      <c r="AG198" s="29" t="str">
        <f t="shared" si="91"/>
        <v>1</v>
      </c>
      <c r="AH198" s="59">
        <v>193</v>
      </c>
      <c r="AI198" s="510">
        <v>195301</v>
      </c>
      <c r="AJ198" s="509">
        <v>1</v>
      </c>
      <c r="AK198" s="509">
        <v>2</v>
      </c>
      <c r="AL198" s="509">
        <v>3</v>
      </c>
      <c r="AM198" s="509">
        <v>1</v>
      </c>
      <c r="AN198" s="509">
        <v>1</v>
      </c>
      <c r="AO198" s="509">
        <v>2</v>
      </c>
      <c r="AP198" s="509">
        <v>1</v>
      </c>
      <c r="AQ198" s="509">
        <v>3</v>
      </c>
      <c r="AR198" s="509">
        <v>1</v>
      </c>
      <c r="AS198" s="509">
        <v>1</v>
      </c>
      <c r="AT198" s="509">
        <v>1</v>
      </c>
      <c r="AU198" s="509">
        <v>3</v>
      </c>
      <c r="AV198" s="509">
        <v>4</v>
      </c>
      <c r="AW198" s="509">
        <v>2</v>
      </c>
      <c r="AX198" s="509">
        <v>1</v>
      </c>
      <c r="AY198" s="509">
        <v>1</v>
      </c>
      <c r="AZ198" s="509">
        <v>1</v>
      </c>
      <c r="BA198" s="509">
        <v>1</v>
      </c>
      <c r="BB198" s="509">
        <v>1</v>
      </c>
      <c r="BC198" s="509" t="b">
        <v>0</v>
      </c>
      <c r="BD198" s="508">
        <v>41602</v>
      </c>
      <c r="BE198" s="508">
        <v>41602</v>
      </c>
      <c r="BF198" s="509" t="b">
        <v>0</v>
      </c>
      <c r="BG198" s="510" t="s">
        <v>563</v>
      </c>
      <c r="BH198" s="512"/>
      <c r="BI198" s="510"/>
      <c r="BJ198" s="513">
        <v>41602</v>
      </c>
      <c r="BK198" s="513">
        <v>41602</v>
      </c>
      <c r="BL198" s="513">
        <v>46217</v>
      </c>
      <c r="BM198" s="510"/>
      <c r="BN198" s="512"/>
      <c r="BO198" s="510"/>
      <c r="BP198" s="509">
        <v>1</v>
      </c>
      <c r="BQ198" s="509" t="str">
        <f>IF(AI198="","",VLOOKUP(AJ198,[0]!Qualifier,(COLUMN(AJ198)-34),FALSE))</f>
        <v>RedCells</v>
      </c>
      <c r="BR198" s="509" t="str">
        <f>IF(AJ198="","",VLOOKUP(AK198,[0]!Qualifier,(COLUMN(AK198)-34),FALSE))</f>
        <v xml:space="preserve">CPD </v>
      </c>
      <c r="BS198" s="509" t="str">
        <f>IF(AK198="","",VLOOKUP(AL198,[0]!Qualifier,(COLUMN(AL198)-34),FALSE))</f>
        <v xml:space="preserve">PAGGS-M </v>
      </c>
      <c r="BT198" s="509" t="str">
        <f>IF(AL198="","",VLOOKUP(AM198,[0]!Qualifier,(COLUMN(AM198)-34),FALSE))</f>
        <v xml:space="preserve">Closed </v>
      </c>
      <c r="BU198" s="509" t="str">
        <f>IF(AM198="","",VLOOKUP(AN198,[0]!Qualifier,(COLUMN(AN198)-34),FALSE))</f>
        <v xml:space="preserve">SV </v>
      </c>
      <c r="BV198" s="509" t="str">
        <f>IF(AN198="","",VLOOKUP(AO198,[0]!Qualifier,(COLUMN(AO198)-34),FALSE))</f>
        <v xml:space="preserve">2to6°C </v>
      </c>
      <c r="BW198" s="509" t="str">
        <f>IF(AO198="","",VLOOKUP(AP198,[0]!Qualifier,(COLUMN(AP198)-34),FALSE))</f>
        <v>No</v>
      </c>
      <c r="BX198" s="509" t="str">
        <f>IF(AP198="","",VLOOKUP(AQ198,[0]!Qualifier,(COLUMN(AQ198)-34),FALSE))</f>
        <v>Dir</v>
      </c>
      <c r="BY198" s="509" t="str">
        <f>IF(AQ198="","",VLOOKUP(AR198,[0]!Qualifier,(COLUMN(AR198)-34),FALSE))</f>
        <v xml:space="preserve">WB </v>
      </c>
      <c r="BZ198" s="509" t="str">
        <f>IF(AR198="","",VLOOKUP(AS198,[0]!Qualifier,(COLUMN(AS198)-34),FALSE))</f>
        <v xml:space="preserve">NA </v>
      </c>
      <c r="CA198" s="509" t="str">
        <f>IF(AS198="","",VLOOKUP(AT198,[0]!Qualifier,(COLUMN(AT198)-34),FALSE))</f>
        <v xml:space="preserve">Transf </v>
      </c>
      <c r="CB198" s="509" t="str">
        <f>IF(AT198="","",VLOOKUP(AU198,[0]!Qualifier,(COLUMN(AU198)-34),FALSE))</f>
        <v xml:space="preserve">LCdepl </v>
      </c>
      <c r="CC198" s="509" t="str">
        <f>IF(AU198="","",VLOOKUP(AV198,[0]!Qualifier,(COLUMN(AV198)-34),FALSE))</f>
        <v xml:space="preserve">Rec </v>
      </c>
      <c r="CD198" s="509" t="str">
        <f>IF(AV198="","",VLOOKUP(AW198,[0]!Qualifier,(COLUMN(AW198)-34),FALSE))</f>
        <v>Irrad</v>
      </c>
      <c r="CE198" s="508" t="str">
        <f>IF(AW198="","",VLOOKUP(AX198,[0]!Qualifier,(COLUMN(AX198)-34),FALSE))</f>
        <v xml:space="preserve">- </v>
      </c>
      <c r="CF198" s="508" t="str">
        <f>IF(AX198="","",VLOOKUP(AY198,[0]!Qualifier,(COLUMN(AY198)-34),FALSE))</f>
        <v>no sub</v>
      </c>
      <c r="CG198" s="509" t="str">
        <f>IF(AY198="","",VLOOKUP(AZ198,[0]!Qualifier,(COLUMN(AZ198)-34),FALSE))</f>
        <v>Non</v>
      </c>
      <c r="CH198" s="510" t="str">
        <f>IF(AZ198="","",VLOOKUP(BA198,[0]!Qualifier,(COLUMN(BA198)-34),FALSE))</f>
        <v>NA</v>
      </c>
      <c r="CI198" s="512" t="str">
        <f>IF(BA198="","",VLOOKUP(BB198,[0]!Qualifier,(COLUMN(BB198)-34),FALSE))</f>
        <v xml:space="preserve">None </v>
      </c>
      <c r="CJ198" s="510"/>
      <c r="CK198" s="513" t="str">
        <f t="shared" ref="CK198:CK261" si="113">AJ198&amp;"-"&amp;AK198&amp;"-"&amp;AL198&amp;"-"&amp;AM198&amp;"-"&amp;AN198&amp;"-"&amp;AO198&amp;"-"&amp;AP198&amp;"-"&amp;AQ198&amp;"-"&amp;AR198&amp;"-"&amp;AS198&amp;"-"&amp;AT198&amp;"-"&amp;AU198&amp;"-"&amp;AV198&amp;"-"&amp;AW198&amp;"-"&amp;AX198&amp;"-"&amp;AY198&amp;"-"&amp;AZ198&amp;"-"&amp;BA198&amp;"-"&amp;BB198</f>
        <v>1-2-3-1-1-2-1-3-1-1-1-3-4-2-1-1-1-1-1</v>
      </c>
      <c r="CL198" s="513">
        <v>44063</v>
      </c>
      <c r="CM198" s="513">
        <v>45195</v>
      </c>
      <c r="CN198" s="510"/>
      <c r="CP198" s="510"/>
    </row>
    <row r="199" spans="1:94" ht="12.6" customHeight="1" outlineLevel="2" x14ac:dyDescent="0.35">
      <c r="A199" s="77">
        <f t="shared" si="86"/>
        <v>198350</v>
      </c>
      <c r="B199" s="7">
        <f t="shared" si="87"/>
        <v>194</v>
      </c>
      <c r="C199" s="59">
        <f t="shared" ref="C199:C262" si="114">IF(AH199="","",IF(OR(BC199,BF199),"ungültig",B199))</f>
        <v>194</v>
      </c>
      <c r="D199" s="124">
        <f t="shared" si="88"/>
        <v>198350</v>
      </c>
      <c r="E199" s="16" t="str">
        <f t="shared" si="93"/>
        <v>RedCells</v>
      </c>
      <c r="F199" s="58" t="str">
        <f t="shared" si="94"/>
        <v xml:space="preserve">ACD </v>
      </c>
      <c r="G199" s="58" t="str">
        <f t="shared" si="95"/>
        <v xml:space="preserve">SAGM </v>
      </c>
      <c r="H199" s="58" t="str">
        <f t="shared" si="96"/>
        <v xml:space="preserve">Closed </v>
      </c>
      <c r="I199" s="58" t="str">
        <f t="shared" si="97"/>
        <v xml:space="preserve">SVPed </v>
      </c>
      <c r="J199" s="58" t="str">
        <f t="shared" si="98"/>
        <v xml:space="preserve">2to6°C </v>
      </c>
      <c r="K199" s="58" t="str">
        <f t="shared" si="99"/>
        <v>No</v>
      </c>
      <c r="L199" s="58" t="str">
        <f t="shared" si="100"/>
        <v>Dir</v>
      </c>
      <c r="M199" s="58" t="str">
        <f t="shared" si="101"/>
        <v xml:space="preserve">Aph </v>
      </c>
      <c r="N199" s="58" t="str">
        <f t="shared" si="102"/>
        <v xml:space="preserve">NA </v>
      </c>
      <c r="O199" s="58" t="str">
        <f t="shared" si="103"/>
        <v xml:space="preserve">SpecInf </v>
      </c>
      <c r="P199" s="58" t="str">
        <f t="shared" si="104"/>
        <v xml:space="preserve">LCdepl </v>
      </c>
      <c r="Q199" s="58" t="str">
        <f t="shared" si="105"/>
        <v xml:space="preserve">Divid </v>
      </c>
      <c r="R199" s="58" t="str">
        <f t="shared" si="106"/>
        <v>Irrad</v>
      </c>
      <c r="S199" s="58" t="str">
        <f t="shared" si="107"/>
        <v xml:space="preserve">- </v>
      </c>
      <c r="T199" s="58" t="str">
        <f t="shared" si="108"/>
        <v>no sub</v>
      </c>
      <c r="U199" s="58" t="str">
        <f t="shared" si="109"/>
        <v>Non</v>
      </c>
      <c r="V199" s="58" t="str">
        <f t="shared" si="110"/>
        <v>NA</v>
      </c>
      <c r="W199" s="58" t="str">
        <f t="shared" si="111"/>
        <v xml:space="preserve">None </v>
      </c>
      <c r="X199" t="s">
        <v>63</v>
      </c>
      <c r="Y199" s="161" t="str">
        <f t="shared" si="112"/>
        <v>1-6-2-1-2-2-1-3-2-1-7-3-2-2-1-1-1-1-1</v>
      </c>
      <c r="Z199" s="60">
        <f t="shared" si="89"/>
        <v>198350</v>
      </c>
      <c r="AA199" s="7">
        <f t="shared" si="90"/>
        <v>194</v>
      </c>
      <c r="AB199" s="29" t="str">
        <f t="shared" si="92"/>
        <v>1</v>
      </c>
      <c r="AC199" s="29" t="str">
        <f t="shared" si="91"/>
        <v>9</v>
      </c>
      <c r="AD199" s="29" t="str">
        <f t="shared" si="91"/>
        <v>8</v>
      </c>
      <c r="AE199" s="29" t="str">
        <f t="shared" si="91"/>
        <v>3</v>
      </c>
      <c r="AF199" s="29" t="str">
        <f t="shared" si="91"/>
        <v>5</v>
      </c>
      <c r="AG199" s="29" t="str">
        <f t="shared" si="91"/>
        <v>0</v>
      </c>
      <c r="AH199" s="59">
        <v>194</v>
      </c>
      <c r="AI199" s="510">
        <v>198350</v>
      </c>
      <c r="AJ199" s="509">
        <v>1</v>
      </c>
      <c r="AK199" s="509">
        <v>6</v>
      </c>
      <c r="AL199" s="509">
        <v>2</v>
      </c>
      <c r="AM199" s="509">
        <v>1</v>
      </c>
      <c r="AN199" s="509">
        <v>2</v>
      </c>
      <c r="AO199" s="509">
        <v>2</v>
      </c>
      <c r="AP199" s="509">
        <v>1</v>
      </c>
      <c r="AQ199" s="509">
        <v>3</v>
      </c>
      <c r="AR199" s="509">
        <v>2</v>
      </c>
      <c r="AS199" s="509">
        <v>1</v>
      </c>
      <c r="AT199" s="509">
        <v>7</v>
      </c>
      <c r="AU199" s="509">
        <v>3</v>
      </c>
      <c r="AV199" s="509">
        <v>2</v>
      </c>
      <c r="AW199" s="509">
        <v>2</v>
      </c>
      <c r="AX199" s="509">
        <v>1</v>
      </c>
      <c r="AY199" s="509">
        <v>1</v>
      </c>
      <c r="AZ199" s="509">
        <v>1</v>
      </c>
      <c r="BA199" s="509">
        <v>1</v>
      </c>
      <c r="BB199" s="509">
        <v>1</v>
      </c>
      <c r="BC199" s="509" t="b">
        <v>0</v>
      </c>
      <c r="BD199" s="508">
        <v>39082</v>
      </c>
      <c r="BE199" s="508">
        <v>39082</v>
      </c>
      <c r="BF199" s="509" t="b">
        <v>0</v>
      </c>
      <c r="BG199" s="510" t="s">
        <v>564</v>
      </c>
      <c r="BH199" s="512"/>
      <c r="BI199" s="510"/>
      <c r="BJ199" s="513">
        <v>39082</v>
      </c>
      <c r="BK199" s="513">
        <v>39082</v>
      </c>
      <c r="BL199" s="513">
        <v>46217</v>
      </c>
      <c r="BM199" s="510"/>
      <c r="BN199" s="512"/>
      <c r="BO199" s="510"/>
      <c r="BP199" s="509">
        <v>1</v>
      </c>
      <c r="BQ199" s="509" t="str">
        <f>IF(AI199="","",VLOOKUP(AJ199,[0]!Qualifier,(COLUMN(AJ199)-34),FALSE))</f>
        <v>RedCells</v>
      </c>
      <c r="BR199" s="509" t="str">
        <f>IF(AJ199="","",VLOOKUP(AK199,[0]!Qualifier,(COLUMN(AK199)-34),FALSE))</f>
        <v xml:space="preserve">ACD </v>
      </c>
      <c r="BS199" s="509" t="str">
        <f>IF(AK199="","",VLOOKUP(AL199,[0]!Qualifier,(COLUMN(AL199)-34),FALSE))</f>
        <v xml:space="preserve">SAGM </v>
      </c>
      <c r="BT199" s="509" t="str">
        <f>IF(AL199="","",VLOOKUP(AM199,[0]!Qualifier,(COLUMN(AM199)-34),FALSE))</f>
        <v xml:space="preserve">Closed </v>
      </c>
      <c r="BU199" s="509" t="str">
        <f>IF(AM199="","",VLOOKUP(AN199,[0]!Qualifier,(COLUMN(AN199)-34),FALSE))</f>
        <v xml:space="preserve">SVPed </v>
      </c>
      <c r="BV199" s="509" t="str">
        <f>IF(AN199="","",VLOOKUP(AO199,[0]!Qualifier,(COLUMN(AO199)-34),FALSE))</f>
        <v xml:space="preserve">2to6°C </v>
      </c>
      <c r="BW199" s="509" t="str">
        <f>IF(AO199="","",VLOOKUP(AP199,[0]!Qualifier,(COLUMN(AP199)-34),FALSE))</f>
        <v>No</v>
      </c>
      <c r="BX199" s="509" t="str">
        <f>IF(AP199="","",VLOOKUP(AQ199,[0]!Qualifier,(COLUMN(AQ199)-34),FALSE))</f>
        <v>Dir</v>
      </c>
      <c r="BY199" s="509" t="str">
        <f>IF(AQ199="","",VLOOKUP(AR199,[0]!Qualifier,(COLUMN(AR199)-34),FALSE))</f>
        <v xml:space="preserve">Aph </v>
      </c>
      <c r="BZ199" s="509" t="str">
        <f>IF(AR199="","",VLOOKUP(AS199,[0]!Qualifier,(COLUMN(AS199)-34),FALSE))</f>
        <v xml:space="preserve">NA </v>
      </c>
      <c r="CA199" s="509" t="str">
        <f>IF(AS199="","",VLOOKUP(AT199,[0]!Qualifier,(COLUMN(AT199)-34),FALSE))</f>
        <v xml:space="preserve">SpecInf </v>
      </c>
      <c r="CB199" s="509" t="str">
        <f>IF(AT199="","",VLOOKUP(AU199,[0]!Qualifier,(COLUMN(AU199)-34),FALSE))</f>
        <v xml:space="preserve">LCdepl </v>
      </c>
      <c r="CC199" s="509" t="str">
        <f>IF(AU199="","",VLOOKUP(AV199,[0]!Qualifier,(COLUMN(AV199)-34),FALSE))</f>
        <v xml:space="preserve">Divid </v>
      </c>
      <c r="CD199" s="509" t="str">
        <f>IF(AV199="","",VLOOKUP(AW199,[0]!Qualifier,(COLUMN(AW199)-34),FALSE))</f>
        <v>Irrad</v>
      </c>
      <c r="CE199" s="508" t="str">
        <f>IF(AW199="","",VLOOKUP(AX199,[0]!Qualifier,(COLUMN(AX199)-34),FALSE))</f>
        <v xml:space="preserve">- </v>
      </c>
      <c r="CF199" s="508" t="str">
        <f>IF(AX199="","",VLOOKUP(AY199,[0]!Qualifier,(COLUMN(AY199)-34),FALSE))</f>
        <v>no sub</v>
      </c>
      <c r="CG199" s="509" t="str">
        <f>IF(AY199="","",VLOOKUP(AZ199,[0]!Qualifier,(COLUMN(AZ199)-34),FALSE))</f>
        <v>Non</v>
      </c>
      <c r="CH199" s="510" t="str">
        <f>IF(AZ199="","",VLOOKUP(BA199,[0]!Qualifier,(COLUMN(BA199)-34),FALSE))</f>
        <v>NA</v>
      </c>
      <c r="CI199" s="512" t="str">
        <f>IF(BA199="","",VLOOKUP(BB199,[0]!Qualifier,(COLUMN(BB199)-34),FALSE))</f>
        <v xml:space="preserve">None </v>
      </c>
      <c r="CJ199" s="510"/>
      <c r="CK199" s="513" t="str">
        <f t="shared" si="113"/>
        <v>1-6-2-1-2-2-1-3-2-1-7-3-2-2-1-1-1-1-1</v>
      </c>
      <c r="CL199" s="513">
        <v>36201</v>
      </c>
      <c r="CM199" s="513">
        <v>45195</v>
      </c>
      <c r="CN199" s="510"/>
      <c r="CP199" s="510"/>
    </row>
    <row r="200" spans="1:94" ht="12.6" customHeight="1" outlineLevel="2" x14ac:dyDescent="0.35">
      <c r="A200" s="77">
        <f t="shared" si="86"/>
        <v>199100</v>
      </c>
      <c r="B200" s="7">
        <f t="shared" si="87"/>
        <v>195</v>
      </c>
      <c r="C200" s="59">
        <f t="shared" si="114"/>
        <v>195</v>
      </c>
      <c r="D200" s="124">
        <f t="shared" si="88"/>
        <v>199100</v>
      </c>
      <c r="E200" s="16" t="str">
        <f t="shared" si="93"/>
        <v>RedCells</v>
      </c>
      <c r="F200" s="58" t="str">
        <f t="shared" si="94"/>
        <v xml:space="preserve">CPD </v>
      </c>
      <c r="G200" s="58" t="str">
        <f t="shared" si="95"/>
        <v xml:space="preserve">SAGM </v>
      </c>
      <c r="H200" s="58" t="str">
        <f t="shared" si="96"/>
        <v xml:space="preserve">Closed </v>
      </c>
      <c r="I200" s="58" t="str">
        <f t="shared" si="97"/>
        <v xml:space="preserve">SV </v>
      </c>
      <c r="J200" s="58" t="str">
        <f t="shared" si="98"/>
        <v xml:space="preserve">2to6°C </v>
      </c>
      <c r="K200" s="58" t="str">
        <f t="shared" si="99"/>
        <v>No</v>
      </c>
      <c r="L200" s="58" t="str">
        <f t="shared" si="100"/>
        <v>Dir</v>
      </c>
      <c r="M200" s="58" t="str">
        <f t="shared" si="101"/>
        <v xml:space="preserve">Aph </v>
      </c>
      <c r="N200" s="58" t="str">
        <f t="shared" si="102"/>
        <v xml:space="preserve">NA </v>
      </c>
      <c r="O200" s="58" t="str">
        <f t="shared" si="103"/>
        <v xml:space="preserve">Transf </v>
      </c>
      <c r="P200" s="58" t="str">
        <f t="shared" si="104"/>
        <v xml:space="preserve">LCdepl </v>
      </c>
      <c r="Q200" s="58" t="str">
        <f t="shared" si="105"/>
        <v xml:space="preserve">None </v>
      </c>
      <c r="R200" s="58" t="str">
        <f t="shared" si="106"/>
        <v xml:space="preserve">NoIrr </v>
      </c>
      <c r="S200" s="58" t="str">
        <f t="shared" si="107"/>
        <v xml:space="preserve">- </v>
      </c>
      <c r="T200" s="58" t="str">
        <f t="shared" si="108"/>
        <v>no sub</v>
      </c>
      <c r="U200" s="58" t="str">
        <f t="shared" si="109"/>
        <v>Non</v>
      </c>
      <c r="V200" s="58" t="str">
        <f t="shared" si="110"/>
        <v>NA</v>
      </c>
      <c r="W200" s="58" t="str">
        <f t="shared" si="111"/>
        <v xml:space="preserve">None </v>
      </c>
      <c r="X200" t="s">
        <v>63</v>
      </c>
      <c r="Y200" s="161" t="str">
        <f t="shared" si="112"/>
        <v>1-2-2-1-1-2-1-3-2-1-1-3-1-1-1-1-1-1-1</v>
      </c>
      <c r="Z200" s="60">
        <f t="shared" si="89"/>
        <v>199100</v>
      </c>
      <c r="AA200" s="7">
        <f t="shared" si="90"/>
        <v>195</v>
      </c>
      <c r="AB200" s="29" t="str">
        <f t="shared" si="92"/>
        <v>1</v>
      </c>
      <c r="AC200" s="29" t="str">
        <f t="shared" si="91"/>
        <v>9</v>
      </c>
      <c r="AD200" s="29" t="str">
        <f t="shared" si="91"/>
        <v>9</v>
      </c>
      <c r="AE200" s="29" t="str">
        <f t="shared" si="91"/>
        <v>1</v>
      </c>
      <c r="AF200" s="29" t="str">
        <f t="shared" si="91"/>
        <v>0</v>
      </c>
      <c r="AG200" s="29" t="str">
        <f t="shared" si="91"/>
        <v>0</v>
      </c>
      <c r="AH200" s="59">
        <v>195</v>
      </c>
      <c r="AI200" s="510">
        <v>199100</v>
      </c>
      <c r="AJ200" s="509">
        <v>1</v>
      </c>
      <c r="AK200" s="509">
        <v>2</v>
      </c>
      <c r="AL200" s="509">
        <v>2</v>
      </c>
      <c r="AM200" s="509">
        <v>1</v>
      </c>
      <c r="AN200" s="509">
        <v>1</v>
      </c>
      <c r="AO200" s="509">
        <v>2</v>
      </c>
      <c r="AP200" s="509">
        <v>1</v>
      </c>
      <c r="AQ200" s="509">
        <v>3</v>
      </c>
      <c r="AR200" s="509">
        <v>2</v>
      </c>
      <c r="AS200" s="509">
        <v>1</v>
      </c>
      <c r="AT200" s="509">
        <v>1</v>
      </c>
      <c r="AU200" s="509">
        <v>3</v>
      </c>
      <c r="AV200" s="509">
        <v>1</v>
      </c>
      <c r="AW200" s="509">
        <v>1</v>
      </c>
      <c r="AX200" s="509">
        <v>1</v>
      </c>
      <c r="AY200" s="509">
        <v>1</v>
      </c>
      <c r="AZ200" s="509">
        <v>1</v>
      </c>
      <c r="BA200" s="509">
        <v>1</v>
      </c>
      <c r="BB200" s="509">
        <v>1</v>
      </c>
      <c r="BC200" s="509" t="b">
        <v>0</v>
      </c>
      <c r="BD200" s="508">
        <v>38340</v>
      </c>
      <c r="BE200" s="508">
        <v>38340</v>
      </c>
      <c r="BF200" s="509" t="b">
        <v>0</v>
      </c>
      <c r="BG200" s="510" t="s">
        <v>565</v>
      </c>
      <c r="BH200" s="512"/>
      <c r="BI200" s="510"/>
      <c r="BJ200" s="513">
        <v>38340</v>
      </c>
      <c r="BK200" s="513">
        <v>38340</v>
      </c>
      <c r="BL200" s="513">
        <v>46217</v>
      </c>
      <c r="BM200" s="510"/>
      <c r="BN200" s="512"/>
      <c r="BO200" s="510"/>
      <c r="BP200" s="509">
        <v>1</v>
      </c>
      <c r="BQ200" s="509" t="str">
        <f>IF(AI200="","",VLOOKUP(AJ200,[0]!Qualifier,(COLUMN(AJ200)-34),FALSE))</f>
        <v>RedCells</v>
      </c>
      <c r="BR200" s="509" t="str">
        <f>IF(AJ200="","",VLOOKUP(AK200,[0]!Qualifier,(COLUMN(AK200)-34),FALSE))</f>
        <v xml:space="preserve">CPD </v>
      </c>
      <c r="BS200" s="509" t="str">
        <f>IF(AK200="","",VLOOKUP(AL200,[0]!Qualifier,(COLUMN(AL200)-34),FALSE))</f>
        <v xml:space="preserve">SAGM </v>
      </c>
      <c r="BT200" s="509" t="str">
        <f>IF(AL200="","",VLOOKUP(AM200,[0]!Qualifier,(COLUMN(AM200)-34),FALSE))</f>
        <v xml:space="preserve">Closed </v>
      </c>
      <c r="BU200" s="509" t="str">
        <f>IF(AM200="","",VLOOKUP(AN200,[0]!Qualifier,(COLUMN(AN200)-34),FALSE))</f>
        <v xml:space="preserve">SV </v>
      </c>
      <c r="BV200" s="509" t="str">
        <f>IF(AN200="","",VLOOKUP(AO200,[0]!Qualifier,(COLUMN(AO200)-34),FALSE))</f>
        <v xml:space="preserve">2to6°C </v>
      </c>
      <c r="BW200" s="509" t="str">
        <f>IF(AO200="","",VLOOKUP(AP200,[0]!Qualifier,(COLUMN(AP200)-34),FALSE))</f>
        <v>No</v>
      </c>
      <c r="BX200" s="509" t="str">
        <f>IF(AP200="","",VLOOKUP(AQ200,[0]!Qualifier,(COLUMN(AQ200)-34),FALSE))</f>
        <v>Dir</v>
      </c>
      <c r="BY200" s="509" t="str">
        <f>IF(AQ200="","",VLOOKUP(AR200,[0]!Qualifier,(COLUMN(AR200)-34),FALSE))</f>
        <v xml:space="preserve">Aph </v>
      </c>
      <c r="BZ200" s="509" t="str">
        <f>IF(AR200="","",VLOOKUP(AS200,[0]!Qualifier,(COLUMN(AS200)-34),FALSE))</f>
        <v xml:space="preserve">NA </v>
      </c>
      <c r="CA200" s="509" t="str">
        <f>IF(AS200="","",VLOOKUP(AT200,[0]!Qualifier,(COLUMN(AT200)-34),FALSE))</f>
        <v xml:space="preserve">Transf </v>
      </c>
      <c r="CB200" s="509" t="str">
        <f>IF(AT200="","",VLOOKUP(AU200,[0]!Qualifier,(COLUMN(AU200)-34),FALSE))</f>
        <v xml:space="preserve">LCdepl </v>
      </c>
      <c r="CC200" s="509" t="str">
        <f>IF(AU200="","",VLOOKUP(AV200,[0]!Qualifier,(COLUMN(AV200)-34),FALSE))</f>
        <v xml:space="preserve">None </v>
      </c>
      <c r="CD200" s="509" t="str">
        <f>IF(AV200="","",VLOOKUP(AW200,[0]!Qualifier,(COLUMN(AW200)-34),FALSE))</f>
        <v xml:space="preserve">NoIrr </v>
      </c>
      <c r="CE200" s="508" t="str">
        <f>IF(AW200="","",VLOOKUP(AX200,[0]!Qualifier,(COLUMN(AX200)-34),FALSE))</f>
        <v xml:space="preserve">- </v>
      </c>
      <c r="CF200" s="508" t="str">
        <f>IF(AX200="","",VLOOKUP(AY200,[0]!Qualifier,(COLUMN(AY200)-34),FALSE))</f>
        <v>no sub</v>
      </c>
      <c r="CG200" s="509" t="str">
        <f>IF(AY200="","",VLOOKUP(AZ200,[0]!Qualifier,(COLUMN(AZ200)-34),FALSE))</f>
        <v>Non</v>
      </c>
      <c r="CH200" s="510" t="str">
        <f>IF(AZ200="","",VLOOKUP(BA200,[0]!Qualifier,(COLUMN(BA200)-34),FALSE))</f>
        <v>NA</v>
      </c>
      <c r="CI200" s="512" t="str">
        <f>IF(BA200="","",VLOOKUP(BB200,[0]!Qualifier,(COLUMN(BB200)-34),FALSE))</f>
        <v xml:space="preserve">None </v>
      </c>
      <c r="CJ200" s="510"/>
      <c r="CK200" s="513" t="str">
        <f t="shared" si="113"/>
        <v>1-2-2-1-1-2-1-3-2-1-1-3-1-1-1-1-1-1-1</v>
      </c>
      <c r="CL200" s="513">
        <v>41122</v>
      </c>
      <c r="CM200" s="513">
        <v>45195</v>
      </c>
      <c r="CN200" s="510"/>
      <c r="CP200" s="510"/>
    </row>
    <row r="201" spans="1:94" ht="12.6" customHeight="1" outlineLevel="2" x14ac:dyDescent="0.35">
      <c r="A201" s="77">
        <f t="shared" ref="A201:A264" si="115">D201</f>
        <v>199350</v>
      </c>
      <c r="B201" s="7">
        <f t="shared" ref="B201:B264" si="116">IF(D201="","",B200+1)</f>
        <v>196</v>
      </c>
      <c r="C201" s="59">
        <f t="shared" si="114"/>
        <v>196</v>
      </c>
      <c r="D201" s="124">
        <f t="shared" ref="D201:D264" si="117">IF(AI201="","",AI201)</f>
        <v>199350</v>
      </c>
      <c r="E201" s="16" t="str">
        <f t="shared" si="93"/>
        <v>RedCells</v>
      </c>
      <c r="F201" s="58" t="str">
        <f t="shared" si="94"/>
        <v xml:space="preserve">ACD </v>
      </c>
      <c r="G201" s="58" t="str">
        <f t="shared" si="95"/>
        <v xml:space="preserve">SAGM </v>
      </c>
      <c r="H201" s="58" t="str">
        <f t="shared" si="96"/>
        <v xml:space="preserve">Closed </v>
      </c>
      <c r="I201" s="58" t="str">
        <f t="shared" si="97"/>
        <v xml:space="preserve">SVPed </v>
      </c>
      <c r="J201" s="58" t="str">
        <f t="shared" si="98"/>
        <v xml:space="preserve">2to6°C </v>
      </c>
      <c r="K201" s="58" t="str">
        <f t="shared" si="99"/>
        <v>No</v>
      </c>
      <c r="L201" s="58" t="str">
        <f t="shared" si="100"/>
        <v>Dir</v>
      </c>
      <c r="M201" s="58" t="str">
        <f t="shared" si="101"/>
        <v xml:space="preserve">Aph </v>
      </c>
      <c r="N201" s="58" t="str">
        <f t="shared" si="102"/>
        <v xml:space="preserve">NA </v>
      </c>
      <c r="O201" s="58" t="str">
        <f t="shared" si="103"/>
        <v xml:space="preserve">SpecInf </v>
      </c>
      <c r="P201" s="58" t="str">
        <f t="shared" si="104"/>
        <v xml:space="preserve">LCdepl </v>
      </c>
      <c r="Q201" s="58" t="str">
        <f t="shared" si="105"/>
        <v xml:space="preserve">None </v>
      </c>
      <c r="R201" s="58" t="str">
        <f t="shared" si="106"/>
        <v>Irrad</v>
      </c>
      <c r="S201" s="58" t="str">
        <f t="shared" si="107"/>
        <v xml:space="preserve">- </v>
      </c>
      <c r="T201" s="58" t="str">
        <f t="shared" si="108"/>
        <v>no sub</v>
      </c>
      <c r="U201" s="58" t="str">
        <f t="shared" si="109"/>
        <v>Non</v>
      </c>
      <c r="V201" s="58" t="str">
        <f t="shared" si="110"/>
        <v>NA</v>
      </c>
      <c r="W201" s="58" t="str">
        <f t="shared" si="111"/>
        <v xml:space="preserve">None </v>
      </c>
      <c r="X201" t="s">
        <v>63</v>
      </c>
      <c r="Y201" s="161" t="str">
        <f t="shared" si="112"/>
        <v>1-6-2-1-2-2-1-3-2-1-7-3-1-2-1-1-1-1-1</v>
      </c>
      <c r="Z201" s="60">
        <f t="shared" si="89"/>
        <v>199350</v>
      </c>
      <c r="AA201" s="7">
        <f t="shared" si="90"/>
        <v>196</v>
      </c>
      <c r="AB201" s="29" t="str">
        <f t="shared" si="92"/>
        <v>1</v>
      </c>
      <c r="AC201" s="29" t="str">
        <f t="shared" si="91"/>
        <v>9</v>
      </c>
      <c r="AD201" s="29" t="str">
        <f t="shared" si="91"/>
        <v>9</v>
      </c>
      <c r="AE201" s="29" t="str">
        <f t="shared" si="91"/>
        <v>3</v>
      </c>
      <c r="AF201" s="29" t="str">
        <f t="shared" si="91"/>
        <v>5</v>
      </c>
      <c r="AG201" s="29" t="str">
        <f t="shared" si="91"/>
        <v>0</v>
      </c>
      <c r="AH201" s="59">
        <v>196</v>
      </c>
      <c r="AI201" s="510">
        <v>199350</v>
      </c>
      <c r="AJ201" s="509">
        <v>1</v>
      </c>
      <c r="AK201" s="509">
        <v>6</v>
      </c>
      <c r="AL201" s="509">
        <v>2</v>
      </c>
      <c r="AM201" s="509">
        <v>1</v>
      </c>
      <c r="AN201" s="509">
        <v>2</v>
      </c>
      <c r="AO201" s="509">
        <v>2</v>
      </c>
      <c r="AP201" s="509">
        <v>1</v>
      </c>
      <c r="AQ201" s="509">
        <v>3</v>
      </c>
      <c r="AR201" s="509">
        <v>2</v>
      </c>
      <c r="AS201" s="509">
        <v>1</v>
      </c>
      <c r="AT201" s="509">
        <v>7</v>
      </c>
      <c r="AU201" s="509">
        <v>3</v>
      </c>
      <c r="AV201" s="509">
        <v>1</v>
      </c>
      <c r="AW201" s="509">
        <v>2</v>
      </c>
      <c r="AX201" s="509">
        <v>1</v>
      </c>
      <c r="AY201" s="509">
        <v>1</v>
      </c>
      <c r="AZ201" s="509">
        <v>1</v>
      </c>
      <c r="BA201" s="509">
        <v>1</v>
      </c>
      <c r="BB201" s="509">
        <v>1</v>
      </c>
      <c r="BC201" s="509" t="b">
        <v>0</v>
      </c>
      <c r="BD201" s="508">
        <v>39082</v>
      </c>
      <c r="BE201" s="508">
        <v>39082</v>
      </c>
      <c r="BF201" s="509" t="b">
        <v>0</v>
      </c>
      <c r="BG201" s="510" t="s">
        <v>566</v>
      </c>
      <c r="BH201" s="512"/>
      <c r="BI201" s="510"/>
      <c r="BJ201" s="513">
        <v>39082</v>
      </c>
      <c r="BK201" s="513">
        <v>39082</v>
      </c>
      <c r="BL201" s="513">
        <v>46217</v>
      </c>
      <c r="BM201" s="510"/>
      <c r="BN201" s="512"/>
      <c r="BO201" s="510"/>
      <c r="BP201" s="509">
        <v>1</v>
      </c>
      <c r="BQ201" s="509" t="str">
        <f>IF(AI201="","",VLOOKUP(AJ201,[0]!Qualifier,(COLUMN(AJ201)-34),FALSE))</f>
        <v>RedCells</v>
      </c>
      <c r="BR201" s="509" t="str">
        <f>IF(AJ201="","",VLOOKUP(AK201,[0]!Qualifier,(COLUMN(AK201)-34),FALSE))</f>
        <v xml:space="preserve">ACD </v>
      </c>
      <c r="BS201" s="509" t="str">
        <f>IF(AK201="","",VLOOKUP(AL201,[0]!Qualifier,(COLUMN(AL201)-34),FALSE))</f>
        <v xml:space="preserve">SAGM </v>
      </c>
      <c r="BT201" s="509" t="str">
        <f>IF(AL201="","",VLOOKUP(AM201,[0]!Qualifier,(COLUMN(AM201)-34),FALSE))</f>
        <v xml:space="preserve">Closed </v>
      </c>
      <c r="BU201" s="509" t="str">
        <f>IF(AM201="","",VLOOKUP(AN201,[0]!Qualifier,(COLUMN(AN201)-34),FALSE))</f>
        <v xml:space="preserve">SVPed </v>
      </c>
      <c r="BV201" s="509" t="str">
        <f>IF(AN201="","",VLOOKUP(AO201,[0]!Qualifier,(COLUMN(AO201)-34),FALSE))</f>
        <v xml:space="preserve">2to6°C </v>
      </c>
      <c r="BW201" s="509" t="str">
        <f>IF(AO201="","",VLOOKUP(AP201,[0]!Qualifier,(COLUMN(AP201)-34),FALSE))</f>
        <v>No</v>
      </c>
      <c r="BX201" s="509" t="str">
        <f>IF(AP201="","",VLOOKUP(AQ201,[0]!Qualifier,(COLUMN(AQ201)-34),FALSE))</f>
        <v>Dir</v>
      </c>
      <c r="BY201" s="509" t="str">
        <f>IF(AQ201="","",VLOOKUP(AR201,[0]!Qualifier,(COLUMN(AR201)-34),FALSE))</f>
        <v xml:space="preserve">Aph </v>
      </c>
      <c r="BZ201" s="509" t="str">
        <f>IF(AR201="","",VLOOKUP(AS201,[0]!Qualifier,(COLUMN(AS201)-34),FALSE))</f>
        <v xml:space="preserve">NA </v>
      </c>
      <c r="CA201" s="509" t="str">
        <f>IF(AS201="","",VLOOKUP(AT201,[0]!Qualifier,(COLUMN(AT201)-34),FALSE))</f>
        <v xml:space="preserve">SpecInf </v>
      </c>
      <c r="CB201" s="509" t="str">
        <f>IF(AT201="","",VLOOKUP(AU201,[0]!Qualifier,(COLUMN(AU201)-34),FALSE))</f>
        <v xml:space="preserve">LCdepl </v>
      </c>
      <c r="CC201" s="509" t="str">
        <f>IF(AU201="","",VLOOKUP(AV201,[0]!Qualifier,(COLUMN(AV201)-34),FALSE))</f>
        <v xml:space="preserve">None </v>
      </c>
      <c r="CD201" s="509" t="str">
        <f>IF(AV201="","",VLOOKUP(AW201,[0]!Qualifier,(COLUMN(AW201)-34),FALSE))</f>
        <v>Irrad</v>
      </c>
      <c r="CE201" s="508" t="str">
        <f>IF(AW201="","",VLOOKUP(AX201,[0]!Qualifier,(COLUMN(AX201)-34),FALSE))</f>
        <v xml:space="preserve">- </v>
      </c>
      <c r="CF201" s="508" t="str">
        <f>IF(AX201="","",VLOOKUP(AY201,[0]!Qualifier,(COLUMN(AY201)-34),FALSE))</f>
        <v>no sub</v>
      </c>
      <c r="CG201" s="509" t="str">
        <f>IF(AY201="","",VLOOKUP(AZ201,[0]!Qualifier,(COLUMN(AZ201)-34),FALSE))</f>
        <v>Non</v>
      </c>
      <c r="CH201" s="510" t="str">
        <f>IF(AZ201="","",VLOOKUP(BA201,[0]!Qualifier,(COLUMN(BA201)-34),FALSE))</f>
        <v>NA</v>
      </c>
      <c r="CI201" s="512" t="str">
        <f>IF(BA201="","",VLOOKUP(BB201,[0]!Qualifier,(COLUMN(BB201)-34),FALSE))</f>
        <v xml:space="preserve">None </v>
      </c>
      <c r="CJ201" s="510"/>
      <c r="CK201" s="513" t="str">
        <f t="shared" si="113"/>
        <v>1-6-2-1-2-2-1-3-2-1-7-3-1-2-1-1-1-1-1</v>
      </c>
      <c r="CL201" s="513">
        <v>38392</v>
      </c>
      <c r="CM201" s="513">
        <v>45195</v>
      </c>
      <c r="CN201" s="510"/>
      <c r="CP201" s="510"/>
    </row>
    <row r="202" spans="1:94" ht="12.6" customHeight="1" outlineLevel="2" x14ac:dyDescent="0.35">
      <c r="A202" s="77">
        <f t="shared" si="115"/>
        <v>200000</v>
      </c>
      <c r="B202" s="7">
        <f t="shared" si="116"/>
        <v>197</v>
      </c>
      <c r="C202" s="59">
        <f t="shared" si="114"/>
        <v>197</v>
      </c>
      <c r="D202" s="124">
        <f t="shared" si="117"/>
        <v>200000</v>
      </c>
      <c r="E202" s="16" t="str">
        <f t="shared" si="93"/>
        <v>Platelets</v>
      </c>
      <c r="F202" s="58" t="str">
        <f t="shared" si="94"/>
        <v xml:space="preserve">ACD-A </v>
      </c>
      <c r="G202" s="58" t="str">
        <f t="shared" si="95"/>
        <v xml:space="preserve">NoAdd </v>
      </c>
      <c r="H202" s="58" t="str">
        <f t="shared" si="96"/>
        <v xml:space="preserve">Closed </v>
      </c>
      <c r="I202" s="58" t="str">
        <f t="shared" si="97"/>
        <v xml:space="preserve">SV </v>
      </c>
      <c r="J202" s="58" t="str">
        <f t="shared" si="98"/>
        <v xml:space="preserve">20to24°C </v>
      </c>
      <c r="K202" s="58" t="str">
        <f t="shared" si="99"/>
        <v>No</v>
      </c>
      <c r="L202" s="58" t="str">
        <f t="shared" si="100"/>
        <v xml:space="preserve">Allo </v>
      </c>
      <c r="M202" s="58" t="str">
        <f t="shared" si="101"/>
        <v xml:space="preserve">Aph </v>
      </c>
      <c r="N202" s="58" t="str">
        <f t="shared" si="102"/>
        <v xml:space="preserve">NA </v>
      </c>
      <c r="O202" s="58" t="str">
        <f t="shared" si="103"/>
        <v xml:space="preserve">Transf </v>
      </c>
      <c r="P202" s="58" t="str">
        <f t="shared" si="104"/>
        <v xml:space="preserve">None </v>
      </c>
      <c r="Q202" s="58" t="str">
        <f t="shared" si="105"/>
        <v xml:space="preserve">None </v>
      </c>
      <c r="R202" s="58" t="str">
        <f t="shared" si="106"/>
        <v xml:space="preserve">NoIrr </v>
      </c>
      <c r="S202" s="58" t="str">
        <f t="shared" si="107"/>
        <v xml:space="preserve">- </v>
      </c>
      <c r="T202" s="58" t="str">
        <f t="shared" si="108"/>
        <v>no sub</v>
      </c>
      <c r="U202" s="58" t="str">
        <f t="shared" si="109"/>
        <v>Non</v>
      </c>
      <c r="V202" s="58" t="str">
        <f t="shared" si="110"/>
        <v>NA</v>
      </c>
      <c r="W202" s="58" t="str">
        <f t="shared" si="111"/>
        <v xml:space="preserve">None </v>
      </c>
      <c r="X202" t="s">
        <v>63</v>
      </c>
      <c r="Y202" s="161" t="str">
        <f t="shared" si="112"/>
        <v>2-7-1-1-1-1-1-1-2-1-1-1-1-1-1-1-1-1-1</v>
      </c>
      <c r="Z202" s="60">
        <f t="shared" ref="Z202:Z265" si="118">IF(D202="","",D202)</f>
        <v>200000</v>
      </c>
      <c r="AA202" s="7">
        <f t="shared" si="90"/>
        <v>197</v>
      </c>
      <c r="AB202" s="29" t="str">
        <f t="shared" si="92"/>
        <v>2</v>
      </c>
      <c r="AC202" s="29" t="str">
        <f t="shared" si="91"/>
        <v>0</v>
      </c>
      <c r="AD202" s="29" t="str">
        <f t="shared" si="91"/>
        <v>0</v>
      </c>
      <c r="AE202" s="29" t="str">
        <f t="shared" si="91"/>
        <v>0</v>
      </c>
      <c r="AF202" s="29" t="str">
        <f t="shared" si="91"/>
        <v>0</v>
      </c>
      <c r="AG202" s="29" t="str">
        <f t="shared" si="91"/>
        <v>0</v>
      </c>
      <c r="AH202" s="59">
        <v>197</v>
      </c>
      <c r="AI202" s="510">
        <v>200000</v>
      </c>
      <c r="AJ202" s="509">
        <v>2</v>
      </c>
      <c r="AK202" s="509">
        <v>7</v>
      </c>
      <c r="AL202" s="509">
        <v>1</v>
      </c>
      <c r="AM202" s="509">
        <v>1</v>
      </c>
      <c r="AN202" s="509">
        <v>1</v>
      </c>
      <c r="AO202" s="509">
        <v>1</v>
      </c>
      <c r="AP202" s="509">
        <v>1</v>
      </c>
      <c r="AQ202" s="509">
        <v>1</v>
      </c>
      <c r="AR202" s="509">
        <v>2</v>
      </c>
      <c r="AS202" s="509">
        <v>1</v>
      </c>
      <c r="AT202" s="509">
        <v>1</v>
      </c>
      <c r="AU202" s="509">
        <v>1</v>
      </c>
      <c r="AV202" s="509">
        <v>1</v>
      </c>
      <c r="AW202" s="509">
        <v>1</v>
      </c>
      <c r="AX202" s="509">
        <v>1</v>
      </c>
      <c r="AY202" s="509">
        <v>1</v>
      </c>
      <c r="AZ202" s="509">
        <v>1</v>
      </c>
      <c r="BA202" s="509">
        <v>1</v>
      </c>
      <c r="BB202" s="509">
        <v>1</v>
      </c>
      <c r="BC202" s="509" t="b">
        <v>0</v>
      </c>
      <c r="BD202" s="508">
        <v>36201</v>
      </c>
      <c r="BE202" s="508">
        <v>36201</v>
      </c>
      <c r="BF202" s="509" t="b">
        <v>0</v>
      </c>
      <c r="BG202" s="510" t="s">
        <v>567</v>
      </c>
      <c r="BH202" s="512"/>
      <c r="BI202" s="510"/>
      <c r="BJ202" s="513">
        <v>36201</v>
      </c>
      <c r="BK202" s="513">
        <v>36201</v>
      </c>
      <c r="BL202" s="513">
        <v>46217</v>
      </c>
      <c r="BM202" s="510"/>
      <c r="BN202" s="512"/>
      <c r="BO202" s="510"/>
      <c r="BP202" s="509">
        <v>1</v>
      </c>
      <c r="BQ202" s="509" t="str">
        <f>IF(AI202="","",VLOOKUP(AJ202,[0]!Qualifier,(COLUMN(AJ202)-34),FALSE))</f>
        <v>Platelets</v>
      </c>
      <c r="BR202" s="509" t="str">
        <f>IF(AJ202="","",VLOOKUP(AK202,[0]!Qualifier,(COLUMN(AK202)-34),FALSE))</f>
        <v xml:space="preserve">ACD-A </v>
      </c>
      <c r="BS202" s="509" t="str">
        <f>IF(AK202="","",VLOOKUP(AL202,[0]!Qualifier,(COLUMN(AL202)-34),FALSE))</f>
        <v xml:space="preserve">NoAdd </v>
      </c>
      <c r="BT202" s="509" t="str">
        <f>IF(AL202="","",VLOOKUP(AM202,[0]!Qualifier,(COLUMN(AM202)-34),FALSE))</f>
        <v xml:space="preserve">Closed </v>
      </c>
      <c r="BU202" s="509" t="str">
        <f>IF(AM202="","",VLOOKUP(AN202,[0]!Qualifier,(COLUMN(AN202)-34),FALSE))</f>
        <v xml:space="preserve">SV </v>
      </c>
      <c r="BV202" s="509" t="str">
        <f>IF(AN202="","",VLOOKUP(AO202,[0]!Qualifier,(COLUMN(AO202)-34),FALSE))</f>
        <v xml:space="preserve">20to24°C </v>
      </c>
      <c r="BW202" s="509" t="str">
        <f>IF(AO202="","",VLOOKUP(AP202,[0]!Qualifier,(COLUMN(AP202)-34),FALSE))</f>
        <v>No</v>
      </c>
      <c r="BX202" s="509" t="str">
        <f>IF(AP202="","",VLOOKUP(AQ202,[0]!Qualifier,(COLUMN(AQ202)-34),FALSE))</f>
        <v xml:space="preserve">Allo </v>
      </c>
      <c r="BY202" s="509" t="str">
        <f>IF(AQ202="","",VLOOKUP(AR202,[0]!Qualifier,(COLUMN(AR202)-34),FALSE))</f>
        <v xml:space="preserve">Aph </v>
      </c>
      <c r="BZ202" s="509" t="str">
        <f>IF(AR202="","",VLOOKUP(AS202,[0]!Qualifier,(COLUMN(AS202)-34),FALSE))</f>
        <v xml:space="preserve">NA </v>
      </c>
      <c r="CA202" s="509" t="str">
        <f>IF(AS202="","",VLOOKUP(AT202,[0]!Qualifier,(COLUMN(AT202)-34),FALSE))</f>
        <v xml:space="preserve">Transf </v>
      </c>
      <c r="CB202" s="509" t="str">
        <f>IF(AT202="","",VLOOKUP(AU202,[0]!Qualifier,(COLUMN(AU202)-34),FALSE))</f>
        <v xml:space="preserve">None </v>
      </c>
      <c r="CC202" s="509" t="str">
        <f>IF(AU202="","",VLOOKUP(AV202,[0]!Qualifier,(COLUMN(AV202)-34),FALSE))</f>
        <v xml:space="preserve">None </v>
      </c>
      <c r="CD202" s="509" t="str">
        <f>IF(AV202="","",VLOOKUP(AW202,[0]!Qualifier,(COLUMN(AW202)-34),FALSE))</f>
        <v xml:space="preserve">NoIrr </v>
      </c>
      <c r="CE202" s="508" t="str">
        <f>IF(AW202="","",VLOOKUP(AX202,[0]!Qualifier,(COLUMN(AX202)-34),FALSE))</f>
        <v xml:space="preserve">- </v>
      </c>
      <c r="CF202" s="508" t="str">
        <f>IF(AX202="","",VLOOKUP(AY202,[0]!Qualifier,(COLUMN(AY202)-34),FALSE))</f>
        <v>no sub</v>
      </c>
      <c r="CG202" s="509" t="str">
        <f>IF(AY202="","",VLOOKUP(AZ202,[0]!Qualifier,(COLUMN(AZ202)-34),FALSE))</f>
        <v>Non</v>
      </c>
      <c r="CH202" s="510" t="str">
        <f>IF(AZ202="","",VLOOKUP(BA202,[0]!Qualifier,(COLUMN(BA202)-34),FALSE))</f>
        <v>NA</v>
      </c>
      <c r="CI202" s="512" t="str">
        <f>IF(BA202="","",VLOOKUP(BB202,[0]!Qualifier,(COLUMN(BB202)-34),FALSE))</f>
        <v xml:space="preserve">None </v>
      </c>
      <c r="CJ202" s="510"/>
      <c r="CK202" s="513" t="str">
        <f t="shared" si="113"/>
        <v>2-7-1-1-1-1-1-1-2-1-1-1-1-1-1-1-1-1-1</v>
      </c>
      <c r="CL202" s="513">
        <v>39267</v>
      </c>
      <c r="CM202" s="513">
        <v>45195</v>
      </c>
      <c r="CN202" s="510"/>
      <c r="CP202" s="510"/>
    </row>
    <row r="203" spans="1:94" ht="12.6" customHeight="1" outlineLevel="2" x14ac:dyDescent="0.35">
      <c r="A203" s="77">
        <f t="shared" si="115"/>
        <v>200010</v>
      </c>
      <c r="B203" s="7">
        <f t="shared" si="116"/>
        <v>198</v>
      </c>
      <c r="C203" s="59">
        <f t="shared" si="114"/>
        <v>198</v>
      </c>
      <c r="D203" s="124">
        <f t="shared" si="117"/>
        <v>200010</v>
      </c>
      <c r="E203" s="16" t="str">
        <f t="shared" si="93"/>
        <v>Platelets</v>
      </c>
      <c r="F203" s="58" t="str">
        <f t="shared" si="94"/>
        <v xml:space="preserve">ACD-A </v>
      </c>
      <c r="G203" s="58" t="str">
        <f t="shared" si="95"/>
        <v xml:space="preserve">NoAdd </v>
      </c>
      <c r="H203" s="58" t="str">
        <f t="shared" si="96"/>
        <v xml:space="preserve">Open </v>
      </c>
      <c r="I203" s="58" t="str">
        <f t="shared" si="97"/>
        <v xml:space="preserve">SV </v>
      </c>
      <c r="J203" s="58" t="str">
        <f t="shared" si="98"/>
        <v xml:space="preserve">20to24°C </v>
      </c>
      <c r="K203" s="58" t="str">
        <f t="shared" si="99"/>
        <v>No</v>
      </c>
      <c r="L203" s="58" t="str">
        <f t="shared" si="100"/>
        <v xml:space="preserve">Allo </v>
      </c>
      <c r="M203" s="58" t="str">
        <f t="shared" si="101"/>
        <v xml:space="preserve">Aph </v>
      </c>
      <c r="N203" s="58" t="str">
        <f t="shared" si="102"/>
        <v xml:space="preserve">NA </v>
      </c>
      <c r="O203" s="58" t="str">
        <f t="shared" si="103"/>
        <v xml:space="preserve">Transf </v>
      </c>
      <c r="P203" s="58" t="str">
        <f t="shared" si="104"/>
        <v xml:space="preserve">None </v>
      </c>
      <c r="Q203" s="58" t="str">
        <f t="shared" si="105"/>
        <v xml:space="preserve">None </v>
      </c>
      <c r="R203" s="58" t="str">
        <f t="shared" si="106"/>
        <v xml:space="preserve">NoIrr </v>
      </c>
      <c r="S203" s="58" t="str">
        <f t="shared" si="107"/>
        <v xml:space="preserve">- </v>
      </c>
      <c r="T203" s="58" t="str">
        <f t="shared" si="108"/>
        <v>no sub</v>
      </c>
      <c r="U203" s="58" t="str">
        <f t="shared" si="109"/>
        <v>Non</v>
      </c>
      <c r="V203" s="58" t="str">
        <f t="shared" si="110"/>
        <v>NA</v>
      </c>
      <c r="W203" s="58" t="str">
        <f t="shared" si="111"/>
        <v xml:space="preserve">None </v>
      </c>
      <c r="X203" t="s">
        <v>63</v>
      </c>
      <c r="Y203" s="161" t="str">
        <f t="shared" si="112"/>
        <v>2-7-1-2-1-1-1-1-2-1-1-1-1-1-1-1-1-1-1</v>
      </c>
      <c r="Z203" s="60">
        <f t="shared" si="118"/>
        <v>200010</v>
      </c>
      <c r="AA203" s="7">
        <f t="shared" si="90"/>
        <v>198</v>
      </c>
      <c r="AB203" s="29" t="str">
        <f t="shared" si="92"/>
        <v>2</v>
      </c>
      <c r="AC203" s="29" t="str">
        <f t="shared" si="91"/>
        <v>0</v>
      </c>
      <c r="AD203" s="29" t="str">
        <f t="shared" si="91"/>
        <v>0</v>
      </c>
      <c r="AE203" s="29" t="str">
        <f t="shared" si="91"/>
        <v>0</v>
      </c>
      <c r="AF203" s="29" t="str">
        <f t="shared" si="91"/>
        <v>1</v>
      </c>
      <c r="AG203" s="29" t="str">
        <f t="shared" si="91"/>
        <v>0</v>
      </c>
      <c r="AH203" s="59">
        <v>198</v>
      </c>
      <c r="AI203" s="510">
        <v>200010</v>
      </c>
      <c r="AJ203" s="509">
        <v>2</v>
      </c>
      <c r="AK203" s="509">
        <v>7</v>
      </c>
      <c r="AL203" s="509">
        <v>1</v>
      </c>
      <c r="AM203" s="509">
        <v>2</v>
      </c>
      <c r="AN203" s="509">
        <v>1</v>
      </c>
      <c r="AO203" s="509">
        <v>1</v>
      </c>
      <c r="AP203" s="509">
        <v>1</v>
      </c>
      <c r="AQ203" s="509">
        <v>1</v>
      </c>
      <c r="AR203" s="509">
        <v>2</v>
      </c>
      <c r="AS203" s="509">
        <v>1</v>
      </c>
      <c r="AT203" s="509">
        <v>1</v>
      </c>
      <c r="AU203" s="509">
        <v>1</v>
      </c>
      <c r="AV203" s="509">
        <v>1</v>
      </c>
      <c r="AW203" s="509">
        <v>1</v>
      </c>
      <c r="AX203" s="509">
        <v>1</v>
      </c>
      <c r="AY203" s="509">
        <v>1</v>
      </c>
      <c r="AZ203" s="509">
        <v>1</v>
      </c>
      <c r="BA203" s="509">
        <v>1</v>
      </c>
      <c r="BB203" s="509">
        <v>1</v>
      </c>
      <c r="BC203" s="509" t="b">
        <v>0</v>
      </c>
      <c r="BD203" s="508">
        <v>36201</v>
      </c>
      <c r="BE203" s="508">
        <v>36201</v>
      </c>
      <c r="BF203" s="509" t="b">
        <v>0</v>
      </c>
      <c r="BG203" s="510" t="s">
        <v>568</v>
      </c>
      <c r="BH203" s="512"/>
      <c r="BI203" s="510"/>
      <c r="BJ203" s="513">
        <v>36201</v>
      </c>
      <c r="BK203" s="513">
        <v>36201</v>
      </c>
      <c r="BL203" s="513">
        <v>46217</v>
      </c>
      <c r="BM203" s="510"/>
      <c r="BN203" s="512"/>
      <c r="BO203" s="510"/>
      <c r="BP203" s="509">
        <v>1</v>
      </c>
      <c r="BQ203" s="509" t="str">
        <f>IF(AI203="","",VLOOKUP(AJ203,[0]!Qualifier,(COLUMN(AJ203)-34),FALSE))</f>
        <v>Platelets</v>
      </c>
      <c r="BR203" s="509" t="str">
        <f>IF(AJ203="","",VLOOKUP(AK203,[0]!Qualifier,(COLUMN(AK203)-34),FALSE))</f>
        <v xml:space="preserve">ACD-A </v>
      </c>
      <c r="BS203" s="509" t="str">
        <f>IF(AK203="","",VLOOKUP(AL203,[0]!Qualifier,(COLUMN(AL203)-34),FALSE))</f>
        <v xml:space="preserve">NoAdd </v>
      </c>
      <c r="BT203" s="509" t="str">
        <f>IF(AL203="","",VLOOKUP(AM203,[0]!Qualifier,(COLUMN(AM203)-34),FALSE))</f>
        <v xml:space="preserve">Open </v>
      </c>
      <c r="BU203" s="509" t="str">
        <f>IF(AM203="","",VLOOKUP(AN203,[0]!Qualifier,(COLUMN(AN203)-34),FALSE))</f>
        <v xml:space="preserve">SV </v>
      </c>
      <c r="BV203" s="509" t="str">
        <f>IF(AN203="","",VLOOKUP(AO203,[0]!Qualifier,(COLUMN(AO203)-34),FALSE))</f>
        <v xml:space="preserve">20to24°C </v>
      </c>
      <c r="BW203" s="509" t="str">
        <f>IF(AO203="","",VLOOKUP(AP203,[0]!Qualifier,(COLUMN(AP203)-34),FALSE))</f>
        <v>No</v>
      </c>
      <c r="BX203" s="509" t="str">
        <f>IF(AP203="","",VLOOKUP(AQ203,[0]!Qualifier,(COLUMN(AQ203)-34),FALSE))</f>
        <v xml:space="preserve">Allo </v>
      </c>
      <c r="BY203" s="509" t="str">
        <f>IF(AQ203="","",VLOOKUP(AR203,[0]!Qualifier,(COLUMN(AR203)-34),FALSE))</f>
        <v xml:space="preserve">Aph </v>
      </c>
      <c r="BZ203" s="509" t="str">
        <f>IF(AR203="","",VLOOKUP(AS203,[0]!Qualifier,(COLUMN(AS203)-34),FALSE))</f>
        <v xml:space="preserve">NA </v>
      </c>
      <c r="CA203" s="509" t="str">
        <f>IF(AS203="","",VLOOKUP(AT203,[0]!Qualifier,(COLUMN(AT203)-34),FALSE))</f>
        <v xml:space="preserve">Transf </v>
      </c>
      <c r="CB203" s="509" t="str">
        <f>IF(AT203="","",VLOOKUP(AU203,[0]!Qualifier,(COLUMN(AU203)-34),FALSE))</f>
        <v xml:space="preserve">None </v>
      </c>
      <c r="CC203" s="509" t="str">
        <f>IF(AU203="","",VLOOKUP(AV203,[0]!Qualifier,(COLUMN(AV203)-34),FALSE))</f>
        <v xml:space="preserve">None </v>
      </c>
      <c r="CD203" s="509" t="str">
        <f>IF(AV203="","",VLOOKUP(AW203,[0]!Qualifier,(COLUMN(AW203)-34),FALSE))</f>
        <v xml:space="preserve">NoIrr </v>
      </c>
      <c r="CE203" s="508" t="str">
        <f>IF(AW203="","",VLOOKUP(AX203,[0]!Qualifier,(COLUMN(AX203)-34),FALSE))</f>
        <v xml:space="preserve">- </v>
      </c>
      <c r="CF203" s="508" t="str">
        <f>IF(AX203="","",VLOOKUP(AY203,[0]!Qualifier,(COLUMN(AY203)-34),FALSE))</f>
        <v>no sub</v>
      </c>
      <c r="CG203" s="509" t="str">
        <f>IF(AY203="","",VLOOKUP(AZ203,[0]!Qualifier,(COLUMN(AZ203)-34),FALSE))</f>
        <v>Non</v>
      </c>
      <c r="CH203" s="510" t="str">
        <f>IF(AZ203="","",VLOOKUP(BA203,[0]!Qualifier,(COLUMN(BA203)-34),FALSE))</f>
        <v>NA</v>
      </c>
      <c r="CI203" s="512" t="str">
        <f>IF(BA203="","",VLOOKUP(BB203,[0]!Qualifier,(COLUMN(BB203)-34),FALSE))</f>
        <v xml:space="preserve">None </v>
      </c>
      <c r="CJ203" s="510"/>
      <c r="CK203" s="513" t="str">
        <f t="shared" si="113"/>
        <v>2-7-1-2-1-1-1-1-2-1-1-1-1-1-1-1-1-1-1</v>
      </c>
      <c r="CL203" s="513">
        <v>41602</v>
      </c>
      <c r="CM203" s="513">
        <v>45195</v>
      </c>
      <c r="CN203" s="510"/>
      <c r="CP203" s="510"/>
    </row>
    <row r="204" spans="1:94" ht="12.6" customHeight="1" outlineLevel="2" x14ac:dyDescent="0.35">
      <c r="A204" s="77">
        <f t="shared" si="115"/>
        <v>200090</v>
      </c>
      <c r="B204" s="7">
        <f t="shared" si="116"/>
        <v>199</v>
      </c>
      <c r="C204" s="59">
        <f t="shared" si="114"/>
        <v>199</v>
      </c>
      <c r="D204" s="124">
        <f t="shared" si="117"/>
        <v>200090</v>
      </c>
      <c r="E204" s="16" t="str">
        <f t="shared" si="93"/>
        <v>Platelets</v>
      </c>
      <c r="F204" s="58" t="str">
        <f t="shared" si="94"/>
        <v xml:space="preserve">ACD-A </v>
      </c>
      <c r="G204" s="58" t="str">
        <f t="shared" si="95"/>
        <v xml:space="preserve">NoAdd </v>
      </c>
      <c r="H204" s="58" t="str">
        <f t="shared" si="96"/>
        <v xml:space="preserve">Closed </v>
      </c>
      <c r="I204" s="58" t="str">
        <f t="shared" si="97"/>
        <v xml:space="preserve">NonSV </v>
      </c>
      <c r="J204" s="58" t="str">
        <f t="shared" si="98"/>
        <v xml:space="preserve">20to24°C </v>
      </c>
      <c r="K204" s="58" t="str">
        <f t="shared" si="99"/>
        <v>No</v>
      </c>
      <c r="L204" s="58" t="str">
        <f t="shared" si="100"/>
        <v xml:space="preserve">Allo </v>
      </c>
      <c r="M204" s="58" t="str">
        <f t="shared" si="101"/>
        <v xml:space="preserve">Aph </v>
      </c>
      <c r="N204" s="58" t="str">
        <f t="shared" si="102"/>
        <v xml:space="preserve">NA </v>
      </c>
      <c r="O204" s="58" t="str">
        <f t="shared" si="103"/>
        <v xml:space="preserve">Transf </v>
      </c>
      <c r="P204" s="58" t="str">
        <f t="shared" si="104"/>
        <v xml:space="preserve">None </v>
      </c>
      <c r="Q204" s="58" t="str">
        <f t="shared" si="105"/>
        <v xml:space="preserve">None </v>
      </c>
      <c r="R204" s="58" t="str">
        <f t="shared" si="106"/>
        <v xml:space="preserve">NoIrr </v>
      </c>
      <c r="S204" s="58" t="str">
        <f t="shared" si="107"/>
        <v xml:space="preserve">- </v>
      </c>
      <c r="T204" s="58" t="str">
        <f t="shared" si="108"/>
        <v>no sub</v>
      </c>
      <c r="U204" s="58" t="str">
        <f t="shared" si="109"/>
        <v>Non</v>
      </c>
      <c r="V204" s="58" t="str">
        <f t="shared" si="110"/>
        <v>NA</v>
      </c>
      <c r="W204" s="58" t="str">
        <f t="shared" si="111"/>
        <v xml:space="preserve">None </v>
      </c>
      <c r="X204" t="s">
        <v>63</v>
      </c>
      <c r="Y204" s="161" t="str">
        <f t="shared" si="112"/>
        <v>2-7-1-1-3-1-1-1-2-1-1-1-1-1-1-1-1-1-1</v>
      </c>
      <c r="Z204" s="60">
        <f t="shared" si="118"/>
        <v>200090</v>
      </c>
      <c r="AA204" s="7">
        <f t="shared" si="90"/>
        <v>199</v>
      </c>
      <c r="AB204" s="29" t="str">
        <f t="shared" si="92"/>
        <v>2</v>
      </c>
      <c r="AC204" s="29" t="str">
        <f t="shared" si="91"/>
        <v>0</v>
      </c>
      <c r="AD204" s="29" t="str">
        <f t="shared" si="91"/>
        <v>0</v>
      </c>
      <c r="AE204" s="29" t="str">
        <f t="shared" si="91"/>
        <v>0</v>
      </c>
      <c r="AF204" s="29" t="str">
        <f t="shared" si="91"/>
        <v>9</v>
      </c>
      <c r="AG204" s="29" t="str">
        <f t="shared" si="91"/>
        <v>0</v>
      </c>
      <c r="AH204" s="59">
        <v>199</v>
      </c>
      <c r="AI204" s="510">
        <v>200090</v>
      </c>
      <c r="AJ204" s="509">
        <v>2</v>
      </c>
      <c r="AK204" s="509">
        <v>7</v>
      </c>
      <c r="AL204" s="509">
        <v>1</v>
      </c>
      <c r="AM204" s="509">
        <v>1</v>
      </c>
      <c r="AN204" s="509">
        <v>3</v>
      </c>
      <c r="AO204" s="509">
        <v>1</v>
      </c>
      <c r="AP204" s="509">
        <v>1</v>
      </c>
      <c r="AQ204" s="509">
        <v>1</v>
      </c>
      <c r="AR204" s="509">
        <v>2</v>
      </c>
      <c r="AS204" s="509">
        <v>1</v>
      </c>
      <c r="AT204" s="509">
        <v>1</v>
      </c>
      <c r="AU204" s="509">
        <v>1</v>
      </c>
      <c r="AV204" s="509">
        <v>1</v>
      </c>
      <c r="AW204" s="509">
        <v>1</v>
      </c>
      <c r="AX204" s="509">
        <v>1</v>
      </c>
      <c r="AY204" s="509">
        <v>1</v>
      </c>
      <c r="AZ204" s="509">
        <v>1</v>
      </c>
      <c r="BA204" s="509">
        <v>1</v>
      </c>
      <c r="BB204" s="509">
        <v>1</v>
      </c>
      <c r="BC204" s="509" t="b">
        <v>0</v>
      </c>
      <c r="BD204" s="508">
        <v>36280</v>
      </c>
      <c r="BE204" s="508">
        <v>36280</v>
      </c>
      <c r="BF204" s="509" t="b">
        <v>0</v>
      </c>
      <c r="BG204" s="510" t="s">
        <v>569</v>
      </c>
      <c r="BH204" s="512"/>
      <c r="BI204" s="510"/>
      <c r="BJ204" s="513">
        <v>36280</v>
      </c>
      <c r="BK204" s="513">
        <v>36280</v>
      </c>
      <c r="BL204" s="513">
        <v>46217</v>
      </c>
      <c r="BM204" s="510"/>
      <c r="BN204" s="512"/>
      <c r="BO204" s="510"/>
      <c r="BP204" s="509">
        <v>1</v>
      </c>
      <c r="BQ204" s="509" t="str">
        <f>IF(AI204="","",VLOOKUP(AJ204,[0]!Qualifier,(COLUMN(AJ204)-34),FALSE))</f>
        <v>Platelets</v>
      </c>
      <c r="BR204" s="509" t="str">
        <f>IF(AJ204="","",VLOOKUP(AK204,[0]!Qualifier,(COLUMN(AK204)-34),FALSE))</f>
        <v xml:space="preserve">ACD-A </v>
      </c>
      <c r="BS204" s="509" t="str">
        <f>IF(AK204="","",VLOOKUP(AL204,[0]!Qualifier,(COLUMN(AL204)-34),FALSE))</f>
        <v xml:space="preserve">NoAdd </v>
      </c>
      <c r="BT204" s="509" t="str">
        <f>IF(AL204="","",VLOOKUP(AM204,[0]!Qualifier,(COLUMN(AM204)-34),FALSE))</f>
        <v xml:space="preserve">Closed </v>
      </c>
      <c r="BU204" s="509" t="str">
        <f>IF(AM204="","",VLOOKUP(AN204,[0]!Qualifier,(COLUMN(AN204)-34),FALSE))</f>
        <v xml:space="preserve">NonSV </v>
      </c>
      <c r="BV204" s="509" t="str">
        <f>IF(AN204="","",VLOOKUP(AO204,[0]!Qualifier,(COLUMN(AO204)-34),FALSE))</f>
        <v xml:space="preserve">20to24°C </v>
      </c>
      <c r="BW204" s="509" t="str">
        <f>IF(AO204="","",VLOOKUP(AP204,[0]!Qualifier,(COLUMN(AP204)-34),FALSE))</f>
        <v>No</v>
      </c>
      <c r="BX204" s="509" t="str">
        <f>IF(AP204="","",VLOOKUP(AQ204,[0]!Qualifier,(COLUMN(AQ204)-34),FALSE))</f>
        <v xml:space="preserve">Allo </v>
      </c>
      <c r="BY204" s="509" t="str">
        <f>IF(AQ204="","",VLOOKUP(AR204,[0]!Qualifier,(COLUMN(AR204)-34),FALSE))</f>
        <v xml:space="preserve">Aph </v>
      </c>
      <c r="BZ204" s="509" t="str">
        <f>IF(AR204="","",VLOOKUP(AS204,[0]!Qualifier,(COLUMN(AS204)-34),FALSE))</f>
        <v xml:space="preserve">NA </v>
      </c>
      <c r="CA204" s="509" t="str">
        <f>IF(AS204="","",VLOOKUP(AT204,[0]!Qualifier,(COLUMN(AT204)-34),FALSE))</f>
        <v xml:space="preserve">Transf </v>
      </c>
      <c r="CB204" s="509" t="str">
        <f>IF(AT204="","",VLOOKUP(AU204,[0]!Qualifier,(COLUMN(AU204)-34),FALSE))</f>
        <v xml:space="preserve">None </v>
      </c>
      <c r="CC204" s="509" t="str">
        <f>IF(AU204="","",VLOOKUP(AV204,[0]!Qualifier,(COLUMN(AV204)-34),FALSE))</f>
        <v xml:space="preserve">None </v>
      </c>
      <c r="CD204" s="509" t="str">
        <f>IF(AV204="","",VLOOKUP(AW204,[0]!Qualifier,(COLUMN(AW204)-34),FALSE))</f>
        <v xml:space="preserve">NoIrr </v>
      </c>
      <c r="CE204" s="508" t="str">
        <f>IF(AW204="","",VLOOKUP(AX204,[0]!Qualifier,(COLUMN(AX204)-34),FALSE))</f>
        <v xml:space="preserve">- </v>
      </c>
      <c r="CF204" s="508" t="str">
        <f>IF(AX204="","",VLOOKUP(AY204,[0]!Qualifier,(COLUMN(AY204)-34),FALSE))</f>
        <v>no sub</v>
      </c>
      <c r="CG204" s="509" t="str">
        <f>IF(AY204="","",VLOOKUP(AZ204,[0]!Qualifier,(COLUMN(AZ204)-34),FALSE))</f>
        <v>Non</v>
      </c>
      <c r="CH204" s="510" t="str">
        <f>IF(AZ204="","",VLOOKUP(BA204,[0]!Qualifier,(COLUMN(BA204)-34),FALSE))</f>
        <v>NA</v>
      </c>
      <c r="CI204" s="512" t="str">
        <f>IF(BA204="","",VLOOKUP(BB204,[0]!Qualifier,(COLUMN(BB204)-34),FALSE))</f>
        <v xml:space="preserve">None </v>
      </c>
      <c r="CJ204" s="510"/>
      <c r="CK204" s="513" t="str">
        <f t="shared" si="113"/>
        <v>2-7-1-1-3-1-1-1-2-1-1-1-1-1-1-1-1-1-1</v>
      </c>
      <c r="CL204" s="513">
        <v>36280</v>
      </c>
      <c r="CM204" s="513">
        <v>45195</v>
      </c>
      <c r="CN204" s="510"/>
      <c r="CP204" s="510"/>
    </row>
    <row r="205" spans="1:94" ht="12.6" customHeight="1" outlineLevel="2" x14ac:dyDescent="0.35">
      <c r="A205" s="77">
        <f t="shared" si="115"/>
        <v>200100</v>
      </c>
      <c r="B205" s="7">
        <f t="shared" si="116"/>
        <v>200</v>
      </c>
      <c r="C205" s="59">
        <f t="shared" si="114"/>
        <v>200</v>
      </c>
      <c r="D205" s="124">
        <f t="shared" si="117"/>
        <v>200100</v>
      </c>
      <c r="E205" s="16" t="str">
        <f t="shared" si="93"/>
        <v>Platelets</v>
      </c>
      <c r="F205" s="58" t="str">
        <f t="shared" si="94"/>
        <v xml:space="preserve">ACD-A </v>
      </c>
      <c r="G205" s="58" t="str">
        <f t="shared" si="95"/>
        <v xml:space="preserve">NoAdd </v>
      </c>
      <c r="H205" s="58" t="str">
        <f t="shared" si="96"/>
        <v xml:space="preserve">Closed </v>
      </c>
      <c r="I205" s="58" t="str">
        <f t="shared" si="97"/>
        <v xml:space="preserve">SV </v>
      </c>
      <c r="J205" s="58" t="str">
        <f t="shared" si="98"/>
        <v xml:space="preserve">20to24°C </v>
      </c>
      <c r="K205" s="58" t="str">
        <f t="shared" si="99"/>
        <v>No</v>
      </c>
      <c r="L205" s="58" t="str">
        <f t="shared" si="100"/>
        <v xml:space="preserve">Allo </v>
      </c>
      <c r="M205" s="58" t="str">
        <f t="shared" si="101"/>
        <v xml:space="preserve">Aph </v>
      </c>
      <c r="N205" s="58" t="str">
        <f t="shared" si="102"/>
        <v xml:space="preserve">NA </v>
      </c>
      <c r="O205" s="58" t="str">
        <f t="shared" si="103"/>
        <v xml:space="preserve">Transf </v>
      </c>
      <c r="P205" s="58" t="str">
        <f t="shared" si="104"/>
        <v xml:space="preserve">LCdepl </v>
      </c>
      <c r="Q205" s="58" t="str">
        <f t="shared" si="105"/>
        <v xml:space="preserve">None </v>
      </c>
      <c r="R205" s="58" t="str">
        <f t="shared" si="106"/>
        <v xml:space="preserve">NoIrr </v>
      </c>
      <c r="S205" s="58" t="str">
        <f t="shared" si="107"/>
        <v xml:space="preserve">- </v>
      </c>
      <c r="T205" s="58" t="str">
        <f t="shared" si="108"/>
        <v>no sub</v>
      </c>
      <c r="U205" s="58" t="str">
        <f t="shared" si="109"/>
        <v>Non</v>
      </c>
      <c r="V205" s="58" t="str">
        <f t="shared" si="110"/>
        <v>NA</v>
      </c>
      <c r="W205" s="58" t="str">
        <f t="shared" si="111"/>
        <v xml:space="preserve">None </v>
      </c>
      <c r="X205" t="s">
        <v>63</v>
      </c>
      <c r="Y205" s="161" t="str">
        <f t="shared" si="112"/>
        <v>2-7-1-1-1-1-1-1-2-1-1-3-1-1-1-1-1-1-1</v>
      </c>
      <c r="Z205" s="60">
        <f t="shared" si="118"/>
        <v>200100</v>
      </c>
      <c r="AA205" s="7">
        <f t="shared" ref="AA205:AA268" si="119">B205</f>
        <v>200</v>
      </c>
      <c r="AB205" s="29" t="str">
        <f t="shared" si="92"/>
        <v>2</v>
      </c>
      <c r="AC205" s="29" t="str">
        <f t="shared" si="91"/>
        <v>0</v>
      </c>
      <c r="AD205" s="29" t="str">
        <f t="shared" si="91"/>
        <v>0</v>
      </c>
      <c r="AE205" s="29" t="str">
        <f t="shared" si="91"/>
        <v>1</v>
      </c>
      <c r="AF205" s="29" t="str">
        <f t="shared" si="91"/>
        <v>0</v>
      </c>
      <c r="AG205" s="29" t="str">
        <f t="shared" si="91"/>
        <v>0</v>
      </c>
      <c r="AH205" s="59">
        <v>200</v>
      </c>
      <c r="AI205" s="510">
        <v>200100</v>
      </c>
      <c r="AJ205" s="509">
        <v>2</v>
      </c>
      <c r="AK205" s="509">
        <v>7</v>
      </c>
      <c r="AL205" s="509">
        <v>1</v>
      </c>
      <c r="AM205" s="509">
        <v>1</v>
      </c>
      <c r="AN205" s="509">
        <v>1</v>
      </c>
      <c r="AO205" s="509">
        <v>1</v>
      </c>
      <c r="AP205" s="509">
        <v>1</v>
      </c>
      <c r="AQ205" s="509">
        <v>1</v>
      </c>
      <c r="AR205" s="509">
        <v>2</v>
      </c>
      <c r="AS205" s="509">
        <v>1</v>
      </c>
      <c r="AT205" s="509">
        <v>1</v>
      </c>
      <c r="AU205" s="509">
        <v>3</v>
      </c>
      <c r="AV205" s="509">
        <v>1</v>
      </c>
      <c r="AW205" s="509">
        <v>1</v>
      </c>
      <c r="AX205" s="509">
        <v>1</v>
      </c>
      <c r="AY205" s="509">
        <v>1</v>
      </c>
      <c r="AZ205" s="509">
        <v>1</v>
      </c>
      <c r="BA205" s="509">
        <v>1</v>
      </c>
      <c r="BB205" s="509">
        <v>1</v>
      </c>
      <c r="BC205" s="509" t="b">
        <v>0</v>
      </c>
      <c r="BD205" s="508">
        <v>36201</v>
      </c>
      <c r="BE205" s="508">
        <v>36201</v>
      </c>
      <c r="BF205" s="509" t="b">
        <v>0</v>
      </c>
      <c r="BG205" s="510" t="s">
        <v>570</v>
      </c>
      <c r="BH205" s="512"/>
      <c r="BI205" s="510"/>
      <c r="BJ205" s="513">
        <v>36201</v>
      </c>
      <c r="BK205" s="513">
        <v>36201</v>
      </c>
      <c r="BL205" s="513">
        <v>46217</v>
      </c>
      <c r="BM205" s="510"/>
      <c r="BN205" s="512"/>
      <c r="BO205" s="510"/>
      <c r="BP205" s="509">
        <v>1</v>
      </c>
      <c r="BQ205" s="509" t="str">
        <f>IF(AI205="","",VLOOKUP(AJ205,[0]!Qualifier,(COLUMN(AJ205)-34),FALSE))</f>
        <v>Platelets</v>
      </c>
      <c r="BR205" s="509" t="str">
        <f>IF(AJ205="","",VLOOKUP(AK205,[0]!Qualifier,(COLUMN(AK205)-34),FALSE))</f>
        <v xml:space="preserve">ACD-A </v>
      </c>
      <c r="BS205" s="509" t="str">
        <f>IF(AK205="","",VLOOKUP(AL205,[0]!Qualifier,(COLUMN(AL205)-34),FALSE))</f>
        <v xml:space="preserve">NoAdd </v>
      </c>
      <c r="BT205" s="509" t="str">
        <f>IF(AL205="","",VLOOKUP(AM205,[0]!Qualifier,(COLUMN(AM205)-34),FALSE))</f>
        <v xml:space="preserve">Closed </v>
      </c>
      <c r="BU205" s="509" t="str">
        <f>IF(AM205="","",VLOOKUP(AN205,[0]!Qualifier,(COLUMN(AN205)-34),FALSE))</f>
        <v xml:space="preserve">SV </v>
      </c>
      <c r="BV205" s="509" t="str">
        <f>IF(AN205="","",VLOOKUP(AO205,[0]!Qualifier,(COLUMN(AO205)-34),FALSE))</f>
        <v xml:space="preserve">20to24°C </v>
      </c>
      <c r="BW205" s="509" t="str">
        <f>IF(AO205="","",VLOOKUP(AP205,[0]!Qualifier,(COLUMN(AP205)-34),FALSE))</f>
        <v>No</v>
      </c>
      <c r="BX205" s="509" t="str">
        <f>IF(AP205="","",VLOOKUP(AQ205,[0]!Qualifier,(COLUMN(AQ205)-34),FALSE))</f>
        <v xml:space="preserve">Allo </v>
      </c>
      <c r="BY205" s="509" t="str">
        <f>IF(AQ205="","",VLOOKUP(AR205,[0]!Qualifier,(COLUMN(AR205)-34),FALSE))</f>
        <v xml:space="preserve">Aph </v>
      </c>
      <c r="BZ205" s="509" t="str">
        <f>IF(AR205="","",VLOOKUP(AS205,[0]!Qualifier,(COLUMN(AS205)-34),FALSE))</f>
        <v xml:space="preserve">NA </v>
      </c>
      <c r="CA205" s="509" t="str">
        <f>IF(AS205="","",VLOOKUP(AT205,[0]!Qualifier,(COLUMN(AT205)-34),FALSE))</f>
        <v xml:space="preserve">Transf </v>
      </c>
      <c r="CB205" s="509" t="str">
        <f>IF(AT205="","",VLOOKUP(AU205,[0]!Qualifier,(COLUMN(AU205)-34),FALSE))</f>
        <v xml:space="preserve">LCdepl </v>
      </c>
      <c r="CC205" s="509" t="str">
        <f>IF(AU205="","",VLOOKUP(AV205,[0]!Qualifier,(COLUMN(AV205)-34),FALSE))</f>
        <v xml:space="preserve">None </v>
      </c>
      <c r="CD205" s="509" t="str">
        <f>IF(AV205="","",VLOOKUP(AW205,[0]!Qualifier,(COLUMN(AW205)-34),FALSE))</f>
        <v xml:space="preserve">NoIrr </v>
      </c>
      <c r="CE205" s="508" t="str">
        <f>IF(AW205="","",VLOOKUP(AX205,[0]!Qualifier,(COLUMN(AX205)-34),FALSE))</f>
        <v xml:space="preserve">- </v>
      </c>
      <c r="CF205" s="508" t="str">
        <f>IF(AX205="","",VLOOKUP(AY205,[0]!Qualifier,(COLUMN(AY205)-34),FALSE))</f>
        <v>no sub</v>
      </c>
      <c r="CG205" s="509" t="str">
        <f>IF(AY205="","",VLOOKUP(AZ205,[0]!Qualifier,(COLUMN(AZ205)-34),FALSE))</f>
        <v>Non</v>
      </c>
      <c r="CH205" s="510" t="str">
        <f>IF(AZ205="","",VLOOKUP(BA205,[0]!Qualifier,(COLUMN(BA205)-34),FALSE))</f>
        <v>NA</v>
      </c>
      <c r="CI205" s="512" t="str">
        <f>IF(BA205="","",VLOOKUP(BB205,[0]!Qualifier,(COLUMN(BB205)-34),FALSE))</f>
        <v xml:space="preserve">None </v>
      </c>
      <c r="CJ205" s="510"/>
      <c r="CK205" s="513" t="str">
        <f t="shared" si="113"/>
        <v>2-7-1-1-1-1-1-1-2-1-1-3-1-1-1-1-1-1-1</v>
      </c>
      <c r="CL205" s="513">
        <v>36201</v>
      </c>
      <c r="CM205" s="513">
        <v>45195</v>
      </c>
      <c r="CN205" s="510"/>
      <c r="CP205" s="510"/>
    </row>
    <row r="206" spans="1:94" ht="12.6" customHeight="1" outlineLevel="2" x14ac:dyDescent="0.35">
      <c r="A206" s="77">
        <f t="shared" si="115"/>
        <v>200104</v>
      </c>
      <c r="B206" s="7">
        <f t="shared" si="116"/>
        <v>201</v>
      </c>
      <c r="C206" s="59">
        <f t="shared" si="114"/>
        <v>201</v>
      </c>
      <c r="D206" s="124">
        <f t="shared" si="117"/>
        <v>200104</v>
      </c>
      <c r="E206" s="16" t="str">
        <f t="shared" si="93"/>
        <v>Platelets</v>
      </c>
      <c r="F206" s="58" t="str">
        <f t="shared" si="94"/>
        <v xml:space="preserve">ACD-A </v>
      </c>
      <c r="G206" s="58" t="str">
        <f t="shared" si="95"/>
        <v>PAS3</v>
      </c>
      <c r="H206" s="58" t="str">
        <f t="shared" si="96"/>
        <v xml:space="preserve">Closed </v>
      </c>
      <c r="I206" s="58" t="str">
        <f t="shared" si="97"/>
        <v xml:space="preserve">SV </v>
      </c>
      <c r="J206" s="58" t="str">
        <f t="shared" si="98"/>
        <v xml:space="preserve">20to24°C </v>
      </c>
      <c r="K206" s="58" t="str">
        <f t="shared" si="99"/>
        <v>No</v>
      </c>
      <c r="L206" s="58" t="str">
        <f t="shared" si="100"/>
        <v xml:space="preserve">Allo </v>
      </c>
      <c r="M206" s="58" t="str">
        <f t="shared" si="101"/>
        <v xml:space="preserve">Aph </v>
      </c>
      <c r="N206" s="58" t="str">
        <f t="shared" si="102"/>
        <v xml:space="preserve">NA </v>
      </c>
      <c r="O206" s="58" t="str">
        <f t="shared" si="103"/>
        <v xml:space="preserve">Transf </v>
      </c>
      <c r="P206" s="58" t="str">
        <f t="shared" si="104"/>
        <v xml:space="preserve">LCdepl </v>
      </c>
      <c r="Q206" s="58" t="str">
        <f t="shared" si="105"/>
        <v xml:space="preserve">None </v>
      </c>
      <c r="R206" s="58" t="str">
        <f t="shared" si="106"/>
        <v xml:space="preserve">NoIrr </v>
      </c>
      <c r="S206" s="58" t="str">
        <f t="shared" si="107"/>
        <v xml:space="preserve">- </v>
      </c>
      <c r="T206" s="58" t="str">
        <f t="shared" si="108"/>
        <v>no sub</v>
      </c>
      <c r="U206" s="58" t="str">
        <f t="shared" si="109"/>
        <v>Non</v>
      </c>
      <c r="V206" s="58" t="str">
        <f t="shared" si="110"/>
        <v>NA</v>
      </c>
      <c r="W206" s="58" t="str">
        <f t="shared" si="111"/>
        <v xml:space="preserve">None </v>
      </c>
      <c r="X206" t="s">
        <v>63</v>
      </c>
      <c r="Y206" s="161" t="str">
        <f t="shared" si="112"/>
        <v>2-7-15-1-1-1-1-1-2-1-1-3-1-1-1-1-1-1-1</v>
      </c>
      <c r="Z206" s="60">
        <f t="shared" si="118"/>
        <v>200104</v>
      </c>
      <c r="AA206" s="7">
        <f t="shared" si="119"/>
        <v>201</v>
      </c>
      <c r="AB206" s="29" t="str">
        <f t="shared" si="92"/>
        <v>2</v>
      </c>
      <c r="AC206" s="29" t="str">
        <f t="shared" si="91"/>
        <v>0</v>
      </c>
      <c r="AD206" s="29" t="str">
        <f t="shared" si="91"/>
        <v>0</v>
      </c>
      <c r="AE206" s="29" t="str">
        <f t="shared" si="91"/>
        <v>1</v>
      </c>
      <c r="AF206" s="29" t="str">
        <f t="shared" si="91"/>
        <v>0</v>
      </c>
      <c r="AG206" s="29" t="str">
        <f t="shared" si="91"/>
        <v>4</v>
      </c>
      <c r="AH206" s="59">
        <v>201</v>
      </c>
      <c r="AI206" s="510">
        <v>200104</v>
      </c>
      <c r="AJ206" s="509">
        <v>2</v>
      </c>
      <c r="AK206" s="509">
        <v>7</v>
      </c>
      <c r="AL206" s="509">
        <v>15</v>
      </c>
      <c r="AM206" s="509">
        <v>1</v>
      </c>
      <c r="AN206" s="509">
        <v>1</v>
      </c>
      <c r="AO206" s="509">
        <v>1</v>
      </c>
      <c r="AP206" s="509">
        <v>1</v>
      </c>
      <c r="AQ206" s="509">
        <v>1</v>
      </c>
      <c r="AR206" s="509">
        <v>2</v>
      </c>
      <c r="AS206" s="509">
        <v>1</v>
      </c>
      <c r="AT206" s="509">
        <v>1</v>
      </c>
      <c r="AU206" s="509">
        <v>3</v>
      </c>
      <c r="AV206" s="509">
        <v>1</v>
      </c>
      <c r="AW206" s="509">
        <v>1</v>
      </c>
      <c r="AX206" s="509">
        <v>1</v>
      </c>
      <c r="AY206" s="509">
        <v>1</v>
      </c>
      <c r="AZ206" s="509">
        <v>1</v>
      </c>
      <c r="BA206" s="509">
        <v>1</v>
      </c>
      <c r="BB206" s="509">
        <v>1</v>
      </c>
      <c r="BC206" s="509" t="b">
        <v>0</v>
      </c>
      <c r="BD206" s="508">
        <v>39641</v>
      </c>
      <c r="BE206" s="508">
        <v>39549</v>
      </c>
      <c r="BF206" s="509" t="b">
        <v>0</v>
      </c>
      <c r="BG206" s="510" t="s">
        <v>571</v>
      </c>
      <c r="BH206" s="512"/>
      <c r="BI206" s="510"/>
      <c r="BJ206" s="513">
        <v>39641</v>
      </c>
      <c r="BK206" s="513">
        <v>39549</v>
      </c>
      <c r="BL206" s="513">
        <v>46217</v>
      </c>
      <c r="BM206" s="510"/>
      <c r="BN206" s="512"/>
      <c r="BO206" s="510"/>
      <c r="BP206" s="509">
        <v>1</v>
      </c>
      <c r="BQ206" s="509" t="str">
        <f>IF(AI206="","",VLOOKUP(AJ206,[0]!Qualifier,(COLUMN(AJ206)-34),FALSE))</f>
        <v>Platelets</v>
      </c>
      <c r="BR206" s="509" t="str">
        <f>IF(AJ206="","",VLOOKUP(AK206,[0]!Qualifier,(COLUMN(AK206)-34),FALSE))</f>
        <v xml:space="preserve">ACD-A </v>
      </c>
      <c r="BS206" s="509" t="str">
        <f>IF(AK206="","",VLOOKUP(AL206,[0]!Qualifier,(COLUMN(AL206)-34),FALSE))</f>
        <v>PAS3</v>
      </c>
      <c r="BT206" s="509" t="str">
        <f>IF(AL206="","",VLOOKUP(AM206,[0]!Qualifier,(COLUMN(AM206)-34),FALSE))</f>
        <v xml:space="preserve">Closed </v>
      </c>
      <c r="BU206" s="509" t="str">
        <f>IF(AM206="","",VLOOKUP(AN206,[0]!Qualifier,(COLUMN(AN206)-34),FALSE))</f>
        <v xml:space="preserve">SV </v>
      </c>
      <c r="BV206" s="509" t="str">
        <f>IF(AN206="","",VLOOKUP(AO206,[0]!Qualifier,(COLUMN(AO206)-34),FALSE))</f>
        <v xml:space="preserve">20to24°C </v>
      </c>
      <c r="BW206" s="509" t="str">
        <f>IF(AO206="","",VLOOKUP(AP206,[0]!Qualifier,(COLUMN(AP206)-34),FALSE))</f>
        <v>No</v>
      </c>
      <c r="BX206" s="509" t="str">
        <f>IF(AP206="","",VLOOKUP(AQ206,[0]!Qualifier,(COLUMN(AQ206)-34),FALSE))</f>
        <v xml:space="preserve">Allo </v>
      </c>
      <c r="BY206" s="509" t="str">
        <f>IF(AQ206="","",VLOOKUP(AR206,[0]!Qualifier,(COLUMN(AR206)-34),FALSE))</f>
        <v xml:space="preserve">Aph </v>
      </c>
      <c r="BZ206" s="509" t="str">
        <f>IF(AR206="","",VLOOKUP(AS206,[0]!Qualifier,(COLUMN(AS206)-34),FALSE))</f>
        <v xml:space="preserve">NA </v>
      </c>
      <c r="CA206" s="509" t="str">
        <f>IF(AS206="","",VLOOKUP(AT206,[0]!Qualifier,(COLUMN(AT206)-34),FALSE))</f>
        <v xml:space="preserve">Transf </v>
      </c>
      <c r="CB206" s="509" t="str">
        <f>IF(AT206="","",VLOOKUP(AU206,[0]!Qualifier,(COLUMN(AU206)-34),FALSE))</f>
        <v xml:space="preserve">LCdepl </v>
      </c>
      <c r="CC206" s="509" t="str">
        <f>IF(AU206="","",VLOOKUP(AV206,[0]!Qualifier,(COLUMN(AV206)-34),FALSE))</f>
        <v xml:space="preserve">None </v>
      </c>
      <c r="CD206" s="509" t="str">
        <f>IF(AV206="","",VLOOKUP(AW206,[0]!Qualifier,(COLUMN(AW206)-34),FALSE))</f>
        <v xml:space="preserve">NoIrr </v>
      </c>
      <c r="CE206" s="508" t="str">
        <f>IF(AW206="","",VLOOKUP(AX206,[0]!Qualifier,(COLUMN(AX206)-34),FALSE))</f>
        <v xml:space="preserve">- </v>
      </c>
      <c r="CF206" s="508" t="str">
        <f>IF(AX206="","",VLOOKUP(AY206,[0]!Qualifier,(COLUMN(AY206)-34),FALSE))</f>
        <v>no sub</v>
      </c>
      <c r="CG206" s="509" t="str">
        <f>IF(AY206="","",VLOOKUP(AZ206,[0]!Qualifier,(COLUMN(AZ206)-34),FALSE))</f>
        <v>Non</v>
      </c>
      <c r="CH206" s="510" t="str">
        <f>IF(AZ206="","",VLOOKUP(BA206,[0]!Qualifier,(COLUMN(BA206)-34),FALSE))</f>
        <v>NA</v>
      </c>
      <c r="CI206" s="512" t="str">
        <f>IF(BA206="","",VLOOKUP(BB206,[0]!Qualifier,(COLUMN(BB206)-34),FALSE))</f>
        <v xml:space="preserve">None </v>
      </c>
      <c r="CJ206" s="510"/>
      <c r="CK206" s="513" t="str">
        <f t="shared" si="113"/>
        <v>2-7-15-1-1-1-1-1-2-1-1-3-1-1-1-1-1-1-1</v>
      </c>
      <c r="CL206" s="513">
        <v>39549</v>
      </c>
      <c r="CM206" s="513">
        <v>45195</v>
      </c>
      <c r="CN206" s="510"/>
      <c r="CP206" s="510"/>
    </row>
    <row r="207" spans="1:94" ht="12.6" customHeight="1" outlineLevel="2" x14ac:dyDescent="0.35">
      <c r="A207" s="77">
        <f t="shared" si="115"/>
        <v>200105</v>
      </c>
      <c r="B207" s="7">
        <f t="shared" si="116"/>
        <v>202</v>
      </c>
      <c r="C207" s="59">
        <f t="shared" si="114"/>
        <v>202</v>
      </c>
      <c r="D207" s="124">
        <f t="shared" si="117"/>
        <v>200105</v>
      </c>
      <c r="E207" s="16" t="str">
        <f t="shared" si="93"/>
        <v>Platelets</v>
      </c>
      <c r="F207" s="58" t="str">
        <f t="shared" si="94"/>
        <v xml:space="preserve">ACD-A </v>
      </c>
      <c r="G207" s="58" t="str">
        <f t="shared" si="95"/>
        <v>PAS3</v>
      </c>
      <c r="H207" s="58" t="str">
        <f t="shared" si="96"/>
        <v xml:space="preserve">Closed </v>
      </c>
      <c r="I207" s="58" t="str">
        <f t="shared" si="97"/>
        <v xml:space="preserve">SV </v>
      </c>
      <c r="J207" s="58" t="str">
        <f t="shared" si="98"/>
        <v xml:space="preserve">20to24°C </v>
      </c>
      <c r="K207" s="58" t="str">
        <f t="shared" si="99"/>
        <v>No</v>
      </c>
      <c r="L207" s="58" t="str">
        <f t="shared" si="100"/>
        <v xml:space="preserve">Allo </v>
      </c>
      <c r="M207" s="58" t="str">
        <f t="shared" si="101"/>
        <v xml:space="preserve">Aph </v>
      </c>
      <c r="N207" s="58" t="str">
        <f t="shared" si="102"/>
        <v xml:space="preserve">NA </v>
      </c>
      <c r="O207" s="58" t="str">
        <f t="shared" si="103"/>
        <v xml:space="preserve">Transf </v>
      </c>
      <c r="P207" s="58" t="str">
        <f t="shared" si="104"/>
        <v xml:space="preserve">LCdepl </v>
      </c>
      <c r="Q207" s="58" t="str">
        <f t="shared" si="105"/>
        <v xml:space="preserve">None </v>
      </c>
      <c r="R207" s="58" t="str">
        <f t="shared" si="106"/>
        <v xml:space="preserve">NoIrr </v>
      </c>
      <c r="S207" s="58" t="str">
        <f t="shared" si="107"/>
        <v xml:space="preserve">- </v>
      </c>
      <c r="T207" s="58" t="str">
        <f t="shared" si="108"/>
        <v>no sub</v>
      </c>
      <c r="U207" s="58" t="str">
        <f t="shared" si="109"/>
        <v>Non</v>
      </c>
      <c r="V207" s="58" t="str">
        <f t="shared" si="110"/>
        <v>NA</v>
      </c>
      <c r="W207" s="58" t="str">
        <f t="shared" si="111"/>
        <v>Phch</v>
      </c>
      <c r="X207" t="s">
        <v>63</v>
      </c>
      <c r="Y207" s="161" t="str">
        <f t="shared" si="112"/>
        <v>2-7-15-1-1-1-1-1-2-1-1-3-1-1-1-1-1-1-3</v>
      </c>
      <c r="Z207" s="60">
        <f t="shared" si="118"/>
        <v>200105</v>
      </c>
      <c r="AA207" s="7">
        <f t="shared" si="119"/>
        <v>202</v>
      </c>
      <c r="AB207" s="29" t="str">
        <f t="shared" si="92"/>
        <v>2</v>
      </c>
      <c r="AC207" s="29" t="str">
        <f t="shared" si="91"/>
        <v>0</v>
      </c>
      <c r="AD207" s="29" t="str">
        <f t="shared" si="91"/>
        <v>0</v>
      </c>
      <c r="AE207" s="29" t="str">
        <f t="shared" si="91"/>
        <v>1</v>
      </c>
      <c r="AF207" s="29" t="str">
        <f t="shared" si="91"/>
        <v>0</v>
      </c>
      <c r="AG207" s="29" t="str">
        <f t="shared" si="91"/>
        <v>5</v>
      </c>
      <c r="AH207" s="59">
        <v>202</v>
      </c>
      <c r="AI207" s="510">
        <v>200105</v>
      </c>
      <c r="AJ207" s="509">
        <v>2</v>
      </c>
      <c r="AK207" s="509">
        <v>7</v>
      </c>
      <c r="AL207" s="509">
        <v>15</v>
      </c>
      <c r="AM207" s="509">
        <v>1</v>
      </c>
      <c r="AN207" s="509">
        <v>1</v>
      </c>
      <c r="AO207" s="509">
        <v>1</v>
      </c>
      <c r="AP207" s="509">
        <v>1</v>
      </c>
      <c r="AQ207" s="509">
        <v>1</v>
      </c>
      <c r="AR207" s="509">
        <v>2</v>
      </c>
      <c r="AS207" s="509">
        <v>1</v>
      </c>
      <c r="AT207" s="509">
        <v>1</v>
      </c>
      <c r="AU207" s="509">
        <v>3</v>
      </c>
      <c r="AV207" s="509">
        <v>1</v>
      </c>
      <c r="AW207" s="509">
        <v>1</v>
      </c>
      <c r="AX207" s="509">
        <v>1</v>
      </c>
      <c r="AY207" s="509">
        <v>1</v>
      </c>
      <c r="AZ207" s="509">
        <v>1</v>
      </c>
      <c r="BA207" s="509">
        <v>1</v>
      </c>
      <c r="BB207" s="509">
        <v>3</v>
      </c>
      <c r="BC207" s="509" t="b">
        <v>0</v>
      </c>
      <c r="BD207" s="508">
        <v>39884</v>
      </c>
      <c r="BE207" s="508">
        <v>39884</v>
      </c>
      <c r="BF207" s="509" t="b">
        <v>0</v>
      </c>
      <c r="BG207" s="510" t="s">
        <v>572</v>
      </c>
      <c r="BH207" s="512"/>
      <c r="BI207" s="510"/>
      <c r="BJ207" s="513">
        <v>39884</v>
      </c>
      <c r="BK207" s="513">
        <v>39884</v>
      </c>
      <c r="BL207" s="513">
        <v>46217</v>
      </c>
      <c r="BM207" s="510"/>
      <c r="BN207" s="512"/>
      <c r="BO207" s="510"/>
      <c r="BP207" s="509">
        <v>1</v>
      </c>
      <c r="BQ207" s="509" t="str">
        <f>IF(AI207="","",VLOOKUP(AJ207,[0]!Qualifier,(COLUMN(AJ207)-34),FALSE))</f>
        <v>Platelets</v>
      </c>
      <c r="BR207" s="509" t="str">
        <f>IF(AJ207="","",VLOOKUP(AK207,[0]!Qualifier,(COLUMN(AK207)-34),FALSE))</f>
        <v xml:space="preserve">ACD-A </v>
      </c>
      <c r="BS207" s="509" t="str">
        <f>IF(AK207="","",VLOOKUP(AL207,[0]!Qualifier,(COLUMN(AL207)-34),FALSE))</f>
        <v>PAS3</v>
      </c>
      <c r="BT207" s="509" t="str">
        <f>IF(AL207="","",VLOOKUP(AM207,[0]!Qualifier,(COLUMN(AM207)-34),FALSE))</f>
        <v xml:space="preserve">Closed </v>
      </c>
      <c r="BU207" s="509" t="str">
        <f>IF(AM207="","",VLOOKUP(AN207,[0]!Qualifier,(COLUMN(AN207)-34),FALSE))</f>
        <v xml:space="preserve">SV </v>
      </c>
      <c r="BV207" s="509" t="str">
        <f>IF(AN207="","",VLOOKUP(AO207,[0]!Qualifier,(COLUMN(AO207)-34),FALSE))</f>
        <v xml:space="preserve">20to24°C </v>
      </c>
      <c r="BW207" s="509" t="str">
        <f>IF(AO207="","",VLOOKUP(AP207,[0]!Qualifier,(COLUMN(AP207)-34),FALSE))</f>
        <v>No</v>
      </c>
      <c r="BX207" s="509" t="str">
        <f>IF(AP207="","",VLOOKUP(AQ207,[0]!Qualifier,(COLUMN(AQ207)-34),FALSE))</f>
        <v xml:space="preserve">Allo </v>
      </c>
      <c r="BY207" s="509" t="str">
        <f>IF(AQ207="","",VLOOKUP(AR207,[0]!Qualifier,(COLUMN(AR207)-34),FALSE))</f>
        <v xml:space="preserve">Aph </v>
      </c>
      <c r="BZ207" s="509" t="str">
        <f>IF(AR207="","",VLOOKUP(AS207,[0]!Qualifier,(COLUMN(AS207)-34),FALSE))</f>
        <v xml:space="preserve">NA </v>
      </c>
      <c r="CA207" s="509" t="str">
        <f>IF(AS207="","",VLOOKUP(AT207,[0]!Qualifier,(COLUMN(AT207)-34),FALSE))</f>
        <v xml:space="preserve">Transf </v>
      </c>
      <c r="CB207" s="509" t="str">
        <f>IF(AT207="","",VLOOKUP(AU207,[0]!Qualifier,(COLUMN(AU207)-34),FALSE))</f>
        <v xml:space="preserve">LCdepl </v>
      </c>
      <c r="CC207" s="509" t="str">
        <f>IF(AU207="","",VLOOKUP(AV207,[0]!Qualifier,(COLUMN(AV207)-34),FALSE))</f>
        <v xml:space="preserve">None </v>
      </c>
      <c r="CD207" s="509" t="str">
        <f>IF(AV207="","",VLOOKUP(AW207,[0]!Qualifier,(COLUMN(AW207)-34),FALSE))</f>
        <v xml:space="preserve">NoIrr </v>
      </c>
      <c r="CE207" s="508" t="str">
        <f>IF(AW207="","",VLOOKUP(AX207,[0]!Qualifier,(COLUMN(AX207)-34),FALSE))</f>
        <v xml:space="preserve">- </v>
      </c>
      <c r="CF207" s="508" t="str">
        <f>IF(AX207="","",VLOOKUP(AY207,[0]!Qualifier,(COLUMN(AY207)-34),FALSE))</f>
        <v>no sub</v>
      </c>
      <c r="CG207" s="509" t="str">
        <f>IF(AY207="","",VLOOKUP(AZ207,[0]!Qualifier,(COLUMN(AZ207)-34),FALSE))</f>
        <v>Non</v>
      </c>
      <c r="CH207" s="510" t="str">
        <f>IF(AZ207="","",VLOOKUP(BA207,[0]!Qualifier,(COLUMN(BA207)-34),FALSE))</f>
        <v>NA</v>
      </c>
      <c r="CI207" s="512" t="str">
        <f>IF(BA207="","",VLOOKUP(BB207,[0]!Qualifier,(COLUMN(BB207)-34),FALSE))</f>
        <v>Phch</v>
      </c>
      <c r="CJ207" s="510"/>
      <c r="CK207" s="513" t="str">
        <f t="shared" si="113"/>
        <v>2-7-15-1-1-1-1-1-2-1-1-3-1-1-1-1-1-1-3</v>
      </c>
      <c r="CL207" s="513">
        <v>36201</v>
      </c>
      <c r="CM207" s="513">
        <v>45195</v>
      </c>
      <c r="CN207" s="510"/>
      <c r="CP207" s="510"/>
    </row>
    <row r="208" spans="1:94" ht="12.6" customHeight="1" outlineLevel="2" x14ac:dyDescent="0.35">
      <c r="A208" s="77">
        <f t="shared" si="115"/>
        <v>200106</v>
      </c>
      <c r="B208" s="7">
        <f t="shared" si="116"/>
        <v>203</v>
      </c>
      <c r="C208" s="59">
        <f t="shared" si="114"/>
        <v>203</v>
      </c>
      <c r="D208" s="124">
        <f t="shared" si="117"/>
        <v>200106</v>
      </c>
      <c r="E208" s="16" t="str">
        <f t="shared" si="93"/>
        <v>Platelets</v>
      </c>
      <c r="F208" s="58" t="str">
        <f t="shared" si="94"/>
        <v xml:space="preserve">ACD-A </v>
      </c>
      <c r="G208" s="58" t="str">
        <f t="shared" si="95"/>
        <v xml:space="preserve">PAS3M </v>
      </c>
      <c r="H208" s="58" t="str">
        <f t="shared" si="96"/>
        <v xml:space="preserve">Closed </v>
      </c>
      <c r="I208" s="58" t="str">
        <f t="shared" si="97"/>
        <v xml:space="preserve">SV </v>
      </c>
      <c r="J208" s="58" t="str">
        <f t="shared" si="98"/>
        <v xml:space="preserve">20to24°C </v>
      </c>
      <c r="K208" s="58" t="str">
        <f t="shared" si="99"/>
        <v>No</v>
      </c>
      <c r="L208" s="58" t="str">
        <f t="shared" si="100"/>
        <v xml:space="preserve">Allo </v>
      </c>
      <c r="M208" s="58" t="str">
        <f t="shared" si="101"/>
        <v xml:space="preserve">Aph </v>
      </c>
      <c r="N208" s="58" t="str">
        <f t="shared" si="102"/>
        <v xml:space="preserve">NA </v>
      </c>
      <c r="O208" s="58" t="str">
        <f t="shared" si="103"/>
        <v xml:space="preserve">Transf </v>
      </c>
      <c r="P208" s="58" t="str">
        <f t="shared" si="104"/>
        <v xml:space="preserve">LCdepl </v>
      </c>
      <c r="Q208" s="58" t="str">
        <f t="shared" si="105"/>
        <v xml:space="preserve">None </v>
      </c>
      <c r="R208" s="58" t="str">
        <f t="shared" si="106"/>
        <v xml:space="preserve">NoIrr </v>
      </c>
      <c r="S208" s="58" t="str">
        <f t="shared" si="107"/>
        <v xml:space="preserve">- </v>
      </c>
      <c r="T208" s="58" t="str">
        <f t="shared" si="108"/>
        <v>no sub</v>
      </c>
      <c r="U208" s="58" t="str">
        <f t="shared" si="109"/>
        <v>Non</v>
      </c>
      <c r="V208" s="58" t="str">
        <f t="shared" si="110"/>
        <v>NA</v>
      </c>
      <c r="W208" s="58" t="str">
        <f t="shared" si="111"/>
        <v xml:space="preserve">None </v>
      </c>
      <c r="X208" t="s">
        <v>63</v>
      </c>
      <c r="Y208" s="161" t="str">
        <f t="shared" si="112"/>
        <v>2-7-16-1-1-1-1-1-2-1-1-3-1-1-1-1-1-1-1</v>
      </c>
      <c r="Z208" s="60">
        <f t="shared" si="118"/>
        <v>200106</v>
      </c>
      <c r="AA208" s="7">
        <f t="shared" si="119"/>
        <v>203</v>
      </c>
      <c r="AB208" s="29" t="str">
        <f t="shared" si="92"/>
        <v>2</v>
      </c>
      <c r="AC208" s="29" t="str">
        <f t="shared" si="91"/>
        <v>0</v>
      </c>
      <c r="AD208" s="29" t="str">
        <f t="shared" si="91"/>
        <v>0</v>
      </c>
      <c r="AE208" s="29" t="str">
        <f t="shared" si="91"/>
        <v>1</v>
      </c>
      <c r="AF208" s="29" t="str">
        <f t="shared" si="91"/>
        <v>0</v>
      </c>
      <c r="AG208" s="29" t="str">
        <f t="shared" si="91"/>
        <v>6</v>
      </c>
      <c r="AH208" s="59">
        <v>203</v>
      </c>
      <c r="AI208" s="510">
        <v>200106</v>
      </c>
      <c r="AJ208" s="509">
        <v>2</v>
      </c>
      <c r="AK208" s="509">
        <v>7</v>
      </c>
      <c r="AL208" s="509">
        <v>16</v>
      </c>
      <c r="AM208" s="509">
        <v>1</v>
      </c>
      <c r="AN208" s="509">
        <v>1</v>
      </c>
      <c r="AO208" s="509">
        <v>1</v>
      </c>
      <c r="AP208" s="509">
        <v>1</v>
      </c>
      <c r="AQ208" s="509">
        <v>1</v>
      </c>
      <c r="AR208" s="509">
        <v>2</v>
      </c>
      <c r="AS208" s="509">
        <v>1</v>
      </c>
      <c r="AT208" s="509">
        <v>1</v>
      </c>
      <c r="AU208" s="509">
        <v>3</v>
      </c>
      <c r="AV208" s="509">
        <v>1</v>
      </c>
      <c r="AW208" s="509">
        <v>1</v>
      </c>
      <c r="AX208" s="509">
        <v>1</v>
      </c>
      <c r="AY208" s="509">
        <v>1</v>
      </c>
      <c r="AZ208" s="509">
        <v>1</v>
      </c>
      <c r="BA208" s="509">
        <v>1</v>
      </c>
      <c r="BB208" s="509">
        <v>1</v>
      </c>
      <c r="BC208" s="509" t="b">
        <v>0</v>
      </c>
      <c r="BD208" s="508">
        <v>41252</v>
      </c>
      <c r="BE208" s="508">
        <v>41070</v>
      </c>
      <c r="BF208" s="509" t="b">
        <v>0</v>
      </c>
      <c r="BG208" s="510" t="s">
        <v>573</v>
      </c>
      <c r="BH208" s="512"/>
      <c r="BI208" s="510"/>
      <c r="BJ208" s="513">
        <v>41252</v>
      </c>
      <c r="BK208" s="513">
        <v>41070</v>
      </c>
      <c r="BL208" s="513">
        <v>46217</v>
      </c>
      <c r="BM208" s="510"/>
      <c r="BN208" s="512"/>
      <c r="BO208" s="510"/>
      <c r="BP208" s="509">
        <v>1</v>
      </c>
      <c r="BQ208" s="509" t="str">
        <f>IF(AI208="","",VLOOKUP(AJ208,[0]!Qualifier,(COLUMN(AJ208)-34),FALSE))</f>
        <v>Platelets</v>
      </c>
      <c r="BR208" s="509" t="str">
        <f>IF(AJ208="","",VLOOKUP(AK208,[0]!Qualifier,(COLUMN(AK208)-34),FALSE))</f>
        <v xml:space="preserve">ACD-A </v>
      </c>
      <c r="BS208" s="509" t="str">
        <f>IF(AK208="","",VLOOKUP(AL208,[0]!Qualifier,(COLUMN(AL208)-34),FALSE))</f>
        <v xml:space="preserve">PAS3M </v>
      </c>
      <c r="BT208" s="509" t="str">
        <f>IF(AL208="","",VLOOKUP(AM208,[0]!Qualifier,(COLUMN(AM208)-34),FALSE))</f>
        <v xml:space="preserve">Closed </v>
      </c>
      <c r="BU208" s="509" t="str">
        <f>IF(AM208="","",VLOOKUP(AN208,[0]!Qualifier,(COLUMN(AN208)-34),FALSE))</f>
        <v xml:space="preserve">SV </v>
      </c>
      <c r="BV208" s="509" t="str">
        <f>IF(AN208="","",VLOOKUP(AO208,[0]!Qualifier,(COLUMN(AO208)-34),FALSE))</f>
        <v xml:space="preserve">20to24°C </v>
      </c>
      <c r="BW208" s="509" t="str">
        <f>IF(AO208="","",VLOOKUP(AP208,[0]!Qualifier,(COLUMN(AP208)-34),FALSE))</f>
        <v>No</v>
      </c>
      <c r="BX208" s="509" t="str">
        <f>IF(AP208="","",VLOOKUP(AQ208,[0]!Qualifier,(COLUMN(AQ208)-34),FALSE))</f>
        <v xml:space="preserve">Allo </v>
      </c>
      <c r="BY208" s="509" t="str">
        <f>IF(AQ208="","",VLOOKUP(AR208,[0]!Qualifier,(COLUMN(AR208)-34),FALSE))</f>
        <v xml:space="preserve">Aph </v>
      </c>
      <c r="BZ208" s="509" t="str">
        <f>IF(AR208="","",VLOOKUP(AS208,[0]!Qualifier,(COLUMN(AS208)-34),FALSE))</f>
        <v xml:space="preserve">NA </v>
      </c>
      <c r="CA208" s="509" t="str">
        <f>IF(AS208="","",VLOOKUP(AT208,[0]!Qualifier,(COLUMN(AT208)-34),FALSE))</f>
        <v xml:space="preserve">Transf </v>
      </c>
      <c r="CB208" s="509" t="str">
        <f>IF(AT208="","",VLOOKUP(AU208,[0]!Qualifier,(COLUMN(AU208)-34),FALSE))</f>
        <v xml:space="preserve">LCdepl </v>
      </c>
      <c r="CC208" s="509" t="str">
        <f>IF(AU208="","",VLOOKUP(AV208,[0]!Qualifier,(COLUMN(AV208)-34),FALSE))</f>
        <v xml:space="preserve">None </v>
      </c>
      <c r="CD208" s="509" t="str">
        <f>IF(AV208="","",VLOOKUP(AW208,[0]!Qualifier,(COLUMN(AW208)-34),FALSE))</f>
        <v xml:space="preserve">NoIrr </v>
      </c>
      <c r="CE208" s="508" t="str">
        <f>IF(AW208="","",VLOOKUP(AX208,[0]!Qualifier,(COLUMN(AX208)-34),FALSE))</f>
        <v xml:space="preserve">- </v>
      </c>
      <c r="CF208" s="508" t="str">
        <f>IF(AX208="","",VLOOKUP(AY208,[0]!Qualifier,(COLUMN(AY208)-34),FALSE))</f>
        <v>no sub</v>
      </c>
      <c r="CG208" s="509" t="str">
        <f>IF(AY208="","",VLOOKUP(AZ208,[0]!Qualifier,(COLUMN(AZ208)-34),FALSE))</f>
        <v>Non</v>
      </c>
      <c r="CH208" s="510" t="str">
        <f>IF(AZ208="","",VLOOKUP(BA208,[0]!Qualifier,(COLUMN(BA208)-34),FALSE))</f>
        <v>NA</v>
      </c>
      <c r="CI208" s="512" t="str">
        <f>IF(BA208="","",VLOOKUP(BB208,[0]!Qualifier,(COLUMN(BB208)-34),FALSE))</f>
        <v xml:space="preserve">None </v>
      </c>
      <c r="CJ208" s="510"/>
      <c r="CK208" s="513" t="str">
        <f t="shared" si="113"/>
        <v>2-7-16-1-1-1-1-1-2-1-1-3-1-1-1-1-1-1-1</v>
      </c>
      <c r="CL208" s="513">
        <v>36201</v>
      </c>
      <c r="CM208" s="513">
        <v>45195</v>
      </c>
      <c r="CN208" s="510"/>
      <c r="CP208" s="510"/>
    </row>
    <row r="209" spans="1:94" ht="12.6" customHeight="1" outlineLevel="2" x14ac:dyDescent="0.35">
      <c r="A209" s="77">
        <f t="shared" si="115"/>
        <v>200107</v>
      </c>
      <c r="B209" s="7">
        <f t="shared" si="116"/>
        <v>204</v>
      </c>
      <c r="C209" s="59">
        <f t="shared" si="114"/>
        <v>204</v>
      </c>
      <c r="D209" s="124">
        <f t="shared" si="117"/>
        <v>200107</v>
      </c>
      <c r="E209" s="16" t="str">
        <f t="shared" si="93"/>
        <v>Platelets</v>
      </c>
      <c r="F209" s="58" t="str">
        <f t="shared" si="94"/>
        <v xml:space="preserve">ACD-A </v>
      </c>
      <c r="G209" s="58" t="str">
        <f t="shared" si="95"/>
        <v xml:space="preserve">PAS3M </v>
      </c>
      <c r="H209" s="58" t="str">
        <f t="shared" si="96"/>
        <v xml:space="preserve">Closed </v>
      </c>
      <c r="I209" s="58" t="str">
        <f t="shared" si="97"/>
        <v xml:space="preserve">SV </v>
      </c>
      <c r="J209" s="58" t="str">
        <f t="shared" si="98"/>
        <v xml:space="preserve">20to24°C </v>
      </c>
      <c r="K209" s="58" t="str">
        <f t="shared" si="99"/>
        <v>No</v>
      </c>
      <c r="L209" s="58" t="str">
        <f t="shared" si="100"/>
        <v xml:space="preserve">Allo </v>
      </c>
      <c r="M209" s="58" t="str">
        <f t="shared" si="101"/>
        <v xml:space="preserve">Aph </v>
      </c>
      <c r="N209" s="58" t="str">
        <f t="shared" si="102"/>
        <v xml:space="preserve">NA </v>
      </c>
      <c r="O209" s="58" t="str">
        <f t="shared" si="103"/>
        <v xml:space="preserve">Transf </v>
      </c>
      <c r="P209" s="58" t="str">
        <f t="shared" si="104"/>
        <v xml:space="preserve">LCdepl </v>
      </c>
      <c r="Q209" s="58" t="str">
        <f t="shared" si="105"/>
        <v xml:space="preserve">None </v>
      </c>
      <c r="R209" s="58" t="str">
        <f t="shared" si="106"/>
        <v xml:space="preserve">NoIrr </v>
      </c>
      <c r="S209" s="58" t="str">
        <f t="shared" si="107"/>
        <v xml:space="preserve">- </v>
      </c>
      <c r="T209" s="58" t="str">
        <f t="shared" si="108"/>
        <v>no sub</v>
      </c>
      <c r="U209" s="58" t="str">
        <f t="shared" si="109"/>
        <v>Non</v>
      </c>
      <c r="V209" s="58" t="str">
        <f t="shared" si="110"/>
        <v>NA</v>
      </c>
      <c r="W209" s="58" t="str">
        <f t="shared" si="111"/>
        <v xml:space="preserve">UV-C </v>
      </c>
      <c r="X209" t="s">
        <v>63</v>
      </c>
      <c r="Y209" s="161" t="str">
        <f t="shared" si="112"/>
        <v>2-7-16-1-1-1-1-1-2-1-1-3-1-1-1-1-1-1-4</v>
      </c>
      <c r="Z209" s="60">
        <f t="shared" si="118"/>
        <v>200107</v>
      </c>
      <c r="AA209" s="7">
        <f t="shared" si="119"/>
        <v>204</v>
      </c>
      <c r="AB209" s="29" t="str">
        <f t="shared" si="92"/>
        <v>2</v>
      </c>
      <c r="AC209" s="29" t="str">
        <f t="shared" si="91"/>
        <v>0</v>
      </c>
      <c r="AD209" s="29" t="str">
        <f t="shared" si="91"/>
        <v>0</v>
      </c>
      <c r="AE209" s="29" t="str">
        <f t="shared" si="91"/>
        <v>1</v>
      </c>
      <c r="AF209" s="29" t="str">
        <f t="shared" si="91"/>
        <v>0</v>
      </c>
      <c r="AG209" s="29" t="str">
        <f t="shared" si="91"/>
        <v>7</v>
      </c>
      <c r="AH209" s="59">
        <v>204</v>
      </c>
      <c r="AI209" s="510">
        <v>200107</v>
      </c>
      <c r="AJ209" s="509">
        <v>2</v>
      </c>
      <c r="AK209" s="509">
        <v>7</v>
      </c>
      <c r="AL209" s="509">
        <v>16</v>
      </c>
      <c r="AM209" s="509">
        <v>1</v>
      </c>
      <c r="AN209" s="509">
        <v>1</v>
      </c>
      <c r="AO209" s="509">
        <v>1</v>
      </c>
      <c r="AP209" s="509">
        <v>1</v>
      </c>
      <c r="AQ209" s="509">
        <v>1</v>
      </c>
      <c r="AR209" s="509">
        <v>2</v>
      </c>
      <c r="AS209" s="509">
        <v>1</v>
      </c>
      <c r="AT209" s="509">
        <v>1</v>
      </c>
      <c r="AU209" s="509">
        <v>3</v>
      </c>
      <c r="AV209" s="509">
        <v>1</v>
      </c>
      <c r="AW209" s="509">
        <v>1</v>
      </c>
      <c r="AX209" s="509">
        <v>1</v>
      </c>
      <c r="AY209" s="509">
        <v>1</v>
      </c>
      <c r="AZ209" s="509">
        <v>1</v>
      </c>
      <c r="BA209" s="509">
        <v>1</v>
      </c>
      <c r="BB209" s="509">
        <v>4</v>
      </c>
      <c r="BC209" s="509" t="b">
        <v>0</v>
      </c>
      <c r="BD209" s="508">
        <v>44085</v>
      </c>
      <c r="BE209" s="508">
        <v>44063</v>
      </c>
      <c r="BF209" s="509" t="b">
        <v>0</v>
      </c>
      <c r="BG209" s="510" t="s">
        <v>1120</v>
      </c>
      <c r="BH209" s="512"/>
      <c r="BI209" s="510"/>
      <c r="BJ209" s="513">
        <v>44085</v>
      </c>
      <c r="BK209" s="513">
        <v>44063</v>
      </c>
      <c r="BL209" s="513">
        <v>46217</v>
      </c>
      <c r="BM209" s="510"/>
      <c r="BN209" s="512"/>
      <c r="BO209" s="510"/>
      <c r="BP209" s="509">
        <v>1</v>
      </c>
      <c r="BQ209" s="509" t="str">
        <f>IF(AI209="","",VLOOKUP(AJ209,[0]!Qualifier,(COLUMN(AJ209)-34),FALSE))</f>
        <v>Platelets</v>
      </c>
      <c r="BR209" s="509" t="str">
        <f>IF(AJ209="","",VLOOKUP(AK209,[0]!Qualifier,(COLUMN(AK209)-34),FALSE))</f>
        <v xml:space="preserve">ACD-A </v>
      </c>
      <c r="BS209" s="509" t="str">
        <f>IF(AK209="","",VLOOKUP(AL209,[0]!Qualifier,(COLUMN(AL209)-34),FALSE))</f>
        <v xml:space="preserve">PAS3M </v>
      </c>
      <c r="BT209" s="509" t="str">
        <f>IF(AL209="","",VLOOKUP(AM209,[0]!Qualifier,(COLUMN(AM209)-34),FALSE))</f>
        <v xml:space="preserve">Closed </v>
      </c>
      <c r="BU209" s="509" t="str">
        <f>IF(AM209="","",VLOOKUP(AN209,[0]!Qualifier,(COLUMN(AN209)-34),FALSE))</f>
        <v xml:space="preserve">SV </v>
      </c>
      <c r="BV209" s="509" t="str">
        <f>IF(AN209="","",VLOOKUP(AO209,[0]!Qualifier,(COLUMN(AO209)-34),FALSE))</f>
        <v xml:space="preserve">20to24°C </v>
      </c>
      <c r="BW209" s="509" t="str">
        <f>IF(AO209="","",VLOOKUP(AP209,[0]!Qualifier,(COLUMN(AP209)-34),FALSE))</f>
        <v>No</v>
      </c>
      <c r="BX209" s="509" t="str">
        <f>IF(AP209="","",VLOOKUP(AQ209,[0]!Qualifier,(COLUMN(AQ209)-34),FALSE))</f>
        <v xml:space="preserve">Allo </v>
      </c>
      <c r="BY209" s="509" t="str">
        <f>IF(AQ209="","",VLOOKUP(AR209,[0]!Qualifier,(COLUMN(AR209)-34),FALSE))</f>
        <v xml:space="preserve">Aph </v>
      </c>
      <c r="BZ209" s="509" t="str">
        <f>IF(AR209="","",VLOOKUP(AS209,[0]!Qualifier,(COLUMN(AS209)-34),FALSE))</f>
        <v xml:space="preserve">NA </v>
      </c>
      <c r="CA209" s="509" t="str">
        <f>IF(AS209="","",VLOOKUP(AT209,[0]!Qualifier,(COLUMN(AT209)-34),FALSE))</f>
        <v xml:space="preserve">Transf </v>
      </c>
      <c r="CB209" s="509" t="str">
        <f>IF(AT209="","",VLOOKUP(AU209,[0]!Qualifier,(COLUMN(AU209)-34),FALSE))</f>
        <v xml:space="preserve">LCdepl </v>
      </c>
      <c r="CC209" s="509" t="str">
        <f>IF(AU209="","",VLOOKUP(AV209,[0]!Qualifier,(COLUMN(AV209)-34),FALSE))</f>
        <v xml:space="preserve">None </v>
      </c>
      <c r="CD209" s="509" t="str">
        <f>IF(AV209="","",VLOOKUP(AW209,[0]!Qualifier,(COLUMN(AW209)-34),FALSE))</f>
        <v xml:space="preserve">NoIrr </v>
      </c>
      <c r="CE209" s="508" t="str">
        <f>IF(AW209="","",VLOOKUP(AX209,[0]!Qualifier,(COLUMN(AX209)-34),FALSE))</f>
        <v xml:space="preserve">- </v>
      </c>
      <c r="CF209" s="508" t="str">
        <f>IF(AX209="","",VLOOKUP(AY209,[0]!Qualifier,(COLUMN(AY209)-34),FALSE))</f>
        <v>no sub</v>
      </c>
      <c r="CG209" s="509" t="str">
        <f>IF(AY209="","",VLOOKUP(AZ209,[0]!Qualifier,(COLUMN(AZ209)-34),FALSE))</f>
        <v>Non</v>
      </c>
      <c r="CH209" s="510" t="str">
        <f>IF(AZ209="","",VLOOKUP(BA209,[0]!Qualifier,(COLUMN(BA209)-34),FALSE))</f>
        <v>NA</v>
      </c>
      <c r="CI209" s="512" t="str">
        <f>IF(BA209="","",VLOOKUP(BB209,[0]!Qualifier,(COLUMN(BB209)-34),FALSE))</f>
        <v xml:space="preserve">UV-C </v>
      </c>
      <c r="CJ209" s="510"/>
      <c r="CK209" s="513" t="str">
        <f t="shared" si="113"/>
        <v>2-7-16-1-1-1-1-1-2-1-1-3-1-1-1-1-1-1-4</v>
      </c>
      <c r="CL209" s="513">
        <v>41070</v>
      </c>
      <c r="CM209" s="513">
        <v>45195</v>
      </c>
      <c r="CN209" s="510"/>
      <c r="CP209" s="510"/>
    </row>
    <row r="210" spans="1:94" ht="12.6" customHeight="1" outlineLevel="2" x14ac:dyDescent="0.35">
      <c r="A210" s="77">
        <f t="shared" si="115"/>
        <v>200110</v>
      </c>
      <c r="B210" s="7">
        <f t="shared" si="116"/>
        <v>205</v>
      </c>
      <c r="C210" s="59">
        <f t="shared" si="114"/>
        <v>205</v>
      </c>
      <c r="D210" s="124">
        <f t="shared" si="117"/>
        <v>200110</v>
      </c>
      <c r="E210" s="16" t="str">
        <f t="shared" si="93"/>
        <v>Platelets</v>
      </c>
      <c r="F210" s="58" t="str">
        <f t="shared" si="94"/>
        <v xml:space="preserve">ACD-A </v>
      </c>
      <c r="G210" s="58" t="str">
        <f t="shared" si="95"/>
        <v xml:space="preserve">NoAdd </v>
      </c>
      <c r="H210" s="58" t="str">
        <f t="shared" si="96"/>
        <v xml:space="preserve">Open </v>
      </c>
      <c r="I210" s="58" t="str">
        <f t="shared" si="97"/>
        <v xml:space="preserve">SV </v>
      </c>
      <c r="J210" s="58" t="str">
        <f t="shared" si="98"/>
        <v xml:space="preserve">20to24°C </v>
      </c>
      <c r="K210" s="58" t="str">
        <f t="shared" si="99"/>
        <v>No</v>
      </c>
      <c r="L210" s="58" t="str">
        <f t="shared" si="100"/>
        <v xml:space="preserve">Allo </v>
      </c>
      <c r="M210" s="58" t="str">
        <f t="shared" si="101"/>
        <v xml:space="preserve">Aph </v>
      </c>
      <c r="N210" s="58" t="str">
        <f t="shared" si="102"/>
        <v xml:space="preserve">NA </v>
      </c>
      <c r="O210" s="58" t="str">
        <f t="shared" si="103"/>
        <v xml:space="preserve">Transf </v>
      </c>
      <c r="P210" s="58" t="str">
        <f t="shared" si="104"/>
        <v xml:space="preserve">LCdepl </v>
      </c>
      <c r="Q210" s="58" t="str">
        <f t="shared" si="105"/>
        <v xml:space="preserve">None </v>
      </c>
      <c r="R210" s="58" t="str">
        <f t="shared" si="106"/>
        <v xml:space="preserve">NoIrr </v>
      </c>
      <c r="S210" s="58" t="str">
        <f t="shared" si="107"/>
        <v xml:space="preserve">- </v>
      </c>
      <c r="T210" s="58" t="str">
        <f t="shared" si="108"/>
        <v>no sub</v>
      </c>
      <c r="U210" s="58" t="str">
        <f t="shared" si="109"/>
        <v>Non</v>
      </c>
      <c r="V210" s="58" t="str">
        <f t="shared" si="110"/>
        <v>NA</v>
      </c>
      <c r="W210" s="58" t="str">
        <f t="shared" si="111"/>
        <v xml:space="preserve">None </v>
      </c>
      <c r="X210" t="s">
        <v>63</v>
      </c>
      <c r="Y210" s="161" t="str">
        <f t="shared" si="112"/>
        <v>2-7-1-2-1-1-1-1-2-1-1-3-1-1-1-1-1-1-1</v>
      </c>
      <c r="Z210" s="60">
        <f t="shared" si="118"/>
        <v>200110</v>
      </c>
      <c r="AA210" s="7">
        <f t="shared" si="119"/>
        <v>205</v>
      </c>
      <c r="AB210" s="29" t="str">
        <f t="shared" si="92"/>
        <v>2</v>
      </c>
      <c r="AC210" s="29" t="str">
        <f t="shared" si="91"/>
        <v>0</v>
      </c>
      <c r="AD210" s="29" t="str">
        <f t="shared" si="91"/>
        <v>0</v>
      </c>
      <c r="AE210" s="29" t="str">
        <f t="shared" si="91"/>
        <v>1</v>
      </c>
      <c r="AF210" s="29" t="str">
        <f t="shared" si="91"/>
        <v>1</v>
      </c>
      <c r="AG210" s="29" t="str">
        <f t="shared" si="91"/>
        <v>0</v>
      </c>
      <c r="AH210" s="59">
        <v>205</v>
      </c>
      <c r="AI210" s="510">
        <v>200110</v>
      </c>
      <c r="AJ210" s="509">
        <v>2</v>
      </c>
      <c r="AK210" s="509">
        <v>7</v>
      </c>
      <c r="AL210" s="509">
        <v>1</v>
      </c>
      <c r="AM210" s="509">
        <v>2</v>
      </c>
      <c r="AN210" s="509">
        <v>1</v>
      </c>
      <c r="AO210" s="509">
        <v>1</v>
      </c>
      <c r="AP210" s="509">
        <v>1</v>
      </c>
      <c r="AQ210" s="509">
        <v>1</v>
      </c>
      <c r="AR210" s="509">
        <v>2</v>
      </c>
      <c r="AS210" s="509">
        <v>1</v>
      </c>
      <c r="AT210" s="509">
        <v>1</v>
      </c>
      <c r="AU210" s="509">
        <v>3</v>
      </c>
      <c r="AV210" s="509">
        <v>1</v>
      </c>
      <c r="AW210" s="509">
        <v>1</v>
      </c>
      <c r="AX210" s="509">
        <v>1</v>
      </c>
      <c r="AY210" s="509">
        <v>1</v>
      </c>
      <c r="AZ210" s="509">
        <v>1</v>
      </c>
      <c r="BA210" s="509">
        <v>1</v>
      </c>
      <c r="BB210" s="509">
        <v>1</v>
      </c>
      <c r="BC210" s="509" t="b">
        <v>0</v>
      </c>
      <c r="BD210" s="508">
        <v>36201</v>
      </c>
      <c r="BE210" s="508">
        <v>36201</v>
      </c>
      <c r="BF210" s="509" t="b">
        <v>0</v>
      </c>
      <c r="BG210" s="510" t="s">
        <v>574</v>
      </c>
      <c r="BH210" s="512"/>
      <c r="BI210" s="510"/>
      <c r="BJ210" s="513">
        <v>36201</v>
      </c>
      <c r="BK210" s="513">
        <v>36201</v>
      </c>
      <c r="BL210" s="513">
        <v>46217</v>
      </c>
      <c r="BM210" s="510"/>
      <c r="BN210" s="512"/>
      <c r="BO210" s="510"/>
      <c r="BP210" s="509">
        <v>1</v>
      </c>
      <c r="BQ210" s="509" t="str">
        <f>IF(AI210="","",VLOOKUP(AJ210,[0]!Qualifier,(COLUMN(AJ210)-34),FALSE))</f>
        <v>Platelets</v>
      </c>
      <c r="BR210" s="509" t="str">
        <f>IF(AJ210="","",VLOOKUP(AK210,[0]!Qualifier,(COLUMN(AK210)-34),FALSE))</f>
        <v xml:space="preserve">ACD-A </v>
      </c>
      <c r="BS210" s="509" t="str">
        <f>IF(AK210="","",VLOOKUP(AL210,[0]!Qualifier,(COLUMN(AL210)-34),FALSE))</f>
        <v xml:space="preserve">NoAdd </v>
      </c>
      <c r="BT210" s="509" t="str">
        <f>IF(AL210="","",VLOOKUP(AM210,[0]!Qualifier,(COLUMN(AM210)-34),FALSE))</f>
        <v xml:space="preserve">Open </v>
      </c>
      <c r="BU210" s="509" t="str">
        <f>IF(AM210="","",VLOOKUP(AN210,[0]!Qualifier,(COLUMN(AN210)-34),FALSE))</f>
        <v xml:space="preserve">SV </v>
      </c>
      <c r="BV210" s="509" t="str">
        <f>IF(AN210="","",VLOOKUP(AO210,[0]!Qualifier,(COLUMN(AO210)-34),FALSE))</f>
        <v xml:space="preserve">20to24°C </v>
      </c>
      <c r="BW210" s="509" t="str">
        <f>IF(AO210="","",VLOOKUP(AP210,[0]!Qualifier,(COLUMN(AP210)-34),FALSE))</f>
        <v>No</v>
      </c>
      <c r="BX210" s="509" t="str">
        <f>IF(AP210="","",VLOOKUP(AQ210,[0]!Qualifier,(COLUMN(AQ210)-34),FALSE))</f>
        <v xml:space="preserve">Allo </v>
      </c>
      <c r="BY210" s="509" t="str">
        <f>IF(AQ210="","",VLOOKUP(AR210,[0]!Qualifier,(COLUMN(AR210)-34),FALSE))</f>
        <v xml:space="preserve">Aph </v>
      </c>
      <c r="BZ210" s="509" t="str">
        <f>IF(AR210="","",VLOOKUP(AS210,[0]!Qualifier,(COLUMN(AS210)-34),FALSE))</f>
        <v xml:space="preserve">NA </v>
      </c>
      <c r="CA210" s="509" t="str">
        <f>IF(AS210="","",VLOOKUP(AT210,[0]!Qualifier,(COLUMN(AT210)-34),FALSE))</f>
        <v xml:space="preserve">Transf </v>
      </c>
      <c r="CB210" s="509" t="str">
        <f>IF(AT210="","",VLOOKUP(AU210,[0]!Qualifier,(COLUMN(AU210)-34),FALSE))</f>
        <v xml:space="preserve">LCdepl </v>
      </c>
      <c r="CC210" s="509" t="str">
        <f>IF(AU210="","",VLOOKUP(AV210,[0]!Qualifier,(COLUMN(AV210)-34),FALSE))</f>
        <v xml:space="preserve">None </v>
      </c>
      <c r="CD210" s="509" t="str">
        <f>IF(AV210="","",VLOOKUP(AW210,[0]!Qualifier,(COLUMN(AW210)-34),FALSE))</f>
        <v xml:space="preserve">NoIrr </v>
      </c>
      <c r="CE210" s="508" t="str">
        <f>IF(AW210="","",VLOOKUP(AX210,[0]!Qualifier,(COLUMN(AX210)-34),FALSE))</f>
        <v xml:space="preserve">- </v>
      </c>
      <c r="CF210" s="508" t="str">
        <f>IF(AX210="","",VLOOKUP(AY210,[0]!Qualifier,(COLUMN(AY210)-34),FALSE))</f>
        <v>no sub</v>
      </c>
      <c r="CG210" s="509" t="str">
        <f>IF(AY210="","",VLOOKUP(AZ210,[0]!Qualifier,(COLUMN(AZ210)-34),FALSE))</f>
        <v>Non</v>
      </c>
      <c r="CH210" s="510" t="str">
        <f>IF(AZ210="","",VLOOKUP(BA210,[0]!Qualifier,(COLUMN(BA210)-34),FALSE))</f>
        <v>NA</v>
      </c>
      <c r="CI210" s="512" t="str">
        <f>IF(BA210="","",VLOOKUP(BB210,[0]!Qualifier,(COLUMN(BB210)-34),FALSE))</f>
        <v xml:space="preserve">None </v>
      </c>
      <c r="CJ210" s="510"/>
      <c r="CK210" s="513" t="str">
        <f t="shared" si="113"/>
        <v>2-7-1-2-1-1-1-1-2-1-1-3-1-1-1-1-1-1-1</v>
      </c>
      <c r="CL210" s="513">
        <v>36201</v>
      </c>
      <c r="CM210" s="513">
        <v>45195</v>
      </c>
      <c r="CN210" s="510"/>
      <c r="CP210" s="510"/>
    </row>
    <row r="211" spans="1:94" ht="12.6" customHeight="1" outlineLevel="2" x14ac:dyDescent="0.35">
      <c r="A211" s="77">
        <f t="shared" si="115"/>
        <v>200156</v>
      </c>
      <c r="B211" s="7">
        <f t="shared" si="116"/>
        <v>206</v>
      </c>
      <c r="C211" s="59">
        <f t="shared" si="114"/>
        <v>206</v>
      </c>
      <c r="D211" s="124">
        <f t="shared" si="117"/>
        <v>200156</v>
      </c>
      <c r="E211" s="16" t="str">
        <f t="shared" si="93"/>
        <v>Platelets</v>
      </c>
      <c r="F211" s="58" t="str">
        <f t="shared" si="94"/>
        <v xml:space="preserve">ACD-A </v>
      </c>
      <c r="G211" s="58" t="str">
        <f t="shared" si="95"/>
        <v xml:space="preserve">PAS3M </v>
      </c>
      <c r="H211" s="58" t="str">
        <f t="shared" si="96"/>
        <v xml:space="preserve">Closed </v>
      </c>
      <c r="I211" s="58" t="str">
        <f t="shared" si="97"/>
        <v xml:space="preserve">SV </v>
      </c>
      <c r="J211" s="58" t="str">
        <f t="shared" si="98"/>
        <v xml:space="preserve">20to24°C </v>
      </c>
      <c r="K211" s="58" t="str">
        <f t="shared" si="99"/>
        <v>No</v>
      </c>
      <c r="L211" s="58" t="str">
        <f t="shared" si="100"/>
        <v xml:space="preserve">Allo </v>
      </c>
      <c r="M211" s="58" t="str">
        <f t="shared" si="101"/>
        <v xml:space="preserve">Aph </v>
      </c>
      <c r="N211" s="58" t="str">
        <f t="shared" si="102"/>
        <v xml:space="preserve">NA </v>
      </c>
      <c r="O211" s="58" t="str">
        <f t="shared" si="103"/>
        <v xml:space="preserve">Transf </v>
      </c>
      <c r="P211" s="58" t="str">
        <f t="shared" si="104"/>
        <v xml:space="preserve">LCdepl </v>
      </c>
      <c r="Q211" s="58" t="str">
        <f t="shared" si="105"/>
        <v xml:space="preserve">None </v>
      </c>
      <c r="R211" s="58" t="str">
        <f t="shared" si="106"/>
        <v xml:space="preserve">NoIrr </v>
      </c>
      <c r="S211" s="58" t="str">
        <f t="shared" si="107"/>
        <v xml:space="preserve">- </v>
      </c>
      <c r="T211" s="58" t="str">
        <f t="shared" si="108"/>
        <v>no sub</v>
      </c>
      <c r="U211" s="58" t="str">
        <f t="shared" si="109"/>
        <v>Non</v>
      </c>
      <c r="V211" s="58" t="str">
        <f t="shared" si="110"/>
        <v>NA</v>
      </c>
      <c r="W211" s="58" t="str">
        <f t="shared" si="111"/>
        <v>Phch</v>
      </c>
      <c r="X211" t="s">
        <v>63</v>
      </c>
      <c r="Y211" s="161" t="str">
        <f t="shared" si="112"/>
        <v>2-7-16-1-1-1-1-1-2-1-1-3-1-1-1-1-1-1-3</v>
      </c>
      <c r="Z211" s="60">
        <f t="shared" si="118"/>
        <v>200156</v>
      </c>
      <c r="AA211" s="7">
        <f t="shared" si="119"/>
        <v>206</v>
      </c>
      <c r="AB211" s="29" t="str">
        <f t="shared" si="92"/>
        <v>2</v>
      </c>
      <c r="AC211" s="29" t="str">
        <f t="shared" si="91"/>
        <v>0</v>
      </c>
      <c r="AD211" s="29" t="str">
        <f t="shared" si="91"/>
        <v>0</v>
      </c>
      <c r="AE211" s="29" t="str">
        <f t="shared" si="91"/>
        <v>1</v>
      </c>
      <c r="AF211" s="29" t="str">
        <f t="shared" si="91"/>
        <v>5</v>
      </c>
      <c r="AG211" s="29" t="str">
        <f t="shared" si="91"/>
        <v>6</v>
      </c>
      <c r="AH211" s="59">
        <v>206</v>
      </c>
      <c r="AI211" s="510">
        <v>200156</v>
      </c>
      <c r="AJ211" s="509">
        <v>2</v>
      </c>
      <c r="AK211" s="509">
        <v>7</v>
      </c>
      <c r="AL211" s="509">
        <v>16</v>
      </c>
      <c r="AM211" s="509">
        <v>1</v>
      </c>
      <c r="AN211" s="509">
        <v>1</v>
      </c>
      <c r="AO211" s="509">
        <v>1</v>
      </c>
      <c r="AP211" s="509">
        <v>1</v>
      </c>
      <c r="AQ211" s="509">
        <v>1</v>
      </c>
      <c r="AR211" s="509">
        <v>2</v>
      </c>
      <c r="AS211" s="509">
        <v>1</v>
      </c>
      <c r="AT211" s="509">
        <v>1</v>
      </c>
      <c r="AU211" s="509">
        <v>3</v>
      </c>
      <c r="AV211" s="509">
        <v>1</v>
      </c>
      <c r="AW211" s="509">
        <v>1</v>
      </c>
      <c r="AX211" s="509">
        <v>1</v>
      </c>
      <c r="AY211" s="509">
        <v>1</v>
      </c>
      <c r="AZ211" s="509">
        <v>1</v>
      </c>
      <c r="BA211" s="509">
        <v>1</v>
      </c>
      <c r="BB211" s="509">
        <v>3</v>
      </c>
      <c r="BC211" s="509" t="b">
        <v>0</v>
      </c>
      <c r="BD211" s="508">
        <v>41252</v>
      </c>
      <c r="BE211" s="508">
        <v>41122</v>
      </c>
      <c r="BF211" s="509" t="b">
        <v>0</v>
      </c>
      <c r="BG211" s="510" t="s">
        <v>575</v>
      </c>
      <c r="BH211" s="512"/>
      <c r="BI211" s="510"/>
      <c r="BJ211" s="513">
        <v>41252</v>
      </c>
      <c r="BK211" s="513">
        <v>41122</v>
      </c>
      <c r="BL211" s="513">
        <v>46217</v>
      </c>
      <c r="BM211" s="510"/>
      <c r="BN211" s="512"/>
      <c r="BO211" s="510"/>
      <c r="BP211" s="509">
        <v>1</v>
      </c>
      <c r="BQ211" s="509" t="str">
        <f>IF(AI211="","",VLOOKUP(AJ211,[0]!Qualifier,(COLUMN(AJ211)-34),FALSE))</f>
        <v>Platelets</v>
      </c>
      <c r="BR211" s="509" t="str">
        <f>IF(AJ211="","",VLOOKUP(AK211,[0]!Qualifier,(COLUMN(AK211)-34),FALSE))</f>
        <v xml:space="preserve">ACD-A </v>
      </c>
      <c r="BS211" s="509" t="str">
        <f>IF(AK211="","",VLOOKUP(AL211,[0]!Qualifier,(COLUMN(AL211)-34),FALSE))</f>
        <v xml:space="preserve">PAS3M </v>
      </c>
      <c r="BT211" s="509" t="str">
        <f>IF(AL211="","",VLOOKUP(AM211,[0]!Qualifier,(COLUMN(AM211)-34),FALSE))</f>
        <v xml:space="preserve">Closed </v>
      </c>
      <c r="BU211" s="509" t="str">
        <f>IF(AM211="","",VLOOKUP(AN211,[0]!Qualifier,(COLUMN(AN211)-34),FALSE))</f>
        <v xml:space="preserve">SV </v>
      </c>
      <c r="BV211" s="509" t="str">
        <f>IF(AN211="","",VLOOKUP(AO211,[0]!Qualifier,(COLUMN(AO211)-34),FALSE))</f>
        <v xml:space="preserve">20to24°C </v>
      </c>
      <c r="BW211" s="509" t="str">
        <f>IF(AO211="","",VLOOKUP(AP211,[0]!Qualifier,(COLUMN(AP211)-34),FALSE))</f>
        <v>No</v>
      </c>
      <c r="BX211" s="509" t="str">
        <f>IF(AP211="","",VLOOKUP(AQ211,[0]!Qualifier,(COLUMN(AQ211)-34),FALSE))</f>
        <v xml:space="preserve">Allo </v>
      </c>
      <c r="BY211" s="509" t="str">
        <f>IF(AQ211="","",VLOOKUP(AR211,[0]!Qualifier,(COLUMN(AR211)-34),FALSE))</f>
        <v xml:space="preserve">Aph </v>
      </c>
      <c r="BZ211" s="509" t="str">
        <f>IF(AR211="","",VLOOKUP(AS211,[0]!Qualifier,(COLUMN(AS211)-34),FALSE))</f>
        <v xml:space="preserve">NA </v>
      </c>
      <c r="CA211" s="509" t="str">
        <f>IF(AS211="","",VLOOKUP(AT211,[0]!Qualifier,(COLUMN(AT211)-34),FALSE))</f>
        <v xml:space="preserve">Transf </v>
      </c>
      <c r="CB211" s="509" t="str">
        <f>IF(AT211="","",VLOOKUP(AU211,[0]!Qualifier,(COLUMN(AU211)-34),FALSE))</f>
        <v xml:space="preserve">LCdepl </v>
      </c>
      <c r="CC211" s="509" t="str">
        <f>IF(AU211="","",VLOOKUP(AV211,[0]!Qualifier,(COLUMN(AV211)-34),FALSE))</f>
        <v xml:space="preserve">None </v>
      </c>
      <c r="CD211" s="509" t="str">
        <f>IF(AV211="","",VLOOKUP(AW211,[0]!Qualifier,(COLUMN(AW211)-34),FALSE))</f>
        <v xml:space="preserve">NoIrr </v>
      </c>
      <c r="CE211" s="508" t="str">
        <f>IF(AW211="","",VLOOKUP(AX211,[0]!Qualifier,(COLUMN(AX211)-34),FALSE))</f>
        <v xml:space="preserve">- </v>
      </c>
      <c r="CF211" s="508" t="str">
        <f>IF(AX211="","",VLOOKUP(AY211,[0]!Qualifier,(COLUMN(AY211)-34),FALSE))</f>
        <v>no sub</v>
      </c>
      <c r="CG211" s="509" t="str">
        <f>IF(AY211="","",VLOOKUP(AZ211,[0]!Qualifier,(COLUMN(AZ211)-34),FALSE))</f>
        <v>Non</v>
      </c>
      <c r="CH211" s="510" t="str">
        <f>IF(AZ211="","",VLOOKUP(BA211,[0]!Qualifier,(COLUMN(BA211)-34),FALSE))</f>
        <v>NA</v>
      </c>
      <c r="CI211" s="512" t="str">
        <f>IF(BA211="","",VLOOKUP(BB211,[0]!Qualifier,(COLUMN(BB211)-34),FALSE))</f>
        <v>Phch</v>
      </c>
      <c r="CJ211" s="510"/>
      <c r="CK211" s="513" t="str">
        <f t="shared" si="113"/>
        <v>2-7-16-1-1-1-1-1-2-1-1-3-1-1-1-1-1-1-3</v>
      </c>
      <c r="CL211" s="513">
        <v>38392</v>
      </c>
      <c r="CM211" s="513">
        <v>45195</v>
      </c>
      <c r="CN211" s="510"/>
      <c r="CP211" s="510"/>
    </row>
    <row r="212" spans="1:94" ht="12.6" customHeight="1" outlineLevel="2" x14ac:dyDescent="0.35">
      <c r="A212" s="77">
        <f t="shared" si="115"/>
        <v>200160</v>
      </c>
      <c r="B212" s="7">
        <f t="shared" si="116"/>
        <v>207</v>
      </c>
      <c r="C212" s="59">
        <f t="shared" si="114"/>
        <v>207</v>
      </c>
      <c r="D212" s="124">
        <f t="shared" si="117"/>
        <v>200160</v>
      </c>
      <c r="E212" s="16" t="str">
        <f t="shared" si="93"/>
        <v>Platelets</v>
      </c>
      <c r="F212" s="58" t="str">
        <f t="shared" si="94"/>
        <v xml:space="preserve">ACD-A </v>
      </c>
      <c r="G212" s="58" t="str">
        <f t="shared" si="95"/>
        <v xml:space="preserve">NoAdd </v>
      </c>
      <c r="H212" s="58" t="str">
        <f t="shared" si="96"/>
        <v xml:space="preserve">Closed </v>
      </c>
      <c r="I212" s="58" t="str">
        <f t="shared" si="97"/>
        <v>NonSVC</v>
      </c>
      <c r="J212" s="58" t="str">
        <f t="shared" si="98"/>
        <v xml:space="preserve">20to24°C </v>
      </c>
      <c r="K212" s="58" t="str">
        <f t="shared" si="99"/>
        <v>No</v>
      </c>
      <c r="L212" s="58" t="str">
        <f t="shared" si="100"/>
        <v xml:space="preserve">Allo </v>
      </c>
      <c r="M212" s="58" t="str">
        <f t="shared" si="101"/>
        <v xml:space="preserve">Aph </v>
      </c>
      <c r="N212" s="58" t="str">
        <f t="shared" si="102"/>
        <v xml:space="preserve">NA </v>
      </c>
      <c r="O212" s="58" t="str">
        <f t="shared" si="103"/>
        <v xml:space="preserve">Transf </v>
      </c>
      <c r="P212" s="58" t="str">
        <f t="shared" si="104"/>
        <v xml:space="preserve">LCdepl </v>
      </c>
      <c r="Q212" s="58" t="str">
        <f t="shared" si="105"/>
        <v xml:space="preserve">None </v>
      </c>
      <c r="R212" s="58" t="str">
        <f t="shared" si="106"/>
        <v xml:space="preserve">NoIrr </v>
      </c>
      <c r="S212" s="58" t="str">
        <f t="shared" si="107"/>
        <v xml:space="preserve">- </v>
      </c>
      <c r="T212" s="58" t="str">
        <f t="shared" si="108"/>
        <v>no sub</v>
      </c>
      <c r="U212" s="58" t="str">
        <f t="shared" si="109"/>
        <v>Non</v>
      </c>
      <c r="V212" s="58" t="str">
        <f t="shared" si="110"/>
        <v>NA</v>
      </c>
      <c r="W212" s="58" t="str">
        <f t="shared" si="111"/>
        <v xml:space="preserve">None </v>
      </c>
      <c r="X212" t="s">
        <v>63</v>
      </c>
      <c r="Y212" s="161" t="str">
        <f t="shared" si="112"/>
        <v>2-7-1-1-4-1-1-1-2-1-1-3-1-1-1-1-1-1-1</v>
      </c>
      <c r="Z212" s="60">
        <f t="shared" si="118"/>
        <v>200160</v>
      </c>
      <c r="AA212" s="7">
        <f t="shared" si="119"/>
        <v>207</v>
      </c>
      <c r="AB212" s="29" t="str">
        <f t="shared" si="92"/>
        <v>2</v>
      </c>
      <c r="AC212" s="29" t="str">
        <f t="shared" si="91"/>
        <v>0</v>
      </c>
      <c r="AD212" s="29" t="str">
        <f t="shared" si="91"/>
        <v>0</v>
      </c>
      <c r="AE212" s="29" t="str">
        <f t="shared" si="91"/>
        <v>1</v>
      </c>
      <c r="AF212" s="29" t="str">
        <f t="shared" si="91"/>
        <v>6</v>
      </c>
      <c r="AG212" s="29" t="str">
        <f t="shared" si="91"/>
        <v>0</v>
      </c>
      <c r="AH212" s="59">
        <v>207</v>
      </c>
      <c r="AI212" s="510">
        <v>200160</v>
      </c>
      <c r="AJ212" s="509">
        <v>2</v>
      </c>
      <c r="AK212" s="509">
        <v>7</v>
      </c>
      <c r="AL212" s="509">
        <v>1</v>
      </c>
      <c r="AM212" s="509">
        <v>1</v>
      </c>
      <c r="AN212" s="509">
        <v>4</v>
      </c>
      <c r="AO212" s="509">
        <v>1</v>
      </c>
      <c r="AP212" s="509">
        <v>1</v>
      </c>
      <c r="AQ212" s="509">
        <v>1</v>
      </c>
      <c r="AR212" s="509">
        <v>2</v>
      </c>
      <c r="AS212" s="509">
        <v>1</v>
      </c>
      <c r="AT212" s="509">
        <v>1</v>
      </c>
      <c r="AU212" s="509">
        <v>3</v>
      </c>
      <c r="AV212" s="509">
        <v>1</v>
      </c>
      <c r="AW212" s="509">
        <v>1</v>
      </c>
      <c r="AX212" s="509">
        <v>1</v>
      </c>
      <c r="AY212" s="509">
        <v>1</v>
      </c>
      <c r="AZ212" s="509">
        <v>1</v>
      </c>
      <c r="BA212" s="509">
        <v>1</v>
      </c>
      <c r="BB212" s="509">
        <v>1</v>
      </c>
      <c r="BC212" s="509" t="b">
        <v>0</v>
      </c>
      <c r="BD212" s="508">
        <v>38392</v>
      </c>
      <c r="BE212" s="508">
        <v>38392</v>
      </c>
      <c r="BF212" s="509" t="b">
        <v>0</v>
      </c>
      <c r="BG212" s="510" t="s">
        <v>576</v>
      </c>
      <c r="BH212" s="512"/>
      <c r="BI212" s="510"/>
      <c r="BJ212" s="513">
        <v>38392</v>
      </c>
      <c r="BK212" s="513">
        <v>38392</v>
      </c>
      <c r="BL212" s="513">
        <v>46217</v>
      </c>
      <c r="BM212" s="510"/>
      <c r="BN212" s="512"/>
      <c r="BO212" s="510"/>
      <c r="BP212" s="509">
        <v>1</v>
      </c>
      <c r="BQ212" s="509" t="str">
        <f>IF(AI212="","",VLOOKUP(AJ212,[0]!Qualifier,(COLUMN(AJ212)-34),FALSE))</f>
        <v>Platelets</v>
      </c>
      <c r="BR212" s="509" t="str">
        <f>IF(AJ212="","",VLOOKUP(AK212,[0]!Qualifier,(COLUMN(AK212)-34),FALSE))</f>
        <v xml:space="preserve">ACD-A </v>
      </c>
      <c r="BS212" s="509" t="str">
        <f>IF(AK212="","",VLOOKUP(AL212,[0]!Qualifier,(COLUMN(AL212)-34),FALSE))</f>
        <v xml:space="preserve">NoAdd </v>
      </c>
      <c r="BT212" s="509" t="str">
        <f>IF(AL212="","",VLOOKUP(AM212,[0]!Qualifier,(COLUMN(AM212)-34),FALSE))</f>
        <v xml:space="preserve">Closed </v>
      </c>
      <c r="BU212" s="509" t="str">
        <f>IF(AM212="","",VLOOKUP(AN212,[0]!Qualifier,(COLUMN(AN212)-34),FALSE))</f>
        <v>NonSVC</v>
      </c>
      <c r="BV212" s="509" t="str">
        <f>IF(AN212="","",VLOOKUP(AO212,[0]!Qualifier,(COLUMN(AO212)-34),FALSE))</f>
        <v xml:space="preserve">20to24°C </v>
      </c>
      <c r="BW212" s="509" t="str">
        <f>IF(AO212="","",VLOOKUP(AP212,[0]!Qualifier,(COLUMN(AP212)-34),FALSE))</f>
        <v>No</v>
      </c>
      <c r="BX212" s="509" t="str">
        <f>IF(AP212="","",VLOOKUP(AQ212,[0]!Qualifier,(COLUMN(AQ212)-34),FALSE))</f>
        <v xml:space="preserve">Allo </v>
      </c>
      <c r="BY212" s="509" t="str">
        <f>IF(AQ212="","",VLOOKUP(AR212,[0]!Qualifier,(COLUMN(AR212)-34),FALSE))</f>
        <v xml:space="preserve">Aph </v>
      </c>
      <c r="BZ212" s="509" t="str">
        <f>IF(AR212="","",VLOOKUP(AS212,[0]!Qualifier,(COLUMN(AS212)-34),FALSE))</f>
        <v xml:space="preserve">NA </v>
      </c>
      <c r="CA212" s="509" t="str">
        <f>IF(AS212="","",VLOOKUP(AT212,[0]!Qualifier,(COLUMN(AT212)-34),FALSE))</f>
        <v xml:space="preserve">Transf </v>
      </c>
      <c r="CB212" s="509" t="str">
        <f>IF(AT212="","",VLOOKUP(AU212,[0]!Qualifier,(COLUMN(AU212)-34),FALSE))</f>
        <v xml:space="preserve">LCdepl </v>
      </c>
      <c r="CC212" s="509" t="str">
        <f>IF(AU212="","",VLOOKUP(AV212,[0]!Qualifier,(COLUMN(AV212)-34),FALSE))</f>
        <v xml:space="preserve">None </v>
      </c>
      <c r="CD212" s="509" t="str">
        <f>IF(AV212="","",VLOOKUP(AW212,[0]!Qualifier,(COLUMN(AW212)-34),FALSE))</f>
        <v xml:space="preserve">NoIrr </v>
      </c>
      <c r="CE212" s="508" t="str">
        <f>IF(AW212="","",VLOOKUP(AX212,[0]!Qualifier,(COLUMN(AX212)-34),FALSE))</f>
        <v xml:space="preserve">- </v>
      </c>
      <c r="CF212" s="508" t="str">
        <f>IF(AX212="","",VLOOKUP(AY212,[0]!Qualifier,(COLUMN(AY212)-34),FALSE))</f>
        <v>no sub</v>
      </c>
      <c r="CG212" s="509" t="str">
        <f>IF(AY212="","",VLOOKUP(AZ212,[0]!Qualifier,(COLUMN(AZ212)-34),FALSE))</f>
        <v>Non</v>
      </c>
      <c r="CH212" s="510" t="str">
        <f>IF(AZ212="","",VLOOKUP(BA212,[0]!Qualifier,(COLUMN(BA212)-34),FALSE))</f>
        <v>NA</v>
      </c>
      <c r="CI212" s="512" t="str">
        <f>IF(BA212="","",VLOOKUP(BB212,[0]!Qualifier,(COLUMN(BB212)-34),FALSE))</f>
        <v xml:space="preserve">None </v>
      </c>
      <c r="CJ212" s="510"/>
      <c r="CK212" s="513" t="str">
        <f t="shared" si="113"/>
        <v>2-7-1-1-4-1-1-1-2-1-1-3-1-1-1-1-1-1-1</v>
      </c>
      <c r="CL212" s="513">
        <v>39267</v>
      </c>
      <c r="CM212" s="513">
        <v>45195</v>
      </c>
      <c r="CN212" s="510"/>
      <c r="CP212" s="510"/>
    </row>
    <row r="213" spans="1:94" ht="12.6" customHeight="1" outlineLevel="2" x14ac:dyDescent="0.35">
      <c r="A213" s="77">
        <f t="shared" si="115"/>
        <v>200170</v>
      </c>
      <c r="B213" s="7">
        <f t="shared" si="116"/>
        <v>208</v>
      </c>
      <c r="C213" s="59">
        <f t="shared" si="114"/>
        <v>208</v>
      </c>
      <c r="D213" s="124">
        <f t="shared" si="117"/>
        <v>200170</v>
      </c>
      <c r="E213" s="16" t="str">
        <f t="shared" si="93"/>
        <v>Platelets</v>
      </c>
      <c r="F213" s="58" t="str">
        <f t="shared" si="94"/>
        <v xml:space="preserve">ACD-A </v>
      </c>
      <c r="G213" s="58" t="str">
        <f t="shared" si="95"/>
        <v xml:space="preserve">NoAdd </v>
      </c>
      <c r="H213" s="58" t="str">
        <f t="shared" si="96"/>
        <v xml:space="preserve">Closed </v>
      </c>
      <c r="I213" s="58" t="str">
        <f t="shared" si="97"/>
        <v xml:space="preserve">SV </v>
      </c>
      <c r="J213" s="58" t="str">
        <f t="shared" si="98"/>
        <v xml:space="preserve">20to24°C </v>
      </c>
      <c r="K213" s="58" t="str">
        <f t="shared" si="99"/>
        <v>No</v>
      </c>
      <c r="L213" s="58" t="str">
        <f t="shared" si="100"/>
        <v xml:space="preserve">Allo </v>
      </c>
      <c r="M213" s="58" t="str">
        <f t="shared" si="101"/>
        <v xml:space="preserve">Aph </v>
      </c>
      <c r="N213" s="58" t="str">
        <f t="shared" si="102"/>
        <v xml:space="preserve">NA </v>
      </c>
      <c r="O213" s="58" t="str">
        <f t="shared" si="103"/>
        <v xml:space="preserve">NoTrans </v>
      </c>
      <c r="P213" s="58" t="str">
        <f t="shared" si="104"/>
        <v xml:space="preserve">LCdepl </v>
      </c>
      <c r="Q213" s="58" t="str">
        <f t="shared" si="105"/>
        <v xml:space="preserve">None </v>
      </c>
      <c r="R213" s="58" t="str">
        <f t="shared" si="106"/>
        <v xml:space="preserve">NoIrr </v>
      </c>
      <c r="S213" s="58" t="str">
        <f t="shared" si="107"/>
        <v xml:space="preserve">- </v>
      </c>
      <c r="T213" s="58" t="str">
        <f t="shared" si="108"/>
        <v>no sub</v>
      </c>
      <c r="U213" s="58" t="str">
        <f t="shared" si="109"/>
        <v>Non</v>
      </c>
      <c r="V213" s="58" t="str">
        <f t="shared" si="110"/>
        <v>NA</v>
      </c>
      <c r="W213" s="58" t="str">
        <f t="shared" si="111"/>
        <v xml:space="preserve">None </v>
      </c>
      <c r="X213" t="s">
        <v>63</v>
      </c>
      <c r="Y213" s="161" t="str">
        <f t="shared" si="112"/>
        <v>2-7-1-1-1-1-1-1-2-1-2-3-1-1-1-1-1-1-1</v>
      </c>
      <c r="Z213" s="60">
        <f t="shared" si="118"/>
        <v>200170</v>
      </c>
      <c r="AA213" s="7">
        <f t="shared" si="119"/>
        <v>208</v>
      </c>
      <c r="AB213" s="29" t="str">
        <f t="shared" si="92"/>
        <v>2</v>
      </c>
      <c r="AC213" s="29" t="str">
        <f t="shared" si="91"/>
        <v>0</v>
      </c>
      <c r="AD213" s="29" t="str">
        <f t="shared" si="91"/>
        <v>0</v>
      </c>
      <c r="AE213" s="29" t="str">
        <f t="shared" si="91"/>
        <v>1</v>
      </c>
      <c r="AF213" s="29" t="str">
        <f t="shared" si="91"/>
        <v>7</v>
      </c>
      <c r="AG213" s="29" t="str">
        <f t="shared" si="91"/>
        <v>0</v>
      </c>
      <c r="AH213" s="59">
        <v>208</v>
      </c>
      <c r="AI213" s="510">
        <v>200170</v>
      </c>
      <c r="AJ213" s="509">
        <v>2</v>
      </c>
      <c r="AK213" s="509">
        <v>7</v>
      </c>
      <c r="AL213" s="509">
        <v>1</v>
      </c>
      <c r="AM213" s="509">
        <v>1</v>
      </c>
      <c r="AN213" s="509">
        <v>1</v>
      </c>
      <c r="AO213" s="509">
        <v>1</v>
      </c>
      <c r="AP213" s="509">
        <v>1</v>
      </c>
      <c r="AQ213" s="509">
        <v>1</v>
      </c>
      <c r="AR213" s="509">
        <v>2</v>
      </c>
      <c r="AS213" s="509">
        <v>1</v>
      </c>
      <c r="AT213" s="509">
        <v>2</v>
      </c>
      <c r="AU213" s="509">
        <v>3</v>
      </c>
      <c r="AV213" s="509">
        <v>1</v>
      </c>
      <c r="AW213" s="509">
        <v>1</v>
      </c>
      <c r="AX213" s="509">
        <v>1</v>
      </c>
      <c r="AY213" s="509">
        <v>1</v>
      </c>
      <c r="AZ213" s="509">
        <v>1</v>
      </c>
      <c r="BA213" s="509">
        <v>1</v>
      </c>
      <c r="BB213" s="509">
        <v>1</v>
      </c>
      <c r="BC213" s="509" t="b">
        <v>0</v>
      </c>
      <c r="BD213" s="508">
        <v>39438</v>
      </c>
      <c r="BE213" s="508">
        <v>39267</v>
      </c>
      <c r="BF213" s="509" t="b">
        <v>0</v>
      </c>
      <c r="BG213" s="510" t="s">
        <v>577</v>
      </c>
      <c r="BH213" s="512"/>
      <c r="BI213" s="510"/>
      <c r="BJ213" s="513">
        <v>39438</v>
      </c>
      <c r="BK213" s="513">
        <v>39267</v>
      </c>
      <c r="BL213" s="513">
        <v>46217</v>
      </c>
      <c r="BM213" s="510"/>
      <c r="BN213" s="512"/>
      <c r="BO213" s="510"/>
      <c r="BP213" s="509">
        <v>1</v>
      </c>
      <c r="BQ213" s="509" t="str">
        <f>IF(AI213="","",VLOOKUP(AJ213,[0]!Qualifier,(COLUMN(AJ213)-34),FALSE))</f>
        <v>Platelets</v>
      </c>
      <c r="BR213" s="509" t="str">
        <f>IF(AJ213="","",VLOOKUP(AK213,[0]!Qualifier,(COLUMN(AK213)-34),FALSE))</f>
        <v xml:space="preserve">ACD-A </v>
      </c>
      <c r="BS213" s="509" t="str">
        <f>IF(AK213="","",VLOOKUP(AL213,[0]!Qualifier,(COLUMN(AL213)-34),FALSE))</f>
        <v xml:space="preserve">NoAdd </v>
      </c>
      <c r="BT213" s="509" t="str">
        <f>IF(AL213="","",VLOOKUP(AM213,[0]!Qualifier,(COLUMN(AM213)-34),FALSE))</f>
        <v xml:space="preserve">Closed </v>
      </c>
      <c r="BU213" s="509" t="str">
        <f>IF(AM213="","",VLOOKUP(AN213,[0]!Qualifier,(COLUMN(AN213)-34),FALSE))</f>
        <v xml:space="preserve">SV </v>
      </c>
      <c r="BV213" s="509" t="str">
        <f>IF(AN213="","",VLOOKUP(AO213,[0]!Qualifier,(COLUMN(AO213)-34),FALSE))</f>
        <v xml:space="preserve">20to24°C </v>
      </c>
      <c r="BW213" s="509" t="str">
        <f>IF(AO213="","",VLOOKUP(AP213,[0]!Qualifier,(COLUMN(AP213)-34),FALSE))</f>
        <v>No</v>
      </c>
      <c r="BX213" s="509" t="str">
        <f>IF(AP213="","",VLOOKUP(AQ213,[0]!Qualifier,(COLUMN(AQ213)-34),FALSE))</f>
        <v xml:space="preserve">Allo </v>
      </c>
      <c r="BY213" s="509" t="str">
        <f>IF(AQ213="","",VLOOKUP(AR213,[0]!Qualifier,(COLUMN(AR213)-34),FALSE))</f>
        <v xml:space="preserve">Aph </v>
      </c>
      <c r="BZ213" s="509" t="str">
        <f>IF(AR213="","",VLOOKUP(AS213,[0]!Qualifier,(COLUMN(AS213)-34),FALSE))</f>
        <v xml:space="preserve">NA </v>
      </c>
      <c r="CA213" s="509" t="str">
        <f>IF(AS213="","",VLOOKUP(AT213,[0]!Qualifier,(COLUMN(AT213)-34),FALSE))</f>
        <v xml:space="preserve">NoTrans </v>
      </c>
      <c r="CB213" s="509" t="str">
        <f>IF(AT213="","",VLOOKUP(AU213,[0]!Qualifier,(COLUMN(AU213)-34),FALSE))</f>
        <v xml:space="preserve">LCdepl </v>
      </c>
      <c r="CC213" s="509" t="str">
        <f>IF(AU213="","",VLOOKUP(AV213,[0]!Qualifier,(COLUMN(AV213)-34),FALSE))</f>
        <v xml:space="preserve">None </v>
      </c>
      <c r="CD213" s="509" t="str">
        <f>IF(AV213="","",VLOOKUP(AW213,[0]!Qualifier,(COLUMN(AW213)-34),FALSE))</f>
        <v xml:space="preserve">NoIrr </v>
      </c>
      <c r="CE213" s="508" t="str">
        <f>IF(AW213="","",VLOOKUP(AX213,[0]!Qualifier,(COLUMN(AX213)-34),FALSE))</f>
        <v xml:space="preserve">- </v>
      </c>
      <c r="CF213" s="508" t="str">
        <f>IF(AX213="","",VLOOKUP(AY213,[0]!Qualifier,(COLUMN(AY213)-34),FALSE))</f>
        <v>no sub</v>
      </c>
      <c r="CG213" s="509" t="str">
        <f>IF(AY213="","",VLOOKUP(AZ213,[0]!Qualifier,(COLUMN(AZ213)-34),FALSE))</f>
        <v>Non</v>
      </c>
      <c r="CH213" s="510" t="str">
        <f>IF(AZ213="","",VLOOKUP(BA213,[0]!Qualifier,(COLUMN(BA213)-34),FALSE))</f>
        <v>NA</v>
      </c>
      <c r="CI213" s="512" t="str">
        <f>IF(BA213="","",VLOOKUP(BB213,[0]!Qualifier,(COLUMN(BB213)-34),FALSE))</f>
        <v xml:space="preserve">None </v>
      </c>
      <c r="CJ213" s="510"/>
      <c r="CK213" s="513" t="str">
        <f t="shared" si="113"/>
        <v>2-7-1-1-1-1-1-1-2-1-2-3-1-1-1-1-1-1-1</v>
      </c>
      <c r="CL213" s="513">
        <v>41602</v>
      </c>
      <c r="CM213" s="513">
        <v>45195</v>
      </c>
      <c r="CN213" s="510"/>
      <c r="CP213" s="510"/>
    </row>
    <row r="214" spans="1:94" ht="12.6" customHeight="1" outlineLevel="2" x14ac:dyDescent="0.35">
      <c r="A214" s="77">
        <f t="shared" si="115"/>
        <v>200176</v>
      </c>
      <c r="B214" s="7">
        <f t="shared" si="116"/>
        <v>209</v>
      </c>
      <c r="C214" s="59">
        <f t="shared" si="114"/>
        <v>209</v>
      </c>
      <c r="D214" s="124">
        <f t="shared" si="117"/>
        <v>200176</v>
      </c>
      <c r="E214" s="16" t="str">
        <f t="shared" si="93"/>
        <v>Platelets</v>
      </c>
      <c r="F214" s="58" t="str">
        <f t="shared" si="94"/>
        <v xml:space="preserve">ACD-A </v>
      </c>
      <c r="G214" s="58" t="str">
        <f t="shared" si="95"/>
        <v xml:space="preserve">PAS3M </v>
      </c>
      <c r="H214" s="58" t="str">
        <f t="shared" si="96"/>
        <v xml:space="preserve">Closed </v>
      </c>
      <c r="I214" s="58" t="str">
        <f t="shared" si="97"/>
        <v xml:space="preserve">SV </v>
      </c>
      <c r="J214" s="58" t="str">
        <f t="shared" si="98"/>
        <v xml:space="preserve">20to24°C </v>
      </c>
      <c r="K214" s="58" t="str">
        <f t="shared" si="99"/>
        <v>No</v>
      </c>
      <c r="L214" s="58" t="str">
        <f t="shared" si="100"/>
        <v xml:space="preserve">Allo </v>
      </c>
      <c r="M214" s="58" t="str">
        <f t="shared" si="101"/>
        <v xml:space="preserve">Aph </v>
      </c>
      <c r="N214" s="58" t="str">
        <f t="shared" si="102"/>
        <v xml:space="preserve">NA </v>
      </c>
      <c r="O214" s="58" t="str">
        <f t="shared" si="103"/>
        <v xml:space="preserve">NoTrans </v>
      </c>
      <c r="P214" s="58" t="str">
        <f t="shared" si="104"/>
        <v xml:space="preserve">LCdepl </v>
      </c>
      <c r="Q214" s="58" t="str">
        <f t="shared" si="105"/>
        <v xml:space="preserve">None </v>
      </c>
      <c r="R214" s="58" t="str">
        <f t="shared" si="106"/>
        <v xml:space="preserve">NoIrr </v>
      </c>
      <c r="S214" s="58" t="str">
        <f t="shared" si="107"/>
        <v xml:space="preserve">- </v>
      </c>
      <c r="T214" s="58" t="str">
        <f t="shared" si="108"/>
        <v>no sub</v>
      </c>
      <c r="U214" s="58" t="str">
        <f t="shared" si="109"/>
        <v>Non</v>
      </c>
      <c r="V214" s="58" t="str">
        <f t="shared" si="110"/>
        <v>NA</v>
      </c>
      <c r="W214" s="58" t="str">
        <f t="shared" si="111"/>
        <v xml:space="preserve">None </v>
      </c>
      <c r="X214" t="s">
        <v>63</v>
      </c>
      <c r="Y214" s="161" t="str">
        <f t="shared" si="112"/>
        <v>2-7-16-1-1-1-1-1-2-1-2-3-1-1-1-1-1-1-1</v>
      </c>
      <c r="Z214" s="60">
        <f t="shared" si="118"/>
        <v>200176</v>
      </c>
      <c r="AA214" s="7">
        <f t="shared" si="119"/>
        <v>209</v>
      </c>
      <c r="AB214" s="29" t="str">
        <f t="shared" si="92"/>
        <v>2</v>
      </c>
      <c r="AC214" s="29" t="str">
        <f t="shared" si="91"/>
        <v>0</v>
      </c>
      <c r="AD214" s="29" t="str">
        <f t="shared" si="91"/>
        <v>0</v>
      </c>
      <c r="AE214" s="29" t="str">
        <f t="shared" si="91"/>
        <v>1</v>
      </c>
      <c r="AF214" s="29" t="str">
        <f t="shared" si="91"/>
        <v>7</v>
      </c>
      <c r="AG214" s="29" t="str">
        <f t="shared" si="91"/>
        <v>6</v>
      </c>
      <c r="AH214" s="59">
        <v>209</v>
      </c>
      <c r="AI214" s="510">
        <v>200176</v>
      </c>
      <c r="AJ214" s="509">
        <v>2</v>
      </c>
      <c r="AK214" s="509">
        <v>7</v>
      </c>
      <c r="AL214" s="509">
        <v>16</v>
      </c>
      <c r="AM214" s="509">
        <v>1</v>
      </c>
      <c r="AN214" s="509">
        <v>1</v>
      </c>
      <c r="AO214" s="509">
        <v>1</v>
      </c>
      <c r="AP214" s="509">
        <v>1</v>
      </c>
      <c r="AQ214" s="509">
        <v>1</v>
      </c>
      <c r="AR214" s="509">
        <v>2</v>
      </c>
      <c r="AS214" s="509">
        <v>1</v>
      </c>
      <c r="AT214" s="509">
        <v>2</v>
      </c>
      <c r="AU214" s="509">
        <v>3</v>
      </c>
      <c r="AV214" s="509">
        <v>1</v>
      </c>
      <c r="AW214" s="509">
        <v>1</v>
      </c>
      <c r="AX214" s="509">
        <v>1</v>
      </c>
      <c r="AY214" s="509">
        <v>1</v>
      </c>
      <c r="AZ214" s="509">
        <v>1</v>
      </c>
      <c r="BA214" s="509">
        <v>1</v>
      </c>
      <c r="BB214" s="509">
        <v>1</v>
      </c>
      <c r="BC214" s="509" t="b">
        <v>0</v>
      </c>
      <c r="BD214" s="508">
        <v>45488</v>
      </c>
      <c r="BE214" s="508">
        <v>45487</v>
      </c>
      <c r="BF214" s="509" t="b">
        <v>0</v>
      </c>
      <c r="BG214" s="510" t="s">
        <v>1536</v>
      </c>
      <c r="BH214" s="512"/>
      <c r="BI214" s="510"/>
      <c r="BJ214" s="513">
        <v>45488</v>
      </c>
      <c r="BK214" s="513">
        <v>45487</v>
      </c>
      <c r="BL214" s="513">
        <v>46217</v>
      </c>
      <c r="BM214" s="510"/>
      <c r="BN214" s="512"/>
      <c r="BO214" s="510"/>
      <c r="BP214" s="509">
        <v>1</v>
      </c>
      <c r="BQ214" s="509" t="str">
        <f>IF(AI214="","",VLOOKUP(AJ214,[0]!Qualifier,(COLUMN(AJ214)-34),FALSE))</f>
        <v>Platelets</v>
      </c>
      <c r="BR214" s="509" t="str">
        <f>IF(AJ214="","",VLOOKUP(AK214,[0]!Qualifier,(COLUMN(AK214)-34),FALSE))</f>
        <v xml:space="preserve">ACD-A </v>
      </c>
      <c r="BS214" s="509" t="str">
        <f>IF(AK214="","",VLOOKUP(AL214,[0]!Qualifier,(COLUMN(AL214)-34),FALSE))</f>
        <v xml:space="preserve">PAS3M </v>
      </c>
      <c r="BT214" s="509" t="str">
        <f>IF(AL214="","",VLOOKUP(AM214,[0]!Qualifier,(COLUMN(AM214)-34),FALSE))</f>
        <v xml:space="preserve">Closed </v>
      </c>
      <c r="BU214" s="509" t="str">
        <f>IF(AM214="","",VLOOKUP(AN214,[0]!Qualifier,(COLUMN(AN214)-34),FALSE))</f>
        <v xml:space="preserve">SV </v>
      </c>
      <c r="BV214" s="509" t="str">
        <f>IF(AN214="","",VLOOKUP(AO214,[0]!Qualifier,(COLUMN(AO214)-34),FALSE))</f>
        <v xml:space="preserve">20to24°C </v>
      </c>
      <c r="BW214" s="509" t="str">
        <f>IF(AO214="","",VLOOKUP(AP214,[0]!Qualifier,(COLUMN(AP214)-34),FALSE))</f>
        <v>No</v>
      </c>
      <c r="BX214" s="509" t="str">
        <f>IF(AP214="","",VLOOKUP(AQ214,[0]!Qualifier,(COLUMN(AQ214)-34),FALSE))</f>
        <v xml:space="preserve">Allo </v>
      </c>
      <c r="BY214" s="509" t="str">
        <f>IF(AQ214="","",VLOOKUP(AR214,[0]!Qualifier,(COLUMN(AR214)-34),FALSE))</f>
        <v xml:space="preserve">Aph </v>
      </c>
      <c r="BZ214" s="509" t="str">
        <f>IF(AR214="","",VLOOKUP(AS214,[0]!Qualifier,(COLUMN(AS214)-34),FALSE))</f>
        <v xml:space="preserve">NA </v>
      </c>
      <c r="CA214" s="509" t="str">
        <f>IF(AS214="","",VLOOKUP(AT214,[0]!Qualifier,(COLUMN(AT214)-34),FALSE))</f>
        <v xml:space="preserve">NoTrans </v>
      </c>
      <c r="CB214" s="509" t="str">
        <f>IF(AT214="","",VLOOKUP(AU214,[0]!Qualifier,(COLUMN(AU214)-34),FALSE))</f>
        <v xml:space="preserve">LCdepl </v>
      </c>
      <c r="CC214" s="509" t="str">
        <f>IF(AU214="","",VLOOKUP(AV214,[0]!Qualifier,(COLUMN(AV214)-34),FALSE))</f>
        <v xml:space="preserve">None </v>
      </c>
      <c r="CD214" s="509" t="str">
        <f>IF(AV214="","",VLOOKUP(AW214,[0]!Qualifier,(COLUMN(AW214)-34),FALSE))</f>
        <v xml:space="preserve">NoIrr </v>
      </c>
      <c r="CE214" s="508" t="str">
        <f>IF(AW214="","",VLOOKUP(AX214,[0]!Qualifier,(COLUMN(AX214)-34),FALSE))</f>
        <v xml:space="preserve">- </v>
      </c>
      <c r="CF214" s="508" t="str">
        <f>IF(AX214="","",VLOOKUP(AY214,[0]!Qualifier,(COLUMN(AY214)-34),FALSE))</f>
        <v>no sub</v>
      </c>
      <c r="CG214" s="509" t="str">
        <f>IF(AY214="","",VLOOKUP(AZ214,[0]!Qualifier,(COLUMN(AZ214)-34),FALSE))</f>
        <v>Non</v>
      </c>
      <c r="CH214" s="510" t="str">
        <f>IF(AZ214="","",VLOOKUP(BA214,[0]!Qualifier,(COLUMN(BA214)-34),FALSE))</f>
        <v>NA</v>
      </c>
      <c r="CI214" s="512" t="str">
        <f>IF(BA214="","",VLOOKUP(BB214,[0]!Qualifier,(COLUMN(BB214)-34),FALSE))</f>
        <v xml:space="preserve">None </v>
      </c>
      <c r="CJ214" s="510"/>
      <c r="CK214" s="513" t="str">
        <f t="shared" si="113"/>
        <v>2-7-16-1-1-1-1-1-2-1-2-3-1-1-1-1-1-1-1</v>
      </c>
      <c r="CL214" s="513">
        <v>38695</v>
      </c>
      <c r="CM214" s="513">
        <v>45195</v>
      </c>
      <c r="CN214" s="510"/>
      <c r="CP214" s="510"/>
    </row>
    <row r="215" spans="1:94" ht="12.6" customHeight="1" outlineLevel="2" x14ac:dyDescent="0.35">
      <c r="A215" s="77">
        <f t="shared" si="115"/>
        <v>200177</v>
      </c>
      <c r="B215" s="7">
        <f t="shared" si="116"/>
        <v>210</v>
      </c>
      <c r="C215" s="59">
        <f t="shared" si="114"/>
        <v>210</v>
      </c>
      <c r="D215" s="124">
        <f t="shared" si="117"/>
        <v>200177</v>
      </c>
      <c r="E215" s="16" t="str">
        <f t="shared" si="93"/>
        <v>Platelets</v>
      </c>
      <c r="F215" s="58" t="str">
        <f t="shared" si="94"/>
        <v xml:space="preserve">ACD-A </v>
      </c>
      <c r="G215" s="58" t="str">
        <f t="shared" si="95"/>
        <v xml:space="preserve">PAS3M </v>
      </c>
      <c r="H215" s="58" t="str">
        <f t="shared" si="96"/>
        <v xml:space="preserve">Closed </v>
      </c>
      <c r="I215" s="58" t="str">
        <f t="shared" si="97"/>
        <v xml:space="preserve">SV </v>
      </c>
      <c r="J215" s="58" t="str">
        <f t="shared" si="98"/>
        <v xml:space="preserve">20to24°C </v>
      </c>
      <c r="K215" s="58" t="str">
        <f t="shared" si="99"/>
        <v>No</v>
      </c>
      <c r="L215" s="58" t="str">
        <f t="shared" si="100"/>
        <v xml:space="preserve">Allo </v>
      </c>
      <c r="M215" s="58" t="str">
        <f t="shared" si="101"/>
        <v xml:space="preserve">Aph </v>
      </c>
      <c r="N215" s="58" t="str">
        <f t="shared" si="102"/>
        <v xml:space="preserve">NA </v>
      </c>
      <c r="O215" s="58" t="str">
        <f t="shared" si="103"/>
        <v xml:space="preserve">NoTrans </v>
      </c>
      <c r="P215" s="58" t="str">
        <f t="shared" si="104"/>
        <v xml:space="preserve">LCdepl </v>
      </c>
      <c r="Q215" s="58" t="str">
        <f t="shared" si="105"/>
        <v xml:space="preserve">None </v>
      </c>
      <c r="R215" s="58" t="str">
        <f t="shared" si="106"/>
        <v xml:space="preserve">NoIrr </v>
      </c>
      <c r="S215" s="58" t="str">
        <f t="shared" si="107"/>
        <v xml:space="preserve">- </v>
      </c>
      <c r="T215" s="58" t="str">
        <f t="shared" si="108"/>
        <v>no sub</v>
      </c>
      <c r="U215" s="58" t="str">
        <f t="shared" si="109"/>
        <v>Non</v>
      </c>
      <c r="V215" s="58" t="str">
        <f t="shared" si="110"/>
        <v>NA</v>
      </c>
      <c r="W215" s="58" t="str">
        <f t="shared" si="111"/>
        <v>Phch</v>
      </c>
      <c r="X215" t="s">
        <v>63</v>
      </c>
      <c r="Y215" s="161" t="str">
        <f t="shared" si="112"/>
        <v>2-7-16-1-1-1-1-1-2-1-2-3-1-1-1-1-1-1-3</v>
      </c>
      <c r="Z215" s="60">
        <f t="shared" si="118"/>
        <v>200177</v>
      </c>
      <c r="AA215" s="7">
        <f t="shared" si="119"/>
        <v>210</v>
      </c>
      <c r="AB215" s="29" t="str">
        <f t="shared" si="92"/>
        <v>2</v>
      </c>
      <c r="AC215" s="29" t="str">
        <f t="shared" si="91"/>
        <v>0</v>
      </c>
      <c r="AD215" s="29" t="str">
        <f t="shared" si="91"/>
        <v>0</v>
      </c>
      <c r="AE215" s="29" t="str">
        <f t="shared" si="91"/>
        <v>1</v>
      </c>
      <c r="AF215" s="29" t="str">
        <f t="shared" si="91"/>
        <v>7</v>
      </c>
      <c r="AG215" s="29" t="str">
        <f t="shared" si="91"/>
        <v>7</v>
      </c>
      <c r="AH215" s="59">
        <v>210</v>
      </c>
      <c r="AI215" s="510">
        <v>200177</v>
      </c>
      <c r="AJ215" s="509">
        <v>2</v>
      </c>
      <c r="AK215" s="509">
        <v>7</v>
      </c>
      <c r="AL215" s="509">
        <v>16</v>
      </c>
      <c r="AM215" s="509">
        <v>1</v>
      </c>
      <c r="AN215" s="509">
        <v>1</v>
      </c>
      <c r="AO215" s="509">
        <v>1</v>
      </c>
      <c r="AP215" s="509">
        <v>1</v>
      </c>
      <c r="AQ215" s="509">
        <v>1</v>
      </c>
      <c r="AR215" s="509">
        <v>2</v>
      </c>
      <c r="AS215" s="509">
        <v>1</v>
      </c>
      <c r="AT215" s="509">
        <v>2</v>
      </c>
      <c r="AU215" s="509">
        <v>3</v>
      </c>
      <c r="AV215" s="509">
        <v>1</v>
      </c>
      <c r="AW215" s="509">
        <v>1</v>
      </c>
      <c r="AX215" s="509">
        <v>1</v>
      </c>
      <c r="AY215" s="509">
        <v>1</v>
      </c>
      <c r="AZ215" s="509">
        <v>1</v>
      </c>
      <c r="BA215" s="509">
        <v>1</v>
      </c>
      <c r="BB215" s="509">
        <v>3</v>
      </c>
      <c r="BC215" s="509" t="b">
        <v>0</v>
      </c>
      <c r="BD215" s="508">
        <v>45488</v>
      </c>
      <c r="BE215" s="508">
        <v>45487</v>
      </c>
      <c r="BF215" s="509" t="b">
        <v>0</v>
      </c>
      <c r="BG215" s="510" t="s">
        <v>1537</v>
      </c>
      <c r="BH215" s="512"/>
      <c r="BI215" s="510"/>
      <c r="BJ215" s="513">
        <v>45488</v>
      </c>
      <c r="BK215" s="513">
        <v>45487</v>
      </c>
      <c r="BL215" s="513">
        <v>46217</v>
      </c>
      <c r="BM215" s="510"/>
      <c r="BN215" s="512"/>
      <c r="BO215" s="510"/>
      <c r="BP215" s="509">
        <v>1</v>
      </c>
      <c r="BQ215" s="509" t="str">
        <f>IF(AI215="","",VLOOKUP(AJ215,[0]!Qualifier,(COLUMN(AJ215)-34),FALSE))</f>
        <v>Platelets</v>
      </c>
      <c r="BR215" s="509" t="str">
        <f>IF(AJ215="","",VLOOKUP(AK215,[0]!Qualifier,(COLUMN(AK215)-34),FALSE))</f>
        <v xml:space="preserve">ACD-A </v>
      </c>
      <c r="BS215" s="509" t="str">
        <f>IF(AK215="","",VLOOKUP(AL215,[0]!Qualifier,(COLUMN(AL215)-34),FALSE))</f>
        <v xml:space="preserve">PAS3M </v>
      </c>
      <c r="BT215" s="509" t="str">
        <f>IF(AL215="","",VLOOKUP(AM215,[0]!Qualifier,(COLUMN(AM215)-34),FALSE))</f>
        <v xml:space="preserve">Closed </v>
      </c>
      <c r="BU215" s="509" t="str">
        <f>IF(AM215="","",VLOOKUP(AN215,[0]!Qualifier,(COLUMN(AN215)-34),FALSE))</f>
        <v xml:space="preserve">SV </v>
      </c>
      <c r="BV215" s="509" t="str">
        <f>IF(AN215="","",VLOOKUP(AO215,[0]!Qualifier,(COLUMN(AO215)-34),FALSE))</f>
        <v xml:space="preserve">20to24°C </v>
      </c>
      <c r="BW215" s="509" t="str">
        <f>IF(AO215="","",VLOOKUP(AP215,[0]!Qualifier,(COLUMN(AP215)-34),FALSE))</f>
        <v>No</v>
      </c>
      <c r="BX215" s="509" t="str">
        <f>IF(AP215="","",VLOOKUP(AQ215,[0]!Qualifier,(COLUMN(AQ215)-34),FALSE))</f>
        <v xml:space="preserve">Allo </v>
      </c>
      <c r="BY215" s="509" t="str">
        <f>IF(AQ215="","",VLOOKUP(AR215,[0]!Qualifier,(COLUMN(AR215)-34),FALSE))</f>
        <v xml:space="preserve">Aph </v>
      </c>
      <c r="BZ215" s="509" t="str">
        <f>IF(AR215="","",VLOOKUP(AS215,[0]!Qualifier,(COLUMN(AS215)-34),FALSE))</f>
        <v xml:space="preserve">NA </v>
      </c>
      <c r="CA215" s="509" t="str">
        <f>IF(AS215="","",VLOOKUP(AT215,[0]!Qualifier,(COLUMN(AT215)-34),FALSE))</f>
        <v xml:space="preserve">NoTrans </v>
      </c>
      <c r="CB215" s="509" t="str">
        <f>IF(AT215="","",VLOOKUP(AU215,[0]!Qualifier,(COLUMN(AU215)-34),FALSE))</f>
        <v xml:space="preserve">LCdepl </v>
      </c>
      <c r="CC215" s="509" t="str">
        <f>IF(AU215="","",VLOOKUP(AV215,[0]!Qualifier,(COLUMN(AV215)-34),FALSE))</f>
        <v xml:space="preserve">None </v>
      </c>
      <c r="CD215" s="509" t="str">
        <f>IF(AV215="","",VLOOKUP(AW215,[0]!Qualifier,(COLUMN(AW215)-34),FALSE))</f>
        <v xml:space="preserve">NoIrr </v>
      </c>
      <c r="CE215" s="508" t="str">
        <f>IF(AW215="","",VLOOKUP(AX215,[0]!Qualifier,(COLUMN(AX215)-34),FALSE))</f>
        <v xml:space="preserve">- </v>
      </c>
      <c r="CF215" s="508" t="str">
        <f>IF(AX215="","",VLOOKUP(AY215,[0]!Qualifier,(COLUMN(AY215)-34),FALSE))</f>
        <v>no sub</v>
      </c>
      <c r="CG215" s="509" t="str">
        <f>IF(AY215="","",VLOOKUP(AZ215,[0]!Qualifier,(COLUMN(AZ215)-34),FALSE))</f>
        <v>Non</v>
      </c>
      <c r="CH215" s="510" t="str">
        <f>IF(AZ215="","",VLOOKUP(BA215,[0]!Qualifier,(COLUMN(BA215)-34),FALSE))</f>
        <v>NA</v>
      </c>
      <c r="CI215" s="512" t="str">
        <f>IF(BA215="","",VLOOKUP(BB215,[0]!Qualifier,(COLUMN(BB215)-34),FALSE))</f>
        <v>Phch</v>
      </c>
      <c r="CJ215" s="510"/>
      <c r="CK215" s="513" t="str">
        <f t="shared" si="113"/>
        <v>2-7-16-1-1-1-1-1-2-1-2-3-1-1-1-1-1-1-3</v>
      </c>
      <c r="CL215" s="513">
        <v>44341</v>
      </c>
      <c r="CM215" s="513">
        <v>45195</v>
      </c>
      <c r="CN215" s="510"/>
      <c r="CP215" s="510"/>
    </row>
    <row r="216" spans="1:94" ht="12.6" customHeight="1" outlineLevel="2" x14ac:dyDescent="0.35">
      <c r="A216" s="77">
        <f t="shared" si="115"/>
        <v>200186</v>
      </c>
      <c r="B216" s="7">
        <f t="shared" si="116"/>
        <v>211</v>
      </c>
      <c r="C216" s="59">
        <f t="shared" si="114"/>
        <v>211</v>
      </c>
      <c r="D216" s="124">
        <f t="shared" si="117"/>
        <v>200186</v>
      </c>
      <c r="E216" s="16" t="str">
        <f t="shared" si="93"/>
        <v>Platelets</v>
      </c>
      <c r="F216" s="58" t="str">
        <f t="shared" si="94"/>
        <v xml:space="preserve">ACD-A </v>
      </c>
      <c r="G216" s="58" t="str">
        <f t="shared" si="95"/>
        <v xml:space="preserve">PAS3M </v>
      </c>
      <c r="H216" s="58" t="str">
        <f t="shared" si="96"/>
        <v xml:space="preserve">Closed </v>
      </c>
      <c r="I216" s="58" t="str">
        <f t="shared" si="97"/>
        <v xml:space="preserve">SVPed </v>
      </c>
      <c r="J216" s="58" t="str">
        <f t="shared" si="98"/>
        <v xml:space="preserve">20to24°C </v>
      </c>
      <c r="K216" s="58" t="str">
        <f t="shared" si="99"/>
        <v>No</v>
      </c>
      <c r="L216" s="58" t="str">
        <f t="shared" si="100"/>
        <v xml:space="preserve">Allo </v>
      </c>
      <c r="M216" s="58" t="str">
        <f t="shared" si="101"/>
        <v xml:space="preserve">Aph </v>
      </c>
      <c r="N216" s="58" t="str">
        <f t="shared" si="102"/>
        <v xml:space="preserve">NA </v>
      </c>
      <c r="O216" s="58" t="str">
        <f t="shared" si="103"/>
        <v xml:space="preserve">NoTrans </v>
      </c>
      <c r="P216" s="58" t="str">
        <f t="shared" si="104"/>
        <v xml:space="preserve">LCdepl </v>
      </c>
      <c r="Q216" s="58" t="str">
        <f t="shared" si="105"/>
        <v xml:space="preserve">Divid </v>
      </c>
      <c r="R216" s="58" t="str">
        <f t="shared" si="106"/>
        <v xml:space="preserve">NoIrr </v>
      </c>
      <c r="S216" s="58" t="str">
        <f t="shared" si="107"/>
        <v xml:space="preserve">- </v>
      </c>
      <c r="T216" s="58" t="str">
        <f t="shared" si="108"/>
        <v>no sub</v>
      </c>
      <c r="U216" s="58" t="str">
        <f t="shared" si="109"/>
        <v>Non</v>
      </c>
      <c r="V216" s="58" t="str">
        <f t="shared" si="110"/>
        <v>NA</v>
      </c>
      <c r="W216" s="58" t="str">
        <f t="shared" si="111"/>
        <v xml:space="preserve">None </v>
      </c>
      <c r="X216" t="s">
        <v>63</v>
      </c>
      <c r="Y216" s="161" t="str">
        <f t="shared" si="112"/>
        <v>2-7-16-1-2-1-1-1-2-1-2-3-2-1-1-1-1-1-1</v>
      </c>
      <c r="Z216" s="60">
        <f t="shared" si="118"/>
        <v>200186</v>
      </c>
      <c r="AA216" s="7">
        <f t="shared" si="119"/>
        <v>211</v>
      </c>
      <c r="AB216" s="29" t="str">
        <f t="shared" si="92"/>
        <v>2</v>
      </c>
      <c r="AC216" s="29" t="str">
        <f t="shared" si="91"/>
        <v>0</v>
      </c>
      <c r="AD216" s="29" t="str">
        <f t="shared" si="91"/>
        <v>0</v>
      </c>
      <c r="AE216" s="29" t="str">
        <f t="shared" si="91"/>
        <v>1</v>
      </c>
      <c r="AF216" s="29" t="str">
        <f t="shared" si="91"/>
        <v>8</v>
      </c>
      <c r="AG216" s="29" t="str">
        <f t="shared" si="91"/>
        <v>6</v>
      </c>
      <c r="AH216" s="59">
        <v>211</v>
      </c>
      <c r="AI216" s="510">
        <v>200186</v>
      </c>
      <c r="AJ216" s="509">
        <v>2</v>
      </c>
      <c r="AK216" s="509">
        <v>7</v>
      </c>
      <c r="AL216" s="509">
        <v>16</v>
      </c>
      <c r="AM216" s="509">
        <v>1</v>
      </c>
      <c r="AN216" s="509">
        <v>2</v>
      </c>
      <c r="AO216" s="509">
        <v>1</v>
      </c>
      <c r="AP216" s="509">
        <v>1</v>
      </c>
      <c r="AQ216" s="509">
        <v>1</v>
      </c>
      <c r="AR216" s="509">
        <v>2</v>
      </c>
      <c r="AS216" s="509">
        <v>1</v>
      </c>
      <c r="AT216" s="509">
        <v>2</v>
      </c>
      <c r="AU216" s="509">
        <v>3</v>
      </c>
      <c r="AV216" s="509">
        <v>2</v>
      </c>
      <c r="AW216" s="509">
        <v>1</v>
      </c>
      <c r="AX216" s="509">
        <v>1</v>
      </c>
      <c r="AY216" s="509">
        <v>1</v>
      </c>
      <c r="AZ216" s="509">
        <v>1</v>
      </c>
      <c r="BA216" s="509">
        <v>1</v>
      </c>
      <c r="BB216" s="509">
        <v>1</v>
      </c>
      <c r="BC216" s="509" t="b">
        <v>0</v>
      </c>
      <c r="BD216" s="508">
        <v>41602</v>
      </c>
      <c r="BE216" s="508">
        <v>41602</v>
      </c>
      <c r="BF216" s="509" t="b">
        <v>0</v>
      </c>
      <c r="BG216" s="510" t="s">
        <v>578</v>
      </c>
      <c r="BH216" s="512"/>
      <c r="BI216" s="510"/>
      <c r="BJ216" s="513">
        <v>41602</v>
      </c>
      <c r="BK216" s="513">
        <v>41602</v>
      </c>
      <c r="BL216" s="513">
        <v>46217</v>
      </c>
      <c r="BM216" s="510"/>
      <c r="BN216" s="512"/>
      <c r="BO216" s="510"/>
      <c r="BP216" s="509">
        <v>1</v>
      </c>
      <c r="BQ216" s="509" t="str">
        <f>IF(AI216="","",VLOOKUP(AJ216,[0]!Qualifier,(COLUMN(AJ216)-34),FALSE))</f>
        <v>Platelets</v>
      </c>
      <c r="BR216" s="509" t="str">
        <f>IF(AJ216="","",VLOOKUP(AK216,[0]!Qualifier,(COLUMN(AK216)-34),FALSE))</f>
        <v xml:space="preserve">ACD-A </v>
      </c>
      <c r="BS216" s="509" t="str">
        <f>IF(AK216="","",VLOOKUP(AL216,[0]!Qualifier,(COLUMN(AL216)-34),FALSE))</f>
        <v xml:space="preserve">PAS3M </v>
      </c>
      <c r="BT216" s="509" t="str">
        <f>IF(AL216="","",VLOOKUP(AM216,[0]!Qualifier,(COLUMN(AM216)-34),FALSE))</f>
        <v xml:space="preserve">Closed </v>
      </c>
      <c r="BU216" s="509" t="str">
        <f>IF(AM216="","",VLOOKUP(AN216,[0]!Qualifier,(COLUMN(AN216)-34),FALSE))</f>
        <v xml:space="preserve">SVPed </v>
      </c>
      <c r="BV216" s="509" t="str">
        <f>IF(AN216="","",VLOOKUP(AO216,[0]!Qualifier,(COLUMN(AO216)-34),FALSE))</f>
        <v xml:space="preserve">20to24°C </v>
      </c>
      <c r="BW216" s="509" t="str">
        <f>IF(AO216="","",VLOOKUP(AP216,[0]!Qualifier,(COLUMN(AP216)-34),FALSE))</f>
        <v>No</v>
      </c>
      <c r="BX216" s="509" t="str">
        <f>IF(AP216="","",VLOOKUP(AQ216,[0]!Qualifier,(COLUMN(AQ216)-34),FALSE))</f>
        <v xml:space="preserve">Allo </v>
      </c>
      <c r="BY216" s="509" t="str">
        <f>IF(AQ216="","",VLOOKUP(AR216,[0]!Qualifier,(COLUMN(AR216)-34),FALSE))</f>
        <v xml:space="preserve">Aph </v>
      </c>
      <c r="BZ216" s="509" t="str">
        <f>IF(AR216="","",VLOOKUP(AS216,[0]!Qualifier,(COLUMN(AS216)-34),FALSE))</f>
        <v xml:space="preserve">NA </v>
      </c>
      <c r="CA216" s="509" t="str">
        <f>IF(AS216="","",VLOOKUP(AT216,[0]!Qualifier,(COLUMN(AT216)-34),FALSE))</f>
        <v xml:space="preserve">NoTrans </v>
      </c>
      <c r="CB216" s="509" t="str">
        <f>IF(AT216="","",VLOOKUP(AU216,[0]!Qualifier,(COLUMN(AU216)-34),FALSE))</f>
        <v xml:space="preserve">LCdepl </v>
      </c>
      <c r="CC216" s="509" t="str">
        <f>IF(AU216="","",VLOOKUP(AV216,[0]!Qualifier,(COLUMN(AV216)-34),FALSE))</f>
        <v xml:space="preserve">Divid </v>
      </c>
      <c r="CD216" s="509" t="str">
        <f>IF(AV216="","",VLOOKUP(AW216,[0]!Qualifier,(COLUMN(AW216)-34),FALSE))</f>
        <v xml:space="preserve">NoIrr </v>
      </c>
      <c r="CE216" s="508" t="str">
        <f>IF(AW216="","",VLOOKUP(AX216,[0]!Qualifier,(COLUMN(AX216)-34),FALSE))</f>
        <v xml:space="preserve">- </v>
      </c>
      <c r="CF216" s="508" t="str">
        <f>IF(AX216="","",VLOOKUP(AY216,[0]!Qualifier,(COLUMN(AY216)-34),FALSE))</f>
        <v>no sub</v>
      </c>
      <c r="CG216" s="509" t="str">
        <f>IF(AY216="","",VLOOKUP(AZ216,[0]!Qualifier,(COLUMN(AZ216)-34),FALSE))</f>
        <v>Non</v>
      </c>
      <c r="CH216" s="510" t="str">
        <f>IF(AZ216="","",VLOOKUP(BA216,[0]!Qualifier,(COLUMN(BA216)-34),FALSE))</f>
        <v>NA</v>
      </c>
      <c r="CI216" s="512" t="str">
        <f>IF(BA216="","",VLOOKUP(BB216,[0]!Qualifier,(COLUMN(BB216)-34),FALSE))</f>
        <v xml:space="preserve">None </v>
      </c>
      <c r="CJ216" s="510"/>
      <c r="CK216" s="513" t="str">
        <f t="shared" si="113"/>
        <v>2-7-16-1-2-1-1-1-2-1-2-3-2-1-1-1-1-1-1</v>
      </c>
      <c r="CL216" s="513">
        <v>43570</v>
      </c>
      <c r="CM216" s="513">
        <v>45195</v>
      </c>
      <c r="CN216" s="510"/>
      <c r="CP216" s="510"/>
    </row>
    <row r="217" spans="1:94" ht="12.6" customHeight="1" outlineLevel="2" x14ac:dyDescent="0.35">
      <c r="A217" s="77">
        <f t="shared" si="115"/>
        <v>200190</v>
      </c>
      <c r="B217" s="7">
        <f t="shared" si="116"/>
        <v>212</v>
      </c>
      <c r="C217" s="59">
        <f t="shared" si="114"/>
        <v>212</v>
      </c>
      <c r="D217" s="124">
        <f t="shared" si="117"/>
        <v>200190</v>
      </c>
      <c r="E217" s="16" t="str">
        <f t="shared" si="93"/>
        <v>Platelets</v>
      </c>
      <c r="F217" s="58" t="str">
        <f t="shared" si="94"/>
        <v xml:space="preserve">ACD-A </v>
      </c>
      <c r="G217" s="58" t="str">
        <f t="shared" si="95"/>
        <v xml:space="preserve">NoAdd </v>
      </c>
      <c r="H217" s="58" t="str">
        <f t="shared" si="96"/>
        <v xml:space="preserve">Closed </v>
      </c>
      <c r="I217" s="58" t="str">
        <f t="shared" si="97"/>
        <v xml:space="preserve">NonSV </v>
      </c>
      <c r="J217" s="58" t="str">
        <f t="shared" si="98"/>
        <v xml:space="preserve">20to24°C </v>
      </c>
      <c r="K217" s="58" t="str">
        <f t="shared" si="99"/>
        <v>No</v>
      </c>
      <c r="L217" s="58" t="str">
        <f t="shared" si="100"/>
        <v xml:space="preserve">Allo </v>
      </c>
      <c r="M217" s="58" t="str">
        <f t="shared" si="101"/>
        <v xml:space="preserve">Aph </v>
      </c>
      <c r="N217" s="58" t="str">
        <f t="shared" si="102"/>
        <v xml:space="preserve">NA </v>
      </c>
      <c r="O217" s="58" t="str">
        <f t="shared" si="103"/>
        <v xml:space="preserve">Transf </v>
      </c>
      <c r="P217" s="58" t="str">
        <f t="shared" si="104"/>
        <v xml:space="preserve">LCdepl </v>
      </c>
      <c r="Q217" s="58" t="str">
        <f t="shared" si="105"/>
        <v xml:space="preserve">None </v>
      </c>
      <c r="R217" s="58" t="str">
        <f t="shared" si="106"/>
        <v xml:space="preserve">NoIrr </v>
      </c>
      <c r="S217" s="58" t="str">
        <f t="shared" si="107"/>
        <v xml:space="preserve">- </v>
      </c>
      <c r="T217" s="58" t="str">
        <f t="shared" si="108"/>
        <v>no sub</v>
      </c>
      <c r="U217" s="58" t="str">
        <f t="shared" si="109"/>
        <v>Non</v>
      </c>
      <c r="V217" s="58" t="str">
        <f t="shared" si="110"/>
        <v>NA</v>
      </c>
      <c r="W217" s="58" t="str">
        <f t="shared" si="111"/>
        <v xml:space="preserve">None </v>
      </c>
      <c r="X217" t="s">
        <v>63</v>
      </c>
      <c r="Y217" s="161" t="str">
        <f t="shared" si="112"/>
        <v>2-7-1-1-3-1-1-1-2-1-1-3-1-1-1-1-1-1-1</v>
      </c>
      <c r="Z217" s="60">
        <f t="shared" si="118"/>
        <v>200190</v>
      </c>
      <c r="AA217" s="7">
        <f t="shared" si="119"/>
        <v>212</v>
      </c>
      <c r="AB217" s="29" t="str">
        <f t="shared" si="92"/>
        <v>2</v>
      </c>
      <c r="AC217" s="29" t="str">
        <f t="shared" si="91"/>
        <v>0</v>
      </c>
      <c r="AD217" s="29" t="str">
        <f t="shared" si="91"/>
        <v>0</v>
      </c>
      <c r="AE217" s="29" t="str">
        <f t="shared" si="91"/>
        <v>1</v>
      </c>
      <c r="AF217" s="29" t="str">
        <f t="shared" si="91"/>
        <v>9</v>
      </c>
      <c r="AG217" s="29" t="str">
        <f t="shared" si="91"/>
        <v>0</v>
      </c>
      <c r="AH217" s="59">
        <v>212</v>
      </c>
      <c r="AI217" s="510">
        <v>200190</v>
      </c>
      <c r="AJ217" s="509">
        <v>2</v>
      </c>
      <c r="AK217" s="509">
        <v>7</v>
      </c>
      <c r="AL217" s="509">
        <v>1</v>
      </c>
      <c r="AM217" s="509">
        <v>1</v>
      </c>
      <c r="AN217" s="509">
        <v>3</v>
      </c>
      <c r="AO217" s="509">
        <v>1</v>
      </c>
      <c r="AP217" s="509">
        <v>1</v>
      </c>
      <c r="AQ217" s="509">
        <v>1</v>
      </c>
      <c r="AR217" s="509">
        <v>2</v>
      </c>
      <c r="AS217" s="509">
        <v>1</v>
      </c>
      <c r="AT217" s="509">
        <v>1</v>
      </c>
      <c r="AU217" s="509">
        <v>3</v>
      </c>
      <c r="AV217" s="509">
        <v>1</v>
      </c>
      <c r="AW217" s="509">
        <v>1</v>
      </c>
      <c r="AX217" s="509">
        <v>1</v>
      </c>
      <c r="AY217" s="509">
        <v>1</v>
      </c>
      <c r="AZ217" s="509">
        <v>1</v>
      </c>
      <c r="BA217" s="509">
        <v>1</v>
      </c>
      <c r="BB217" s="509">
        <v>1</v>
      </c>
      <c r="BC217" s="509" t="b">
        <v>0</v>
      </c>
      <c r="BD217" s="508">
        <v>36280</v>
      </c>
      <c r="BE217" s="508">
        <v>36280</v>
      </c>
      <c r="BF217" s="509" t="b">
        <v>0</v>
      </c>
      <c r="BG217" s="510" t="s">
        <v>579</v>
      </c>
      <c r="BH217" s="512"/>
      <c r="BI217" s="510"/>
      <c r="BJ217" s="513">
        <v>36280</v>
      </c>
      <c r="BK217" s="513">
        <v>36280</v>
      </c>
      <c r="BL217" s="513">
        <v>46217</v>
      </c>
      <c r="BM217" s="510"/>
      <c r="BN217" s="512"/>
      <c r="BO217" s="510"/>
      <c r="BP217" s="509">
        <v>1</v>
      </c>
      <c r="BQ217" s="509" t="str">
        <f>IF(AI217="","",VLOOKUP(AJ217,[0]!Qualifier,(COLUMN(AJ217)-34),FALSE))</f>
        <v>Platelets</v>
      </c>
      <c r="BR217" s="509" t="str">
        <f>IF(AJ217="","",VLOOKUP(AK217,[0]!Qualifier,(COLUMN(AK217)-34),FALSE))</f>
        <v xml:space="preserve">ACD-A </v>
      </c>
      <c r="BS217" s="509" t="str">
        <f>IF(AK217="","",VLOOKUP(AL217,[0]!Qualifier,(COLUMN(AL217)-34),FALSE))</f>
        <v xml:space="preserve">NoAdd </v>
      </c>
      <c r="BT217" s="509" t="str">
        <f>IF(AL217="","",VLOOKUP(AM217,[0]!Qualifier,(COLUMN(AM217)-34),FALSE))</f>
        <v xml:space="preserve">Closed </v>
      </c>
      <c r="BU217" s="509" t="str">
        <f>IF(AM217="","",VLOOKUP(AN217,[0]!Qualifier,(COLUMN(AN217)-34),FALSE))</f>
        <v xml:space="preserve">NonSV </v>
      </c>
      <c r="BV217" s="509" t="str">
        <f>IF(AN217="","",VLOOKUP(AO217,[0]!Qualifier,(COLUMN(AO217)-34),FALSE))</f>
        <v xml:space="preserve">20to24°C </v>
      </c>
      <c r="BW217" s="509" t="str">
        <f>IF(AO217="","",VLOOKUP(AP217,[0]!Qualifier,(COLUMN(AP217)-34),FALSE))</f>
        <v>No</v>
      </c>
      <c r="BX217" s="509" t="str">
        <f>IF(AP217="","",VLOOKUP(AQ217,[0]!Qualifier,(COLUMN(AQ217)-34),FALSE))</f>
        <v xml:space="preserve">Allo </v>
      </c>
      <c r="BY217" s="509" t="str">
        <f>IF(AQ217="","",VLOOKUP(AR217,[0]!Qualifier,(COLUMN(AR217)-34),FALSE))</f>
        <v xml:space="preserve">Aph </v>
      </c>
      <c r="BZ217" s="509" t="str">
        <f>IF(AR217="","",VLOOKUP(AS217,[0]!Qualifier,(COLUMN(AS217)-34),FALSE))</f>
        <v xml:space="preserve">NA </v>
      </c>
      <c r="CA217" s="509" t="str">
        <f>IF(AS217="","",VLOOKUP(AT217,[0]!Qualifier,(COLUMN(AT217)-34),FALSE))</f>
        <v xml:space="preserve">Transf </v>
      </c>
      <c r="CB217" s="509" t="str">
        <f>IF(AT217="","",VLOOKUP(AU217,[0]!Qualifier,(COLUMN(AU217)-34),FALSE))</f>
        <v xml:space="preserve">LCdepl </v>
      </c>
      <c r="CC217" s="509" t="str">
        <f>IF(AU217="","",VLOOKUP(AV217,[0]!Qualifier,(COLUMN(AV217)-34),FALSE))</f>
        <v xml:space="preserve">None </v>
      </c>
      <c r="CD217" s="509" t="str">
        <f>IF(AV217="","",VLOOKUP(AW217,[0]!Qualifier,(COLUMN(AW217)-34),FALSE))</f>
        <v xml:space="preserve">NoIrr </v>
      </c>
      <c r="CE217" s="508" t="str">
        <f>IF(AW217="","",VLOOKUP(AX217,[0]!Qualifier,(COLUMN(AX217)-34),FALSE))</f>
        <v xml:space="preserve">- </v>
      </c>
      <c r="CF217" s="508" t="str">
        <f>IF(AX217="","",VLOOKUP(AY217,[0]!Qualifier,(COLUMN(AY217)-34),FALSE))</f>
        <v>no sub</v>
      </c>
      <c r="CG217" s="509" t="str">
        <f>IF(AY217="","",VLOOKUP(AZ217,[0]!Qualifier,(COLUMN(AZ217)-34),FALSE))</f>
        <v>Non</v>
      </c>
      <c r="CH217" s="510" t="str">
        <f>IF(AZ217="","",VLOOKUP(BA217,[0]!Qualifier,(COLUMN(BA217)-34),FALSE))</f>
        <v>NA</v>
      </c>
      <c r="CI217" s="512" t="str">
        <f>IF(BA217="","",VLOOKUP(BB217,[0]!Qualifier,(COLUMN(BB217)-34),FALSE))</f>
        <v xml:space="preserve">None </v>
      </c>
      <c r="CJ217" s="510"/>
      <c r="CK217" s="513" t="str">
        <f t="shared" si="113"/>
        <v>2-7-1-1-3-1-1-1-2-1-1-3-1-1-1-1-1-1-1</v>
      </c>
      <c r="CL217" s="513">
        <v>36280</v>
      </c>
      <c r="CM217" s="513">
        <v>45195</v>
      </c>
      <c r="CN217" s="510"/>
      <c r="CP217" s="510"/>
    </row>
    <row r="218" spans="1:94" ht="12.6" customHeight="1" outlineLevel="2" x14ac:dyDescent="0.35">
      <c r="A218" s="77">
        <f t="shared" si="115"/>
        <v>200196</v>
      </c>
      <c r="B218" s="7">
        <f t="shared" si="116"/>
        <v>213</v>
      </c>
      <c r="C218" s="59">
        <f t="shared" si="114"/>
        <v>213</v>
      </c>
      <c r="D218" s="124">
        <f t="shared" si="117"/>
        <v>200196</v>
      </c>
      <c r="E218" s="16" t="str">
        <f t="shared" si="93"/>
        <v>Platelets</v>
      </c>
      <c r="F218" s="58" t="str">
        <f t="shared" si="94"/>
        <v xml:space="preserve">ACD-A </v>
      </c>
      <c r="G218" s="58" t="str">
        <f t="shared" si="95"/>
        <v xml:space="preserve">PAS3M </v>
      </c>
      <c r="H218" s="58" t="str">
        <f t="shared" si="96"/>
        <v xml:space="preserve">Closed </v>
      </c>
      <c r="I218" s="58" t="str">
        <f t="shared" si="97"/>
        <v xml:space="preserve">SV </v>
      </c>
      <c r="J218" s="58" t="str">
        <f t="shared" si="98"/>
        <v xml:space="preserve">20to24°C </v>
      </c>
      <c r="K218" s="58" t="str">
        <f t="shared" si="99"/>
        <v>No</v>
      </c>
      <c r="L218" s="58" t="str">
        <f t="shared" si="100"/>
        <v xml:space="preserve">Allo </v>
      </c>
      <c r="M218" s="58" t="str">
        <f t="shared" si="101"/>
        <v xml:space="preserve">Aph </v>
      </c>
      <c r="N218" s="58" t="str">
        <f t="shared" si="102"/>
        <v xml:space="preserve">NA </v>
      </c>
      <c r="O218" s="58" t="str">
        <f t="shared" si="103"/>
        <v xml:space="preserve">Transf </v>
      </c>
      <c r="P218" s="58" t="str">
        <f t="shared" si="104"/>
        <v xml:space="preserve">LCdepl </v>
      </c>
      <c r="Q218" s="58" t="str">
        <f t="shared" si="105"/>
        <v xml:space="preserve">None </v>
      </c>
      <c r="R218" s="58" t="str">
        <f t="shared" si="106"/>
        <v xml:space="preserve">NoIrr </v>
      </c>
      <c r="S218" s="58" t="str">
        <f t="shared" si="107"/>
        <v xml:space="preserve">- </v>
      </c>
      <c r="T218" s="58" t="str">
        <f t="shared" si="108"/>
        <v>no sub</v>
      </c>
      <c r="U218" s="58" t="str">
        <f t="shared" si="109"/>
        <v>BactTestNeg</v>
      </c>
      <c r="V218" s="58" t="str">
        <f t="shared" si="110"/>
        <v>NA</v>
      </c>
      <c r="W218" s="58" t="str">
        <f t="shared" si="111"/>
        <v xml:space="preserve">None </v>
      </c>
      <c r="X218" t="s">
        <v>63</v>
      </c>
      <c r="Y218" s="161" t="str">
        <f t="shared" si="112"/>
        <v>2-7-16-1-1-1-1-1-2-1-1-3-1-1-1-1-10-1-1</v>
      </c>
      <c r="Z218" s="60">
        <f t="shared" si="118"/>
        <v>200196</v>
      </c>
      <c r="AA218" s="7">
        <f t="shared" si="119"/>
        <v>213</v>
      </c>
      <c r="AB218" s="29" t="str">
        <f t="shared" si="92"/>
        <v>2</v>
      </c>
      <c r="AC218" s="29" t="str">
        <f t="shared" si="91"/>
        <v>0</v>
      </c>
      <c r="AD218" s="29" t="str">
        <f t="shared" si="91"/>
        <v>0</v>
      </c>
      <c r="AE218" s="29" t="str">
        <f t="shared" ref="AC218:AG269" si="120">MID(TEXT($Z218,"000000"),AE$5,1)</f>
        <v>1</v>
      </c>
      <c r="AF218" s="29" t="str">
        <f t="shared" si="120"/>
        <v>9</v>
      </c>
      <c r="AG218" s="29" t="str">
        <f t="shared" si="120"/>
        <v>6</v>
      </c>
      <c r="AH218" s="59">
        <v>213</v>
      </c>
      <c r="AI218" s="510">
        <v>200196</v>
      </c>
      <c r="AJ218" s="509">
        <v>2</v>
      </c>
      <c r="AK218" s="509">
        <v>7</v>
      </c>
      <c r="AL218" s="509">
        <v>16</v>
      </c>
      <c r="AM218" s="509">
        <v>1</v>
      </c>
      <c r="AN218" s="509">
        <v>1</v>
      </c>
      <c r="AO218" s="509">
        <v>1</v>
      </c>
      <c r="AP218" s="509">
        <v>1</v>
      </c>
      <c r="AQ218" s="509">
        <v>1</v>
      </c>
      <c r="AR218" s="509">
        <v>2</v>
      </c>
      <c r="AS218" s="509">
        <v>1</v>
      </c>
      <c r="AT218" s="509">
        <v>1</v>
      </c>
      <c r="AU218" s="509">
        <v>3</v>
      </c>
      <c r="AV218" s="509">
        <v>1</v>
      </c>
      <c r="AW218" s="509">
        <v>1</v>
      </c>
      <c r="AX218" s="509">
        <v>1</v>
      </c>
      <c r="AY218" s="509">
        <v>1</v>
      </c>
      <c r="AZ218" s="509">
        <v>10</v>
      </c>
      <c r="BA218" s="509">
        <v>1</v>
      </c>
      <c r="BB218" s="509">
        <v>1</v>
      </c>
      <c r="BC218" s="509" t="b">
        <v>0</v>
      </c>
      <c r="BD218" s="508">
        <v>46007</v>
      </c>
      <c r="BE218" s="508">
        <v>45950</v>
      </c>
      <c r="BF218" s="509" t="b">
        <v>0</v>
      </c>
      <c r="BG218" s="510" t="s">
        <v>1580</v>
      </c>
      <c r="BH218" s="512"/>
      <c r="BI218" s="510"/>
      <c r="BJ218" s="513">
        <v>46007</v>
      </c>
      <c r="BK218" s="513">
        <v>45950</v>
      </c>
      <c r="BL218" s="513">
        <v>46217</v>
      </c>
      <c r="BM218" s="510"/>
      <c r="BN218" s="512"/>
      <c r="BO218" s="510"/>
      <c r="BP218" s="509">
        <v>1</v>
      </c>
      <c r="BQ218" s="509" t="str">
        <f>IF(AI218="","",VLOOKUP(AJ218,[0]!Qualifier,(COLUMN(AJ218)-34),FALSE))</f>
        <v>Platelets</v>
      </c>
      <c r="BR218" s="509" t="str">
        <f>IF(AJ218="","",VLOOKUP(AK218,[0]!Qualifier,(COLUMN(AK218)-34),FALSE))</f>
        <v xml:space="preserve">ACD-A </v>
      </c>
      <c r="BS218" s="509" t="str">
        <f>IF(AK218="","",VLOOKUP(AL218,[0]!Qualifier,(COLUMN(AL218)-34),FALSE))</f>
        <v xml:space="preserve">PAS3M </v>
      </c>
      <c r="BT218" s="509" t="str">
        <f>IF(AL218="","",VLOOKUP(AM218,[0]!Qualifier,(COLUMN(AM218)-34),FALSE))</f>
        <v xml:space="preserve">Closed </v>
      </c>
      <c r="BU218" s="509" t="str">
        <f>IF(AM218="","",VLOOKUP(AN218,[0]!Qualifier,(COLUMN(AN218)-34),FALSE))</f>
        <v xml:space="preserve">SV </v>
      </c>
      <c r="BV218" s="509" t="str">
        <f>IF(AN218="","",VLOOKUP(AO218,[0]!Qualifier,(COLUMN(AO218)-34),FALSE))</f>
        <v xml:space="preserve">20to24°C </v>
      </c>
      <c r="BW218" s="509" t="str">
        <f>IF(AO218="","",VLOOKUP(AP218,[0]!Qualifier,(COLUMN(AP218)-34),FALSE))</f>
        <v>No</v>
      </c>
      <c r="BX218" s="509" t="str">
        <f>IF(AP218="","",VLOOKUP(AQ218,[0]!Qualifier,(COLUMN(AQ218)-34),FALSE))</f>
        <v xml:space="preserve">Allo </v>
      </c>
      <c r="BY218" s="509" t="str">
        <f>IF(AQ218="","",VLOOKUP(AR218,[0]!Qualifier,(COLUMN(AR218)-34),FALSE))</f>
        <v xml:space="preserve">Aph </v>
      </c>
      <c r="BZ218" s="509" t="str">
        <f>IF(AR218="","",VLOOKUP(AS218,[0]!Qualifier,(COLUMN(AS218)-34),FALSE))</f>
        <v xml:space="preserve">NA </v>
      </c>
      <c r="CA218" s="509" t="str">
        <f>IF(AS218="","",VLOOKUP(AT218,[0]!Qualifier,(COLUMN(AT218)-34),FALSE))</f>
        <v xml:space="preserve">Transf </v>
      </c>
      <c r="CB218" s="509" t="str">
        <f>IF(AT218="","",VLOOKUP(AU218,[0]!Qualifier,(COLUMN(AU218)-34),FALSE))</f>
        <v xml:space="preserve">LCdepl </v>
      </c>
      <c r="CC218" s="509" t="str">
        <f>IF(AU218="","",VLOOKUP(AV218,[0]!Qualifier,(COLUMN(AV218)-34),FALSE))</f>
        <v xml:space="preserve">None </v>
      </c>
      <c r="CD218" s="509" t="str">
        <f>IF(AV218="","",VLOOKUP(AW218,[0]!Qualifier,(COLUMN(AW218)-34),FALSE))</f>
        <v xml:space="preserve">NoIrr </v>
      </c>
      <c r="CE218" s="508" t="str">
        <f>IF(AW218="","",VLOOKUP(AX218,[0]!Qualifier,(COLUMN(AX218)-34),FALSE))</f>
        <v xml:space="preserve">- </v>
      </c>
      <c r="CF218" s="508" t="str">
        <f>IF(AX218="","",VLOOKUP(AY218,[0]!Qualifier,(COLUMN(AY218)-34),FALSE))</f>
        <v>no sub</v>
      </c>
      <c r="CG218" s="509" t="str">
        <f>IF(AY218="","",VLOOKUP(AZ218,[0]!Qualifier,(COLUMN(AZ218)-34),FALSE))</f>
        <v>BactTestNeg</v>
      </c>
      <c r="CH218" s="510" t="str">
        <f>IF(AZ218="","",VLOOKUP(BA218,[0]!Qualifier,(COLUMN(BA218)-34),FALSE))</f>
        <v>NA</v>
      </c>
      <c r="CI218" s="512" t="str">
        <f>IF(BA218="","",VLOOKUP(BB218,[0]!Qualifier,(COLUMN(BB218)-34),FALSE))</f>
        <v xml:space="preserve">None </v>
      </c>
      <c r="CJ218" s="510"/>
      <c r="CK218" s="513" t="str">
        <f t="shared" si="113"/>
        <v>2-7-16-1-1-1-1-1-2-1-1-3-1-1-1-1-10-1-1</v>
      </c>
      <c r="CL218" s="513">
        <v>41329</v>
      </c>
      <c r="CM218" s="513">
        <v>45195</v>
      </c>
      <c r="CN218" s="510"/>
      <c r="CP218" s="510"/>
    </row>
    <row r="219" spans="1:94" ht="12.6" customHeight="1" outlineLevel="2" x14ac:dyDescent="0.35">
      <c r="A219" s="77">
        <f t="shared" si="115"/>
        <v>200200</v>
      </c>
      <c r="B219" s="7">
        <f t="shared" si="116"/>
        <v>214</v>
      </c>
      <c r="C219" s="59">
        <f t="shared" si="114"/>
        <v>214</v>
      </c>
      <c r="D219" s="124">
        <f t="shared" si="117"/>
        <v>200200</v>
      </c>
      <c r="E219" s="16" t="str">
        <f t="shared" si="93"/>
        <v>Platelets</v>
      </c>
      <c r="F219" s="58" t="str">
        <f t="shared" si="94"/>
        <v xml:space="preserve">ACD-A </v>
      </c>
      <c r="G219" s="58" t="str">
        <f t="shared" si="95"/>
        <v xml:space="preserve">NoAdd </v>
      </c>
      <c r="H219" s="58" t="str">
        <f t="shared" si="96"/>
        <v xml:space="preserve">Closed </v>
      </c>
      <c r="I219" s="58" t="str">
        <f t="shared" si="97"/>
        <v xml:space="preserve">SV </v>
      </c>
      <c r="J219" s="58" t="str">
        <f t="shared" si="98"/>
        <v xml:space="preserve">20to24°C </v>
      </c>
      <c r="K219" s="58" t="str">
        <f t="shared" si="99"/>
        <v>No</v>
      </c>
      <c r="L219" s="58" t="str">
        <f t="shared" si="100"/>
        <v xml:space="preserve">Allo </v>
      </c>
      <c r="M219" s="58" t="str">
        <f t="shared" si="101"/>
        <v xml:space="preserve">Aph </v>
      </c>
      <c r="N219" s="58" t="str">
        <f t="shared" si="102"/>
        <v xml:space="preserve">NA </v>
      </c>
      <c r="O219" s="58" t="str">
        <f t="shared" si="103"/>
        <v xml:space="preserve">Transf </v>
      </c>
      <c r="P219" s="58" t="str">
        <f t="shared" si="104"/>
        <v xml:space="preserve">None </v>
      </c>
      <c r="Q219" s="58" t="str">
        <f t="shared" si="105"/>
        <v xml:space="preserve">None </v>
      </c>
      <c r="R219" s="58" t="str">
        <f t="shared" si="106"/>
        <v>Irrad</v>
      </c>
      <c r="S219" s="58" t="str">
        <f t="shared" si="107"/>
        <v xml:space="preserve">- </v>
      </c>
      <c r="T219" s="58" t="str">
        <f t="shared" si="108"/>
        <v>no sub</v>
      </c>
      <c r="U219" s="58" t="str">
        <f t="shared" si="109"/>
        <v>Non</v>
      </c>
      <c r="V219" s="58" t="str">
        <f t="shared" si="110"/>
        <v>NA</v>
      </c>
      <c r="W219" s="58" t="str">
        <f t="shared" si="111"/>
        <v xml:space="preserve">None </v>
      </c>
      <c r="X219" t="s">
        <v>63</v>
      </c>
      <c r="Y219" s="161" t="str">
        <f t="shared" si="112"/>
        <v>2-7-1-1-1-1-1-1-2-1-1-1-1-2-1-1-1-1-1</v>
      </c>
      <c r="Z219" s="60">
        <f t="shared" si="118"/>
        <v>200200</v>
      </c>
      <c r="AA219" s="7">
        <f t="shared" si="119"/>
        <v>214</v>
      </c>
      <c r="AB219" s="29" t="str">
        <f t="shared" si="92"/>
        <v>2</v>
      </c>
      <c r="AC219" s="29" t="str">
        <f t="shared" si="120"/>
        <v>0</v>
      </c>
      <c r="AD219" s="29" t="str">
        <f t="shared" si="120"/>
        <v>0</v>
      </c>
      <c r="AE219" s="29" t="str">
        <f t="shared" si="120"/>
        <v>2</v>
      </c>
      <c r="AF219" s="29" t="str">
        <f t="shared" si="120"/>
        <v>0</v>
      </c>
      <c r="AG219" s="29" t="str">
        <f t="shared" si="120"/>
        <v>0</v>
      </c>
      <c r="AH219" s="59">
        <v>214</v>
      </c>
      <c r="AI219" s="510">
        <v>200200</v>
      </c>
      <c r="AJ219" s="509">
        <v>2</v>
      </c>
      <c r="AK219" s="509">
        <v>7</v>
      </c>
      <c r="AL219" s="509">
        <v>1</v>
      </c>
      <c r="AM219" s="509">
        <v>1</v>
      </c>
      <c r="AN219" s="509">
        <v>1</v>
      </c>
      <c r="AO219" s="509">
        <v>1</v>
      </c>
      <c r="AP219" s="509">
        <v>1</v>
      </c>
      <c r="AQ219" s="509">
        <v>1</v>
      </c>
      <c r="AR219" s="509">
        <v>2</v>
      </c>
      <c r="AS219" s="509">
        <v>1</v>
      </c>
      <c r="AT219" s="509">
        <v>1</v>
      </c>
      <c r="AU219" s="509">
        <v>1</v>
      </c>
      <c r="AV219" s="509">
        <v>1</v>
      </c>
      <c r="AW219" s="509">
        <v>2</v>
      </c>
      <c r="AX219" s="509">
        <v>1</v>
      </c>
      <c r="AY219" s="509">
        <v>1</v>
      </c>
      <c r="AZ219" s="509">
        <v>1</v>
      </c>
      <c r="BA219" s="509">
        <v>1</v>
      </c>
      <c r="BB219" s="509">
        <v>1</v>
      </c>
      <c r="BC219" s="509" t="b">
        <v>0</v>
      </c>
      <c r="BD219" s="508">
        <v>36201</v>
      </c>
      <c r="BE219" s="508">
        <v>36201</v>
      </c>
      <c r="BF219" s="509" t="b">
        <v>0</v>
      </c>
      <c r="BG219" s="510" t="s">
        <v>580</v>
      </c>
      <c r="BH219" s="512"/>
      <c r="BI219" s="510"/>
      <c r="BJ219" s="513">
        <v>36201</v>
      </c>
      <c r="BK219" s="513">
        <v>36201</v>
      </c>
      <c r="BL219" s="513">
        <v>46217</v>
      </c>
      <c r="BM219" s="510"/>
      <c r="BN219" s="512"/>
      <c r="BO219" s="510"/>
      <c r="BP219" s="509">
        <v>1</v>
      </c>
      <c r="BQ219" s="509" t="str">
        <f>IF(AI219="","",VLOOKUP(AJ219,[0]!Qualifier,(COLUMN(AJ219)-34),FALSE))</f>
        <v>Platelets</v>
      </c>
      <c r="BR219" s="509" t="str">
        <f>IF(AJ219="","",VLOOKUP(AK219,[0]!Qualifier,(COLUMN(AK219)-34),FALSE))</f>
        <v xml:space="preserve">ACD-A </v>
      </c>
      <c r="BS219" s="509" t="str">
        <f>IF(AK219="","",VLOOKUP(AL219,[0]!Qualifier,(COLUMN(AL219)-34),FALSE))</f>
        <v xml:space="preserve">NoAdd </v>
      </c>
      <c r="BT219" s="509" t="str">
        <f>IF(AL219="","",VLOOKUP(AM219,[0]!Qualifier,(COLUMN(AM219)-34),FALSE))</f>
        <v xml:space="preserve">Closed </v>
      </c>
      <c r="BU219" s="509" t="str">
        <f>IF(AM219="","",VLOOKUP(AN219,[0]!Qualifier,(COLUMN(AN219)-34),FALSE))</f>
        <v xml:space="preserve">SV </v>
      </c>
      <c r="BV219" s="509" t="str">
        <f>IF(AN219="","",VLOOKUP(AO219,[0]!Qualifier,(COLUMN(AO219)-34),FALSE))</f>
        <v xml:space="preserve">20to24°C </v>
      </c>
      <c r="BW219" s="509" t="str">
        <f>IF(AO219="","",VLOOKUP(AP219,[0]!Qualifier,(COLUMN(AP219)-34),FALSE))</f>
        <v>No</v>
      </c>
      <c r="BX219" s="509" t="str">
        <f>IF(AP219="","",VLOOKUP(AQ219,[0]!Qualifier,(COLUMN(AQ219)-34),FALSE))</f>
        <v xml:space="preserve">Allo </v>
      </c>
      <c r="BY219" s="509" t="str">
        <f>IF(AQ219="","",VLOOKUP(AR219,[0]!Qualifier,(COLUMN(AR219)-34),FALSE))</f>
        <v xml:space="preserve">Aph </v>
      </c>
      <c r="BZ219" s="509" t="str">
        <f>IF(AR219="","",VLOOKUP(AS219,[0]!Qualifier,(COLUMN(AS219)-34),FALSE))</f>
        <v xml:space="preserve">NA </v>
      </c>
      <c r="CA219" s="509" t="str">
        <f>IF(AS219="","",VLOOKUP(AT219,[0]!Qualifier,(COLUMN(AT219)-34),FALSE))</f>
        <v xml:space="preserve">Transf </v>
      </c>
      <c r="CB219" s="509" t="str">
        <f>IF(AT219="","",VLOOKUP(AU219,[0]!Qualifier,(COLUMN(AU219)-34),FALSE))</f>
        <v xml:space="preserve">None </v>
      </c>
      <c r="CC219" s="509" t="str">
        <f>IF(AU219="","",VLOOKUP(AV219,[0]!Qualifier,(COLUMN(AV219)-34),FALSE))</f>
        <v xml:space="preserve">None </v>
      </c>
      <c r="CD219" s="509" t="str">
        <f>IF(AV219="","",VLOOKUP(AW219,[0]!Qualifier,(COLUMN(AW219)-34),FALSE))</f>
        <v>Irrad</v>
      </c>
      <c r="CE219" s="508" t="str">
        <f>IF(AW219="","",VLOOKUP(AX219,[0]!Qualifier,(COLUMN(AX219)-34),FALSE))</f>
        <v xml:space="preserve">- </v>
      </c>
      <c r="CF219" s="508" t="str">
        <f>IF(AX219="","",VLOOKUP(AY219,[0]!Qualifier,(COLUMN(AY219)-34),FALSE))</f>
        <v>no sub</v>
      </c>
      <c r="CG219" s="509" t="str">
        <f>IF(AY219="","",VLOOKUP(AZ219,[0]!Qualifier,(COLUMN(AZ219)-34),FALSE))</f>
        <v>Non</v>
      </c>
      <c r="CH219" s="510" t="str">
        <f>IF(AZ219="","",VLOOKUP(BA219,[0]!Qualifier,(COLUMN(BA219)-34),FALSE))</f>
        <v>NA</v>
      </c>
      <c r="CI219" s="512" t="str">
        <f>IF(BA219="","",VLOOKUP(BB219,[0]!Qualifier,(COLUMN(BB219)-34),FALSE))</f>
        <v xml:space="preserve">None </v>
      </c>
      <c r="CJ219" s="510"/>
      <c r="CK219" s="513" t="str">
        <f t="shared" si="113"/>
        <v>2-7-1-1-1-1-1-1-2-1-1-1-1-2-1-1-1-1-1</v>
      </c>
      <c r="CL219" s="513">
        <v>38392</v>
      </c>
      <c r="CM219" s="513">
        <v>45195</v>
      </c>
      <c r="CN219" s="510"/>
      <c r="CP219" s="510"/>
    </row>
    <row r="220" spans="1:94" ht="12.6" customHeight="1" outlineLevel="2" x14ac:dyDescent="0.35">
      <c r="A220" s="77">
        <f t="shared" si="115"/>
        <v>200204</v>
      </c>
      <c r="B220" s="7">
        <f t="shared" si="116"/>
        <v>215</v>
      </c>
      <c r="C220" s="59">
        <f t="shared" si="114"/>
        <v>215</v>
      </c>
      <c r="D220" s="124">
        <f t="shared" si="117"/>
        <v>200204</v>
      </c>
      <c r="E220" s="16" t="str">
        <f t="shared" si="93"/>
        <v>Platelets</v>
      </c>
      <c r="F220" s="58" t="str">
        <f t="shared" si="94"/>
        <v xml:space="preserve">ACD-A </v>
      </c>
      <c r="G220" s="58" t="str">
        <f t="shared" si="95"/>
        <v>PAS3</v>
      </c>
      <c r="H220" s="58" t="str">
        <f t="shared" si="96"/>
        <v xml:space="preserve">Closed </v>
      </c>
      <c r="I220" s="58" t="str">
        <f t="shared" si="97"/>
        <v xml:space="preserve">SV </v>
      </c>
      <c r="J220" s="58" t="str">
        <f t="shared" si="98"/>
        <v xml:space="preserve">20to24°C </v>
      </c>
      <c r="K220" s="58" t="str">
        <f t="shared" si="99"/>
        <v>No</v>
      </c>
      <c r="L220" s="58" t="str">
        <f t="shared" si="100"/>
        <v xml:space="preserve">Allo </v>
      </c>
      <c r="M220" s="58" t="str">
        <f t="shared" si="101"/>
        <v xml:space="preserve">Aph </v>
      </c>
      <c r="N220" s="58" t="str">
        <f t="shared" si="102"/>
        <v xml:space="preserve">NA </v>
      </c>
      <c r="O220" s="58" t="str">
        <f t="shared" si="103"/>
        <v xml:space="preserve">Transf </v>
      </c>
      <c r="P220" s="58" t="str">
        <f t="shared" si="104"/>
        <v xml:space="preserve">LCdepl </v>
      </c>
      <c r="Q220" s="58" t="str">
        <f t="shared" si="105"/>
        <v xml:space="preserve">None </v>
      </c>
      <c r="R220" s="58" t="str">
        <f t="shared" si="106"/>
        <v>Irrad</v>
      </c>
      <c r="S220" s="58" t="str">
        <f t="shared" si="107"/>
        <v xml:space="preserve">- </v>
      </c>
      <c r="T220" s="58" t="str">
        <f t="shared" si="108"/>
        <v>no sub</v>
      </c>
      <c r="U220" s="58" t="str">
        <f t="shared" si="109"/>
        <v>Non</v>
      </c>
      <c r="V220" s="58" t="str">
        <f t="shared" si="110"/>
        <v>NA</v>
      </c>
      <c r="W220" s="58" t="str">
        <f t="shared" si="111"/>
        <v xml:space="preserve">None </v>
      </c>
      <c r="X220" t="s">
        <v>63</v>
      </c>
      <c r="Y220" s="161" t="str">
        <f t="shared" si="112"/>
        <v>2-7-15-1-1-1-1-1-2-1-1-3-1-2-1-1-1-1-1</v>
      </c>
      <c r="Z220" s="60">
        <f t="shared" si="118"/>
        <v>200204</v>
      </c>
      <c r="AA220" s="7">
        <f t="shared" si="119"/>
        <v>215</v>
      </c>
      <c r="AB220" s="29" t="str">
        <f t="shared" si="92"/>
        <v>2</v>
      </c>
      <c r="AC220" s="29" t="str">
        <f t="shared" si="120"/>
        <v>0</v>
      </c>
      <c r="AD220" s="29" t="str">
        <f t="shared" si="120"/>
        <v>0</v>
      </c>
      <c r="AE220" s="29" t="str">
        <f t="shared" si="120"/>
        <v>2</v>
      </c>
      <c r="AF220" s="29" t="str">
        <f t="shared" si="120"/>
        <v>0</v>
      </c>
      <c r="AG220" s="29" t="str">
        <f t="shared" si="120"/>
        <v>4</v>
      </c>
      <c r="AH220" s="59">
        <v>215</v>
      </c>
      <c r="AI220" s="510">
        <v>200204</v>
      </c>
      <c r="AJ220" s="509">
        <v>2</v>
      </c>
      <c r="AK220" s="509">
        <v>7</v>
      </c>
      <c r="AL220" s="509">
        <v>15</v>
      </c>
      <c r="AM220" s="509">
        <v>1</v>
      </c>
      <c r="AN220" s="509">
        <v>1</v>
      </c>
      <c r="AO220" s="509">
        <v>1</v>
      </c>
      <c r="AP220" s="509">
        <v>1</v>
      </c>
      <c r="AQ220" s="509">
        <v>1</v>
      </c>
      <c r="AR220" s="509">
        <v>2</v>
      </c>
      <c r="AS220" s="509">
        <v>1</v>
      </c>
      <c r="AT220" s="509">
        <v>1</v>
      </c>
      <c r="AU220" s="509">
        <v>3</v>
      </c>
      <c r="AV220" s="509">
        <v>1</v>
      </c>
      <c r="AW220" s="509">
        <v>2</v>
      </c>
      <c r="AX220" s="509">
        <v>1</v>
      </c>
      <c r="AY220" s="509">
        <v>1</v>
      </c>
      <c r="AZ220" s="509">
        <v>1</v>
      </c>
      <c r="BA220" s="509">
        <v>1</v>
      </c>
      <c r="BB220" s="509">
        <v>1</v>
      </c>
      <c r="BC220" s="509" t="b">
        <v>0</v>
      </c>
      <c r="BD220" s="508">
        <v>39641</v>
      </c>
      <c r="BE220" s="508">
        <v>39549</v>
      </c>
      <c r="BF220" s="509" t="b">
        <v>0</v>
      </c>
      <c r="BG220" s="510" t="s">
        <v>581</v>
      </c>
      <c r="BH220" s="512"/>
      <c r="BI220" s="510"/>
      <c r="BJ220" s="513">
        <v>39641</v>
      </c>
      <c r="BK220" s="513">
        <v>39549</v>
      </c>
      <c r="BL220" s="513">
        <v>46217</v>
      </c>
      <c r="BM220" s="510"/>
      <c r="BN220" s="512"/>
      <c r="BO220" s="510"/>
      <c r="BP220" s="509">
        <v>1</v>
      </c>
      <c r="BQ220" s="509" t="str">
        <f>IF(AI220="","",VLOOKUP(AJ220,[0]!Qualifier,(COLUMN(AJ220)-34),FALSE))</f>
        <v>Platelets</v>
      </c>
      <c r="BR220" s="509" t="str">
        <f>IF(AJ220="","",VLOOKUP(AK220,[0]!Qualifier,(COLUMN(AK220)-34),FALSE))</f>
        <v xml:space="preserve">ACD-A </v>
      </c>
      <c r="BS220" s="509" t="str">
        <f>IF(AK220="","",VLOOKUP(AL220,[0]!Qualifier,(COLUMN(AL220)-34),FALSE))</f>
        <v>PAS3</v>
      </c>
      <c r="BT220" s="509" t="str">
        <f>IF(AL220="","",VLOOKUP(AM220,[0]!Qualifier,(COLUMN(AM220)-34),FALSE))</f>
        <v xml:space="preserve">Closed </v>
      </c>
      <c r="BU220" s="509" t="str">
        <f>IF(AM220="","",VLOOKUP(AN220,[0]!Qualifier,(COLUMN(AN220)-34),FALSE))</f>
        <v xml:space="preserve">SV </v>
      </c>
      <c r="BV220" s="509" t="str">
        <f>IF(AN220="","",VLOOKUP(AO220,[0]!Qualifier,(COLUMN(AO220)-34),FALSE))</f>
        <v xml:space="preserve">20to24°C </v>
      </c>
      <c r="BW220" s="509" t="str">
        <f>IF(AO220="","",VLOOKUP(AP220,[0]!Qualifier,(COLUMN(AP220)-34),FALSE))</f>
        <v>No</v>
      </c>
      <c r="BX220" s="509" t="str">
        <f>IF(AP220="","",VLOOKUP(AQ220,[0]!Qualifier,(COLUMN(AQ220)-34),FALSE))</f>
        <v xml:space="preserve">Allo </v>
      </c>
      <c r="BY220" s="509" t="str">
        <f>IF(AQ220="","",VLOOKUP(AR220,[0]!Qualifier,(COLUMN(AR220)-34),FALSE))</f>
        <v xml:space="preserve">Aph </v>
      </c>
      <c r="BZ220" s="509" t="str">
        <f>IF(AR220="","",VLOOKUP(AS220,[0]!Qualifier,(COLUMN(AS220)-34),FALSE))</f>
        <v xml:space="preserve">NA </v>
      </c>
      <c r="CA220" s="509" t="str">
        <f>IF(AS220="","",VLOOKUP(AT220,[0]!Qualifier,(COLUMN(AT220)-34),FALSE))</f>
        <v xml:space="preserve">Transf </v>
      </c>
      <c r="CB220" s="509" t="str">
        <f>IF(AT220="","",VLOOKUP(AU220,[0]!Qualifier,(COLUMN(AU220)-34),FALSE))</f>
        <v xml:space="preserve">LCdepl </v>
      </c>
      <c r="CC220" s="509" t="str">
        <f>IF(AU220="","",VLOOKUP(AV220,[0]!Qualifier,(COLUMN(AV220)-34),FALSE))</f>
        <v xml:space="preserve">None </v>
      </c>
      <c r="CD220" s="509" t="str">
        <f>IF(AV220="","",VLOOKUP(AW220,[0]!Qualifier,(COLUMN(AW220)-34),FALSE))</f>
        <v>Irrad</v>
      </c>
      <c r="CE220" s="508" t="str">
        <f>IF(AW220="","",VLOOKUP(AX220,[0]!Qualifier,(COLUMN(AX220)-34),FALSE))</f>
        <v xml:space="preserve">- </v>
      </c>
      <c r="CF220" s="508" t="str">
        <f>IF(AX220="","",VLOOKUP(AY220,[0]!Qualifier,(COLUMN(AY220)-34),FALSE))</f>
        <v>no sub</v>
      </c>
      <c r="CG220" s="509" t="str">
        <f>IF(AY220="","",VLOOKUP(AZ220,[0]!Qualifier,(COLUMN(AZ220)-34),FALSE))</f>
        <v>Non</v>
      </c>
      <c r="CH220" s="510" t="str">
        <f>IF(AZ220="","",VLOOKUP(BA220,[0]!Qualifier,(COLUMN(BA220)-34),FALSE))</f>
        <v>NA</v>
      </c>
      <c r="CI220" s="512" t="str">
        <f>IF(BA220="","",VLOOKUP(BB220,[0]!Qualifier,(COLUMN(BB220)-34),FALSE))</f>
        <v xml:space="preserve">None </v>
      </c>
      <c r="CJ220" s="510"/>
      <c r="CK220" s="513" t="str">
        <f t="shared" si="113"/>
        <v>2-7-15-1-1-1-1-1-2-1-1-3-1-2-1-1-1-1-1</v>
      </c>
      <c r="CL220" s="513">
        <v>39941</v>
      </c>
      <c r="CM220" s="513">
        <v>45195</v>
      </c>
      <c r="CN220" s="510"/>
      <c r="CP220" s="510"/>
    </row>
    <row r="221" spans="1:94" ht="12.6" customHeight="1" outlineLevel="2" x14ac:dyDescent="0.35">
      <c r="A221" s="77">
        <f t="shared" si="115"/>
        <v>200210</v>
      </c>
      <c r="B221" s="7">
        <f t="shared" si="116"/>
        <v>216</v>
      </c>
      <c r="C221" s="59">
        <f t="shared" si="114"/>
        <v>216</v>
      </c>
      <c r="D221" s="124">
        <f t="shared" si="117"/>
        <v>200210</v>
      </c>
      <c r="E221" s="16" t="str">
        <f t="shared" si="93"/>
        <v>Platelets</v>
      </c>
      <c r="F221" s="58" t="str">
        <f t="shared" si="94"/>
        <v xml:space="preserve">ACD-A </v>
      </c>
      <c r="G221" s="58" t="str">
        <f t="shared" si="95"/>
        <v xml:space="preserve">NoAdd </v>
      </c>
      <c r="H221" s="58" t="str">
        <f t="shared" si="96"/>
        <v xml:space="preserve">Open </v>
      </c>
      <c r="I221" s="58" t="str">
        <f t="shared" si="97"/>
        <v xml:space="preserve">SV </v>
      </c>
      <c r="J221" s="58" t="str">
        <f t="shared" si="98"/>
        <v xml:space="preserve">20to24°C </v>
      </c>
      <c r="K221" s="58" t="str">
        <f t="shared" si="99"/>
        <v>No</v>
      </c>
      <c r="L221" s="58" t="str">
        <f t="shared" si="100"/>
        <v xml:space="preserve">Allo </v>
      </c>
      <c r="M221" s="58" t="str">
        <f t="shared" si="101"/>
        <v xml:space="preserve">Aph </v>
      </c>
      <c r="N221" s="58" t="str">
        <f t="shared" si="102"/>
        <v xml:space="preserve">NA </v>
      </c>
      <c r="O221" s="58" t="str">
        <f t="shared" si="103"/>
        <v xml:space="preserve">Transf </v>
      </c>
      <c r="P221" s="58" t="str">
        <f t="shared" si="104"/>
        <v xml:space="preserve">None </v>
      </c>
      <c r="Q221" s="58" t="str">
        <f t="shared" si="105"/>
        <v xml:space="preserve">None </v>
      </c>
      <c r="R221" s="58" t="str">
        <f t="shared" si="106"/>
        <v>Irrad</v>
      </c>
      <c r="S221" s="58" t="str">
        <f t="shared" si="107"/>
        <v xml:space="preserve">- </v>
      </c>
      <c r="T221" s="58" t="str">
        <f t="shared" si="108"/>
        <v>no sub</v>
      </c>
      <c r="U221" s="58" t="str">
        <f t="shared" si="109"/>
        <v>Non</v>
      </c>
      <c r="V221" s="58" t="str">
        <f t="shared" si="110"/>
        <v>NA</v>
      </c>
      <c r="W221" s="58" t="str">
        <f t="shared" si="111"/>
        <v xml:space="preserve">None </v>
      </c>
      <c r="X221" t="s">
        <v>63</v>
      </c>
      <c r="Y221" s="161" t="str">
        <f t="shared" si="112"/>
        <v>2-7-1-2-1-1-1-1-2-1-1-1-1-2-1-1-1-1-1</v>
      </c>
      <c r="Z221" s="60">
        <f t="shared" si="118"/>
        <v>200210</v>
      </c>
      <c r="AA221" s="7">
        <f t="shared" si="119"/>
        <v>216</v>
      </c>
      <c r="AB221" s="29" t="str">
        <f t="shared" si="92"/>
        <v>2</v>
      </c>
      <c r="AC221" s="29" t="str">
        <f t="shared" si="120"/>
        <v>0</v>
      </c>
      <c r="AD221" s="29" t="str">
        <f t="shared" si="120"/>
        <v>0</v>
      </c>
      <c r="AE221" s="29" t="str">
        <f t="shared" si="120"/>
        <v>2</v>
      </c>
      <c r="AF221" s="29" t="str">
        <f t="shared" si="120"/>
        <v>1</v>
      </c>
      <c r="AG221" s="29" t="str">
        <f t="shared" si="120"/>
        <v>0</v>
      </c>
      <c r="AH221" s="59">
        <v>216</v>
      </c>
      <c r="AI221" s="510">
        <v>200210</v>
      </c>
      <c r="AJ221" s="509">
        <v>2</v>
      </c>
      <c r="AK221" s="509">
        <v>7</v>
      </c>
      <c r="AL221" s="509">
        <v>1</v>
      </c>
      <c r="AM221" s="509">
        <v>2</v>
      </c>
      <c r="AN221" s="509">
        <v>1</v>
      </c>
      <c r="AO221" s="509">
        <v>1</v>
      </c>
      <c r="AP221" s="509">
        <v>1</v>
      </c>
      <c r="AQ221" s="509">
        <v>1</v>
      </c>
      <c r="AR221" s="509">
        <v>2</v>
      </c>
      <c r="AS221" s="509">
        <v>1</v>
      </c>
      <c r="AT221" s="509">
        <v>1</v>
      </c>
      <c r="AU221" s="509">
        <v>1</v>
      </c>
      <c r="AV221" s="509">
        <v>1</v>
      </c>
      <c r="AW221" s="509">
        <v>2</v>
      </c>
      <c r="AX221" s="509">
        <v>1</v>
      </c>
      <c r="AY221" s="509">
        <v>1</v>
      </c>
      <c r="AZ221" s="509">
        <v>1</v>
      </c>
      <c r="BA221" s="509">
        <v>1</v>
      </c>
      <c r="BB221" s="509">
        <v>1</v>
      </c>
      <c r="BC221" s="509" t="b">
        <v>0</v>
      </c>
      <c r="BD221" s="508">
        <v>36201</v>
      </c>
      <c r="BE221" s="508">
        <v>36201</v>
      </c>
      <c r="BF221" s="509" t="b">
        <v>0</v>
      </c>
      <c r="BG221" s="510" t="s">
        <v>582</v>
      </c>
      <c r="BH221" s="512"/>
      <c r="BI221" s="510"/>
      <c r="BJ221" s="513">
        <v>36201</v>
      </c>
      <c r="BK221" s="513">
        <v>36201</v>
      </c>
      <c r="BL221" s="513">
        <v>46217</v>
      </c>
      <c r="BM221" s="510"/>
      <c r="BN221" s="512"/>
      <c r="BO221" s="510"/>
      <c r="BP221" s="509">
        <v>1</v>
      </c>
      <c r="BQ221" s="509" t="str">
        <f>IF(AI221="","",VLOOKUP(AJ221,[0]!Qualifier,(COLUMN(AJ221)-34),FALSE))</f>
        <v>Platelets</v>
      </c>
      <c r="BR221" s="509" t="str">
        <f>IF(AJ221="","",VLOOKUP(AK221,[0]!Qualifier,(COLUMN(AK221)-34),FALSE))</f>
        <v xml:space="preserve">ACD-A </v>
      </c>
      <c r="BS221" s="509" t="str">
        <f>IF(AK221="","",VLOOKUP(AL221,[0]!Qualifier,(COLUMN(AL221)-34),FALSE))</f>
        <v xml:space="preserve">NoAdd </v>
      </c>
      <c r="BT221" s="509" t="str">
        <f>IF(AL221="","",VLOOKUP(AM221,[0]!Qualifier,(COLUMN(AM221)-34),FALSE))</f>
        <v xml:space="preserve">Open </v>
      </c>
      <c r="BU221" s="509" t="str">
        <f>IF(AM221="","",VLOOKUP(AN221,[0]!Qualifier,(COLUMN(AN221)-34),FALSE))</f>
        <v xml:space="preserve">SV </v>
      </c>
      <c r="BV221" s="509" t="str">
        <f>IF(AN221="","",VLOOKUP(AO221,[0]!Qualifier,(COLUMN(AO221)-34),FALSE))</f>
        <v xml:space="preserve">20to24°C </v>
      </c>
      <c r="BW221" s="509" t="str">
        <f>IF(AO221="","",VLOOKUP(AP221,[0]!Qualifier,(COLUMN(AP221)-34),FALSE))</f>
        <v>No</v>
      </c>
      <c r="BX221" s="509" t="str">
        <f>IF(AP221="","",VLOOKUP(AQ221,[0]!Qualifier,(COLUMN(AQ221)-34),FALSE))</f>
        <v xml:space="preserve">Allo </v>
      </c>
      <c r="BY221" s="509" t="str">
        <f>IF(AQ221="","",VLOOKUP(AR221,[0]!Qualifier,(COLUMN(AR221)-34),FALSE))</f>
        <v xml:space="preserve">Aph </v>
      </c>
      <c r="BZ221" s="509" t="str">
        <f>IF(AR221="","",VLOOKUP(AS221,[0]!Qualifier,(COLUMN(AS221)-34),FALSE))</f>
        <v xml:space="preserve">NA </v>
      </c>
      <c r="CA221" s="509" t="str">
        <f>IF(AS221="","",VLOOKUP(AT221,[0]!Qualifier,(COLUMN(AT221)-34),FALSE))</f>
        <v xml:space="preserve">Transf </v>
      </c>
      <c r="CB221" s="509" t="str">
        <f>IF(AT221="","",VLOOKUP(AU221,[0]!Qualifier,(COLUMN(AU221)-34),FALSE))</f>
        <v xml:space="preserve">None </v>
      </c>
      <c r="CC221" s="509" t="str">
        <f>IF(AU221="","",VLOOKUP(AV221,[0]!Qualifier,(COLUMN(AV221)-34),FALSE))</f>
        <v xml:space="preserve">None </v>
      </c>
      <c r="CD221" s="509" t="str">
        <f>IF(AV221="","",VLOOKUP(AW221,[0]!Qualifier,(COLUMN(AW221)-34),FALSE))</f>
        <v>Irrad</v>
      </c>
      <c r="CE221" s="508" t="str">
        <f>IF(AW221="","",VLOOKUP(AX221,[0]!Qualifier,(COLUMN(AX221)-34),FALSE))</f>
        <v xml:space="preserve">- </v>
      </c>
      <c r="CF221" s="508" t="str">
        <f>IF(AX221="","",VLOOKUP(AY221,[0]!Qualifier,(COLUMN(AY221)-34),FALSE))</f>
        <v>no sub</v>
      </c>
      <c r="CG221" s="509" t="str">
        <f>IF(AY221="","",VLOOKUP(AZ221,[0]!Qualifier,(COLUMN(AZ221)-34),FALSE))</f>
        <v>Non</v>
      </c>
      <c r="CH221" s="510" t="str">
        <f>IF(AZ221="","",VLOOKUP(BA221,[0]!Qualifier,(COLUMN(BA221)-34),FALSE))</f>
        <v>NA</v>
      </c>
      <c r="CI221" s="512" t="str">
        <f>IF(BA221="","",VLOOKUP(BB221,[0]!Qualifier,(COLUMN(BB221)-34),FALSE))</f>
        <v xml:space="preserve">None </v>
      </c>
      <c r="CJ221" s="510"/>
      <c r="CK221" s="513" t="str">
        <f t="shared" si="113"/>
        <v>2-7-1-2-1-1-1-1-2-1-1-1-1-2-1-1-1-1-1</v>
      </c>
      <c r="CL221" s="513">
        <v>42269</v>
      </c>
      <c r="CM221" s="513">
        <v>45195</v>
      </c>
      <c r="CN221" s="510"/>
      <c r="CP221" s="510"/>
    </row>
    <row r="222" spans="1:94" ht="12.6" customHeight="1" outlineLevel="2" x14ac:dyDescent="0.35">
      <c r="A222" s="77">
        <f t="shared" si="115"/>
        <v>200276</v>
      </c>
      <c r="B222" s="7">
        <f t="shared" si="116"/>
        <v>217</v>
      </c>
      <c r="C222" s="59">
        <f t="shared" si="114"/>
        <v>217</v>
      </c>
      <c r="D222" s="124">
        <f t="shared" si="117"/>
        <v>200276</v>
      </c>
      <c r="E222" s="16" t="str">
        <f t="shared" si="93"/>
        <v>Platelets</v>
      </c>
      <c r="F222" s="58" t="str">
        <f t="shared" si="94"/>
        <v xml:space="preserve">ACD-A </v>
      </c>
      <c r="G222" s="58" t="str">
        <f t="shared" si="95"/>
        <v xml:space="preserve">PAS3M </v>
      </c>
      <c r="H222" s="58" t="str">
        <f t="shared" si="96"/>
        <v xml:space="preserve">Closed </v>
      </c>
      <c r="I222" s="58" t="str">
        <f t="shared" si="97"/>
        <v xml:space="preserve">SV </v>
      </c>
      <c r="J222" s="58" t="str">
        <f t="shared" si="98"/>
        <v xml:space="preserve">20to24°C </v>
      </c>
      <c r="K222" s="58" t="str">
        <f t="shared" si="99"/>
        <v>No</v>
      </c>
      <c r="L222" s="58" t="str">
        <f t="shared" si="100"/>
        <v xml:space="preserve">Allo </v>
      </c>
      <c r="M222" s="58" t="str">
        <f t="shared" si="101"/>
        <v xml:space="preserve">Aph </v>
      </c>
      <c r="N222" s="58" t="str">
        <f t="shared" si="102"/>
        <v xml:space="preserve">NA </v>
      </c>
      <c r="O222" s="58" t="str">
        <f t="shared" si="103"/>
        <v xml:space="preserve">NoTrans </v>
      </c>
      <c r="P222" s="58" t="str">
        <f t="shared" si="104"/>
        <v xml:space="preserve">LCdepl </v>
      </c>
      <c r="Q222" s="58" t="str">
        <f t="shared" si="105"/>
        <v xml:space="preserve">None </v>
      </c>
      <c r="R222" s="58" t="str">
        <f t="shared" si="106"/>
        <v>Irrad</v>
      </c>
      <c r="S222" s="58" t="str">
        <f t="shared" si="107"/>
        <v xml:space="preserve">- </v>
      </c>
      <c r="T222" s="58" t="str">
        <f t="shared" si="108"/>
        <v>no sub</v>
      </c>
      <c r="U222" s="58" t="str">
        <f t="shared" si="109"/>
        <v>Non</v>
      </c>
      <c r="V222" s="58" t="str">
        <f t="shared" si="110"/>
        <v>NA</v>
      </c>
      <c r="W222" s="58" t="str">
        <f t="shared" si="111"/>
        <v xml:space="preserve">None </v>
      </c>
      <c r="X222" t="s">
        <v>63</v>
      </c>
      <c r="Y222" s="161" t="str">
        <f t="shared" si="112"/>
        <v>2-7-16-1-1-1-1-1-2-1-2-3-1-2-1-1-1-1-1</v>
      </c>
      <c r="Z222" s="60">
        <f t="shared" si="118"/>
        <v>200276</v>
      </c>
      <c r="AA222" s="7">
        <f t="shared" si="119"/>
        <v>217</v>
      </c>
      <c r="AB222" s="29" t="str">
        <f t="shared" si="92"/>
        <v>2</v>
      </c>
      <c r="AC222" s="29" t="str">
        <f t="shared" si="120"/>
        <v>0</v>
      </c>
      <c r="AD222" s="29" t="str">
        <f t="shared" si="120"/>
        <v>0</v>
      </c>
      <c r="AE222" s="29" t="str">
        <f t="shared" si="120"/>
        <v>2</v>
      </c>
      <c r="AF222" s="29" t="str">
        <f t="shared" si="120"/>
        <v>7</v>
      </c>
      <c r="AG222" s="29" t="str">
        <f t="shared" si="120"/>
        <v>6</v>
      </c>
      <c r="AH222" s="59">
        <v>217</v>
      </c>
      <c r="AI222" s="510">
        <v>200276</v>
      </c>
      <c r="AJ222" s="509">
        <v>2</v>
      </c>
      <c r="AK222" s="509">
        <v>7</v>
      </c>
      <c r="AL222" s="509">
        <v>16</v>
      </c>
      <c r="AM222" s="509">
        <v>1</v>
      </c>
      <c r="AN222" s="509">
        <v>1</v>
      </c>
      <c r="AO222" s="509">
        <v>1</v>
      </c>
      <c r="AP222" s="509">
        <v>1</v>
      </c>
      <c r="AQ222" s="509">
        <v>1</v>
      </c>
      <c r="AR222" s="509">
        <v>2</v>
      </c>
      <c r="AS222" s="509">
        <v>1</v>
      </c>
      <c r="AT222" s="509">
        <v>2</v>
      </c>
      <c r="AU222" s="509">
        <v>3</v>
      </c>
      <c r="AV222" s="509">
        <v>1</v>
      </c>
      <c r="AW222" s="509">
        <v>2</v>
      </c>
      <c r="AX222" s="509">
        <v>1</v>
      </c>
      <c r="AY222" s="509">
        <v>1</v>
      </c>
      <c r="AZ222" s="509">
        <v>1</v>
      </c>
      <c r="BA222" s="509">
        <v>1</v>
      </c>
      <c r="BB222" s="509">
        <v>1</v>
      </c>
      <c r="BC222" s="509" t="b">
        <v>0</v>
      </c>
      <c r="BD222" s="508">
        <v>45488</v>
      </c>
      <c r="BE222" s="508">
        <v>45487</v>
      </c>
      <c r="BF222" s="509" t="b">
        <v>0</v>
      </c>
      <c r="BG222" s="510" t="s">
        <v>1538</v>
      </c>
      <c r="BH222" s="512"/>
      <c r="BI222" s="510"/>
      <c r="BJ222" s="513">
        <v>45488</v>
      </c>
      <c r="BK222" s="513">
        <v>45487</v>
      </c>
      <c r="BL222" s="513">
        <v>46217</v>
      </c>
      <c r="BM222" s="510"/>
      <c r="BN222" s="512"/>
      <c r="BO222" s="510"/>
      <c r="BP222" s="509">
        <v>1</v>
      </c>
      <c r="BQ222" s="509" t="str">
        <f>IF(AI222="","",VLOOKUP(AJ222,[0]!Qualifier,(COLUMN(AJ222)-34),FALSE))</f>
        <v>Platelets</v>
      </c>
      <c r="BR222" s="509" t="str">
        <f>IF(AJ222="","",VLOOKUP(AK222,[0]!Qualifier,(COLUMN(AK222)-34),FALSE))</f>
        <v xml:space="preserve">ACD-A </v>
      </c>
      <c r="BS222" s="509" t="str">
        <f>IF(AK222="","",VLOOKUP(AL222,[0]!Qualifier,(COLUMN(AL222)-34),FALSE))</f>
        <v xml:space="preserve">PAS3M </v>
      </c>
      <c r="BT222" s="509" t="str">
        <f>IF(AL222="","",VLOOKUP(AM222,[0]!Qualifier,(COLUMN(AM222)-34),FALSE))</f>
        <v xml:space="preserve">Closed </v>
      </c>
      <c r="BU222" s="509" t="str">
        <f>IF(AM222="","",VLOOKUP(AN222,[0]!Qualifier,(COLUMN(AN222)-34),FALSE))</f>
        <v xml:space="preserve">SV </v>
      </c>
      <c r="BV222" s="509" t="str">
        <f>IF(AN222="","",VLOOKUP(AO222,[0]!Qualifier,(COLUMN(AO222)-34),FALSE))</f>
        <v xml:space="preserve">20to24°C </v>
      </c>
      <c r="BW222" s="509" t="str">
        <f>IF(AO222="","",VLOOKUP(AP222,[0]!Qualifier,(COLUMN(AP222)-34),FALSE))</f>
        <v>No</v>
      </c>
      <c r="BX222" s="509" t="str">
        <f>IF(AP222="","",VLOOKUP(AQ222,[0]!Qualifier,(COLUMN(AQ222)-34),FALSE))</f>
        <v xml:space="preserve">Allo </v>
      </c>
      <c r="BY222" s="509" t="str">
        <f>IF(AQ222="","",VLOOKUP(AR222,[0]!Qualifier,(COLUMN(AR222)-34),FALSE))</f>
        <v xml:space="preserve">Aph </v>
      </c>
      <c r="BZ222" s="509" t="str">
        <f>IF(AR222="","",VLOOKUP(AS222,[0]!Qualifier,(COLUMN(AS222)-34),FALSE))</f>
        <v xml:space="preserve">NA </v>
      </c>
      <c r="CA222" s="509" t="str">
        <f>IF(AS222="","",VLOOKUP(AT222,[0]!Qualifier,(COLUMN(AT222)-34),FALSE))</f>
        <v xml:space="preserve">NoTrans </v>
      </c>
      <c r="CB222" s="509" t="str">
        <f>IF(AT222="","",VLOOKUP(AU222,[0]!Qualifier,(COLUMN(AU222)-34),FALSE))</f>
        <v xml:space="preserve">LCdepl </v>
      </c>
      <c r="CC222" s="509" t="str">
        <f>IF(AU222="","",VLOOKUP(AV222,[0]!Qualifier,(COLUMN(AV222)-34),FALSE))</f>
        <v xml:space="preserve">None </v>
      </c>
      <c r="CD222" s="509" t="str">
        <f>IF(AV222="","",VLOOKUP(AW222,[0]!Qualifier,(COLUMN(AW222)-34),FALSE))</f>
        <v>Irrad</v>
      </c>
      <c r="CE222" s="508" t="str">
        <f>IF(AW222="","",VLOOKUP(AX222,[0]!Qualifier,(COLUMN(AX222)-34),FALSE))</f>
        <v xml:space="preserve">- </v>
      </c>
      <c r="CF222" s="508" t="str">
        <f>IF(AX222="","",VLOOKUP(AY222,[0]!Qualifier,(COLUMN(AY222)-34),FALSE))</f>
        <v>no sub</v>
      </c>
      <c r="CG222" s="509" t="str">
        <f>IF(AY222="","",VLOOKUP(AZ222,[0]!Qualifier,(COLUMN(AZ222)-34),FALSE))</f>
        <v>Non</v>
      </c>
      <c r="CH222" s="510" t="str">
        <f>IF(AZ222="","",VLOOKUP(BA222,[0]!Qualifier,(COLUMN(BA222)-34),FALSE))</f>
        <v>NA</v>
      </c>
      <c r="CI222" s="512" t="str">
        <f>IF(BA222="","",VLOOKUP(BB222,[0]!Qualifier,(COLUMN(BB222)-34),FALSE))</f>
        <v xml:space="preserve">None </v>
      </c>
      <c r="CJ222" s="510"/>
      <c r="CK222" s="513" t="str">
        <f t="shared" si="113"/>
        <v>2-7-16-1-1-1-1-1-2-1-2-3-1-2-1-1-1-1-1</v>
      </c>
      <c r="CL222" s="513">
        <v>36280</v>
      </c>
      <c r="CM222" s="513">
        <v>45195</v>
      </c>
      <c r="CN222" s="510"/>
      <c r="CP222" s="510"/>
    </row>
    <row r="223" spans="1:94" ht="12.6" customHeight="1" outlineLevel="2" x14ac:dyDescent="0.35">
      <c r="A223" s="77">
        <f t="shared" si="115"/>
        <v>200300</v>
      </c>
      <c r="B223" s="7">
        <f t="shared" si="116"/>
        <v>218</v>
      </c>
      <c r="C223" s="59">
        <f t="shared" si="114"/>
        <v>218</v>
      </c>
      <c r="D223" s="124">
        <f t="shared" si="117"/>
        <v>200300</v>
      </c>
      <c r="E223" s="16" t="str">
        <f t="shared" si="93"/>
        <v>Platelets</v>
      </c>
      <c r="F223" s="58" t="str">
        <f t="shared" si="94"/>
        <v xml:space="preserve">ACD-A </v>
      </c>
      <c r="G223" s="58" t="str">
        <f t="shared" si="95"/>
        <v xml:space="preserve">NoAdd </v>
      </c>
      <c r="H223" s="58" t="str">
        <f t="shared" si="96"/>
        <v xml:space="preserve">Closed </v>
      </c>
      <c r="I223" s="58" t="str">
        <f t="shared" si="97"/>
        <v xml:space="preserve">SV </v>
      </c>
      <c r="J223" s="58" t="str">
        <f t="shared" si="98"/>
        <v xml:space="preserve">20to24°C </v>
      </c>
      <c r="K223" s="58" t="str">
        <f t="shared" si="99"/>
        <v>No</v>
      </c>
      <c r="L223" s="58" t="str">
        <f t="shared" si="100"/>
        <v xml:space="preserve">Allo </v>
      </c>
      <c r="M223" s="58" t="str">
        <f t="shared" si="101"/>
        <v xml:space="preserve">Aph </v>
      </c>
      <c r="N223" s="58" t="str">
        <f t="shared" si="102"/>
        <v xml:space="preserve">NA </v>
      </c>
      <c r="O223" s="58" t="str">
        <f t="shared" si="103"/>
        <v xml:space="preserve">Transf </v>
      </c>
      <c r="P223" s="58" t="str">
        <f t="shared" si="104"/>
        <v xml:space="preserve">LCdepl </v>
      </c>
      <c r="Q223" s="58" t="str">
        <f t="shared" si="105"/>
        <v xml:space="preserve">None </v>
      </c>
      <c r="R223" s="58" t="str">
        <f t="shared" si="106"/>
        <v>Irrad</v>
      </c>
      <c r="S223" s="58" t="str">
        <f t="shared" si="107"/>
        <v xml:space="preserve">- </v>
      </c>
      <c r="T223" s="58" t="str">
        <f t="shared" si="108"/>
        <v>no sub</v>
      </c>
      <c r="U223" s="58" t="str">
        <f t="shared" si="109"/>
        <v>Non</v>
      </c>
      <c r="V223" s="58" t="str">
        <f t="shared" si="110"/>
        <v>NA</v>
      </c>
      <c r="W223" s="58" t="str">
        <f t="shared" si="111"/>
        <v xml:space="preserve">None </v>
      </c>
      <c r="X223" t="s">
        <v>63</v>
      </c>
      <c r="Y223" s="161" t="str">
        <f t="shared" si="112"/>
        <v>2-7-1-1-1-1-1-1-2-1-1-3-1-2-1-1-1-1-1</v>
      </c>
      <c r="Z223" s="60">
        <f t="shared" si="118"/>
        <v>200300</v>
      </c>
      <c r="AA223" s="7">
        <f t="shared" si="119"/>
        <v>218</v>
      </c>
      <c r="AB223" s="29" t="str">
        <f t="shared" si="92"/>
        <v>2</v>
      </c>
      <c r="AC223" s="29" t="str">
        <f t="shared" si="120"/>
        <v>0</v>
      </c>
      <c r="AD223" s="29" t="str">
        <f t="shared" si="120"/>
        <v>0</v>
      </c>
      <c r="AE223" s="29" t="str">
        <f t="shared" si="120"/>
        <v>3</v>
      </c>
      <c r="AF223" s="29" t="str">
        <f t="shared" si="120"/>
        <v>0</v>
      </c>
      <c r="AG223" s="29" t="str">
        <f t="shared" si="120"/>
        <v>0</v>
      </c>
      <c r="AH223" s="59">
        <v>218</v>
      </c>
      <c r="AI223" s="510">
        <v>200300</v>
      </c>
      <c r="AJ223" s="509">
        <v>2</v>
      </c>
      <c r="AK223" s="509">
        <v>7</v>
      </c>
      <c r="AL223" s="509">
        <v>1</v>
      </c>
      <c r="AM223" s="509">
        <v>1</v>
      </c>
      <c r="AN223" s="509">
        <v>1</v>
      </c>
      <c r="AO223" s="509">
        <v>1</v>
      </c>
      <c r="AP223" s="509">
        <v>1</v>
      </c>
      <c r="AQ223" s="509">
        <v>1</v>
      </c>
      <c r="AR223" s="509">
        <v>2</v>
      </c>
      <c r="AS223" s="509">
        <v>1</v>
      </c>
      <c r="AT223" s="509">
        <v>1</v>
      </c>
      <c r="AU223" s="509">
        <v>3</v>
      </c>
      <c r="AV223" s="509">
        <v>1</v>
      </c>
      <c r="AW223" s="509">
        <v>2</v>
      </c>
      <c r="AX223" s="509">
        <v>1</v>
      </c>
      <c r="AY223" s="509">
        <v>1</v>
      </c>
      <c r="AZ223" s="509">
        <v>1</v>
      </c>
      <c r="BA223" s="509">
        <v>1</v>
      </c>
      <c r="BB223" s="509">
        <v>1</v>
      </c>
      <c r="BC223" s="509" t="b">
        <v>0</v>
      </c>
      <c r="BD223" s="508">
        <v>36201</v>
      </c>
      <c r="BE223" s="508">
        <v>36201</v>
      </c>
      <c r="BF223" s="509" t="b">
        <v>0</v>
      </c>
      <c r="BG223" s="510" t="s">
        <v>583</v>
      </c>
      <c r="BH223" s="512"/>
      <c r="BI223" s="510"/>
      <c r="BJ223" s="513">
        <v>36201</v>
      </c>
      <c r="BK223" s="513">
        <v>36201</v>
      </c>
      <c r="BL223" s="513">
        <v>46217</v>
      </c>
      <c r="BM223" s="510"/>
      <c r="BN223" s="512"/>
      <c r="BO223" s="510"/>
      <c r="BP223" s="509">
        <v>1</v>
      </c>
      <c r="BQ223" s="509" t="str">
        <f>IF(AI223="","",VLOOKUP(AJ223,[0]!Qualifier,(COLUMN(AJ223)-34),FALSE))</f>
        <v>Platelets</v>
      </c>
      <c r="BR223" s="509" t="str">
        <f>IF(AJ223="","",VLOOKUP(AK223,[0]!Qualifier,(COLUMN(AK223)-34),FALSE))</f>
        <v xml:space="preserve">ACD-A </v>
      </c>
      <c r="BS223" s="509" t="str">
        <f>IF(AK223="","",VLOOKUP(AL223,[0]!Qualifier,(COLUMN(AL223)-34),FALSE))</f>
        <v xml:space="preserve">NoAdd </v>
      </c>
      <c r="BT223" s="509" t="str">
        <f>IF(AL223="","",VLOOKUP(AM223,[0]!Qualifier,(COLUMN(AM223)-34),FALSE))</f>
        <v xml:space="preserve">Closed </v>
      </c>
      <c r="BU223" s="509" t="str">
        <f>IF(AM223="","",VLOOKUP(AN223,[0]!Qualifier,(COLUMN(AN223)-34),FALSE))</f>
        <v xml:space="preserve">SV </v>
      </c>
      <c r="BV223" s="509" t="str">
        <f>IF(AN223="","",VLOOKUP(AO223,[0]!Qualifier,(COLUMN(AO223)-34),FALSE))</f>
        <v xml:space="preserve">20to24°C </v>
      </c>
      <c r="BW223" s="509" t="str">
        <f>IF(AO223="","",VLOOKUP(AP223,[0]!Qualifier,(COLUMN(AP223)-34),FALSE))</f>
        <v>No</v>
      </c>
      <c r="BX223" s="509" t="str">
        <f>IF(AP223="","",VLOOKUP(AQ223,[0]!Qualifier,(COLUMN(AQ223)-34),FALSE))</f>
        <v xml:space="preserve">Allo </v>
      </c>
      <c r="BY223" s="509" t="str">
        <f>IF(AQ223="","",VLOOKUP(AR223,[0]!Qualifier,(COLUMN(AR223)-34),FALSE))</f>
        <v xml:space="preserve">Aph </v>
      </c>
      <c r="BZ223" s="509" t="str">
        <f>IF(AR223="","",VLOOKUP(AS223,[0]!Qualifier,(COLUMN(AS223)-34),FALSE))</f>
        <v xml:space="preserve">NA </v>
      </c>
      <c r="CA223" s="509" t="str">
        <f>IF(AS223="","",VLOOKUP(AT223,[0]!Qualifier,(COLUMN(AT223)-34),FALSE))</f>
        <v xml:space="preserve">Transf </v>
      </c>
      <c r="CB223" s="509" t="str">
        <f>IF(AT223="","",VLOOKUP(AU223,[0]!Qualifier,(COLUMN(AU223)-34),FALSE))</f>
        <v xml:space="preserve">LCdepl </v>
      </c>
      <c r="CC223" s="509" t="str">
        <f>IF(AU223="","",VLOOKUP(AV223,[0]!Qualifier,(COLUMN(AV223)-34),FALSE))</f>
        <v xml:space="preserve">None </v>
      </c>
      <c r="CD223" s="509" t="str">
        <f>IF(AV223="","",VLOOKUP(AW223,[0]!Qualifier,(COLUMN(AW223)-34),FALSE))</f>
        <v>Irrad</v>
      </c>
      <c r="CE223" s="508" t="str">
        <f>IF(AW223="","",VLOOKUP(AX223,[0]!Qualifier,(COLUMN(AX223)-34),FALSE))</f>
        <v xml:space="preserve">- </v>
      </c>
      <c r="CF223" s="508" t="str">
        <f>IF(AX223="","",VLOOKUP(AY223,[0]!Qualifier,(COLUMN(AY223)-34),FALSE))</f>
        <v>no sub</v>
      </c>
      <c r="CG223" s="509" t="str">
        <f>IF(AY223="","",VLOOKUP(AZ223,[0]!Qualifier,(COLUMN(AZ223)-34),FALSE))</f>
        <v>Non</v>
      </c>
      <c r="CH223" s="510" t="str">
        <f>IF(AZ223="","",VLOOKUP(BA223,[0]!Qualifier,(COLUMN(BA223)-34),FALSE))</f>
        <v>NA</v>
      </c>
      <c r="CI223" s="512" t="str">
        <f>IF(BA223="","",VLOOKUP(BB223,[0]!Qualifier,(COLUMN(BB223)-34),FALSE))</f>
        <v xml:space="preserve">None </v>
      </c>
      <c r="CJ223" s="510"/>
      <c r="CK223" s="513" t="str">
        <f t="shared" si="113"/>
        <v>2-7-1-1-1-1-1-1-2-1-1-3-1-2-1-1-1-1-1</v>
      </c>
      <c r="CL223" s="513">
        <v>40150</v>
      </c>
      <c r="CM223" s="513">
        <v>45195</v>
      </c>
      <c r="CN223" s="510"/>
      <c r="CP223" s="510"/>
    </row>
    <row r="224" spans="1:94" ht="12.6" customHeight="1" outlineLevel="2" x14ac:dyDescent="0.35">
      <c r="A224" s="77">
        <f t="shared" si="115"/>
        <v>200306</v>
      </c>
      <c r="B224" s="7">
        <f t="shared" si="116"/>
        <v>219</v>
      </c>
      <c r="C224" s="59">
        <f t="shared" si="114"/>
        <v>219</v>
      </c>
      <c r="D224" s="124">
        <f t="shared" si="117"/>
        <v>200306</v>
      </c>
      <c r="E224" s="16" t="str">
        <f t="shared" si="93"/>
        <v>Platelets</v>
      </c>
      <c r="F224" s="58" t="str">
        <f t="shared" si="94"/>
        <v xml:space="preserve">ACD-A </v>
      </c>
      <c r="G224" s="58" t="str">
        <f t="shared" si="95"/>
        <v xml:space="preserve">PAS3M </v>
      </c>
      <c r="H224" s="58" t="str">
        <f t="shared" si="96"/>
        <v xml:space="preserve">Closed </v>
      </c>
      <c r="I224" s="58" t="str">
        <f t="shared" si="97"/>
        <v xml:space="preserve">SV </v>
      </c>
      <c r="J224" s="58" t="str">
        <f t="shared" si="98"/>
        <v xml:space="preserve">20to24°C </v>
      </c>
      <c r="K224" s="58" t="str">
        <f t="shared" si="99"/>
        <v>No</v>
      </c>
      <c r="L224" s="58" t="str">
        <f t="shared" si="100"/>
        <v xml:space="preserve">Allo </v>
      </c>
      <c r="M224" s="58" t="str">
        <f t="shared" si="101"/>
        <v xml:space="preserve">Aph </v>
      </c>
      <c r="N224" s="58" t="str">
        <f t="shared" si="102"/>
        <v xml:space="preserve">NA </v>
      </c>
      <c r="O224" s="58" t="str">
        <f t="shared" si="103"/>
        <v xml:space="preserve">Transf </v>
      </c>
      <c r="P224" s="58" t="str">
        <f t="shared" si="104"/>
        <v xml:space="preserve">LCdepl </v>
      </c>
      <c r="Q224" s="58" t="str">
        <f t="shared" si="105"/>
        <v xml:space="preserve">None </v>
      </c>
      <c r="R224" s="58" t="str">
        <f t="shared" si="106"/>
        <v>Irrad</v>
      </c>
      <c r="S224" s="58" t="str">
        <f t="shared" si="107"/>
        <v xml:space="preserve">- </v>
      </c>
      <c r="T224" s="58" t="str">
        <f t="shared" si="108"/>
        <v>no sub</v>
      </c>
      <c r="U224" s="58" t="str">
        <f t="shared" si="109"/>
        <v>Non</v>
      </c>
      <c r="V224" s="58" t="str">
        <f t="shared" si="110"/>
        <v>NA</v>
      </c>
      <c r="W224" s="58" t="str">
        <f t="shared" si="111"/>
        <v xml:space="preserve">None </v>
      </c>
      <c r="X224" t="s">
        <v>63</v>
      </c>
      <c r="Y224" s="161" t="str">
        <f t="shared" si="112"/>
        <v>2-7-16-1-1-1-1-1-2-1-1-3-1-2-1-1-1-1-1</v>
      </c>
      <c r="Z224" s="60">
        <f t="shared" si="118"/>
        <v>200306</v>
      </c>
      <c r="AA224" s="7">
        <f t="shared" si="119"/>
        <v>219</v>
      </c>
      <c r="AB224" s="29" t="str">
        <f t="shared" si="92"/>
        <v>2</v>
      </c>
      <c r="AC224" s="29" t="str">
        <f t="shared" si="120"/>
        <v>0</v>
      </c>
      <c r="AD224" s="29" t="str">
        <f t="shared" si="120"/>
        <v>0</v>
      </c>
      <c r="AE224" s="29" t="str">
        <f t="shared" si="120"/>
        <v>3</v>
      </c>
      <c r="AF224" s="29" t="str">
        <f t="shared" si="120"/>
        <v>0</v>
      </c>
      <c r="AG224" s="29" t="str">
        <f t="shared" si="120"/>
        <v>6</v>
      </c>
      <c r="AH224" s="59">
        <v>219</v>
      </c>
      <c r="AI224" s="510">
        <v>200306</v>
      </c>
      <c r="AJ224" s="509">
        <v>2</v>
      </c>
      <c r="AK224" s="509">
        <v>7</v>
      </c>
      <c r="AL224" s="509">
        <v>16</v>
      </c>
      <c r="AM224" s="509">
        <v>1</v>
      </c>
      <c r="AN224" s="509">
        <v>1</v>
      </c>
      <c r="AO224" s="509">
        <v>1</v>
      </c>
      <c r="AP224" s="509">
        <v>1</v>
      </c>
      <c r="AQ224" s="509">
        <v>1</v>
      </c>
      <c r="AR224" s="509">
        <v>2</v>
      </c>
      <c r="AS224" s="509">
        <v>1</v>
      </c>
      <c r="AT224" s="509">
        <v>1</v>
      </c>
      <c r="AU224" s="509">
        <v>3</v>
      </c>
      <c r="AV224" s="509">
        <v>1</v>
      </c>
      <c r="AW224" s="509">
        <v>2</v>
      </c>
      <c r="AX224" s="509">
        <v>1</v>
      </c>
      <c r="AY224" s="509">
        <v>1</v>
      </c>
      <c r="AZ224" s="509">
        <v>1</v>
      </c>
      <c r="BA224" s="509">
        <v>1</v>
      </c>
      <c r="BB224" s="509">
        <v>1</v>
      </c>
      <c r="BC224" s="509" t="b">
        <v>0</v>
      </c>
      <c r="BD224" s="508">
        <v>41252</v>
      </c>
      <c r="BE224" s="508">
        <v>41070</v>
      </c>
      <c r="BF224" s="509" t="b">
        <v>0</v>
      </c>
      <c r="BG224" s="510" t="s">
        <v>584</v>
      </c>
      <c r="BH224" s="512"/>
      <c r="BI224" s="510"/>
      <c r="BJ224" s="513">
        <v>41252</v>
      </c>
      <c r="BK224" s="513">
        <v>41070</v>
      </c>
      <c r="BL224" s="513">
        <v>46217</v>
      </c>
      <c r="BM224" s="510"/>
      <c r="BN224" s="512"/>
      <c r="BO224" s="510"/>
      <c r="BP224" s="509">
        <v>1</v>
      </c>
      <c r="BQ224" s="509" t="str">
        <f>IF(AI224="","",VLOOKUP(AJ224,[0]!Qualifier,(COLUMN(AJ224)-34),FALSE))</f>
        <v>Platelets</v>
      </c>
      <c r="BR224" s="509" t="str">
        <f>IF(AJ224="","",VLOOKUP(AK224,[0]!Qualifier,(COLUMN(AK224)-34),FALSE))</f>
        <v xml:space="preserve">ACD-A </v>
      </c>
      <c r="BS224" s="509" t="str">
        <f>IF(AK224="","",VLOOKUP(AL224,[0]!Qualifier,(COLUMN(AL224)-34),FALSE))</f>
        <v xml:space="preserve">PAS3M </v>
      </c>
      <c r="BT224" s="509" t="str">
        <f>IF(AL224="","",VLOOKUP(AM224,[0]!Qualifier,(COLUMN(AM224)-34),FALSE))</f>
        <v xml:space="preserve">Closed </v>
      </c>
      <c r="BU224" s="509" t="str">
        <f>IF(AM224="","",VLOOKUP(AN224,[0]!Qualifier,(COLUMN(AN224)-34),FALSE))</f>
        <v xml:space="preserve">SV </v>
      </c>
      <c r="BV224" s="509" t="str">
        <f>IF(AN224="","",VLOOKUP(AO224,[0]!Qualifier,(COLUMN(AO224)-34),FALSE))</f>
        <v xml:space="preserve">20to24°C </v>
      </c>
      <c r="BW224" s="509" t="str">
        <f>IF(AO224="","",VLOOKUP(AP224,[0]!Qualifier,(COLUMN(AP224)-34),FALSE))</f>
        <v>No</v>
      </c>
      <c r="BX224" s="509" t="str">
        <f>IF(AP224="","",VLOOKUP(AQ224,[0]!Qualifier,(COLUMN(AQ224)-34),FALSE))</f>
        <v xml:space="preserve">Allo </v>
      </c>
      <c r="BY224" s="509" t="str">
        <f>IF(AQ224="","",VLOOKUP(AR224,[0]!Qualifier,(COLUMN(AR224)-34),FALSE))</f>
        <v xml:space="preserve">Aph </v>
      </c>
      <c r="BZ224" s="509" t="str">
        <f>IF(AR224="","",VLOOKUP(AS224,[0]!Qualifier,(COLUMN(AS224)-34),FALSE))</f>
        <v xml:space="preserve">NA </v>
      </c>
      <c r="CA224" s="509" t="str">
        <f>IF(AS224="","",VLOOKUP(AT224,[0]!Qualifier,(COLUMN(AT224)-34),FALSE))</f>
        <v xml:space="preserve">Transf </v>
      </c>
      <c r="CB224" s="509" t="str">
        <f>IF(AT224="","",VLOOKUP(AU224,[0]!Qualifier,(COLUMN(AU224)-34),FALSE))</f>
        <v xml:space="preserve">LCdepl </v>
      </c>
      <c r="CC224" s="509" t="str">
        <f>IF(AU224="","",VLOOKUP(AV224,[0]!Qualifier,(COLUMN(AV224)-34),FALSE))</f>
        <v xml:space="preserve">None </v>
      </c>
      <c r="CD224" s="509" t="str">
        <f>IF(AV224="","",VLOOKUP(AW224,[0]!Qualifier,(COLUMN(AW224)-34),FALSE))</f>
        <v>Irrad</v>
      </c>
      <c r="CE224" s="508" t="str">
        <f>IF(AW224="","",VLOOKUP(AX224,[0]!Qualifier,(COLUMN(AX224)-34),FALSE))</f>
        <v xml:space="preserve">- </v>
      </c>
      <c r="CF224" s="508" t="str">
        <f>IF(AX224="","",VLOOKUP(AY224,[0]!Qualifier,(COLUMN(AY224)-34),FALSE))</f>
        <v>no sub</v>
      </c>
      <c r="CG224" s="509" t="str">
        <f>IF(AY224="","",VLOOKUP(AZ224,[0]!Qualifier,(COLUMN(AZ224)-34),FALSE))</f>
        <v>Non</v>
      </c>
      <c r="CH224" s="510" t="str">
        <f>IF(AZ224="","",VLOOKUP(BA224,[0]!Qualifier,(COLUMN(BA224)-34),FALSE))</f>
        <v>NA</v>
      </c>
      <c r="CI224" s="512" t="str">
        <f>IF(BA224="","",VLOOKUP(BB224,[0]!Qualifier,(COLUMN(BB224)-34),FALSE))</f>
        <v xml:space="preserve">None </v>
      </c>
      <c r="CJ224" s="510"/>
      <c r="CK224" s="513" t="str">
        <f t="shared" si="113"/>
        <v>2-7-16-1-1-1-1-1-2-1-1-3-1-2-1-1-1-1-1</v>
      </c>
      <c r="CL224" s="513">
        <v>43570</v>
      </c>
      <c r="CM224" s="513">
        <v>45195</v>
      </c>
      <c r="CN224" s="510"/>
      <c r="CP224" s="510"/>
    </row>
    <row r="225" spans="1:94" ht="12.6" customHeight="1" outlineLevel="2" x14ac:dyDescent="0.35">
      <c r="A225" s="77">
        <f t="shared" si="115"/>
        <v>200310</v>
      </c>
      <c r="B225" s="7">
        <f t="shared" si="116"/>
        <v>220</v>
      </c>
      <c r="C225" s="59">
        <f t="shared" si="114"/>
        <v>220</v>
      </c>
      <c r="D225" s="124">
        <f t="shared" si="117"/>
        <v>200310</v>
      </c>
      <c r="E225" s="16" t="str">
        <f t="shared" si="93"/>
        <v>Platelets</v>
      </c>
      <c r="F225" s="58" t="str">
        <f t="shared" si="94"/>
        <v xml:space="preserve">ACD-A </v>
      </c>
      <c r="G225" s="58" t="str">
        <f t="shared" si="95"/>
        <v xml:space="preserve">NoAdd </v>
      </c>
      <c r="H225" s="58" t="str">
        <f t="shared" si="96"/>
        <v xml:space="preserve">Open </v>
      </c>
      <c r="I225" s="58" t="str">
        <f t="shared" si="97"/>
        <v xml:space="preserve">SV </v>
      </c>
      <c r="J225" s="58" t="str">
        <f t="shared" si="98"/>
        <v xml:space="preserve">20to24°C </v>
      </c>
      <c r="K225" s="58" t="str">
        <f t="shared" si="99"/>
        <v>No</v>
      </c>
      <c r="L225" s="58" t="str">
        <f t="shared" si="100"/>
        <v xml:space="preserve">Allo </v>
      </c>
      <c r="M225" s="58" t="str">
        <f t="shared" si="101"/>
        <v xml:space="preserve">Aph </v>
      </c>
      <c r="N225" s="58" t="str">
        <f t="shared" si="102"/>
        <v xml:space="preserve">NA </v>
      </c>
      <c r="O225" s="58" t="str">
        <f t="shared" si="103"/>
        <v xml:space="preserve">Transf </v>
      </c>
      <c r="P225" s="58" t="str">
        <f t="shared" si="104"/>
        <v xml:space="preserve">LCdepl </v>
      </c>
      <c r="Q225" s="58" t="str">
        <f t="shared" si="105"/>
        <v xml:space="preserve">None </v>
      </c>
      <c r="R225" s="58" t="str">
        <f t="shared" si="106"/>
        <v>Irrad</v>
      </c>
      <c r="S225" s="58" t="str">
        <f t="shared" si="107"/>
        <v xml:space="preserve">- </v>
      </c>
      <c r="T225" s="58" t="str">
        <f t="shared" si="108"/>
        <v>no sub</v>
      </c>
      <c r="U225" s="58" t="str">
        <f t="shared" si="109"/>
        <v>Non</v>
      </c>
      <c r="V225" s="58" t="str">
        <f t="shared" si="110"/>
        <v>NA</v>
      </c>
      <c r="W225" s="58" t="str">
        <f t="shared" si="111"/>
        <v xml:space="preserve">None </v>
      </c>
      <c r="X225" t="s">
        <v>63</v>
      </c>
      <c r="Y225" s="161" t="str">
        <f t="shared" si="112"/>
        <v>2-7-1-2-1-1-1-1-2-1-1-3-1-2-1-1-1-1-1</v>
      </c>
      <c r="Z225" s="60">
        <f t="shared" si="118"/>
        <v>200310</v>
      </c>
      <c r="AA225" s="7">
        <f t="shared" si="119"/>
        <v>220</v>
      </c>
      <c r="AB225" s="29" t="str">
        <f t="shared" si="92"/>
        <v>2</v>
      </c>
      <c r="AC225" s="29" t="str">
        <f t="shared" si="120"/>
        <v>0</v>
      </c>
      <c r="AD225" s="29" t="str">
        <f t="shared" si="120"/>
        <v>0</v>
      </c>
      <c r="AE225" s="29" t="str">
        <f t="shared" si="120"/>
        <v>3</v>
      </c>
      <c r="AF225" s="29" t="str">
        <f t="shared" si="120"/>
        <v>1</v>
      </c>
      <c r="AG225" s="29" t="str">
        <f t="shared" si="120"/>
        <v>0</v>
      </c>
      <c r="AH225" s="59">
        <v>220</v>
      </c>
      <c r="AI225" s="510">
        <v>200310</v>
      </c>
      <c r="AJ225" s="509">
        <v>2</v>
      </c>
      <c r="AK225" s="509">
        <v>7</v>
      </c>
      <c r="AL225" s="509">
        <v>1</v>
      </c>
      <c r="AM225" s="509">
        <v>2</v>
      </c>
      <c r="AN225" s="509">
        <v>1</v>
      </c>
      <c r="AO225" s="509">
        <v>1</v>
      </c>
      <c r="AP225" s="509">
        <v>1</v>
      </c>
      <c r="AQ225" s="509">
        <v>1</v>
      </c>
      <c r="AR225" s="509">
        <v>2</v>
      </c>
      <c r="AS225" s="509">
        <v>1</v>
      </c>
      <c r="AT225" s="509">
        <v>1</v>
      </c>
      <c r="AU225" s="509">
        <v>3</v>
      </c>
      <c r="AV225" s="509">
        <v>1</v>
      </c>
      <c r="AW225" s="509">
        <v>2</v>
      </c>
      <c r="AX225" s="509">
        <v>1</v>
      </c>
      <c r="AY225" s="509">
        <v>1</v>
      </c>
      <c r="AZ225" s="509">
        <v>1</v>
      </c>
      <c r="BA225" s="509">
        <v>1</v>
      </c>
      <c r="BB225" s="509">
        <v>1</v>
      </c>
      <c r="BC225" s="509" t="b">
        <v>0</v>
      </c>
      <c r="BD225" s="508">
        <v>36201</v>
      </c>
      <c r="BE225" s="508">
        <v>36201</v>
      </c>
      <c r="BF225" s="509" t="b">
        <v>0</v>
      </c>
      <c r="BG225" s="510" t="s">
        <v>585</v>
      </c>
      <c r="BH225" s="512"/>
      <c r="BI225" s="510"/>
      <c r="BJ225" s="513">
        <v>36201</v>
      </c>
      <c r="BK225" s="513">
        <v>36201</v>
      </c>
      <c r="BL225" s="513">
        <v>46217</v>
      </c>
      <c r="BM225" s="510"/>
      <c r="BN225" s="512"/>
      <c r="BO225" s="510"/>
      <c r="BP225" s="509">
        <v>1</v>
      </c>
      <c r="BQ225" s="509" t="str">
        <f>IF(AI225="","",VLOOKUP(AJ225,[0]!Qualifier,(COLUMN(AJ225)-34),FALSE))</f>
        <v>Platelets</v>
      </c>
      <c r="BR225" s="509" t="str">
        <f>IF(AJ225="","",VLOOKUP(AK225,[0]!Qualifier,(COLUMN(AK225)-34),FALSE))</f>
        <v xml:space="preserve">ACD-A </v>
      </c>
      <c r="BS225" s="509" t="str">
        <f>IF(AK225="","",VLOOKUP(AL225,[0]!Qualifier,(COLUMN(AL225)-34),FALSE))</f>
        <v xml:space="preserve">NoAdd </v>
      </c>
      <c r="BT225" s="509" t="str">
        <f>IF(AL225="","",VLOOKUP(AM225,[0]!Qualifier,(COLUMN(AM225)-34),FALSE))</f>
        <v xml:space="preserve">Open </v>
      </c>
      <c r="BU225" s="509" t="str">
        <f>IF(AM225="","",VLOOKUP(AN225,[0]!Qualifier,(COLUMN(AN225)-34),FALSE))</f>
        <v xml:space="preserve">SV </v>
      </c>
      <c r="BV225" s="509" t="str">
        <f>IF(AN225="","",VLOOKUP(AO225,[0]!Qualifier,(COLUMN(AO225)-34),FALSE))</f>
        <v xml:space="preserve">20to24°C </v>
      </c>
      <c r="BW225" s="509" t="str">
        <f>IF(AO225="","",VLOOKUP(AP225,[0]!Qualifier,(COLUMN(AP225)-34),FALSE))</f>
        <v>No</v>
      </c>
      <c r="BX225" s="509" t="str">
        <f>IF(AP225="","",VLOOKUP(AQ225,[0]!Qualifier,(COLUMN(AQ225)-34),FALSE))</f>
        <v xml:space="preserve">Allo </v>
      </c>
      <c r="BY225" s="509" t="str">
        <f>IF(AQ225="","",VLOOKUP(AR225,[0]!Qualifier,(COLUMN(AR225)-34),FALSE))</f>
        <v xml:space="preserve">Aph </v>
      </c>
      <c r="BZ225" s="509" t="str">
        <f>IF(AR225="","",VLOOKUP(AS225,[0]!Qualifier,(COLUMN(AS225)-34),FALSE))</f>
        <v xml:space="preserve">NA </v>
      </c>
      <c r="CA225" s="509" t="str">
        <f>IF(AS225="","",VLOOKUP(AT225,[0]!Qualifier,(COLUMN(AT225)-34),FALSE))</f>
        <v xml:space="preserve">Transf </v>
      </c>
      <c r="CB225" s="509" t="str">
        <f>IF(AT225="","",VLOOKUP(AU225,[0]!Qualifier,(COLUMN(AU225)-34),FALSE))</f>
        <v xml:space="preserve">LCdepl </v>
      </c>
      <c r="CC225" s="509" t="str">
        <f>IF(AU225="","",VLOOKUP(AV225,[0]!Qualifier,(COLUMN(AV225)-34),FALSE))</f>
        <v xml:space="preserve">None </v>
      </c>
      <c r="CD225" s="509" t="str">
        <f>IF(AV225="","",VLOOKUP(AW225,[0]!Qualifier,(COLUMN(AW225)-34),FALSE))</f>
        <v>Irrad</v>
      </c>
      <c r="CE225" s="508" t="str">
        <f>IF(AW225="","",VLOOKUP(AX225,[0]!Qualifier,(COLUMN(AX225)-34),FALSE))</f>
        <v xml:space="preserve">- </v>
      </c>
      <c r="CF225" s="508" t="str">
        <f>IF(AX225="","",VLOOKUP(AY225,[0]!Qualifier,(COLUMN(AY225)-34),FALSE))</f>
        <v>no sub</v>
      </c>
      <c r="CG225" s="509" t="str">
        <f>IF(AY225="","",VLOOKUP(AZ225,[0]!Qualifier,(COLUMN(AZ225)-34),FALSE))</f>
        <v>Non</v>
      </c>
      <c r="CH225" s="510" t="str">
        <f>IF(AZ225="","",VLOOKUP(BA225,[0]!Qualifier,(COLUMN(BA225)-34),FALSE))</f>
        <v>NA</v>
      </c>
      <c r="CI225" s="512" t="str">
        <f>IF(BA225="","",VLOOKUP(BB225,[0]!Qualifier,(COLUMN(BB225)-34),FALSE))</f>
        <v xml:space="preserve">None </v>
      </c>
      <c r="CJ225" s="510"/>
      <c r="CK225" s="513" t="str">
        <f t="shared" si="113"/>
        <v>2-7-1-2-1-1-1-1-2-1-1-3-1-2-1-1-1-1-1</v>
      </c>
      <c r="CL225" s="513">
        <v>38392</v>
      </c>
      <c r="CM225" s="513">
        <v>45195</v>
      </c>
      <c r="CN225" s="510"/>
      <c r="CP225" s="510"/>
    </row>
    <row r="226" spans="1:94" ht="12.6" customHeight="1" outlineLevel="2" x14ac:dyDescent="0.35">
      <c r="A226" s="77">
        <f t="shared" si="115"/>
        <v>200360</v>
      </c>
      <c r="B226" s="7">
        <f t="shared" si="116"/>
        <v>221</v>
      </c>
      <c r="C226" s="59">
        <f t="shared" si="114"/>
        <v>221</v>
      </c>
      <c r="D226" s="124">
        <f t="shared" si="117"/>
        <v>200360</v>
      </c>
      <c r="E226" s="16" t="str">
        <f t="shared" si="93"/>
        <v>Platelets</v>
      </c>
      <c r="F226" s="58" t="str">
        <f t="shared" si="94"/>
        <v xml:space="preserve">ACD-A </v>
      </c>
      <c r="G226" s="58" t="str">
        <f t="shared" si="95"/>
        <v xml:space="preserve">NoAdd </v>
      </c>
      <c r="H226" s="58" t="str">
        <f t="shared" si="96"/>
        <v xml:space="preserve">Closed </v>
      </c>
      <c r="I226" s="58" t="str">
        <f t="shared" si="97"/>
        <v>NonSVC</v>
      </c>
      <c r="J226" s="58" t="str">
        <f t="shared" si="98"/>
        <v xml:space="preserve">20to24°C </v>
      </c>
      <c r="K226" s="58" t="str">
        <f t="shared" si="99"/>
        <v>No</v>
      </c>
      <c r="L226" s="58" t="str">
        <f t="shared" si="100"/>
        <v xml:space="preserve">Allo </v>
      </c>
      <c r="M226" s="58" t="str">
        <f t="shared" si="101"/>
        <v xml:space="preserve">Aph </v>
      </c>
      <c r="N226" s="58" t="str">
        <f t="shared" si="102"/>
        <v xml:space="preserve">NA </v>
      </c>
      <c r="O226" s="58" t="str">
        <f t="shared" si="103"/>
        <v xml:space="preserve">Transf </v>
      </c>
      <c r="P226" s="58" t="str">
        <f t="shared" si="104"/>
        <v xml:space="preserve">LCdepl </v>
      </c>
      <c r="Q226" s="58" t="str">
        <f t="shared" si="105"/>
        <v xml:space="preserve">None </v>
      </c>
      <c r="R226" s="58" t="str">
        <f t="shared" si="106"/>
        <v>Irrad</v>
      </c>
      <c r="S226" s="58" t="str">
        <f t="shared" si="107"/>
        <v xml:space="preserve">- </v>
      </c>
      <c r="T226" s="58" t="str">
        <f t="shared" si="108"/>
        <v>no sub</v>
      </c>
      <c r="U226" s="58" t="str">
        <f t="shared" si="109"/>
        <v>Non</v>
      </c>
      <c r="V226" s="58" t="str">
        <f t="shared" si="110"/>
        <v>NA</v>
      </c>
      <c r="W226" s="58" t="str">
        <f t="shared" si="111"/>
        <v xml:space="preserve">None </v>
      </c>
      <c r="X226" t="s">
        <v>63</v>
      </c>
      <c r="Y226" s="161" t="str">
        <f t="shared" si="112"/>
        <v>2-7-1-1-4-1-1-1-2-1-1-3-1-2-1-1-1-1-1</v>
      </c>
      <c r="Z226" s="60">
        <f t="shared" si="118"/>
        <v>200360</v>
      </c>
      <c r="AA226" s="7">
        <f t="shared" si="119"/>
        <v>221</v>
      </c>
      <c r="AB226" s="29" t="str">
        <f t="shared" si="92"/>
        <v>2</v>
      </c>
      <c r="AC226" s="29" t="str">
        <f t="shared" si="120"/>
        <v>0</v>
      </c>
      <c r="AD226" s="29" t="str">
        <f t="shared" si="120"/>
        <v>0</v>
      </c>
      <c r="AE226" s="29" t="str">
        <f t="shared" si="120"/>
        <v>3</v>
      </c>
      <c r="AF226" s="29" t="str">
        <f t="shared" si="120"/>
        <v>6</v>
      </c>
      <c r="AG226" s="29" t="str">
        <f t="shared" si="120"/>
        <v>0</v>
      </c>
      <c r="AH226" s="59">
        <v>221</v>
      </c>
      <c r="AI226" s="510">
        <v>200360</v>
      </c>
      <c r="AJ226" s="509">
        <v>2</v>
      </c>
      <c r="AK226" s="509">
        <v>7</v>
      </c>
      <c r="AL226" s="509">
        <v>1</v>
      </c>
      <c r="AM226" s="509">
        <v>1</v>
      </c>
      <c r="AN226" s="509">
        <v>4</v>
      </c>
      <c r="AO226" s="509">
        <v>1</v>
      </c>
      <c r="AP226" s="509">
        <v>1</v>
      </c>
      <c r="AQ226" s="509">
        <v>1</v>
      </c>
      <c r="AR226" s="509">
        <v>2</v>
      </c>
      <c r="AS226" s="509">
        <v>1</v>
      </c>
      <c r="AT226" s="509">
        <v>1</v>
      </c>
      <c r="AU226" s="509">
        <v>3</v>
      </c>
      <c r="AV226" s="509">
        <v>1</v>
      </c>
      <c r="AW226" s="509">
        <v>2</v>
      </c>
      <c r="AX226" s="509">
        <v>1</v>
      </c>
      <c r="AY226" s="509">
        <v>1</v>
      </c>
      <c r="AZ226" s="509">
        <v>1</v>
      </c>
      <c r="BA226" s="509">
        <v>1</v>
      </c>
      <c r="BB226" s="509">
        <v>1</v>
      </c>
      <c r="BC226" s="509" t="b">
        <v>0</v>
      </c>
      <c r="BD226" s="508">
        <v>38392</v>
      </c>
      <c r="BE226" s="508">
        <v>38392</v>
      </c>
      <c r="BF226" s="509" t="b">
        <v>0</v>
      </c>
      <c r="BG226" s="510" t="s">
        <v>586</v>
      </c>
      <c r="BH226" s="512"/>
      <c r="BI226" s="510"/>
      <c r="BJ226" s="513">
        <v>38392</v>
      </c>
      <c r="BK226" s="513">
        <v>38392</v>
      </c>
      <c r="BL226" s="513">
        <v>46217</v>
      </c>
      <c r="BM226" s="510"/>
      <c r="BN226" s="512"/>
      <c r="BO226" s="510"/>
      <c r="BP226" s="509">
        <v>1</v>
      </c>
      <c r="BQ226" s="509" t="str">
        <f>IF(AI226="","",VLOOKUP(AJ226,[0]!Qualifier,(COLUMN(AJ226)-34),FALSE))</f>
        <v>Platelets</v>
      </c>
      <c r="BR226" s="509" t="str">
        <f>IF(AJ226="","",VLOOKUP(AK226,[0]!Qualifier,(COLUMN(AK226)-34),FALSE))</f>
        <v xml:space="preserve">ACD-A </v>
      </c>
      <c r="BS226" s="509" t="str">
        <f>IF(AK226="","",VLOOKUP(AL226,[0]!Qualifier,(COLUMN(AL226)-34),FALSE))</f>
        <v xml:space="preserve">NoAdd </v>
      </c>
      <c r="BT226" s="509" t="str">
        <f>IF(AL226="","",VLOOKUP(AM226,[0]!Qualifier,(COLUMN(AM226)-34),FALSE))</f>
        <v xml:space="preserve">Closed </v>
      </c>
      <c r="BU226" s="509" t="str">
        <f>IF(AM226="","",VLOOKUP(AN226,[0]!Qualifier,(COLUMN(AN226)-34),FALSE))</f>
        <v>NonSVC</v>
      </c>
      <c r="BV226" s="509" t="str">
        <f>IF(AN226="","",VLOOKUP(AO226,[0]!Qualifier,(COLUMN(AO226)-34),FALSE))</f>
        <v xml:space="preserve">20to24°C </v>
      </c>
      <c r="BW226" s="509" t="str">
        <f>IF(AO226="","",VLOOKUP(AP226,[0]!Qualifier,(COLUMN(AP226)-34),FALSE))</f>
        <v>No</v>
      </c>
      <c r="BX226" s="509" t="str">
        <f>IF(AP226="","",VLOOKUP(AQ226,[0]!Qualifier,(COLUMN(AQ226)-34),FALSE))</f>
        <v xml:space="preserve">Allo </v>
      </c>
      <c r="BY226" s="509" t="str">
        <f>IF(AQ226="","",VLOOKUP(AR226,[0]!Qualifier,(COLUMN(AR226)-34),FALSE))</f>
        <v xml:space="preserve">Aph </v>
      </c>
      <c r="BZ226" s="509" t="str">
        <f>IF(AR226="","",VLOOKUP(AS226,[0]!Qualifier,(COLUMN(AS226)-34),FALSE))</f>
        <v xml:space="preserve">NA </v>
      </c>
      <c r="CA226" s="509" t="str">
        <f>IF(AS226="","",VLOOKUP(AT226,[0]!Qualifier,(COLUMN(AT226)-34),FALSE))</f>
        <v xml:space="preserve">Transf </v>
      </c>
      <c r="CB226" s="509" t="str">
        <f>IF(AT226="","",VLOOKUP(AU226,[0]!Qualifier,(COLUMN(AU226)-34),FALSE))</f>
        <v xml:space="preserve">LCdepl </v>
      </c>
      <c r="CC226" s="509" t="str">
        <f>IF(AU226="","",VLOOKUP(AV226,[0]!Qualifier,(COLUMN(AV226)-34),FALSE))</f>
        <v xml:space="preserve">None </v>
      </c>
      <c r="CD226" s="509" t="str">
        <f>IF(AV226="","",VLOOKUP(AW226,[0]!Qualifier,(COLUMN(AW226)-34),FALSE))</f>
        <v>Irrad</v>
      </c>
      <c r="CE226" s="508" t="str">
        <f>IF(AW226="","",VLOOKUP(AX226,[0]!Qualifier,(COLUMN(AX226)-34),FALSE))</f>
        <v xml:space="preserve">- </v>
      </c>
      <c r="CF226" s="508" t="str">
        <f>IF(AX226="","",VLOOKUP(AY226,[0]!Qualifier,(COLUMN(AY226)-34),FALSE))</f>
        <v>no sub</v>
      </c>
      <c r="CG226" s="509" t="str">
        <f>IF(AY226="","",VLOOKUP(AZ226,[0]!Qualifier,(COLUMN(AZ226)-34),FALSE))</f>
        <v>Non</v>
      </c>
      <c r="CH226" s="510" t="str">
        <f>IF(AZ226="","",VLOOKUP(BA226,[0]!Qualifier,(COLUMN(BA226)-34),FALSE))</f>
        <v>NA</v>
      </c>
      <c r="CI226" s="512" t="str">
        <f>IF(BA226="","",VLOOKUP(BB226,[0]!Qualifier,(COLUMN(BB226)-34),FALSE))</f>
        <v xml:space="preserve">None </v>
      </c>
      <c r="CJ226" s="510"/>
      <c r="CK226" s="513" t="str">
        <f t="shared" si="113"/>
        <v>2-7-1-1-4-1-1-1-2-1-1-3-1-2-1-1-1-1-1</v>
      </c>
      <c r="CL226" s="513">
        <v>40159</v>
      </c>
      <c r="CM226" s="513">
        <v>45195</v>
      </c>
      <c r="CN226" s="510"/>
      <c r="CP226" s="510"/>
    </row>
    <row r="227" spans="1:94" ht="12.6" customHeight="1" outlineLevel="2" x14ac:dyDescent="0.35">
      <c r="A227" s="77">
        <f t="shared" si="115"/>
        <v>200370</v>
      </c>
      <c r="B227" s="7">
        <f t="shared" si="116"/>
        <v>222</v>
      </c>
      <c r="C227" s="59">
        <f t="shared" si="114"/>
        <v>222</v>
      </c>
      <c r="D227" s="124">
        <f t="shared" si="117"/>
        <v>200370</v>
      </c>
      <c r="E227" s="16" t="str">
        <f t="shared" si="93"/>
        <v>Platelets</v>
      </c>
      <c r="F227" s="58" t="str">
        <f t="shared" si="94"/>
        <v xml:space="preserve">ACD-A </v>
      </c>
      <c r="G227" s="58" t="str">
        <f t="shared" si="95"/>
        <v xml:space="preserve">NoAdd </v>
      </c>
      <c r="H227" s="58" t="str">
        <f t="shared" si="96"/>
        <v xml:space="preserve">Closed </v>
      </c>
      <c r="I227" s="58" t="str">
        <f t="shared" si="97"/>
        <v xml:space="preserve">SV </v>
      </c>
      <c r="J227" s="58" t="str">
        <f t="shared" si="98"/>
        <v xml:space="preserve">20to24°C </v>
      </c>
      <c r="K227" s="58" t="str">
        <f t="shared" si="99"/>
        <v>No</v>
      </c>
      <c r="L227" s="58" t="str">
        <f t="shared" si="100"/>
        <v xml:space="preserve">Allo </v>
      </c>
      <c r="M227" s="58" t="str">
        <f t="shared" si="101"/>
        <v xml:space="preserve">Aph </v>
      </c>
      <c r="N227" s="58" t="str">
        <f t="shared" si="102"/>
        <v xml:space="preserve">NA </v>
      </c>
      <c r="O227" s="58" t="str">
        <f t="shared" si="103"/>
        <v xml:space="preserve">NoTrans </v>
      </c>
      <c r="P227" s="58" t="str">
        <f t="shared" si="104"/>
        <v xml:space="preserve">LCdepl </v>
      </c>
      <c r="Q227" s="58" t="str">
        <f t="shared" si="105"/>
        <v xml:space="preserve">None </v>
      </c>
      <c r="R227" s="58" t="str">
        <f t="shared" si="106"/>
        <v>Irrad</v>
      </c>
      <c r="S227" s="58" t="str">
        <f t="shared" si="107"/>
        <v xml:space="preserve">- </v>
      </c>
      <c r="T227" s="58" t="str">
        <f t="shared" si="108"/>
        <v>no sub</v>
      </c>
      <c r="U227" s="58" t="str">
        <f t="shared" si="109"/>
        <v>Non</v>
      </c>
      <c r="V227" s="58" t="str">
        <f t="shared" si="110"/>
        <v>NA</v>
      </c>
      <c r="W227" s="58" t="str">
        <f t="shared" si="111"/>
        <v xml:space="preserve">None </v>
      </c>
      <c r="X227" t="s">
        <v>63</v>
      </c>
      <c r="Y227" s="161" t="str">
        <f t="shared" si="112"/>
        <v>2-7-1-1-1-1-1-1-2-1-2-3-1-2-1-1-1-1-1</v>
      </c>
      <c r="Z227" s="60">
        <f t="shared" si="118"/>
        <v>200370</v>
      </c>
      <c r="AA227" s="7">
        <f t="shared" si="119"/>
        <v>222</v>
      </c>
      <c r="AB227" s="29" t="str">
        <f t="shared" si="92"/>
        <v>2</v>
      </c>
      <c r="AC227" s="29" t="str">
        <f t="shared" si="120"/>
        <v>0</v>
      </c>
      <c r="AD227" s="29" t="str">
        <f t="shared" si="120"/>
        <v>0</v>
      </c>
      <c r="AE227" s="29" t="str">
        <f t="shared" si="120"/>
        <v>3</v>
      </c>
      <c r="AF227" s="29" t="str">
        <f t="shared" si="120"/>
        <v>7</v>
      </c>
      <c r="AG227" s="29" t="str">
        <f t="shared" si="120"/>
        <v>0</v>
      </c>
      <c r="AH227" s="59">
        <v>222</v>
      </c>
      <c r="AI227" s="510">
        <v>200370</v>
      </c>
      <c r="AJ227" s="509">
        <v>2</v>
      </c>
      <c r="AK227" s="509">
        <v>7</v>
      </c>
      <c r="AL227" s="509">
        <v>1</v>
      </c>
      <c r="AM227" s="509">
        <v>1</v>
      </c>
      <c r="AN227" s="509">
        <v>1</v>
      </c>
      <c r="AO227" s="509">
        <v>1</v>
      </c>
      <c r="AP227" s="509">
        <v>1</v>
      </c>
      <c r="AQ227" s="509">
        <v>1</v>
      </c>
      <c r="AR227" s="509">
        <v>2</v>
      </c>
      <c r="AS227" s="509">
        <v>1</v>
      </c>
      <c r="AT227" s="509">
        <v>2</v>
      </c>
      <c r="AU227" s="509">
        <v>3</v>
      </c>
      <c r="AV227" s="509">
        <v>1</v>
      </c>
      <c r="AW227" s="509">
        <v>2</v>
      </c>
      <c r="AX227" s="509">
        <v>1</v>
      </c>
      <c r="AY227" s="509">
        <v>1</v>
      </c>
      <c r="AZ227" s="509">
        <v>1</v>
      </c>
      <c r="BA227" s="509">
        <v>1</v>
      </c>
      <c r="BB227" s="509">
        <v>1</v>
      </c>
      <c r="BC227" s="509" t="b">
        <v>0</v>
      </c>
      <c r="BD227" s="508">
        <v>39438</v>
      </c>
      <c r="BE227" s="508">
        <v>39267</v>
      </c>
      <c r="BF227" s="509" t="b">
        <v>0</v>
      </c>
      <c r="BG227" s="510" t="s">
        <v>587</v>
      </c>
      <c r="BH227" s="512"/>
      <c r="BI227" s="510"/>
      <c r="BJ227" s="513">
        <v>39438</v>
      </c>
      <c r="BK227" s="513">
        <v>39267</v>
      </c>
      <c r="BL227" s="513">
        <v>46217</v>
      </c>
      <c r="BM227" s="510"/>
      <c r="BN227" s="512"/>
      <c r="BO227" s="510"/>
      <c r="BP227" s="509">
        <v>1</v>
      </c>
      <c r="BQ227" s="509" t="str">
        <f>IF(AI227="","",VLOOKUP(AJ227,[0]!Qualifier,(COLUMN(AJ227)-34),FALSE))</f>
        <v>Platelets</v>
      </c>
      <c r="BR227" s="509" t="str">
        <f>IF(AJ227="","",VLOOKUP(AK227,[0]!Qualifier,(COLUMN(AK227)-34),FALSE))</f>
        <v xml:space="preserve">ACD-A </v>
      </c>
      <c r="BS227" s="509" t="str">
        <f>IF(AK227="","",VLOOKUP(AL227,[0]!Qualifier,(COLUMN(AL227)-34),FALSE))</f>
        <v xml:space="preserve">NoAdd </v>
      </c>
      <c r="BT227" s="509" t="str">
        <f>IF(AL227="","",VLOOKUP(AM227,[0]!Qualifier,(COLUMN(AM227)-34),FALSE))</f>
        <v xml:space="preserve">Closed </v>
      </c>
      <c r="BU227" s="509" t="str">
        <f>IF(AM227="","",VLOOKUP(AN227,[0]!Qualifier,(COLUMN(AN227)-34),FALSE))</f>
        <v xml:space="preserve">SV </v>
      </c>
      <c r="BV227" s="509" t="str">
        <f>IF(AN227="","",VLOOKUP(AO227,[0]!Qualifier,(COLUMN(AO227)-34),FALSE))</f>
        <v xml:space="preserve">20to24°C </v>
      </c>
      <c r="BW227" s="509" t="str">
        <f>IF(AO227="","",VLOOKUP(AP227,[0]!Qualifier,(COLUMN(AP227)-34),FALSE))</f>
        <v>No</v>
      </c>
      <c r="BX227" s="509" t="str">
        <f>IF(AP227="","",VLOOKUP(AQ227,[0]!Qualifier,(COLUMN(AQ227)-34),FALSE))</f>
        <v xml:space="preserve">Allo </v>
      </c>
      <c r="BY227" s="509" t="str">
        <f>IF(AQ227="","",VLOOKUP(AR227,[0]!Qualifier,(COLUMN(AR227)-34),FALSE))</f>
        <v xml:space="preserve">Aph </v>
      </c>
      <c r="BZ227" s="509" t="str">
        <f>IF(AR227="","",VLOOKUP(AS227,[0]!Qualifier,(COLUMN(AS227)-34),FALSE))</f>
        <v xml:space="preserve">NA </v>
      </c>
      <c r="CA227" s="509" t="str">
        <f>IF(AS227="","",VLOOKUP(AT227,[0]!Qualifier,(COLUMN(AT227)-34),FALSE))</f>
        <v xml:space="preserve">NoTrans </v>
      </c>
      <c r="CB227" s="509" t="str">
        <f>IF(AT227="","",VLOOKUP(AU227,[0]!Qualifier,(COLUMN(AU227)-34),FALSE))</f>
        <v xml:space="preserve">LCdepl </v>
      </c>
      <c r="CC227" s="509" t="str">
        <f>IF(AU227="","",VLOOKUP(AV227,[0]!Qualifier,(COLUMN(AV227)-34),FALSE))</f>
        <v xml:space="preserve">None </v>
      </c>
      <c r="CD227" s="509" t="str">
        <f>IF(AV227="","",VLOOKUP(AW227,[0]!Qualifier,(COLUMN(AW227)-34),FALSE))</f>
        <v>Irrad</v>
      </c>
      <c r="CE227" s="508" t="str">
        <f>IF(AW227="","",VLOOKUP(AX227,[0]!Qualifier,(COLUMN(AX227)-34),FALSE))</f>
        <v xml:space="preserve">- </v>
      </c>
      <c r="CF227" s="508" t="str">
        <f>IF(AX227="","",VLOOKUP(AY227,[0]!Qualifier,(COLUMN(AY227)-34),FALSE))</f>
        <v>no sub</v>
      </c>
      <c r="CG227" s="509" t="str">
        <f>IF(AY227="","",VLOOKUP(AZ227,[0]!Qualifier,(COLUMN(AZ227)-34),FALSE))</f>
        <v>Non</v>
      </c>
      <c r="CH227" s="510" t="str">
        <f>IF(AZ227="","",VLOOKUP(BA227,[0]!Qualifier,(COLUMN(BA227)-34),FALSE))</f>
        <v>NA</v>
      </c>
      <c r="CI227" s="512" t="str">
        <f>IF(BA227="","",VLOOKUP(BB227,[0]!Qualifier,(COLUMN(BB227)-34),FALSE))</f>
        <v xml:space="preserve">None </v>
      </c>
      <c r="CJ227" s="510"/>
      <c r="CK227" s="513" t="str">
        <f t="shared" si="113"/>
        <v>2-7-1-1-1-1-1-1-2-1-2-3-1-2-1-1-1-1-1</v>
      </c>
      <c r="CL227" s="513">
        <v>42269</v>
      </c>
      <c r="CM227" s="513">
        <v>45195</v>
      </c>
      <c r="CN227" s="510"/>
      <c r="CP227" s="510"/>
    </row>
    <row r="228" spans="1:94" ht="12.6" customHeight="1" outlineLevel="2" x14ac:dyDescent="0.35">
      <c r="A228" s="77">
        <f t="shared" si="115"/>
        <v>200386</v>
      </c>
      <c r="B228" s="7">
        <f t="shared" si="116"/>
        <v>223</v>
      </c>
      <c r="C228" s="59">
        <f t="shared" si="114"/>
        <v>223</v>
      </c>
      <c r="D228" s="124">
        <f t="shared" si="117"/>
        <v>200386</v>
      </c>
      <c r="E228" s="16" t="str">
        <f t="shared" si="93"/>
        <v>Platelets</v>
      </c>
      <c r="F228" s="58" t="str">
        <f t="shared" si="94"/>
        <v xml:space="preserve">ACD-A </v>
      </c>
      <c r="G228" s="58" t="str">
        <f t="shared" si="95"/>
        <v xml:space="preserve">PAS3M </v>
      </c>
      <c r="H228" s="58" t="str">
        <f t="shared" si="96"/>
        <v xml:space="preserve">Closed </v>
      </c>
      <c r="I228" s="58" t="str">
        <f t="shared" si="97"/>
        <v xml:space="preserve">SVPed </v>
      </c>
      <c r="J228" s="58" t="str">
        <f t="shared" si="98"/>
        <v xml:space="preserve">20to24°C </v>
      </c>
      <c r="K228" s="58" t="str">
        <f t="shared" si="99"/>
        <v>No</v>
      </c>
      <c r="L228" s="58" t="str">
        <f t="shared" si="100"/>
        <v xml:space="preserve">Allo </v>
      </c>
      <c r="M228" s="58" t="str">
        <f t="shared" si="101"/>
        <v xml:space="preserve">Aph </v>
      </c>
      <c r="N228" s="58" t="str">
        <f t="shared" si="102"/>
        <v xml:space="preserve">NA </v>
      </c>
      <c r="O228" s="58" t="str">
        <f t="shared" si="103"/>
        <v xml:space="preserve">NoTrans </v>
      </c>
      <c r="P228" s="58" t="str">
        <f t="shared" si="104"/>
        <v xml:space="preserve">LCdepl </v>
      </c>
      <c r="Q228" s="58" t="str">
        <f t="shared" si="105"/>
        <v xml:space="preserve">Divid </v>
      </c>
      <c r="R228" s="58" t="str">
        <f t="shared" si="106"/>
        <v>Irrad</v>
      </c>
      <c r="S228" s="58" t="str">
        <f t="shared" si="107"/>
        <v xml:space="preserve">- </v>
      </c>
      <c r="T228" s="58" t="str">
        <f t="shared" si="108"/>
        <v>no sub</v>
      </c>
      <c r="U228" s="58" t="str">
        <f t="shared" si="109"/>
        <v>Non</v>
      </c>
      <c r="V228" s="58" t="str">
        <f t="shared" si="110"/>
        <v>NA</v>
      </c>
      <c r="W228" s="58" t="str">
        <f t="shared" si="111"/>
        <v xml:space="preserve">None </v>
      </c>
      <c r="X228" t="s">
        <v>63</v>
      </c>
      <c r="Y228" s="161" t="str">
        <f t="shared" si="112"/>
        <v>2-7-16-1-2-1-1-1-2-1-2-3-2-2-1-1-1-1-1</v>
      </c>
      <c r="Z228" s="60">
        <f t="shared" si="118"/>
        <v>200386</v>
      </c>
      <c r="AA228" s="7">
        <f t="shared" si="119"/>
        <v>223</v>
      </c>
      <c r="AB228" s="29" t="str">
        <f t="shared" si="92"/>
        <v>2</v>
      </c>
      <c r="AC228" s="29" t="str">
        <f t="shared" si="120"/>
        <v>0</v>
      </c>
      <c r="AD228" s="29" t="str">
        <f t="shared" si="120"/>
        <v>0</v>
      </c>
      <c r="AE228" s="29" t="str">
        <f t="shared" si="120"/>
        <v>3</v>
      </c>
      <c r="AF228" s="29" t="str">
        <f t="shared" si="120"/>
        <v>8</v>
      </c>
      <c r="AG228" s="29" t="str">
        <f t="shared" si="120"/>
        <v>6</v>
      </c>
      <c r="AH228" s="59">
        <v>223</v>
      </c>
      <c r="AI228" s="510">
        <v>200386</v>
      </c>
      <c r="AJ228" s="509">
        <v>2</v>
      </c>
      <c r="AK228" s="509">
        <v>7</v>
      </c>
      <c r="AL228" s="509">
        <v>16</v>
      </c>
      <c r="AM228" s="509">
        <v>1</v>
      </c>
      <c r="AN228" s="509">
        <v>2</v>
      </c>
      <c r="AO228" s="509">
        <v>1</v>
      </c>
      <c r="AP228" s="509">
        <v>1</v>
      </c>
      <c r="AQ228" s="509">
        <v>1</v>
      </c>
      <c r="AR228" s="509">
        <v>2</v>
      </c>
      <c r="AS228" s="509">
        <v>1</v>
      </c>
      <c r="AT228" s="509">
        <v>2</v>
      </c>
      <c r="AU228" s="509">
        <v>3</v>
      </c>
      <c r="AV228" s="509">
        <v>2</v>
      </c>
      <c r="AW228" s="509">
        <v>2</v>
      </c>
      <c r="AX228" s="509">
        <v>1</v>
      </c>
      <c r="AY228" s="509">
        <v>1</v>
      </c>
      <c r="AZ228" s="509">
        <v>1</v>
      </c>
      <c r="BA228" s="509">
        <v>1</v>
      </c>
      <c r="BB228" s="509">
        <v>1</v>
      </c>
      <c r="BC228" s="509" t="b">
        <v>0</v>
      </c>
      <c r="BD228" s="508">
        <v>41602</v>
      </c>
      <c r="BE228" s="508">
        <v>41602</v>
      </c>
      <c r="BF228" s="509" t="b">
        <v>0</v>
      </c>
      <c r="BG228" s="510" t="s">
        <v>588</v>
      </c>
      <c r="BH228" s="512"/>
      <c r="BI228" s="510"/>
      <c r="BJ228" s="513">
        <v>41602</v>
      </c>
      <c r="BK228" s="513">
        <v>41602</v>
      </c>
      <c r="BL228" s="513">
        <v>46217</v>
      </c>
      <c r="BM228" s="510"/>
      <c r="BN228" s="512"/>
      <c r="BO228" s="510"/>
      <c r="BP228" s="509">
        <v>1</v>
      </c>
      <c r="BQ228" s="509" t="str">
        <f>IF(AI228="","",VLOOKUP(AJ228,[0]!Qualifier,(COLUMN(AJ228)-34),FALSE))</f>
        <v>Platelets</v>
      </c>
      <c r="BR228" s="509" t="str">
        <f>IF(AJ228="","",VLOOKUP(AK228,[0]!Qualifier,(COLUMN(AK228)-34),FALSE))</f>
        <v xml:space="preserve">ACD-A </v>
      </c>
      <c r="BS228" s="509" t="str">
        <f>IF(AK228="","",VLOOKUP(AL228,[0]!Qualifier,(COLUMN(AL228)-34),FALSE))</f>
        <v xml:space="preserve">PAS3M </v>
      </c>
      <c r="BT228" s="509" t="str">
        <f>IF(AL228="","",VLOOKUP(AM228,[0]!Qualifier,(COLUMN(AM228)-34),FALSE))</f>
        <v xml:space="preserve">Closed </v>
      </c>
      <c r="BU228" s="509" t="str">
        <f>IF(AM228="","",VLOOKUP(AN228,[0]!Qualifier,(COLUMN(AN228)-34),FALSE))</f>
        <v xml:space="preserve">SVPed </v>
      </c>
      <c r="BV228" s="509" t="str">
        <f>IF(AN228="","",VLOOKUP(AO228,[0]!Qualifier,(COLUMN(AO228)-34),FALSE))</f>
        <v xml:space="preserve">20to24°C </v>
      </c>
      <c r="BW228" s="509" t="str">
        <f>IF(AO228="","",VLOOKUP(AP228,[0]!Qualifier,(COLUMN(AP228)-34),FALSE))</f>
        <v>No</v>
      </c>
      <c r="BX228" s="509" t="str">
        <f>IF(AP228="","",VLOOKUP(AQ228,[0]!Qualifier,(COLUMN(AQ228)-34),FALSE))</f>
        <v xml:space="preserve">Allo </v>
      </c>
      <c r="BY228" s="509" t="str">
        <f>IF(AQ228="","",VLOOKUP(AR228,[0]!Qualifier,(COLUMN(AR228)-34),FALSE))</f>
        <v xml:space="preserve">Aph </v>
      </c>
      <c r="BZ228" s="509" t="str">
        <f>IF(AR228="","",VLOOKUP(AS228,[0]!Qualifier,(COLUMN(AS228)-34),FALSE))</f>
        <v xml:space="preserve">NA </v>
      </c>
      <c r="CA228" s="509" t="str">
        <f>IF(AS228="","",VLOOKUP(AT228,[0]!Qualifier,(COLUMN(AT228)-34),FALSE))</f>
        <v xml:space="preserve">NoTrans </v>
      </c>
      <c r="CB228" s="509" t="str">
        <f>IF(AT228="","",VLOOKUP(AU228,[0]!Qualifier,(COLUMN(AU228)-34),FALSE))</f>
        <v xml:space="preserve">LCdepl </v>
      </c>
      <c r="CC228" s="509" t="str">
        <f>IF(AU228="","",VLOOKUP(AV228,[0]!Qualifier,(COLUMN(AV228)-34),FALSE))</f>
        <v xml:space="preserve">Divid </v>
      </c>
      <c r="CD228" s="509" t="str">
        <f>IF(AV228="","",VLOOKUP(AW228,[0]!Qualifier,(COLUMN(AW228)-34),FALSE))</f>
        <v>Irrad</v>
      </c>
      <c r="CE228" s="508" t="str">
        <f>IF(AW228="","",VLOOKUP(AX228,[0]!Qualifier,(COLUMN(AX228)-34),FALSE))</f>
        <v xml:space="preserve">- </v>
      </c>
      <c r="CF228" s="508" t="str">
        <f>IF(AX228="","",VLOOKUP(AY228,[0]!Qualifier,(COLUMN(AY228)-34),FALSE))</f>
        <v>no sub</v>
      </c>
      <c r="CG228" s="509" t="str">
        <f>IF(AY228="","",VLOOKUP(AZ228,[0]!Qualifier,(COLUMN(AZ228)-34),FALSE))</f>
        <v>Non</v>
      </c>
      <c r="CH228" s="510" t="str">
        <f>IF(AZ228="","",VLOOKUP(BA228,[0]!Qualifier,(COLUMN(BA228)-34),FALSE))</f>
        <v>NA</v>
      </c>
      <c r="CI228" s="512" t="str">
        <f>IF(BA228="","",VLOOKUP(BB228,[0]!Qualifier,(COLUMN(BB228)-34),FALSE))</f>
        <v xml:space="preserve">None </v>
      </c>
      <c r="CJ228" s="510"/>
      <c r="CK228" s="513" t="str">
        <f t="shared" si="113"/>
        <v>2-7-16-1-2-1-1-1-2-1-2-3-2-2-1-1-1-1-1</v>
      </c>
      <c r="CL228" s="513">
        <v>37187</v>
      </c>
      <c r="CM228" s="513">
        <v>45195</v>
      </c>
      <c r="CN228" s="510"/>
      <c r="CP228" s="510"/>
    </row>
    <row r="229" spans="1:94" ht="12.6" customHeight="1" outlineLevel="2" x14ac:dyDescent="0.35">
      <c r="A229" s="77">
        <f t="shared" si="115"/>
        <v>200390</v>
      </c>
      <c r="B229" s="7">
        <f t="shared" si="116"/>
        <v>224</v>
      </c>
      <c r="C229" s="59">
        <f t="shared" si="114"/>
        <v>224</v>
      </c>
      <c r="D229" s="124">
        <f t="shared" si="117"/>
        <v>200390</v>
      </c>
      <c r="E229" s="16" t="str">
        <f t="shared" si="93"/>
        <v>Platelets</v>
      </c>
      <c r="F229" s="58" t="str">
        <f t="shared" si="94"/>
        <v xml:space="preserve">ACD-A </v>
      </c>
      <c r="G229" s="58" t="str">
        <f t="shared" si="95"/>
        <v xml:space="preserve">NoAdd </v>
      </c>
      <c r="H229" s="58" t="str">
        <f t="shared" si="96"/>
        <v xml:space="preserve">Closed </v>
      </c>
      <c r="I229" s="58" t="str">
        <f t="shared" si="97"/>
        <v xml:space="preserve">NonSV </v>
      </c>
      <c r="J229" s="58" t="str">
        <f t="shared" si="98"/>
        <v xml:space="preserve">20to24°C </v>
      </c>
      <c r="K229" s="58" t="str">
        <f t="shared" si="99"/>
        <v>No</v>
      </c>
      <c r="L229" s="58" t="str">
        <f t="shared" si="100"/>
        <v xml:space="preserve">Allo </v>
      </c>
      <c r="M229" s="58" t="str">
        <f t="shared" si="101"/>
        <v xml:space="preserve">Aph </v>
      </c>
      <c r="N229" s="58" t="str">
        <f t="shared" si="102"/>
        <v xml:space="preserve">≤6h </v>
      </c>
      <c r="O229" s="58" t="str">
        <f t="shared" si="103"/>
        <v xml:space="preserve">Transf </v>
      </c>
      <c r="P229" s="58" t="str">
        <f t="shared" si="104"/>
        <v xml:space="preserve">LCdepl </v>
      </c>
      <c r="Q229" s="58" t="str">
        <f t="shared" si="105"/>
        <v xml:space="preserve">None </v>
      </c>
      <c r="R229" s="58" t="str">
        <f t="shared" si="106"/>
        <v>Irrad</v>
      </c>
      <c r="S229" s="58" t="str">
        <f t="shared" si="107"/>
        <v xml:space="preserve">- </v>
      </c>
      <c r="T229" s="58" t="str">
        <f t="shared" si="108"/>
        <v>no sub</v>
      </c>
      <c r="U229" s="58" t="str">
        <f t="shared" si="109"/>
        <v>Non</v>
      </c>
      <c r="V229" s="58" t="str">
        <f t="shared" si="110"/>
        <v>NA</v>
      </c>
      <c r="W229" s="58" t="str">
        <f t="shared" si="111"/>
        <v xml:space="preserve">None </v>
      </c>
      <c r="X229" t="s">
        <v>63</v>
      </c>
      <c r="Y229" s="161" t="str">
        <f t="shared" si="112"/>
        <v>2-7-1-1-3-1-1-1-2-2-1-3-1-2-1-1-1-1-1</v>
      </c>
      <c r="Z229" s="60">
        <f t="shared" si="118"/>
        <v>200390</v>
      </c>
      <c r="AA229" s="7">
        <f t="shared" si="119"/>
        <v>224</v>
      </c>
      <c r="AB229" s="29" t="str">
        <f t="shared" si="92"/>
        <v>2</v>
      </c>
      <c r="AC229" s="29" t="str">
        <f t="shared" si="120"/>
        <v>0</v>
      </c>
      <c r="AD229" s="29" t="str">
        <f t="shared" si="120"/>
        <v>0</v>
      </c>
      <c r="AE229" s="29" t="str">
        <f t="shared" si="120"/>
        <v>3</v>
      </c>
      <c r="AF229" s="29" t="str">
        <f t="shared" si="120"/>
        <v>9</v>
      </c>
      <c r="AG229" s="29" t="str">
        <f t="shared" si="120"/>
        <v>0</v>
      </c>
      <c r="AH229" s="59">
        <v>224</v>
      </c>
      <c r="AI229" s="510">
        <v>200390</v>
      </c>
      <c r="AJ229" s="509">
        <v>2</v>
      </c>
      <c r="AK229" s="509">
        <v>7</v>
      </c>
      <c r="AL229" s="509">
        <v>1</v>
      </c>
      <c r="AM229" s="509">
        <v>1</v>
      </c>
      <c r="AN229" s="509">
        <v>3</v>
      </c>
      <c r="AO229" s="509">
        <v>1</v>
      </c>
      <c r="AP229" s="509">
        <v>1</v>
      </c>
      <c r="AQ229" s="509">
        <v>1</v>
      </c>
      <c r="AR229" s="509">
        <v>2</v>
      </c>
      <c r="AS229" s="509">
        <v>2</v>
      </c>
      <c r="AT229" s="509">
        <v>1</v>
      </c>
      <c r="AU229" s="509">
        <v>3</v>
      </c>
      <c r="AV229" s="509">
        <v>1</v>
      </c>
      <c r="AW229" s="509">
        <v>2</v>
      </c>
      <c r="AX229" s="509">
        <v>1</v>
      </c>
      <c r="AY229" s="509">
        <v>1</v>
      </c>
      <c r="AZ229" s="509">
        <v>1</v>
      </c>
      <c r="BA229" s="509">
        <v>1</v>
      </c>
      <c r="BB229" s="509">
        <v>1</v>
      </c>
      <c r="BC229" s="509" t="b">
        <v>0</v>
      </c>
      <c r="BD229" s="508">
        <v>38695</v>
      </c>
      <c r="BE229" s="508">
        <v>38695</v>
      </c>
      <c r="BF229" s="509" t="b">
        <v>0</v>
      </c>
      <c r="BG229" s="510" t="s">
        <v>1199</v>
      </c>
      <c r="BH229" s="512"/>
      <c r="BI229" s="510"/>
      <c r="BJ229" s="513">
        <v>38695</v>
      </c>
      <c r="BK229" s="513">
        <v>38695</v>
      </c>
      <c r="BL229" s="513">
        <v>46217</v>
      </c>
      <c r="BM229" s="510"/>
      <c r="BN229" s="512"/>
      <c r="BO229" s="510"/>
      <c r="BP229" s="509">
        <v>1</v>
      </c>
      <c r="BQ229" s="509" t="str">
        <f>IF(AI229="","",VLOOKUP(AJ229,[0]!Qualifier,(COLUMN(AJ229)-34),FALSE))</f>
        <v>Platelets</v>
      </c>
      <c r="BR229" s="509" t="str">
        <f>IF(AJ229="","",VLOOKUP(AK229,[0]!Qualifier,(COLUMN(AK229)-34),FALSE))</f>
        <v xml:space="preserve">ACD-A </v>
      </c>
      <c r="BS229" s="509" t="str">
        <f>IF(AK229="","",VLOOKUP(AL229,[0]!Qualifier,(COLUMN(AL229)-34),FALSE))</f>
        <v xml:space="preserve">NoAdd </v>
      </c>
      <c r="BT229" s="509" t="str">
        <f>IF(AL229="","",VLOOKUP(AM229,[0]!Qualifier,(COLUMN(AM229)-34),FALSE))</f>
        <v xml:space="preserve">Closed </v>
      </c>
      <c r="BU229" s="509" t="str">
        <f>IF(AM229="","",VLOOKUP(AN229,[0]!Qualifier,(COLUMN(AN229)-34),FALSE))</f>
        <v xml:space="preserve">NonSV </v>
      </c>
      <c r="BV229" s="509" t="str">
        <f>IF(AN229="","",VLOOKUP(AO229,[0]!Qualifier,(COLUMN(AO229)-34),FALSE))</f>
        <v xml:space="preserve">20to24°C </v>
      </c>
      <c r="BW229" s="509" t="str">
        <f>IF(AO229="","",VLOOKUP(AP229,[0]!Qualifier,(COLUMN(AP229)-34),FALSE))</f>
        <v>No</v>
      </c>
      <c r="BX229" s="509" t="str">
        <f>IF(AP229="","",VLOOKUP(AQ229,[0]!Qualifier,(COLUMN(AQ229)-34),FALSE))</f>
        <v xml:space="preserve">Allo </v>
      </c>
      <c r="BY229" s="509" t="str">
        <f>IF(AQ229="","",VLOOKUP(AR229,[0]!Qualifier,(COLUMN(AR229)-34),FALSE))</f>
        <v xml:space="preserve">Aph </v>
      </c>
      <c r="BZ229" s="509" t="str">
        <f>IF(AR229="","",VLOOKUP(AS229,[0]!Qualifier,(COLUMN(AS229)-34),FALSE))</f>
        <v xml:space="preserve">≤6h </v>
      </c>
      <c r="CA229" s="509" t="str">
        <f>IF(AS229="","",VLOOKUP(AT229,[0]!Qualifier,(COLUMN(AT229)-34),FALSE))</f>
        <v xml:space="preserve">Transf </v>
      </c>
      <c r="CB229" s="509" t="str">
        <f>IF(AT229="","",VLOOKUP(AU229,[0]!Qualifier,(COLUMN(AU229)-34),FALSE))</f>
        <v xml:space="preserve">LCdepl </v>
      </c>
      <c r="CC229" s="509" t="str">
        <f>IF(AU229="","",VLOOKUP(AV229,[0]!Qualifier,(COLUMN(AV229)-34),FALSE))</f>
        <v xml:space="preserve">None </v>
      </c>
      <c r="CD229" s="509" t="str">
        <f>IF(AV229="","",VLOOKUP(AW229,[0]!Qualifier,(COLUMN(AW229)-34),FALSE))</f>
        <v>Irrad</v>
      </c>
      <c r="CE229" s="508" t="str">
        <f>IF(AW229="","",VLOOKUP(AX229,[0]!Qualifier,(COLUMN(AX229)-34),FALSE))</f>
        <v xml:space="preserve">- </v>
      </c>
      <c r="CF229" s="508" t="str">
        <f>IF(AX229="","",VLOOKUP(AY229,[0]!Qualifier,(COLUMN(AY229)-34),FALSE))</f>
        <v>no sub</v>
      </c>
      <c r="CG229" s="509" t="str">
        <f>IF(AY229="","",VLOOKUP(AZ229,[0]!Qualifier,(COLUMN(AZ229)-34),FALSE))</f>
        <v>Non</v>
      </c>
      <c r="CH229" s="510" t="str">
        <f>IF(AZ229="","",VLOOKUP(BA229,[0]!Qualifier,(COLUMN(BA229)-34),FALSE))</f>
        <v>NA</v>
      </c>
      <c r="CI229" s="512" t="str">
        <f>IF(BA229="","",VLOOKUP(BB229,[0]!Qualifier,(COLUMN(BB229)-34),FALSE))</f>
        <v xml:space="preserve">None </v>
      </c>
      <c r="CJ229" s="510"/>
      <c r="CK229" s="513" t="str">
        <f t="shared" si="113"/>
        <v>2-7-1-1-3-1-1-1-2-2-1-3-1-2-1-1-1-1-1</v>
      </c>
      <c r="CL229" s="513">
        <v>39941</v>
      </c>
      <c r="CM229" s="513">
        <v>45195</v>
      </c>
      <c r="CN229" s="510"/>
      <c r="CP229" s="510"/>
    </row>
    <row r="230" spans="1:94" ht="12.6" customHeight="1" outlineLevel="2" x14ac:dyDescent="0.35">
      <c r="A230" s="77">
        <f t="shared" si="115"/>
        <v>200396</v>
      </c>
      <c r="B230" s="7">
        <f t="shared" si="116"/>
        <v>225</v>
      </c>
      <c r="C230" s="59">
        <f t="shared" si="114"/>
        <v>225</v>
      </c>
      <c r="D230" s="124">
        <f t="shared" si="117"/>
        <v>200396</v>
      </c>
      <c r="E230" s="16" t="str">
        <f t="shared" si="93"/>
        <v>Platelets</v>
      </c>
      <c r="F230" s="58" t="str">
        <f t="shared" si="94"/>
        <v xml:space="preserve">ACD-A </v>
      </c>
      <c r="G230" s="58" t="str">
        <f t="shared" si="95"/>
        <v xml:space="preserve">PAS3M </v>
      </c>
      <c r="H230" s="58" t="str">
        <f t="shared" si="96"/>
        <v xml:space="preserve">Closed </v>
      </c>
      <c r="I230" s="58" t="str">
        <f t="shared" si="97"/>
        <v xml:space="preserve">SV </v>
      </c>
      <c r="J230" s="58" t="str">
        <f t="shared" si="98"/>
        <v xml:space="preserve">20to24°C </v>
      </c>
      <c r="K230" s="58" t="str">
        <f t="shared" si="99"/>
        <v>No</v>
      </c>
      <c r="L230" s="58" t="str">
        <f t="shared" si="100"/>
        <v xml:space="preserve">Allo </v>
      </c>
      <c r="M230" s="58" t="str">
        <f t="shared" si="101"/>
        <v xml:space="preserve">Aph </v>
      </c>
      <c r="N230" s="58" t="str">
        <f t="shared" si="102"/>
        <v xml:space="preserve">NA </v>
      </c>
      <c r="O230" s="58" t="str">
        <f t="shared" si="103"/>
        <v xml:space="preserve">Transf </v>
      </c>
      <c r="P230" s="58" t="str">
        <f t="shared" si="104"/>
        <v xml:space="preserve">LCdepl </v>
      </c>
      <c r="Q230" s="58" t="str">
        <f t="shared" si="105"/>
        <v xml:space="preserve">None </v>
      </c>
      <c r="R230" s="58" t="str">
        <f t="shared" si="106"/>
        <v>Irrad</v>
      </c>
      <c r="S230" s="58" t="str">
        <f t="shared" si="107"/>
        <v xml:space="preserve">- </v>
      </c>
      <c r="T230" s="58" t="str">
        <f t="shared" si="108"/>
        <v>no sub</v>
      </c>
      <c r="U230" s="58" t="str">
        <f t="shared" si="109"/>
        <v>BactTestNeg</v>
      </c>
      <c r="V230" s="58" t="str">
        <f t="shared" si="110"/>
        <v>NA</v>
      </c>
      <c r="W230" s="58" t="str">
        <f t="shared" si="111"/>
        <v xml:space="preserve">None </v>
      </c>
      <c r="X230" t="s">
        <v>63</v>
      </c>
      <c r="Y230" s="161" t="str">
        <f t="shared" si="112"/>
        <v>2-7-16-1-1-1-1-1-2-1-1-3-1-2-1-1-10-1-1</v>
      </c>
      <c r="Z230" s="60">
        <f t="shared" si="118"/>
        <v>200396</v>
      </c>
      <c r="AA230" s="7">
        <f t="shared" si="119"/>
        <v>225</v>
      </c>
      <c r="AB230" s="29" t="str">
        <f t="shared" si="92"/>
        <v>2</v>
      </c>
      <c r="AC230" s="29" t="str">
        <f t="shared" si="120"/>
        <v>0</v>
      </c>
      <c r="AD230" s="29" t="str">
        <f t="shared" si="120"/>
        <v>0</v>
      </c>
      <c r="AE230" s="29" t="str">
        <f t="shared" si="120"/>
        <v>3</v>
      </c>
      <c r="AF230" s="29" t="str">
        <f t="shared" si="120"/>
        <v>9</v>
      </c>
      <c r="AG230" s="29" t="str">
        <f t="shared" si="120"/>
        <v>6</v>
      </c>
      <c r="AH230" s="59">
        <v>225</v>
      </c>
      <c r="AI230" s="510">
        <v>200396</v>
      </c>
      <c r="AJ230" s="509">
        <v>2</v>
      </c>
      <c r="AK230" s="509">
        <v>7</v>
      </c>
      <c r="AL230" s="509">
        <v>16</v>
      </c>
      <c r="AM230" s="509">
        <v>1</v>
      </c>
      <c r="AN230" s="509">
        <v>1</v>
      </c>
      <c r="AO230" s="509">
        <v>1</v>
      </c>
      <c r="AP230" s="509">
        <v>1</v>
      </c>
      <c r="AQ230" s="509">
        <v>1</v>
      </c>
      <c r="AR230" s="509">
        <v>2</v>
      </c>
      <c r="AS230" s="509">
        <v>1</v>
      </c>
      <c r="AT230" s="509">
        <v>1</v>
      </c>
      <c r="AU230" s="509">
        <v>3</v>
      </c>
      <c r="AV230" s="509">
        <v>1</v>
      </c>
      <c r="AW230" s="509">
        <v>2</v>
      </c>
      <c r="AX230" s="509">
        <v>1</v>
      </c>
      <c r="AY230" s="509">
        <v>1</v>
      </c>
      <c r="AZ230" s="509">
        <v>10</v>
      </c>
      <c r="BA230" s="509">
        <v>1</v>
      </c>
      <c r="BB230" s="509">
        <v>1</v>
      </c>
      <c r="BC230" s="509" t="b">
        <v>0</v>
      </c>
      <c r="BD230" s="508">
        <v>46007</v>
      </c>
      <c r="BE230" s="508">
        <v>45950</v>
      </c>
      <c r="BF230" s="509" t="b">
        <v>0</v>
      </c>
      <c r="BG230" s="510" t="s">
        <v>1581</v>
      </c>
      <c r="BH230" s="512"/>
      <c r="BI230" s="510"/>
      <c r="BJ230" s="513">
        <v>46007</v>
      </c>
      <c r="BK230" s="513">
        <v>45950</v>
      </c>
      <c r="BL230" s="513">
        <v>46217</v>
      </c>
      <c r="BM230" s="510"/>
      <c r="BN230" s="512"/>
      <c r="BO230" s="510"/>
      <c r="BP230" s="509">
        <v>1</v>
      </c>
      <c r="BQ230" s="509" t="str">
        <f>IF(AI230="","",VLOOKUP(AJ230,[0]!Qualifier,(COLUMN(AJ230)-34),FALSE))</f>
        <v>Platelets</v>
      </c>
      <c r="BR230" s="509" t="str">
        <f>IF(AJ230="","",VLOOKUP(AK230,[0]!Qualifier,(COLUMN(AK230)-34),FALSE))</f>
        <v xml:space="preserve">ACD-A </v>
      </c>
      <c r="BS230" s="509" t="str">
        <f>IF(AK230="","",VLOOKUP(AL230,[0]!Qualifier,(COLUMN(AL230)-34),FALSE))</f>
        <v xml:space="preserve">PAS3M </v>
      </c>
      <c r="BT230" s="509" t="str">
        <f>IF(AL230="","",VLOOKUP(AM230,[0]!Qualifier,(COLUMN(AM230)-34),FALSE))</f>
        <v xml:space="preserve">Closed </v>
      </c>
      <c r="BU230" s="509" t="str">
        <f>IF(AM230="","",VLOOKUP(AN230,[0]!Qualifier,(COLUMN(AN230)-34),FALSE))</f>
        <v xml:space="preserve">SV </v>
      </c>
      <c r="BV230" s="509" t="str">
        <f>IF(AN230="","",VLOOKUP(AO230,[0]!Qualifier,(COLUMN(AO230)-34),FALSE))</f>
        <v xml:space="preserve">20to24°C </v>
      </c>
      <c r="BW230" s="509" t="str">
        <f>IF(AO230="","",VLOOKUP(AP230,[0]!Qualifier,(COLUMN(AP230)-34),FALSE))</f>
        <v>No</v>
      </c>
      <c r="BX230" s="509" t="str">
        <f>IF(AP230="","",VLOOKUP(AQ230,[0]!Qualifier,(COLUMN(AQ230)-34),FALSE))</f>
        <v xml:space="preserve">Allo </v>
      </c>
      <c r="BY230" s="509" t="str">
        <f>IF(AQ230="","",VLOOKUP(AR230,[0]!Qualifier,(COLUMN(AR230)-34),FALSE))</f>
        <v xml:space="preserve">Aph </v>
      </c>
      <c r="BZ230" s="509" t="str">
        <f>IF(AR230="","",VLOOKUP(AS230,[0]!Qualifier,(COLUMN(AS230)-34),FALSE))</f>
        <v xml:space="preserve">NA </v>
      </c>
      <c r="CA230" s="509" t="str">
        <f>IF(AS230="","",VLOOKUP(AT230,[0]!Qualifier,(COLUMN(AT230)-34),FALSE))</f>
        <v xml:space="preserve">Transf </v>
      </c>
      <c r="CB230" s="509" t="str">
        <f>IF(AT230="","",VLOOKUP(AU230,[0]!Qualifier,(COLUMN(AU230)-34),FALSE))</f>
        <v xml:space="preserve">LCdepl </v>
      </c>
      <c r="CC230" s="509" t="str">
        <f>IF(AU230="","",VLOOKUP(AV230,[0]!Qualifier,(COLUMN(AV230)-34),FALSE))</f>
        <v xml:space="preserve">None </v>
      </c>
      <c r="CD230" s="509" t="str">
        <f>IF(AV230="","",VLOOKUP(AW230,[0]!Qualifier,(COLUMN(AW230)-34),FALSE))</f>
        <v>Irrad</v>
      </c>
      <c r="CE230" s="508" t="str">
        <f>IF(AW230="","",VLOOKUP(AX230,[0]!Qualifier,(COLUMN(AX230)-34),FALSE))</f>
        <v xml:space="preserve">- </v>
      </c>
      <c r="CF230" s="508" t="str">
        <f>IF(AX230="","",VLOOKUP(AY230,[0]!Qualifier,(COLUMN(AY230)-34),FALSE))</f>
        <v>no sub</v>
      </c>
      <c r="CG230" s="509" t="str">
        <f>IF(AY230="","",VLOOKUP(AZ230,[0]!Qualifier,(COLUMN(AZ230)-34),FALSE))</f>
        <v>BactTestNeg</v>
      </c>
      <c r="CH230" s="510" t="str">
        <f>IF(AZ230="","",VLOOKUP(BA230,[0]!Qualifier,(COLUMN(BA230)-34),FALSE))</f>
        <v>NA</v>
      </c>
      <c r="CI230" s="512" t="str">
        <f>IF(BA230="","",VLOOKUP(BB230,[0]!Qualifier,(COLUMN(BB230)-34),FALSE))</f>
        <v xml:space="preserve">None </v>
      </c>
      <c r="CJ230" s="510"/>
      <c r="CK230" s="513" t="str">
        <f t="shared" si="113"/>
        <v>2-7-16-1-1-1-1-1-2-1-1-3-1-2-1-1-10-1-1</v>
      </c>
      <c r="CL230" s="513">
        <v>36778</v>
      </c>
      <c r="CM230" s="513">
        <v>45195</v>
      </c>
      <c r="CN230" s="510"/>
      <c r="CP230" s="510"/>
    </row>
    <row r="231" spans="1:94" ht="12.6" customHeight="1" outlineLevel="2" x14ac:dyDescent="0.35">
      <c r="A231" s="77">
        <f t="shared" si="115"/>
        <v>200706</v>
      </c>
      <c r="B231" s="7">
        <f t="shared" si="116"/>
        <v>226</v>
      </c>
      <c r="C231" s="59">
        <f t="shared" si="114"/>
        <v>226</v>
      </c>
      <c r="D231" s="124">
        <f t="shared" si="117"/>
        <v>200706</v>
      </c>
      <c r="E231" s="16" t="str">
        <f t="shared" si="93"/>
        <v>Platelets</v>
      </c>
      <c r="F231" s="58" t="str">
        <f t="shared" si="94"/>
        <v xml:space="preserve">ACD </v>
      </c>
      <c r="G231" s="58" t="str">
        <f t="shared" si="95"/>
        <v xml:space="preserve">PAS3M </v>
      </c>
      <c r="H231" s="58" t="str">
        <f t="shared" si="96"/>
        <v xml:space="preserve">Closed </v>
      </c>
      <c r="I231" s="58" t="str">
        <f t="shared" si="97"/>
        <v xml:space="preserve">SV </v>
      </c>
      <c r="J231" s="58" t="str">
        <f t="shared" si="98"/>
        <v xml:space="preserve">20to24°C </v>
      </c>
      <c r="K231" s="58" t="str">
        <f t="shared" si="99"/>
        <v>No</v>
      </c>
      <c r="L231" s="58" t="str">
        <f t="shared" si="100"/>
        <v xml:space="preserve">Allo </v>
      </c>
      <c r="M231" s="58" t="str">
        <f t="shared" si="101"/>
        <v xml:space="preserve">Aph </v>
      </c>
      <c r="N231" s="58" t="str">
        <f t="shared" si="102"/>
        <v xml:space="preserve">NA </v>
      </c>
      <c r="O231" s="58" t="str">
        <f t="shared" si="103"/>
        <v xml:space="preserve">Transf </v>
      </c>
      <c r="P231" s="58" t="str">
        <f t="shared" si="104"/>
        <v xml:space="preserve">LCdepl </v>
      </c>
      <c r="Q231" s="58" t="str">
        <f t="shared" si="105"/>
        <v xml:space="preserve">None </v>
      </c>
      <c r="R231" s="58" t="str">
        <f t="shared" si="106"/>
        <v>Irrad</v>
      </c>
      <c r="S231" s="58" t="str">
        <f t="shared" si="107"/>
        <v xml:space="preserve">Wash </v>
      </c>
      <c r="T231" s="58" t="str">
        <f t="shared" si="108"/>
        <v>no sub</v>
      </c>
      <c r="U231" s="58" t="str">
        <f t="shared" si="109"/>
        <v>Non</v>
      </c>
      <c r="V231" s="58" t="str">
        <f t="shared" si="110"/>
        <v>NA</v>
      </c>
      <c r="W231" s="58" t="str">
        <f t="shared" si="111"/>
        <v xml:space="preserve">None </v>
      </c>
      <c r="X231" t="s">
        <v>63</v>
      </c>
      <c r="Y231" s="161" t="str">
        <f t="shared" si="112"/>
        <v>2-6-16-1-1-1-1-1-2-1-1-3-1-2-2-1-1-1-1</v>
      </c>
      <c r="Z231" s="60">
        <f t="shared" si="118"/>
        <v>200706</v>
      </c>
      <c r="AA231" s="7">
        <f t="shared" si="119"/>
        <v>226</v>
      </c>
      <c r="AB231" s="29" t="str">
        <f t="shared" si="92"/>
        <v>2</v>
      </c>
      <c r="AC231" s="29" t="str">
        <f t="shared" si="120"/>
        <v>0</v>
      </c>
      <c r="AD231" s="29" t="str">
        <f t="shared" si="120"/>
        <v>0</v>
      </c>
      <c r="AE231" s="29" t="str">
        <f t="shared" si="120"/>
        <v>7</v>
      </c>
      <c r="AF231" s="29" t="str">
        <f t="shared" si="120"/>
        <v>0</v>
      </c>
      <c r="AG231" s="29" t="str">
        <f t="shared" si="120"/>
        <v>6</v>
      </c>
      <c r="AH231" s="59">
        <v>226</v>
      </c>
      <c r="AI231" s="510">
        <v>200706</v>
      </c>
      <c r="AJ231" s="509">
        <v>2</v>
      </c>
      <c r="AK231" s="509">
        <v>6</v>
      </c>
      <c r="AL231" s="509">
        <v>16</v>
      </c>
      <c r="AM231" s="509">
        <v>1</v>
      </c>
      <c r="AN231" s="509">
        <v>1</v>
      </c>
      <c r="AO231" s="509">
        <v>1</v>
      </c>
      <c r="AP231" s="509">
        <v>1</v>
      </c>
      <c r="AQ231" s="509">
        <v>1</v>
      </c>
      <c r="AR231" s="509">
        <v>2</v>
      </c>
      <c r="AS231" s="509">
        <v>1</v>
      </c>
      <c r="AT231" s="509">
        <v>1</v>
      </c>
      <c r="AU231" s="509">
        <v>3</v>
      </c>
      <c r="AV231" s="509">
        <v>1</v>
      </c>
      <c r="AW231" s="509">
        <v>2</v>
      </c>
      <c r="AX231" s="509">
        <v>2</v>
      </c>
      <c r="AY231" s="509">
        <v>1</v>
      </c>
      <c r="AZ231" s="509">
        <v>1</v>
      </c>
      <c r="BA231" s="509">
        <v>1</v>
      </c>
      <c r="BB231" s="509">
        <v>1</v>
      </c>
      <c r="BC231" s="509" t="b">
        <v>0</v>
      </c>
      <c r="BD231" s="508">
        <v>44364</v>
      </c>
      <c r="BE231" s="508">
        <v>44341</v>
      </c>
      <c r="BF231" s="509" t="b">
        <v>0</v>
      </c>
      <c r="BG231" s="510" t="s">
        <v>1133</v>
      </c>
      <c r="BH231" s="512"/>
      <c r="BI231" s="510"/>
      <c r="BJ231" s="513">
        <v>44364</v>
      </c>
      <c r="BK231" s="513">
        <v>44341</v>
      </c>
      <c r="BL231" s="513">
        <v>46217</v>
      </c>
      <c r="BM231" s="510"/>
      <c r="BN231" s="512"/>
      <c r="BO231" s="510"/>
      <c r="BP231" s="509">
        <v>1</v>
      </c>
      <c r="BQ231" s="509" t="str">
        <f>IF(AI231="","",VLOOKUP(AJ231,[0]!Qualifier,(COLUMN(AJ231)-34),FALSE))</f>
        <v>Platelets</v>
      </c>
      <c r="BR231" s="509" t="str">
        <f>IF(AJ231="","",VLOOKUP(AK231,[0]!Qualifier,(COLUMN(AK231)-34),FALSE))</f>
        <v xml:space="preserve">ACD </v>
      </c>
      <c r="BS231" s="509" t="str">
        <f>IF(AK231="","",VLOOKUP(AL231,[0]!Qualifier,(COLUMN(AL231)-34),FALSE))</f>
        <v xml:space="preserve">PAS3M </v>
      </c>
      <c r="BT231" s="509" t="str">
        <f>IF(AL231="","",VLOOKUP(AM231,[0]!Qualifier,(COLUMN(AM231)-34),FALSE))</f>
        <v xml:space="preserve">Closed </v>
      </c>
      <c r="BU231" s="509" t="str">
        <f>IF(AM231="","",VLOOKUP(AN231,[0]!Qualifier,(COLUMN(AN231)-34),FALSE))</f>
        <v xml:space="preserve">SV </v>
      </c>
      <c r="BV231" s="509" t="str">
        <f>IF(AN231="","",VLOOKUP(AO231,[0]!Qualifier,(COLUMN(AO231)-34),FALSE))</f>
        <v xml:space="preserve">20to24°C </v>
      </c>
      <c r="BW231" s="509" t="str">
        <f>IF(AO231="","",VLOOKUP(AP231,[0]!Qualifier,(COLUMN(AP231)-34),FALSE))</f>
        <v>No</v>
      </c>
      <c r="BX231" s="509" t="str">
        <f>IF(AP231="","",VLOOKUP(AQ231,[0]!Qualifier,(COLUMN(AQ231)-34),FALSE))</f>
        <v xml:space="preserve">Allo </v>
      </c>
      <c r="BY231" s="509" t="str">
        <f>IF(AQ231="","",VLOOKUP(AR231,[0]!Qualifier,(COLUMN(AR231)-34),FALSE))</f>
        <v xml:space="preserve">Aph </v>
      </c>
      <c r="BZ231" s="509" t="str">
        <f>IF(AR231="","",VLOOKUP(AS231,[0]!Qualifier,(COLUMN(AS231)-34),FALSE))</f>
        <v xml:space="preserve">NA </v>
      </c>
      <c r="CA231" s="509" t="str">
        <f>IF(AS231="","",VLOOKUP(AT231,[0]!Qualifier,(COLUMN(AT231)-34),FALSE))</f>
        <v xml:space="preserve">Transf </v>
      </c>
      <c r="CB231" s="509" t="str">
        <f>IF(AT231="","",VLOOKUP(AU231,[0]!Qualifier,(COLUMN(AU231)-34),FALSE))</f>
        <v xml:space="preserve">LCdepl </v>
      </c>
      <c r="CC231" s="509" t="str">
        <f>IF(AU231="","",VLOOKUP(AV231,[0]!Qualifier,(COLUMN(AV231)-34),FALSE))</f>
        <v xml:space="preserve">None </v>
      </c>
      <c r="CD231" s="509" t="str">
        <f>IF(AV231="","",VLOOKUP(AW231,[0]!Qualifier,(COLUMN(AW231)-34),FALSE))</f>
        <v>Irrad</v>
      </c>
      <c r="CE231" s="508" t="str">
        <f>IF(AW231="","",VLOOKUP(AX231,[0]!Qualifier,(COLUMN(AX231)-34),FALSE))</f>
        <v xml:space="preserve">Wash </v>
      </c>
      <c r="CF231" s="508" t="str">
        <f>IF(AX231="","",VLOOKUP(AY231,[0]!Qualifier,(COLUMN(AY231)-34),FALSE))</f>
        <v>no sub</v>
      </c>
      <c r="CG231" s="509" t="str">
        <f>IF(AY231="","",VLOOKUP(AZ231,[0]!Qualifier,(COLUMN(AZ231)-34),FALSE))</f>
        <v>Non</v>
      </c>
      <c r="CH231" s="510" t="str">
        <f>IF(AZ231="","",VLOOKUP(BA231,[0]!Qualifier,(COLUMN(BA231)-34),FALSE))</f>
        <v>NA</v>
      </c>
      <c r="CI231" s="512" t="str">
        <f>IF(BA231="","",VLOOKUP(BB231,[0]!Qualifier,(COLUMN(BB231)-34),FALSE))</f>
        <v xml:space="preserve">None </v>
      </c>
      <c r="CJ231" s="510"/>
      <c r="CK231" s="513" t="str">
        <f t="shared" si="113"/>
        <v>2-6-16-1-1-1-1-1-2-1-1-3-1-2-2-1-1-1-1</v>
      </c>
      <c r="CL231" s="513">
        <v>36778</v>
      </c>
      <c r="CM231" s="513">
        <v>45195</v>
      </c>
      <c r="CN231" s="510"/>
      <c r="CP231" s="510"/>
    </row>
    <row r="232" spans="1:94" ht="12.6" customHeight="1" outlineLevel="2" x14ac:dyDescent="0.35">
      <c r="A232" s="77">
        <f t="shared" si="115"/>
        <v>201086</v>
      </c>
      <c r="B232" s="7">
        <f t="shared" si="116"/>
        <v>227</v>
      </c>
      <c r="C232" s="59">
        <f t="shared" si="114"/>
        <v>227</v>
      </c>
      <c r="D232" s="124">
        <f t="shared" si="117"/>
        <v>201086</v>
      </c>
      <c r="E232" s="16" t="str">
        <f t="shared" si="93"/>
        <v>Platelets</v>
      </c>
      <c r="F232" s="58" t="str">
        <f t="shared" si="94"/>
        <v xml:space="preserve">ACD-A </v>
      </c>
      <c r="G232" s="58" t="str">
        <f t="shared" si="95"/>
        <v xml:space="preserve">PAS3M </v>
      </c>
      <c r="H232" s="58" t="str">
        <f t="shared" si="96"/>
        <v xml:space="preserve">Closed </v>
      </c>
      <c r="I232" s="58" t="str">
        <f t="shared" si="97"/>
        <v xml:space="preserve">SVPed </v>
      </c>
      <c r="J232" s="58" t="str">
        <f t="shared" si="98"/>
        <v xml:space="preserve">20to24°C </v>
      </c>
      <c r="K232" s="58" t="str">
        <f t="shared" si="99"/>
        <v>No</v>
      </c>
      <c r="L232" s="58" t="str">
        <f t="shared" si="100"/>
        <v xml:space="preserve">Allo </v>
      </c>
      <c r="M232" s="58" t="str">
        <f t="shared" si="101"/>
        <v xml:space="preserve">Aph </v>
      </c>
      <c r="N232" s="58" t="str">
        <f t="shared" si="102"/>
        <v xml:space="preserve">NA </v>
      </c>
      <c r="O232" s="58" t="str">
        <f t="shared" si="103"/>
        <v xml:space="preserve">Transf </v>
      </c>
      <c r="P232" s="58" t="str">
        <f t="shared" si="104"/>
        <v xml:space="preserve">LCdepl </v>
      </c>
      <c r="Q232" s="58" t="str">
        <f t="shared" si="105"/>
        <v xml:space="preserve">Divid </v>
      </c>
      <c r="R232" s="58" t="str">
        <f t="shared" si="106"/>
        <v xml:space="preserve">NoIrr </v>
      </c>
      <c r="S232" s="58" t="str">
        <f t="shared" si="107"/>
        <v xml:space="preserve">- </v>
      </c>
      <c r="T232" s="58" t="str">
        <f t="shared" si="108"/>
        <v>no sub</v>
      </c>
      <c r="U232" s="58" t="str">
        <f t="shared" si="109"/>
        <v>Non</v>
      </c>
      <c r="V232" s="58" t="str">
        <f t="shared" si="110"/>
        <v>NA</v>
      </c>
      <c r="W232" s="58" t="str">
        <f t="shared" si="111"/>
        <v xml:space="preserve">None </v>
      </c>
      <c r="X232" t="s">
        <v>63</v>
      </c>
      <c r="Y232" s="161" t="str">
        <f t="shared" si="112"/>
        <v>2-7-16-1-2-1-1-1-2-1-1-3-2-1-1-1-1-1-1</v>
      </c>
      <c r="Z232" s="60">
        <f t="shared" si="118"/>
        <v>201086</v>
      </c>
      <c r="AA232" s="7">
        <f t="shared" si="119"/>
        <v>227</v>
      </c>
      <c r="AB232" s="29" t="str">
        <f t="shared" si="92"/>
        <v>2</v>
      </c>
      <c r="AC232" s="29" t="str">
        <f t="shared" si="120"/>
        <v>0</v>
      </c>
      <c r="AD232" s="29" t="str">
        <f t="shared" si="120"/>
        <v>1</v>
      </c>
      <c r="AE232" s="29" t="str">
        <f t="shared" si="120"/>
        <v>0</v>
      </c>
      <c r="AF232" s="29" t="str">
        <f t="shared" si="120"/>
        <v>8</v>
      </c>
      <c r="AG232" s="29" t="str">
        <f t="shared" si="120"/>
        <v>6</v>
      </c>
      <c r="AH232" s="59">
        <v>227</v>
      </c>
      <c r="AI232" s="510">
        <v>201086</v>
      </c>
      <c r="AJ232" s="509">
        <v>2</v>
      </c>
      <c r="AK232" s="509">
        <v>7</v>
      </c>
      <c r="AL232" s="509">
        <v>16</v>
      </c>
      <c r="AM232" s="509">
        <v>1</v>
      </c>
      <c r="AN232" s="509">
        <v>2</v>
      </c>
      <c r="AO232" s="509">
        <v>1</v>
      </c>
      <c r="AP232" s="509">
        <v>1</v>
      </c>
      <c r="AQ232" s="509">
        <v>1</v>
      </c>
      <c r="AR232" s="509">
        <v>2</v>
      </c>
      <c r="AS232" s="509">
        <v>1</v>
      </c>
      <c r="AT232" s="509">
        <v>1</v>
      </c>
      <c r="AU232" s="509">
        <v>3</v>
      </c>
      <c r="AV232" s="509">
        <v>2</v>
      </c>
      <c r="AW232" s="509">
        <v>1</v>
      </c>
      <c r="AX232" s="509">
        <v>1</v>
      </c>
      <c r="AY232" s="509">
        <v>1</v>
      </c>
      <c r="AZ232" s="509">
        <v>1</v>
      </c>
      <c r="BA232" s="509">
        <v>1</v>
      </c>
      <c r="BB232" s="509">
        <v>1</v>
      </c>
      <c r="BC232" s="509" t="b">
        <v>0</v>
      </c>
      <c r="BD232" s="508">
        <v>43585</v>
      </c>
      <c r="BE232" s="508">
        <v>43570</v>
      </c>
      <c r="BF232" s="509" t="b">
        <v>0</v>
      </c>
      <c r="BG232" s="510" t="s">
        <v>1060</v>
      </c>
      <c r="BH232" s="512"/>
      <c r="BI232" s="510"/>
      <c r="BJ232" s="513">
        <v>43585</v>
      </c>
      <c r="BK232" s="513">
        <v>43570</v>
      </c>
      <c r="BL232" s="513">
        <v>46217</v>
      </c>
      <c r="BM232" s="510"/>
      <c r="BN232" s="512"/>
      <c r="BO232" s="510"/>
      <c r="BP232" s="509">
        <v>1</v>
      </c>
      <c r="BQ232" s="509" t="str">
        <f>IF(AI232="","",VLOOKUP(AJ232,[0]!Qualifier,(COLUMN(AJ232)-34),FALSE))</f>
        <v>Platelets</v>
      </c>
      <c r="BR232" s="509" t="str">
        <f>IF(AJ232="","",VLOOKUP(AK232,[0]!Qualifier,(COLUMN(AK232)-34),FALSE))</f>
        <v xml:space="preserve">ACD-A </v>
      </c>
      <c r="BS232" s="509" t="str">
        <f>IF(AK232="","",VLOOKUP(AL232,[0]!Qualifier,(COLUMN(AL232)-34),FALSE))</f>
        <v xml:space="preserve">PAS3M </v>
      </c>
      <c r="BT232" s="509" t="str">
        <f>IF(AL232="","",VLOOKUP(AM232,[0]!Qualifier,(COLUMN(AM232)-34),FALSE))</f>
        <v xml:space="preserve">Closed </v>
      </c>
      <c r="BU232" s="509" t="str">
        <f>IF(AM232="","",VLOOKUP(AN232,[0]!Qualifier,(COLUMN(AN232)-34),FALSE))</f>
        <v xml:space="preserve">SVPed </v>
      </c>
      <c r="BV232" s="509" t="str">
        <f>IF(AN232="","",VLOOKUP(AO232,[0]!Qualifier,(COLUMN(AO232)-34),FALSE))</f>
        <v xml:space="preserve">20to24°C </v>
      </c>
      <c r="BW232" s="509" t="str">
        <f>IF(AO232="","",VLOOKUP(AP232,[0]!Qualifier,(COLUMN(AP232)-34),FALSE))</f>
        <v>No</v>
      </c>
      <c r="BX232" s="509" t="str">
        <f>IF(AP232="","",VLOOKUP(AQ232,[0]!Qualifier,(COLUMN(AQ232)-34),FALSE))</f>
        <v xml:space="preserve">Allo </v>
      </c>
      <c r="BY232" s="509" t="str">
        <f>IF(AQ232="","",VLOOKUP(AR232,[0]!Qualifier,(COLUMN(AR232)-34),FALSE))</f>
        <v xml:space="preserve">Aph </v>
      </c>
      <c r="BZ232" s="509" t="str">
        <f>IF(AR232="","",VLOOKUP(AS232,[0]!Qualifier,(COLUMN(AS232)-34),FALSE))</f>
        <v xml:space="preserve">NA </v>
      </c>
      <c r="CA232" s="509" t="str">
        <f>IF(AS232="","",VLOOKUP(AT232,[0]!Qualifier,(COLUMN(AT232)-34),FALSE))</f>
        <v xml:space="preserve">Transf </v>
      </c>
      <c r="CB232" s="509" t="str">
        <f>IF(AT232="","",VLOOKUP(AU232,[0]!Qualifier,(COLUMN(AU232)-34),FALSE))</f>
        <v xml:space="preserve">LCdepl </v>
      </c>
      <c r="CC232" s="509" t="str">
        <f>IF(AU232="","",VLOOKUP(AV232,[0]!Qualifier,(COLUMN(AV232)-34),FALSE))</f>
        <v xml:space="preserve">Divid </v>
      </c>
      <c r="CD232" s="509" t="str">
        <f>IF(AV232="","",VLOOKUP(AW232,[0]!Qualifier,(COLUMN(AW232)-34),FALSE))</f>
        <v xml:space="preserve">NoIrr </v>
      </c>
      <c r="CE232" s="508" t="str">
        <f>IF(AW232="","",VLOOKUP(AX232,[0]!Qualifier,(COLUMN(AX232)-34),FALSE))</f>
        <v xml:space="preserve">- </v>
      </c>
      <c r="CF232" s="508" t="str">
        <f>IF(AX232="","",VLOOKUP(AY232,[0]!Qualifier,(COLUMN(AY232)-34),FALSE))</f>
        <v>no sub</v>
      </c>
      <c r="CG232" s="509" t="str">
        <f>IF(AY232="","",VLOOKUP(AZ232,[0]!Qualifier,(COLUMN(AZ232)-34),FALSE))</f>
        <v>Non</v>
      </c>
      <c r="CH232" s="510" t="str">
        <f>IF(AZ232="","",VLOOKUP(BA232,[0]!Qualifier,(COLUMN(BA232)-34),FALSE))</f>
        <v>NA</v>
      </c>
      <c r="CI232" s="512" t="str">
        <f>IF(BA232="","",VLOOKUP(BB232,[0]!Qualifier,(COLUMN(BB232)-34),FALSE))</f>
        <v xml:space="preserve">None </v>
      </c>
      <c r="CJ232" s="510"/>
      <c r="CK232" s="513" t="str">
        <f t="shared" si="113"/>
        <v>2-7-16-1-2-1-1-1-2-1-1-3-2-1-1-1-1-1-1</v>
      </c>
      <c r="CL232" s="513">
        <v>36247</v>
      </c>
      <c r="CM232" s="513">
        <v>45195</v>
      </c>
      <c r="CN232" s="510"/>
      <c r="CP232" s="510"/>
    </row>
    <row r="233" spans="1:94" ht="12.6" customHeight="1" outlineLevel="2" x14ac:dyDescent="0.35">
      <c r="A233" s="77">
        <f t="shared" si="115"/>
        <v>201090</v>
      </c>
      <c r="B233" s="7">
        <f t="shared" si="116"/>
        <v>228</v>
      </c>
      <c r="C233" s="59">
        <f t="shared" si="114"/>
        <v>228</v>
      </c>
      <c r="D233" s="124">
        <f t="shared" si="117"/>
        <v>201090</v>
      </c>
      <c r="E233" s="16" t="str">
        <f t="shared" si="93"/>
        <v>Platelets</v>
      </c>
      <c r="F233" s="58" t="str">
        <f t="shared" si="94"/>
        <v xml:space="preserve">ACD-A </v>
      </c>
      <c r="G233" s="58" t="str">
        <f t="shared" si="95"/>
        <v xml:space="preserve">NoAdd </v>
      </c>
      <c r="H233" s="58" t="str">
        <f t="shared" si="96"/>
        <v xml:space="preserve">Closed </v>
      </c>
      <c r="I233" s="58" t="str">
        <f t="shared" si="97"/>
        <v xml:space="preserve">NonSV </v>
      </c>
      <c r="J233" s="58" t="str">
        <f t="shared" si="98"/>
        <v xml:space="preserve">20to24°C </v>
      </c>
      <c r="K233" s="58" t="str">
        <f t="shared" si="99"/>
        <v>No</v>
      </c>
      <c r="L233" s="58" t="str">
        <f t="shared" si="100"/>
        <v xml:space="preserve">Allo </v>
      </c>
      <c r="M233" s="58" t="str">
        <f t="shared" si="101"/>
        <v xml:space="preserve">Aph </v>
      </c>
      <c r="N233" s="58" t="str">
        <f t="shared" si="102"/>
        <v xml:space="preserve">NA </v>
      </c>
      <c r="O233" s="58" t="str">
        <f t="shared" si="103"/>
        <v xml:space="preserve">Transf </v>
      </c>
      <c r="P233" s="58" t="str">
        <f t="shared" si="104"/>
        <v xml:space="preserve">None </v>
      </c>
      <c r="Q233" s="58" t="str">
        <f t="shared" si="105"/>
        <v xml:space="preserve">Divid </v>
      </c>
      <c r="R233" s="58" t="str">
        <f t="shared" si="106"/>
        <v xml:space="preserve">NoIrr </v>
      </c>
      <c r="S233" s="58" t="str">
        <f t="shared" si="107"/>
        <v xml:space="preserve">- </v>
      </c>
      <c r="T233" s="58" t="str">
        <f t="shared" si="108"/>
        <v>no sub</v>
      </c>
      <c r="U233" s="58" t="str">
        <f t="shared" si="109"/>
        <v>Non</v>
      </c>
      <c r="V233" s="58" t="str">
        <f t="shared" si="110"/>
        <v>NA</v>
      </c>
      <c r="W233" s="58" t="str">
        <f t="shared" si="111"/>
        <v xml:space="preserve">None </v>
      </c>
      <c r="X233" t="s">
        <v>63</v>
      </c>
      <c r="Y233" s="161" t="str">
        <f t="shared" si="112"/>
        <v>2-7-1-1-3-1-1-1-2-1-1-1-2-1-1-1-1-1-1</v>
      </c>
      <c r="Z233" s="60">
        <f t="shared" si="118"/>
        <v>201090</v>
      </c>
      <c r="AA233" s="7">
        <f t="shared" si="119"/>
        <v>228</v>
      </c>
      <c r="AB233" s="29" t="str">
        <f t="shared" si="92"/>
        <v>2</v>
      </c>
      <c r="AC233" s="29" t="str">
        <f t="shared" si="120"/>
        <v>0</v>
      </c>
      <c r="AD233" s="29" t="str">
        <f t="shared" si="120"/>
        <v>1</v>
      </c>
      <c r="AE233" s="29" t="str">
        <f t="shared" si="120"/>
        <v>0</v>
      </c>
      <c r="AF233" s="29" t="str">
        <f t="shared" si="120"/>
        <v>9</v>
      </c>
      <c r="AG233" s="29" t="str">
        <f t="shared" si="120"/>
        <v>0</v>
      </c>
      <c r="AH233" s="59">
        <v>228</v>
      </c>
      <c r="AI233" s="510">
        <v>201090</v>
      </c>
      <c r="AJ233" s="509">
        <v>2</v>
      </c>
      <c r="AK233" s="509">
        <v>7</v>
      </c>
      <c r="AL233" s="509">
        <v>1</v>
      </c>
      <c r="AM233" s="509">
        <v>1</v>
      </c>
      <c r="AN233" s="509">
        <v>3</v>
      </c>
      <c r="AO233" s="509">
        <v>1</v>
      </c>
      <c r="AP233" s="509">
        <v>1</v>
      </c>
      <c r="AQ233" s="509">
        <v>1</v>
      </c>
      <c r="AR233" s="509">
        <v>2</v>
      </c>
      <c r="AS233" s="509">
        <v>1</v>
      </c>
      <c r="AT233" s="509">
        <v>1</v>
      </c>
      <c r="AU233" s="509">
        <v>1</v>
      </c>
      <c r="AV233" s="509">
        <v>2</v>
      </c>
      <c r="AW233" s="509">
        <v>1</v>
      </c>
      <c r="AX233" s="509">
        <v>1</v>
      </c>
      <c r="AY233" s="509">
        <v>1</v>
      </c>
      <c r="AZ233" s="509">
        <v>1</v>
      </c>
      <c r="BA233" s="509">
        <v>1</v>
      </c>
      <c r="BB233" s="509">
        <v>1</v>
      </c>
      <c r="BC233" s="509" t="b">
        <v>0</v>
      </c>
      <c r="BD233" s="508">
        <v>36280</v>
      </c>
      <c r="BE233" s="508">
        <v>36280</v>
      </c>
      <c r="BF233" s="509" t="b">
        <v>0</v>
      </c>
      <c r="BG233" s="510" t="s">
        <v>589</v>
      </c>
      <c r="BH233" s="512"/>
      <c r="BI233" s="510"/>
      <c r="BJ233" s="513">
        <v>36280</v>
      </c>
      <c r="BK233" s="513">
        <v>36280</v>
      </c>
      <c r="BL233" s="513">
        <v>46217</v>
      </c>
      <c r="BM233" s="510"/>
      <c r="BN233" s="512"/>
      <c r="BO233" s="510"/>
      <c r="BP233" s="509">
        <v>1</v>
      </c>
      <c r="BQ233" s="509" t="str">
        <f>IF(AI233="","",VLOOKUP(AJ233,[0]!Qualifier,(COLUMN(AJ233)-34),FALSE))</f>
        <v>Platelets</v>
      </c>
      <c r="BR233" s="509" t="str">
        <f>IF(AJ233="","",VLOOKUP(AK233,[0]!Qualifier,(COLUMN(AK233)-34),FALSE))</f>
        <v xml:space="preserve">ACD-A </v>
      </c>
      <c r="BS233" s="509" t="str">
        <f>IF(AK233="","",VLOOKUP(AL233,[0]!Qualifier,(COLUMN(AL233)-34),FALSE))</f>
        <v xml:space="preserve">NoAdd </v>
      </c>
      <c r="BT233" s="509" t="str">
        <f>IF(AL233="","",VLOOKUP(AM233,[0]!Qualifier,(COLUMN(AM233)-34),FALSE))</f>
        <v xml:space="preserve">Closed </v>
      </c>
      <c r="BU233" s="509" t="str">
        <f>IF(AM233="","",VLOOKUP(AN233,[0]!Qualifier,(COLUMN(AN233)-34),FALSE))</f>
        <v xml:space="preserve">NonSV </v>
      </c>
      <c r="BV233" s="509" t="str">
        <f>IF(AN233="","",VLOOKUP(AO233,[0]!Qualifier,(COLUMN(AO233)-34),FALSE))</f>
        <v xml:space="preserve">20to24°C </v>
      </c>
      <c r="BW233" s="509" t="str">
        <f>IF(AO233="","",VLOOKUP(AP233,[0]!Qualifier,(COLUMN(AP233)-34),FALSE))</f>
        <v>No</v>
      </c>
      <c r="BX233" s="509" t="str">
        <f>IF(AP233="","",VLOOKUP(AQ233,[0]!Qualifier,(COLUMN(AQ233)-34),FALSE))</f>
        <v xml:space="preserve">Allo </v>
      </c>
      <c r="BY233" s="509" t="str">
        <f>IF(AQ233="","",VLOOKUP(AR233,[0]!Qualifier,(COLUMN(AR233)-34),FALSE))</f>
        <v xml:space="preserve">Aph </v>
      </c>
      <c r="BZ233" s="509" t="str">
        <f>IF(AR233="","",VLOOKUP(AS233,[0]!Qualifier,(COLUMN(AS233)-34),FALSE))</f>
        <v xml:space="preserve">NA </v>
      </c>
      <c r="CA233" s="509" t="str">
        <f>IF(AS233="","",VLOOKUP(AT233,[0]!Qualifier,(COLUMN(AT233)-34),FALSE))</f>
        <v xml:space="preserve">Transf </v>
      </c>
      <c r="CB233" s="509" t="str">
        <f>IF(AT233="","",VLOOKUP(AU233,[0]!Qualifier,(COLUMN(AU233)-34),FALSE))</f>
        <v xml:space="preserve">None </v>
      </c>
      <c r="CC233" s="509" t="str">
        <f>IF(AU233="","",VLOOKUP(AV233,[0]!Qualifier,(COLUMN(AV233)-34),FALSE))</f>
        <v xml:space="preserve">Divid </v>
      </c>
      <c r="CD233" s="509" t="str">
        <f>IF(AV233="","",VLOOKUP(AW233,[0]!Qualifier,(COLUMN(AW233)-34),FALSE))</f>
        <v xml:space="preserve">NoIrr </v>
      </c>
      <c r="CE233" s="508" t="str">
        <f>IF(AW233="","",VLOOKUP(AX233,[0]!Qualifier,(COLUMN(AX233)-34),FALSE))</f>
        <v xml:space="preserve">- </v>
      </c>
      <c r="CF233" s="508" t="str">
        <f>IF(AX233="","",VLOOKUP(AY233,[0]!Qualifier,(COLUMN(AY233)-34),FALSE))</f>
        <v>no sub</v>
      </c>
      <c r="CG233" s="509" t="str">
        <f>IF(AY233="","",VLOOKUP(AZ233,[0]!Qualifier,(COLUMN(AZ233)-34),FALSE))</f>
        <v>Non</v>
      </c>
      <c r="CH233" s="510" t="str">
        <f>IF(AZ233="","",VLOOKUP(BA233,[0]!Qualifier,(COLUMN(BA233)-34),FALSE))</f>
        <v>NA</v>
      </c>
      <c r="CI233" s="512" t="str">
        <f>IF(BA233="","",VLOOKUP(BB233,[0]!Qualifier,(COLUMN(BB233)-34),FALSE))</f>
        <v xml:space="preserve">None </v>
      </c>
      <c r="CJ233" s="510"/>
      <c r="CK233" s="513" t="str">
        <f t="shared" si="113"/>
        <v>2-7-1-1-3-1-1-1-2-1-1-1-2-1-1-1-1-1-1</v>
      </c>
      <c r="CL233" s="513">
        <v>36248</v>
      </c>
      <c r="CM233" s="513">
        <v>45195</v>
      </c>
      <c r="CN233" s="510"/>
      <c r="CP233" s="510"/>
    </row>
    <row r="234" spans="1:94" ht="12.6" customHeight="1" outlineLevel="2" x14ac:dyDescent="0.35">
      <c r="A234" s="77">
        <f t="shared" si="115"/>
        <v>201109</v>
      </c>
      <c r="B234" s="7">
        <f t="shared" si="116"/>
        <v>229</v>
      </c>
      <c r="C234" s="59">
        <f t="shared" si="114"/>
        <v>229</v>
      </c>
      <c r="D234" s="124">
        <f t="shared" si="117"/>
        <v>201109</v>
      </c>
      <c r="E234" s="16" t="str">
        <f t="shared" si="93"/>
        <v>Platelets</v>
      </c>
      <c r="F234" s="58" t="str">
        <f t="shared" si="94"/>
        <v xml:space="preserve">ACD-A </v>
      </c>
      <c r="G234" s="58" t="str">
        <f t="shared" si="95"/>
        <v>PAS3</v>
      </c>
      <c r="H234" s="58" t="str">
        <f t="shared" si="96"/>
        <v xml:space="preserve">Closed </v>
      </c>
      <c r="I234" s="58" t="str">
        <f t="shared" si="97"/>
        <v xml:space="preserve">NonSV </v>
      </c>
      <c r="J234" s="58" t="str">
        <f t="shared" si="98"/>
        <v xml:space="preserve">20to24°C </v>
      </c>
      <c r="K234" s="58" t="str">
        <f t="shared" si="99"/>
        <v>No</v>
      </c>
      <c r="L234" s="58" t="str">
        <f t="shared" si="100"/>
        <v xml:space="preserve">Allo </v>
      </c>
      <c r="M234" s="58" t="str">
        <f t="shared" si="101"/>
        <v xml:space="preserve">Aph </v>
      </c>
      <c r="N234" s="58" t="str">
        <f t="shared" si="102"/>
        <v xml:space="preserve">NA </v>
      </c>
      <c r="O234" s="58" t="str">
        <f t="shared" si="103"/>
        <v xml:space="preserve">Transf </v>
      </c>
      <c r="P234" s="58" t="str">
        <f t="shared" si="104"/>
        <v xml:space="preserve">LCdepl </v>
      </c>
      <c r="Q234" s="58" t="str">
        <f t="shared" si="105"/>
        <v xml:space="preserve">Divid </v>
      </c>
      <c r="R234" s="58" t="str">
        <f t="shared" si="106"/>
        <v xml:space="preserve">NoIrr </v>
      </c>
      <c r="S234" s="58" t="str">
        <f t="shared" si="107"/>
        <v xml:space="preserve">- </v>
      </c>
      <c r="T234" s="58" t="str">
        <f t="shared" si="108"/>
        <v>no sub</v>
      </c>
      <c r="U234" s="58" t="str">
        <f t="shared" si="109"/>
        <v>Non</v>
      </c>
      <c r="V234" s="58" t="str">
        <f t="shared" si="110"/>
        <v>NA</v>
      </c>
      <c r="W234" s="58" t="str">
        <f t="shared" si="111"/>
        <v>Phch</v>
      </c>
      <c r="X234" t="s">
        <v>63</v>
      </c>
      <c r="Y234" s="161" t="str">
        <f t="shared" si="112"/>
        <v>2-7-15-1-3-1-1-1-2-1-1-3-2-1-1-1-1-1-3</v>
      </c>
      <c r="Z234" s="60">
        <f t="shared" si="118"/>
        <v>201109</v>
      </c>
      <c r="AA234" s="7">
        <f t="shared" si="119"/>
        <v>229</v>
      </c>
      <c r="AB234" s="29" t="str">
        <f t="shared" si="92"/>
        <v>2</v>
      </c>
      <c r="AC234" s="29" t="str">
        <f t="shared" si="120"/>
        <v>0</v>
      </c>
      <c r="AD234" s="29" t="str">
        <f t="shared" si="120"/>
        <v>1</v>
      </c>
      <c r="AE234" s="29" t="str">
        <f t="shared" si="120"/>
        <v>1</v>
      </c>
      <c r="AF234" s="29" t="str">
        <f t="shared" si="120"/>
        <v>0</v>
      </c>
      <c r="AG234" s="29" t="str">
        <f t="shared" si="120"/>
        <v>9</v>
      </c>
      <c r="AH234" s="59">
        <v>229</v>
      </c>
      <c r="AI234" s="510">
        <v>201109</v>
      </c>
      <c r="AJ234" s="509">
        <v>2</v>
      </c>
      <c r="AK234" s="509">
        <v>7</v>
      </c>
      <c r="AL234" s="509">
        <v>15</v>
      </c>
      <c r="AM234" s="509">
        <v>1</v>
      </c>
      <c r="AN234" s="509">
        <v>3</v>
      </c>
      <c r="AO234" s="509">
        <v>1</v>
      </c>
      <c r="AP234" s="509">
        <v>1</v>
      </c>
      <c r="AQ234" s="509">
        <v>1</v>
      </c>
      <c r="AR234" s="509">
        <v>2</v>
      </c>
      <c r="AS234" s="509">
        <v>1</v>
      </c>
      <c r="AT234" s="509">
        <v>1</v>
      </c>
      <c r="AU234" s="509">
        <v>3</v>
      </c>
      <c r="AV234" s="509">
        <v>2</v>
      </c>
      <c r="AW234" s="509">
        <v>1</v>
      </c>
      <c r="AX234" s="509">
        <v>1</v>
      </c>
      <c r="AY234" s="509">
        <v>1</v>
      </c>
      <c r="AZ234" s="509">
        <v>1</v>
      </c>
      <c r="BA234" s="509">
        <v>1</v>
      </c>
      <c r="BB234" s="509">
        <v>3</v>
      </c>
      <c r="BC234" s="509" t="b">
        <v>0</v>
      </c>
      <c r="BD234" s="508">
        <v>41329</v>
      </c>
      <c r="BE234" s="508">
        <v>41329</v>
      </c>
      <c r="BF234" s="509" t="b">
        <v>0</v>
      </c>
      <c r="BG234" s="510" t="s">
        <v>590</v>
      </c>
      <c r="BH234" s="512"/>
      <c r="BI234" s="510"/>
      <c r="BJ234" s="513">
        <v>41329</v>
      </c>
      <c r="BK234" s="513">
        <v>41329</v>
      </c>
      <c r="BL234" s="513">
        <v>46217</v>
      </c>
      <c r="BM234" s="510"/>
      <c r="BN234" s="512"/>
      <c r="BO234" s="510"/>
      <c r="BP234" s="509">
        <v>1</v>
      </c>
      <c r="BQ234" s="509" t="str">
        <f>IF(AI234="","",VLOOKUP(AJ234,[0]!Qualifier,(COLUMN(AJ234)-34),FALSE))</f>
        <v>Platelets</v>
      </c>
      <c r="BR234" s="509" t="str">
        <f>IF(AJ234="","",VLOOKUP(AK234,[0]!Qualifier,(COLUMN(AK234)-34),FALSE))</f>
        <v xml:space="preserve">ACD-A </v>
      </c>
      <c r="BS234" s="509" t="str">
        <f>IF(AK234="","",VLOOKUP(AL234,[0]!Qualifier,(COLUMN(AL234)-34),FALSE))</f>
        <v>PAS3</v>
      </c>
      <c r="BT234" s="509" t="str">
        <f>IF(AL234="","",VLOOKUP(AM234,[0]!Qualifier,(COLUMN(AM234)-34),FALSE))</f>
        <v xml:space="preserve">Closed </v>
      </c>
      <c r="BU234" s="509" t="str">
        <f>IF(AM234="","",VLOOKUP(AN234,[0]!Qualifier,(COLUMN(AN234)-34),FALSE))</f>
        <v xml:space="preserve">NonSV </v>
      </c>
      <c r="BV234" s="509" t="str">
        <f>IF(AN234="","",VLOOKUP(AO234,[0]!Qualifier,(COLUMN(AO234)-34),FALSE))</f>
        <v xml:space="preserve">20to24°C </v>
      </c>
      <c r="BW234" s="509" t="str">
        <f>IF(AO234="","",VLOOKUP(AP234,[0]!Qualifier,(COLUMN(AP234)-34),FALSE))</f>
        <v>No</v>
      </c>
      <c r="BX234" s="509" t="str">
        <f>IF(AP234="","",VLOOKUP(AQ234,[0]!Qualifier,(COLUMN(AQ234)-34),FALSE))</f>
        <v xml:space="preserve">Allo </v>
      </c>
      <c r="BY234" s="509" t="str">
        <f>IF(AQ234="","",VLOOKUP(AR234,[0]!Qualifier,(COLUMN(AR234)-34),FALSE))</f>
        <v xml:space="preserve">Aph </v>
      </c>
      <c r="BZ234" s="509" t="str">
        <f>IF(AR234="","",VLOOKUP(AS234,[0]!Qualifier,(COLUMN(AS234)-34),FALSE))</f>
        <v xml:space="preserve">NA </v>
      </c>
      <c r="CA234" s="509" t="str">
        <f>IF(AS234="","",VLOOKUP(AT234,[0]!Qualifier,(COLUMN(AT234)-34),FALSE))</f>
        <v xml:space="preserve">Transf </v>
      </c>
      <c r="CB234" s="509" t="str">
        <f>IF(AT234="","",VLOOKUP(AU234,[0]!Qualifier,(COLUMN(AU234)-34),FALSE))</f>
        <v xml:space="preserve">LCdepl </v>
      </c>
      <c r="CC234" s="509" t="str">
        <f>IF(AU234="","",VLOOKUP(AV234,[0]!Qualifier,(COLUMN(AV234)-34),FALSE))</f>
        <v xml:space="preserve">Divid </v>
      </c>
      <c r="CD234" s="509" t="str">
        <f>IF(AV234="","",VLOOKUP(AW234,[0]!Qualifier,(COLUMN(AW234)-34),FALSE))</f>
        <v xml:space="preserve">NoIrr </v>
      </c>
      <c r="CE234" s="508" t="str">
        <f>IF(AW234="","",VLOOKUP(AX234,[0]!Qualifier,(COLUMN(AX234)-34),FALSE))</f>
        <v xml:space="preserve">- </v>
      </c>
      <c r="CF234" s="508" t="str">
        <f>IF(AX234="","",VLOOKUP(AY234,[0]!Qualifier,(COLUMN(AY234)-34),FALSE))</f>
        <v>no sub</v>
      </c>
      <c r="CG234" s="509" t="str">
        <f>IF(AY234="","",VLOOKUP(AZ234,[0]!Qualifier,(COLUMN(AZ234)-34),FALSE))</f>
        <v>Non</v>
      </c>
      <c r="CH234" s="510" t="str">
        <f>IF(AZ234="","",VLOOKUP(BA234,[0]!Qualifier,(COLUMN(BA234)-34),FALSE))</f>
        <v>NA</v>
      </c>
      <c r="CI234" s="512" t="str">
        <f>IF(BA234="","",VLOOKUP(BB234,[0]!Qualifier,(COLUMN(BB234)-34),FALSE))</f>
        <v>Phch</v>
      </c>
      <c r="CJ234" s="510"/>
      <c r="CK234" s="513" t="str">
        <f t="shared" si="113"/>
        <v>2-7-15-1-3-1-1-1-2-1-1-3-2-1-1-1-1-1-3</v>
      </c>
      <c r="CL234" s="513">
        <v>36248</v>
      </c>
      <c r="CM234" s="513">
        <v>45195</v>
      </c>
      <c r="CN234" s="510"/>
      <c r="CP234" s="510"/>
    </row>
    <row r="235" spans="1:94" ht="12.6" customHeight="1" outlineLevel="2" x14ac:dyDescent="0.35">
      <c r="A235" s="77">
        <f t="shared" si="115"/>
        <v>201160</v>
      </c>
      <c r="B235" s="7">
        <f t="shared" si="116"/>
        <v>230</v>
      </c>
      <c r="C235" s="59">
        <f t="shared" si="114"/>
        <v>230</v>
      </c>
      <c r="D235" s="124">
        <f t="shared" si="117"/>
        <v>201160</v>
      </c>
      <c r="E235" s="16" t="str">
        <f t="shared" si="93"/>
        <v>Platelets</v>
      </c>
      <c r="F235" s="58" t="str">
        <f t="shared" si="94"/>
        <v xml:space="preserve">ACD-A </v>
      </c>
      <c r="G235" s="58" t="str">
        <f t="shared" si="95"/>
        <v xml:space="preserve">NoAdd </v>
      </c>
      <c r="H235" s="58" t="str">
        <f t="shared" si="96"/>
        <v xml:space="preserve">Closed </v>
      </c>
      <c r="I235" s="58" t="str">
        <f t="shared" si="97"/>
        <v>NonSVC</v>
      </c>
      <c r="J235" s="58" t="str">
        <f t="shared" si="98"/>
        <v xml:space="preserve">20to24°C </v>
      </c>
      <c r="K235" s="58" t="str">
        <f t="shared" si="99"/>
        <v>No</v>
      </c>
      <c r="L235" s="58" t="str">
        <f t="shared" si="100"/>
        <v xml:space="preserve">Allo </v>
      </c>
      <c r="M235" s="58" t="str">
        <f t="shared" si="101"/>
        <v xml:space="preserve">Aph </v>
      </c>
      <c r="N235" s="58" t="str">
        <f t="shared" si="102"/>
        <v xml:space="preserve">NA </v>
      </c>
      <c r="O235" s="58" t="str">
        <f t="shared" si="103"/>
        <v xml:space="preserve">Transf </v>
      </c>
      <c r="P235" s="58" t="str">
        <f t="shared" si="104"/>
        <v xml:space="preserve">LCdepl </v>
      </c>
      <c r="Q235" s="58" t="str">
        <f t="shared" si="105"/>
        <v xml:space="preserve">Divid </v>
      </c>
      <c r="R235" s="58" t="str">
        <f t="shared" si="106"/>
        <v xml:space="preserve">NoIrr </v>
      </c>
      <c r="S235" s="58" t="str">
        <f t="shared" si="107"/>
        <v xml:space="preserve">- </v>
      </c>
      <c r="T235" s="58" t="str">
        <f t="shared" si="108"/>
        <v>no sub</v>
      </c>
      <c r="U235" s="58" t="str">
        <f t="shared" si="109"/>
        <v>Non</v>
      </c>
      <c r="V235" s="58" t="str">
        <f t="shared" si="110"/>
        <v>NA</v>
      </c>
      <c r="W235" s="58" t="str">
        <f t="shared" si="111"/>
        <v xml:space="preserve">None </v>
      </c>
      <c r="X235" t="s">
        <v>63</v>
      </c>
      <c r="Y235" s="161" t="str">
        <f t="shared" si="112"/>
        <v>2-7-1-1-4-1-1-1-2-1-1-3-2-1-1-1-1-1-1</v>
      </c>
      <c r="Z235" s="60">
        <f t="shared" si="118"/>
        <v>201160</v>
      </c>
      <c r="AA235" s="7">
        <f t="shared" si="119"/>
        <v>230</v>
      </c>
      <c r="AB235" s="29" t="str">
        <f t="shared" si="92"/>
        <v>2</v>
      </c>
      <c r="AC235" s="29" t="str">
        <f t="shared" si="120"/>
        <v>0</v>
      </c>
      <c r="AD235" s="29" t="str">
        <f t="shared" si="120"/>
        <v>1</v>
      </c>
      <c r="AE235" s="29" t="str">
        <f t="shared" si="120"/>
        <v>1</v>
      </c>
      <c r="AF235" s="29" t="str">
        <f t="shared" si="120"/>
        <v>6</v>
      </c>
      <c r="AG235" s="29" t="str">
        <f t="shared" si="120"/>
        <v>0</v>
      </c>
      <c r="AH235" s="59">
        <v>230</v>
      </c>
      <c r="AI235" s="510">
        <v>201160</v>
      </c>
      <c r="AJ235" s="509">
        <v>2</v>
      </c>
      <c r="AK235" s="509">
        <v>7</v>
      </c>
      <c r="AL235" s="509">
        <v>1</v>
      </c>
      <c r="AM235" s="509">
        <v>1</v>
      </c>
      <c r="AN235" s="509">
        <v>4</v>
      </c>
      <c r="AO235" s="509">
        <v>1</v>
      </c>
      <c r="AP235" s="509">
        <v>1</v>
      </c>
      <c r="AQ235" s="509">
        <v>1</v>
      </c>
      <c r="AR235" s="509">
        <v>2</v>
      </c>
      <c r="AS235" s="509">
        <v>1</v>
      </c>
      <c r="AT235" s="509">
        <v>1</v>
      </c>
      <c r="AU235" s="509">
        <v>3</v>
      </c>
      <c r="AV235" s="509">
        <v>2</v>
      </c>
      <c r="AW235" s="509">
        <v>1</v>
      </c>
      <c r="AX235" s="509">
        <v>1</v>
      </c>
      <c r="AY235" s="509">
        <v>1</v>
      </c>
      <c r="AZ235" s="509">
        <v>1</v>
      </c>
      <c r="BA235" s="509">
        <v>1</v>
      </c>
      <c r="BB235" s="509">
        <v>1</v>
      </c>
      <c r="BC235" s="509" t="b">
        <v>0</v>
      </c>
      <c r="BD235" s="508">
        <v>38392</v>
      </c>
      <c r="BE235" s="508">
        <v>38392</v>
      </c>
      <c r="BF235" s="509" t="b">
        <v>0</v>
      </c>
      <c r="BG235" s="510" t="s">
        <v>591</v>
      </c>
      <c r="BH235" s="512"/>
      <c r="BI235" s="510"/>
      <c r="BJ235" s="513">
        <v>38392</v>
      </c>
      <c r="BK235" s="513">
        <v>38392</v>
      </c>
      <c r="BL235" s="513">
        <v>46217</v>
      </c>
      <c r="BM235" s="510"/>
      <c r="BN235" s="512"/>
      <c r="BO235" s="510"/>
      <c r="BP235" s="509">
        <v>1</v>
      </c>
      <c r="BQ235" s="509" t="str">
        <f>IF(AI235="","",VLOOKUP(AJ235,[0]!Qualifier,(COLUMN(AJ235)-34),FALSE))</f>
        <v>Platelets</v>
      </c>
      <c r="BR235" s="509" t="str">
        <f>IF(AJ235="","",VLOOKUP(AK235,[0]!Qualifier,(COLUMN(AK235)-34),FALSE))</f>
        <v xml:space="preserve">ACD-A </v>
      </c>
      <c r="BS235" s="509" t="str">
        <f>IF(AK235="","",VLOOKUP(AL235,[0]!Qualifier,(COLUMN(AL235)-34),FALSE))</f>
        <v xml:space="preserve">NoAdd </v>
      </c>
      <c r="BT235" s="509" t="str">
        <f>IF(AL235="","",VLOOKUP(AM235,[0]!Qualifier,(COLUMN(AM235)-34),FALSE))</f>
        <v xml:space="preserve">Closed </v>
      </c>
      <c r="BU235" s="509" t="str">
        <f>IF(AM235="","",VLOOKUP(AN235,[0]!Qualifier,(COLUMN(AN235)-34),FALSE))</f>
        <v>NonSVC</v>
      </c>
      <c r="BV235" s="509" t="str">
        <f>IF(AN235="","",VLOOKUP(AO235,[0]!Qualifier,(COLUMN(AO235)-34),FALSE))</f>
        <v xml:space="preserve">20to24°C </v>
      </c>
      <c r="BW235" s="509" t="str">
        <f>IF(AO235="","",VLOOKUP(AP235,[0]!Qualifier,(COLUMN(AP235)-34),FALSE))</f>
        <v>No</v>
      </c>
      <c r="BX235" s="509" t="str">
        <f>IF(AP235="","",VLOOKUP(AQ235,[0]!Qualifier,(COLUMN(AQ235)-34),FALSE))</f>
        <v xml:space="preserve">Allo </v>
      </c>
      <c r="BY235" s="509" t="str">
        <f>IF(AQ235="","",VLOOKUP(AR235,[0]!Qualifier,(COLUMN(AR235)-34),FALSE))</f>
        <v xml:space="preserve">Aph </v>
      </c>
      <c r="BZ235" s="509" t="str">
        <f>IF(AR235="","",VLOOKUP(AS235,[0]!Qualifier,(COLUMN(AS235)-34),FALSE))</f>
        <v xml:space="preserve">NA </v>
      </c>
      <c r="CA235" s="509" t="str">
        <f>IF(AS235="","",VLOOKUP(AT235,[0]!Qualifier,(COLUMN(AT235)-34),FALSE))</f>
        <v xml:space="preserve">Transf </v>
      </c>
      <c r="CB235" s="509" t="str">
        <f>IF(AT235="","",VLOOKUP(AU235,[0]!Qualifier,(COLUMN(AU235)-34),FALSE))</f>
        <v xml:space="preserve">LCdepl </v>
      </c>
      <c r="CC235" s="509" t="str">
        <f>IF(AU235="","",VLOOKUP(AV235,[0]!Qualifier,(COLUMN(AV235)-34),FALSE))</f>
        <v xml:space="preserve">Divid </v>
      </c>
      <c r="CD235" s="509" t="str">
        <f>IF(AV235="","",VLOOKUP(AW235,[0]!Qualifier,(COLUMN(AW235)-34),FALSE))</f>
        <v xml:space="preserve">NoIrr </v>
      </c>
      <c r="CE235" s="508" t="str">
        <f>IF(AW235="","",VLOOKUP(AX235,[0]!Qualifier,(COLUMN(AX235)-34),FALSE))</f>
        <v xml:space="preserve">- </v>
      </c>
      <c r="CF235" s="508" t="str">
        <f>IF(AX235="","",VLOOKUP(AY235,[0]!Qualifier,(COLUMN(AY235)-34),FALSE))</f>
        <v>no sub</v>
      </c>
      <c r="CG235" s="509" t="str">
        <f>IF(AY235="","",VLOOKUP(AZ235,[0]!Qualifier,(COLUMN(AZ235)-34),FALSE))</f>
        <v>Non</v>
      </c>
      <c r="CH235" s="510" t="str">
        <f>IF(AZ235="","",VLOOKUP(BA235,[0]!Qualifier,(COLUMN(BA235)-34),FALSE))</f>
        <v>NA</v>
      </c>
      <c r="CI235" s="512" t="str">
        <f>IF(BA235="","",VLOOKUP(BB235,[0]!Qualifier,(COLUMN(BB235)-34),FALSE))</f>
        <v xml:space="preserve">None </v>
      </c>
      <c r="CJ235" s="510"/>
      <c r="CK235" s="513" t="str">
        <f t="shared" si="113"/>
        <v>2-7-1-1-4-1-1-1-2-1-1-3-2-1-1-1-1-1-1</v>
      </c>
      <c r="CL235" s="513">
        <v>36247</v>
      </c>
      <c r="CM235" s="513">
        <v>45195</v>
      </c>
      <c r="CN235" s="510"/>
      <c r="CP235" s="510"/>
    </row>
    <row r="236" spans="1:94" ht="12.6" customHeight="1" outlineLevel="2" x14ac:dyDescent="0.35">
      <c r="A236" s="77">
        <f t="shared" si="115"/>
        <v>201184</v>
      </c>
      <c r="B236" s="7">
        <f t="shared" si="116"/>
        <v>231</v>
      </c>
      <c r="C236" s="59">
        <f t="shared" si="114"/>
        <v>231</v>
      </c>
      <c r="D236" s="124">
        <f t="shared" si="117"/>
        <v>201184</v>
      </c>
      <c r="E236" s="16" t="str">
        <f t="shared" si="93"/>
        <v>Platelets</v>
      </c>
      <c r="F236" s="58" t="str">
        <f t="shared" si="94"/>
        <v xml:space="preserve">ACD-A </v>
      </c>
      <c r="G236" s="58" t="str">
        <f t="shared" si="95"/>
        <v>PAS3</v>
      </c>
      <c r="H236" s="58" t="str">
        <f t="shared" si="96"/>
        <v xml:space="preserve">Closed </v>
      </c>
      <c r="I236" s="58" t="str">
        <f t="shared" si="97"/>
        <v xml:space="preserve">SVPed </v>
      </c>
      <c r="J236" s="58" t="str">
        <f t="shared" si="98"/>
        <v xml:space="preserve">20to24°C </v>
      </c>
      <c r="K236" s="58" t="str">
        <f t="shared" si="99"/>
        <v>No</v>
      </c>
      <c r="L236" s="58" t="str">
        <f t="shared" si="100"/>
        <v xml:space="preserve">Allo </v>
      </c>
      <c r="M236" s="58" t="str">
        <f t="shared" si="101"/>
        <v xml:space="preserve">Aph </v>
      </c>
      <c r="N236" s="58" t="str">
        <f t="shared" si="102"/>
        <v xml:space="preserve">NA </v>
      </c>
      <c r="O236" s="58" t="str">
        <f t="shared" si="103"/>
        <v xml:space="preserve">Transf </v>
      </c>
      <c r="P236" s="58" t="str">
        <f t="shared" si="104"/>
        <v xml:space="preserve">LCdepl </v>
      </c>
      <c r="Q236" s="58" t="str">
        <f t="shared" si="105"/>
        <v xml:space="preserve">Divid </v>
      </c>
      <c r="R236" s="58" t="str">
        <f t="shared" si="106"/>
        <v xml:space="preserve">NoIrr </v>
      </c>
      <c r="S236" s="58" t="str">
        <f t="shared" si="107"/>
        <v xml:space="preserve">- </v>
      </c>
      <c r="T236" s="58" t="str">
        <f t="shared" si="108"/>
        <v>no sub</v>
      </c>
      <c r="U236" s="58" t="str">
        <f t="shared" si="109"/>
        <v>Non</v>
      </c>
      <c r="V236" s="58" t="str">
        <f t="shared" si="110"/>
        <v>NA</v>
      </c>
      <c r="W236" s="58" t="str">
        <f t="shared" si="111"/>
        <v xml:space="preserve">None </v>
      </c>
      <c r="X236" t="s">
        <v>63</v>
      </c>
      <c r="Y236" s="161" t="str">
        <f t="shared" si="112"/>
        <v>2-7-15-1-2-1-1-1-2-1-1-3-2-1-1-1-1-1-1</v>
      </c>
      <c r="Z236" s="60">
        <f t="shared" si="118"/>
        <v>201184</v>
      </c>
      <c r="AA236" s="7">
        <f t="shared" si="119"/>
        <v>231</v>
      </c>
      <c r="AB236" s="29" t="str">
        <f t="shared" si="92"/>
        <v>2</v>
      </c>
      <c r="AC236" s="29" t="str">
        <f t="shared" si="120"/>
        <v>0</v>
      </c>
      <c r="AD236" s="29" t="str">
        <f t="shared" si="120"/>
        <v>1</v>
      </c>
      <c r="AE236" s="29" t="str">
        <f t="shared" si="120"/>
        <v>1</v>
      </c>
      <c r="AF236" s="29" t="str">
        <f t="shared" si="120"/>
        <v>8</v>
      </c>
      <c r="AG236" s="29" t="str">
        <f t="shared" si="120"/>
        <v>4</v>
      </c>
      <c r="AH236" s="59">
        <v>231</v>
      </c>
      <c r="AI236" s="510">
        <v>201184</v>
      </c>
      <c r="AJ236" s="509">
        <v>2</v>
      </c>
      <c r="AK236" s="509">
        <v>7</v>
      </c>
      <c r="AL236" s="509">
        <v>15</v>
      </c>
      <c r="AM236" s="509">
        <v>1</v>
      </c>
      <c r="AN236" s="509">
        <v>2</v>
      </c>
      <c r="AO236" s="509">
        <v>1</v>
      </c>
      <c r="AP236" s="509">
        <v>1</v>
      </c>
      <c r="AQ236" s="509">
        <v>1</v>
      </c>
      <c r="AR236" s="509">
        <v>2</v>
      </c>
      <c r="AS236" s="509">
        <v>1</v>
      </c>
      <c r="AT236" s="509">
        <v>1</v>
      </c>
      <c r="AU236" s="509">
        <v>3</v>
      </c>
      <c r="AV236" s="509">
        <v>2</v>
      </c>
      <c r="AW236" s="509">
        <v>1</v>
      </c>
      <c r="AX236" s="509">
        <v>1</v>
      </c>
      <c r="AY236" s="509">
        <v>1</v>
      </c>
      <c r="AZ236" s="509">
        <v>1</v>
      </c>
      <c r="BA236" s="509">
        <v>1</v>
      </c>
      <c r="BB236" s="509">
        <v>1</v>
      </c>
      <c r="BC236" s="509" t="b">
        <v>0</v>
      </c>
      <c r="BD236" s="508">
        <v>40150</v>
      </c>
      <c r="BE236" s="508">
        <v>39941</v>
      </c>
      <c r="BF236" s="509" t="b">
        <v>0</v>
      </c>
      <c r="BG236" s="510" t="s">
        <v>592</v>
      </c>
      <c r="BH236" s="512"/>
      <c r="BI236" s="510"/>
      <c r="BJ236" s="513">
        <v>40150</v>
      </c>
      <c r="BK236" s="513">
        <v>39941</v>
      </c>
      <c r="BL236" s="513">
        <v>46217</v>
      </c>
      <c r="BM236" s="510"/>
      <c r="BN236" s="512"/>
      <c r="BO236" s="510"/>
      <c r="BP236" s="509">
        <v>1</v>
      </c>
      <c r="BQ236" s="509" t="str">
        <f>IF(AI236="","",VLOOKUP(AJ236,[0]!Qualifier,(COLUMN(AJ236)-34),FALSE))</f>
        <v>Platelets</v>
      </c>
      <c r="BR236" s="509" t="str">
        <f>IF(AJ236="","",VLOOKUP(AK236,[0]!Qualifier,(COLUMN(AK236)-34),FALSE))</f>
        <v xml:space="preserve">ACD-A </v>
      </c>
      <c r="BS236" s="509" t="str">
        <f>IF(AK236="","",VLOOKUP(AL236,[0]!Qualifier,(COLUMN(AL236)-34),FALSE))</f>
        <v>PAS3</v>
      </c>
      <c r="BT236" s="509" t="str">
        <f>IF(AL236="","",VLOOKUP(AM236,[0]!Qualifier,(COLUMN(AM236)-34),FALSE))</f>
        <v xml:space="preserve">Closed </v>
      </c>
      <c r="BU236" s="509" t="str">
        <f>IF(AM236="","",VLOOKUP(AN236,[0]!Qualifier,(COLUMN(AN236)-34),FALSE))</f>
        <v xml:space="preserve">SVPed </v>
      </c>
      <c r="BV236" s="509" t="str">
        <f>IF(AN236="","",VLOOKUP(AO236,[0]!Qualifier,(COLUMN(AO236)-34),FALSE))</f>
        <v xml:space="preserve">20to24°C </v>
      </c>
      <c r="BW236" s="509" t="str">
        <f>IF(AO236="","",VLOOKUP(AP236,[0]!Qualifier,(COLUMN(AP236)-34),FALSE))</f>
        <v>No</v>
      </c>
      <c r="BX236" s="509" t="str">
        <f>IF(AP236="","",VLOOKUP(AQ236,[0]!Qualifier,(COLUMN(AQ236)-34),FALSE))</f>
        <v xml:space="preserve">Allo </v>
      </c>
      <c r="BY236" s="509" t="str">
        <f>IF(AQ236="","",VLOOKUP(AR236,[0]!Qualifier,(COLUMN(AR236)-34),FALSE))</f>
        <v xml:space="preserve">Aph </v>
      </c>
      <c r="BZ236" s="509" t="str">
        <f>IF(AR236="","",VLOOKUP(AS236,[0]!Qualifier,(COLUMN(AS236)-34),FALSE))</f>
        <v xml:space="preserve">NA </v>
      </c>
      <c r="CA236" s="509" t="str">
        <f>IF(AS236="","",VLOOKUP(AT236,[0]!Qualifier,(COLUMN(AT236)-34),FALSE))</f>
        <v xml:space="preserve">Transf </v>
      </c>
      <c r="CB236" s="509" t="str">
        <f>IF(AT236="","",VLOOKUP(AU236,[0]!Qualifier,(COLUMN(AU236)-34),FALSE))</f>
        <v xml:space="preserve">LCdepl </v>
      </c>
      <c r="CC236" s="509" t="str">
        <f>IF(AU236="","",VLOOKUP(AV236,[0]!Qualifier,(COLUMN(AV236)-34),FALSE))</f>
        <v xml:space="preserve">Divid </v>
      </c>
      <c r="CD236" s="509" t="str">
        <f>IF(AV236="","",VLOOKUP(AW236,[0]!Qualifier,(COLUMN(AW236)-34),FALSE))</f>
        <v xml:space="preserve">NoIrr </v>
      </c>
      <c r="CE236" s="508" t="str">
        <f>IF(AW236="","",VLOOKUP(AX236,[0]!Qualifier,(COLUMN(AX236)-34),FALSE))</f>
        <v xml:space="preserve">- </v>
      </c>
      <c r="CF236" s="508" t="str">
        <f>IF(AX236="","",VLOOKUP(AY236,[0]!Qualifier,(COLUMN(AY236)-34),FALSE))</f>
        <v>no sub</v>
      </c>
      <c r="CG236" s="509" t="str">
        <f>IF(AY236="","",VLOOKUP(AZ236,[0]!Qualifier,(COLUMN(AZ236)-34),FALSE))</f>
        <v>Non</v>
      </c>
      <c r="CH236" s="510" t="str">
        <f>IF(AZ236="","",VLOOKUP(BA236,[0]!Qualifier,(COLUMN(BA236)-34),FALSE))</f>
        <v>NA</v>
      </c>
      <c r="CI236" s="512" t="str">
        <f>IF(BA236="","",VLOOKUP(BB236,[0]!Qualifier,(COLUMN(BB236)-34),FALSE))</f>
        <v xml:space="preserve">None </v>
      </c>
      <c r="CJ236" s="510"/>
      <c r="CK236" s="513" t="str">
        <f t="shared" si="113"/>
        <v>2-7-15-1-2-1-1-1-2-1-1-3-2-1-1-1-1-1-1</v>
      </c>
      <c r="CL236" s="513">
        <v>36248</v>
      </c>
      <c r="CM236" s="513">
        <v>45195</v>
      </c>
      <c r="CN236" s="510"/>
      <c r="CP236" s="510"/>
    </row>
    <row r="237" spans="1:94" ht="12.6" customHeight="1" outlineLevel="2" x14ac:dyDescent="0.35">
      <c r="A237" s="77">
        <f t="shared" si="115"/>
        <v>201186</v>
      </c>
      <c r="B237" s="7">
        <f t="shared" si="116"/>
        <v>232</v>
      </c>
      <c r="C237" s="59">
        <f t="shared" si="114"/>
        <v>232</v>
      </c>
      <c r="D237" s="124">
        <f t="shared" si="117"/>
        <v>201186</v>
      </c>
      <c r="E237" s="16" t="str">
        <f t="shared" si="93"/>
        <v>Platelets</v>
      </c>
      <c r="F237" s="58" t="str">
        <f t="shared" si="94"/>
        <v xml:space="preserve">ACD-A </v>
      </c>
      <c r="G237" s="58" t="str">
        <f t="shared" si="95"/>
        <v xml:space="preserve">PAS3M </v>
      </c>
      <c r="H237" s="58" t="str">
        <f t="shared" si="96"/>
        <v xml:space="preserve">Closed </v>
      </c>
      <c r="I237" s="58" t="str">
        <f t="shared" si="97"/>
        <v xml:space="preserve">SVPed </v>
      </c>
      <c r="J237" s="58" t="str">
        <f t="shared" si="98"/>
        <v xml:space="preserve">20to24°C </v>
      </c>
      <c r="K237" s="58" t="str">
        <f t="shared" si="99"/>
        <v>No</v>
      </c>
      <c r="L237" s="58" t="str">
        <f t="shared" si="100"/>
        <v xml:space="preserve">Allo </v>
      </c>
      <c r="M237" s="58" t="str">
        <f t="shared" si="101"/>
        <v xml:space="preserve">Aph </v>
      </c>
      <c r="N237" s="58" t="str">
        <f t="shared" si="102"/>
        <v xml:space="preserve">NA </v>
      </c>
      <c r="O237" s="58" t="str">
        <f t="shared" si="103"/>
        <v xml:space="preserve">Transf </v>
      </c>
      <c r="P237" s="58" t="str">
        <f t="shared" si="104"/>
        <v xml:space="preserve">None </v>
      </c>
      <c r="Q237" s="58" t="str">
        <f t="shared" si="105"/>
        <v xml:space="preserve">Divid </v>
      </c>
      <c r="R237" s="58" t="str">
        <f t="shared" si="106"/>
        <v xml:space="preserve">NoIrr </v>
      </c>
      <c r="S237" s="58" t="str">
        <f t="shared" si="107"/>
        <v xml:space="preserve">- </v>
      </c>
      <c r="T237" s="58" t="str">
        <f t="shared" si="108"/>
        <v>no sub</v>
      </c>
      <c r="U237" s="58" t="str">
        <f t="shared" si="109"/>
        <v>Non</v>
      </c>
      <c r="V237" s="58" t="str">
        <f t="shared" si="110"/>
        <v>NA</v>
      </c>
      <c r="W237" s="58" t="str">
        <f t="shared" si="111"/>
        <v xml:space="preserve">None </v>
      </c>
      <c r="X237" t="s">
        <v>63</v>
      </c>
      <c r="Y237" s="161" t="str">
        <f t="shared" si="112"/>
        <v>2-7-16-1-2-1-1-1-2-1-1-1-2-1-1-1-1-1-1</v>
      </c>
      <c r="Z237" s="60">
        <f t="shared" si="118"/>
        <v>201186</v>
      </c>
      <c r="AA237" s="7">
        <f t="shared" si="119"/>
        <v>232</v>
      </c>
      <c r="AB237" s="29" t="str">
        <f t="shared" si="92"/>
        <v>2</v>
      </c>
      <c r="AC237" s="29" t="str">
        <f t="shared" si="120"/>
        <v>0</v>
      </c>
      <c r="AD237" s="29" t="str">
        <f t="shared" si="120"/>
        <v>1</v>
      </c>
      <c r="AE237" s="29" t="str">
        <f t="shared" si="120"/>
        <v>1</v>
      </c>
      <c r="AF237" s="29" t="str">
        <f t="shared" si="120"/>
        <v>8</v>
      </c>
      <c r="AG237" s="29" t="str">
        <f t="shared" si="120"/>
        <v>6</v>
      </c>
      <c r="AH237" s="59">
        <v>232</v>
      </c>
      <c r="AI237" s="510">
        <v>201186</v>
      </c>
      <c r="AJ237" s="509">
        <v>2</v>
      </c>
      <c r="AK237" s="509">
        <v>7</v>
      </c>
      <c r="AL237" s="509">
        <v>16</v>
      </c>
      <c r="AM237" s="509">
        <v>1</v>
      </c>
      <c r="AN237" s="509">
        <v>2</v>
      </c>
      <c r="AO237" s="509">
        <v>1</v>
      </c>
      <c r="AP237" s="509">
        <v>1</v>
      </c>
      <c r="AQ237" s="509">
        <v>1</v>
      </c>
      <c r="AR237" s="509">
        <v>2</v>
      </c>
      <c r="AS237" s="509">
        <v>1</v>
      </c>
      <c r="AT237" s="509">
        <v>1</v>
      </c>
      <c r="AU237" s="509">
        <v>1</v>
      </c>
      <c r="AV237" s="509">
        <v>2</v>
      </c>
      <c r="AW237" s="509">
        <v>1</v>
      </c>
      <c r="AX237" s="509">
        <v>1</v>
      </c>
      <c r="AY237" s="509">
        <v>1</v>
      </c>
      <c r="AZ237" s="509">
        <v>1</v>
      </c>
      <c r="BA237" s="509">
        <v>1</v>
      </c>
      <c r="BB237" s="509">
        <v>1</v>
      </c>
      <c r="BC237" s="509" t="b">
        <v>0</v>
      </c>
      <c r="BD237" s="508">
        <v>42272</v>
      </c>
      <c r="BE237" s="508">
        <v>42269</v>
      </c>
      <c r="BF237" s="509" t="b">
        <v>0</v>
      </c>
      <c r="BG237" s="510" t="s">
        <v>593</v>
      </c>
      <c r="BH237" s="512"/>
      <c r="BI237" s="510"/>
      <c r="BJ237" s="513">
        <v>42272</v>
      </c>
      <c r="BK237" s="513">
        <v>42269</v>
      </c>
      <c r="BL237" s="513">
        <v>46217</v>
      </c>
      <c r="BM237" s="510"/>
      <c r="BN237" s="512"/>
      <c r="BO237" s="510"/>
      <c r="BP237" s="509">
        <v>1</v>
      </c>
      <c r="BQ237" s="509" t="str">
        <f>IF(AI237="","",VLOOKUP(AJ237,[0]!Qualifier,(COLUMN(AJ237)-34),FALSE))</f>
        <v>Platelets</v>
      </c>
      <c r="BR237" s="509" t="str">
        <f>IF(AJ237="","",VLOOKUP(AK237,[0]!Qualifier,(COLUMN(AK237)-34),FALSE))</f>
        <v xml:space="preserve">ACD-A </v>
      </c>
      <c r="BS237" s="509" t="str">
        <f>IF(AK237="","",VLOOKUP(AL237,[0]!Qualifier,(COLUMN(AL237)-34),FALSE))</f>
        <v xml:space="preserve">PAS3M </v>
      </c>
      <c r="BT237" s="509" t="str">
        <f>IF(AL237="","",VLOOKUP(AM237,[0]!Qualifier,(COLUMN(AM237)-34),FALSE))</f>
        <v xml:space="preserve">Closed </v>
      </c>
      <c r="BU237" s="509" t="str">
        <f>IF(AM237="","",VLOOKUP(AN237,[0]!Qualifier,(COLUMN(AN237)-34),FALSE))</f>
        <v xml:space="preserve">SVPed </v>
      </c>
      <c r="BV237" s="509" t="str">
        <f>IF(AN237="","",VLOOKUP(AO237,[0]!Qualifier,(COLUMN(AO237)-34),FALSE))</f>
        <v xml:space="preserve">20to24°C </v>
      </c>
      <c r="BW237" s="509" t="str">
        <f>IF(AO237="","",VLOOKUP(AP237,[0]!Qualifier,(COLUMN(AP237)-34),FALSE))</f>
        <v>No</v>
      </c>
      <c r="BX237" s="509" t="str">
        <f>IF(AP237="","",VLOOKUP(AQ237,[0]!Qualifier,(COLUMN(AQ237)-34),FALSE))</f>
        <v xml:space="preserve">Allo </v>
      </c>
      <c r="BY237" s="509" t="str">
        <f>IF(AQ237="","",VLOOKUP(AR237,[0]!Qualifier,(COLUMN(AR237)-34),FALSE))</f>
        <v xml:space="preserve">Aph </v>
      </c>
      <c r="BZ237" s="509" t="str">
        <f>IF(AR237="","",VLOOKUP(AS237,[0]!Qualifier,(COLUMN(AS237)-34),FALSE))</f>
        <v xml:space="preserve">NA </v>
      </c>
      <c r="CA237" s="509" t="str">
        <f>IF(AS237="","",VLOOKUP(AT237,[0]!Qualifier,(COLUMN(AT237)-34),FALSE))</f>
        <v xml:space="preserve">Transf </v>
      </c>
      <c r="CB237" s="509" t="str">
        <f>IF(AT237="","",VLOOKUP(AU237,[0]!Qualifier,(COLUMN(AU237)-34),FALSE))</f>
        <v xml:space="preserve">None </v>
      </c>
      <c r="CC237" s="509" t="str">
        <f>IF(AU237="","",VLOOKUP(AV237,[0]!Qualifier,(COLUMN(AV237)-34),FALSE))</f>
        <v xml:space="preserve">Divid </v>
      </c>
      <c r="CD237" s="509" t="str">
        <f>IF(AV237="","",VLOOKUP(AW237,[0]!Qualifier,(COLUMN(AW237)-34),FALSE))</f>
        <v xml:space="preserve">NoIrr </v>
      </c>
      <c r="CE237" s="508" t="str">
        <f>IF(AW237="","",VLOOKUP(AX237,[0]!Qualifier,(COLUMN(AX237)-34),FALSE))</f>
        <v xml:space="preserve">- </v>
      </c>
      <c r="CF237" s="508" t="str">
        <f>IF(AX237="","",VLOOKUP(AY237,[0]!Qualifier,(COLUMN(AY237)-34),FALSE))</f>
        <v>no sub</v>
      </c>
      <c r="CG237" s="509" t="str">
        <f>IF(AY237="","",VLOOKUP(AZ237,[0]!Qualifier,(COLUMN(AZ237)-34),FALSE))</f>
        <v>Non</v>
      </c>
      <c r="CH237" s="510" t="str">
        <f>IF(AZ237="","",VLOOKUP(BA237,[0]!Qualifier,(COLUMN(BA237)-34),FALSE))</f>
        <v>NA</v>
      </c>
      <c r="CI237" s="512" t="str">
        <f>IF(BA237="","",VLOOKUP(BB237,[0]!Qualifier,(COLUMN(BB237)-34),FALSE))</f>
        <v xml:space="preserve">None </v>
      </c>
      <c r="CJ237" s="510"/>
      <c r="CK237" s="513" t="str">
        <f t="shared" si="113"/>
        <v>2-7-16-1-2-1-1-1-2-1-1-1-2-1-1-1-1-1-1</v>
      </c>
      <c r="CL237" s="513">
        <v>36248</v>
      </c>
      <c r="CM237" s="513">
        <v>45195</v>
      </c>
      <c r="CN237" s="510"/>
      <c r="CP237" s="510"/>
    </row>
    <row r="238" spans="1:94" ht="12.6" customHeight="1" outlineLevel="2" x14ac:dyDescent="0.35">
      <c r="A238" s="77">
        <f t="shared" si="115"/>
        <v>201190</v>
      </c>
      <c r="B238" s="7">
        <f t="shared" si="116"/>
        <v>233</v>
      </c>
      <c r="C238" s="59">
        <f t="shared" si="114"/>
        <v>233</v>
      </c>
      <c r="D238" s="124">
        <f t="shared" si="117"/>
        <v>201190</v>
      </c>
      <c r="E238" s="16" t="str">
        <f t="shared" si="93"/>
        <v>Platelets</v>
      </c>
      <c r="F238" s="58" t="str">
        <f t="shared" si="94"/>
        <v xml:space="preserve">ACD-A </v>
      </c>
      <c r="G238" s="58" t="str">
        <f t="shared" si="95"/>
        <v xml:space="preserve">NoAdd </v>
      </c>
      <c r="H238" s="58" t="str">
        <f t="shared" si="96"/>
        <v xml:space="preserve">Closed </v>
      </c>
      <c r="I238" s="58" t="str">
        <f t="shared" si="97"/>
        <v xml:space="preserve">NonSV </v>
      </c>
      <c r="J238" s="58" t="str">
        <f t="shared" si="98"/>
        <v xml:space="preserve">20to24°C </v>
      </c>
      <c r="K238" s="58" t="str">
        <f t="shared" si="99"/>
        <v>No</v>
      </c>
      <c r="L238" s="58" t="str">
        <f t="shared" si="100"/>
        <v xml:space="preserve">Allo </v>
      </c>
      <c r="M238" s="58" t="str">
        <f t="shared" si="101"/>
        <v xml:space="preserve">Aph </v>
      </c>
      <c r="N238" s="58" t="str">
        <f t="shared" si="102"/>
        <v xml:space="preserve">NA </v>
      </c>
      <c r="O238" s="58" t="str">
        <f t="shared" si="103"/>
        <v xml:space="preserve">Transf </v>
      </c>
      <c r="P238" s="58" t="str">
        <f t="shared" si="104"/>
        <v xml:space="preserve">LCdepl </v>
      </c>
      <c r="Q238" s="58" t="str">
        <f t="shared" si="105"/>
        <v xml:space="preserve">Divid </v>
      </c>
      <c r="R238" s="58" t="str">
        <f t="shared" si="106"/>
        <v xml:space="preserve">NoIrr </v>
      </c>
      <c r="S238" s="58" t="str">
        <f t="shared" si="107"/>
        <v xml:space="preserve">- </v>
      </c>
      <c r="T238" s="58" t="str">
        <f t="shared" si="108"/>
        <v>no sub</v>
      </c>
      <c r="U238" s="58" t="str">
        <f t="shared" si="109"/>
        <v>Non</v>
      </c>
      <c r="V238" s="58" t="str">
        <f t="shared" si="110"/>
        <v>NA</v>
      </c>
      <c r="W238" s="58" t="str">
        <f t="shared" si="111"/>
        <v xml:space="preserve">None </v>
      </c>
      <c r="X238" t="s">
        <v>63</v>
      </c>
      <c r="Y238" s="161" t="str">
        <f t="shared" si="112"/>
        <v>2-7-1-1-3-1-1-1-2-1-1-3-2-1-1-1-1-1-1</v>
      </c>
      <c r="Z238" s="60">
        <f t="shared" si="118"/>
        <v>201190</v>
      </c>
      <c r="AA238" s="7">
        <f t="shared" si="119"/>
        <v>233</v>
      </c>
      <c r="AB238" s="29" t="str">
        <f t="shared" si="92"/>
        <v>2</v>
      </c>
      <c r="AC238" s="29" t="str">
        <f t="shared" si="120"/>
        <v>0</v>
      </c>
      <c r="AD238" s="29" t="str">
        <f t="shared" si="120"/>
        <v>1</v>
      </c>
      <c r="AE238" s="29" t="str">
        <f t="shared" si="120"/>
        <v>1</v>
      </c>
      <c r="AF238" s="29" t="str">
        <f t="shared" si="120"/>
        <v>9</v>
      </c>
      <c r="AG238" s="29" t="str">
        <f t="shared" si="120"/>
        <v>0</v>
      </c>
      <c r="AH238" s="59">
        <v>233</v>
      </c>
      <c r="AI238" s="510">
        <v>201190</v>
      </c>
      <c r="AJ238" s="509">
        <v>2</v>
      </c>
      <c r="AK238" s="509">
        <v>7</v>
      </c>
      <c r="AL238" s="509">
        <v>1</v>
      </c>
      <c r="AM238" s="509">
        <v>1</v>
      </c>
      <c r="AN238" s="509">
        <v>3</v>
      </c>
      <c r="AO238" s="509">
        <v>1</v>
      </c>
      <c r="AP238" s="509">
        <v>1</v>
      </c>
      <c r="AQ238" s="509">
        <v>1</v>
      </c>
      <c r="AR238" s="509">
        <v>2</v>
      </c>
      <c r="AS238" s="509">
        <v>1</v>
      </c>
      <c r="AT238" s="509">
        <v>1</v>
      </c>
      <c r="AU238" s="509">
        <v>3</v>
      </c>
      <c r="AV238" s="509">
        <v>2</v>
      </c>
      <c r="AW238" s="509">
        <v>1</v>
      </c>
      <c r="AX238" s="509">
        <v>1</v>
      </c>
      <c r="AY238" s="509">
        <v>1</v>
      </c>
      <c r="AZ238" s="509">
        <v>1</v>
      </c>
      <c r="BA238" s="509">
        <v>1</v>
      </c>
      <c r="BB238" s="509">
        <v>1</v>
      </c>
      <c r="BC238" s="509" t="b">
        <v>0</v>
      </c>
      <c r="BD238" s="508">
        <v>36280</v>
      </c>
      <c r="BE238" s="508">
        <v>36280</v>
      </c>
      <c r="BF238" s="509" t="b">
        <v>0</v>
      </c>
      <c r="BG238" s="510" t="s">
        <v>594</v>
      </c>
      <c r="BH238" s="512"/>
      <c r="BI238" s="510"/>
      <c r="BJ238" s="513">
        <v>36280</v>
      </c>
      <c r="BK238" s="513">
        <v>36280</v>
      </c>
      <c r="BL238" s="513">
        <v>46217</v>
      </c>
      <c r="BM238" s="510"/>
      <c r="BN238" s="512"/>
      <c r="BO238" s="510"/>
      <c r="BP238" s="509">
        <v>1</v>
      </c>
      <c r="BQ238" s="509" t="str">
        <f>IF(AI238="","",VLOOKUP(AJ238,[0]!Qualifier,(COLUMN(AJ238)-34),FALSE))</f>
        <v>Platelets</v>
      </c>
      <c r="BR238" s="509" t="str">
        <f>IF(AJ238="","",VLOOKUP(AK238,[0]!Qualifier,(COLUMN(AK238)-34),FALSE))</f>
        <v xml:space="preserve">ACD-A </v>
      </c>
      <c r="BS238" s="509" t="str">
        <f>IF(AK238="","",VLOOKUP(AL238,[0]!Qualifier,(COLUMN(AL238)-34),FALSE))</f>
        <v xml:space="preserve">NoAdd </v>
      </c>
      <c r="BT238" s="509" t="str">
        <f>IF(AL238="","",VLOOKUP(AM238,[0]!Qualifier,(COLUMN(AM238)-34),FALSE))</f>
        <v xml:space="preserve">Closed </v>
      </c>
      <c r="BU238" s="509" t="str">
        <f>IF(AM238="","",VLOOKUP(AN238,[0]!Qualifier,(COLUMN(AN238)-34),FALSE))</f>
        <v xml:space="preserve">NonSV </v>
      </c>
      <c r="BV238" s="509" t="str">
        <f>IF(AN238="","",VLOOKUP(AO238,[0]!Qualifier,(COLUMN(AO238)-34),FALSE))</f>
        <v xml:space="preserve">20to24°C </v>
      </c>
      <c r="BW238" s="509" t="str">
        <f>IF(AO238="","",VLOOKUP(AP238,[0]!Qualifier,(COLUMN(AP238)-34),FALSE))</f>
        <v>No</v>
      </c>
      <c r="BX238" s="509" t="str">
        <f>IF(AP238="","",VLOOKUP(AQ238,[0]!Qualifier,(COLUMN(AQ238)-34),FALSE))</f>
        <v xml:space="preserve">Allo </v>
      </c>
      <c r="BY238" s="509" t="str">
        <f>IF(AQ238="","",VLOOKUP(AR238,[0]!Qualifier,(COLUMN(AR238)-34),FALSE))</f>
        <v xml:space="preserve">Aph </v>
      </c>
      <c r="BZ238" s="509" t="str">
        <f>IF(AR238="","",VLOOKUP(AS238,[0]!Qualifier,(COLUMN(AS238)-34),FALSE))</f>
        <v xml:space="preserve">NA </v>
      </c>
      <c r="CA238" s="509" t="str">
        <f>IF(AS238="","",VLOOKUP(AT238,[0]!Qualifier,(COLUMN(AT238)-34),FALSE))</f>
        <v xml:space="preserve">Transf </v>
      </c>
      <c r="CB238" s="509" t="str">
        <f>IF(AT238="","",VLOOKUP(AU238,[0]!Qualifier,(COLUMN(AU238)-34),FALSE))</f>
        <v xml:space="preserve">LCdepl </v>
      </c>
      <c r="CC238" s="509" t="str">
        <f>IF(AU238="","",VLOOKUP(AV238,[0]!Qualifier,(COLUMN(AV238)-34),FALSE))</f>
        <v xml:space="preserve">Divid </v>
      </c>
      <c r="CD238" s="509" t="str">
        <f>IF(AV238="","",VLOOKUP(AW238,[0]!Qualifier,(COLUMN(AW238)-34),FALSE))</f>
        <v xml:space="preserve">NoIrr </v>
      </c>
      <c r="CE238" s="508" t="str">
        <f>IF(AW238="","",VLOOKUP(AX238,[0]!Qualifier,(COLUMN(AX238)-34),FALSE))</f>
        <v xml:space="preserve">- </v>
      </c>
      <c r="CF238" s="508" t="str">
        <f>IF(AX238="","",VLOOKUP(AY238,[0]!Qualifier,(COLUMN(AY238)-34),FALSE))</f>
        <v>no sub</v>
      </c>
      <c r="CG238" s="509" t="str">
        <f>IF(AY238="","",VLOOKUP(AZ238,[0]!Qualifier,(COLUMN(AZ238)-34),FALSE))</f>
        <v>Non</v>
      </c>
      <c r="CH238" s="510" t="str">
        <f>IF(AZ238="","",VLOOKUP(BA238,[0]!Qualifier,(COLUMN(BA238)-34),FALSE))</f>
        <v>NA</v>
      </c>
      <c r="CI238" s="512" t="str">
        <f>IF(BA238="","",VLOOKUP(BB238,[0]!Qualifier,(COLUMN(BB238)-34),FALSE))</f>
        <v xml:space="preserve">None </v>
      </c>
      <c r="CJ238" s="510"/>
      <c r="CK238" s="513" t="str">
        <f t="shared" si="113"/>
        <v>2-7-1-1-3-1-1-1-2-1-1-3-2-1-1-1-1-1-1</v>
      </c>
      <c r="CL238" s="513">
        <v>38118</v>
      </c>
      <c r="CM238" s="513">
        <v>45195</v>
      </c>
      <c r="CN238" s="513">
        <v>43452</v>
      </c>
      <c r="CO238" s="513">
        <v>1</v>
      </c>
      <c r="CP238" s="510" t="s">
        <v>1071</v>
      </c>
    </row>
    <row r="239" spans="1:94" ht="12.6" customHeight="1" outlineLevel="2" x14ac:dyDescent="0.35">
      <c r="A239" s="77">
        <f t="shared" si="115"/>
        <v>201194</v>
      </c>
      <c r="B239" s="7">
        <f t="shared" si="116"/>
        <v>234</v>
      </c>
      <c r="C239" s="59">
        <f t="shared" si="114"/>
        <v>234</v>
      </c>
      <c r="D239" s="124">
        <f t="shared" si="117"/>
        <v>201194</v>
      </c>
      <c r="E239" s="16" t="str">
        <f t="shared" si="93"/>
        <v>Platelets</v>
      </c>
      <c r="F239" s="58" t="str">
        <f t="shared" si="94"/>
        <v xml:space="preserve">ACD-A </v>
      </c>
      <c r="G239" s="58" t="str">
        <f t="shared" si="95"/>
        <v>PAS3</v>
      </c>
      <c r="H239" s="58" t="str">
        <f t="shared" si="96"/>
        <v xml:space="preserve">Closed </v>
      </c>
      <c r="I239" s="58" t="str">
        <f t="shared" si="97"/>
        <v xml:space="preserve">NonSV </v>
      </c>
      <c r="J239" s="58" t="str">
        <f t="shared" si="98"/>
        <v xml:space="preserve">20to24°C </v>
      </c>
      <c r="K239" s="58" t="str">
        <f t="shared" si="99"/>
        <v>No</v>
      </c>
      <c r="L239" s="58" t="str">
        <f t="shared" si="100"/>
        <v xml:space="preserve">Allo </v>
      </c>
      <c r="M239" s="58" t="str">
        <f t="shared" si="101"/>
        <v xml:space="preserve">Aph </v>
      </c>
      <c r="N239" s="58" t="str">
        <f t="shared" si="102"/>
        <v xml:space="preserve">NA </v>
      </c>
      <c r="O239" s="58" t="str">
        <f t="shared" si="103"/>
        <v xml:space="preserve">Transf </v>
      </c>
      <c r="P239" s="58" t="str">
        <f t="shared" si="104"/>
        <v xml:space="preserve">LCdepl </v>
      </c>
      <c r="Q239" s="58" t="str">
        <f t="shared" si="105"/>
        <v xml:space="preserve">Divid </v>
      </c>
      <c r="R239" s="58" t="str">
        <f t="shared" si="106"/>
        <v xml:space="preserve">NoIrr </v>
      </c>
      <c r="S239" s="58" t="str">
        <f t="shared" si="107"/>
        <v xml:space="preserve">- </v>
      </c>
      <c r="T239" s="58" t="str">
        <f t="shared" si="108"/>
        <v>no sub</v>
      </c>
      <c r="U239" s="58" t="str">
        <f t="shared" si="109"/>
        <v>Non</v>
      </c>
      <c r="V239" s="58" t="str">
        <f t="shared" si="110"/>
        <v>NA</v>
      </c>
      <c r="W239" s="58" t="str">
        <f t="shared" si="111"/>
        <v xml:space="preserve">None </v>
      </c>
      <c r="X239" t="s">
        <v>63</v>
      </c>
      <c r="Y239" s="161" t="str">
        <f t="shared" si="112"/>
        <v>2-7-15-1-3-1-1-1-2-1-1-3-2-1-1-1-1-1-1</v>
      </c>
      <c r="Z239" s="60">
        <f t="shared" si="118"/>
        <v>201194</v>
      </c>
      <c r="AA239" s="7">
        <f t="shared" si="119"/>
        <v>234</v>
      </c>
      <c r="AB239" s="29" t="str">
        <f t="shared" si="92"/>
        <v>2</v>
      </c>
      <c r="AC239" s="29" t="str">
        <f t="shared" si="120"/>
        <v>0</v>
      </c>
      <c r="AD239" s="29" t="str">
        <f t="shared" si="120"/>
        <v>1</v>
      </c>
      <c r="AE239" s="29" t="str">
        <f t="shared" si="120"/>
        <v>1</v>
      </c>
      <c r="AF239" s="29" t="str">
        <f t="shared" si="120"/>
        <v>9</v>
      </c>
      <c r="AG239" s="29" t="str">
        <f t="shared" si="120"/>
        <v>4</v>
      </c>
      <c r="AH239" s="59">
        <v>234</v>
      </c>
      <c r="AI239" s="510">
        <v>201194</v>
      </c>
      <c r="AJ239" s="509">
        <v>2</v>
      </c>
      <c r="AK239" s="509">
        <v>7</v>
      </c>
      <c r="AL239" s="509">
        <v>15</v>
      </c>
      <c r="AM239" s="509">
        <v>1</v>
      </c>
      <c r="AN239" s="509">
        <v>3</v>
      </c>
      <c r="AO239" s="509">
        <v>1</v>
      </c>
      <c r="AP239" s="509">
        <v>1</v>
      </c>
      <c r="AQ239" s="509">
        <v>1</v>
      </c>
      <c r="AR239" s="509">
        <v>2</v>
      </c>
      <c r="AS239" s="509">
        <v>1</v>
      </c>
      <c r="AT239" s="509">
        <v>1</v>
      </c>
      <c r="AU239" s="509">
        <v>3</v>
      </c>
      <c r="AV239" s="509">
        <v>2</v>
      </c>
      <c r="AW239" s="509">
        <v>1</v>
      </c>
      <c r="AX239" s="509">
        <v>1</v>
      </c>
      <c r="AY239" s="509">
        <v>1</v>
      </c>
      <c r="AZ239" s="509">
        <v>1</v>
      </c>
      <c r="BA239" s="509">
        <v>1</v>
      </c>
      <c r="BB239" s="509">
        <v>1</v>
      </c>
      <c r="BC239" s="509" t="b">
        <v>0</v>
      </c>
      <c r="BD239" s="508">
        <v>40150</v>
      </c>
      <c r="BE239" s="508">
        <v>40150</v>
      </c>
      <c r="BF239" s="509" t="b">
        <v>0</v>
      </c>
      <c r="BG239" s="510" t="s">
        <v>595</v>
      </c>
      <c r="BH239" s="512"/>
      <c r="BI239" s="510"/>
      <c r="BJ239" s="513">
        <v>40150</v>
      </c>
      <c r="BK239" s="513">
        <v>40150</v>
      </c>
      <c r="BL239" s="513">
        <v>46217</v>
      </c>
      <c r="BM239" s="510"/>
      <c r="BN239" s="512"/>
      <c r="BO239" s="510"/>
      <c r="BP239" s="509">
        <v>5</v>
      </c>
      <c r="BQ239" s="509" t="str">
        <f>IF(AI239="","",VLOOKUP(AJ239,[0]!Qualifier,(COLUMN(AJ239)-34),FALSE))</f>
        <v>Platelets</v>
      </c>
      <c r="BR239" s="509" t="str">
        <f>IF(AJ239="","",VLOOKUP(AK239,[0]!Qualifier,(COLUMN(AK239)-34),FALSE))</f>
        <v xml:space="preserve">ACD-A </v>
      </c>
      <c r="BS239" s="509" t="str">
        <f>IF(AK239="","",VLOOKUP(AL239,[0]!Qualifier,(COLUMN(AL239)-34),FALSE))</f>
        <v>PAS3</v>
      </c>
      <c r="BT239" s="509" t="str">
        <f>IF(AL239="","",VLOOKUP(AM239,[0]!Qualifier,(COLUMN(AM239)-34),FALSE))</f>
        <v xml:space="preserve">Closed </v>
      </c>
      <c r="BU239" s="509" t="str">
        <f>IF(AM239="","",VLOOKUP(AN239,[0]!Qualifier,(COLUMN(AN239)-34),FALSE))</f>
        <v xml:space="preserve">NonSV </v>
      </c>
      <c r="BV239" s="509" t="str">
        <f>IF(AN239="","",VLOOKUP(AO239,[0]!Qualifier,(COLUMN(AO239)-34),FALSE))</f>
        <v xml:space="preserve">20to24°C </v>
      </c>
      <c r="BW239" s="509" t="str">
        <f>IF(AO239="","",VLOOKUP(AP239,[0]!Qualifier,(COLUMN(AP239)-34),FALSE))</f>
        <v>No</v>
      </c>
      <c r="BX239" s="509" t="str">
        <f>IF(AP239="","",VLOOKUP(AQ239,[0]!Qualifier,(COLUMN(AQ239)-34),FALSE))</f>
        <v xml:space="preserve">Allo </v>
      </c>
      <c r="BY239" s="509" t="str">
        <f>IF(AQ239="","",VLOOKUP(AR239,[0]!Qualifier,(COLUMN(AR239)-34),FALSE))</f>
        <v xml:space="preserve">Aph </v>
      </c>
      <c r="BZ239" s="509" t="str">
        <f>IF(AR239="","",VLOOKUP(AS239,[0]!Qualifier,(COLUMN(AS239)-34),FALSE))</f>
        <v xml:space="preserve">NA </v>
      </c>
      <c r="CA239" s="509" t="str">
        <f>IF(AS239="","",VLOOKUP(AT239,[0]!Qualifier,(COLUMN(AT239)-34),FALSE))</f>
        <v xml:space="preserve">Transf </v>
      </c>
      <c r="CB239" s="509" t="str">
        <f>IF(AT239="","",VLOOKUP(AU239,[0]!Qualifier,(COLUMN(AU239)-34),FALSE))</f>
        <v xml:space="preserve">LCdepl </v>
      </c>
      <c r="CC239" s="509" t="str">
        <f>IF(AU239="","",VLOOKUP(AV239,[0]!Qualifier,(COLUMN(AV239)-34),FALSE))</f>
        <v xml:space="preserve">Divid </v>
      </c>
      <c r="CD239" s="509" t="str">
        <f>IF(AV239="","",VLOOKUP(AW239,[0]!Qualifier,(COLUMN(AW239)-34),FALSE))</f>
        <v xml:space="preserve">NoIrr </v>
      </c>
      <c r="CE239" s="508" t="str">
        <f>IF(AW239="","",VLOOKUP(AX239,[0]!Qualifier,(COLUMN(AX239)-34),FALSE))</f>
        <v xml:space="preserve">- </v>
      </c>
      <c r="CF239" s="508" t="str">
        <f>IF(AX239="","",VLOOKUP(AY239,[0]!Qualifier,(COLUMN(AY239)-34),FALSE))</f>
        <v>no sub</v>
      </c>
      <c r="CG239" s="509" t="str">
        <f>IF(AY239="","",VLOOKUP(AZ239,[0]!Qualifier,(COLUMN(AZ239)-34),FALSE))</f>
        <v>Non</v>
      </c>
      <c r="CH239" s="510" t="str">
        <f>IF(AZ239="","",VLOOKUP(BA239,[0]!Qualifier,(COLUMN(BA239)-34),FALSE))</f>
        <v>NA</v>
      </c>
      <c r="CI239" s="512" t="str">
        <f>IF(BA239="","",VLOOKUP(BB239,[0]!Qualifier,(COLUMN(BB239)-34),FALSE))</f>
        <v xml:space="preserve">None </v>
      </c>
      <c r="CJ239" s="510"/>
      <c r="CK239" s="513" t="str">
        <f t="shared" si="113"/>
        <v>2-7-15-1-3-1-1-1-2-1-1-3-2-1-1-1-1-1-1</v>
      </c>
      <c r="CL239" s="513">
        <v>40141</v>
      </c>
      <c r="CM239" s="513">
        <v>45195</v>
      </c>
      <c r="CN239" s="510"/>
      <c r="CP239" s="510"/>
    </row>
    <row r="240" spans="1:94" ht="12.6" customHeight="1" outlineLevel="2" x14ac:dyDescent="0.35">
      <c r="A240" s="77">
        <f t="shared" si="115"/>
        <v>201286</v>
      </c>
      <c r="B240" s="7">
        <f t="shared" si="116"/>
        <v>235</v>
      </c>
      <c r="C240" s="59">
        <f t="shared" si="114"/>
        <v>235</v>
      </c>
      <c r="D240" s="124">
        <f t="shared" si="117"/>
        <v>201286</v>
      </c>
      <c r="E240" s="16" t="str">
        <f t="shared" si="93"/>
        <v>Platelets</v>
      </c>
      <c r="F240" s="58" t="str">
        <f t="shared" si="94"/>
        <v xml:space="preserve">ACD-A </v>
      </c>
      <c r="G240" s="58" t="str">
        <f t="shared" si="95"/>
        <v xml:space="preserve">PAS3M </v>
      </c>
      <c r="H240" s="58" t="str">
        <f t="shared" si="96"/>
        <v xml:space="preserve">Closed </v>
      </c>
      <c r="I240" s="58" t="str">
        <f t="shared" si="97"/>
        <v xml:space="preserve">SVPed </v>
      </c>
      <c r="J240" s="58" t="str">
        <f t="shared" si="98"/>
        <v xml:space="preserve">20to24°C </v>
      </c>
      <c r="K240" s="58" t="str">
        <f t="shared" si="99"/>
        <v>No</v>
      </c>
      <c r="L240" s="58" t="str">
        <f t="shared" si="100"/>
        <v xml:space="preserve">Allo </v>
      </c>
      <c r="M240" s="58" t="str">
        <f t="shared" si="101"/>
        <v xml:space="preserve">Aph </v>
      </c>
      <c r="N240" s="58" t="str">
        <f t="shared" si="102"/>
        <v xml:space="preserve">NA </v>
      </c>
      <c r="O240" s="58" t="str">
        <f t="shared" si="103"/>
        <v xml:space="preserve">Transf </v>
      </c>
      <c r="P240" s="58" t="str">
        <f t="shared" si="104"/>
        <v xml:space="preserve">LCdepl </v>
      </c>
      <c r="Q240" s="58" t="str">
        <f t="shared" si="105"/>
        <v xml:space="preserve">Divid </v>
      </c>
      <c r="R240" s="58" t="str">
        <f t="shared" si="106"/>
        <v>Irrad</v>
      </c>
      <c r="S240" s="58" t="str">
        <f t="shared" si="107"/>
        <v xml:space="preserve">- </v>
      </c>
      <c r="T240" s="58" t="str">
        <f t="shared" si="108"/>
        <v>no sub</v>
      </c>
      <c r="U240" s="58" t="str">
        <f t="shared" si="109"/>
        <v>Non</v>
      </c>
      <c r="V240" s="58" t="str">
        <f t="shared" si="110"/>
        <v>NA</v>
      </c>
      <c r="W240" s="58" t="str">
        <f t="shared" si="111"/>
        <v xml:space="preserve">None </v>
      </c>
      <c r="X240" t="s">
        <v>63</v>
      </c>
      <c r="Y240" s="161" t="str">
        <f t="shared" si="112"/>
        <v>2-7-16-1-2-1-1-1-2-1-1-3-2-2-1-1-1-1-1</v>
      </c>
      <c r="Z240" s="60">
        <f t="shared" si="118"/>
        <v>201286</v>
      </c>
      <c r="AA240" s="7">
        <f t="shared" si="119"/>
        <v>235</v>
      </c>
      <c r="AB240" s="29" t="str">
        <f t="shared" si="92"/>
        <v>2</v>
      </c>
      <c r="AC240" s="29" t="str">
        <f t="shared" si="120"/>
        <v>0</v>
      </c>
      <c r="AD240" s="29" t="str">
        <f t="shared" si="120"/>
        <v>1</v>
      </c>
      <c r="AE240" s="29" t="str">
        <f t="shared" si="120"/>
        <v>2</v>
      </c>
      <c r="AF240" s="29" t="str">
        <f t="shared" si="120"/>
        <v>8</v>
      </c>
      <c r="AG240" s="29" t="str">
        <f t="shared" si="120"/>
        <v>6</v>
      </c>
      <c r="AH240" s="59">
        <v>235</v>
      </c>
      <c r="AI240" s="510">
        <v>201286</v>
      </c>
      <c r="AJ240" s="509">
        <v>2</v>
      </c>
      <c r="AK240" s="509">
        <v>7</v>
      </c>
      <c r="AL240" s="509">
        <v>16</v>
      </c>
      <c r="AM240" s="509">
        <v>1</v>
      </c>
      <c r="AN240" s="509">
        <v>2</v>
      </c>
      <c r="AO240" s="509">
        <v>1</v>
      </c>
      <c r="AP240" s="509">
        <v>1</v>
      </c>
      <c r="AQ240" s="509">
        <v>1</v>
      </c>
      <c r="AR240" s="509">
        <v>2</v>
      </c>
      <c r="AS240" s="509">
        <v>1</v>
      </c>
      <c r="AT240" s="509">
        <v>1</v>
      </c>
      <c r="AU240" s="509">
        <v>3</v>
      </c>
      <c r="AV240" s="509">
        <v>2</v>
      </c>
      <c r="AW240" s="509">
        <v>2</v>
      </c>
      <c r="AX240" s="509">
        <v>1</v>
      </c>
      <c r="AY240" s="509">
        <v>1</v>
      </c>
      <c r="AZ240" s="509">
        <v>1</v>
      </c>
      <c r="BA240" s="509">
        <v>1</v>
      </c>
      <c r="BB240" s="509">
        <v>1</v>
      </c>
      <c r="BC240" s="509" t="b">
        <v>0</v>
      </c>
      <c r="BD240" s="508">
        <v>43585</v>
      </c>
      <c r="BE240" s="508">
        <v>43570</v>
      </c>
      <c r="BF240" s="509" t="b">
        <v>0</v>
      </c>
      <c r="BG240" s="510" t="s">
        <v>1061</v>
      </c>
      <c r="BH240" s="512"/>
      <c r="BI240" s="510"/>
      <c r="BJ240" s="513">
        <v>43585</v>
      </c>
      <c r="BK240" s="513">
        <v>43570</v>
      </c>
      <c r="BL240" s="513">
        <v>46217</v>
      </c>
      <c r="BM240" s="510"/>
      <c r="BN240" s="512"/>
      <c r="BO240" s="510"/>
      <c r="BP240" s="509">
        <v>1</v>
      </c>
      <c r="BQ240" s="509" t="str">
        <f>IF(AI240="","",VLOOKUP(AJ240,[0]!Qualifier,(COLUMN(AJ240)-34),FALSE))</f>
        <v>Platelets</v>
      </c>
      <c r="BR240" s="509" t="str">
        <f>IF(AJ240="","",VLOOKUP(AK240,[0]!Qualifier,(COLUMN(AK240)-34),FALSE))</f>
        <v xml:space="preserve">ACD-A </v>
      </c>
      <c r="BS240" s="509" t="str">
        <f>IF(AK240="","",VLOOKUP(AL240,[0]!Qualifier,(COLUMN(AL240)-34),FALSE))</f>
        <v xml:space="preserve">PAS3M </v>
      </c>
      <c r="BT240" s="509" t="str">
        <f>IF(AL240="","",VLOOKUP(AM240,[0]!Qualifier,(COLUMN(AM240)-34),FALSE))</f>
        <v xml:space="preserve">Closed </v>
      </c>
      <c r="BU240" s="509" t="str">
        <f>IF(AM240="","",VLOOKUP(AN240,[0]!Qualifier,(COLUMN(AN240)-34),FALSE))</f>
        <v xml:space="preserve">SVPed </v>
      </c>
      <c r="BV240" s="509" t="str">
        <f>IF(AN240="","",VLOOKUP(AO240,[0]!Qualifier,(COLUMN(AO240)-34),FALSE))</f>
        <v xml:space="preserve">20to24°C </v>
      </c>
      <c r="BW240" s="509" t="str">
        <f>IF(AO240="","",VLOOKUP(AP240,[0]!Qualifier,(COLUMN(AP240)-34),FALSE))</f>
        <v>No</v>
      </c>
      <c r="BX240" s="509" t="str">
        <f>IF(AP240="","",VLOOKUP(AQ240,[0]!Qualifier,(COLUMN(AQ240)-34),FALSE))</f>
        <v xml:space="preserve">Allo </v>
      </c>
      <c r="BY240" s="509" t="str">
        <f>IF(AQ240="","",VLOOKUP(AR240,[0]!Qualifier,(COLUMN(AR240)-34),FALSE))</f>
        <v xml:space="preserve">Aph </v>
      </c>
      <c r="BZ240" s="509" t="str">
        <f>IF(AR240="","",VLOOKUP(AS240,[0]!Qualifier,(COLUMN(AS240)-34),FALSE))</f>
        <v xml:space="preserve">NA </v>
      </c>
      <c r="CA240" s="509" t="str">
        <f>IF(AS240="","",VLOOKUP(AT240,[0]!Qualifier,(COLUMN(AT240)-34),FALSE))</f>
        <v xml:space="preserve">Transf </v>
      </c>
      <c r="CB240" s="509" t="str">
        <f>IF(AT240="","",VLOOKUP(AU240,[0]!Qualifier,(COLUMN(AU240)-34),FALSE))</f>
        <v xml:space="preserve">LCdepl </v>
      </c>
      <c r="CC240" s="509" t="str">
        <f>IF(AU240="","",VLOOKUP(AV240,[0]!Qualifier,(COLUMN(AV240)-34),FALSE))</f>
        <v xml:space="preserve">Divid </v>
      </c>
      <c r="CD240" s="509" t="str">
        <f>IF(AV240="","",VLOOKUP(AW240,[0]!Qualifier,(COLUMN(AW240)-34),FALSE))</f>
        <v>Irrad</v>
      </c>
      <c r="CE240" s="508" t="str">
        <f>IF(AW240="","",VLOOKUP(AX240,[0]!Qualifier,(COLUMN(AX240)-34),FALSE))</f>
        <v xml:space="preserve">- </v>
      </c>
      <c r="CF240" s="508" t="str">
        <f>IF(AX240="","",VLOOKUP(AY240,[0]!Qualifier,(COLUMN(AY240)-34),FALSE))</f>
        <v>no sub</v>
      </c>
      <c r="CG240" s="509" t="str">
        <f>IF(AY240="","",VLOOKUP(AZ240,[0]!Qualifier,(COLUMN(AZ240)-34),FALSE))</f>
        <v>Non</v>
      </c>
      <c r="CH240" s="510" t="str">
        <f>IF(AZ240="","",VLOOKUP(BA240,[0]!Qualifier,(COLUMN(BA240)-34),FALSE))</f>
        <v>NA</v>
      </c>
      <c r="CI240" s="512" t="str">
        <f>IF(BA240="","",VLOOKUP(BB240,[0]!Qualifier,(COLUMN(BB240)-34),FALSE))</f>
        <v xml:space="preserve">None </v>
      </c>
      <c r="CJ240" s="510"/>
      <c r="CK240" s="513" t="str">
        <f t="shared" si="113"/>
        <v>2-7-16-1-2-1-1-1-2-1-1-3-2-2-1-1-1-1-1</v>
      </c>
      <c r="CL240" s="513">
        <v>38118</v>
      </c>
      <c r="CM240" s="513">
        <v>45195</v>
      </c>
      <c r="CN240" s="513">
        <v>43452</v>
      </c>
      <c r="CO240" s="513">
        <v>1</v>
      </c>
      <c r="CP240" s="510" t="s">
        <v>1071</v>
      </c>
    </row>
    <row r="241" spans="1:94" ht="12.6" customHeight="1" outlineLevel="2" x14ac:dyDescent="0.35">
      <c r="A241" s="77">
        <f t="shared" si="115"/>
        <v>201360</v>
      </c>
      <c r="B241" s="7">
        <f t="shared" si="116"/>
        <v>236</v>
      </c>
      <c r="C241" s="59">
        <f t="shared" si="114"/>
        <v>236</v>
      </c>
      <c r="D241" s="124">
        <f t="shared" si="117"/>
        <v>201360</v>
      </c>
      <c r="E241" s="16" t="str">
        <f t="shared" si="93"/>
        <v>Platelets</v>
      </c>
      <c r="F241" s="58" t="str">
        <f t="shared" si="94"/>
        <v xml:space="preserve">ACD-A </v>
      </c>
      <c r="G241" s="58" t="str">
        <f t="shared" si="95"/>
        <v xml:space="preserve">NoAdd </v>
      </c>
      <c r="H241" s="58" t="str">
        <f t="shared" si="96"/>
        <v xml:space="preserve">Closed </v>
      </c>
      <c r="I241" s="58" t="str">
        <f t="shared" si="97"/>
        <v>NonSVC</v>
      </c>
      <c r="J241" s="58" t="str">
        <f t="shared" si="98"/>
        <v xml:space="preserve">20to24°C </v>
      </c>
      <c r="K241" s="58" t="str">
        <f t="shared" si="99"/>
        <v>No</v>
      </c>
      <c r="L241" s="58" t="str">
        <f t="shared" si="100"/>
        <v xml:space="preserve">Allo </v>
      </c>
      <c r="M241" s="58" t="str">
        <f t="shared" si="101"/>
        <v xml:space="preserve">Aph </v>
      </c>
      <c r="N241" s="58" t="str">
        <f t="shared" si="102"/>
        <v xml:space="preserve">NA </v>
      </c>
      <c r="O241" s="58" t="str">
        <f t="shared" si="103"/>
        <v xml:space="preserve">Transf </v>
      </c>
      <c r="P241" s="58" t="str">
        <f t="shared" si="104"/>
        <v xml:space="preserve">LCdepl </v>
      </c>
      <c r="Q241" s="58" t="str">
        <f t="shared" si="105"/>
        <v xml:space="preserve">Divid </v>
      </c>
      <c r="R241" s="58" t="str">
        <f t="shared" si="106"/>
        <v>Irrad</v>
      </c>
      <c r="S241" s="58" t="str">
        <f t="shared" si="107"/>
        <v xml:space="preserve">- </v>
      </c>
      <c r="T241" s="58" t="str">
        <f t="shared" si="108"/>
        <v>no sub</v>
      </c>
      <c r="U241" s="58" t="str">
        <f t="shared" si="109"/>
        <v>Non</v>
      </c>
      <c r="V241" s="58" t="str">
        <f t="shared" si="110"/>
        <v>NA</v>
      </c>
      <c r="W241" s="58" t="str">
        <f t="shared" si="111"/>
        <v xml:space="preserve">None </v>
      </c>
      <c r="X241" t="s">
        <v>63</v>
      </c>
      <c r="Y241" s="161" t="str">
        <f t="shared" si="112"/>
        <v>2-7-1-1-4-1-1-1-2-1-1-3-2-2-1-1-1-1-1</v>
      </c>
      <c r="Z241" s="60">
        <f t="shared" si="118"/>
        <v>201360</v>
      </c>
      <c r="AA241" s="7">
        <f t="shared" si="119"/>
        <v>236</v>
      </c>
      <c r="AB241" s="29" t="str">
        <f t="shared" si="92"/>
        <v>2</v>
      </c>
      <c r="AC241" s="29" t="str">
        <f t="shared" si="120"/>
        <v>0</v>
      </c>
      <c r="AD241" s="29" t="str">
        <f t="shared" si="120"/>
        <v>1</v>
      </c>
      <c r="AE241" s="29" t="str">
        <f t="shared" si="120"/>
        <v>3</v>
      </c>
      <c r="AF241" s="29" t="str">
        <f t="shared" si="120"/>
        <v>6</v>
      </c>
      <c r="AG241" s="29" t="str">
        <f t="shared" si="120"/>
        <v>0</v>
      </c>
      <c r="AH241" s="59">
        <v>236</v>
      </c>
      <c r="AI241" s="510">
        <v>201360</v>
      </c>
      <c r="AJ241" s="509">
        <v>2</v>
      </c>
      <c r="AK241" s="509">
        <v>7</v>
      </c>
      <c r="AL241" s="509">
        <v>1</v>
      </c>
      <c r="AM241" s="509">
        <v>1</v>
      </c>
      <c r="AN241" s="509">
        <v>4</v>
      </c>
      <c r="AO241" s="509">
        <v>1</v>
      </c>
      <c r="AP241" s="509">
        <v>1</v>
      </c>
      <c r="AQ241" s="509">
        <v>1</v>
      </c>
      <c r="AR241" s="509">
        <v>2</v>
      </c>
      <c r="AS241" s="509">
        <v>1</v>
      </c>
      <c r="AT241" s="509">
        <v>1</v>
      </c>
      <c r="AU241" s="509">
        <v>3</v>
      </c>
      <c r="AV241" s="509">
        <v>2</v>
      </c>
      <c r="AW241" s="509">
        <v>2</v>
      </c>
      <c r="AX241" s="509">
        <v>1</v>
      </c>
      <c r="AY241" s="509">
        <v>1</v>
      </c>
      <c r="AZ241" s="509">
        <v>1</v>
      </c>
      <c r="BA241" s="509">
        <v>1</v>
      </c>
      <c r="BB241" s="509">
        <v>1</v>
      </c>
      <c r="BC241" s="509" t="b">
        <v>0</v>
      </c>
      <c r="BD241" s="508">
        <v>38392</v>
      </c>
      <c r="BE241" s="508">
        <v>38392</v>
      </c>
      <c r="BF241" s="509" t="b">
        <v>0</v>
      </c>
      <c r="BG241" s="510" t="s">
        <v>596</v>
      </c>
      <c r="BH241" s="512"/>
      <c r="BI241" s="510"/>
      <c r="BJ241" s="513">
        <v>38392</v>
      </c>
      <c r="BK241" s="513">
        <v>38392</v>
      </c>
      <c r="BL241" s="513">
        <v>46217</v>
      </c>
      <c r="BM241" s="510"/>
      <c r="BN241" s="512"/>
      <c r="BO241" s="510"/>
      <c r="BP241" s="509">
        <v>1</v>
      </c>
      <c r="BQ241" s="509" t="str">
        <f>IF(AI241="","",VLOOKUP(AJ241,[0]!Qualifier,(COLUMN(AJ241)-34),FALSE))</f>
        <v>Platelets</v>
      </c>
      <c r="BR241" s="509" t="str">
        <f>IF(AJ241="","",VLOOKUP(AK241,[0]!Qualifier,(COLUMN(AK241)-34),FALSE))</f>
        <v xml:space="preserve">ACD-A </v>
      </c>
      <c r="BS241" s="509" t="str">
        <f>IF(AK241="","",VLOOKUP(AL241,[0]!Qualifier,(COLUMN(AL241)-34),FALSE))</f>
        <v xml:space="preserve">NoAdd </v>
      </c>
      <c r="BT241" s="509" t="str">
        <f>IF(AL241="","",VLOOKUP(AM241,[0]!Qualifier,(COLUMN(AM241)-34),FALSE))</f>
        <v xml:space="preserve">Closed </v>
      </c>
      <c r="BU241" s="509" t="str">
        <f>IF(AM241="","",VLOOKUP(AN241,[0]!Qualifier,(COLUMN(AN241)-34),FALSE))</f>
        <v>NonSVC</v>
      </c>
      <c r="BV241" s="509" t="str">
        <f>IF(AN241="","",VLOOKUP(AO241,[0]!Qualifier,(COLUMN(AO241)-34),FALSE))</f>
        <v xml:space="preserve">20to24°C </v>
      </c>
      <c r="BW241" s="509" t="str">
        <f>IF(AO241="","",VLOOKUP(AP241,[0]!Qualifier,(COLUMN(AP241)-34),FALSE))</f>
        <v>No</v>
      </c>
      <c r="BX241" s="509" t="str">
        <f>IF(AP241="","",VLOOKUP(AQ241,[0]!Qualifier,(COLUMN(AQ241)-34),FALSE))</f>
        <v xml:space="preserve">Allo </v>
      </c>
      <c r="BY241" s="509" t="str">
        <f>IF(AQ241="","",VLOOKUP(AR241,[0]!Qualifier,(COLUMN(AR241)-34),FALSE))</f>
        <v xml:space="preserve">Aph </v>
      </c>
      <c r="BZ241" s="509" t="str">
        <f>IF(AR241="","",VLOOKUP(AS241,[0]!Qualifier,(COLUMN(AS241)-34),FALSE))</f>
        <v xml:space="preserve">NA </v>
      </c>
      <c r="CA241" s="509" t="str">
        <f>IF(AS241="","",VLOOKUP(AT241,[0]!Qualifier,(COLUMN(AT241)-34),FALSE))</f>
        <v xml:space="preserve">Transf </v>
      </c>
      <c r="CB241" s="509" t="str">
        <f>IF(AT241="","",VLOOKUP(AU241,[0]!Qualifier,(COLUMN(AU241)-34),FALSE))</f>
        <v xml:space="preserve">LCdepl </v>
      </c>
      <c r="CC241" s="509" t="str">
        <f>IF(AU241="","",VLOOKUP(AV241,[0]!Qualifier,(COLUMN(AV241)-34),FALSE))</f>
        <v xml:space="preserve">Divid </v>
      </c>
      <c r="CD241" s="509" t="str">
        <f>IF(AV241="","",VLOOKUP(AW241,[0]!Qualifier,(COLUMN(AW241)-34),FALSE))</f>
        <v>Irrad</v>
      </c>
      <c r="CE241" s="508" t="str">
        <f>IF(AW241="","",VLOOKUP(AX241,[0]!Qualifier,(COLUMN(AX241)-34),FALSE))</f>
        <v xml:space="preserve">- </v>
      </c>
      <c r="CF241" s="508" t="str">
        <f>IF(AX241="","",VLOOKUP(AY241,[0]!Qualifier,(COLUMN(AY241)-34),FALSE))</f>
        <v>no sub</v>
      </c>
      <c r="CG241" s="509" t="str">
        <f>IF(AY241="","",VLOOKUP(AZ241,[0]!Qualifier,(COLUMN(AZ241)-34),FALSE))</f>
        <v>Non</v>
      </c>
      <c r="CH241" s="510" t="str">
        <f>IF(AZ241="","",VLOOKUP(BA241,[0]!Qualifier,(COLUMN(BA241)-34),FALSE))</f>
        <v>NA</v>
      </c>
      <c r="CI241" s="512" t="str">
        <f>IF(BA241="","",VLOOKUP(BB241,[0]!Qualifier,(COLUMN(BB241)-34),FALSE))</f>
        <v xml:space="preserve">None </v>
      </c>
      <c r="CJ241" s="510"/>
      <c r="CK241" s="513" t="str">
        <f t="shared" si="113"/>
        <v>2-7-1-1-4-1-1-1-2-1-1-3-2-2-1-1-1-1-1</v>
      </c>
      <c r="CL241" s="513">
        <v>38118</v>
      </c>
      <c r="CM241" s="513">
        <v>45195</v>
      </c>
      <c r="CN241" s="513">
        <v>43452</v>
      </c>
      <c r="CO241" s="513">
        <v>1</v>
      </c>
      <c r="CP241" s="510" t="s">
        <v>1071</v>
      </c>
    </row>
    <row r="242" spans="1:94" ht="12.6" customHeight="1" outlineLevel="2" x14ac:dyDescent="0.35">
      <c r="A242" s="77">
        <f t="shared" si="115"/>
        <v>201384</v>
      </c>
      <c r="B242" s="7">
        <f t="shared" si="116"/>
        <v>237</v>
      </c>
      <c r="C242" s="59">
        <f t="shared" si="114"/>
        <v>237</v>
      </c>
      <c r="D242" s="124">
        <f t="shared" si="117"/>
        <v>201384</v>
      </c>
      <c r="E242" s="16" t="str">
        <f t="shared" si="93"/>
        <v>Platelets</v>
      </c>
      <c r="F242" s="58" t="str">
        <f t="shared" si="94"/>
        <v xml:space="preserve">ACD-A </v>
      </c>
      <c r="G242" s="58" t="str">
        <f t="shared" si="95"/>
        <v>PAS3</v>
      </c>
      <c r="H242" s="58" t="str">
        <f t="shared" si="96"/>
        <v xml:space="preserve">Closed </v>
      </c>
      <c r="I242" s="58" t="str">
        <f t="shared" si="97"/>
        <v xml:space="preserve">SVPed </v>
      </c>
      <c r="J242" s="58" t="str">
        <f t="shared" si="98"/>
        <v xml:space="preserve">20to24°C </v>
      </c>
      <c r="K242" s="58" t="str">
        <f t="shared" si="99"/>
        <v>No</v>
      </c>
      <c r="L242" s="58" t="str">
        <f t="shared" si="100"/>
        <v xml:space="preserve">Allo </v>
      </c>
      <c r="M242" s="58" t="str">
        <f t="shared" si="101"/>
        <v xml:space="preserve">Aph </v>
      </c>
      <c r="N242" s="58" t="str">
        <f t="shared" si="102"/>
        <v xml:space="preserve">NA </v>
      </c>
      <c r="O242" s="58" t="str">
        <f t="shared" si="103"/>
        <v xml:space="preserve">Transf </v>
      </c>
      <c r="P242" s="58" t="str">
        <f t="shared" si="104"/>
        <v xml:space="preserve">LCdepl </v>
      </c>
      <c r="Q242" s="58" t="str">
        <f t="shared" si="105"/>
        <v xml:space="preserve">Divid </v>
      </c>
      <c r="R242" s="58" t="str">
        <f t="shared" si="106"/>
        <v>Irrad</v>
      </c>
      <c r="S242" s="58" t="str">
        <f t="shared" si="107"/>
        <v xml:space="preserve">- </v>
      </c>
      <c r="T242" s="58" t="str">
        <f t="shared" si="108"/>
        <v>no sub</v>
      </c>
      <c r="U242" s="58" t="str">
        <f t="shared" si="109"/>
        <v>Non</v>
      </c>
      <c r="V242" s="58" t="str">
        <f t="shared" si="110"/>
        <v>NA</v>
      </c>
      <c r="W242" s="58" t="str">
        <f t="shared" si="111"/>
        <v xml:space="preserve">None </v>
      </c>
      <c r="X242" t="s">
        <v>63</v>
      </c>
      <c r="Y242" s="161" t="str">
        <f t="shared" si="112"/>
        <v>2-7-15-1-2-1-1-1-2-1-1-3-2-2-1-1-1-1-1</v>
      </c>
      <c r="Z242" s="60">
        <f t="shared" si="118"/>
        <v>201384</v>
      </c>
      <c r="AA242" s="7">
        <f t="shared" si="119"/>
        <v>237</v>
      </c>
      <c r="AB242" s="29" t="str">
        <f t="shared" si="92"/>
        <v>2</v>
      </c>
      <c r="AC242" s="29" t="str">
        <f t="shared" si="120"/>
        <v>0</v>
      </c>
      <c r="AD242" s="29" t="str">
        <f t="shared" si="120"/>
        <v>1</v>
      </c>
      <c r="AE242" s="29" t="str">
        <f t="shared" si="120"/>
        <v>3</v>
      </c>
      <c r="AF242" s="29" t="str">
        <f t="shared" si="120"/>
        <v>8</v>
      </c>
      <c r="AG242" s="29" t="str">
        <f t="shared" si="120"/>
        <v>4</v>
      </c>
      <c r="AH242" s="59">
        <v>237</v>
      </c>
      <c r="AI242" s="510">
        <v>201384</v>
      </c>
      <c r="AJ242" s="509">
        <v>2</v>
      </c>
      <c r="AK242" s="509">
        <v>7</v>
      </c>
      <c r="AL242" s="509">
        <v>15</v>
      </c>
      <c r="AM242" s="509">
        <v>1</v>
      </c>
      <c r="AN242" s="509">
        <v>2</v>
      </c>
      <c r="AO242" s="509">
        <v>1</v>
      </c>
      <c r="AP242" s="509">
        <v>1</v>
      </c>
      <c r="AQ242" s="509">
        <v>1</v>
      </c>
      <c r="AR242" s="509">
        <v>2</v>
      </c>
      <c r="AS242" s="509">
        <v>1</v>
      </c>
      <c r="AT242" s="509">
        <v>1</v>
      </c>
      <c r="AU242" s="509">
        <v>3</v>
      </c>
      <c r="AV242" s="509">
        <v>2</v>
      </c>
      <c r="AW242" s="509">
        <v>2</v>
      </c>
      <c r="AX242" s="509">
        <v>1</v>
      </c>
      <c r="AY242" s="509">
        <v>1</v>
      </c>
      <c r="AZ242" s="509">
        <v>1</v>
      </c>
      <c r="BA242" s="509">
        <v>1</v>
      </c>
      <c r="BB242" s="509">
        <v>1</v>
      </c>
      <c r="BC242" s="509" t="b">
        <v>0</v>
      </c>
      <c r="BD242" s="508">
        <v>40159</v>
      </c>
      <c r="BE242" s="508">
        <v>40159</v>
      </c>
      <c r="BF242" s="509" t="b">
        <v>0</v>
      </c>
      <c r="BG242" s="510" t="s">
        <v>597</v>
      </c>
      <c r="BH242" s="512"/>
      <c r="BI242" s="510"/>
      <c r="BJ242" s="513">
        <v>40159</v>
      </c>
      <c r="BK242" s="513">
        <v>40159</v>
      </c>
      <c r="BL242" s="513">
        <v>46217</v>
      </c>
      <c r="BM242" s="510"/>
      <c r="BN242" s="512"/>
      <c r="BO242" s="510"/>
      <c r="BP242" s="509">
        <v>1</v>
      </c>
      <c r="BQ242" s="509" t="str">
        <f>IF(AI242="","",VLOOKUP(AJ242,[0]!Qualifier,(COLUMN(AJ242)-34),FALSE))</f>
        <v>Platelets</v>
      </c>
      <c r="BR242" s="509" t="str">
        <f>IF(AJ242="","",VLOOKUP(AK242,[0]!Qualifier,(COLUMN(AK242)-34),FALSE))</f>
        <v xml:space="preserve">ACD-A </v>
      </c>
      <c r="BS242" s="509" t="str">
        <f>IF(AK242="","",VLOOKUP(AL242,[0]!Qualifier,(COLUMN(AL242)-34),FALSE))</f>
        <v>PAS3</v>
      </c>
      <c r="BT242" s="509" t="str">
        <f>IF(AL242="","",VLOOKUP(AM242,[0]!Qualifier,(COLUMN(AM242)-34),FALSE))</f>
        <v xml:space="preserve">Closed </v>
      </c>
      <c r="BU242" s="509" t="str">
        <f>IF(AM242="","",VLOOKUP(AN242,[0]!Qualifier,(COLUMN(AN242)-34),FALSE))</f>
        <v xml:space="preserve">SVPed </v>
      </c>
      <c r="BV242" s="509" t="str">
        <f>IF(AN242="","",VLOOKUP(AO242,[0]!Qualifier,(COLUMN(AO242)-34),FALSE))</f>
        <v xml:space="preserve">20to24°C </v>
      </c>
      <c r="BW242" s="509" t="str">
        <f>IF(AO242="","",VLOOKUP(AP242,[0]!Qualifier,(COLUMN(AP242)-34),FALSE))</f>
        <v>No</v>
      </c>
      <c r="BX242" s="509" t="str">
        <f>IF(AP242="","",VLOOKUP(AQ242,[0]!Qualifier,(COLUMN(AQ242)-34),FALSE))</f>
        <v xml:space="preserve">Allo </v>
      </c>
      <c r="BY242" s="509" t="str">
        <f>IF(AQ242="","",VLOOKUP(AR242,[0]!Qualifier,(COLUMN(AR242)-34),FALSE))</f>
        <v xml:space="preserve">Aph </v>
      </c>
      <c r="BZ242" s="509" t="str">
        <f>IF(AR242="","",VLOOKUP(AS242,[0]!Qualifier,(COLUMN(AS242)-34),FALSE))</f>
        <v xml:space="preserve">NA </v>
      </c>
      <c r="CA242" s="509" t="str">
        <f>IF(AS242="","",VLOOKUP(AT242,[0]!Qualifier,(COLUMN(AT242)-34),FALSE))</f>
        <v xml:space="preserve">Transf </v>
      </c>
      <c r="CB242" s="509" t="str">
        <f>IF(AT242="","",VLOOKUP(AU242,[0]!Qualifier,(COLUMN(AU242)-34),FALSE))</f>
        <v xml:space="preserve">LCdepl </v>
      </c>
      <c r="CC242" s="509" t="str">
        <f>IF(AU242="","",VLOOKUP(AV242,[0]!Qualifier,(COLUMN(AV242)-34),FALSE))</f>
        <v xml:space="preserve">Divid </v>
      </c>
      <c r="CD242" s="509" t="str">
        <f>IF(AV242="","",VLOOKUP(AW242,[0]!Qualifier,(COLUMN(AW242)-34),FALSE))</f>
        <v>Irrad</v>
      </c>
      <c r="CE242" s="508" t="str">
        <f>IF(AW242="","",VLOOKUP(AX242,[0]!Qualifier,(COLUMN(AX242)-34),FALSE))</f>
        <v xml:space="preserve">- </v>
      </c>
      <c r="CF242" s="508" t="str">
        <f>IF(AX242="","",VLOOKUP(AY242,[0]!Qualifier,(COLUMN(AY242)-34),FALSE))</f>
        <v>no sub</v>
      </c>
      <c r="CG242" s="509" t="str">
        <f>IF(AY242="","",VLOOKUP(AZ242,[0]!Qualifier,(COLUMN(AZ242)-34),FALSE))</f>
        <v>Non</v>
      </c>
      <c r="CH242" s="510" t="str">
        <f>IF(AZ242="","",VLOOKUP(BA242,[0]!Qualifier,(COLUMN(BA242)-34),FALSE))</f>
        <v>NA</v>
      </c>
      <c r="CI242" s="512" t="str">
        <f>IF(BA242="","",VLOOKUP(BB242,[0]!Qualifier,(COLUMN(BB242)-34),FALSE))</f>
        <v xml:space="preserve">None </v>
      </c>
      <c r="CJ242" s="510"/>
      <c r="CK242" s="513" t="str">
        <f t="shared" si="113"/>
        <v>2-7-15-1-2-1-1-1-2-1-1-3-2-2-1-1-1-1-1</v>
      </c>
      <c r="CL242" s="513">
        <v>38186</v>
      </c>
      <c r="CM242" s="513">
        <v>45195</v>
      </c>
      <c r="CN242" s="513">
        <v>43452</v>
      </c>
      <c r="CO242" s="513">
        <v>1</v>
      </c>
      <c r="CP242" s="510" t="s">
        <v>1071</v>
      </c>
    </row>
    <row r="243" spans="1:94" ht="12.6" customHeight="1" outlineLevel="2" x14ac:dyDescent="0.35">
      <c r="A243" s="77">
        <f t="shared" si="115"/>
        <v>201386</v>
      </c>
      <c r="B243" s="7">
        <f t="shared" si="116"/>
        <v>238</v>
      </c>
      <c r="C243" s="59">
        <f t="shared" si="114"/>
        <v>238</v>
      </c>
      <c r="D243" s="124">
        <f t="shared" si="117"/>
        <v>201386</v>
      </c>
      <c r="E243" s="16" t="str">
        <f t="shared" si="93"/>
        <v>Platelets</v>
      </c>
      <c r="F243" s="58" t="str">
        <f t="shared" si="94"/>
        <v xml:space="preserve">ACD-A </v>
      </c>
      <c r="G243" s="58" t="str">
        <f t="shared" si="95"/>
        <v xml:space="preserve">PAS3M </v>
      </c>
      <c r="H243" s="58" t="str">
        <f t="shared" si="96"/>
        <v xml:space="preserve">Closed </v>
      </c>
      <c r="I243" s="58" t="str">
        <f t="shared" si="97"/>
        <v xml:space="preserve">SVPed </v>
      </c>
      <c r="J243" s="58" t="str">
        <f t="shared" si="98"/>
        <v xml:space="preserve">20to24°C </v>
      </c>
      <c r="K243" s="58" t="str">
        <f t="shared" si="99"/>
        <v>No</v>
      </c>
      <c r="L243" s="58" t="str">
        <f t="shared" si="100"/>
        <v xml:space="preserve">Allo </v>
      </c>
      <c r="M243" s="58" t="str">
        <f t="shared" si="101"/>
        <v xml:space="preserve">Aph </v>
      </c>
      <c r="N243" s="58" t="str">
        <f t="shared" si="102"/>
        <v xml:space="preserve">NA </v>
      </c>
      <c r="O243" s="58" t="str">
        <f t="shared" si="103"/>
        <v xml:space="preserve">Transf </v>
      </c>
      <c r="P243" s="58" t="str">
        <f t="shared" si="104"/>
        <v xml:space="preserve">None </v>
      </c>
      <c r="Q243" s="58" t="str">
        <f t="shared" si="105"/>
        <v xml:space="preserve">Divid </v>
      </c>
      <c r="R243" s="58" t="str">
        <f t="shared" si="106"/>
        <v>Irrad</v>
      </c>
      <c r="S243" s="58" t="str">
        <f t="shared" si="107"/>
        <v xml:space="preserve">- </v>
      </c>
      <c r="T243" s="58" t="str">
        <f t="shared" si="108"/>
        <v>no sub</v>
      </c>
      <c r="U243" s="58" t="str">
        <f t="shared" si="109"/>
        <v>Non</v>
      </c>
      <c r="V243" s="58" t="str">
        <f t="shared" si="110"/>
        <v>NA</v>
      </c>
      <c r="W243" s="58" t="str">
        <f t="shared" si="111"/>
        <v xml:space="preserve">None </v>
      </c>
      <c r="X243" t="s">
        <v>63</v>
      </c>
      <c r="Y243" s="161" t="str">
        <f t="shared" si="112"/>
        <v>2-7-16-1-2-1-1-1-2-1-1-1-2-2-1-1-1-1-1</v>
      </c>
      <c r="Z243" s="60">
        <f t="shared" si="118"/>
        <v>201386</v>
      </c>
      <c r="AA243" s="7">
        <f t="shared" si="119"/>
        <v>238</v>
      </c>
      <c r="AB243" s="29" t="str">
        <f t="shared" si="92"/>
        <v>2</v>
      </c>
      <c r="AC243" s="29" t="str">
        <f t="shared" si="120"/>
        <v>0</v>
      </c>
      <c r="AD243" s="29" t="str">
        <f t="shared" si="120"/>
        <v>1</v>
      </c>
      <c r="AE243" s="29" t="str">
        <f t="shared" si="120"/>
        <v>3</v>
      </c>
      <c r="AF243" s="29" t="str">
        <f t="shared" si="120"/>
        <v>8</v>
      </c>
      <c r="AG243" s="29" t="str">
        <f t="shared" si="120"/>
        <v>6</v>
      </c>
      <c r="AH243" s="59">
        <v>238</v>
      </c>
      <c r="AI243" s="510">
        <v>201386</v>
      </c>
      <c r="AJ243" s="509">
        <v>2</v>
      </c>
      <c r="AK243" s="509">
        <v>7</v>
      </c>
      <c r="AL243" s="509">
        <v>16</v>
      </c>
      <c r="AM243" s="509">
        <v>1</v>
      </c>
      <c r="AN243" s="509">
        <v>2</v>
      </c>
      <c r="AO243" s="509">
        <v>1</v>
      </c>
      <c r="AP243" s="509">
        <v>1</v>
      </c>
      <c r="AQ243" s="509">
        <v>1</v>
      </c>
      <c r="AR243" s="509">
        <v>2</v>
      </c>
      <c r="AS243" s="509">
        <v>1</v>
      </c>
      <c r="AT243" s="509">
        <v>1</v>
      </c>
      <c r="AU243" s="509">
        <v>1</v>
      </c>
      <c r="AV243" s="509">
        <v>2</v>
      </c>
      <c r="AW243" s="509">
        <v>2</v>
      </c>
      <c r="AX243" s="509">
        <v>1</v>
      </c>
      <c r="AY243" s="509">
        <v>1</v>
      </c>
      <c r="AZ243" s="509">
        <v>1</v>
      </c>
      <c r="BA243" s="509">
        <v>1</v>
      </c>
      <c r="BB243" s="509">
        <v>1</v>
      </c>
      <c r="BC243" s="509" t="b">
        <v>0</v>
      </c>
      <c r="BD243" s="508">
        <v>42272</v>
      </c>
      <c r="BE243" s="508">
        <v>42269</v>
      </c>
      <c r="BF243" s="509" t="b">
        <v>0</v>
      </c>
      <c r="BG243" s="510" t="s">
        <v>598</v>
      </c>
      <c r="BH243" s="512"/>
      <c r="BI243" s="510"/>
      <c r="BJ243" s="513">
        <v>42272</v>
      </c>
      <c r="BK243" s="513">
        <v>42269</v>
      </c>
      <c r="BL243" s="513">
        <v>46217</v>
      </c>
      <c r="BM243" s="510"/>
      <c r="BN243" s="512"/>
      <c r="BO243" s="510"/>
      <c r="BP243" s="509">
        <v>1</v>
      </c>
      <c r="BQ243" s="509" t="str">
        <f>IF(AI243="","",VLOOKUP(AJ243,[0]!Qualifier,(COLUMN(AJ243)-34),FALSE))</f>
        <v>Platelets</v>
      </c>
      <c r="BR243" s="509" t="str">
        <f>IF(AJ243="","",VLOOKUP(AK243,[0]!Qualifier,(COLUMN(AK243)-34),FALSE))</f>
        <v xml:space="preserve">ACD-A </v>
      </c>
      <c r="BS243" s="509" t="str">
        <f>IF(AK243="","",VLOOKUP(AL243,[0]!Qualifier,(COLUMN(AL243)-34),FALSE))</f>
        <v xml:space="preserve">PAS3M </v>
      </c>
      <c r="BT243" s="509" t="str">
        <f>IF(AL243="","",VLOOKUP(AM243,[0]!Qualifier,(COLUMN(AM243)-34),FALSE))</f>
        <v xml:space="preserve">Closed </v>
      </c>
      <c r="BU243" s="509" t="str">
        <f>IF(AM243="","",VLOOKUP(AN243,[0]!Qualifier,(COLUMN(AN243)-34),FALSE))</f>
        <v xml:space="preserve">SVPed </v>
      </c>
      <c r="BV243" s="509" t="str">
        <f>IF(AN243="","",VLOOKUP(AO243,[0]!Qualifier,(COLUMN(AO243)-34),FALSE))</f>
        <v xml:space="preserve">20to24°C </v>
      </c>
      <c r="BW243" s="509" t="str">
        <f>IF(AO243="","",VLOOKUP(AP243,[0]!Qualifier,(COLUMN(AP243)-34),FALSE))</f>
        <v>No</v>
      </c>
      <c r="BX243" s="509" t="str">
        <f>IF(AP243="","",VLOOKUP(AQ243,[0]!Qualifier,(COLUMN(AQ243)-34),FALSE))</f>
        <v xml:space="preserve">Allo </v>
      </c>
      <c r="BY243" s="509" t="str">
        <f>IF(AQ243="","",VLOOKUP(AR243,[0]!Qualifier,(COLUMN(AR243)-34),FALSE))</f>
        <v xml:space="preserve">Aph </v>
      </c>
      <c r="BZ243" s="509" t="str">
        <f>IF(AR243="","",VLOOKUP(AS243,[0]!Qualifier,(COLUMN(AS243)-34),FALSE))</f>
        <v xml:space="preserve">NA </v>
      </c>
      <c r="CA243" s="509" t="str">
        <f>IF(AS243="","",VLOOKUP(AT243,[0]!Qualifier,(COLUMN(AT243)-34),FALSE))</f>
        <v xml:space="preserve">Transf </v>
      </c>
      <c r="CB243" s="509" t="str">
        <f>IF(AT243="","",VLOOKUP(AU243,[0]!Qualifier,(COLUMN(AU243)-34),FALSE))</f>
        <v xml:space="preserve">None </v>
      </c>
      <c r="CC243" s="509" t="str">
        <f>IF(AU243="","",VLOOKUP(AV243,[0]!Qualifier,(COLUMN(AV243)-34),FALSE))</f>
        <v xml:space="preserve">Divid </v>
      </c>
      <c r="CD243" s="509" t="str">
        <f>IF(AV243="","",VLOOKUP(AW243,[0]!Qualifier,(COLUMN(AW243)-34),FALSE))</f>
        <v>Irrad</v>
      </c>
      <c r="CE243" s="508" t="str">
        <f>IF(AW243="","",VLOOKUP(AX243,[0]!Qualifier,(COLUMN(AX243)-34),FALSE))</f>
        <v xml:space="preserve">- </v>
      </c>
      <c r="CF243" s="508" t="str">
        <f>IF(AX243="","",VLOOKUP(AY243,[0]!Qualifier,(COLUMN(AY243)-34),FALSE))</f>
        <v>no sub</v>
      </c>
      <c r="CG243" s="509" t="str">
        <f>IF(AY243="","",VLOOKUP(AZ243,[0]!Qualifier,(COLUMN(AZ243)-34),FALSE))</f>
        <v>Non</v>
      </c>
      <c r="CH243" s="510" t="str">
        <f>IF(AZ243="","",VLOOKUP(BA243,[0]!Qualifier,(COLUMN(BA243)-34),FALSE))</f>
        <v>NA</v>
      </c>
      <c r="CI243" s="512" t="str">
        <f>IF(BA243="","",VLOOKUP(BB243,[0]!Qualifier,(COLUMN(BB243)-34),FALSE))</f>
        <v xml:space="preserve">None </v>
      </c>
      <c r="CJ243" s="510"/>
      <c r="CK243" s="513" t="str">
        <f t="shared" si="113"/>
        <v>2-7-16-1-2-1-1-1-2-1-1-1-2-2-1-1-1-1-1</v>
      </c>
      <c r="CL243" s="513">
        <v>42045</v>
      </c>
      <c r="CM243" s="513">
        <v>45195</v>
      </c>
      <c r="CN243" s="510"/>
      <c r="CP243" s="510"/>
    </row>
    <row r="244" spans="1:94" ht="12.6" customHeight="1" outlineLevel="2" x14ac:dyDescent="0.35">
      <c r="A244" s="77">
        <f t="shared" si="115"/>
        <v>201390</v>
      </c>
      <c r="B244" s="7">
        <f t="shared" si="116"/>
        <v>239</v>
      </c>
      <c r="C244" s="59">
        <f t="shared" si="114"/>
        <v>239</v>
      </c>
      <c r="D244" s="124">
        <f t="shared" si="117"/>
        <v>201390</v>
      </c>
      <c r="E244" s="16" t="str">
        <f t="shared" si="93"/>
        <v>Platelets</v>
      </c>
      <c r="F244" s="58" t="str">
        <f t="shared" si="94"/>
        <v xml:space="preserve">ACD-A </v>
      </c>
      <c r="G244" s="58" t="str">
        <f t="shared" si="95"/>
        <v xml:space="preserve">NoAdd </v>
      </c>
      <c r="H244" s="58" t="str">
        <f t="shared" si="96"/>
        <v xml:space="preserve">Closed </v>
      </c>
      <c r="I244" s="58" t="str">
        <f t="shared" si="97"/>
        <v xml:space="preserve">NonSV </v>
      </c>
      <c r="J244" s="58" t="str">
        <f t="shared" si="98"/>
        <v xml:space="preserve">20to24°C </v>
      </c>
      <c r="K244" s="58" t="str">
        <f t="shared" si="99"/>
        <v>No</v>
      </c>
      <c r="L244" s="58" t="str">
        <f t="shared" si="100"/>
        <v xml:space="preserve">Allo </v>
      </c>
      <c r="M244" s="58" t="str">
        <f t="shared" si="101"/>
        <v xml:space="preserve">Aph </v>
      </c>
      <c r="N244" s="58" t="str">
        <f t="shared" si="102"/>
        <v xml:space="preserve">NA </v>
      </c>
      <c r="O244" s="58" t="str">
        <f t="shared" si="103"/>
        <v xml:space="preserve">Transf </v>
      </c>
      <c r="P244" s="58" t="str">
        <f t="shared" si="104"/>
        <v xml:space="preserve">LCdepl </v>
      </c>
      <c r="Q244" s="58" t="str">
        <f t="shared" si="105"/>
        <v xml:space="preserve">Divid </v>
      </c>
      <c r="R244" s="58" t="str">
        <f t="shared" si="106"/>
        <v>Irrad</v>
      </c>
      <c r="S244" s="58" t="str">
        <f t="shared" si="107"/>
        <v xml:space="preserve">- </v>
      </c>
      <c r="T244" s="58" t="str">
        <f t="shared" si="108"/>
        <v>no sub</v>
      </c>
      <c r="U244" s="58" t="str">
        <f t="shared" si="109"/>
        <v>Non</v>
      </c>
      <c r="V244" s="58" t="str">
        <f t="shared" si="110"/>
        <v>NA</v>
      </c>
      <c r="W244" s="58" t="str">
        <f t="shared" si="111"/>
        <v xml:space="preserve">None </v>
      </c>
      <c r="X244" t="s">
        <v>63</v>
      </c>
      <c r="Y244" s="161" t="str">
        <f t="shared" si="112"/>
        <v>2-7-1-1-3-1-1-1-2-1-1-3-2-2-1-1-1-1-1</v>
      </c>
      <c r="Z244" s="60">
        <f t="shared" si="118"/>
        <v>201390</v>
      </c>
      <c r="AA244" s="7">
        <f t="shared" si="119"/>
        <v>239</v>
      </c>
      <c r="AB244" s="29" t="str">
        <f t="shared" si="92"/>
        <v>2</v>
      </c>
      <c r="AC244" s="29" t="str">
        <f t="shared" si="120"/>
        <v>0</v>
      </c>
      <c r="AD244" s="29" t="str">
        <f t="shared" si="120"/>
        <v>1</v>
      </c>
      <c r="AE244" s="29" t="str">
        <f t="shared" si="120"/>
        <v>3</v>
      </c>
      <c r="AF244" s="29" t="str">
        <f t="shared" si="120"/>
        <v>9</v>
      </c>
      <c r="AG244" s="29" t="str">
        <f t="shared" si="120"/>
        <v>0</v>
      </c>
      <c r="AH244" s="59">
        <v>239</v>
      </c>
      <c r="AI244" s="510">
        <v>201390</v>
      </c>
      <c r="AJ244" s="509">
        <v>2</v>
      </c>
      <c r="AK244" s="509">
        <v>7</v>
      </c>
      <c r="AL244" s="509">
        <v>1</v>
      </c>
      <c r="AM244" s="509">
        <v>1</v>
      </c>
      <c r="AN244" s="509">
        <v>3</v>
      </c>
      <c r="AO244" s="509">
        <v>1</v>
      </c>
      <c r="AP244" s="509">
        <v>1</v>
      </c>
      <c r="AQ244" s="509">
        <v>1</v>
      </c>
      <c r="AR244" s="509">
        <v>2</v>
      </c>
      <c r="AS244" s="509">
        <v>1</v>
      </c>
      <c r="AT244" s="509">
        <v>1</v>
      </c>
      <c r="AU244" s="509">
        <v>3</v>
      </c>
      <c r="AV244" s="509">
        <v>2</v>
      </c>
      <c r="AW244" s="509">
        <v>2</v>
      </c>
      <c r="AX244" s="509">
        <v>1</v>
      </c>
      <c r="AY244" s="509">
        <v>1</v>
      </c>
      <c r="AZ244" s="509">
        <v>1</v>
      </c>
      <c r="BA244" s="509">
        <v>1</v>
      </c>
      <c r="BB244" s="509">
        <v>1</v>
      </c>
      <c r="BC244" s="509" t="b">
        <v>0</v>
      </c>
      <c r="BD244" s="508">
        <v>37187</v>
      </c>
      <c r="BE244" s="508">
        <v>37187</v>
      </c>
      <c r="BF244" s="509" t="b">
        <v>0</v>
      </c>
      <c r="BG244" s="510" t="s">
        <v>599</v>
      </c>
      <c r="BH244" s="512"/>
      <c r="BI244" s="510"/>
      <c r="BJ244" s="513">
        <v>37187</v>
      </c>
      <c r="BK244" s="513">
        <v>37187</v>
      </c>
      <c r="BL244" s="513">
        <v>46217</v>
      </c>
      <c r="BM244" s="510"/>
      <c r="BN244" s="512"/>
      <c r="BO244" s="510"/>
      <c r="BP244" s="509">
        <v>1</v>
      </c>
      <c r="BQ244" s="509" t="str">
        <f>IF(AI244="","",VLOOKUP(AJ244,[0]!Qualifier,(COLUMN(AJ244)-34),FALSE))</f>
        <v>Platelets</v>
      </c>
      <c r="BR244" s="509" t="str">
        <f>IF(AJ244="","",VLOOKUP(AK244,[0]!Qualifier,(COLUMN(AK244)-34),FALSE))</f>
        <v xml:space="preserve">ACD-A </v>
      </c>
      <c r="BS244" s="509" t="str">
        <f>IF(AK244="","",VLOOKUP(AL244,[0]!Qualifier,(COLUMN(AL244)-34),FALSE))</f>
        <v xml:space="preserve">NoAdd </v>
      </c>
      <c r="BT244" s="509" t="str">
        <f>IF(AL244="","",VLOOKUP(AM244,[0]!Qualifier,(COLUMN(AM244)-34),FALSE))</f>
        <v xml:space="preserve">Closed </v>
      </c>
      <c r="BU244" s="509" t="str">
        <f>IF(AM244="","",VLOOKUP(AN244,[0]!Qualifier,(COLUMN(AN244)-34),FALSE))</f>
        <v xml:space="preserve">NonSV </v>
      </c>
      <c r="BV244" s="509" t="str">
        <f>IF(AN244="","",VLOOKUP(AO244,[0]!Qualifier,(COLUMN(AO244)-34),FALSE))</f>
        <v xml:space="preserve">20to24°C </v>
      </c>
      <c r="BW244" s="509" t="str">
        <f>IF(AO244="","",VLOOKUP(AP244,[0]!Qualifier,(COLUMN(AP244)-34),FALSE))</f>
        <v>No</v>
      </c>
      <c r="BX244" s="509" t="str">
        <f>IF(AP244="","",VLOOKUP(AQ244,[0]!Qualifier,(COLUMN(AQ244)-34),FALSE))</f>
        <v xml:space="preserve">Allo </v>
      </c>
      <c r="BY244" s="509" t="str">
        <f>IF(AQ244="","",VLOOKUP(AR244,[0]!Qualifier,(COLUMN(AR244)-34),FALSE))</f>
        <v xml:space="preserve">Aph </v>
      </c>
      <c r="BZ244" s="509" t="str">
        <f>IF(AR244="","",VLOOKUP(AS244,[0]!Qualifier,(COLUMN(AS244)-34),FALSE))</f>
        <v xml:space="preserve">NA </v>
      </c>
      <c r="CA244" s="509" t="str">
        <f>IF(AS244="","",VLOOKUP(AT244,[0]!Qualifier,(COLUMN(AT244)-34),FALSE))</f>
        <v xml:space="preserve">Transf </v>
      </c>
      <c r="CB244" s="509" t="str">
        <f>IF(AT244="","",VLOOKUP(AU244,[0]!Qualifier,(COLUMN(AU244)-34),FALSE))</f>
        <v xml:space="preserve">LCdepl </v>
      </c>
      <c r="CC244" s="509" t="str">
        <f>IF(AU244="","",VLOOKUP(AV244,[0]!Qualifier,(COLUMN(AV244)-34),FALSE))</f>
        <v xml:space="preserve">Divid </v>
      </c>
      <c r="CD244" s="509" t="str">
        <f>IF(AV244="","",VLOOKUP(AW244,[0]!Qualifier,(COLUMN(AW244)-34),FALSE))</f>
        <v>Irrad</v>
      </c>
      <c r="CE244" s="508" t="str">
        <f>IF(AW244="","",VLOOKUP(AX244,[0]!Qualifier,(COLUMN(AX244)-34),FALSE))</f>
        <v xml:space="preserve">- </v>
      </c>
      <c r="CF244" s="508" t="str">
        <f>IF(AX244="","",VLOOKUP(AY244,[0]!Qualifier,(COLUMN(AY244)-34),FALSE))</f>
        <v>no sub</v>
      </c>
      <c r="CG244" s="509" t="str">
        <f>IF(AY244="","",VLOOKUP(AZ244,[0]!Qualifier,(COLUMN(AZ244)-34),FALSE))</f>
        <v>Non</v>
      </c>
      <c r="CH244" s="510" t="str">
        <f>IF(AZ244="","",VLOOKUP(BA244,[0]!Qualifier,(COLUMN(BA244)-34),FALSE))</f>
        <v>NA</v>
      </c>
      <c r="CI244" s="512" t="str">
        <f>IF(BA244="","",VLOOKUP(BB244,[0]!Qualifier,(COLUMN(BB244)-34),FALSE))</f>
        <v xml:space="preserve">None </v>
      </c>
      <c r="CJ244" s="510"/>
      <c r="CK244" s="513" t="str">
        <f t="shared" si="113"/>
        <v>2-7-1-1-3-1-1-1-2-1-1-3-2-2-1-1-1-1-1</v>
      </c>
      <c r="CL244" s="513">
        <v>42045</v>
      </c>
      <c r="CM244" s="513">
        <v>45195</v>
      </c>
      <c r="CN244" s="510"/>
      <c r="CP244" s="510"/>
    </row>
    <row r="245" spans="1:94" ht="12.6" customHeight="1" outlineLevel="2" x14ac:dyDescent="0.35">
      <c r="A245" s="77">
        <f t="shared" si="115"/>
        <v>201394</v>
      </c>
      <c r="B245" s="7">
        <f t="shared" si="116"/>
        <v>240</v>
      </c>
      <c r="C245" s="59">
        <f t="shared" si="114"/>
        <v>240</v>
      </c>
      <c r="D245" s="124">
        <f t="shared" si="117"/>
        <v>201394</v>
      </c>
      <c r="E245" s="16" t="str">
        <f t="shared" si="93"/>
        <v>Platelets</v>
      </c>
      <c r="F245" s="58" t="str">
        <f t="shared" si="94"/>
        <v xml:space="preserve">ACD-A </v>
      </c>
      <c r="G245" s="58" t="str">
        <f t="shared" si="95"/>
        <v>PAS3</v>
      </c>
      <c r="H245" s="58" t="str">
        <f t="shared" si="96"/>
        <v xml:space="preserve">Closed </v>
      </c>
      <c r="I245" s="58" t="str">
        <f t="shared" si="97"/>
        <v xml:space="preserve">NonSV </v>
      </c>
      <c r="J245" s="58" t="str">
        <f t="shared" si="98"/>
        <v xml:space="preserve">20to24°C </v>
      </c>
      <c r="K245" s="58" t="str">
        <f t="shared" si="99"/>
        <v>No</v>
      </c>
      <c r="L245" s="58" t="str">
        <f t="shared" si="100"/>
        <v xml:space="preserve">Allo </v>
      </c>
      <c r="M245" s="58" t="str">
        <f t="shared" si="101"/>
        <v xml:space="preserve">Aph </v>
      </c>
      <c r="N245" s="58" t="str">
        <f t="shared" si="102"/>
        <v xml:space="preserve">NA </v>
      </c>
      <c r="O245" s="58" t="str">
        <f t="shared" si="103"/>
        <v xml:space="preserve">Transf </v>
      </c>
      <c r="P245" s="58" t="str">
        <f t="shared" si="104"/>
        <v xml:space="preserve">LCdepl </v>
      </c>
      <c r="Q245" s="58" t="str">
        <f t="shared" si="105"/>
        <v xml:space="preserve">Divid </v>
      </c>
      <c r="R245" s="58" t="str">
        <f t="shared" si="106"/>
        <v>Irrad</v>
      </c>
      <c r="S245" s="58" t="str">
        <f t="shared" si="107"/>
        <v xml:space="preserve">- </v>
      </c>
      <c r="T245" s="58" t="str">
        <f t="shared" si="108"/>
        <v>no sub</v>
      </c>
      <c r="U245" s="58" t="str">
        <f t="shared" si="109"/>
        <v>Non</v>
      </c>
      <c r="V245" s="58" t="str">
        <f t="shared" si="110"/>
        <v>NA</v>
      </c>
      <c r="W245" s="58" t="str">
        <f t="shared" si="111"/>
        <v xml:space="preserve">None </v>
      </c>
      <c r="X245" t="s">
        <v>63</v>
      </c>
      <c r="Y245" s="161" t="str">
        <f t="shared" si="112"/>
        <v>2-7-15-1-3-1-1-1-2-1-1-3-2-2-1-1-1-1-1</v>
      </c>
      <c r="Z245" s="60">
        <f t="shared" si="118"/>
        <v>201394</v>
      </c>
      <c r="AA245" s="7">
        <f t="shared" si="119"/>
        <v>240</v>
      </c>
      <c r="AB245" s="29" t="str">
        <f t="shared" si="92"/>
        <v>2</v>
      </c>
      <c r="AC245" s="29" t="str">
        <f t="shared" si="120"/>
        <v>0</v>
      </c>
      <c r="AD245" s="29" t="str">
        <f t="shared" si="120"/>
        <v>1</v>
      </c>
      <c r="AE245" s="29" t="str">
        <f t="shared" si="120"/>
        <v>3</v>
      </c>
      <c r="AF245" s="29" t="str">
        <f t="shared" si="120"/>
        <v>9</v>
      </c>
      <c r="AG245" s="29" t="str">
        <f t="shared" si="120"/>
        <v>4</v>
      </c>
      <c r="AH245" s="59">
        <v>240</v>
      </c>
      <c r="AI245" s="510">
        <v>201394</v>
      </c>
      <c r="AJ245" s="509">
        <v>2</v>
      </c>
      <c r="AK245" s="509">
        <v>7</v>
      </c>
      <c r="AL245" s="509">
        <v>15</v>
      </c>
      <c r="AM245" s="509">
        <v>1</v>
      </c>
      <c r="AN245" s="509">
        <v>3</v>
      </c>
      <c r="AO245" s="509">
        <v>1</v>
      </c>
      <c r="AP245" s="509">
        <v>1</v>
      </c>
      <c r="AQ245" s="509">
        <v>1</v>
      </c>
      <c r="AR245" s="509">
        <v>2</v>
      </c>
      <c r="AS245" s="509">
        <v>1</v>
      </c>
      <c r="AT245" s="509">
        <v>1</v>
      </c>
      <c r="AU245" s="509">
        <v>3</v>
      </c>
      <c r="AV245" s="509">
        <v>2</v>
      </c>
      <c r="AW245" s="509">
        <v>2</v>
      </c>
      <c r="AX245" s="509">
        <v>1</v>
      </c>
      <c r="AY245" s="509">
        <v>1</v>
      </c>
      <c r="AZ245" s="509">
        <v>1</v>
      </c>
      <c r="BA245" s="509">
        <v>1</v>
      </c>
      <c r="BB245" s="509">
        <v>1</v>
      </c>
      <c r="BC245" s="509" t="b">
        <v>0</v>
      </c>
      <c r="BD245" s="508">
        <v>40150</v>
      </c>
      <c r="BE245" s="508">
        <v>39941</v>
      </c>
      <c r="BF245" s="509" t="b">
        <v>0</v>
      </c>
      <c r="BG245" s="510" t="s">
        <v>600</v>
      </c>
      <c r="BH245" s="512"/>
      <c r="BI245" s="510"/>
      <c r="BJ245" s="513">
        <v>40150</v>
      </c>
      <c r="BK245" s="513">
        <v>39941</v>
      </c>
      <c r="BL245" s="513">
        <v>46217</v>
      </c>
      <c r="BM245" s="510"/>
      <c r="BN245" s="512"/>
      <c r="BO245" s="510"/>
      <c r="BP245" s="509">
        <v>1</v>
      </c>
      <c r="BQ245" s="509" t="str">
        <f>IF(AI245="","",VLOOKUP(AJ245,[0]!Qualifier,(COLUMN(AJ245)-34),FALSE))</f>
        <v>Platelets</v>
      </c>
      <c r="BR245" s="509" t="str">
        <f>IF(AJ245="","",VLOOKUP(AK245,[0]!Qualifier,(COLUMN(AK245)-34),FALSE))</f>
        <v xml:space="preserve">ACD-A </v>
      </c>
      <c r="BS245" s="509" t="str">
        <f>IF(AK245="","",VLOOKUP(AL245,[0]!Qualifier,(COLUMN(AL245)-34),FALSE))</f>
        <v>PAS3</v>
      </c>
      <c r="BT245" s="509" t="str">
        <f>IF(AL245="","",VLOOKUP(AM245,[0]!Qualifier,(COLUMN(AM245)-34),FALSE))</f>
        <v xml:space="preserve">Closed </v>
      </c>
      <c r="BU245" s="509" t="str">
        <f>IF(AM245="","",VLOOKUP(AN245,[0]!Qualifier,(COLUMN(AN245)-34),FALSE))</f>
        <v xml:space="preserve">NonSV </v>
      </c>
      <c r="BV245" s="509" t="str">
        <f>IF(AN245="","",VLOOKUP(AO245,[0]!Qualifier,(COLUMN(AO245)-34),FALSE))</f>
        <v xml:space="preserve">20to24°C </v>
      </c>
      <c r="BW245" s="509" t="str">
        <f>IF(AO245="","",VLOOKUP(AP245,[0]!Qualifier,(COLUMN(AP245)-34),FALSE))</f>
        <v>No</v>
      </c>
      <c r="BX245" s="509" t="str">
        <f>IF(AP245="","",VLOOKUP(AQ245,[0]!Qualifier,(COLUMN(AQ245)-34),FALSE))</f>
        <v xml:space="preserve">Allo </v>
      </c>
      <c r="BY245" s="509" t="str">
        <f>IF(AQ245="","",VLOOKUP(AR245,[0]!Qualifier,(COLUMN(AR245)-34),FALSE))</f>
        <v xml:space="preserve">Aph </v>
      </c>
      <c r="BZ245" s="509" t="str">
        <f>IF(AR245="","",VLOOKUP(AS245,[0]!Qualifier,(COLUMN(AS245)-34),FALSE))</f>
        <v xml:space="preserve">NA </v>
      </c>
      <c r="CA245" s="509" t="str">
        <f>IF(AS245="","",VLOOKUP(AT245,[0]!Qualifier,(COLUMN(AT245)-34),FALSE))</f>
        <v xml:space="preserve">Transf </v>
      </c>
      <c r="CB245" s="509" t="str">
        <f>IF(AT245="","",VLOOKUP(AU245,[0]!Qualifier,(COLUMN(AU245)-34),FALSE))</f>
        <v xml:space="preserve">LCdepl </v>
      </c>
      <c r="CC245" s="509" t="str">
        <f>IF(AU245="","",VLOOKUP(AV245,[0]!Qualifier,(COLUMN(AV245)-34),FALSE))</f>
        <v xml:space="preserve">Divid </v>
      </c>
      <c r="CD245" s="509" t="str">
        <f>IF(AV245="","",VLOOKUP(AW245,[0]!Qualifier,(COLUMN(AW245)-34),FALSE))</f>
        <v>Irrad</v>
      </c>
      <c r="CE245" s="508" t="str">
        <f>IF(AW245="","",VLOOKUP(AX245,[0]!Qualifier,(COLUMN(AX245)-34),FALSE))</f>
        <v xml:space="preserve">- </v>
      </c>
      <c r="CF245" s="508" t="str">
        <f>IF(AX245="","",VLOOKUP(AY245,[0]!Qualifier,(COLUMN(AY245)-34),FALSE))</f>
        <v>no sub</v>
      </c>
      <c r="CG245" s="509" t="str">
        <f>IF(AY245="","",VLOOKUP(AZ245,[0]!Qualifier,(COLUMN(AZ245)-34),FALSE))</f>
        <v>Non</v>
      </c>
      <c r="CH245" s="510" t="str">
        <f>IF(AZ245="","",VLOOKUP(BA245,[0]!Qualifier,(COLUMN(BA245)-34),FALSE))</f>
        <v>NA</v>
      </c>
      <c r="CI245" s="512" t="str">
        <f>IF(BA245="","",VLOOKUP(BB245,[0]!Qualifier,(COLUMN(BB245)-34),FALSE))</f>
        <v xml:space="preserve">None </v>
      </c>
      <c r="CJ245" s="510"/>
      <c r="CK245" s="513" t="str">
        <f t="shared" si="113"/>
        <v>2-7-15-1-3-1-1-1-2-1-1-3-2-2-1-1-1-1-1</v>
      </c>
      <c r="CL245" s="513">
        <v>43268</v>
      </c>
      <c r="CM245" s="513">
        <v>45195</v>
      </c>
      <c r="CN245" s="510"/>
      <c r="CP245" s="510"/>
    </row>
    <row r="246" spans="1:94" ht="12.6" customHeight="1" outlineLevel="2" x14ac:dyDescent="0.35">
      <c r="A246" s="77">
        <f t="shared" si="115"/>
        <v>202100</v>
      </c>
      <c r="B246" s="7">
        <f t="shared" si="116"/>
        <v>241</v>
      </c>
      <c r="C246" s="59">
        <f t="shared" si="114"/>
        <v>241</v>
      </c>
      <c r="D246" s="124">
        <f t="shared" si="117"/>
        <v>202100</v>
      </c>
      <c r="E246" s="16" t="str">
        <f t="shared" si="93"/>
        <v>Platelets</v>
      </c>
      <c r="F246" s="58" t="str">
        <f t="shared" si="94"/>
        <v xml:space="preserve">CPD </v>
      </c>
      <c r="G246" s="58" t="str">
        <f t="shared" si="95"/>
        <v xml:space="preserve">? </v>
      </c>
      <c r="H246" s="58" t="str">
        <f t="shared" si="96"/>
        <v xml:space="preserve">Closed </v>
      </c>
      <c r="I246" s="58" t="str">
        <f t="shared" si="97"/>
        <v xml:space="preserve">SV </v>
      </c>
      <c r="J246" s="58" t="str">
        <f t="shared" si="98"/>
        <v xml:space="preserve">20to24°C </v>
      </c>
      <c r="K246" s="58" t="str">
        <f t="shared" si="99"/>
        <v>No</v>
      </c>
      <c r="L246" s="58" t="str">
        <f t="shared" si="100"/>
        <v xml:space="preserve">Allo </v>
      </c>
      <c r="M246" s="58" t="str">
        <f t="shared" si="101"/>
        <v xml:space="preserve">WB </v>
      </c>
      <c r="N246" s="58" t="str">
        <f t="shared" si="102"/>
        <v xml:space="preserve">NA </v>
      </c>
      <c r="O246" s="58" t="str">
        <f t="shared" si="103"/>
        <v xml:space="preserve">Transf </v>
      </c>
      <c r="P246" s="58" t="str">
        <f t="shared" si="104"/>
        <v xml:space="preserve">LCdepl </v>
      </c>
      <c r="Q246" s="58" t="str">
        <f t="shared" si="105"/>
        <v xml:space="preserve">Pool </v>
      </c>
      <c r="R246" s="58" t="str">
        <f t="shared" si="106"/>
        <v xml:space="preserve">NoIrr </v>
      </c>
      <c r="S246" s="58" t="str">
        <f t="shared" si="107"/>
        <v xml:space="preserve">- </v>
      </c>
      <c r="T246" s="58" t="str">
        <f t="shared" si="108"/>
        <v>no sub</v>
      </c>
      <c r="U246" s="58" t="str">
        <f t="shared" si="109"/>
        <v>Non</v>
      </c>
      <c r="V246" s="58" t="str">
        <f t="shared" si="110"/>
        <v>NA</v>
      </c>
      <c r="W246" s="58" t="str">
        <f t="shared" si="111"/>
        <v xml:space="preserve">None </v>
      </c>
      <c r="X246" t="s">
        <v>63</v>
      </c>
      <c r="Y246" s="161" t="str">
        <f t="shared" si="112"/>
        <v>2-2-0-1-1-1-1-1-1-1-1-3-3-1-1-1-1-1-1</v>
      </c>
      <c r="Z246" s="60">
        <f t="shared" si="118"/>
        <v>202100</v>
      </c>
      <c r="AA246" s="7">
        <f t="shared" si="119"/>
        <v>241</v>
      </c>
      <c r="AB246" s="29" t="str">
        <f t="shared" si="92"/>
        <v>2</v>
      </c>
      <c r="AC246" s="29" t="str">
        <f t="shared" si="120"/>
        <v>0</v>
      </c>
      <c r="AD246" s="29" t="str">
        <f t="shared" si="120"/>
        <v>2</v>
      </c>
      <c r="AE246" s="29" t="str">
        <f t="shared" si="120"/>
        <v>1</v>
      </c>
      <c r="AF246" s="29" t="str">
        <f t="shared" si="120"/>
        <v>0</v>
      </c>
      <c r="AG246" s="29" t="str">
        <f t="shared" si="120"/>
        <v>0</v>
      </c>
      <c r="AH246" s="59">
        <v>241</v>
      </c>
      <c r="AI246" s="510">
        <v>202100</v>
      </c>
      <c r="AJ246" s="509">
        <v>2</v>
      </c>
      <c r="AK246" s="509">
        <v>2</v>
      </c>
      <c r="AL246" s="509">
        <v>0</v>
      </c>
      <c r="AM246" s="509">
        <v>1</v>
      </c>
      <c r="AN246" s="509">
        <v>1</v>
      </c>
      <c r="AO246" s="509">
        <v>1</v>
      </c>
      <c r="AP246" s="509">
        <v>1</v>
      </c>
      <c r="AQ246" s="509">
        <v>1</v>
      </c>
      <c r="AR246" s="509">
        <v>1</v>
      </c>
      <c r="AS246" s="509">
        <v>1</v>
      </c>
      <c r="AT246" s="509">
        <v>1</v>
      </c>
      <c r="AU246" s="509">
        <v>3</v>
      </c>
      <c r="AV246" s="509">
        <v>3</v>
      </c>
      <c r="AW246" s="509">
        <v>1</v>
      </c>
      <c r="AX246" s="509">
        <v>1</v>
      </c>
      <c r="AY246" s="509">
        <v>1</v>
      </c>
      <c r="AZ246" s="509">
        <v>1</v>
      </c>
      <c r="BA246" s="509">
        <v>1</v>
      </c>
      <c r="BB246" s="509">
        <v>1</v>
      </c>
      <c r="BC246" s="509" t="b">
        <v>0</v>
      </c>
      <c r="BD246" s="508">
        <v>36778</v>
      </c>
      <c r="BE246" s="508">
        <v>36778</v>
      </c>
      <c r="BF246" s="509" t="b">
        <v>0</v>
      </c>
      <c r="BG246" s="510" t="s">
        <v>601</v>
      </c>
      <c r="BH246" s="512"/>
      <c r="BI246" s="510"/>
      <c r="BJ246" s="513">
        <v>36778</v>
      </c>
      <c r="BK246" s="513">
        <v>36778</v>
      </c>
      <c r="BL246" s="513">
        <v>46217</v>
      </c>
      <c r="BM246" s="510"/>
      <c r="BN246" s="512"/>
      <c r="BO246" s="510"/>
      <c r="BP246" s="509">
        <v>1</v>
      </c>
      <c r="BQ246" s="509" t="str">
        <f>IF(AI246="","",VLOOKUP(AJ246,[0]!Qualifier,(COLUMN(AJ246)-34),FALSE))</f>
        <v>Platelets</v>
      </c>
      <c r="BR246" s="509" t="str">
        <f>IF(AJ246="","",VLOOKUP(AK246,[0]!Qualifier,(COLUMN(AK246)-34),FALSE))</f>
        <v xml:space="preserve">CPD </v>
      </c>
      <c r="BS246" s="509" t="str">
        <f>IF(AK246="","",VLOOKUP(AL246,[0]!Qualifier,(COLUMN(AL246)-34),FALSE))</f>
        <v xml:space="preserve">? </v>
      </c>
      <c r="BT246" s="509" t="str">
        <f>IF(AL246="","",VLOOKUP(AM246,[0]!Qualifier,(COLUMN(AM246)-34),FALSE))</f>
        <v xml:space="preserve">Closed </v>
      </c>
      <c r="BU246" s="509" t="str">
        <f>IF(AM246="","",VLOOKUP(AN246,[0]!Qualifier,(COLUMN(AN246)-34),FALSE))</f>
        <v xml:space="preserve">SV </v>
      </c>
      <c r="BV246" s="509" t="str">
        <f>IF(AN246="","",VLOOKUP(AO246,[0]!Qualifier,(COLUMN(AO246)-34),FALSE))</f>
        <v xml:space="preserve">20to24°C </v>
      </c>
      <c r="BW246" s="509" t="str">
        <f>IF(AO246="","",VLOOKUP(AP246,[0]!Qualifier,(COLUMN(AP246)-34),FALSE))</f>
        <v>No</v>
      </c>
      <c r="BX246" s="509" t="str">
        <f>IF(AP246="","",VLOOKUP(AQ246,[0]!Qualifier,(COLUMN(AQ246)-34),FALSE))</f>
        <v xml:space="preserve">Allo </v>
      </c>
      <c r="BY246" s="509" t="str">
        <f>IF(AQ246="","",VLOOKUP(AR246,[0]!Qualifier,(COLUMN(AR246)-34),FALSE))</f>
        <v xml:space="preserve">WB </v>
      </c>
      <c r="BZ246" s="509" t="str">
        <f>IF(AR246="","",VLOOKUP(AS246,[0]!Qualifier,(COLUMN(AS246)-34),FALSE))</f>
        <v xml:space="preserve">NA </v>
      </c>
      <c r="CA246" s="509" t="str">
        <f>IF(AS246="","",VLOOKUP(AT246,[0]!Qualifier,(COLUMN(AT246)-34),FALSE))</f>
        <v xml:space="preserve">Transf </v>
      </c>
      <c r="CB246" s="509" t="str">
        <f>IF(AT246="","",VLOOKUP(AU246,[0]!Qualifier,(COLUMN(AU246)-34),FALSE))</f>
        <v xml:space="preserve">LCdepl </v>
      </c>
      <c r="CC246" s="509" t="str">
        <f>IF(AU246="","",VLOOKUP(AV246,[0]!Qualifier,(COLUMN(AV246)-34),FALSE))</f>
        <v xml:space="preserve">Pool </v>
      </c>
      <c r="CD246" s="509" t="str">
        <f>IF(AV246="","",VLOOKUP(AW246,[0]!Qualifier,(COLUMN(AW246)-34),FALSE))</f>
        <v xml:space="preserve">NoIrr </v>
      </c>
      <c r="CE246" s="508" t="str">
        <f>IF(AW246="","",VLOOKUP(AX246,[0]!Qualifier,(COLUMN(AX246)-34),FALSE))</f>
        <v xml:space="preserve">- </v>
      </c>
      <c r="CF246" s="508" t="str">
        <f>IF(AX246="","",VLOOKUP(AY246,[0]!Qualifier,(COLUMN(AY246)-34),FALSE))</f>
        <v>no sub</v>
      </c>
      <c r="CG246" s="509" t="str">
        <f>IF(AY246="","",VLOOKUP(AZ246,[0]!Qualifier,(COLUMN(AZ246)-34),FALSE))</f>
        <v>Non</v>
      </c>
      <c r="CH246" s="510" t="str">
        <f>IF(AZ246="","",VLOOKUP(BA246,[0]!Qualifier,(COLUMN(BA246)-34),FALSE))</f>
        <v>NA</v>
      </c>
      <c r="CI246" s="512" t="str">
        <f>IF(BA246="","",VLOOKUP(BB246,[0]!Qualifier,(COLUMN(BB246)-34),FALSE))</f>
        <v xml:space="preserve">None </v>
      </c>
      <c r="CJ246" s="510"/>
      <c r="CK246" s="513" t="str">
        <f t="shared" si="113"/>
        <v>2-2-0-1-1-1-1-1-1-1-1-3-3-1-1-1-1-1-1</v>
      </c>
      <c r="CL246" s="513">
        <v>37402</v>
      </c>
      <c r="CM246" s="513">
        <v>45195</v>
      </c>
      <c r="CN246" s="510"/>
      <c r="CP246" s="510"/>
    </row>
    <row r="247" spans="1:94" ht="12.6" customHeight="1" outlineLevel="2" x14ac:dyDescent="0.35">
      <c r="A247" s="77">
        <f t="shared" si="115"/>
        <v>202300</v>
      </c>
      <c r="B247" s="7">
        <f t="shared" si="116"/>
        <v>242</v>
      </c>
      <c r="C247" s="59">
        <f t="shared" si="114"/>
        <v>242</v>
      </c>
      <c r="D247" s="124">
        <f t="shared" si="117"/>
        <v>202300</v>
      </c>
      <c r="E247" s="16" t="str">
        <f t="shared" si="93"/>
        <v>Platelets</v>
      </c>
      <c r="F247" s="58" t="str">
        <f t="shared" si="94"/>
        <v xml:space="preserve">CPD </v>
      </c>
      <c r="G247" s="58" t="str">
        <f t="shared" si="95"/>
        <v xml:space="preserve">? </v>
      </c>
      <c r="H247" s="58" t="str">
        <f t="shared" si="96"/>
        <v xml:space="preserve">Closed </v>
      </c>
      <c r="I247" s="58" t="str">
        <f t="shared" si="97"/>
        <v xml:space="preserve">SV </v>
      </c>
      <c r="J247" s="58" t="str">
        <f t="shared" si="98"/>
        <v xml:space="preserve">20to24°C </v>
      </c>
      <c r="K247" s="58" t="str">
        <f t="shared" si="99"/>
        <v>No</v>
      </c>
      <c r="L247" s="58" t="str">
        <f t="shared" si="100"/>
        <v xml:space="preserve">Allo </v>
      </c>
      <c r="M247" s="58" t="str">
        <f t="shared" si="101"/>
        <v xml:space="preserve">WB </v>
      </c>
      <c r="N247" s="58" t="str">
        <f t="shared" si="102"/>
        <v xml:space="preserve">NA </v>
      </c>
      <c r="O247" s="58" t="str">
        <f t="shared" si="103"/>
        <v xml:space="preserve">Transf </v>
      </c>
      <c r="P247" s="58" t="str">
        <f t="shared" si="104"/>
        <v xml:space="preserve">LCdepl </v>
      </c>
      <c r="Q247" s="58" t="str">
        <f t="shared" si="105"/>
        <v xml:space="preserve">Pool </v>
      </c>
      <c r="R247" s="58" t="str">
        <f t="shared" si="106"/>
        <v>Irrad</v>
      </c>
      <c r="S247" s="58" t="str">
        <f t="shared" si="107"/>
        <v xml:space="preserve">- </v>
      </c>
      <c r="T247" s="58" t="str">
        <f t="shared" si="108"/>
        <v>no sub</v>
      </c>
      <c r="U247" s="58" t="str">
        <f t="shared" si="109"/>
        <v>Non</v>
      </c>
      <c r="V247" s="58" t="str">
        <f t="shared" si="110"/>
        <v>NA</v>
      </c>
      <c r="W247" s="58" t="str">
        <f t="shared" si="111"/>
        <v xml:space="preserve">None </v>
      </c>
      <c r="X247" t="s">
        <v>63</v>
      </c>
      <c r="Y247" s="161" t="str">
        <f t="shared" si="112"/>
        <v>2-2-0-1-1-1-1-1-1-1-1-3-3-2-1-1-1-1-1</v>
      </c>
      <c r="Z247" s="60">
        <f t="shared" si="118"/>
        <v>202300</v>
      </c>
      <c r="AA247" s="7">
        <f t="shared" si="119"/>
        <v>242</v>
      </c>
      <c r="AB247" s="29" t="str">
        <f t="shared" si="92"/>
        <v>2</v>
      </c>
      <c r="AC247" s="29" t="str">
        <f t="shared" si="120"/>
        <v>0</v>
      </c>
      <c r="AD247" s="29" t="str">
        <f t="shared" si="120"/>
        <v>2</v>
      </c>
      <c r="AE247" s="29" t="str">
        <f t="shared" si="120"/>
        <v>3</v>
      </c>
      <c r="AF247" s="29" t="str">
        <f t="shared" si="120"/>
        <v>0</v>
      </c>
      <c r="AG247" s="29" t="str">
        <f t="shared" si="120"/>
        <v>0</v>
      </c>
      <c r="AH247" s="59">
        <v>242</v>
      </c>
      <c r="AI247" s="510">
        <v>202300</v>
      </c>
      <c r="AJ247" s="509">
        <v>2</v>
      </c>
      <c r="AK247" s="509">
        <v>2</v>
      </c>
      <c r="AL247" s="509">
        <v>0</v>
      </c>
      <c r="AM247" s="509">
        <v>1</v>
      </c>
      <c r="AN247" s="509">
        <v>1</v>
      </c>
      <c r="AO247" s="509">
        <v>1</v>
      </c>
      <c r="AP247" s="509">
        <v>1</v>
      </c>
      <c r="AQ247" s="509">
        <v>1</v>
      </c>
      <c r="AR247" s="509">
        <v>1</v>
      </c>
      <c r="AS247" s="509">
        <v>1</v>
      </c>
      <c r="AT247" s="509">
        <v>1</v>
      </c>
      <c r="AU247" s="509">
        <v>3</v>
      </c>
      <c r="AV247" s="509">
        <v>3</v>
      </c>
      <c r="AW247" s="509">
        <v>2</v>
      </c>
      <c r="AX247" s="509">
        <v>1</v>
      </c>
      <c r="AY247" s="509">
        <v>1</v>
      </c>
      <c r="AZ247" s="509">
        <v>1</v>
      </c>
      <c r="BA247" s="509">
        <v>1</v>
      </c>
      <c r="BB247" s="509">
        <v>1</v>
      </c>
      <c r="BC247" s="509" t="b">
        <v>0</v>
      </c>
      <c r="BD247" s="508">
        <v>36778</v>
      </c>
      <c r="BE247" s="508">
        <v>36778</v>
      </c>
      <c r="BF247" s="509" t="b">
        <v>0</v>
      </c>
      <c r="BG247" s="510" t="s">
        <v>602</v>
      </c>
      <c r="BH247" s="512"/>
      <c r="BI247" s="510"/>
      <c r="BJ247" s="513">
        <v>36778</v>
      </c>
      <c r="BK247" s="513">
        <v>36778</v>
      </c>
      <c r="BL247" s="513">
        <v>46217</v>
      </c>
      <c r="BM247" s="510"/>
      <c r="BN247" s="512"/>
      <c r="BO247" s="510"/>
      <c r="BP247" s="509">
        <v>1</v>
      </c>
      <c r="BQ247" s="509" t="str">
        <f>IF(AI247="","",VLOOKUP(AJ247,[0]!Qualifier,(COLUMN(AJ247)-34),FALSE))</f>
        <v>Platelets</v>
      </c>
      <c r="BR247" s="509" t="str">
        <f>IF(AJ247="","",VLOOKUP(AK247,[0]!Qualifier,(COLUMN(AK247)-34),FALSE))</f>
        <v xml:space="preserve">CPD </v>
      </c>
      <c r="BS247" s="509" t="str">
        <f>IF(AK247="","",VLOOKUP(AL247,[0]!Qualifier,(COLUMN(AL247)-34),FALSE))</f>
        <v xml:space="preserve">? </v>
      </c>
      <c r="BT247" s="509" t="str">
        <f>IF(AL247="","",VLOOKUP(AM247,[0]!Qualifier,(COLUMN(AM247)-34),FALSE))</f>
        <v xml:space="preserve">Closed </v>
      </c>
      <c r="BU247" s="509" t="str">
        <f>IF(AM247="","",VLOOKUP(AN247,[0]!Qualifier,(COLUMN(AN247)-34),FALSE))</f>
        <v xml:space="preserve">SV </v>
      </c>
      <c r="BV247" s="509" t="str">
        <f>IF(AN247="","",VLOOKUP(AO247,[0]!Qualifier,(COLUMN(AO247)-34),FALSE))</f>
        <v xml:space="preserve">20to24°C </v>
      </c>
      <c r="BW247" s="509" t="str">
        <f>IF(AO247="","",VLOOKUP(AP247,[0]!Qualifier,(COLUMN(AP247)-34),FALSE))</f>
        <v>No</v>
      </c>
      <c r="BX247" s="509" t="str">
        <f>IF(AP247="","",VLOOKUP(AQ247,[0]!Qualifier,(COLUMN(AQ247)-34),FALSE))</f>
        <v xml:space="preserve">Allo </v>
      </c>
      <c r="BY247" s="509" t="str">
        <f>IF(AQ247="","",VLOOKUP(AR247,[0]!Qualifier,(COLUMN(AR247)-34),FALSE))</f>
        <v xml:space="preserve">WB </v>
      </c>
      <c r="BZ247" s="509" t="str">
        <f>IF(AR247="","",VLOOKUP(AS247,[0]!Qualifier,(COLUMN(AS247)-34),FALSE))</f>
        <v xml:space="preserve">NA </v>
      </c>
      <c r="CA247" s="509" t="str">
        <f>IF(AS247="","",VLOOKUP(AT247,[0]!Qualifier,(COLUMN(AT247)-34),FALSE))</f>
        <v xml:space="preserve">Transf </v>
      </c>
      <c r="CB247" s="509" t="str">
        <f>IF(AT247="","",VLOOKUP(AU247,[0]!Qualifier,(COLUMN(AU247)-34),FALSE))</f>
        <v xml:space="preserve">LCdepl </v>
      </c>
      <c r="CC247" s="509" t="str">
        <f>IF(AU247="","",VLOOKUP(AV247,[0]!Qualifier,(COLUMN(AV247)-34),FALSE))</f>
        <v xml:space="preserve">Pool </v>
      </c>
      <c r="CD247" s="509" t="str">
        <f>IF(AV247="","",VLOOKUP(AW247,[0]!Qualifier,(COLUMN(AW247)-34),FALSE))</f>
        <v>Irrad</v>
      </c>
      <c r="CE247" s="508" t="str">
        <f>IF(AW247="","",VLOOKUP(AX247,[0]!Qualifier,(COLUMN(AX247)-34),FALSE))</f>
        <v xml:space="preserve">- </v>
      </c>
      <c r="CF247" s="508" t="str">
        <f>IF(AX247="","",VLOOKUP(AY247,[0]!Qualifier,(COLUMN(AY247)-34),FALSE))</f>
        <v>no sub</v>
      </c>
      <c r="CG247" s="509" t="str">
        <f>IF(AY247="","",VLOOKUP(AZ247,[0]!Qualifier,(COLUMN(AZ247)-34),FALSE))</f>
        <v>Non</v>
      </c>
      <c r="CH247" s="510" t="str">
        <f>IF(AZ247="","",VLOOKUP(BA247,[0]!Qualifier,(COLUMN(BA247)-34),FALSE))</f>
        <v>NA</v>
      </c>
      <c r="CI247" s="512" t="str">
        <f>IF(BA247="","",VLOOKUP(BB247,[0]!Qualifier,(COLUMN(BB247)-34),FALSE))</f>
        <v xml:space="preserve">None </v>
      </c>
      <c r="CJ247" s="510"/>
      <c r="CK247" s="513" t="str">
        <f t="shared" si="113"/>
        <v>2-2-0-1-1-1-1-1-1-1-1-3-3-2-1-1-1-1-1</v>
      </c>
      <c r="CL247" s="513">
        <v>37402</v>
      </c>
      <c r="CM247" s="513">
        <v>45195</v>
      </c>
      <c r="CN247" s="510"/>
      <c r="CP247" s="510"/>
    </row>
    <row r="248" spans="1:94" ht="12.6" customHeight="1" outlineLevel="2" x14ac:dyDescent="0.35">
      <c r="A248" s="77">
        <f t="shared" si="115"/>
        <v>203109</v>
      </c>
      <c r="B248" s="7">
        <f t="shared" si="116"/>
        <v>243</v>
      </c>
      <c r="C248" s="59">
        <f t="shared" si="114"/>
        <v>243</v>
      </c>
      <c r="D248" s="124">
        <f t="shared" si="117"/>
        <v>203109</v>
      </c>
      <c r="E248" s="16" t="str">
        <f t="shared" si="93"/>
        <v>Platelets</v>
      </c>
      <c r="F248" s="58" t="str">
        <f t="shared" si="94"/>
        <v xml:space="preserve">ACD-A </v>
      </c>
      <c r="G248" s="58" t="str">
        <f t="shared" si="95"/>
        <v xml:space="preserve">NoAdd </v>
      </c>
      <c r="H248" s="58" t="str">
        <f t="shared" si="96"/>
        <v xml:space="preserve">Closed </v>
      </c>
      <c r="I248" s="58" t="str">
        <f t="shared" si="97"/>
        <v xml:space="preserve">NonSV </v>
      </c>
      <c r="J248" s="58" t="str">
        <f t="shared" si="98"/>
        <v xml:space="preserve">20to24°C </v>
      </c>
      <c r="K248" s="58" t="str">
        <f t="shared" si="99"/>
        <v>No</v>
      </c>
      <c r="L248" s="58" t="str">
        <f t="shared" si="100"/>
        <v xml:space="preserve">Allo </v>
      </c>
      <c r="M248" s="58" t="str">
        <f t="shared" si="101"/>
        <v xml:space="preserve">Aph </v>
      </c>
      <c r="N248" s="58" t="str">
        <f t="shared" si="102"/>
        <v xml:space="preserve">NA </v>
      </c>
      <c r="O248" s="58" t="str">
        <f t="shared" si="103"/>
        <v xml:space="preserve">Transf </v>
      </c>
      <c r="P248" s="58" t="str">
        <f t="shared" si="104"/>
        <v xml:space="preserve">LCdepl </v>
      </c>
      <c r="Q248" s="58" t="str">
        <f t="shared" si="105"/>
        <v xml:space="preserve">None </v>
      </c>
      <c r="R248" s="58" t="str">
        <f t="shared" si="106"/>
        <v xml:space="preserve">NoIrr </v>
      </c>
      <c r="S248" s="58" t="str">
        <f t="shared" si="107"/>
        <v xml:space="preserve">Wash </v>
      </c>
      <c r="T248" s="58" t="str">
        <f t="shared" si="108"/>
        <v>no sub</v>
      </c>
      <c r="U248" s="58" t="str">
        <f t="shared" si="109"/>
        <v>Non</v>
      </c>
      <c r="V248" s="58" t="str">
        <f t="shared" si="110"/>
        <v>NA</v>
      </c>
      <c r="W248" s="58" t="str">
        <f t="shared" si="111"/>
        <v xml:space="preserve">None </v>
      </c>
      <c r="X248" t="s">
        <v>63</v>
      </c>
      <c r="Y248" s="161" t="str">
        <f t="shared" si="112"/>
        <v>2-7-1-1-3-1-1-1-2-1-1-3-1-1-2-1-1-1-1</v>
      </c>
      <c r="Z248" s="60">
        <f t="shared" si="118"/>
        <v>203109</v>
      </c>
      <c r="AA248" s="7">
        <f t="shared" si="119"/>
        <v>243</v>
      </c>
      <c r="AB248" s="29" t="str">
        <f t="shared" si="92"/>
        <v>2</v>
      </c>
      <c r="AC248" s="29" t="str">
        <f t="shared" si="120"/>
        <v>0</v>
      </c>
      <c r="AD248" s="29" t="str">
        <f t="shared" si="120"/>
        <v>3</v>
      </c>
      <c r="AE248" s="29" t="str">
        <f t="shared" si="120"/>
        <v>1</v>
      </c>
      <c r="AF248" s="29" t="str">
        <f t="shared" si="120"/>
        <v>0</v>
      </c>
      <c r="AG248" s="29" t="str">
        <f t="shared" si="120"/>
        <v>9</v>
      </c>
      <c r="AH248" s="59">
        <v>243</v>
      </c>
      <c r="AI248" s="510">
        <v>203109</v>
      </c>
      <c r="AJ248" s="509">
        <v>2</v>
      </c>
      <c r="AK248" s="509">
        <v>7</v>
      </c>
      <c r="AL248" s="509">
        <v>1</v>
      </c>
      <c r="AM248" s="509">
        <v>1</v>
      </c>
      <c r="AN248" s="509">
        <v>3</v>
      </c>
      <c r="AO248" s="509">
        <v>1</v>
      </c>
      <c r="AP248" s="509">
        <v>1</v>
      </c>
      <c r="AQ248" s="509">
        <v>1</v>
      </c>
      <c r="AR248" s="509">
        <v>2</v>
      </c>
      <c r="AS248" s="509">
        <v>1</v>
      </c>
      <c r="AT248" s="509">
        <v>1</v>
      </c>
      <c r="AU248" s="509">
        <v>3</v>
      </c>
      <c r="AV248" s="509">
        <v>1</v>
      </c>
      <c r="AW248" s="509">
        <v>1</v>
      </c>
      <c r="AX248" s="509">
        <v>2</v>
      </c>
      <c r="AY248" s="509">
        <v>1</v>
      </c>
      <c r="AZ248" s="509">
        <v>1</v>
      </c>
      <c r="BA248" s="509">
        <v>1</v>
      </c>
      <c r="BB248" s="509">
        <v>1</v>
      </c>
      <c r="BC248" s="509" t="b">
        <v>0</v>
      </c>
      <c r="BD248" s="508">
        <v>36247</v>
      </c>
      <c r="BE248" s="508">
        <v>36247</v>
      </c>
      <c r="BF248" s="509" t="b">
        <v>0</v>
      </c>
      <c r="BG248" s="510" t="s">
        <v>603</v>
      </c>
      <c r="BH248" s="512"/>
      <c r="BI248" s="510"/>
      <c r="BJ248" s="513">
        <v>36247</v>
      </c>
      <c r="BK248" s="513">
        <v>36247</v>
      </c>
      <c r="BL248" s="513">
        <v>46217</v>
      </c>
      <c r="BM248" s="510"/>
      <c r="BN248" s="512"/>
      <c r="BO248" s="510"/>
      <c r="BP248" s="509">
        <v>1</v>
      </c>
      <c r="BQ248" s="509" t="str">
        <f>IF(AI248="","",VLOOKUP(AJ248,[0]!Qualifier,(COLUMN(AJ248)-34),FALSE))</f>
        <v>Platelets</v>
      </c>
      <c r="BR248" s="509" t="str">
        <f>IF(AJ248="","",VLOOKUP(AK248,[0]!Qualifier,(COLUMN(AK248)-34),FALSE))</f>
        <v xml:space="preserve">ACD-A </v>
      </c>
      <c r="BS248" s="509" t="str">
        <f>IF(AK248="","",VLOOKUP(AL248,[0]!Qualifier,(COLUMN(AL248)-34),FALSE))</f>
        <v xml:space="preserve">NoAdd </v>
      </c>
      <c r="BT248" s="509" t="str">
        <f>IF(AL248="","",VLOOKUP(AM248,[0]!Qualifier,(COLUMN(AM248)-34),FALSE))</f>
        <v xml:space="preserve">Closed </v>
      </c>
      <c r="BU248" s="509" t="str">
        <f>IF(AM248="","",VLOOKUP(AN248,[0]!Qualifier,(COLUMN(AN248)-34),FALSE))</f>
        <v xml:space="preserve">NonSV </v>
      </c>
      <c r="BV248" s="509" t="str">
        <f>IF(AN248="","",VLOOKUP(AO248,[0]!Qualifier,(COLUMN(AO248)-34),FALSE))</f>
        <v xml:space="preserve">20to24°C </v>
      </c>
      <c r="BW248" s="509" t="str">
        <f>IF(AO248="","",VLOOKUP(AP248,[0]!Qualifier,(COLUMN(AP248)-34),FALSE))</f>
        <v>No</v>
      </c>
      <c r="BX248" s="509" t="str">
        <f>IF(AP248="","",VLOOKUP(AQ248,[0]!Qualifier,(COLUMN(AQ248)-34),FALSE))</f>
        <v xml:space="preserve">Allo </v>
      </c>
      <c r="BY248" s="509" t="str">
        <f>IF(AQ248="","",VLOOKUP(AR248,[0]!Qualifier,(COLUMN(AR248)-34),FALSE))</f>
        <v xml:space="preserve">Aph </v>
      </c>
      <c r="BZ248" s="509" t="str">
        <f>IF(AR248="","",VLOOKUP(AS248,[0]!Qualifier,(COLUMN(AS248)-34),FALSE))</f>
        <v xml:space="preserve">NA </v>
      </c>
      <c r="CA248" s="509" t="str">
        <f>IF(AS248="","",VLOOKUP(AT248,[0]!Qualifier,(COLUMN(AT248)-34),FALSE))</f>
        <v xml:space="preserve">Transf </v>
      </c>
      <c r="CB248" s="509" t="str">
        <f>IF(AT248="","",VLOOKUP(AU248,[0]!Qualifier,(COLUMN(AU248)-34),FALSE))</f>
        <v xml:space="preserve">LCdepl </v>
      </c>
      <c r="CC248" s="509" t="str">
        <f>IF(AU248="","",VLOOKUP(AV248,[0]!Qualifier,(COLUMN(AV248)-34),FALSE))</f>
        <v xml:space="preserve">None </v>
      </c>
      <c r="CD248" s="509" t="str">
        <f>IF(AV248="","",VLOOKUP(AW248,[0]!Qualifier,(COLUMN(AW248)-34),FALSE))</f>
        <v xml:space="preserve">NoIrr </v>
      </c>
      <c r="CE248" s="508" t="str">
        <f>IF(AW248="","",VLOOKUP(AX248,[0]!Qualifier,(COLUMN(AX248)-34),FALSE))</f>
        <v xml:space="preserve">Wash </v>
      </c>
      <c r="CF248" s="508" t="str">
        <f>IF(AX248="","",VLOOKUP(AY248,[0]!Qualifier,(COLUMN(AY248)-34),FALSE))</f>
        <v>no sub</v>
      </c>
      <c r="CG248" s="509" t="str">
        <f>IF(AY248="","",VLOOKUP(AZ248,[0]!Qualifier,(COLUMN(AZ248)-34),FALSE))</f>
        <v>Non</v>
      </c>
      <c r="CH248" s="510" t="str">
        <f>IF(AZ248="","",VLOOKUP(BA248,[0]!Qualifier,(COLUMN(BA248)-34),FALSE))</f>
        <v>NA</v>
      </c>
      <c r="CI248" s="512" t="str">
        <f>IF(BA248="","",VLOOKUP(BB248,[0]!Qualifier,(COLUMN(BB248)-34),FALSE))</f>
        <v xml:space="preserve">None </v>
      </c>
      <c r="CJ248" s="510"/>
      <c r="CK248" s="513" t="str">
        <f t="shared" si="113"/>
        <v>2-7-1-1-3-1-1-1-2-1-1-3-1-1-2-1-1-1-1</v>
      </c>
      <c r="CL248" s="513">
        <v>36201</v>
      </c>
      <c r="CM248" s="513">
        <v>45195</v>
      </c>
      <c r="CN248" s="510"/>
      <c r="CP248" s="510"/>
    </row>
    <row r="249" spans="1:94" ht="12.6" customHeight="1" outlineLevel="2" x14ac:dyDescent="0.35">
      <c r="A249" s="77">
        <f t="shared" si="115"/>
        <v>203200</v>
      </c>
      <c r="B249" s="7">
        <f t="shared" si="116"/>
        <v>244</v>
      </c>
      <c r="C249" s="59">
        <f t="shared" si="114"/>
        <v>244</v>
      </c>
      <c r="D249" s="124">
        <f t="shared" si="117"/>
        <v>203200</v>
      </c>
      <c r="E249" s="16" t="str">
        <f t="shared" si="93"/>
        <v>Platelets</v>
      </c>
      <c r="F249" s="58" t="str">
        <f t="shared" si="94"/>
        <v xml:space="preserve">ACD-A </v>
      </c>
      <c r="G249" s="58" t="str">
        <f t="shared" si="95"/>
        <v xml:space="preserve">NoAdd </v>
      </c>
      <c r="H249" s="58" t="str">
        <f t="shared" si="96"/>
        <v xml:space="preserve">Closed </v>
      </c>
      <c r="I249" s="58" t="str">
        <f t="shared" si="97"/>
        <v xml:space="preserve">SV </v>
      </c>
      <c r="J249" s="58" t="str">
        <f t="shared" si="98"/>
        <v xml:space="preserve">20to24°C </v>
      </c>
      <c r="K249" s="58" t="str">
        <f t="shared" si="99"/>
        <v>No</v>
      </c>
      <c r="L249" s="58" t="str">
        <f t="shared" si="100"/>
        <v xml:space="preserve">Allo </v>
      </c>
      <c r="M249" s="58" t="str">
        <f t="shared" si="101"/>
        <v xml:space="preserve">Aph </v>
      </c>
      <c r="N249" s="58" t="str">
        <f t="shared" si="102"/>
        <v xml:space="preserve">NA </v>
      </c>
      <c r="O249" s="58" t="str">
        <f t="shared" si="103"/>
        <v xml:space="preserve">Transf </v>
      </c>
      <c r="P249" s="58" t="str">
        <f t="shared" si="104"/>
        <v xml:space="preserve">LCdepl </v>
      </c>
      <c r="Q249" s="58" t="str">
        <f t="shared" si="105"/>
        <v xml:space="preserve">None </v>
      </c>
      <c r="R249" s="58" t="str">
        <f t="shared" si="106"/>
        <v xml:space="preserve">NoIrr </v>
      </c>
      <c r="S249" s="58" t="str">
        <f t="shared" si="107"/>
        <v xml:space="preserve">Wash </v>
      </c>
      <c r="T249" s="58" t="str">
        <f t="shared" si="108"/>
        <v>no sub</v>
      </c>
      <c r="U249" s="58" t="str">
        <f t="shared" si="109"/>
        <v>Non</v>
      </c>
      <c r="V249" s="58" t="str">
        <f t="shared" si="110"/>
        <v>NA</v>
      </c>
      <c r="W249" s="58" t="str">
        <f t="shared" si="111"/>
        <v xml:space="preserve">None </v>
      </c>
      <c r="X249" t="s">
        <v>63</v>
      </c>
      <c r="Y249" s="161" t="str">
        <f t="shared" si="112"/>
        <v>2-7-1-1-1-1-1-1-2-1-1-3-1-1-2-1-1-1-1</v>
      </c>
      <c r="Z249" s="60">
        <f t="shared" si="118"/>
        <v>203200</v>
      </c>
      <c r="AA249" s="7">
        <f t="shared" si="119"/>
        <v>244</v>
      </c>
      <c r="AB249" s="29" t="str">
        <f t="shared" si="92"/>
        <v>2</v>
      </c>
      <c r="AC249" s="29" t="str">
        <f t="shared" si="120"/>
        <v>0</v>
      </c>
      <c r="AD249" s="29" t="str">
        <f t="shared" si="120"/>
        <v>3</v>
      </c>
      <c r="AE249" s="29" t="str">
        <f t="shared" si="120"/>
        <v>2</v>
      </c>
      <c r="AF249" s="29" t="str">
        <f t="shared" si="120"/>
        <v>0</v>
      </c>
      <c r="AG249" s="29" t="str">
        <f t="shared" si="120"/>
        <v>0</v>
      </c>
      <c r="AH249" s="59">
        <v>244</v>
      </c>
      <c r="AI249" s="510">
        <v>203200</v>
      </c>
      <c r="AJ249" s="509">
        <v>2</v>
      </c>
      <c r="AK249" s="509">
        <v>7</v>
      </c>
      <c r="AL249" s="509">
        <v>1</v>
      </c>
      <c r="AM249" s="509">
        <v>1</v>
      </c>
      <c r="AN249" s="509">
        <v>1</v>
      </c>
      <c r="AO249" s="509">
        <v>1</v>
      </c>
      <c r="AP249" s="509">
        <v>1</v>
      </c>
      <c r="AQ249" s="509">
        <v>1</v>
      </c>
      <c r="AR249" s="509">
        <v>2</v>
      </c>
      <c r="AS249" s="509">
        <v>1</v>
      </c>
      <c r="AT249" s="509">
        <v>1</v>
      </c>
      <c r="AU249" s="509">
        <v>3</v>
      </c>
      <c r="AV249" s="509">
        <v>1</v>
      </c>
      <c r="AW249" s="509">
        <v>1</v>
      </c>
      <c r="AX249" s="509">
        <v>2</v>
      </c>
      <c r="AY249" s="509">
        <v>1</v>
      </c>
      <c r="AZ249" s="509">
        <v>1</v>
      </c>
      <c r="BA249" s="509">
        <v>1</v>
      </c>
      <c r="BB249" s="509">
        <v>1</v>
      </c>
      <c r="BC249" s="509" t="b">
        <v>0</v>
      </c>
      <c r="BD249" s="508">
        <v>36248</v>
      </c>
      <c r="BE249" s="508">
        <v>36248</v>
      </c>
      <c r="BF249" s="509" t="b">
        <v>0</v>
      </c>
      <c r="BG249" s="510" t="s">
        <v>604</v>
      </c>
      <c r="BH249" s="512"/>
      <c r="BI249" s="510"/>
      <c r="BJ249" s="513">
        <v>36248</v>
      </c>
      <c r="BK249" s="513">
        <v>36248</v>
      </c>
      <c r="BL249" s="513">
        <v>46217</v>
      </c>
      <c r="BM249" s="510"/>
      <c r="BN249" s="512"/>
      <c r="BO249" s="510"/>
      <c r="BP249" s="509">
        <v>1</v>
      </c>
      <c r="BQ249" s="509" t="str">
        <f>IF(AI249="","",VLOOKUP(AJ249,[0]!Qualifier,(COLUMN(AJ249)-34),FALSE))</f>
        <v>Platelets</v>
      </c>
      <c r="BR249" s="509" t="str">
        <f>IF(AJ249="","",VLOOKUP(AK249,[0]!Qualifier,(COLUMN(AK249)-34),FALSE))</f>
        <v xml:space="preserve">ACD-A </v>
      </c>
      <c r="BS249" s="509" t="str">
        <f>IF(AK249="","",VLOOKUP(AL249,[0]!Qualifier,(COLUMN(AL249)-34),FALSE))</f>
        <v xml:space="preserve">NoAdd </v>
      </c>
      <c r="BT249" s="509" t="str">
        <f>IF(AL249="","",VLOOKUP(AM249,[0]!Qualifier,(COLUMN(AM249)-34),FALSE))</f>
        <v xml:space="preserve">Closed </v>
      </c>
      <c r="BU249" s="509" t="str">
        <f>IF(AM249="","",VLOOKUP(AN249,[0]!Qualifier,(COLUMN(AN249)-34),FALSE))</f>
        <v xml:space="preserve">SV </v>
      </c>
      <c r="BV249" s="509" t="str">
        <f>IF(AN249="","",VLOOKUP(AO249,[0]!Qualifier,(COLUMN(AO249)-34),FALSE))</f>
        <v xml:space="preserve">20to24°C </v>
      </c>
      <c r="BW249" s="509" t="str">
        <f>IF(AO249="","",VLOOKUP(AP249,[0]!Qualifier,(COLUMN(AP249)-34),FALSE))</f>
        <v>No</v>
      </c>
      <c r="BX249" s="509" t="str">
        <f>IF(AP249="","",VLOOKUP(AQ249,[0]!Qualifier,(COLUMN(AQ249)-34),FALSE))</f>
        <v xml:space="preserve">Allo </v>
      </c>
      <c r="BY249" s="509" t="str">
        <f>IF(AQ249="","",VLOOKUP(AR249,[0]!Qualifier,(COLUMN(AR249)-34),FALSE))</f>
        <v xml:space="preserve">Aph </v>
      </c>
      <c r="BZ249" s="509" t="str">
        <f>IF(AR249="","",VLOOKUP(AS249,[0]!Qualifier,(COLUMN(AS249)-34),FALSE))</f>
        <v xml:space="preserve">NA </v>
      </c>
      <c r="CA249" s="509" t="str">
        <f>IF(AS249="","",VLOOKUP(AT249,[0]!Qualifier,(COLUMN(AT249)-34),FALSE))</f>
        <v xml:space="preserve">Transf </v>
      </c>
      <c r="CB249" s="509" t="str">
        <f>IF(AT249="","",VLOOKUP(AU249,[0]!Qualifier,(COLUMN(AU249)-34),FALSE))</f>
        <v xml:space="preserve">LCdepl </v>
      </c>
      <c r="CC249" s="509" t="str">
        <f>IF(AU249="","",VLOOKUP(AV249,[0]!Qualifier,(COLUMN(AV249)-34),FALSE))</f>
        <v xml:space="preserve">None </v>
      </c>
      <c r="CD249" s="509" t="str">
        <f>IF(AV249="","",VLOOKUP(AW249,[0]!Qualifier,(COLUMN(AW249)-34),FALSE))</f>
        <v xml:space="preserve">NoIrr </v>
      </c>
      <c r="CE249" s="508" t="str">
        <f>IF(AW249="","",VLOOKUP(AX249,[0]!Qualifier,(COLUMN(AX249)-34),FALSE))</f>
        <v xml:space="preserve">Wash </v>
      </c>
      <c r="CF249" s="508" t="str">
        <f>IF(AX249="","",VLOOKUP(AY249,[0]!Qualifier,(COLUMN(AY249)-34),FALSE))</f>
        <v>no sub</v>
      </c>
      <c r="CG249" s="509" t="str">
        <f>IF(AY249="","",VLOOKUP(AZ249,[0]!Qualifier,(COLUMN(AZ249)-34),FALSE))</f>
        <v>Non</v>
      </c>
      <c r="CH249" s="510" t="str">
        <f>IF(AZ249="","",VLOOKUP(BA249,[0]!Qualifier,(COLUMN(BA249)-34),FALSE))</f>
        <v>NA</v>
      </c>
      <c r="CI249" s="512" t="str">
        <f>IF(BA249="","",VLOOKUP(BB249,[0]!Qualifier,(COLUMN(BB249)-34),FALSE))</f>
        <v xml:space="preserve">None </v>
      </c>
      <c r="CJ249" s="510"/>
      <c r="CK249" s="513" t="str">
        <f t="shared" si="113"/>
        <v>2-7-1-1-1-1-1-1-2-1-1-3-1-1-2-1-1-1-1</v>
      </c>
      <c r="CL249" s="513">
        <v>36201</v>
      </c>
      <c r="CM249" s="513">
        <v>45195</v>
      </c>
      <c r="CN249" s="510"/>
      <c r="CP249" s="510"/>
    </row>
    <row r="250" spans="1:94" ht="12.6" customHeight="1" outlineLevel="2" x14ac:dyDescent="0.35">
      <c r="A250" s="77">
        <f t="shared" si="115"/>
        <v>203300</v>
      </c>
      <c r="B250" s="7">
        <f t="shared" si="116"/>
        <v>245</v>
      </c>
      <c r="C250" s="59">
        <f t="shared" si="114"/>
        <v>245</v>
      </c>
      <c r="D250" s="124">
        <f t="shared" si="117"/>
        <v>203300</v>
      </c>
      <c r="E250" s="16" t="str">
        <f t="shared" si="93"/>
        <v>Platelets</v>
      </c>
      <c r="F250" s="58" t="str">
        <f t="shared" si="94"/>
        <v xml:space="preserve">ACD-A </v>
      </c>
      <c r="G250" s="58" t="str">
        <f t="shared" si="95"/>
        <v xml:space="preserve">NoAdd </v>
      </c>
      <c r="H250" s="58" t="str">
        <f t="shared" si="96"/>
        <v xml:space="preserve">Closed </v>
      </c>
      <c r="I250" s="58" t="str">
        <f t="shared" si="97"/>
        <v xml:space="preserve">SV </v>
      </c>
      <c r="J250" s="58" t="str">
        <f t="shared" si="98"/>
        <v xml:space="preserve">20to24°C </v>
      </c>
      <c r="K250" s="58" t="str">
        <f t="shared" si="99"/>
        <v>No</v>
      </c>
      <c r="L250" s="58" t="str">
        <f t="shared" si="100"/>
        <v xml:space="preserve">Allo </v>
      </c>
      <c r="M250" s="58" t="str">
        <f t="shared" si="101"/>
        <v xml:space="preserve">Aph </v>
      </c>
      <c r="N250" s="58" t="str">
        <f t="shared" si="102"/>
        <v xml:space="preserve">NA </v>
      </c>
      <c r="O250" s="58" t="str">
        <f t="shared" si="103"/>
        <v xml:space="preserve">Transf </v>
      </c>
      <c r="P250" s="58" t="str">
        <f t="shared" si="104"/>
        <v xml:space="preserve">LCdepl </v>
      </c>
      <c r="Q250" s="58" t="str">
        <f t="shared" si="105"/>
        <v xml:space="preserve">None </v>
      </c>
      <c r="R250" s="58" t="str">
        <f t="shared" si="106"/>
        <v>Irrad</v>
      </c>
      <c r="S250" s="58" t="str">
        <f t="shared" si="107"/>
        <v xml:space="preserve">Wash </v>
      </c>
      <c r="T250" s="58" t="str">
        <f t="shared" si="108"/>
        <v>no sub</v>
      </c>
      <c r="U250" s="58" t="str">
        <f t="shared" si="109"/>
        <v>Non</v>
      </c>
      <c r="V250" s="58" t="str">
        <f t="shared" si="110"/>
        <v>NA</v>
      </c>
      <c r="W250" s="58" t="str">
        <f t="shared" si="111"/>
        <v xml:space="preserve">None </v>
      </c>
      <c r="X250" t="s">
        <v>63</v>
      </c>
      <c r="Y250" s="161" t="str">
        <f t="shared" si="112"/>
        <v>2-7-1-1-1-1-1-1-2-1-1-3-1-2-2-1-1-1-1</v>
      </c>
      <c r="Z250" s="60">
        <f t="shared" si="118"/>
        <v>203300</v>
      </c>
      <c r="AA250" s="7">
        <f t="shared" si="119"/>
        <v>245</v>
      </c>
      <c r="AB250" s="29" t="str">
        <f t="shared" si="92"/>
        <v>2</v>
      </c>
      <c r="AC250" s="29" t="str">
        <f t="shared" si="120"/>
        <v>0</v>
      </c>
      <c r="AD250" s="29" t="str">
        <f t="shared" si="120"/>
        <v>3</v>
      </c>
      <c r="AE250" s="29" t="str">
        <f t="shared" si="120"/>
        <v>3</v>
      </c>
      <c r="AF250" s="29" t="str">
        <f t="shared" si="120"/>
        <v>0</v>
      </c>
      <c r="AG250" s="29" t="str">
        <f t="shared" si="120"/>
        <v>0</v>
      </c>
      <c r="AH250" s="59">
        <v>245</v>
      </c>
      <c r="AI250" s="510">
        <v>203300</v>
      </c>
      <c r="AJ250" s="509">
        <v>2</v>
      </c>
      <c r="AK250" s="509">
        <v>7</v>
      </c>
      <c r="AL250" s="509">
        <v>1</v>
      </c>
      <c r="AM250" s="509">
        <v>1</v>
      </c>
      <c r="AN250" s="509">
        <v>1</v>
      </c>
      <c r="AO250" s="509">
        <v>1</v>
      </c>
      <c r="AP250" s="509">
        <v>1</v>
      </c>
      <c r="AQ250" s="509">
        <v>1</v>
      </c>
      <c r="AR250" s="509">
        <v>2</v>
      </c>
      <c r="AS250" s="509">
        <v>1</v>
      </c>
      <c r="AT250" s="509">
        <v>1</v>
      </c>
      <c r="AU250" s="509">
        <v>3</v>
      </c>
      <c r="AV250" s="509">
        <v>1</v>
      </c>
      <c r="AW250" s="509">
        <v>2</v>
      </c>
      <c r="AX250" s="509">
        <v>2</v>
      </c>
      <c r="AY250" s="509">
        <v>1</v>
      </c>
      <c r="AZ250" s="509">
        <v>1</v>
      </c>
      <c r="BA250" s="509">
        <v>1</v>
      </c>
      <c r="BB250" s="509">
        <v>1</v>
      </c>
      <c r="BC250" s="509" t="b">
        <v>0</v>
      </c>
      <c r="BD250" s="508">
        <v>36248</v>
      </c>
      <c r="BE250" s="508">
        <v>36248</v>
      </c>
      <c r="BF250" s="509" t="b">
        <v>0</v>
      </c>
      <c r="BG250" s="510" t="s">
        <v>605</v>
      </c>
      <c r="BH250" s="512"/>
      <c r="BI250" s="510"/>
      <c r="BJ250" s="513">
        <v>36248</v>
      </c>
      <c r="BK250" s="513">
        <v>36248</v>
      </c>
      <c r="BL250" s="513">
        <v>46217</v>
      </c>
      <c r="BM250" s="510"/>
      <c r="BN250" s="512"/>
      <c r="BO250" s="510"/>
      <c r="BP250" s="509">
        <v>1</v>
      </c>
      <c r="BQ250" s="509" t="str">
        <f>IF(AI250="","",VLOOKUP(AJ250,[0]!Qualifier,(COLUMN(AJ250)-34),FALSE))</f>
        <v>Platelets</v>
      </c>
      <c r="BR250" s="509" t="str">
        <f>IF(AJ250="","",VLOOKUP(AK250,[0]!Qualifier,(COLUMN(AK250)-34),FALSE))</f>
        <v xml:space="preserve">ACD-A </v>
      </c>
      <c r="BS250" s="509" t="str">
        <f>IF(AK250="","",VLOOKUP(AL250,[0]!Qualifier,(COLUMN(AL250)-34),FALSE))</f>
        <v xml:space="preserve">NoAdd </v>
      </c>
      <c r="BT250" s="509" t="str">
        <f>IF(AL250="","",VLOOKUP(AM250,[0]!Qualifier,(COLUMN(AM250)-34),FALSE))</f>
        <v xml:space="preserve">Closed </v>
      </c>
      <c r="BU250" s="509" t="str">
        <f>IF(AM250="","",VLOOKUP(AN250,[0]!Qualifier,(COLUMN(AN250)-34),FALSE))</f>
        <v xml:space="preserve">SV </v>
      </c>
      <c r="BV250" s="509" t="str">
        <f>IF(AN250="","",VLOOKUP(AO250,[0]!Qualifier,(COLUMN(AO250)-34),FALSE))</f>
        <v xml:space="preserve">20to24°C </v>
      </c>
      <c r="BW250" s="509" t="str">
        <f>IF(AO250="","",VLOOKUP(AP250,[0]!Qualifier,(COLUMN(AP250)-34),FALSE))</f>
        <v>No</v>
      </c>
      <c r="BX250" s="509" t="str">
        <f>IF(AP250="","",VLOOKUP(AQ250,[0]!Qualifier,(COLUMN(AQ250)-34),FALSE))</f>
        <v xml:space="preserve">Allo </v>
      </c>
      <c r="BY250" s="509" t="str">
        <f>IF(AQ250="","",VLOOKUP(AR250,[0]!Qualifier,(COLUMN(AR250)-34),FALSE))</f>
        <v xml:space="preserve">Aph </v>
      </c>
      <c r="BZ250" s="509" t="str">
        <f>IF(AR250="","",VLOOKUP(AS250,[0]!Qualifier,(COLUMN(AS250)-34),FALSE))</f>
        <v xml:space="preserve">NA </v>
      </c>
      <c r="CA250" s="509" t="str">
        <f>IF(AS250="","",VLOOKUP(AT250,[0]!Qualifier,(COLUMN(AT250)-34),FALSE))</f>
        <v xml:space="preserve">Transf </v>
      </c>
      <c r="CB250" s="509" t="str">
        <f>IF(AT250="","",VLOOKUP(AU250,[0]!Qualifier,(COLUMN(AU250)-34),FALSE))</f>
        <v xml:space="preserve">LCdepl </v>
      </c>
      <c r="CC250" s="509" t="str">
        <f>IF(AU250="","",VLOOKUP(AV250,[0]!Qualifier,(COLUMN(AV250)-34),FALSE))</f>
        <v xml:space="preserve">None </v>
      </c>
      <c r="CD250" s="509" t="str">
        <f>IF(AV250="","",VLOOKUP(AW250,[0]!Qualifier,(COLUMN(AW250)-34),FALSE))</f>
        <v>Irrad</v>
      </c>
      <c r="CE250" s="508" t="str">
        <f>IF(AW250="","",VLOOKUP(AX250,[0]!Qualifier,(COLUMN(AX250)-34),FALSE))</f>
        <v xml:space="preserve">Wash </v>
      </c>
      <c r="CF250" s="508" t="str">
        <f>IF(AX250="","",VLOOKUP(AY250,[0]!Qualifier,(COLUMN(AY250)-34),FALSE))</f>
        <v>no sub</v>
      </c>
      <c r="CG250" s="509" t="str">
        <f>IF(AY250="","",VLOOKUP(AZ250,[0]!Qualifier,(COLUMN(AZ250)-34),FALSE))</f>
        <v>Non</v>
      </c>
      <c r="CH250" s="510" t="str">
        <f>IF(AZ250="","",VLOOKUP(BA250,[0]!Qualifier,(COLUMN(BA250)-34),FALSE))</f>
        <v>NA</v>
      </c>
      <c r="CI250" s="512" t="str">
        <f>IF(BA250="","",VLOOKUP(BB250,[0]!Qualifier,(COLUMN(BB250)-34),FALSE))</f>
        <v xml:space="preserve">None </v>
      </c>
      <c r="CJ250" s="510"/>
      <c r="CK250" s="513" t="str">
        <f t="shared" si="113"/>
        <v>2-7-1-1-1-1-1-1-2-1-1-3-1-2-2-1-1-1-1</v>
      </c>
      <c r="CL250" s="513">
        <v>36201</v>
      </c>
      <c r="CM250" s="513">
        <v>45195</v>
      </c>
      <c r="CN250" s="510"/>
      <c r="CP250" s="510"/>
    </row>
    <row r="251" spans="1:94" ht="12.6" customHeight="1" outlineLevel="2" x14ac:dyDescent="0.35">
      <c r="A251" s="77">
        <f t="shared" si="115"/>
        <v>203309</v>
      </c>
      <c r="B251" s="7">
        <f t="shared" si="116"/>
        <v>246</v>
      </c>
      <c r="C251" s="59">
        <f t="shared" si="114"/>
        <v>246</v>
      </c>
      <c r="D251" s="124">
        <f t="shared" si="117"/>
        <v>203309</v>
      </c>
      <c r="E251" s="16" t="str">
        <f t="shared" si="93"/>
        <v>Platelets</v>
      </c>
      <c r="F251" s="58" t="str">
        <f t="shared" si="94"/>
        <v xml:space="preserve">ACD-A </v>
      </c>
      <c r="G251" s="58" t="str">
        <f t="shared" si="95"/>
        <v xml:space="preserve">NoAdd </v>
      </c>
      <c r="H251" s="58" t="str">
        <f t="shared" si="96"/>
        <v xml:space="preserve">Closed </v>
      </c>
      <c r="I251" s="58" t="str">
        <f t="shared" si="97"/>
        <v xml:space="preserve">NonSV </v>
      </c>
      <c r="J251" s="58" t="str">
        <f t="shared" si="98"/>
        <v xml:space="preserve">20to24°C </v>
      </c>
      <c r="K251" s="58" t="str">
        <f t="shared" si="99"/>
        <v>No</v>
      </c>
      <c r="L251" s="58" t="str">
        <f t="shared" si="100"/>
        <v xml:space="preserve">Allo </v>
      </c>
      <c r="M251" s="58" t="str">
        <f t="shared" si="101"/>
        <v xml:space="preserve">Aph </v>
      </c>
      <c r="N251" s="58" t="str">
        <f t="shared" si="102"/>
        <v xml:space="preserve">NA </v>
      </c>
      <c r="O251" s="58" t="str">
        <f t="shared" si="103"/>
        <v xml:space="preserve">Transf </v>
      </c>
      <c r="P251" s="58" t="str">
        <f t="shared" si="104"/>
        <v xml:space="preserve">LCdepl </v>
      </c>
      <c r="Q251" s="58" t="str">
        <f t="shared" si="105"/>
        <v xml:space="preserve">None </v>
      </c>
      <c r="R251" s="58" t="str">
        <f t="shared" si="106"/>
        <v>Irrad</v>
      </c>
      <c r="S251" s="58" t="str">
        <f t="shared" si="107"/>
        <v xml:space="preserve">Wash </v>
      </c>
      <c r="T251" s="58" t="str">
        <f t="shared" si="108"/>
        <v>no sub</v>
      </c>
      <c r="U251" s="58" t="str">
        <f t="shared" si="109"/>
        <v>Non</v>
      </c>
      <c r="V251" s="58" t="str">
        <f t="shared" si="110"/>
        <v>NA</v>
      </c>
      <c r="W251" s="58" t="str">
        <f t="shared" si="111"/>
        <v xml:space="preserve">None </v>
      </c>
      <c r="X251" t="s">
        <v>63</v>
      </c>
      <c r="Y251" s="161" t="str">
        <f t="shared" si="112"/>
        <v>2-7-1-1-3-1-1-1-2-1-1-3-1-2-2-1-1-1-1</v>
      </c>
      <c r="Z251" s="60">
        <f t="shared" si="118"/>
        <v>203309</v>
      </c>
      <c r="AA251" s="7">
        <f t="shared" si="119"/>
        <v>246</v>
      </c>
      <c r="AB251" s="29" t="str">
        <f t="shared" si="92"/>
        <v>2</v>
      </c>
      <c r="AC251" s="29" t="str">
        <f t="shared" si="120"/>
        <v>0</v>
      </c>
      <c r="AD251" s="29" t="str">
        <f t="shared" si="120"/>
        <v>3</v>
      </c>
      <c r="AE251" s="29" t="str">
        <f t="shared" si="120"/>
        <v>3</v>
      </c>
      <c r="AF251" s="29" t="str">
        <f t="shared" si="120"/>
        <v>0</v>
      </c>
      <c r="AG251" s="29" t="str">
        <f t="shared" si="120"/>
        <v>9</v>
      </c>
      <c r="AH251" s="59">
        <v>246</v>
      </c>
      <c r="AI251" s="510">
        <v>203309</v>
      </c>
      <c r="AJ251" s="509">
        <v>2</v>
      </c>
      <c r="AK251" s="509">
        <v>7</v>
      </c>
      <c r="AL251" s="509">
        <v>1</v>
      </c>
      <c r="AM251" s="509">
        <v>1</v>
      </c>
      <c r="AN251" s="509">
        <v>3</v>
      </c>
      <c r="AO251" s="509">
        <v>1</v>
      </c>
      <c r="AP251" s="509">
        <v>1</v>
      </c>
      <c r="AQ251" s="509">
        <v>1</v>
      </c>
      <c r="AR251" s="509">
        <v>2</v>
      </c>
      <c r="AS251" s="509">
        <v>1</v>
      </c>
      <c r="AT251" s="509">
        <v>1</v>
      </c>
      <c r="AU251" s="509">
        <v>3</v>
      </c>
      <c r="AV251" s="509">
        <v>1</v>
      </c>
      <c r="AW251" s="509">
        <v>2</v>
      </c>
      <c r="AX251" s="509">
        <v>2</v>
      </c>
      <c r="AY251" s="509">
        <v>1</v>
      </c>
      <c r="AZ251" s="509">
        <v>1</v>
      </c>
      <c r="BA251" s="509">
        <v>1</v>
      </c>
      <c r="BB251" s="509">
        <v>1</v>
      </c>
      <c r="BC251" s="509" t="b">
        <v>0</v>
      </c>
      <c r="BD251" s="508">
        <v>36247</v>
      </c>
      <c r="BE251" s="508">
        <v>36247</v>
      </c>
      <c r="BF251" s="509" t="b">
        <v>0</v>
      </c>
      <c r="BG251" s="510" t="s">
        <v>606</v>
      </c>
      <c r="BH251" s="512"/>
      <c r="BI251" s="510"/>
      <c r="BJ251" s="513">
        <v>36247</v>
      </c>
      <c r="BK251" s="513">
        <v>36247</v>
      </c>
      <c r="BL251" s="513">
        <v>46217</v>
      </c>
      <c r="BM251" s="510"/>
      <c r="BN251" s="512"/>
      <c r="BO251" s="510"/>
      <c r="BP251" s="509">
        <v>1</v>
      </c>
      <c r="BQ251" s="509" t="str">
        <f>IF(AI251="","",VLOOKUP(AJ251,[0]!Qualifier,(COLUMN(AJ251)-34),FALSE))</f>
        <v>Platelets</v>
      </c>
      <c r="BR251" s="509" t="str">
        <f>IF(AJ251="","",VLOOKUP(AK251,[0]!Qualifier,(COLUMN(AK251)-34),FALSE))</f>
        <v xml:space="preserve">ACD-A </v>
      </c>
      <c r="BS251" s="509" t="str">
        <f>IF(AK251="","",VLOOKUP(AL251,[0]!Qualifier,(COLUMN(AL251)-34),FALSE))</f>
        <v xml:space="preserve">NoAdd </v>
      </c>
      <c r="BT251" s="509" t="str">
        <f>IF(AL251="","",VLOOKUP(AM251,[0]!Qualifier,(COLUMN(AM251)-34),FALSE))</f>
        <v xml:space="preserve">Closed </v>
      </c>
      <c r="BU251" s="509" t="str">
        <f>IF(AM251="","",VLOOKUP(AN251,[0]!Qualifier,(COLUMN(AN251)-34),FALSE))</f>
        <v xml:space="preserve">NonSV </v>
      </c>
      <c r="BV251" s="509" t="str">
        <f>IF(AN251="","",VLOOKUP(AO251,[0]!Qualifier,(COLUMN(AO251)-34),FALSE))</f>
        <v xml:space="preserve">20to24°C </v>
      </c>
      <c r="BW251" s="509" t="str">
        <f>IF(AO251="","",VLOOKUP(AP251,[0]!Qualifier,(COLUMN(AP251)-34),FALSE))</f>
        <v>No</v>
      </c>
      <c r="BX251" s="509" t="str">
        <f>IF(AP251="","",VLOOKUP(AQ251,[0]!Qualifier,(COLUMN(AQ251)-34),FALSE))</f>
        <v xml:space="preserve">Allo </v>
      </c>
      <c r="BY251" s="509" t="str">
        <f>IF(AQ251="","",VLOOKUP(AR251,[0]!Qualifier,(COLUMN(AR251)-34),FALSE))</f>
        <v xml:space="preserve">Aph </v>
      </c>
      <c r="BZ251" s="509" t="str">
        <f>IF(AR251="","",VLOOKUP(AS251,[0]!Qualifier,(COLUMN(AS251)-34),FALSE))</f>
        <v xml:space="preserve">NA </v>
      </c>
      <c r="CA251" s="509" t="str">
        <f>IF(AS251="","",VLOOKUP(AT251,[0]!Qualifier,(COLUMN(AT251)-34),FALSE))</f>
        <v xml:space="preserve">Transf </v>
      </c>
      <c r="CB251" s="509" t="str">
        <f>IF(AT251="","",VLOOKUP(AU251,[0]!Qualifier,(COLUMN(AU251)-34),FALSE))</f>
        <v xml:space="preserve">LCdepl </v>
      </c>
      <c r="CC251" s="509" t="str">
        <f>IF(AU251="","",VLOOKUP(AV251,[0]!Qualifier,(COLUMN(AV251)-34),FALSE))</f>
        <v xml:space="preserve">None </v>
      </c>
      <c r="CD251" s="509" t="str">
        <f>IF(AV251="","",VLOOKUP(AW251,[0]!Qualifier,(COLUMN(AW251)-34),FALSE))</f>
        <v>Irrad</v>
      </c>
      <c r="CE251" s="508" t="str">
        <f>IF(AW251="","",VLOOKUP(AX251,[0]!Qualifier,(COLUMN(AX251)-34),FALSE))</f>
        <v xml:space="preserve">Wash </v>
      </c>
      <c r="CF251" s="508" t="str">
        <f>IF(AX251="","",VLOOKUP(AY251,[0]!Qualifier,(COLUMN(AY251)-34),FALSE))</f>
        <v>no sub</v>
      </c>
      <c r="CG251" s="509" t="str">
        <f>IF(AY251="","",VLOOKUP(AZ251,[0]!Qualifier,(COLUMN(AZ251)-34),FALSE))</f>
        <v>Non</v>
      </c>
      <c r="CH251" s="510" t="str">
        <f>IF(AZ251="","",VLOOKUP(BA251,[0]!Qualifier,(COLUMN(BA251)-34),FALSE))</f>
        <v>NA</v>
      </c>
      <c r="CI251" s="512" t="str">
        <f>IF(BA251="","",VLOOKUP(BB251,[0]!Qualifier,(COLUMN(BB251)-34),FALSE))</f>
        <v xml:space="preserve">None </v>
      </c>
      <c r="CJ251" s="510"/>
      <c r="CK251" s="513" t="str">
        <f t="shared" si="113"/>
        <v>2-7-1-1-3-1-1-1-2-1-1-3-1-2-2-1-1-1-1</v>
      </c>
      <c r="CL251" s="513">
        <v>36201</v>
      </c>
      <c r="CM251" s="513">
        <v>45195</v>
      </c>
      <c r="CN251" s="510"/>
      <c r="CP251" s="510"/>
    </row>
    <row r="252" spans="1:94" ht="12.6" customHeight="1" outlineLevel="2" x14ac:dyDescent="0.35">
      <c r="A252" s="77">
        <f t="shared" si="115"/>
        <v>203500</v>
      </c>
      <c r="B252" s="7">
        <f t="shared" si="116"/>
        <v>247</v>
      </c>
      <c r="C252" s="59">
        <f t="shared" si="114"/>
        <v>247</v>
      </c>
      <c r="D252" s="124">
        <f t="shared" si="117"/>
        <v>203500</v>
      </c>
      <c r="E252" s="16" t="str">
        <f t="shared" si="93"/>
        <v>Platelets</v>
      </c>
      <c r="F252" s="58" t="str">
        <f t="shared" si="94"/>
        <v xml:space="preserve">ACD-A </v>
      </c>
      <c r="G252" s="58" t="str">
        <f t="shared" si="95"/>
        <v xml:space="preserve">NoAdd </v>
      </c>
      <c r="H252" s="58" t="str">
        <f t="shared" si="96"/>
        <v xml:space="preserve">Closed </v>
      </c>
      <c r="I252" s="58" t="str">
        <f t="shared" si="97"/>
        <v xml:space="preserve">SV </v>
      </c>
      <c r="J252" s="58" t="str">
        <f t="shared" si="98"/>
        <v xml:space="preserve">20to24°C </v>
      </c>
      <c r="K252" s="58" t="str">
        <f t="shared" si="99"/>
        <v>No</v>
      </c>
      <c r="L252" s="58" t="str">
        <f t="shared" si="100"/>
        <v xml:space="preserve">Allo </v>
      </c>
      <c r="M252" s="58" t="str">
        <f t="shared" si="101"/>
        <v xml:space="preserve">Aph </v>
      </c>
      <c r="N252" s="58" t="str">
        <f t="shared" si="102"/>
        <v xml:space="preserve">NA </v>
      </c>
      <c r="O252" s="58" t="str">
        <f t="shared" si="103"/>
        <v xml:space="preserve">Transf </v>
      </c>
      <c r="P252" s="58" t="str">
        <f t="shared" si="104"/>
        <v xml:space="preserve">None </v>
      </c>
      <c r="Q252" s="58" t="str">
        <f t="shared" si="105"/>
        <v xml:space="preserve">None </v>
      </c>
      <c r="R252" s="58" t="str">
        <f t="shared" si="106"/>
        <v xml:space="preserve">NoIrr </v>
      </c>
      <c r="S252" s="58" t="str">
        <f t="shared" si="107"/>
        <v xml:space="preserve">Wash </v>
      </c>
      <c r="T252" s="58" t="str">
        <f t="shared" si="108"/>
        <v>no sub</v>
      </c>
      <c r="U252" s="58" t="str">
        <f t="shared" si="109"/>
        <v>Non</v>
      </c>
      <c r="V252" s="58" t="str">
        <f t="shared" si="110"/>
        <v>NA</v>
      </c>
      <c r="W252" s="58" t="str">
        <f t="shared" si="111"/>
        <v xml:space="preserve">None </v>
      </c>
      <c r="X252" t="s">
        <v>63</v>
      </c>
      <c r="Y252" s="161" t="str">
        <f t="shared" si="112"/>
        <v>2-7-1-1-1-1-1-1-2-1-1-1-1-1-2-1-1-1-1</v>
      </c>
      <c r="Z252" s="60">
        <f t="shared" si="118"/>
        <v>203500</v>
      </c>
      <c r="AA252" s="7">
        <f t="shared" si="119"/>
        <v>247</v>
      </c>
      <c r="AB252" s="29" t="str">
        <f t="shared" si="92"/>
        <v>2</v>
      </c>
      <c r="AC252" s="29" t="str">
        <f t="shared" si="120"/>
        <v>0</v>
      </c>
      <c r="AD252" s="29" t="str">
        <f t="shared" si="120"/>
        <v>3</v>
      </c>
      <c r="AE252" s="29" t="str">
        <f t="shared" si="120"/>
        <v>5</v>
      </c>
      <c r="AF252" s="29" t="str">
        <f t="shared" si="120"/>
        <v>0</v>
      </c>
      <c r="AG252" s="29" t="str">
        <f t="shared" si="120"/>
        <v>0</v>
      </c>
      <c r="AH252" s="59">
        <v>247</v>
      </c>
      <c r="AI252" s="510">
        <v>203500</v>
      </c>
      <c r="AJ252" s="509">
        <v>2</v>
      </c>
      <c r="AK252" s="509">
        <v>7</v>
      </c>
      <c r="AL252" s="509">
        <v>1</v>
      </c>
      <c r="AM252" s="509">
        <v>1</v>
      </c>
      <c r="AN252" s="509">
        <v>1</v>
      </c>
      <c r="AO252" s="509">
        <v>1</v>
      </c>
      <c r="AP252" s="509">
        <v>1</v>
      </c>
      <c r="AQ252" s="509">
        <v>1</v>
      </c>
      <c r="AR252" s="509">
        <v>2</v>
      </c>
      <c r="AS252" s="509">
        <v>1</v>
      </c>
      <c r="AT252" s="509">
        <v>1</v>
      </c>
      <c r="AU252" s="509">
        <v>1</v>
      </c>
      <c r="AV252" s="509">
        <v>1</v>
      </c>
      <c r="AW252" s="509">
        <v>1</v>
      </c>
      <c r="AX252" s="509">
        <v>2</v>
      </c>
      <c r="AY252" s="509">
        <v>1</v>
      </c>
      <c r="AZ252" s="509">
        <v>1</v>
      </c>
      <c r="BA252" s="509">
        <v>1</v>
      </c>
      <c r="BB252" s="509">
        <v>1</v>
      </c>
      <c r="BC252" s="509" t="b">
        <v>0</v>
      </c>
      <c r="BD252" s="508">
        <v>36248</v>
      </c>
      <c r="BE252" s="508">
        <v>36248</v>
      </c>
      <c r="BF252" s="509" t="b">
        <v>0</v>
      </c>
      <c r="BG252" s="510" t="s">
        <v>607</v>
      </c>
      <c r="BH252" s="512"/>
      <c r="BI252" s="510"/>
      <c r="BJ252" s="513">
        <v>36248</v>
      </c>
      <c r="BK252" s="513">
        <v>36248</v>
      </c>
      <c r="BL252" s="513">
        <v>46217</v>
      </c>
      <c r="BM252" s="510"/>
      <c r="BN252" s="512"/>
      <c r="BO252" s="510"/>
      <c r="BP252" s="509">
        <v>1</v>
      </c>
      <c r="BQ252" s="509" t="str">
        <f>IF(AI252="","",VLOOKUP(AJ252,[0]!Qualifier,(COLUMN(AJ252)-34),FALSE))</f>
        <v>Platelets</v>
      </c>
      <c r="BR252" s="509" t="str">
        <f>IF(AJ252="","",VLOOKUP(AK252,[0]!Qualifier,(COLUMN(AK252)-34),FALSE))</f>
        <v xml:space="preserve">ACD-A </v>
      </c>
      <c r="BS252" s="509" t="str">
        <f>IF(AK252="","",VLOOKUP(AL252,[0]!Qualifier,(COLUMN(AL252)-34),FALSE))</f>
        <v xml:space="preserve">NoAdd </v>
      </c>
      <c r="BT252" s="509" t="str">
        <f>IF(AL252="","",VLOOKUP(AM252,[0]!Qualifier,(COLUMN(AM252)-34),FALSE))</f>
        <v xml:space="preserve">Closed </v>
      </c>
      <c r="BU252" s="509" t="str">
        <f>IF(AM252="","",VLOOKUP(AN252,[0]!Qualifier,(COLUMN(AN252)-34),FALSE))</f>
        <v xml:space="preserve">SV </v>
      </c>
      <c r="BV252" s="509" t="str">
        <f>IF(AN252="","",VLOOKUP(AO252,[0]!Qualifier,(COLUMN(AO252)-34),FALSE))</f>
        <v xml:space="preserve">20to24°C </v>
      </c>
      <c r="BW252" s="509" t="str">
        <f>IF(AO252="","",VLOOKUP(AP252,[0]!Qualifier,(COLUMN(AP252)-34),FALSE))</f>
        <v>No</v>
      </c>
      <c r="BX252" s="509" t="str">
        <f>IF(AP252="","",VLOOKUP(AQ252,[0]!Qualifier,(COLUMN(AQ252)-34),FALSE))</f>
        <v xml:space="preserve">Allo </v>
      </c>
      <c r="BY252" s="509" t="str">
        <f>IF(AQ252="","",VLOOKUP(AR252,[0]!Qualifier,(COLUMN(AR252)-34),FALSE))</f>
        <v xml:space="preserve">Aph </v>
      </c>
      <c r="BZ252" s="509" t="str">
        <f>IF(AR252="","",VLOOKUP(AS252,[0]!Qualifier,(COLUMN(AS252)-34),FALSE))</f>
        <v xml:space="preserve">NA </v>
      </c>
      <c r="CA252" s="509" t="str">
        <f>IF(AS252="","",VLOOKUP(AT252,[0]!Qualifier,(COLUMN(AT252)-34),FALSE))</f>
        <v xml:space="preserve">Transf </v>
      </c>
      <c r="CB252" s="509" t="str">
        <f>IF(AT252="","",VLOOKUP(AU252,[0]!Qualifier,(COLUMN(AU252)-34),FALSE))</f>
        <v xml:space="preserve">None </v>
      </c>
      <c r="CC252" s="509" t="str">
        <f>IF(AU252="","",VLOOKUP(AV252,[0]!Qualifier,(COLUMN(AV252)-34),FALSE))</f>
        <v xml:space="preserve">None </v>
      </c>
      <c r="CD252" s="509" t="str">
        <f>IF(AV252="","",VLOOKUP(AW252,[0]!Qualifier,(COLUMN(AW252)-34),FALSE))</f>
        <v xml:space="preserve">NoIrr </v>
      </c>
      <c r="CE252" s="508" t="str">
        <f>IF(AW252="","",VLOOKUP(AX252,[0]!Qualifier,(COLUMN(AX252)-34),FALSE))</f>
        <v xml:space="preserve">Wash </v>
      </c>
      <c r="CF252" s="508" t="str">
        <f>IF(AX252="","",VLOOKUP(AY252,[0]!Qualifier,(COLUMN(AY252)-34),FALSE))</f>
        <v>no sub</v>
      </c>
      <c r="CG252" s="509" t="str">
        <f>IF(AY252="","",VLOOKUP(AZ252,[0]!Qualifier,(COLUMN(AZ252)-34),FALSE))</f>
        <v>Non</v>
      </c>
      <c r="CH252" s="510" t="str">
        <f>IF(AZ252="","",VLOOKUP(BA252,[0]!Qualifier,(COLUMN(BA252)-34),FALSE))</f>
        <v>NA</v>
      </c>
      <c r="CI252" s="512" t="str">
        <f>IF(BA252="","",VLOOKUP(BB252,[0]!Qualifier,(COLUMN(BB252)-34),FALSE))</f>
        <v xml:space="preserve">None </v>
      </c>
      <c r="CJ252" s="510"/>
      <c r="CK252" s="513" t="str">
        <f t="shared" si="113"/>
        <v>2-7-1-1-1-1-1-1-2-1-1-1-1-1-2-1-1-1-1</v>
      </c>
      <c r="CL252" s="513">
        <v>38695</v>
      </c>
      <c r="CM252" s="513">
        <v>45195</v>
      </c>
      <c r="CN252" s="513">
        <v>43452</v>
      </c>
      <c r="CO252" s="513">
        <v>1</v>
      </c>
      <c r="CP252" s="510" t="s">
        <v>1071</v>
      </c>
    </row>
    <row r="253" spans="1:94" ht="12.6" customHeight="1" outlineLevel="2" x14ac:dyDescent="0.35">
      <c r="A253" s="77">
        <f t="shared" si="115"/>
        <v>203600</v>
      </c>
      <c r="B253" s="7">
        <f t="shared" si="116"/>
        <v>248</v>
      </c>
      <c r="C253" s="59">
        <f t="shared" si="114"/>
        <v>248</v>
      </c>
      <c r="D253" s="124">
        <f t="shared" si="117"/>
        <v>203600</v>
      </c>
      <c r="E253" s="16" t="str">
        <f t="shared" si="93"/>
        <v>Platelets</v>
      </c>
      <c r="F253" s="58" t="str">
        <f t="shared" si="94"/>
        <v xml:space="preserve">ACD-A </v>
      </c>
      <c r="G253" s="58" t="str">
        <f t="shared" si="95"/>
        <v xml:space="preserve">NoAdd </v>
      </c>
      <c r="H253" s="58" t="str">
        <f t="shared" si="96"/>
        <v xml:space="preserve">Closed </v>
      </c>
      <c r="I253" s="58" t="str">
        <f t="shared" si="97"/>
        <v xml:space="preserve">SV </v>
      </c>
      <c r="J253" s="58" t="str">
        <f t="shared" si="98"/>
        <v xml:space="preserve">20to24°C </v>
      </c>
      <c r="K253" s="58" t="str">
        <f t="shared" si="99"/>
        <v>No</v>
      </c>
      <c r="L253" s="58" t="str">
        <f t="shared" si="100"/>
        <v xml:space="preserve">Allo </v>
      </c>
      <c r="M253" s="58" t="str">
        <f t="shared" si="101"/>
        <v xml:space="preserve">Aph </v>
      </c>
      <c r="N253" s="58" t="str">
        <f t="shared" si="102"/>
        <v xml:space="preserve">NA </v>
      </c>
      <c r="O253" s="58" t="str">
        <f t="shared" si="103"/>
        <v xml:space="preserve">Transf </v>
      </c>
      <c r="P253" s="58" t="str">
        <f t="shared" si="104"/>
        <v xml:space="preserve">None </v>
      </c>
      <c r="Q253" s="58" t="str">
        <f t="shared" si="105"/>
        <v xml:space="preserve">None </v>
      </c>
      <c r="R253" s="58" t="str">
        <f t="shared" si="106"/>
        <v>Irrad</v>
      </c>
      <c r="S253" s="58" t="str">
        <f t="shared" si="107"/>
        <v xml:space="preserve">Wash </v>
      </c>
      <c r="T253" s="58" t="str">
        <f t="shared" si="108"/>
        <v>no sub</v>
      </c>
      <c r="U253" s="58" t="str">
        <f t="shared" si="109"/>
        <v>Non</v>
      </c>
      <c r="V253" s="58" t="str">
        <f t="shared" si="110"/>
        <v>NA</v>
      </c>
      <c r="W253" s="58" t="str">
        <f t="shared" si="111"/>
        <v xml:space="preserve">None </v>
      </c>
      <c r="X253" t="s">
        <v>63</v>
      </c>
      <c r="Y253" s="161" t="str">
        <f t="shared" si="112"/>
        <v>2-7-1-1-1-1-1-1-2-1-1-1-1-2-2-1-1-1-1</v>
      </c>
      <c r="Z253" s="60">
        <f t="shared" si="118"/>
        <v>203600</v>
      </c>
      <c r="AA253" s="7">
        <f t="shared" si="119"/>
        <v>248</v>
      </c>
      <c r="AB253" s="29" t="str">
        <f t="shared" si="92"/>
        <v>2</v>
      </c>
      <c r="AC253" s="29" t="str">
        <f t="shared" si="120"/>
        <v>0</v>
      </c>
      <c r="AD253" s="29" t="str">
        <f t="shared" si="120"/>
        <v>3</v>
      </c>
      <c r="AE253" s="29" t="str">
        <f t="shared" si="120"/>
        <v>6</v>
      </c>
      <c r="AF253" s="29" t="str">
        <f t="shared" si="120"/>
        <v>0</v>
      </c>
      <c r="AG253" s="29" t="str">
        <f t="shared" si="120"/>
        <v>0</v>
      </c>
      <c r="AH253" s="59">
        <v>248</v>
      </c>
      <c r="AI253" s="510">
        <v>203600</v>
      </c>
      <c r="AJ253" s="509">
        <v>2</v>
      </c>
      <c r="AK253" s="509">
        <v>7</v>
      </c>
      <c r="AL253" s="509">
        <v>1</v>
      </c>
      <c r="AM253" s="509">
        <v>1</v>
      </c>
      <c r="AN253" s="509">
        <v>1</v>
      </c>
      <c r="AO253" s="509">
        <v>1</v>
      </c>
      <c r="AP253" s="509">
        <v>1</v>
      </c>
      <c r="AQ253" s="509">
        <v>1</v>
      </c>
      <c r="AR253" s="509">
        <v>2</v>
      </c>
      <c r="AS253" s="509">
        <v>1</v>
      </c>
      <c r="AT253" s="509">
        <v>1</v>
      </c>
      <c r="AU253" s="509">
        <v>1</v>
      </c>
      <c r="AV253" s="509">
        <v>1</v>
      </c>
      <c r="AW253" s="509">
        <v>2</v>
      </c>
      <c r="AX253" s="509">
        <v>2</v>
      </c>
      <c r="AY253" s="509">
        <v>1</v>
      </c>
      <c r="AZ253" s="509">
        <v>1</v>
      </c>
      <c r="BA253" s="509">
        <v>1</v>
      </c>
      <c r="BB253" s="509">
        <v>1</v>
      </c>
      <c r="BC253" s="509" t="b">
        <v>0</v>
      </c>
      <c r="BD253" s="508">
        <v>36248</v>
      </c>
      <c r="BE253" s="508">
        <v>36248</v>
      </c>
      <c r="BF253" s="509" t="b">
        <v>0</v>
      </c>
      <c r="BG253" s="510" t="s">
        <v>608</v>
      </c>
      <c r="BH253" s="512"/>
      <c r="BI253" s="510"/>
      <c r="BJ253" s="513">
        <v>36248</v>
      </c>
      <c r="BK253" s="513">
        <v>36248</v>
      </c>
      <c r="BL253" s="513">
        <v>46217</v>
      </c>
      <c r="BM253" s="510"/>
      <c r="BN253" s="512"/>
      <c r="BO253" s="510"/>
      <c r="BP253" s="509">
        <v>1</v>
      </c>
      <c r="BQ253" s="509" t="str">
        <f>IF(AI253="","",VLOOKUP(AJ253,[0]!Qualifier,(COLUMN(AJ253)-34),FALSE))</f>
        <v>Platelets</v>
      </c>
      <c r="BR253" s="509" t="str">
        <f>IF(AJ253="","",VLOOKUP(AK253,[0]!Qualifier,(COLUMN(AK253)-34),FALSE))</f>
        <v xml:space="preserve">ACD-A </v>
      </c>
      <c r="BS253" s="509" t="str">
        <f>IF(AK253="","",VLOOKUP(AL253,[0]!Qualifier,(COLUMN(AL253)-34),FALSE))</f>
        <v xml:space="preserve">NoAdd </v>
      </c>
      <c r="BT253" s="509" t="str">
        <f>IF(AL253="","",VLOOKUP(AM253,[0]!Qualifier,(COLUMN(AM253)-34),FALSE))</f>
        <v xml:space="preserve">Closed </v>
      </c>
      <c r="BU253" s="509" t="str">
        <f>IF(AM253="","",VLOOKUP(AN253,[0]!Qualifier,(COLUMN(AN253)-34),FALSE))</f>
        <v xml:space="preserve">SV </v>
      </c>
      <c r="BV253" s="509" t="str">
        <f>IF(AN253="","",VLOOKUP(AO253,[0]!Qualifier,(COLUMN(AO253)-34),FALSE))</f>
        <v xml:space="preserve">20to24°C </v>
      </c>
      <c r="BW253" s="509" t="str">
        <f>IF(AO253="","",VLOOKUP(AP253,[0]!Qualifier,(COLUMN(AP253)-34),FALSE))</f>
        <v>No</v>
      </c>
      <c r="BX253" s="509" t="str">
        <f>IF(AP253="","",VLOOKUP(AQ253,[0]!Qualifier,(COLUMN(AQ253)-34),FALSE))</f>
        <v xml:space="preserve">Allo </v>
      </c>
      <c r="BY253" s="509" t="str">
        <f>IF(AQ253="","",VLOOKUP(AR253,[0]!Qualifier,(COLUMN(AR253)-34),FALSE))</f>
        <v xml:space="preserve">Aph </v>
      </c>
      <c r="BZ253" s="509" t="str">
        <f>IF(AR253="","",VLOOKUP(AS253,[0]!Qualifier,(COLUMN(AS253)-34),FALSE))</f>
        <v xml:space="preserve">NA </v>
      </c>
      <c r="CA253" s="509" t="str">
        <f>IF(AS253="","",VLOOKUP(AT253,[0]!Qualifier,(COLUMN(AT253)-34),FALSE))</f>
        <v xml:space="preserve">Transf </v>
      </c>
      <c r="CB253" s="509" t="str">
        <f>IF(AT253="","",VLOOKUP(AU253,[0]!Qualifier,(COLUMN(AU253)-34),FALSE))</f>
        <v xml:space="preserve">None </v>
      </c>
      <c r="CC253" s="509" t="str">
        <f>IF(AU253="","",VLOOKUP(AV253,[0]!Qualifier,(COLUMN(AV253)-34),FALSE))</f>
        <v xml:space="preserve">None </v>
      </c>
      <c r="CD253" s="509" t="str">
        <f>IF(AV253="","",VLOOKUP(AW253,[0]!Qualifier,(COLUMN(AW253)-34),FALSE))</f>
        <v>Irrad</v>
      </c>
      <c r="CE253" s="508" t="str">
        <f>IF(AW253="","",VLOOKUP(AX253,[0]!Qualifier,(COLUMN(AX253)-34),FALSE))</f>
        <v xml:space="preserve">Wash </v>
      </c>
      <c r="CF253" s="508" t="str">
        <f>IF(AX253="","",VLOOKUP(AY253,[0]!Qualifier,(COLUMN(AY253)-34),FALSE))</f>
        <v>no sub</v>
      </c>
      <c r="CG253" s="509" t="str">
        <f>IF(AY253="","",VLOOKUP(AZ253,[0]!Qualifier,(COLUMN(AZ253)-34),FALSE))</f>
        <v>Non</v>
      </c>
      <c r="CH253" s="510" t="str">
        <f>IF(AZ253="","",VLOOKUP(BA253,[0]!Qualifier,(COLUMN(BA253)-34),FALSE))</f>
        <v>NA</v>
      </c>
      <c r="CI253" s="512" t="str">
        <f>IF(BA253="","",VLOOKUP(BB253,[0]!Qualifier,(COLUMN(BB253)-34),FALSE))</f>
        <v xml:space="preserve">None </v>
      </c>
      <c r="CJ253" s="510"/>
      <c r="CK253" s="513" t="str">
        <f t="shared" si="113"/>
        <v>2-7-1-1-1-1-1-1-2-1-1-1-1-2-2-1-1-1-1</v>
      </c>
      <c r="CL253" s="513">
        <v>36201</v>
      </c>
      <c r="CM253" s="513">
        <v>45195</v>
      </c>
      <c r="CN253" s="510"/>
      <c r="CP253" s="510"/>
    </row>
    <row r="254" spans="1:94" ht="12.6" customHeight="1" outlineLevel="2" x14ac:dyDescent="0.35">
      <c r="A254" s="77">
        <f t="shared" si="115"/>
        <v>204182</v>
      </c>
      <c r="B254" s="7">
        <f t="shared" si="116"/>
        <v>249</v>
      </c>
      <c r="C254" s="59">
        <f t="shared" si="114"/>
        <v>249</v>
      </c>
      <c r="D254" s="124">
        <f t="shared" si="117"/>
        <v>204182</v>
      </c>
      <c r="E254" s="16" t="str">
        <f t="shared" si="93"/>
        <v>Platelets</v>
      </c>
      <c r="F254" s="58" t="str">
        <f t="shared" si="94"/>
        <v xml:space="preserve">ACD </v>
      </c>
      <c r="G254" s="58" t="str">
        <f t="shared" si="95"/>
        <v>PAS2</v>
      </c>
      <c r="H254" s="58" t="str">
        <f t="shared" si="96"/>
        <v xml:space="preserve">Closed </v>
      </c>
      <c r="I254" s="58" t="str">
        <f t="shared" si="97"/>
        <v xml:space="preserve">SVPed </v>
      </c>
      <c r="J254" s="58" t="str">
        <f t="shared" si="98"/>
        <v xml:space="preserve">20to24°C </v>
      </c>
      <c r="K254" s="58" t="str">
        <f t="shared" si="99"/>
        <v>No</v>
      </c>
      <c r="L254" s="58" t="str">
        <f t="shared" si="100"/>
        <v xml:space="preserve">Allo </v>
      </c>
      <c r="M254" s="58" t="str">
        <f t="shared" si="101"/>
        <v xml:space="preserve">Aph </v>
      </c>
      <c r="N254" s="58" t="str">
        <f t="shared" si="102"/>
        <v xml:space="preserve">NA </v>
      </c>
      <c r="O254" s="58" t="str">
        <f t="shared" si="103"/>
        <v xml:space="preserve">Transf </v>
      </c>
      <c r="P254" s="58" t="str">
        <f t="shared" si="104"/>
        <v xml:space="preserve">LCdepl </v>
      </c>
      <c r="Q254" s="58" t="str">
        <f t="shared" si="105"/>
        <v xml:space="preserve">Divid </v>
      </c>
      <c r="R254" s="58" t="str">
        <f t="shared" si="106"/>
        <v xml:space="preserve">NoIrr </v>
      </c>
      <c r="S254" s="58" t="str">
        <f t="shared" si="107"/>
        <v xml:space="preserve">Wash </v>
      </c>
      <c r="T254" s="58" t="str">
        <f t="shared" si="108"/>
        <v>no sub</v>
      </c>
      <c r="U254" s="58" t="str">
        <f t="shared" si="109"/>
        <v>Non</v>
      </c>
      <c r="V254" s="58" t="str">
        <f t="shared" si="110"/>
        <v>NA</v>
      </c>
      <c r="W254" s="58" t="str">
        <f t="shared" si="111"/>
        <v xml:space="preserve">None </v>
      </c>
      <c r="X254" t="s">
        <v>63</v>
      </c>
      <c r="Y254" s="161" t="str">
        <f t="shared" si="112"/>
        <v>2-6-13-1-2-1-1-1-2-1-1-3-2-1-2-1-1-1-1</v>
      </c>
      <c r="Z254" s="60">
        <f t="shared" si="118"/>
        <v>204182</v>
      </c>
      <c r="AA254" s="7">
        <f t="shared" si="119"/>
        <v>249</v>
      </c>
      <c r="AB254" s="29" t="str">
        <f t="shared" si="92"/>
        <v>2</v>
      </c>
      <c r="AC254" s="29" t="str">
        <f t="shared" si="120"/>
        <v>0</v>
      </c>
      <c r="AD254" s="29" t="str">
        <f t="shared" si="120"/>
        <v>4</v>
      </c>
      <c r="AE254" s="29" t="str">
        <f t="shared" si="120"/>
        <v>1</v>
      </c>
      <c r="AF254" s="29" t="str">
        <f t="shared" si="120"/>
        <v>8</v>
      </c>
      <c r="AG254" s="29" t="str">
        <f t="shared" si="120"/>
        <v>2</v>
      </c>
      <c r="AH254" s="59">
        <v>249</v>
      </c>
      <c r="AI254" s="510">
        <v>204182</v>
      </c>
      <c r="AJ254" s="509">
        <v>2</v>
      </c>
      <c r="AK254" s="509">
        <v>6</v>
      </c>
      <c r="AL254" s="509">
        <v>13</v>
      </c>
      <c r="AM254" s="509">
        <v>1</v>
      </c>
      <c r="AN254" s="509">
        <v>2</v>
      </c>
      <c r="AO254" s="509">
        <v>1</v>
      </c>
      <c r="AP254" s="509">
        <v>1</v>
      </c>
      <c r="AQ254" s="509">
        <v>1</v>
      </c>
      <c r="AR254" s="509">
        <v>2</v>
      </c>
      <c r="AS254" s="509">
        <v>1</v>
      </c>
      <c r="AT254" s="509">
        <v>1</v>
      </c>
      <c r="AU254" s="509">
        <v>3</v>
      </c>
      <c r="AV254" s="509">
        <v>2</v>
      </c>
      <c r="AW254" s="509">
        <v>1</v>
      </c>
      <c r="AX254" s="509">
        <v>2</v>
      </c>
      <c r="AY254" s="509">
        <v>1</v>
      </c>
      <c r="AZ254" s="509">
        <v>1</v>
      </c>
      <c r="BA254" s="509">
        <v>1</v>
      </c>
      <c r="BB254" s="509">
        <v>1</v>
      </c>
      <c r="BC254" s="509" t="b">
        <v>0</v>
      </c>
      <c r="BD254" s="508">
        <v>38119</v>
      </c>
      <c r="BE254" s="508">
        <v>38118</v>
      </c>
      <c r="BF254" s="509" t="b">
        <v>0</v>
      </c>
      <c r="BG254" s="510" t="s">
        <v>1042</v>
      </c>
      <c r="BH254" s="512"/>
      <c r="BI254" s="510"/>
      <c r="BJ254" s="513">
        <v>38119</v>
      </c>
      <c r="BK254" s="513">
        <v>38118</v>
      </c>
      <c r="BL254" s="513">
        <v>46217</v>
      </c>
      <c r="BM254" s="513">
        <v>43452</v>
      </c>
      <c r="BN254" s="509">
        <v>1</v>
      </c>
      <c r="BO254" s="510" t="s">
        <v>1071</v>
      </c>
      <c r="BP254" s="509">
        <v>1</v>
      </c>
      <c r="BQ254" s="509" t="str">
        <f>IF(AI254="","",VLOOKUP(AJ254,[0]!Qualifier,(COLUMN(AJ254)-34),FALSE))</f>
        <v>Platelets</v>
      </c>
      <c r="BR254" s="509" t="str">
        <f>IF(AJ254="","",VLOOKUP(AK254,[0]!Qualifier,(COLUMN(AK254)-34),FALSE))</f>
        <v xml:space="preserve">ACD </v>
      </c>
      <c r="BS254" s="509" t="str">
        <f>IF(AK254="","",VLOOKUP(AL254,[0]!Qualifier,(COLUMN(AL254)-34),FALSE))</f>
        <v>PAS2</v>
      </c>
      <c r="BT254" s="509" t="str">
        <f>IF(AL254="","",VLOOKUP(AM254,[0]!Qualifier,(COLUMN(AM254)-34),FALSE))</f>
        <v xml:space="preserve">Closed </v>
      </c>
      <c r="BU254" s="509" t="str">
        <f>IF(AM254="","",VLOOKUP(AN254,[0]!Qualifier,(COLUMN(AN254)-34),FALSE))</f>
        <v xml:space="preserve">SVPed </v>
      </c>
      <c r="BV254" s="509" t="str">
        <f>IF(AN254="","",VLOOKUP(AO254,[0]!Qualifier,(COLUMN(AO254)-34),FALSE))</f>
        <v xml:space="preserve">20to24°C </v>
      </c>
      <c r="BW254" s="509" t="str">
        <f>IF(AO254="","",VLOOKUP(AP254,[0]!Qualifier,(COLUMN(AP254)-34),FALSE))</f>
        <v>No</v>
      </c>
      <c r="BX254" s="509" t="str">
        <f>IF(AP254="","",VLOOKUP(AQ254,[0]!Qualifier,(COLUMN(AQ254)-34),FALSE))</f>
        <v xml:space="preserve">Allo </v>
      </c>
      <c r="BY254" s="509" t="str">
        <f>IF(AQ254="","",VLOOKUP(AR254,[0]!Qualifier,(COLUMN(AR254)-34),FALSE))</f>
        <v xml:space="preserve">Aph </v>
      </c>
      <c r="BZ254" s="509" t="str">
        <f>IF(AR254="","",VLOOKUP(AS254,[0]!Qualifier,(COLUMN(AS254)-34),FALSE))</f>
        <v xml:space="preserve">NA </v>
      </c>
      <c r="CA254" s="509" t="str">
        <f>IF(AS254="","",VLOOKUP(AT254,[0]!Qualifier,(COLUMN(AT254)-34),FALSE))</f>
        <v xml:space="preserve">Transf </v>
      </c>
      <c r="CB254" s="509" t="str">
        <f>IF(AT254="","",VLOOKUP(AU254,[0]!Qualifier,(COLUMN(AU254)-34),FALSE))</f>
        <v xml:space="preserve">LCdepl </v>
      </c>
      <c r="CC254" s="509" t="str">
        <f>IF(AU254="","",VLOOKUP(AV254,[0]!Qualifier,(COLUMN(AV254)-34),FALSE))</f>
        <v xml:space="preserve">Divid </v>
      </c>
      <c r="CD254" s="509" t="str">
        <f>IF(AV254="","",VLOOKUP(AW254,[0]!Qualifier,(COLUMN(AW254)-34),FALSE))</f>
        <v xml:space="preserve">NoIrr </v>
      </c>
      <c r="CE254" s="508" t="str">
        <f>IF(AW254="","",VLOOKUP(AX254,[0]!Qualifier,(COLUMN(AX254)-34),FALSE))</f>
        <v xml:space="preserve">Wash </v>
      </c>
      <c r="CF254" s="508" t="str">
        <f>IF(AX254="","",VLOOKUP(AY254,[0]!Qualifier,(COLUMN(AY254)-34),FALSE))</f>
        <v>no sub</v>
      </c>
      <c r="CG254" s="509" t="str">
        <f>IF(AY254="","",VLOOKUP(AZ254,[0]!Qualifier,(COLUMN(AZ254)-34),FALSE))</f>
        <v>Non</v>
      </c>
      <c r="CH254" s="510" t="str">
        <f>IF(AZ254="","",VLOOKUP(BA254,[0]!Qualifier,(COLUMN(BA254)-34),FALSE))</f>
        <v>NA</v>
      </c>
      <c r="CI254" s="512" t="str">
        <f>IF(BA254="","",VLOOKUP(BB254,[0]!Qualifier,(COLUMN(BB254)-34),FALSE))</f>
        <v xml:space="preserve">None </v>
      </c>
      <c r="CJ254" s="510"/>
      <c r="CK254" s="513" t="str">
        <f t="shared" si="113"/>
        <v>2-6-13-1-2-1-1-1-2-1-1-3-2-1-2-1-1-1-1</v>
      </c>
      <c r="CL254" s="513">
        <v>36201</v>
      </c>
      <c r="CM254" s="513">
        <v>45195</v>
      </c>
      <c r="CN254" s="510"/>
      <c r="CP254" s="510"/>
    </row>
    <row r="255" spans="1:94" ht="12.6" customHeight="1" outlineLevel="2" x14ac:dyDescent="0.35">
      <c r="A255" s="77">
        <f t="shared" si="115"/>
        <v>204188</v>
      </c>
      <c r="B255" s="7">
        <f t="shared" si="116"/>
        <v>250</v>
      </c>
      <c r="C255" s="59">
        <f t="shared" si="114"/>
        <v>250</v>
      </c>
      <c r="D255" s="124">
        <f t="shared" si="117"/>
        <v>204188</v>
      </c>
      <c r="E255" s="16" t="str">
        <f t="shared" si="93"/>
        <v>Platelets</v>
      </c>
      <c r="F255" s="58" t="str">
        <f t="shared" si="94"/>
        <v xml:space="preserve">ACD-A </v>
      </c>
      <c r="G255" s="58" t="str">
        <f t="shared" si="95"/>
        <v xml:space="preserve">DMSO </v>
      </c>
      <c r="H255" s="58" t="str">
        <f t="shared" si="96"/>
        <v xml:space="preserve">CleanR </v>
      </c>
      <c r="I255" s="58" t="str">
        <f t="shared" si="97"/>
        <v>NonSVC</v>
      </c>
      <c r="J255" s="58" t="str">
        <f t="shared" si="98"/>
        <v xml:space="preserve">≤-60°C  </v>
      </c>
      <c r="K255" s="58" t="str">
        <f t="shared" si="99"/>
        <v>No</v>
      </c>
      <c r="L255" s="58" t="str">
        <f t="shared" si="100"/>
        <v xml:space="preserve">Allo </v>
      </c>
      <c r="M255" s="58" t="str">
        <f t="shared" si="101"/>
        <v xml:space="preserve">Aph </v>
      </c>
      <c r="N255" s="58" t="str">
        <f t="shared" si="102"/>
        <v xml:space="preserve">≤24h </v>
      </c>
      <c r="O255" s="58" t="str">
        <f t="shared" si="103"/>
        <v xml:space="preserve">Transf </v>
      </c>
      <c r="P255" s="58" t="str">
        <f t="shared" si="104"/>
        <v xml:space="preserve">LCdepl </v>
      </c>
      <c r="Q255" s="58" t="str">
        <f t="shared" si="105"/>
        <v xml:space="preserve">None </v>
      </c>
      <c r="R255" s="58" t="str">
        <f t="shared" si="106"/>
        <v xml:space="preserve">NoIrr </v>
      </c>
      <c r="S255" s="58" t="str">
        <f t="shared" si="107"/>
        <v xml:space="preserve">- </v>
      </c>
      <c r="T255" s="58" t="str">
        <f t="shared" si="108"/>
        <v>CryoPlt</v>
      </c>
      <c r="U255" s="58" t="str">
        <f t="shared" si="109"/>
        <v>Non</v>
      </c>
      <c r="V255" s="58" t="str">
        <f t="shared" si="110"/>
        <v>NA</v>
      </c>
      <c r="W255" s="58" t="str">
        <f t="shared" si="111"/>
        <v xml:space="preserve">None </v>
      </c>
      <c r="X255" t="s">
        <v>63</v>
      </c>
      <c r="Y255" s="161" t="str">
        <f t="shared" si="112"/>
        <v>2-7-11-4-4-5-1-1-2-5-1-3-1-1-1-19-1-1-1</v>
      </c>
      <c r="Z255" s="60">
        <f t="shared" si="118"/>
        <v>204188</v>
      </c>
      <c r="AA255" s="7">
        <f t="shared" si="119"/>
        <v>250</v>
      </c>
      <c r="AB255" s="29" t="str">
        <f t="shared" si="92"/>
        <v>2</v>
      </c>
      <c r="AC255" s="29" t="str">
        <f t="shared" si="120"/>
        <v>0</v>
      </c>
      <c r="AD255" s="29" t="str">
        <f t="shared" si="120"/>
        <v>4</v>
      </c>
      <c r="AE255" s="29" t="str">
        <f t="shared" si="120"/>
        <v>1</v>
      </c>
      <c r="AF255" s="29" t="str">
        <f t="shared" si="120"/>
        <v>8</v>
      </c>
      <c r="AG255" s="29" t="str">
        <f t="shared" si="120"/>
        <v>8</v>
      </c>
      <c r="AH255" s="59">
        <v>250</v>
      </c>
      <c r="AI255" s="510">
        <v>204188</v>
      </c>
      <c r="AJ255" s="509">
        <v>2</v>
      </c>
      <c r="AK255" s="509">
        <v>7</v>
      </c>
      <c r="AL255" s="509">
        <v>11</v>
      </c>
      <c r="AM255" s="509">
        <v>4</v>
      </c>
      <c r="AN255" s="509">
        <v>4</v>
      </c>
      <c r="AO255" s="509">
        <v>5</v>
      </c>
      <c r="AP255" s="509">
        <v>1</v>
      </c>
      <c r="AQ255" s="509">
        <v>1</v>
      </c>
      <c r="AR255" s="509">
        <v>2</v>
      </c>
      <c r="AS255" s="509">
        <v>5</v>
      </c>
      <c r="AT255" s="509">
        <v>1</v>
      </c>
      <c r="AU255" s="509">
        <v>3</v>
      </c>
      <c r="AV255" s="509">
        <v>1</v>
      </c>
      <c r="AW255" s="509">
        <v>1</v>
      </c>
      <c r="AX255" s="509">
        <v>1</v>
      </c>
      <c r="AY255" s="509">
        <v>19</v>
      </c>
      <c r="AZ255" s="509">
        <v>1</v>
      </c>
      <c r="BA255" s="509">
        <v>1</v>
      </c>
      <c r="BB255" s="509">
        <v>1</v>
      </c>
      <c r="BC255" s="509" t="b">
        <v>0</v>
      </c>
      <c r="BD255" s="508">
        <v>40153</v>
      </c>
      <c r="BE255" s="508">
        <v>40141</v>
      </c>
      <c r="BF255" s="509" t="b">
        <v>0</v>
      </c>
      <c r="BG255" s="510" t="s">
        <v>1200</v>
      </c>
      <c r="BH255" s="512"/>
      <c r="BI255" s="510"/>
      <c r="BJ255" s="513">
        <v>40153</v>
      </c>
      <c r="BK255" s="513">
        <v>40141</v>
      </c>
      <c r="BL255" s="513">
        <v>46217</v>
      </c>
      <c r="BM255" s="510"/>
      <c r="BN255" s="512"/>
      <c r="BO255" s="510"/>
      <c r="BP255" s="509">
        <v>1</v>
      </c>
      <c r="BQ255" s="509" t="str">
        <f>IF(AI255="","",VLOOKUP(AJ255,[0]!Qualifier,(COLUMN(AJ255)-34),FALSE))</f>
        <v>Platelets</v>
      </c>
      <c r="BR255" s="509" t="str">
        <f>IF(AJ255="","",VLOOKUP(AK255,[0]!Qualifier,(COLUMN(AK255)-34),FALSE))</f>
        <v xml:space="preserve">ACD-A </v>
      </c>
      <c r="BS255" s="509" t="str">
        <f>IF(AK255="","",VLOOKUP(AL255,[0]!Qualifier,(COLUMN(AL255)-34),FALSE))</f>
        <v xml:space="preserve">DMSO </v>
      </c>
      <c r="BT255" s="509" t="str">
        <f>IF(AL255="","",VLOOKUP(AM255,[0]!Qualifier,(COLUMN(AM255)-34),FALSE))</f>
        <v xml:space="preserve">CleanR </v>
      </c>
      <c r="BU255" s="509" t="str">
        <f>IF(AM255="","",VLOOKUP(AN255,[0]!Qualifier,(COLUMN(AN255)-34),FALSE))</f>
        <v>NonSVC</v>
      </c>
      <c r="BV255" s="509" t="str">
        <f>IF(AN255="","",VLOOKUP(AO255,[0]!Qualifier,(COLUMN(AO255)-34),FALSE))</f>
        <v xml:space="preserve">≤-60°C  </v>
      </c>
      <c r="BW255" s="509" t="str">
        <f>IF(AO255="","",VLOOKUP(AP255,[0]!Qualifier,(COLUMN(AP255)-34),FALSE))</f>
        <v>No</v>
      </c>
      <c r="BX255" s="509" t="str">
        <f>IF(AP255="","",VLOOKUP(AQ255,[0]!Qualifier,(COLUMN(AQ255)-34),FALSE))</f>
        <v xml:space="preserve">Allo </v>
      </c>
      <c r="BY255" s="509" t="str">
        <f>IF(AQ255="","",VLOOKUP(AR255,[0]!Qualifier,(COLUMN(AR255)-34),FALSE))</f>
        <v xml:space="preserve">Aph </v>
      </c>
      <c r="BZ255" s="509" t="str">
        <f>IF(AR255="","",VLOOKUP(AS255,[0]!Qualifier,(COLUMN(AS255)-34),FALSE))</f>
        <v xml:space="preserve">≤24h </v>
      </c>
      <c r="CA255" s="509" t="str">
        <f>IF(AS255="","",VLOOKUP(AT255,[0]!Qualifier,(COLUMN(AT255)-34),FALSE))</f>
        <v xml:space="preserve">Transf </v>
      </c>
      <c r="CB255" s="509" t="str">
        <f>IF(AT255="","",VLOOKUP(AU255,[0]!Qualifier,(COLUMN(AU255)-34),FALSE))</f>
        <v xml:space="preserve">LCdepl </v>
      </c>
      <c r="CC255" s="509" t="str">
        <f>IF(AU255="","",VLOOKUP(AV255,[0]!Qualifier,(COLUMN(AV255)-34),FALSE))</f>
        <v xml:space="preserve">None </v>
      </c>
      <c r="CD255" s="509" t="str">
        <f>IF(AV255="","",VLOOKUP(AW255,[0]!Qualifier,(COLUMN(AW255)-34),FALSE))</f>
        <v xml:space="preserve">NoIrr </v>
      </c>
      <c r="CE255" s="508" t="str">
        <f>IF(AW255="","",VLOOKUP(AX255,[0]!Qualifier,(COLUMN(AX255)-34),FALSE))</f>
        <v xml:space="preserve">- </v>
      </c>
      <c r="CF255" s="508" t="str">
        <f>IF(AX255="","",VLOOKUP(AY255,[0]!Qualifier,(COLUMN(AY255)-34),FALSE))</f>
        <v>CryoPlt</v>
      </c>
      <c r="CG255" s="509" t="str">
        <f>IF(AY255="","",VLOOKUP(AZ255,[0]!Qualifier,(COLUMN(AZ255)-34),FALSE))</f>
        <v>Non</v>
      </c>
      <c r="CH255" s="510" t="str">
        <f>IF(AZ255="","",VLOOKUP(BA255,[0]!Qualifier,(COLUMN(BA255)-34),FALSE))</f>
        <v>NA</v>
      </c>
      <c r="CI255" s="512" t="str">
        <f>IF(BA255="","",VLOOKUP(BB255,[0]!Qualifier,(COLUMN(BB255)-34),FALSE))</f>
        <v xml:space="preserve">None </v>
      </c>
      <c r="CJ255" s="510"/>
      <c r="CK255" s="513" t="str">
        <f t="shared" si="113"/>
        <v>2-7-11-4-4-5-1-1-2-5-1-3-1-1-1-19-1-1-1</v>
      </c>
      <c r="CL255" s="513">
        <v>36201</v>
      </c>
      <c r="CM255" s="513">
        <v>45195</v>
      </c>
      <c r="CN255" s="510"/>
      <c r="CP255" s="510"/>
    </row>
    <row r="256" spans="1:94" ht="12.6" customHeight="1" outlineLevel="2" x14ac:dyDescent="0.35">
      <c r="A256" s="77">
        <f t="shared" si="115"/>
        <v>204192</v>
      </c>
      <c r="B256" s="7">
        <f t="shared" si="116"/>
        <v>251</v>
      </c>
      <c r="C256" s="59">
        <f t="shared" si="114"/>
        <v>251</v>
      </c>
      <c r="D256" s="124">
        <f t="shared" si="117"/>
        <v>204192</v>
      </c>
      <c r="E256" s="16" t="str">
        <f t="shared" si="93"/>
        <v>Platelets</v>
      </c>
      <c r="F256" s="58" t="str">
        <f t="shared" si="94"/>
        <v xml:space="preserve">ACD </v>
      </c>
      <c r="G256" s="58" t="str">
        <f t="shared" si="95"/>
        <v>PAS2</v>
      </c>
      <c r="H256" s="58" t="str">
        <f t="shared" si="96"/>
        <v xml:space="preserve">Closed </v>
      </c>
      <c r="I256" s="58" t="str">
        <f t="shared" si="97"/>
        <v xml:space="preserve">NonSV </v>
      </c>
      <c r="J256" s="58" t="str">
        <f t="shared" si="98"/>
        <v xml:space="preserve">20to24°C </v>
      </c>
      <c r="K256" s="58" t="str">
        <f t="shared" si="99"/>
        <v>No</v>
      </c>
      <c r="L256" s="58" t="str">
        <f t="shared" si="100"/>
        <v xml:space="preserve">Allo </v>
      </c>
      <c r="M256" s="58" t="str">
        <f t="shared" si="101"/>
        <v xml:space="preserve">Aph </v>
      </c>
      <c r="N256" s="58" t="str">
        <f t="shared" si="102"/>
        <v xml:space="preserve">NA </v>
      </c>
      <c r="O256" s="58" t="str">
        <f t="shared" si="103"/>
        <v xml:space="preserve">Transf </v>
      </c>
      <c r="P256" s="58" t="str">
        <f t="shared" si="104"/>
        <v xml:space="preserve">LCdepl </v>
      </c>
      <c r="Q256" s="58" t="str">
        <f t="shared" si="105"/>
        <v xml:space="preserve">Divid </v>
      </c>
      <c r="R256" s="58" t="str">
        <f t="shared" si="106"/>
        <v xml:space="preserve">NoIrr </v>
      </c>
      <c r="S256" s="58" t="str">
        <f t="shared" si="107"/>
        <v xml:space="preserve">Wash </v>
      </c>
      <c r="T256" s="58" t="str">
        <f t="shared" si="108"/>
        <v>no sub</v>
      </c>
      <c r="U256" s="58" t="str">
        <f t="shared" si="109"/>
        <v>Non</v>
      </c>
      <c r="V256" s="58" t="str">
        <f t="shared" si="110"/>
        <v>NA</v>
      </c>
      <c r="W256" s="58" t="str">
        <f t="shared" si="111"/>
        <v xml:space="preserve">None </v>
      </c>
      <c r="X256" t="s">
        <v>63</v>
      </c>
      <c r="Y256" s="161" t="str">
        <f t="shared" si="112"/>
        <v>2-6-13-1-3-1-1-1-2-1-1-3-2-1-2-1-1-1-1</v>
      </c>
      <c r="Z256" s="60">
        <f t="shared" si="118"/>
        <v>204192</v>
      </c>
      <c r="AA256" s="7">
        <f t="shared" si="119"/>
        <v>251</v>
      </c>
      <c r="AB256" s="29" t="str">
        <f t="shared" si="92"/>
        <v>2</v>
      </c>
      <c r="AC256" s="29" t="str">
        <f t="shared" si="120"/>
        <v>0</v>
      </c>
      <c r="AD256" s="29" t="str">
        <f t="shared" si="120"/>
        <v>4</v>
      </c>
      <c r="AE256" s="29" t="str">
        <f t="shared" si="120"/>
        <v>1</v>
      </c>
      <c r="AF256" s="29" t="str">
        <f t="shared" si="120"/>
        <v>9</v>
      </c>
      <c r="AG256" s="29" t="str">
        <f t="shared" si="120"/>
        <v>2</v>
      </c>
      <c r="AH256" s="59">
        <v>251</v>
      </c>
      <c r="AI256" s="510">
        <v>204192</v>
      </c>
      <c r="AJ256" s="509">
        <v>2</v>
      </c>
      <c r="AK256" s="509">
        <v>6</v>
      </c>
      <c r="AL256" s="509">
        <v>13</v>
      </c>
      <c r="AM256" s="509">
        <v>1</v>
      </c>
      <c r="AN256" s="509">
        <v>3</v>
      </c>
      <c r="AO256" s="509">
        <v>1</v>
      </c>
      <c r="AP256" s="509">
        <v>1</v>
      </c>
      <c r="AQ256" s="509">
        <v>1</v>
      </c>
      <c r="AR256" s="509">
        <v>2</v>
      </c>
      <c r="AS256" s="509">
        <v>1</v>
      </c>
      <c r="AT256" s="509">
        <v>1</v>
      </c>
      <c r="AU256" s="509">
        <v>3</v>
      </c>
      <c r="AV256" s="509">
        <v>2</v>
      </c>
      <c r="AW256" s="509">
        <v>1</v>
      </c>
      <c r="AX256" s="509">
        <v>2</v>
      </c>
      <c r="AY256" s="509">
        <v>1</v>
      </c>
      <c r="AZ256" s="509">
        <v>1</v>
      </c>
      <c r="BA256" s="509">
        <v>1</v>
      </c>
      <c r="BB256" s="509">
        <v>1</v>
      </c>
      <c r="BC256" s="509" t="b">
        <v>0</v>
      </c>
      <c r="BD256" s="508">
        <v>38119</v>
      </c>
      <c r="BE256" s="508">
        <v>38118</v>
      </c>
      <c r="BF256" s="509" t="b">
        <v>0</v>
      </c>
      <c r="BG256" s="510" t="s">
        <v>1043</v>
      </c>
      <c r="BH256" s="512"/>
      <c r="BI256" s="510"/>
      <c r="BJ256" s="513">
        <v>38119</v>
      </c>
      <c r="BK256" s="513">
        <v>38118</v>
      </c>
      <c r="BL256" s="513">
        <v>46217</v>
      </c>
      <c r="BM256" s="513">
        <v>43452</v>
      </c>
      <c r="BN256" s="509">
        <v>1</v>
      </c>
      <c r="BO256" s="510" t="s">
        <v>1071</v>
      </c>
      <c r="BP256" s="509">
        <v>1</v>
      </c>
      <c r="BQ256" s="509" t="str">
        <f>IF(AI256="","",VLOOKUP(AJ256,[0]!Qualifier,(COLUMN(AJ256)-34),FALSE))</f>
        <v>Platelets</v>
      </c>
      <c r="BR256" s="509" t="str">
        <f>IF(AJ256="","",VLOOKUP(AK256,[0]!Qualifier,(COLUMN(AK256)-34),FALSE))</f>
        <v xml:space="preserve">ACD </v>
      </c>
      <c r="BS256" s="509" t="str">
        <f>IF(AK256="","",VLOOKUP(AL256,[0]!Qualifier,(COLUMN(AL256)-34),FALSE))</f>
        <v>PAS2</v>
      </c>
      <c r="BT256" s="509" t="str">
        <f>IF(AL256="","",VLOOKUP(AM256,[0]!Qualifier,(COLUMN(AM256)-34),FALSE))</f>
        <v xml:space="preserve">Closed </v>
      </c>
      <c r="BU256" s="509" t="str">
        <f>IF(AM256="","",VLOOKUP(AN256,[0]!Qualifier,(COLUMN(AN256)-34),FALSE))</f>
        <v xml:space="preserve">NonSV </v>
      </c>
      <c r="BV256" s="509" t="str">
        <f>IF(AN256="","",VLOOKUP(AO256,[0]!Qualifier,(COLUMN(AO256)-34),FALSE))</f>
        <v xml:space="preserve">20to24°C </v>
      </c>
      <c r="BW256" s="509" t="str">
        <f>IF(AO256="","",VLOOKUP(AP256,[0]!Qualifier,(COLUMN(AP256)-34),FALSE))</f>
        <v>No</v>
      </c>
      <c r="BX256" s="509" t="str">
        <f>IF(AP256="","",VLOOKUP(AQ256,[0]!Qualifier,(COLUMN(AQ256)-34),FALSE))</f>
        <v xml:space="preserve">Allo </v>
      </c>
      <c r="BY256" s="509" t="str">
        <f>IF(AQ256="","",VLOOKUP(AR256,[0]!Qualifier,(COLUMN(AR256)-34),FALSE))</f>
        <v xml:space="preserve">Aph </v>
      </c>
      <c r="BZ256" s="509" t="str">
        <f>IF(AR256="","",VLOOKUP(AS256,[0]!Qualifier,(COLUMN(AS256)-34),FALSE))</f>
        <v xml:space="preserve">NA </v>
      </c>
      <c r="CA256" s="509" t="str">
        <f>IF(AS256="","",VLOOKUP(AT256,[0]!Qualifier,(COLUMN(AT256)-34),FALSE))</f>
        <v xml:space="preserve">Transf </v>
      </c>
      <c r="CB256" s="509" t="str">
        <f>IF(AT256="","",VLOOKUP(AU256,[0]!Qualifier,(COLUMN(AU256)-34),FALSE))</f>
        <v xml:space="preserve">LCdepl </v>
      </c>
      <c r="CC256" s="509" t="str">
        <f>IF(AU256="","",VLOOKUP(AV256,[0]!Qualifier,(COLUMN(AV256)-34),FALSE))</f>
        <v xml:space="preserve">Divid </v>
      </c>
      <c r="CD256" s="509" t="str">
        <f>IF(AV256="","",VLOOKUP(AW256,[0]!Qualifier,(COLUMN(AW256)-34),FALSE))</f>
        <v xml:space="preserve">NoIrr </v>
      </c>
      <c r="CE256" s="508" t="str">
        <f>IF(AW256="","",VLOOKUP(AX256,[0]!Qualifier,(COLUMN(AX256)-34),FALSE))</f>
        <v xml:space="preserve">Wash </v>
      </c>
      <c r="CF256" s="508" t="str">
        <f>IF(AX256="","",VLOOKUP(AY256,[0]!Qualifier,(COLUMN(AY256)-34),FALSE))</f>
        <v>no sub</v>
      </c>
      <c r="CG256" s="509" t="str">
        <f>IF(AY256="","",VLOOKUP(AZ256,[0]!Qualifier,(COLUMN(AZ256)-34),FALSE))</f>
        <v>Non</v>
      </c>
      <c r="CH256" s="510" t="str">
        <f>IF(AZ256="","",VLOOKUP(BA256,[0]!Qualifier,(COLUMN(BA256)-34),FALSE))</f>
        <v>NA</v>
      </c>
      <c r="CI256" s="512" t="str">
        <f>IF(BA256="","",VLOOKUP(BB256,[0]!Qualifier,(COLUMN(BB256)-34),FALSE))</f>
        <v xml:space="preserve">None </v>
      </c>
      <c r="CJ256" s="510"/>
      <c r="CK256" s="513" t="str">
        <f t="shared" si="113"/>
        <v>2-6-13-1-3-1-1-1-2-1-1-3-2-1-2-1-1-1-1</v>
      </c>
      <c r="CL256" s="513">
        <v>36201</v>
      </c>
      <c r="CM256" s="513">
        <v>45195</v>
      </c>
      <c r="CN256" s="510"/>
      <c r="CP256" s="510"/>
    </row>
    <row r="257" spans="1:94" ht="12.6" customHeight="1" outlineLevel="2" x14ac:dyDescent="0.35">
      <c r="A257" s="77">
        <f t="shared" si="115"/>
        <v>204382</v>
      </c>
      <c r="B257" s="7">
        <f t="shared" si="116"/>
        <v>252</v>
      </c>
      <c r="C257" s="59">
        <f t="shared" si="114"/>
        <v>252</v>
      </c>
      <c r="D257" s="124">
        <f t="shared" si="117"/>
        <v>204382</v>
      </c>
      <c r="E257" s="16" t="str">
        <f t="shared" si="93"/>
        <v>Platelets</v>
      </c>
      <c r="F257" s="58" t="str">
        <f t="shared" si="94"/>
        <v xml:space="preserve">ACD </v>
      </c>
      <c r="G257" s="58" t="str">
        <f t="shared" si="95"/>
        <v>PAS2</v>
      </c>
      <c r="H257" s="58" t="str">
        <f t="shared" si="96"/>
        <v xml:space="preserve">Closed </v>
      </c>
      <c r="I257" s="58" t="str">
        <f t="shared" si="97"/>
        <v xml:space="preserve">SVPed </v>
      </c>
      <c r="J257" s="58" t="str">
        <f t="shared" si="98"/>
        <v xml:space="preserve">20to24°C </v>
      </c>
      <c r="K257" s="58" t="str">
        <f t="shared" si="99"/>
        <v>No</v>
      </c>
      <c r="L257" s="58" t="str">
        <f t="shared" si="100"/>
        <v xml:space="preserve">Allo </v>
      </c>
      <c r="M257" s="58" t="str">
        <f t="shared" si="101"/>
        <v xml:space="preserve">Aph </v>
      </c>
      <c r="N257" s="58" t="str">
        <f t="shared" si="102"/>
        <v xml:space="preserve">NA </v>
      </c>
      <c r="O257" s="58" t="str">
        <f t="shared" si="103"/>
        <v xml:space="preserve">Transf </v>
      </c>
      <c r="P257" s="58" t="str">
        <f t="shared" si="104"/>
        <v xml:space="preserve">LCdepl </v>
      </c>
      <c r="Q257" s="58" t="str">
        <f t="shared" si="105"/>
        <v xml:space="preserve">Divid </v>
      </c>
      <c r="R257" s="58" t="str">
        <f t="shared" si="106"/>
        <v>Irrad</v>
      </c>
      <c r="S257" s="58" t="str">
        <f t="shared" si="107"/>
        <v xml:space="preserve">Wash </v>
      </c>
      <c r="T257" s="58" t="str">
        <f t="shared" si="108"/>
        <v>no sub</v>
      </c>
      <c r="U257" s="58" t="str">
        <f t="shared" si="109"/>
        <v>Non</v>
      </c>
      <c r="V257" s="58" t="str">
        <f t="shared" si="110"/>
        <v>NA</v>
      </c>
      <c r="W257" s="58" t="str">
        <f t="shared" si="111"/>
        <v xml:space="preserve">None </v>
      </c>
      <c r="X257" t="s">
        <v>63</v>
      </c>
      <c r="Y257" s="161" t="str">
        <f t="shared" si="112"/>
        <v>2-6-13-1-2-1-1-1-2-1-1-3-2-2-2-1-1-1-1</v>
      </c>
      <c r="Z257" s="60">
        <f t="shared" si="118"/>
        <v>204382</v>
      </c>
      <c r="AA257" s="7">
        <f t="shared" si="119"/>
        <v>252</v>
      </c>
      <c r="AB257" s="29" t="str">
        <f t="shared" si="92"/>
        <v>2</v>
      </c>
      <c r="AC257" s="29" t="str">
        <f t="shared" si="120"/>
        <v>0</v>
      </c>
      <c r="AD257" s="29" t="str">
        <f t="shared" si="120"/>
        <v>4</v>
      </c>
      <c r="AE257" s="29" t="str">
        <f t="shared" si="120"/>
        <v>3</v>
      </c>
      <c r="AF257" s="29" t="str">
        <f t="shared" si="120"/>
        <v>8</v>
      </c>
      <c r="AG257" s="29" t="str">
        <f t="shared" si="120"/>
        <v>2</v>
      </c>
      <c r="AH257" s="59">
        <v>252</v>
      </c>
      <c r="AI257" s="510">
        <v>204382</v>
      </c>
      <c r="AJ257" s="509">
        <v>2</v>
      </c>
      <c r="AK257" s="509">
        <v>6</v>
      </c>
      <c r="AL257" s="509">
        <v>13</v>
      </c>
      <c r="AM257" s="509">
        <v>1</v>
      </c>
      <c r="AN257" s="509">
        <v>2</v>
      </c>
      <c r="AO257" s="509">
        <v>1</v>
      </c>
      <c r="AP257" s="509">
        <v>1</v>
      </c>
      <c r="AQ257" s="509">
        <v>1</v>
      </c>
      <c r="AR257" s="509">
        <v>2</v>
      </c>
      <c r="AS257" s="509">
        <v>1</v>
      </c>
      <c r="AT257" s="509">
        <v>1</v>
      </c>
      <c r="AU257" s="509">
        <v>3</v>
      </c>
      <c r="AV257" s="509">
        <v>2</v>
      </c>
      <c r="AW257" s="509">
        <v>2</v>
      </c>
      <c r="AX257" s="509">
        <v>2</v>
      </c>
      <c r="AY257" s="509">
        <v>1</v>
      </c>
      <c r="AZ257" s="509">
        <v>1</v>
      </c>
      <c r="BA257" s="509">
        <v>1</v>
      </c>
      <c r="BB257" s="509">
        <v>1</v>
      </c>
      <c r="BC257" s="509" t="b">
        <v>0</v>
      </c>
      <c r="BD257" s="508">
        <v>38119</v>
      </c>
      <c r="BE257" s="508">
        <v>38118</v>
      </c>
      <c r="BF257" s="509" t="b">
        <v>0</v>
      </c>
      <c r="BG257" s="510" t="s">
        <v>1044</v>
      </c>
      <c r="BH257" s="512"/>
      <c r="BI257" s="510"/>
      <c r="BJ257" s="513">
        <v>38119</v>
      </c>
      <c r="BK257" s="513">
        <v>38118</v>
      </c>
      <c r="BL257" s="513">
        <v>46217</v>
      </c>
      <c r="BM257" s="513">
        <v>43452</v>
      </c>
      <c r="BN257" s="509">
        <v>1</v>
      </c>
      <c r="BO257" s="510" t="s">
        <v>1071</v>
      </c>
      <c r="BP257" s="509">
        <v>1</v>
      </c>
      <c r="BQ257" s="509" t="str">
        <f>IF(AI257="","",VLOOKUP(AJ257,[0]!Qualifier,(COLUMN(AJ257)-34),FALSE))</f>
        <v>Platelets</v>
      </c>
      <c r="BR257" s="509" t="str">
        <f>IF(AJ257="","",VLOOKUP(AK257,[0]!Qualifier,(COLUMN(AK257)-34),FALSE))</f>
        <v xml:space="preserve">ACD </v>
      </c>
      <c r="BS257" s="509" t="str">
        <f>IF(AK257="","",VLOOKUP(AL257,[0]!Qualifier,(COLUMN(AL257)-34),FALSE))</f>
        <v>PAS2</v>
      </c>
      <c r="BT257" s="509" t="str">
        <f>IF(AL257="","",VLOOKUP(AM257,[0]!Qualifier,(COLUMN(AM257)-34),FALSE))</f>
        <v xml:space="preserve">Closed </v>
      </c>
      <c r="BU257" s="509" t="str">
        <f>IF(AM257="","",VLOOKUP(AN257,[0]!Qualifier,(COLUMN(AN257)-34),FALSE))</f>
        <v xml:space="preserve">SVPed </v>
      </c>
      <c r="BV257" s="509" t="str">
        <f>IF(AN257="","",VLOOKUP(AO257,[0]!Qualifier,(COLUMN(AO257)-34),FALSE))</f>
        <v xml:space="preserve">20to24°C </v>
      </c>
      <c r="BW257" s="509" t="str">
        <f>IF(AO257="","",VLOOKUP(AP257,[0]!Qualifier,(COLUMN(AP257)-34),FALSE))</f>
        <v>No</v>
      </c>
      <c r="BX257" s="509" t="str">
        <f>IF(AP257="","",VLOOKUP(AQ257,[0]!Qualifier,(COLUMN(AQ257)-34),FALSE))</f>
        <v xml:space="preserve">Allo </v>
      </c>
      <c r="BY257" s="509" t="str">
        <f>IF(AQ257="","",VLOOKUP(AR257,[0]!Qualifier,(COLUMN(AR257)-34),FALSE))</f>
        <v xml:space="preserve">Aph </v>
      </c>
      <c r="BZ257" s="509" t="str">
        <f>IF(AR257="","",VLOOKUP(AS257,[0]!Qualifier,(COLUMN(AS257)-34),FALSE))</f>
        <v xml:space="preserve">NA </v>
      </c>
      <c r="CA257" s="509" t="str">
        <f>IF(AS257="","",VLOOKUP(AT257,[0]!Qualifier,(COLUMN(AT257)-34),FALSE))</f>
        <v xml:space="preserve">Transf </v>
      </c>
      <c r="CB257" s="509" t="str">
        <f>IF(AT257="","",VLOOKUP(AU257,[0]!Qualifier,(COLUMN(AU257)-34),FALSE))</f>
        <v xml:space="preserve">LCdepl </v>
      </c>
      <c r="CC257" s="509" t="str">
        <f>IF(AU257="","",VLOOKUP(AV257,[0]!Qualifier,(COLUMN(AV257)-34),FALSE))</f>
        <v xml:space="preserve">Divid </v>
      </c>
      <c r="CD257" s="509" t="str">
        <f>IF(AV257="","",VLOOKUP(AW257,[0]!Qualifier,(COLUMN(AW257)-34),FALSE))</f>
        <v>Irrad</v>
      </c>
      <c r="CE257" s="508" t="str">
        <f>IF(AW257="","",VLOOKUP(AX257,[0]!Qualifier,(COLUMN(AX257)-34),FALSE))</f>
        <v xml:space="preserve">Wash </v>
      </c>
      <c r="CF257" s="508" t="str">
        <f>IF(AX257="","",VLOOKUP(AY257,[0]!Qualifier,(COLUMN(AY257)-34),FALSE))</f>
        <v>no sub</v>
      </c>
      <c r="CG257" s="509" t="str">
        <f>IF(AY257="","",VLOOKUP(AZ257,[0]!Qualifier,(COLUMN(AZ257)-34),FALSE))</f>
        <v>Non</v>
      </c>
      <c r="CH257" s="510" t="str">
        <f>IF(AZ257="","",VLOOKUP(BA257,[0]!Qualifier,(COLUMN(BA257)-34),FALSE))</f>
        <v>NA</v>
      </c>
      <c r="CI257" s="512" t="str">
        <f>IF(BA257="","",VLOOKUP(BB257,[0]!Qualifier,(COLUMN(BB257)-34),FALSE))</f>
        <v xml:space="preserve">None </v>
      </c>
      <c r="CJ257" s="510"/>
      <c r="CK257" s="513" t="str">
        <f t="shared" si="113"/>
        <v>2-6-13-1-2-1-1-1-2-1-1-3-2-2-2-1-1-1-1</v>
      </c>
      <c r="CL257" s="513">
        <v>36201</v>
      </c>
      <c r="CM257" s="513">
        <v>45195</v>
      </c>
      <c r="CN257" s="510"/>
      <c r="CP257" s="510"/>
    </row>
    <row r="258" spans="1:94" ht="12.6" customHeight="1" outlineLevel="2" x14ac:dyDescent="0.35">
      <c r="A258" s="77">
        <f t="shared" si="115"/>
        <v>204392</v>
      </c>
      <c r="B258" s="7">
        <f t="shared" si="116"/>
        <v>253</v>
      </c>
      <c r="C258" s="59">
        <f t="shared" si="114"/>
        <v>253</v>
      </c>
      <c r="D258" s="124">
        <f t="shared" si="117"/>
        <v>204392</v>
      </c>
      <c r="E258" s="16" t="str">
        <f t="shared" si="93"/>
        <v>Platelets</v>
      </c>
      <c r="F258" s="58" t="str">
        <f t="shared" si="94"/>
        <v xml:space="preserve">ACD </v>
      </c>
      <c r="G258" s="58" t="str">
        <f t="shared" si="95"/>
        <v>PAS2</v>
      </c>
      <c r="H258" s="58" t="str">
        <f t="shared" si="96"/>
        <v xml:space="preserve">Closed </v>
      </c>
      <c r="I258" s="58" t="str">
        <f t="shared" si="97"/>
        <v xml:space="preserve">NonSV </v>
      </c>
      <c r="J258" s="58" t="str">
        <f t="shared" si="98"/>
        <v xml:space="preserve">20to24°C </v>
      </c>
      <c r="K258" s="58" t="str">
        <f t="shared" si="99"/>
        <v>No</v>
      </c>
      <c r="L258" s="58" t="str">
        <f t="shared" si="100"/>
        <v xml:space="preserve">Allo </v>
      </c>
      <c r="M258" s="58" t="str">
        <f t="shared" si="101"/>
        <v xml:space="preserve">Aph </v>
      </c>
      <c r="N258" s="58" t="str">
        <f t="shared" si="102"/>
        <v xml:space="preserve">NA </v>
      </c>
      <c r="O258" s="58" t="str">
        <f t="shared" si="103"/>
        <v xml:space="preserve">Transf </v>
      </c>
      <c r="P258" s="58" t="str">
        <f t="shared" si="104"/>
        <v xml:space="preserve">LCdepl </v>
      </c>
      <c r="Q258" s="58" t="str">
        <f t="shared" si="105"/>
        <v xml:space="preserve">Divid </v>
      </c>
      <c r="R258" s="58" t="str">
        <f t="shared" si="106"/>
        <v>Irrad</v>
      </c>
      <c r="S258" s="58" t="str">
        <f t="shared" si="107"/>
        <v xml:space="preserve">Wash </v>
      </c>
      <c r="T258" s="58" t="str">
        <f t="shared" si="108"/>
        <v>no sub</v>
      </c>
      <c r="U258" s="58" t="str">
        <f t="shared" si="109"/>
        <v>Non</v>
      </c>
      <c r="V258" s="58" t="str">
        <f t="shared" si="110"/>
        <v>NA</v>
      </c>
      <c r="W258" s="58" t="str">
        <f t="shared" si="111"/>
        <v xml:space="preserve">None </v>
      </c>
      <c r="X258" t="s">
        <v>63</v>
      </c>
      <c r="Y258" s="161" t="str">
        <f t="shared" si="112"/>
        <v>2-6-13-1-3-1-1-1-2-1-1-3-2-2-2-1-1-1-1</v>
      </c>
      <c r="Z258" s="60">
        <f t="shared" si="118"/>
        <v>204392</v>
      </c>
      <c r="AA258" s="7">
        <f t="shared" si="119"/>
        <v>253</v>
      </c>
      <c r="AB258" s="29" t="str">
        <f t="shared" ref="AB258:AB321" si="121">MID(TEXT($Z258,"000000"),AB$5,1)</f>
        <v>2</v>
      </c>
      <c r="AC258" s="29" t="str">
        <f t="shared" si="120"/>
        <v>0</v>
      </c>
      <c r="AD258" s="29" t="str">
        <f t="shared" si="120"/>
        <v>4</v>
      </c>
      <c r="AE258" s="29" t="str">
        <f t="shared" si="120"/>
        <v>3</v>
      </c>
      <c r="AF258" s="29" t="str">
        <f t="shared" si="120"/>
        <v>9</v>
      </c>
      <c r="AG258" s="29" t="str">
        <f t="shared" si="120"/>
        <v>2</v>
      </c>
      <c r="AH258" s="59">
        <v>253</v>
      </c>
      <c r="AI258" s="510">
        <v>204392</v>
      </c>
      <c r="AJ258" s="509">
        <v>2</v>
      </c>
      <c r="AK258" s="509">
        <v>6</v>
      </c>
      <c r="AL258" s="509">
        <v>13</v>
      </c>
      <c r="AM258" s="509">
        <v>1</v>
      </c>
      <c r="AN258" s="509">
        <v>3</v>
      </c>
      <c r="AO258" s="509">
        <v>1</v>
      </c>
      <c r="AP258" s="509">
        <v>1</v>
      </c>
      <c r="AQ258" s="509">
        <v>1</v>
      </c>
      <c r="AR258" s="509">
        <v>2</v>
      </c>
      <c r="AS258" s="509">
        <v>1</v>
      </c>
      <c r="AT258" s="509">
        <v>1</v>
      </c>
      <c r="AU258" s="509">
        <v>3</v>
      </c>
      <c r="AV258" s="509">
        <v>2</v>
      </c>
      <c r="AW258" s="509">
        <v>2</v>
      </c>
      <c r="AX258" s="509">
        <v>2</v>
      </c>
      <c r="AY258" s="509">
        <v>1</v>
      </c>
      <c r="AZ258" s="509">
        <v>1</v>
      </c>
      <c r="BA258" s="509">
        <v>1</v>
      </c>
      <c r="BB258" s="509">
        <v>1</v>
      </c>
      <c r="BC258" s="509" t="b">
        <v>0</v>
      </c>
      <c r="BD258" s="508">
        <v>38119</v>
      </c>
      <c r="BE258" s="508">
        <v>38186</v>
      </c>
      <c r="BF258" s="509" t="b">
        <v>0</v>
      </c>
      <c r="BG258" s="510" t="s">
        <v>1045</v>
      </c>
      <c r="BH258" s="512"/>
      <c r="BI258" s="510"/>
      <c r="BJ258" s="513">
        <v>38119</v>
      </c>
      <c r="BK258" s="513">
        <v>38186</v>
      </c>
      <c r="BL258" s="513">
        <v>46217</v>
      </c>
      <c r="BM258" s="513">
        <v>43452</v>
      </c>
      <c r="BN258" s="509">
        <v>1</v>
      </c>
      <c r="BO258" s="510" t="s">
        <v>1071</v>
      </c>
      <c r="BP258" s="509">
        <v>1</v>
      </c>
      <c r="BQ258" s="509" t="str">
        <f>IF(AI258="","",VLOOKUP(AJ258,[0]!Qualifier,(COLUMN(AJ258)-34),FALSE))</f>
        <v>Platelets</v>
      </c>
      <c r="BR258" s="509" t="str">
        <f>IF(AJ258="","",VLOOKUP(AK258,[0]!Qualifier,(COLUMN(AK258)-34),FALSE))</f>
        <v xml:space="preserve">ACD </v>
      </c>
      <c r="BS258" s="509" t="str">
        <f>IF(AK258="","",VLOOKUP(AL258,[0]!Qualifier,(COLUMN(AL258)-34),FALSE))</f>
        <v>PAS2</v>
      </c>
      <c r="BT258" s="509" t="str">
        <f>IF(AL258="","",VLOOKUP(AM258,[0]!Qualifier,(COLUMN(AM258)-34),FALSE))</f>
        <v xml:space="preserve">Closed </v>
      </c>
      <c r="BU258" s="509" t="str">
        <f>IF(AM258="","",VLOOKUP(AN258,[0]!Qualifier,(COLUMN(AN258)-34),FALSE))</f>
        <v xml:space="preserve">NonSV </v>
      </c>
      <c r="BV258" s="509" t="str">
        <f>IF(AN258="","",VLOOKUP(AO258,[0]!Qualifier,(COLUMN(AO258)-34),FALSE))</f>
        <v xml:space="preserve">20to24°C </v>
      </c>
      <c r="BW258" s="509" t="str">
        <f>IF(AO258="","",VLOOKUP(AP258,[0]!Qualifier,(COLUMN(AP258)-34),FALSE))</f>
        <v>No</v>
      </c>
      <c r="BX258" s="509" t="str">
        <f>IF(AP258="","",VLOOKUP(AQ258,[0]!Qualifier,(COLUMN(AQ258)-34),FALSE))</f>
        <v xml:space="preserve">Allo </v>
      </c>
      <c r="BY258" s="509" t="str">
        <f>IF(AQ258="","",VLOOKUP(AR258,[0]!Qualifier,(COLUMN(AR258)-34),FALSE))</f>
        <v xml:space="preserve">Aph </v>
      </c>
      <c r="BZ258" s="509" t="str">
        <f>IF(AR258="","",VLOOKUP(AS258,[0]!Qualifier,(COLUMN(AS258)-34),FALSE))</f>
        <v xml:space="preserve">NA </v>
      </c>
      <c r="CA258" s="509" t="str">
        <f>IF(AS258="","",VLOOKUP(AT258,[0]!Qualifier,(COLUMN(AT258)-34),FALSE))</f>
        <v xml:space="preserve">Transf </v>
      </c>
      <c r="CB258" s="509" t="str">
        <f>IF(AT258="","",VLOOKUP(AU258,[0]!Qualifier,(COLUMN(AU258)-34),FALSE))</f>
        <v xml:space="preserve">LCdepl </v>
      </c>
      <c r="CC258" s="509" t="str">
        <f>IF(AU258="","",VLOOKUP(AV258,[0]!Qualifier,(COLUMN(AV258)-34),FALSE))</f>
        <v xml:space="preserve">Divid </v>
      </c>
      <c r="CD258" s="509" t="str">
        <f>IF(AV258="","",VLOOKUP(AW258,[0]!Qualifier,(COLUMN(AW258)-34),FALSE))</f>
        <v>Irrad</v>
      </c>
      <c r="CE258" s="508" t="str">
        <f>IF(AW258="","",VLOOKUP(AX258,[0]!Qualifier,(COLUMN(AX258)-34),FALSE))</f>
        <v xml:space="preserve">Wash </v>
      </c>
      <c r="CF258" s="508" t="str">
        <f>IF(AX258="","",VLOOKUP(AY258,[0]!Qualifier,(COLUMN(AY258)-34),FALSE))</f>
        <v>no sub</v>
      </c>
      <c r="CG258" s="509" t="str">
        <f>IF(AY258="","",VLOOKUP(AZ258,[0]!Qualifier,(COLUMN(AZ258)-34),FALSE))</f>
        <v>Non</v>
      </c>
      <c r="CH258" s="510" t="str">
        <f>IF(AZ258="","",VLOOKUP(BA258,[0]!Qualifier,(COLUMN(BA258)-34),FALSE))</f>
        <v>NA</v>
      </c>
      <c r="CI258" s="512" t="str">
        <f>IF(BA258="","",VLOOKUP(BB258,[0]!Qualifier,(COLUMN(BB258)-34),FALSE))</f>
        <v xml:space="preserve">None </v>
      </c>
      <c r="CJ258" s="510"/>
      <c r="CK258" s="513" t="str">
        <f t="shared" si="113"/>
        <v>2-6-13-1-3-1-1-1-2-1-1-3-2-2-2-1-1-1-1</v>
      </c>
      <c r="CL258" s="513">
        <v>36201</v>
      </c>
      <c r="CM258" s="513">
        <v>45195</v>
      </c>
      <c r="CN258" s="510"/>
      <c r="CP258" s="510"/>
    </row>
    <row r="259" spans="1:94" ht="12.6" customHeight="1" outlineLevel="2" x14ac:dyDescent="0.35">
      <c r="A259" s="77">
        <f t="shared" si="115"/>
        <v>206166</v>
      </c>
      <c r="B259" s="7">
        <f t="shared" si="116"/>
        <v>254</v>
      </c>
      <c r="C259" s="59">
        <f t="shared" si="114"/>
        <v>254</v>
      </c>
      <c r="D259" s="124">
        <f t="shared" si="117"/>
        <v>206166</v>
      </c>
      <c r="E259" s="16" t="str">
        <f t="shared" si="93"/>
        <v>Platelets</v>
      </c>
      <c r="F259" s="58" t="str">
        <f t="shared" si="94"/>
        <v xml:space="preserve">ACD-A </v>
      </c>
      <c r="G259" s="58" t="str">
        <f t="shared" si="95"/>
        <v xml:space="preserve">PAS3M </v>
      </c>
      <c r="H259" s="58" t="str">
        <f t="shared" si="96"/>
        <v xml:space="preserve">Closed </v>
      </c>
      <c r="I259" s="58" t="str">
        <f t="shared" si="97"/>
        <v>NonSVC</v>
      </c>
      <c r="J259" s="58" t="str">
        <f t="shared" si="98"/>
        <v xml:space="preserve">20to24°C </v>
      </c>
      <c r="K259" s="58" t="str">
        <f t="shared" si="99"/>
        <v>No</v>
      </c>
      <c r="L259" s="58" t="str">
        <f t="shared" si="100"/>
        <v xml:space="preserve">Allo </v>
      </c>
      <c r="M259" s="58" t="str">
        <f t="shared" si="101"/>
        <v xml:space="preserve">Aph </v>
      </c>
      <c r="N259" s="58" t="str">
        <f t="shared" si="102"/>
        <v xml:space="preserve">NA </v>
      </c>
      <c r="O259" s="58" t="str">
        <f t="shared" si="103"/>
        <v xml:space="preserve">Transf </v>
      </c>
      <c r="P259" s="58" t="str">
        <f t="shared" si="104"/>
        <v xml:space="preserve">LCdepl </v>
      </c>
      <c r="Q259" s="58" t="str">
        <f t="shared" si="105"/>
        <v xml:space="preserve">None </v>
      </c>
      <c r="R259" s="58" t="str">
        <f t="shared" si="106"/>
        <v xml:space="preserve">NoIrr </v>
      </c>
      <c r="S259" s="58" t="str">
        <f t="shared" si="107"/>
        <v xml:space="preserve">- </v>
      </c>
      <c r="T259" s="58" t="str">
        <f t="shared" si="108"/>
        <v>no sub</v>
      </c>
      <c r="U259" s="58" t="str">
        <f t="shared" si="109"/>
        <v>Non</v>
      </c>
      <c r="V259" s="58" t="str">
        <f t="shared" si="110"/>
        <v>NA</v>
      </c>
      <c r="W259" s="58" t="str">
        <f t="shared" si="111"/>
        <v xml:space="preserve">None </v>
      </c>
      <c r="X259" t="s">
        <v>63</v>
      </c>
      <c r="Y259" s="161" t="str">
        <f t="shared" si="112"/>
        <v>2-7-16-1-4-1-1-1-2-1-1-3-1-1-1-1-1-1-1</v>
      </c>
      <c r="Z259" s="60">
        <f t="shared" si="118"/>
        <v>206166</v>
      </c>
      <c r="AA259" s="7">
        <f t="shared" si="119"/>
        <v>254</v>
      </c>
      <c r="AB259" s="29" t="str">
        <f t="shared" si="121"/>
        <v>2</v>
      </c>
      <c r="AC259" s="29" t="str">
        <f t="shared" si="120"/>
        <v>0</v>
      </c>
      <c r="AD259" s="29" t="str">
        <f t="shared" si="120"/>
        <v>6</v>
      </c>
      <c r="AE259" s="29" t="str">
        <f t="shared" si="120"/>
        <v>1</v>
      </c>
      <c r="AF259" s="29" t="str">
        <f t="shared" si="120"/>
        <v>6</v>
      </c>
      <c r="AG259" s="29" t="str">
        <f t="shared" si="120"/>
        <v>6</v>
      </c>
      <c r="AH259" s="59">
        <v>254</v>
      </c>
      <c r="AI259" s="510">
        <v>206166</v>
      </c>
      <c r="AJ259" s="509">
        <v>2</v>
      </c>
      <c r="AK259" s="509">
        <v>7</v>
      </c>
      <c r="AL259" s="509">
        <v>16</v>
      </c>
      <c r="AM259" s="509">
        <v>1</v>
      </c>
      <c r="AN259" s="509">
        <v>4</v>
      </c>
      <c r="AO259" s="509">
        <v>1</v>
      </c>
      <c r="AP259" s="509">
        <v>1</v>
      </c>
      <c r="AQ259" s="509">
        <v>1</v>
      </c>
      <c r="AR259" s="509">
        <v>2</v>
      </c>
      <c r="AS259" s="509">
        <v>1</v>
      </c>
      <c r="AT259" s="509">
        <v>1</v>
      </c>
      <c r="AU259" s="509">
        <v>3</v>
      </c>
      <c r="AV259" s="509">
        <v>1</v>
      </c>
      <c r="AW259" s="509">
        <v>1</v>
      </c>
      <c r="AX259" s="509">
        <v>1</v>
      </c>
      <c r="AY259" s="509">
        <v>1</v>
      </c>
      <c r="AZ259" s="509">
        <v>1</v>
      </c>
      <c r="BA259" s="509">
        <v>1</v>
      </c>
      <c r="BB259" s="509">
        <v>1</v>
      </c>
      <c r="BC259" s="509" t="b">
        <v>0</v>
      </c>
      <c r="BD259" s="508">
        <v>42267</v>
      </c>
      <c r="BE259" s="508">
        <v>42045</v>
      </c>
      <c r="BF259" s="509" t="b">
        <v>0</v>
      </c>
      <c r="BG259" s="510" t="s">
        <v>609</v>
      </c>
      <c r="BH259" s="512"/>
      <c r="BI259" s="510"/>
      <c r="BJ259" s="513">
        <v>42267</v>
      </c>
      <c r="BK259" s="513">
        <v>42045</v>
      </c>
      <c r="BL259" s="513">
        <v>46217</v>
      </c>
      <c r="BM259" s="510"/>
      <c r="BN259" s="512"/>
      <c r="BO259" s="510"/>
      <c r="BP259" s="509">
        <v>1</v>
      </c>
      <c r="BQ259" s="509" t="str">
        <f>IF(AI259="","",VLOOKUP(AJ259,[0]!Qualifier,(COLUMN(AJ259)-34),FALSE))</f>
        <v>Platelets</v>
      </c>
      <c r="BR259" s="509" t="str">
        <f>IF(AJ259="","",VLOOKUP(AK259,[0]!Qualifier,(COLUMN(AK259)-34),FALSE))</f>
        <v xml:space="preserve">ACD-A </v>
      </c>
      <c r="BS259" s="509" t="str">
        <f>IF(AK259="","",VLOOKUP(AL259,[0]!Qualifier,(COLUMN(AL259)-34),FALSE))</f>
        <v xml:space="preserve">PAS3M </v>
      </c>
      <c r="BT259" s="509" t="str">
        <f>IF(AL259="","",VLOOKUP(AM259,[0]!Qualifier,(COLUMN(AM259)-34),FALSE))</f>
        <v xml:space="preserve">Closed </v>
      </c>
      <c r="BU259" s="509" t="str">
        <f>IF(AM259="","",VLOOKUP(AN259,[0]!Qualifier,(COLUMN(AN259)-34),FALSE))</f>
        <v>NonSVC</v>
      </c>
      <c r="BV259" s="509" t="str">
        <f>IF(AN259="","",VLOOKUP(AO259,[0]!Qualifier,(COLUMN(AO259)-34),FALSE))</f>
        <v xml:space="preserve">20to24°C </v>
      </c>
      <c r="BW259" s="509" t="str">
        <f>IF(AO259="","",VLOOKUP(AP259,[0]!Qualifier,(COLUMN(AP259)-34),FALSE))</f>
        <v>No</v>
      </c>
      <c r="BX259" s="509" t="str">
        <f>IF(AP259="","",VLOOKUP(AQ259,[0]!Qualifier,(COLUMN(AQ259)-34),FALSE))</f>
        <v xml:space="preserve">Allo </v>
      </c>
      <c r="BY259" s="509" t="str">
        <f>IF(AQ259="","",VLOOKUP(AR259,[0]!Qualifier,(COLUMN(AR259)-34),FALSE))</f>
        <v xml:space="preserve">Aph </v>
      </c>
      <c r="BZ259" s="509" t="str">
        <f>IF(AR259="","",VLOOKUP(AS259,[0]!Qualifier,(COLUMN(AS259)-34),FALSE))</f>
        <v xml:space="preserve">NA </v>
      </c>
      <c r="CA259" s="509" t="str">
        <f>IF(AS259="","",VLOOKUP(AT259,[0]!Qualifier,(COLUMN(AT259)-34),FALSE))</f>
        <v xml:space="preserve">Transf </v>
      </c>
      <c r="CB259" s="509" t="str">
        <f>IF(AT259="","",VLOOKUP(AU259,[0]!Qualifier,(COLUMN(AU259)-34),FALSE))</f>
        <v xml:space="preserve">LCdepl </v>
      </c>
      <c r="CC259" s="509" t="str">
        <f>IF(AU259="","",VLOOKUP(AV259,[0]!Qualifier,(COLUMN(AV259)-34),FALSE))</f>
        <v xml:space="preserve">None </v>
      </c>
      <c r="CD259" s="509" t="str">
        <f>IF(AV259="","",VLOOKUP(AW259,[0]!Qualifier,(COLUMN(AW259)-34),FALSE))</f>
        <v xml:space="preserve">NoIrr </v>
      </c>
      <c r="CE259" s="508" t="str">
        <f>IF(AW259="","",VLOOKUP(AX259,[0]!Qualifier,(COLUMN(AX259)-34),FALSE))</f>
        <v xml:space="preserve">- </v>
      </c>
      <c r="CF259" s="508" t="str">
        <f>IF(AX259="","",VLOOKUP(AY259,[0]!Qualifier,(COLUMN(AY259)-34),FALSE))</f>
        <v>no sub</v>
      </c>
      <c r="CG259" s="509" t="str">
        <f>IF(AY259="","",VLOOKUP(AZ259,[0]!Qualifier,(COLUMN(AZ259)-34),FALSE))</f>
        <v>Non</v>
      </c>
      <c r="CH259" s="510" t="str">
        <f>IF(AZ259="","",VLOOKUP(BA259,[0]!Qualifier,(COLUMN(BA259)-34),FALSE))</f>
        <v>NA</v>
      </c>
      <c r="CI259" s="512" t="str">
        <f>IF(BA259="","",VLOOKUP(BB259,[0]!Qualifier,(COLUMN(BB259)-34),FALSE))</f>
        <v xml:space="preserve">None </v>
      </c>
      <c r="CJ259" s="510"/>
      <c r="CK259" s="513" t="str">
        <f t="shared" si="113"/>
        <v>2-7-16-1-4-1-1-1-2-1-1-3-1-1-1-1-1-1-1</v>
      </c>
      <c r="CL259" s="513">
        <v>36201</v>
      </c>
      <c r="CM259" s="513">
        <v>45195</v>
      </c>
      <c r="CN259" s="510"/>
      <c r="CP259" s="510"/>
    </row>
    <row r="260" spans="1:94" ht="12.6" customHeight="1" outlineLevel="2" x14ac:dyDescent="0.35">
      <c r="A260" s="77">
        <f t="shared" si="115"/>
        <v>206366</v>
      </c>
      <c r="B260" s="7">
        <f t="shared" si="116"/>
        <v>255</v>
      </c>
      <c r="C260" s="59">
        <f t="shared" si="114"/>
        <v>255</v>
      </c>
      <c r="D260" s="124">
        <f t="shared" si="117"/>
        <v>206366</v>
      </c>
      <c r="E260" s="16" t="str">
        <f t="shared" si="93"/>
        <v>Platelets</v>
      </c>
      <c r="F260" s="58" t="str">
        <f t="shared" si="94"/>
        <v xml:space="preserve">ACD-A </v>
      </c>
      <c r="G260" s="58" t="str">
        <f t="shared" si="95"/>
        <v xml:space="preserve">PAS3M </v>
      </c>
      <c r="H260" s="58" t="str">
        <f t="shared" si="96"/>
        <v xml:space="preserve">Closed </v>
      </c>
      <c r="I260" s="58" t="str">
        <f t="shared" si="97"/>
        <v>NonSVC</v>
      </c>
      <c r="J260" s="58" t="str">
        <f t="shared" si="98"/>
        <v xml:space="preserve">20to24°C </v>
      </c>
      <c r="K260" s="58" t="str">
        <f t="shared" si="99"/>
        <v>No</v>
      </c>
      <c r="L260" s="58" t="str">
        <f t="shared" si="100"/>
        <v xml:space="preserve">Allo </v>
      </c>
      <c r="M260" s="58" t="str">
        <f t="shared" si="101"/>
        <v xml:space="preserve">Aph </v>
      </c>
      <c r="N260" s="58" t="str">
        <f t="shared" si="102"/>
        <v xml:space="preserve">NA </v>
      </c>
      <c r="O260" s="58" t="str">
        <f t="shared" si="103"/>
        <v xml:space="preserve">Transf </v>
      </c>
      <c r="P260" s="58" t="str">
        <f t="shared" si="104"/>
        <v xml:space="preserve">LCdepl </v>
      </c>
      <c r="Q260" s="58" t="str">
        <f t="shared" si="105"/>
        <v xml:space="preserve">None </v>
      </c>
      <c r="R260" s="58" t="str">
        <f t="shared" si="106"/>
        <v>Irrad</v>
      </c>
      <c r="S260" s="58" t="str">
        <f t="shared" si="107"/>
        <v xml:space="preserve">- </v>
      </c>
      <c r="T260" s="58" t="str">
        <f t="shared" si="108"/>
        <v>no sub</v>
      </c>
      <c r="U260" s="58" t="str">
        <f t="shared" si="109"/>
        <v>Non</v>
      </c>
      <c r="V260" s="58" t="str">
        <f t="shared" si="110"/>
        <v>NA</v>
      </c>
      <c r="W260" s="58" t="str">
        <f t="shared" si="111"/>
        <v xml:space="preserve">None </v>
      </c>
      <c r="X260" t="s">
        <v>63</v>
      </c>
      <c r="Y260" s="161" t="str">
        <f t="shared" si="112"/>
        <v>2-7-16-1-4-1-1-1-2-1-1-3-1-2-1-1-1-1-1</v>
      </c>
      <c r="Z260" s="60">
        <f t="shared" si="118"/>
        <v>206366</v>
      </c>
      <c r="AA260" s="7">
        <f t="shared" si="119"/>
        <v>255</v>
      </c>
      <c r="AB260" s="29" t="str">
        <f t="shared" si="121"/>
        <v>2</v>
      </c>
      <c r="AC260" s="29" t="str">
        <f t="shared" si="120"/>
        <v>0</v>
      </c>
      <c r="AD260" s="29" t="str">
        <f t="shared" si="120"/>
        <v>6</v>
      </c>
      <c r="AE260" s="29" t="str">
        <f t="shared" si="120"/>
        <v>3</v>
      </c>
      <c r="AF260" s="29" t="str">
        <f t="shared" si="120"/>
        <v>6</v>
      </c>
      <c r="AG260" s="29" t="str">
        <f t="shared" si="120"/>
        <v>6</v>
      </c>
      <c r="AH260" s="59">
        <v>255</v>
      </c>
      <c r="AI260" s="510">
        <v>206366</v>
      </c>
      <c r="AJ260" s="509">
        <v>2</v>
      </c>
      <c r="AK260" s="509">
        <v>7</v>
      </c>
      <c r="AL260" s="509">
        <v>16</v>
      </c>
      <c r="AM260" s="509">
        <v>1</v>
      </c>
      <c r="AN260" s="509">
        <v>4</v>
      </c>
      <c r="AO260" s="509">
        <v>1</v>
      </c>
      <c r="AP260" s="509">
        <v>1</v>
      </c>
      <c r="AQ260" s="509">
        <v>1</v>
      </c>
      <c r="AR260" s="509">
        <v>2</v>
      </c>
      <c r="AS260" s="509">
        <v>1</v>
      </c>
      <c r="AT260" s="509">
        <v>1</v>
      </c>
      <c r="AU260" s="509">
        <v>3</v>
      </c>
      <c r="AV260" s="509">
        <v>1</v>
      </c>
      <c r="AW260" s="509">
        <v>2</v>
      </c>
      <c r="AX260" s="509">
        <v>1</v>
      </c>
      <c r="AY260" s="509">
        <v>1</v>
      </c>
      <c r="AZ260" s="509">
        <v>1</v>
      </c>
      <c r="BA260" s="509">
        <v>1</v>
      </c>
      <c r="BB260" s="509">
        <v>1</v>
      </c>
      <c r="BC260" s="509" t="b">
        <v>0</v>
      </c>
      <c r="BD260" s="508">
        <v>42267</v>
      </c>
      <c r="BE260" s="508">
        <v>42045</v>
      </c>
      <c r="BF260" s="509" t="b">
        <v>0</v>
      </c>
      <c r="BG260" s="510" t="s">
        <v>610</v>
      </c>
      <c r="BH260" s="512"/>
      <c r="BI260" s="510"/>
      <c r="BJ260" s="513">
        <v>42267</v>
      </c>
      <c r="BK260" s="513">
        <v>42045</v>
      </c>
      <c r="BL260" s="513">
        <v>46217</v>
      </c>
      <c r="BM260" s="510"/>
      <c r="BN260" s="512"/>
      <c r="BO260" s="510"/>
      <c r="BP260" s="509">
        <v>1</v>
      </c>
      <c r="BQ260" s="509" t="str">
        <f>IF(AI260="","",VLOOKUP(AJ260,[0]!Qualifier,(COLUMN(AJ260)-34),FALSE))</f>
        <v>Platelets</v>
      </c>
      <c r="BR260" s="509" t="str">
        <f>IF(AJ260="","",VLOOKUP(AK260,[0]!Qualifier,(COLUMN(AK260)-34),FALSE))</f>
        <v xml:space="preserve">ACD-A </v>
      </c>
      <c r="BS260" s="509" t="str">
        <f>IF(AK260="","",VLOOKUP(AL260,[0]!Qualifier,(COLUMN(AL260)-34),FALSE))</f>
        <v xml:space="preserve">PAS3M </v>
      </c>
      <c r="BT260" s="509" t="str">
        <f>IF(AL260="","",VLOOKUP(AM260,[0]!Qualifier,(COLUMN(AM260)-34),FALSE))</f>
        <v xml:space="preserve">Closed </v>
      </c>
      <c r="BU260" s="509" t="str">
        <f>IF(AM260="","",VLOOKUP(AN260,[0]!Qualifier,(COLUMN(AN260)-34),FALSE))</f>
        <v>NonSVC</v>
      </c>
      <c r="BV260" s="509" t="str">
        <f>IF(AN260="","",VLOOKUP(AO260,[0]!Qualifier,(COLUMN(AO260)-34),FALSE))</f>
        <v xml:space="preserve">20to24°C </v>
      </c>
      <c r="BW260" s="509" t="str">
        <f>IF(AO260="","",VLOOKUP(AP260,[0]!Qualifier,(COLUMN(AP260)-34),FALSE))</f>
        <v>No</v>
      </c>
      <c r="BX260" s="509" t="str">
        <f>IF(AP260="","",VLOOKUP(AQ260,[0]!Qualifier,(COLUMN(AQ260)-34),FALSE))</f>
        <v xml:space="preserve">Allo </v>
      </c>
      <c r="BY260" s="509" t="str">
        <f>IF(AQ260="","",VLOOKUP(AR260,[0]!Qualifier,(COLUMN(AR260)-34),FALSE))</f>
        <v xml:space="preserve">Aph </v>
      </c>
      <c r="BZ260" s="509" t="str">
        <f>IF(AR260="","",VLOOKUP(AS260,[0]!Qualifier,(COLUMN(AS260)-34),FALSE))</f>
        <v xml:space="preserve">NA </v>
      </c>
      <c r="CA260" s="509" t="str">
        <f>IF(AS260="","",VLOOKUP(AT260,[0]!Qualifier,(COLUMN(AT260)-34),FALSE))</f>
        <v xml:space="preserve">Transf </v>
      </c>
      <c r="CB260" s="509" t="str">
        <f>IF(AT260="","",VLOOKUP(AU260,[0]!Qualifier,(COLUMN(AU260)-34),FALSE))</f>
        <v xml:space="preserve">LCdepl </v>
      </c>
      <c r="CC260" s="509" t="str">
        <f>IF(AU260="","",VLOOKUP(AV260,[0]!Qualifier,(COLUMN(AV260)-34),FALSE))</f>
        <v xml:space="preserve">None </v>
      </c>
      <c r="CD260" s="509" t="str">
        <f>IF(AV260="","",VLOOKUP(AW260,[0]!Qualifier,(COLUMN(AW260)-34),FALSE))</f>
        <v>Irrad</v>
      </c>
      <c r="CE260" s="508" t="str">
        <f>IF(AW260="","",VLOOKUP(AX260,[0]!Qualifier,(COLUMN(AX260)-34),FALSE))</f>
        <v xml:space="preserve">- </v>
      </c>
      <c r="CF260" s="508" t="str">
        <f>IF(AX260="","",VLOOKUP(AY260,[0]!Qualifier,(COLUMN(AY260)-34),FALSE))</f>
        <v>no sub</v>
      </c>
      <c r="CG260" s="509" t="str">
        <f>IF(AY260="","",VLOOKUP(AZ260,[0]!Qualifier,(COLUMN(AZ260)-34),FALSE))</f>
        <v>Non</v>
      </c>
      <c r="CH260" s="510" t="str">
        <f>IF(AZ260="","",VLOOKUP(BA260,[0]!Qualifier,(COLUMN(BA260)-34),FALSE))</f>
        <v>NA</v>
      </c>
      <c r="CI260" s="512" t="str">
        <f>IF(BA260="","",VLOOKUP(BB260,[0]!Qualifier,(COLUMN(BB260)-34),FALSE))</f>
        <v xml:space="preserve">None </v>
      </c>
      <c r="CJ260" s="510"/>
      <c r="CK260" s="513" t="str">
        <f t="shared" si="113"/>
        <v>2-7-16-1-4-1-1-1-2-1-1-3-1-2-1-1-1-1-1</v>
      </c>
      <c r="CL260" s="513">
        <v>37292</v>
      </c>
      <c r="CM260" s="513">
        <v>45195</v>
      </c>
      <c r="CN260" s="513">
        <v>43452</v>
      </c>
      <c r="CO260" s="513">
        <v>1</v>
      </c>
      <c r="CP260" s="510" t="s">
        <v>1071</v>
      </c>
    </row>
    <row r="261" spans="1:94" ht="12.6" customHeight="1" outlineLevel="2" x14ac:dyDescent="0.35">
      <c r="A261" s="77">
        <f t="shared" si="115"/>
        <v>206386</v>
      </c>
      <c r="B261" s="7">
        <f t="shared" si="116"/>
        <v>256</v>
      </c>
      <c r="C261" s="59">
        <f t="shared" si="114"/>
        <v>256</v>
      </c>
      <c r="D261" s="124">
        <f t="shared" si="117"/>
        <v>206386</v>
      </c>
      <c r="E261" s="16" t="str">
        <f t="shared" si="93"/>
        <v>Platelets</v>
      </c>
      <c r="F261" s="58" t="str">
        <f t="shared" si="94"/>
        <v xml:space="preserve">ACD-A </v>
      </c>
      <c r="G261" s="58" t="str">
        <f t="shared" si="95"/>
        <v xml:space="preserve">PAS3M </v>
      </c>
      <c r="H261" s="58" t="str">
        <f t="shared" si="96"/>
        <v xml:space="preserve">Closed </v>
      </c>
      <c r="I261" s="58" t="str">
        <f t="shared" si="97"/>
        <v>NonSVC</v>
      </c>
      <c r="J261" s="58" t="str">
        <f t="shared" si="98"/>
        <v xml:space="preserve">20to24°C </v>
      </c>
      <c r="K261" s="58" t="str">
        <f t="shared" si="99"/>
        <v>No</v>
      </c>
      <c r="L261" s="58" t="str">
        <f t="shared" si="100"/>
        <v xml:space="preserve">Allo </v>
      </c>
      <c r="M261" s="58" t="str">
        <f t="shared" si="101"/>
        <v xml:space="preserve">Aph </v>
      </c>
      <c r="N261" s="58" t="str">
        <f t="shared" si="102"/>
        <v xml:space="preserve">NA </v>
      </c>
      <c r="O261" s="58" t="str">
        <f t="shared" si="103"/>
        <v xml:space="preserve">Transf </v>
      </c>
      <c r="P261" s="58" t="str">
        <f t="shared" si="104"/>
        <v xml:space="preserve">LCdepl </v>
      </c>
      <c r="Q261" s="58" t="str">
        <f t="shared" si="105"/>
        <v xml:space="preserve">Divid </v>
      </c>
      <c r="R261" s="58" t="str">
        <f t="shared" si="106"/>
        <v>Irrad</v>
      </c>
      <c r="S261" s="58" t="str">
        <f t="shared" si="107"/>
        <v xml:space="preserve">- </v>
      </c>
      <c r="T261" s="58" t="str">
        <f t="shared" si="108"/>
        <v>no sub</v>
      </c>
      <c r="U261" s="58" t="str">
        <f t="shared" si="109"/>
        <v>Non</v>
      </c>
      <c r="V261" s="58" t="str">
        <f t="shared" si="110"/>
        <v>NA</v>
      </c>
      <c r="W261" s="58" t="str">
        <f t="shared" si="111"/>
        <v xml:space="preserve">None </v>
      </c>
      <c r="X261" t="s">
        <v>63</v>
      </c>
      <c r="Y261" s="161" t="str">
        <f t="shared" si="112"/>
        <v>2-7-16-1-4-1-1-1-2-1-1-3-2-2-1-1-1-1-1</v>
      </c>
      <c r="Z261" s="60">
        <f t="shared" si="118"/>
        <v>206386</v>
      </c>
      <c r="AA261" s="7">
        <f t="shared" si="119"/>
        <v>256</v>
      </c>
      <c r="AB261" s="29" t="str">
        <f t="shared" si="121"/>
        <v>2</v>
      </c>
      <c r="AC261" s="29" t="str">
        <f t="shared" si="120"/>
        <v>0</v>
      </c>
      <c r="AD261" s="29" t="str">
        <f t="shared" si="120"/>
        <v>6</v>
      </c>
      <c r="AE261" s="29" t="str">
        <f t="shared" si="120"/>
        <v>3</v>
      </c>
      <c r="AF261" s="29" t="str">
        <f t="shared" si="120"/>
        <v>8</v>
      </c>
      <c r="AG261" s="29" t="str">
        <f t="shared" si="120"/>
        <v>6</v>
      </c>
      <c r="AH261" s="59">
        <v>256</v>
      </c>
      <c r="AI261" s="510">
        <v>206386</v>
      </c>
      <c r="AJ261" s="509">
        <v>2</v>
      </c>
      <c r="AK261" s="509">
        <v>7</v>
      </c>
      <c r="AL261" s="509">
        <v>16</v>
      </c>
      <c r="AM261" s="509">
        <v>1</v>
      </c>
      <c r="AN261" s="509">
        <v>4</v>
      </c>
      <c r="AO261" s="509">
        <v>1</v>
      </c>
      <c r="AP261" s="509">
        <v>1</v>
      </c>
      <c r="AQ261" s="509">
        <v>1</v>
      </c>
      <c r="AR261" s="509">
        <v>2</v>
      </c>
      <c r="AS261" s="509">
        <v>1</v>
      </c>
      <c r="AT261" s="509">
        <v>1</v>
      </c>
      <c r="AU261" s="509">
        <v>3</v>
      </c>
      <c r="AV261" s="509">
        <v>2</v>
      </c>
      <c r="AW261" s="509">
        <v>2</v>
      </c>
      <c r="AX261" s="509">
        <v>1</v>
      </c>
      <c r="AY261" s="509">
        <v>1</v>
      </c>
      <c r="AZ261" s="509">
        <v>1</v>
      </c>
      <c r="BA261" s="509">
        <v>1</v>
      </c>
      <c r="BB261" s="509">
        <v>1</v>
      </c>
      <c r="BC261" s="509" t="b">
        <v>0</v>
      </c>
      <c r="BD261" s="508">
        <v>43278</v>
      </c>
      <c r="BE261" s="508">
        <v>43268</v>
      </c>
      <c r="BF261" s="509" t="b">
        <v>0</v>
      </c>
      <c r="BG261" s="510" t="s">
        <v>1008</v>
      </c>
      <c r="BH261" s="512"/>
      <c r="BI261" s="510"/>
      <c r="BJ261" s="513">
        <v>43278</v>
      </c>
      <c r="BK261" s="513">
        <v>43268</v>
      </c>
      <c r="BL261" s="513">
        <v>46217</v>
      </c>
      <c r="BM261" s="510"/>
      <c r="BN261" s="512"/>
      <c r="BO261" s="510"/>
      <c r="BP261" s="509">
        <v>1</v>
      </c>
      <c r="BQ261" s="509" t="str">
        <f>IF(AI261="","",VLOOKUP(AJ261,[0]!Qualifier,(COLUMN(AJ261)-34),FALSE))</f>
        <v>Platelets</v>
      </c>
      <c r="BR261" s="509" t="str">
        <f>IF(AJ261="","",VLOOKUP(AK261,[0]!Qualifier,(COLUMN(AK261)-34),FALSE))</f>
        <v xml:space="preserve">ACD-A </v>
      </c>
      <c r="BS261" s="509" t="str">
        <f>IF(AK261="","",VLOOKUP(AL261,[0]!Qualifier,(COLUMN(AL261)-34),FALSE))</f>
        <v xml:space="preserve">PAS3M </v>
      </c>
      <c r="BT261" s="509" t="str">
        <f>IF(AL261="","",VLOOKUP(AM261,[0]!Qualifier,(COLUMN(AM261)-34),FALSE))</f>
        <v xml:space="preserve">Closed </v>
      </c>
      <c r="BU261" s="509" t="str">
        <f>IF(AM261="","",VLOOKUP(AN261,[0]!Qualifier,(COLUMN(AN261)-34),FALSE))</f>
        <v>NonSVC</v>
      </c>
      <c r="BV261" s="509" t="str">
        <f>IF(AN261="","",VLOOKUP(AO261,[0]!Qualifier,(COLUMN(AO261)-34),FALSE))</f>
        <v xml:space="preserve">20to24°C </v>
      </c>
      <c r="BW261" s="509" t="str">
        <f>IF(AO261="","",VLOOKUP(AP261,[0]!Qualifier,(COLUMN(AP261)-34),FALSE))</f>
        <v>No</v>
      </c>
      <c r="BX261" s="509" t="str">
        <f>IF(AP261="","",VLOOKUP(AQ261,[0]!Qualifier,(COLUMN(AQ261)-34),FALSE))</f>
        <v xml:space="preserve">Allo </v>
      </c>
      <c r="BY261" s="509" t="str">
        <f>IF(AQ261="","",VLOOKUP(AR261,[0]!Qualifier,(COLUMN(AR261)-34),FALSE))</f>
        <v xml:space="preserve">Aph </v>
      </c>
      <c r="BZ261" s="509" t="str">
        <f>IF(AR261="","",VLOOKUP(AS261,[0]!Qualifier,(COLUMN(AS261)-34),FALSE))</f>
        <v xml:space="preserve">NA </v>
      </c>
      <c r="CA261" s="509" t="str">
        <f>IF(AS261="","",VLOOKUP(AT261,[0]!Qualifier,(COLUMN(AT261)-34),FALSE))</f>
        <v xml:space="preserve">Transf </v>
      </c>
      <c r="CB261" s="509" t="str">
        <f>IF(AT261="","",VLOOKUP(AU261,[0]!Qualifier,(COLUMN(AU261)-34),FALSE))</f>
        <v xml:space="preserve">LCdepl </v>
      </c>
      <c r="CC261" s="509" t="str">
        <f>IF(AU261="","",VLOOKUP(AV261,[0]!Qualifier,(COLUMN(AV261)-34),FALSE))</f>
        <v xml:space="preserve">Divid </v>
      </c>
      <c r="CD261" s="509" t="str">
        <f>IF(AV261="","",VLOOKUP(AW261,[0]!Qualifier,(COLUMN(AW261)-34),FALSE))</f>
        <v>Irrad</v>
      </c>
      <c r="CE261" s="508" t="str">
        <f>IF(AW261="","",VLOOKUP(AX261,[0]!Qualifier,(COLUMN(AX261)-34),FALSE))</f>
        <v xml:space="preserve">- </v>
      </c>
      <c r="CF261" s="508" t="str">
        <f>IF(AX261="","",VLOOKUP(AY261,[0]!Qualifier,(COLUMN(AY261)-34),FALSE))</f>
        <v>no sub</v>
      </c>
      <c r="CG261" s="509" t="str">
        <f>IF(AY261="","",VLOOKUP(AZ261,[0]!Qualifier,(COLUMN(AZ261)-34),FALSE))</f>
        <v>Non</v>
      </c>
      <c r="CH261" s="510" t="str">
        <f>IF(AZ261="","",VLOOKUP(BA261,[0]!Qualifier,(COLUMN(BA261)-34),FALSE))</f>
        <v>NA</v>
      </c>
      <c r="CI261" s="512" t="str">
        <f>IF(BA261="","",VLOOKUP(BB261,[0]!Qualifier,(COLUMN(BB261)-34),FALSE))</f>
        <v xml:space="preserve">None </v>
      </c>
      <c r="CJ261" s="510"/>
      <c r="CK261" s="513" t="str">
        <f t="shared" si="113"/>
        <v>2-7-16-1-4-1-1-1-2-1-1-3-2-2-1-1-1-1-1</v>
      </c>
      <c r="CL261" s="513">
        <v>39116</v>
      </c>
      <c r="CM261" s="513">
        <v>45195</v>
      </c>
      <c r="CN261" s="510"/>
      <c r="CP261" s="510"/>
    </row>
    <row r="262" spans="1:94" ht="12.6" customHeight="1" outlineLevel="2" x14ac:dyDescent="0.35">
      <c r="A262" s="77">
        <f t="shared" si="115"/>
        <v>207580</v>
      </c>
      <c r="B262" s="7">
        <f t="shared" si="116"/>
        <v>257</v>
      </c>
      <c r="C262" s="59">
        <f t="shared" si="114"/>
        <v>257</v>
      </c>
      <c r="D262" s="124">
        <f t="shared" si="117"/>
        <v>207580</v>
      </c>
      <c r="E262" s="16" t="str">
        <f t="shared" ref="E262:E325" si="122">IF($AI262&lt;&gt;"",IF($Y$3="text", BQ262,AJ262),"")</f>
        <v>Platelets</v>
      </c>
      <c r="F262" s="58" t="str">
        <f t="shared" ref="F262:F325" si="123">IF($AI262&lt;&gt;"",IF($Y$3="text", BR262,AK262),"")</f>
        <v xml:space="preserve">ACD-A </v>
      </c>
      <c r="G262" s="58" t="str">
        <f t="shared" ref="G262:G325" si="124">IF($AI262&lt;&gt;"",IF($Y$3="text", BS262,AL262),"")</f>
        <v xml:space="preserve">NoAdd </v>
      </c>
      <c r="H262" s="58" t="str">
        <f t="shared" ref="H262:H325" si="125">IF($AI262&lt;&gt;"",IF($Y$3="text", BT262,AM262),"")</f>
        <v xml:space="preserve">Closed </v>
      </c>
      <c r="I262" s="58" t="str">
        <f t="shared" ref="I262:I325" si="126">IF($AI262&lt;&gt;"",IF($Y$3="text", BU262,AN262),"")</f>
        <v xml:space="preserve">SVPed </v>
      </c>
      <c r="J262" s="58" t="str">
        <f t="shared" ref="J262:J325" si="127">IF($AI262&lt;&gt;"",IF($Y$3="text", BV262,AO262),"")</f>
        <v xml:space="preserve">20to24°C </v>
      </c>
      <c r="K262" s="58" t="str">
        <f t="shared" ref="K262:K325" si="128">IF($AI262&lt;&gt;"",IF($Y$3="text", BW262,AP262),"")</f>
        <v>No</v>
      </c>
      <c r="L262" s="58" t="str">
        <f t="shared" ref="L262:L325" si="129">IF($AI262&lt;&gt;"",IF($Y$3="text", BX262,AQ262),"")</f>
        <v xml:space="preserve">Allo </v>
      </c>
      <c r="M262" s="58" t="str">
        <f t="shared" ref="M262:M325" si="130">IF($AI262&lt;&gt;"",IF($Y$3="text", BY262,AR262),"")</f>
        <v xml:space="preserve">Aph </v>
      </c>
      <c r="N262" s="58" t="str">
        <f t="shared" ref="N262:N325" si="131">IF($AI262&lt;&gt;"",IF($Y$3="text", BZ262,AS262),"")</f>
        <v xml:space="preserve">NA </v>
      </c>
      <c r="O262" s="58" t="str">
        <f t="shared" ref="O262:O325" si="132">IF($AI262&lt;&gt;"",IF($Y$3="text", CA262,AT262),"")</f>
        <v xml:space="preserve">Transf </v>
      </c>
      <c r="P262" s="58" t="str">
        <f t="shared" ref="P262:P325" si="133">IF($AI262&lt;&gt;"",IF($Y$3="text", CB262,AU262),"")</f>
        <v xml:space="preserve">LCdepl </v>
      </c>
      <c r="Q262" s="58" t="str">
        <f t="shared" ref="Q262:Q325" si="134">IF($AI262&lt;&gt;"",IF($Y$3="text", CC262,AV262),"")</f>
        <v xml:space="preserve">Divid </v>
      </c>
      <c r="R262" s="58" t="str">
        <f t="shared" ref="R262:R325" si="135">IF($AI262&lt;&gt;"",IF($Y$3="text", CD262,AW262),"")</f>
        <v xml:space="preserve">NoIrr </v>
      </c>
      <c r="S262" s="58" t="str">
        <f t="shared" ref="S262:S325" si="136">IF($AI262&lt;&gt;"",IF($Y$3="text", CE262,AX262),"")</f>
        <v xml:space="preserve">- </v>
      </c>
      <c r="T262" s="58" t="str">
        <f t="shared" ref="T262:T325" si="137">IF($AI262&lt;&gt;"",IF($Y$3="text", CF262,AY262),"")</f>
        <v>no sub</v>
      </c>
      <c r="U262" s="58" t="str">
        <f t="shared" ref="U262:U325" si="138">IF($AI262&lt;&gt;"",IF($Y$3="text", CG262,AZ262),"")</f>
        <v>Non</v>
      </c>
      <c r="V262" s="58" t="str">
        <f t="shared" ref="V262:V325" si="139">IF($AI262&lt;&gt;"",IF($Y$3="text", CH262,BA262),"")</f>
        <v>NA</v>
      </c>
      <c r="W262" s="58" t="str">
        <f t="shared" ref="W262:W325" si="140">IF($AI262&lt;&gt;"",IF($Y$3="text", CI262,BB262),"")</f>
        <v xml:space="preserve">None </v>
      </c>
      <c r="X262" t="s">
        <v>63</v>
      </c>
      <c r="Y262" s="161" t="str">
        <f t="shared" ref="Y262:Y325" si="141">IF(CK262="------------------"," ",CK262)</f>
        <v>2-7-1-1-2-1-1-1-2-1-1-3-2-1-1-1-1-1-1</v>
      </c>
      <c r="Z262" s="60">
        <f t="shared" si="118"/>
        <v>207580</v>
      </c>
      <c r="AA262" s="7">
        <f t="shared" si="119"/>
        <v>257</v>
      </c>
      <c r="AB262" s="29" t="str">
        <f t="shared" si="121"/>
        <v>2</v>
      </c>
      <c r="AC262" s="29" t="str">
        <f t="shared" si="120"/>
        <v>0</v>
      </c>
      <c r="AD262" s="29" t="str">
        <f t="shared" si="120"/>
        <v>7</v>
      </c>
      <c r="AE262" s="29" t="str">
        <f t="shared" si="120"/>
        <v>5</v>
      </c>
      <c r="AF262" s="29" t="str">
        <f t="shared" si="120"/>
        <v>8</v>
      </c>
      <c r="AG262" s="29" t="str">
        <f t="shared" si="120"/>
        <v>0</v>
      </c>
      <c r="AH262" s="59">
        <v>257</v>
      </c>
      <c r="AI262" s="510">
        <v>207580</v>
      </c>
      <c r="AJ262" s="509">
        <v>2</v>
      </c>
      <c r="AK262" s="509">
        <v>7</v>
      </c>
      <c r="AL262" s="509">
        <v>1</v>
      </c>
      <c r="AM262" s="509">
        <v>1</v>
      </c>
      <c r="AN262" s="509">
        <v>2</v>
      </c>
      <c r="AO262" s="509">
        <v>1</v>
      </c>
      <c r="AP262" s="509">
        <v>1</v>
      </c>
      <c r="AQ262" s="509">
        <v>1</v>
      </c>
      <c r="AR262" s="509">
        <v>2</v>
      </c>
      <c r="AS262" s="509">
        <v>1</v>
      </c>
      <c r="AT262" s="509">
        <v>1</v>
      </c>
      <c r="AU262" s="509">
        <v>3</v>
      </c>
      <c r="AV262" s="509">
        <v>2</v>
      </c>
      <c r="AW262" s="509">
        <v>1</v>
      </c>
      <c r="AX262" s="509">
        <v>1</v>
      </c>
      <c r="AY262" s="509">
        <v>1</v>
      </c>
      <c r="AZ262" s="509">
        <v>1</v>
      </c>
      <c r="BA262" s="509">
        <v>1</v>
      </c>
      <c r="BB262" s="509">
        <v>1</v>
      </c>
      <c r="BC262" s="509" t="b">
        <v>0</v>
      </c>
      <c r="BD262" s="508">
        <v>37402</v>
      </c>
      <c r="BE262" s="508">
        <v>37402</v>
      </c>
      <c r="BF262" s="509" t="b">
        <v>0</v>
      </c>
      <c r="BG262" s="510" t="s">
        <v>611</v>
      </c>
      <c r="BH262" s="512"/>
      <c r="BI262" s="510"/>
      <c r="BJ262" s="513">
        <v>37402</v>
      </c>
      <c r="BK262" s="513">
        <v>37402</v>
      </c>
      <c r="BL262" s="513">
        <v>46217</v>
      </c>
      <c r="BM262" s="510"/>
      <c r="BN262" s="512"/>
      <c r="BO262" s="510"/>
      <c r="BP262" s="509">
        <v>1</v>
      </c>
      <c r="BQ262" s="509" t="str">
        <f>IF(AI262="","",VLOOKUP(AJ262,[0]!Qualifier,(COLUMN(AJ262)-34),FALSE))</f>
        <v>Platelets</v>
      </c>
      <c r="BR262" s="509" t="str">
        <f>IF(AJ262="","",VLOOKUP(AK262,[0]!Qualifier,(COLUMN(AK262)-34),FALSE))</f>
        <v xml:space="preserve">ACD-A </v>
      </c>
      <c r="BS262" s="509" t="str">
        <f>IF(AK262="","",VLOOKUP(AL262,[0]!Qualifier,(COLUMN(AL262)-34),FALSE))</f>
        <v xml:space="preserve">NoAdd </v>
      </c>
      <c r="BT262" s="509" t="str">
        <f>IF(AL262="","",VLOOKUP(AM262,[0]!Qualifier,(COLUMN(AM262)-34),FALSE))</f>
        <v xml:space="preserve">Closed </v>
      </c>
      <c r="BU262" s="509" t="str">
        <f>IF(AM262="","",VLOOKUP(AN262,[0]!Qualifier,(COLUMN(AN262)-34),FALSE))</f>
        <v xml:space="preserve">SVPed </v>
      </c>
      <c r="BV262" s="509" t="str">
        <f>IF(AN262="","",VLOOKUP(AO262,[0]!Qualifier,(COLUMN(AO262)-34),FALSE))</f>
        <v xml:space="preserve">20to24°C </v>
      </c>
      <c r="BW262" s="509" t="str">
        <f>IF(AO262="","",VLOOKUP(AP262,[0]!Qualifier,(COLUMN(AP262)-34),FALSE))</f>
        <v>No</v>
      </c>
      <c r="BX262" s="509" t="str">
        <f>IF(AP262="","",VLOOKUP(AQ262,[0]!Qualifier,(COLUMN(AQ262)-34),FALSE))</f>
        <v xml:space="preserve">Allo </v>
      </c>
      <c r="BY262" s="509" t="str">
        <f>IF(AQ262="","",VLOOKUP(AR262,[0]!Qualifier,(COLUMN(AR262)-34),FALSE))</f>
        <v xml:space="preserve">Aph </v>
      </c>
      <c r="BZ262" s="509" t="str">
        <f>IF(AR262="","",VLOOKUP(AS262,[0]!Qualifier,(COLUMN(AS262)-34),FALSE))</f>
        <v xml:space="preserve">NA </v>
      </c>
      <c r="CA262" s="509" t="str">
        <f>IF(AS262="","",VLOOKUP(AT262,[0]!Qualifier,(COLUMN(AT262)-34),FALSE))</f>
        <v xml:space="preserve">Transf </v>
      </c>
      <c r="CB262" s="509" t="str">
        <f>IF(AT262="","",VLOOKUP(AU262,[0]!Qualifier,(COLUMN(AU262)-34),FALSE))</f>
        <v xml:space="preserve">LCdepl </v>
      </c>
      <c r="CC262" s="509" t="str">
        <f>IF(AU262="","",VLOOKUP(AV262,[0]!Qualifier,(COLUMN(AV262)-34),FALSE))</f>
        <v xml:space="preserve">Divid </v>
      </c>
      <c r="CD262" s="509" t="str">
        <f>IF(AV262="","",VLOOKUP(AW262,[0]!Qualifier,(COLUMN(AW262)-34),FALSE))</f>
        <v xml:space="preserve">NoIrr </v>
      </c>
      <c r="CE262" s="508" t="str">
        <f>IF(AW262="","",VLOOKUP(AX262,[0]!Qualifier,(COLUMN(AX262)-34),FALSE))</f>
        <v xml:space="preserve">- </v>
      </c>
      <c r="CF262" s="508" t="str">
        <f>IF(AX262="","",VLOOKUP(AY262,[0]!Qualifier,(COLUMN(AY262)-34),FALSE))</f>
        <v>no sub</v>
      </c>
      <c r="CG262" s="509" t="str">
        <f>IF(AY262="","",VLOOKUP(AZ262,[0]!Qualifier,(COLUMN(AZ262)-34),FALSE))</f>
        <v>Non</v>
      </c>
      <c r="CH262" s="510" t="str">
        <f>IF(AZ262="","",VLOOKUP(BA262,[0]!Qualifier,(COLUMN(BA262)-34),FALSE))</f>
        <v>NA</v>
      </c>
      <c r="CI262" s="512" t="str">
        <f>IF(BA262="","",VLOOKUP(BB262,[0]!Qualifier,(COLUMN(BB262)-34),FALSE))</f>
        <v xml:space="preserve">None </v>
      </c>
      <c r="CJ262" s="510"/>
      <c r="CK262" s="513" t="str">
        <f t="shared" ref="CK262:CK325" si="142">AJ262&amp;"-"&amp;AK262&amp;"-"&amp;AL262&amp;"-"&amp;AM262&amp;"-"&amp;AN262&amp;"-"&amp;AO262&amp;"-"&amp;AP262&amp;"-"&amp;AQ262&amp;"-"&amp;AR262&amp;"-"&amp;AS262&amp;"-"&amp;AT262&amp;"-"&amp;AU262&amp;"-"&amp;AV262&amp;"-"&amp;AW262&amp;"-"&amp;AX262&amp;"-"&amp;AY262&amp;"-"&amp;AZ262&amp;"-"&amp;BA262&amp;"-"&amp;BB262</f>
        <v>2-7-1-1-2-1-1-1-2-1-1-3-2-1-1-1-1-1-1</v>
      </c>
      <c r="CL262" s="513">
        <v>40015</v>
      </c>
      <c r="CM262" s="513">
        <v>45195</v>
      </c>
      <c r="CN262" s="510"/>
      <c r="CP262" s="510"/>
    </row>
    <row r="263" spans="1:94" ht="12.6" customHeight="1" outlineLevel="2" x14ac:dyDescent="0.35">
      <c r="A263" s="77">
        <f t="shared" si="115"/>
        <v>207780</v>
      </c>
      <c r="B263" s="7">
        <f t="shared" si="116"/>
        <v>258</v>
      </c>
      <c r="C263" s="59">
        <f t="shared" ref="C263:C326" si="143">IF(AH263="","",IF(OR(BC263,BF263),"ungültig",B263))</f>
        <v>258</v>
      </c>
      <c r="D263" s="124">
        <f t="shared" si="117"/>
        <v>207780</v>
      </c>
      <c r="E263" s="16" t="str">
        <f t="shared" si="122"/>
        <v>Platelets</v>
      </c>
      <c r="F263" s="58" t="str">
        <f t="shared" si="123"/>
        <v xml:space="preserve">ACD-A </v>
      </c>
      <c r="G263" s="58" t="str">
        <f t="shared" si="124"/>
        <v xml:space="preserve">NoAdd </v>
      </c>
      <c r="H263" s="58" t="str">
        <f t="shared" si="125"/>
        <v xml:space="preserve">Closed </v>
      </c>
      <c r="I263" s="58" t="str">
        <f t="shared" si="126"/>
        <v xml:space="preserve">SVPed </v>
      </c>
      <c r="J263" s="58" t="str">
        <f t="shared" si="127"/>
        <v xml:space="preserve">20to24°C </v>
      </c>
      <c r="K263" s="58" t="str">
        <f t="shared" si="128"/>
        <v>No</v>
      </c>
      <c r="L263" s="58" t="str">
        <f t="shared" si="129"/>
        <v xml:space="preserve">Allo </v>
      </c>
      <c r="M263" s="58" t="str">
        <f t="shared" si="130"/>
        <v xml:space="preserve">Aph </v>
      </c>
      <c r="N263" s="58" t="str">
        <f t="shared" si="131"/>
        <v xml:space="preserve">NA </v>
      </c>
      <c r="O263" s="58" t="str">
        <f t="shared" si="132"/>
        <v xml:space="preserve">Transf </v>
      </c>
      <c r="P263" s="58" t="str">
        <f t="shared" si="133"/>
        <v xml:space="preserve">LCdepl </v>
      </c>
      <c r="Q263" s="58" t="str">
        <f t="shared" si="134"/>
        <v xml:space="preserve">Divid </v>
      </c>
      <c r="R263" s="58" t="str">
        <f t="shared" si="135"/>
        <v>Irrad</v>
      </c>
      <c r="S263" s="58" t="str">
        <f t="shared" si="136"/>
        <v xml:space="preserve">- </v>
      </c>
      <c r="T263" s="58" t="str">
        <f t="shared" si="137"/>
        <v>no sub</v>
      </c>
      <c r="U263" s="58" t="str">
        <f t="shared" si="138"/>
        <v>Non</v>
      </c>
      <c r="V263" s="58" t="str">
        <f t="shared" si="139"/>
        <v>NA</v>
      </c>
      <c r="W263" s="58" t="str">
        <f t="shared" si="140"/>
        <v xml:space="preserve">None </v>
      </c>
      <c r="X263" t="s">
        <v>63</v>
      </c>
      <c r="Y263" s="161" t="str">
        <f t="shared" si="141"/>
        <v>2-7-1-1-2-1-1-1-2-1-1-3-2-2-1-1-1-1-1</v>
      </c>
      <c r="Z263" s="60">
        <f t="shared" si="118"/>
        <v>207780</v>
      </c>
      <c r="AA263" s="7">
        <f t="shared" si="119"/>
        <v>258</v>
      </c>
      <c r="AB263" s="29" t="str">
        <f t="shared" si="121"/>
        <v>2</v>
      </c>
      <c r="AC263" s="29" t="str">
        <f t="shared" si="120"/>
        <v>0</v>
      </c>
      <c r="AD263" s="29" t="str">
        <f t="shared" si="120"/>
        <v>7</v>
      </c>
      <c r="AE263" s="29" t="str">
        <f t="shared" si="120"/>
        <v>7</v>
      </c>
      <c r="AF263" s="29" t="str">
        <f t="shared" si="120"/>
        <v>8</v>
      </c>
      <c r="AG263" s="29" t="str">
        <f t="shared" si="120"/>
        <v>0</v>
      </c>
      <c r="AH263" s="59">
        <v>258</v>
      </c>
      <c r="AI263" s="510">
        <v>207780</v>
      </c>
      <c r="AJ263" s="509">
        <v>2</v>
      </c>
      <c r="AK263" s="509">
        <v>7</v>
      </c>
      <c r="AL263" s="509">
        <v>1</v>
      </c>
      <c r="AM263" s="509">
        <v>1</v>
      </c>
      <c r="AN263" s="509">
        <v>2</v>
      </c>
      <c r="AO263" s="509">
        <v>1</v>
      </c>
      <c r="AP263" s="509">
        <v>1</v>
      </c>
      <c r="AQ263" s="509">
        <v>1</v>
      </c>
      <c r="AR263" s="509">
        <v>2</v>
      </c>
      <c r="AS263" s="509">
        <v>1</v>
      </c>
      <c r="AT263" s="509">
        <v>1</v>
      </c>
      <c r="AU263" s="509">
        <v>3</v>
      </c>
      <c r="AV263" s="509">
        <v>2</v>
      </c>
      <c r="AW263" s="509">
        <v>2</v>
      </c>
      <c r="AX263" s="509">
        <v>1</v>
      </c>
      <c r="AY263" s="509">
        <v>1</v>
      </c>
      <c r="AZ263" s="509">
        <v>1</v>
      </c>
      <c r="BA263" s="509">
        <v>1</v>
      </c>
      <c r="BB263" s="509">
        <v>1</v>
      </c>
      <c r="BC263" s="509" t="b">
        <v>0</v>
      </c>
      <c r="BD263" s="508">
        <v>37402</v>
      </c>
      <c r="BE263" s="508">
        <v>37402</v>
      </c>
      <c r="BF263" s="509" t="b">
        <v>0</v>
      </c>
      <c r="BG263" s="510" t="s">
        <v>612</v>
      </c>
      <c r="BH263" s="512"/>
      <c r="BI263" s="510"/>
      <c r="BJ263" s="513">
        <v>37402</v>
      </c>
      <c r="BK263" s="513">
        <v>37402</v>
      </c>
      <c r="BL263" s="513">
        <v>46217</v>
      </c>
      <c r="BM263" s="510"/>
      <c r="BN263" s="512"/>
      <c r="BO263" s="510"/>
      <c r="BP263" s="509">
        <v>1</v>
      </c>
      <c r="BQ263" s="509" t="str">
        <f>IF(AI263="","",VLOOKUP(AJ263,[0]!Qualifier,(COLUMN(AJ263)-34),FALSE))</f>
        <v>Platelets</v>
      </c>
      <c r="BR263" s="509" t="str">
        <f>IF(AJ263="","",VLOOKUP(AK263,[0]!Qualifier,(COLUMN(AK263)-34),FALSE))</f>
        <v xml:space="preserve">ACD-A </v>
      </c>
      <c r="BS263" s="509" t="str">
        <f>IF(AK263="","",VLOOKUP(AL263,[0]!Qualifier,(COLUMN(AL263)-34),FALSE))</f>
        <v xml:space="preserve">NoAdd </v>
      </c>
      <c r="BT263" s="509" t="str">
        <f>IF(AL263="","",VLOOKUP(AM263,[0]!Qualifier,(COLUMN(AM263)-34),FALSE))</f>
        <v xml:space="preserve">Closed </v>
      </c>
      <c r="BU263" s="509" t="str">
        <f>IF(AM263="","",VLOOKUP(AN263,[0]!Qualifier,(COLUMN(AN263)-34),FALSE))</f>
        <v xml:space="preserve">SVPed </v>
      </c>
      <c r="BV263" s="509" t="str">
        <f>IF(AN263="","",VLOOKUP(AO263,[0]!Qualifier,(COLUMN(AO263)-34),FALSE))</f>
        <v xml:space="preserve">20to24°C </v>
      </c>
      <c r="BW263" s="509" t="str">
        <f>IF(AO263="","",VLOOKUP(AP263,[0]!Qualifier,(COLUMN(AP263)-34),FALSE))</f>
        <v>No</v>
      </c>
      <c r="BX263" s="509" t="str">
        <f>IF(AP263="","",VLOOKUP(AQ263,[0]!Qualifier,(COLUMN(AQ263)-34),FALSE))</f>
        <v xml:space="preserve">Allo </v>
      </c>
      <c r="BY263" s="509" t="str">
        <f>IF(AQ263="","",VLOOKUP(AR263,[0]!Qualifier,(COLUMN(AR263)-34),FALSE))</f>
        <v xml:space="preserve">Aph </v>
      </c>
      <c r="BZ263" s="509" t="str">
        <f>IF(AR263="","",VLOOKUP(AS263,[0]!Qualifier,(COLUMN(AS263)-34),FALSE))</f>
        <v xml:space="preserve">NA </v>
      </c>
      <c r="CA263" s="509" t="str">
        <f>IF(AS263="","",VLOOKUP(AT263,[0]!Qualifier,(COLUMN(AT263)-34),FALSE))</f>
        <v xml:space="preserve">Transf </v>
      </c>
      <c r="CB263" s="509" t="str">
        <f>IF(AT263="","",VLOOKUP(AU263,[0]!Qualifier,(COLUMN(AU263)-34),FALSE))</f>
        <v xml:space="preserve">LCdepl </v>
      </c>
      <c r="CC263" s="509" t="str">
        <f>IF(AU263="","",VLOOKUP(AV263,[0]!Qualifier,(COLUMN(AV263)-34),FALSE))</f>
        <v xml:space="preserve">Divid </v>
      </c>
      <c r="CD263" s="509" t="str">
        <f>IF(AV263="","",VLOOKUP(AW263,[0]!Qualifier,(COLUMN(AW263)-34),FALSE))</f>
        <v>Irrad</v>
      </c>
      <c r="CE263" s="508" t="str">
        <f>IF(AW263="","",VLOOKUP(AX263,[0]!Qualifier,(COLUMN(AX263)-34),FALSE))</f>
        <v xml:space="preserve">- </v>
      </c>
      <c r="CF263" s="508" t="str">
        <f>IF(AX263="","",VLOOKUP(AY263,[0]!Qualifier,(COLUMN(AY263)-34),FALSE))</f>
        <v>no sub</v>
      </c>
      <c r="CG263" s="509" t="str">
        <f>IF(AY263="","",VLOOKUP(AZ263,[0]!Qualifier,(COLUMN(AZ263)-34),FALSE))</f>
        <v>Non</v>
      </c>
      <c r="CH263" s="510" t="str">
        <f>IF(AZ263="","",VLOOKUP(BA263,[0]!Qualifier,(COLUMN(BA263)-34),FALSE))</f>
        <v>NA</v>
      </c>
      <c r="CI263" s="512" t="str">
        <f>IF(BA263="","",VLOOKUP(BB263,[0]!Qualifier,(COLUMN(BB263)-34),FALSE))</f>
        <v xml:space="preserve">None </v>
      </c>
      <c r="CJ263" s="510"/>
      <c r="CK263" s="513" t="str">
        <f t="shared" si="142"/>
        <v>2-7-1-1-2-1-1-1-2-1-1-3-2-2-1-1-1-1-1</v>
      </c>
      <c r="CL263" s="513">
        <v>39549</v>
      </c>
      <c r="CM263" s="513">
        <v>45195</v>
      </c>
      <c r="CN263" s="510"/>
      <c r="CP263" s="510"/>
    </row>
    <row r="264" spans="1:94" ht="12.6" customHeight="1" outlineLevel="2" x14ac:dyDescent="0.35">
      <c r="A264" s="77">
        <f t="shared" si="115"/>
        <v>210000</v>
      </c>
      <c r="B264" s="7">
        <f t="shared" si="116"/>
        <v>259</v>
      </c>
      <c r="C264" s="59">
        <f t="shared" si="143"/>
        <v>259</v>
      </c>
      <c r="D264" s="124">
        <f t="shared" si="117"/>
        <v>210000</v>
      </c>
      <c r="E264" s="16" t="str">
        <f t="shared" si="122"/>
        <v>Platelets</v>
      </c>
      <c r="F264" s="58" t="str">
        <f t="shared" si="123"/>
        <v xml:space="preserve">CPD </v>
      </c>
      <c r="G264" s="58" t="str">
        <f t="shared" si="124"/>
        <v xml:space="preserve">NoAdd </v>
      </c>
      <c r="H264" s="58" t="str">
        <f t="shared" si="125"/>
        <v xml:space="preserve">Closed </v>
      </c>
      <c r="I264" s="58" t="str">
        <f t="shared" si="126"/>
        <v xml:space="preserve">SV </v>
      </c>
      <c r="J264" s="58" t="str">
        <f t="shared" si="127"/>
        <v xml:space="preserve">20to24°C </v>
      </c>
      <c r="K264" s="58" t="str">
        <f t="shared" si="128"/>
        <v>No</v>
      </c>
      <c r="L264" s="58" t="str">
        <f t="shared" si="129"/>
        <v xml:space="preserve">Allo </v>
      </c>
      <c r="M264" s="58" t="str">
        <f t="shared" si="130"/>
        <v xml:space="preserve">WB </v>
      </c>
      <c r="N264" s="58" t="str">
        <f t="shared" si="131"/>
        <v xml:space="preserve">NA </v>
      </c>
      <c r="O264" s="58" t="str">
        <f t="shared" si="132"/>
        <v xml:space="preserve">Transf </v>
      </c>
      <c r="P264" s="58" t="str">
        <f t="shared" si="133"/>
        <v xml:space="preserve">None </v>
      </c>
      <c r="Q264" s="58" t="str">
        <f t="shared" si="134"/>
        <v xml:space="preserve">None </v>
      </c>
      <c r="R264" s="58" t="str">
        <f t="shared" si="135"/>
        <v xml:space="preserve">NoIrr </v>
      </c>
      <c r="S264" s="58" t="str">
        <f t="shared" si="136"/>
        <v xml:space="preserve">- </v>
      </c>
      <c r="T264" s="58" t="str">
        <f t="shared" si="137"/>
        <v>no sub</v>
      </c>
      <c r="U264" s="58" t="str">
        <f t="shared" si="138"/>
        <v>Non</v>
      </c>
      <c r="V264" s="58" t="str">
        <f t="shared" si="139"/>
        <v>NA</v>
      </c>
      <c r="W264" s="58" t="str">
        <f t="shared" si="140"/>
        <v xml:space="preserve">None </v>
      </c>
      <c r="X264" t="s">
        <v>63</v>
      </c>
      <c r="Y264" s="161" t="str">
        <f t="shared" si="141"/>
        <v>2-2-1-1-1-1-1-1-1-1-1-1-1-1-1-1-1-1-1</v>
      </c>
      <c r="Z264" s="60">
        <f t="shared" si="118"/>
        <v>210000</v>
      </c>
      <c r="AA264" s="7">
        <f t="shared" si="119"/>
        <v>259</v>
      </c>
      <c r="AB264" s="29" t="str">
        <f t="shared" si="121"/>
        <v>2</v>
      </c>
      <c r="AC264" s="29" t="str">
        <f t="shared" si="120"/>
        <v>1</v>
      </c>
      <c r="AD264" s="29" t="str">
        <f t="shared" si="120"/>
        <v>0</v>
      </c>
      <c r="AE264" s="29" t="str">
        <f t="shared" si="120"/>
        <v>0</v>
      </c>
      <c r="AF264" s="29" t="str">
        <f t="shared" si="120"/>
        <v>0</v>
      </c>
      <c r="AG264" s="29" t="str">
        <f t="shared" si="120"/>
        <v>0</v>
      </c>
      <c r="AH264" s="59">
        <v>259</v>
      </c>
      <c r="AI264" s="510">
        <v>210000</v>
      </c>
      <c r="AJ264" s="509">
        <v>2</v>
      </c>
      <c r="AK264" s="509">
        <v>2</v>
      </c>
      <c r="AL264" s="509">
        <v>1</v>
      </c>
      <c r="AM264" s="509">
        <v>1</v>
      </c>
      <c r="AN264" s="509">
        <v>1</v>
      </c>
      <c r="AO264" s="509">
        <v>1</v>
      </c>
      <c r="AP264" s="509">
        <v>1</v>
      </c>
      <c r="AQ264" s="509">
        <v>1</v>
      </c>
      <c r="AR264" s="509">
        <v>1</v>
      </c>
      <c r="AS264" s="509">
        <v>1</v>
      </c>
      <c r="AT264" s="509">
        <v>1</v>
      </c>
      <c r="AU264" s="509">
        <v>1</v>
      </c>
      <c r="AV264" s="509">
        <v>1</v>
      </c>
      <c r="AW264" s="509">
        <v>1</v>
      </c>
      <c r="AX264" s="509">
        <v>1</v>
      </c>
      <c r="AY264" s="509">
        <v>1</v>
      </c>
      <c r="AZ264" s="509">
        <v>1</v>
      </c>
      <c r="BA264" s="509">
        <v>1</v>
      </c>
      <c r="BB264" s="509">
        <v>1</v>
      </c>
      <c r="BC264" s="509" t="b">
        <v>0</v>
      </c>
      <c r="BD264" s="508">
        <v>36201</v>
      </c>
      <c r="BE264" s="508">
        <v>36201</v>
      </c>
      <c r="BF264" s="509" t="b">
        <v>0</v>
      </c>
      <c r="BG264" s="510" t="s">
        <v>613</v>
      </c>
      <c r="BH264" s="512"/>
      <c r="BI264" s="510"/>
      <c r="BJ264" s="513">
        <v>36201</v>
      </c>
      <c r="BK264" s="513">
        <v>36201</v>
      </c>
      <c r="BL264" s="513">
        <v>46217</v>
      </c>
      <c r="BM264" s="510"/>
      <c r="BN264" s="512"/>
      <c r="BO264" s="510"/>
      <c r="BP264" s="509">
        <v>1</v>
      </c>
      <c r="BQ264" s="509" t="str">
        <f>IF(AI264="","",VLOOKUP(AJ264,[0]!Qualifier,(COLUMN(AJ264)-34),FALSE))</f>
        <v>Platelets</v>
      </c>
      <c r="BR264" s="509" t="str">
        <f>IF(AJ264="","",VLOOKUP(AK264,[0]!Qualifier,(COLUMN(AK264)-34),FALSE))</f>
        <v xml:space="preserve">CPD </v>
      </c>
      <c r="BS264" s="509" t="str">
        <f>IF(AK264="","",VLOOKUP(AL264,[0]!Qualifier,(COLUMN(AL264)-34),FALSE))</f>
        <v xml:space="preserve">NoAdd </v>
      </c>
      <c r="BT264" s="509" t="str">
        <f>IF(AL264="","",VLOOKUP(AM264,[0]!Qualifier,(COLUMN(AM264)-34),FALSE))</f>
        <v xml:space="preserve">Closed </v>
      </c>
      <c r="BU264" s="509" t="str">
        <f>IF(AM264="","",VLOOKUP(AN264,[0]!Qualifier,(COLUMN(AN264)-34),FALSE))</f>
        <v xml:space="preserve">SV </v>
      </c>
      <c r="BV264" s="509" t="str">
        <f>IF(AN264="","",VLOOKUP(AO264,[0]!Qualifier,(COLUMN(AO264)-34),FALSE))</f>
        <v xml:space="preserve">20to24°C </v>
      </c>
      <c r="BW264" s="509" t="str">
        <f>IF(AO264="","",VLOOKUP(AP264,[0]!Qualifier,(COLUMN(AP264)-34),FALSE))</f>
        <v>No</v>
      </c>
      <c r="BX264" s="509" t="str">
        <f>IF(AP264="","",VLOOKUP(AQ264,[0]!Qualifier,(COLUMN(AQ264)-34),FALSE))</f>
        <v xml:space="preserve">Allo </v>
      </c>
      <c r="BY264" s="509" t="str">
        <f>IF(AQ264="","",VLOOKUP(AR264,[0]!Qualifier,(COLUMN(AR264)-34),FALSE))</f>
        <v xml:space="preserve">WB </v>
      </c>
      <c r="BZ264" s="509" t="str">
        <f>IF(AR264="","",VLOOKUP(AS264,[0]!Qualifier,(COLUMN(AS264)-34),FALSE))</f>
        <v xml:space="preserve">NA </v>
      </c>
      <c r="CA264" s="509" t="str">
        <f>IF(AS264="","",VLOOKUP(AT264,[0]!Qualifier,(COLUMN(AT264)-34),FALSE))</f>
        <v xml:space="preserve">Transf </v>
      </c>
      <c r="CB264" s="509" t="str">
        <f>IF(AT264="","",VLOOKUP(AU264,[0]!Qualifier,(COLUMN(AU264)-34),FALSE))</f>
        <v xml:space="preserve">None </v>
      </c>
      <c r="CC264" s="509" t="str">
        <f>IF(AU264="","",VLOOKUP(AV264,[0]!Qualifier,(COLUMN(AV264)-34),FALSE))</f>
        <v xml:space="preserve">None </v>
      </c>
      <c r="CD264" s="509" t="str">
        <f>IF(AV264="","",VLOOKUP(AW264,[0]!Qualifier,(COLUMN(AW264)-34),FALSE))</f>
        <v xml:space="preserve">NoIrr </v>
      </c>
      <c r="CE264" s="508" t="str">
        <f>IF(AW264="","",VLOOKUP(AX264,[0]!Qualifier,(COLUMN(AX264)-34),FALSE))</f>
        <v xml:space="preserve">- </v>
      </c>
      <c r="CF264" s="508" t="str">
        <f>IF(AX264="","",VLOOKUP(AY264,[0]!Qualifier,(COLUMN(AY264)-34),FALSE))</f>
        <v>no sub</v>
      </c>
      <c r="CG264" s="509" t="str">
        <f>IF(AY264="","",VLOOKUP(AZ264,[0]!Qualifier,(COLUMN(AZ264)-34),FALSE))</f>
        <v>Non</v>
      </c>
      <c r="CH264" s="510" t="str">
        <f>IF(AZ264="","",VLOOKUP(BA264,[0]!Qualifier,(COLUMN(BA264)-34),FALSE))</f>
        <v>NA</v>
      </c>
      <c r="CI264" s="512" t="str">
        <f>IF(BA264="","",VLOOKUP(BB264,[0]!Qualifier,(COLUMN(BB264)-34),FALSE))</f>
        <v xml:space="preserve">None </v>
      </c>
      <c r="CJ264" s="510"/>
      <c r="CK264" s="513" t="str">
        <f t="shared" si="142"/>
        <v>2-2-1-1-1-1-1-1-1-1-1-1-1-1-1-1-1-1-1</v>
      </c>
      <c r="CL264" s="513">
        <v>39884</v>
      </c>
      <c r="CM264" s="513">
        <v>45195</v>
      </c>
      <c r="CN264" s="510"/>
      <c r="CP264" s="510"/>
    </row>
    <row r="265" spans="1:94" ht="12.6" customHeight="1" outlineLevel="2" x14ac:dyDescent="0.35">
      <c r="A265" s="77">
        <f t="shared" ref="A265:A328" si="144">D265</f>
        <v>210010</v>
      </c>
      <c r="B265" s="7">
        <f t="shared" ref="B265:B328" si="145">IF(D265="","",B264+1)</f>
        <v>260</v>
      </c>
      <c r="C265" s="59">
        <f t="shared" si="143"/>
        <v>260</v>
      </c>
      <c r="D265" s="124">
        <f t="shared" ref="D265:D328" si="146">IF(AI265="","",AI265)</f>
        <v>210010</v>
      </c>
      <c r="E265" s="16" t="str">
        <f t="shared" si="122"/>
        <v>Platelets</v>
      </c>
      <c r="F265" s="58" t="str">
        <f t="shared" si="123"/>
        <v xml:space="preserve">CPD </v>
      </c>
      <c r="G265" s="58" t="str">
        <f t="shared" si="124"/>
        <v xml:space="preserve">NoAdd </v>
      </c>
      <c r="H265" s="58" t="str">
        <f t="shared" si="125"/>
        <v xml:space="preserve">Open </v>
      </c>
      <c r="I265" s="58" t="str">
        <f t="shared" si="126"/>
        <v xml:space="preserve">SV </v>
      </c>
      <c r="J265" s="58" t="str">
        <f t="shared" si="127"/>
        <v xml:space="preserve">20to24°C </v>
      </c>
      <c r="K265" s="58" t="str">
        <f t="shared" si="128"/>
        <v>No</v>
      </c>
      <c r="L265" s="58" t="str">
        <f t="shared" si="129"/>
        <v xml:space="preserve">Allo </v>
      </c>
      <c r="M265" s="58" t="str">
        <f t="shared" si="130"/>
        <v xml:space="preserve">WB </v>
      </c>
      <c r="N265" s="58" t="str">
        <f t="shared" si="131"/>
        <v xml:space="preserve">NA </v>
      </c>
      <c r="O265" s="58" t="str">
        <f t="shared" si="132"/>
        <v xml:space="preserve">Transf </v>
      </c>
      <c r="P265" s="58" t="str">
        <f t="shared" si="133"/>
        <v xml:space="preserve">None </v>
      </c>
      <c r="Q265" s="58" t="str">
        <f t="shared" si="134"/>
        <v xml:space="preserve">None </v>
      </c>
      <c r="R265" s="58" t="str">
        <f t="shared" si="135"/>
        <v xml:space="preserve">NoIrr </v>
      </c>
      <c r="S265" s="58" t="str">
        <f t="shared" si="136"/>
        <v xml:space="preserve">- </v>
      </c>
      <c r="T265" s="58" t="str">
        <f t="shared" si="137"/>
        <v>no sub</v>
      </c>
      <c r="U265" s="58" t="str">
        <f t="shared" si="138"/>
        <v>Non</v>
      </c>
      <c r="V265" s="58" t="str">
        <f t="shared" si="139"/>
        <v>NA</v>
      </c>
      <c r="W265" s="58" t="str">
        <f t="shared" si="140"/>
        <v xml:space="preserve">None </v>
      </c>
      <c r="X265" t="s">
        <v>63</v>
      </c>
      <c r="Y265" s="161" t="str">
        <f t="shared" si="141"/>
        <v>2-2-1-2-1-1-1-1-1-1-1-1-1-1-1-1-1-1-1</v>
      </c>
      <c r="Z265" s="60">
        <f t="shared" si="118"/>
        <v>210010</v>
      </c>
      <c r="AA265" s="7">
        <f t="shared" si="119"/>
        <v>260</v>
      </c>
      <c r="AB265" s="29" t="str">
        <f t="shared" si="121"/>
        <v>2</v>
      </c>
      <c r="AC265" s="29" t="str">
        <f t="shared" si="120"/>
        <v>1</v>
      </c>
      <c r="AD265" s="29" t="str">
        <f t="shared" si="120"/>
        <v>0</v>
      </c>
      <c r="AE265" s="29" t="str">
        <f t="shared" si="120"/>
        <v>0</v>
      </c>
      <c r="AF265" s="29" t="str">
        <f t="shared" si="120"/>
        <v>1</v>
      </c>
      <c r="AG265" s="29" t="str">
        <f t="shared" si="120"/>
        <v>0</v>
      </c>
      <c r="AH265" s="59">
        <v>260</v>
      </c>
      <c r="AI265" s="510">
        <v>210010</v>
      </c>
      <c r="AJ265" s="509">
        <v>2</v>
      </c>
      <c r="AK265" s="509">
        <v>2</v>
      </c>
      <c r="AL265" s="509">
        <v>1</v>
      </c>
      <c r="AM265" s="509">
        <v>2</v>
      </c>
      <c r="AN265" s="509">
        <v>1</v>
      </c>
      <c r="AO265" s="509">
        <v>1</v>
      </c>
      <c r="AP265" s="509">
        <v>1</v>
      </c>
      <c r="AQ265" s="509">
        <v>1</v>
      </c>
      <c r="AR265" s="509">
        <v>1</v>
      </c>
      <c r="AS265" s="509">
        <v>1</v>
      </c>
      <c r="AT265" s="509">
        <v>1</v>
      </c>
      <c r="AU265" s="509">
        <v>1</v>
      </c>
      <c r="AV265" s="509">
        <v>1</v>
      </c>
      <c r="AW265" s="509">
        <v>1</v>
      </c>
      <c r="AX265" s="509">
        <v>1</v>
      </c>
      <c r="AY265" s="509">
        <v>1</v>
      </c>
      <c r="AZ265" s="509">
        <v>1</v>
      </c>
      <c r="BA265" s="509">
        <v>1</v>
      </c>
      <c r="BB265" s="509">
        <v>1</v>
      </c>
      <c r="BC265" s="509" t="b">
        <v>0</v>
      </c>
      <c r="BD265" s="508">
        <v>36201</v>
      </c>
      <c r="BE265" s="508">
        <v>36201</v>
      </c>
      <c r="BF265" s="509" t="b">
        <v>0</v>
      </c>
      <c r="BG265" s="510" t="s">
        <v>614</v>
      </c>
      <c r="BH265" s="512"/>
      <c r="BI265" s="510"/>
      <c r="BJ265" s="513">
        <v>36201</v>
      </c>
      <c r="BK265" s="513">
        <v>36201</v>
      </c>
      <c r="BL265" s="513">
        <v>46217</v>
      </c>
      <c r="BM265" s="510"/>
      <c r="BN265" s="512"/>
      <c r="BO265" s="510"/>
      <c r="BP265" s="509">
        <v>1</v>
      </c>
      <c r="BQ265" s="509" t="str">
        <f>IF(AI265="","",VLOOKUP(AJ265,[0]!Qualifier,(COLUMN(AJ265)-34),FALSE))</f>
        <v>Platelets</v>
      </c>
      <c r="BR265" s="509" t="str">
        <f>IF(AJ265="","",VLOOKUP(AK265,[0]!Qualifier,(COLUMN(AK265)-34),FALSE))</f>
        <v xml:space="preserve">CPD </v>
      </c>
      <c r="BS265" s="509" t="str">
        <f>IF(AK265="","",VLOOKUP(AL265,[0]!Qualifier,(COLUMN(AL265)-34),FALSE))</f>
        <v xml:space="preserve">NoAdd </v>
      </c>
      <c r="BT265" s="509" t="str">
        <f>IF(AL265="","",VLOOKUP(AM265,[0]!Qualifier,(COLUMN(AM265)-34),FALSE))</f>
        <v xml:space="preserve">Open </v>
      </c>
      <c r="BU265" s="509" t="str">
        <f>IF(AM265="","",VLOOKUP(AN265,[0]!Qualifier,(COLUMN(AN265)-34),FALSE))</f>
        <v xml:space="preserve">SV </v>
      </c>
      <c r="BV265" s="509" t="str">
        <f>IF(AN265="","",VLOOKUP(AO265,[0]!Qualifier,(COLUMN(AO265)-34),FALSE))</f>
        <v xml:space="preserve">20to24°C </v>
      </c>
      <c r="BW265" s="509" t="str">
        <f>IF(AO265="","",VLOOKUP(AP265,[0]!Qualifier,(COLUMN(AP265)-34),FALSE))</f>
        <v>No</v>
      </c>
      <c r="BX265" s="509" t="str">
        <f>IF(AP265="","",VLOOKUP(AQ265,[0]!Qualifier,(COLUMN(AQ265)-34),FALSE))</f>
        <v xml:space="preserve">Allo </v>
      </c>
      <c r="BY265" s="509" t="str">
        <f>IF(AQ265="","",VLOOKUP(AR265,[0]!Qualifier,(COLUMN(AR265)-34),FALSE))</f>
        <v xml:space="preserve">WB </v>
      </c>
      <c r="BZ265" s="509" t="str">
        <f>IF(AR265="","",VLOOKUP(AS265,[0]!Qualifier,(COLUMN(AS265)-34),FALSE))</f>
        <v xml:space="preserve">NA </v>
      </c>
      <c r="CA265" s="509" t="str">
        <f>IF(AS265="","",VLOOKUP(AT265,[0]!Qualifier,(COLUMN(AT265)-34),FALSE))</f>
        <v xml:space="preserve">Transf </v>
      </c>
      <c r="CB265" s="509" t="str">
        <f>IF(AT265="","",VLOOKUP(AU265,[0]!Qualifier,(COLUMN(AU265)-34),FALSE))</f>
        <v xml:space="preserve">None </v>
      </c>
      <c r="CC265" s="509" t="str">
        <f>IF(AU265="","",VLOOKUP(AV265,[0]!Qualifier,(COLUMN(AV265)-34),FALSE))</f>
        <v xml:space="preserve">None </v>
      </c>
      <c r="CD265" s="509" t="str">
        <f>IF(AV265="","",VLOOKUP(AW265,[0]!Qualifier,(COLUMN(AW265)-34),FALSE))</f>
        <v xml:space="preserve">NoIrr </v>
      </c>
      <c r="CE265" s="508" t="str">
        <f>IF(AW265="","",VLOOKUP(AX265,[0]!Qualifier,(COLUMN(AX265)-34),FALSE))</f>
        <v xml:space="preserve">- </v>
      </c>
      <c r="CF265" s="508" t="str">
        <f>IF(AX265="","",VLOOKUP(AY265,[0]!Qualifier,(COLUMN(AY265)-34),FALSE))</f>
        <v>no sub</v>
      </c>
      <c r="CG265" s="509" t="str">
        <f>IF(AY265="","",VLOOKUP(AZ265,[0]!Qualifier,(COLUMN(AZ265)-34),FALSE))</f>
        <v>Non</v>
      </c>
      <c r="CH265" s="510" t="str">
        <f>IF(AZ265="","",VLOOKUP(BA265,[0]!Qualifier,(COLUMN(BA265)-34),FALSE))</f>
        <v>NA</v>
      </c>
      <c r="CI265" s="512" t="str">
        <f>IF(BA265="","",VLOOKUP(BB265,[0]!Qualifier,(COLUMN(BB265)-34),FALSE))</f>
        <v xml:space="preserve">None </v>
      </c>
      <c r="CJ265" s="510"/>
      <c r="CK265" s="513" t="str">
        <f t="shared" si="142"/>
        <v>2-2-1-2-1-1-1-1-1-1-1-1-1-1-1-1-1-1-1</v>
      </c>
      <c r="CL265" s="513">
        <v>36201</v>
      </c>
      <c r="CM265" s="513">
        <v>45195</v>
      </c>
      <c r="CN265" s="510"/>
      <c r="CP265" s="510"/>
    </row>
    <row r="266" spans="1:94" ht="12.6" customHeight="1" outlineLevel="2" x14ac:dyDescent="0.35">
      <c r="A266" s="77">
        <f t="shared" si="144"/>
        <v>210100</v>
      </c>
      <c r="B266" s="7">
        <f t="shared" si="145"/>
        <v>261</v>
      </c>
      <c r="C266" s="59">
        <f t="shared" si="143"/>
        <v>261</v>
      </c>
      <c r="D266" s="124">
        <f t="shared" si="146"/>
        <v>210100</v>
      </c>
      <c r="E266" s="16" t="str">
        <f t="shared" si="122"/>
        <v>Platelets</v>
      </c>
      <c r="F266" s="58" t="str">
        <f t="shared" si="123"/>
        <v xml:space="preserve">CPD </v>
      </c>
      <c r="G266" s="58" t="str">
        <f t="shared" si="124"/>
        <v xml:space="preserve">NoAdd </v>
      </c>
      <c r="H266" s="58" t="str">
        <f t="shared" si="125"/>
        <v xml:space="preserve">Closed </v>
      </c>
      <c r="I266" s="58" t="str">
        <f t="shared" si="126"/>
        <v xml:space="preserve">SV </v>
      </c>
      <c r="J266" s="58" t="str">
        <f t="shared" si="127"/>
        <v xml:space="preserve">20to24°C </v>
      </c>
      <c r="K266" s="58" t="str">
        <f t="shared" si="128"/>
        <v>No</v>
      </c>
      <c r="L266" s="58" t="str">
        <f t="shared" si="129"/>
        <v xml:space="preserve">Allo </v>
      </c>
      <c r="M266" s="58" t="str">
        <f t="shared" si="130"/>
        <v xml:space="preserve">WB </v>
      </c>
      <c r="N266" s="58" t="str">
        <f t="shared" si="131"/>
        <v xml:space="preserve">NA </v>
      </c>
      <c r="O266" s="58" t="str">
        <f t="shared" si="132"/>
        <v xml:space="preserve">Transf </v>
      </c>
      <c r="P266" s="58" t="str">
        <f t="shared" si="133"/>
        <v xml:space="preserve">LCdepl </v>
      </c>
      <c r="Q266" s="58" t="str">
        <f t="shared" si="134"/>
        <v xml:space="preserve">None </v>
      </c>
      <c r="R266" s="58" t="str">
        <f t="shared" si="135"/>
        <v xml:space="preserve">NoIrr </v>
      </c>
      <c r="S266" s="58" t="str">
        <f t="shared" si="136"/>
        <v xml:space="preserve">- </v>
      </c>
      <c r="T266" s="58" t="str">
        <f t="shared" si="137"/>
        <v>no sub</v>
      </c>
      <c r="U266" s="58" t="str">
        <f t="shared" si="138"/>
        <v>Non</v>
      </c>
      <c r="V266" s="58" t="str">
        <f t="shared" si="139"/>
        <v>NA</v>
      </c>
      <c r="W266" s="58" t="str">
        <f t="shared" si="140"/>
        <v xml:space="preserve">None </v>
      </c>
      <c r="X266" t="s">
        <v>63</v>
      </c>
      <c r="Y266" s="161" t="str">
        <f t="shared" si="141"/>
        <v>2-2-1-1-1-1-1-1-1-1-1-3-1-1-1-1-1-1-1</v>
      </c>
      <c r="Z266" s="60">
        <f t="shared" ref="Z266:Z329" si="147">IF(D266="","",D266)</f>
        <v>210100</v>
      </c>
      <c r="AA266" s="7">
        <f t="shared" si="119"/>
        <v>261</v>
      </c>
      <c r="AB266" s="29" t="str">
        <f t="shared" si="121"/>
        <v>2</v>
      </c>
      <c r="AC266" s="29" t="str">
        <f t="shared" si="120"/>
        <v>1</v>
      </c>
      <c r="AD266" s="29" t="str">
        <f t="shared" si="120"/>
        <v>0</v>
      </c>
      <c r="AE266" s="29" t="str">
        <f t="shared" si="120"/>
        <v>1</v>
      </c>
      <c r="AF266" s="29" t="str">
        <f t="shared" si="120"/>
        <v>0</v>
      </c>
      <c r="AG266" s="29" t="str">
        <f t="shared" si="120"/>
        <v>0</v>
      </c>
      <c r="AH266" s="59">
        <v>261</v>
      </c>
      <c r="AI266" s="510">
        <v>210100</v>
      </c>
      <c r="AJ266" s="509">
        <v>2</v>
      </c>
      <c r="AK266" s="509">
        <v>2</v>
      </c>
      <c r="AL266" s="509">
        <v>1</v>
      </c>
      <c r="AM266" s="509">
        <v>1</v>
      </c>
      <c r="AN266" s="509">
        <v>1</v>
      </c>
      <c r="AO266" s="509">
        <v>1</v>
      </c>
      <c r="AP266" s="509">
        <v>1</v>
      </c>
      <c r="AQ266" s="509">
        <v>1</v>
      </c>
      <c r="AR266" s="509">
        <v>1</v>
      </c>
      <c r="AS266" s="509">
        <v>1</v>
      </c>
      <c r="AT266" s="509">
        <v>1</v>
      </c>
      <c r="AU266" s="509">
        <v>3</v>
      </c>
      <c r="AV266" s="509">
        <v>1</v>
      </c>
      <c r="AW266" s="509">
        <v>1</v>
      </c>
      <c r="AX266" s="509">
        <v>1</v>
      </c>
      <c r="AY266" s="509">
        <v>1</v>
      </c>
      <c r="AZ266" s="509">
        <v>1</v>
      </c>
      <c r="BA266" s="509">
        <v>1</v>
      </c>
      <c r="BB266" s="509">
        <v>1</v>
      </c>
      <c r="BC266" s="509" t="b">
        <v>0</v>
      </c>
      <c r="BD266" s="508">
        <v>36201</v>
      </c>
      <c r="BE266" s="508">
        <v>36201</v>
      </c>
      <c r="BF266" s="509" t="b">
        <v>0</v>
      </c>
      <c r="BG266" s="510" t="s">
        <v>615</v>
      </c>
      <c r="BH266" s="512"/>
      <c r="BI266" s="510"/>
      <c r="BJ266" s="513">
        <v>36201</v>
      </c>
      <c r="BK266" s="513">
        <v>36201</v>
      </c>
      <c r="BL266" s="513">
        <v>46217</v>
      </c>
      <c r="BM266" s="510"/>
      <c r="BN266" s="512"/>
      <c r="BO266" s="510"/>
      <c r="BP266" s="509">
        <v>1</v>
      </c>
      <c r="BQ266" s="509" t="str">
        <f>IF(AI266="","",VLOOKUP(AJ266,[0]!Qualifier,(COLUMN(AJ266)-34),FALSE))</f>
        <v>Platelets</v>
      </c>
      <c r="BR266" s="509" t="str">
        <f>IF(AJ266="","",VLOOKUP(AK266,[0]!Qualifier,(COLUMN(AK266)-34),FALSE))</f>
        <v xml:space="preserve">CPD </v>
      </c>
      <c r="BS266" s="509" t="str">
        <f>IF(AK266="","",VLOOKUP(AL266,[0]!Qualifier,(COLUMN(AL266)-34),FALSE))</f>
        <v xml:space="preserve">NoAdd </v>
      </c>
      <c r="BT266" s="509" t="str">
        <f>IF(AL266="","",VLOOKUP(AM266,[0]!Qualifier,(COLUMN(AM266)-34),FALSE))</f>
        <v xml:space="preserve">Closed </v>
      </c>
      <c r="BU266" s="509" t="str">
        <f>IF(AM266="","",VLOOKUP(AN266,[0]!Qualifier,(COLUMN(AN266)-34),FALSE))</f>
        <v xml:space="preserve">SV </v>
      </c>
      <c r="BV266" s="509" t="str">
        <f>IF(AN266="","",VLOOKUP(AO266,[0]!Qualifier,(COLUMN(AO266)-34),FALSE))</f>
        <v xml:space="preserve">20to24°C </v>
      </c>
      <c r="BW266" s="509" t="str">
        <f>IF(AO266="","",VLOOKUP(AP266,[0]!Qualifier,(COLUMN(AP266)-34),FALSE))</f>
        <v>No</v>
      </c>
      <c r="BX266" s="509" t="str">
        <f>IF(AP266="","",VLOOKUP(AQ266,[0]!Qualifier,(COLUMN(AQ266)-34),FALSE))</f>
        <v xml:space="preserve">Allo </v>
      </c>
      <c r="BY266" s="509" t="str">
        <f>IF(AQ266="","",VLOOKUP(AR266,[0]!Qualifier,(COLUMN(AR266)-34),FALSE))</f>
        <v xml:space="preserve">WB </v>
      </c>
      <c r="BZ266" s="509" t="str">
        <f>IF(AR266="","",VLOOKUP(AS266,[0]!Qualifier,(COLUMN(AS266)-34),FALSE))</f>
        <v xml:space="preserve">NA </v>
      </c>
      <c r="CA266" s="509" t="str">
        <f>IF(AS266="","",VLOOKUP(AT266,[0]!Qualifier,(COLUMN(AT266)-34),FALSE))</f>
        <v xml:space="preserve">Transf </v>
      </c>
      <c r="CB266" s="509" t="str">
        <f>IF(AT266="","",VLOOKUP(AU266,[0]!Qualifier,(COLUMN(AU266)-34),FALSE))</f>
        <v xml:space="preserve">LCdepl </v>
      </c>
      <c r="CC266" s="509" t="str">
        <f>IF(AU266="","",VLOOKUP(AV266,[0]!Qualifier,(COLUMN(AV266)-34),FALSE))</f>
        <v xml:space="preserve">None </v>
      </c>
      <c r="CD266" s="509" t="str">
        <f>IF(AV266="","",VLOOKUP(AW266,[0]!Qualifier,(COLUMN(AW266)-34),FALSE))</f>
        <v xml:space="preserve">NoIrr </v>
      </c>
      <c r="CE266" s="508" t="str">
        <f>IF(AW266="","",VLOOKUP(AX266,[0]!Qualifier,(COLUMN(AX266)-34),FALSE))</f>
        <v xml:space="preserve">- </v>
      </c>
      <c r="CF266" s="508" t="str">
        <f>IF(AX266="","",VLOOKUP(AY266,[0]!Qualifier,(COLUMN(AY266)-34),FALSE))</f>
        <v>no sub</v>
      </c>
      <c r="CG266" s="509" t="str">
        <f>IF(AY266="","",VLOOKUP(AZ266,[0]!Qualifier,(COLUMN(AZ266)-34),FALSE))</f>
        <v>Non</v>
      </c>
      <c r="CH266" s="510" t="str">
        <f>IF(AZ266="","",VLOOKUP(BA266,[0]!Qualifier,(COLUMN(BA266)-34),FALSE))</f>
        <v>NA</v>
      </c>
      <c r="CI266" s="512" t="str">
        <f>IF(BA266="","",VLOOKUP(BB266,[0]!Qualifier,(COLUMN(BB266)-34),FALSE))</f>
        <v xml:space="preserve">None </v>
      </c>
      <c r="CJ266" s="510"/>
      <c r="CK266" s="513" t="str">
        <f t="shared" si="142"/>
        <v>2-2-1-1-1-1-1-1-1-1-1-3-1-1-1-1-1-1-1</v>
      </c>
      <c r="CL266" s="513">
        <v>40661</v>
      </c>
      <c r="CM266" s="513">
        <v>45195</v>
      </c>
      <c r="CN266" s="510"/>
      <c r="CP266" s="510"/>
    </row>
    <row r="267" spans="1:94" ht="12.6" customHeight="1" outlineLevel="2" x14ac:dyDescent="0.35">
      <c r="A267" s="77">
        <f t="shared" si="144"/>
        <v>210110</v>
      </c>
      <c r="B267" s="7">
        <f t="shared" si="145"/>
        <v>262</v>
      </c>
      <c r="C267" s="59">
        <f t="shared" si="143"/>
        <v>262</v>
      </c>
      <c r="D267" s="124">
        <f t="shared" si="146"/>
        <v>210110</v>
      </c>
      <c r="E267" s="16" t="str">
        <f t="shared" si="122"/>
        <v>Platelets</v>
      </c>
      <c r="F267" s="58" t="str">
        <f t="shared" si="123"/>
        <v xml:space="preserve">CPD </v>
      </c>
      <c r="G267" s="58" t="str">
        <f t="shared" si="124"/>
        <v xml:space="preserve">NoAdd </v>
      </c>
      <c r="H267" s="58" t="str">
        <f t="shared" si="125"/>
        <v xml:space="preserve">Open </v>
      </c>
      <c r="I267" s="58" t="str">
        <f t="shared" si="126"/>
        <v xml:space="preserve">SV </v>
      </c>
      <c r="J267" s="58" t="str">
        <f t="shared" si="127"/>
        <v xml:space="preserve">20to24°C </v>
      </c>
      <c r="K267" s="58" t="str">
        <f t="shared" si="128"/>
        <v>No</v>
      </c>
      <c r="L267" s="58" t="str">
        <f t="shared" si="129"/>
        <v xml:space="preserve">Allo </v>
      </c>
      <c r="M267" s="58" t="str">
        <f t="shared" si="130"/>
        <v xml:space="preserve">WB </v>
      </c>
      <c r="N267" s="58" t="str">
        <f t="shared" si="131"/>
        <v xml:space="preserve">NA </v>
      </c>
      <c r="O267" s="58" t="str">
        <f t="shared" si="132"/>
        <v xml:space="preserve">Transf </v>
      </c>
      <c r="P267" s="58" t="str">
        <f t="shared" si="133"/>
        <v xml:space="preserve">LCdepl </v>
      </c>
      <c r="Q267" s="58" t="str">
        <f t="shared" si="134"/>
        <v xml:space="preserve">None </v>
      </c>
      <c r="R267" s="58" t="str">
        <f t="shared" si="135"/>
        <v xml:space="preserve">NoIrr </v>
      </c>
      <c r="S267" s="58" t="str">
        <f t="shared" si="136"/>
        <v xml:space="preserve">- </v>
      </c>
      <c r="T267" s="58" t="str">
        <f t="shared" si="137"/>
        <v>no sub</v>
      </c>
      <c r="U267" s="58" t="str">
        <f t="shared" si="138"/>
        <v>Non</v>
      </c>
      <c r="V267" s="58" t="str">
        <f t="shared" si="139"/>
        <v>NA</v>
      </c>
      <c r="W267" s="58" t="str">
        <f t="shared" si="140"/>
        <v xml:space="preserve">None </v>
      </c>
      <c r="X267" t="s">
        <v>63</v>
      </c>
      <c r="Y267" s="161" t="str">
        <f t="shared" si="141"/>
        <v>2-2-1-2-1-1-1-1-1-1-1-3-1-1-1-1-1-1-1</v>
      </c>
      <c r="Z267" s="60">
        <f t="shared" si="147"/>
        <v>210110</v>
      </c>
      <c r="AA267" s="7">
        <f t="shared" si="119"/>
        <v>262</v>
      </c>
      <c r="AB267" s="29" t="str">
        <f t="shared" si="121"/>
        <v>2</v>
      </c>
      <c r="AC267" s="29" t="str">
        <f t="shared" si="120"/>
        <v>1</v>
      </c>
      <c r="AD267" s="29" t="str">
        <f t="shared" si="120"/>
        <v>0</v>
      </c>
      <c r="AE267" s="29" t="str">
        <f t="shared" si="120"/>
        <v>1</v>
      </c>
      <c r="AF267" s="29" t="str">
        <f t="shared" si="120"/>
        <v>1</v>
      </c>
      <c r="AG267" s="29" t="str">
        <f t="shared" si="120"/>
        <v>0</v>
      </c>
      <c r="AH267" s="59">
        <v>262</v>
      </c>
      <c r="AI267" s="510">
        <v>210110</v>
      </c>
      <c r="AJ267" s="509">
        <v>2</v>
      </c>
      <c r="AK267" s="509">
        <v>2</v>
      </c>
      <c r="AL267" s="509">
        <v>1</v>
      </c>
      <c r="AM267" s="509">
        <v>2</v>
      </c>
      <c r="AN267" s="509">
        <v>1</v>
      </c>
      <c r="AO267" s="509">
        <v>1</v>
      </c>
      <c r="AP267" s="509">
        <v>1</v>
      </c>
      <c r="AQ267" s="509">
        <v>1</v>
      </c>
      <c r="AR267" s="509">
        <v>1</v>
      </c>
      <c r="AS267" s="509">
        <v>1</v>
      </c>
      <c r="AT267" s="509">
        <v>1</v>
      </c>
      <c r="AU267" s="509">
        <v>3</v>
      </c>
      <c r="AV267" s="509">
        <v>1</v>
      </c>
      <c r="AW267" s="509">
        <v>1</v>
      </c>
      <c r="AX267" s="509">
        <v>1</v>
      </c>
      <c r="AY267" s="509">
        <v>1</v>
      </c>
      <c r="AZ267" s="509">
        <v>1</v>
      </c>
      <c r="BA267" s="509">
        <v>1</v>
      </c>
      <c r="BB267" s="509">
        <v>1</v>
      </c>
      <c r="BC267" s="509" t="b">
        <v>0</v>
      </c>
      <c r="BD267" s="508">
        <v>36201</v>
      </c>
      <c r="BE267" s="508">
        <v>36201</v>
      </c>
      <c r="BF267" s="509" t="b">
        <v>0</v>
      </c>
      <c r="BG267" s="510" t="s">
        <v>616</v>
      </c>
      <c r="BH267" s="512"/>
      <c r="BI267" s="510"/>
      <c r="BJ267" s="513">
        <v>36201</v>
      </c>
      <c r="BK267" s="513">
        <v>36201</v>
      </c>
      <c r="BL267" s="513">
        <v>46217</v>
      </c>
      <c r="BM267" s="510"/>
      <c r="BN267" s="512"/>
      <c r="BO267" s="510"/>
      <c r="BP267" s="509">
        <v>1</v>
      </c>
      <c r="BQ267" s="509" t="str">
        <f>IF(AI267="","",VLOOKUP(AJ267,[0]!Qualifier,(COLUMN(AJ267)-34),FALSE))</f>
        <v>Platelets</v>
      </c>
      <c r="BR267" s="509" t="str">
        <f>IF(AJ267="","",VLOOKUP(AK267,[0]!Qualifier,(COLUMN(AK267)-34),FALSE))</f>
        <v xml:space="preserve">CPD </v>
      </c>
      <c r="BS267" s="509" t="str">
        <f>IF(AK267="","",VLOOKUP(AL267,[0]!Qualifier,(COLUMN(AL267)-34),FALSE))</f>
        <v xml:space="preserve">NoAdd </v>
      </c>
      <c r="BT267" s="509" t="str">
        <f>IF(AL267="","",VLOOKUP(AM267,[0]!Qualifier,(COLUMN(AM267)-34),FALSE))</f>
        <v xml:space="preserve">Open </v>
      </c>
      <c r="BU267" s="509" t="str">
        <f>IF(AM267="","",VLOOKUP(AN267,[0]!Qualifier,(COLUMN(AN267)-34),FALSE))</f>
        <v xml:space="preserve">SV </v>
      </c>
      <c r="BV267" s="509" t="str">
        <f>IF(AN267="","",VLOOKUP(AO267,[0]!Qualifier,(COLUMN(AO267)-34),FALSE))</f>
        <v xml:space="preserve">20to24°C </v>
      </c>
      <c r="BW267" s="509" t="str">
        <f>IF(AO267="","",VLOOKUP(AP267,[0]!Qualifier,(COLUMN(AP267)-34),FALSE))</f>
        <v>No</v>
      </c>
      <c r="BX267" s="509" t="str">
        <f>IF(AP267="","",VLOOKUP(AQ267,[0]!Qualifier,(COLUMN(AQ267)-34),FALSE))</f>
        <v xml:space="preserve">Allo </v>
      </c>
      <c r="BY267" s="509" t="str">
        <f>IF(AQ267="","",VLOOKUP(AR267,[0]!Qualifier,(COLUMN(AR267)-34),FALSE))</f>
        <v xml:space="preserve">WB </v>
      </c>
      <c r="BZ267" s="509" t="str">
        <f>IF(AR267="","",VLOOKUP(AS267,[0]!Qualifier,(COLUMN(AS267)-34),FALSE))</f>
        <v xml:space="preserve">NA </v>
      </c>
      <c r="CA267" s="509" t="str">
        <f>IF(AS267="","",VLOOKUP(AT267,[0]!Qualifier,(COLUMN(AT267)-34),FALSE))</f>
        <v xml:space="preserve">Transf </v>
      </c>
      <c r="CB267" s="509" t="str">
        <f>IF(AT267="","",VLOOKUP(AU267,[0]!Qualifier,(COLUMN(AU267)-34),FALSE))</f>
        <v xml:space="preserve">LCdepl </v>
      </c>
      <c r="CC267" s="509" t="str">
        <f>IF(AU267="","",VLOOKUP(AV267,[0]!Qualifier,(COLUMN(AV267)-34),FALSE))</f>
        <v xml:space="preserve">None </v>
      </c>
      <c r="CD267" s="509" t="str">
        <f>IF(AV267="","",VLOOKUP(AW267,[0]!Qualifier,(COLUMN(AW267)-34),FALSE))</f>
        <v xml:space="preserve">NoIrr </v>
      </c>
      <c r="CE267" s="508" t="str">
        <f>IF(AW267="","",VLOOKUP(AX267,[0]!Qualifier,(COLUMN(AX267)-34),FALSE))</f>
        <v xml:space="preserve">- </v>
      </c>
      <c r="CF267" s="508" t="str">
        <f>IF(AX267="","",VLOOKUP(AY267,[0]!Qualifier,(COLUMN(AY267)-34),FALSE))</f>
        <v>no sub</v>
      </c>
      <c r="CG267" s="509" t="str">
        <f>IF(AY267="","",VLOOKUP(AZ267,[0]!Qualifier,(COLUMN(AZ267)-34),FALSE))</f>
        <v>Non</v>
      </c>
      <c r="CH267" s="510" t="str">
        <f>IF(AZ267="","",VLOOKUP(BA267,[0]!Qualifier,(COLUMN(BA267)-34),FALSE))</f>
        <v>NA</v>
      </c>
      <c r="CI267" s="512" t="str">
        <f>IF(BA267="","",VLOOKUP(BB267,[0]!Qualifier,(COLUMN(BB267)-34),FALSE))</f>
        <v xml:space="preserve">None </v>
      </c>
      <c r="CJ267" s="510"/>
      <c r="CK267" s="513" t="str">
        <f t="shared" si="142"/>
        <v>2-2-1-2-1-1-1-1-1-1-1-3-1-1-1-1-1-1-1</v>
      </c>
      <c r="CL267" s="513">
        <v>38309</v>
      </c>
      <c r="CM267" s="513">
        <v>45195</v>
      </c>
      <c r="CN267" s="513">
        <v>43452</v>
      </c>
      <c r="CO267" s="513">
        <v>1</v>
      </c>
      <c r="CP267" s="510" t="s">
        <v>1071</v>
      </c>
    </row>
    <row r="268" spans="1:94" ht="12.6" customHeight="1" outlineLevel="2" x14ac:dyDescent="0.35">
      <c r="A268" s="77">
        <f t="shared" si="144"/>
        <v>210172</v>
      </c>
      <c r="B268" s="7">
        <f t="shared" si="145"/>
        <v>263</v>
      </c>
      <c r="C268" s="59">
        <f t="shared" si="143"/>
        <v>263</v>
      </c>
      <c r="D268" s="124">
        <f t="shared" si="146"/>
        <v>210172</v>
      </c>
      <c r="E268" s="16" t="str">
        <f t="shared" si="122"/>
        <v>Platelets</v>
      </c>
      <c r="F268" s="58" t="str">
        <f t="shared" si="123"/>
        <v xml:space="preserve">CPD </v>
      </c>
      <c r="G268" s="58" t="str">
        <f t="shared" si="124"/>
        <v>PAS2</v>
      </c>
      <c r="H268" s="58" t="str">
        <f t="shared" si="125"/>
        <v xml:space="preserve">Closed </v>
      </c>
      <c r="I268" s="58" t="str">
        <f t="shared" si="126"/>
        <v xml:space="preserve">SV </v>
      </c>
      <c r="J268" s="58" t="str">
        <f t="shared" si="127"/>
        <v xml:space="preserve">20to24°C </v>
      </c>
      <c r="K268" s="58" t="str">
        <f t="shared" si="128"/>
        <v>No</v>
      </c>
      <c r="L268" s="58" t="str">
        <f t="shared" si="129"/>
        <v xml:space="preserve">Allo </v>
      </c>
      <c r="M268" s="58" t="str">
        <f t="shared" si="130"/>
        <v xml:space="preserve">WB </v>
      </c>
      <c r="N268" s="58" t="str">
        <f t="shared" si="131"/>
        <v xml:space="preserve">NA </v>
      </c>
      <c r="O268" s="58" t="str">
        <f t="shared" si="132"/>
        <v xml:space="preserve">NoTrans </v>
      </c>
      <c r="P268" s="58" t="str">
        <f t="shared" si="133"/>
        <v xml:space="preserve">LCdepl </v>
      </c>
      <c r="Q268" s="58" t="str">
        <f t="shared" si="134"/>
        <v xml:space="preserve">Pool </v>
      </c>
      <c r="R268" s="58" t="str">
        <f t="shared" si="135"/>
        <v xml:space="preserve">NoIrr </v>
      </c>
      <c r="S268" s="58" t="str">
        <f t="shared" si="136"/>
        <v xml:space="preserve">- </v>
      </c>
      <c r="T268" s="58" t="str">
        <f t="shared" si="137"/>
        <v>no sub</v>
      </c>
      <c r="U268" s="58" t="str">
        <f t="shared" si="138"/>
        <v>Non</v>
      </c>
      <c r="V268" s="58" t="str">
        <f t="shared" si="139"/>
        <v>NA</v>
      </c>
      <c r="W268" s="58" t="str">
        <f t="shared" si="140"/>
        <v xml:space="preserve">None </v>
      </c>
      <c r="X268" t="s">
        <v>63</v>
      </c>
      <c r="Y268" s="161" t="str">
        <f t="shared" si="141"/>
        <v>2-2-13-1-1-1-1-1-1-1-2-3-3-1-1-1-1-1-1</v>
      </c>
      <c r="Z268" s="60">
        <f t="shared" si="147"/>
        <v>210172</v>
      </c>
      <c r="AA268" s="7">
        <f t="shared" si="119"/>
        <v>263</v>
      </c>
      <c r="AB268" s="29" t="str">
        <f t="shared" si="121"/>
        <v>2</v>
      </c>
      <c r="AC268" s="29" t="str">
        <f t="shared" si="120"/>
        <v>1</v>
      </c>
      <c r="AD268" s="29" t="str">
        <f t="shared" si="120"/>
        <v>0</v>
      </c>
      <c r="AE268" s="29" t="str">
        <f t="shared" si="120"/>
        <v>1</v>
      </c>
      <c r="AF268" s="29" t="str">
        <f t="shared" si="120"/>
        <v>7</v>
      </c>
      <c r="AG268" s="29" t="str">
        <f t="shared" si="120"/>
        <v>2</v>
      </c>
      <c r="AH268" s="59">
        <v>263</v>
      </c>
      <c r="AI268" s="510">
        <v>210172</v>
      </c>
      <c r="AJ268" s="509">
        <v>2</v>
      </c>
      <c r="AK268" s="509">
        <v>2</v>
      </c>
      <c r="AL268" s="509">
        <v>13</v>
      </c>
      <c r="AM268" s="509">
        <v>1</v>
      </c>
      <c r="AN268" s="509">
        <v>1</v>
      </c>
      <c r="AO268" s="509">
        <v>1</v>
      </c>
      <c r="AP268" s="509">
        <v>1</v>
      </c>
      <c r="AQ268" s="509">
        <v>1</v>
      </c>
      <c r="AR268" s="509">
        <v>1</v>
      </c>
      <c r="AS268" s="509">
        <v>1</v>
      </c>
      <c r="AT268" s="509">
        <v>2</v>
      </c>
      <c r="AU268" s="509">
        <v>3</v>
      </c>
      <c r="AV268" s="509">
        <v>3</v>
      </c>
      <c r="AW268" s="509">
        <v>1</v>
      </c>
      <c r="AX268" s="509">
        <v>1</v>
      </c>
      <c r="AY268" s="509">
        <v>1</v>
      </c>
      <c r="AZ268" s="509">
        <v>1</v>
      </c>
      <c r="BA268" s="509">
        <v>1</v>
      </c>
      <c r="BB268" s="509">
        <v>1</v>
      </c>
      <c r="BC268" s="509" t="b">
        <v>0</v>
      </c>
      <c r="BD268" s="508">
        <v>38695</v>
      </c>
      <c r="BE268" s="508">
        <v>38695</v>
      </c>
      <c r="BF268" s="509" t="b">
        <v>0</v>
      </c>
      <c r="BG268" s="510" t="s">
        <v>1046</v>
      </c>
      <c r="BH268" s="512"/>
      <c r="BI268" s="510"/>
      <c r="BJ268" s="513">
        <v>38695</v>
      </c>
      <c r="BK268" s="513">
        <v>38695</v>
      </c>
      <c r="BL268" s="513">
        <v>46217</v>
      </c>
      <c r="BM268" s="513">
        <v>43452</v>
      </c>
      <c r="BN268" s="509">
        <v>1</v>
      </c>
      <c r="BO268" s="510" t="s">
        <v>1071</v>
      </c>
      <c r="BP268" s="509">
        <v>1</v>
      </c>
      <c r="BQ268" s="509" t="str">
        <f>IF(AI268="","",VLOOKUP(AJ268,[0]!Qualifier,(COLUMN(AJ268)-34),FALSE))</f>
        <v>Platelets</v>
      </c>
      <c r="BR268" s="509" t="str">
        <f>IF(AJ268="","",VLOOKUP(AK268,[0]!Qualifier,(COLUMN(AK268)-34),FALSE))</f>
        <v xml:space="preserve">CPD </v>
      </c>
      <c r="BS268" s="509" t="str">
        <f>IF(AK268="","",VLOOKUP(AL268,[0]!Qualifier,(COLUMN(AL268)-34),FALSE))</f>
        <v>PAS2</v>
      </c>
      <c r="BT268" s="509" t="str">
        <f>IF(AL268="","",VLOOKUP(AM268,[0]!Qualifier,(COLUMN(AM268)-34),FALSE))</f>
        <v xml:space="preserve">Closed </v>
      </c>
      <c r="BU268" s="509" t="str">
        <f>IF(AM268="","",VLOOKUP(AN268,[0]!Qualifier,(COLUMN(AN268)-34),FALSE))</f>
        <v xml:space="preserve">SV </v>
      </c>
      <c r="BV268" s="509" t="str">
        <f>IF(AN268="","",VLOOKUP(AO268,[0]!Qualifier,(COLUMN(AO268)-34),FALSE))</f>
        <v xml:space="preserve">20to24°C </v>
      </c>
      <c r="BW268" s="509" t="str">
        <f>IF(AO268="","",VLOOKUP(AP268,[0]!Qualifier,(COLUMN(AP268)-34),FALSE))</f>
        <v>No</v>
      </c>
      <c r="BX268" s="509" t="str">
        <f>IF(AP268="","",VLOOKUP(AQ268,[0]!Qualifier,(COLUMN(AQ268)-34),FALSE))</f>
        <v xml:space="preserve">Allo </v>
      </c>
      <c r="BY268" s="509" t="str">
        <f>IF(AQ268="","",VLOOKUP(AR268,[0]!Qualifier,(COLUMN(AR268)-34),FALSE))</f>
        <v xml:space="preserve">WB </v>
      </c>
      <c r="BZ268" s="509" t="str">
        <f>IF(AR268="","",VLOOKUP(AS268,[0]!Qualifier,(COLUMN(AS268)-34),FALSE))</f>
        <v xml:space="preserve">NA </v>
      </c>
      <c r="CA268" s="509" t="str">
        <f>IF(AS268="","",VLOOKUP(AT268,[0]!Qualifier,(COLUMN(AT268)-34),FALSE))</f>
        <v xml:space="preserve">NoTrans </v>
      </c>
      <c r="CB268" s="509" t="str">
        <f>IF(AT268="","",VLOOKUP(AU268,[0]!Qualifier,(COLUMN(AU268)-34),FALSE))</f>
        <v xml:space="preserve">LCdepl </v>
      </c>
      <c r="CC268" s="509" t="str">
        <f>IF(AU268="","",VLOOKUP(AV268,[0]!Qualifier,(COLUMN(AV268)-34),FALSE))</f>
        <v xml:space="preserve">Pool </v>
      </c>
      <c r="CD268" s="509" t="str">
        <f>IF(AV268="","",VLOOKUP(AW268,[0]!Qualifier,(COLUMN(AW268)-34),FALSE))</f>
        <v xml:space="preserve">NoIrr </v>
      </c>
      <c r="CE268" s="508" t="str">
        <f>IF(AW268="","",VLOOKUP(AX268,[0]!Qualifier,(COLUMN(AX268)-34),FALSE))</f>
        <v xml:space="preserve">- </v>
      </c>
      <c r="CF268" s="508" t="str">
        <f>IF(AX268="","",VLOOKUP(AY268,[0]!Qualifier,(COLUMN(AY268)-34),FALSE))</f>
        <v>no sub</v>
      </c>
      <c r="CG268" s="509" t="str">
        <f>IF(AY268="","",VLOOKUP(AZ268,[0]!Qualifier,(COLUMN(AZ268)-34),FALSE))</f>
        <v>Non</v>
      </c>
      <c r="CH268" s="510" t="str">
        <f>IF(AZ268="","",VLOOKUP(BA268,[0]!Qualifier,(COLUMN(BA268)-34),FALSE))</f>
        <v>NA</v>
      </c>
      <c r="CI268" s="512" t="str">
        <f>IF(BA268="","",VLOOKUP(BB268,[0]!Qualifier,(COLUMN(BB268)-34),FALSE))</f>
        <v xml:space="preserve">None </v>
      </c>
      <c r="CJ268" s="510"/>
      <c r="CK268" s="513" t="str">
        <f t="shared" si="142"/>
        <v>2-2-13-1-1-1-1-1-1-1-2-3-3-1-1-1-1-1-1</v>
      </c>
      <c r="CL268" s="513">
        <v>43411</v>
      </c>
      <c r="CM268" s="513">
        <v>45195</v>
      </c>
      <c r="CN268" s="510"/>
      <c r="CP268" s="510"/>
    </row>
    <row r="269" spans="1:94" ht="12.6" customHeight="1" outlineLevel="2" x14ac:dyDescent="0.35">
      <c r="A269" s="77">
        <f t="shared" si="144"/>
        <v>210200</v>
      </c>
      <c r="B269" s="7">
        <f t="shared" si="145"/>
        <v>264</v>
      </c>
      <c r="C269" s="59">
        <f t="shared" si="143"/>
        <v>264</v>
      </c>
      <c r="D269" s="124">
        <f t="shared" si="146"/>
        <v>210200</v>
      </c>
      <c r="E269" s="16" t="str">
        <f t="shared" si="122"/>
        <v>Platelets</v>
      </c>
      <c r="F269" s="58" t="str">
        <f t="shared" si="123"/>
        <v xml:space="preserve">CPD </v>
      </c>
      <c r="G269" s="58" t="str">
        <f t="shared" si="124"/>
        <v xml:space="preserve">NoAdd </v>
      </c>
      <c r="H269" s="58" t="str">
        <f t="shared" si="125"/>
        <v xml:space="preserve">Closed </v>
      </c>
      <c r="I269" s="58" t="str">
        <f t="shared" si="126"/>
        <v xml:space="preserve">SV </v>
      </c>
      <c r="J269" s="58" t="str">
        <f t="shared" si="127"/>
        <v xml:space="preserve">20to24°C </v>
      </c>
      <c r="K269" s="58" t="str">
        <f t="shared" si="128"/>
        <v>No</v>
      </c>
      <c r="L269" s="58" t="str">
        <f t="shared" si="129"/>
        <v xml:space="preserve">Allo </v>
      </c>
      <c r="M269" s="58" t="str">
        <f t="shared" si="130"/>
        <v xml:space="preserve">WB </v>
      </c>
      <c r="N269" s="58" t="str">
        <f t="shared" si="131"/>
        <v xml:space="preserve">NA </v>
      </c>
      <c r="O269" s="58" t="str">
        <f t="shared" si="132"/>
        <v xml:space="preserve">Transf </v>
      </c>
      <c r="P269" s="58" t="str">
        <f t="shared" si="133"/>
        <v xml:space="preserve">None </v>
      </c>
      <c r="Q269" s="58" t="str">
        <f t="shared" si="134"/>
        <v xml:space="preserve">None </v>
      </c>
      <c r="R269" s="58" t="str">
        <f t="shared" si="135"/>
        <v>Irrad</v>
      </c>
      <c r="S269" s="58" t="str">
        <f t="shared" si="136"/>
        <v xml:space="preserve">- </v>
      </c>
      <c r="T269" s="58" t="str">
        <f t="shared" si="137"/>
        <v>no sub</v>
      </c>
      <c r="U269" s="58" t="str">
        <f t="shared" si="138"/>
        <v>Non</v>
      </c>
      <c r="V269" s="58" t="str">
        <f t="shared" si="139"/>
        <v>NA</v>
      </c>
      <c r="W269" s="58" t="str">
        <f t="shared" si="140"/>
        <v xml:space="preserve">None </v>
      </c>
      <c r="X269" t="s">
        <v>63</v>
      </c>
      <c r="Y269" s="161" t="str">
        <f t="shared" si="141"/>
        <v>2-2-1-1-1-1-1-1-1-1-1-1-1-2-1-1-1-1-1</v>
      </c>
      <c r="Z269" s="60">
        <f t="shared" si="147"/>
        <v>210200</v>
      </c>
      <c r="AA269" s="7">
        <f t="shared" ref="AA269:AA332" si="148">B269</f>
        <v>264</v>
      </c>
      <c r="AB269" s="29" t="str">
        <f t="shared" si="121"/>
        <v>2</v>
      </c>
      <c r="AC269" s="29" t="str">
        <f t="shared" si="120"/>
        <v>1</v>
      </c>
      <c r="AD269" s="29" t="str">
        <f t="shared" si="120"/>
        <v>0</v>
      </c>
      <c r="AE269" s="29" t="str">
        <f t="shared" ref="AC269:AG320" si="149">MID(TEXT($Z269,"000000"),AE$5,1)</f>
        <v>2</v>
      </c>
      <c r="AF269" s="29" t="str">
        <f t="shared" si="149"/>
        <v>0</v>
      </c>
      <c r="AG269" s="29" t="str">
        <f t="shared" si="149"/>
        <v>0</v>
      </c>
      <c r="AH269" s="59">
        <v>264</v>
      </c>
      <c r="AI269" s="510">
        <v>210200</v>
      </c>
      <c r="AJ269" s="509">
        <v>2</v>
      </c>
      <c r="AK269" s="509">
        <v>2</v>
      </c>
      <c r="AL269" s="509">
        <v>1</v>
      </c>
      <c r="AM269" s="509">
        <v>1</v>
      </c>
      <c r="AN269" s="509">
        <v>1</v>
      </c>
      <c r="AO269" s="509">
        <v>1</v>
      </c>
      <c r="AP269" s="509">
        <v>1</v>
      </c>
      <c r="AQ269" s="509">
        <v>1</v>
      </c>
      <c r="AR269" s="509">
        <v>1</v>
      </c>
      <c r="AS269" s="509">
        <v>1</v>
      </c>
      <c r="AT269" s="509">
        <v>1</v>
      </c>
      <c r="AU269" s="509">
        <v>1</v>
      </c>
      <c r="AV269" s="509">
        <v>1</v>
      </c>
      <c r="AW269" s="509">
        <v>2</v>
      </c>
      <c r="AX269" s="509">
        <v>1</v>
      </c>
      <c r="AY269" s="509">
        <v>1</v>
      </c>
      <c r="AZ269" s="509">
        <v>1</v>
      </c>
      <c r="BA269" s="509">
        <v>1</v>
      </c>
      <c r="BB269" s="509">
        <v>1</v>
      </c>
      <c r="BC269" s="509" t="b">
        <v>0</v>
      </c>
      <c r="BD269" s="508">
        <v>36201</v>
      </c>
      <c r="BE269" s="508">
        <v>36201</v>
      </c>
      <c r="BF269" s="509" t="b">
        <v>0</v>
      </c>
      <c r="BG269" s="510" t="s">
        <v>617</v>
      </c>
      <c r="BH269" s="512"/>
      <c r="BI269" s="510"/>
      <c r="BJ269" s="513">
        <v>36201</v>
      </c>
      <c r="BK269" s="513">
        <v>36201</v>
      </c>
      <c r="BL269" s="513">
        <v>46217</v>
      </c>
      <c r="BM269" s="510"/>
      <c r="BN269" s="512"/>
      <c r="BO269" s="510"/>
      <c r="BP269" s="509">
        <v>1</v>
      </c>
      <c r="BQ269" s="509" t="str">
        <f>IF(AI269="","",VLOOKUP(AJ269,[0]!Qualifier,(COLUMN(AJ269)-34),FALSE))</f>
        <v>Platelets</v>
      </c>
      <c r="BR269" s="509" t="str">
        <f>IF(AJ269="","",VLOOKUP(AK269,[0]!Qualifier,(COLUMN(AK269)-34),FALSE))</f>
        <v xml:space="preserve">CPD </v>
      </c>
      <c r="BS269" s="509" t="str">
        <f>IF(AK269="","",VLOOKUP(AL269,[0]!Qualifier,(COLUMN(AL269)-34),FALSE))</f>
        <v xml:space="preserve">NoAdd </v>
      </c>
      <c r="BT269" s="509" t="str">
        <f>IF(AL269="","",VLOOKUP(AM269,[0]!Qualifier,(COLUMN(AM269)-34),FALSE))</f>
        <v xml:space="preserve">Closed </v>
      </c>
      <c r="BU269" s="509" t="str">
        <f>IF(AM269="","",VLOOKUP(AN269,[0]!Qualifier,(COLUMN(AN269)-34),FALSE))</f>
        <v xml:space="preserve">SV </v>
      </c>
      <c r="BV269" s="509" t="str">
        <f>IF(AN269="","",VLOOKUP(AO269,[0]!Qualifier,(COLUMN(AO269)-34),FALSE))</f>
        <v xml:space="preserve">20to24°C </v>
      </c>
      <c r="BW269" s="509" t="str">
        <f>IF(AO269="","",VLOOKUP(AP269,[0]!Qualifier,(COLUMN(AP269)-34),FALSE))</f>
        <v>No</v>
      </c>
      <c r="BX269" s="509" t="str">
        <f>IF(AP269="","",VLOOKUP(AQ269,[0]!Qualifier,(COLUMN(AQ269)-34),FALSE))</f>
        <v xml:space="preserve">Allo </v>
      </c>
      <c r="BY269" s="509" t="str">
        <f>IF(AQ269="","",VLOOKUP(AR269,[0]!Qualifier,(COLUMN(AR269)-34),FALSE))</f>
        <v xml:space="preserve">WB </v>
      </c>
      <c r="BZ269" s="509" t="str">
        <f>IF(AR269="","",VLOOKUP(AS269,[0]!Qualifier,(COLUMN(AS269)-34),FALSE))</f>
        <v xml:space="preserve">NA </v>
      </c>
      <c r="CA269" s="509" t="str">
        <f>IF(AS269="","",VLOOKUP(AT269,[0]!Qualifier,(COLUMN(AT269)-34),FALSE))</f>
        <v xml:space="preserve">Transf </v>
      </c>
      <c r="CB269" s="509" t="str">
        <f>IF(AT269="","",VLOOKUP(AU269,[0]!Qualifier,(COLUMN(AU269)-34),FALSE))</f>
        <v xml:space="preserve">None </v>
      </c>
      <c r="CC269" s="509" t="str">
        <f>IF(AU269="","",VLOOKUP(AV269,[0]!Qualifier,(COLUMN(AV269)-34),FALSE))</f>
        <v xml:space="preserve">None </v>
      </c>
      <c r="CD269" s="509" t="str">
        <f>IF(AV269="","",VLOOKUP(AW269,[0]!Qualifier,(COLUMN(AW269)-34),FALSE))</f>
        <v>Irrad</v>
      </c>
      <c r="CE269" s="508" t="str">
        <f>IF(AW269="","",VLOOKUP(AX269,[0]!Qualifier,(COLUMN(AX269)-34),FALSE))</f>
        <v xml:space="preserve">- </v>
      </c>
      <c r="CF269" s="508" t="str">
        <f>IF(AX269="","",VLOOKUP(AY269,[0]!Qualifier,(COLUMN(AY269)-34),FALSE))</f>
        <v>no sub</v>
      </c>
      <c r="CG269" s="509" t="str">
        <f>IF(AY269="","",VLOOKUP(AZ269,[0]!Qualifier,(COLUMN(AZ269)-34),FALSE))</f>
        <v>Non</v>
      </c>
      <c r="CH269" s="510" t="str">
        <f>IF(AZ269="","",VLOOKUP(BA269,[0]!Qualifier,(COLUMN(BA269)-34),FALSE))</f>
        <v>NA</v>
      </c>
      <c r="CI269" s="512" t="str">
        <f>IF(BA269="","",VLOOKUP(BB269,[0]!Qualifier,(COLUMN(BB269)-34),FALSE))</f>
        <v xml:space="preserve">None </v>
      </c>
      <c r="CJ269" s="510"/>
      <c r="CK269" s="513" t="str">
        <f t="shared" si="142"/>
        <v>2-2-1-1-1-1-1-1-1-1-1-1-1-2-1-1-1-1-1</v>
      </c>
      <c r="CL269" s="513">
        <v>38309</v>
      </c>
      <c r="CM269" s="513">
        <v>45195</v>
      </c>
      <c r="CN269" s="510"/>
      <c r="CP269" s="510"/>
    </row>
    <row r="270" spans="1:94" ht="12.6" customHeight="1" outlineLevel="2" x14ac:dyDescent="0.35">
      <c r="A270" s="77">
        <f t="shared" si="144"/>
        <v>210210</v>
      </c>
      <c r="B270" s="7">
        <f t="shared" si="145"/>
        <v>265</v>
      </c>
      <c r="C270" s="59">
        <f t="shared" si="143"/>
        <v>265</v>
      </c>
      <c r="D270" s="124">
        <f t="shared" si="146"/>
        <v>210210</v>
      </c>
      <c r="E270" s="16" t="str">
        <f t="shared" si="122"/>
        <v>Platelets</v>
      </c>
      <c r="F270" s="58" t="str">
        <f t="shared" si="123"/>
        <v xml:space="preserve">CPD </v>
      </c>
      <c r="G270" s="58" t="str">
        <f t="shared" si="124"/>
        <v xml:space="preserve">NoAdd </v>
      </c>
      <c r="H270" s="58" t="str">
        <f t="shared" si="125"/>
        <v xml:space="preserve">Open </v>
      </c>
      <c r="I270" s="58" t="str">
        <f t="shared" si="126"/>
        <v xml:space="preserve">SV </v>
      </c>
      <c r="J270" s="58" t="str">
        <f t="shared" si="127"/>
        <v xml:space="preserve">20to24°C </v>
      </c>
      <c r="K270" s="58" t="str">
        <f t="shared" si="128"/>
        <v>No</v>
      </c>
      <c r="L270" s="58" t="str">
        <f t="shared" si="129"/>
        <v xml:space="preserve">Allo </v>
      </c>
      <c r="M270" s="58" t="str">
        <f t="shared" si="130"/>
        <v xml:space="preserve">WB </v>
      </c>
      <c r="N270" s="58" t="str">
        <f t="shared" si="131"/>
        <v xml:space="preserve">NA </v>
      </c>
      <c r="O270" s="58" t="str">
        <f t="shared" si="132"/>
        <v xml:space="preserve">Transf </v>
      </c>
      <c r="P270" s="58" t="str">
        <f t="shared" si="133"/>
        <v xml:space="preserve">None </v>
      </c>
      <c r="Q270" s="58" t="str">
        <f t="shared" si="134"/>
        <v xml:space="preserve">None </v>
      </c>
      <c r="R270" s="58" t="str">
        <f t="shared" si="135"/>
        <v>Irrad</v>
      </c>
      <c r="S270" s="58" t="str">
        <f t="shared" si="136"/>
        <v xml:space="preserve">- </v>
      </c>
      <c r="T270" s="58" t="str">
        <f t="shared" si="137"/>
        <v>no sub</v>
      </c>
      <c r="U270" s="58" t="str">
        <f t="shared" si="138"/>
        <v>Non</v>
      </c>
      <c r="V270" s="58" t="str">
        <f t="shared" si="139"/>
        <v>NA</v>
      </c>
      <c r="W270" s="58" t="str">
        <f t="shared" si="140"/>
        <v xml:space="preserve">None </v>
      </c>
      <c r="X270" t="s">
        <v>63</v>
      </c>
      <c r="Y270" s="161" t="str">
        <f t="shared" si="141"/>
        <v>2-2-1-2-1-1-1-1-1-1-1-1-1-2-1-1-1-1-1</v>
      </c>
      <c r="Z270" s="60">
        <f t="shared" si="147"/>
        <v>210210</v>
      </c>
      <c r="AA270" s="7">
        <f t="shared" si="148"/>
        <v>265</v>
      </c>
      <c r="AB270" s="29" t="str">
        <f t="shared" si="121"/>
        <v>2</v>
      </c>
      <c r="AC270" s="29" t="str">
        <f t="shared" si="149"/>
        <v>1</v>
      </c>
      <c r="AD270" s="29" t="str">
        <f t="shared" si="149"/>
        <v>0</v>
      </c>
      <c r="AE270" s="29" t="str">
        <f t="shared" si="149"/>
        <v>2</v>
      </c>
      <c r="AF270" s="29" t="str">
        <f t="shared" si="149"/>
        <v>1</v>
      </c>
      <c r="AG270" s="29" t="str">
        <f t="shared" si="149"/>
        <v>0</v>
      </c>
      <c r="AH270" s="59">
        <v>265</v>
      </c>
      <c r="AI270" s="510">
        <v>210210</v>
      </c>
      <c r="AJ270" s="509">
        <v>2</v>
      </c>
      <c r="AK270" s="509">
        <v>2</v>
      </c>
      <c r="AL270" s="509">
        <v>1</v>
      </c>
      <c r="AM270" s="509">
        <v>2</v>
      </c>
      <c r="AN270" s="509">
        <v>1</v>
      </c>
      <c r="AO270" s="509">
        <v>1</v>
      </c>
      <c r="AP270" s="509">
        <v>1</v>
      </c>
      <c r="AQ270" s="509">
        <v>1</v>
      </c>
      <c r="AR270" s="509">
        <v>1</v>
      </c>
      <c r="AS270" s="509">
        <v>1</v>
      </c>
      <c r="AT270" s="509">
        <v>1</v>
      </c>
      <c r="AU270" s="509">
        <v>1</v>
      </c>
      <c r="AV270" s="509">
        <v>1</v>
      </c>
      <c r="AW270" s="509">
        <v>2</v>
      </c>
      <c r="AX270" s="509">
        <v>1</v>
      </c>
      <c r="AY270" s="509">
        <v>1</v>
      </c>
      <c r="AZ270" s="509">
        <v>1</v>
      </c>
      <c r="BA270" s="509">
        <v>1</v>
      </c>
      <c r="BB270" s="509">
        <v>1</v>
      </c>
      <c r="BC270" s="509" t="b">
        <v>0</v>
      </c>
      <c r="BD270" s="508">
        <v>36201</v>
      </c>
      <c r="BE270" s="508">
        <v>36201</v>
      </c>
      <c r="BF270" s="509" t="b">
        <v>0</v>
      </c>
      <c r="BG270" s="510" t="s">
        <v>618</v>
      </c>
      <c r="BH270" s="512"/>
      <c r="BI270" s="510"/>
      <c r="BJ270" s="513">
        <v>36201</v>
      </c>
      <c r="BK270" s="513">
        <v>36201</v>
      </c>
      <c r="BL270" s="513">
        <v>46217</v>
      </c>
      <c r="BM270" s="510"/>
      <c r="BN270" s="512"/>
      <c r="BO270" s="510"/>
      <c r="BP270" s="509">
        <v>1</v>
      </c>
      <c r="BQ270" s="509" t="str">
        <f>IF(AI270="","",VLOOKUP(AJ270,[0]!Qualifier,(COLUMN(AJ270)-34),FALSE))</f>
        <v>Platelets</v>
      </c>
      <c r="BR270" s="509" t="str">
        <f>IF(AJ270="","",VLOOKUP(AK270,[0]!Qualifier,(COLUMN(AK270)-34),FALSE))</f>
        <v xml:space="preserve">CPD </v>
      </c>
      <c r="BS270" s="509" t="str">
        <f>IF(AK270="","",VLOOKUP(AL270,[0]!Qualifier,(COLUMN(AL270)-34),FALSE))</f>
        <v xml:space="preserve">NoAdd </v>
      </c>
      <c r="BT270" s="509" t="str">
        <f>IF(AL270="","",VLOOKUP(AM270,[0]!Qualifier,(COLUMN(AM270)-34),FALSE))</f>
        <v xml:space="preserve">Open </v>
      </c>
      <c r="BU270" s="509" t="str">
        <f>IF(AM270="","",VLOOKUP(AN270,[0]!Qualifier,(COLUMN(AN270)-34),FALSE))</f>
        <v xml:space="preserve">SV </v>
      </c>
      <c r="BV270" s="509" t="str">
        <f>IF(AN270="","",VLOOKUP(AO270,[0]!Qualifier,(COLUMN(AO270)-34),FALSE))</f>
        <v xml:space="preserve">20to24°C </v>
      </c>
      <c r="BW270" s="509" t="str">
        <f>IF(AO270="","",VLOOKUP(AP270,[0]!Qualifier,(COLUMN(AP270)-34),FALSE))</f>
        <v>No</v>
      </c>
      <c r="BX270" s="509" t="str">
        <f>IF(AP270="","",VLOOKUP(AQ270,[0]!Qualifier,(COLUMN(AQ270)-34),FALSE))</f>
        <v xml:space="preserve">Allo </v>
      </c>
      <c r="BY270" s="509" t="str">
        <f>IF(AQ270="","",VLOOKUP(AR270,[0]!Qualifier,(COLUMN(AR270)-34),FALSE))</f>
        <v xml:space="preserve">WB </v>
      </c>
      <c r="BZ270" s="509" t="str">
        <f>IF(AR270="","",VLOOKUP(AS270,[0]!Qualifier,(COLUMN(AS270)-34),FALSE))</f>
        <v xml:space="preserve">NA </v>
      </c>
      <c r="CA270" s="509" t="str">
        <f>IF(AS270="","",VLOOKUP(AT270,[0]!Qualifier,(COLUMN(AT270)-34),FALSE))</f>
        <v xml:space="preserve">Transf </v>
      </c>
      <c r="CB270" s="509" t="str">
        <f>IF(AT270="","",VLOOKUP(AU270,[0]!Qualifier,(COLUMN(AU270)-34),FALSE))</f>
        <v xml:space="preserve">None </v>
      </c>
      <c r="CC270" s="509" t="str">
        <f>IF(AU270="","",VLOOKUP(AV270,[0]!Qualifier,(COLUMN(AV270)-34),FALSE))</f>
        <v xml:space="preserve">None </v>
      </c>
      <c r="CD270" s="509" t="str">
        <f>IF(AV270="","",VLOOKUP(AW270,[0]!Qualifier,(COLUMN(AW270)-34),FALSE))</f>
        <v>Irrad</v>
      </c>
      <c r="CE270" s="508" t="str">
        <f>IF(AW270="","",VLOOKUP(AX270,[0]!Qualifier,(COLUMN(AX270)-34),FALSE))</f>
        <v xml:space="preserve">- </v>
      </c>
      <c r="CF270" s="508" t="str">
        <f>IF(AX270="","",VLOOKUP(AY270,[0]!Qualifier,(COLUMN(AY270)-34),FALSE))</f>
        <v>no sub</v>
      </c>
      <c r="CG270" s="509" t="str">
        <f>IF(AY270="","",VLOOKUP(AZ270,[0]!Qualifier,(COLUMN(AZ270)-34),FALSE))</f>
        <v>Non</v>
      </c>
      <c r="CH270" s="510" t="str">
        <f>IF(AZ270="","",VLOOKUP(BA270,[0]!Qualifier,(COLUMN(BA270)-34),FALSE))</f>
        <v>NA</v>
      </c>
      <c r="CI270" s="512" t="str">
        <f>IF(BA270="","",VLOOKUP(BB270,[0]!Qualifier,(COLUMN(BB270)-34),FALSE))</f>
        <v xml:space="preserve">None </v>
      </c>
      <c r="CJ270" s="510"/>
      <c r="CK270" s="513" t="str">
        <f t="shared" si="142"/>
        <v>2-2-1-2-1-1-1-1-1-1-1-1-1-2-1-1-1-1-1</v>
      </c>
      <c r="CL270" s="513">
        <v>37292</v>
      </c>
      <c r="CM270" s="513">
        <v>45195</v>
      </c>
      <c r="CN270" s="513">
        <v>43452</v>
      </c>
      <c r="CO270" s="513">
        <v>1</v>
      </c>
      <c r="CP270" s="510" t="s">
        <v>1071</v>
      </c>
    </row>
    <row r="271" spans="1:94" ht="12.6" customHeight="1" outlineLevel="2" x14ac:dyDescent="0.35">
      <c r="A271" s="77">
        <f t="shared" si="144"/>
        <v>210300</v>
      </c>
      <c r="B271" s="7">
        <f t="shared" si="145"/>
        <v>266</v>
      </c>
      <c r="C271" s="59">
        <f t="shared" si="143"/>
        <v>266</v>
      </c>
      <c r="D271" s="124">
        <f t="shared" si="146"/>
        <v>210300</v>
      </c>
      <c r="E271" s="16" t="str">
        <f t="shared" si="122"/>
        <v>Platelets</v>
      </c>
      <c r="F271" s="58" t="str">
        <f t="shared" si="123"/>
        <v xml:space="preserve">CPD </v>
      </c>
      <c r="G271" s="58" t="str">
        <f t="shared" si="124"/>
        <v xml:space="preserve">NoAdd </v>
      </c>
      <c r="H271" s="58" t="str">
        <f t="shared" si="125"/>
        <v xml:space="preserve">Closed </v>
      </c>
      <c r="I271" s="58" t="str">
        <f t="shared" si="126"/>
        <v xml:space="preserve">SV </v>
      </c>
      <c r="J271" s="58" t="str">
        <f t="shared" si="127"/>
        <v xml:space="preserve">20to24°C </v>
      </c>
      <c r="K271" s="58" t="str">
        <f t="shared" si="128"/>
        <v>No</v>
      </c>
      <c r="L271" s="58" t="str">
        <f t="shared" si="129"/>
        <v xml:space="preserve">Allo </v>
      </c>
      <c r="M271" s="58" t="str">
        <f t="shared" si="130"/>
        <v xml:space="preserve">WB </v>
      </c>
      <c r="N271" s="58" t="str">
        <f t="shared" si="131"/>
        <v xml:space="preserve">NA </v>
      </c>
      <c r="O271" s="58" t="str">
        <f t="shared" si="132"/>
        <v xml:space="preserve">Transf </v>
      </c>
      <c r="P271" s="58" t="str">
        <f t="shared" si="133"/>
        <v xml:space="preserve">LCdepl </v>
      </c>
      <c r="Q271" s="58" t="str">
        <f t="shared" si="134"/>
        <v xml:space="preserve">None </v>
      </c>
      <c r="R271" s="58" t="str">
        <f t="shared" si="135"/>
        <v>Irrad</v>
      </c>
      <c r="S271" s="58" t="str">
        <f t="shared" si="136"/>
        <v xml:space="preserve">- </v>
      </c>
      <c r="T271" s="58" t="str">
        <f t="shared" si="137"/>
        <v>no sub</v>
      </c>
      <c r="U271" s="58" t="str">
        <f t="shared" si="138"/>
        <v>Non</v>
      </c>
      <c r="V271" s="58" t="str">
        <f t="shared" si="139"/>
        <v>NA</v>
      </c>
      <c r="W271" s="58" t="str">
        <f t="shared" si="140"/>
        <v xml:space="preserve">None </v>
      </c>
      <c r="X271" t="s">
        <v>63</v>
      </c>
      <c r="Y271" s="161" t="str">
        <f t="shared" si="141"/>
        <v>2-2-1-1-1-1-1-1-1-1-1-3-1-2-1-1-1-1-1</v>
      </c>
      <c r="Z271" s="60">
        <f t="shared" si="147"/>
        <v>210300</v>
      </c>
      <c r="AA271" s="7">
        <f t="shared" si="148"/>
        <v>266</v>
      </c>
      <c r="AB271" s="29" t="str">
        <f t="shared" si="121"/>
        <v>2</v>
      </c>
      <c r="AC271" s="29" t="str">
        <f t="shared" si="149"/>
        <v>1</v>
      </c>
      <c r="AD271" s="29" t="str">
        <f t="shared" si="149"/>
        <v>0</v>
      </c>
      <c r="AE271" s="29" t="str">
        <f t="shared" si="149"/>
        <v>3</v>
      </c>
      <c r="AF271" s="29" t="str">
        <f t="shared" si="149"/>
        <v>0</v>
      </c>
      <c r="AG271" s="29" t="str">
        <f t="shared" si="149"/>
        <v>0</v>
      </c>
      <c r="AH271" s="59">
        <v>266</v>
      </c>
      <c r="AI271" s="510">
        <v>210300</v>
      </c>
      <c r="AJ271" s="509">
        <v>2</v>
      </c>
      <c r="AK271" s="509">
        <v>2</v>
      </c>
      <c r="AL271" s="509">
        <v>1</v>
      </c>
      <c r="AM271" s="509">
        <v>1</v>
      </c>
      <c r="AN271" s="509">
        <v>1</v>
      </c>
      <c r="AO271" s="509">
        <v>1</v>
      </c>
      <c r="AP271" s="509">
        <v>1</v>
      </c>
      <c r="AQ271" s="509">
        <v>1</v>
      </c>
      <c r="AR271" s="509">
        <v>1</v>
      </c>
      <c r="AS271" s="509">
        <v>1</v>
      </c>
      <c r="AT271" s="509">
        <v>1</v>
      </c>
      <c r="AU271" s="509">
        <v>3</v>
      </c>
      <c r="AV271" s="509">
        <v>1</v>
      </c>
      <c r="AW271" s="509">
        <v>2</v>
      </c>
      <c r="AX271" s="509">
        <v>1</v>
      </c>
      <c r="AY271" s="509">
        <v>1</v>
      </c>
      <c r="AZ271" s="509">
        <v>1</v>
      </c>
      <c r="BA271" s="509">
        <v>1</v>
      </c>
      <c r="BB271" s="509">
        <v>1</v>
      </c>
      <c r="BC271" s="509" t="b">
        <v>0</v>
      </c>
      <c r="BD271" s="508">
        <v>36201</v>
      </c>
      <c r="BE271" s="508">
        <v>36201</v>
      </c>
      <c r="BF271" s="509" t="b">
        <v>0</v>
      </c>
      <c r="BG271" s="510" t="s">
        <v>619</v>
      </c>
      <c r="BH271" s="512"/>
      <c r="BI271" s="510"/>
      <c r="BJ271" s="513">
        <v>36201</v>
      </c>
      <c r="BK271" s="513">
        <v>36201</v>
      </c>
      <c r="BL271" s="513">
        <v>46217</v>
      </c>
      <c r="BM271" s="510"/>
      <c r="BN271" s="512"/>
      <c r="BO271" s="510"/>
      <c r="BP271" s="509">
        <v>1</v>
      </c>
      <c r="BQ271" s="509" t="str">
        <f>IF(AI271="","",VLOOKUP(AJ271,[0]!Qualifier,(COLUMN(AJ271)-34),FALSE))</f>
        <v>Platelets</v>
      </c>
      <c r="BR271" s="509" t="str">
        <f>IF(AJ271="","",VLOOKUP(AK271,[0]!Qualifier,(COLUMN(AK271)-34),FALSE))</f>
        <v xml:space="preserve">CPD </v>
      </c>
      <c r="BS271" s="509" t="str">
        <f>IF(AK271="","",VLOOKUP(AL271,[0]!Qualifier,(COLUMN(AL271)-34),FALSE))</f>
        <v xml:space="preserve">NoAdd </v>
      </c>
      <c r="BT271" s="509" t="str">
        <f>IF(AL271="","",VLOOKUP(AM271,[0]!Qualifier,(COLUMN(AM271)-34),FALSE))</f>
        <v xml:space="preserve">Closed </v>
      </c>
      <c r="BU271" s="509" t="str">
        <f>IF(AM271="","",VLOOKUP(AN271,[0]!Qualifier,(COLUMN(AN271)-34),FALSE))</f>
        <v xml:space="preserve">SV </v>
      </c>
      <c r="BV271" s="509" t="str">
        <f>IF(AN271="","",VLOOKUP(AO271,[0]!Qualifier,(COLUMN(AO271)-34),FALSE))</f>
        <v xml:space="preserve">20to24°C </v>
      </c>
      <c r="BW271" s="509" t="str">
        <f>IF(AO271="","",VLOOKUP(AP271,[0]!Qualifier,(COLUMN(AP271)-34),FALSE))</f>
        <v>No</v>
      </c>
      <c r="BX271" s="509" t="str">
        <f>IF(AP271="","",VLOOKUP(AQ271,[0]!Qualifier,(COLUMN(AQ271)-34),FALSE))</f>
        <v xml:space="preserve">Allo </v>
      </c>
      <c r="BY271" s="509" t="str">
        <f>IF(AQ271="","",VLOOKUP(AR271,[0]!Qualifier,(COLUMN(AR271)-34),FALSE))</f>
        <v xml:space="preserve">WB </v>
      </c>
      <c r="BZ271" s="509" t="str">
        <f>IF(AR271="","",VLOOKUP(AS271,[0]!Qualifier,(COLUMN(AS271)-34),FALSE))</f>
        <v xml:space="preserve">NA </v>
      </c>
      <c r="CA271" s="509" t="str">
        <f>IF(AS271="","",VLOOKUP(AT271,[0]!Qualifier,(COLUMN(AT271)-34),FALSE))</f>
        <v xml:space="preserve">Transf </v>
      </c>
      <c r="CB271" s="509" t="str">
        <f>IF(AT271="","",VLOOKUP(AU271,[0]!Qualifier,(COLUMN(AU271)-34),FALSE))</f>
        <v xml:space="preserve">LCdepl </v>
      </c>
      <c r="CC271" s="509" t="str">
        <f>IF(AU271="","",VLOOKUP(AV271,[0]!Qualifier,(COLUMN(AV271)-34),FALSE))</f>
        <v xml:space="preserve">None </v>
      </c>
      <c r="CD271" s="509" t="str">
        <f>IF(AV271="","",VLOOKUP(AW271,[0]!Qualifier,(COLUMN(AW271)-34),FALSE))</f>
        <v>Irrad</v>
      </c>
      <c r="CE271" s="508" t="str">
        <f>IF(AW271="","",VLOOKUP(AX271,[0]!Qualifier,(COLUMN(AX271)-34),FALSE))</f>
        <v xml:space="preserve">- </v>
      </c>
      <c r="CF271" s="508" t="str">
        <f>IF(AX271="","",VLOOKUP(AY271,[0]!Qualifier,(COLUMN(AY271)-34),FALSE))</f>
        <v>no sub</v>
      </c>
      <c r="CG271" s="509" t="str">
        <f>IF(AY271="","",VLOOKUP(AZ271,[0]!Qualifier,(COLUMN(AZ271)-34),FALSE))</f>
        <v>Non</v>
      </c>
      <c r="CH271" s="510" t="str">
        <f>IF(AZ271="","",VLOOKUP(BA271,[0]!Qualifier,(COLUMN(BA271)-34),FALSE))</f>
        <v>NA</v>
      </c>
      <c r="CI271" s="512" t="str">
        <f>IF(BA271="","",VLOOKUP(BB271,[0]!Qualifier,(COLUMN(BB271)-34),FALSE))</f>
        <v xml:space="preserve">None </v>
      </c>
      <c r="CJ271" s="510"/>
      <c r="CK271" s="513" t="str">
        <f t="shared" si="142"/>
        <v>2-2-1-1-1-1-1-1-1-1-1-3-1-2-1-1-1-1-1</v>
      </c>
      <c r="CL271" s="513">
        <v>40661</v>
      </c>
      <c r="CM271" s="513">
        <v>45195</v>
      </c>
      <c r="CN271" s="510"/>
      <c r="CP271" s="510"/>
    </row>
    <row r="272" spans="1:94" ht="12.6" customHeight="1" outlineLevel="2" x14ac:dyDescent="0.35">
      <c r="A272" s="77">
        <f t="shared" si="144"/>
        <v>210310</v>
      </c>
      <c r="B272" s="7">
        <f t="shared" si="145"/>
        <v>267</v>
      </c>
      <c r="C272" s="59">
        <f t="shared" si="143"/>
        <v>267</v>
      </c>
      <c r="D272" s="124">
        <f t="shared" si="146"/>
        <v>210310</v>
      </c>
      <c r="E272" s="16" t="str">
        <f t="shared" si="122"/>
        <v>Platelets</v>
      </c>
      <c r="F272" s="58" t="str">
        <f t="shared" si="123"/>
        <v xml:space="preserve">CPD </v>
      </c>
      <c r="G272" s="58" t="str">
        <f t="shared" si="124"/>
        <v xml:space="preserve">NoAdd </v>
      </c>
      <c r="H272" s="58" t="str">
        <f t="shared" si="125"/>
        <v xml:space="preserve">Open </v>
      </c>
      <c r="I272" s="58" t="str">
        <f t="shared" si="126"/>
        <v xml:space="preserve">SV </v>
      </c>
      <c r="J272" s="58" t="str">
        <f t="shared" si="127"/>
        <v xml:space="preserve">20to24°C </v>
      </c>
      <c r="K272" s="58" t="str">
        <f t="shared" si="128"/>
        <v>No</v>
      </c>
      <c r="L272" s="58" t="str">
        <f t="shared" si="129"/>
        <v xml:space="preserve">Allo </v>
      </c>
      <c r="M272" s="58" t="str">
        <f t="shared" si="130"/>
        <v xml:space="preserve">WB </v>
      </c>
      <c r="N272" s="58" t="str">
        <f t="shared" si="131"/>
        <v xml:space="preserve">NA </v>
      </c>
      <c r="O272" s="58" t="str">
        <f t="shared" si="132"/>
        <v xml:space="preserve">Transf </v>
      </c>
      <c r="P272" s="58" t="str">
        <f t="shared" si="133"/>
        <v xml:space="preserve">LCdepl </v>
      </c>
      <c r="Q272" s="58" t="str">
        <f t="shared" si="134"/>
        <v xml:space="preserve">None </v>
      </c>
      <c r="R272" s="58" t="str">
        <f t="shared" si="135"/>
        <v>Irrad</v>
      </c>
      <c r="S272" s="58" t="str">
        <f t="shared" si="136"/>
        <v xml:space="preserve">- </v>
      </c>
      <c r="T272" s="58" t="str">
        <f t="shared" si="137"/>
        <v>no sub</v>
      </c>
      <c r="U272" s="58" t="str">
        <f t="shared" si="138"/>
        <v>Non</v>
      </c>
      <c r="V272" s="58" t="str">
        <f t="shared" si="139"/>
        <v>NA</v>
      </c>
      <c r="W272" s="58" t="str">
        <f t="shared" si="140"/>
        <v xml:space="preserve">None </v>
      </c>
      <c r="X272" t="s">
        <v>63</v>
      </c>
      <c r="Y272" s="161" t="str">
        <f t="shared" si="141"/>
        <v>2-2-1-2-1-1-1-1-1-1-1-3-1-2-1-1-1-1-1</v>
      </c>
      <c r="Z272" s="60">
        <f t="shared" si="147"/>
        <v>210310</v>
      </c>
      <c r="AA272" s="7">
        <f t="shared" si="148"/>
        <v>267</v>
      </c>
      <c r="AB272" s="29" t="str">
        <f t="shared" si="121"/>
        <v>2</v>
      </c>
      <c r="AC272" s="29" t="str">
        <f t="shared" si="149"/>
        <v>1</v>
      </c>
      <c r="AD272" s="29" t="str">
        <f t="shared" si="149"/>
        <v>0</v>
      </c>
      <c r="AE272" s="29" t="str">
        <f t="shared" si="149"/>
        <v>3</v>
      </c>
      <c r="AF272" s="29" t="str">
        <f t="shared" si="149"/>
        <v>1</v>
      </c>
      <c r="AG272" s="29" t="str">
        <f t="shared" si="149"/>
        <v>0</v>
      </c>
      <c r="AH272" s="59">
        <v>267</v>
      </c>
      <c r="AI272" s="510">
        <v>210310</v>
      </c>
      <c r="AJ272" s="509">
        <v>2</v>
      </c>
      <c r="AK272" s="509">
        <v>2</v>
      </c>
      <c r="AL272" s="509">
        <v>1</v>
      </c>
      <c r="AM272" s="509">
        <v>2</v>
      </c>
      <c r="AN272" s="509">
        <v>1</v>
      </c>
      <c r="AO272" s="509">
        <v>1</v>
      </c>
      <c r="AP272" s="509">
        <v>1</v>
      </c>
      <c r="AQ272" s="509">
        <v>1</v>
      </c>
      <c r="AR272" s="509">
        <v>1</v>
      </c>
      <c r="AS272" s="509">
        <v>1</v>
      </c>
      <c r="AT272" s="509">
        <v>1</v>
      </c>
      <c r="AU272" s="509">
        <v>3</v>
      </c>
      <c r="AV272" s="509">
        <v>1</v>
      </c>
      <c r="AW272" s="509">
        <v>2</v>
      </c>
      <c r="AX272" s="509">
        <v>1</v>
      </c>
      <c r="AY272" s="509">
        <v>1</v>
      </c>
      <c r="AZ272" s="509">
        <v>1</v>
      </c>
      <c r="BA272" s="509">
        <v>1</v>
      </c>
      <c r="BB272" s="509">
        <v>1</v>
      </c>
      <c r="BC272" s="509" t="b">
        <v>0</v>
      </c>
      <c r="BD272" s="508">
        <v>36201</v>
      </c>
      <c r="BE272" s="508">
        <v>36201</v>
      </c>
      <c r="BF272" s="509" t="b">
        <v>0</v>
      </c>
      <c r="BG272" s="510" t="s">
        <v>620</v>
      </c>
      <c r="BH272" s="512"/>
      <c r="BI272" s="510"/>
      <c r="BJ272" s="513">
        <v>36201</v>
      </c>
      <c r="BK272" s="513">
        <v>36201</v>
      </c>
      <c r="BL272" s="513">
        <v>46217</v>
      </c>
      <c r="BM272" s="510"/>
      <c r="BN272" s="512"/>
      <c r="BO272" s="510"/>
      <c r="BP272" s="509">
        <v>1</v>
      </c>
      <c r="BQ272" s="509" t="str">
        <f>IF(AI272="","",VLOOKUP(AJ272,[0]!Qualifier,(COLUMN(AJ272)-34),FALSE))</f>
        <v>Platelets</v>
      </c>
      <c r="BR272" s="509" t="str">
        <f>IF(AJ272="","",VLOOKUP(AK272,[0]!Qualifier,(COLUMN(AK272)-34),FALSE))</f>
        <v xml:space="preserve">CPD </v>
      </c>
      <c r="BS272" s="509" t="str">
        <f>IF(AK272="","",VLOOKUP(AL272,[0]!Qualifier,(COLUMN(AL272)-34),FALSE))</f>
        <v xml:space="preserve">NoAdd </v>
      </c>
      <c r="BT272" s="509" t="str">
        <f>IF(AL272="","",VLOOKUP(AM272,[0]!Qualifier,(COLUMN(AM272)-34),FALSE))</f>
        <v xml:space="preserve">Open </v>
      </c>
      <c r="BU272" s="509" t="str">
        <f>IF(AM272="","",VLOOKUP(AN272,[0]!Qualifier,(COLUMN(AN272)-34),FALSE))</f>
        <v xml:space="preserve">SV </v>
      </c>
      <c r="BV272" s="509" t="str">
        <f>IF(AN272="","",VLOOKUP(AO272,[0]!Qualifier,(COLUMN(AO272)-34),FALSE))</f>
        <v xml:space="preserve">20to24°C </v>
      </c>
      <c r="BW272" s="509" t="str">
        <f>IF(AO272="","",VLOOKUP(AP272,[0]!Qualifier,(COLUMN(AP272)-34),FALSE))</f>
        <v>No</v>
      </c>
      <c r="BX272" s="509" t="str">
        <f>IF(AP272="","",VLOOKUP(AQ272,[0]!Qualifier,(COLUMN(AQ272)-34),FALSE))</f>
        <v xml:space="preserve">Allo </v>
      </c>
      <c r="BY272" s="509" t="str">
        <f>IF(AQ272="","",VLOOKUP(AR272,[0]!Qualifier,(COLUMN(AR272)-34),FALSE))</f>
        <v xml:space="preserve">WB </v>
      </c>
      <c r="BZ272" s="509" t="str">
        <f>IF(AR272="","",VLOOKUP(AS272,[0]!Qualifier,(COLUMN(AS272)-34),FALSE))</f>
        <v xml:space="preserve">NA </v>
      </c>
      <c r="CA272" s="509" t="str">
        <f>IF(AS272="","",VLOOKUP(AT272,[0]!Qualifier,(COLUMN(AT272)-34),FALSE))</f>
        <v xml:space="preserve">Transf </v>
      </c>
      <c r="CB272" s="509" t="str">
        <f>IF(AT272="","",VLOOKUP(AU272,[0]!Qualifier,(COLUMN(AU272)-34),FALSE))</f>
        <v xml:space="preserve">LCdepl </v>
      </c>
      <c r="CC272" s="509" t="str">
        <f>IF(AU272="","",VLOOKUP(AV272,[0]!Qualifier,(COLUMN(AV272)-34),FALSE))</f>
        <v xml:space="preserve">None </v>
      </c>
      <c r="CD272" s="509" t="str">
        <f>IF(AV272="","",VLOOKUP(AW272,[0]!Qualifier,(COLUMN(AW272)-34),FALSE))</f>
        <v>Irrad</v>
      </c>
      <c r="CE272" s="508" t="str">
        <f>IF(AW272="","",VLOOKUP(AX272,[0]!Qualifier,(COLUMN(AX272)-34),FALSE))</f>
        <v xml:space="preserve">- </v>
      </c>
      <c r="CF272" s="508" t="str">
        <f>IF(AX272="","",VLOOKUP(AY272,[0]!Qualifier,(COLUMN(AY272)-34),FALSE))</f>
        <v>no sub</v>
      </c>
      <c r="CG272" s="509" t="str">
        <f>IF(AY272="","",VLOOKUP(AZ272,[0]!Qualifier,(COLUMN(AZ272)-34),FALSE))</f>
        <v>Non</v>
      </c>
      <c r="CH272" s="510" t="str">
        <f>IF(AZ272="","",VLOOKUP(BA272,[0]!Qualifier,(COLUMN(BA272)-34),FALSE))</f>
        <v>NA</v>
      </c>
      <c r="CI272" s="512" t="str">
        <f>IF(BA272="","",VLOOKUP(BB272,[0]!Qualifier,(COLUMN(BB272)-34),FALSE))</f>
        <v xml:space="preserve">None </v>
      </c>
      <c r="CJ272" s="510"/>
      <c r="CK272" s="513" t="str">
        <f t="shared" si="142"/>
        <v>2-2-1-2-1-1-1-1-1-1-1-3-1-2-1-1-1-1-1</v>
      </c>
      <c r="CL272" s="513">
        <v>38695</v>
      </c>
      <c r="CM272" s="513">
        <v>45195</v>
      </c>
      <c r="CN272" s="513">
        <v>43452</v>
      </c>
      <c r="CO272" s="513">
        <v>1</v>
      </c>
      <c r="CP272" s="510" t="s">
        <v>1071</v>
      </c>
    </row>
    <row r="273" spans="1:94" ht="12.6" customHeight="1" outlineLevel="2" x14ac:dyDescent="0.35">
      <c r="A273" s="77">
        <f t="shared" si="144"/>
        <v>212000</v>
      </c>
      <c r="B273" s="7">
        <f t="shared" si="145"/>
        <v>268</v>
      </c>
      <c r="C273" s="59">
        <f t="shared" si="143"/>
        <v>268</v>
      </c>
      <c r="D273" s="124">
        <f t="shared" si="146"/>
        <v>212000</v>
      </c>
      <c r="E273" s="16" t="str">
        <f t="shared" si="122"/>
        <v>Platelets</v>
      </c>
      <c r="F273" s="58" t="str">
        <f t="shared" si="123"/>
        <v xml:space="preserve">CPD </v>
      </c>
      <c r="G273" s="58" t="str">
        <f t="shared" si="124"/>
        <v xml:space="preserve">NoAdd </v>
      </c>
      <c r="H273" s="58" t="str">
        <f t="shared" si="125"/>
        <v xml:space="preserve">Closed </v>
      </c>
      <c r="I273" s="58" t="str">
        <f t="shared" si="126"/>
        <v xml:space="preserve">SV </v>
      </c>
      <c r="J273" s="58" t="str">
        <f t="shared" si="127"/>
        <v xml:space="preserve">20to24°C </v>
      </c>
      <c r="K273" s="58" t="str">
        <f t="shared" si="128"/>
        <v>No</v>
      </c>
      <c r="L273" s="58" t="str">
        <f t="shared" si="129"/>
        <v xml:space="preserve">Allo </v>
      </c>
      <c r="M273" s="58" t="str">
        <f t="shared" si="130"/>
        <v xml:space="preserve">WB </v>
      </c>
      <c r="N273" s="58" t="str">
        <f t="shared" si="131"/>
        <v xml:space="preserve">NA </v>
      </c>
      <c r="O273" s="58" t="str">
        <f t="shared" si="132"/>
        <v xml:space="preserve">Transf </v>
      </c>
      <c r="P273" s="58" t="str">
        <f t="shared" si="133"/>
        <v xml:space="preserve">None </v>
      </c>
      <c r="Q273" s="58" t="str">
        <f t="shared" si="134"/>
        <v xml:space="preserve">Pool </v>
      </c>
      <c r="R273" s="58" t="str">
        <f t="shared" si="135"/>
        <v xml:space="preserve">NoIrr </v>
      </c>
      <c r="S273" s="58" t="str">
        <f t="shared" si="136"/>
        <v xml:space="preserve">- </v>
      </c>
      <c r="T273" s="58" t="str">
        <f t="shared" si="137"/>
        <v>no sub</v>
      </c>
      <c r="U273" s="58" t="str">
        <f t="shared" si="138"/>
        <v>Non</v>
      </c>
      <c r="V273" s="58" t="str">
        <f t="shared" si="139"/>
        <v>NA</v>
      </c>
      <c r="W273" s="58" t="str">
        <f t="shared" si="140"/>
        <v xml:space="preserve">None </v>
      </c>
      <c r="X273" t="s">
        <v>63</v>
      </c>
      <c r="Y273" s="161" t="str">
        <f t="shared" si="141"/>
        <v>2-2-1-1-1-1-1-1-1-1-1-1-3-1-1-1-1-1-1</v>
      </c>
      <c r="Z273" s="60">
        <f t="shared" si="147"/>
        <v>212000</v>
      </c>
      <c r="AA273" s="7">
        <f t="shared" si="148"/>
        <v>268</v>
      </c>
      <c r="AB273" s="29" t="str">
        <f t="shared" si="121"/>
        <v>2</v>
      </c>
      <c r="AC273" s="29" t="str">
        <f t="shared" si="149"/>
        <v>1</v>
      </c>
      <c r="AD273" s="29" t="str">
        <f t="shared" si="149"/>
        <v>2</v>
      </c>
      <c r="AE273" s="29" t="str">
        <f t="shared" si="149"/>
        <v>0</v>
      </c>
      <c r="AF273" s="29" t="str">
        <f t="shared" si="149"/>
        <v>0</v>
      </c>
      <c r="AG273" s="29" t="str">
        <f t="shared" si="149"/>
        <v>0</v>
      </c>
      <c r="AH273" s="59">
        <v>268</v>
      </c>
      <c r="AI273" s="510">
        <v>212000</v>
      </c>
      <c r="AJ273" s="509">
        <v>2</v>
      </c>
      <c r="AK273" s="509">
        <v>2</v>
      </c>
      <c r="AL273" s="509">
        <v>1</v>
      </c>
      <c r="AM273" s="509">
        <v>1</v>
      </c>
      <c r="AN273" s="509">
        <v>1</v>
      </c>
      <c r="AO273" s="509">
        <v>1</v>
      </c>
      <c r="AP273" s="509">
        <v>1</v>
      </c>
      <c r="AQ273" s="509">
        <v>1</v>
      </c>
      <c r="AR273" s="509">
        <v>1</v>
      </c>
      <c r="AS273" s="509">
        <v>1</v>
      </c>
      <c r="AT273" s="509">
        <v>1</v>
      </c>
      <c r="AU273" s="509">
        <v>1</v>
      </c>
      <c r="AV273" s="509">
        <v>3</v>
      </c>
      <c r="AW273" s="509">
        <v>1</v>
      </c>
      <c r="AX273" s="509">
        <v>1</v>
      </c>
      <c r="AY273" s="509">
        <v>1</v>
      </c>
      <c r="AZ273" s="509">
        <v>1</v>
      </c>
      <c r="BA273" s="509">
        <v>1</v>
      </c>
      <c r="BB273" s="509">
        <v>1</v>
      </c>
      <c r="BC273" s="509" t="b">
        <v>0</v>
      </c>
      <c r="BD273" s="508">
        <v>36201</v>
      </c>
      <c r="BE273" s="508">
        <v>36201</v>
      </c>
      <c r="BF273" s="509" t="b">
        <v>0</v>
      </c>
      <c r="BG273" s="510" t="s">
        <v>621</v>
      </c>
      <c r="BH273" s="512"/>
      <c r="BI273" s="510"/>
      <c r="BJ273" s="513">
        <v>36201</v>
      </c>
      <c r="BK273" s="513">
        <v>36201</v>
      </c>
      <c r="BL273" s="513">
        <v>46217</v>
      </c>
      <c r="BM273" s="510"/>
      <c r="BN273" s="512"/>
      <c r="BO273" s="510"/>
      <c r="BP273" s="509">
        <v>1</v>
      </c>
      <c r="BQ273" s="509" t="str">
        <f>IF(AI273="","",VLOOKUP(AJ273,[0]!Qualifier,(COLUMN(AJ273)-34),FALSE))</f>
        <v>Platelets</v>
      </c>
      <c r="BR273" s="509" t="str">
        <f>IF(AJ273="","",VLOOKUP(AK273,[0]!Qualifier,(COLUMN(AK273)-34),FALSE))</f>
        <v xml:space="preserve">CPD </v>
      </c>
      <c r="BS273" s="509" t="str">
        <f>IF(AK273="","",VLOOKUP(AL273,[0]!Qualifier,(COLUMN(AL273)-34),FALSE))</f>
        <v xml:space="preserve">NoAdd </v>
      </c>
      <c r="BT273" s="509" t="str">
        <f>IF(AL273="","",VLOOKUP(AM273,[0]!Qualifier,(COLUMN(AM273)-34),FALSE))</f>
        <v xml:space="preserve">Closed </v>
      </c>
      <c r="BU273" s="509" t="str">
        <f>IF(AM273="","",VLOOKUP(AN273,[0]!Qualifier,(COLUMN(AN273)-34),FALSE))</f>
        <v xml:space="preserve">SV </v>
      </c>
      <c r="BV273" s="509" t="str">
        <f>IF(AN273="","",VLOOKUP(AO273,[0]!Qualifier,(COLUMN(AO273)-34),FALSE))</f>
        <v xml:space="preserve">20to24°C </v>
      </c>
      <c r="BW273" s="509" t="str">
        <f>IF(AO273="","",VLOOKUP(AP273,[0]!Qualifier,(COLUMN(AP273)-34),FALSE))</f>
        <v>No</v>
      </c>
      <c r="BX273" s="509" t="str">
        <f>IF(AP273="","",VLOOKUP(AQ273,[0]!Qualifier,(COLUMN(AQ273)-34),FALSE))</f>
        <v xml:space="preserve">Allo </v>
      </c>
      <c r="BY273" s="509" t="str">
        <f>IF(AQ273="","",VLOOKUP(AR273,[0]!Qualifier,(COLUMN(AR273)-34),FALSE))</f>
        <v xml:space="preserve">WB </v>
      </c>
      <c r="BZ273" s="509" t="str">
        <f>IF(AR273="","",VLOOKUP(AS273,[0]!Qualifier,(COLUMN(AS273)-34),FALSE))</f>
        <v xml:space="preserve">NA </v>
      </c>
      <c r="CA273" s="509" t="str">
        <f>IF(AS273="","",VLOOKUP(AT273,[0]!Qualifier,(COLUMN(AT273)-34),FALSE))</f>
        <v xml:space="preserve">Transf </v>
      </c>
      <c r="CB273" s="509" t="str">
        <f>IF(AT273="","",VLOOKUP(AU273,[0]!Qualifier,(COLUMN(AU273)-34),FALSE))</f>
        <v xml:space="preserve">None </v>
      </c>
      <c r="CC273" s="509" t="str">
        <f>IF(AU273="","",VLOOKUP(AV273,[0]!Qualifier,(COLUMN(AV273)-34),FALSE))</f>
        <v xml:space="preserve">Pool </v>
      </c>
      <c r="CD273" s="509" t="str">
        <f>IF(AV273="","",VLOOKUP(AW273,[0]!Qualifier,(COLUMN(AW273)-34),FALSE))</f>
        <v xml:space="preserve">NoIrr </v>
      </c>
      <c r="CE273" s="508" t="str">
        <f>IF(AW273="","",VLOOKUP(AX273,[0]!Qualifier,(COLUMN(AX273)-34),FALSE))</f>
        <v xml:space="preserve">- </v>
      </c>
      <c r="CF273" s="508" t="str">
        <f>IF(AX273="","",VLOOKUP(AY273,[0]!Qualifier,(COLUMN(AY273)-34),FALSE))</f>
        <v>no sub</v>
      </c>
      <c r="CG273" s="509" t="str">
        <f>IF(AY273="","",VLOOKUP(AZ273,[0]!Qualifier,(COLUMN(AZ273)-34),FALSE))</f>
        <v>Non</v>
      </c>
      <c r="CH273" s="510" t="str">
        <f>IF(AZ273="","",VLOOKUP(BA273,[0]!Qualifier,(COLUMN(BA273)-34),FALSE))</f>
        <v>NA</v>
      </c>
      <c r="CI273" s="512" t="str">
        <f>IF(BA273="","",VLOOKUP(BB273,[0]!Qualifier,(COLUMN(BB273)-34),FALSE))</f>
        <v xml:space="preserve">None </v>
      </c>
      <c r="CJ273" s="510"/>
      <c r="CK273" s="513" t="str">
        <f t="shared" si="142"/>
        <v>2-2-1-1-1-1-1-1-1-1-1-1-3-1-1-1-1-1-1</v>
      </c>
      <c r="CL273" s="513">
        <v>36201</v>
      </c>
      <c r="CM273" s="513">
        <v>45195</v>
      </c>
      <c r="CN273" s="510"/>
      <c r="CP273" s="510"/>
    </row>
    <row r="274" spans="1:94" ht="12.6" customHeight="1" outlineLevel="2" x14ac:dyDescent="0.35">
      <c r="A274" s="77">
        <f t="shared" si="144"/>
        <v>212010</v>
      </c>
      <c r="B274" s="7">
        <f t="shared" si="145"/>
        <v>269</v>
      </c>
      <c r="C274" s="59">
        <f t="shared" si="143"/>
        <v>269</v>
      </c>
      <c r="D274" s="124">
        <f t="shared" si="146"/>
        <v>212010</v>
      </c>
      <c r="E274" s="16" t="str">
        <f t="shared" si="122"/>
        <v>Platelets</v>
      </c>
      <c r="F274" s="58" t="str">
        <f t="shared" si="123"/>
        <v xml:space="preserve">CPD </v>
      </c>
      <c r="G274" s="58" t="str">
        <f t="shared" si="124"/>
        <v xml:space="preserve">NoAdd </v>
      </c>
      <c r="H274" s="58" t="str">
        <f t="shared" si="125"/>
        <v xml:space="preserve">Open </v>
      </c>
      <c r="I274" s="58" t="str">
        <f t="shared" si="126"/>
        <v xml:space="preserve">SV </v>
      </c>
      <c r="J274" s="58" t="str">
        <f t="shared" si="127"/>
        <v xml:space="preserve">20to24°C </v>
      </c>
      <c r="K274" s="58" t="str">
        <f t="shared" si="128"/>
        <v>No</v>
      </c>
      <c r="L274" s="58" t="str">
        <f t="shared" si="129"/>
        <v xml:space="preserve">Allo </v>
      </c>
      <c r="M274" s="58" t="str">
        <f t="shared" si="130"/>
        <v xml:space="preserve">WB </v>
      </c>
      <c r="N274" s="58" t="str">
        <f t="shared" si="131"/>
        <v xml:space="preserve">NA </v>
      </c>
      <c r="O274" s="58" t="str">
        <f t="shared" si="132"/>
        <v xml:space="preserve">Transf </v>
      </c>
      <c r="P274" s="58" t="str">
        <f t="shared" si="133"/>
        <v xml:space="preserve">None </v>
      </c>
      <c r="Q274" s="58" t="str">
        <f t="shared" si="134"/>
        <v xml:space="preserve">Pool </v>
      </c>
      <c r="R274" s="58" t="str">
        <f t="shared" si="135"/>
        <v xml:space="preserve">NoIrr </v>
      </c>
      <c r="S274" s="58" t="str">
        <f t="shared" si="136"/>
        <v xml:space="preserve">- </v>
      </c>
      <c r="T274" s="58" t="str">
        <f t="shared" si="137"/>
        <v>no sub</v>
      </c>
      <c r="U274" s="58" t="str">
        <f t="shared" si="138"/>
        <v>Non</v>
      </c>
      <c r="V274" s="58" t="str">
        <f t="shared" si="139"/>
        <v>NA</v>
      </c>
      <c r="W274" s="58" t="str">
        <f t="shared" si="140"/>
        <v xml:space="preserve">None </v>
      </c>
      <c r="X274" t="s">
        <v>63</v>
      </c>
      <c r="Y274" s="161" t="str">
        <f t="shared" si="141"/>
        <v>2-2-1-2-1-1-1-1-1-1-1-1-3-1-1-1-1-1-1</v>
      </c>
      <c r="Z274" s="60">
        <f t="shared" si="147"/>
        <v>212010</v>
      </c>
      <c r="AA274" s="7">
        <f t="shared" si="148"/>
        <v>269</v>
      </c>
      <c r="AB274" s="29" t="str">
        <f t="shared" si="121"/>
        <v>2</v>
      </c>
      <c r="AC274" s="29" t="str">
        <f t="shared" si="149"/>
        <v>1</v>
      </c>
      <c r="AD274" s="29" t="str">
        <f t="shared" si="149"/>
        <v>2</v>
      </c>
      <c r="AE274" s="29" t="str">
        <f t="shared" si="149"/>
        <v>0</v>
      </c>
      <c r="AF274" s="29" t="str">
        <f t="shared" si="149"/>
        <v>1</v>
      </c>
      <c r="AG274" s="29" t="str">
        <f t="shared" si="149"/>
        <v>0</v>
      </c>
      <c r="AH274" s="59">
        <v>269</v>
      </c>
      <c r="AI274" s="510">
        <v>212010</v>
      </c>
      <c r="AJ274" s="509">
        <v>2</v>
      </c>
      <c r="AK274" s="509">
        <v>2</v>
      </c>
      <c r="AL274" s="509">
        <v>1</v>
      </c>
      <c r="AM274" s="509">
        <v>2</v>
      </c>
      <c r="AN274" s="509">
        <v>1</v>
      </c>
      <c r="AO274" s="509">
        <v>1</v>
      </c>
      <c r="AP274" s="509">
        <v>1</v>
      </c>
      <c r="AQ274" s="509">
        <v>1</v>
      </c>
      <c r="AR274" s="509">
        <v>1</v>
      </c>
      <c r="AS274" s="509">
        <v>1</v>
      </c>
      <c r="AT274" s="509">
        <v>1</v>
      </c>
      <c r="AU274" s="509">
        <v>1</v>
      </c>
      <c r="AV274" s="509">
        <v>3</v>
      </c>
      <c r="AW274" s="509">
        <v>1</v>
      </c>
      <c r="AX274" s="509">
        <v>1</v>
      </c>
      <c r="AY274" s="509">
        <v>1</v>
      </c>
      <c r="AZ274" s="509">
        <v>1</v>
      </c>
      <c r="BA274" s="509">
        <v>1</v>
      </c>
      <c r="BB274" s="509">
        <v>1</v>
      </c>
      <c r="BC274" s="509" t="b">
        <v>0</v>
      </c>
      <c r="BD274" s="508">
        <v>36201</v>
      </c>
      <c r="BE274" s="508">
        <v>36201</v>
      </c>
      <c r="BF274" s="509" t="b">
        <v>0</v>
      </c>
      <c r="BG274" s="510" t="s">
        <v>622</v>
      </c>
      <c r="BH274" s="512"/>
      <c r="BI274" s="510"/>
      <c r="BJ274" s="513">
        <v>36201</v>
      </c>
      <c r="BK274" s="513">
        <v>36201</v>
      </c>
      <c r="BL274" s="513">
        <v>46217</v>
      </c>
      <c r="BM274" s="510"/>
      <c r="BN274" s="512"/>
      <c r="BO274" s="510"/>
      <c r="BP274" s="509">
        <v>1</v>
      </c>
      <c r="BQ274" s="509" t="str">
        <f>IF(AI274="","",VLOOKUP(AJ274,[0]!Qualifier,(COLUMN(AJ274)-34),FALSE))</f>
        <v>Platelets</v>
      </c>
      <c r="BR274" s="509" t="str">
        <f>IF(AJ274="","",VLOOKUP(AK274,[0]!Qualifier,(COLUMN(AK274)-34),FALSE))</f>
        <v xml:space="preserve">CPD </v>
      </c>
      <c r="BS274" s="509" t="str">
        <f>IF(AK274="","",VLOOKUP(AL274,[0]!Qualifier,(COLUMN(AL274)-34),FALSE))</f>
        <v xml:space="preserve">NoAdd </v>
      </c>
      <c r="BT274" s="509" t="str">
        <f>IF(AL274="","",VLOOKUP(AM274,[0]!Qualifier,(COLUMN(AM274)-34),FALSE))</f>
        <v xml:space="preserve">Open </v>
      </c>
      <c r="BU274" s="509" t="str">
        <f>IF(AM274="","",VLOOKUP(AN274,[0]!Qualifier,(COLUMN(AN274)-34),FALSE))</f>
        <v xml:space="preserve">SV </v>
      </c>
      <c r="BV274" s="509" t="str">
        <f>IF(AN274="","",VLOOKUP(AO274,[0]!Qualifier,(COLUMN(AO274)-34),FALSE))</f>
        <v xml:space="preserve">20to24°C </v>
      </c>
      <c r="BW274" s="509" t="str">
        <f>IF(AO274="","",VLOOKUP(AP274,[0]!Qualifier,(COLUMN(AP274)-34),FALSE))</f>
        <v>No</v>
      </c>
      <c r="BX274" s="509" t="str">
        <f>IF(AP274="","",VLOOKUP(AQ274,[0]!Qualifier,(COLUMN(AQ274)-34),FALSE))</f>
        <v xml:space="preserve">Allo </v>
      </c>
      <c r="BY274" s="509" t="str">
        <f>IF(AQ274="","",VLOOKUP(AR274,[0]!Qualifier,(COLUMN(AR274)-34),FALSE))</f>
        <v xml:space="preserve">WB </v>
      </c>
      <c r="BZ274" s="509" t="str">
        <f>IF(AR274="","",VLOOKUP(AS274,[0]!Qualifier,(COLUMN(AS274)-34),FALSE))</f>
        <v xml:space="preserve">NA </v>
      </c>
      <c r="CA274" s="509" t="str">
        <f>IF(AS274="","",VLOOKUP(AT274,[0]!Qualifier,(COLUMN(AT274)-34),FALSE))</f>
        <v xml:space="preserve">Transf </v>
      </c>
      <c r="CB274" s="509" t="str">
        <f>IF(AT274="","",VLOOKUP(AU274,[0]!Qualifier,(COLUMN(AU274)-34),FALSE))</f>
        <v xml:space="preserve">None </v>
      </c>
      <c r="CC274" s="509" t="str">
        <f>IF(AU274="","",VLOOKUP(AV274,[0]!Qualifier,(COLUMN(AV274)-34),FALSE))</f>
        <v xml:space="preserve">Pool </v>
      </c>
      <c r="CD274" s="509" t="str">
        <f>IF(AV274="","",VLOOKUP(AW274,[0]!Qualifier,(COLUMN(AW274)-34),FALSE))</f>
        <v xml:space="preserve">NoIrr </v>
      </c>
      <c r="CE274" s="508" t="str">
        <f>IF(AW274="","",VLOOKUP(AX274,[0]!Qualifier,(COLUMN(AX274)-34),FALSE))</f>
        <v xml:space="preserve">- </v>
      </c>
      <c r="CF274" s="508" t="str">
        <f>IF(AX274="","",VLOOKUP(AY274,[0]!Qualifier,(COLUMN(AY274)-34),FALSE))</f>
        <v>no sub</v>
      </c>
      <c r="CG274" s="509" t="str">
        <f>IF(AY274="","",VLOOKUP(AZ274,[0]!Qualifier,(COLUMN(AZ274)-34),FALSE))</f>
        <v>Non</v>
      </c>
      <c r="CH274" s="510" t="str">
        <f>IF(AZ274="","",VLOOKUP(BA274,[0]!Qualifier,(COLUMN(BA274)-34),FALSE))</f>
        <v>NA</v>
      </c>
      <c r="CI274" s="512" t="str">
        <f>IF(BA274="","",VLOOKUP(BB274,[0]!Qualifier,(COLUMN(BB274)-34),FALSE))</f>
        <v xml:space="preserve">None </v>
      </c>
      <c r="CJ274" s="510"/>
      <c r="CK274" s="513" t="str">
        <f t="shared" si="142"/>
        <v>2-2-1-2-1-1-1-1-1-1-1-1-3-1-1-1-1-1-1</v>
      </c>
      <c r="CL274" s="513">
        <v>36201</v>
      </c>
      <c r="CM274" s="513">
        <v>45195</v>
      </c>
      <c r="CN274" s="510"/>
      <c r="CP274" s="510"/>
    </row>
    <row r="275" spans="1:94" ht="12.6" customHeight="1" outlineLevel="2" x14ac:dyDescent="0.35">
      <c r="A275" s="77">
        <f t="shared" si="144"/>
        <v>212100</v>
      </c>
      <c r="B275" s="7">
        <f t="shared" si="145"/>
        <v>270</v>
      </c>
      <c r="C275" s="59">
        <f t="shared" si="143"/>
        <v>270</v>
      </c>
      <c r="D275" s="124">
        <f t="shared" si="146"/>
        <v>212100</v>
      </c>
      <c r="E275" s="16" t="str">
        <f t="shared" si="122"/>
        <v>Platelets</v>
      </c>
      <c r="F275" s="58" t="str">
        <f t="shared" si="123"/>
        <v xml:space="preserve">CPD </v>
      </c>
      <c r="G275" s="58" t="str">
        <f t="shared" si="124"/>
        <v xml:space="preserve">NoAdd </v>
      </c>
      <c r="H275" s="58" t="str">
        <f t="shared" si="125"/>
        <v xml:space="preserve">Closed </v>
      </c>
      <c r="I275" s="58" t="str">
        <f t="shared" si="126"/>
        <v xml:space="preserve">SV </v>
      </c>
      <c r="J275" s="58" t="str">
        <f t="shared" si="127"/>
        <v xml:space="preserve">20to24°C </v>
      </c>
      <c r="K275" s="58" t="str">
        <f t="shared" si="128"/>
        <v>No</v>
      </c>
      <c r="L275" s="58" t="str">
        <f t="shared" si="129"/>
        <v xml:space="preserve">Allo </v>
      </c>
      <c r="M275" s="58" t="str">
        <f t="shared" si="130"/>
        <v xml:space="preserve">WB </v>
      </c>
      <c r="N275" s="58" t="str">
        <f t="shared" si="131"/>
        <v xml:space="preserve">NA </v>
      </c>
      <c r="O275" s="58" t="str">
        <f t="shared" si="132"/>
        <v xml:space="preserve">Transf </v>
      </c>
      <c r="P275" s="58" t="str">
        <f t="shared" si="133"/>
        <v xml:space="preserve">LCdepl </v>
      </c>
      <c r="Q275" s="58" t="str">
        <f t="shared" si="134"/>
        <v xml:space="preserve">Pool </v>
      </c>
      <c r="R275" s="58" t="str">
        <f t="shared" si="135"/>
        <v xml:space="preserve">NoIrr </v>
      </c>
      <c r="S275" s="58" t="str">
        <f t="shared" si="136"/>
        <v xml:space="preserve">- </v>
      </c>
      <c r="T275" s="58" t="str">
        <f t="shared" si="137"/>
        <v>no sub</v>
      </c>
      <c r="U275" s="58" t="str">
        <f t="shared" si="138"/>
        <v>Non</v>
      </c>
      <c r="V275" s="58" t="str">
        <f t="shared" si="139"/>
        <v>NA</v>
      </c>
      <c r="W275" s="58" t="str">
        <f t="shared" si="140"/>
        <v xml:space="preserve">None </v>
      </c>
      <c r="X275" t="s">
        <v>63</v>
      </c>
      <c r="Y275" s="161" t="str">
        <f t="shared" si="141"/>
        <v>2-2-1-1-1-1-1-1-1-1-1-3-3-1-1-1-1-1-1</v>
      </c>
      <c r="Z275" s="60">
        <f t="shared" si="147"/>
        <v>212100</v>
      </c>
      <c r="AA275" s="7">
        <f t="shared" si="148"/>
        <v>270</v>
      </c>
      <c r="AB275" s="29" t="str">
        <f t="shared" si="121"/>
        <v>2</v>
      </c>
      <c r="AC275" s="29" t="str">
        <f t="shared" si="149"/>
        <v>1</v>
      </c>
      <c r="AD275" s="29" t="str">
        <f t="shared" si="149"/>
        <v>2</v>
      </c>
      <c r="AE275" s="29" t="str">
        <f t="shared" si="149"/>
        <v>1</v>
      </c>
      <c r="AF275" s="29" t="str">
        <f t="shared" si="149"/>
        <v>0</v>
      </c>
      <c r="AG275" s="29" t="str">
        <f t="shared" si="149"/>
        <v>0</v>
      </c>
      <c r="AH275" s="59">
        <v>270</v>
      </c>
      <c r="AI275" s="510">
        <v>212100</v>
      </c>
      <c r="AJ275" s="509">
        <v>2</v>
      </c>
      <c r="AK275" s="509">
        <v>2</v>
      </c>
      <c r="AL275" s="509">
        <v>1</v>
      </c>
      <c r="AM275" s="509">
        <v>1</v>
      </c>
      <c r="AN275" s="509">
        <v>1</v>
      </c>
      <c r="AO275" s="509">
        <v>1</v>
      </c>
      <c r="AP275" s="509">
        <v>1</v>
      </c>
      <c r="AQ275" s="509">
        <v>1</v>
      </c>
      <c r="AR275" s="509">
        <v>1</v>
      </c>
      <c r="AS275" s="509">
        <v>1</v>
      </c>
      <c r="AT275" s="509">
        <v>1</v>
      </c>
      <c r="AU275" s="509">
        <v>3</v>
      </c>
      <c r="AV275" s="509">
        <v>3</v>
      </c>
      <c r="AW275" s="509">
        <v>1</v>
      </c>
      <c r="AX275" s="509">
        <v>1</v>
      </c>
      <c r="AY275" s="509">
        <v>1</v>
      </c>
      <c r="AZ275" s="509">
        <v>1</v>
      </c>
      <c r="BA275" s="509">
        <v>1</v>
      </c>
      <c r="BB275" s="509">
        <v>1</v>
      </c>
      <c r="BC275" s="509" t="b">
        <v>0</v>
      </c>
      <c r="BD275" s="508">
        <v>36201</v>
      </c>
      <c r="BE275" s="508">
        <v>36201</v>
      </c>
      <c r="BF275" s="509" t="b">
        <v>0</v>
      </c>
      <c r="BG275" s="510" t="s">
        <v>623</v>
      </c>
      <c r="BH275" s="512"/>
      <c r="BI275" s="510"/>
      <c r="BJ275" s="513">
        <v>36201</v>
      </c>
      <c r="BK275" s="513">
        <v>36201</v>
      </c>
      <c r="BL275" s="513">
        <v>46217</v>
      </c>
      <c r="BM275" s="510"/>
      <c r="BN275" s="512"/>
      <c r="BO275" s="510"/>
      <c r="BP275" s="509">
        <v>1</v>
      </c>
      <c r="BQ275" s="509" t="str">
        <f>IF(AI275="","",VLOOKUP(AJ275,[0]!Qualifier,(COLUMN(AJ275)-34),FALSE))</f>
        <v>Platelets</v>
      </c>
      <c r="BR275" s="509" t="str">
        <f>IF(AJ275="","",VLOOKUP(AK275,[0]!Qualifier,(COLUMN(AK275)-34),FALSE))</f>
        <v xml:space="preserve">CPD </v>
      </c>
      <c r="BS275" s="509" t="str">
        <f>IF(AK275="","",VLOOKUP(AL275,[0]!Qualifier,(COLUMN(AL275)-34),FALSE))</f>
        <v xml:space="preserve">NoAdd </v>
      </c>
      <c r="BT275" s="509" t="str">
        <f>IF(AL275="","",VLOOKUP(AM275,[0]!Qualifier,(COLUMN(AM275)-34),FALSE))</f>
        <v xml:space="preserve">Closed </v>
      </c>
      <c r="BU275" s="509" t="str">
        <f>IF(AM275="","",VLOOKUP(AN275,[0]!Qualifier,(COLUMN(AN275)-34),FALSE))</f>
        <v xml:space="preserve">SV </v>
      </c>
      <c r="BV275" s="509" t="str">
        <f>IF(AN275="","",VLOOKUP(AO275,[0]!Qualifier,(COLUMN(AO275)-34),FALSE))</f>
        <v xml:space="preserve">20to24°C </v>
      </c>
      <c r="BW275" s="509" t="str">
        <f>IF(AO275="","",VLOOKUP(AP275,[0]!Qualifier,(COLUMN(AP275)-34),FALSE))</f>
        <v>No</v>
      </c>
      <c r="BX275" s="509" t="str">
        <f>IF(AP275="","",VLOOKUP(AQ275,[0]!Qualifier,(COLUMN(AQ275)-34),FALSE))</f>
        <v xml:space="preserve">Allo </v>
      </c>
      <c r="BY275" s="509" t="str">
        <f>IF(AQ275="","",VLOOKUP(AR275,[0]!Qualifier,(COLUMN(AR275)-34),FALSE))</f>
        <v xml:space="preserve">WB </v>
      </c>
      <c r="BZ275" s="509" t="str">
        <f>IF(AR275="","",VLOOKUP(AS275,[0]!Qualifier,(COLUMN(AS275)-34),FALSE))</f>
        <v xml:space="preserve">NA </v>
      </c>
      <c r="CA275" s="509" t="str">
        <f>IF(AS275="","",VLOOKUP(AT275,[0]!Qualifier,(COLUMN(AT275)-34),FALSE))</f>
        <v xml:space="preserve">Transf </v>
      </c>
      <c r="CB275" s="509" t="str">
        <f>IF(AT275="","",VLOOKUP(AU275,[0]!Qualifier,(COLUMN(AU275)-34),FALSE))</f>
        <v xml:space="preserve">LCdepl </v>
      </c>
      <c r="CC275" s="509" t="str">
        <f>IF(AU275="","",VLOOKUP(AV275,[0]!Qualifier,(COLUMN(AV275)-34),FALSE))</f>
        <v xml:space="preserve">Pool </v>
      </c>
      <c r="CD275" s="509" t="str">
        <f>IF(AV275="","",VLOOKUP(AW275,[0]!Qualifier,(COLUMN(AW275)-34),FALSE))</f>
        <v xml:space="preserve">NoIrr </v>
      </c>
      <c r="CE275" s="508" t="str">
        <f>IF(AW275="","",VLOOKUP(AX275,[0]!Qualifier,(COLUMN(AX275)-34),FALSE))</f>
        <v xml:space="preserve">- </v>
      </c>
      <c r="CF275" s="508" t="str">
        <f>IF(AX275="","",VLOOKUP(AY275,[0]!Qualifier,(COLUMN(AY275)-34),FALSE))</f>
        <v>no sub</v>
      </c>
      <c r="CG275" s="509" t="str">
        <f>IF(AY275="","",VLOOKUP(AZ275,[0]!Qualifier,(COLUMN(AZ275)-34),FALSE))</f>
        <v>Non</v>
      </c>
      <c r="CH275" s="510" t="str">
        <f>IF(AZ275="","",VLOOKUP(BA275,[0]!Qualifier,(COLUMN(BA275)-34),FALSE))</f>
        <v>NA</v>
      </c>
      <c r="CI275" s="512" t="str">
        <f>IF(BA275="","",VLOOKUP(BB275,[0]!Qualifier,(COLUMN(BB275)-34),FALSE))</f>
        <v xml:space="preserve">None </v>
      </c>
      <c r="CJ275" s="510"/>
      <c r="CK275" s="513" t="str">
        <f t="shared" si="142"/>
        <v>2-2-1-1-1-1-1-1-1-1-1-3-3-1-1-1-1-1-1</v>
      </c>
      <c r="CL275" s="513">
        <v>36201</v>
      </c>
      <c r="CM275" s="513">
        <v>45195</v>
      </c>
      <c r="CN275" s="510"/>
      <c r="CP275" s="510"/>
    </row>
    <row r="276" spans="1:94" ht="12.6" customHeight="1" outlineLevel="2" x14ac:dyDescent="0.35">
      <c r="A276" s="77">
        <f t="shared" si="144"/>
        <v>212102</v>
      </c>
      <c r="B276" s="7">
        <f t="shared" si="145"/>
        <v>271</v>
      </c>
      <c r="C276" s="59">
        <f t="shared" si="143"/>
        <v>271</v>
      </c>
      <c r="D276" s="124">
        <f t="shared" si="146"/>
        <v>212102</v>
      </c>
      <c r="E276" s="16" t="str">
        <f t="shared" si="122"/>
        <v>Platelets</v>
      </c>
      <c r="F276" s="58" t="str">
        <f t="shared" si="123"/>
        <v xml:space="preserve">CPD </v>
      </c>
      <c r="G276" s="58" t="str">
        <f t="shared" si="124"/>
        <v>PAS2</v>
      </c>
      <c r="H276" s="58" t="str">
        <f t="shared" si="125"/>
        <v xml:space="preserve">Closed </v>
      </c>
      <c r="I276" s="58" t="str">
        <f t="shared" si="126"/>
        <v xml:space="preserve">SV </v>
      </c>
      <c r="J276" s="58" t="str">
        <f t="shared" si="127"/>
        <v xml:space="preserve">20to24°C </v>
      </c>
      <c r="K276" s="58" t="str">
        <f t="shared" si="128"/>
        <v>No</v>
      </c>
      <c r="L276" s="58" t="str">
        <f t="shared" si="129"/>
        <v xml:space="preserve">Allo </v>
      </c>
      <c r="M276" s="58" t="str">
        <f t="shared" si="130"/>
        <v xml:space="preserve">WB </v>
      </c>
      <c r="N276" s="58" t="str">
        <f t="shared" si="131"/>
        <v xml:space="preserve">NA </v>
      </c>
      <c r="O276" s="58" t="str">
        <f t="shared" si="132"/>
        <v xml:space="preserve">Transf </v>
      </c>
      <c r="P276" s="58" t="str">
        <f t="shared" si="133"/>
        <v xml:space="preserve">LCdepl </v>
      </c>
      <c r="Q276" s="58" t="str">
        <f t="shared" si="134"/>
        <v xml:space="preserve">Pool </v>
      </c>
      <c r="R276" s="58" t="str">
        <f t="shared" si="135"/>
        <v xml:space="preserve">NoIrr </v>
      </c>
      <c r="S276" s="58" t="str">
        <f t="shared" si="136"/>
        <v xml:space="preserve">- </v>
      </c>
      <c r="T276" s="58" t="str">
        <f t="shared" si="137"/>
        <v>no sub</v>
      </c>
      <c r="U276" s="58" t="str">
        <f t="shared" si="138"/>
        <v>Non</v>
      </c>
      <c r="V276" s="58" t="str">
        <f t="shared" si="139"/>
        <v>NA</v>
      </c>
      <c r="W276" s="58" t="str">
        <f t="shared" si="140"/>
        <v xml:space="preserve">None </v>
      </c>
      <c r="X276" t="s">
        <v>63</v>
      </c>
      <c r="Y276" s="161" t="str">
        <f t="shared" si="141"/>
        <v>2-2-13-1-1-1-1-1-1-1-1-3-3-1-1-1-1-1-1</v>
      </c>
      <c r="Z276" s="60">
        <f t="shared" si="147"/>
        <v>212102</v>
      </c>
      <c r="AA276" s="7">
        <f t="shared" si="148"/>
        <v>271</v>
      </c>
      <c r="AB276" s="29" t="str">
        <f t="shared" si="121"/>
        <v>2</v>
      </c>
      <c r="AC276" s="29" t="str">
        <f t="shared" si="149"/>
        <v>1</v>
      </c>
      <c r="AD276" s="29" t="str">
        <f t="shared" si="149"/>
        <v>2</v>
      </c>
      <c r="AE276" s="29" t="str">
        <f t="shared" si="149"/>
        <v>1</v>
      </c>
      <c r="AF276" s="29" t="str">
        <f t="shared" si="149"/>
        <v>0</v>
      </c>
      <c r="AG276" s="29" t="str">
        <f t="shared" si="149"/>
        <v>2</v>
      </c>
      <c r="AH276" s="59">
        <v>271</v>
      </c>
      <c r="AI276" s="510">
        <v>212102</v>
      </c>
      <c r="AJ276" s="509">
        <v>2</v>
      </c>
      <c r="AK276" s="509">
        <v>2</v>
      </c>
      <c r="AL276" s="509">
        <v>13</v>
      </c>
      <c r="AM276" s="509">
        <v>1</v>
      </c>
      <c r="AN276" s="509">
        <v>1</v>
      </c>
      <c r="AO276" s="509">
        <v>1</v>
      </c>
      <c r="AP276" s="509">
        <v>1</v>
      </c>
      <c r="AQ276" s="509">
        <v>1</v>
      </c>
      <c r="AR276" s="509">
        <v>1</v>
      </c>
      <c r="AS276" s="509">
        <v>1</v>
      </c>
      <c r="AT276" s="509">
        <v>1</v>
      </c>
      <c r="AU276" s="509">
        <v>3</v>
      </c>
      <c r="AV276" s="509">
        <v>3</v>
      </c>
      <c r="AW276" s="509">
        <v>1</v>
      </c>
      <c r="AX276" s="509">
        <v>1</v>
      </c>
      <c r="AY276" s="509">
        <v>1</v>
      </c>
      <c r="AZ276" s="509">
        <v>1</v>
      </c>
      <c r="BA276" s="509">
        <v>1</v>
      </c>
      <c r="BB276" s="509">
        <v>1</v>
      </c>
      <c r="BC276" s="509" t="b">
        <v>0</v>
      </c>
      <c r="BD276" s="508">
        <v>37292</v>
      </c>
      <c r="BE276" s="508">
        <v>37292</v>
      </c>
      <c r="BF276" s="509" t="b">
        <v>0</v>
      </c>
      <c r="BG276" s="510" t="s">
        <v>1047</v>
      </c>
      <c r="BH276" s="512"/>
      <c r="BI276" s="510"/>
      <c r="BJ276" s="513">
        <v>37292</v>
      </c>
      <c r="BK276" s="513">
        <v>37292</v>
      </c>
      <c r="BL276" s="513">
        <v>46217</v>
      </c>
      <c r="BM276" s="513">
        <v>43452</v>
      </c>
      <c r="BN276" s="509">
        <v>1</v>
      </c>
      <c r="BO276" s="510" t="s">
        <v>1071</v>
      </c>
      <c r="BP276" s="509">
        <v>1</v>
      </c>
      <c r="BQ276" s="509" t="str">
        <f>IF(AI276="","",VLOOKUP(AJ276,[0]!Qualifier,(COLUMN(AJ276)-34),FALSE))</f>
        <v>Platelets</v>
      </c>
      <c r="BR276" s="509" t="str">
        <f>IF(AJ276="","",VLOOKUP(AK276,[0]!Qualifier,(COLUMN(AK276)-34),FALSE))</f>
        <v xml:space="preserve">CPD </v>
      </c>
      <c r="BS276" s="509" t="str">
        <f>IF(AK276="","",VLOOKUP(AL276,[0]!Qualifier,(COLUMN(AL276)-34),FALSE))</f>
        <v>PAS2</v>
      </c>
      <c r="BT276" s="509" t="str">
        <f>IF(AL276="","",VLOOKUP(AM276,[0]!Qualifier,(COLUMN(AM276)-34),FALSE))</f>
        <v xml:space="preserve">Closed </v>
      </c>
      <c r="BU276" s="509" t="str">
        <f>IF(AM276="","",VLOOKUP(AN276,[0]!Qualifier,(COLUMN(AN276)-34),FALSE))</f>
        <v xml:space="preserve">SV </v>
      </c>
      <c r="BV276" s="509" t="str">
        <f>IF(AN276="","",VLOOKUP(AO276,[0]!Qualifier,(COLUMN(AO276)-34),FALSE))</f>
        <v xml:space="preserve">20to24°C </v>
      </c>
      <c r="BW276" s="509" t="str">
        <f>IF(AO276="","",VLOOKUP(AP276,[0]!Qualifier,(COLUMN(AP276)-34),FALSE))</f>
        <v>No</v>
      </c>
      <c r="BX276" s="509" t="str">
        <f>IF(AP276="","",VLOOKUP(AQ276,[0]!Qualifier,(COLUMN(AQ276)-34),FALSE))</f>
        <v xml:space="preserve">Allo </v>
      </c>
      <c r="BY276" s="509" t="str">
        <f>IF(AQ276="","",VLOOKUP(AR276,[0]!Qualifier,(COLUMN(AR276)-34),FALSE))</f>
        <v xml:space="preserve">WB </v>
      </c>
      <c r="BZ276" s="509" t="str">
        <f>IF(AR276="","",VLOOKUP(AS276,[0]!Qualifier,(COLUMN(AS276)-34),FALSE))</f>
        <v xml:space="preserve">NA </v>
      </c>
      <c r="CA276" s="509" t="str">
        <f>IF(AS276="","",VLOOKUP(AT276,[0]!Qualifier,(COLUMN(AT276)-34),FALSE))</f>
        <v xml:space="preserve">Transf </v>
      </c>
      <c r="CB276" s="509" t="str">
        <f>IF(AT276="","",VLOOKUP(AU276,[0]!Qualifier,(COLUMN(AU276)-34),FALSE))</f>
        <v xml:space="preserve">LCdepl </v>
      </c>
      <c r="CC276" s="509" t="str">
        <f>IF(AU276="","",VLOOKUP(AV276,[0]!Qualifier,(COLUMN(AV276)-34),FALSE))</f>
        <v xml:space="preserve">Pool </v>
      </c>
      <c r="CD276" s="509" t="str">
        <f>IF(AV276="","",VLOOKUP(AW276,[0]!Qualifier,(COLUMN(AW276)-34),FALSE))</f>
        <v xml:space="preserve">NoIrr </v>
      </c>
      <c r="CE276" s="508" t="str">
        <f>IF(AW276="","",VLOOKUP(AX276,[0]!Qualifier,(COLUMN(AX276)-34),FALSE))</f>
        <v xml:space="preserve">- </v>
      </c>
      <c r="CF276" s="508" t="str">
        <f>IF(AX276="","",VLOOKUP(AY276,[0]!Qualifier,(COLUMN(AY276)-34),FALSE))</f>
        <v>no sub</v>
      </c>
      <c r="CG276" s="509" t="str">
        <f>IF(AY276="","",VLOOKUP(AZ276,[0]!Qualifier,(COLUMN(AZ276)-34),FALSE))</f>
        <v>Non</v>
      </c>
      <c r="CH276" s="510" t="str">
        <f>IF(AZ276="","",VLOOKUP(BA276,[0]!Qualifier,(COLUMN(BA276)-34),FALSE))</f>
        <v>NA</v>
      </c>
      <c r="CI276" s="512" t="str">
        <f>IF(BA276="","",VLOOKUP(BB276,[0]!Qualifier,(COLUMN(BB276)-34),FALSE))</f>
        <v xml:space="preserve">None </v>
      </c>
      <c r="CJ276" s="510"/>
      <c r="CK276" s="513" t="str">
        <f t="shared" si="142"/>
        <v>2-2-13-1-1-1-1-1-1-1-1-3-3-1-1-1-1-1-1</v>
      </c>
      <c r="CL276" s="513">
        <v>37292</v>
      </c>
      <c r="CM276" s="513">
        <v>45195</v>
      </c>
      <c r="CN276" s="513">
        <v>43452</v>
      </c>
      <c r="CO276" s="513">
        <v>1</v>
      </c>
      <c r="CP276" s="510" t="s">
        <v>1071</v>
      </c>
    </row>
    <row r="277" spans="1:94" ht="12.6" customHeight="1" outlineLevel="2" x14ac:dyDescent="0.35">
      <c r="A277" s="77">
        <f t="shared" si="144"/>
        <v>212103</v>
      </c>
      <c r="B277" s="7">
        <f t="shared" si="145"/>
        <v>272</v>
      </c>
      <c r="C277" s="59">
        <f t="shared" si="143"/>
        <v>272</v>
      </c>
      <c r="D277" s="124">
        <f t="shared" si="146"/>
        <v>212103</v>
      </c>
      <c r="E277" s="16" t="str">
        <f t="shared" si="122"/>
        <v>Platelets</v>
      </c>
      <c r="F277" s="58" t="str">
        <f t="shared" si="123"/>
        <v xml:space="preserve">CPD </v>
      </c>
      <c r="G277" s="58" t="str">
        <f t="shared" si="124"/>
        <v xml:space="preserve">PAS </v>
      </c>
      <c r="H277" s="58" t="str">
        <f t="shared" si="125"/>
        <v xml:space="preserve">Closed </v>
      </c>
      <c r="I277" s="58" t="str">
        <f t="shared" si="126"/>
        <v xml:space="preserve">SV </v>
      </c>
      <c r="J277" s="58" t="str">
        <f t="shared" si="127"/>
        <v xml:space="preserve">20to24°C </v>
      </c>
      <c r="K277" s="58" t="str">
        <f t="shared" si="128"/>
        <v>No</v>
      </c>
      <c r="L277" s="58" t="str">
        <f t="shared" si="129"/>
        <v xml:space="preserve">Allo </v>
      </c>
      <c r="M277" s="58" t="str">
        <f t="shared" si="130"/>
        <v xml:space="preserve">WB </v>
      </c>
      <c r="N277" s="58" t="str">
        <f t="shared" si="131"/>
        <v xml:space="preserve">NA </v>
      </c>
      <c r="O277" s="58" t="str">
        <f t="shared" si="132"/>
        <v xml:space="preserve">Transf </v>
      </c>
      <c r="P277" s="58" t="str">
        <f t="shared" si="133"/>
        <v xml:space="preserve">LCdepl </v>
      </c>
      <c r="Q277" s="58" t="str">
        <f t="shared" si="134"/>
        <v xml:space="preserve">Pool </v>
      </c>
      <c r="R277" s="58" t="str">
        <f t="shared" si="135"/>
        <v xml:space="preserve">NoIrr </v>
      </c>
      <c r="S277" s="58" t="str">
        <f t="shared" si="136"/>
        <v xml:space="preserve">- </v>
      </c>
      <c r="T277" s="58" t="str">
        <f t="shared" si="137"/>
        <v>no sub</v>
      </c>
      <c r="U277" s="58" t="str">
        <f t="shared" si="138"/>
        <v>Non</v>
      </c>
      <c r="V277" s="58" t="str">
        <f t="shared" si="139"/>
        <v>NA</v>
      </c>
      <c r="W277" s="58" t="str">
        <f t="shared" si="140"/>
        <v xml:space="preserve">None </v>
      </c>
      <c r="X277" t="s">
        <v>63</v>
      </c>
      <c r="Y277" s="161" t="str">
        <f t="shared" si="141"/>
        <v>2-2-14-1-1-1-1-1-1-1-1-3-3-1-1-1-1-1-1</v>
      </c>
      <c r="Z277" s="60">
        <f t="shared" si="147"/>
        <v>212103</v>
      </c>
      <c r="AA277" s="7">
        <f t="shared" si="148"/>
        <v>272</v>
      </c>
      <c r="AB277" s="29" t="str">
        <f t="shared" si="121"/>
        <v>2</v>
      </c>
      <c r="AC277" s="29" t="str">
        <f t="shared" si="149"/>
        <v>1</v>
      </c>
      <c r="AD277" s="29" t="str">
        <f t="shared" si="149"/>
        <v>2</v>
      </c>
      <c r="AE277" s="29" t="str">
        <f t="shared" si="149"/>
        <v>1</v>
      </c>
      <c r="AF277" s="29" t="str">
        <f t="shared" si="149"/>
        <v>0</v>
      </c>
      <c r="AG277" s="29" t="str">
        <f t="shared" si="149"/>
        <v>3</v>
      </c>
      <c r="AH277" s="59">
        <v>272</v>
      </c>
      <c r="AI277" s="510">
        <v>212103</v>
      </c>
      <c r="AJ277" s="509">
        <v>2</v>
      </c>
      <c r="AK277" s="509">
        <v>2</v>
      </c>
      <c r="AL277" s="509">
        <v>14</v>
      </c>
      <c r="AM277" s="509">
        <v>1</v>
      </c>
      <c r="AN277" s="509">
        <v>1</v>
      </c>
      <c r="AO277" s="509">
        <v>1</v>
      </c>
      <c r="AP277" s="509">
        <v>1</v>
      </c>
      <c r="AQ277" s="509">
        <v>1</v>
      </c>
      <c r="AR277" s="509">
        <v>1</v>
      </c>
      <c r="AS277" s="509">
        <v>1</v>
      </c>
      <c r="AT277" s="509">
        <v>1</v>
      </c>
      <c r="AU277" s="509">
        <v>3</v>
      </c>
      <c r="AV277" s="509">
        <v>3</v>
      </c>
      <c r="AW277" s="509">
        <v>1</v>
      </c>
      <c r="AX277" s="509">
        <v>1</v>
      </c>
      <c r="AY277" s="509">
        <v>1</v>
      </c>
      <c r="AZ277" s="509">
        <v>1</v>
      </c>
      <c r="BA277" s="509">
        <v>1</v>
      </c>
      <c r="BB277" s="509">
        <v>1</v>
      </c>
      <c r="BC277" s="509" t="b">
        <v>0</v>
      </c>
      <c r="BD277" s="508">
        <v>39438</v>
      </c>
      <c r="BE277" s="508">
        <v>39116</v>
      </c>
      <c r="BF277" s="509" t="b">
        <v>0</v>
      </c>
      <c r="BG277" s="510" t="s">
        <v>624</v>
      </c>
      <c r="BH277" s="512"/>
      <c r="BI277" s="510"/>
      <c r="BJ277" s="513">
        <v>39438</v>
      </c>
      <c r="BK277" s="513">
        <v>39116</v>
      </c>
      <c r="BL277" s="513">
        <v>46217</v>
      </c>
      <c r="BM277" s="510"/>
      <c r="BN277" s="512"/>
      <c r="BO277" s="510"/>
      <c r="BP277" s="509">
        <v>1</v>
      </c>
      <c r="BQ277" s="509" t="str">
        <f>IF(AI277="","",VLOOKUP(AJ277,[0]!Qualifier,(COLUMN(AJ277)-34),FALSE))</f>
        <v>Platelets</v>
      </c>
      <c r="BR277" s="509" t="str">
        <f>IF(AJ277="","",VLOOKUP(AK277,[0]!Qualifier,(COLUMN(AK277)-34),FALSE))</f>
        <v xml:space="preserve">CPD </v>
      </c>
      <c r="BS277" s="509" t="str">
        <f>IF(AK277="","",VLOOKUP(AL277,[0]!Qualifier,(COLUMN(AL277)-34),FALSE))</f>
        <v xml:space="preserve">PAS </v>
      </c>
      <c r="BT277" s="509" t="str">
        <f>IF(AL277="","",VLOOKUP(AM277,[0]!Qualifier,(COLUMN(AM277)-34),FALSE))</f>
        <v xml:space="preserve">Closed </v>
      </c>
      <c r="BU277" s="509" t="str">
        <f>IF(AM277="","",VLOOKUP(AN277,[0]!Qualifier,(COLUMN(AN277)-34),FALSE))</f>
        <v xml:space="preserve">SV </v>
      </c>
      <c r="BV277" s="509" t="str">
        <f>IF(AN277="","",VLOOKUP(AO277,[0]!Qualifier,(COLUMN(AO277)-34),FALSE))</f>
        <v xml:space="preserve">20to24°C </v>
      </c>
      <c r="BW277" s="509" t="str">
        <f>IF(AO277="","",VLOOKUP(AP277,[0]!Qualifier,(COLUMN(AP277)-34),FALSE))</f>
        <v>No</v>
      </c>
      <c r="BX277" s="509" t="str">
        <f>IF(AP277="","",VLOOKUP(AQ277,[0]!Qualifier,(COLUMN(AQ277)-34),FALSE))</f>
        <v xml:space="preserve">Allo </v>
      </c>
      <c r="BY277" s="509" t="str">
        <f>IF(AQ277="","",VLOOKUP(AR277,[0]!Qualifier,(COLUMN(AR277)-34),FALSE))</f>
        <v xml:space="preserve">WB </v>
      </c>
      <c r="BZ277" s="509" t="str">
        <f>IF(AR277="","",VLOOKUP(AS277,[0]!Qualifier,(COLUMN(AS277)-34),FALSE))</f>
        <v xml:space="preserve">NA </v>
      </c>
      <c r="CA277" s="509" t="str">
        <f>IF(AS277="","",VLOOKUP(AT277,[0]!Qualifier,(COLUMN(AT277)-34),FALSE))</f>
        <v xml:space="preserve">Transf </v>
      </c>
      <c r="CB277" s="509" t="str">
        <f>IF(AT277="","",VLOOKUP(AU277,[0]!Qualifier,(COLUMN(AU277)-34),FALSE))</f>
        <v xml:space="preserve">LCdepl </v>
      </c>
      <c r="CC277" s="509" t="str">
        <f>IF(AU277="","",VLOOKUP(AV277,[0]!Qualifier,(COLUMN(AV277)-34),FALSE))</f>
        <v xml:space="preserve">Pool </v>
      </c>
      <c r="CD277" s="509" t="str">
        <f>IF(AV277="","",VLOOKUP(AW277,[0]!Qualifier,(COLUMN(AW277)-34),FALSE))</f>
        <v xml:space="preserve">NoIrr </v>
      </c>
      <c r="CE277" s="508" t="str">
        <f>IF(AW277="","",VLOOKUP(AX277,[0]!Qualifier,(COLUMN(AX277)-34),FALSE))</f>
        <v xml:space="preserve">- </v>
      </c>
      <c r="CF277" s="508" t="str">
        <f>IF(AX277="","",VLOOKUP(AY277,[0]!Qualifier,(COLUMN(AY277)-34),FALSE))</f>
        <v>no sub</v>
      </c>
      <c r="CG277" s="509" t="str">
        <f>IF(AY277="","",VLOOKUP(AZ277,[0]!Qualifier,(COLUMN(AZ277)-34),FALSE))</f>
        <v>Non</v>
      </c>
      <c r="CH277" s="510" t="str">
        <f>IF(AZ277="","",VLOOKUP(BA277,[0]!Qualifier,(COLUMN(BA277)-34),FALSE))</f>
        <v>NA</v>
      </c>
      <c r="CI277" s="512" t="str">
        <f>IF(BA277="","",VLOOKUP(BB277,[0]!Qualifier,(COLUMN(BB277)-34),FALSE))</f>
        <v xml:space="preserve">None </v>
      </c>
      <c r="CJ277" s="510"/>
      <c r="CK277" s="513" t="str">
        <f t="shared" si="142"/>
        <v>2-2-14-1-1-1-1-1-1-1-1-3-3-1-1-1-1-1-1</v>
      </c>
      <c r="CL277" s="513">
        <v>40015</v>
      </c>
      <c r="CM277" s="513">
        <v>45195</v>
      </c>
      <c r="CN277" s="510"/>
      <c r="CP277" s="510"/>
    </row>
    <row r="278" spans="1:94" ht="12.6" customHeight="1" outlineLevel="2" x14ac:dyDescent="0.35">
      <c r="A278" s="77">
        <f t="shared" si="144"/>
        <v>212104</v>
      </c>
      <c r="B278" s="7">
        <f t="shared" si="145"/>
        <v>273</v>
      </c>
      <c r="C278" s="59">
        <f t="shared" si="143"/>
        <v>273</v>
      </c>
      <c r="D278" s="124">
        <f t="shared" si="146"/>
        <v>212104</v>
      </c>
      <c r="E278" s="16" t="str">
        <f t="shared" si="122"/>
        <v>Platelets</v>
      </c>
      <c r="F278" s="58" t="str">
        <f t="shared" si="123"/>
        <v xml:space="preserve">CPD </v>
      </c>
      <c r="G278" s="58" t="str">
        <f t="shared" si="124"/>
        <v>PAS3</v>
      </c>
      <c r="H278" s="58" t="str">
        <f t="shared" si="125"/>
        <v xml:space="preserve">Closed </v>
      </c>
      <c r="I278" s="58" t="str">
        <f t="shared" si="126"/>
        <v xml:space="preserve">SV </v>
      </c>
      <c r="J278" s="58" t="str">
        <f t="shared" si="127"/>
        <v xml:space="preserve">20to24°C </v>
      </c>
      <c r="K278" s="58" t="str">
        <f t="shared" si="128"/>
        <v>No</v>
      </c>
      <c r="L278" s="58" t="str">
        <f t="shared" si="129"/>
        <v xml:space="preserve">Allo </v>
      </c>
      <c r="M278" s="58" t="str">
        <f t="shared" si="130"/>
        <v xml:space="preserve">WB </v>
      </c>
      <c r="N278" s="58" t="str">
        <f t="shared" si="131"/>
        <v xml:space="preserve">≤24h </v>
      </c>
      <c r="O278" s="58" t="str">
        <f t="shared" si="132"/>
        <v xml:space="preserve">Transf </v>
      </c>
      <c r="P278" s="58" t="str">
        <f t="shared" si="133"/>
        <v xml:space="preserve">LCdepl </v>
      </c>
      <c r="Q278" s="58" t="str">
        <f t="shared" si="134"/>
        <v xml:space="preserve">Pool </v>
      </c>
      <c r="R278" s="58" t="str">
        <f t="shared" si="135"/>
        <v xml:space="preserve">NoIrr </v>
      </c>
      <c r="S278" s="58" t="str">
        <f t="shared" si="136"/>
        <v xml:space="preserve">- </v>
      </c>
      <c r="T278" s="58" t="str">
        <f t="shared" si="137"/>
        <v>no sub</v>
      </c>
      <c r="U278" s="58" t="str">
        <f t="shared" si="138"/>
        <v>Non</v>
      </c>
      <c r="V278" s="58" t="str">
        <f t="shared" si="139"/>
        <v>NA</v>
      </c>
      <c r="W278" s="58" t="str">
        <f t="shared" si="140"/>
        <v xml:space="preserve">None </v>
      </c>
      <c r="X278" t="s">
        <v>63</v>
      </c>
      <c r="Y278" s="161" t="str">
        <f t="shared" si="141"/>
        <v>2-2-15-1-1-1-1-1-1-5-1-3-3-1-1-1-1-1-1</v>
      </c>
      <c r="Z278" s="60">
        <f t="shared" si="147"/>
        <v>212104</v>
      </c>
      <c r="AA278" s="7">
        <f t="shared" si="148"/>
        <v>273</v>
      </c>
      <c r="AB278" s="29" t="str">
        <f t="shared" si="121"/>
        <v>2</v>
      </c>
      <c r="AC278" s="29" t="str">
        <f t="shared" si="149"/>
        <v>1</v>
      </c>
      <c r="AD278" s="29" t="str">
        <f t="shared" si="149"/>
        <v>2</v>
      </c>
      <c r="AE278" s="29" t="str">
        <f t="shared" si="149"/>
        <v>1</v>
      </c>
      <c r="AF278" s="29" t="str">
        <f t="shared" si="149"/>
        <v>0</v>
      </c>
      <c r="AG278" s="29" t="str">
        <f t="shared" si="149"/>
        <v>4</v>
      </c>
      <c r="AH278" s="59">
        <v>273</v>
      </c>
      <c r="AI278" s="510">
        <v>212104</v>
      </c>
      <c r="AJ278" s="509">
        <v>2</v>
      </c>
      <c r="AK278" s="509">
        <v>2</v>
      </c>
      <c r="AL278" s="509">
        <v>15</v>
      </c>
      <c r="AM278" s="509">
        <v>1</v>
      </c>
      <c r="AN278" s="509">
        <v>1</v>
      </c>
      <c r="AO278" s="509">
        <v>1</v>
      </c>
      <c r="AP278" s="509">
        <v>1</v>
      </c>
      <c r="AQ278" s="509">
        <v>1</v>
      </c>
      <c r="AR278" s="509">
        <v>1</v>
      </c>
      <c r="AS278" s="509">
        <v>5</v>
      </c>
      <c r="AT278" s="509">
        <v>1</v>
      </c>
      <c r="AU278" s="509">
        <v>3</v>
      </c>
      <c r="AV278" s="509">
        <v>3</v>
      </c>
      <c r="AW278" s="509">
        <v>1</v>
      </c>
      <c r="AX278" s="509">
        <v>1</v>
      </c>
      <c r="AY278" s="509">
        <v>1</v>
      </c>
      <c r="AZ278" s="509">
        <v>1</v>
      </c>
      <c r="BA278" s="509">
        <v>1</v>
      </c>
      <c r="BB278" s="509">
        <v>1</v>
      </c>
      <c r="BC278" s="509" t="b">
        <v>0</v>
      </c>
      <c r="BD278" s="508">
        <v>40150</v>
      </c>
      <c r="BE278" s="508">
        <v>40015</v>
      </c>
      <c r="BF278" s="509" t="b">
        <v>0</v>
      </c>
      <c r="BG278" s="510" t="s">
        <v>1201</v>
      </c>
      <c r="BH278" s="512"/>
      <c r="BI278" s="510"/>
      <c r="BJ278" s="513">
        <v>40150</v>
      </c>
      <c r="BK278" s="513">
        <v>40015</v>
      </c>
      <c r="BL278" s="513">
        <v>46217</v>
      </c>
      <c r="BM278" s="510"/>
      <c r="BN278" s="512"/>
      <c r="BO278" s="510"/>
      <c r="BP278" s="509">
        <v>1</v>
      </c>
      <c r="BQ278" s="509" t="str">
        <f>IF(AI278="","",VLOOKUP(AJ278,[0]!Qualifier,(COLUMN(AJ278)-34),FALSE))</f>
        <v>Platelets</v>
      </c>
      <c r="BR278" s="509" t="str">
        <f>IF(AJ278="","",VLOOKUP(AK278,[0]!Qualifier,(COLUMN(AK278)-34),FALSE))</f>
        <v xml:space="preserve">CPD </v>
      </c>
      <c r="BS278" s="509" t="str">
        <f>IF(AK278="","",VLOOKUP(AL278,[0]!Qualifier,(COLUMN(AL278)-34),FALSE))</f>
        <v>PAS3</v>
      </c>
      <c r="BT278" s="509" t="str">
        <f>IF(AL278="","",VLOOKUP(AM278,[0]!Qualifier,(COLUMN(AM278)-34),FALSE))</f>
        <v xml:space="preserve">Closed </v>
      </c>
      <c r="BU278" s="509" t="str">
        <f>IF(AM278="","",VLOOKUP(AN278,[0]!Qualifier,(COLUMN(AN278)-34),FALSE))</f>
        <v xml:space="preserve">SV </v>
      </c>
      <c r="BV278" s="509" t="str">
        <f>IF(AN278="","",VLOOKUP(AO278,[0]!Qualifier,(COLUMN(AO278)-34),FALSE))</f>
        <v xml:space="preserve">20to24°C </v>
      </c>
      <c r="BW278" s="509" t="str">
        <f>IF(AO278="","",VLOOKUP(AP278,[0]!Qualifier,(COLUMN(AP278)-34),FALSE))</f>
        <v>No</v>
      </c>
      <c r="BX278" s="509" t="str">
        <f>IF(AP278="","",VLOOKUP(AQ278,[0]!Qualifier,(COLUMN(AQ278)-34),FALSE))</f>
        <v xml:space="preserve">Allo </v>
      </c>
      <c r="BY278" s="509" t="str">
        <f>IF(AQ278="","",VLOOKUP(AR278,[0]!Qualifier,(COLUMN(AR278)-34),FALSE))</f>
        <v xml:space="preserve">WB </v>
      </c>
      <c r="BZ278" s="509" t="str">
        <f>IF(AR278="","",VLOOKUP(AS278,[0]!Qualifier,(COLUMN(AS278)-34),FALSE))</f>
        <v xml:space="preserve">≤24h </v>
      </c>
      <c r="CA278" s="509" t="str">
        <f>IF(AS278="","",VLOOKUP(AT278,[0]!Qualifier,(COLUMN(AT278)-34),FALSE))</f>
        <v xml:space="preserve">Transf </v>
      </c>
      <c r="CB278" s="509" t="str">
        <f>IF(AT278="","",VLOOKUP(AU278,[0]!Qualifier,(COLUMN(AU278)-34),FALSE))</f>
        <v xml:space="preserve">LCdepl </v>
      </c>
      <c r="CC278" s="509" t="str">
        <f>IF(AU278="","",VLOOKUP(AV278,[0]!Qualifier,(COLUMN(AV278)-34),FALSE))</f>
        <v xml:space="preserve">Pool </v>
      </c>
      <c r="CD278" s="509" t="str">
        <f>IF(AV278="","",VLOOKUP(AW278,[0]!Qualifier,(COLUMN(AW278)-34),FALSE))</f>
        <v xml:space="preserve">NoIrr </v>
      </c>
      <c r="CE278" s="508" t="str">
        <f>IF(AW278="","",VLOOKUP(AX278,[0]!Qualifier,(COLUMN(AX278)-34),FALSE))</f>
        <v xml:space="preserve">- </v>
      </c>
      <c r="CF278" s="508" t="str">
        <f>IF(AX278="","",VLOOKUP(AY278,[0]!Qualifier,(COLUMN(AY278)-34),FALSE))</f>
        <v>no sub</v>
      </c>
      <c r="CG278" s="509" t="str">
        <f>IF(AY278="","",VLOOKUP(AZ278,[0]!Qualifier,(COLUMN(AZ278)-34),FALSE))</f>
        <v>Non</v>
      </c>
      <c r="CH278" s="510" t="str">
        <f>IF(AZ278="","",VLOOKUP(BA278,[0]!Qualifier,(COLUMN(BA278)-34),FALSE))</f>
        <v>NA</v>
      </c>
      <c r="CI278" s="512" t="str">
        <f>IF(BA278="","",VLOOKUP(BB278,[0]!Qualifier,(COLUMN(BB278)-34),FALSE))</f>
        <v xml:space="preserve">None </v>
      </c>
      <c r="CJ278" s="510"/>
      <c r="CK278" s="513" t="str">
        <f t="shared" si="142"/>
        <v>2-2-15-1-1-1-1-1-1-5-1-3-3-1-1-1-1-1-1</v>
      </c>
      <c r="CL278" s="513">
        <v>40661</v>
      </c>
      <c r="CM278" s="513">
        <v>45195</v>
      </c>
      <c r="CN278" s="510"/>
      <c r="CP278" s="510"/>
    </row>
    <row r="279" spans="1:94" ht="12.6" customHeight="1" outlineLevel="2" x14ac:dyDescent="0.35">
      <c r="A279" s="77">
        <f t="shared" si="144"/>
        <v>212105</v>
      </c>
      <c r="B279" s="7">
        <f t="shared" si="145"/>
        <v>274</v>
      </c>
      <c r="C279" s="59">
        <f t="shared" si="143"/>
        <v>274</v>
      </c>
      <c r="D279" s="124">
        <f t="shared" si="146"/>
        <v>212105</v>
      </c>
      <c r="E279" s="16" t="str">
        <f t="shared" si="122"/>
        <v>Platelets</v>
      </c>
      <c r="F279" s="58" t="str">
        <f t="shared" si="123"/>
        <v xml:space="preserve">CPD </v>
      </c>
      <c r="G279" s="58" t="str">
        <f t="shared" si="124"/>
        <v>PAS3</v>
      </c>
      <c r="H279" s="58" t="str">
        <f t="shared" si="125"/>
        <v xml:space="preserve">Closed </v>
      </c>
      <c r="I279" s="58" t="str">
        <f t="shared" si="126"/>
        <v xml:space="preserve">SV </v>
      </c>
      <c r="J279" s="58" t="str">
        <f t="shared" si="127"/>
        <v xml:space="preserve">20to24°C </v>
      </c>
      <c r="K279" s="58" t="str">
        <f t="shared" si="128"/>
        <v>No</v>
      </c>
      <c r="L279" s="58" t="str">
        <f t="shared" si="129"/>
        <v xml:space="preserve">Allo </v>
      </c>
      <c r="M279" s="58" t="str">
        <f t="shared" si="130"/>
        <v xml:space="preserve">WB </v>
      </c>
      <c r="N279" s="58" t="str">
        <f t="shared" si="131"/>
        <v xml:space="preserve">NA </v>
      </c>
      <c r="O279" s="58" t="str">
        <f t="shared" si="132"/>
        <v xml:space="preserve">Transf </v>
      </c>
      <c r="P279" s="58" t="str">
        <f t="shared" si="133"/>
        <v xml:space="preserve">LCdepl </v>
      </c>
      <c r="Q279" s="58" t="str">
        <f t="shared" si="134"/>
        <v xml:space="preserve">Pool </v>
      </c>
      <c r="R279" s="58" t="str">
        <f t="shared" si="135"/>
        <v xml:space="preserve">NoIrr </v>
      </c>
      <c r="S279" s="58" t="str">
        <f t="shared" si="136"/>
        <v xml:space="preserve">- </v>
      </c>
      <c r="T279" s="58" t="str">
        <f t="shared" si="137"/>
        <v>no sub</v>
      </c>
      <c r="U279" s="58" t="str">
        <f t="shared" si="138"/>
        <v>Non</v>
      </c>
      <c r="V279" s="58" t="str">
        <f t="shared" si="139"/>
        <v>NA</v>
      </c>
      <c r="W279" s="58" t="str">
        <f t="shared" si="140"/>
        <v>Phch</v>
      </c>
      <c r="X279" t="s">
        <v>63</v>
      </c>
      <c r="Y279" s="161" t="str">
        <f t="shared" si="141"/>
        <v>2-2-15-1-1-1-1-1-1-1-1-3-3-1-1-1-1-1-3</v>
      </c>
      <c r="Z279" s="60">
        <f t="shared" si="147"/>
        <v>212105</v>
      </c>
      <c r="AA279" s="7">
        <f t="shared" si="148"/>
        <v>274</v>
      </c>
      <c r="AB279" s="29" t="str">
        <f t="shared" si="121"/>
        <v>2</v>
      </c>
      <c r="AC279" s="29" t="str">
        <f t="shared" si="149"/>
        <v>1</v>
      </c>
      <c r="AD279" s="29" t="str">
        <f t="shared" si="149"/>
        <v>2</v>
      </c>
      <c r="AE279" s="29" t="str">
        <f t="shared" si="149"/>
        <v>1</v>
      </c>
      <c r="AF279" s="29" t="str">
        <f t="shared" si="149"/>
        <v>0</v>
      </c>
      <c r="AG279" s="29" t="str">
        <f t="shared" si="149"/>
        <v>5</v>
      </c>
      <c r="AH279" s="59">
        <v>274</v>
      </c>
      <c r="AI279" s="510">
        <v>212105</v>
      </c>
      <c r="AJ279" s="509">
        <v>2</v>
      </c>
      <c r="AK279" s="509">
        <v>2</v>
      </c>
      <c r="AL279" s="509">
        <v>15</v>
      </c>
      <c r="AM279" s="509">
        <v>1</v>
      </c>
      <c r="AN279" s="509">
        <v>1</v>
      </c>
      <c r="AO279" s="509">
        <v>1</v>
      </c>
      <c r="AP279" s="509">
        <v>1</v>
      </c>
      <c r="AQ279" s="509">
        <v>1</v>
      </c>
      <c r="AR279" s="509">
        <v>1</v>
      </c>
      <c r="AS279" s="509">
        <v>1</v>
      </c>
      <c r="AT279" s="509">
        <v>1</v>
      </c>
      <c r="AU279" s="509">
        <v>3</v>
      </c>
      <c r="AV279" s="509">
        <v>3</v>
      </c>
      <c r="AW279" s="509">
        <v>1</v>
      </c>
      <c r="AX279" s="509">
        <v>1</v>
      </c>
      <c r="AY279" s="509">
        <v>1</v>
      </c>
      <c r="AZ279" s="509">
        <v>1</v>
      </c>
      <c r="BA279" s="509">
        <v>1</v>
      </c>
      <c r="BB279" s="509">
        <v>3</v>
      </c>
      <c r="BC279" s="509" t="b">
        <v>0</v>
      </c>
      <c r="BD279" s="508">
        <v>39641</v>
      </c>
      <c r="BE279" s="508">
        <v>39549</v>
      </c>
      <c r="BF279" s="509" t="b">
        <v>0</v>
      </c>
      <c r="BG279" s="510" t="s">
        <v>625</v>
      </c>
      <c r="BH279" s="512"/>
      <c r="BI279" s="510"/>
      <c r="BJ279" s="513">
        <v>39641</v>
      </c>
      <c r="BK279" s="513">
        <v>39549</v>
      </c>
      <c r="BL279" s="513">
        <v>46217</v>
      </c>
      <c r="BM279" s="510"/>
      <c r="BN279" s="512"/>
      <c r="BO279" s="510"/>
      <c r="BP279" s="509">
        <v>1</v>
      </c>
      <c r="BQ279" s="509" t="str">
        <f>IF(AI279="","",VLOOKUP(AJ279,[0]!Qualifier,(COLUMN(AJ279)-34),FALSE))</f>
        <v>Platelets</v>
      </c>
      <c r="BR279" s="509" t="str">
        <f>IF(AJ279="","",VLOOKUP(AK279,[0]!Qualifier,(COLUMN(AK279)-34),FALSE))</f>
        <v xml:space="preserve">CPD </v>
      </c>
      <c r="BS279" s="509" t="str">
        <f>IF(AK279="","",VLOOKUP(AL279,[0]!Qualifier,(COLUMN(AL279)-34),FALSE))</f>
        <v>PAS3</v>
      </c>
      <c r="BT279" s="509" t="str">
        <f>IF(AL279="","",VLOOKUP(AM279,[0]!Qualifier,(COLUMN(AM279)-34),FALSE))</f>
        <v xml:space="preserve">Closed </v>
      </c>
      <c r="BU279" s="509" t="str">
        <f>IF(AM279="","",VLOOKUP(AN279,[0]!Qualifier,(COLUMN(AN279)-34),FALSE))</f>
        <v xml:space="preserve">SV </v>
      </c>
      <c r="BV279" s="509" t="str">
        <f>IF(AN279="","",VLOOKUP(AO279,[0]!Qualifier,(COLUMN(AO279)-34),FALSE))</f>
        <v xml:space="preserve">20to24°C </v>
      </c>
      <c r="BW279" s="509" t="str">
        <f>IF(AO279="","",VLOOKUP(AP279,[0]!Qualifier,(COLUMN(AP279)-34),FALSE))</f>
        <v>No</v>
      </c>
      <c r="BX279" s="509" t="str">
        <f>IF(AP279="","",VLOOKUP(AQ279,[0]!Qualifier,(COLUMN(AQ279)-34),FALSE))</f>
        <v xml:space="preserve">Allo </v>
      </c>
      <c r="BY279" s="509" t="str">
        <f>IF(AQ279="","",VLOOKUP(AR279,[0]!Qualifier,(COLUMN(AR279)-34),FALSE))</f>
        <v xml:space="preserve">WB </v>
      </c>
      <c r="BZ279" s="509" t="str">
        <f>IF(AR279="","",VLOOKUP(AS279,[0]!Qualifier,(COLUMN(AS279)-34),FALSE))</f>
        <v xml:space="preserve">NA </v>
      </c>
      <c r="CA279" s="509" t="str">
        <f>IF(AS279="","",VLOOKUP(AT279,[0]!Qualifier,(COLUMN(AT279)-34),FALSE))</f>
        <v xml:space="preserve">Transf </v>
      </c>
      <c r="CB279" s="509" t="str">
        <f>IF(AT279="","",VLOOKUP(AU279,[0]!Qualifier,(COLUMN(AU279)-34),FALSE))</f>
        <v xml:space="preserve">LCdepl </v>
      </c>
      <c r="CC279" s="509" t="str">
        <f>IF(AU279="","",VLOOKUP(AV279,[0]!Qualifier,(COLUMN(AV279)-34),FALSE))</f>
        <v xml:space="preserve">Pool </v>
      </c>
      <c r="CD279" s="509" t="str">
        <f>IF(AV279="","",VLOOKUP(AW279,[0]!Qualifier,(COLUMN(AW279)-34),FALSE))</f>
        <v xml:space="preserve">NoIrr </v>
      </c>
      <c r="CE279" s="508" t="str">
        <f>IF(AW279="","",VLOOKUP(AX279,[0]!Qualifier,(COLUMN(AX279)-34),FALSE))</f>
        <v xml:space="preserve">- </v>
      </c>
      <c r="CF279" s="508" t="str">
        <f>IF(AX279="","",VLOOKUP(AY279,[0]!Qualifier,(COLUMN(AY279)-34),FALSE))</f>
        <v>no sub</v>
      </c>
      <c r="CG279" s="509" t="str">
        <f>IF(AY279="","",VLOOKUP(AZ279,[0]!Qualifier,(COLUMN(AZ279)-34),FALSE))</f>
        <v>Non</v>
      </c>
      <c r="CH279" s="510" t="str">
        <f>IF(AZ279="","",VLOOKUP(BA279,[0]!Qualifier,(COLUMN(BA279)-34),FALSE))</f>
        <v>NA</v>
      </c>
      <c r="CI279" s="512" t="str">
        <f>IF(BA279="","",VLOOKUP(BB279,[0]!Qualifier,(COLUMN(BB279)-34),FALSE))</f>
        <v>Phch</v>
      </c>
      <c r="CJ279" s="510"/>
      <c r="CK279" s="513" t="str">
        <f t="shared" si="142"/>
        <v>2-2-15-1-1-1-1-1-1-1-1-3-3-1-1-1-1-1-3</v>
      </c>
      <c r="CL279" s="513">
        <v>36201</v>
      </c>
      <c r="CM279" s="513">
        <v>45195</v>
      </c>
      <c r="CN279" s="510"/>
      <c r="CP279" s="510"/>
    </row>
    <row r="280" spans="1:94" ht="12.6" customHeight="1" outlineLevel="2" x14ac:dyDescent="0.35">
      <c r="A280" s="77">
        <f t="shared" si="144"/>
        <v>212106</v>
      </c>
      <c r="B280" s="7">
        <f t="shared" si="145"/>
        <v>275</v>
      </c>
      <c r="C280" s="59">
        <f t="shared" si="143"/>
        <v>275</v>
      </c>
      <c r="D280" s="124">
        <f t="shared" si="146"/>
        <v>212106</v>
      </c>
      <c r="E280" s="16" t="str">
        <f t="shared" si="122"/>
        <v>Platelets</v>
      </c>
      <c r="F280" s="58" t="str">
        <f t="shared" si="123"/>
        <v xml:space="preserve">CPD </v>
      </c>
      <c r="G280" s="58" t="str">
        <f t="shared" si="124"/>
        <v xml:space="preserve">PAS3M </v>
      </c>
      <c r="H280" s="58" t="str">
        <f t="shared" si="125"/>
        <v xml:space="preserve">Closed </v>
      </c>
      <c r="I280" s="58" t="str">
        <f t="shared" si="126"/>
        <v xml:space="preserve">SV </v>
      </c>
      <c r="J280" s="58" t="str">
        <f t="shared" si="127"/>
        <v xml:space="preserve">20to24°C </v>
      </c>
      <c r="K280" s="58" t="str">
        <f t="shared" si="128"/>
        <v>No</v>
      </c>
      <c r="L280" s="58" t="str">
        <f t="shared" si="129"/>
        <v xml:space="preserve">Allo </v>
      </c>
      <c r="M280" s="58" t="str">
        <f t="shared" si="130"/>
        <v xml:space="preserve">WB </v>
      </c>
      <c r="N280" s="58" t="str">
        <f t="shared" si="131"/>
        <v xml:space="preserve">NA </v>
      </c>
      <c r="O280" s="58" t="str">
        <f t="shared" si="132"/>
        <v xml:space="preserve">Transf </v>
      </c>
      <c r="P280" s="58" t="str">
        <f t="shared" si="133"/>
        <v xml:space="preserve">LCdepl </v>
      </c>
      <c r="Q280" s="58" t="str">
        <f t="shared" si="134"/>
        <v xml:space="preserve">Pool </v>
      </c>
      <c r="R280" s="58" t="str">
        <f t="shared" si="135"/>
        <v xml:space="preserve">NoIrr </v>
      </c>
      <c r="S280" s="58" t="str">
        <f t="shared" si="136"/>
        <v xml:space="preserve">- </v>
      </c>
      <c r="T280" s="58" t="str">
        <f t="shared" si="137"/>
        <v>no sub</v>
      </c>
      <c r="U280" s="58" t="str">
        <f t="shared" si="138"/>
        <v>Non</v>
      </c>
      <c r="V280" s="58" t="str">
        <f t="shared" si="139"/>
        <v>NA</v>
      </c>
      <c r="W280" s="58" t="str">
        <f t="shared" si="140"/>
        <v>Phch</v>
      </c>
      <c r="X280" t="s">
        <v>63</v>
      </c>
      <c r="Y280" s="161" t="str">
        <f t="shared" si="141"/>
        <v>2-2-16-1-1-1-1-1-1-1-1-3-3-1-1-1-1-1-3</v>
      </c>
      <c r="Z280" s="60">
        <f t="shared" si="147"/>
        <v>212106</v>
      </c>
      <c r="AA280" s="7">
        <f t="shared" si="148"/>
        <v>275</v>
      </c>
      <c r="AB280" s="29" t="str">
        <f t="shared" si="121"/>
        <v>2</v>
      </c>
      <c r="AC280" s="29" t="str">
        <f t="shared" si="149"/>
        <v>1</v>
      </c>
      <c r="AD280" s="29" t="str">
        <f t="shared" si="149"/>
        <v>2</v>
      </c>
      <c r="AE280" s="29" t="str">
        <f t="shared" si="149"/>
        <v>1</v>
      </c>
      <c r="AF280" s="29" t="str">
        <f t="shared" si="149"/>
        <v>0</v>
      </c>
      <c r="AG280" s="29" t="str">
        <f t="shared" si="149"/>
        <v>6</v>
      </c>
      <c r="AH280" s="59">
        <v>275</v>
      </c>
      <c r="AI280" s="510">
        <v>212106</v>
      </c>
      <c r="AJ280" s="509">
        <v>2</v>
      </c>
      <c r="AK280" s="509">
        <v>2</v>
      </c>
      <c r="AL280" s="509">
        <v>16</v>
      </c>
      <c r="AM280" s="509">
        <v>1</v>
      </c>
      <c r="AN280" s="509">
        <v>1</v>
      </c>
      <c r="AO280" s="509">
        <v>1</v>
      </c>
      <c r="AP280" s="509">
        <v>1</v>
      </c>
      <c r="AQ280" s="509">
        <v>1</v>
      </c>
      <c r="AR280" s="509">
        <v>1</v>
      </c>
      <c r="AS280" s="509">
        <v>1</v>
      </c>
      <c r="AT280" s="509">
        <v>1</v>
      </c>
      <c r="AU280" s="509">
        <v>3</v>
      </c>
      <c r="AV280" s="509">
        <v>3</v>
      </c>
      <c r="AW280" s="509">
        <v>1</v>
      </c>
      <c r="AX280" s="509">
        <v>1</v>
      </c>
      <c r="AY280" s="509">
        <v>1</v>
      </c>
      <c r="AZ280" s="509">
        <v>1</v>
      </c>
      <c r="BA280" s="509">
        <v>1</v>
      </c>
      <c r="BB280" s="509">
        <v>3</v>
      </c>
      <c r="BC280" s="509" t="b">
        <v>0</v>
      </c>
      <c r="BD280" s="508">
        <v>39884</v>
      </c>
      <c r="BE280" s="508">
        <v>39884</v>
      </c>
      <c r="BF280" s="509" t="b">
        <v>0</v>
      </c>
      <c r="BG280" s="510" t="s">
        <v>626</v>
      </c>
      <c r="BH280" s="512"/>
      <c r="BI280" s="510"/>
      <c r="BJ280" s="513">
        <v>39884</v>
      </c>
      <c r="BK280" s="513">
        <v>39884</v>
      </c>
      <c r="BL280" s="513">
        <v>46217</v>
      </c>
      <c r="BM280" s="510"/>
      <c r="BN280" s="512"/>
      <c r="BO280" s="510"/>
      <c r="BP280" s="509">
        <v>1</v>
      </c>
      <c r="BQ280" s="509" t="str">
        <f>IF(AI280="","",VLOOKUP(AJ280,[0]!Qualifier,(COLUMN(AJ280)-34),FALSE))</f>
        <v>Platelets</v>
      </c>
      <c r="BR280" s="509" t="str">
        <f>IF(AJ280="","",VLOOKUP(AK280,[0]!Qualifier,(COLUMN(AK280)-34),FALSE))</f>
        <v xml:space="preserve">CPD </v>
      </c>
      <c r="BS280" s="509" t="str">
        <f>IF(AK280="","",VLOOKUP(AL280,[0]!Qualifier,(COLUMN(AL280)-34),FALSE))</f>
        <v xml:space="preserve">PAS3M </v>
      </c>
      <c r="BT280" s="509" t="str">
        <f>IF(AL280="","",VLOOKUP(AM280,[0]!Qualifier,(COLUMN(AM280)-34),FALSE))</f>
        <v xml:space="preserve">Closed </v>
      </c>
      <c r="BU280" s="509" t="str">
        <f>IF(AM280="","",VLOOKUP(AN280,[0]!Qualifier,(COLUMN(AN280)-34),FALSE))</f>
        <v xml:space="preserve">SV </v>
      </c>
      <c r="BV280" s="509" t="str">
        <f>IF(AN280="","",VLOOKUP(AO280,[0]!Qualifier,(COLUMN(AO280)-34),FALSE))</f>
        <v xml:space="preserve">20to24°C </v>
      </c>
      <c r="BW280" s="509" t="str">
        <f>IF(AO280="","",VLOOKUP(AP280,[0]!Qualifier,(COLUMN(AP280)-34),FALSE))</f>
        <v>No</v>
      </c>
      <c r="BX280" s="509" t="str">
        <f>IF(AP280="","",VLOOKUP(AQ280,[0]!Qualifier,(COLUMN(AQ280)-34),FALSE))</f>
        <v xml:space="preserve">Allo </v>
      </c>
      <c r="BY280" s="509" t="str">
        <f>IF(AQ280="","",VLOOKUP(AR280,[0]!Qualifier,(COLUMN(AR280)-34),FALSE))</f>
        <v xml:space="preserve">WB </v>
      </c>
      <c r="BZ280" s="509" t="str">
        <f>IF(AR280="","",VLOOKUP(AS280,[0]!Qualifier,(COLUMN(AS280)-34),FALSE))</f>
        <v xml:space="preserve">NA </v>
      </c>
      <c r="CA280" s="509" t="str">
        <f>IF(AS280="","",VLOOKUP(AT280,[0]!Qualifier,(COLUMN(AT280)-34),FALSE))</f>
        <v xml:space="preserve">Transf </v>
      </c>
      <c r="CB280" s="509" t="str">
        <f>IF(AT280="","",VLOOKUP(AU280,[0]!Qualifier,(COLUMN(AU280)-34),FALSE))</f>
        <v xml:space="preserve">LCdepl </v>
      </c>
      <c r="CC280" s="509" t="str">
        <f>IF(AU280="","",VLOOKUP(AV280,[0]!Qualifier,(COLUMN(AV280)-34),FALSE))</f>
        <v xml:space="preserve">Pool </v>
      </c>
      <c r="CD280" s="509" t="str">
        <f>IF(AV280="","",VLOOKUP(AW280,[0]!Qualifier,(COLUMN(AW280)-34),FALSE))</f>
        <v xml:space="preserve">NoIrr </v>
      </c>
      <c r="CE280" s="508" t="str">
        <f>IF(AW280="","",VLOOKUP(AX280,[0]!Qualifier,(COLUMN(AX280)-34),FALSE))</f>
        <v xml:space="preserve">- </v>
      </c>
      <c r="CF280" s="508" t="str">
        <f>IF(AX280="","",VLOOKUP(AY280,[0]!Qualifier,(COLUMN(AY280)-34),FALSE))</f>
        <v>no sub</v>
      </c>
      <c r="CG280" s="509" t="str">
        <f>IF(AY280="","",VLOOKUP(AZ280,[0]!Qualifier,(COLUMN(AZ280)-34),FALSE))</f>
        <v>Non</v>
      </c>
      <c r="CH280" s="510" t="str">
        <f>IF(AZ280="","",VLOOKUP(BA280,[0]!Qualifier,(COLUMN(BA280)-34),FALSE))</f>
        <v>NA</v>
      </c>
      <c r="CI280" s="512" t="str">
        <f>IF(BA280="","",VLOOKUP(BB280,[0]!Qualifier,(COLUMN(BB280)-34),FALSE))</f>
        <v>Phch</v>
      </c>
      <c r="CJ280" s="510"/>
      <c r="CK280" s="513" t="str">
        <f t="shared" si="142"/>
        <v>2-2-16-1-1-1-1-1-1-1-1-3-3-1-1-1-1-1-3</v>
      </c>
      <c r="CL280" s="513">
        <v>39884</v>
      </c>
      <c r="CM280" s="513">
        <v>45195</v>
      </c>
      <c r="CN280" s="513">
        <v>43452</v>
      </c>
      <c r="CO280" s="513">
        <v>1</v>
      </c>
      <c r="CP280" s="510" t="s">
        <v>1071</v>
      </c>
    </row>
    <row r="281" spans="1:94" ht="12.6" customHeight="1" outlineLevel="2" x14ac:dyDescent="0.35">
      <c r="A281" s="77">
        <f t="shared" si="144"/>
        <v>212110</v>
      </c>
      <c r="B281" s="7">
        <f t="shared" si="145"/>
        <v>276</v>
      </c>
      <c r="C281" s="59">
        <f t="shared" si="143"/>
        <v>276</v>
      </c>
      <c r="D281" s="124">
        <f t="shared" si="146"/>
        <v>212110</v>
      </c>
      <c r="E281" s="16" t="str">
        <f t="shared" si="122"/>
        <v>Platelets</v>
      </c>
      <c r="F281" s="58" t="str">
        <f t="shared" si="123"/>
        <v xml:space="preserve">CPD </v>
      </c>
      <c r="G281" s="58" t="str">
        <f t="shared" si="124"/>
        <v xml:space="preserve">NoAdd </v>
      </c>
      <c r="H281" s="58" t="str">
        <f t="shared" si="125"/>
        <v xml:space="preserve">Open </v>
      </c>
      <c r="I281" s="58" t="str">
        <f t="shared" si="126"/>
        <v xml:space="preserve">SV </v>
      </c>
      <c r="J281" s="58" t="str">
        <f t="shared" si="127"/>
        <v xml:space="preserve">20to24°C </v>
      </c>
      <c r="K281" s="58" t="str">
        <f t="shared" si="128"/>
        <v>No</v>
      </c>
      <c r="L281" s="58" t="str">
        <f t="shared" si="129"/>
        <v xml:space="preserve">Allo </v>
      </c>
      <c r="M281" s="58" t="str">
        <f t="shared" si="130"/>
        <v xml:space="preserve">WB </v>
      </c>
      <c r="N281" s="58" t="str">
        <f t="shared" si="131"/>
        <v xml:space="preserve">NA </v>
      </c>
      <c r="O281" s="58" t="str">
        <f t="shared" si="132"/>
        <v xml:space="preserve">Transf </v>
      </c>
      <c r="P281" s="58" t="str">
        <f t="shared" si="133"/>
        <v xml:space="preserve">LCdepl </v>
      </c>
      <c r="Q281" s="58" t="str">
        <f t="shared" si="134"/>
        <v xml:space="preserve">Pool </v>
      </c>
      <c r="R281" s="58" t="str">
        <f t="shared" si="135"/>
        <v xml:space="preserve">NoIrr </v>
      </c>
      <c r="S281" s="58" t="str">
        <f t="shared" si="136"/>
        <v xml:space="preserve">- </v>
      </c>
      <c r="T281" s="58" t="str">
        <f t="shared" si="137"/>
        <v>no sub</v>
      </c>
      <c r="U281" s="58" t="str">
        <f t="shared" si="138"/>
        <v>Non</v>
      </c>
      <c r="V281" s="58" t="str">
        <f t="shared" si="139"/>
        <v>NA</v>
      </c>
      <c r="W281" s="58" t="str">
        <f t="shared" si="140"/>
        <v xml:space="preserve">None </v>
      </c>
      <c r="X281" t="s">
        <v>63</v>
      </c>
      <c r="Y281" s="161" t="str">
        <f t="shared" si="141"/>
        <v>2-2-1-2-1-1-1-1-1-1-1-3-3-1-1-1-1-1-1</v>
      </c>
      <c r="Z281" s="60">
        <f t="shared" si="147"/>
        <v>212110</v>
      </c>
      <c r="AA281" s="7">
        <f t="shared" si="148"/>
        <v>276</v>
      </c>
      <c r="AB281" s="29" t="str">
        <f t="shared" si="121"/>
        <v>2</v>
      </c>
      <c r="AC281" s="29" t="str">
        <f t="shared" si="149"/>
        <v>1</v>
      </c>
      <c r="AD281" s="29" t="str">
        <f t="shared" si="149"/>
        <v>2</v>
      </c>
      <c r="AE281" s="29" t="str">
        <f t="shared" si="149"/>
        <v>1</v>
      </c>
      <c r="AF281" s="29" t="str">
        <f t="shared" si="149"/>
        <v>1</v>
      </c>
      <c r="AG281" s="29" t="str">
        <f t="shared" si="149"/>
        <v>0</v>
      </c>
      <c r="AH281" s="59">
        <v>276</v>
      </c>
      <c r="AI281" s="510">
        <v>212110</v>
      </c>
      <c r="AJ281" s="509">
        <v>2</v>
      </c>
      <c r="AK281" s="509">
        <v>2</v>
      </c>
      <c r="AL281" s="509">
        <v>1</v>
      </c>
      <c r="AM281" s="509">
        <v>2</v>
      </c>
      <c r="AN281" s="509">
        <v>1</v>
      </c>
      <c r="AO281" s="509">
        <v>1</v>
      </c>
      <c r="AP281" s="509">
        <v>1</v>
      </c>
      <c r="AQ281" s="509">
        <v>1</v>
      </c>
      <c r="AR281" s="509">
        <v>1</v>
      </c>
      <c r="AS281" s="509">
        <v>1</v>
      </c>
      <c r="AT281" s="509">
        <v>1</v>
      </c>
      <c r="AU281" s="509">
        <v>3</v>
      </c>
      <c r="AV281" s="509">
        <v>3</v>
      </c>
      <c r="AW281" s="509">
        <v>1</v>
      </c>
      <c r="AX281" s="509">
        <v>1</v>
      </c>
      <c r="AY281" s="509">
        <v>1</v>
      </c>
      <c r="AZ281" s="509">
        <v>1</v>
      </c>
      <c r="BA281" s="509">
        <v>1</v>
      </c>
      <c r="BB281" s="509">
        <v>1</v>
      </c>
      <c r="BC281" s="509" t="b">
        <v>0</v>
      </c>
      <c r="BD281" s="508">
        <v>36201</v>
      </c>
      <c r="BE281" s="508">
        <v>36201</v>
      </c>
      <c r="BF281" s="509" t="b">
        <v>0</v>
      </c>
      <c r="BG281" s="510" t="s">
        <v>627</v>
      </c>
      <c r="BH281" s="512"/>
      <c r="BI281" s="510"/>
      <c r="BJ281" s="513">
        <v>36201</v>
      </c>
      <c r="BK281" s="513">
        <v>36201</v>
      </c>
      <c r="BL281" s="513">
        <v>46217</v>
      </c>
      <c r="BM281" s="510"/>
      <c r="BN281" s="512"/>
      <c r="BO281" s="510"/>
      <c r="BP281" s="509">
        <v>1</v>
      </c>
      <c r="BQ281" s="509" t="str">
        <f>IF(AI281="","",VLOOKUP(AJ281,[0]!Qualifier,(COLUMN(AJ281)-34),FALSE))</f>
        <v>Platelets</v>
      </c>
      <c r="BR281" s="509" t="str">
        <f>IF(AJ281="","",VLOOKUP(AK281,[0]!Qualifier,(COLUMN(AK281)-34),FALSE))</f>
        <v xml:space="preserve">CPD </v>
      </c>
      <c r="BS281" s="509" t="str">
        <f>IF(AK281="","",VLOOKUP(AL281,[0]!Qualifier,(COLUMN(AL281)-34),FALSE))</f>
        <v xml:space="preserve">NoAdd </v>
      </c>
      <c r="BT281" s="509" t="str">
        <f>IF(AL281="","",VLOOKUP(AM281,[0]!Qualifier,(COLUMN(AM281)-34),FALSE))</f>
        <v xml:space="preserve">Open </v>
      </c>
      <c r="BU281" s="509" t="str">
        <f>IF(AM281="","",VLOOKUP(AN281,[0]!Qualifier,(COLUMN(AN281)-34),FALSE))</f>
        <v xml:space="preserve">SV </v>
      </c>
      <c r="BV281" s="509" t="str">
        <f>IF(AN281="","",VLOOKUP(AO281,[0]!Qualifier,(COLUMN(AO281)-34),FALSE))</f>
        <v xml:space="preserve">20to24°C </v>
      </c>
      <c r="BW281" s="509" t="str">
        <f>IF(AO281="","",VLOOKUP(AP281,[0]!Qualifier,(COLUMN(AP281)-34),FALSE))</f>
        <v>No</v>
      </c>
      <c r="BX281" s="509" t="str">
        <f>IF(AP281="","",VLOOKUP(AQ281,[0]!Qualifier,(COLUMN(AQ281)-34),FALSE))</f>
        <v xml:space="preserve">Allo </v>
      </c>
      <c r="BY281" s="509" t="str">
        <f>IF(AQ281="","",VLOOKUP(AR281,[0]!Qualifier,(COLUMN(AR281)-34),FALSE))</f>
        <v xml:space="preserve">WB </v>
      </c>
      <c r="BZ281" s="509" t="str">
        <f>IF(AR281="","",VLOOKUP(AS281,[0]!Qualifier,(COLUMN(AS281)-34),FALSE))</f>
        <v xml:space="preserve">NA </v>
      </c>
      <c r="CA281" s="509" t="str">
        <f>IF(AS281="","",VLOOKUP(AT281,[0]!Qualifier,(COLUMN(AT281)-34),FALSE))</f>
        <v xml:space="preserve">Transf </v>
      </c>
      <c r="CB281" s="509" t="str">
        <f>IF(AT281="","",VLOOKUP(AU281,[0]!Qualifier,(COLUMN(AU281)-34),FALSE))</f>
        <v xml:space="preserve">LCdepl </v>
      </c>
      <c r="CC281" s="509" t="str">
        <f>IF(AU281="","",VLOOKUP(AV281,[0]!Qualifier,(COLUMN(AV281)-34),FALSE))</f>
        <v xml:space="preserve">Pool </v>
      </c>
      <c r="CD281" s="509" t="str">
        <f>IF(AV281="","",VLOOKUP(AW281,[0]!Qualifier,(COLUMN(AW281)-34),FALSE))</f>
        <v xml:space="preserve">NoIrr </v>
      </c>
      <c r="CE281" s="508" t="str">
        <f>IF(AW281="","",VLOOKUP(AX281,[0]!Qualifier,(COLUMN(AX281)-34),FALSE))</f>
        <v xml:space="preserve">- </v>
      </c>
      <c r="CF281" s="508" t="str">
        <f>IF(AX281="","",VLOOKUP(AY281,[0]!Qualifier,(COLUMN(AY281)-34),FALSE))</f>
        <v>no sub</v>
      </c>
      <c r="CG281" s="509" t="str">
        <f>IF(AY281="","",VLOOKUP(AZ281,[0]!Qualifier,(COLUMN(AZ281)-34),FALSE))</f>
        <v>Non</v>
      </c>
      <c r="CH281" s="510" t="str">
        <f>IF(AZ281="","",VLOOKUP(BA281,[0]!Qualifier,(COLUMN(BA281)-34),FALSE))</f>
        <v>NA</v>
      </c>
      <c r="CI281" s="512" t="str">
        <f>IF(BA281="","",VLOOKUP(BB281,[0]!Qualifier,(COLUMN(BB281)-34),FALSE))</f>
        <v xml:space="preserve">None </v>
      </c>
      <c r="CJ281" s="510"/>
      <c r="CK281" s="513" t="str">
        <f t="shared" si="142"/>
        <v>2-2-1-2-1-1-1-1-1-1-1-3-3-1-1-1-1-1-1</v>
      </c>
      <c r="CL281" s="513">
        <v>37292</v>
      </c>
      <c r="CM281" s="513">
        <v>45195</v>
      </c>
      <c r="CN281" s="513">
        <v>43452</v>
      </c>
      <c r="CO281" s="513">
        <v>1</v>
      </c>
      <c r="CP281" s="510" t="s">
        <v>1071</v>
      </c>
    </row>
    <row r="282" spans="1:94" ht="12.6" customHeight="1" outlineLevel="2" x14ac:dyDescent="0.35">
      <c r="A282" s="77">
        <f t="shared" si="144"/>
        <v>212156</v>
      </c>
      <c r="B282" s="7">
        <f t="shared" si="145"/>
        <v>277</v>
      </c>
      <c r="C282" s="59">
        <f t="shared" si="143"/>
        <v>277</v>
      </c>
      <c r="D282" s="124">
        <f t="shared" si="146"/>
        <v>212156</v>
      </c>
      <c r="E282" s="16" t="str">
        <f t="shared" si="122"/>
        <v>Platelets</v>
      </c>
      <c r="F282" s="58" t="str">
        <f t="shared" si="123"/>
        <v xml:space="preserve">CPD </v>
      </c>
      <c r="G282" s="58" t="str">
        <f t="shared" si="124"/>
        <v xml:space="preserve">PAS3M </v>
      </c>
      <c r="H282" s="58" t="str">
        <f t="shared" si="125"/>
        <v xml:space="preserve">Closed </v>
      </c>
      <c r="I282" s="58" t="str">
        <f t="shared" si="126"/>
        <v xml:space="preserve">SV </v>
      </c>
      <c r="J282" s="58" t="str">
        <f t="shared" si="127"/>
        <v xml:space="preserve">20to24°C </v>
      </c>
      <c r="K282" s="58" t="str">
        <f t="shared" si="128"/>
        <v>No</v>
      </c>
      <c r="L282" s="58" t="str">
        <f t="shared" si="129"/>
        <v xml:space="preserve">Allo </v>
      </c>
      <c r="M282" s="58" t="str">
        <f t="shared" si="130"/>
        <v xml:space="preserve">WB </v>
      </c>
      <c r="N282" s="58" t="str">
        <f t="shared" si="131"/>
        <v xml:space="preserve">NA </v>
      </c>
      <c r="O282" s="58" t="str">
        <f t="shared" si="132"/>
        <v xml:space="preserve">Transf </v>
      </c>
      <c r="P282" s="58" t="str">
        <f t="shared" si="133"/>
        <v xml:space="preserve">LCdepl </v>
      </c>
      <c r="Q282" s="58" t="str">
        <f t="shared" si="134"/>
        <v xml:space="preserve">Pool </v>
      </c>
      <c r="R282" s="58" t="str">
        <f t="shared" si="135"/>
        <v xml:space="preserve">NoIrr </v>
      </c>
      <c r="S282" s="58" t="str">
        <f t="shared" si="136"/>
        <v xml:space="preserve">- </v>
      </c>
      <c r="T282" s="58" t="str">
        <f t="shared" si="137"/>
        <v>no sub</v>
      </c>
      <c r="U282" s="58" t="str">
        <f t="shared" si="138"/>
        <v>Non</v>
      </c>
      <c r="V282" s="58" t="str">
        <f t="shared" si="139"/>
        <v>NA</v>
      </c>
      <c r="W282" s="58" t="str">
        <f t="shared" si="140"/>
        <v xml:space="preserve">None </v>
      </c>
      <c r="X282" t="s">
        <v>63</v>
      </c>
      <c r="Y282" s="161" t="str">
        <f t="shared" si="141"/>
        <v>2-2-16-1-1-1-1-1-1-1-1-3-3-1-1-1-1-1-1</v>
      </c>
      <c r="Z282" s="60">
        <f t="shared" si="147"/>
        <v>212156</v>
      </c>
      <c r="AA282" s="7">
        <f t="shared" si="148"/>
        <v>277</v>
      </c>
      <c r="AB282" s="29" t="str">
        <f t="shared" si="121"/>
        <v>2</v>
      </c>
      <c r="AC282" s="29" t="str">
        <f t="shared" si="149"/>
        <v>1</v>
      </c>
      <c r="AD282" s="29" t="str">
        <f t="shared" si="149"/>
        <v>2</v>
      </c>
      <c r="AE282" s="29" t="str">
        <f t="shared" si="149"/>
        <v>1</v>
      </c>
      <c r="AF282" s="29" t="str">
        <f t="shared" si="149"/>
        <v>5</v>
      </c>
      <c r="AG282" s="29" t="str">
        <f t="shared" si="149"/>
        <v>6</v>
      </c>
      <c r="AH282" s="59">
        <v>277</v>
      </c>
      <c r="AI282" s="510">
        <v>212156</v>
      </c>
      <c r="AJ282" s="509">
        <v>2</v>
      </c>
      <c r="AK282" s="509">
        <v>2</v>
      </c>
      <c r="AL282" s="509">
        <v>16</v>
      </c>
      <c r="AM282" s="509">
        <v>1</v>
      </c>
      <c r="AN282" s="509">
        <v>1</v>
      </c>
      <c r="AO282" s="509">
        <v>1</v>
      </c>
      <c r="AP282" s="509">
        <v>1</v>
      </c>
      <c r="AQ282" s="509">
        <v>1</v>
      </c>
      <c r="AR282" s="509">
        <v>1</v>
      </c>
      <c r="AS282" s="509">
        <v>1</v>
      </c>
      <c r="AT282" s="509">
        <v>1</v>
      </c>
      <c r="AU282" s="509">
        <v>3</v>
      </c>
      <c r="AV282" s="509">
        <v>3</v>
      </c>
      <c r="AW282" s="509">
        <v>1</v>
      </c>
      <c r="AX282" s="509">
        <v>1</v>
      </c>
      <c r="AY282" s="509">
        <v>1</v>
      </c>
      <c r="AZ282" s="509">
        <v>1</v>
      </c>
      <c r="BA282" s="509">
        <v>1</v>
      </c>
      <c r="BB282" s="509">
        <v>1</v>
      </c>
      <c r="BC282" s="509" t="b">
        <v>0</v>
      </c>
      <c r="BD282" s="508">
        <v>40689</v>
      </c>
      <c r="BE282" s="508">
        <v>40661</v>
      </c>
      <c r="BF282" s="509" t="b">
        <v>0</v>
      </c>
      <c r="BG282" s="510" t="s">
        <v>628</v>
      </c>
      <c r="BH282" s="512"/>
      <c r="BI282" s="510"/>
      <c r="BJ282" s="513">
        <v>40689</v>
      </c>
      <c r="BK282" s="513">
        <v>40661</v>
      </c>
      <c r="BL282" s="513">
        <v>46217</v>
      </c>
      <c r="BM282" s="510"/>
      <c r="BN282" s="512"/>
      <c r="BO282" s="510"/>
      <c r="BP282" s="509">
        <v>1</v>
      </c>
      <c r="BQ282" s="509" t="str">
        <f>IF(AI282="","",VLOOKUP(AJ282,[0]!Qualifier,(COLUMN(AJ282)-34),FALSE))</f>
        <v>Platelets</v>
      </c>
      <c r="BR282" s="509" t="str">
        <f>IF(AJ282="","",VLOOKUP(AK282,[0]!Qualifier,(COLUMN(AK282)-34),FALSE))</f>
        <v xml:space="preserve">CPD </v>
      </c>
      <c r="BS282" s="509" t="str">
        <f>IF(AK282="","",VLOOKUP(AL282,[0]!Qualifier,(COLUMN(AL282)-34),FALSE))</f>
        <v xml:space="preserve">PAS3M </v>
      </c>
      <c r="BT282" s="509" t="str">
        <f>IF(AL282="","",VLOOKUP(AM282,[0]!Qualifier,(COLUMN(AM282)-34),FALSE))</f>
        <v xml:space="preserve">Closed </v>
      </c>
      <c r="BU282" s="509" t="str">
        <f>IF(AM282="","",VLOOKUP(AN282,[0]!Qualifier,(COLUMN(AN282)-34),FALSE))</f>
        <v xml:space="preserve">SV </v>
      </c>
      <c r="BV282" s="509" t="str">
        <f>IF(AN282="","",VLOOKUP(AO282,[0]!Qualifier,(COLUMN(AO282)-34),FALSE))</f>
        <v xml:space="preserve">20to24°C </v>
      </c>
      <c r="BW282" s="509" t="str">
        <f>IF(AO282="","",VLOOKUP(AP282,[0]!Qualifier,(COLUMN(AP282)-34),FALSE))</f>
        <v>No</v>
      </c>
      <c r="BX282" s="509" t="str">
        <f>IF(AP282="","",VLOOKUP(AQ282,[0]!Qualifier,(COLUMN(AQ282)-34),FALSE))</f>
        <v xml:space="preserve">Allo </v>
      </c>
      <c r="BY282" s="509" t="str">
        <f>IF(AQ282="","",VLOOKUP(AR282,[0]!Qualifier,(COLUMN(AR282)-34),FALSE))</f>
        <v xml:space="preserve">WB </v>
      </c>
      <c r="BZ282" s="509" t="str">
        <f>IF(AR282="","",VLOOKUP(AS282,[0]!Qualifier,(COLUMN(AS282)-34),FALSE))</f>
        <v xml:space="preserve">NA </v>
      </c>
      <c r="CA282" s="509" t="str">
        <f>IF(AS282="","",VLOOKUP(AT282,[0]!Qualifier,(COLUMN(AT282)-34),FALSE))</f>
        <v xml:space="preserve">Transf </v>
      </c>
      <c r="CB282" s="509" t="str">
        <f>IF(AT282="","",VLOOKUP(AU282,[0]!Qualifier,(COLUMN(AU282)-34),FALSE))</f>
        <v xml:space="preserve">LCdepl </v>
      </c>
      <c r="CC282" s="509" t="str">
        <f>IF(AU282="","",VLOOKUP(AV282,[0]!Qualifier,(COLUMN(AV282)-34),FALSE))</f>
        <v xml:space="preserve">Pool </v>
      </c>
      <c r="CD282" s="509" t="str">
        <f>IF(AV282="","",VLOOKUP(AW282,[0]!Qualifier,(COLUMN(AW282)-34),FALSE))</f>
        <v xml:space="preserve">NoIrr </v>
      </c>
      <c r="CE282" s="508" t="str">
        <f>IF(AW282="","",VLOOKUP(AX282,[0]!Qualifier,(COLUMN(AX282)-34),FALSE))</f>
        <v xml:space="preserve">- </v>
      </c>
      <c r="CF282" s="508" t="str">
        <f>IF(AX282="","",VLOOKUP(AY282,[0]!Qualifier,(COLUMN(AY282)-34),FALSE))</f>
        <v>no sub</v>
      </c>
      <c r="CG282" s="509" t="str">
        <f>IF(AY282="","",VLOOKUP(AZ282,[0]!Qualifier,(COLUMN(AZ282)-34),FALSE))</f>
        <v>Non</v>
      </c>
      <c r="CH282" s="510" t="str">
        <f>IF(AZ282="","",VLOOKUP(BA282,[0]!Qualifier,(COLUMN(BA282)-34),FALSE))</f>
        <v>NA</v>
      </c>
      <c r="CI282" s="512" t="str">
        <f>IF(BA282="","",VLOOKUP(BB282,[0]!Qualifier,(COLUMN(BB282)-34),FALSE))</f>
        <v xml:space="preserve">None </v>
      </c>
      <c r="CJ282" s="510"/>
      <c r="CK282" s="513" t="str">
        <f t="shared" si="142"/>
        <v>2-2-16-1-1-1-1-1-1-1-1-3-3-1-1-1-1-1-1</v>
      </c>
      <c r="CL282" s="513">
        <v>40661</v>
      </c>
      <c r="CM282" s="513">
        <v>45195</v>
      </c>
      <c r="CN282" s="510"/>
      <c r="CP282" s="510"/>
    </row>
    <row r="283" spans="1:94" ht="12.6" customHeight="1" outlineLevel="2" x14ac:dyDescent="0.35">
      <c r="A283" s="77">
        <f t="shared" si="144"/>
        <v>212162</v>
      </c>
      <c r="B283" s="7">
        <f t="shared" si="145"/>
        <v>278</v>
      </c>
      <c r="C283" s="59">
        <f t="shared" si="143"/>
        <v>278</v>
      </c>
      <c r="D283" s="124">
        <f t="shared" si="146"/>
        <v>212162</v>
      </c>
      <c r="E283" s="16" t="str">
        <f t="shared" si="122"/>
        <v>Platelets</v>
      </c>
      <c r="F283" s="58" t="str">
        <f t="shared" si="123"/>
        <v xml:space="preserve">CPD </v>
      </c>
      <c r="G283" s="58" t="str">
        <f t="shared" si="124"/>
        <v>PAS2</v>
      </c>
      <c r="H283" s="58" t="str">
        <f t="shared" si="125"/>
        <v xml:space="preserve">Closed </v>
      </c>
      <c r="I283" s="58" t="str">
        <f t="shared" si="126"/>
        <v>NonSVC</v>
      </c>
      <c r="J283" s="58" t="str">
        <f t="shared" si="127"/>
        <v xml:space="preserve">20to24°C </v>
      </c>
      <c r="K283" s="58" t="str">
        <f t="shared" si="128"/>
        <v>No</v>
      </c>
      <c r="L283" s="58" t="str">
        <f t="shared" si="129"/>
        <v xml:space="preserve">Allo </v>
      </c>
      <c r="M283" s="58" t="str">
        <f t="shared" si="130"/>
        <v xml:space="preserve">WB </v>
      </c>
      <c r="N283" s="58" t="str">
        <f t="shared" si="131"/>
        <v xml:space="preserve">NA </v>
      </c>
      <c r="O283" s="58" t="str">
        <f t="shared" si="132"/>
        <v xml:space="preserve">Transf </v>
      </c>
      <c r="P283" s="58" t="str">
        <f t="shared" si="133"/>
        <v xml:space="preserve">LCdepl </v>
      </c>
      <c r="Q283" s="58" t="str">
        <f t="shared" si="134"/>
        <v xml:space="preserve">Pool </v>
      </c>
      <c r="R283" s="58" t="str">
        <f t="shared" si="135"/>
        <v xml:space="preserve">NoIrr </v>
      </c>
      <c r="S283" s="58" t="str">
        <f t="shared" si="136"/>
        <v xml:space="preserve">- </v>
      </c>
      <c r="T283" s="58" t="str">
        <f t="shared" si="137"/>
        <v>no sub</v>
      </c>
      <c r="U283" s="58" t="str">
        <f t="shared" si="138"/>
        <v>Non</v>
      </c>
      <c r="V283" s="58" t="str">
        <f t="shared" si="139"/>
        <v>NA</v>
      </c>
      <c r="W283" s="58" t="str">
        <f t="shared" si="140"/>
        <v xml:space="preserve">None </v>
      </c>
      <c r="X283" t="s">
        <v>63</v>
      </c>
      <c r="Y283" s="161" t="str">
        <f t="shared" si="141"/>
        <v>2-2-13-1-4-1-1-1-1-1-1-3-3-1-1-1-1-1-1</v>
      </c>
      <c r="Z283" s="60">
        <f t="shared" si="147"/>
        <v>212162</v>
      </c>
      <c r="AA283" s="7">
        <f t="shared" si="148"/>
        <v>278</v>
      </c>
      <c r="AB283" s="29" t="str">
        <f t="shared" si="121"/>
        <v>2</v>
      </c>
      <c r="AC283" s="29" t="str">
        <f t="shared" si="149"/>
        <v>1</v>
      </c>
      <c r="AD283" s="29" t="str">
        <f t="shared" si="149"/>
        <v>2</v>
      </c>
      <c r="AE283" s="29" t="str">
        <f t="shared" si="149"/>
        <v>1</v>
      </c>
      <c r="AF283" s="29" t="str">
        <f t="shared" si="149"/>
        <v>6</v>
      </c>
      <c r="AG283" s="29" t="str">
        <f t="shared" si="149"/>
        <v>2</v>
      </c>
      <c r="AH283" s="59">
        <v>278</v>
      </c>
      <c r="AI283" s="510">
        <v>212162</v>
      </c>
      <c r="AJ283" s="509">
        <v>2</v>
      </c>
      <c r="AK283" s="509">
        <v>2</v>
      </c>
      <c r="AL283" s="509">
        <v>13</v>
      </c>
      <c r="AM283" s="509">
        <v>1</v>
      </c>
      <c r="AN283" s="509">
        <v>4</v>
      </c>
      <c r="AO283" s="509">
        <v>1</v>
      </c>
      <c r="AP283" s="509">
        <v>1</v>
      </c>
      <c r="AQ283" s="509">
        <v>1</v>
      </c>
      <c r="AR283" s="509">
        <v>1</v>
      </c>
      <c r="AS283" s="509">
        <v>1</v>
      </c>
      <c r="AT283" s="509">
        <v>1</v>
      </c>
      <c r="AU283" s="509">
        <v>3</v>
      </c>
      <c r="AV283" s="509">
        <v>3</v>
      </c>
      <c r="AW283" s="509">
        <v>1</v>
      </c>
      <c r="AX283" s="509">
        <v>1</v>
      </c>
      <c r="AY283" s="509">
        <v>1</v>
      </c>
      <c r="AZ283" s="509">
        <v>1</v>
      </c>
      <c r="BA283" s="509">
        <v>1</v>
      </c>
      <c r="BB283" s="509">
        <v>1</v>
      </c>
      <c r="BC283" s="509" t="b">
        <v>0</v>
      </c>
      <c r="BD283" s="508">
        <v>38309</v>
      </c>
      <c r="BE283" s="508">
        <v>38309</v>
      </c>
      <c r="BF283" s="509" t="b">
        <v>0</v>
      </c>
      <c r="BG283" s="510" t="s">
        <v>1048</v>
      </c>
      <c r="BH283" s="512"/>
      <c r="BI283" s="510"/>
      <c r="BJ283" s="513">
        <v>38309</v>
      </c>
      <c r="BK283" s="513">
        <v>38309</v>
      </c>
      <c r="BL283" s="513">
        <v>46217</v>
      </c>
      <c r="BM283" s="513">
        <v>43452</v>
      </c>
      <c r="BN283" s="509">
        <v>1</v>
      </c>
      <c r="BO283" s="510" t="s">
        <v>1071</v>
      </c>
      <c r="BP283" s="509">
        <v>1</v>
      </c>
      <c r="BQ283" s="509" t="str">
        <f>IF(AI283="","",VLOOKUP(AJ283,[0]!Qualifier,(COLUMN(AJ283)-34),FALSE))</f>
        <v>Platelets</v>
      </c>
      <c r="BR283" s="509" t="str">
        <f>IF(AJ283="","",VLOOKUP(AK283,[0]!Qualifier,(COLUMN(AK283)-34),FALSE))</f>
        <v xml:space="preserve">CPD </v>
      </c>
      <c r="BS283" s="509" t="str">
        <f>IF(AK283="","",VLOOKUP(AL283,[0]!Qualifier,(COLUMN(AL283)-34),FALSE))</f>
        <v>PAS2</v>
      </c>
      <c r="BT283" s="509" t="str">
        <f>IF(AL283="","",VLOOKUP(AM283,[0]!Qualifier,(COLUMN(AM283)-34),FALSE))</f>
        <v xml:space="preserve">Closed </v>
      </c>
      <c r="BU283" s="509" t="str">
        <f>IF(AM283="","",VLOOKUP(AN283,[0]!Qualifier,(COLUMN(AN283)-34),FALSE))</f>
        <v>NonSVC</v>
      </c>
      <c r="BV283" s="509" t="str">
        <f>IF(AN283="","",VLOOKUP(AO283,[0]!Qualifier,(COLUMN(AO283)-34),FALSE))</f>
        <v xml:space="preserve">20to24°C </v>
      </c>
      <c r="BW283" s="509" t="str">
        <f>IF(AO283="","",VLOOKUP(AP283,[0]!Qualifier,(COLUMN(AP283)-34),FALSE))</f>
        <v>No</v>
      </c>
      <c r="BX283" s="509" t="str">
        <f>IF(AP283="","",VLOOKUP(AQ283,[0]!Qualifier,(COLUMN(AQ283)-34),FALSE))</f>
        <v xml:space="preserve">Allo </v>
      </c>
      <c r="BY283" s="509" t="str">
        <f>IF(AQ283="","",VLOOKUP(AR283,[0]!Qualifier,(COLUMN(AR283)-34),FALSE))</f>
        <v xml:space="preserve">WB </v>
      </c>
      <c r="BZ283" s="509" t="str">
        <f>IF(AR283="","",VLOOKUP(AS283,[0]!Qualifier,(COLUMN(AS283)-34),FALSE))</f>
        <v xml:space="preserve">NA </v>
      </c>
      <c r="CA283" s="509" t="str">
        <f>IF(AS283="","",VLOOKUP(AT283,[0]!Qualifier,(COLUMN(AT283)-34),FALSE))</f>
        <v xml:space="preserve">Transf </v>
      </c>
      <c r="CB283" s="509" t="str">
        <f>IF(AT283="","",VLOOKUP(AU283,[0]!Qualifier,(COLUMN(AU283)-34),FALSE))</f>
        <v xml:space="preserve">LCdepl </v>
      </c>
      <c r="CC283" s="509" t="str">
        <f>IF(AU283="","",VLOOKUP(AV283,[0]!Qualifier,(COLUMN(AV283)-34),FALSE))</f>
        <v xml:space="preserve">Pool </v>
      </c>
      <c r="CD283" s="509" t="str">
        <f>IF(AV283="","",VLOOKUP(AW283,[0]!Qualifier,(COLUMN(AW283)-34),FALSE))</f>
        <v xml:space="preserve">NoIrr </v>
      </c>
      <c r="CE283" s="508" t="str">
        <f>IF(AW283="","",VLOOKUP(AX283,[0]!Qualifier,(COLUMN(AX283)-34),FALSE))</f>
        <v xml:space="preserve">- </v>
      </c>
      <c r="CF283" s="508" t="str">
        <f>IF(AX283="","",VLOOKUP(AY283,[0]!Qualifier,(COLUMN(AY283)-34),FALSE))</f>
        <v>no sub</v>
      </c>
      <c r="CG283" s="509" t="str">
        <f>IF(AY283="","",VLOOKUP(AZ283,[0]!Qualifier,(COLUMN(AZ283)-34),FALSE))</f>
        <v>Non</v>
      </c>
      <c r="CH283" s="510" t="str">
        <f>IF(AZ283="","",VLOOKUP(BA283,[0]!Qualifier,(COLUMN(BA283)-34),FALSE))</f>
        <v>NA</v>
      </c>
      <c r="CI283" s="512" t="str">
        <f>IF(BA283="","",VLOOKUP(BB283,[0]!Qualifier,(COLUMN(BB283)-34),FALSE))</f>
        <v xml:space="preserve">None </v>
      </c>
      <c r="CJ283" s="510"/>
      <c r="CK283" s="513" t="str">
        <f t="shared" si="142"/>
        <v>2-2-13-1-4-1-1-1-1-1-1-3-3-1-1-1-1-1-1</v>
      </c>
      <c r="CL283" s="513">
        <v>38695</v>
      </c>
      <c r="CM283" s="513">
        <v>45195</v>
      </c>
      <c r="CN283" s="513">
        <v>43452</v>
      </c>
      <c r="CO283" s="513">
        <v>1</v>
      </c>
      <c r="CP283" s="510" t="s">
        <v>1071</v>
      </c>
    </row>
    <row r="284" spans="1:94" ht="12.6" customHeight="1" outlineLevel="2" x14ac:dyDescent="0.35">
      <c r="A284" s="77">
        <f t="shared" si="144"/>
        <v>212166</v>
      </c>
      <c r="B284" s="7">
        <f t="shared" si="145"/>
        <v>279</v>
      </c>
      <c r="C284" s="59">
        <f t="shared" si="143"/>
        <v>279</v>
      </c>
      <c r="D284" s="124">
        <f t="shared" si="146"/>
        <v>212166</v>
      </c>
      <c r="E284" s="16" t="str">
        <f t="shared" si="122"/>
        <v>Platelets</v>
      </c>
      <c r="F284" s="58" t="str">
        <f t="shared" si="123"/>
        <v xml:space="preserve">CPD </v>
      </c>
      <c r="G284" s="58" t="str">
        <f t="shared" si="124"/>
        <v xml:space="preserve">PAS3M </v>
      </c>
      <c r="H284" s="58" t="str">
        <f t="shared" si="125"/>
        <v xml:space="preserve">Closed </v>
      </c>
      <c r="I284" s="58" t="str">
        <f t="shared" si="126"/>
        <v>NonSVC</v>
      </c>
      <c r="J284" s="58" t="str">
        <f t="shared" si="127"/>
        <v xml:space="preserve">20to24°C </v>
      </c>
      <c r="K284" s="58" t="str">
        <f t="shared" si="128"/>
        <v>No</v>
      </c>
      <c r="L284" s="58" t="str">
        <f t="shared" si="129"/>
        <v xml:space="preserve">Allo </v>
      </c>
      <c r="M284" s="58" t="str">
        <f t="shared" si="130"/>
        <v xml:space="preserve">WB </v>
      </c>
      <c r="N284" s="58" t="str">
        <f t="shared" si="131"/>
        <v xml:space="preserve">NA </v>
      </c>
      <c r="O284" s="58" t="str">
        <f t="shared" si="132"/>
        <v xml:space="preserve">Transf </v>
      </c>
      <c r="P284" s="58" t="str">
        <f t="shared" si="133"/>
        <v xml:space="preserve">LCdepl </v>
      </c>
      <c r="Q284" s="58" t="str">
        <f t="shared" si="134"/>
        <v xml:space="preserve">Pool </v>
      </c>
      <c r="R284" s="58" t="str">
        <f t="shared" si="135"/>
        <v xml:space="preserve">NoIrr </v>
      </c>
      <c r="S284" s="58" t="str">
        <f t="shared" si="136"/>
        <v xml:space="preserve">- </v>
      </c>
      <c r="T284" s="58" t="str">
        <f t="shared" si="137"/>
        <v>no sub</v>
      </c>
      <c r="U284" s="58" t="str">
        <f t="shared" si="138"/>
        <v>Non</v>
      </c>
      <c r="V284" s="58" t="str">
        <f t="shared" si="139"/>
        <v>NA</v>
      </c>
      <c r="W284" s="58" t="str">
        <f t="shared" si="140"/>
        <v xml:space="preserve">None </v>
      </c>
      <c r="X284" t="s">
        <v>63</v>
      </c>
      <c r="Y284" s="161" t="str">
        <f t="shared" si="141"/>
        <v>2-2-16-1-4-1-1-1-1-1-1-3-3-1-1-1-1-1-1</v>
      </c>
      <c r="Z284" s="60">
        <f t="shared" si="147"/>
        <v>212166</v>
      </c>
      <c r="AA284" s="7">
        <f t="shared" si="148"/>
        <v>279</v>
      </c>
      <c r="AB284" s="29" t="str">
        <f t="shared" si="121"/>
        <v>2</v>
      </c>
      <c r="AC284" s="29" t="str">
        <f t="shared" si="149"/>
        <v>1</v>
      </c>
      <c r="AD284" s="29" t="str">
        <f t="shared" si="149"/>
        <v>2</v>
      </c>
      <c r="AE284" s="29" t="str">
        <f t="shared" si="149"/>
        <v>1</v>
      </c>
      <c r="AF284" s="29" t="str">
        <f t="shared" si="149"/>
        <v>6</v>
      </c>
      <c r="AG284" s="29" t="str">
        <f t="shared" si="149"/>
        <v>6</v>
      </c>
      <c r="AH284" s="59">
        <v>279</v>
      </c>
      <c r="AI284" s="510">
        <v>212166</v>
      </c>
      <c r="AJ284" s="509">
        <v>2</v>
      </c>
      <c r="AK284" s="509">
        <v>2</v>
      </c>
      <c r="AL284" s="509">
        <v>16</v>
      </c>
      <c r="AM284" s="509">
        <v>1</v>
      </c>
      <c r="AN284" s="509">
        <v>4</v>
      </c>
      <c r="AO284" s="509">
        <v>1</v>
      </c>
      <c r="AP284" s="509">
        <v>1</v>
      </c>
      <c r="AQ284" s="509">
        <v>1</v>
      </c>
      <c r="AR284" s="509">
        <v>1</v>
      </c>
      <c r="AS284" s="509">
        <v>1</v>
      </c>
      <c r="AT284" s="509">
        <v>1</v>
      </c>
      <c r="AU284" s="509">
        <v>3</v>
      </c>
      <c r="AV284" s="509">
        <v>3</v>
      </c>
      <c r="AW284" s="509">
        <v>1</v>
      </c>
      <c r="AX284" s="509">
        <v>1</v>
      </c>
      <c r="AY284" s="509">
        <v>1</v>
      </c>
      <c r="AZ284" s="509">
        <v>1</v>
      </c>
      <c r="BA284" s="509">
        <v>1</v>
      </c>
      <c r="BB284" s="509">
        <v>1</v>
      </c>
      <c r="BC284" s="509" t="b">
        <v>0</v>
      </c>
      <c r="BD284" s="508">
        <v>43441</v>
      </c>
      <c r="BE284" s="508">
        <v>43411</v>
      </c>
      <c r="BF284" s="509" t="b">
        <v>0</v>
      </c>
      <c r="BG284" s="510" t="s">
        <v>1012</v>
      </c>
      <c r="BH284" s="512"/>
      <c r="BI284" s="510"/>
      <c r="BJ284" s="513">
        <v>43441</v>
      </c>
      <c r="BK284" s="513">
        <v>43411</v>
      </c>
      <c r="BL284" s="513">
        <v>46217</v>
      </c>
      <c r="BM284" s="510"/>
      <c r="BN284" s="512"/>
      <c r="BO284" s="510"/>
      <c r="BP284" s="509">
        <v>1</v>
      </c>
      <c r="BQ284" s="509" t="str">
        <f>IF(AI284="","",VLOOKUP(AJ284,[0]!Qualifier,(COLUMN(AJ284)-34),FALSE))</f>
        <v>Platelets</v>
      </c>
      <c r="BR284" s="509" t="str">
        <f>IF(AJ284="","",VLOOKUP(AK284,[0]!Qualifier,(COLUMN(AK284)-34),FALSE))</f>
        <v xml:space="preserve">CPD </v>
      </c>
      <c r="BS284" s="509" t="str">
        <f>IF(AK284="","",VLOOKUP(AL284,[0]!Qualifier,(COLUMN(AL284)-34),FALSE))</f>
        <v xml:space="preserve">PAS3M </v>
      </c>
      <c r="BT284" s="509" t="str">
        <f>IF(AL284="","",VLOOKUP(AM284,[0]!Qualifier,(COLUMN(AM284)-34),FALSE))</f>
        <v xml:space="preserve">Closed </v>
      </c>
      <c r="BU284" s="509" t="str">
        <f>IF(AM284="","",VLOOKUP(AN284,[0]!Qualifier,(COLUMN(AN284)-34),FALSE))</f>
        <v>NonSVC</v>
      </c>
      <c r="BV284" s="509" t="str">
        <f>IF(AN284="","",VLOOKUP(AO284,[0]!Qualifier,(COLUMN(AO284)-34),FALSE))</f>
        <v xml:space="preserve">20to24°C </v>
      </c>
      <c r="BW284" s="509" t="str">
        <f>IF(AO284="","",VLOOKUP(AP284,[0]!Qualifier,(COLUMN(AP284)-34),FALSE))</f>
        <v>No</v>
      </c>
      <c r="BX284" s="509" t="str">
        <f>IF(AP284="","",VLOOKUP(AQ284,[0]!Qualifier,(COLUMN(AQ284)-34),FALSE))</f>
        <v xml:space="preserve">Allo </v>
      </c>
      <c r="BY284" s="509" t="str">
        <f>IF(AQ284="","",VLOOKUP(AR284,[0]!Qualifier,(COLUMN(AR284)-34),FALSE))</f>
        <v xml:space="preserve">WB </v>
      </c>
      <c r="BZ284" s="509" t="str">
        <f>IF(AR284="","",VLOOKUP(AS284,[0]!Qualifier,(COLUMN(AS284)-34),FALSE))</f>
        <v xml:space="preserve">NA </v>
      </c>
      <c r="CA284" s="509" t="str">
        <f>IF(AS284="","",VLOOKUP(AT284,[0]!Qualifier,(COLUMN(AT284)-34),FALSE))</f>
        <v xml:space="preserve">Transf </v>
      </c>
      <c r="CB284" s="509" t="str">
        <f>IF(AT284="","",VLOOKUP(AU284,[0]!Qualifier,(COLUMN(AU284)-34),FALSE))</f>
        <v xml:space="preserve">LCdepl </v>
      </c>
      <c r="CC284" s="509" t="str">
        <f>IF(AU284="","",VLOOKUP(AV284,[0]!Qualifier,(COLUMN(AV284)-34),FALSE))</f>
        <v xml:space="preserve">Pool </v>
      </c>
      <c r="CD284" s="509" t="str">
        <f>IF(AV284="","",VLOOKUP(AW284,[0]!Qualifier,(COLUMN(AW284)-34),FALSE))</f>
        <v xml:space="preserve">NoIrr </v>
      </c>
      <c r="CE284" s="508" t="str">
        <f>IF(AW284="","",VLOOKUP(AX284,[0]!Qualifier,(COLUMN(AX284)-34),FALSE))</f>
        <v xml:space="preserve">- </v>
      </c>
      <c r="CF284" s="508" t="str">
        <f>IF(AX284="","",VLOOKUP(AY284,[0]!Qualifier,(COLUMN(AY284)-34),FALSE))</f>
        <v>no sub</v>
      </c>
      <c r="CG284" s="509" t="str">
        <f>IF(AY284="","",VLOOKUP(AZ284,[0]!Qualifier,(COLUMN(AZ284)-34),FALSE))</f>
        <v>Non</v>
      </c>
      <c r="CH284" s="510" t="str">
        <f>IF(AZ284="","",VLOOKUP(BA284,[0]!Qualifier,(COLUMN(BA284)-34),FALSE))</f>
        <v>NA</v>
      </c>
      <c r="CI284" s="512" t="str">
        <f>IF(BA284="","",VLOOKUP(BB284,[0]!Qualifier,(COLUMN(BB284)-34),FALSE))</f>
        <v xml:space="preserve">None </v>
      </c>
      <c r="CJ284" s="510"/>
      <c r="CK284" s="513" t="str">
        <f t="shared" si="142"/>
        <v>2-2-16-1-4-1-1-1-1-1-1-3-3-1-1-1-1-1-1</v>
      </c>
      <c r="CL284" s="513">
        <v>37223</v>
      </c>
      <c r="CM284" s="513">
        <v>45195</v>
      </c>
      <c r="CN284" s="510"/>
      <c r="CP284" s="510"/>
    </row>
    <row r="285" spans="1:94" ht="12.6" customHeight="1" outlineLevel="2" x14ac:dyDescent="0.35">
      <c r="A285" s="77">
        <f t="shared" si="144"/>
        <v>212170</v>
      </c>
      <c r="B285" s="7">
        <f t="shared" si="145"/>
        <v>280</v>
      </c>
      <c r="C285" s="59">
        <f t="shared" si="143"/>
        <v>280</v>
      </c>
      <c r="D285" s="124">
        <f t="shared" si="146"/>
        <v>212170</v>
      </c>
      <c r="E285" s="16" t="str">
        <f t="shared" si="122"/>
        <v>Platelets</v>
      </c>
      <c r="F285" s="58" t="str">
        <f t="shared" si="123"/>
        <v xml:space="preserve">CPD </v>
      </c>
      <c r="G285" s="58" t="str">
        <f t="shared" si="124"/>
        <v xml:space="preserve">NoAdd </v>
      </c>
      <c r="H285" s="58" t="str">
        <f t="shared" si="125"/>
        <v xml:space="preserve">Closed </v>
      </c>
      <c r="I285" s="58" t="str">
        <f t="shared" si="126"/>
        <v xml:space="preserve">SV </v>
      </c>
      <c r="J285" s="58" t="str">
        <f t="shared" si="127"/>
        <v xml:space="preserve">20to24°C </v>
      </c>
      <c r="K285" s="58" t="str">
        <f t="shared" si="128"/>
        <v>No</v>
      </c>
      <c r="L285" s="58" t="str">
        <f t="shared" si="129"/>
        <v xml:space="preserve">Allo </v>
      </c>
      <c r="M285" s="58" t="str">
        <f t="shared" si="130"/>
        <v xml:space="preserve">WB </v>
      </c>
      <c r="N285" s="58" t="str">
        <f t="shared" si="131"/>
        <v xml:space="preserve">NA </v>
      </c>
      <c r="O285" s="58" t="str">
        <f t="shared" si="132"/>
        <v xml:space="preserve">NoTrans </v>
      </c>
      <c r="P285" s="58" t="str">
        <f t="shared" si="133"/>
        <v xml:space="preserve">LCdepl </v>
      </c>
      <c r="Q285" s="58" t="str">
        <f t="shared" si="134"/>
        <v xml:space="preserve">Pool </v>
      </c>
      <c r="R285" s="58" t="str">
        <f t="shared" si="135"/>
        <v xml:space="preserve">NoIrr </v>
      </c>
      <c r="S285" s="58" t="str">
        <f t="shared" si="136"/>
        <v xml:space="preserve">- </v>
      </c>
      <c r="T285" s="58" t="str">
        <f t="shared" si="137"/>
        <v>no sub</v>
      </c>
      <c r="U285" s="58" t="str">
        <f t="shared" si="138"/>
        <v>Non</v>
      </c>
      <c r="V285" s="58" t="str">
        <f t="shared" si="139"/>
        <v>NA</v>
      </c>
      <c r="W285" s="58" t="str">
        <f t="shared" si="140"/>
        <v xml:space="preserve">None </v>
      </c>
      <c r="X285" t="s">
        <v>63</v>
      </c>
      <c r="Y285" s="161" t="str">
        <f t="shared" si="141"/>
        <v>2-2-1-1-1-1-1-1-1-1-2-3-3-1-1-1-1-1-1</v>
      </c>
      <c r="Z285" s="60">
        <f t="shared" si="147"/>
        <v>212170</v>
      </c>
      <c r="AA285" s="7">
        <f t="shared" si="148"/>
        <v>280</v>
      </c>
      <c r="AB285" s="29" t="str">
        <f t="shared" si="121"/>
        <v>2</v>
      </c>
      <c r="AC285" s="29" t="str">
        <f t="shared" si="149"/>
        <v>1</v>
      </c>
      <c r="AD285" s="29" t="str">
        <f t="shared" si="149"/>
        <v>2</v>
      </c>
      <c r="AE285" s="29" t="str">
        <f t="shared" si="149"/>
        <v>1</v>
      </c>
      <c r="AF285" s="29" t="str">
        <f t="shared" si="149"/>
        <v>7</v>
      </c>
      <c r="AG285" s="29" t="str">
        <f t="shared" si="149"/>
        <v>0</v>
      </c>
      <c r="AH285" s="59">
        <v>280</v>
      </c>
      <c r="AI285" s="510">
        <v>212170</v>
      </c>
      <c r="AJ285" s="509">
        <v>2</v>
      </c>
      <c r="AK285" s="509">
        <v>2</v>
      </c>
      <c r="AL285" s="509">
        <v>1</v>
      </c>
      <c r="AM285" s="509">
        <v>1</v>
      </c>
      <c r="AN285" s="509">
        <v>1</v>
      </c>
      <c r="AO285" s="509">
        <v>1</v>
      </c>
      <c r="AP285" s="509">
        <v>1</v>
      </c>
      <c r="AQ285" s="509">
        <v>1</v>
      </c>
      <c r="AR285" s="509">
        <v>1</v>
      </c>
      <c r="AS285" s="509">
        <v>1</v>
      </c>
      <c r="AT285" s="509">
        <v>2</v>
      </c>
      <c r="AU285" s="509">
        <v>3</v>
      </c>
      <c r="AV285" s="509">
        <v>3</v>
      </c>
      <c r="AW285" s="509">
        <v>1</v>
      </c>
      <c r="AX285" s="509">
        <v>1</v>
      </c>
      <c r="AY285" s="509">
        <v>1</v>
      </c>
      <c r="AZ285" s="509">
        <v>1</v>
      </c>
      <c r="BA285" s="509">
        <v>1</v>
      </c>
      <c r="BB285" s="509">
        <v>1</v>
      </c>
      <c r="BC285" s="509" t="b">
        <v>0</v>
      </c>
      <c r="BD285" s="508">
        <v>38309</v>
      </c>
      <c r="BE285" s="508">
        <v>38309</v>
      </c>
      <c r="BF285" s="509" t="b">
        <v>0</v>
      </c>
      <c r="BG285" s="510" t="s">
        <v>629</v>
      </c>
      <c r="BH285" s="512"/>
      <c r="BI285" s="510"/>
      <c r="BJ285" s="513">
        <v>38309</v>
      </c>
      <c r="BK285" s="513">
        <v>38309</v>
      </c>
      <c r="BL285" s="513">
        <v>46217</v>
      </c>
      <c r="BM285" s="510"/>
      <c r="BN285" s="512"/>
      <c r="BO285" s="510"/>
      <c r="BP285" s="509">
        <v>1</v>
      </c>
      <c r="BQ285" s="509" t="str">
        <f>IF(AI285="","",VLOOKUP(AJ285,[0]!Qualifier,(COLUMN(AJ285)-34),FALSE))</f>
        <v>Platelets</v>
      </c>
      <c r="BR285" s="509" t="str">
        <f>IF(AJ285="","",VLOOKUP(AK285,[0]!Qualifier,(COLUMN(AK285)-34),FALSE))</f>
        <v xml:space="preserve">CPD </v>
      </c>
      <c r="BS285" s="509" t="str">
        <f>IF(AK285="","",VLOOKUP(AL285,[0]!Qualifier,(COLUMN(AL285)-34),FALSE))</f>
        <v xml:space="preserve">NoAdd </v>
      </c>
      <c r="BT285" s="509" t="str">
        <f>IF(AL285="","",VLOOKUP(AM285,[0]!Qualifier,(COLUMN(AM285)-34),FALSE))</f>
        <v xml:space="preserve">Closed </v>
      </c>
      <c r="BU285" s="509" t="str">
        <f>IF(AM285="","",VLOOKUP(AN285,[0]!Qualifier,(COLUMN(AN285)-34),FALSE))</f>
        <v xml:space="preserve">SV </v>
      </c>
      <c r="BV285" s="509" t="str">
        <f>IF(AN285="","",VLOOKUP(AO285,[0]!Qualifier,(COLUMN(AO285)-34),FALSE))</f>
        <v xml:space="preserve">20to24°C </v>
      </c>
      <c r="BW285" s="509" t="str">
        <f>IF(AO285="","",VLOOKUP(AP285,[0]!Qualifier,(COLUMN(AP285)-34),FALSE))</f>
        <v>No</v>
      </c>
      <c r="BX285" s="509" t="str">
        <f>IF(AP285="","",VLOOKUP(AQ285,[0]!Qualifier,(COLUMN(AQ285)-34),FALSE))</f>
        <v xml:space="preserve">Allo </v>
      </c>
      <c r="BY285" s="509" t="str">
        <f>IF(AQ285="","",VLOOKUP(AR285,[0]!Qualifier,(COLUMN(AR285)-34),FALSE))</f>
        <v xml:space="preserve">WB </v>
      </c>
      <c r="BZ285" s="509" t="str">
        <f>IF(AR285="","",VLOOKUP(AS285,[0]!Qualifier,(COLUMN(AS285)-34),FALSE))</f>
        <v xml:space="preserve">NA </v>
      </c>
      <c r="CA285" s="509" t="str">
        <f>IF(AS285="","",VLOOKUP(AT285,[0]!Qualifier,(COLUMN(AT285)-34),FALSE))</f>
        <v xml:space="preserve">NoTrans </v>
      </c>
      <c r="CB285" s="509" t="str">
        <f>IF(AT285="","",VLOOKUP(AU285,[0]!Qualifier,(COLUMN(AU285)-34),FALSE))</f>
        <v xml:space="preserve">LCdepl </v>
      </c>
      <c r="CC285" s="509" t="str">
        <f>IF(AU285="","",VLOOKUP(AV285,[0]!Qualifier,(COLUMN(AV285)-34),FALSE))</f>
        <v xml:space="preserve">Pool </v>
      </c>
      <c r="CD285" s="509" t="str">
        <f>IF(AV285="","",VLOOKUP(AW285,[0]!Qualifier,(COLUMN(AW285)-34),FALSE))</f>
        <v xml:space="preserve">NoIrr </v>
      </c>
      <c r="CE285" s="508" t="str">
        <f>IF(AW285="","",VLOOKUP(AX285,[0]!Qualifier,(COLUMN(AX285)-34),FALSE))</f>
        <v xml:space="preserve">- </v>
      </c>
      <c r="CF285" s="508" t="str">
        <f>IF(AX285="","",VLOOKUP(AY285,[0]!Qualifier,(COLUMN(AY285)-34),FALSE))</f>
        <v>no sub</v>
      </c>
      <c r="CG285" s="509" t="str">
        <f>IF(AY285="","",VLOOKUP(AZ285,[0]!Qualifier,(COLUMN(AZ285)-34),FALSE))</f>
        <v>Non</v>
      </c>
      <c r="CH285" s="510" t="str">
        <f>IF(AZ285="","",VLOOKUP(BA285,[0]!Qualifier,(COLUMN(BA285)-34),FALSE))</f>
        <v>NA</v>
      </c>
      <c r="CI285" s="512" t="str">
        <f>IF(BA285="","",VLOOKUP(BB285,[0]!Qualifier,(COLUMN(BB285)-34),FALSE))</f>
        <v xml:space="preserve">None </v>
      </c>
      <c r="CJ285" s="510"/>
      <c r="CK285" s="513" t="str">
        <f t="shared" si="142"/>
        <v>2-2-1-1-1-1-1-1-1-1-2-3-3-1-1-1-1-1-1</v>
      </c>
      <c r="CL285" s="513">
        <v>39884</v>
      </c>
      <c r="CM285" s="513">
        <v>45195</v>
      </c>
      <c r="CN285" s="513">
        <v>43452</v>
      </c>
      <c r="CO285" s="513">
        <v>1</v>
      </c>
      <c r="CP285" s="510" t="s">
        <v>1071</v>
      </c>
    </row>
    <row r="286" spans="1:94" ht="12.6" customHeight="1" outlineLevel="2" x14ac:dyDescent="0.35">
      <c r="A286" s="77">
        <f t="shared" si="144"/>
        <v>212182</v>
      </c>
      <c r="B286" s="7">
        <f t="shared" si="145"/>
        <v>281</v>
      </c>
      <c r="C286" s="59">
        <f t="shared" si="143"/>
        <v>281</v>
      </c>
      <c r="D286" s="124">
        <f t="shared" si="146"/>
        <v>212182</v>
      </c>
      <c r="E286" s="16" t="str">
        <f t="shared" si="122"/>
        <v>Platelets</v>
      </c>
      <c r="F286" s="58" t="str">
        <f t="shared" si="123"/>
        <v xml:space="preserve">CPD </v>
      </c>
      <c r="G286" s="58" t="str">
        <f t="shared" si="124"/>
        <v>PAS2</v>
      </c>
      <c r="H286" s="58" t="str">
        <f t="shared" si="125"/>
        <v xml:space="preserve">Closed </v>
      </c>
      <c r="I286" s="58" t="str">
        <f t="shared" si="126"/>
        <v xml:space="preserve">SVPed </v>
      </c>
      <c r="J286" s="58" t="str">
        <f t="shared" si="127"/>
        <v xml:space="preserve">20to24°C </v>
      </c>
      <c r="K286" s="58" t="str">
        <f t="shared" si="128"/>
        <v>No</v>
      </c>
      <c r="L286" s="58" t="str">
        <f t="shared" si="129"/>
        <v xml:space="preserve">Allo </v>
      </c>
      <c r="M286" s="58" t="str">
        <f t="shared" si="130"/>
        <v xml:space="preserve">WB </v>
      </c>
      <c r="N286" s="58" t="str">
        <f t="shared" si="131"/>
        <v xml:space="preserve">NA </v>
      </c>
      <c r="O286" s="58" t="str">
        <f t="shared" si="132"/>
        <v xml:space="preserve">Transf </v>
      </c>
      <c r="P286" s="58" t="str">
        <f t="shared" si="133"/>
        <v xml:space="preserve">LCdepl </v>
      </c>
      <c r="Q286" s="58" t="str">
        <f t="shared" si="134"/>
        <v xml:space="preserve">Pool </v>
      </c>
      <c r="R286" s="58" t="str">
        <f t="shared" si="135"/>
        <v xml:space="preserve">NoIrr </v>
      </c>
      <c r="S286" s="58" t="str">
        <f t="shared" si="136"/>
        <v xml:space="preserve">- </v>
      </c>
      <c r="T286" s="58" t="str">
        <f t="shared" si="137"/>
        <v>no sub</v>
      </c>
      <c r="U286" s="58" t="str">
        <f t="shared" si="138"/>
        <v>Non</v>
      </c>
      <c r="V286" s="58" t="str">
        <f t="shared" si="139"/>
        <v>NA</v>
      </c>
      <c r="W286" s="58" t="str">
        <f t="shared" si="140"/>
        <v xml:space="preserve">None </v>
      </c>
      <c r="X286" t="s">
        <v>63</v>
      </c>
      <c r="Y286" s="161" t="str">
        <f t="shared" si="141"/>
        <v>2-2-13-1-2-1-1-1-1-1-1-3-3-1-1-1-1-1-1</v>
      </c>
      <c r="Z286" s="60">
        <f t="shared" si="147"/>
        <v>212182</v>
      </c>
      <c r="AA286" s="7">
        <f t="shared" si="148"/>
        <v>281</v>
      </c>
      <c r="AB286" s="29" t="str">
        <f t="shared" si="121"/>
        <v>2</v>
      </c>
      <c r="AC286" s="29" t="str">
        <f t="shared" si="149"/>
        <v>1</v>
      </c>
      <c r="AD286" s="29" t="str">
        <f t="shared" si="149"/>
        <v>2</v>
      </c>
      <c r="AE286" s="29" t="str">
        <f t="shared" si="149"/>
        <v>1</v>
      </c>
      <c r="AF286" s="29" t="str">
        <f t="shared" si="149"/>
        <v>8</v>
      </c>
      <c r="AG286" s="29" t="str">
        <f t="shared" si="149"/>
        <v>2</v>
      </c>
      <c r="AH286" s="59">
        <v>281</v>
      </c>
      <c r="AI286" s="510">
        <v>212182</v>
      </c>
      <c r="AJ286" s="509">
        <v>2</v>
      </c>
      <c r="AK286" s="509">
        <v>2</v>
      </c>
      <c r="AL286" s="509">
        <v>13</v>
      </c>
      <c r="AM286" s="509">
        <v>1</v>
      </c>
      <c r="AN286" s="509">
        <v>2</v>
      </c>
      <c r="AO286" s="509">
        <v>1</v>
      </c>
      <c r="AP286" s="509">
        <v>1</v>
      </c>
      <c r="AQ286" s="509">
        <v>1</v>
      </c>
      <c r="AR286" s="509">
        <v>1</v>
      </c>
      <c r="AS286" s="509">
        <v>1</v>
      </c>
      <c r="AT286" s="509">
        <v>1</v>
      </c>
      <c r="AU286" s="509">
        <v>3</v>
      </c>
      <c r="AV286" s="509">
        <v>3</v>
      </c>
      <c r="AW286" s="509">
        <v>1</v>
      </c>
      <c r="AX286" s="509">
        <v>1</v>
      </c>
      <c r="AY286" s="509">
        <v>1</v>
      </c>
      <c r="AZ286" s="509">
        <v>1</v>
      </c>
      <c r="BA286" s="509">
        <v>1</v>
      </c>
      <c r="BB286" s="509">
        <v>1</v>
      </c>
      <c r="BC286" s="509" t="b">
        <v>0</v>
      </c>
      <c r="BD286" s="508">
        <v>37292</v>
      </c>
      <c r="BE286" s="508">
        <v>37292</v>
      </c>
      <c r="BF286" s="509" t="b">
        <v>0</v>
      </c>
      <c r="BG286" s="510" t="s">
        <v>1049</v>
      </c>
      <c r="BH286" s="512"/>
      <c r="BI286" s="510"/>
      <c r="BJ286" s="513">
        <v>37292</v>
      </c>
      <c r="BK286" s="513">
        <v>37292</v>
      </c>
      <c r="BL286" s="513">
        <v>46217</v>
      </c>
      <c r="BM286" s="513">
        <v>43452</v>
      </c>
      <c r="BN286" s="509">
        <v>1</v>
      </c>
      <c r="BO286" s="510" t="s">
        <v>1071</v>
      </c>
      <c r="BP286" s="509">
        <v>1</v>
      </c>
      <c r="BQ286" s="509" t="str">
        <f>IF(AI286="","",VLOOKUP(AJ286,[0]!Qualifier,(COLUMN(AJ286)-34),FALSE))</f>
        <v>Platelets</v>
      </c>
      <c r="BR286" s="509" t="str">
        <f>IF(AJ286="","",VLOOKUP(AK286,[0]!Qualifier,(COLUMN(AK286)-34),FALSE))</f>
        <v xml:space="preserve">CPD </v>
      </c>
      <c r="BS286" s="509" t="str">
        <f>IF(AK286="","",VLOOKUP(AL286,[0]!Qualifier,(COLUMN(AL286)-34),FALSE))</f>
        <v>PAS2</v>
      </c>
      <c r="BT286" s="509" t="str">
        <f>IF(AL286="","",VLOOKUP(AM286,[0]!Qualifier,(COLUMN(AM286)-34),FALSE))</f>
        <v xml:space="preserve">Closed </v>
      </c>
      <c r="BU286" s="509" t="str">
        <f>IF(AM286="","",VLOOKUP(AN286,[0]!Qualifier,(COLUMN(AN286)-34),FALSE))</f>
        <v xml:space="preserve">SVPed </v>
      </c>
      <c r="BV286" s="509" t="str">
        <f>IF(AN286="","",VLOOKUP(AO286,[0]!Qualifier,(COLUMN(AO286)-34),FALSE))</f>
        <v xml:space="preserve">20to24°C </v>
      </c>
      <c r="BW286" s="509" t="str">
        <f>IF(AO286="","",VLOOKUP(AP286,[0]!Qualifier,(COLUMN(AP286)-34),FALSE))</f>
        <v>No</v>
      </c>
      <c r="BX286" s="509" t="str">
        <f>IF(AP286="","",VLOOKUP(AQ286,[0]!Qualifier,(COLUMN(AQ286)-34),FALSE))</f>
        <v xml:space="preserve">Allo </v>
      </c>
      <c r="BY286" s="509" t="str">
        <f>IF(AQ286="","",VLOOKUP(AR286,[0]!Qualifier,(COLUMN(AR286)-34),FALSE))</f>
        <v xml:space="preserve">WB </v>
      </c>
      <c r="BZ286" s="509" t="str">
        <f>IF(AR286="","",VLOOKUP(AS286,[0]!Qualifier,(COLUMN(AS286)-34),FALSE))</f>
        <v xml:space="preserve">NA </v>
      </c>
      <c r="CA286" s="509" t="str">
        <f>IF(AS286="","",VLOOKUP(AT286,[0]!Qualifier,(COLUMN(AT286)-34),FALSE))</f>
        <v xml:space="preserve">Transf </v>
      </c>
      <c r="CB286" s="509" t="str">
        <f>IF(AT286="","",VLOOKUP(AU286,[0]!Qualifier,(COLUMN(AU286)-34),FALSE))</f>
        <v xml:space="preserve">LCdepl </v>
      </c>
      <c r="CC286" s="509" t="str">
        <f>IF(AU286="","",VLOOKUP(AV286,[0]!Qualifier,(COLUMN(AV286)-34),FALSE))</f>
        <v xml:space="preserve">Pool </v>
      </c>
      <c r="CD286" s="509" t="str">
        <f>IF(AV286="","",VLOOKUP(AW286,[0]!Qualifier,(COLUMN(AW286)-34),FALSE))</f>
        <v xml:space="preserve">NoIrr </v>
      </c>
      <c r="CE286" s="508" t="str">
        <f>IF(AW286="","",VLOOKUP(AX286,[0]!Qualifier,(COLUMN(AX286)-34),FALSE))</f>
        <v xml:space="preserve">- </v>
      </c>
      <c r="CF286" s="508" t="str">
        <f>IF(AX286="","",VLOOKUP(AY286,[0]!Qualifier,(COLUMN(AY286)-34),FALSE))</f>
        <v>no sub</v>
      </c>
      <c r="CG286" s="509" t="str">
        <f>IF(AY286="","",VLOOKUP(AZ286,[0]!Qualifier,(COLUMN(AZ286)-34),FALSE))</f>
        <v>Non</v>
      </c>
      <c r="CH286" s="510" t="str">
        <f>IF(AZ286="","",VLOOKUP(BA286,[0]!Qualifier,(COLUMN(BA286)-34),FALSE))</f>
        <v>NA</v>
      </c>
      <c r="CI286" s="512" t="str">
        <f>IF(BA286="","",VLOOKUP(BB286,[0]!Qualifier,(COLUMN(BB286)-34),FALSE))</f>
        <v xml:space="preserve">None </v>
      </c>
      <c r="CJ286" s="510"/>
      <c r="CK286" s="513" t="str">
        <f t="shared" si="142"/>
        <v>2-2-13-1-2-1-1-1-1-1-1-3-3-1-1-1-1-1-1</v>
      </c>
      <c r="CL286" s="513">
        <v>38695</v>
      </c>
      <c r="CM286" s="513">
        <v>45195</v>
      </c>
      <c r="CN286" s="510"/>
      <c r="CP286" s="510"/>
    </row>
    <row r="287" spans="1:94" ht="12.6" customHeight="1" outlineLevel="2" x14ac:dyDescent="0.35">
      <c r="A287" s="77">
        <f t="shared" si="144"/>
        <v>212186</v>
      </c>
      <c r="B287" s="7">
        <f t="shared" si="145"/>
        <v>282</v>
      </c>
      <c r="C287" s="59">
        <f t="shared" si="143"/>
        <v>282</v>
      </c>
      <c r="D287" s="124">
        <f t="shared" si="146"/>
        <v>212186</v>
      </c>
      <c r="E287" s="16" t="str">
        <f t="shared" si="122"/>
        <v>Platelets</v>
      </c>
      <c r="F287" s="58" t="str">
        <f t="shared" si="123"/>
        <v xml:space="preserve">CPD </v>
      </c>
      <c r="G287" s="58" t="str">
        <f t="shared" si="124"/>
        <v xml:space="preserve">PAS3M </v>
      </c>
      <c r="H287" s="58" t="str">
        <f t="shared" si="125"/>
        <v xml:space="preserve">Closed </v>
      </c>
      <c r="I287" s="58" t="str">
        <f t="shared" si="126"/>
        <v xml:space="preserve">SVPed </v>
      </c>
      <c r="J287" s="58" t="str">
        <f t="shared" si="127"/>
        <v xml:space="preserve">20to24°C </v>
      </c>
      <c r="K287" s="58" t="str">
        <f t="shared" si="128"/>
        <v>No</v>
      </c>
      <c r="L287" s="58" t="str">
        <f t="shared" si="129"/>
        <v xml:space="preserve">Allo </v>
      </c>
      <c r="M287" s="58" t="str">
        <f t="shared" si="130"/>
        <v xml:space="preserve">WB </v>
      </c>
      <c r="N287" s="58" t="str">
        <f t="shared" si="131"/>
        <v xml:space="preserve">NA </v>
      </c>
      <c r="O287" s="58" t="str">
        <f t="shared" si="132"/>
        <v xml:space="preserve">Transf </v>
      </c>
      <c r="P287" s="58" t="str">
        <f t="shared" si="133"/>
        <v xml:space="preserve">LCdepl </v>
      </c>
      <c r="Q287" s="58" t="str">
        <f t="shared" si="134"/>
        <v xml:space="preserve">PoolDiv </v>
      </c>
      <c r="R287" s="58" t="str">
        <f t="shared" si="135"/>
        <v xml:space="preserve">NoIrr </v>
      </c>
      <c r="S287" s="58" t="str">
        <f t="shared" si="136"/>
        <v xml:space="preserve">- </v>
      </c>
      <c r="T287" s="58" t="str">
        <f t="shared" si="137"/>
        <v>no sub</v>
      </c>
      <c r="U287" s="58" t="str">
        <f t="shared" si="138"/>
        <v>Non</v>
      </c>
      <c r="V287" s="58" t="str">
        <f t="shared" si="139"/>
        <v>NA</v>
      </c>
      <c r="W287" s="58" t="str">
        <f t="shared" si="140"/>
        <v xml:space="preserve">None </v>
      </c>
      <c r="X287" t="s">
        <v>63</v>
      </c>
      <c r="Y287" s="161" t="str">
        <f t="shared" si="141"/>
        <v>2-2-16-1-2-1-1-1-1-1-1-3-5-1-1-1-1-1-1</v>
      </c>
      <c r="Z287" s="60">
        <f t="shared" si="147"/>
        <v>212186</v>
      </c>
      <c r="AA287" s="7">
        <f t="shared" si="148"/>
        <v>282</v>
      </c>
      <c r="AB287" s="29" t="str">
        <f t="shared" si="121"/>
        <v>2</v>
      </c>
      <c r="AC287" s="29" t="str">
        <f t="shared" si="149"/>
        <v>1</v>
      </c>
      <c r="AD287" s="29" t="str">
        <f t="shared" si="149"/>
        <v>2</v>
      </c>
      <c r="AE287" s="29" t="str">
        <f t="shared" si="149"/>
        <v>1</v>
      </c>
      <c r="AF287" s="29" t="str">
        <f t="shared" si="149"/>
        <v>8</v>
      </c>
      <c r="AG287" s="29" t="str">
        <f t="shared" si="149"/>
        <v>6</v>
      </c>
      <c r="AH287" s="59">
        <v>282</v>
      </c>
      <c r="AI287" s="510">
        <v>212186</v>
      </c>
      <c r="AJ287" s="509">
        <v>2</v>
      </c>
      <c r="AK287" s="509">
        <v>2</v>
      </c>
      <c r="AL287" s="509">
        <v>16</v>
      </c>
      <c r="AM287" s="509">
        <v>1</v>
      </c>
      <c r="AN287" s="509">
        <v>2</v>
      </c>
      <c r="AO287" s="509">
        <v>1</v>
      </c>
      <c r="AP287" s="509">
        <v>1</v>
      </c>
      <c r="AQ287" s="509">
        <v>1</v>
      </c>
      <c r="AR287" s="509">
        <v>1</v>
      </c>
      <c r="AS287" s="509">
        <v>1</v>
      </c>
      <c r="AT287" s="509">
        <v>1</v>
      </c>
      <c r="AU287" s="509">
        <v>3</v>
      </c>
      <c r="AV287" s="509">
        <v>5</v>
      </c>
      <c r="AW287" s="509">
        <v>1</v>
      </c>
      <c r="AX287" s="509">
        <v>1</v>
      </c>
      <c r="AY287" s="509">
        <v>1</v>
      </c>
      <c r="AZ287" s="509">
        <v>1</v>
      </c>
      <c r="BA287" s="509">
        <v>1</v>
      </c>
      <c r="BB287" s="509">
        <v>1</v>
      </c>
      <c r="BC287" s="509" t="b">
        <v>0</v>
      </c>
      <c r="BD287" s="508">
        <v>40689</v>
      </c>
      <c r="BE287" s="508">
        <v>40661</v>
      </c>
      <c r="BF287" s="509" t="b">
        <v>0</v>
      </c>
      <c r="BG287" s="510" t="s">
        <v>630</v>
      </c>
      <c r="BH287" s="512"/>
      <c r="BI287" s="510"/>
      <c r="BJ287" s="513">
        <v>40689</v>
      </c>
      <c r="BK287" s="513">
        <v>40661</v>
      </c>
      <c r="BL287" s="513">
        <v>46217</v>
      </c>
      <c r="BM287" s="510"/>
      <c r="BN287" s="512"/>
      <c r="BO287" s="510"/>
      <c r="BP287" s="509">
        <v>1</v>
      </c>
      <c r="BQ287" s="509" t="str">
        <f>IF(AI287="","",VLOOKUP(AJ287,[0]!Qualifier,(COLUMN(AJ287)-34),FALSE))</f>
        <v>Platelets</v>
      </c>
      <c r="BR287" s="509" t="str">
        <f>IF(AJ287="","",VLOOKUP(AK287,[0]!Qualifier,(COLUMN(AK287)-34),FALSE))</f>
        <v xml:space="preserve">CPD </v>
      </c>
      <c r="BS287" s="509" t="str">
        <f>IF(AK287="","",VLOOKUP(AL287,[0]!Qualifier,(COLUMN(AL287)-34),FALSE))</f>
        <v xml:space="preserve">PAS3M </v>
      </c>
      <c r="BT287" s="509" t="str">
        <f>IF(AL287="","",VLOOKUP(AM287,[0]!Qualifier,(COLUMN(AM287)-34),FALSE))</f>
        <v xml:space="preserve">Closed </v>
      </c>
      <c r="BU287" s="509" t="str">
        <f>IF(AM287="","",VLOOKUP(AN287,[0]!Qualifier,(COLUMN(AN287)-34),FALSE))</f>
        <v xml:space="preserve">SVPed </v>
      </c>
      <c r="BV287" s="509" t="str">
        <f>IF(AN287="","",VLOOKUP(AO287,[0]!Qualifier,(COLUMN(AO287)-34),FALSE))</f>
        <v xml:space="preserve">20to24°C </v>
      </c>
      <c r="BW287" s="509" t="str">
        <f>IF(AO287="","",VLOOKUP(AP287,[0]!Qualifier,(COLUMN(AP287)-34),FALSE))</f>
        <v>No</v>
      </c>
      <c r="BX287" s="509" t="str">
        <f>IF(AP287="","",VLOOKUP(AQ287,[0]!Qualifier,(COLUMN(AQ287)-34),FALSE))</f>
        <v xml:space="preserve">Allo </v>
      </c>
      <c r="BY287" s="509" t="str">
        <f>IF(AQ287="","",VLOOKUP(AR287,[0]!Qualifier,(COLUMN(AR287)-34),FALSE))</f>
        <v xml:space="preserve">WB </v>
      </c>
      <c r="BZ287" s="509" t="str">
        <f>IF(AR287="","",VLOOKUP(AS287,[0]!Qualifier,(COLUMN(AS287)-34),FALSE))</f>
        <v xml:space="preserve">NA </v>
      </c>
      <c r="CA287" s="509" t="str">
        <f>IF(AS287="","",VLOOKUP(AT287,[0]!Qualifier,(COLUMN(AT287)-34),FALSE))</f>
        <v xml:space="preserve">Transf </v>
      </c>
      <c r="CB287" s="509" t="str">
        <f>IF(AT287="","",VLOOKUP(AU287,[0]!Qualifier,(COLUMN(AU287)-34),FALSE))</f>
        <v xml:space="preserve">LCdepl </v>
      </c>
      <c r="CC287" s="509" t="str">
        <f>IF(AU287="","",VLOOKUP(AV287,[0]!Qualifier,(COLUMN(AV287)-34),FALSE))</f>
        <v xml:space="preserve">PoolDiv </v>
      </c>
      <c r="CD287" s="509" t="str">
        <f>IF(AV287="","",VLOOKUP(AW287,[0]!Qualifier,(COLUMN(AW287)-34),FALSE))</f>
        <v xml:space="preserve">NoIrr </v>
      </c>
      <c r="CE287" s="508" t="str">
        <f>IF(AW287="","",VLOOKUP(AX287,[0]!Qualifier,(COLUMN(AX287)-34),FALSE))</f>
        <v xml:space="preserve">- </v>
      </c>
      <c r="CF287" s="508" t="str">
        <f>IF(AX287="","",VLOOKUP(AY287,[0]!Qualifier,(COLUMN(AY287)-34),FALSE))</f>
        <v>no sub</v>
      </c>
      <c r="CG287" s="509" t="str">
        <f>IF(AY287="","",VLOOKUP(AZ287,[0]!Qualifier,(COLUMN(AZ287)-34),FALSE))</f>
        <v>Non</v>
      </c>
      <c r="CH287" s="510" t="str">
        <f>IF(AZ287="","",VLOOKUP(BA287,[0]!Qualifier,(COLUMN(BA287)-34),FALSE))</f>
        <v>NA</v>
      </c>
      <c r="CI287" s="512" t="str">
        <f>IF(BA287="","",VLOOKUP(BB287,[0]!Qualifier,(COLUMN(BB287)-34),FALSE))</f>
        <v xml:space="preserve">None </v>
      </c>
      <c r="CJ287" s="510"/>
      <c r="CK287" s="513" t="str">
        <f t="shared" si="142"/>
        <v>2-2-16-1-2-1-1-1-1-1-1-3-5-1-1-1-1-1-1</v>
      </c>
      <c r="CL287" s="513">
        <v>40126</v>
      </c>
      <c r="CM287" s="513">
        <v>45195</v>
      </c>
      <c r="CN287" s="510"/>
      <c r="CP287" s="510"/>
    </row>
    <row r="288" spans="1:94" ht="12.6" customHeight="1" outlineLevel="2" x14ac:dyDescent="0.35">
      <c r="A288" s="77">
        <f t="shared" si="144"/>
        <v>212192</v>
      </c>
      <c r="B288" s="7">
        <f t="shared" si="145"/>
        <v>283</v>
      </c>
      <c r="C288" s="59">
        <f t="shared" si="143"/>
        <v>283</v>
      </c>
      <c r="D288" s="124">
        <f t="shared" si="146"/>
        <v>212192</v>
      </c>
      <c r="E288" s="16" t="str">
        <f t="shared" si="122"/>
        <v>Platelets</v>
      </c>
      <c r="F288" s="58" t="str">
        <f t="shared" si="123"/>
        <v xml:space="preserve">CPD </v>
      </c>
      <c r="G288" s="58" t="str">
        <f t="shared" si="124"/>
        <v>PAS2</v>
      </c>
      <c r="H288" s="58" t="str">
        <f t="shared" si="125"/>
        <v xml:space="preserve">Closed </v>
      </c>
      <c r="I288" s="58" t="str">
        <f t="shared" si="126"/>
        <v xml:space="preserve">NonSV </v>
      </c>
      <c r="J288" s="58" t="str">
        <f t="shared" si="127"/>
        <v xml:space="preserve">20to24°C </v>
      </c>
      <c r="K288" s="58" t="str">
        <f t="shared" si="128"/>
        <v>No</v>
      </c>
      <c r="L288" s="58" t="str">
        <f t="shared" si="129"/>
        <v xml:space="preserve">Allo </v>
      </c>
      <c r="M288" s="58" t="str">
        <f t="shared" si="130"/>
        <v xml:space="preserve">Aph </v>
      </c>
      <c r="N288" s="58" t="str">
        <f t="shared" si="131"/>
        <v xml:space="preserve">≤6h </v>
      </c>
      <c r="O288" s="58" t="str">
        <f t="shared" si="132"/>
        <v xml:space="preserve">Transf </v>
      </c>
      <c r="P288" s="58" t="str">
        <f t="shared" si="133"/>
        <v xml:space="preserve">LCdepl </v>
      </c>
      <c r="Q288" s="58" t="str">
        <f t="shared" si="134"/>
        <v xml:space="preserve">Pool </v>
      </c>
      <c r="R288" s="58" t="str">
        <f t="shared" si="135"/>
        <v xml:space="preserve">NoIrr </v>
      </c>
      <c r="S288" s="58" t="str">
        <f t="shared" si="136"/>
        <v xml:space="preserve">- </v>
      </c>
      <c r="T288" s="58" t="str">
        <f t="shared" si="137"/>
        <v>no sub</v>
      </c>
      <c r="U288" s="58" t="str">
        <f t="shared" si="138"/>
        <v>Non</v>
      </c>
      <c r="V288" s="58" t="str">
        <f t="shared" si="139"/>
        <v>NA</v>
      </c>
      <c r="W288" s="58" t="str">
        <f t="shared" si="140"/>
        <v xml:space="preserve">None </v>
      </c>
      <c r="X288" t="s">
        <v>63</v>
      </c>
      <c r="Y288" s="161" t="str">
        <f t="shared" si="141"/>
        <v>2-2-13-1-3-1-1-1-2-2-1-3-3-1-1-1-1-1-1</v>
      </c>
      <c r="Z288" s="60">
        <f t="shared" si="147"/>
        <v>212192</v>
      </c>
      <c r="AA288" s="7">
        <f t="shared" si="148"/>
        <v>283</v>
      </c>
      <c r="AB288" s="29" t="str">
        <f t="shared" si="121"/>
        <v>2</v>
      </c>
      <c r="AC288" s="29" t="str">
        <f t="shared" si="149"/>
        <v>1</v>
      </c>
      <c r="AD288" s="29" t="str">
        <f t="shared" si="149"/>
        <v>2</v>
      </c>
      <c r="AE288" s="29" t="str">
        <f t="shared" si="149"/>
        <v>1</v>
      </c>
      <c r="AF288" s="29" t="str">
        <f t="shared" si="149"/>
        <v>9</v>
      </c>
      <c r="AG288" s="29" t="str">
        <f t="shared" si="149"/>
        <v>2</v>
      </c>
      <c r="AH288" s="59">
        <v>283</v>
      </c>
      <c r="AI288" s="510">
        <v>212192</v>
      </c>
      <c r="AJ288" s="509">
        <v>2</v>
      </c>
      <c r="AK288" s="509">
        <v>2</v>
      </c>
      <c r="AL288" s="509">
        <v>13</v>
      </c>
      <c r="AM288" s="509">
        <v>1</v>
      </c>
      <c r="AN288" s="509">
        <v>3</v>
      </c>
      <c r="AO288" s="509">
        <v>1</v>
      </c>
      <c r="AP288" s="509">
        <v>1</v>
      </c>
      <c r="AQ288" s="509">
        <v>1</v>
      </c>
      <c r="AR288" s="509">
        <v>2</v>
      </c>
      <c r="AS288" s="509">
        <v>2</v>
      </c>
      <c r="AT288" s="509">
        <v>1</v>
      </c>
      <c r="AU288" s="509">
        <v>3</v>
      </c>
      <c r="AV288" s="509">
        <v>3</v>
      </c>
      <c r="AW288" s="509">
        <v>1</v>
      </c>
      <c r="AX288" s="509">
        <v>1</v>
      </c>
      <c r="AY288" s="509">
        <v>1</v>
      </c>
      <c r="AZ288" s="509">
        <v>1</v>
      </c>
      <c r="BA288" s="509">
        <v>1</v>
      </c>
      <c r="BB288" s="509">
        <v>1</v>
      </c>
      <c r="BC288" s="509" t="b">
        <v>0</v>
      </c>
      <c r="BD288" s="508">
        <v>38695</v>
      </c>
      <c r="BE288" s="508">
        <v>38695</v>
      </c>
      <c r="BF288" s="509" t="b">
        <v>0</v>
      </c>
      <c r="BG288" s="510" t="s">
        <v>1202</v>
      </c>
      <c r="BH288" s="512"/>
      <c r="BI288" s="510"/>
      <c r="BJ288" s="513">
        <v>38695</v>
      </c>
      <c r="BK288" s="513">
        <v>38695</v>
      </c>
      <c r="BL288" s="513">
        <v>46217</v>
      </c>
      <c r="BM288" s="513">
        <v>43452</v>
      </c>
      <c r="BN288" s="509">
        <v>1</v>
      </c>
      <c r="BO288" s="510" t="s">
        <v>1071</v>
      </c>
      <c r="BP288" s="509">
        <v>1</v>
      </c>
      <c r="BQ288" s="509" t="str">
        <f>IF(AI288="","",VLOOKUP(AJ288,[0]!Qualifier,(COLUMN(AJ288)-34),FALSE))</f>
        <v>Platelets</v>
      </c>
      <c r="BR288" s="509" t="str">
        <f>IF(AJ288="","",VLOOKUP(AK288,[0]!Qualifier,(COLUMN(AK288)-34),FALSE))</f>
        <v xml:space="preserve">CPD </v>
      </c>
      <c r="BS288" s="509" t="str">
        <f>IF(AK288="","",VLOOKUP(AL288,[0]!Qualifier,(COLUMN(AL288)-34),FALSE))</f>
        <v>PAS2</v>
      </c>
      <c r="BT288" s="509" t="str">
        <f>IF(AL288="","",VLOOKUP(AM288,[0]!Qualifier,(COLUMN(AM288)-34),FALSE))</f>
        <v xml:space="preserve">Closed </v>
      </c>
      <c r="BU288" s="509" t="str">
        <f>IF(AM288="","",VLOOKUP(AN288,[0]!Qualifier,(COLUMN(AN288)-34),FALSE))</f>
        <v xml:space="preserve">NonSV </v>
      </c>
      <c r="BV288" s="509" t="str">
        <f>IF(AN288="","",VLOOKUP(AO288,[0]!Qualifier,(COLUMN(AO288)-34),FALSE))</f>
        <v xml:space="preserve">20to24°C </v>
      </c>
      <c r="BW288" s="509" t="str">
        <f>IF(AO288="","",VLOOKUP(AP288,[0]!Qualifier,(COLUMN(AP288)-34),FALSE))</f>
        <v>No</v>
      </c>
      <c r="BX288" s="509" t="str">
        <f>IF(AP288="","",VLOOKUP(AQ288,[0]!Qualifier,(COLUMN(AQ288)-34),FALSE))</f>
        <v xml:space="preserve">Allo </v>
      </c>
      <c r="BY288" s="509" t="str">
        <f>IF(AQ288="","",VLOOKUP(AR288,[0]!Qualifier,(COLUMN(AR288)-34),FALSE))</f>
        <v xml:space="preserve">Aph </v>
      </c>
      <c r="BZ288" s="509" t="str">
        <f>IF(AR288="","",VLOOKUP(AS288,[0]!Qualifier,(COLUMN(AS288)-34),FALSE))</f>
        <v xml:space="preserve">≤6h </v>
      </c>
      <c r="CA288" s="509" t="str">
        <f>IF(AS288="","",VLOOKUP(AT288,[0]!Qualifier,(COLUMN(AT288)-34),FALSE))</f>
        <v xml:space="preserve">Transf </v>
      </c>
      <c r="CB288" s="509" t="str">
        <f>IF(AT288="","",VLOOKUP(AU288,[0]!Qualifier,(COLUMN(AU288)-34),FALSE))</f>
        <v xml:space="preserve">LCdepl </v>
      </c>
      <c r="CC288" s="509" t="str">
        <f>IF(AU288="","",VLOOKUP(AV288,[0]!Qualifier,(COLUMN(AV288)-34),FALSE))</f>
        <v xml:space="preserve">Pool </v>
      </c>
      <c r="CD288" s="509" t="str">
        <f>IF(AV288="","",VLOOKUP(AW288,[0]!Qualifier,(COLUMN(AW288)-34),FALSE))</f>
        <v xml:space="preserve">NoIrr </v>
      </c>
      <c r="CE288" s="508" t="str">
        <f>IF(AW288="","",VLOOKUP(AX288,[0]!Qualifier,(COLUMN(AX288)-34),FALSE))</f>
        <v xml:space="preserve">- </v>
      </c>
      <c r="CF288" s="508" t="str">
        <f>IF(AX288="","",VLOOKUP(AY288,[0]!Qualifier,(COLUMN(AY288)-34),FALSE))</f>
        <v>no sub</v>
      </c>
      <c r="CG288" s="509" t="str">
        <f>IF(AY288="","",VLOOKUP(AZ288,[0]!Qualifier,(COLUMN(AZ288)-34),FALSE))</f>
        <v>Non</v>
      </c>
      <c r="CH288" s="510" t="str">
        <f>IF(AZ288="","",VLOOKUP(BA288,[0]!Qualifier,(COLUMN(BA288)-34),FALSE))</f>
        <v>NA</v>
      </c>
      <c r="CI288" s="512" t="str">
        <f>IF(BA288="","",VLOOKUP(BB288,[0]!Qualifier,(COLUMN(BB288)-34),FALSE))</f>
        <v xml:space="preserve">None </v>
      </c>
      <c r="CJ288" s="510"/>
      <c r="CK288" s="513" t="str">
        <f t="shared" si="142"/>
        <v>2-2-13-1-3-1-1-1-2-2-1-3-3-1-1-1-1-1-1</v>
      </c>
      <c r="CL288" s="513">
        <v>40322</v>
      </c>
      <c r="CM288" s="513">
        <v>45195</v>
      </c>
      <c r="CN288" s="510"/>
      <c r="CP288" s="510"/>
    </row>
    <row r="289" spans="1:94" ht="12.6" customHeight="1" outlineLevel="2" x14ac:dyDescent="0.35">
      <c r="A289" s="77">
        <f t="shared" si="144"/>
        <v>212200</v>
      </c>
      <c r="B289" s="7">
        <f t="shared" si="145"/>
        <v>284</v>
      </c>
      <c r="C289" s="59">
        <f t="shared" si="143"/>
        <v>284</v>
      </c>
      <c r="D289" s="124">
        <f t="shared" si="146"/>
        <v>212200</v>
      </c>
      <c r="E289" s="16" t="str">
        <f t="shared" si="122"/>
        <v>Platelets</v>
      </c>
      <c r="F289" s="58" t="str">
        <f t="shared" si="123"/>
        <v xml:space="preserve">CPD </v>
      </c>
      <c r="G289" s="58" t="str">
        <f t="shared" si="124"/>
        <v xml:space="preserve">NoAdd </v>
      </c>
      <c r="H289" s="58" t="str">
        <f t="shared" si="125"/>
        <v xml:space="preserve">Closed </v>
      </c>
      <c r="I289" s="58" t="str">
        <f t="shared" si="126"/>
        <v xml:space="preserve">SV </v>
      </c>
      <c r="J289" s="58" t="str">
        <f t="shared" si="127"/>
        <v xml:space="preserve">20to24°C </v>
      </c>
      <c r="K289" s="58" t="str">
        <f t="shared" si="128"/>
        <v>No</v>
      </c>
      <c r="L289" s="58" t="str">
        <f t="shared" si="129"/>
        <v xml:space="preserve">Allo </v>
      </c>
      <c r="M289" s="58" t="str">
        <f t="shared" si="130"/>
        <v xml:space="preserve">WB </v>
      </c>
      <c r="N289" s="58" t="str">
        <f t="shared" si="131"/>
        <v xml:space="preserve">NA </v>
      </c>
      <c r="O289" s="58" t="str">
        <f t="shared" si="132"/>
        <v xml:space="preserve">Transf </v>
      </c>
      <c r="P289" s="58" t="str">
        <f t="shared" si="133"/>
        <v xml:space="preserve">None </v>
      </c>
      <c r="Q289" s="58" t="str">
        <f t="shared" si="134"/>
        <v xml:space="preserve">Pool </v>
      </c>
      <c r="R289" s="58" t="str">
        <f t="shared" si="135"/>
        <v>Irrad</v>
      </c>
      <c r="S289" s="58" t="str">
        <f t="shared" si="136"/>
        <v xml:space="preserve">- </v>
      </c>
      <c r="T289" s="58" t="str">
        <f t="shared" si="137"/>
        <v>no sub</v>
      </c>
      <c r="U289" s="58" t="str">
        <f t="shared" si="138"/>
        <v>Non</v>
      </c>
      <c r="V289" s="58" t="str">
        <f t="shared" si="139"/>
        <v>NA</v>
      </c>
      <c r="W289" s="58" t="str">
        <f t="shared" si="140"/>
        <v xml:space="preserve">None </v>
      </c>
      <c r="X289" t="s">
        <v>63</v>
      </c>
      <c r="Y289" s="161" t="str">
        <f t="shared" si="141"/>
        <v>2-2-1-1-1-1-1-1-1-1-1-1-3-2-1-1-1-1-1</v>
      </c>
      <c r="Z289" s="60">
        <f t="shared" si="147"/>
        <v>212200</v>
      </c>
      <c r="AA289" s="7">
        <f t="shared" si="148"/>
        <v>284</v>
      </c>
      <c r="AB289" s="29" t="str">
        <f t="shared" si="121"/>
        <v>2</v>
      </c>
      <c r="AC289" s="29" t="str">
        <f t="shared" si="149"/>
        <v>1</v>
      </c>
      <c r="AD289" s="29" t="str">
        <f t="shared" si="149"/>
        <v>2</v>
      </c>
      <c r="AE289" s="29" t="str">
        <f t="shared" si="149"/>
        <v>2</v>
      </c>
      <c r="AF289" s="29" t="str">
        <f t="shared" si="149"/>
        <v>0</v>
      </c>
      <c r="AG289" s="29" t="str">
        <f t="shared" si="149"/>
        <v>0</v>
      </c>
      <c r="AH289" s="59">
        <v>284</v>
      </c>
      <c r="AI289" s="510">
        <v>212200</v>
      </c>
      <c r="AJ289" s="509">
        <v>2</v>
      </c>
      <c r="AK289" s="509">
        <v>2</v>
      </c>
      <c r="AL289" s="509">
        <v>1</v>
      </c>
      <c r="AM289" s="509">
        <v>1</v>
      </c>
      <c r="AN289" s="509">
        <v>1</v>
      </c>
      <c r="AO289" s="509">
        <v>1</v>
      </c>
      <c r="AP289" s="509">
        <v>1</v>
      </c>
      <c r="AQ289" s="509">
        <v>1</v>
      </c>
      <c r="AR289" s="509">
        <v>1</v>
      </c>
      <c r="AS289" s="509">
        <v>1</v>
      </c>
      <c r="AT289" s="509">
        <v>1</v>
      </c>
      <c r="AU289" s="509">
        <v>1</v>
      </c>
      <c r="AV289" s="509">
        <v>3</v>
      </c>
      <c r="AW289" s="509">
        <v>2</v>
      </c>
      <c r="AX289" s="509">
        <v>1</v>
      </c>
      <c r="AY289" s="509">
        <v>1</v>
      </c>
      <c r="AZ289" s="509">
        <v>1</v>
      </c>
      <c r="BA289" s="509">
        <v>1</v>
      </c>
      <c r="BB289" s="509">
        <v>1</v>
      </c>
      <c r="BC289" s="509" t="b">
        <v>0</v>
      </c>
      <c r="BD289" s="508">
        <v>36201</v>
      </c>
      <c r="BE289" s="508">
        <v>36201</v>
      </c>
      <c r="BF289" s="509" t="b">
        <v>0</v>
      </c>
      <c r="BG289" s="510" t="s">
        <v>631</v>
      </c>
      <c r="BH289" s="512"/>
      <c r="BI289" s="510"/>
      <c r="BJ289" s="513">
        <v>36201</v>
      </c>
      <c r="BK289" s="513">
        <v>36201</v>
      </c>
      <c r="BL289" s="513">
        <v>46217</v>
      </c>
      <c r="BM289" s="510"/>
      <c r="BN289" s="512"/>
      <c r="BO289" s="510"/>
      <c r="BP289" s="509">
        <v>1</v>
      </c>
      <c r="BQ289" s="509" t="str">
        <f>IF(AI289="","",VLOOKUP(AJ289,[0]!Qualifier,(COLUMN(AJ289)-34),FALSE))</f>
        <v>Platelets</v>
      </c>
      <c r="BR289" s="509" t="str">
        <f>IF(AJ289="","",VLOOKUP(AK289,[0]!Qualifier,(COLUMN(AK289)-34),FALSE))</f>
        <v xml:space="preserve">CPD </v>
      </c>
      <c r="BS289" s="509" t="str">
        <f>IF(AK289="","",VLOOKUP(AL289,[0]!Qualifier,(COLUMN(AL289)-34),FALSE))</f>
        <v xml:space="preserve">NoAdd </v>
      </c>
      <c r="BT289" s="509" t="str">
        <f>IF(AL289="","",VLOOKUP(AM289,[0]!Qualifier,(COLUMN(AM289)-34),FALSE))</f>
        <v xml:space="preserve">Closed </v>
      </c>
      <c r="BU289" s="509" t="str">
        <f>IF(AM289="","",VLOOKUP(AN289,[0]!Qualifier,(COLUMN(AN289)-34),FALSE))</f>
        <v xml:space="preserve">SV </v>
      </c>
      <c r="BV289" s="509" t="str">
        <f>IF(AN289="","",VLOOKUP(AO289,[0]!Qualifier,(COLUMN(AO289)-34),FALSE))</f>
        <v xml:space="preserve">20to24°C </v>
      </c>
      <c r="BW289" s="509" t="str">
        <f>IF(AO289="","",VLOOKUP(AP289,[0]!Qualifier,(COLUMN(AP289)-34),FALSE))</f>
        <v>No</v>
      </c>
      <c r="BX289" s="509" t="str">
        <f>IF(AP289="","",VLOOKUP(AQ289,[0]!Qualifier,(COLUMN(AQ289)-34),FALSE))</f>
        <v xml:space="preserve">Allo </v>
      </c>
      <c r="BY289" s="509" t="str">
        <f>IF(AQ289="","",VLOOKUP(AR289,[0]!Qualifier,(COLUMN(AR289)-34),FALSE))</f>
        <v xml:space="preserve">WB </v>
      </c>
      <c r="BZ289" s="509" t="str">
        <f>IF(AR289="","",VLOOKUP(AS289,[0]!Qualifier,(COLUMN(AS289)-34),FALSE))</f>
        <v xml:space="preserve">NA </v>
      </c>
      <c r="CA289" s="509" t="str">
        <f>IF(AS289="","",VLOOKUP(AT289,[0]!Qualifier,(COLUMN(AT289)-34),FALSE))</f>
        <v xml:space="preserve">Transf </v>
      </c>
      <c r="CB289" s="509" t="str">
        <f>IF(AT289="","",VLOOKUP(AU289,[0]!Qualifier,(COLUMN(AU289)-34),FALSE))</f>
        <v xml:space="preserve">None </v>
      </c>
      <c r="CC289" s="509" t="str">
        <f>IF(AU289="","",VLOOKUP(AV289,[0]!Qualifier,(COLUMN(AV289)-34),FALSE))</f>
        <v xml:space="preserve">Pool </v>
      </c>
      <c r="CD289" s="509" t="str">
        <f>IF(AV289="","",VLOOKUP(AW289,[0]!Qualifier,(COLUMN(AW289)-34),FALSE))</f>
        <v>Irrad</v>
      </c>
      <c r="CE289" s="508" t="str">
        <f>IF(AW289="","",VLOOKUP(AX289,[0]!Qualifier,(COLUMN(AX289)-34),FALSE))</f>
        <v xml:space="preserve">- </v>
      </c>
      <c r="CF289" s="508" t="str">
        <f>IF(AX289="","",VLOOKUP(AY289,[0]!Qualifier,(COLUMN(AY289)-34),FALSE))</f>
        <v>no sub</v>
      </c>
      <c r="CG289" s="509" t="str">
        <f>IF(AY289="","",VLOOKUP(AZ289,[0]!Qualifier,(COLUMN(AZ289)-34),FALSE))</f>
        <v>Non</v>
      </c>
      <c r="CH289" s="510" t="str">
        <f>IF(AZ289="","",VLOOKUP(BA289,[0]!Qualifier,(COLUMN(BA289)-34),FALSE))</f>
        <v>NA</v>
      </c>
      <c r="CI289" s="512" t="str">
        <f>IF(BA289="","",VLOOKUP(BB289,[0]!Qualifier,(COLUMN(BB289)-34),FALSE))</f>
        <v xml:space="preserve">None </v>
      </c>
      <c r="CJ289" s="510"/>
      <c r="CK289" s="513" t="str">
        <f t="shared" si="142"/>
        <v>2-2-1-1-1-1-1-1-1-1-1-1-3-2-1-1-1-1-1</v>
      </c>
      <c r="CL289" s="513">
        <v>43411</v>
      </c>
      <c r="CM289" s="513">
        <v>45195</v>
      </c>
      <c r="CN289" s="510"/>
      <c r="CP289" s="510"/>
    </row>
    <row r="290" spans="1:94" ht="12.6" customHeight="1" outlineLevel="2" x14ac:dyDescent="0.35">
      <c r="A290" s="77">
        <f t="shared" si="144"/>
        <v>212210</v>
      </c>
      <c r="B290" s="7">
        <f t="shared" si="145"/>
        <v>285</v>
      </c>
      <c r="C290" s="59">
        <f t="shared" si="143"/>
        <v>285</v>
      </c>
      <c r="D290" s="124">
        <f t="shared" si="146"/>
        <v>212210</v>
      </c>
      <c r="E290" s="16" t="str">
        <f t="shared" si="122"/>
        <v>Platelets</v>
      </c>
      <c r="F290" s="58" t="str">
        <f t="shared" si="123"/>
        <v xml:space="preserve">CPD </v>
      </c>
      <c r="G290" s="58" t="str">
        <f t="shared" si="124"/>
        <v xml:space="preserve">NoAdd </v>
      </c>
      <c r="H290" s="58" t="str">
        <f t="shared" si="125"/>
        <v xml:space="preserve">Open </v>
      </c>
      <c r="I290" s="58" t="str">
        <f t="shared" si="126"/>
        <v xml:space="preserve">SV </v>
      </c>
      <c r="J290" s="58" t="str">
        <f t="shared" si="127"/>
        <v xml:space="preserve">20to24°C </v>
      </c>
      <c r="K290" s="58" t="str">
        <f t="shared" si="128"/>
        <v>No</v>
      </c>
      <c r="L290" s="58" t="str">
        <f t="shared" si="129"/>
        <v xml:space="preserve">Allo </v>
      </c>
      <c r="M290" s="58" t="str">
        <f t="shared" si="130"/>
        <v xml:space="preserve">WB </v>
      </c>
      <c r="N290" s="58" t="str">
        <f t="shared" si="131"/>
        <v xml:space="preserve">NA </v>
      </c>
      <c r="O290" s="58" t="str">
        <f t="shared" si="132"/>
        <v xml:space="preserve">Transf </v>
      </c>
      <c r="P290" s="58" t="str">
        <f t="shared" si="133"/>
        <v xml:space="preserve">None </v>
      </c>
      <c r="Q290" s="58" t="str">
        <f t="shared" si="134"/>
        <v xml:space="preserve">Pool </v>
      </c>
      <c r="R290" s="58" t="str">
        <f t="shared" si="135"/>
        <v>Irrad</v>
      </c>
      <c r="S290" s="58" t="str">
        <f t="shared" si="136"/>
        <v xml:space="preserve">- </v>
      </c>
      <c r="T290" s="58" t="str">
        <f t="shared" si="137"/>
        <v>no sub</v>
      </c>
      <c r="U290" s="58" t="str">
        <f t="shared" si="138"/>
        <v>Non</v>
      </c>
      <c r="V290" s="58" t="str">
        <f t="shared" si="139"/>
        <v>NA</v>
      </c>
      <c r="W290" s="58" t="str">
        <f t="shared" si="140"/>
        <v xml:space="preserve">None </v>
      </c>
      <c r="X290" t="s">
        <v>63</v>
      </c>
      <c r="Y290" s="161" t="str">
        <f t="shared" si="141"/>
        <v>2-2-1-2-1-1-1-1-1-1-1-1-3-2-1-1-1-1-1</v>
      </c>
      <c r="Z290" s="60">
        <f t="shared" si="147"/>
        <v>212210</v>
      </c>
      <c r="AA290" s="7">
        <f t="shared" si="148"/>
        <v>285</v>
      </c>
      <c r="AB290" s="29" t="str">
        <f t="shared" si="121"/>
        <v>2</v>
      </c>
      <c r="AC290" s="29" t="str">
        <f t="shared" si="149"/>
        <v>1</v>
      </c>
      <c r="AD290" s="29" t="str">
        <f t="shared" si="149"/>
        <v>2</v>
      </c>
      <c r="AE290" s="29" t="str">
        <f t="shared" si="149"/>
        <v>2</v>
      </c>
      <c r="AF290" s="29" t="str">
        <f t="shared" si="149"/>
        <v>1</v>
      </c>
      <c r="AG290" s="29" t="str">
        <f t="shared" si="149"/>
        <v>0</v>
      </c>
      <c r="AH290" s="59">
        <v>285</v>
      </c>
      <c r="AI290" s="510">
        <v>212210</v>
      </c>
      <c r="AJ290" s="509">
        <v>2</v>
      </c>
      <c r="AK290" s="509">
        <v>2</v>
      </c>
      <c r="AL290" s="509">
        <v>1</v>
      </c>
      <c r="AM290" s="509">
        <v>2</v>
      </c>
      <c r="AN290" s="509">
        <v>1</v>
      </c>
      <c r="AO290" s="509">
        <v>1</v>
      </c>
      <c r="AP290" s="509">
        <v>1</v>
      </c>
      <c r="AQ290" s="509">
        <v>1</v>
      </c>
      <c r="AR290" s="509">
        <v>1</v>
      </c>
      <c r="AS290" s="509">
        <v>1</v>
      </c>
      <c r="AT290" s="509">
        <v>1</v>
      </c>
      <c r="AU290" s="509">
        <v>1</v>
      </c>
      <c r="AV290" s="509">
        <v>3</v>
      </c>
      <c r="AW290" s="509">
        <v>2</v>
      </c>
      <c r="AX290" s="509">
        <v>1</v>
      </c>
      <c r="AY290" s="509">
        <v>1</v>
      </c>
      <c r="AZ290" s="509">
        <v>1</v>
      </c>
      <c r="BA290" s="509">
        <v>1</v>
      </c>
      <c r="BB290" s="509">
        <v>1</v>
      </c>
      <c r="BC290" s="509" t="b">
        <v>0</v>
      </c>
      <c r="BD290" s="508">
        <v>36201</v>
      </c>
      <c r="BE290" s="508">
        <v>36201</v>
      </c>
      <c r="BF290" s="509" t="b">
        <v>0</v>
      </c>
      <c r="BG290" s="510" t="s">
        <v>632</v>
      </c>
      <c r="BH290" s="512"/>
      <c r="BI290" s="510"/>
      <c r="BJ290" s="513">
        <v>36201</v>
      </c>
      <c r="BK290" s="513">
        <v>36201</v>
      </c>
      <c r="BL290" s="513">
        <v>46217</v>
      </c>
      <c r="BM290" s="510"/>
      <c r="BN290" s="512"/>
      <c r="BO290" s="510"/>
      <c r="BP290" s="509">
        <v>1</v>
      </c>
      <c r="BQ290" s="509" t="str">
        <f>IF(AI290="","",VLOOKUP(AJ290,[0]!Qualifier,(COLUMN(AJ290)-34),FALSE))</f>
        <v>Platelets</v>
      </c>
      <c r="BR290" s="509" t="str">
        <f>IF(AJ290="","",VLOOKUP(AK290,[0]!Qualifier,(COLUMN(AK290)-34),FALSE))</f>
        <v xml:space="preserve">CPD </v>
      </c>
      <c r="BS290" s="509" t="str">
        <f>IF(AK290="","",VLOOKUP(AL290,[0]!Qualifier,(COLUMN(AL290)-34),FALSE))</f>
        <v xml:space="preserve">NoAdd </v>
      </c>
      <c r="BT290" s="509" t="str">
        <f>IF(AL290="","",VLOOKUP(AM290,[0]!Qualifier,(COLUMN(AM290)-34),FALSE))</f>
        <v xml:space="preserve">Open </v>
      </c>
      <c r="BU290" s="509" t="str">
        <f>IF(AM290="","",VLOOKUP(AN290,[0]!Qualifier,(COLUMN(AN290)-34),FALSE))</f>
        <v xml:space="preserve">SV </v>
      </c>
      <c r="BV290" s="509" t="str">
        <f>IF(AN290="","",VLOOKUP(AO290,[0]!Qualifier,(COLUMN(AO290)-34),FALSE))</f>
        <v xml:space="preserve">20to24°C </v>
      </c>
      <c r="BW290" s="509" t="str">
        <f>IF(AO290="","",VLOOKUP(AP290,[0]!Qualifier,(COLUMN(AP290)-34),FALSE))</f>
        <v>No</v>
      </c>
      <c r="BX290" s="509" t="str">
        <f>IF(AP290="","",VLOOKUP(AQ290,[0]!Qualifier,(COLUMN(AQ290)-34),FALSE))</f>
        <v xml:space="preserve">Allo </v>
      </c>
      <c r="BY290" s="509" t="str">
        <f>IF(AQ290="","",VLOOKUP(AR290,[0]!Qualifier,(COLUMN(AR290)-34),FALSE))</f>
        <v xml:space="preserve">WB </v>
      </c>
      <c r="BZ290" s="509" t="str">
        <f>IF(AR290="","",VLOOKUP(AS290,[0]!Qualifier,(COLUMN(AS290)-34),FALSE))</f>
        <v xml:space="preserve">NA </v>
      </c>
      <c r="CA290" s="509" t="str">
        <f>IF(AS290="","",VLOOKUP(AT290,[0]!Qualifier,(COLUMN(AT290)-34),FALSE))</f>
        <v xml:space="preserve">Transf </v>
      </c>
      <c r="CB290" s="509" t="str">
        <f>IF(AT290="","",VLOOKUP(AU290,[0]!Qualifier,(COLUMN(AU290)-34),FALSE))</f>
        <v xml:space="preserve">None </v>
      </c>
      <c r="CC290" s="509" t="str">
        <f>IF(AU290="","",VLOOKUP(AV290,[0]!Qualifier,(COLUMN(AV290)-34),FALSE))</f>
        <v xml:space="preserve">Pool </v>
      </c>
      <c r="CD290" s="509" t="str">
        <f>IF(AV290="","",VLOOKUP(AW290,[0]!Qualifier,(COLUMN(AW290)-34),FALSE))</f>
        <v>Irrad</v>
      </c>
      <c r="CE290" s="508" t="str">
        <f>IF(AW290="","",VLOOKUP(AX290,[0]!Qualifier,(COLUMN(AX290)-34),FALSE))</f>
        <v xml:space="preserve">- </v>
      </c>
      <c r="CF290" s="508" t="str">
        <f>IF(AX290="","",VLOOKUP(AY290,[0]!Qualifier,(COLUMN(AY290)-34),FALSE))</f>
        <v>no sub</v>
      </c>
      <c r="CG290" s="509" t="str">
        <f>IF(AY290="","",VLOOKUP(AZ290,[0]!Qualifier,(COLUMN(AZ290)-34),FALSE))</f>
        <v>Non</v>
      </c>
      <c r="CH290" s="510" t="str">
        <f>IF(AZ290="","",VLOOKUP(BA290,[0]!Qualifier,(COLUMN(BA290)-34),FALSE))</f>
        <v>NA</v>
      </c>
      <c r="CI290" s="512" t="str">
        <f>IF(BA290="","",VLOOKUP(BB290,[0]!Qualifier,(COLUMN(BB290)-34),FALSE))</f>
        <v xml:space="preserve">None </v>
      </c>
      <c r="CJ290" s="510"/>
      <c r="CK290" s="513" t="str">
        <f t="shared" si="142"/>
        <v>2-2-1-2-1-1-1-1-1-1-1-1-3-2-1-1-1-1-1</v>
      </c>
      <c r="CL290" s="513">
        <v>38309</v>
      </c>
      <c r="CM290" s="513">
        <v>45195</v>
      </c>
      <c r="CN290" s="513">
        <v>43452</v>
      </c>
      <c r="CO290" s="513">
        <v>1</v>
      </c>
      <c r="CP290" s="510" t="s">
        <v>1071</v>
      </c>
    </row>
    <row r="291" spans="1:94" ht="12.6" customHeight="1" outlineLevel="2" x14ac:dyDescent="0.35">
      <c r="A291" s="77">
        <f t="shared" si="144"/>
        <v>212300</v>
      </c>
      <c r="B291" s="7">
        <f t="shared" si="145"/>
        <v>286</v>
      </c>
      <c r="C291" s="59">
        <f t="shared" si="143"/>
        <v>286</v>
      </c>
      <c r="D291" s="124">
        <f t="shared" si="146"/>
        <v>212300</v>
      </c>
      <c r="E291" s="16" t="str">
        <f t="shared" si="122"/>
        <v>Platelets</v>
      </c>
      <c r="F291" s="58" t="str">
        <f t="shared" si="123"/>
        <v xml:space="preserve">CPD </v>
      </c>
      <c r="G291" s="58" t="str">
        <f t="shared" si="124"/>
        <v xml:space="preserve">NoAdd </v>
      </c>
      <c r="H291" s="58" t="str">
        <f t="shared" si="125"/>
        <v xml:space="preserve">Closed </v>
      </c>
      <c r="I291" s="58" t="str">
        <f t="shared" si="126"/>
        <v xml:space="preserve">SV </v>
      </c>
      <c r="J291" s="58" t="str">
        <f t="shared" si="127"/>
        <v xml:space="preserve">20to24°C </v>
      </c>
      <c r="K291" s="58" t="str">
        <f t="shared" si="128"/>
        <v>No</v>
      </c>
      <c r="L291" s="58" t="str">
        <f t="shared" si="129"/>
        <v xml:space="preserve">Allo </v>
      </c>
      <c r="M291" s="58" t="str">
        <f t="shared" si="130"/>
        <v xml:space="preserve">WB </v>
      </c>
      <c r="N291" s="58" t="str">
        <f t="shared" si="131"/>
        <v xml:space="preserve">NA </v>
      </c>
      <c r="O291" s="58" t="str">
        <f t="shared" si="132"/>
        <v xml:space="preserve">Transf </v>
      </c>
      <c r="P291" s="58" t="str">
        <f t="shared" si="133"/>
        <v xml:space="preserve">LCdepl </v>
      </c>
      <c r="Q291" s="58" t="str">
        <f t="shared" si="134"/>
        <v xml:space="preserve">Pool </v>
      </c>
      <c r="R291" s="58" t="str">
        <f t="shared" si="135"/>
        <v>Irrad</v>
      </c>
      <c r="S291" s="58" t="str">
        <f t="shared" si="136"/>
        <v xml:space="preserve">- </v>
      </c>
      <c r="T291" s="58" t="str">
        <f t="shared" si="137"/>
        <v>no sub</v>
      </c>
      <c r="U291" s="58" t="str">
        <f t="shared" si="138"/>
        <v>Non</v>
      </c>
      <c r="V291" s="58" t="str">
        <f t="shared" si="139"/>
        <v>NA</v>
      </c>
      <c r="W291" s="58" t="str">
        <f t="shared" si="140"/>
        <v xml:space="preserve">None </v>
      </c>
      <c r="X291" t="s">
        <v>63</v>
      </c>
      <c r="Y291" s="161" t="str">
        <f t="shared" si="141"/>
        <v>2-2-1-1-1-1-1-1-1-1-1-3-3-2-1-1-1-1-1</v>
      </c>
      <c r="Z291" s="60">
        <f t="shared" si="147"/>
        <v>212300</v>
      </c>
      <c r="AA291" s="7">
        <f t="shared" si="148"/>
        <v>286</v>
      </c>
      <c r="AB291" s="29" t="str">
        <f t="shared" si="121"/>
        <v>2</v>
      </c>
      <c r="AC291" s="29" t="str">
        <f t="shared" si="149"/>
        <v>1</v>
      </c>
      <c r="AD291" s="29" t="str">
        <f t="shared" si="149"/>
        <v>2</v>
      </c>
      <c r="AE291" s="29" t="str">
        <f t="shared" si="149"/>
        <v>3</v>
      </c>
      <c r="AF291" s="29" t="str">
        <f t="shared" si="149"/>
        <v>0</v>
      </c>
      <c r="AG291" s="29" t="str">
        <f t="shared" si="149"/>
        <v>0</v>
      </c>
      <c r="AH291" s="59">
        <v>286</v>
      </c>
      <c r="AI291" s="510">
        <v>212300</v>
      </c>
      <c r="AJ291" s="509">
        <v>2</v>
      </c>
      <c r="AK291" s="509">
        <v>2</v>
      </c>
      <c r="AL291" s="509">
        <v>1</v>
      </c>
      <c r="AM291" s="509">
        <v>1</v>
      </c>
      <c r="AN291" s="509">
        <v>1</v>
      </c>
      <c r="AO291" s="509">
        <v>1</v>
      </c>
      <c r="AP291" s="509">
        <v>1</v>
      </c>
      <c r="AQ291" s="509">
        <v>1</v>
      </c>
      <c r="AR291" s="509">
        <v>1</v>
      </c>
      <c r="AS291" s="509">
        <v>1</v>
      </c>
      <c r="AT291" s="509">
        <v>1</v>
      </c>
      <c r="AU291" s="509">
        <v>3</v>
      </c>
      <c r="AV291" s="509">
        <v>3</v>
      </c>
      <c r="AW291" s="509">
        <v>2</v>
      </c>
      <c r="AX291" s="509">
        <v>1</v>
      </c>
      <c r="AY291" s="509">
        <v>1</v>
      </c>
      <c r="AZ291" s="509">
        <v>1</v>
      </c>
      <c r="BA291" s="509">
        <v>1</v>
      </c>
      <c r="BB291" s="509">
        <v>1</v>
      </c>
      <c r="BC291" s="509" t="b">
        <v>0</v>
      </c>
      <c r="BD291" s="508">
        <v>36201</v>
      </c>
      <c r="BE291" s="508">
        <v>36201</v>
      </c>
      <c r="BF291" s="509" t="b">
        <v>0</v>
      </c>
      <c r="BG291" s="510" t="s">
        <v>633</v>
      </c>
      <c r="BH291" s="512"/>
      <c r="BI291" s="510"/>
      <c r="BJ291" s="513">
        <v>36201</v>
      </c>
      <c r="BK291" s="513">
        <v>36201</v>
      </c>
      <c r="BL291" s="513">
        <v>46217</v>
      </c>
      <c r="BM291" s="510"/>
      <c r="BN291" s="512"/>
      <c r="BO291" s="510"/>
      <c r="BP291" s="509">
        <v>1</v>
      </c>
      <c r="BQ291" s="509" t="str">
        <f>IF(AI291="","",VLOOKUP(AJ291,[0]!Qualifier,(COLUMN(AJ291)-34),FALSE))</f>
        <v>Platelets</v>
      </c>
      <c r="BR291" s="509" t="str">
        <f>IF(AJ291="","",VLOOKUP(AK291,[0]!Qualifier,(COLUMN(AK291)-34),FALSE))</f>
        <v xml:space="preserve">CPD </v>
      </c>
      <c r="BS291" s="509" t="str">
        <f>IF(AK291="","",VLOOKUP(AL291,[0]!Qualifier,(COLUMN(AL291)-34),FALSE))</f>
        <v xml:space="preserve">NoAdd </v>
      </c>
      <c r="BT291" s="509" t="str">
        <f>IF(AL291="","",VLOOKUP(AM291,[0]!Qualifier,(COLUMN(AM291)-34),FALSE))</f>
        <v xml:space="preserve">Closed </v>
      </c>
      <c r="BU291" s="509" t="str">
        <f>IF(AM291="","",VLOOKUP(AN291,[0]!Qualifier,(COLUMN(AN291)-34),FALSE))</f>
        <v xml:space="preserve">SV </v>
      </c>
      <c r="BV291" s="509" t="str">
        <f>IF(AN291="","",VLOOKUP(AO291,[0]!Qualifier,(COLUMN(AO291)-34),FALSE))</f>
        <v xml:space="preserve">20to24°C </v>
      </c>
      <c r="BW291" s="509" t="str">
        <f>IF(AO291="","",VLOOKUP(AP291,[0]!Qualifier,(COLUMN(AP291)-34),FALSE))</f>
        <v>No</v>
      </c>
      <c r="BX291" s="509" t="str">
        <f>IF(AP291="","",VLOOKUP(AQ291,[0]!Qualifier,(COLUMN(AQ291)-34),FALSE))</f>
        <v xml:space="preserve">Allo </v>
      </c>
      <c r="BY291" s="509" t="str">
        <f>IF(AQ291="","",VLOOKUP(AR291,[0]!Qualifier,(COLUMN(AR291)-34),FALSE))</f>
        <v xml:space="preserve">WB </v>
      </c>
      <c r="BZ291" s="509" t="str">
        <f>IF(AR291="","",VLOOKUP(AS291,[0]!Qualifier,(COLUMN(AS291)-34),FALSE))</f>
        <v xml:space="preserve">NA </v>
      </c>
      <c r="CA291" s="509" t="str">
        <f>IF(AS291="","",VLOOKUP(AT291,[0]!Qualifier,(COLUMN(AT291)-34),FALSE))</f>
        <v xml:space="preserve">Transf </v>
      </c>
      <c r="CB291" s="509" t="str">
        <f>IF(AT291="","",VLOOKUP(AU291,[0]!Qualifier,(COLUMN(AU291)-34),FALSE))</f>
        <v xml:space="preserve">LCdepl </v>
      </c>
      <c r="CC291" s="509" t="str">
        <f>IF(AU291="","",VLOOKUP(AV291,[0]!Qualifier,(COLUMN(AV291)-34),FALSE))</f>
        <v xml:space="preserve">Pool </v>
      </c>
      <c r="CD291" s="509" t="str">
        <f>IF(AV291="","",VLOOKUP(AW291,[0]!Qualifier,(COLUMN(AW291)-34),FALSE))</f>
        <v>Irrad</v>
      </c>
      <c r="CE291" s="508" t="str">
        <f>IF(AW291="","",VLOOKUP(AX291,[0]!Qualifier,(COLUMN(AX291)-34),FALSE))</f>
        <v xml:space="preserve">- </v>
      </c>
      <c r="CF291" s="508" t="str">
        <f>IF(AX291="","",VLOOKUP(AY291,[0]!Qualifier,(COLUMN(AY291)-34),FALSE))</f>
        <v>no sub</v>
      </c>
      <c r="CG291" s="509" t="str">
        <f>IF(AY291="","",VLOOKUP(AZ291,[0]!Qualifier,(COLUMN(AZ291)-34),FALSE))</f>
        <v>Non</v>
      </c>
      <c r="CH291" s="510" t="str">
        <f>IF(AZ291="","",VLOOKUP(BA291,[0]!Qualifier,(COLUMN(BA291)-34),FALSE))</f>
        <v>NA</v>
      </c>
      <c r="CI291" s="512" t="str">
        <f>IF(BA291="","",VLOOKUP(BB291,[0]!Qualifier,(COLUMN(BB291)-34),FALSE))</f>
        <v xml:space="preserve">None </v>
      </c>
      <c r="CJ291" s="510"/>
      <c r="CK291" s="513" t="str">
        <f t="shared" si="142"/>
        <v>2-2-1-1-1-1-1-1-1-1-1-3-3-2-1-1-1-1-1</v>
      </c>
      <c r="CL291" s="513">
        <v>37223</v>
      </c>
      <c r="CM291" s="513">
        <v>45195</v>
      </c>
      <c r="CN291" s="510"/>
      <c r="CP291" s="510"/>
    </row>
    <row r="292" spans="1:94" ht="12.6" customHeight="1" outlineLevel="2" x14ac:dyDescent="0.35">
      <c r="A292" s="77">
        <f t="shared" si="144"/>
        <v>212302</v>
      </c>
      <c r="B292" s="7">
        <f t="shared" si="145"/>
        <v>287</v>
      </c>
      <c r="C292" s="59">
        <f t="shared" si="143"/>
        <v>287</v>
      </c>
      <c r="D292" s="124">
        <f t="shared" si="146"/>
        <v>212302</v>
      </c>
      <c r="E292" s="16" t="str">
        <f t="shared" si="122"/>
        <v>Platelets</v>
      </c>
      <c r="F292" s="58" t="str">
        <f t="shared" si="123"/>
        <v xml:space="preserve">CPD </v>
      </c>
      <c r="G292" s="58" t="str">
        <f t="shared" si="124"/>
        <v>PAS2</v>
      </c>
      <c r="H292" s="58" t="str">
        <f t="shared" si="125"/>
        <v xml:space="preserve">Closed </v>
      </c>
      <c r="I292" s="58" t="str">
        <f t="shared" si="126"/>
        <v xml:space="preserve">SV </v>
      </c>
      <c r="J292" s="58" t="str">
        <f t="shared" si="127"/>
        <v xml:space="preserve">20to24°C </v>
      </c>
      <c r="K292" s="58" t="str">
        <f t="shared" si="128"/>
        <v>No</v>
      </c>
      <c r="L292" s="58" t="str">
        <f t="shared" si="129"/>
        <v xml:space="preserve">Allo </v>
      </c>
      <c r="M292" s="58" t="str">
        <f t="shared" si="130"/>
        <v xml:space="preserve">WB </v>
      </c>
      <c r="N292" s="58" t="str">
        <f t="shared" si="131"/>
        <v xml:space="preserve">NA </v>
      </c>
      <c r="O292" s="58" t="str">
        <f t="shared" si="132"/>
        <v xml:space="preserve">Transf </v>
      </c>
      <c r="P292" s="58" t="str">
        <f t="shared" si="133"/>
        <v xml:space="preserve">LCdepl </v>
      </c>
      <c r="Q292" s="58" t="str">
        <f t="shared" si="134"/>
        <v xml:space="preserve">Pool </v>
      </c>
      <c r="R292" s="58" t="str">
        <f t="shared" si="135"/>
        <v>Irrad</v>
      </c>
      <c r="S292" s="58" t="str">
        <f t="shared" si="136"/>
        <v xml:space="preserve">- </v>
      </c>
      <c r="T292" s="58" t="str">
        <f t="shared" si="137"/>
        <v>no sub</v>
      </c>
      <c r="U292" s="58" t="str">
        <f t="shared" si="138"/>
        <v>Non</v>
      </c>
      <c r="V292" s="58" t="str">
        <f t="shared" si="139"/>
        <v>NA</v>
      </c>
      <c r="W292" s="58" t="str">
        <f t="shared" si="140"/>
        <v xml:space="preserve">None </v>
      </c>
      <c r="X292" t="s">
        <v>63</v>
      </c>
      <c r="Y292" s="161" t="str">
        <f t="shared" si="141"/>
        <v>2-2-13-1-1-1-1-1-1-1-1-3-3-2-1-1-1-1-1</v>
      </c>
      <c r="Z292" s="60">
        <f t="shared" si="147"/>
        <v>212302</v>
      </c>
      <c r="AA292" s="7">
        <f t="shared" si="148"/>
        <v>287</v>
      </c>
      <c r="AB292" s="29" t="str">
        <f t="shared" si="121"/>
        <v>2</v>
      </c>
      <c r="AC292" s="29" t="str">
        <f t="shared" si="149"/>
        <v>1</v>
      </c>
      <c r="AD292" s="29" t="str">
        <f t="shared" si="149"/>
        <v>2</v>
      </c>
      <c r="AE292" s="29" t="str">
        <f t="shared" si="149"/>
        <v>3</v>
      </c>
      <c r="AF292" s="29" t="str">
        <f t="shared" si="149"/>
        <v>0</v>
      </c>
      <c r="AG292" s="29" t="str">
        <f t="shared" si="149"/>
        <v>2</v>
      </c>
      <c r="AH292" s="59">
        <v>287</v>
      </c>
      <c r="AI292" s="510">
        <v>212302</v>
      </c>
      <c r="AJ292" s="509">
        <v>2</v>
      </c>
      <c r="AK292" s="509">
        <v>2</v>
      </c>
      <c r="AL292" s="509">
        <v>13</v>
      </c>
      <c r="AM292" s="509">
        <v>1</v>
      </c>
      <c r="AN292" s="509">
        <v>1</v>
      </c>
      <c r="AO292" s="509">
        <v>1</v>
      </c>
      <c r="AP292" s="509">
        <v>1</v>
      </c>
      <c r="AQ292" s="509">
        <v>1</v>
      </c>
      <c r="AR292" s="509">
        <v>1</v>
      </c>
      <c r="AS292" s="509">
        <v>1</v>
      </c>
      <c r="AT292" s="509">
        <v>1</v>
      </c>
      <c r="AU292" s="509">
        <v>3</v>
      </c>
      <c r="AV292" s="509">
        <v>3</v>
      </c>
      <c r="AW292" s="509">
        <v>2</v>
      </c>
      <c r="AX292" s="509">
        <v>1</v>
      </c>
      <c r="AY292" s="509">
        <v>1</v>
      </c>
      <c r="AZ292" s="509">
        <v>1</v>
      </c>
      <c r="BA292" s="509">
        <v>1</v>
      </c>
      <c r="BB292" s="509">
        <v>1</v>
      </c>
      <c r="BC292" s="509" t="b">
        <v>0</v>
      </c>
      <c r="BD292" s="508">
        <v>37292</v>
      </c>
      <c r="BE292" s="508">
        <v>37292</v>
      </c>
      <c r="BF292" s="509" t="b">
        <v>0</v>
      </c>
      <c r="BG292" s="510" t="s">
        <v>1050</v>
      </c>
      <c r="BH292" s="512"/>
      <c r="BI292" s="510"/>
      <c r="BJ292" s="513">
        <v>37292</v>
      </c>
      <c r="BK292" s="513">
        <v>37292</v>
      </c>
      <c r="BL292" s="513">
        <v>46217</v>
      </c>
      <c r="BM292" s="513">
        <v>43452</v>
      </c>
      <c r="BN292" s="509">
        <v>1</v>
      </c>
      <c r="BO292" s="510" t="s">
        <v>1071</v>
      </c>
      <c r="BP292" s="509">
        <v>1</v>
      </c>
      <c r="BQ292" s="509" t="str">
        <f>IF(AI292="","",VLOOKUP(AJ292,[0]!Qualifier,(COLUMN(AJ292)-34),FALSE))</f>
        <v>Platelets</v>
      </c>
      <c r="BR292" s="509" t="str">
        <f>IF(AJ292="","",VLOOKUP(AK292,[0]!Qualifier,(COLUMN(AK292)-34),FALSE))</f>
        <v xml:space="preserve">CPD </v>
      </c>
      <c r="BS292" s="509" t="str">
        <f>IF(AK292="","",VLOOKUP(AL292,[0]!Qualifier,(COLUMN(AL292)-34),FALSE))</f>
        <v>PAS2</v>
      </c>
      <c r="BT292" s="509" t="str">
        <f>IF(AL292="","",VLOOKUP(AM292,[0]!Qualifier,(COLUMN(AM292)-34),FALSE))</f>
        <v xml:space="preserve">Closed </v>
      </c>
      <c r="BU292" s="509" t="str">
        <f>IF(AM292="","",VLOOKUP(AN292,[0]!Qualifier,(COLUMN(AN292)-34),FALSE))</f>
        <v xml:space="preserve">SV </v>
      </c>
      <c r="BV292" s="509" t="str">
        <f>IF(AN292="","",VLOOKUP(AO292,[0]!Qualifier,(COLUMN(AO292)-34),FALSE))</f>
        <v xml:space="preserve">20to24°C </v>
      </c>
      <c r="BW292" s="509" t="str">
        <f>IF(AO292="","",VLOOKUP(AP292,[0]!Qualifier,(COLUMN(AP292)-34),FALSE))</f>
        <v>No</v>
      </c>
      <c r="BX292" s="509" t="str">
        <f>IF(AP292="","",VLOOKUP(AQ292,[0]!Qualifier,(COLUMN(AQ292)-34),FALSE))</f>
        <v xml:space="preserve">Allo </v>
      </c>
      <c r="BY292" s="509" t="str">
        <f>IF(AQ292="","",VLOOKUP(AR292,[0]!Qualifier,(COLUMN(AR292)-34),FALSE))</f>
        <v xml:space="preserve">WB </v>
      </c>
      <c r="BZ292" s="509" t="str">
        <f>IF(AR292="","",VLOOKUP(AS292,[0]!Qualifier,(COLUMN(AS292)-34),FALSE))</f>
        <v xml:space="preserve">NA </v>
      </c>
      <c r="CA292" s="509" t="str">
        <f>IF(AS292="","",VLOOKUP(AT292,[0]!Qualifier,(COLUMN(AT292)-34),FALSE))</f>
        <v xml:space="preserve">Transf </v>
      </c>
      <c r="CB292" s="509" t="str">
        <f>IF(AT292="","",VLOOKUP(AU292,[0]!Qualifier,(COLUMN(AU292)-34),FALSE))</f>
        <v xml:space="preserve">LCdepl </v>
      </c>
      <c r="CC292" s="509" t="str">
        <f>IF(AU292="","",VLOOKUP(AV292,[0]!Qualifier,(COLUMN(AV292)-34),FALSE))</f>
        <v xml:space="preserve">Pool </v>
      </c>
      <c r="CD292" s="509" t="str">
        <f>IF(AV292="","",VLOOKUP(AW292,[0]!Qualifier,(COLUMN(AW292)-34),FALSE))</f>
        <v>Irrad</v>
      </c>
      <c r="CE292" s="508" t="str">
        <f>IF(AW292="","",VLOOKUP(AX292,[0]!Qualifier,(COLUMN(AX292)-34),FALSE))</f>
        <v xml:space="preserve">- </v>
      </c>
      <c r="CF292" s="508" t="str">
        <f>IF(AX292="","",VLOOKUP(AY292,[0]!Qualifier,(COLUMN(AY292)-34),FALSE))</f>
        <v>no sub</v>
      </c>
      <c r="CG292" s="509" t="str">
        <f>IF(AY292="","",VLOOKUP(AZ292,[0]!Qualifier,(COLUMN(AZ292)-34),FALSE))</f>
        <v>Non</v>
      </c>
      <c r="CH292" s="510" t="str">
        <f>IF(AZ292="","",VLOOKUP(BA292,[0]!Qualifier,(COLUMN(BA292)-34),FALSE))</f>
        <v>NA</v>
      </c>
      <c r="CI292" s="512" t="str">
        <f>IF(BA292="","",VLOOKUP(BB292,[0]!Qualifier,(COLUMN(BB292)-34),FALSE))</f>
        <v xml:space="preserve">None </v>
      </c>
      <c r="CJ292" s="510"/>
      <c r="CK292" s="513" t="str">
        <f t="shared" si="142"/>
        <v>2-2-13-1-1-1-1-1-1-1-1-3-3-2-1-1-1-1-1</v>
      </c>
      <c r="CL292" s="513">
        <v>39884</v>
      </c>
      <c r="CM292" s="513">
        <v>45195</v>
      </c>
      <c r="CN292" s="513">
        <v>43452</v>
      </c>
      <c r="CO292" s="513">
        <v>1</v>
      </c>
      <c r="CP292" s="510" t="s">
        <v>1071</v>
      </c>
    </row>
    <row r="293" spans="1:94" ht="12.6" customHeight="1" outlineLevel="2" x14ac:dyDescent="0.35">
      <c r="A293" s="77">
        <f t="shared" si="144"/>
        <v>212304</v>
      </c>
      <c r="B293" s="7">
        <f t="shared" si="145"/>
        <v>288</v>
      </c>
      <c r="C293" s="59">
        <f t="shared" si="143"/>
        <v>288</v>
      </c>
      <c r="D293" s="124">
        <f t="shared" si="146"/>
        <v>212304</v>
      </c>
      <c r="E293" s="16" t="str">
        <f t="shared" si="122"/>
        <v>Platelets</v>
      </c>
      <c r="F293" s="58" t="str">
        <f t="shared" si="123"/>
        <v xml:space="preserve">CPD </v>
      </c>
      <c r="G293" s="58" t="str">
        <f t="shared" si="124"/>
        <v>PAS3</v>
      </c>
      <c r="H293" s="58" t="str">
        <f t="shared" si="125"/>
        <v xml:space="preserve">Closed </v>
      </c>
      <c r="I293" s="58" t="str">
        <f t="shared" si="126"/>
        <v xml:space="preserve">SV </v>
      </c>
      <c r="J293" s="58" t="str">
        <f t="shared" si="127"/>
        <v xml:space="preserve">20to24°C </v>
      </c>
      <c r="K293" s="58" t="str">
        <f t="shared" si="128"/>
        <v>No</v>
      </c>
      <c r="L293" s="58" t="str">
        <f t="shared" si="129"/>
        <v xml:space="preserve">Allo </v>
      </c>
      <c r="M293" s="58" t="str">
        <f t="shared" si="130"/>
        <v xml:space="preserve">WB </v>
      </c>
      <c r="N293" s="58" t="str">
        <f t="shared" si="131"/>
        <v xml:space="preserve">≤24h </v>
      </c>
      <c r="O293" s="58" t="str">
        <f t="shared" si="132"/>
        <v xml:space="preserve">Transf </v>
      </c>
      <c r="P293" s="58" t="str">
        <f t="shared" si="133"/>
        <v xml:space="preserve">LCdepl </v>
      </c>
      <c r="Q293" s="58" t="str">
        <f t="shared" si="134"/>
        <v xml:space="preserve">Pool </v>
      </c>
      <c r="R293" s="58" t="str">
        <f t="shared" si="135"/>
        <v>Irrad</v>
      </c>
      <c r="S293" s="58" t="str">
        <f t="shared" si="136"/>
        <v xml:space="preserve">- </v>
      </c>
      <c r="T293" s="58" t="str">
        <f t="shared" si="137"/>
        <v>no sub</v>
      </c>
      <c r="U293" s="58" t="str">
        <f t="shared" si="138"/>
        <v>Non</v>
      </c>
      <c r="V293" s="58" t="str">
        <f t="shared" si="139"/>
        <v>NA</v>
      </c>
      <c r="W293" s="58" t="str">
        <f t="shared" si="140"/>
        <v xml:space="preserve">None </v>
      </c>
      <c r="X293" t="s">
        <v>63</v>
      </c>
      <c r="Y293" s="161" t="str">
        <f t="shared" si="141"/>
        <v>2-2-15-1-1-1-1-1-1-5-1-3-3-2-1-1-1-1-1</v>
      </c>
      <c r="Z293" s="60">
        <f t="shared" si="147"/>
        <v>212304</v>
      </c>
      <c r="AA293" s="7">
        <f t="shared" si="148"/>
        <v>288</v>
      </c>
      <c r="AB293" s="29" t="str">
        <f t="shared" si="121"/>
        <v>2</v>
      </c>
      <c r="AC293" s="29" t="str">
        <f t="shared" si="149"/>
        <v>1</v>
      </c>
      <c r="AD293" s="29" t="str">
        <f t="shared" si="149"/>
        <v>2</v>
      </c>
      <c r="AE293" s="29" t="str">
        <f t="shared" si="149"/>
        <v>3</v>
      </c>
      <c r="AF293" s="29" t="str">
        <f t="shared" si="149"/>
        <v>0</v>
      </c>
      <c r="AG293" s="29" t="str">
        <f t="shared" si="149"/>
        <v>4</v>
      </c>
      <c r="AH293" s="59">
        <v>288</v>
      </c>
      <c r="AI293" s="510">
        <v>212304</v>
      </c>
      <c r="AJ293" s="509">
        <v>2</v>
      </c>
      <c r="AK293" s="509">
        <v>2</v>
      </c>
      <c r="AL293" s="509">
        <v>15</v>
      </c>
      <c r="AM293" s="509">
        <v>1</v>
      </c>
      <c r="AN293" s="509">
        <v>1</v>
      </c>
      <c r="AO293" s="509">
        <v>1</v>
      </c>
      <c r="AP293" s="509">
        <v>1</v>
      </c>
      <c r="AQ293" s="509">
        <v>1</v>
      </c>
      <c r="AR293" s="509">
        <v>1</v>
      </c>
      <c r="AS293" s="509">
        <v>5</v>
      </c>
      <c r="AT293" s="509">
        <v>1</v>
      </c>
      <c r="AU293" s="509">
        <v>3</v>
      </c>
      <c r="AV293" s="509">
        <v>3</v>
      </c>
      <c r="AW293" s="509">
        <v>2</v>
      </c>
      <c r="AX293" s="509">
        <v>1</v>
      </c>
      <c r="AY293" s="509">
        <v>1</v>
      </c>
      <c r="AZ293" s="509">
        <v>1</v>
      </c>
      <c r="BA293" s="509">
        <v>1</v>
      </c>
      <c r="BB293" s="509">
        <v>1</v>
      </c>
      <c r="BC293" s="509" t="b">
        <v>0</v>
      </c>
      <c r="BD293" s="508">
        <v>40150</v>
      </c>
      <c r="BE293" s="508">
        <v>40015</v>
      </c>
      <c r="BF293" s="509" t="b">
        <v>0</v>
      </c>
      <c r="BG293" s="510" t="s">
        <v>1203</v>
      </c>
      <c r="BH293" s="512"/>
      <c r="BI293" s="510"/>
      <c r="BJ293" s="513">
        <v>40150</v>
      </c>
      <c r="BK293" s="513">
        <v>40015</v>
      </c>
      <c r="BL293" s="513">
        <v>46217</v>
      </c>
      <c r="BM293" s="510"/>
      <c r="BN293" s="512"/>
      <c r="BO293" s="510"/>
      <c r="BP293" s="509">
        <v>1</v>
      </c>
      <c r="BQ293" s="509" t="str">
        <f>IF(AI293="","",VLOOKUP(AJ293,[0]!Qualifier,(COLUMN(AJ293)-34),FALSE))</f>
        <v>Platelets</v>
      </c>
      <c r="BR293" s="509" t="str">
        <f>IF(AJ293="","",VLOOKUP(AK293,[0]!Qualifier,(COLUMN(AK293)-34),FALSE))</f>
        <v xml:space="preserve">CPD </v>
      </c>
      <c r="BS293" s="509" t="str">
        <f>IF(AK293="","",VLOOKUP(AL293,[0]!Qualifier,(COLUMN(AL293)-34),FALSE))</f>
        <v>PAS3</v>
      </c>
      <c r="BT293" s="509" t="str">
        <f>IF(AL293="","",VLOOKUP(AM293,[0]!Qualifier,(COLUMN(AM293)-34),FALSE))</f>
        <v xml:space="preserve">Closed </v>
      </c>
      <c r="BU293" s="509" t="str">
        <f>IF(AM293="","",VLOOKUP(AN293,[0]!Qualifier,(COLUMN(AN293)-34),FALSE))</f>
        <v xml:space="preserve">SV </v>
      </c>
      <c r="BV293" s="509" t="str">
        <f>IF(AN293="","",VLOOKUP(AO293,[0]!Qualifier,(COLUMN(AO293)-34),FALSE))</f>
        <v xml:space="preserve">20to24°C </v>
      </c>
      <c r="BW293" s="509" t="str">
        <f>IF(AO293="","",VLOOKUP(AP293,[0]!Qualifier,(COLUMN(AP293)-34),FALSE))</f>
        <v>No</v>
      </c>
      <c r="BX293" s="509" t="str">
        <f>IF(AP293="","",VLOOKUP(AQ293,[0]!Qualifier,(COLUMN(AQ293)-34),FALSE))</f>
        <v xml:space="preserve">Allo </v>
      </c>
      <c r="BY293" s="509" t="str">
        <f>IF(AQ293="","",VLOOKUP(AR293,[0]!Qualifier,(COLUMN(AR293)-34),FALSE))</f>
        <v xml:space="preserve">WB </v>
      </c>
      <c r="BZ293" s="509" t="str">
        <f>IF(AR293="","",VLOOKUP(AS293,[0]!Qualifier,(COLUMN(AS293)-34),FALSE))</f>
        <v xml:space="preserve">≤24h </v>
      </c>
      <c r="CA293" s="509" t="str">
        <f>IF(AS293="","",VLOOKUP(AT293,[0]!Qualifier,(COLUMN(AT293)-34),FALSE))</f>
        <v xml:space="preserve">Transf </v>
      </c>
      <c r="CB293" s="509" t="str">
        <f>IF(AT293="","",VLOOKUP(AU293,[0]!Qualifier,(COLUMN(AU293)-34),FALSE))</f>
        <v xml:space="preserve">LCdepl </v>
      </c>
      <c r="CC293" s="509" t="str">
        <f>IF(AU293="","",VLOOKUP(AV293,[0]!Qualifier,(COLUMN(AV293)-34),FALSE))</f>
        <v xml:space="preserve">Pool </v>
      </c>
      <c r="CD293" s="509" t="str">
        <f>IF(AV293="","",VLOOKUP(AW293,[0]!Qualifier,(COLUMN(AW293)-34),FALSE))</f>
        <v>Irrad</v>
      </c>
      <c r="CE293" s="508" t="str">
        <f>IF(AW293="","",VLOOKUP(AX293,[0]!Qualifier,(COLUMN(AX293)-34),FALSE))</f>
        <v xml:space="preserve">- </v>
      </c>
      <c r="CF293" s="508" t="str">
        <f>IF(AX293="","",VLOOKUP(AY293,[0]!Qualifier,(COLUMN(AY293)-34),FALSE))</f>
        <v>no sub</v>
      </c>
      <c r="CG293" s="509" t="str">
        <f>IF(AY293="","",VLOOKUP(AZ293,[0]!Qualifier,(COLUMN(AZ293)-34),FALSE))</f>
        <v>Non</v>
      </c>
      <c r="CH293" s="510" t="str">
        <f>IF(AZ293="","",VLOOKUP(BA293,[0]!Qualifier,(COLUMN(BA293)-34),FALSE))</f>
        <v>NA</v>
      </c>
      <c r="CI293" s="512" t="str">
        <f>IF(BA293="","",VLOOKUP(BB293,[0]!Qualifier,(COLUMN(BB293)-34),FALSE))</f>
        <v xml:space="preserve">None </v>
      </c>
      <c r="CJ293" s="510"/>
      <c r="CK293" s="513" t="str">
        <f t="shared" si="142"/>
        <v>2-2-15-1-1-1-1-1-1-5-1-3-3-2-1-1-1-1-1</v>
      </c>
      <c r="CL293" s="513">
        <v>40126</v>
      </c>
      <c r="CM293" s="513">
        <v>45195</v>
      </c>
      <c r="CN293" s="510"/>
      <c r="CP293" s="510"/>
    </row>
    <row r="294" spans="1:94" ht="12.6" customHeight="1" outlineLevel="2" x14ac:dyDescent="0.35">
      <c r="A294" s="77">
        <f t="shared" si="144"/>
        <v>212306</v>
      </c>
      <c r="B294" s="7">
        <f t="shared" si="145"/>
        <v>289</v>
      </c>
      <c r="C294" s="59">
        <f t="shared" si="143"/>
        <v>289</v>
      </c>
      <c r="D294" s="124">
        <f t="shared" si="146"/>
        <v>212306</v>
      </c>
      <c r="E294" s="16" t="str">
        <f t="shared" si="122"/>
        <v>Platelets</v>
      </c>
      <c r="F294" s="58" t="str">
        <f t="shared" si="123"/>
        <v xml:space="preserve">CPD </v>
      </c>
      <c r="G294" s="58" t="str">
        <f t="shared" si="124"/>
        <v xml:space="preserve">PAS3M </v>
      </c>
      <c r="H294" s="58" t="str">
        <f t="shared" si="125"/>
        <v xml:space="preserve">Closed </v>
      </c>
      <c r="I294" s="58" t="str">
        <f t="shared" si="126"/>
        <v xml:space="preserve">SV </v>
      </c>
      <c r="J294" s="58" t="str">
        <f t="shared" si="127"/>
        <v xml:space="preserve">20to24°C </v>
      </c>
      <c r="K294" s="58" t="str">
        <f t="shared" si="128"/>
        <v>No</v>
      </c>
      <c r="L294" s="58" t="str">
        <f t="shared" si="129"/>
        <v xml:space="preserve">Allo </v>
      </c>
      <c r="M294" s="58" t="str">
        <f t="shared" si="130"/>
        <v xml:space="preserve">WB </v>
      </c>
      <c r="N294" s="58" t="str">
        <f t="shared" si="131"/>
        <v xml:space="preserve">NA </v>
      </c>
      <c r="O294" s="58" t="str">
        <f t="shared" si="132"/>
        <v xml:space="preserve">Transf </v>
      </c>
      <c r="P294" s="58" t="str">
        <f t="shared" si="133"/>
        <v xml:space="preserve">LCdepl </v>
      </c>
      <c r="Q294" s="58" t="str">
        <f t="shared" si="134"/>
        <v xml:space="preserve">Pool </v>
      </c>
      <c r="R294" s="58" t="str">
        <f t="shared" si="135"/>
        <v>Irrad</v>
      </c>
      <c r="S294" s="58" t="str">
        <f t="shared" si="136"/>
        <v xml:space="preserve">- </v>
      </c>
      <c r="T294" s="58" t="str">
        <f t="shared" si="137"/>
        <v>no sub</v>
      </c>
      <c r="U294" s="58" t="str">
        <f t="shared" si="138"/>
        <v>Non</v>
      </c>
      <c r="V294" s="58" t="str">
        <f t="shared" si="139"/>
        <v>NA</v>
      </c>
      <c r="W294" s="58" t="str">
        <f t="shared" si="140"/>
        <v xml:space="preserve">None </v>
      </c>
      <c r="X294" t="s">
        <v>63</v>
      </c>
      <c r="Y294" s="161" t="str">
        <f t="shared" si="141"/>
        <v>2-2-16-1-1-1-1-1-1-1-1-3-3-2-1-1-1-1-1</v>
      </c>
      <c r="Z294" s="60">
        <f t="shared" si="147"/>
        <v>212306</v>
      </c>
      <c r="AA294" s="7">
        <f t="shared" si="148"/>
        <v>289</v>
      </c>
      <c r="AB294" s="29" t="str">
        <f t="shared" si="121"/>
        <v>2</v>
      </c>
      <c r="AC294" s="29" t="str">
        <f t="shared" si="149"/>
        <v>1</v>
      </c>
      <c r="AD294" s="29" t="str">
        <f t="shared" si="149"/>
        <v>2</v>
      </c>
      <c r="AE294" s="29" t="str">
        <f t="shared" si="149"/>
        <v>3</v>
      </c>
      <c r="AF294" s="29" t="str">
        <f t="shared" si="149"/>
        <v>0</v>
      </c>
      <c r="AG294" s="29" t="str">
        <f t="shared" si="149"/>
        <v>6</v>
      </c>
      <c r="AH294" s="59">
        <v>289</v>
      </c>
      <c r="AI294" s="510">
        <v>212306</v>
      </c>
      <c r="AJ294" s="509">
        <v>2</v>
      </c>
      <c r="AK294" s="509">
        <v>2</v>
      </c>
      <c r="AL294" s="509">
        <v>16</v>
      </c>
      <c r="AM294" s="509">
        <v>1</v>
      </c>
      <c r="AN294" s="509">
        <v>1</v>
      </c>
      <c r="AO294" s="509">
        <v>1</v>
      </c>
      <c r="AP294" s="509">
        <v>1</v>
      </c>
      <c r="AQ294" s="509">
        <v>1</v>
      </c>
      <c r="AR294" s="509">
        <v>1</v>
      </c>
      <c r="AS294" s="509">
        <v>1</v>
      </c>
      <c r="AT294" s="509">
        <v>1</v>
      </c>
      <c r="AU294" s="509">
        <v>3</v>
      </c>
      <c r="AV294" s="509">
        <v>3</v>
      </c>
      <c r="AW294" s="509">
        <v>2</v>
      </c>
      <c r="AX294" s="509">
        <v>1</v>
      </c>
      <c r="AY294" s="509">
        <v>1</v>
      </c>
      <c r="AZ294" s="509">
        <v>1</v>
      </c>
      <c r="BA294" s="509">
        <v>1</v>
      </c>
      <c r="BB294" s="509">
        <v>1</v>
      </c>
      <c r="BC294" s="509" t="b">
        <v>0</v>
      </c>
      <c r="BD294" s="508">
        <v>40689</v>
      </c>
      <c r="BE294" s="508">
        <v>40661</v>
      </c>
      <c r="BF294" s="509" t="b">
        <v>0</v>
      </c>
      <c r="BG294" s="510" t="s">
        <v>634</v>
      </c>
      <c r="BH294" s="512"/>
      <c r="BI294" s="510"/>
      <c r="BJ294" s="513">
        <v>40689</v>
      </c>
      <c r="BK294" s="513">
        <v>40661</v>
      </c>
      <c r="BL294" s="513">
        <v>46217</v>
      </c>
      <c r="BM294" s="510"/>
      <c r="BN294" s="512"/>
      <c r="BO294" s="510"/>
      <c r="BP294" s="509">
        <v>1</v>
      </c>
      <c r="BQ294" s="509" t="str">
        <f>IF(AI294="","",VLOOKUP(AJ294,[0]!Qualifier,(COLUMN(AJ294)-34),FALSE))</f>
        <v>Platelets</v>
      </c>
      <c r="BR294" s="509" t="str">
        <f>IF(AJ294="","",VLOOKUP(AK294,[0]!Qualifier,(COLUMN(AK294)-34),FALSE))</f>
        <v xml:space="preserve">CPD </v>
      </c>
      <c r="BS294" s="509" t="str">
        <f>IF(AK294="","",VLOOKUP(AL294,[0]!Qualifier,(COLUMN(AL294)-34),FALSE))</f>
        <v xml:space="preserve">PAS3M </v>
      </c>
      <c r="BT294" s="509" t="str">
        <f>IF(AL294="","",VLOOKUP(AM294,[0]!Qualifier,(COLUMN(AM294)-34),FALSE))</f>
        <v xml:space="preserve">Closed </v>
      </c>
      <c r="BU294" s="509" t="str">
        <f>IF(AM294="","",VLOOKUP(AN294,[0]!Qualifier,(COLUMN(AN294)-34),FALSE))</f>
        <v xml:space="preserve">SV </v>
      </c>
      <c r="BV294" s="509" t="str">
        <f>IF(AN294="","",VLOOKUP(AO294,[0]!Qualifier,(COLUMN(AO294)-34),FALSE))</f>
        <v xml:space="preserve">20to24°C </v>
      </c>
      <c r="BW294" s="509" t="str">
        <f>IF(AO294="","",VLOOKUP(AP294,[0]!Qualifier,(COLUMN(AP294)-34),FALSE))</f>
        <v>No</v>
      </c>
      <c r="BX294" s="509" t="str">
        <f>IF(AP294="","",VLOOKUP(AQ294,[0]!Qualifier,(COLUMN(AQ294)-34),FALSE))</f>
        <v xml:space="preserve">Allo </v>
      </c>
      <c r="BY294" s="509" t="str">
        <f>IF(AQ294="","",VLOOKUP(AR294,[0]!Qualifier,(COLUMN(AR294)-34),FALSE))</f>
        <v xml:space="preserve">WB </v>
      </c>
      <c r="BZ294" s="509" t="str">
        <f>IF(AR294="","",VLOOKUP(AS294,[0]!Qualifier,(COLUMN(AS294)-34),FALSE))</f>
        <v xml:space="preserve">NA </v>
      </c>
      <c r="CA294" s="509" t="str">
        <f>IF(AS294="","",VLOOKUP(AT294,[0]!Qualifier,(COLUMN(AT294)-34),FALSE))</f>
        <v xml:space="preserve">Transf </v>
      </c>
      <c r="CB294" s="509" t="str">
        <f>IF(AT294="","",VLOOKUP(AU294,[0]!Qualifier,(COLUMN(AU294)-34),FALSE))</f>
        <v xml:space="preserve">LCdepl </v>
      </c>
      <c r="CC294" s="509" t="str">
        <f>IF(AU294="","",VLOOKUP(AV294,[0]!Qualifier,(COLUMN(AV294)-34),FALSE))</f>
        <v xml:space="preserve">Pool </v>
      </c>
      <c r="CD294" s="509" t="str">
        <f>IF(AV294="","",VLOOKUP(AW294,[0]!Qualifier,(COLUMN(AW294)-34),FALSE))</f>
        <v>Irrad</v>
      </c>
      <c r="CE294" s="508" t="str">
        <f>IF(AW294="","",VLOOKUP(AX294,[0]!Qualifier,(COLUMN(AX294)-34),FALSE))</f>
        <v xml:space="preserve">- </v>
      </c>
      <c r="CF294" s="508" t="str">
        <f>IF(AX294="","",VLOOKUP(AY294,[0]!Qualifier,(COLUMN(AY294)-34),FALSE))</f>
        <v>no sub</v>
      </c>
      <c r="CG294" s="509" t="str">
        <f>IF(AY294="","",VLOOKUP(AZ294,[0]!Qualifier,(COLUMN(AZ294)-34),FALSE))</f>
        <v>Non</v>
      </c>
      <c r="CH294" s="510" t="str">
        <f>IF(AZ294="","",VLOOKUP(BA294,[0]!Qualifier,(COLUMN(BA294)-34),FALSE))</f>
        <v>NA</v>
      </c>
      <c r="CI294" s="512" t="str">
        <f>IF(BA294="","",VLOOKUP(BB294,[0]!Qualifier,(COLUMN(BB294)-34),FALSE))</f>
        <v xml:space="preserve">None </v>
      </c>
      <c r="CJ294" s="510"/>
      <c r="CK294" s="513" t="str">
        <f t="shared" si="142"/>
        <v>2-2-16-1-1-1-1-1-1-1-1-3-3-2-1-1-1-1-1</v>
      </c>
      <c r="CL294" s="513">
        <v>40126</v>
      </c>
      <c r="CM294" s="513">
        <v>45195</v>
      </c>
      <c r="CN294" s="510"/>
      <c r="CP294" s="510"/>
    </row>
    <row r="295" spans="1:94" ht="12.6" customHeight="1" outlineLevel="2" x14ac:dyDescent="0.35">
      <c r="A295" s="77">
        <f t="shared" si="144"/>
        <v>212310</v>
      </c>
      <c r="B295" s="7">
        <f t="shared" si="145"/>
        <v>290</v>
      </c>
      <c r="C295" s="59">
        <f t="shared" si="143"/>
        <v>290</v>
      </c>
      <c r="D295" s="124">
        <f t="shared" si="146"/>
        <v>212310</v>
      </c>
      <c r="E295" s="16" t="str">
        <f t="shared" si="122"/>
        <v>Platelets</v>
      </c>
      <c r="F295" s="58" t="str">
        <f t="shared" si="123"/>
        <v xml:space="preserve">CPD </v>
      </c>
      <c r="G295" s="58" t="str">
        <f t="shared" si="124"/>
        <v xml:space="preserve">NoAdd </v>
      </c>
      <c r="H295" s="58" t="str">
        <f t="shared" si="125"/>
        <v xml:space="preserve">Open </v>
      </c>
      <c r="I295" s="58" t="str">
        <f t="shared" si="126"/>
        <v xml:space="preserve">SV </v>
      </c>
      <c r="J295" s="58" t="str">
        <f t="shared" si="127"/>
        <v xml:space="preserve">20to24°C </v>
      </c>
      <c r="K295" s="58" t="str">
        <f t="shared" si="128"/>
        <v>No</v>
      </c>
      <c r="L295" s="58" t="str">
        <f t="shared" si="129"/>
        <v xml:space="preserve">Allo </v>
      </c>
      <c r="M295" s="58" t="str">
        <f t="shared" si="130"/>
        <v xml:space="preserve">WB </v>
      </c>
      <c r="N295" s="58" t="str">
        <f t="shared" si="131"/>
        <v xml:space="preserve">NA </v>
      </c>
      <c r="O295" s="58" t="str">
        <f t="shared" si="132"/>
        <v xml:space="preserve">Transf </v>
      </c>
      <c r="P295" s="58" t="str">
        <f t="shared" si="133"/>
        <v xml:space="preserve">LCdepl </v>
      </c>
      <c r="Q295" s="58" t="str">
        <f t="shared" si="134"/>
        <v xml:space="preserve">Pool </v>
      </c>
      <c r="R295" s="58" t="str">
        <f t="shared" si="135"/>
        <v>Irrad</v>
      </c>
      <c r="S295" s="58" t="str">
        <f t="shared" si="136"/>
        <v xml:space="preserve">- </v>
      </c>
      <c r="T295" s="58" t="str">
        <f t="shared" si="137"/>
        <v>no sub</v>
      </c>
      <c r="U295" s="58" t="str">
        <f t="shared" si="138"/>
        <v>Non</v>
      </c>
      <c r="V295" s="58" t="str">
        <f t="shared" si="139"/>
        <v>NA</v>
      </c>
      <c r="W295" s="58" t="str">
        <f t="shared" si="140"/>
        <v xml:space="preserve">None </v>
      </c>
      <c r="X295" t="s">
        <v>63</v>
      </c>
      <c r="Y295" s="161" t="str">
        <f t="shared" si="141"/>
        <v>2-2-1-2-1-1-1-1-1-1-1-3-3-2-1-1-1-1-1</v>
      </c>
      <c r="Z295" s="60">
        <f t="shared" si="147"/>
        <v>212310</v>
      </c>
      <c r="AA295" s="7">
        <f t="shared" si="148"/>
        <v>290</v>
      </c>
      <c r="AB295" s="29" t="str">
        <f t="shared" si="121"/>
        <v>2</v>
      </c>
      <c r="AC295" s="29" t="str">
        <f t="shared" si="149"/>
        <v>1</v>
      </c>
      <c r="AD295" s="29" t="str">
        <f t="shared" si="149"/>
        <v>2</v>
      </c>
      <c r="AE295" s="29" t="str">
        <f t="shared" si="149"/>
        <v>3</v>
      </c>
      <c r="AF295" s="29" t="str">
        <f t="shared" si="149"/>
        <v>1</v>
      </c>
      <c r="AG295" s="29" t="str">
        <f t="shared" si="149"/>
        <v>0</v>
      </c>
      <c r="AH295" s="59">
        <v>290</v>
      </c>
      <c r="AI295" s="510">
        <v>212310</v>
      </c>
      <c r="AJ295" s="509">
        <v>2</v>
      </c>
      <c r="AK295" s="509">
        <v>2</v>
      </c>
      <c r="AL295" s="509">
        <v>1</v>
      </c>
      <c r="AM295" s="509">
        <v>2</v>
      </c>
      <c r="AN295" s="509">
        <v>1</v>
      </c>
      <c r="AO295" s="509">
        <v>1</v>
      </c>
      <c r="AP295" s="509">
        <v>1</v>
      </c>
      <c r="AQ295" s="509">
        <v>1</v>
      </c>
      <c r="AR295" s="509">
        <v>1</v>
      </c>
      <c r="AS295" s="509">
        <v>1</v>
      </c>
      <c r="AT295" s="509">
        <v>1</v>
      </c>
      <c r="AU295" s="509">
        <v>3</v>
      </c>
      <c r="AV295" s="509">
        <v>3</v>
      </c>
      <c r="AW295" s="509">
        <v>2</v>
      </c>
      <c r="AX295" s="509">
        <v>1</v>
      </c>
      <c r="AY295" s="509">
        <v>1</v>
      </c>
      <c r="AZ295" s="509">
        <v>1</v>
      </c>
      <c r="BA295" s="509">
        <v>1</v>
      </c>
      <c r="BB295" s="509">
        <v>1</v>
      </c>
      <c r="BC295" s="509" t="b">
        <v>0</v>
      </c>
      <c r="BD295" s="508">
        <v>36201</v>
      </c>
      <c r="BE295" s="508">
        <v>36201</v>
      </c>
      <c r="BF295" s="509" t="b">
        <v>0</v>
      </c>
      <c r="BG295" s="510" t="s">
        <v>635</v>
      </c>
      <c r="BH295" s="512"/>
      <c r="BI295" s="510"/>
      <c r="BJ295" s="513">
        <v>36201</v>
      </c>
      <c r="BK295" s="513">
        <v>36201</v>
      </c>
      <c r="BL295" s="513">
        <v>46217</v>
      </c>
      <c r="BM295" s="510"/>
      <c r="BN295" s="512"/>
      <c r="BO295" s="510"/>
      <c r="BP295" s="509">
        <v>1</v>
      </c>
      <c r="BQ295" s="509" t="str">
        <f>IF(AI295="","",VLOOKUP(AJ295,[0]!Qualifier,(COLUMN(AJ295)-34),FALSE))</f>
        <v>Platelets</v>
      </c>
      <c r="BR295" s="509" t="str">
        <f>IF(AJ295="","",VLOOKUP(AK295,[0]!Qualifier,(COLUMN(AK295)-34),FALSE))</f>
        <v xml:space="preserve">CPD </v>
      </c>
      <c r="BS295" s="509" t="str">
        <f>IF(AK295="","",VLOOKUP(AL295,[0]!Qualifier,(COLUMN(AL295)-34),FALSE))</f>
        <v xml:space="preserve">NoAdd </v>
      </c>
      <c r="BT295" s="509" t="str">
        <f>IF(AL295="","",VLOOKUP(AM295,[0]!Qualifier,(COLUMN(AM295)-34),FALSE))</f>
        <v xml:space="preserve">Open </v>
      </c>
      <c r="BU295" s="509" t="str">
        <f>IF(AM295="","",VLOOKUP(AN295,[0]!Qualifier,(COLUMN(AN295)-34),FALSE))</f>
        <v xml:space="preserve">SV </v>
      </c>
      <c r="BV295" s="509" t="str">
        <f>IF(AN295="","",VLOOKUP(AO295,[0]!Qualifier,(COLUMN(AO295)-34),FALSE))</f>
        <v xml:space="preserve">20to24°C </v>
      </c>
      <c r="BW295" s="509" t="str">
        <f>IF(AO295="","",VLOOKUP(AP295,[0]!Qualifier,(COLUMN(AP295)-34),FALSE))</f>
        <v>No</v>
      </c>
      <c r="BX295" s="509" t="str">
        <f>IF(AP295="","",VLOOKUP(AQ295,[0]!Qualifier,(COLUMN(AQ295)-34),FALSE))</f>
        <v xml:space="preserve">Allo </v>
      </c>
      <c r="BY295" s="509" t="str">
        <f>IF(AQ295="","",VLOOKUP(AR295,[0]!Qualifier,(COLUMN(AR295)-34),FALSE))</f>
        <v xml:space="preserve">WB </v>
      </c>
      <c r="BZ295" s="509" t="str">
        <f>IF(AR295="","",VLOOKUP(AS295,[0]!Qualifier,(COLUMN(AS295)-34),FALSE))</f>
        <v xml:space="preserve">NA </v>
      </c>
      <c r="CA295" s="509" t="str">
        <f>IF(AS295="","",VLOOKUP(AT295,[0]!Qualifier,(COLUMN(AT295)-34),FALSE))</f>
        <v xml:space="preserve">Transf </v>
      </c>
      <c r="CB295" s="509" t="str">
        <f>IF(AT295="","",VLOOKUP(AU295,[0]!Qualifier,(COLUMN(AU295)-34),FALSE))</f>
        <v xml:space="preserve">LCdepl </v>
      </c>
      <c r="CC295" s="509" t="str">
        <f>IF(AU295="","",VLOOKUP(AV295,[0]!Qualifier,(COLUMN(AV295)-34),FALSE))</f>
        <v xml:space="preserve">Pool </v>
      </c>
      <c r="CD295" s="509" t="str">
        <f>IF(AV295="","",VLOOKUP(AW295,[0]!Qualifier,(COLUMN(AW295)-34),FALSE))</f>
        <v>Irrad</v>
      </c>
      <c r="CE295" s="508" t="str">
        <f>IF(AW295="","",VLOOKUP(AX295,[0]!Qualifier,(COLUMN(AX295)-34),FALSE))</f>
        <v xml:space="preserve">- </v>
      </c>
      <c r="CF295" s="508" t="str">
        <f>IF(AX295="","",VLOOKUP(AY295,[0]!Qualifier,(COLUMN(AY295)-34),FALSE))</f>
        <v>no sub</v>
      </c>
      <c r="CG295" s="509" t="str">
        <f>IF(AY295="","",VLOOKUP(AZ295,[0]!Qualifier,(COLUMN(AZ295)-34),FALSE))</f>
        <v>Non</v>
      </c>
      <c r="CH295" s="510" t="str">
        <f>IF(AZ295="","",VLOOKUP(BA295,[0]!Qualifier,(COLUMN(BA295)-34),FALSE))</f>
        <v>NA</v>
      </c>
      <c r="CI295" s="512" t="str">
        <f>IF(BA295="","",VLOOKUP(BB295,[0]!Qualifier,(COLUMN(BB295)-34),FALSE))</f>
        <v xml:space="preserve">None </v>
      </c>
      <c r="CJ295" s="510"/>
      <c r="CK295" s="513" t="str">
        <f t="shared" si="142"/>
        <v>2-2-1-2-1-1-1-1-1-1-1-3-3-2-1-1-1-1-1</v>
      </c>
      <c r="CL295" s="513">
        <v>43411</v>
      </c>
      <c r="CM295" s="513">
        <v>45195</v>
      </c>
      <c r="CN295" s="510"/>
      <c r="CP295" s="510"/>
    </row>
    <row r="296" spans="1:94" ht="12.6" customHeight="1" outlineLevel="2" x14ac:dyDescent="0.35">
      <c r="A296" s="77">
        <f t="shared" si="144"/>
        <v>212362</v>
      </c>
      <c r="B296" s="7">
        <f t="shared" si="145"/>
        <v>291</v>
      </c>
      <c r="C296" s="59">
        <f t="shared" si="143"/>
        <v>291</v>
      </c>
      <c r="D296" s="124">
        <f t="shared" si="146"/>
        <v>212362</v>
      </c>
      <c r="E296" s="16" t="str">
        <f t="shared" si="122"/>
        <v>Platelets</v>
      </c>
      <c r="F296" s="58" t="str">
        <f t="shared" si="123"/>
        <v xml:space="preserve">CPD </v>
      </c>
      <c r="G296" s="58" t="str">
        <f t="shared" si="124"/>
        <v>PAS2</v>
      </c>
      <c r="H296" s="58" t="str">
        <f t="shared" si="125"/>
        <v xml:space="preserve">Closed </v>
      </c>
      <c r="I296" s="58" t="str">
        <f t="shared" si="126"/>
        <v>NonSVC</v>
      </c>
      <c r="J296" s="58" t="str">
        <f t="shared" si="127"/>
        <v xml:space="preserve">20to24°C </v>
      </c>
      <c r="K296" s="58" t="str">
        <f t="shared" si="128"/>
        <v>No</v>
      </c>
      <c r="L296" s="58" t="str">
        <f t="shared" si="129"/>
        <v xml:space="preserve">Allo </v>
      </c>
      <c r="M296" s="58" t="str">
        <f t="shared" si="130"/>
        <v xml:space="preserve">WB </v>
      </c>
      <c r="N296" s="58" t="str">
        <f t="shared" si="131"/>
        <v xml:space="preserve">NA </v>
      </c>
      <c r="O296" s="58" t="str">
        <f t="shared" si="132"/>
        <v xml:space="preserve">Transf </v>
      </c>
      <c r="P296" s="58" t="str">
        <f t="shared" si="133"/>
        <v xml:space="preserve">LCdepl </v>
      </c>
      <c r="Q296" s="58" t="str">
        <f t="shared" si="134"/>
        <v xml:space="preserve">Pool </v>
      </c>
      <c r="R296" s="58" t="str">
        <f t="shared" si="135"/>
        <v>Irrad</v>
      </c>
      <c r="S296" s="58" t="str">
        <f t="shared" si="136"/>
        <v xml:space="preserve">- </v>
      </c>
      <c r="T296" s="58" t="str">
        <f t="shared" si="137"/>
        <v>no sub</v>
      </c>
      <c r="U296" s="58" t="str">
        <f t="shared" si="138"/>
        <v>Non</v>
      </c>
      <c r="V296" s="58" t="str">
        <f t="shared" si="139"/>
        <v>NA</v>
      </c>
      <c r="W296" s="58" t="str">
        <f t="shared" si="140"/>
        <v xml:space="preserve">None </v>
      </c>
      <c r="X296" t="s">
        <v>63</v>
      </c>
      <c r="Y296" s="161" t="str">
        <f t="shared" si="141"/>
        <v>2-2-13-1-4-1-1-1-1-1-1-3-3-2-1-1-1-1-1</v>
      </c>
      <c r="Z296" s="60">
        <f t="shared" si="147"/>
        <v>212362</v>
      </c>
      <c r="AA296" s="7">
        <f t="shared" si="148"/>
        <v>291</v>
      </c>
      <c r="AB296" s="29" t="str">
        <f t="shared" si="121"/>
        <v>2</v>
      </c>
      <c r="AC296" s="29" t="str">
        <f t="shared" si="149"/>
        <v>1</v>
      </c>
      <c r="AD296" s="29" t="str">
        <f t="shared" si="149"/>
        <v>2</v>
      </c>
      <c r="AE296" s="29" t="str">
        <f t="shared" si="149"/>
        <v>3</v>
      </c>
      <c r="AF296" s="29" t="str">
        <f t="shared" si="149"/>
        <v>6</v>
      </c>
      <c r="AG296" s="29" t="str">
        <f t="shared" si="149"/>
        <v>2</v>
      </c>
      <c r="AH296" s="59">
        <v>291</v>
      </c>
      <c r="AI296" s="510">
        <v>212362</v>
      </c>
      <c r="AJ296" s="509">
        <v>2</v>
      </c>
      <c r="AK296" s="509">
        <v>2</v>
      </c>
      <c r="AL296" s="509">
        <v>13</v>
      </c>
      <c r="AM296" s="509">
        <v>1</v>
      </c>
      <c r="AN296" s="509">
        <v>4</v>
      </c>
      <c r="AO296" s="509">
        <v>1</v>
      </c>
      <c r="AP296" s="509">
        <v>1</v>
      </c>
      <c r="AQ296" s="509">
        <v>1</v>
      </c>
      <c r="AR296" s="509">
        <v>1</v>
      </c>
      <c r="AS296" s="509">
        <v>1</v>
      </c>
      <c r="AT296" s="509">
        <v>1</v>
      </c>
      <c r="AU296" s="509">
        <v>3</v>
      </c>
      <c r="AV296" s="509">
        <v>3</v>
      </c>
      <c r="AW296" s="509">
        <v>2</v>
      </c>
      <c r="AX296" s="509">
        <v>1</v>
      </c>
      <c r="AY296" s="509">
        <v>1</v>
      </c>
      <c r="AZ296" s="509">
        <v>1</v>
      </c>
      <c r="BA296" s="509">
        <v>1</v>
      </c>
      <c r="BB296" s="509">
        <v>1</v>
      </c>
      <c r="BC296" s="509" t="b">
        <v>0</v>
      </c>
      <c r="BD296" s="508">
        <v>39884</v>
      </c>
      <c r="BE296" s="508">
        <v>39884</v>
      </c>
      <c r="BF296" s="509" t="b">
        <v>0</v>
      </c>
      <c r="BG296" s="510" t="s">
        <v>1051</v>
      </c>
      <c r="BH296" s="512"/>
      <c r="BI296" s="510"/>
      <c r="BJ296" s="513">
        <v>39884</v>
      </c>
      <c r="BK296" s="513">
        <v>39884</v>
      </c>
      <c r="BL296" s="513">
        <v>46217</v>
      </c>
      <c r="BM296" s="513">
        <v>43452</v>
      </c>
      <c r="BN296" s="509">
        <v>1</v>
      </c>
      <c r="BO296" s="510" t="s">
        <v>1071</v>
      </c>
      <c r="BP296" s="509">
        <v>1</v>
      </c>
      <c r="BQ296" s="509" t="str">
        <f>IF(AI296="","",VLOOKUP(AJ296,[0]!Qualifier,(COLUMN(AJ296)-34),FALSE))</f>
        <v>Platelets</v>
      </c>
      <c r="BR296" s="509" t="str">
        <f>IF(AJ296="","",VLOOKUP(AK296,[0]!Qualifier,(COLUMN(AK296)-34),FALSE))</f>
        <v xml:space="preserve">CPD </v>
      </c>
      <c r="BS296" s="509" t="str">
        <f>IF(AK296="","",VLOOKUP(AL296,[0]!Qualifier,(COLUMN(AL296)-34),FALSE))</f>
        <v>PAS2</v>
      </c>
      <c r="BT296" s="509" t="str">
        <f>IF(AL296="","",VLOOKUP(AM296,[0]!Qualifier,(COLUMN(AM296)-34),FALSE))</f>
        <v xml:space="preserve">Closed </v>
      </c>
      <c r="BU296" s="509" t="str">
        <f>IF(AM296="","",VLOOKUP(AN296,[0]!Qualifier,(COLUMN(AN296)-34),FALSE))</f>
        <v>NonSVC</v>
      </c>
      <c r="BV296" s="509" t="str">
        <f>IF(AN296="","",VLOOKUP(AO296,[0]!Qualifier,(COLUMN(AO296)-34),FALSE))</f>
        <v xml:space="preserve">20to24°C </v>
      </c>
      <c r="BW296" s="509" t="str">
        <f>IF(AO296="","",VLOOKUP(AP296,[0]!Qualifier,(COLUMN(AP296)-34),FALSE))</f>
        <v>No</v>
      </c>
      <c r="BX296" s="509" t="str">
        <f>IF(AP296="","",VLOOKUP(AQ296,[0]!Qualifier,(COLUMN(AQ296)-34),FALSE))</f>
        <v xml:space="preserve">Allo </v>
      </c>
      <c r="BY296" s="509" t="str">
        <f>IF(AQ296="","",VLOOKUP(AR296,[0]!Qualifier,(COLUMN(AR296)-34),FALSE))</f>
        <v xml:space="preserve">WB </v>
      </c>
      <c r="BZ296" s="509" t="str">
        <f>IF(AR296="","",VLOOKUP(AS296,[0]!Qualifier,(COLUMN(AS296)-34),FALSE))</f>
        <v xml:space="preserve">NA </v>
      </c>
      <c r="CA296" s="509" t="str">
        <f>IF(AS296="","",VLOOKUP(AT296,[0]!Qualifier,(COLUMN(AT296)-34),FALSE))</f>
        <v xml:space="preserve">Transf </v>
      </c>
      <c r="CB296" s="509" t="str">
        <f>IF(AT296="","",VLOOKUP(AU296,[0]!Qualifier,(COLUMN(AU296)-34),FALSE))</f>
        <v xml:space="preserve">LCdepl </v>
      </c>
      <c r="CC296" s="509" t="str">
        <f>IF(AU296="","",VLOOKUP(AV296,[0]!Qualifier,(COLUMN(AV296)-34),FALSE))</f>
        <v xml:space="preserve">Pool </v>
      </c>
      <c r="CD296" s="509" t="str">
        <f>IF(AV296="","",VLOOKUP(AW296,[0]!Qualifier,(COLUMN(AW296)-34),FALSE))</f>
        <v>Irrad</v>
      </c>
      <c r="CE296" s="508" t="str">
        <f>IF(AW296="","",VLOOKUP(AX296,[0]!Qualifier,(COLUMN(AX296)-34),FALSE))</f>
        <v xml:space="preserve">- </v>
      </c>
      <c r="CF296" s="508" t="str">
        <f>IF(AX296="","",VLOOKUP(AY296,[0]!Qualifier,(COLUMN(AY296)-34),FALSE))</f>
        <v>no sub</v>
      </c>
      <c r="CG296" s="509" t="str">
        <f>IF(AY296="","",VLOOKUP(AZ296,[0]!Qualifier,(COLUMN(AZ296)-34),FALSE))</f>
        <v>Non</v>
      </c>
      <c r="CH296" s="510" t="str">
        <f>IF(AZ296="","",VLOOKUP(BA296,[0]!Qualifier,(COLUMN(BA296)-34),FALSE))</f>
        <v>NA</v>
      </c>
      <c r="CI296" s="512" t="str">
        <f>IF(BA296="","",VLOOKUP(BB296,[0]!Qualifier,(COLUMN(BB296)-34),FALSE))</f>
        <v xml:space="preserve">None </v>
      </c>
      <c r="CJ296" s="510"/>
      <c r="CK296" s="513" t="str">
        <f t="shared" si="142"/>
        <v>2-2-13-1-4-1-1-1-1-1-1-3-3-2-1-1-1-1-1</v>
      </c>
      <c r="CL296" s="513">
        <v>38309</v>
      </c>
      <c r="CM296" s="513">
        <v>45195</v>
      </c>
      <c r="CN296" s="513">
        <v>43452</v>
      </c>
      <c r="CO296" s="513">
        <v>1</v>
      </c>
      <c r="CP296" s="510" t="s">
        <v>1071</v>
      </c>
    </row>
    <row r="297" spans="1:94" ht="12.6" customHeight="1" outlineLevel="2" x14ac:dyDescent="0.35">
      <c r="A297" s="77">
        <f t="shared" si="144"/>
        <v>212382</v>
      </c>
      <c r="B297" s="7">
        <f t="shared" si="145"/>
        <v>292</v>
      </c>
      <c r="C297" s="59">
        <f t="shared" si="143"/>
        <v>292</v>
      </c>
      <c r="D297" s="124">
        <f t="shared" si="146"/>
        <v>212382</v>
      </c>
      <c r="E297" s="16" t="str">
        <f t="shared" si="122"/>
        <v>Platelets</v>
      </c>
      <c r="F297" s="58" t="str">
        <f t="shared" si="123"/>
        <v xml:space="preserve">CPD </v>
      </c>
      <c r="G297" s="58" t="str">
        <f t="shared" si="124"/>
        <v>PAS2</v>
      </c>
      <c r="H297" s="58" t="str">
        <f t="shared" si="125"/>
        <v xml:space="preserve">Closed </v>
      </c>
      <c r="I297" s="58" t="str">
        <f t="shared" si="126"/>
        <v xml:space="preserve">SVPed </v>
      </c>
      <c r="J297" s="58" t="str">
        <f t="shared" si="127"/>
        <v xml:space="preserve">20to24°C </v>
      </c>
      <c r="K297" s="58" t="str">
        <f t="shared" si="128"/>
        <v>No</v>
      </c>
      <c r="L297" s="58" t="str">
        <f t="shared" si="129"/>
        <v xml:space="preserve">Allo </v>
      </c>
      <c r="M297" s="58" t="str">
        <f t="shared" si="130"/>
        <v xml:space="preserve">WB </v>
      </c>
      <c r="N297" s="58" t="str">
        <f t="shared" si="131"/>
        <v xml:space="preserve">NA </v>
      </c>
      <c r="O297" s="58" t="str">
        <f t="shared" si="132"/>
        <v xml:space="preserve">Transf </v>
      </c>
      <c r="P297" s="58" t="str">
        <f t="shared" si="133"/>
        <v xml:space="preserve">LCdepl </v>
      </c>
      <c r="Q297" s="58" t="str">
        <f t="shared" si="134"/>
        <v xml:space="preserve">Pool </v>
      </c>
      <c r="R297" s="58" t="str">
        <f t="shared" si="135"/>
        <v>Irrad</v>
      </c>
      <c r="S297" s="58" t="str">
        <f t="shared" si="136"/>
        <v xml:space="preserve">- </v>
      </c>
      <c r="T297" s="58" t="str">
        <f t="shared" si="137"/>
        <v>no sub</v>
      </c>
      <c r="U297" s="58" t="str">
        <f t="shared" si="138"/>
        <v>Non</v>
      </c>
      <c r="V297" s="58" t="str">
        <f t="shared" si="139"/>
        <v>NA</v>
      </c>
      <c r="W297" s="58" t="str">
        <f t="shared" si="140"/>
        <v xml:space="preserve">None </v>
      </c>
      <c r="X297" t="s">
        <v>63</v>
      </c>
      <c r="Y297" s="161" t="str">
        <f t="shared" si="141"/>
        <v>2-2-13-1-2-1-1-1-1-1-1-3-3-2-1-1-1-1-1</v>
      </c>
      <c r="Z297" s="60">
        <f t="shared" si="147"/>
        <v>212382</v>
      </c>
      <c r="AA297" s="7">
        <f t="shared" si="148"/>
        <v>292</v>
      </c>
      <c r="AB297" s="29" t="str">
        <f t="shared" si="121"/>
        <v>2</v>
      </c>
      <c r="AC297" s="29" t="str">
        <f t="shared" si="149"/>
        <v>1</v>
      </c>
      <c r="AD297" s="29" t="str">
        <f t="shared" si="149"/>
        <v>2</v>
      </c>
      <c r="AE297" s="29" t="str">
        <f t="shared" si="149"/>
        <v>3</v>
      </c>
      <c r="AF297" s="29" t="str">
        <f t="shared" si="149"/>
        <v>8</v>
      </c>
      <c r="AG297" s="29" t="str">
        <f t="shared" si="149"/>
        <v>2</v>
      </c>
      <c r="AH297" s="59">
        <v>292</v>
      </c>
      <c r="AI297" s="510">
        <v>212382</v>
      </c>
      <c r="AJ297" s="509">
        <v>2</v>
      </c>
      <c r="AK297" s="509">
        <v>2</v>
      </c>
      <c r="AL297" s="509">
        <v>13</v>
      </c>
      <c r="AM297" s="509">
        <v>1</v>
      </c>
      <c r="AN297" s="509">
        <v>2</v>
      </c>
      <c r="AO297" s="509">
        <v>1</v>
      </c>
      <c r="AP297" s="509">
        <v>1</v>
      </c>
      <c r="AQ297" s="509">
        <v>1</v>
      </c>
      <c r="AR297" s="509">
        <v>1</v>
      </c>
      <c r="AS297" s="509">
        <v>1</v>
      </c>
      <c r="AT297" s="509">
        <v>1</v>
      </c>
      <c r="AU297" s="509">
        <v>3</v>
      </c>
      <c r="AV297" s="509">
        <v>3</v>
      </c>
      <c r="AW297" s="509">
        <v>2</v>
      </c>
      <c r="AX297" s="509">
        <v>1</v>
      </c>
      <c r="AY297" s="509">
        <v>1</v>
      </c>
      <c r="AZ297" s="509">
        <v>1</v>
      </c>
      <c r="BA297" s="509">
        <v>1</v>
      </c>
      <c r="BB297" s="509">
        <v>1</v>
      </c>
      <c r="BC297" s="509" t="b">
        <v>0</v>
      </c>
      <c r="BD297" s="508">
        <v>37292</v>
      </c>
      <c r="BE297" s="508">
        <v>37292</v>
      </c>
      <c r="BF297" s="509" t="b">
        <v>0</v>
      </c>
      <c r="BG297" s="510" t="s">
        <v>1052</v>
      </c>
      <c r="BH297" s="512"/>
      <c r="BI297" s="510"/>
      <c r="BJ297" s="513">
        <v>37292</v>
      </c>
      <c r="BK297" s="513">
        <v>37292</v>
      </c>
      <c r="BL297" s="513">
        <v>46217</v>
      </c>
      <c r="BM297" s="513">
        <v>43452</v>
      </c>
      <c r="BN297" s="509">
        <v>1</v>
      </c>
      <c r="BO297" s="510" t="s">
        <v>1071</v>
      </c>
      <c r="BP297" s="509">
        <v>1</v>
      </c>
      <c r="BQ297" s="509" t="str">
        <f>IF(AI297="","",VLOOKUP(AJ297,[0]!Qualifier,(COLUMN(AJ297)-34),FALSE))</f>
        <v>Platelets</v>
      </c>
      <c r="BR297" s="509" t="str">
        <f>IF(AJ297="","",VLOOKUP(AK297,[0]!Qualifier,(COLUMN(AK297)-34),FALSE))</f>
        <v xml:space="preserve">CPD </v>
      </c>
      <c r="BS297" s="509" t="str">
        <f>IF(AK297="","",VLOOKUP(AL297,[0]!Qualifier,(COLUMN(AL297)-34),FALSE))</f>
        <v>PAS2</v>
      </c>
      <c r="BT297" s="509" t="str">
        <f>IF(AL297="","",VLOOKUP(AM297,[0]!Qualifier,(COLUMN(AM297)-34),FALSE))</f>
        <v xml:space="preserve">Closed </v>
      </c>
      <c r="BU297" s="509" t="str">
        <f>IF(AM297="","",VLOOKUP(AN297,[0]!Qualifier,(COLUMN(AN297)-34),FALSE))</f>
        <v xml:space="preserve">SVPed </v>
      </c>
      <c r="BV297" s="509" t="str">
        <f>IF(AN297="","",VLOOKUP(AO297,[0]!Qualifier,(COLUMN(AO297)-34),FALSE))</f>
        <v xml:space="preserve">20to24°C </v>
      </c>
      <c r="BW297" s="509" t="str">
        <f>IF(AO297="","",VLOOKUP(AP297,[0]!Qualifier,(COLUMN(AP297)-34),FALSE))</f>
        <v>No</v>
      </c>
      <c r="BX297" s="509" t="str">
        <f>IF(AP297="","",VLOOKUP(AQ297,[0]!Qualifier,(COLUMN(AQ297)-34),FALSE))</f>
        <v xml:space="preserve">Allo </v>
      </c>
      <c r="BY297" s="509" t="str">
        <f>IF(AQ297="","",VLOOKUP(AR297,[0]!Qualifier,(COLUMN(AR297)-34),FALSE))</f>
        <v xml:space="preserve">WB </v>
      </c>
      <c r="BZ297" s="509" t="str">
        <f>IF(AR297="","",VLOOKUP(AS297,[0]!Qualifier,(COLUMN(AS297)-34),FALSE))</f>
        <v xml:space="preserve">NA </v>
      </c>
      <c r="CA297" s="509" t="str">
        <f>IF(AS297="","",VLOOKUP(AT297,[0]!Qualifier,(COLUMN(AT297)-34),FALSE))</f>
        <v xml:space="preserve">Transf </v>
      </c>
      <c r="CB297" s="509" t="str">
        <f>IF(AT297="","",VLOOKUP(AU297,[0]!Qualifier,(COLUMN(AU297)-34),FALSE))</f>
        <v xml:space="preserve">LCdepl </v>
      </c>
      <c r="CC297" s="509" t="str">
        <f>IF(AU297="","",VLOOKUP(AV297,[0]!Qualifier,(COLUMN(AV297)-34),FALSE))</f>
        <v xml:space="preserve">Pool </v>
      </c>
      <c r="CD297" s="509" t="str">
        <f>IF(AV297="","",VLOOKUP(AW297,[0]!Qualifier,(COLUMN(AW297)-34),FALSE))</f>
        <v>Irrad</v>
      </c>
      <c r="CE297" s="508" t="str">
        <f>IF(AW297="","",VLOOKUP(AX297,[0]!Qualifier,(COLUMN(AX297)-34),FALSE))</f>
        <v xml:space="preserve">- </v>
      </c>
      <c r="CF297" s="508" t="str">
        <f>IF(AX297="","",VLOOKUP(AY297,[0]!Qualifier,(COLUMN(AY297)-34),FALSE))</f>
        <v>no sub</v>
      </c>
      <c r="CG297" s="509" t="str">
        <f>IF(AY297="","",VLOOKUP(AZ297,[0]!Qualifier,(COLUMN(AZ297)-34),FALSE))</f>
        <v>Non</v>
      </c>
      <c r="CH297" s="510" t="str">
        <f>IF(AZ297="","",VLOOKUP(BA297,[0]!Qualifier,(COLUMN(BA297)-34),FALSE))</f>
        <v>NA</v>
      </c>
      <c r="CI297" s="512" t="str">
        <f>IF(BA297="","",VLOOKUP(BB297,[0]!Qualifier,(COLUMN(BB297)-34),FALSE))</f>
        <v xml:space="preserve">None </v>
      </c>
      <c r="CJ297" s="510"/>
      <c r="CK297" s="513" t="str">
        <f t="shared" si="142"/>
        <v>2-2-13-1-2-1-1-1-1-1-1-3-3-2-1-1-1-1-1</v>
      </c>
      <c r="CL297" s="513">
        <v>37223</v>
      </c>
      <c r="CM297" s="513">
        <v>45195</v>
      </c>
      <c r="CN297" s="510"/>
      <c r="CP297" s="510"/>
    </row>
    <row r="298" spans="1:94" ht="12.6" customHeight="1" outlineLevel="2" x14ac:dyDescent="0.35">
      <c r="A298" s="77">
        <f t="shared" si="144"/>
        <v>212386</v>
      </c>
      <c r="B298" s="7">
        <f t="shared" si="145"/>
        <v>293</v>
      </c>
      <c r="C298" s="59">
        <f t="shared" si="143"/>
        <v>293</v>
      </c>
      <c r="D298" s="124">
        <f t="shared" si="146"/>
        <v>212386</v>
      </c>
      <c r="E298" s="16" t="str">
        <f t="shared" si="122"/>
        <v>Platelets</v>
      </c>
      <c r="F298" s="58" t="str">
        <f t="shared" si="123"/>
        <v xml:space="preserve">CPD </v>
      </c>
      <c r="G298" s="58" t="str">
        <f t="shared" si="124"/>
        <v xml:space="preserve">PAS3M </v>
      </c>
      <c r="H298" s="58" t="str">
        <f t="shared" si="125"/>
        <v xml:space="preserve">Closed </v>
      </c>
      <c r="I298" s="58" t="str">
        <f t="shared" si="126"/>
        <v xml:space="preserve">SVPed </v>
      </c>
      <c r="J298" s="58" t="str">
        <f t="shared" si="127"/>
        <v xml:space="preserve">20to24°C </v>
      </c>
      <c r="K298" s="58" t="str">
        <f t="shared" si="128"/>
        <v>No</v>
      </c>
      <c r="L298" s="58" t="str">
        <f t="shared" si="129"/>
        <v xml:space="preserve">Allo </v>
      </c>
      <c r="M298" s="58" t="str">
        <f t="shared" si="130"/>
        <v xml:space="preserve">WB </v>
      </c>
      <c r="N298" s="58" t="str">
        <f t="shared" si="131"/>
        <v xml:space="preserve">NA </v>
      </c>
      <c r="O298" s="58" t="str">
        <f t="shared" si="132"/>
        <v xml:space="preserve">Transf </v>
      </c>
      <c r="P298" s="58" t="str">
        <f t="shared" si="133"/>
        <v xml:space="preserve">LCdepl </v>
      </c>
      <c r="Q298" s="58" t="str">
        <f t="shared" si="134"/>
        <v xml:space="preserve">PoolDiv </v>
      </c>
      <c r="R298" s="58" t="str">
        <f t="shared" si="135"/>
        <v>Irrad</v>
      </c>
      <c r="S298" s="58" t="str">
        <f t="shared" si="136"/>
        <v xml:space="preserve">- </v>
      </c>
      <c r="T298" s="58" t="str">
        <f t="shared" si="137"/>
        <v>no sub</v>
      </c>
      <c r="U298" s="58" t="str">
        <f t="shared" si="138"/>
        <v>Non</v>
      </c>
      <c r="V298" s="58" t="str">
        <f t="shared" si="139"/>
        <v>NA</v>
      </c>
      <c r="W298" s="58" t="str">
        <f t="shared" si="140"/>
        <v xml:space="preserve">None </v>
      </c>
      <c r="X298" t="s">
        <v>63</v>
      </c>
      <c r="Y298" s="161" t="str">
        <f t="shared" si="141"/>
        <v>2-2-16-1-2-1-1-1-1-1-1-3-5-2-1-1-1-1-1</v>
      </c>
      <c r="Z298" s="60">
        <f t="shared" si="147"/>
        <v>212386</v>
      </c>
      <c r="AA298" s="7">
        <f t="shared" si="148"/>
        <v>293</v>
      </c>
      <c r="AB298" s="29" t="str">
        <f t="shared" si="121"/>
        <v>2</v>
      </c>
      <c r="AC298" s="29" t="str">
        <f t="shared" si="149"/>
        <v>1</v>
      </c>
      <c r="AD298" s="29" t="str">
        <f t="shared" si="149"/>
        <v>2</v>
      </c>
      <c r="AE298" s="29" t="str">
        <f t="shared" si="149"/>
        <v>3</v>
      </c>
      <c r="AF298" s="29" t="str">
        <f t="shared" si="149"/>
        <v>8</v>
      </c>
      <c r="AG298" s="29" t="str">
        <f t="shared" si="149"/>
        <v>6</v>
      </c>
      <c r="AH298" s="59">
        <v>293</v>
      </c>
      <c r="AI298" s="510">
        <v>212386</v>
      </c>
      <c r="AJ298" s="509">
        <v>2</v>
      </c>
      <c r="AK298" s="509">
        <v>2</v>
      </c>
      <c r="AL298" s="509">
        <v>16</v>
      </c>
      <c r="AM298" s="509">
        <v>1</v>
      </c>
      <c r="AN298" s="509">
        <v>2</v>
      </c>
      <c r="AO298" s="509">
        <v>1</v>
      </c>
      <c r="AP298" s="509">
        <v>1</v>
      </c>
      <c r="AQ298" s="509">
        <v>1</v>
      </c>
      <c r="AR298" s="509">
        <v>1</v>
      </c>
      <c r="AS298" s="509">
        <v>1</v>
      </c>
      <c r="AT298" s="509">
        <v>1</v>
      </c>
      <c r="AU298" s="509">
        <v>3</v>
      </c>
      <c r="AV298" s="509">
        <v>5</v>
      </c>
      <c r="AW298" s="509">
        <v>2</v>
      </c>
      <c r="AX298" s="509">
        <v>1</v>
      </c>
      <c r="AY298" s="509">
        <v>1</v>
      </c>
      <c r="AZ298" s="509">
        <v>1</v>
      </c>
      <c r="BA298" s="509">
        <v>1</v>
      </c>
      <c r="BB298" s="509">
        <v>1</v>
      </c>
      <c r="BC298" s="509" t="b">
        <v>0</v>
      </c>
      <c r="BD298" s="508">
        <v>40689</v>
      </c>
      <c r="BE298" s="508">
        <v>40661</v>
      </c>
      <c r="BF298" s="509" t="b">
        <v>0</v>
      </c>
      <c r="BG298" s="510" t="s">
        <v>636</v>
      </c>
      <c r="BH298" s="512"/>
      <c r="BI298" s="510"/>
      <c r="BJ298" s="513">
        <v>40689</v>
      </c>
      <c r="BK298" s="513">
        <v>40661</v>
      </c>
      <c r="BL298" s="513">
        <v>46217</v>
      </c>
      <c r="BM298" s="510"/>
      <c r="BN298" s="512"/>
      <c r="BO298" s="510"/>
      <c r="BP298" s="509">
        <v>1</v>
      </c>
      <c r="BQ298" s="509" t="str">
        <f>IF(AI298="","",VLOOKUP(AJ298,[0]!Qualifier,(COLUMN(AJ298)-34),FALSE))</f>
        <v>Platelets</v>
      </c>
      <c r="BR298" s="509" t="str">
        <f>IF(AJ298="","",VLOOKUP(AK298,[0]!Qualifier,(COLUMN(AK298)-34),FALSE))</f>
        <v xml:space="preserve">CPD </v>
      </c>
      <c r="BS298" s="509" t="str">
        <f>IF(AK298="","",VLOOKUP(AL298,[0]!Qualifier,(COLUMN(AL298)-34),FALSE))</f>
        <v xml:space="preserve">PAS3M </v>
      </c>
      <c r="BT298" s="509" t="str">
        <f>IF(AL298="","",VLOOKUP(AM298,[0]!Qualifier,(COLUMN(AM298)-34),FALSE))</f>
        <v xml:space="preserve">Closed </v>
      </c>
      <c r="BU298" s="509" t="str">
        <f>IF(AM298="","",VLOOKUP(AN298,[0]!Qualifier,(COLUMN(AN298)-34),FALSE))</f>
        <v xml:space="preserve">SVPed </v>
      </c>
      <c r="BV298" s="509" t="str">
        <f>IF(AN298="","",VLOOKUP(AO298,[0]!Qualifier,(COLUMN(AO298)-34),FALSE))</f>
        <v xml:space="preserve">20to24°C </v>
      </c>
      <c r="BW298" s="509" t="str">
        <f>IF(AO298="","",VLOOKUP(AP298,[0]!Qualifier,(COLUMN(AP298)-34),FALSE))</f>
        <v>No</v>
      </c>
      <c r="BX298" s="509" t="str">
        <f>IF(AP298="","",VLOOKUP(AQ298,[0]!Qualifier,(COLUMN(AQ298)-34),FALSE))</f>
        <v xml:space="preserve">Allo </v>
      </c>
      <c r="BY298" s="509" t="str">
        <f>IF(AQ298="","",VLOOKUP(AR298,[0]!Qualifier,(COLUMN(AR298)-34),FALSE))</f>
        <v xml:space="preserve">WB </v>
      </c>
      <c r="BZ298" s="509" t="str">
        <f>IF(AR298="","",VLOOKUP(AS298,[0]!Qualifier,(COLUMN(AS298)-34),FALSE))</f>
        <v xml:space="preserve">NA </v>
      </c>
      <c r="CA298" s="509" t="str">
        <f>IF(AS298="","",VLOOKUP(AT298,[0]!Qualifier,(COLUMN(AT298)-34),FALSE))</f>
        <v xml:space="preserve">Transf </v>
      </c>
      <c r="CB298" s="509" t="str">
        <f>IF(AT298="","",VLOOKUP(AU298,[0]!Qualifier,(COLUMN(AU298)-34),FALSE))</f>
        <v xml:space="preserve">LCdepl </v>
      </c>
      <c r="CC298" s="509" t="str">
        <f>IF(AU298="","",VLOOKUP(AV298,[0]!Qualifier,(COLUMN(AV298)-34),FALSE))</f>
        <v xml:space="preserve">PoolDiv </v>
      </c>
      <c r="CD298" s="509" t="str">
        <f>IF(AV298="","",VLOOKUP(AW298,[0]!Qualifier,(COLUMN(AW298)-34),FALSE))</f>
        <v>Irrad</v>
      </c>
      <c r="CE298" s="508" t="str">
        <f>IF(AW298="","",VLOOKUP(AX298,[0]!Qualifier,(COLUMN(AX298)-34),FALSE))</f>
        <v xml:space="preserve">- </v>
      </c>
      <c r="CF298" s="508" t="str">
        <f>IF(AX298="","",VLOOKUP(AY298,[0]!Qualifier,(COLUMN(AY298)-34),FALSE))</f>
        <v>no sub</v>
      </c>
      <c r="CG298" s="509" t="str">
        <f>IF(AY298="","",VLOOKUP(AZ298,[0]!Qualifier,(COLUMN(AZ298)-34),FALSE))</f>
        <v>Non</v>
      </c>
      <c r="CH298" s="510" t="str">
        <f>IF(AZ298="","",VLOOKUP(BA298,[0]!Qualifier,(COLUMN(BA298)-34),FALSE))</f>
        <v>NA</v>
      </c>
      <c r="CI298" s="512" t="str">
        <f>IF(BA298="","",VLOOKUP(BB298,[0]!Qualifier,(COLUMN(BB298)-34),FALSE))</f>
        <v xml:space="preserve">None </v>
      </c>
      <c r="CJ298" s="510"/>
      <c r="CK298" s="513" t="str">
        <f t="shared" si="142"/>
        <v>2-2-16-1-2-1-1-1-1-1-1-3-5-2-1-1-1-1-1</v>
      </c>
      <c r="CL298" s="513">
        <v>37223</v>
      </c>
      <c r="CM298" s="513">
        <v>45195</v>
      </c>
      <c r="CN298" s="510"/>
      <c r="CP298" s="510"/>
    </row>
    <row r="299" spans="1:94" ht="12.6" customHeight="1" outlineLevel="2" x14ac:dyDescent="0.35">
      <c r="A299" s="77">
        <f t="shared" si="144"/>
        <v>212392</v>
      </c>
      <c r="B299" s="7">
        <f t="shared" si="145"/>
        <v>294</v>
      </c>
      <c r="C299" s="59">
        <f t="shared" si="143"/>
        <v>294</v>
      </c>
      <c r="D299" s="124">
        <f t="shared" si="146"/>
        <v>212392</v>
      </c>
      <c r="E299" s="16" t="str">
        <f t="shared" si="122"/>
        <v>Platelets</v>
      </c>
      <c r="F299" s="58" t="str">
        <f t="shared" si="123"/>
        <v xml:space="preserve">CPD </v>
      </c>
      <c r="G299" s="58" t="str">
        <f t="shared" si="124"/>
        <v>PAS2</v>
      </c>
      <c r="H299" s="58" t="str">
        <f t="shared" si="125"/>
        <v xml:space="preserve">Closed </v>
      </c>
      <c r="I299" s="58" t="str">
        <f t="shared" si="126"/>
        <v xml:space="preserve">NonSV </v>
      </c>
      <c r="J299" s="58" t="str">
        <f t="shared" si="127"/>
        <v xml:space="preserve">20to24°C </v>
      </c>
      <c r="K299" s="58" t="str">
        <f t="shared" si="128"/>
        <v>No</v>
      </c>
      <c r="L299" s="58" t="str">
        <f t="shared" si="129"/>
        <v xml:space="preserve">Allo </v>
      </c>
      <c r="M299" s="58" t="str">
        <f t="shared" si="130"/>
        <v xml:space="preserve">Aph </v>
      </c>
      <c r="N299" s="58" t="str">
        <f t="shared" si="131"/>
        <v xml:space="preserve">≤6h </v>
      </c>
      <c r="O299" s="58" t="str">
        <f t="shared" si="132"/>
        <v xml:space="preserve">Transf </v>
      </c>
      <c r="P299" s="58" t="str">
        <f t="shared" si="133"/>
        <v xml:space="preserve">LCdepl </v>
      </c>
      <c r="Q299" s="58" t="str">
        <f t="shared" si="134"/>
        <v xml:space="preserve">Pool </v>
      </c>
      <c r="R299" s="58" t="str">
        <f t="shared" si="135"/>
        <v>Irrad</v>
      </c>
      <c r="S299" s="58" t="str">
        <f t="shared" si="136"/>
        <v xml:space="preserve">- </v>
      </c>
      <c r="T299" s="58" t="str">
        <f t="shared" si="137"/>
        <v>no sub</v>
      </c>
      <c r="U299" s="58" t="str">
        <f t="shared" si="138"/>
        <v>Non</v>
      </c>
      <c r="V299" s="58" t="str">
        <f t="shared" si="139"/>
        <v>NA</v>
      </c>
      <c r="W299" s="58" t="str">
        <f t="shared" si="140"/>
        <v xml:space="preserve">None </v>
      </c>
      <c r="X299" t="s">
        <v>63</v>
      </c>
      <c r="Y299" s="161" t="str">
        <f t="shared" si="141"/>
        <v>2-2-13-1-3-1-1-1-2-2-1-3-3-2-1-1-1-1-1</v>
      </c>
      <c r="Z299" s="60">
        <f t="shared" si="147"/>
        <v>212392</v>
      </c>
      <c r="AA299" s="7">
        <f t="shared" si="148"/>
        <v>294</v>
      </c>
      <c r="AB299" s="29" t="str">
        <f t="shared" si="121"/>
        <v>2</v>
      </c>
      <c r="AC299" s="29" t="str">
        <f t="shared" si="149"/>
        <v>1</v>
      </c>
      <c r="AD299" s="29" t="str">
        <f t="shared" si="149"/>
        <v>2</v>
      </c>
      <c r="AE299" s="29" t="str">
        <f t="shared" si="149"/>
        <v>3</v>
      </c>
      <c r="AF299" s="29" t="str">
        <f t="shared" si="149"/>
        <v>9</v>
      </c>
      <c r="AG299" s="29" t="str">
        <f t="shared" si="149"/>
        <v>2</v>
      </c>
      <c r="AH299" s="59">
        <v>294</v>
      </c>
      <c r="AI299" s="510">
        <v>212392</v>
      </c>
      <c r="AJ299" s="509">
        <v>2</v>
      </c>
      <c r="AK299" s="509">
        <v>2</v>
      </c>
      <c r="AL299" s="509">
        <v>13</v>
      </c>
      <c r="AM299" s="509">
        <v>1</v>
      </c>
      <c r="AN299" s="509">
        <v>3</v>
      </c>
      <c r="AO299" s="509">
        <v>1</v>
      </c>
      <c r="AP299" s="509">
        <v>1</v>
      </c>
      <c r="AQ299" s="509">
        <v>1</v>
      </c>
      <c r="AR299" s="509">
        <v>2</v>
      </c>
      <c r="AS299" s="509">
        <v>2</v>
      </c>
      <c r="AT299" s="509">
        <v>1</v>
      </c>
      <c r="AU299" s="509">
        <v>3</v>
      </c>
      <c r="AV299" s="509">
        <v>3</v>
      </c>
      <c r="AW299" s="509">
        <v>2</v>
      </c>
      <c r="AX299" s="509">
        <v>1</v>
      </c>
      <c r="AY299" s="509">
        <v>1</v>
      </c>
      <c r="AZ299" s="509">
        <v>1</v>
      </c>
      <c r="BA299" s="509">
        <v>1</v>
      </c>
      <c r="BB299" s="509">
        <v>1</v>
      </c>
      <c r="BC299" s="509" t="b">
        <v>0</v>
      </c>
      <c r="BD299" s="508">
        <v>38695</v>
      </c>
      <c r="BE299" s="508">
        <v>38695</v>
      </c>
      <c r="BF299" s="509" t="b">
        <v>0</v>
      </c>
      <c r="BG299" s="510" t="s">
        <v>1204</v>
      </c>
      <c r="BH299" s="512"/>
      <c r="BI299" s="510"/>
      <c r="BJ299" s="513">
        <v>38695</v>
      </c>
      <c r="BK299" s="513">
        <v>38695</v>
      </c>
      <c r="BL299" s="513">
        <v>46217</v>
      </c>
      <c r="BM299" s="513">
        <v>43452</v>
      </c>
      <c r="BN299" s="509">
        <v>1</v>
      </c>
      <c r="BO299" s="510" t="s">
        <v>1071</v>
      </c>
      <c r="BP299" s="509">
        <v>1</v>
      </c>
      <c r="BQ299" s="509" t="str">
        <f>IF(AI299="","",VLOOKUP(AJ299,[0]!Qualifier,(COLUMN(AJ299)-34),FALSE))</f>
        <v>Platelets</v>
      </c>
      <c r="BR299" s="509" t="str">
        <f>IF(AJ299="","",VLOOKUP(AK299,[0]!Qualifier,(COLUMN(AK299)-34),FALSE))</f>
        <v xml:space="preserve">CPD </v>
      </c>
      <c r="BS299" s="509" t="str">
        <f>IF(AK299="","",VLOOKUP(AL299,[0]!Qualifier,(COLUMN(AL299)-34),FALSE))</f>
        <v>PAS2</v>
      </c>
      <c r="BT299" s="509" t="str">
        <f>IF(AL299="","",VLOOKUP(AM299,[0]!Qualifier,(COLUMN(AM299)-34),FALSE))</f>
        <v xml:space="preserve">Closed </v>
      </c>
      <c r="BU299" s="509" t="str">
        <f>IF(AM299="","",VLOOKUP(AN299,[0]!Qualifier,(COLUMN(AN299)-34),FALSE))</f>
        <v xml:space="preserve">NonSV </v>
      </c>
      <c r="BV299" s="509" t="str">
        <f>IF(AN299="","",VLOOKUP(AO299,[0]!Qualifier,(COLUMN(AO299)-34),FALSE))</f>
        <v xml:space="preserve">20to24°C </v>
      </c>
      <c r="BW299" s="509" t="str">
        <f>IF(AO299="","",VLOOKUP(AP299,[0]!Qualifier,(COLUMN(AP299)-34),FALSE))</f>
        <v>No</v>
      </c>
      <c r="BX299" s="509" t="str">
        <f>IF(AP299="","",VLOOKUP(AQ299,[0]!Qualifier,(COLUMN(AQ299)-34),FALSE))</f>
        <v xml:space="preserve">Allo </v>
      </c>
      <c r="BY299" s="509" t="str">
        <f>IF(AQ299="","",VLOOKUP(AR299,[0]!Qualifier,(COLUMN(AR299)-34),FALSE))</f>
        <v xml:space="preserve">Aph </v>
      </c>
      <c r="BZ299" s="509" t="str">
        <f>IF(AR299="","",VLOOKUP(AS299,[0]!Qualifier,(COLUMN(AS299)-34),FALSE))</f>
        <v xml:space="preserve">≤6h </v>
      </c>
      <c r="CA299" s="509" t="str">
        <f>IF(AS299="","",VLOOKUP(AT299,[0]!Qualifier,(COLUMN(AT299)-34),FALSE))</f>
        <v xml:space="preserve">Transf </v>
      </c>
      <c r="CB299" s="509" t="str">
        <f>IF(AT299="","",VLOOKUP(AU299,[0]!Qualifier,(COLUMN(AU299)-34),FALSE))</f>
        <v xml:space="preserve">LCdepl </v>
      </c>
      <c r="CC299" s="509" t="str">
        <f>IF(AU299="","",VLOOKUP(AV299,[0]!Qualifier,(COLUMN(AV299)-34),FALSE))</f>
        <v xml:space="preserve">Pool </v>
      </c>
      <c r="CD299" s="509" t="str">
        <f>IF(AV299="","",VLOOKUP(AW299,[0]!Qualifier,(COLUMN(AW299)-34),FALSE))</f>
        <v>Irrad</v>
      </c>
      <c r="CE299" s="508" t="str">
        <f>IF(AW299="","",VLOOKUP(AX299,[0]!Qualifier,(COLUMN(AX299)-34),FALSE))</f>
        <v xml:space="preserve">- </v>
      </c>
      <c r="CF299" s="508" t="str">
        <f>IF(AX299="","",VLOOKUP(AY299,[0]!Qualifier,(COLUMN(AY299)-34),FALSE))</f>
        <v>no sub</v>
      </c>
      <c r="CG299" s="509" t="str">
        <f>IF(AY299="","",VLOOKUP(AZ299,[0]!Qualifier,(COLUMN(AZ299)-34),FALSE))</f>
        <v>Non</v>
      </c>
      <c r="CH299" s="510" t="str">
        <f>IF(AZ299="","",VLOOKUP(BA299,[0]!Qualifier,(COLUMN(BA299)-34),FALSE))</f>
        <v>NA</v>
      </c>
      <c r="CI299" s="512" t="str">
        <f>IF(BA299="","",VLOOKUP(BB299,[0]!Qualifier,(COLUMN(BB299)-34),FALSE))</f>
        <v xml:space="preserve">None </v>
      </c>
      <c r="CJ299" s="510"/>
      <c r="CK299" s="513" t="str">
        <f t="shared" si="142"/>
        <v>2-2-13-1-3-1-1-1-2-2-1-3-3-2-1-1-1-1-1</v>
      </c>
      <c r="CL299" s="513">
        <v>39082</v>
      </c>
      <c r="CM299" s="513">
        <v>45195</v>
      </c>
      <c r="CN299" s="510"/>
      <c r="CP299" s="510"/>
    </row>
    <row r="300" spans="1:94" ht="12.6" customHeight="1" outlineLevel="2" x14ac:dyDescent="0.35">
      <c r="A300" s="77">
        <f t="shared" si="144"/>
        <v>212707</v>
      </c>
      <c r="B300" s="7">
        <f t="shared" si="145"/>
        <v>295</v>
      </c>
      <c r="C300" s="59">
        <f t="shared" si="143"/>
        <v>295</v>
      </c>
      <c r="D300" s="124">
        <f t="shared" si="146"/>
        <v>212707</v>
      </c>
      <c r="E300" s="16" t="str">
        <f t="shared" si="122"/>
        <v>Platelets</v>
      </c>
      <c r="F300" s="58" t="str">
        <f t="shared" si="123"/>
        <v xml:space="preserve">CPD </v>
      </c>
      <c r="G300" s="58" t="str">
        <f t="shared" si="124"/>
        <v xml:space="preserve">PAS3M </v>
      </c>
      <c r="H300" s="58" t="str">
        <f t="shared" si="125"/>
        <v xml:space="preserve">Closed </v>
      </c>
      <c r="I300" s="58" t="str">
        <f t="shared" si="126"/>
        <v xml:space="preserve">SV </v>
      </c>
      <c r="J300" s="58" t="str">
        <f t="shared" si="127"/>
        <v xml:space="preserve">20to24°C </v>
      </c>
      <c r="K300" s="58" t="str">
        <f t="shared" si="128"/>
        <v>No</v>
      </c>
      <c r="L300" s="58" t="str">
        <f t="shared" si="129"/>
        <v xml:space="preserve">Allo </v>
      </c>
      <c r="M300" s="58" t="str">
        <f t="shared" si="130"/>
        <v xml:space="preserve">WB </v>
      </c>
      <c r="N300" s="58" t="str">
        <f t="shared" si="131"/>
        <v xml:space="preserve">NA </v>
      </c>
      <c r="O300" s="58" t="str">
        <f t="shared" si="132"/>
        <v xml:space="preserve">Transf </v>
      </c>
      <c r="P300" s="58" t="str">
        <f t="shared" si="133"/>
        <v xml:space="preserve">LCdepl </v>
      </c>
      <c r="Q300" s="58" t="str">
        <f t="shared" si="134"/>
        <v xml:space="preserve">Pool </v>
      </c>
      <c r="R300" s="58" t="str">
        <f t="shared" si="135"/>
        <v xml:space="preserve">NoIrr </v>
      </c>
      <c r="S300" s="58" t="str">
        <f t="shared" si="136"/>
        <v xml:space="preserve">- </v>
      </c>
      <c r="T300" s="58" t="str">
        <f t="shared" si="137"/>
        <v>no sub</v>
      </c>
      <c r="U300" s="58" t="str">
        <f t="shared" si="138"/>
        <v>Non</v>
      </c>
      <c r="V300" s="58" t="str">
        <f t="shared" si="139"/>
        <v>NA</v>
      </c>
      <c r="W300" s="58" t="str">
        <f t="shared" si="140"/>
        <v xml:space="preserve">UV-C </v>
      </c>
      <c r="X300" t="s">
        <v>63</v>
      </c>
      <c r="Y300" s="161" t="str">
        <f t="shared" si="141"/>
        <v>2-2-16-1-1-1-1-1-1-1-1-3-3-1-1-1-1-1-4</v>
      </c>
      <c r="Z300" s="60">
        <f t="shared" si="147"/>
        <v>212707</v>
      </c>
      <c r="AA300" s="7">
        <f t="shared" si="148"/>
        <v>295</v>
      </c>
      <c r="AB300" s="29" t="str">
        <f t="shared" si="121"/>
        <v>2</v>
      </c>
      <c r="AC300" s="29" t="str">
        <f t="shared" si="149"/>
        <v>1</v>
      </c>
      <c r="AD300" s="29" t="str">
        <f t="shared" si="149"/>
        <v>2</v>
      </c>
      <c r="AE300" s="29" t="str">
        <f t="shared" si="149"/>
        <v>7</v>
      </c>
      <c r="AF300" s="29" t="str">
        <f t="shared" si="149"/>
        <v>0</v>
      </c>
      <c r="AG300" s="29" t="str">
        <f t="shared" si="149"/>
        <v>7</v>
      </c>
      <c r="AH300" s="59">
        <v>295</v>
      </c>
      <c r="AI300" s="510">
        <v>212707</v>
      </c>
      <c r="AJ300" s="509">
        <v>2</v>
      </c>
      <c r="AK300" s="509">
        <v>2</v>
      </c>
      <c r="AL300" s="509">
        <v>16</v>
      </c>
      <c r="AM300" s="509">
        <v>1</v>
      </c>
      <c r="AN300" s="509">
        <v>1</v>
      </c>
      <c r="AO300" s="509">
        <v>1</v>
      </c>
      <c r="AP300" s="509">
        <v>1</v>
      </c>
      <c r="AQ300" s="509">
        <v>1</v>
      </c>
      <c r="AR300" s="509">
        <v>1</v>
      </c>
      <c r="AS300" s="509">
        <v>1</v>
      </c>
      <c r="AT300" s="509">
        <v>1</v>
      </c>
      <c r="AU300" s="509">
        <v>3</v>
      </c>
      <c r="AV300" s="509">
        <v>3</v>
      </c>
      <c r="AW300" s="509">
        <v>1</v>
      </c>
      <c r="AX300" s="509">
        <v>1</v>
      </c>
      <c r="AY300" s="509">
        <v>1</v>
      </c>
      <c r="AZ300" s="509">
        <v>1</v>
      </c>
      <c r="BA300" s="509">
        <v>1</v>
      </c>
      <c r="BB300" s="509">
        <v>4</v>
      </c>
      <c r="BC300" s="509" t="b">
        <v>0</v>
      </c>
      <c r="BD300" s="508">
        <v>45519</v>
      </c>
      <c r="BE300" s="508">
        <v>45518</v>
      </c>
      <c r="BF300" s="509" t="b">
        <v>0</v>
      </c>
      <c r="BG300" s="510" t="s">
        <v>1575</v>
      </c>
      <c r="BH300" s="512"/>
      <c r="BI300" s="510"/>
      <c r="BJ300" s="513">
        <v>45519</v>
      </c>
      <c r="BK300" s="513">
        <v>45518</v>
      </c>
      <c r="BL300" s="513">
        <v>46217</v>
      </c>
      <c r="BM300" s="510"/>
      <c r="BN300" s="512"/>
      <c r="BO300" s="510"/>
      <c r="BP300" s="509">
        <v>1</v>
      </c>
      <c r="BQ300" s="509" t="str">
        <f>IF(AI300="","",VLOOKUP(AJ300,[0]!Qualifier,(COLUMN(AJ300)-34),FALSE))</f>
        <v>Platelets</v>
      </c>
      <c r="BR300" s="509" t="str">
        <f>IF(AJ300="","",VLOOKUP(AK300,[0]!Qualifier,(COLUMN(AK300)-34),FALSE))</f>
        <v xml:space="preserve">CPD </v>
      </c>
      <c r="BS300" s="509" t="str">
        <f>IF(AK300="","",VLOOKUP(AL300,[0]!Qualifier,(COLUMN(AL300)-34),FALSE))</f>
        <v xml:space="preserve">PAS3M </v>
      </c>
      <c r="BT300" s="509" t="str">
        <f>IF(AL300="","",VLOOKUP(AM300,[0]!Qualifier,(COLUMN(AM300)-34),FALSE))</f>
        <v xml:space="preserve">Closed </v>
      </c>
      <c r="BU300" s="509" t="str">
        <f>IF(AM300="","",VLOOKUP(AN300,[0]!Qualifier,(COLUMN(AN300)-34),FALSE))</f>
        <v xml:space="preserve">SV </v>
      </c>
      <c r="BV300" s="509" t="str">
        <f>IF(AN300="","",VLOOKUP(AO300,[0]!Qualifier,(COLUMN(AO300)-34),FALSE))</f>
        <v xml:space="preserve">20to24°C </v>
      </c>
      <c r="BW300" s="509" t="str">
        <f>IF(AO300="","",VLOOKUP(AP300,[0]!Qualifier,(COLUMN(AP300)-34),FALSE))</f>
        <v>No</v>
      </c>
      <c r="BX300" s="509" t="str">
        <f>IF(AP300="","",VLOOKUP(AQ300,[0]!Qualifier,(COLUMN(AQ300)-34),FALSE))</f>
        <v xml:space="preserve">Allo </v>
      </c>
      <c r="BY300" s="509" t="str">
        <f>IF(AQ300="","",VLOOKUP(AR300,[0]!Qualifier,(COLUMN(AR300)-34),FALSE))</f>
        <v xml:space="preserve">WB </v>
      </c>
      <c r="BZ300" s="509" t="str">
        <f>IF(AR300="","",VLOOKUP(AS300,[0]!Qualifier,(COLUMN(AS300)-34),FALSE))</f>
        <v xml:space="preserve">NA </v>
      </c>
      <c r="CA300" s="509" t="str">
        <f>IF(AS300="","",VLOOKUP(AT300,[0]!Qualifier,(COLUMN(AT300)-34),FALSE))</f>
        <v xml:space="preserve">Transf </v>
      </c>
      <c r="CB300" s="509" t="str">
        <f>IF(AT300="","",VLOOKUP(AU300,[0]!Qualifier,(COLUMN(AU300)-34),FALSE))</f>
        <v xml:space="preserve">LCdepl </v>
      </c>
      <c r="CC300" s="509" t="str">
        <f>IF(AU300="","",VLOOKUP(AV300,[0]!Qualifier,(COLUMN(AV300)-34),FALSE))</f>
        <v xml:space="preserve">Pool </v>
      </c>
      <c r="CD300" s="509" t="str">
        <f>IF(AV300="","",VLOOKUP(AW300,[0]!Qualifier,(COLUMN(AW300)-34),FALSE))</f>
        <v xml:space="preserve">NoIrr </v>
      </c>
      <c r="CE300" s="508" t="str">
        <f>IF(AW300="","",VLOOKUP(AX300,[0]!Qualifier,(COLUMN(AX300)-34),FALSE))</f>
        <v xml:space="preserve">- </v>
      </c>
      <c r="CF300" s="508" t="str">
        <f>IF(AX300="","",VLOOKUP(AY300,[0]!Qualifier,(COLUMN(AY300)-34),FALSE))</f>
        <v>no sub</v>
      </c>
      <c r="CG300" s="509" t="str">
        <f>IF(AY300="","",VLOOKUP(AZ300,[0]!Qualifier,(COLUMN(AZ300)-34),FALSE))</f>
        <v>Non</v>
      </c>
      <c r="CH300" s="510" t="str">
        <f>IF(AZ300="","",VLOOKUP(BA300,[0]!Qualifier,(COLUMN(BA300)-34),FALSE))</f>
        <v>NA</v>
      </c>
      <c r="CI300" s="512" t="str">
        <f>IF(BA300="","",VLOOKUP(BB300,[0]!Qualifier,(COLUMN(BB300)-34),FALSE))</f>
        <v xml:space="preserve">UV-C </v>
      </c>
      <c r="CJ300" s="510"/>
      <c r="CK300" s="513" t="str">
        <f t="shared" si="142"/>
        <v>2-2-16-1-1-1-1-1-1-1-1-3-3-1-1-1-1-1-4</v>
      </c>
      <c r="CL300" s="513">
        <v>39082</v>
      </c>
      <c r="CM300" s="513">
        <v>45195</v>
      </c>
      <c r="CN300" s="510"/>
      <c r="CP300" s="510"/>
    </row>
    <row r="301" spans="1:94" ht="12.6" customHeight="1" outlineLevel="2" x14ac:dyDescent="0.35">
      <c r="A301" s="77">
        <f t="shared" si="144"/>
        <v>215100</v>
      </c>
      <c r="B301" s="7">
        <f t="shared" si="145"/>
        <v>296</v>
      </c>
      <c r="C301" s="59">
        <f t="shared" si="143"/>
        <v>296</v>
      </c>
      <c r="D301" s="124">
        <f t="shared" si="146"/>
        <v>215100</v>
      </c>
      <c r="E301" s="16" t="str">
        <f t="shared" si="122"/>
        <v>Platelets</v>
      </c>
      <c r="F301" s="58" t="str">
        <f t="shared" si="123"/>
        <v xml:space="preserve">CPD </v>
      </c>
      <c r="G301" s="58" t="str">
        <f t="shared" si="124"/>
        <v xml:space="preserve">NoAdd </v>
      </c>
      <c r="H301" s="58" t="str">
        <f t="shared" si="125"/>
        <v xml:space="preserve">Closed </v>
      </c>
      <c r="I301" s="58" t="str">
        <f t="shared" si="126"/>
        <v xml:space="preserve">SV </v>
      </c>
      <c r="J301" s="58" t="str">
        <f t="shared" si="127"/>
        <v xml:space="preserve">20to24°C </v>
      </c>
      <c r="K301" s="58" t="str">
        <f t="shared" si="128"/>
        <v>No</v>
      </c>
      <c r="L301" s="58" t="str">
        <f t="shared" si="129"/>
        <v xml:space="preserve">Allo </v>
      </c>
      <c r="M301" s="58" t="str">
        <f t="shared" si="130"/>
        <v xml:space="preserve">WB </v>
      </c>
      <c r="N301" s="58" t="str">
        <f t="shared" si="131"/>
        <v xml:space="preserve">NA </v>
      </c>
      <c r="O301" s="58" t="str">
        <f t="shared" si="132"/>
        <v xml:space="preserve">Transf </v>
      </c>
      <c r="P301" s="58" t="str">
        <f t="shared" si="133"/>
        <v xml:space="preserve">LCdepl </v>
      </c>
      <c r="Q301" s="58" t="str">
        <f t="shared" si="134"/>
        <v xml:space="preserve">Pool </v>
      </c>
      <c r="R301" s="58" t="str">
        <f t="shared" si="135"/>
        <v xml:space="preserve">NoIrr </v>
      </c>
      <c r="S301" s="58" t="str">
        <f t="shared" si="136"/>
        <v xml:space="preserve">Wash </v>
      </c>
      <c r="T301" s="58" t="str">
        <f t="shared" si="137"/>
        <v>no sub</v>
      </c>
      <c r="U301" s="58" t="str">
        <f t="shared" si="138"/>
        <v>Non</v>
      </c>
      <c r="V301" s="58" t="str">
        <f t="shared" si="139"/>
        <v>NA</v>
      </c>
      <c r="W301" s="58" t="str">
        <f t="shared" si="140"/>
        <v xml:space="preserve">None </v>
      </c>
      <c r="X301" t="s">
        <v>63</v>
      </c>
      <c r="Y301" s="161" t="str">
        <f t="shared" si="141"/>
        <v>2-2-1-1-1-1-1-1-1-1-1-3-3-1-2-1-1-1-1</v>
      </c>
      <c r="Z301" s="60">
        <f t="shared" si="147"/>
        <v>215100</v>
      </c>
      <c r="AA301" s="7">
        <f t="shared" si="148"/>
        <v>296</v>
      </c>
      <c r="AB301" s="29" t="str">
        <f t="shared" si="121"/>
        <v>2</v>
      </c>
      <c r="AC301" s="29" t="str">
        <f t="shared" si="149"/>
        <v>1</v>
      </c>
      <c r="AD301" s="29" t="str">
        <f t="shared" si="149"/>
        <v>5</v>
      </c>
      <c r="AE301" s="29" t="str">
        <f t="shared" si="149"/>
        <v>1</v>
      </c>
      <c r="AF301" s="29" t="str">
        <f t="shared" si="149"/>
        <v>0</v>
      </c>
      <c r="AG301" s="29" t="str">
        <f t="shared" si="149"/>
        <v>0</v>
      </c>
      <c r="AH301" s="59">
        <v>296</v>
      </c>
      <c r="AI301" s="510">
        <v>215100</v>
      </c>
      <c r="AJ301" s="509">
        <v>2</v>
      </c>
      <c r="AK301" s="509">
        <v>2</v>
      </c>
      <c r="AL301" s="509">
        <v>1</v>
      </c>
      <c r="AM301" s="509">
        <v>1</v>
      </c>
      <c r="AN301" s="509">
        <v>1</v>
      </c>
      <c r="AO301" s="509">
        <v>1</v>
      </c>
      <c r="AP301" s="509">
        <v>1</v>
      </c>
      <c r="AQ301" s="509">
        <v>1</v>
      </c>
      <c r="AR301" s="509">
        <v>1</v>
      </c>
      <c r="AS301" s="509">
        <v>1</v>
      </c>
      <c r="AT301" s="509">
        <v>1</v>
      </c>
      <c r="AU301" s="509">
        <v>3</v>
      </c>
      <c r="AV301" s="509">
        <v>3</v>
      </c>
      <c r="AW301" s="509">
        <v>1</v>
      </c>
      <c r="AX301" s="509">
        <v>2</v>
      </c>
      <c r="AY301" s="509">
        <v>1</v>
      </c>
      <c r="AZ301" s="509">
        <v>1</v>
      </c>
      <c r="BA301" s="509">
        <v>1</v>
      </c>
      <c r="BB301" s="509">
        <v>1</v>
      </c>
      <c r="BC301" s="509" t="b">
        <v>0</v>
      </c>
      <c r="BD301" s="508">
        <v>37223</v>
      </c>
      <c r="BE301" s="508">
        <v>37223</v>
      </c>
      <c r="BF301" s="509" t="b">
        <v>0</v>
      </c>
      <c r="BG301" s="510" t="s">
        <v>637</v>
      </c>
      <c r="BH301" s="512"/>
      <c r="BI301" s="510"/>
      <c r="BJ301" s="513">
        <v>37223</v>
      </c>
      <c r="BK301" s="513">
        <v>37223</v>
      </c>
      <c r="BL301" s="513">
        <v>46217</v>
      </c>
      <c r="BM301" s="510"/>
      <c r="BN301" s="512"/>
      <c r="BO301" s="510"/>
      <c r="BP301" s="509">
        <v>1</v>
      </c>
      <c r="BQ301" s="509" t="str">
        <f>IF(AI301="","",VLOOKUP(AJ301,[0]!Qualifier,(COLUMN(AJ301)-34),FALSE))</f>
        <v>Platelets</v>
      </c>
      <c r="BR301" s="509" t="str">
        <f>IF(AJ301="","",VLOOKUP(AK301,[0]!Qualifier,(COLUMN(AK301)-34),FALSE))</f>
        <v xml:space="preserve">CPD </v>
      </c>
      <c r="BS301" s="509" t="str">
        <f>IF(AK301="","",VLOOKUP(AL301,[0]!Qualifier,(COLUMN(AL301)-34),FALSE))</f>
        <v xml:space="preserve">NoAdd </v>
      </c>
      <c r="BT301" s="509" t="str">
        <f>IF(AL301="","",VLOOKUP(AM301,[0]!Qualifier,(COLUMN(AM301)-34),FALSE))</f>
        <v xml:space="preserve">Closed </v>
      </c>
      <c r="BU301" s="509" t="str">
        <f>IF(AM301="","",VLOOKUP(AN301,[0]!Qualifier,(COLUMN(AN301)-34),FALSE))</f>
        <v xml:space="preserve">SV </v>
      </c>
      <c r="BV301" s="509" t="str">
        <f>IF(AN301="","",VLOOKUP(AO301,[0]!Qualifier,(COLUMN(AO301)-34),FALSE))</f>
        <v xml:space="preserve">20to24°C </v>
      </c>
      <c r="BW301" s="509" t="str">
        <f>IF(AO301="","",VLOOKUP(AP301,[0]!Qualifier,(COLUMN(AP301)-34),FALSE))</f>
        <v>No</v>
      </c>
      <c r="BX301" s="509" t="str">
        <f>IF(AP301="","",VLOOKUP(AQ301,[0]!Qualifier,(COLUMN(AQ301)-34),FALSE))</f>
        <v xml:space="preserve">Allo </v>
      </c>
      <c r="BY301" s="509" t="str">
        <f>IF(AQ301="","",VLOOKUP(AR301,[0]!Qualifier,(COLUMN(AR301)-34),FALSE))</f>
        <v xml:space="preserve">WB </v>
      </c>
      <c r="BZ301" s="509" t="str">
        <f>IF(AR301="","",VLOOKUP(AS301,[0]!Qualifier,(COLUMN(AS301)-34),FALSE))</f>
        <v xml:space="preserve">NA </v>
      </c>
      <c r="CA301" s="509" t="str">
        <f>IF(AS301="","",VLOOKUP(AT301,[0]!Qualifier,(COLUMN(AT301)-34),FALSE))</f>
        <v xml:space="preserve">Transf </v>
      </c>
      <c r="CB301" s="509" t="str">
        <f>IF(AT301="","",VLOOKUP(AU301,[0]!Qualifier,(COLUMN(AU301)-34),FALSE))</f>
        <v xml:space="preserve">LCdepl </v>
      </c>
      <c r="CC301" s="509" t="str">
        <f>IF(AU301="","",VLOOKUP(AV301,[0]!Qualifier,(COLUMN(AV301)-34),FALSE))</f>
        <v xml:space="preserve">Pool </v>
      </c>
      <c r="CD301" s="509" t="str">
        <f>IF(AV301="","",VLOOKUP(AW301,[0]!Qualifier,(COLUMN(AW301)-34),FALSE))</f>
        <v xml:space="preserve">NoIrr </v>
      </c>
      <c r="CE301" s="508" t="str">
        <f>IF(AW301="","",VLOOKUP(AX301,[0]!Qualifier,(COLUMN(AX301)-34),FALSE))</f>
        <v xml:space="preserve">Wash </v>
      </c>
      <c r="CF301" s="508" t="str">
        <f>IF(AX301="","",VLOOKUP(AY301,[0]!Qualifier,(COLUMN(AY301)-34),FALSE))</f>
        <v>no sub</v>
      </c>
      <c r="CG301" s="509" t="str">
        <f>IF(AY301="","",VLOOKUP(AZ301,[0]!Qualifier,(COLUMN(AZ301)-34),FALSE))</f>
        <v>Non</v>
      </c>
      <c r="CH301" s="510" t="str">
        <f>IF(AZ301="","",VLOOKUP(BA301,[0]!Qualifier,(COLUMN(BA301)-34),FALSE))</f>
        <v>NA</v>
      </c>
      <c r="CI301" s="512" t="str">
        <f>IF(BA301="","",VLOOKUP(BB301,[0]!Qualifier,(COLUMN(BB301)-34),FALSE))</f>
        <v xml:space="preserve">None </v>
      </c>
      <c r="CJ301" s="510"/>
      <c r="CK301" s="513" t="str">
        <f t="shared" si="142"/>
        <v>2-2-1-1-1-1-1-1-1-1-1-3-3-1-2-1-1-1-1</v>
      </c>
      <c r="CL301" s="513">
        <v>40147</v>
      </c>
      <c r="CM301" s="513">
        <v>45195</v>
      </c>
      <c r="CN301" s="510"/>
      <c r="CP301" s="510"/>
    </row>
    <row r="302" spans="1:94" ht="12.6" customHeight="1" outlineLevel="2" x14ac:dyDescent="0.35">
      <c r="A302" s="77">
        <f t="shared" si="144"/>
        <v>215102</v>
      </c>
      <c r="B302" s="7">
        <f t="shared" si="145"/>
        <v>297</v>
      </c>
      <c r="C302" s="59">
        <f t="shared" si="143"/>
        <v>297</v>
      </c>
      <c r="D302" s="124">
        <f t="shared" si="146"/>
        <v>215102</v>
      </c>
      <c r="E302" s="16" t="str">
        <f t="shared" si="122"/>
        <v>Platelets</v>
      </c>
      <c r="F302" s="58" t="str">
        <f t="shared" si="123"/>
        <v xml:space="preserve">CPD </v>
      </c>
      <c r="G302" s="58" t="str">
        <f t="shared" si="124"/>
        <v>PAS2</v>
      </c>
      <c r="H302" s="58" t="str">
        <f t="shared" si="125"/>
        <v xml:space="preserve">Closed </v>
      </c>
      <c r="I302" s="58" t="str">
        <f t="shared" si="126"/>
        <v xml:space="preserve">SV </v>
      </c>
      <c r="J302" s="58" t="str">
        <f t="shared" si="127"/>
        <v xml:space="preserve">20to24°C </v>
      </c>
      <c r="K302" s="58" t="str">
        <f t="shared" si="128"/>
        <v>No</v>
      </c>
      <c r="L302" s="58" t="str">
        <f t="shared" si="129"/>
        <v xml:space="preserve">Allo </v>
      </c>
      <c r="M302" s="58" t="str">
        <f t="shared" si="130"/>
        <v xml:space="preserve">WB </v>
      </c>
      <c r="N302" s="58" t="str">
        <f t="shared" si="131"/>
        <v xml:space="preserve">NA </v>
      </c>
      <c r="O302" s="58" t="str">
        <f t="shared" si="132"/>
        <v xml:space="preserve">Transf </v>
      </c>
      <c r="P302" s="58" t="str">
        <f t="shared" si="133"/>
        <v xml:space="preserve">LCdepl </v>
      </c>
      <c r="Q302" s="58" t="str">
        <f t="shared" si="134"/>
        <v xml:space="preserve">Pool </v>
      </c>
      <c r="R302" s="58" t="str">
        <f t="shared" si="135"/>
        <v xml:space="preserve">NoIrr </v>
      </c>
      <c r="S302" s="58" t="str">
        <f t="shared" si="136"/>
        <v xml:space="preserve">Wash </v>
      </c>
      <c r="T302" s="58" t="str">
        <f t="shared" si="137"/>
        <v>no sub</v>
      </c>
      <c r="U302" s="58" t="str">
        <f t="shared" si="138"/>
        <v>Non</v>
      </c>
      <c r="V302" s="58" t="str">
        <f t="shared" si="139"/>
        <v>NA</v>
      </c>
      <c r="W302" s="58" t="str">
        <f t="shared" si="140"/>
        <v xml:space="preserve">None </v>
      </c>
      <c r="X302" t="s">
        <v>63</v>
      </c>
      <c r="Y302" s="161" t="str">
        <f t="shared" si="141"/>
        <v>2-2-13-1-1-1-1-1-1-1-1-3-3-1-2-1-1-1-1</v>
      </c>
      <c r="Z302" s="60">
        <f t="shared" si="147"/>
        <v>215102</v>
      </c>
      <c r="AA302" s="7">
        <f t="shared" si="148"/>
        <v>297</v>
      </c>
      <c r="AB302" s="29" t="str">
        <f t="shared" si="121"/>
        <v>2</v>
      </c>
      <c r="AC302" s="29" t="str">
        <f t="shared" si="149"/>
        <v>1</v>
      </c>
      <c r="AD302" s="29" t="str">
        <f t="shared" si="149"/>
        <v>5</v>
      </c>
      <c r="AE302" s="29" t="str">
        <f t="shared" si="149"/>
        <v>1</v>
      </c>
      <c r="AF302" s="29" t="str">
        <f t="shared" si="149"/>
        <v>0</v>
      </c>
      <c r="AG302" s="29" t="str">
        <f t="shared" si="149"/>
        <v>2</v>
      </c>
      <c r="AH302" s="59">
        <v>297</v>
      </c>
      <c r="AI302" s="510">
        <v>215102</v>
      </c>
      <c r="AJ302" s="509">
        <v>2</v>
      </c>
      <c r="AK302" s="509">
        <v>2</v>
      </c>
      <c r="AL302" s="509">
        <v>13</v>
      </c>
      <c r="AM302" s="509">
        <v>1</v>
      </c>
      <c r="AN302" s="509">
        <v>1</v>
      </c>
      <c r="AO302" s="509">
        <v>1</v>
      </c>
      <c r="AP302" s="509">
        <v>1</v>
      </c>
      <c r="AQ302" s="509">
        <v>1</v>
      </c>
      <c r="AR302" s="509">
        <v>1</v>
      </c>
      <c r="AS302" s="509">
        <v>1</v>
      </c>
      <c r="AT302" s="509">
        <v>1</v>
      </c>
      <c r="AU302" s="509">
        <v>3</v>
      </c>
      <c r="AV302" s="509">
        <v>3</v>
      </c>
      <c r="AW302" s="509">
        <v>1</v>
      </c>
      <c r="AX302" s="509">
        <v>2</v>
      </c>
      <c r="AY302" s="509">
        <v>1</v>
      </c>
      <c r="AZ302" s="509">
        <v>1</v>
      </c>
      <c r="BA302" s="509">
        <v>1</v>
      </c>
      <c r="BB302" s="509">
        <v>1</v>
      </c>
      <c r="BC302" s="509" t="b">
        <v>0</v>
      </c>
      <c r="BD302" s="508">
        <v>39884</v>
      </c>
      <c r="BE302" s="508">
        <v>39884</v>
      </c>
      <c r="BF302" s="509" t="b">
        <v>0</v>
      </c>
      <c r="BG302" s="510" t="s">
        <v>1053</v>
      </c>
      <c r="BH302" s="512"/>
      <c r="BI302" s="510"/>
      <c r="BJ302" s="513">
        <v>39884</v>
      </c>
      <c r="BK302" s="513">
        <v>39884</v>
      </c>
      <c r="BL302" s="513">
        <v>46217</v>
      </c>
      <c r="BM302" s="513">
        <v>43452</v>
      </c>
      <c r="BN302" s="509">
        <v>1</v>
      </c>
      <c r="BO302" s="510" t="s">
        <v>1071</v>
      </c>
      <c r="BP302" s="509">
        <v>1</v>
      </c>
      <c r="BQ302" s="509" t="str">
        <f>IF(AI302="","",VLOOKUP(AJ302,[0]!Qualifier,(COLUMN(AJ302)-34),FALSE))</f>
        <v>Platelets</v>
      </c>
      <c r="BR302" s="509" t="str">
        <f>IF(AJ302="","",VLOOKUP(AK302,[0]!Qualifier,(COLUMN(AK302)-34),FALSE))</f>
        <v xml:space="preserve">CPD </v>
      </c>
      <c r="BS302" s="509" t="str">
        <f>IF(AK302="","",VLOOKUP(AL302,[0]!Qualifier,(COLUMN(AL302)-34),FALSE))</f>
        <v>PAS2</v>
      </c>
      <c r="BT302" s="509" t="str">
        <f>IF(AL302="","",VLOOKUP(AM302,[0]!Qualifier,(COLUMN(AM302)-34),FALSE))</f>
        <v xml:space="preserve">Closed </v>
      </c>
      <c r="BU302" s="509" t="str">
        <f>IF(AM302="","",VLOOKUP(AN302,[0]!Qualifier,(COLUMN(AN302)-34),FALSE))</f>
        <v xml:space="preserve">SV </v>
      </c>
      <c r="BV302" s="509" t="str">
        <f>IF(AN302="","",VLOOKUP(AO302,[0]!Qualifier,(COLUMN(AO302)-34),FALSE))</f>
        <v xml:space="preserve">20to24°C </v>
      </c>
      <c r="BW302" s="509" t="str">
        <f>IF(AO302="","",VLOOKUP(AP302,[0]!Qualifier,(COLUMN(AP302)-34),FALSE))</f>
        <v>No</v>
      </c>
      <c r="BX302" s="509" t="str">
        <f>IF(AP302="","",VLOOKUP(AQ302,[0]!Qualifier,(COLUMN(AQ302)-34),FALSE))</f>
        <v xml:space="preserve">Allo </v>
      </c>
      <c r="BY302" s="509" t="str">
        <f>IF(AQ302="","",VLOOKUP(AR302,[0]!Qualifier,(COLUMN(AR302)-34),FALSE))</f>
        <v xml:space="preserve">WB </v>
      </c>
      <c r="BZ302" s="509" t="str">
        <f>IF(AR302="","",VLOOKUP(AS302,[0]!Qualifier,(COLUMN(AS302)-34),FALSE))</f>
        <v xml:space="preserve">NA </v>
      </c>
      <c r="CA302" s="509" t="str">
        <f>IF(AS302="","",VLOOKUP(AT302,[0]!Qualifier,(COLUMN(AT302)-34),FALSE))</f>
        <v xml:space="preserve">Transf </v>
      </c>
      <c r="CB302" s="509" t="str">
        <f>IF(AT302="","",VLOOKUP(AU302,[0]!Qualifier,(COLUMN(AU302)-34),FALSE))</f>
        <v xml:space="preserve">LCdepl </v>
      </c>
      <c r="CC302" s="509" t="str">
        <f>IF(AU302="","",VLOOKUP(AV302,[0]!Qualifier,(COLUMN(AV302)-34),FALSE))</f>
        <v xml:space="preserve">Pool </v>
      </c>
      <c r="CD302" s="509" t="str">
        <f>IF(AV302="","",VLOOKUP(AW302,[0]!Qualifier,(COLUMN(AW302)-34),FALSE))</f>
        <v xml:space="preserve">NoIrr </v>
      </c>
      <c r="CE302" s="508" t="str">
        <f>IF(AW302="","",VLOOKUP(AX302,[0]!Qualifier,(COLUMN(AX302)-34),FALSE))</f>
        <v xml:space="preserve">Wash </v>
      </c>
      <c r="CF302" s="508" t="str">
        <f>IF(AX302="","",VLOOKUP(AY302,[0]!Qualifier,(COLUMN(AY302)-34),FALSE))</f>
        <v>no sub</v>
      </c>
      <c r="CG302" s="509" t="str">
        <f>IF(AY302="","",VLOOKUP(AZ302,[0]!Qualifier,(COLUMN(AZ302)-34),FALSE))</f>
        <v>Non</v>
      </c>
      <c r="CH302" s="510" t="str">
        <f>IF(AZ302="","",VLOOKUP(BA302,[0]!Qualifier,(COLUMN(BA302)-34),FALSE))</f>
        <v>NA</v>
      </c>
      <c r="CI302" s="512" t="str">
        <f>IF(BA302="","",VLOOKUP(BB302,[0]!Qualifier,(COLUMN(BB302)-34),FALSE))</f>
        <v xml:space="preserve">None </v>
      </c>
      <c r="CJ302" s="510"/>
      <c r="CK302" s="513" t="str">
        <f t="shared" si="142"/>
        <v>2-2-13-1-1-1-1-1-1-1-1-3-3-1-2-1-1-1-1</v>
      </c>
      <c r="CL302" s="513">
        <v>40147</v>
      </c>
      <c r="CM302" s="513">
        <v>45195</v>
      </c>
      <c r="CN302" s="510"/>
      <c r="CP302" s="510"/>
    </row>
    <row r="303" spans="1:94" ht="12.6" customHeight="1" outlineLevel="2" x14ac:dyDescent="0.35">
      <c r="A303" s="77">
        <f t="shared" si="144"/>
        <v>215103</v>
      </c>
      <c r="B303" s="7">
        <f t="shared" si="145"/>
        <v>298</v>
      </c>
      <c r="C303" s="59">
        <f t="shared" si="143"/>
        <v>298</v>
      </c>
      <c r="D303" s="124">
        <f t="shared" si="146"/>
        <v>215103</v>
      </c>
      <c r="E303" s="16" t="str">
        <f t="shared" si="122"/>
        <v>Platelets</v>
      </c>
      <c r="F303" s="58" t="str">
        <f t="shared" si="123"/>
        <v xml:space="preserve">CPD </v>
      </c>
      <c r="G303" s="58" t="str">
        <f t="shared" si="124"/>
        <v xml:space="preserve">PAS </v>
      </c>
      <c r="H303" s="58" t="str">
        <f t="shared" si="125"/>
        <v xml:space="preserve">Closed </v>
      </c>
      <c r="I303" s="58" t="str">
        <f t="shared" si="126"/>
        <v xml:space="preserve">SV </v>
      </c>
      <c r="J303" s="58" t="str">
        <f t="shared" si="127"/>
        <v xml:space="preserve">20to24°C </v>
      </c>
      <c r="K303" s="58" t="str">
        <f t="shared" si="128"/>
        <v>No</v>
      </c>
      <c r="L303" s="58" t="str">
        <f t="shared" si="129"/>
        <v xml:space="preserve">Allo </v>
      </c>
      <c r="M303" s="58" t="str">
        <f t="shared" si="130"/>
        <v xml:space="preserve">WB </v>
      </c>
      <c r="N303" s="58" t="str">
        <f t="shared" si="131"/>
        <v xml:space="preserve">NA </v>
      </c>
      <c r="O303" s="58" t="str">
        <f t="shared" si="132"/>
        <v xml:space="preserve">Transf </v>
      </c>
      <c r="P303" s="58" t="str">
        <f t="shared" si="133"/>
        <v xml:space="preserve">LCdepl </v>
      </c>
      <c r="Q303" s="58" t="str">
        <f t="shared" si="134"/>
        <v xml:space="preserve">Pool </v>
      </c>
      <c r="R303" s="58" t="str">
        <f t="shared" si="135"/>
        <v xml:space="preserve">NoIrr </v>
      </c>
      <c r="S303" s="58" t="str">
        <f t="shared" si="136"/>
        <v xml:space="preserve">Wash </v>
      </c>
      <c r="T303" s="58" t="str">
        <f t="shared" si="137"/>
        <v>no sub</v>
      </c>
      <c r="U303" s="58" t="str">
        <f t="shared" si="138"/>
        <v>Non</v>
      </c>
      <c r="V303" s="58" t="str">
        <f t="shared" si="139"/>
        <v>NA</v>
      </c>
      <c r="W303" s="58" t="str">
        <f t="shared" si="140"/>
        <v xml:space="preserve">None </v>
      </c>
      <c r="X303" t="s">
        <v>63</v>
      </c>
      <c r="Y303" s="161" t="str">
        <f t="shared" si="141"/>
        <v>2-2-14-1-1-1-1-1-1-1-1-3-3-1-2-1-1-1-1</v>
      </c>
      <c r="Z303" s="60">
        <f t="shared" si="147"/>
        <v>215103</v>
      </c>
      <c r="AA303" s="7">
        <f t="shared" si="148"/>
        <v>298</v>
      </c>
      <c r="AB303" s="29" t="str">
        <f t="shared" si="121"/>
        <v>2</v>
      </c>
      <c r="AC303" s="29" t="str">
        <f t="shared" si="149"/>
        <v>1</v>
      </c>
      <c r="AD303" s="29" t="str">
        <f t="shared" si="149"/>
        <v>5</v>
      </c>
      <c r="AE303" s="29" t="str">
        <f t="shared" si="149"/>
        <v>1</v>
      </c>
      <c r="AF303" s="29" t="str">
        <f t="shared" si="149"/>
        <v>0</v>
      </c>
      <c r="AG303" s="29" t="str">
        <f t="shared" si="149"/>
        <v>3</v>
      </c>
      <c r="AH303" s="59">
        <v>298</v>
      </c>
      <c r="AI303" s="510">
        <v>215103</v>
      </c>
      <c r="AJ303" s="509">
        <v>2</v>
      </c>
      <c r="AK303" s="509">
        <v>2</v>
      </c>
      <c r="AL303" s="509">
        <v>14</v>
      </c>
      <c r="AM303" s="509">
        <v>1</v>
      </c>
      <c r="AN303" s="509">
        <v>1</v>
      </c>
      <c r="AO303" s="509">
        <v>1</v>
      </c>
      <c r="AP303" s="509">
        <v>1</v>
      </c>
      <c r="AQ303" s="509">
        <v>1</v>
      </c>
      <c r="AR303" s="509">
        <v>1</v>
      </c>
      <c r="AS303" s="509">
        <v>1</v>
      </c>
      <c r="AT303" s="509">
        <v>1</v>
      </c>
      <c r="AU303" s="509">
        <v>3</v>
      </c>
      <c r="AV303" s="509">
        <v>3</v>
      </c>
      <c r="AW303" s="509">
        <v>1</v>
      </c>
      <c r="AX303" s="509">
        <v>2</v>
      </c>
      <c r="AY303" s="509">
        <v>1</v>
      </c>
      <c r="AZ303" s="509">
        <v>1</v>
      </c>
      <c r="BA303" s="509">
        <v>1</v>
      </c>
      <c r="BB303" s="509">
        <v>1</v>
      </c>
      <c r="BC303" s="509" t="b">
        <v>0</v>
      </c>
      <c r="BD303" s="508">
        <v>38695</v>
      </c>
      <c r="BE303" s="508">
        <v>38695</v>
      </c>
      <c r="BF303" s="509" t="b">
        <v>0</v>
      </c>
      <c r="BG303" s="510" t="s">
        <v>638</v>
      </c>
      <c r="BH303" s="512"/>
      <c r="BI303" s="510"/>
      <c r="BJ303" s="513">
        <v>38695</v>
      </c>
      <c r="BK303" s="513">
        <v>38695</v>
      </c>
      <c r="BL303" s="513">
        <v>46217</v>
      </c>
      <c r="BM303" s="510"/>
      <c r="BN303" s="512"/>
      <c r="BO303" s="510"/>
      <c r="BP303" s="509">
        <v>1</v>
      </c>
      <c r="BQ303" s="509" t="str">
        <f>IF(AI303="","",VLOOKUP(AJ303,[0]!Qualifier,(COLUMN(AJ303)-34),FALSE))</f>
        <v>Platelets</v>
      </c>
      <c r="BR303" s="509" t="str">
        <f>IF(AJ303="","",VLOOKUP(AK303,[0]!Qualifier,(COLUMN(AK303)-34),FALSE))</f>
        <v xml:space="preserve">CPD </v>
      </c>
      <c r="BS303" s="509" t="str">
        <f>IF(AK303="","",VLOOKUP(AL303,[0]!Qualifier,(COLUMN(AL303)-34),FALSE))</f>
        <v xml:space="preserve">PAS </v>
      </c>
      <c r="BT303" s="509" t="str">
        <f>IF(AL303="","",VLOOKUP(AM303,[0]!Qualifier,(COLUMN(AM303)-34),FALSE))</f>
        <v xml:space="preserve">Closed </v>
      </c>
      <c r="BU303" s="509" t="str">
        <f>IF(AM303="","",VLOOKUP(AN303,[0]!Qualifier,(COLUMN(AN303)-34),FALSE))</f>
        <v xml:space="preserve">SV </v>
      </c>
      <c r="BV303" s="509" t="str">
        <f>IF(AN303="","",VLOOKUP(AO303,[0]!Qualifier,(COLUMN(AO303)-34),FALSE))</f>
        <v xml:space="preserve">20to24°C </v>
      </c>
      <c r="BW303" s="509" t="str">
        <f>IF(AO303="","",VLOOKUP(AP303,[0]!Qualifier,(COLUMN(AP303)-34),FALSE))</f>
        <v>No</v>
      </c>
      <c r="BX303" s="509" t="str">
        <f>IF(AP303="","",VLOOKUP(AQ303,[0]!Qualifier,(COLUMN(AQ303)-34),FALSE))</f>
        <v xml:space="preserve">Allo </v>
      </c>
      <c r="BY303" s="509" t="str">
        <f>IF(AQ303="","",VLOOKUP(AR303,[0]!Qualifier,(COLUMN(AR303)-34),FALSE))</f>
        <v xml:space="preserve">WB </v>
      </c>
      <c r="BZ303" s="509" t="str">
        <f>IF(AR303="","",VLOOKUP(AS303,[0]!Qualifier,(COLUMN(AS303)-34),FALSE))</f>
        <v xml:space="preserve">NA </v>
      </c>
      <c r="CA303" s="509" t="str">
        <f>IF(AS303="","",VLOOKUP(AT303,[0]!Qualifier,(COLUMN(AT303)-34),FALSE))</f>
        <v xml:space="preserve">Transf </v>
      </c>
      <c r="CB303" s="509" t="str">
        <f>IF(AT303="","",VLOOKUP(AU303,[0]!Qualifier,(COLUMN(AU303)-34),FALSE))</f>
        <v xml:space="preserve">LCdepl </v>
      </c>
      <c r="CC303" s="509" t="str">
        <f>IF(AU303="","",VLOOKUP(AV303,[0]!Qualifier,(COLUMN(AV303)-34),FALSE))</f>
        <v xml:space="preserve">Pool </v>
      </c>
      <c r="CD303" s="509" t="str">
        <f>IF(AV303="","",VLOOKUP(AW303,[0]!Qualifier,(COLUMN(AW303)-34),FALSE))</f>
        <v xml:space="preserve">NoIrr </v>
      </c>
      <c r="CE303" s="508" t="str">
        <f>IF(AW303="","",VLOOKUP(AX303,[0]!Qualifier,(COLUMN(AX303)-34),FALSE))</f>
        <v xml:space="preserve">Wash </v>
      </c>
      <c r="CF303" s="508" t="str">
        <f>IF(AX303="","",VLOOKUP(AY303,[0]!Qualifier,(COLUMN(AY303)-34),FALSE))</f>
        <v>no sub</v>
      </c>
      <c r="CG303" s="509" t="str">
        <f>IF(AY303="","",VLOOKUP(AZ303,[0]!Qualifier,(COLUMN(AZ303)-34),FALSE))</f>
        <v>Non</v>
      </c>
      <c r="CH303" s="510" t="str">
        <f>IF(AZ303="","",VLOOKUP(BA303,[0]!Qualifier,(COLUMN(BA303)-34),FALSE))</f>
        <v>NA</v>
      </c>
      <c r="CI303" s="512" t="str">
        <f>IF(BA303="","",VLOOKUP(BB303,[0]!Qualifier,(COLUMN(BB303)-34),FALSE))</f>
        <v xml:space="preserve">None </v>
      </c>
      <c r="CJ303" s="510"/>
      <c r="CK303" s="513" t="str">
        <f t="shared" si="142"/>
        <v>2-2-14-1-1-1-1-1-1-1-1-3-3-1-2-1-1-1-1</v>
      </c>
      <c r="CL303" s="513">
        <v>39945</v>
      </c>
      <c r="CM303" s="513">
        <v>45195</v>
      </c>
      <c r="CN303" s="510"/>
      <c r="CP303" s="510"/>
    </row>
    <row r="304" spans="1:94" ht="12.6" customHeight="1" outlineLevel="2" x14ac:dyDescent="0.35">
      <c r="A304" s="77">
        <f t="shared" si="144"/>
        <v>215104</v>
      </c>
      <c r="B304" s="7">
        <f t="shared" si="145"/>
        <v>299</v>
      </c>
      <c r="C304" s="59">
        <f t="shared" si="143"/>
        <v>299</v>
      </c>
      <c r="D304" s="124">
        <f t="shared" si="146"/>
        <v>215104</v>
      </c>
      <c r="E304" s="16" t="str">
        <f t="shared" si="122"/>
        <v>Platelets</v>
      </c>
      <c r="F304" s="58" t="str">
        <f t="shared" si="123"/>
        <v xml:space="preserve">CPD </v>
      </c>
      <c r="G304" s="58" t="str">
        <f t="shared" si="124"/>
        <v>PAS3</v>
      </c>
      <c r="H304" s="58" t="str">
        <f t="shared" si="125"/>
        <v xml:space="preserve">Closed </v>
      </c>
      <c r="I304" s="58" t="str">
        <f t="shared" si="126"/>
        <v xml:space="preserve">SV </v>
      </c>
      <c r="J304" s="58" t="str">
        <f t="shared" si="127"/>
        <v xml:space="preserve">20to24°C </v>
      </c>
      <c r="K304" s="58" t="str">
        <f t="shared" si="128"/>
        <v>No</v>
      </c>
      <c r="L304" s="58" t="str">
        <f t="shared" si="129"/>
        <v xml:space="preserve">Allo </v>
      </c>
      <c r="M304" s="58" t="str">
        <f t="shared" si="130"/>
        <v xml:space="preserve">WB </v>
      </c>
      <c r="N304" s="58" t="str">
        <f t="shared" si="131"/>
        <v xml:space="preserve">NA </v>
      </c>
      <c r="O304" s="58" t="str">
        <f t="shared" si="132"/>
        <v xml:space="preserve">Transf </v>
      </c>
      <c r="P304" s="58" t="str">
        <f t="shared" si="133"/>
        <v xml:space="preserve">LCdepl </v>
      </c>
      <c r="Q304" s="58" t="str">
        <f t="shared" si="134"/>
        <v xml:space="preserve">Pool </v>
      </c>
      <c r="R304" s="58" t="str">
        <f t="shared" si="135"/>
        <v xml:space="preserve">NoIrr </v>
      </c>
      <c r="S304" s="58" t="str">
        <f t="shared" si="136"/>
        <v xml:space="preserve">- </v>
      </c>
      <c r="T304" s="58" t="str">
        <f t="shared" si="137"/>
        <v>no sub</v>
      </c>
      <c r="U304" s="58" t="str">
        <f t="shared" si="138"/>
        <v>Non</v>
      </c>
      <c r="V304" s="58" t="str">
        <f t="shared" si="139"/>
        <v>NA</v>
      </c>
      <c r="W304" s="58" t="str">
        <f t="shared" si="140"/>
        <v xml:space="preserve">None </v>
      </c>
      <c r="X304" t="s">
        <v>63</v>
      </c>
      <c r="Y304" s="161" t="str">
        <f t="shared" si="141"/>
        <v>2-2-15-1-1-1-1-1-1-1-1-3-3-1-1-1-1-1-1</v>
      </c>
      <c r="Z304" s="60">
        <f t="shared" si="147"/>
        <v>215104</v>
      </c>
      <c r="AA304" s="7">
        <f t="shared" si="148"/>
        <v>299</v>
      </c>
      <c r="AB304" s="29" t="str">
        <f t="shared" si="121"/>
        <v>2</v>
      </c>
      <c r="AC304" s="29" t="str">
        <f t="shared" si="149"/>
        <v>1</v>
      </c>
      <c r="AD304" s="29" t="str">
        <f t="shared" si="149"/>
        <v>5</v>
      </c>
      <c r="AE304" s="29" t="str">
        <f t="shared" si="149"/>
        <v>1</v>
      </c>
      <c r="AF304" s="29" t="str">
        <f t="shared" si="149"/>
        <v>0</v>
      </c>
      <c r="AG304" s="29" t="str">
        <f t="shared" si="149"/>
        <v>4</v>
      </c>
      <c r="AH304" s="59">
        <v>299</v>
      </c>
      <c r="AI304" s="510">
        <v>215104</v>
      </c>
      <c r="AJ304" s="509">
        <v>2</v>
      </c>
      <c r="AK304" s="509">
        <v>2</v>
      </c>
      <c r="AL304" s="509">
        <v>15</v>
      </c>
      <c r="AM304" s="509">
        <v>1</v>
      </c>
      <c r="AN304" s="509">
        <v>1</v>
      </c>
      <c r="AO304" s="509">
        <v>1</v>
      </c>
      <c r="AP304" s="509">
        <v>1</v>
      </c>
      <c r="AQ304" s="509">
        <v>1</v>
      </c>
      <c r="AR304" s="509">
        <v>1</v>
      </c>
      <c r="AS304" s="509">
        <v>1</v>
      </c>
      <c r="AT304" s="509">
        <v>1</v>
      </c>
      <c r="AU304" s="509">
        <v>3</v>
      </c>
      <c r="AV304" s="509">
        <v>3</v>
      </c>
      <c r="AW304" s="509">
        <v>1</v>
      </c>
      <c r="AX304" s="509">
        <v>1</v>
      </c>
      <c r="AY304" s="509">
        <v>1</v>
      </c>
      <c r="AZ304" s="509">
        <v>1</v>
      </c>
      <c r="BA304" s="509">
        <v>1</v>
      </c>
      <c r="BB304" s="509">
        <v>1</v>
      </c>
      <c r="BC304" s="509" t="b">
        <v>0</v>
      </c>
      <c r="BD304" s="508">
        <v>40150</v>
      </c>
      <c r="BE304" s="508">
        <v>40126</v>
      </c>
      <c r="BF304" s="509" t="b">
        <v>0</v>
      </c>
      <c r="BG304" s="510" t="s">
        <v>639</v>
      </c>
      <c r="BH304" s="512"/>
      <c r="BI304" s="510"/>
      <c r="BJ304" s="513">
        <v>40150</v>
      </c>
      <c r="BK304" s="513">
        <v>40126</v>
      </c>
      <c r="BL304" s="513">
        <v>46217</v>
      </c>
      <c r="BM304" s="510"/>
      <c r="BN304" s="512"/>
      <c r="BO304" s="510"/>
      <c r="BP304" s="509">
        <v>1</v>
      </c>
      <c r="BQ304" s="509" t="str">
        <f>IF(AI304="","",VLOOKUP(AJ304,[0]!Qualifier,(COLUMN(AJ304)-34),FALSE))</f>
        <v>Platelets</v>
      </c>
      <c r="BR304" s="509" t="str">
        <f>IF(AJ304="","",VLOOKUP(AK304,[0]!Qualifier,(COLUMN(AK304)-34),FALSE))</f>
        <v xml:space="preserve">CPD </v>
      </c>
      <c r="BS304" s="509" t="str">
        <f>IF(AK304="","",VLOOKUP(AL304,[0]!Qualifier,(COLUMN(AL304)-34),FALSE))</f>
        <v>PAS3</v>
      </c>
      <c r="BT304" s="509" t="str">
        <f>IF(AL304="","",VLOOKUP(AM304,[0]!Qualifier,(COLUMN(AM304)-34),FALSE))</f>
        <v xml:space="preserve">Closed </v>
      </c>
      <c r="BU304" s="509" t="str">
        <f>IF(AM304="","",VLOOKUP(AN304,[0]!Qualifier,(COLUMN(AN304)-34),FALSE))</f>
        <v xml:space="preserve">SV </v>
      </c>
      <c r="BV304" s="509" t="str">
        <f>IF(AN304="","",VLOOKUP(AO304,[0]!Qualifier,(COLUMN(AO304)-34),FALSE))</f>
        <v xml:space="preserve">20to24°C </v>
      </c>
      <c r="BW304" s="509" t="str">
        <f>IF(AO304="","",VLOOKUP(AP304,[0]!Qualifier,(COLUMN(AP304)-34),FALSE))</f>
        <v>No</v>
      </c>
      <c r="BX304" s="509" t="str">
        <f>IF(AP304="","",VLOOKUP(AQ304,[0]!Qualifier,(COLUMN(AQ304)-34),FALSE))</f>
        <v xml:space="preserve">Allo </v>
      </c>
      <c r="BY304" s="509" t="str">
        <f>IF(AQ304="","",VLOOKUP(AR304,[0]!Qualifier,(COLUMN(AR304)-34),FALSE))</f>
        <v xml:space="preserve">WB </v>
      </c>
      <c r="BZ304" s="509" t="str">
        <f>IF(AR304="","",VLOOKUP(AS304,[0]!Qualifier,(COLUMN(AS304)-34),FALSE))</f>
        <v xml:space="preserve">NA </v>
      </c>
      <c r="CA304" s="509" t="str">
        <f>IF(AS304="","",VLOOKUP(AT304,[0]!Qualifier,(COLUMN(AT304)-34),FALSE))</f>
        <v xml:space="preserve">Transf </v>
      </c>
      <c r="CB304" s="509" t="str">
        <f>IF(AT304="","",VLOOKUP(AU304,[0]!Qualifier,(COLUMN(AU304)-34),FALSE))</f>
        <v xml:space="preserve">LCdepl </v>
      </c>
      <c r="CC304" s="509" t="str">
        <f>IF(AU304="","",VLOOKUP(AV304,[0]!Qualifier,(COLUMN(AV304)-34),FALSE))</f>
        <v xml:space="preserve">Pool </v>
      </c>
      <c r="CD304" s="509" t="str">
        <f>IF(AV304="","",VLOOKUP(AW304,[0]!Qualifier,(COLUMN(AW304)-34),FALSE))</f>
        <v xml:space="preserve">NoIrr </v>
      </c>
      <c r="CE304" s="508" t="str">
        <f>IF(AW304="","",VLOOKUP(AX304,[0]!Qualifier,(COLUMN(AX304)-34),FALSE))</f>
        <v xml:space="preserve">- </v>
      </c>
      <c r="CF304" s="508" t="str">
        <f>IF(AX304="","",VLOOKUP(AY304,[0]!Qualifier,(COLUMN(AY304)-34),FALSE))</f>
        <v>no sub</v>
      </c>
      <c r="CG304" s="509" t="str">
        <f>IF(AY304="","",VLOOKUP(AZ304,[0]!Qualifier,(COLUMN(AZ304)-34),FALSE))</f>
        <v>Non</v>
      </c>
      <c r="CH304" s="510" t="str">
        <f>IF(AZ304="","",VLOOKUP(BA304,[0]!Qualifier,(COLUMN(BA304)-34),FALSE))</f>
        <v>NA</v>
      </c>
      <c r="CI304" s="512" t="str">
        <f>IF(BA304="","",VLOOKUP(BB304,[0]!Qualifier,(COLUMN(BB304)-34),FALSE))</f>
        <v xml:space="preserve">None </v>
      </c>
      <c r="CJ304" s="510"/>
      <c r="CK304" s="513" t="str">
        <f t="shared" si="142"/>
        <v>2-2-15-1-1-1-1-1-1-1-1-3-3-1-1-1-1-1-1</v>
      </c>
      <c r="CL304" s="513">
        <v>39945</v>
      </c>
      <c r="CM304" s="513">
        <v>45195</v>
      </c>
      <c r="CN304" s="510"/>
      <c r="CP304" s="510"/>
    </row>
    <row r="305" spans="1:94" ht="12.6" customHeight="1" outlineLevel="2" x14ac:dyDescent="0.35">
      <c r="A305" s="77">
        <f t="shared" si="144"/>
        <v>215106</v>
      </c>
      <c r="B305" s="7">
        <f t="shared" si="145"/>
        <v>300</v>
      </c>
      <c r="C305" s="59">
        <f t="shared" si="143"/>
        <v>300</v>
      </c>
      <c r="D305" s="124">
        <f t="shared" si="146"/>
        <v>215106</v>
      </c>
      <c r="E305" s="16" t="str">
        <f t="shared" si="122"/>
        <v>Platelets</v>
      </c>
      <c r="F305" s="58" t="str">
        <f t="shared" si="123"/>
        <v xml:space="preserve">CPD </v>
      </c>
      <c r="G305" s="58" t="str">
        <f t="shared" si="124"/>
        <v xml:space="preserve">PAS3M </v>
      </c>
      <c r="H305" s="58" t="str">
        <f t="shared" si="125"/>
        <v xml:space="preserve">Closed </v>
      </c>
      <c r="I305" s="58" t="str">
        <f t="shared" si="126"/>
        <v xml:space="preserve">SV </v>
      </c>
      <c r="J305" s="58" t="str">
        <f t="shared" si="127"/>
        <v xml:space="preserve">20to24°C </v>
      </c>
      <c r="K305" s="58" t="str">
        <f t="shared" si="128"/>
        <v>No</v>
      </c>
      <c r="L305" s="58" t="str">
        <f t="shared" si="129"/>
        <v xml:space="preserve">Allo </v>
      </c>
      <c r="M305" s="58" t="str">
        <f t="shared" si="130"/>
        <v xml:space="preserve">WB </v>
      </c>
      <c r="N305" s="58" t="str">
        <f t="shared" si="131"/>
        <v xml:space="preserve">NA </v>
      </c>
      <c r="O305" s="58" t="str">
        <f t="shared" si="132"/>
        <v xml:space="preserve">Transf </v>
      </c>
      <c r="P305" s="58" t="str">
        <f t="shared" si="133"/>
        <v xml:space="preserve">LCdepl </v>
      </c>
      <c r="Q305" s="58" t="str">
        <f t="shared" si="134"/>
        <v xml:space="preserve">Pool </v>
      </c>
      <c r="R305" s="58" t="str">
        <f t="shared" si="135"/>
        <v xml:space="preserve">NoIrr </v>
      </c>
      <c r="S305" s="58" t="str">
        <f t="shared" si="136"/>
        <v xml:space="preserve">Wash </v>
      </c>
      <c r="T305" s="58" t="str">
        <f t="shared" si="137"/>
        <v>no sub</v>
      </c>
      <c r="U305" s="58" t="str">
        <f t="shared" si="138"/>
        <v>Non</v>
      </c>
      <c r="V305" s="58" t="str">
        <f t="shared" si="139"/>
        <v>NA</v>
      </c>
      <c r="W305" s="58" t="str">
        <f t="shared" si="140"/>
        <v xml:space="preserve">None </v>
      </c>
      <c r="X305" t="s">
        <v>63</v>
      </c>
      <c r="Y305" s="161" t="str">
        <f t="shared" si="141"/>
        <v>2-2-16-1-1-1-1-1-1-1-1-3-3-1-2-1-1-1-1</v>
      </c>
      <c r="Z305" s="60">
        <f t="shared" si="147"/>
        <v>215106</v>
      </c>
      <c r="AA305" s="7">
        <f t="shared" si="148"/>
        <v>300</v>
      </c>
      <c r="AB305" s="29" t="str">
        <f t="shared" si="121"/>
        <v>2</v>
      </c>
      <c r="AC305" s="29" t="str">
        <f t="shared" si="149"/>
        <v>1</v>
      </c>
      <c r="AD305" s="29" t="str">
        <f t="shared" si="149"/>
        <v>5</v>
      </c>
      <c r="AE305" s="29" t="str">
        <f t="shared" si="149"/>
        <v>1</v>
      </c>
      <c r="AF305" s="29" t="str">
        <f t="shared" si="149"/>
        <v>0</v>
      </c>
      <c r="AG305" s="29" t="str">
        <f t="shared" si="149"/>
        <v>6</v>
      </c>
      <c r="AH305" s="59">
        <v>300</v>
      </c>
      <c r="AI305" s="510">
        <v>215106</v>
      </c>
      <c r="AJ305" s="509">
        <v>2</v>
      </c>
      <c r="AK305" s="509">
        <v>2</v>
      </c>
      <c r="AL305" s="509">
        <v>16</v>
      </c>
      <c r="AM305" s="509">
        <v>1</v>
      </c>
      <c r="AN305" s="509">
        <v>1</v>
      </c>
      <c r="AO305" s="509">
        <v>1</v>
      </c>
      <c r="AP305" s="509">
        <v>1</v>
      </c>
      <c r="AQ305" s="509">
        <v>1</v>
      </c>
      <c r="AR305" s="509">
        <v>1</v>
      </c>
      <c r="AS305" s="509">
        <v>1</v>
      </c>
      <c r="AT305" s="509">
        <v>1</v>
      </c>
      <c r="AU305" s="509">
        <v>3</v>
      </c>
      <c r="AV305" s="509">
        <v>3</v>
      </c>
      <c r="AW305" s="509">
        <v>1</v>
      </c>
      <c r="AX305" s="509">
        <v>2</v>
      </c>
      <c r="AY305" s="509">
        <v>1</v>
      </c>
      <c r="AZ305" s="509">
        <v>1</v>
      </c>
      <c r="BA305" s="509">
        <v>1</v>
      </c>
      <c r="BB305" s="509">
        <v>1</v>
      </c>
      <c r="BC305" s="509" t="b">
        <v>0</v>
      </c>
      <c r="BD305" s="508">
        <v>40689</v>
      </c>
      <c r="BE305" s="508">
        <v>40322</v>
      </c>
      <c r="BF305" s="509" t="b">
        <v>0</v>
      </c>
      <c r="BG305" s="510" t="s">
        <v>640</v>
      </c>
      <c r="BH305" s="512"/>
      <c r="BI305" s="510"/>
      <c r="BJ305" s="513">
        <v>40689</v>
      </c>
      <c r="BK305" s="513">
        <v>40322</v>
      </c>
      <c r="BL305" s="513">
        <v>46217</v>
      </c>
      <c r="BM305" s="510"/>
      <c r="BN305" s="512"/>
      <c r="BO305" s="510"/>
      <c r="BP305" s="509">
        <v>1</v>
      </c>
      <c r="BQ305" s="509" t="str">
        <f>IF(AI305="","",VLOOKUP(AJ305,[0]!Qualifier,(COLUMN(AJ305)-34),FALSE))</f>
        <v>Platelets</v>
      </c>
      <c r="BR305" s="509" t="str">
        <f>IF(AJ305="","",VLOOKUP(AK305,[0]!Qualifier,(COLUMN(AK305)-34),FALSE))</f>
        <v xml:space="preserve">CPD </v>
      </c>
      <c r="BS305" s="509" t="str">
        <f>IF(AK305="","",VLOOKUP(AL305,[0]!Qualifier,(COLUMN(AL305)-34),FALSE))</f>
        <v xml:space="preserve">PAS3M </v>
      </c>
      <c r="BT305" s="509" t="str">
        <f>IF(AL305="","",VLOOKUP(AM305,[0]!Qualifier,(COLUMN(AM305)-34),FALSE))</f>
        <v xml:space="preserve">Closed </v>
      </c>
      <c r="BU305" s="509" t="str">
        <f>IF(AM305="","",VLOOKUP(AN305,[0]!Qualifier,(COLUMN(AN305)-34),FALSE))</f>
        <v xml:space="preserve">SV </v>
      </c>
      <c r="BV305" s="509" t="str">
        <f>IF(AN305="","",VLOOKUP(AO305,[0]!Qualifier,(COLUMN(AO305)-34),FALSE))</f>
        <v xml:space="preserve">20to24°C </v>
      </c>
      <c r="BW305" s="509" t="str">
        <f>IF(AO305="","",VLOOKUP(AP305,[0]!Qualifier,(COLUMN(AP305)-34),FALSE))</f>
        <v>No</v>
      </c>
      <c r="BX305" s="509" t="str">
        <f>IF(AP305="","",VLOOKUP(AQ305,[0]!Qualifier,(COLUMN(AQ305)-34),FALSE))</f>
        <v xml:space="preserve">Allo </v>
      </c>
      <c r="BY305" s="509" t="str">
        <f>IF(AQ305="","",VLOOKUP(AR305,[0]!Qualifier,(COLUMN(AR305)-34),FALSE))</f>
        <v xml:space="preserve">WB </v>
      </c>
      <c r="BZ305" s="509" t="str">
        <f>IF(AR305="","",VLOOKUP(AS305,[0]!Qualifier,(COLUMN(AS305)-34),FALSE))</f>
        <v xml:space="preserve">NA </v>
      </c>
      <c r="CA305" s="509" t="str">
        <f>IF(AS305="","",VLOOKUP(AT305,[0]!Qualifier,(COLUMN(AT305)-34),FALSE))</f>
        <v xml:space="preserve">Transf </v>
      </c>
      <c r="CB305" s="509" t="str">
        <f>IF(AT305="","",VLOOKUP(AU305,[0]!Qualifier,(COLUMN(AU305)-34),FALSE))</f>
        <v xml:space="preserve">LCdepl </v>
      </c>
      <c r="CC305" s="509" t="str">
        <f>IF(AU305="","",VLOOKUP(AV305,[0]!Qualifier,(COLUMN(AV305)-34),FALSE))</f>
        <v xml:space="preserve">Pool </v>
      </c>
      <c r="CD305" s="509" t="str">
        <f>IF(AV305="","",VLOOKUP(AW305,[0]!Qualifier,(COLUMN(AW305)-34),FALSE))</f>
        <v xml:space="preserve">NoIrr </v>
      </c>
      <c r="CE305" s="508" t="str">
        <f>IF(AW305="","",VLOOKUP(AX305,[0]!Qualifier,(COLUMN(AX305)-34),FALSE))</f>
        <v xml:space="preserve">Wash </v>
      </c>
      <c r="CF305" s="508" t="str">
        <f>IF(AX305="","",VLOOKUP(AY305,[0]!Qualifier,(COLUMN(AY305)-34),FALSE))</f>
        <v>no sub</v>
      </c>
      <c r="CG305" s="509" t="str">
        <f>IF(AY305="","",VLOOKUP(AZ305,[0]!Qualifier,(COLUMN(AZ305)-34),FALSE))</f>
        <v>Non</v>
      </c>
      <c r="CH305" s="510" t="str">
        <f>IF(AZ305="","",VLOOKUP(BA305,[0]!Qualifier,(COLUMN(BA305)-34),FALSE))</f>
        <v>NA</v>
      </c>
      <c r="CI305" s="512" t="str">
        <f>IF(BA305="","",VLOOKUP(BB305,[0]!Qualifier,(COLUMN(BB305)-34),FALSE))</f>
        <v xml:space="preserve">None </v>
      </c>
      <c r="CJ305" s="510"/>
      <c r="CK305" s="513" t="str">
        <f t="shared" si="142"/>
        <v>2-2-16-1-1-1-1-1-1-1-1-3-3-1-2-1-1-1-1</v>
      </c>
      <c r="CL305" s="513">
        <v>40150</v>
      </c>
      <c r="CM305" s="513">
        <v>45195</v>
      </c>
      <c r="CN305" s="510"/>
      <c r="CP305" s="510"/>
    </row>
    <row r="306" spans="1:94" ht="12.6" customHeight="1" outlineLevel="2" x14ac:dyDescent="0.35">
      <c r="A306" s="77">
        <f t="shared" si="144"/>
        <v>215166</v>
      </c>
      <c r="B306" s="7">
        <f t="shared" si="145"/>
        <v>301</v>
      </c>
      <c r="C306" s="59">
        <f t="shared" si="143"/>
        <v>301</v>
      </c>
      <c r="D306" s="124">
        <f t="shared" si="146"/>
        <v>215166</v>
      </c>
      <c r="E306" s="16" t="str">
        <f t="shared" si="122"/>
        <v>Platelets</v>
      </c>
      <c r="F306" s="58" t="str">
        <f t="shared" si="123"/>
        <v xml:space="preserve">CPD </v>
      </c>
      <c r="G306" s="58" t="str">
        <f t="shared" si="124"/>
        <v xml:space="preserve">PAS3M </v>
      </c>
      <c r="H306" s="58" t="str">
        <f t="shared" si="125"/>
        <v xml:space="preserve">Closed </v>
      </c>
      <c r="I306" s="58" t="str">
        <f t="shared" si="126"/>
        <v>NonSVC</v>
      </c>
      <c r="J306" s="58" t="str">
        <f t="shared" si="127"/>
        <v xml:space="preserve">20to24°C </v>
      </c>
      <c r="K306" s="58" t="str">
        <f t="shared" si="128"/>
        <v>No</v>
      </c>
      <c r="L306" s="58" t="str">
        <f t="shared" si="129"/>
        <v xml:space="preserve">Allo </v>
      </c>
      <c r="M306" s="58" t="str">
        <f t="shared" si="130"/>
        <v xml:space="preserve">WB </v>
      </c>
      <c r="N306" s="58" t="str">
        <f t="shared" si="131"/>
        <v xml:space="preserve">NA </v>
      </c>
      <c r="O306" s="58" t="str">
        <f t="shared" si="132"/>
        <v xml:space="preserve">Transf </v>
      </c>
      <c r="P306" s="58" t="str">
        <f t="shared" si="133"/>
        <v xml:space="preserve">LCdepl </v>
      </c>
      <c r="Q306" s="58" t="str">
        <f t="shared" si="134"/>
        <v xml:space="preserve">Pool </v>
      </c>
      <c r="R306" s="58" t="str">
        <f t="shared" si="135"/>
        <v>Irrad</v>
      </c>
      <c r="S306" s="58" t="str">
        <f t="shared" si="136"/>
        <v xml:space="preserve">- </v>
      </c>
      <c r="T306" s="58" t="str">
        <f t="shared" si="137"/>
        <v>no sub</v>
      </c>
      <c r="U306" s="58" t="str">
        <f t="shared" si="138"/>
        <v>Non</v>
      </c>
      <c r="V306" s="58" t="str">
        <f t="shared" si="139"/>
        <v>NA</v>
      </c>
      <c r="W306" s="58" t="str">
        <f t="shared" si="140"/>
        <v xml:space="preserve">None </v>
      </c>
      <c r="X306" t="s">
        <v>63</v>
      </c>
      <c r="Y306" s="161" t="str">
        <f t="shared" si="141"/>
        <v>2-2-16-1-4-1-1-1-1-1-1-3-3-2-1-1-1-1-1</v>
      </c>
      <c r="Z306" s="60">
        <f t="shared" si="147"/>
        <v>215166</v>
      </c>
      <c r="AA306" s="7">
        <f t="shared" si="148"/>
        <v>301</v>
      </c>
      <c r="AB306" s="29" t="str">
        <f t="shared" si="121"/>
        <v>2</v>
      </c>
      <c r="AC306" s="29" t="str">
        <f t="shared" si="149"/>
        <v>1</v>
      </c>
      <c r="AD306" s="29" t="str">
        <f t="shared" si="149"/>
        <v>5</v>
      </c>
      <c r="AE306" s="29" t="str">
        <f t="shared" si="149"/>
        <v>1</v>
      </c>
      <c r="AF306" s="29" t="str">
        <f t="shared" si="149"/>
        <v>6</v>
      </c>
      <c r="AG306" s="29" t="str">
        <f t="shared" si="149"/>
        <v>6</v>
      </c>
      <c r="AH306" s="59">
        <v>301</v>
      </c>
      <c r="AI306" s="510">
        <v>215166</v>
      </c>
      <c r="AJ306" s="509">
        <v>2</v>
      </c>
      <c r="AK306" s="509">
        <v>2</v>
      </c>
      <c r="AL306" s="509">
        <v>16</v>
      </c>
      <c r="AM306" s="509">
        <v>1</v>
      </c>
      <c r="AN306" s="509">
        <v>4</v>
      </c>
      <c r="AO306" s="509">
        <v>1</v>
      </c>
      <c r="AP306" s="509">
        <v>1</v>
      </c>
      <c r="AQ306" s="509">
        <v>1</v>
      </c>
      <c r="AR306" s="509">
        <v>1</v>
      </c>
      <c r="AS306" s="509">
        <v>1</v>
      </c>
      <c r="AT306" s="509">
        <v>1</v>
      </c>
      <c r="AU306" s="509">
        <v>3</v>
      </c>
      <c r="AV306" s="509">
        <v>3</v>
      </c>
      <c r="AW306" s="509">
        <v>2</v>
      </c>
      <c r="AX306" s="509">
        <v>1</v>
      </c>
      <c r="AY306" s="509">
        <v>1</v>
      </c>
      <c r="AZ306" s="509">
        <v>1</v>
      </c>
      <c r="BA306" s="509">
        <v>1</v>
      </c>
      <c r="BB306" s="509">
        <v>1</v>
      </c>
      <c r="BC306" s="509" t="b">
        <v>0</v>
      </c>
      <c r="BD306" s="508">
        <v>43441</v>
      </c>
      <c r="BE306" s="508">
        <v>43411</v>
      </c>
      <c r="BF306" s="509" t="b">
        <v>0</v>
      </c>
      <c r="BG306" s="510" t="s">
        <v>1013</v>
      </c>
      <c r="BH306" s="512"/>
      <c r="BI306" s="510"/>
      <c r="BJ306" s="513">
        <v>43441</v>
      </c>
      <c r="BK306" s="513">
        <v>43411</v>
      </c>
      <c r="BL306" s="513">
        <v>46217</v>
      </c>
      <c r="BM306" s="510"/>
      <c r="BN306" s="512"/>
      <c r="BO306" s="510"/>
      <c r="BP306" s="509">
        <v>1</v>
      </c>
      <c r="BQ306" s="509" t="str">
        <f>IF(AI306="","",VLOOKUP(AJ306,[0]!Qualifier,(COLUMN(AJ306)-34),FALSE))</f>
        <v>Platelets</v>
      </c>
      <c r="BR306" s="509" t="str">
        <f>IF(AJ306="","",VLOOKUP(AK306,[0]!Qualifier,(COLUMN(AK306)-34),FALSE))</f>
        <v xml:space="preserve">CPD </v>
      </c>
      <c r="BS306" s="509" t="str">
        <f>IF(AK306="","",VLOOKUP(AL306,[0]!Qualifier,(COLUMN(AL306)-34),FALSE))</f>
        <v xml:space="preserve">PAS3M </v>
      </c>
      <c r="BT306" s="509" t="str">
        <f>IF(AL306="","",VLOOKUP(AM306,[0]!Qualifier,(COLUMN(AM306)-34),FALSE))</f>
        <v xml:space="preserve">Closed </v>
      </c>
      <c r="BU306" s="509" t="str">
        <f>IF(AM306="","",VLOOKUP(AN306,[0]!Qualifier,(COLUMN(AN306)-34),FALSE))</f>
        <v>NonSVC</v>
      </c>
      <c r="BV306" s="509" t="str">
        <f>IF(AN306="","",VLOOKUP(AO306,[0]!Qualifier,(COLUMN(AO306)-34),FALSE))</f>
        <v xml:space="preserve">20to24°C </v>
      </c>
      <c r="BW306" s="509" t="str">
        <f>IF(AO306="","",VLOOKUP(AP306,[0]!Qualifier,(COLUMN(AP306)-34),FALSE))</f>
        <v>No</v>
      </c>
      <c r="BX306" s="509" t="str">
        <f>IF(AP306="","",VLOOKUP(AQ306,[0]!Qualifier,(COLUMN(AQ306)-34),FALSE))</f>
        <v xml:space="preserve">Allo </v>
      </c>
      <c r="BY306" s="509" t="str">
        <f>IF(AQ306="","",VLOOKUP(AR306,[0]!Qualifier,(COLUMN(AR306)-34),FALSE))</f>
        <v xml:space="preserve">WB </v>
      </c>
      <c r="BZ306" s="509" t="str">
        <f>IF(AR306="","",VLOOKUP(AS306,[0]!Qualifier,(COLUMN(AS306)-34),FALSE))</f>
        <v xml:space="preserve">NA </v>
      </c>
      <c r="CA306" s="509" t="str">
        <f>IF(AS306="","",VLOOKUP(AT306,[0]!Qualifier,(COLUMN(AT306)-34),FALSE))</f>
        <v xml:space="preserve">Transf </v>
      </c>
      <c r="CB306" s="509" t="str">
        <f>IF(AT306="","",VLOOKUP(AU306,[0]!Qualifier,(COLUMN(AU306)-34),FALSE))</f>
        <v xml:space="preserve">LCdepl </v>
      </c>
      <c r="CC306" s="509" t="str">
        <f>IF(AU306="","",VLOOKUP(AV306,[0]!Qualifier,(COLUMN(AV306)-34),FALSE))</f>
        <v xml:space="preserve">Pool </v>
      </c>
      <c r="CD306" s="509" t="str">
        <f>IF(AV306="","",VLOOKUP(AW306,[0]!Qualifier,(COLUMN(AW306)-34),FALSE))</f>
        <v>Irrad</v>
      </c>
      <c r="CE306" s="508" t="str">
        <f>IF(AW306="","",VLOOKUP(AX306,[0]!Qualifier,(COLUMN(AX306)-34),FALSE))</f>
        <v xml:space="preserve">- </v>
      </c>
      <c r="CF306" s="508" t="str">
        <f>IF(AX306="","",VLOOKUP(AY306,[0]!Qualifier,(COLUMN(AY306)-34),FALSE))</f>
        <v>no sub</v>
      </c>
      <c r="CG306" s="509" t="str">
        <f>IF(AY306="","",VLOOKUP(AZ306,[0]!Qualifier,(COLUMN(AZ306)-34),FALSE))</f>
        <v>Non</v>
      </c>
      <c r="CH306" s="510" t="str">
        <f>IF(AZ306="","",VLOOKUP(BA306,[0]!Qualifier,(COLUMN(BA306)-34),FALSE))</f>
        <v>NA</v>
      </c>
      <c r="CI306" s="512" t="str">
        <f>IF(BA306="","",VLOOKUP(BB306,[0]!Qualifier,(COLUMN(BB306)-34),FALSE))</f>
        <v xml:space="preserve">None </v>
      </c>
      <c r="CJ306" s="510"/>
      <c r="CK306" s="513" t="str">
        <f t="shared" si="142"/>
        <v>2-2-16-1-4-1-1-1-1-1-1-3-3-2-1-1-1-1-1</v>
      </c>
      <c r="CL306" s="513">
        <v>39945</v>
      </c>
      <c r="CM306" s="513">
        <v>45195</v>
      </c>
      <c r="CN306" s="510"/>
      <c r="CP306" s="510"/>
    </row>
    <row r="307" spans="1:94" ht="12.6" customHeight="1" outlineLevel="2" x14ac:dyDescent="0.35">
      <c r="A307" s="77">
        <f t="shared" si="144"/>
        <v>215192</v>
      </c>
      <c r="B307" s="7">
        <f t="shared" si="145"/>
        <v>302</v>
      </c>
      <c r="C307" s="59">
        <f t="shared" si="143"/>
        <v>302</v>
      </c>
      <c r="D307" s="124">
        <f t="shared" si="146"/>
        <v>215192</v>
      </c>
      <c r="E307" s="16" t="str">
        <f t="shared" si="122"/>
        <v>Platelets</v>
      </c>
      <c r="F307" s="58" t="str">
        <f t="shared" si="123"/>
        <v xml:space="preserve">CPD </v>
      </c>
      <c r="G307" s="58" t="str">
        <f t="shared" si="124"/>
        <v>PAS2</v>
      </c>
      <c r="H307" s="58" t="str">
        <f t="shared" si="125"/>
        <v xml:space="preserve">Closed </v>
      </c>
      <c r="I307" s="58" t="str">
        <f t="shared" si="126"/>
        <v xml:space="preserve">NonSV </v>
      </c>
      <c r="J307" s="58" t="str">
        <f t="shared" si="127"/>
        <v xml:space="preserve">20to24°C </v>
      </c>
      <c r="K307" s="58" t="str">
        <f t="shared" si="128"/>
        <v>No</v>
      </c>
      <c r="L307" s="58" t="str">
        <f t="shared" si="129"/>
        <v xml:space="preserve">Allo </v>
      </c>
      <c r="M307" s="58" t="str">
        <f t="shared" si="130"/>
        <v xml:space="preserve">WB </v>
      </c>
      <c r="N307" s="58" t="str">
        <f t="shared" si="131"/>
        <v xml:space="preserve">NA </v>
      </c>
      <c r="O307" s="58" t="str">
        <f t="shared" si="132"/>
        <v xml:space="preserve">Transf </v>
      </c>
      <c r="P307" s="58" t="str">
        <f t="shared" si="133"/>
        <v xml:space="preserve">LCdepl </v>
      </c>
      <c r="Q307" s="58" t="str">
        <f t="shared" si="134"/>
        <v xml:space="preserve">Pool </v>
      </c>
      <c r="R307" s="58" t="str">
        <f t="shared" si="135"/>
        <v xml:space="preserve">NoIrr </v>
      </c>
      <c r="S307" s="58" t="str">
        <f t="shared" si="136"/>
        <v xml:space="preserve">Wash </v>
      </c>
      <c r="T307" s="58" t="str">
        <f t="shared" si="137"/>
        <v>no sub</v>
      </c>
      <c r="U307" s="58" t="str">
        <f t="shared" si="138"/>
        <v>Non</v>
      </c>
      <c r="V307" s="58" t="str">
        <f t="shared" si="139"/>
        <v>NA</v>
      </c>
      <c r="W307" s="58" t="str">
        <f t="shared" si="140"/>
        <v xml:space="preserve">None </v>
      </c>
      <c r="X307" t="s">
        <v>63</v>
      </c>
      <c r="Y307" s="161" t="str">
        <f t="shared" si="141"/>
        <v>2-2-13-1-3-1-1-1-1-1-1-3-3-1-2-1-1-1-1</v>
      </c>
      <c r="Z307" s="60">
        <f t="shared" si="147"/>
        <v>215192</v>
      </c>
      <c r="AA307" s="7">
        <f t="shared" si="148"/>
        <v>302</v>
      </c>
      <c r="AB307" s="29" t="str">
        <f t="shared" si="121"/>
        <v>2</v>
      </c>
      <c r="AC307" s="29" t="str">
        <f t="shared" si="149"/>
        <v>1</v>
      </c>
      <c r="AD307" s="29" t="str">
        <f t="shared" si="149"/>
        <v>5</v>
      </c>
      <c r="AE307" s="29" t="str">
        <f t="shared" si="149"/>
        <v>1</v>
      </c>
      <c r="AF307" s="29" t="str">
        <f t="shared" si="149"/>
        <v>9</v>
      </c>
      <c r="AG307" s="29" t="str">
        <f t="shared" si="149"/>
        <v>2</v>
      </c>
      <c r="AH307" s="59">
        <v>302</v>
      </c>
      <c r="AI307" s="510">
        <v>215192</v>
      </c>
      <c r="AJ307" s="509">
        <v>2</v>
      </c>
      <c r="AK307" s="509">
        <v>2</v>
      </c>
      <c r="AL307" s="509">
        <v>13</v>
      </c>
      <c r="AM307" s="509">
        <v>1</v>
      </c>
      <c r="AN307" s="509">
        <v>3</v>
      </c>
      <c r="AO307" s="509">
        <v>1</v>
      </c>
      <c r="AP307" s="509">
        <v>1</v>
      </c>
      <c r="AQ307" s="509">
        <v>1</v>
      </c>
      <c r="AR307" s="509">
        <v>1</v>
      </c>
      <c r="AS307" s="509">
        <v>1</v>
      </c>
      <c r="AT307" s="509">
        <v>1</v>
      </c>
      <c r="AU307" s="509">
        <v>3</v>
      </c>
      <c r="AV307" s="509">
        <v>3</v>
      </c>
      <c r="AW307" s="509">
        <v>1</v>
      </c>
      <c r="AX307" s="509">
        <v>2</v>
      </c>
      <c r="AY307" s="509">
        <v>1</v>
      </c>
      <c r="AZ307" s="509">
        <v>1</v>
      </c>
      <c r="BA307" s="509">
        <v>1</v>
      </c>
      <c r="BB307" s="509">
        <v>1</v>
      </c>
      <c r="BC307" s="509" t="b">
        <v>0</v>
      </c>
      <c r="BD307" s="508">
        <v>38309</v>
      </c>
      <c r="BE307" s="508">
        <v>38309</v>
      </c>
      <c r="BF307" s="509" t="b">
        <v>0</v>
      </c>
      <c r="BG307" s="510" t="s">
        <v>1054</v>
      </c>
      <c r="BH307" s="512"/>
      <c r="BI307" s="510"/>
      <c r="BJ307" s="513">
        <v>38309</v>
      </c>
      <c r="BK307" s="513">
        <v>38309</v>
      </c>
      <c r="BL307" s="513">
        <v>46217</v>
      </c>
      <c r="BM307" s="513">
        <v>43452</v>
      </c>
      <c r="BN307" s="509">
        <v>1</v>
      </c>
      <c r="BO307" s="510" t="s">
        <v>1071</v>
      </c>
      <c r="BP307" s="509">
        <v>1</v>
      </c>
      <c r="BQ307" s="509" t="str">
        <f>IF(AI307="","",VLOOKUP(AJ307,[0]!Qualifier,(COLUMN(AJ307)-34),FALSE))</f>
        <v>Platelets</v>
      </c>
      <c r="BR307" s="509" t="str">
        <f>IF(AJ307="","",VLOOKUP(AK307,[0]!Qualifier,(COLUMN(AK307)-34),FALSE))</f>
        <v xml:space="preserve">CPD </v>
      </c>
      <c r="BS307" s="509" t="str">
        <f>IF(AK307="","",VLOOKUP(AL307,[0]!Qualifier,(COLUMN(AL307)-34),FALSE))</f>
        <v>PAS2</v>
      </c>
      <c r="BT307" s="509" t="str">
        <f>IF(AL307="","",VLOOKUP(AM307,[0]!Qualifier,(COLUMN(AM307)-34),FALSE))</f>
        <v xml:space="preserve">Closed </v>
      </c>
      <c r="BU307" s="509" t="str">
        <f>IF(AM307="","",VLOOKUP(AN307,[0]!Qualifier,(COLUMN(AN307)-34),FALSE))</f>
        <v xml:space="preserve">NonSV </v>
      </c>
      <c r="BV307" s="509" t="str">
        <f>IF(AN307="","",VLOOKUP(AO307,[0]!Qualifier,(COLUMN(AO307)-34),FALSE))</f>
        <v xml:space="preserve">20to24°C </v>
      </c>
      <c r="BW307" s="509" t="str">
        <f>IF(AO307="","",VLOOKUP(AP307,[0]!Qualifier,(COLUMN(AP307)-34),FALSE))</f>
        <v>No</v>
      </c>
      <c r="BX307" s="509" t="str">
        <f>IF(AP307="","",VLOOKUP(AQ307,[0]!Qualifier,(COLUMN(AQ307)-34),FALSE))</f>
        <v xml:space="preserve">Allo </v>
      </c>
      <c r="BY307" s="509" t="str">
        <f>IF(AQ307="","",VLOOKUP(AR307,[0]!Qualifier,(COLUMN(AR307)-34),FALSE))</f>
        <v xml:space="preserve">WB </v>
      </c>
      <c r="BZ307" s="509" t="str">
        <f>IF(AR307="","",VLOOKUP(AS307,[0]!Qualifier,(COLUMN(AS307)-34),FALSE))</f>
        <v xml:space="preserve">NA </v>
      </c>
      <c r="CA307" s="509" t="str">
        <f>IF(AS307="","",VLOOKUP(AT307,[0]!Qualifier,(COLUMN(AT307)-34),FALSE))</f>
        <v xml:space="preserve">Transf </v>
      </c>
      <c r="CB307" s="509" t="str">
        <f>IF(AT307="","",VLOOKUP(AU307,[0]!Qualifier,(COLUMN(AU307)-34),FALSE))</f>
        <v xml:space="preserve">LCdepl </v>
      </c>
      <c r="CC307" s="509" t="str">
        <f>IF(AU307="","",VLOOKUP(AV307,[0]!Qualifier,(COLUMN(AV307)-34),FALSE))</f>
        <v xml:space="preserve">Pool </v>
      </c>
      <c r="CD307" s="509" t="str">
        <f>IF(AV307="","",VLOOKUP(AW307,[0]!Qualifier,(COLUMN(AW307)-34),FALSE))</f>
        <v xml:space="preserve">NoIrr </v>
      </c>
      <c r="CE307" s="508" t="str">
        <f>IF(AW307="","",VLOOKUP(AX307,[0]!Qualifier,(COLUMN(AX307)-34),FALSE))</f>
        <v xml:space="preserve">Wash </v>
      </c>
      <c r="CF307" s="508" t="str">
        <f>IF(AX307="","",VLOOKUP(AY307,[0]!Qualifier,(COLUMN(AY307)-34),FALSE))</f>
        <v>no sub</v>
      </c>
      <c r="CG307" s="509" t="str">
        <f>IF(AY307="","",VLOOKUP(AZ307,[0]!Qualifier,(COLUMN(AZ307)-34),FALSE))</f>
        <v>Non</v>
      </c>
      <c r="CH307" s="510" t="str">
        <f>IF(AZ307="","",VLOOKUP(BA307,[0]!Qualifier,(COLUMN(BA307)-34),FALSE))</f>
        <v>NA</v>
      </c>
      <c r="CI307" s="512" t="str">
        <f>IF(BA307="","",VLOOKUP(BB307,[0]!Qualifier,(COLUMN(BB307)-34),FALSE))</f>
        <v xml:space="preserve">None </v>
      </c>
      <c r="CJ307" s="510"/>
      <c r="CK307" s="513" t="str">
        <f t="shared" si="142"/>
        <v>2-2-13-1-3-1-1-1-1-1-1-3-3-1-2-1-1-1-1</v>
      </c>
      <c r="CL307" s="513">
        <v>40147</v>
      </c>
      <c r="CM307" s="513">
        <v>45195</v>
      </c>
      <c r="CN307" s="510"/>
      <c r="CP307" s="510"/>
    </row>
    <row r="308" spans="1:94" ht="12.6" customHeight="1" outlineLevel="2" x14ac:dyDescent="0.35">
      <c r="A308" s="77">
        <f t="shared" si="144"/>
        <v>215194</v>
      </c>
      <c r="B308" s="7">
        <f t="shared" si="145"/>
        <v>303</v>
      </c>
      <c r="C308" s="59">
        <f t="shared" si="143"/>
        <v>303</v>
      </c>
      <c r="D308" s="124">
        <f t="shared" si="146"/>
        <v>215194</v>
      </c>
      <c r="E308" s="16" t="str">
        <f t="shared" si="122"/>
        <v>Platelets</v>
      </c>
      <c r="F308" s="58" t="str">
        <f t="shared" si="123"/>
        <v xml:space="preserve">CPD </v>
      </c>
      <c r="G308" s="58" t="str">
        <f t="shared" si="124"/>
        <v>PAS3</v>
      </c>
      <c r="H308" s="58" t="str">
        <f t="shared" si="125"/>
        <v xml:space="preserve">Closed </v>
      </c>
      <c r="I308" s="58" t="str">
        <f t="shared" si="126"/>
        <v xml:space="preserve">SV </v>
      </c>
      <c r="J308" s="58" t="str">
        <f t="shared" si="127"/>
        <v xml:space="preserve">20to24°C </v>
      </c>
      <c r="K308" s="58" t="str">
        <f t="shared" si="128"/>
        <v>No</v>
      </c>
      <c r="L308" s="58" t="str">
        <f t="shared" si="129"/>
        <v xml:space="preserve">Allo </v>
      </c>
      <c r="M308" s="58" t="str">
        <f t="shared" si="130"/>
        <v xml:space="preserve">WB </v>
      </c>
      <c r="N308" s="58" t="str">
        <f t="shared" si="131"/>
        <v xml:space="preserve">NA </v>
      </c>
      <c r="O308" s="58" t="str">
        <f t="shared" si="132"/>
        <v xml:space="preserve">Transf </v>
      </c>
      <c r="P308" s="58" t="str">
        <f t="shared" si="133"/>
        <v xml:space="preserve">LCdepl </v>
      </c>
      <c r="Q308" s="58" t="str">
        <f t="shared" si="134"/>
        <v xml:space="preserve">Pool </v>
      </c>
      <c r="R308" s="58" t="str">
        <f t="shared" si="135"/>
        <v xml:space="preserve">NoIrr </v>
      </c>
      <c r="S308" s="58" t="str">
        <f t="shared" si="136"/>
        <v xml:space="preserve">- </v>
      </c>
      <c r="T308" s="58" t="str">
        <f t="shared" si="137"/>
        <v>no sub</v>
      </c>
      <c r="U308" s="58" t="str">
        <f t="shared" si="138"/>
        <v>BactTestNeg</v>
      </c>
      <c r="V308" s="58" t="str">
        <f t="shared" si="139"/>
        <v>NA</v>
      </c>
      <c r="W308" s="58" t="str">
        <f t="shared" si="140"/>
        <v xml:space="preserve">None </v>
      </c>
      <c r="X308" t="s">
        <v>63</v>
      </c>
      <c r="Y308" s="161" t="str">
        <f t="shared" si="141"/>
        <v>2-2-15-1-1-1-1-1-1-1-1-3-3-1-1-1-10-1-1</v>
      </c>
      <c r="Z308" s="60">
        <f t="shared" si="147"/>
        <v>215194</v>
      </c>
      <c r="AA308" s="7">
        <f t="shared" si="148"/>
        <v>303</v>
      </c>
      <c r="AB308" s="29" t="str">
        <f t="shared" si="121"/>
        <v>2</v>
      </c>
      <c r="AC308" s="29" t="str">
        <f t="shared" si="149"/>
        <v>1</v>
      </c>
      <c r="AD308" s="29" t="str">
        <f t="shared" si="149"/>
        <v>5</v>
      </c>
      <c r="AE308" s="29" t="str">
        <f t="shared" si="149"/>
        <v>1</v>
      </c>
      <c r="AF308" s="29" t="str">
        <f t="shared" si="149"/>
        <v>9</v>
      </c>
      <c r="AG308" s="29" t="str">
        <f t="shared" si="149"/>
        <v>4</v>
      </c>
      <c r="AH308" s="59">
        <v>303</v>
      </c>
      <c r="AI308" s="510">
        <v>215194</v>
      </c>
      <c r="AJ308" s="509">
        <v>2</v>
      </c>
      <c r="AK308" s="509">
        <v>2</v>
      </c>
      <c r="AL308" s="509">
        <v>15</v>
      </c>
      <c r="AM308" s="509">
        <v>1</v>
      </c>
      <c r="AN308" s="509">
        <v>1</v>
      </c>
      <c r="AO308" s="509">
        <v>1</v>
      </c>
      <c r="AP308" s="509">
        <v>1</v>
      </c>
      <c r="AQ308" s="509">
        <v>1</v>
      </c>
      <c r="AR308" s="509">
        <v>1</v>
      </c>
      <c r="AS308" s="509">
        <v>1</v>
      </c>
      <c r="AT308" s="509">
        <v>1</v>
      </c>
      <c r="AU308" s="509">
        <v>3</v>
      </c>
      <c r="AV308" s="509">
        <v>3</v>
      </c>
      <c r="AW308" s="509">
        <v>1</v>
      </c>
      <c r="AX308" s="509">
        <v>1</v>
      </c>
      <c r="AY308" s="509">
        <v>1</v>
      </c>
      <c r="AZ308" s="509">
        <v>10</v>
      </c>
      <c r="BA308" s="509">
        <v>1</v>
      </c>
      <c r="BB308" s="509">
        <v>1</v>
      </c>
      <c r="BC308" s="509" t="b">
        <v>0</v>
      </c>
      <c r="BD308" s="508">
        <v>46007</v>
      </c>
      <c r="BE308" s="508">
        <v>45950</v>
      </c>
      <c r="BF308" s="509" t="b">
        <v>0</v>
      </c>
      <c r="BG308" s="510" t="s">
        <v>1582</v>
      </c>
      <c r="BH308" s="512"/>
      <c r="BI308" s="510"/>
      <c r="BJ308" s="513">
        <v>46007</v>
      </c>
      <c r="BK308" s="513">
        <v>45950</v>
      </c>
      <c r="BL308" s="513">
        <v>46217</v>
      </c>
      <c r="BM308" s="510"/>
      <c r="BN308" s="512"/>
      <c r="BO308" s="510"/>
      <c r="BP308" s="509">
        <v>1</v>
      </c>
      <c r="BQ308" s="509" t="str">
        <f>IF(AI308="","",VLOOKUP(AJ308,[0]!Qualifier,(COLUMN(AJ308)-34),FALSE))</f>
        <v>Platelets</v>
      </c>
      <c r="BR308" s="509" t="str">
        <f>IF(AJ308="","",VLOOKUP(AK308,[0]!Qualifier,(COLUMN(AK308)-34),FALSE))</f>
        <v xml:space="preserve">CPD </v>
      </c>
      <c r="BS308" s="509" t="str">
        <f>IF(AK308="","",VLOOKUP(AL308,[0]!Qualifier,(COLUMN(AL308)-34),FALSE))</f>
        <v>PAS3</v>
      </c>
      <c r="BT308" s="509" t="str">
        <f>IF(AL308="","",VLOOKUP(AM308,[0]!Qualifier,(COLUMN(AM308)-34),FALSE))</f>
        <v xml:space="preserve">Closed </v>
      </c>
      <c r="BU308" s="509" t="str">
        <f>IF(AM308="","",VLOOKUP(AN308,[0]!Qualifier,(COLUMN(AN308)-34),FALSE))</f>
        <v xml:space="preserve">SV </v>
      </c>
      <c r="BV308" s="509" t="str">
        <f>IF(AN308="","",VLOOKUP(AO308,[0]!Qualifier,(COLUMN(AO308)-34),FALSE))</f>
        <v xml:space="preserve">20to24°C </v>
      </c>
      <c r="BW308" s="509" t="str">
        <f>IF(AO308="","",VLOOKUP(AP308,[0]!Qualifier,(COLUMN(AP308)-34),FALSE))</f>
        <v>No</v>
      </c>
      <c r="BX308" s="509" t="str">
        <f>IF(AP308="","",VLOOKUP(AQ308,[0]!Qualifier,(COLUMN(AQ308)-34),FALSE))</f>
        <v xml:space="preserve">Allo </v>
      </c>
      <c r="BY308" s="509" t="str">
        <f>IF(AQ308="","",VLOOKUP(AR308,[0]!Qualifier,(COLUMN(AR308)-34),FALSE))</f>
        <v xml:space="preserve">WB </v>
      </c>
      <c r="BZ308" s="509" t="str">
        <f>IF(AR308="","",VLOOKUP(AS308,[0]!Qualifier,(COLUMN(AS308)-34),FALSE))</f>
        <v xml:space="preserve">NA </v>
      </c>
      <c r="CA308" s="509" t="str">
        <f>IF(AS308="","",VLOOKUP(AT308,[0]!Qualifier,(COLUMN(AT308)-34),FALSE))</f>
        <v xml:space="preserve">Transf </v>
      </c>
      <c r="CB308" s="509" t="str">
        <f>IF(AT308="","",VLOOKUP(AU308,[0]!Qualifier,(COLUMN(AU308)-34),FALSE))</f>
        <v xml:space="preserve">LCdepl </v>
      </c>
      <c r="CC308" s="509" t="str">
        <f>IF(AU308="","",VLOOKUP(AV308,[0]!Qualifier,(COLUMN(AV308)-34),FALSE))</f>
        <v xml:space="preserve">Pool </v>
      </c>
      <c r="CD308" s="509" t="str">
        <f>IF(AV308="","",VLOOKUP(AW308,[0]!Qualifier,(COLUMN(AW308)-34),FALSE))</f>
        <v xml:space="preserve">NoIrr </v>
      </c>
      <c r="CE308" s="508" t="str">
        <f>IF(AW308="","",VLOOKUP(AX308,[0]!Qualifier,(COLUMN(AX308)-34),FALSE))</f>
        <v xml:space="preserve">- </v>
      </c>
      <c r="CF308" s="508" t="str">
        <f>IF(AX308="","",VLOOKUP(AY308,[0]!Qualifier,(COLUMN(AY308)-34),FALSE))</f>
        <v>no sub</v>
      </c>
      <c r="CG308" s="509" t="str">
        <f>IF(AY308="","",VLOOKUP(AZ308,[0]!Qualifier,(COLUMN(AZ308)-34),FALSE))</f>
        <v>BactTestNeg</v>
      </c>
      <c r="CH308" s="510" t="str">
        <f>IF(AZ308="","",VLOOKUP(BA308,[0]!Qualifier,(COLUMN(BA308)-34),FALSE))</f>
        <v>NA</v>
      </c>
      <c r="CI308" s="512" t="str">
        <f>IF(BA308="","",VLOOKUP(BB308,[0]!Qualifier,(COLUMN(BB308)-34),FALSE))</f>
        <v xml:space="preserve">None </v>
      </c>
      <c r="CJ308" s="510"/>
      <c r="CK308" s="513" t="str">
        <f t="shared" si="142"/>
        <v>2-2-15-1-1-1-1-1-1-1-1-3-3-1-1-1-10-1-1</v>
      </c>
      <c r="CL308" s="513">
        <v>40322</v>
      </c>
      <c r="CM308" s="513">
        <v>45195</v>
      </c>
      <c r="CN308" s="510"/>
      <c r="CP308" s="510"/>
    </row>
    <row r="309" spans="1:94" ht="12.6" customHeight="1" outlineLevel="2" x14ac:dyDescent="0.35">
      <c r="A309" s="77">
        <f t="shared" si="144"/>
        <v>215300</v>
      </c>
      <c r="B309" s="7">
        <f t="shared" si="145"/>
        <v>304</v>
      </c>
      <c r="C309" s="59">
        <f t="shared" si="143"/>
        <v>304</v>
      </c>
      <c r="D309" s="124">
        <f t="shared" si="146"/>
        <v>215300</v>
      </c>
      <c r="E309" s="16" t="str">
        <f t="shared" si="122"/>
        <v>Platelets</v>
      </c>
      <c r="F309" s="58" t="str">
        <f t="shared" si="123"/>
        <v xml:space="preserve">CPD </v>
      </c>
      <c r="G309" s="58" t="str">
        <f t="shared" si="124"/>
        <v xml:space="preserve">NoAdd </v>
      </c>
      <c r="H309" s="58" t="str">
        <f t="shared" si="125"/>
        <v xml:space="preserve">Closed </v>
      </c>
      <c r="I309" s="58" t="str">
        <f t="shared" si="126"/>
        <v xml:space="preserve">SV </v>
      </c>
      <c r="J309" s="58" t="str">
        <f t="shared" si="127"/>
        <v xml:space="preserve">20to24°C </v>
      </c>
      <c r="K309" s="58" t="str">
        <f t="shared" si="128"/>
        <v>No</v>
      </c>
      <c r="L309" s="58" t="str">
        <f t="shared" si="129"/>
        <v xml:space="preserve">Allo </v>
      </c>
      <c r="M309" s="58" t="str">
        <f t="shared" si="130"/>
        <v xml:space="preserve">WB </v>
      </c>
      <c r="N309" s="58" t="str">
        <f t="shared" si="131"/>
        <v xml:space="preserve">NA </v>
      </c>
      <c r="O309" s="58" t="str">
        <f t="shared" si="132"/>
        <v xml:space="preserve">Transf </v>
      </c>
      <c r="P309" s="58" t="str">
        <f t="shared" si="133"/>
        <v xml:space="preserve">LCdepl </v>
      </c>
      <c r="Q309" s="58" t="str">
        <f t="shared" si="134"/>
        <v xml:space="preserve">Pool </v>
      </c>
      <c r="R309" s="58" t="str">
        <f t="shared" si="135"/>
        <v>Irrad</v>
      </c>
      <c r="S309" s="58" t="str">
        <f t="shared" si="136"/>
        <v xml:space="preserve">Wash </v>
      </c>
      <c r="T309" s="58" t="str">
        <f t="shared" si="137"/>
        <v>no sub</v>
      </c>
      <c r="U309" s="58" t="str">
        <f t="shared" si="138"/>
        <v>Non</v>
      </c>
      <c r="V309" s="58" t="str">
        <f t="shared" si="139"/>
        <v>NA</v>
      </c>
      <c r="W309" s="58" t="str">
        <f t="shared" si="140"/>
        <v xml:space="preserve">None </v>
      </c>
      <c r="X309" t="s">
        <v>63</v>
      </c>
      <c r="Y309" s="161" t="str">
        <f t="shared" si="141"/>
        <v>2-2-1-1-1-1-1-1-1-1-1-3-3-2-2-1-1-1-1</v>
      </c>
      <c r="Z309" s="60">
        <f t="shared" si="147"/>
        <v>215300</v>
      </c>
      <c r="AA309" s="7">
        <f t="shared" si="148"/>
        <v>304</v>
      </c>
      <c r="AB309" s="29" t="str">
        <f t="shared" si="121"/>
        <v>2</v>
      </c>
      <c r="AC309" s="29" t="str">
        <f t="shared" si="149"/>
        <v>1</v>
      </c>
      <c r="AD309" s="29" t="str">
        <f t="shared" si="149"/>
        <v>5</v>
      </c>
      <c r="AE309" s="29" t="str">
        <f t="shared" si="149"/>
        <v>3</v>
      </c>
      <c r="AF309" s="29" t="str">
        <f t="shared" si="149"/>
        <v>0</v>
      </c>
      <c r="AG309" s="29" t="str">
        <f t="shared" si="149"/>
        <v>0</v>
      </c>
      <c r="AH309" s="59">
        <v>304</v>
      </c>
      <c r="AI309" s="510">
        <v>215300</v>
      </c>
      <c r="AJ309" s="509">
        <v>2</v>
      </c>
      <c r="AK309" s="509">
        <v>2</v>
      </c>
      <c r="AL309" s="509">
        <v>1</v>
      </c>
      <c r="AM309" s="509">
        <v>1</v>
      </c>
      <c r="AN309" s="509">
        <v>1</v>
      </c>
      <c r="AO309" s="509">
        <v>1</v>
      </c>
      <c r="AP309" s="509">
        <v>1</v>
      </c>
      <c r="AQ309" s="509">
        <v>1</v>
      </c>
      <c r="AR309" s="509">
        <v>1</v>
      </c>
      <c r="AS309" s="509">
        <v>1</v>
      </c>
      <c r="AT309" s="509">
        <v>1</v>
      </c>
      <c r="AU309" s="509">
        <v>3</v>
      </c>
      <c r="AV309" s="509">
        <v>3</v>
      </c>
      <c r="AW309" s="509">
        <v>2</v>
      </c>
      <c r="AX309" s="509">
        <v>2</v>
      </c>
      <c r="AY309" s="509">
        <v>1</v>
      </c>
      <c r="AZ309" s="509">
        <v>1</v>
      </c>
      <c r="BA309" s="509">
        <v>1</v>
      </c>
      <c r="BB309" s="509">
        <v>1</v>
      </c>
      <c r="BC309" s="509" t="b">
        <v>0</v>
      </c>
      <c r="BD309" s="508">
        <v>37223</v>
      </c>
      <c r="BE309" s="508">
        <v>37223</v>
      </c>
      <c r="BF309" s="509" t="b">
        <v>0</v>
      </c>
      <c r="BG309" s="510" t="s">
        <v>641</v>
      </c>
      <c r="BH309" s="512"/>
      <c r="BI309" s="510"/>
      <c r="BJ309" s="513">
        <v>37223</v>
      </c>
      <c r="BK309" s="513">
        <v>37223</v>
      </c>
      <c r="BL309" s="513">
        <v>46217</v>
      </c>
      <c r="BM309" s="510"/>
      <c r="BN309" s="512"/>
      <c r="BO309" s="510"/>
      <c r="BP309" s="509">
        <v>1</v>
      </c>
      <c r="BQ309" s="509" t="str">
        <f>IF(AI309="","",VLOOKUP(AJ309,[0]!Qualifier,(COLUMN(AJ309)-34),FALSE))</f>
        <v>Platelets</v>
      </c>
      <c r="BR309" s="509" t="str">
        <f>IF(AJ309="","",VLOOKUP(AK309,[0]!Qualifier,(COLUMN(AK309)-34),FALSE))</f>
        <v xml:space="preserve">CPD </v>
      </c>
      <c r="BS309" s="509" t="str">
        <f>IF(AK309="","",VLOOKUP(AL309,[0]!Qualifier,(COLUMN(AL309)-34),FALSE))</f>
        <v xml:space="preserve">NoAdd </v>
      </c>
      <c r="BT309" s="509" t="str">
        <f>IF(AL309="","",VLOOKUP(AM309,[0]!Qualifier,(COLUMN(AM309)-34),FALSE))</f>
        <v xml:space="preserve">Closed </v>
      </c>
      <c r="BU309" s="509" t="str">
        <f>IF(AM309="","",VLOOKUP(AN309,[0]!Qualifier,(COLUMN(AN309)-34),FALSE))</f>
        <v xml:space="preserve">SV </v>
      </c>
      <c r="BV309" s="509" t="str">
        <f>IF(AN309="","",VLOOKUP(AO309,[0]!Qualifier,(COLUMN(AO309)-34),FALSE))</f>
        <v xml:space="preserve">20to24°C </v>
      </c>
      <c r="BW309" s="509" t="str">
        <f>IF(AO309="","",VLOOKUP(AP309,[0]!Qualifier,(COLUMN(AP309)-34),FALSE))</f>
        <v>No</v>
      </c>
      <c r="BX309" s="509" t="str">
        <f>IF(AP309="","",VLOOKUP(AQ309,[0]!Qualifier,(COLUMN(AQ309)-34),FALSE))</f>
        <v xml:space="preserve">Allo </v>
      </c>
      <c r="BY309" s="509" t="str">
        <f>IF(AQ309="","",VLOOKUP(AR309,[0]!Qualifier,(COLUMN(AR309)-34),FALSE))</f>
        <v xml:space="preserve">WB </v>
      </c>
      <c r="BZ309" s="509" t="str">
        <f>IF(AR309="","",VLOOKUP(AS309,[0]!Qualifier,(COLUMN(AS309)-34),FALSE))</f>
        <v xml:space="preserve">NA </v>
      </c>
      <c r="CA309" s="509" t="str">
        <f>IF(AS309="","",VLOOKUP(AT309,[0]!Qualifier,(COLUMN(AT309)-34),FALSE))</f>
        <v xml:space="preserve">Transf </v>
      </c>
      <c r="CB309" s="509" t="str">
        <f>IF(AT309="","",VLOOKUP(AU309,[0]!Qualifier,(COLUMN(AU309)-34),FALSE))</f>
        <v xml:space="preserve">LCdepl </v>
      </c>
      <c r="CC309" s="509" t="str">
        <f>IF(AU309="","",VLOOKUP(AV309,[0]!Qualifier,(COLUMN(AV309)-34),FALSE))</f>
        <v xml:space="preserve">Pool </v>
      </c>
      <c r="CD309" s="509" t="str">
        <f>IF(AV309="","",VLOOKUP(AW309,[0]!Qualifier,(COLUMN(AW309)-34),FALSE))</f>
        <v>Irrad</v>
      </c>
      <c r="CE309" s="508" t="str">
        <f>IF(AW309="","",VLOOKUP(AX309,[0]!Qualifier,(COLUMN(AX309)-34),FALSE))</f>
        <v xml:space="preserve">Wash </v>
      </c>
      <c r="CF309" s="508" t="str">
        <f>IF(AX309="","",VLOOKUP(AY309,[0]!Qualifier,(COLUMN(AY309)-34),FALSE))</f>
        <v>no sub</v>
      </c>
      <c r="CG309" s="509" t="str">
        <f>IF(AY309="","",VLOOKUP(AZ309,[0]!Qualifier,(COLUMN(AZ309)-34),FALSE))</f>
        <v>Non</v>
      </c>
      <c r="CH309" s="510" t="str">
        <f>IF(AZ309="","",VLOOKUP(BA309,[0]!Qualifier,(COLUMN(BA309)-34),FALSE))</f>
        <v>NA</v>
      </c>
      <c r="CI309" s="512" t="str">
        <f>IF(BA309="","",VLOOKUP(BB309,[0]!Qualifier,(COLUMN(BB309)-34),FALSE))</f>
        <v xml:space="preserve">None </v>
      </c>
      <c r="CJ309" s="510"/>
      <c r="CK309" s="513" t="str">
        <f t="shared" si="142"/>
        <v>2-2-1-1-1-1-1-1-1-1-1-3-3-2-2-1-1-1-1</v>
      </c>
      <c r="CL309" s="513">
        <v>40147</v>
      </c>
      <c r="CM309" s="513">
        <v>45195</v>
      </c>
      <c r="CN309" s="510"/>
      <c r="CP309" s="510"/>
    </row>
    <row r="310" spans="1:94" ht="12.6" customHeight="1" outlineLevel="2" x14ac:dyDescent="0.35">
      <c r="A310" s="77">
        <f t="shared" si="144"/>
        <v>215302</v>
      </c>
      <c r="B310" s="7">
        <f t="shared" si="145"/>
        <v>305</v>
      </c>
      <c r="C310" s="59">
        <f t="shared" si="143"/>
        <v>305</v>
      </c>
      <c r="D310" s="124">
        <f t="shared" si="146"/>
        <v>215302</v>
      </c>
      <c r="E310" s="16" t="str">
        <f t="shared" si="122"/>
        <v>Platelets</v>
      </c>
      <c r="F310" s="58" t="str">
        <f t="shared" si="123"/>
        <v xml:space="preserve">CPD </v>
      </c>
      <c r="G310" s="58" t="str">
        <f t="shared" si="124"/>
        <v>PAS2</v>
      </c>
      <c r="H310" s="58" t="str">
        <f t="shared" si="125"/>
        <v xml:space="preserve">Closed </v>
      </c>
      <c r="I310" s="58" t="str">
        <f t="shared" si="126"/>
        <v xml:space="preserve">SV </v>
      </c>
      <c r="J310" s="58" t="str">
        <f t="shared" si="127"/>
        <v xml:space="preserve">20to24°C </v>
      </c>
      <c r="K310" s="58" t="str">
        <f t="shared" si="128"/>
        <v>No</v>
      </c>
      <c r="L310" s="58" t="str">
        <f t="shared" si="129"/>
        <v xml:space="preserve">Allo </v>
      </c>
      <c r="M310" s="58" t="str">
        <f t="shared" si="130"/>
        <v xml:space="preserve">WB </v>
      </c>
      <c r="N310" s="58" t="str">
        <f t="shared" si="131"/>
        <v xml:space="preserve">NA </v>
      </c>
      <c r="O310" s="58" t="str">
        <f t="shared" si="132"/>
        <v xml:space="preserve">Transf </v>
      </c>
      <c r="P310" s="58" t="str">
        <f t="shared" si="133"/>
        <v xml:space="preserve">LCdepl </v>
      </c>
      <c r="Q310" s="58" t="str">
        <f t="shared" si="134"/>
        <v xml:space="preserve">Pool </v>
      </c>
      <c r="R310" s="58" t="str">
        <f t="shared" si="135"/>
        <v>Irrad</v>
      </c>
      <c r="S310" s="58" t="str">
        <f t="shared" si="136"/>
        <v xml:space="preserve">Wash </v>
      </c>
      <c r="T310" s="58" t="str">
        <f t="shared" si="137"/>
        <v>no sub</v>
      </c>
      <c r="U310" s="58" t="str">
        <f t="shared" si="138"/>
        <v>Non</v>
      </c>
      <c r="V310" s="58" t="str">
        <f t="shared" si="139"/>
        <v>NA</v>
      </c>
      <c r="W310" s="58" t="str">
        <f t="shared" si="140"/>
        <v xml:space="preserve">None </v>
      </c>
      <c r="X310" t="s">
        <v>63</v>
      </c>
      <c r="Y310" s="161" t="str">
        <f t="shared" si="141"/>
        <v>2-2-13-1-1-1-1-1-1-1-1-3-3-2-2-1-1-1-1</v>
      </c>
      <c r="Z310" s="60">
        <f t="shared" si="147"/>
        <v>215302</v>
      </c>
      <c r="AA310" s="7">
        <f t="shared" si="148"/>
        <v>305</v>
      </c>
      <c r="AB310" s="29" t="str">
        <f t="shared" si="121"/>
        <v>2</v>
      </c>
      <c r="AC310" s="29" t="str">
        <f t="shared" si="149"/>
        <v>1</v>
      </c>
      <c r="AD310" s="29" t="str">
        <f t="shared" si="149"/>
        <v>5</v>
      </c>
      <c r="AE310" s="29" t="str">
        <f t="shared" si="149"/>
        <v>3</v>
      </c>
      <c r="AF310" s="29" t="str">
        <f t="shared" si="149"/>
        <v>0</v>
      </c>
      <c r="AG310" s="29" t="str">
        <f t="shared" si="149"/>
        <v>2</v>
      </c>
      <c r="AH310" s="59">
        <v>305</v>
      </c>
      <c r="AI310" s="510">
        <v>215302</v>
      </c>
      <c r="AJ310" s="509">
        <v>2</v>
      </c>
      <c r="AK310" s="509">
        <v>2</v>
      </c>
      <c r="AL310" s="509">
        <v>13</v>
      </c>
      <c r="AM310" s="509">
        <v>1</v>
      </c>
      <c r="AN310" s="509">
        <v>1</v>
      </c>
      <c r="AO310" s="509">
        <v>1</v>
      </c>
      <c r="AP310" s="509">
        <v>1</v>
      </c>
      <c r="AQ310" s="509">
        <v>1</v>
      </c>
      <c r="AR310" s="509">
        <v>1</v>
      </c>
      <c r="AS310" s="509">
        <v>1</v>
      </c>
      <c r="AT310" s="509">
        <v>1</v>
      </c>
      <c r="AU310" s="509">
        <v>3</v>
      </c>
      <c r="AV310" s="509">
        <v>3</v>
      </c>
      <c r="AW310" s="509">
        <v>2</v>
      </c>
      <c r="AX310" s="509">
        <v>2</v>
      </c>
      <c r="AY310" s="509">
        <v>1</v>
      </c>
      <c r="AZ310" s="509">
        <v>1</v>
      </c>
      <c r="BA310" s="509">
        <v>1</v>
      </c>
      <c r="BB310" s="509">
        <v>1</v>
      </c>
      <c r="BC310" s="509" t="b">
        <v>0</v>
      </c>
      <c r="BD310" s="508">
        <v>39884</v>
      </c>
      <c r="BE310" s="508">
        <v>39884</v>
      </c>
      <c r="BF310" s="509" t="b">
        <v>0</v>
      </c>
      <c r="BG310" s="510" t="s">
        <v>1055</v>
      </c>
      <c r="BH310" s="512"/>
      <c r="BI310" s="510"/>
      <c r="BJ310" s="513">
        <v>39884</v>
      </c>
      <c r="BK310" s="513">
        <v>39884</v>
      </c>
      <c r="BL310" s="513">
        <v>46217</v>
      </c>
      <c r="BM310" s="513">
        <v>43452</v>
      </c>
      <c r="BN310" s="509">
        <v>1</v>
      </c>
      <c r="BO310" s="510" t="s">
        <v>1071</v>
      </c>
      <c r="BP310" s="509">
        <v>1</v>
      </c>
      <c r="BQ310" s="509" t="str">
        <f>IF(AI310="","",VLOOKUP(AJ310,[0]!Qualifier,(COLUMN(AJ310)-34),FALSE))</f>
        <v>Platelets</v>
      </c>
      <c r="BR310" s="509" t="str">
        <f>IF(AJ310="","",VLOOKUP(AK310,[0]!Qualifier,(COLUMN(AK310)-34),FALSE))</f>
        <v xml:space="preserve">CPD </v>
      </c>
      <c r="BS310" s="509" t="str">
        <f>IF(AK310="","",VLOOKUP(AL310,[0]!Qualifier,(COLUMN(AL310)-34),FALSE))</f>
        <v>PAS2</v>
      </c>
      <c r="BT310" s="509" t="str">
        <f>IF(AL310="","",VLOOKUP(AM310,[0]!Qualifier,(COLUMN(AM310)-34),FALSE))</f>
        <v xml:space="preserve">Closed </v>
      </c>
      <c r="BU310" s="509" t="str">
        <f>IF(AM310="","",VLOOKUP(AN310,[0]!Qualifier,(COLUMN(AN310)-34),FALSE))</f>
        <v xml:space="preserve">SV </v>
      </c>
      <c r="BV310" s="509" t="str">
        <f>IF(AN310="","",VLOOKUP(AO310,[0]!Qualifier,(COLUMN(AO310)-34),FALSE))</f>
        <v xml:space="preserve">20to24°C </v>
      </c>
      <c r="BW310" s="509" t="str">
        <f>IF(AO310="","",VLOOKUP(AP310,[0]!Qualifier,(COLUMN(AP310)-34),FALSE))</f>
        <v>No</v>
      </c>
      <c r="BX310" s="509" t="str">
        <f>IF(AP310="","",VLOOKUP(AQ310,[0]!Qualifier,(COLUMN(AQ310)-34),FALSE))</f>
        <v xml:space="preserve">Allo </v>
      </c>
      <c r="BY310" s="509" t="str">
        <f>IF(AQ310="","",VLOOKUP(AR310,[0]!Qualifier,(COLUMN(AR310)-34),FALSE))</f>
        <v xml:space="preserve">WB </v>
      </c>
      <c r="BZ310" s="509" t="str">
        <f>IF(AR310="","",VLOOKUP(AS310,[0]!Qualifier,(COLUMN(AS310)-34),FALSE))</f>
        <v xml:space="preserve">NA </v>
      </c>
      <c r="CA310" s="509" t="str">
        <f>IF(AS310="","",VLOOKUP(AT310,[0]!Qualifier,(COLUMN(AT310)-34),FALSE))</f>
        <v xml:space="preserve">Transf </v>
      </c>
      <c r="CB310" s="509" t="str">
        <f>IF(AT310="","",VLOOKUP(AU310,[0]!Qualifier,(COLUMN(AU310)-34),FALSE))</f>
        <v xml:space="preserve">LCdepl </v>
      </c>
      <c r="CC310" s="509" t="str">
        <f>IF(AU310="","",VLOOKUP(AV310,[0]!Qualifier,(COLUMN(AV310)-34),FALSE))</f>
        <v xml:space="preserve">Pool </v>
      </c>
      <c r="CD310" s="509" t="str">
        <f>IF(AV310="","",VLOOKUP(AW310,[0]!Qualifier,(COLUMN(AW310)-34),FALSE))</f>
        <v>Irrad</v>
      </c>
      <c r="CE310" s="508" t="str">
        <f>IF(AW310="","",VLOOKUP(AX310,[0]!Qualifier,(COLUMN(AX310)-34),FALSE))</f>
        <v xml:space="preserve">Wash </v>
      </c>
      <c r="CF310" s="508" t="str">
        <f>IF(AX310="","",VLOOKUP(AY310,[0]!Qualifier,(COLUMN(AY310)-34),FALSE))</f>
        <v>no sub</v>
      </c>
      <c r="CG310" s="509" t="str">
        <f>IF(AY310="","",VLOOKUP(AZ310,[0]!Qualifier,(COLUMN(AZ310)-34),FALSE))</f>
        <v>Non</v>
      </c>
      <c r="CH310" s="510" t="str">
        <f>IF(AZ310="","",VLOOKUP(BA310,[0]!Qualifier,(COLUMN(BA310)-34),FALSE))</f>
        <v>NA</v>
      </c>
      <c r="CI310" s="512" t="str">
        <f>IF(BA310="","",VLOOKUP(BB310,[0]!Qualifier,(COLUMN(BB310)-34),FALSE))</f>
        <v xml:space="preserve">None </v>
      </c>
      <c r="CJ310" s="510"/>
      <c r="CK310" s="513" t="str">
        <f t="shared" si="142"/>
        <v>2-2-13-1-1-1-1-1-1-1-1-3-3-2-2-1-1-1-1</v>
      </c>
      <c r="CL310" s="513">
        <v>40141</v>
      </c>
      <c r="CM310" s="513">
        <v>45195</v>
      </c>
      <c r="CN310" s="510"/>
      <c r="CP310" s="510"/>
    </row>
    <row r="311" spans="1:94" ht="12.6" customHeight="1" outlineLevel="2" x14ac:dyDescent="0.35">
      <c r="A311" s="77">
        <f t="shared" si="144"/>
        <v>215303</v>
      </c>
      <c r="B311" s="7">
        <f t="shared" si="145"/>
        <v>306</v>
      </c>
      <c r="C311" s="59">
        <f t="shared" si="143"/>
        <v>306</v>
      </c>
      <c r="D311" s="124">
        <f t="shared" si="146"/>
        <v>215303</v>
      </c>
      <c r="E311" s="16" t="str">
        <f t="shared" si="122"/>
        <v>Platelets</v>
      </c>
      <c r="F311" s="58" t="str">
        <f t="shared" si="123"/>
        <v xml:space="preserve">CPD </v>
      </c>
      <c r="G311" s="58" t="str">
        <f t="shared" si="124"/>
        <v xml:space="preserve">PAS </v>
      </c>
      <c r="H311" s="58" t="str">
        <f t="shared" si="125"/>
        <v xml:space="preserve">Closed </v>
      </c>
      <c r="I311" s="58" t="str">
        <f t="shared" si="126"/>
        <v xml:space="preserve">SV </v>
      </c>
      <c r="J311" s="58" t="str">
        <f t="shared" si="127"/>
        <v xml:space="preserve">20to24°C </v>
      </c>
      <c r="K311" s="58" t="str">
        <f t="shared" si="128"/>
        <v>No</v>
      </c>
      <c r="L311" s="58" t="str">
        <f t="shared" si="129"/>
        <v xml:space="preserve">Allo </v>
      </c>
      <c r="M311" s="58" t="str">
        <f t="shared" si="130"/>
        <v xml:space="preserve">WB </v>
      </c>
      <c r="N311" s="58" t="str">
        <f t="shared" si="131"/>
        <v xml:space="preserve">NA </v>
      </c>
      <c r="O311" s="58" t="str">
        <f t="shared" si="132"/>
        <v xml:space="preserve">Transf </v>
      </c>
      <c r="P311" s="58" t="str">
        <f t="shared" si="133"/>
        <v xml:space="preserve">LCdepl </v>
      </c>
      <c r="Q311" s="58" t="str">
        <f t="shared" si="134"/>
        <v xml:space="preserve">Pool </v>
      </c>
      <c r="R311" s="58" t="str">
        <f t="shared" si="135"/>
        <v>Irrad</v>
      </c>
      <c r="S311" s="58" t="str">
        <f t="shared" si="136"/>
        <v xml:space="preserve">Wash </v>
      </c>
      <c r="T311" s="58" t="str">
        <f t="shared" si="137"/>
        <v>no sub</v>
      </c>
      <c r="U311" s="58" t="str">
        <f t="shared" si="138"/>
        <v>Non</v>
      </c>
      <c r="V311" s="58" t="str">
        <f t="shared" si="139"/>
        <v>NA</v>
      </c>
      <c r="W311" s="58" t="str">
        <f t="shared" si="140"/>
        <v xml:space="preserve">None </v>
      </c>
      <c r="X311" t="s">
        <v>63</v>
      </c>
      <c r="Y311" s="161" t="str">
        <f t="shared" si="141"/>
        <v>2-2-14-1-1-1-1-1-1-1-1-3-3-2-2-1-1-1-1</v>
      </c>
      <c r="Z311" s="60">
        <f t="shared" si="147"/>
        <v>215303</v>
      </c>
      <c r="AA311" s="7">
        <f t="shared" si="148"/>
        <v>306</v>
      </c>
      <c r="AB311" s="29" t="str">
        <f t="shared" si="121"/>
        <v>2</v>
      </c>
      <c r="AC311" s="29" t="str">
        <f t="shared" si="149"/>
        <v>1</v>
      </c>
      <c r="AD311" s="29" t="str">
        <f t="shared" si="149"/>
        <v>5</v>
      </c>
      <c r="AE311" s="29" t="str">
        <f t="shared" si="149"/>
        <v>3</v>
      </c>
      <c r="AF311" s="29" t="str">
        <f t="shared" si="149"/>
        <v>0</v>
      </c>
      <c r="AG311" s="29" t="str">
        <f t="shared" si="149"/>
        <v>3</v>
      </c>
      <c r="AH311" s="59">
        <v>306</v>
      </c>
      <c r="AI311" s="510">
        <v>215303</v>
      </c>
      <c r="AJ311" s="509">
        <v>2</v>
      </c>
      <c r="AK311" s="509">
        <v>2</v>
      </c>
      <c r="AL311" s="509">
        <v>14</v>
      </c>
      <c r="AM311" s="509">
        <v>1</v>
      </c>
      <c r="AN311" s="509">
        <v>1</v>
      </c>
      <c r="AO311" s="509">
        <v>1</v>
      </c>
      <c r="AP311" s="509">
        <v>1</v>
      </c>
      <c r="AQ311" s="509">
        <v>1</v>
      </c>
      <c r="AR311" s="509">
        <v>1</v>
      </c>
      <c r="AS311" s="509">
        <v>1</v>
      </c>
      <c r="AT311" s="509">
        <v>1</v>
      </c>
      <c r="AU311" s="509">
        <v>3</v>
      </c>
      <c r="AV311" s="509">
        <v>3</v>
      </c>
      <c r="AW311" s="509">
        <v>2</v>
      </c>
      <c r="AX311" s="509">
        <v>2</v>
      </c>
      <c r="AY311" s="509">
        <v>1</v>
      </c>
      <c r="AZ311" s="509">
        <v>1</v>
      </c>
      <c r="BA311" s="509">
        <v>1</v>
      </c>
      <c r="BB311" s="509">
        <v>1</v>
      </c>
      <c r="BC311" s="509" t="b">
        <v>0</v>
      </c>
      <c r="BD311" s="508">
        <v>40150</v>
      </c>
      <c r="BE311" s="508">
        <v>40126</v>
      </c>
      <c r="BF311" s="509" t="b">
        <v>0</v>
      </c>
      <c r="BG311" s="510" t="s">
        <v>642</v>
      </c>
      <c r="BH311" s="512"/>
      <c r="BI311" s="510"/>
      <c r="BJ311" s="513">
        <v>40150</v>
      </c>
      <c r="BK311" s="513">
        <v>40126</v>
      </c>
      <c r="BL311" s="513">
        <v>46217</v>
      </c>
      <c r="BM311" s="510"/>
      <c r="BN311" s="512"/>
      <c r="BO311" s="510"/>
      <c r="BP311" s="509">
        <v>1</v>
      </c>
      <c r="BQ311" s="509" t="str">
        <f>IF(AI311="","",VLOOKUP(AJ311,[0]!Qualifier,(COLUMN(AJ311)-34),FALSE))</f>
        <v>Platelets</v>
      </c>
      <c r="BR311" s="509" t="str">
        <f>IF(AJ311="","",VLOOKUP(AK311,[0]!Qualifier,(COLUMN(AK311)-34),FALSE))</f>
        <v xml:space="preserve">CPD </v>
      </c>
      <c r="BS311" s="509" t="str">
        <f>IF(AK311="","",VLOOKUP(AL311,[0]!Qualifier,(COLUMN(AL311)-34),FALSE))</f>
        <v xml:space="preserve">PAS </v>
      </c>
      <c r="BT311" s="509" t="str">
        <f>IF(AL311="","",VLOOKUP(AM311,[0]!Qualifier,(COLUMN(AM311)-34),FALSE))</f>
        <v xml:space="preserve">Closed </v>
      </c>
      <c r="BU311" s="509" t="str">
        <f>IF(AM311="","",VLOOKUP(AN311,[0]!Qualifier,(COLUMN(AN311)-34),FALSE))</f>
        <v xml:space="preserve">SV </v>
      </c>
      <c r="BV311" s="509" t="str">
        <f>IF(AN311="","",VLOOKUP(AO311,[0]!Qualifier,(COLUMN(AO311)-34),FALSE))</f>
        <v xml:space="preserve">20to24°C </v>
      </c>
      <c r="BW311" s="509" t="str">
        <f>IF(AO311="","",VLOOKUP(AP311,[0]!Qualifier,(COLUMN(AP311)-34),FALSE))</f>
        <v>No</v>
      </c>
      <c r="BX311" s="509" t="str">
        <f>IF(AP311="","",VLOOKUP(AQ311,[0]!Qualifier,(COLUMN(AQ311)-34),FALSE))</f>
        <v xml:space="preserve">Allo </v>
      </c>
      <c r="BY311" s="509" t="str">
        <f>IF(AQ311="","",VLOOKUP(AR311,[0]!Qualifier,(COLUMN(AR311)-34),FALSE))</f>
        <v xml:space="preserve">WB </v>
      </c>
      <c r="BZ311" s="509" t="str">
        <f>IF(AR311="","",VLOOKUP(AS311,[0]!Qualifier,(COLUMN(AS311)-34),FALSE))</f>
        <v xml:space="preserve">NA </v>
      </c>
      <c r="CA311" s="509" t="str">
        <f>IF(AS311="","",VLOOKUP(AT311,[0]!Qualifier,(COLUMN(AT311)-34),FALSE))</f>
        <v xml:space="preserve">Transf </v>
      </c>
      <c r="CB311" s="509" t="str">
        <f>IF(AT311="","",VLOOKUP(AU311,[0]!Qualifier,(COLUMN(AU311)-34),FALSE))</f>
        <v xml:space="preserve">LCdepl </v>
      </c>
      <c r="CC311" s="509" t="str">
        <f>IF(AU311="","",VLOOKUP(AV311,[0]!Qualifier,(COLUMN(AV311)-34),FALSE))</f>
        <v xml:space="preserve">Pool </v>
      </c>
      <c r="CD311" s="509" t="str">
        <f>IF(AV311="","",VLOOKUP(AW311,[0]!Qualifier,(COLUMN(AW311)-34),FALSE))</f>
        <v>Irrad</v>
      </c>
      <c r="CE311" s="508" t="str">
        <f>IF(AW311="","",VLOOKUP(AX311,[0]!Qualifier,(COLUMN(AX311)-34),FALSE))</f>
        <v xml:space="preserve">Wash </v>
      </c>
      <c r="CF311" s="508" t="str">
        <f>IF(AX311="","",VLOOKUP(AY311,[0]!Qualifier,(COLUMN(AY311)-34),FALSE))</f>
        <v>no sub</v>
      </c>
      <c r="CG311" s="509" t="str">
        <f>IF(AY311="","",VLOOKUP(AZ311,[0]!Qualifier,(COLUMN(AZ311)-34),FALSE))</f>
        <v>Non</v>
      </c>
      <c r="CH311" s="510" t="str">
        <f>IF(AZ311="","",VLOOKUP(BA311,[0]!Qualifier,(COLUMN(BA311)-34),FALSE))</f>
        <v>NA</v>
      </c>
      <c r="CI311" s="512" t="str">
        <f>IF(BA311="","",VLOOKUP(BB311,[0]!Qualifier,(COLUMN(BB311)-34),FALSE))</f>
        <v xml:space="preserve">None </v>
      </c>
      <c r="CJ311" s="510"/>
      <c r="CK311" s="513" t="str">
        <f t="shared" si="142"/>
        <v>2-2-14-1-1-1-1-1-1-1-1-3-3-2-2-1-1-1-1</v>
      </c>
      <c r="CL311" s="513">
        <v>39082</v>
      </c>
      <c r="CM311" s="513">
        <v>45195</v>
      </c>
      <c r="CN311" s="510"/>
      <c r="CP311" s="510"/>
    </row>
    <row r="312" spans="1:94" ht="12.6" customHeight="1" outlineLevel="2" x14ac:dyDescent="0.35">
      <c r="A312" s="77">
        <f t="shared" si="144"/>
        <v>215304</v>
      </c>
      <c r="B312" s="7">
        <f t="shared" si="145"/>
        <v>307</v>
      </c>
      <c r="C312" s="59">
        <f t="shared" si="143"/>
        <v>307</v>
      </c>
      <c r="D312" s="124">
        <f t="shared" si="146"/>
        <v>215304</v>
      </c>
      <c r="E312" s="16" t="str">
        <f t="shared" si="122"/>
        <v>Platelets</v>
      </c>
      <c r="F312" s="58" t="str">
        <f t="shared" si="123"/>
        <v xml:space="preserve">CPD </v>
      </c>
      <c r="G312" s="58" t="str">
        <f t="shared" si="124"/>
        <v>PAS3</v>
      </c>
      <c r="H312" s="58" t="str">
        <f t="shared" si="125"/>
        <v xml:space="preserve">Closed </v>
      </c>
      <c r="I312" s="58" t="str">
        <f t="shared" si="126"/>
        <v xml:space="preserve">SV </v>
      </c>
      <c r="J312" s="58" t="str">
        <f t="shared" si="127"/>
        <v xml:space="preserve">20to24°C </v>
      </c>
      <c r="K312" s="58" t="str">
        <f t="shared" si="128"/>
        <v>No</v>
      </c>
      <c r="L312" s="58" t="str">
        <f t="shared" si="129"/>
        <v xml:space="preserve">Allo </v>
      </c>
      <c r="M312" s="58" t="str">
        <f t="shared" si="130"/>
        <v xml:space="preserve">WB </v>
      </c>
      <c r="N312" s="58" t="str">
        <f t="shared" si="131"/>
        <v xml:space="preserve">NA </v>
      </c>
      <c r="O312" s="58" t="str">
        <f t="shared" si="132"/>
        <v xml:space="preserve">Transf </v>
      </c>
      <c r="P312" s="58" t="str">
        <f t="shared" si="133"/>
        <v xml:space="preserve">LCdepl </v>
      </c>
      <c r="Q312" s="58" t="str">
        <f t="shared" si="134"/>
        <v xml:space="preserve">Pool </v>
      </c>
      <c r="R312" s="58" t="str">
        <f t="shared" si="135"/>
        <v>Irrad</v>
      </c>
      <c r="S312" s="58" t="str">
        <f t="shared" si="136"/>
        <v xml:space="preserve">- </v>
      </c>
      <c r="T312" s="58" t="str">
        <f t="shared" si="137"/>
        <v>no sub</v>
      </c>
      <c r="U312" s="58" t="str">
        <f t="shared" si="138"/>
        <v>Non</v>
      </c>
      <c r="V312" s="58" t="str">
        <f t="shared" si="139"/>
        <v>NA</v>
      </c>
      <c r="W312" s="58" t="str">
        <f t="shared" si="140"/>
        <v xml:space="preserve">None </v>
      </c>
      <c r="X312" t="s">
        <v>63</v>
      </c>
      <c r="Y312" s="161" t="str">
        <f t="shared" si="141"/>
        <v>2-2-15-1-1-1-1-1-1-1-1-3-3-2-1-1-1-1-1</v>
      </c>
      <c r="Z312" s="60">
        <f t="shared" si="147"/>
        <v>215304</v>
      </c>
      <c r="AA312" s="7">
        <f t="shared" si="148"/>
        <v>307</v>
      </c>
      <c r="AB312" s="29" t="str">
        <f t="shared" si="121"/>
        <v>2</v>
      </c>
      <c r="AC312" s="29" t="str">
        <f t="shared" si="149"/>
        <v>1</v>
      </c>
      <c r="AD312" s="29" t="str">
        <f t="shared" si="149"/>
        <v>5</v>
      </c>
      <c r="AE312" s="29" t="str">
        <f t="shared" si="149"/>
        <v>3</v>
      </c>
      <c r="AF312" s="29" t="str">
        <f t="shared" si="149"/>
        <v>0</v>
      </c>
      <c r="AG312" s="29" t="str">
        <f t="shared" si="149"/>
        <v>4</v>
      </c>
      <c r="AH312" s="59">
        <v>307</v>
      </c>
      <c r="AI312" s="510">
        <v>215304</v>
      </c>
      <c r="AJ312" s="509">
        <v>2</v>
      </c>
      <c r="AK312" s="509">
        <v>2</v>
      </c>
      <c r="AL312" s="509">
        <v>15</v>
      </c>
      <c r="AM312" s="509">
        <v>1</v>
      </c>
      <c r="AN312" s="509">
        <v>1</v>
      </c>
      <c r="AO312" s="509">
        <v>1</v>
      </c>
      <c r="AP312" s="509">
        <v>1</v>
      </c>
      <c r="AQ312" s="509">
        <v>1</v>
      </c>
      <c r="AR312" s="509">
        <v>1</v>
      </c>
      <c r="AS312" s="509">
        <v>1</v>
      </c>
      <c r="AT312" s="509">
        <v>1</v>
      </c>
      <c r="AU312" s="509">
        <v>3</v>
      </c>
      <c r="AV312" s="509">
        <v>3</v>
      </c>
      <c r="AW312" s="509">
        <v>2</v>
      </c>
      <c r="AX312" s="509">
        <v>1</v>
      </c>
      <c r="AY312" s="509">
        <v>1</v>
      </c>
      <c r="AZ312" s="509">
        <v>1</v>
      </c>
      <c r="BA312" s="509">
        <v>1</v>
      </c>
      <c r="BB312" s="509">
        <v>1</v>
      </c>
      <c r="BC312" s="509" t="b">
        <v>0</v>
      </c>
      <c r="BD312" s="508">
        <v>40150</v>
      </c>
      <c r="BE312" s="508">
        <v>40126</v>
      </c>
      <c r="BF312" s="509" t="b">
        <v>0</v>
      </c>
      <c r="BG312" s="510" t="s">
        <v>643</v>
      </c>
      <c r="BH312" s="512"/>
      <c r="BI312" s="510"/>
      <c r="BJ312" s="513">
        <v>40150</v>
      </c>
      <c r="BK312" s="513">
        <v>40126</v>
      </c>
      <c r="BL312" s="513">
        <v>46217</v>
      </c>
      <c r="BM312" s="510"/>
      <c r="BN312" s="512"/>
      <c r="BO312" s="510"/>
      <c r="BP312" s="509">
        <v>1</v>
      </c>
      <c r="BQ312" s="509" t="str">
        <f>IF(AI312="","",VLOOKUP(AJ312,[0]!Qualifier,(COLUMN(AJ312)-34),FALSE))</f>
        <v>Platelets</v>
      </c>
      <c r="BR312" s="509" t="str">
        <f>IF(AJ312="","",VLOOKUP(AK312,[0]!Qualifier,(COLUMN(AK312)-34),FALSE))</f>
        <v xml:space="preserve">CPD </v>
      </c>
      <c r="BS312" s="509" t="str">
        <f>IF(AK312="","",VLOOKUP(AL312,[0]!Qualifier,(COLUMN(AL312)-34),FALSE))</f>
        <v>PAS3</v>
      </c>
      <c r="BT312" s="509" t="str">
        <f>IF(AL312="","",VLOOKUP(AM312,[0]!Qualifier,(COLUMN(AM312)-34),FALSE))</f>
        <v xml:space="preserve">Closed </v>
      </c>
      <c r="BU312" s="509" t="str">
        <f>IF(AM312="","",VLOOKUP(AN312,[0]!Qualifier,(COLUMN(AN312)-34),FALSE))</f>
        <v xml:space="preserve">SV </v>
      </c>
      <c r="BV312" s="509" t="str">
        <f>IF(AN312="","",VLOOKUP(AO312,[0]!Qualifier,(COLUMN(AO312)-34),FALSE))</f>
        <v xml:space="preserve">20to24°C </v>
      </c>
      <c r="BW312" s="509" t="str">
        <f>IF(AO312="","",VLOOKUP(AP312,[0]!Qualifier,(COLUMN(AP312)-34),FALSE))</f>
        <v>No</v>
      </c>
      <c r="BX312" s="509" t="str">
        <f>IF(AP312="","",VLOOKUP(AQ312,[0]!Qualifier,(COLUMN(AQ312)-34),FALSE))</f>
        <v xml:space="preserve">Allo </v>
      </c>
      <c r="BY312" s="509" t="str">
        <f>IF(AQ312="","",VLOOKUP(AR312,[0]!Qualifier,(COLUMN(AR312)-34),FALSE))</f>
        <v xml:space="preserve">WB </v>
      </c>
      <c r="BZ312" s="509" t="str">
        <f>IF(AR312="","",VLOOKUP(AS312,[0]!Qualifier,(COLUMN(AS312)-34),FALSE))</f>
        <v xml:space="preserve">NA </v>
      </c>
      <c r="CA312" s="509" t="str">
        <f>IF(AS312="","",VLOOKUP(AT312,[0]!Qualifier,(COLUMN(AT312)-34),FALSE))</f>
        <v xml:space="preserve">Transf </v>
      </c>
      <c r="CB312" s="509" t="str">
        <f>IF(AT312="","",VLOOKUP(AU312,[0]!Qualifier,(COLUMN(AU312)-34),FALSE))</f>
        <v xml:space="preserve">LCdepl </v>
      </c>
      <c r="CC312" s="509" t="str">
        <f>IF(AU312="","",VLOOKUP(AV312,[0]!Qualifier,(COLUMN(AV312)-34),FALSE))</f>
        <v xml:space="preserve">Pool </v>
      </c>
      <c r="CD312" s="509" t="str">
        <f>IF(AV312="","",VLOOKUP(AW312,[0]!Qualifier,(COLUMN(AW312)-34),FALSE))</f>
        <v>Irrad</v>
      </c>
      <c r="CE312" s="508" t="str">
        <f>IF(AW312="","",VLOOKUP(AX312,[0]!Qualifier,(COLUMN(AX312)-34),FALSE))</f>
        <v xml:space="preserve">- </v>
      </c>
      <c r="CF312" s="508" t="str">
        <f>IF(AX312="","",VLOOKUP(AY312,[0]!Qualifier,(COLUMN(AY312)-34),FALSE))</f>
        <v>no sub</v>
      </c>
      <c r="CG312" s="509" t="str">
        <f>IF(AY312="","",VLOOKUP(AZ312,[0]!Qualifier,(COLUMN(AZ312)-34),FALSE))</f>
        <v>Non</v>
      </c>
      <c r="CH312" s="510" t="str">
        <f>IF(AZ312="","",VLOOKUP(BA312,[0]!Qualifier,(COLUMN(BA312)-34),FALSE))</f>
        <v>NA</v>
      </c>
      <c r="CI312" s="512" t="str">
        <f>IF(BA312="","",VLOOKUP(BB312,[0]!Qualifier,(COLUMN(BB312)-34),FALSE))</f>
        <v xml:space="preserve">None </v>
      </c>
      <c r="CJ312" s="510"/>
      <c r="CK312" s="513" t="str">
        <f t="shared" si="142"/>
        <v>2-2-15-1-1-1-1-1-1-1-1-3-3-2-1-1-1-1-1</v>
      </c>
      <c r="CL312" s="513">
        <v>39082</v>
      </c>
      <c r="CM312" s="513">
        <v>45195</v>
      </c>
      <c r="CN312" s="510"/>
      <c r="CP312" s="510"/>
    </row>
    <row r="313" spans="1:94" ht="12.6" customHeight="1" outlineLevel="2" x14ac:dyDescent="0.35">
      <c r="A313" s="77">
        <f t="shared" si="144"/>
        <v>215306</v>
      </c>
      <c r="B313" s="7">
        <f t="shared" si="145"/>
        <v>308</v>
      </c>
      <c r="C313" s="59">
        <f t="shared" si="143"/>
        <v>308</v>
      </c>
      <c r="D313" s="124">
        <f t="shared" si="146"/>
        <v>215306</v>
      </c>
      <c r="E313" s="16" t="str">
        <f t="shared" si="122"/>
        <v>Platelets</v>
      </c>
      <c r="F313" s="58" t="str">
        <f t="shared" si="123"/>
        <v xml:space="preserve">CPD </v>
      </c>
      <c r="G313" s="58" t="str">
        <f t="shared" si="124"/>
        <v xml:space="preserve">PAS3M </v>
      </c>
      <c r="H313" s="58" t="str">
        <f t="shared" si="125"/>
        <v xml:space="preserve">Closed </v>
      </c>
      <c r="I313" s="58" t="str">
        <f t="shared" si="126"/>
        <v xml:space="preserve">SV </v>
      </c>
      <c r="J313" s="58" t="str">
        <f t="shared" si="127"/>
        <v xml:space="preserve">20to24°C </v>
      </c>
      <c r="K313" s="58" t="str">
        <f t="shared" si="128"/>
        <v>No</v>
      </c>
      <c r="L313" s="58" t="str">
        <f t="shared" si="129"/>
        <v xml:space="preserve">Allo </v>
      </c>
      <c r="M313" s="58" t="str">
        <f t="shared" si="130"/>
        <v xml:space="preserve">WB </v>
      </c>
      <c r="N313" s="58" t="str">
        <f t="shared" si="131"/>
        <v xml:space="preserve">NA </v>
      </c>
      <c r="O313" s="58" t="str">
        <f t="shared" si="132"/>
        <v xml:space="preserve">Transf </v>
      </c>
      <c r="P313" s="58" t="str">
        <f t="shared" si="133"/>
        <v xml:space="preserve">LCdepl </v>
      </c>
      <c r="Q313" s="58" t="str">
        <f t="shared" si="134"/>
        <v xml:space="preserve">Pool </v>
      </c>
      <c r="R313" s="58" t="str">
        <f t="shared" si="135"/>
        <v>Irrad</v>
      </c>
      <c r="S313" s="58" t="str">
        <f t="shared" si="136"/>
        <v xml:space="preserve">Wash </v>
      </c>
      <c r="T313" s="58" t="str">
        <f t="shared" si="137"/>
        <v>no sub</v>
      </c>
      <c r="U313" s="58" t="str">
        <f t="shared" si="138"/>
        <v>Non</v>
      </c>
      <c r="V313" s="58" t="str">
        <f t="shared" si="139"/>
        <v>NA</v>
      </c>
      <c r="W313" s="58" t="str">
        <f t="shared" si="140"/>
        <v xml:space="preserve">None </v>
      </c>
      <c r="X313" t="s">
        <v>63</v>
      </c>
      <c r="Y313" s="161" t="str">
        <f t="shared" si="141"/>
        <v>2-2-16-1-1-1-1-1-1-1-1-3-3-2-2-1-1-1-1</v>
      </c>
      <c r="Z313" s="60">
        <f t="shared" si="147"/>
        <v>215306</v>
      </c>
      <c r="AA313" s="7">
        <f t="shared" si="148"/>
        <v>308</v>
      </c>
      <c r="AB313" s="29" t="str">
        <f t="shared" si="121"/>
        <v>2</v>
      </c>
      <c r="AC313" s="29" t="str">
        <f t="shared" si="149"/>
        <v>1</v>
      </c>
      <c r="AD313" s="29" t="str">
        <f t="shared" si="149"/>
        <v>5</v>
      </c>
      <c r="AE313" s="29" t="str">
        <f t="shared" si="149"/>
        <v>3</v>
      </c>
      <c r="AF313" s="29" t="str">
        <f t="shared" si="149"/>
        <v>0</v>
      </c>
      <c r="AG313" s="29" t="str">
        <f t="shared" si="149"/>
        <v>6</v>
      </c>
      <c r="AH313" s="59">
        <v>308</v>
      </c>
      <c r="AI313" s="510">
        <v>215306</v>
      </c>
      <c r="AJ313" s="509">
        <v>2</v>
      </c>
      <c r="AK313" s="509">
        <v>2</v>
      </c>
      <c r="AL313" s="509">
        <v>16</v>
      </c>
      <c r="AM313" s="509">
        <v>1</v>
      </c>
      <c r="AN313" s="509">
        <v>1</v>
      </c>
      <c r="AO313" s="509">
        <v>1</v>
      </c>
      <c r="AP313" s="509">
        <v>1</v>
      </c>
      <c r="AQ313" s="509">
        <v>1</v>
      </c>
      <c r="AR313" s="509">
        <v>1</v>
      </c>
      <c r="AS313" s="509">
        <v>1</v>
      </c>
      <c r="AT313" s="509">
        <v>1</v>
      </c>
      <c r="AU313" s="509">
        <v>3</v>
      </c>
      <c r="AV313" s="509">
        <v>3</v>
      </c>
      <c r="AW313" s="509">
        <v>2</v>
      </c>
      <c r="AX313" s="509">
        <v>2</v>
      </c>
      <c r="AY313" s="509">
        <v>1</v>
      </c>
      <c r="AZ313" s="509">
        <v>1</v>
      </c>
      <c r="BA313" s="509">
        <v>1</v>
      </c>
      <c r="BB313" s="509">
        <v>1</v>
      </c>
      <c r="BC313" s="509" t="b">
        <v>0</v>
      </c>
      <c r="BD313" s="508">
        <v>43441</v>
      </c>
      <c r="BE313" s="508">
        <v>43411</v>
      </c>
      <c r="BF313" s="509" t="b">
        <v>0</v>
      </c>
      <c r="BG313" s="510" t="s">
        <v>1014</v>
      </c>
      <c r="BH313" s="512"/>
      <c r="BI313" s="510"/>
      <c r="BJ313" s="513">
        <v>43441</v>
      </c>
      <c r="BK313" s="513">
        <v>43411</v>
      </c>
      <c r="BL313" s="513">
        <v>46217</v>
      </c>
      <c r="BM313" s="510"/>
      <c r="BN313" s="512"/>
      <c r="BO313" s="510"/>
      <c r="BP313" s="509">
        <v>1</v>
      </c>
      <c r="BQ313" s="509" t="str">
        <f>IF(AI313="","",VLOOKUP(AJ313,[0]!Qualifier,(COLUMN(AJ313)-34),FALSE))</f>
        <v>Platelets</v>
      </c>
      <c r="BR313" s="509" t="str">
        <f>IF(AJ313="","",VLOOKUP(AK313,[0]!Qualifier,(COLUMN(AK313)-34),FALSE))</f>
        <v xml:space="preserve">CPD </v>
      </c>
      <c r="BS313" s="509" t="str">
        <f>IF(AK313="","",VLOOKUP(AL313,[0]!Qualifier,(COLUMN(AL313)-34),FALSE))</f>
        <v xml:space="preserve">PAS3M </v>
      </c>
      <c r="BT313" s="509" t="str">
        <f>IF(AL313="","",VLOOKUP(AM313,[0]!Qualifier,(COLUMN(AM313)-34),FALSE))</f>
        <v xml:space="preserve">Closed </v>
      </c>
      <c r="BU313" s="509" t="str">
        <f>IF(AM313="","",VLOOKUP(AN313,[0]!Qualifier,(COLUMN(AN313)-34),FALSE))</f>
        <v xml:space="preserve">SV </v>
      </c>
      <c r="BV313" s="509" t="str">
        <f>IF(AN313="","",VLOOKUP(AO313,[0]!Qualifier,(COLUMN(AO313)-34),FALSE))</f>
        <v xml:space="preserve">20to24°C </v>
      </c>
      <c r="BW313" s="509" t="str">
        <f>IF(AO313="","",VLOOKUP(AP313,[0]!Qualifier,(COLUMN(AP313)-34),FALSE))</f>
        <v>No</v>
      </c>
      <c r="BX313" s="509" t="str">
        <f>IF(AP313="","",VLOOKUP(AQ313,[0]!Qualifier,(COLUMN(AQ313)-34),FALSE))</f>
        <v xml:space="preserve">Allo </v>
      </c>
      <c r="BY313" s="509" t="str">
        <f>IF(AQ313="","",VLOOKUP(AR313,[0]!Qualifier,(COLUMN(AR313)-34),FALSE))</f>
        <v xml:space="preserve">WB </v>
      </c>
      <c r="BZ313" s="509" t="str">
        <f>IF(AR313="","",VLOOKUP(AS313,[0]!Qualifier,(COLUMN(AS313)-34),FALSE))</f>
        <v xml:space="preserve">NA </v>
      </c>
      <c r="CA313" s="509" t="str">
        <f>IF(AS313="","",VLOOKUP(AT313,[0]!Qualifier,(COLUMN(AT313)-34),FALSE))</f>
        <v xml:space="preserve">Transf </v>
      </c>
      <c r="CB313" s="509" t="str">
        <f>IF(AT313="","",VLOOKUP(AU313,[0]!Qualifier,(COLUMN(AU313)-34),FALSE))</f>
        <v xml:space="preserve">LCdepl </v>
      </c>
      <c r="CC313" s="509" t="str">
        <f>IF(AU313="","",VLOOKUP(AV313,[0]!Qualifier,(COLUMN(AV313)-34),FALSE))</f>
        <v xml:space="preserve">Pool </v>
      </c>
      <c r="CD313" s="509" t="str">
        <f>IF(AV313="","",VLOOKUP(AW313,[0]!Qualifier,(COLUMN(AW313)-34),FALSE))</f>
        <v>Irrad</v>
      </c>
      <c r="CE313" s="508" t="str">
        <f>IF(AW313="","",VLOOKUP(AX313,[0]!Qualifier,(COLUMN(AX313)-34),FALSE))</f>
        <v xml:space="preserve">Wash </v>
      </c>
      <c r="CF313" s="508" t="str">
        <f>IF(AX313="","",VLOOKUP(AY313,[0]!Qualifier,(COLUMN(AY313)-34),FALSE))</f>
        <v>no sub</v>
      </c>
      <c r="CG313" s="509" t="str">
        <f>IF(AY313="","",VLOOKUP(AZ313,[0]!Qualifier,(COLUMN(AZ313)-34),FALSE))</f>
        <v>Non</v>
      </c>
      <c r="CH313" s="510" t="str">
        <f>IF(AZ313="","",VLOOKUP(BA313,[0]!Qualifier,(COLUMN(BA313)-34),FALSE))</f>
        <v>NA</v>
      </c>
      <c r="CI313" s="512" t="str">
        <f>IF(BA313="","",VLOOKUP(BB313,[0]!Qualifier,(COLUMN(BB313)-34),FALSE))</f>
        <v xml:space="preserve">None </v>
      </c>
      <c r="CJ313" s="510"/>
      <c r="CK313" s="513" t="str">
        <f t="shared" si="142"/>
        <v>2-2-16-1-1-1-1-1-1-1-1-3-3-2-2-1-1-1-1</v>
      </c>
      <c r="CL313" s="513">
        <v>43447</v>
      </c>
      <c r="CM313" s="513">
        <v>45195</v>
      </c>
      <c r="CN313" s="510"/>
      <c r="CP313" s="510"/>
    </row>
    <row r="314" spans="1:94" ht="12.6" customHeight="1" outlineLevel="2" x14ac:dyDescent="0.35">
      <c r="A314" s="77">
        <f t="shared" si="144"/>
        <v>215392</v>
      </c>
      <c r="B314" s="7">
        <f t="shared" si="145"/>
        <v>309</v>
      </c>
      <c r="C314" s="59">
        <f t="shared" si="143"/>
        <v>309</v>
      </c>
      <c r="D314" s="124">
        <f t="shared" si="146"/>
        <v>215392</v>
      </c>
      <c r="E314" s="16" t="str">
        <f t="shared" si="122"/>
        <v>Platelets</v>
      </c>
      <c r="F314" s="58" t="str">
        <f t="shared" si="123"/>
        <v xml:space="preserve">CPD </v>
      </c>
      <c r="G314" s="58" t="str">
        <f t="shared" si="124"/>
        <v>PAS2</v>
      </c>
      <c r="H314" s="58" t="str">
        <f t="shared" si="125"/>
        <v xml:space="preserve">Closed </v>
      </c>
      <c r="I314" s="58" t="str">
        <f t="shared" si="126"/>
        <v xml:space="preserve">NonSV </v>
      </c>
      <c r="J314" s="58" t="str">
        <f t="shared" si="127"/>
        <v xml:space="preserve">20to24°C </v>
      </c>
      <c r="K314" s="58" t="str">
        <f t="shared" si="128"/>
        <v>No</v>
      </c>
      <c r="L314" s="58" t="str">
        <f t="shared" si="129"/>
        <v xml:space="preserve">Allo </v>
      </c>
      <c r="M314" s="58" t="str">
        <f t="shared" si="130"/>
        <v xml:space="preserve">WB </v>
      </c>
      <c r="N314" s="58" t="str">
        <f t="shared" si="131"/>
        <v xml:space="preserve">NA </v>
      </c>
      <c r="O314" s="58" t="str">
        <f t="shared" si="132"/>
        <v xml:space="preserve">Transf </v>
      </c>
      <c r="P314" s="58" t="str">
        <f t="shared" si="133"/>
        <v xml:space="preserve">LCdepl </v>
      </c>
      <c r="Q314" s="58" t="str">
        <f t="shared" si="134"/>
        <v xml:space="preserve">Pool </v>
      </c>
      <c r="R314" s="58" t="str">
        <f t="shared" si="135"/>
        <v>Irrad</v>
      </c>
      <c r="S314" s="58" t="str">
        <f t="shared" si="136"/>
        <v xml:space="preserve">Wash </v>
      </c>
      <c r="T314" s="58" t="str">
        <f t="shared" si="137"/>
        <v>no sub</v>
      </c>
      <c r="U314" s="58" t="str">
        <f t="shared" si="138"/>
        <v>Non</v>
      </c>
      <c r="V314" s="58" t="str">
        <f t="shared" si="139"/>
        <v>NA</v>
      </c>
      <c r="W314" s="58" t="str">
        <f t="shared" si="140"/>
        <v xml:space="preserve">None </v>
      </c>
      <c r="X314" t="s">
        <v>63</v>
      </c>
      <c r="Y314" s="161" t="str">
        <f t="shared" si="141"/>
        <v>2-2-13-1-3-1-1-1-1-1-1-3-3-2-2-1-1-1-1</v>
      </c>
      <c r="Z314" s="60">
        <f t="shared" si="147"/>
        <v>215392</v>
      </c>
      <c r="AA314" s="7">
        <f t="shared" si="148"/>
        <v>309</v>
      </c>
      <c r="AB314" s="29" t="str">
        <f t="shared" si="121"/>
        <v>2</v>
      </c>
      <c r="AC314" s="29" t="str">
        <f t="shared" si="149"/>
        <v>1</v>
      </c>
      <c r="AD314" s="29" t="str">
        <f t="shared" si="149"/>
        <v>5</v>
      </c>
      <c r="AE314" s="29" t="str">
        <f t="shared" si="149"/>
        <v>3</v>
      </c>
      <c r="AF314" s="29" t="str">
        <f t="shared" si="149"/>
        <v>9</v>
      </c>
      <c r="AG314" s="29" t="str">
        <f t="shared" si="149"/>
        <v>2</v>
      </c>
      <c r="AH314" s="59">
        <v>309</v>
      </c>
      <c r="AI314" s="510">
        <v>215392</v>
      </c>
      <c r="AJ314" s="509">
        <v>2</v>
      </c>
      <c r="AK314" s="509">
        <v>2</v>
      </c>
      <c r="AL314" s="509">
        <v>13</v>
      </c>
      <c r="AM314" s="509">
        <v>1</v>
      </c>
      <c r="AN314" s="509">
        <v>3</v>
      </c>
      <c r="AO314" s="509">
        <v>1</v>
      </c>
      <c r="AP314" s="509">
        <v>1</v>
      </c>
      <c r="AQ314" s="509">
        <v>1</v>
      </c>
      <c r="AR314" s="509">
        <v>1</v>
      </c>
      <c r="AS314" s="509">
        <v>1</v>
      </c>
      <c r="AT314" s="509">
        <v>1</v>
      </c>
      <c r="AU314" s="509">
        <v>3</v>
      </c>
      <c r="AV314" s="509">
        <v>3</v>
      </c>
      <c r="AW314" s="509">
        <v>2</v>
      </c>
      <c r="AX314" s="509">
        <v>2</v>
      </c>
      <c r="AY314" s="509">
        <v>1</v>
      </c>
      <c r="AZ314" s="509">
        <v>1</v>
      </c>
      <c r="BA314" s="509">
        <v>1</v>
      </c>
      <c r="BB314" s="509">
        <v>1</v>
      </c>
      <c r="BC314" s="509" t="b">
        <v>0</v>
      </c>
      <c r="BD314" s="508">
        <v>38309</v>
      </c>
      <c r="BE314" s="508">
        <v>38309</v>
      </c>
      <c r="BF314" s="509" t="b">
        <v>0</v>
      </c>
      <c r="BG314" s="510" t="s">
        <v>1056</v>
      </c>
      <c r="BH314" s="512"/>
      <c r="BI314" s="510"/>
      <c r="BJ314" s="513">
        <v>38309</v>
      </c>
      <c r="BK314" s="513">
        <v>38309</v>
      </c>
      <c r="BL314" s="513">
        <v>46217</v>
      </c>
      <c r="BM314" s="513">
        <v>43452</v>
      </c>
      <c r="BN314" s="509">
        <v>1</v>
      </c>
      <c r="BO314" s="510" t="s">
        <v>1071</v>
      </c>
      <c r="BP314" s="509">
        <v>5</v>
      </c>
      <c r="BQ314" s="509" t="str">
        <f>IF(AI314="","",VLOOKUP(AJ314,[0]!Qualifier,(COLUMN(AJ314)-34),FALSE))</f>
        <v>Platelets</v>
      </c>
      <c r="BR314" s="509" t="str">
        <f>IF(AJ314="","",VLOOKUP(AK314,[0]!Qualifier,(COLUMN(AK314)-34),FALSE))</f>
        <v xml:space="preserve">CPD </v>
      </c>
      <c r="BS314" s="509" t="str">
        <f>IF(AK314="","",VLOOKUP(AL314,[0]!Qualifier,(COLUMN(AL314)-34),FALSE))</f>
        <v>PAS2</v>
      </c>
      <c r="BT314" s="509" t="str">
        <f>IF(AL314="","",VLOOKUP(AM314,[0]!Qualifier,(COLUMN(AM314)-34),FALSE))</f>
        <v xml:space="preserve">Closed </v>
      </c>
      <c r="BU314" s="509" t="str">
        <f>IF(AM314="","",VLOOKUP(AN314,[0]!Qualifier,(COLUMN(AN314)-34),FALSE))</f>
        <v xml:space="preserve">NonSV </v>
      </c>
      <c r="BV314" s="509" t="str">
        <f>IF(AN314="","",VLOOKUP(AO314,[0]!Qualifier,(COLUMN(AO314)-34),FALSE))</f>
        <v xml:space="preserve">20to24°C </v>
      </c>
      <c r="BW314" s="509" t="str">
        <f>IF(AO314="","",VLOOKUP(AP314,[0]!Qualifier,(COLUMN(AP314)-34),FALSE))</f>
        <v>No</v>
      </c>
      <c r="BX314" s="509" t="str">
        <f>IF(AP314="","",VLOOKUP(AQ314,[0]!Qualifier,(COLUMN(AQ314)-34),FALSE))</f>
        <v xml:space="preserve">Allo </v>
      </c>
      <c r="BY314" s="509" t="str">
        <f>IF(AQ314="","",VLOOKUP(AR314,[0]!Qualifier,(COLUMN(AR314)-34),FALSE))</f>
        <v xml:space="preserve">WB </v>
      </c>
      <c r="BZ314" s="509" t="str">
        <f>IF(AR314="","",VLOOKUP(AS314,[0]!Qualifier,(COLUMN(AS314)-34),FALSE))</f>
        <v xml:space="preserve">NA </v>
      </c>
      <c r="CA314" s="509" t="str">
        <f>IF(AS314="","",VLOOKUP(AT314,[0]!Qualifier,(COLUMN(AT314)-34),FALSE))</f>
        <v xml:space="preserve">Transf </v>
      </c>
      <c r="CB314" s="509" t="str">
        <f>IF(AT314="","",VLOOKUP(AU314,[0]!Qualifier,(COLUMN(AU314)-34),FALSE))</f>
        <v xml:space="preserve">LCdepl </v>
      </c>
      <c r="CC314" s="509" t="str">
        <f>IF(AU314="","",VLOOKUP(AV314,[0]!Qualifier,(COLUMN(AV314)-34),FALSE))</f>
        <v xml:space="preserve">Pool </v>
      </c>
      <c r="CD314" s="509" t="str">
        <f>IF(AV314="","",VLOOKUP(AW314,[0]!Qualifier,(COLUMN(AW314)-34),FALSE))</f>
        <v>Irrad</v>
      </c>
      <c r="CE314" s="508" t="str">
        <f>IF(AW314="","",VLOOKUP(AX314,[0]!Qualifier,(COLUMN(AX314)-34),FALSE))</f>
        <v xml:space="preserve">Wash </v>
      </c>
      <c r="CF314" s="508" t="str">
        <f>IF(AX314="","",VLOOKUP(AY314,[0]!Qualifier,(COLUMN(AY314)-34),FALSE))</f>
        <v>no sub</v>
      </c>
      <c r="CG314" s="509" t="str">
        <f>IF(AY314="","",VLOOKUP(AZ314,[0]!Qualifier,(COLUMN(AZ314)-34),FALSE))</f>
        <v>Non</v>
      </c>
      <c r="CH314" s="510" t="str">
        <f>IF(AZ314="","",VLOOKUP(BA314,[0]!Qualifier,(COLUMN(BA314)-34),FALSE))</f>
        <v>NA</v>
      </c>
      <c r="CI314" s="512" t="str">
        <f>IF(BA314="","",VLOOKUP(BB314,[0]!Qualifier,(COLUMN(BB314)-34),FALSE))</f>
        <v xml:space="preserve">None </v>
      </c>
      <c r="CJ314" s="510"/>
      <c r="CK314" s="513" t="str">
        <f t="shared" si="142"/>
        <v>2-2-13-1-3-1-1-1-1-1-1-3-3-2-2-1-1-1-1</v>
      </c>
      <c r="CL314" s="513">
        <v>40141</v>
      </c>
      <c r="CM314" s="513">
        <v>45195</v>
      </c>
      <c r="CN314" s="510"/>
      <c r="CP314" s="510"/>
    </row>
    <row r="315" spans="1:94" ht="12.6" customHeight="1" outlineLevel="2" x14ac:dyDescent="0.35">
      <c r="A315" s="77">
        <f t="shared" si="144"/>
        <v>215394</v>
      </c>
      <c r="B315" s="7">
        <f t="shared" si="145"/>
        <v>310</v>
      </c>
      <c r="C315" s="59">
        <f t="shared" si="143"/>
        <v>310</v>
      </c>
      <c r="D315" s="124">
        <f t="shared" si="146"/>
        <v>215394</v>
      </c>
      <c r="E315" s="16" t="str">
        <f t="shared" si="122"/>
        <v>Platelets</v>
      </c>
      <c r="F315" s="58" t="str">
        <f t="shared" si="123"/>
        <v xml:space="preserve">CPD </v>
      </c>
      <c r="G315" s="58" t="str">
        <f t="shared" si="124"/>
        <v>PAS3</v>
      </c>
      <c r="H315" s="58" t="str">
        <f t="shared" si="125"/>
        <v xml:space="preserve">Closed </v>
      </c>
      <c r="I315" s="58" t="str">
        <f t="shared" si="126"/>
        <v xml:space="preserve">SV </v>
      </c>
      <c r="J315" s="58" t="str">
        <f t="shared" si="127"/>
        <v xml:space="preserve">20to24°C </v>
      </c>
      <c r="K315" s="58" t="str">
        <f t="shared" si="128"/>
        <v>No</v>
      </c>
      <c r="L315" s="58" t="str">
        <f t="shared" si="129"/>
        <v xml:space="preserve">Allo </v>
      </c>
      <c r="M315" s="58" t="str">
        <f t="shared" si="130"/>
        <v xml:space="preserve">WB </v>
      </c>
      <c r="N315" s="58" t="str">
        <f t="shared" si="131"/>
        <v xml:space="preserve">NA </v>
      </c>
      <c r="O315" s="58" t="str">
        <f t="shared" si="132"/>
        <v xml:space="preserve">Transf </v>
      </c>
      <c r="P315" s="58" t="str">
        <f t="shared" si="133"/>
        <v xml:space="preserve">LCdepl </v>
      </c>
      <c r="Q315" s="58" t="str">
        <f t="shared" si="134"/>
        <v xml:space="preserve">Pool </v>
      </c>
      <c r="R315" s="58" t="str">
        <f t="shared" si="135"/>
        <v>Irrad</v>
      </c>
      <c r="S315" s="58" t="str">
        <f t="shared" si="136"/>
        <v xml:space="preserve">- </v>
      </c>
      <c r="T315" s="58" t="str">
        <f t="shared" si="137"/>
        <v>no sub</v>
      </c>
      <c r="U315" s="58" t="str">
        <f t="shared" si="138"/>
        <v>BactTestNeg</v>
      </c>
      <c r="V315" s="58" t="str">
        <f t="shared" si="139"/>
        <v>NA</v>
      </c>
      <c r="W315" s="58" t="str">
        <f t="shared" si="140"/>
        <v xml:space="preserve">None </v>
      </c>
      <c r="X315" t="s">
        <v>63</v>
      </c>
      <c r="Y315" s="161" t="str">
        <f t="shared" si="141"/>
        <v>2-2-15-1-1-1-1-1-1-1-1-3-3-2-1-1-10-1-1</v>
      </c>
      <c r="Z315" s="60">
        <f t="shared" si="147"/>
        <v>215394</v>
      </c>
      <c r="AA315" s="7">
        <f t="shared" si="148"/>
        <v>310</v>
      </c>
      <c r="AB315" s="29" t="str">
        <f t="shared" si="121"/>
        <v>2</v>
      </c>
      <c r="AC315" s="29" t="str">
        <f t="shared" si="149"/>
        <v>1</v>
      </c>
      <c r="AD315" s="29" t="str">
        <f t="shared" si="149"/>
        <v>5</v>
      </c>
      <c r="AE315" s="29" t="str">
        <f t="shared" si="149"/>
        <v>3</v>
      </c>
      <c r="AF315" s="29" t="str">
        <f t="shared" si="149"/>
        <v>9</v>
      </c>
      <c r="AG315" s="29" t="str">
        <f t="shared" si="149"/>
        <v>4</v>
      </c>
      <c r="AH315" s="59">
        <v>310</v>
      </c>
      <c r="AI315" s="510">
        <v>215394</v>
      </c>
      <c r="AJ315" s="509">
        <v>2</v>
      </c>
      <c r="AK315" s="509">
        <v>2</v>
      </c>
      <c r="AL315" s="509">
        <v>15</v>
      </c>
      <c r="AM315" s="509">
        <v>1</v>
      </c>
      <c r="AN315" s="509">
        <v>1</v>
      </c>
      <c r="AO315" s="509">
        <v>1</v>
      </c>
      <c r="AP315" s="509">
        <v>1</v>
      </c>
      <c r="AQ315" s="509">
        <v>1</v>
      </c>
      <c r="AR315" s="509">
        <v>1</v>
      </c>
      <c r="AS315" s="509">
        <v>1</v>
      </c>
      <c r="AT315" s="509">
        <v>1</v>
      </c>
      <c r="AU315" s="509">
        <v>3</v>
      </c>
      <c r="AV315" s="509">
        <v>3</v>
      </c>
      <c r="AW315" s="509">
        <v>2</v>
      </c>
      <c r="AX315" s="509">
        <v>1</v>
      </c>
      <c r="AY315" s="509">
        <v>1</v>
      </c>
      <c r="AZ315" s="509">
        <v>10</v>
      </c>
      <c r="BA315" s="509">
        <v>1</v>
      </c>
      <c r="BB315" s="509">
        <v>1</v>
      </c>
      <c r="BC315" s="509" t="b">
        <v>0</v>
      </c>
      <c r="BD315" s="508">
        <v>46007</v>
      </c>
      <c r="BE315" s="508">
        <v>45950</v>
      </c>
      <c r="BF315" s="509" t="b">
        <v>0</v>
      </c>
      <c r="BG315" s="510" t="s">
        <v>1583</v>
      </c>
      <c r="BH315" s="512"/>
      <c r="BI315" s="510"/>
      <c r="BJ315" s="513">
        <v>46007</v>
      </c>
      <c r="BK315" s="513">
        <v>45950</v>
      </c>
      <c r="BL315" s="513">
        <v>46217</v>
      </c>
      <c r="BM315" s="510"/>
      <c r="BN315" s="512"/>
      <c r="BO315" s="510"/>
      <c r="BP315" s="509">
        <v>1</v>
      </c>
      <c r="BQ315" s="509" t="str">
        <f>IF(AI315="","",VLOOKUP(AJ315,[0]!Qualifier,(COLUMN(AJ315)-34),FALSE))</f>
        <v>Platelets</v>
      </c>
      <c r="BR315" s="509" t="str">
        <f>IF(AJ315="","",VLOOKUP(AK315,[0]!Qualifier,(COLUMN(AK315)-34),FALSE))</f>
        <v xml:space="preserve">CPD </v>
      </c>
      <c r="BS315" s="509" t="str">
        <f>IF(AK315="","",VLOOKUP(AL315,[0]!Qualifier,(COLUMN(AL315)-34),FALSE))</f>
        <v>PAS3</v>
      </c>
      <c r="BT315" s="509" t="str">
        <f>IF(AL315="","",VLOOKUP(AM315,[0]!Qualifier,(COLUMN(AM315)-34),FALSE))</f>
        <v xml:space="preserve">Closed </v>
      </c>
      <c r="BU315" s="509" t="str">
        <f>IF(AM315="","",VLOOKUP(AN315,[0]!Qualifier,(COLUMN(AN315)-34),FALSE))</f>
        <v xml:space="preserve">SV </v>
      </c>
      <c r="BV315" s="509" t="str">
        <f>IF(AN315="","",VLOOKUP(AO315,[0]!Qualifier,(COLUMN(AO315)-34),FALSE))</f>
        <v xml:space="preserve">20to24°C </v>
      </c>
      <c r="BW315" s="509" t="str">
        <f>IF(AO315="","",VLOOKUP(AP315,[0]!Qualifier,(COLUMN(AP315)-34),FALSE))</f>
        <v>No</v>
      </c>
      <c r="BX315" s="509" t="str">
        <f>IF(AP315="","",VLOOKUP(AQ315,[0]!Qualifier,(COLUMN(AQ315)-34),FALSE))</f>
        <v xml:space="preserve">Allo </v>
      </c>
      <c r="BY315" s="509" t="str">
        <f>IF(AQ315="","",VLOOKUP(AR315,[0]!Qualifier,(COLUMN(AR315)-34),FALSE))</f>
        <v xml:space="preserve">WB </v>
      </c>
      <c r="BZ315" s="509" t="str">
        <f>IF(AR315="","",VLOOKUP(AS315,[0]!Qualifier,(COLUMN(AS315)-34),FALSE))</f>
        <v xml:space="preserve">NA </v>
      </c>
      <c r="CA315" s="509" t="str">
        <f>IF(AS315="","",VLOOKUP(AT315,[0]!Qualifier,(COLUMN(AT315)-34),FALSE))</f>
        <v xml:space="preserve">Transf </v>
      </c>
      <c r="CB315" s="509" t="str">
        <f>IF(AT315="","",VLOOKUP(AU315,[0]!Qualifier,(COLUMN(AU315)-34),FALSE))</f>
        <v xml:space="preserve">LCdepl </v>
      </c>
      <c r="CC315" s="509" t="str">
        <f>IF(AU315="","",VLOOKUP(AV315,[0]!Qualifier,(COLUMN(AV315)-34),FALSE))</f>
        <v xml:space="preserve">Pool </v>
      </c>
      <c r="CD315" s="509" t="str">
        <f>IF(AV315="","",VLOOKUP(AW315,[0]!Qualifier,(COLUMN(AW315)-34),FALSE))</f>
        <v>Irrad</v>
      </c>
      <c r="CE315" s="508" t="str">
        <f>IF(AW315="","",VLOOKUP(AX315,[0]!Qualifier,(COLUMN(AX315)-34),FALSE))</f>
        <v xml:space="preserve">- </v>
      </c>
      <c r="CF315" s="508" t="str">
        <f>IF(AX315="","",VLOOKUP(AY315,[0]!Qualifier,(COLUMN(AY315)-34),FALSE))</f>
        <v>no sub</v>
      </c>
      <c r="CG315" s="509" t="str">
        <f>IF(AY315="","",VLOOKUP(AZ315,[0]!Qualifier,(COLUMN(AZ315)-34),FALSE))</f>
        <v>BactTestNeg</v>
      </c>
      <c r="CH315" s="510" t="str">
        <f>IF(AZ315="","",VLOOKUP(BA315,[0]!Qualifier,(COLUMN(BA315)-34),FALSE))</f>
        <v>NA</v>
      </c>
      <c r="CI315" s="512" t="str">
        <f>IF(BA315="","",VLOOKUP(BB315,[0]!Qualifier,(COLUMN(BB315)-34),FALSE))</f>
        <v xml:space="preserve">None </v>
      </c>
      <c r="CJ315" s="510"/>
      <c r="CK315" s="513" t="str">
        <f t="shared" si="142"/>
        <v>2-2-15-1-1-1-1-1-1-1-1-3-3-2-1-1-10-1-1</v>
      </c>
      <c r="CL315" s="513">
        <v>43447</v>
      </c>
      <c r="CM315" s="513">
        <v>45195</v>
      </c>
      <c r="CN315" s="510"/>
      <c r="CP315" s="510"/>
    </row>
    <row r="316" spans="1:94" ht="12.6" customHeight="1" outlineLevel="2" x14ac:dyDescent="0.35">
      <c r="A316" s="77">
        <f t="shared" si="144"/>
        <v>215707</v>
      </c>
      <c r="B316" s="7">
        <f t="shared" si="145"/>
        <v>311</v>
      </c>
      <c r="C316" s="59">
        <f t="shared" si="143"/>
        <v>311</v>
      </c>
      <c r="D316" s="124">
        <f t="shared" si="146"/>
        <v>215707</v>
      </c>
      <c r="E316" s="16" t="str">
        <f t="shared" si="122"/>
        <v>Platelets</v>
      </c>
      <c r="F316" s="58" t="str">
        <f t="shared" si="123"/>
        <v xml:space="preserve">CPD </v>
      </c>
      <c r="G316" s="58" t="str">
        <f t="shared" si="124"/>
        <v xml:space="preserve">PAS3M </v>
      </c>
      <c r="H316" s="58" t="str">
        <f t="shared" si="125"/>
        <v xml:space="preserve">Closed </v>
      </c>
      <c r="I316" s="58" t="str">
        <f t="shared" si="126"/>
        <v xml:space="preserve">SV </v>
      </c>
      <c r="J316" s="58" t="str">
        <f t="shared" si="127"/>
        <v xml:space="preserve">20to24°C </v>
      </c>
      <c r="K316" s="58" t="str">
        <f t="shared" si="128"/>
        <v>No</v>
      </c>
      <c r="L316" s="58" t="str">
        <f t="shared" si="129"/>
        <v xml:space="preserve">Allo </v>
      </c>
      <c r="M316" s="58" t="str">
        <f t="shared" si="130"/>
        <v xml:space="preserve">WB </v>
      </c>
      <c r="N316" s="58" t="str">
        <f t="shared" si="131"/>
        <v xml:space="preserve">NA </v>
      </c>
      <c r="O316" s="58" t="str">
        <f t="shared" si="132"/>
        <v xml:space="preserve">Transf </v>
      </c>
      <c r="P316" s="58" t="str">
        <f t="shared" si="133"/>
        <v xml:space="preserve">LCdepl </v>
      </c>
      <c r="Q316" s="58" t="str">
        <f t="shared" si="134"/>
        <v xml:space="preserve">Pool </v>
      </c>
      <c r="R316" s="58" t="str">
        <f t="shared" si="135"/>
        <v xml:space="preserve">NoIrr </v>
      </c>
      <c r="S316" s="58" t="str">
        <f t="shared" si="136"/>
        <v xml:space="preserve">Wash </v>
      </c>
      <c r="T316" s="58" t="str">
        <f t="shared" si="137"/>
        <v>no sub</v>
      </c>
      <c r="U316" s="58" t="str">
        <f t="shared" si="138"/>
        <v>Non</v>
      </c>
      <c r="V316" s="58" t="str">
        <f t="shared" si="139"/>
        <v>NA</v>
      </c>
      <c r="W316" s="58" t="str">
        <f t="shared" si="140"/>
        <v xml:space="preserve">UV-C </v>
      </c>
      <c r="X316" t="s">
        <v>63</v>
      </c>
      <c r="Y316" s="161" t="str">
        <f t="shared" si="141"/>
        <v>2-2-16-1-1-1-1-1-1-1-1-3-3-1-2-1-1-1-4</v>
      </c>
      <c r="Z316" s="60">
        <f t="shared" si="147"/>
        <v>215707</v>
      </c>
      <c r="AA316" s="7">
        <f t="shared" si="148"/>
        <v>311</v>
      </c>
      <c r="AB316" s="29" t="str">
        <f t="shared" si="121"/>
        <v>2</v>
      </c>
      <c r="AC316" s="29" t="str">
        <f t="shared" si="149"/>
        <v>1</v>
      </c>
      <c r="AD316" s="29" t="str">
        <f t="shared" si="149"/>
        <v>5</v>
      </c>
      <c r="AE316" s="29" t="str">
        <f t="shared" si="149"/>
        <v>7</v>
      </c>
      <c r="AF316" s="29" t="str">
        <f t="shared" si="149"/>
        <v>0</v>
      </c>
      <c r="AG316" s="29" t="str">
        <f t="shared" si="149"/>
        <v>7</v>
      </c>
      <c r="AH316" s="59">
        <v>311</v>
      </c>
      <c r="AI316" s="510">
        <v>215707</v>
      </c>
      <c r="AJ316" s="509">
        <v>2</v>
      </c>
      <c r="AK316" s="509">
        <v>2</v>
      </c>
      <c r="AL316" s="509">
        <v>16</v>
      </c>
      <c r="AM316" s="509">
        <v>1</v>
      </c>
      <c r="AN316" s="509">
        <v>1</v>
      </c>
      <c r="AO316" s="509">
        <v>1</v>
      </c>
      <c r="AP316" s="509">
        <v>1</v>
      </c>
      <c r="AQ316" s="509">
        <v>1</v>
      </c>
      <c r="AR316" s="509">
        <v>1</v>
      </c>
      <c r="AS316" s="509">
        <v>1</v>
      </c>
      <c r="AT316" s="509">
        <v>1</v>
      </c>
      <c r="AU316" s="509">
        <v>3</v>
      </c>
      <c r="AV316" s="509">
        <v>3</v>
      </c>
      <c r="AW316" s="509">
        <v>1</v>
      </c>
      <c r="AX316" s="509">
        <v>2</v>
      </c>
      <c r="AY316" s="509">
        <v>1</v>
      </c>
      <c r="AZ316" s="509">
        <v>1</v>
      </c>
      <c r="BA316" s="509">
        <v>1</v>
      </c>
      <c r="BB316" s="509">
        <v>4</v>
      </c>
      <c r="BC316" s="509" t="b">
        <v>0</v>
      </c>
      <c r="BD316" s="508">
        <v>45482</v>
      </c>
      <c r="BE316" s="508">
        <v>45479</v>
      </c>
      <c r="BF316" s="509" t="b">
        <v>0</v>
      </c>
      <c r="BG316" s="510" t="s">
        <v>1532</v>
      </c>
      <c r="BH316" s="512"/>
      <c r="BI316" s="510"/>
      <c r="BJ316" s="513">
        <v>45482</v>
      </c>
      <c r="BK316" s="513">
        <v>45479</v>
      </c>
      <c r="BL316" s="513">
        <v>46217</v>
      </c>
      <c r="BM316" s="510"/>
      <c r="BN316" s="512"/>
      <c r="BO316" s="510"/>
      <c r="BP316" s="509">
        <v>1</v>
      </c>
      <c r="BQ316" s="509" t="str">
        <f>IF(AI316="","",VLOOKUP(AJ316,[0]!Qualifier,(COLUMN(AJ316)-34),FALSE))</f>
        <v>Platelets</v>
      </c>
      <c r="BR316" s="509" t="str">
        <f>IF(AJ316="","",VLOOKUP(AK316,[0]!Qualifier,(COLUMN(AK316)-34),FALSE))</f>
        <v xml:space="preserve">CPD </v>
      </c>
      <c r="BS316" s="509" t="str">
        <f>IF(AK316="","",VLOOKUP(AL316,[0]!Qualifier,(COLUMN(AL316)-34),FALSE))</f>
        <v xml:space="preserve">PAS3M </v>
      </c>
      <c r="BT316" s="509" t="str">
        <f>IF(AL316="","",VLOOKUP(AM316,[0]!Qualifier,(COLUMN(AM316)-34),FALSE))</f>
        <v xml:space="preserve">Closed </v>
      </c>
      <c r="BU316" s="509" t="str">
        <f>IF(AM316="","",VLOOKUP(AN316,[0]!Qualifier,(COLUMN(AN316)-34),FALSE))</f>
        <v xml:space="preserve">SV </v>
      </c>
      <c r="BV316" s="509" t="str">
        <f>IF(AN316="","",VLOOKUP(AO316,[0]!Qualifier,(COLUMN(AO316)-34),FALSE))</f>
        <v xml:space="preserve">20to24°C </v>
      </c>
      <c r="BW316" s="509" t="str">
        <f>IF(AO316="","",VLOOKUP(AP316,[0]!Qualifier,(COLUMN(AP316)-34),FALSE))</f>
        <v>No</v>
      </c>
      <c r="BX316" s="509" t="str">
        <f>IF(AP316="","",VLOOKUP(AQ316,[0]!Qualifier,(COLUMN(AQ316)-34),FALSE))</f>
        <v xml:space="preserve">Allo </v>
      </c>
      <c r="BY316" s="509" t="str">
        <f>IF(AQ316="","",VLOOKUP(AR316,[0]!Qualifier,(COLUMN(AR316)-34),FALSE))</f>
        <v xml:space="preserve">WB </v>
      </c>
      <c r="BZ316" s="509" t="str">
        <f>IF(AR316="","",VLOOKUP(AS316,[0]!Qualifier,(COLUMN(AS316)-34),FALSE))</f>
        <v xml:space="preserve">NA </v>
      </c>
      <c r="CA316" s="509" t="str">
        <f>IF(AS316="","",VLOOKUP(AT316,[0]!Qualifier,(COLUMN(AT316)-34),FALSE))</f>
        <v xml:space="preserve">Transf </v>
      </c>
      <c r="CB316" s="509" t="str">
        <f>IF(AT316="","",VLOOKUP(AU316,[0]!Qualifier,(COLUMN(AU316)-34),FALSE))</f>
        <v xml:space="preserve">LCdepl </v>
      </c>
      <c r="CC316" s="509" t="str">
        <f>IF(AU316="","",VLOOKUP(AV316,[0]!Qualifier,(COLUMN(AV316)-34),FALSE))</f>
        <v xml:space="preserve">Pool </v>
      </c>
      <c r="CD316" s="509" t="str">
        <f>IF(AV316="","",VLOOKUP(AW316,[0]!Qualifier,(COLUMN(AW316)-34),FALSE))</f>
        <v xml:space="preserve">NoIrr </v>
      </c>
      <c r="CE316" s="508" t="str">
        <f>IF(AW316="","",VLOOKUP(AX316,[0]!Qualifier,(COLUMN(AX316)-34),FALSE))</f>
        <v xml:space="preserve">Wash </v>
      </c>
      <c r="CF316" s="508" t="str">
        <f>IF(AX316="","",VLOOKUP(AY316,[0]!Qualifier,(COLUMN(AY316)-34),FALSE))</f>
        <v>no sub</v>
      </c>
      <c r="CG316" s="509" t="str">
        <f>IF(AY316="","",VLOOKUP(AZ316,[0]!Qualifier,(COLUMN(AZ316)-34),FALSE))</f>
        <v>Non</v>
      </c>
      <c r="CH316" s="510" t="str">
        <f>IF(AZ316="","",VLOOKUP(BA316,[0]!Qualifier,(COLUMN(BA316)-34),FALSE))</f>
        <v>NA</v>
      </c>
      <c r="CI316" s="512" t="str">
        <f>IF(BA316="","",VLOOKUP(BB316,[0]!Qualifier,(COLUMN(BB316)-34),FALSE))</f>
        <v xml:space="preserve">UV-C </v>
      </c>
      <c r="CJ316" s="510"/>
      <c r="CK316" s="513" t="str">
        <f t="shared" si="142"/>
        <v>2-2-16-1-1-1-1-1-1-1-1-3-3-1-2-1-1-1-4</v>
      </c>
      <c r="CL316" s="513">
        <v>39082</v>
      </c>
      <c r="CM316" s="513">
        <v>45195</v>
      </c>
      <c r="CN316" s="510"/>
      <c r="CP316" s="510"/>
    </row>
    <row r="317" spans="1:94" ht="12.6" customHeight="1" outlineLevel="2" x14ac:dyDescent="0.35">
      <c r="A317" s="77">
        <f t="shared" si="144"/>
        <v>221180</v>
      </c>
      <c r="B317" s="7">
        <f t="shared" si="145"/>
        <v>312</v>
      </c>
      <c r="C317" s="59">
        <f t="shared" si="143"/>
        <v>312</v>
      </c>
      <c r="D317" s="124">
        <f t="shared" si="146"/>
        <v>221180</v>
      </c>
      <c r="E317" s="16" t="str">
        <f t="shared" si="122"/>
        <v>Platelets</v>
      </c>
      <c r="F317" s="58" t="str">
        <f t="shared" si="123"/>
        <v xml:space="preserve">CPD </v>
      </c>
      <c r="G317" s="58" t="str">
        <f t="shared" si="124"/>
        <v xml:space="preserve">NoAdd </v>
      </c>
      <c r="H317" s="58" t="str">
        <f t="shared" si="125"/>
        <v xml:space="preserve">Closed </v>
      </c>
      <c r="I317" s="58" t="str">
        <f t="shared" si="126"/>
        <v xml:space="preserve">SVPed </v>
      </c>
      <c r="J317" s="58" t="str">
        <f t="shared" si="127"/>
        <v xml:space="preserve">20to24°C </v>
      </c>
      <c r="K317" s="58" t="str">
        <f t="shared" si="128"/>
        <v>No</v>
      </c>
      <c r="L317" s="58" t="str">
        <f t="shared" si="129"/>
        <v xml:space="preserve">Allo </v>
      </c>
      <c r="M317" s="58" t="str">
        <f t="shared" si="130"/>
        <v xml:space="preserve">Aph </v>
      </c>
      <c r="N317" s="58" t="str">
        <f t="shared" si="131"/>
        <v xml:space="preserve">NA </v>
      </c>
      <c r="O317" s="58" t="str">
        <f t="shared" si="132"/>
        <v xml:space="preserve">Transf </v>
      </c>
      <c r="P317" s="58" t="str">
        <f t="shared" si="133"/>
        <v xml:space="preserve">LCdepl </v>
      </c>
      <c r="Q317" s="58" t="str">
        <f t="shared" si="134"/>
        <v xml:space="preserve">Divid </v>
      </c>
      <c r="R317" s="58" t="str">
        <f t="shared" si="135"/>
        <v xml:space="preserve">NoIrr </v>
      </c>
      <c r="S317" s="58" t="str">
        <f t="shared" si="136"/>
        <v xml:space="preserve">- </v>
      </c>
      <c r="T317" s="58" t="str">
        <f t="shared" si="137"/>
        <v>no sub</v>
      </c>
      <c r="U317" s="58" t="str">
        <f t="shared" si="138"/>
        <v>Non</v>
      </c>
      <c r="V317" s="58" t="str">
        <f t="shared" si="139"/>
        <v>NA</v>
      </c>
      <c r="W317" s="58" t="str">
        <f t="shared" si="140"/>
        <v xml:space="preserve">None </v>
      </c>
      <c r="X317" t="s">
        <v>63</v>
      </c>
      <c r="Y317" s="161" t="str">
        <f t="shared" si="141"/>
        <v>2-2-1-1-2-1-1-1-2-1-1-3-2-1-1-1-1-1-1</v>
      </c>
      <c r="Z317" s="60">
        <f t="shared" si="147"/>
        <v>221180</v>
      </c>
      <c r="AA317" s="7">
        <f t="shared" si="148"/>
        <v>312</v>
      </c>
      <c r="AB317" s="29" t="str">
        <f t="shared" si="121"/>
        <v>2</v>
      </c>
      <c r="AC317" s="29" t="str">
        <f t="shared" si="149"/>
        <v>2</v>
      </c>
      <c r="AD317" s="29" t="str">
        <f t="shared" si="149"/>
        <v>1</v>
      </c>
      <c r="AE317" s="29" t="str">
        <f t="shared" si="149"/>
        <v>1</v>
      </c>
      <c r="AF317" s="29" t="str">
        <f t="shared" si="149"/>
        <v>8</v>
      </c>
      <c r="AG317" s="29" t="str">
        <f t="shared" si="149"/>
        <v>0</v>
      </c>
      <c r="AH317" s="59">
        <v>312</v>
      </c>
      <c r="AI317" s="510">
        <v>221180</v>
      </c>
      <c r="AJ317" s="509">
        <v>2</v>
      </c>
      <c r="AK317" s="509">
        <v>2</v>
      </c>
      <c r="AL317" s="509">
        <v>1</v>
      </c>
      <c r="AM317" s="509">
        <v>1</v>
      </c>
      <c r="AN317" s="509">
        <v>2</v>
      </c>
      <c r="AO317" s="509">
        <v>1</v>
      </c>
      <c r="AP317" s="509">
        <v>1</v>
      </c>
      <c r="AQ317" s="509">
        <v>1</v>
      </c>
      <c r="AR317" s="509">
        <v>2</v>
      </c>
      <c r="AS317" s="509">
        <v>1</v>
      </c>
      <c r="AT317" s="509">
        <v>1</v>
      </c>
      <c r="AU317" s="509">
        <v>3</v>
      </c>
      <c r="AV317" s="509">
        <v>2</v>
      </c>
      <c r="AW317" s="509">
        <v>1</v>
      </c>
      <c r="AX317" s="509">
        <v>1</v>
      </c>
      <c r="AY317" s="509">
        <v>1</v>
      </c>
      <c r="AZ317" s="509">
        <v>1</v>
      </c>
      <c r="BA317" s="509">
        <v>1</v>
      </c>
      <c r="BB317" s="509">
        <v>1</v>
      </c>
      <c r="BC317" s="509" t="b">
        <v>0</v>
      </c>
      <c r="BD317" s="508">
        <v>37223</v>
      </c>
      <c r="BE317" s="508">
        <v>37223</v>
      </c>
      <c r="BF317" s="509" t="b">
        <v>0</v>
      </c>
      <c r="BG317" s="510" t="s">
        <v>644</v>
      </c>
      <c r="BH317" s="512"/>
      <c r="BI317" s="510"/>
      <c r="BJ317" s="513">
        <v>37223</v>
      </c>
      <c r="BK317" s="513">
        <v>37223</v>
      </c>
      <c r="BL317" s="513">
        <v>46217</v>
      </c>
      <c r="BM317" s="510"/>
      <c r="BN317" s="512"/>
      <c r="BO317" s="510"/>
      <c r="BP317" s="509">
        <v>1</v>
      </c>
      <c r="BQ317" s="509" t="str">
        <f>IF(AI317="","",VLOOKUP(AJ317,[0]!Qualifier,(COLUMN(AJ317)-34),FALSE))</f>
        <v>Platelets</v>
      </c>
      <c r="BR317" s="509" t="str">
        <f>IF(AJ317="","",VLOOKUP(AK317,[0]!Qualifier,(COLUMN(AK317)-34),FALSE))</f>
        <v xml:space="preserve">CPD </v>
      </c>
      <c r="BS317" s="509" t="str">
        <f>IF(AK317="","",VLOOKUP(AL317,[0]!Qualifier,(COLUMN(AL317)-34),FALSE))</f>
        <v xml:space="preserve">NoAdd </v>
      </c>
      <c r="BT317" s="509" t="str">
        <f>IF(AL317="","",VLOOKUP(AM317,[0]!Qualifier,(COLUMN(AM317)-34),FALSE))</f>
        <v xml:space="preserve">Closed </v>
      </c>
      <c r="BU317" s="509" t="str">
        <f>IF(AM317="","",VLOOKUP(AN317,[0]!Qualifier,(COLUMN(AN317)-34),FALSE))</f>
        <v xml:space="preserve">SVPed </v>
      </c>
      <c r="BV317" s="509" t="str">
        <f>IF(AN317="","",VLOOKUP(AO317,[0]!Qualifier,(COLUMN(AO317)-34),FALSE))</f>
        <v xml:space="preserve">20to24°C </v>
      </c>
      <c r="BW317" s="509" t="str">
        <f>IF(AO317="","",VLOOKUP(AP317,[0]!Qualifier,(COLUMN(AP317)-34),FALSE))</f>
        <v>No</v>
      </c>
      <c r="BX317" s="509" t="str">
        <f>IF(AP317="","",VLOOKUP(AQ317,[0]!Qualifier,(COLUMN(AQ317)-34),FALSE))</f>
        <v xml:space="preserve">Allo </v>
      </c>
      <c r="BY317" s="509" t="str">
        <f>IF(AQ317="","",VLOOKUP(AR317,[0]!Qualifier,(COLUMN(AR317)-34),FALSE))</f>
        <v xml:space="preserve">Aph </v>
      </c>
      <c r="BZ317" s="509" t="str">
        <f>IF(AR317="","",VLOOKUP(AS317,[0]!Qualifier,(COLUMN(AS317)-34),FALSE))</f>
        <v xml:space="preserve">NA </v>
      </c>
      <c r="CA317" s="509" t="str">
        <f>IF(AS317="","",VLOOKUP(AT317,[0]!Qualifier,(COLUMN(AT317)-34),FALSE))</f>
        <v xml:space="preserve">Transf </v>
      </c>
      <c r="CB317" s="509" t="str">
        <f>IF(AT317="","",VLOOKUP(AU317,[0]!Qualifier,(COLUMN(AU317)-34),FALSE))</f>
        <v xml:space="preserve">LCdepl </v>
      </c>
      <c r="CC317" s="509" t="str">
        <f>IF(AU317="","",VLOOKUP(AV317,[0]!Qualifier,(COLUMN(AV317)-34),FALSE))</f>
        <v xml:space="preserve">Divid </v>
      </c>
      <c r="CD317" s="509" t="str">
        <f>IF(AV317="","",VLOOKUP(AW317,[0]!Qualifier,(COLUMN(AW317)-34),FALSE))</f>
        <v xml:space="preserve">NoIrr </v>
      </c>
      <c r="CE317" s="508" t="str">
        <f>IF(AW317="","",VLOOKUP(AX317,[0]!Qualifier,(COLUMN(AX317)-34),FALSE))</f>
        <v xml:space="preserve">- </v>
      </c>
      <c r="CF317" s="508" t="str">
        <f>IF(AX317="","",VLOOKUP(AY317,[0]!Qualifier,(COLUMN(AY317)-34),FALSE))</f>
        <v>no sub</v>
      </c>
      <c r="CG317" s="509" t="str">
        <f>IF(AY317="","",VLOOKUP(AZ317,[0]!Qualifier,(COLUMN(AZ317)-34),FALSE))</f>
        <v>Non</v>
      </c>
      <c r="CH317" s="510" t="str">
        <f>IF(AZ317="","",VLOOKUP(BA317,[0]!Qualifier,(COLUMN(BA317)-34),FALSE))</f>
        <v>NA</v>
      </c>
      <c r="CI317" s="512" t="str">
        <f>IF(BA317="","",VLOOKUP(BB317,[0]!Qualifier,(COLUMN(BB317)-34),FALSE))</f>
        <v xml:space="preserve">None </v>
      </c>
      <c r="CJ317" s="510"/>
      <c r="CK317" s="513" t="str">
        <f t="shared" si="142"/>
        <v>2-2-1-1-2-1-1-1-2-1-1-3-2-1-1-1-1-1-1</v>
      </c>
      <c r="CL317" s="513">
        <v>39082</v>
      </c>
      <c r="CM317" s="513">
        <v>45195</v>
      </c>
      <c r="CN317" s="510"/>
      <c r="CP317" s="510"/>
    </row>
    <row r="318" spans="1:94" ht="12.6" customHeight="1" outlineLevel="2" x14ac:dyDescent="0.35">
      <c r="A318" s="77">
        <f t="shared" si="144"/>
        <v>221380</v>
      </c>
      <c r="B318" s="7">
        <f t="shared" si="145"/>
        <v>313</v>
      </c>
      <c r="C318" s="59">
        <f t="shared" si="143"/>
        <v>313</v>
      </c>
      <c r="D318" s="124">
        <f t="shared" si="146"/>
        <v>221380</v>
      </c>
      <c r="E318" s="16" t="str">
        <f t="shared" si="122"/>
        <v>Platelets</v>
      </c>
      <c r="F318" s="58" t="str">
        <f t="shared" si="123"/>
        <v xml:space="preserve">CPD </v>
      </c>
      <c r="G318" s="58" t="str">
        <f t="shared" si="124"/>
        <v xml:space="preserve">NoAdd </v>
      </c>
      <c r="H318" s="58" t="str">
        <f t="shared" si="125"/>
        <v xml:space="preserve">Closed </v>
      </c>
      <c r="I318" s="58" t="str">
        <f t="shared" si="126"/>
        <v xml:space="preserve">SVPed </v>
      </c>
      <c r="J318" s="58" t="str">
        <f t="shared" si="127"/>
        <v xml:space="preserve">20to24°C </v>
      </c>
      <c r="K318" s="58" t="str">
        <f t="shared" si="128"/>
        <v>No</v>
      </c>
      <c r="L318" s="58" t="str">
        <f t="shared" si="129"/>
        <v xml:space="preserve">Allo </v>
      </c>
      <c r="M318" s="58" t="str">
        <f t="shared" si="130"/>
        <v xml:space="preserve">Aph </v>
      </c>
      <c r="N318" s="58" t="str">
        <f t="shared" si="131"/>
        <v xml:space="preserve">NA </v>
      </c>
      <c r="O318" s="58" t="str">
        <f t="shared" si="132"/>
        <v xml:space="preserve">Transf </v>
      </c>
      <c r="P318" s="58" t="str">
        <f t="shared" si="133"/>
        <v xml:space="preserve">LCdepl </v>
      </c>
      <c r="Q318" s="58" t="str">
        <f t="shared" si="134"/>
        <v xml:space="preserve">Divid </v>
      </c>
      <c r="R318" s="58" t="str">
        <f t="shared" si="135"/>
        <v>Irrad</v>
      </c>
      <c r="S318" s="58" t="str">
        <f t="shared" si="136"/>
        <v xml:space="preserve">- </v>
      </c>
      <c r="T318" s="58" t="str">
        <f t="shared" si="137"/>
        <v>no sub</v>
      </c>
      <c r="U318" s="58" t="str">
        <f t="shared" si="138"/>
        <v>Non</v>
      </c>
      <c r="V318" s="58" t="str">
        <f t="shared" si="139"/>
        <v>NA</v>
      </c>
      <c r="W318" s="58" t="str">
        <f t="shared" si="140"/>
        <v xml:space="preserve">None </v>
      </c>
      <c r="X318" t="s">
        <v>63</v>
      </c>
      <c r="Y318" s="161" t="str">
        <f t="shared" si="141"/>
        <v>2-2-1-1-2-1-1-1-2-1-1-3-2-2-1-1-1-1-1</v>
      </c>
      <c r="Z318" s="60">
        <f t="shared" si="147"/>
        <v>221380</v>
      </c>
      <c r="AA318" s="7">
        <f t="shared" si="148"/>
        <v>313</v>
      </c>
      <c r="AB318" s="29" t="str">
        <f t="shared" si="121"/>
        <v>2</v>
      </c>
      <c r="AC318" s="29" t="str">
        <f t="shared" si="149"/>
        <v>2</v>
      </c>
      <c r="AD318" s="29" t="str">
        <f t="shared" si="149"/>
        <v>1</v>
      </c>
      <c r="AE318" s="29" t="str">
        <f t="shared" si="149"/>
        <v>3</v>
      </c>
      <c r="AF318" s="29" t="str">
        <f t="shared" si="149"/>
        <v>8</v>
      </c>
      <c r="AG318" s="29" t="str">
        <f t="shared" si="149"/>
        <v>0</v>
      </c>
      <c r="AH318" s="59">
        <v>313</v>
      </c>
      <c r="AI318" s="510">
        <v>221380</v>
      </c>
      <c r="AJ318" s="509">
        <v>2</v>
      </c>
      <c r="AK318" s="509">
        <v>2</v>
      </c>
      <c r="AL318" s="509">
        <v>1</v>
      </c>
      <c r="AM318" s="509">
        <v>1</v>
      </c>
      <c r="AN318" s="509">
        <v>2</v>
      </c>
      <c r="AO318" s="509">
        <v>1</v>
      </c>
      <c r="AP318" s="509">
        <v>1</v>
      </c>
      <c r="AQ318" s="509">
        <v>1</v>
      </c>
      <c r="AR318" s="509">
        <v>2</v>
      </c>
      <c r="AS318" s="509">
        <v>1</v>
      </c>
      <c r="AT318" s="509">
        <v>1</v>
      </c>
      <c r="AU318" s="509">
        <v>3</v>
      </c>
      <c r="AV318" s="509">
        <v>2</v>
      </c>
      <c r="AW318" s="509">
        <v>2</v>
      </c>
      <c r="AX318" s="509">
        <v>1</v>
      </c>
      <c r="AY318" s="509">
        <v>1</v>
      </c>
      <c r="AZ318" s="509">
        <v>1</v>
      </c>
      <c r="BA318" s="509">
        <v>1</v>
      </c>
      <c r="BB318" s="509">
        <v>1</v>
      </c>
      <c r="BC318" s="509" t="b">
        <v>0</v>
      </c>
      <c r="BD318" s="508">
        <v>37223</v>
      </c>
      <c r="BE318" s="508">
        <v>37223</v>
      </c>
      <c r="BF318" s="509" t="b">
        <v>0</v>
      </c>
      <c r="BG318" s="510" t="s">
        <v>645</v>
      </c>
      <c r="BH318" s="512"/>
      <c r="BI318" s="510"/>
      <c r="BJ318" s="513">
        <v>37223</v>
      </c>
      <c r="BK318" s="513">
        <v>37223</v>
      </c>
      <c r="BL318" s="513">
        <v>46217</v>
      </c>
      <c r="BM318" s="510"/>
      <c r="BN318" s="512"/>
      <c r="BO318" s="510"/>
      <c r="BP318" s="509">
        <v>1</v>
      </c>
      <c r="BQ318" s="509" t="str">
        <f>IF(AI318="","",VLOOKUP(AJ318,[0]!Qualifier,(COLUMN(AJ318)-34),FALSE))</f>
        <v>Platelets</v>
      </c>
      <c r="BR318" s="509" t="str">
        <f>IF(AJ318="","",VLOOKUP(AK318,[0]!Qualifier,(COLUMN(AK318)-34),FALSE))</f>
        <v xml:space="preserve">CPD </v>
      </c>
      <c r="BS318" s="509" t="str">
        <f>IF(AK318="","",VLOOKUP(AL318,[0]!Qualifier,(COLUMN(AL318)-34),FALSE))</f>
        <v xml:space="preserve">NoAdd </v>
      </c>
      <c r="BT318" s="509" t="str">
        <f>IF(AL318="","",VLOOKUP(AM318,[0]!Qualifier,(COLUMN(AM318)-34),FALSE))</f>
        <v xml:space="preserve">Closed </v>
      </c>
      <c r="BU318" s="509" t="str">
        <f>IF(AM318="","",VLOOKUP(AN318,[0]!Qualifier,(COLUMN(AN318)-34),FALSE))</f>
        <v xml:space="preserve">SVPed </v>
      </c>
      <c r="BV318" s="509" t="str">
        <f>IF(AN318="","",VLOOKUP(AO318,[0]!Qualifier,(COLUMN(AO318)-34),FALSE))</f>
        <v xml:space="preserve">20to24°C </v>
      </c>
      <c r="BW318" s="509" t="str">
        <f>IF(AO318="","",VLOOKUP(AP318,[0]!Qualifier,(COLUMN(AP318)-34),FALSE))</f>
        <v>No</v>
      </c>
      <c r="BX318" s="509" t="str">
        <f>IF(AP318="","",VLOOKUP(AQ318,[0]!Qualifier,(COLUMN(AQ318)-34),FALSE))</f>
        <v xml:space="preserve">Allo </v>
      </c>
      <c r="BY318" s="509" t="str">
        <f>IF(AQ318="","",VLOOKUP(AR318,[0]!Qualifier,(COLUMN(AR318)-34),FALSE))</f>
        <v xml:space="preserve">Aph </v>
      </c>
      <c r="BZ318" s="509" t="str">
        <f>IF(AR318="","",VLOOKUP(AS318,[0]!Qualifier,(COLUMN(AS318)-34),FALSE))</f>
        <v xml:space="preserve">NA </v>
      </c>
      <c r="CA318" s="509" t="str">
        <f>IF(AS318="","",VLOOKUP(AT318,[0]!Qualifier,(COLUMN(AT318)-34),FALSE))</f>
        <v xml:space="preserve">Transf </v>
      </c>
      <c r="CB318" s="509" t="str">
        <f>IF(AT318="","",VLOOKUP(AU318,[0]!Qualifier,(COLUMN(AU318)-34),FALSE))</f>
        <v xml:space="preserve">LCdepl </v>
      </c>
      <c r="CC318" s="509" t="str">
        <f>IF(AU318="","",VLOOKUP(AV318,[0]!Qualifier,(COLUMN(AV318)-34),FALSE))</f>
        <v xml:space="preserve">Divid </v>
      </c>
      <c r="CD318" s="509" t="str">
        <f>IF(AV318="","",VLOOKUP(AW318,[0]!Qualifier,(COLUMN(AW318)-34),FALSE))</f>
        <v>Irrad</v>
      </c>
      <c r="CE318" s="508" t="str">
        <f>IF(AW318="","",VLOOKUP(AX318,[0]!Qualifier,(COLUMN(AX318)-34),FALSE))</f>
        <v xml:space="preserve">- </v>
      </c>
      <c r="CF318" s="508" t="str">
        <f>IF(AX318="","",VLOOKUP(AY318,[0]!Qualifier,(COLUMN(AY318)-34),FALSE))</f>
        <v>no sub</v>
      </c>
      <c r="CG318" s="509" t="str">
        <f>IF(AY318="","",VLOOKUP(AZ318,[0]!Qualifier,(COLUMN(AZ318)-34),FALSE))</f>
        <v>Non</v>
      </c>
      <c r="CH318" s="510" t="str">
        <f>IF(AZ318="","",VLOOKUP(BA318,[0]!Qualifier,(COLUMN(BA318)-34),FALSE))</f>
        <v>NA</v>
      </c>
      <c r="CI318" s="512" t="str">
        <f>IF(BA318="","",VLOOKUP(BB318,[0]!Qualifier,(COLUMN(BB318)-34),FALSE))</f>
        <v xml:space="preserve">None </v>
      </c>
      <c r="CJ318" s="510"/>
      <c r="CK318" s="513" t="str">
        <f t="shared" si="142"/>
        <v>2-2-1-1-2-1-1-1-2-1-1-3-2-2-1-1-1-1-1</v>
      </c>
      <c r="CL318" s="513">
        <v>39082</v>
      </c>
      <c r="CM318" s="513">
        <v>45195</v>
      </c>
      <c r="CN318" s="510"/>
      <c r="CP318" s="510"/>
    </row>
    <row r="319" spans="1:94" ht="12.6" customHeight="1" outlineLevel="2" x14ac:dyDescent="0.35">
      <c r="A319" s="77">
        <f t="shared" si="144"/>
        <v>223103</v>
      </c>
      <c r="B319" s="7">
        <f t="shared" si="145"/>
        <v>314</v>
      </c>
      <c r="C319" s="59">
        <f t="shared" si="143"/>
        <v>314</v>
      </c>
      <c r="D319" s="124">
        <f t="shared" si="146"/>
        <v>223103</v>
      </c>
      <c r="E319" s="16" t="str">
        <f t="shared" si="122"/>
        <v>Platelets</v>
      </c>
      <c r="F319" s="58" t="str">
        <f t="shared" si="123"/>
        <v xml:space="preserve">CPD </v>
      </c>
      <c r="G319" s="58" t="str">
        <f t="shared" si="124"/>
        <v xml:space="preserve">PAS </v>
      </c>
      <c r="H319" s="58" t="str">
        <f t="shared" si="125"/>
        <v xml:space="preserve">Closed </v>
      </c>
      <c r="I319" s="58" t="str">
        <f t="shared" si="126"/>
        <v xml:space="preserve">SV </v>
      </c>
      <c r="J319" s="58" t="str">
        <f t="shared" si="127"/>
        <v xml:space="preserve">20to24°C </v>
      </c>
      <c r="K319" s="58" t="str">
        <f t="shared" si="128"/>
        <v>No</v>
      </c>
      <c r="L319" s="58" t="str">
        <f t="shared" si="129"/>
        <v xml:space="preserve">Allo </v>
      </c>
      <c r="M319" s="58" t="str">
        <f t="shared" si="130"/>
        <v xml:space="preserve">Aph </v>
      </c>
      <c r="N319" s="58" t="str">
        <f t="shared" si="131"/>
        <v xml:space="preserve">NA </v>
      </c>
      <c r="O319" s="58" t="str">
        <f t="shared" si="132"/>
        <v xml:space="preserve">Transf </v>
      </c>
      <c r="P319" s="58" t="str">
        <f t="shared" si="133"/>
        <v xml:space="preserve">LCdepl </v>
      </c>
      <c r="Q319" s="58" t="str">
        <f t="shared" si="134"/>
        <v xml:space="preserve">None </v>
      </c>
      <c r="R319" s="58" t="str">
        <f t="shared" si="135"/>
        <v xml:space="preserve">NoIrr </v>
      </c>
      <c r="S319" s="58" t="str">
        <f t="shared" si="136"/>
        <v xml:space="preserve">Wash </v>
      </c>
      <c r="T319" s="58" t="str">
        <f t="shared" si="137"/>
        <v>no sub</v>
      </c>
      <c r="U319" s="58" t="str">
        <f t="shared" si="138"/>
        <v>Non</v>
      </c>
      <c r="V319" s="58" t="str">
        <f t="shared" si="139"/>
        <v>NA</v>
      </c>
      <c r="W319" s="58" t="str">
        <f t="shared" si="140"/>
        <v xml:space="preserve">None </v>
      </c>
      <c r="X319" t="s">
        <v>63</v>
      </c>
      <c r="Y319" s="161" t="str">
        <f t="shared" si="141"/>
        <v>2-2-14-1-1-1-1-1-2-1-1-3-1-1-2-1-1-1-1</v>
      </c>
      <c r="Z319" s="60">
        <f t="shared" si="147"/>
        <v>223103</v>
      </c>
      <c r="AA319" s="7">
        <f t="shared" si="148"/>
        <v>314</v>
      </c>
      <c r="AB319" s="29" t="str">
        <f t="shared" si="121"/>
        <v>2</v>
      </c>
      <c r="AC319" s="29" t="str">
        <f t="shared" si="149"/>
        <v>2</v>
      </c>
      <c r="AD319" s="29" t="str">
        <f t="shared" si="149"/>
        <v>3</v>
      </c>
      <c r="AE319" s="29" t="str">
        <f t="shared" si="149"/>
        <v>1</v>
      </c>
      <c r="AF319" s="29" t="str">
        <f t="shared" si="149"/>
        <v>0</v>
      </c>
      <c r="AG319" s="29" t="str">
        <f t="shared" si="149"/>
        <v>3</v>
      </c>
      <c r="AH319" s="59">
        <v>314</v>
      </c>
      <c r="AI319" s="510">
        <v>223103</v>
      </c>
      <c r="AJ319" s="509">
        <v>2</v>
      </c>
      <c r="AK319" s="509">
        <v>2</v>
      </c>
      <c r="AL319" s="509">
        <v>14</v>
      </c>
      <c r="AM319" s="509">
        <v>1</v>
      </c>
      <c r="AN319" s="509">
        <v>1</v>
      </c>
      <c r="AO319" s="509">
        <v>1</v>
      </c>
      <c r="AP319" s="509">
        <v>1</v>
      </c>
      <c r="AQ319" s="509">
        <v>1</v>
      </c>
      <c r="AR319" s="509">
        <v>2</v>
      </c>
      <c r="AS319" s="509">
        <v>1</v>
      </c>
      <c r="AT319" s="509">
        <v>1</v>
      </c>
      <c r="AU319" s="509">
        <v>3</v>
      </c>
      <c r="AV319" s="509">
        <v>1</v>
      </c>
      <c r="AW319" s="509">
        <v>1</v>
      </c>
      <c r="AX319" s="509">
        <v>2</v>
      </c>
      <c r="AY319" s="509">
        <v>1</v>
      </c>
      <c r="AZ319" s="509">
        <v>1</v>
      </c>
      <c r="BA319" s="509">
        <v>1</v>
      </c>
      <c r="BB319" s="509">
        <v>1</v>
      </c>
      <c r="BC319" s="509" t="b">
        <v>0</v>
      </c>
      <c r="BD319" s="508">
        <v>39082</v>
      </c>
      <c r="BE319" s="508">
        <v>39082</v>
      </c>
      <c r="BF319" s="509" t="b">
        <v>0</v>
      </c>
      <c r="BG319" s="510" t="s">
        <v>646</v>
      </c>
      <c r="BH319" s="512"/>
      <c r="BI319" s="510"/>
      <c r="BJ319" s="513">
        <v>39082</v>
      </c>
      <c r="BK319" s="513">
        <v>39082</v>
      </c>
      <c r="BL319" s="513">
        <v>46217</v>
      </c>
      <c r="BM319" s="510"/>
      <c r="BN319" s="512"/>
      <c r="BO319" s="510"/>
      <c r="BP319" s="509">
        <v>1</v>
      </c>
      <c r="BQ319" s="509" t="str">
        <f>IF(AI319="","",VLOOKUP(AJ319,[0]!Qualifier,(COLUMN(AJ319)-34),FALSE))</f>
        <v>Platelets</v>
      </c>
      <c r="BR319" s="509" t="str">
        <f>IF(AJ319="","",VLOOKUP(AK319,[0]!Qualifier,(COLUMN(AK319)-34),FALSE))</f>
        <v xml:space="preserve">CPD </v>
      </c>
      <c r="BS319" s="509" t="str">
        <f>IF(AK319="","",VLOOKUP(AL319,[0]!Qualifier,(COLUMN(AL319)-34),FALSE))</f>
        <v xml:space="preserve">PAS </v>
      </c>
      <c r="BT319" s="509" t="str">
        <f>IF(AL319="","",VLOOKUP(AM319,[0]!Qualifier,(COLUMN(AM319)-34),FALSE))</f>
        <v xml:space="preserve">Closed </v>
      </c>
      <c r="BU319" s="509" t="str">
        <f>IF(AM319="","",VLOOKUP(AN319,[0]!Qualifier,(COLUMN(AN319)-34),FALSE))</f>
        <v xml:space="preserve">SV </v>
      </c>
      <c r="BV319" s="509" t="str">
        <f>IF(AN319="","",VLOOKUP(AO319,[0]!Qualifier,(COLUMN(AO319)-34),FALSE))</f>
        <v xml:space="preserve">20to24°C </v>
      </c>
      <c r="BW319" s="509" t="str">
        <f>IF(AO319="","",VLOOKUP(AP319,[0]!Qualifier,(COLUMN(AP319)-34),FALSE))</f>
        <v>No</v>
      </c>
      <c r="BX319" s="509" t="str">
        <f>IF(AP319="","",VLOOKUP(AQ319,[0]!Qualifier,(COLUMN(AQ319)-34),FALSE))</f>
        <v xml:space="preserve">Allo </v>
      </c>
      <c r="BY319" s="509" t="str">
        <f>IF(AQ319="","",VLOOKUP(AR319,[0]!Qualifier,(COLUMN(AR319)-34),FALSE))</f>
        <v xml:space="preserve">Aph </v>
      </c>
      <c r="BZ319" s="509" t="str">
        <f>IF(AR319="","",VLOOKUP(AS319,[0]!Qualifier,(COLUMN(AS319)-34),FALSE))</f>
        <v xml:space="preserve">NA </v>
      </c>
      <c r="CA319" s="509" t="str">
        <f>IF(AS319="","",VLOOKUP(AT319,[0]!Qualifier,(COLUMN(AT319)-34),FALSE))</f>
        <v xml:space="preserve">Transf </v>
      </c>
      <c r="CB319" s="509" t="str">
        <f>IF(AT319="","",VLOOKUP(AU319,[0]!Qualifier,(COLUMN(AU319)-34),FALSE))</f>
        <v xml:space="preserve">LCdepl </v>
      </c>
      <c r="CC319" s="509" t="str">
        <f>IF(AU319="","",VLOOKUP(AV319,[0]!Qualifier,(COLUMN(AV319)-34),FALSE))</f>
        <v xml:space="preserve">None </v>
      </c>
      <c r="CD319" s="509" t="str">
        <f>IF(AV319="","",VLOOKUP(AW319,[0]!Qualifier,(COLUMN(AW319)-34),FALSE))</f>
        <v xml:space="preserve">NoIrr </v>
      </c>
      <c r="CE319" s="508" t="str">
        <f>IF(AW319="","",VLOOKUP(AX319,[0]!Qualifier,(COLUMN(AX319)-34),FALSE))</f>
        <v xml:space="preserve">Wash </v>
      </c>
      <c r="CF319" s="508" t="str">
        <f>IF(AX319="","",VLOOKUP(AY319,[0]!Qualifier,(COLUMN(AY319)-34),FALSE))</f>
        <v>no sub</v>
      </c>
      <c r="CG319" s="509" t="str">
        <f>IF(AY319="","",VLOOKUP(AZ319,[0]!Qualifier,(COLUMN(AZ319)-34),FALSE))</f>
        <v>Non</v>
      </c>
      <c r="CH319" s="510" t="str">
        <f>IF(AZ319="","",VLOOKUP(BA319,[0]!Qualifier,(COLUMN(BA319)-34),FALSE))</f>
        <v>NA</v>
      </c>
      <c r="CI319" s="512" t="str">
        <f>IF(BA319="","",VLOOKUP(BB319,[0]!Qualifier,(COLUMN(BB319)-34),FALSE))</f>
        <v xml:space="preserve">None </v>
      </c>
      <c r="CJ319" s="510"/>
      <c r="CK319" s="513" t="str">
        <f t="shared" si="142"/>
        <v>2-2-14-1-1-1-1-1-2-1-1-3-1-1-2-1-1-1-1</v>
      </c>
      <c r="CL319" s="513">
        <v>39082</v>
      </c>
      <c r="CM319" s="513">
        <v>45195</v>
      </c>
      <c r="CN319" s="510"/>
      <c r="CP319" s="510"/>
    </row>
    <row r="320" spans="1:94" ht="12.6" customHeight="1" outlineLevel="2" x14ac:dyDescent="0.35">
      <c r="A320" s="77">
        <f t="shared" si="144"/>
        <v>230100</v>
      </c>
      <c r="B320" s="7">
        <f t="shared" si="145"/>
        <v>315</v>
      </c>
      <c r="C320" s="59">
        <f t="shared" si="143"/>
        <v>315</v>
      </c>
      <c r="D320" s="124">
        <f t="shared" si="146"/>
        <v>230100</v>
      </c>
      <c r="E320" s="16" t="str">
        <f t="shared" si="122"/>
        <v>Platelets</v>
      </c>
      <c r="F320" s="58" t="str">
        <f t="shared" si="123"/>
        <v xml:space="preserve">ACD-A </v>
      </c>
      <c r="G320" s="58" t="str">
        <f t="shared" si="124"/>
        <v xml:space="preserve">NoAdd </v>
      </c>
      <c r="H320" s="58" t="str">
        <f t="shared" si="125"/>
        <v xml:space="preserve">Closed </v>
      </c>
      <c r="I320" s="58" t="str">
        <f t="shared" si="126"/>
        <v xml:space="preserve">SV </v>
      </c>
      <c r="J320" s="58" t="str">
        <f t="shared" si="127"/>
        <v xml:space="preserve">20to24°C </v>
      </c>
      <c r="K320" s="58" t="str">
        <f t="shared" si="128"/>
        <v>No</v>
      </c>
      <c r="L320" s="58" t="str">
        <f t="shared" si="129"/>
        <v>Dir</v>
      </c>
      <c r="M320" s="58" t="str">
        <f t="shared" si="130"/>
        <v xml:space="preserve">Aph </v>
      </c>
      <c r="N320" s="58" t="str">
        <f t="shared" si="131"/>
        <v xml:space="preserve">NA </v>
      </c>
      <c r="O320" s="58" t="str">
        <f t="shared" si="132"/>
        <v xml:space="preserve">Transf </v>
      </c>
      <c r="P320" s="58" t="str">
        <f t="shared" si="133"/>
        <v xml:space="preserve">LCdepl </v>
      </c>
      <c r="Q320" s="58" t="str">
        <f t="shared" si="134"/>
        <v xml:space="preserve">None </v>
      </c>
      <c r="R320" s="58" t="str">
        <f t="shared" si="135"/>
        <v xml:space="preserve">NoIrr </v>
      </c>
      <c r="S320" s="58" t="str">
        <f t="shared" si="136"/>
        <v xml:space="preserve">- </v>
      </c>
      <c r="T320" s="58" t="str">
        <f t="shared" si="137"/>
        <v>no sub</v>
      </c>
      <c r="U320" s="58" t="str">
        <f t="shared" si="138"/>
        <v>Non</v>
      </c>
      <c r="V320" s="58" t="str">
        <f t="shared" si="139"/>
        <v>NA</v>
      </c>
      <c r="W320" s="58" t="str">
        <f t="shared" si="140"/>
        <v xml:space="preserve">None </v>
      </c>
      <c r="X320" t="s">
        <v>63</v>
      </c>
      <c r="Y320" s="161" t="str">
        <f t="shared" si="141"/>
        <v>2-7-1-1-1-1-1-3-2-1-1-3-1-1-1-1-1-1-1</v>
      </c>
      <c r="Z320" s="60">
        <f t="shared" si="147"/>
        <v>230100</v>
      </c>
      <c r="AA320" s="7">
        <f t="shared" si="148"/>
        <v>315</v>
      </c>
      <c r="AB320" s="29" t="str">
        <f t="shared" si="121"/>
        <v>2</v>
      </c>
      <c r="AC320" s="29" t="str">
        <f t="shared" si="149"/>
        <v>3</v>
      </c>
      <c r="AD320" s="29" t="str">
        <f t="shared" si="149"/>
        <v>0</v>
      </c>
      <c r="AE320" s="29" t="str">
        <f t="shared" ref="AC320:AG371" si="150">MID(TEXT($Z320,"000000"),AE$5,1)</f>
        <v>1</v>
      </c>
      <c r="AF320" s="29" t="str">
        <f t="shared" si="150"/>
        <v>0</v>
      </c>
      <c r="AG320" s="29" t="str">
        <f t="shared" si="150"/>
        <v>0</v>
      </c>
      <c r="AH320" s="59">
        <v>315</v>
      </c>
      <c r="AI320" s="510">
        <v>230100</v>
      </c>
      <c r="AJ320" s="509">
        <v>2</v>
      </c>
      <c r="AK320" s="509">
        <v>7</v>
      </c>
      <c r="AL320" s="509">
        <v>1</v>
      </c>
      <c r="AM320" s="509">
        <v>1</v>
      </c>
      <c r="AN320" s="509">
        <v>1</v>
      </c>
      <c r="AO320" s="509">
        <v>1</v>
      </c>
      <c r="AP320" s="509">
        <v>1</v>
      </c>
      <c r="AQ320" s="509">
        <v>3</v>
      </c>
      <c r="AR320" s="509">
        <v>2</v>
      </c>
      <c r="AS320" s="509">
        <v>1</v>
      </c>
      <c r="AT320" s="509">
        <v>1</v>
      </c>
      <c r="AU320" s="509">
        <v>3</v>
      </c>
      <c r="AV320" s="509">
        <v>1</v>
      </c>
      <c r="AW320" s="509">
        <v>1</v>
      </c>
      <c r="AX320" s="509">
        <v>1</v>
      </c>
      <c r="AY320" s="509">
        <v>1</v>
      </c>
      <c r="AZ320" s="509">
        <v>1</v>
      </c>
      <c r="BA320" s="509">
        <v>1</v>
      </c>
      <c r="BB320" s="509">
        <v>1</v>
      </c>
      <c r="BC320" s="509" t="b">
        <v>0</v>
      </c>
      <c r="BD320" s="508">
        <v>39082</v>
      </c>
      <c r="BE320" s="508">
        <v>39082</v>
      </c>
      <c r="BF320" s="509" t="b">
        <v>0</v>
      </c>
      <c r="BG320" s="510" t="s">
        <v>647</v>
      </c>
      <c r="BH320" s="512"/>
      <c r="BI320" s="510"/>
      <c r="BJ320" s="513">
        <v>39082</v>
      </c>
      <c r="BK320" s="513">
        <v>39082</v>
      </c>
      <c r="BL320" s="513">
        <v>46217</v>
      </c>
      <c r="BM320" s="510"/>
      <c r="BN320" s="512"/>
      <c r="BO320" s="510"/>
      <c r="BP320" s="509">
        <v>1</v>
      </c>
      <c r="BQ320" s="509" t="str">
        <f>IF(AI320="","",VLOOKUP(AJ320,[0]!Qualifier,(COLUMN(AJ320)-34),FALSE))</f>
        <v>Platelets</v>
      </c>
      <c r="BR320" s="509" t="str">
        <f>IF(AJ320="","",VLOOKUP(AK320,[0]!Qualifier,(COLUMN(AK320)-34),FALSE))</f>
        <v xml:space="preserve">ACD-A </v>
      </c>
      <c r="BS320" s="509" t="str">
        <f>IF(AK320="","",VLOOKUP(AL320,[0]!Qualifier,(COLUMN(AL320)-34),FALSE))</f>
        <v xml:space="preserve">NoAdd </v>
      </c>
      <c r="BT320" s="509" t="str">
        <f>IF(AL320="","",VLOOKUP(AM320,[0]!Qualifier,(COLUMN(AM320)-34),FALSE))</f>
        <v xml:space="preserve">Closed </v>
      </c>
      <c r="BU320" s="509" t="str">
        <f>IF(AM320="","",VLOOKUP(AN320,[0]!Qualifier,(COLUMN(AN320)-34),FALSE))</f>
        <v xml:space="preserve">SV </v>
      </c>
      <c r="BV320" s="509" t="str">
        <f>IF(AN320="","",VLOOKUP(AO320,[0]!Qualifier,(COLUMN(AO320)-34),FALSE))</f>
        <v xml:space="preserve">20to24°C </v>
      </c>
      <c r="BW320" s="509" t="str">
        <f>IF(AO320="","",VLOOKUP(AP320,[0]!Qualifier,(COLUMN(AP320)-34),FALSE))</f>
        <v>No</v>
      </c>
      <c r="BX320" s="509" t="str">
        <f>IF(AP320="","",VLOOKUP(AQ320,[0]!Qualifier,(COLUMN(AQ320)-34),FALSE))</f>
        <v>Dir</v>
      </c>
      <c r="BY320" s="509" t="str">
        <f>IF(AQ320="","",VLOOKUP(AR320,[0]!Qualifier,(COLUMN(AR320)-34),FALSE))</f>
        <v xml:space="preserve">Aph </v>
      </c>
      <c r="BZ320" s="509" t="str">
        <f>IF(AR320="","",VLOOKUP(AS320,[0]!Qualifier,(COLUMN(AS320)-34),FALSE))</f>
        <v xml:space="preserve">NA </v>
      </c>
      <c r="CA320" s="509" t="str">
        <f>IF(AS320="","",VLOOKUP(AT320,[0]!Qualifier,(COLUMN(AT320)-34),FALSE))</f>
        <v xml:space="preserve">Transf </v>
      </c>
      <c r="CB320" s="509" t="str">
        <f>IF(AT320="","",VLOOKUP(AU320,[0]!Qualifier,(COLUMN(AU320)-34),FALSE))</f>
        <v xml:space="preserve">LCdepl </v>
      </c>
      <c r="CC320" s="509" t="str">
        <f>IF(AU320="","",VLOOKUP(AV320,[0]!Qualifier,(COLUMN(AV320)-34),FALSE))</f>
        <v xml:space="preserve">None </v>
      </c>
      <c r="CD320" s="509" t="str">
        <f>IF(AV320="","",VLOOKUP(AW320,[0]!Qualifier,(COLUMN(AW320)-34),FALSE))</f>
        <v xml:space="preserve">NoIrr </v>
      </c>
      <c r="CE320" s="508" t="str">
        <f>IF(AW320="","",VLOOKUP(AX320,[0]!Qualifier,(COLUMN(AX320)-34),FALSE))</f>
        <v xml:space="preserve">- </v>
      </c>
      <c r="CF320" s="508" t="str">
        <f>IF(AX320="","",VLOOKUP(AY320,[0]!Qualifier,(COLUMN(AY320)-34),FALSE))</f>
        <v>no sub</v>
      </c>
      <c r="CG320" s="509" t="str">
        <f>IF(AY320="","",VLOOKUP(AZ320,[0]!Qualifier,(COLUMN(AZ320)-34),FALSE))</f>
        <v>Non</v>
      </c>
      <c r="CH320" s="510" t="str">
        <f>IF(AZ320="","",VLOOKUP(BA320,[0]!Qualifier,(COLUMN(BA320)-34),FALSE))</f>
        <v>NA</v>
      </c>
      <c r="CI320" s="512" t="str">
        <f>IF(BA320="","",VLOOKUP(BB320,[0]!Qualifier,(COLUMN(BB320)-34),FALSE))</f>
        <v xml:space="preserve">None </v>
      </c>
      <c r="CJ320" s="510"/>
      <c r="CK320" s="513" t="str">
        <f t="shared" si="142"/>
        <v>2-7-1-1-1-1-1-3-2-1-1-3-1-1-1-1-1-1-1</v>
      </c>
      <c r="CL320" s="513">
        <v>38309</v>
      </c>
      <c r="CM320" s="513">
        <v>45195</v>
      </c>
      <c r="CN320" s="510"/>
      <c r="CP320" s="510"/>
    </row>
    <row r="321" spans="1:94" ht="12.6" customHeight="1" outlineLevel="2" x14ac:dyDescent="0.35">
      <c r="A321" s="77">
        <f t="shared" si="144"/>
        <v>230106</v>
      </c>
      <c r="B321" s="7">
        <f t="shared" si="145"/>
        <v>316</v>
      </c>
      <c r="C321" s="59">
        <f t="shared" si="143"/>
        <v>316</v>
      </c>
      <c r="D321" s="124">
        <f t="shared" si="146"/>
        <v>230106</v>
      </c>
      <c r="E321" s="16" t="str">
        <f t="shared" si="122"/>
        <v>Platelets</v>
      </c>
      <c r="F321" s="58" t="str">
        <f t="shared" si="123"/>
        <v xml:space="preserve">ACD-A </v>
      </c>
      <c r="G321" s="58" t="str">
        <f t="shared" si="124"/>
        <v xml:space="preserve">PAS3M </v>
      </c>
      <c r="H321" s="58" t="str">
        <f t="shared" si="125"/>
        <v xml:space="preserve">Closed </v>
      </c>
      <c r="I321" s="58" t="str">
        <f t="shared" si="126"/>
        <v xml:space="preserve">SV </v>
      </c>
      <c r="J321" s="58" t="str">
        <f t="shared" si="127"/>
        <v xml:space="preserve">20to24°C </v>
      </c>
      <c r="K321" s="58" t="str">
        <f t="shared" si="128"/>
        <v>No</v>
      </c>
      <c r="L321" s="58" t="str">
        <f t="shared" si="129"/>
        <v>Dir</v>
      </c>
      <c r="M321" s="58" t="str">
        <f t="shared" si="130"/>
        <v xml:space="preserve">Aph </v>
      </c>
      <c r="N321" s="58" t="str">
        <f t="shared" si="131"/>
        <v xml:space="preserve">NA </v>
      </c>
      <c r="O321" s="58" t="str">
        <f t="shared" si="132"/>
        <v xml:space="preserve">Transf </v>
      </c>
      <c r="P321" s="58" t="str">
        <f t="shared" si="133"/>
        <v xml:space="preserve">LCdepl </v>
      </c>
      <c r="Q321" s="58" t="str">
        <f t="shared" si="134"/>
        <v xml:space="preserve">None </v>
      </c>
      <c r="R321" s="58" t="str">
        <f t="shared" si="135"/>
        <v xml:space="preserve">NoIrr </v>
      </c>
      <c r="S321" s="58" t="str">
        <f t="shared" si="136"/>
        <v xml:space="preserve">- </v>
      </c>
      <c r="T321" s="58" t="str">
        <f t="shared" si="137"/>
        <v>no sub</v>
      </c>
      <c r="U321" s="58" t="str">
        <f t="shared" si="138"/>
        <v>Non</v>
      </c>
      <c r="V321" s="58" t="str">
        <f t="shared" si="139"/>
        <v>NA</v>
      </c>
      <c r="W321" s="58" t="str">
        <f t="shared" si="140"/>
        <v xml:space="preserve">None </v>
      </c>
      <c r="X321" t="s">
        <v>63</v>
      </c>
      <c r="Y321" s="161" t="str">
        <f t="shared" si="141"/>
        <v>2-7-16-1-1-1-1-3-2-1-1-3-1-1-1-1-1-1-1</v>
      </c>
      <c r="Z321" s="60">
        <f t="shared" si="147"/>
        <v>230106</v>
      </c>
      <c r="AA321" s="7">
        <f t="shared" si="148"/>
        <v>316</v>
      </c>
      <c r="AB321" s="29" t="str">
        <f t="shared" si="121"/>
        <v>2</v>
      </c>
      <c r="AC321" s="29" t="str">
        <f t="shared" si="150"/>
        <v>3</v>
      </c>
      <c r="AD321" s="29" t="str">
        <f t="shared" si="150"/>
        <v>0</v>
      </c>
      <c r="AE321" s="29" t="str">
        <f t="shared" si="150"/>
        <v>1</v>
      </c>
      <c r="AF321" s="29" t="str">
        <f t="shared" si="150"/>
        <v>0</v>
      </c>
      <c r="AG321" s="29" t="str">
        <f t="shared" si="150"/>
        <v>6</v>
      </c>
      <c r="AH321" s="59">
        <v>316</v>
      </c>
      <c r="AI321" s="510">
        <v>230106</v>
      </c>
      <c r="AJ321" s="509">
        <v>2</v>
      </c>
      <c r="AK321" s="509">
        <v>7</v>
      </c>
      <c r="AL321" s="509">
        <v>16</v>
      </c>
      <c r="AM321" s="509">
        <v>1</v>
      </c>
      <c r="AN321" s="509">
        <v>1</v>
      </c>
      <c r="AO321" s="509">
        <v>1</v>
      </c>
      <c r="AP321" s="509">
        <v>1</v>
      </c>
      <c r="AQ321" s="509">
        <v>3</v>
      </c>
      <c r="AR321" s="509">
        <v>2</v>
      </c>
      <c r="AS321" s="509">
        <v>1</v>
      </c>
      <c r="AT321" s="509">
        <v>1</v>
      </c>
      <c r="AU321" s="509">
        <v>3</v>
      </c>
      <c r="AV321" s="509">
        <v>1</v>
      </c>
      <c r="AW321" s="509">
        <v>1</v>
      </c>
      <c r="AX321" s="509">
        <v>1</v>
      </c>
      <c r="AY321" s="509">
        <v>1</v>
      </c>
      <c r="AZ321" s="509">
        <v>1</v>
      </c>
      <c r="BA321" s="509">
        <v>1</v>
      </c>
      <c r="BB321" s="509">
        <v>1</v>
      </c>
      <c r="BC321" s="509" t="b">
        <v>0</v>
      </c>
      <c r="BD321" s="508">
        <v>45488</v>
      </c>
      <c r="BE321" s="508">
        <v>45487</v>
      </c>
      <c r="BF321" s="509" t="b">
        <v>0</v>
      </c>
      <c r="BG321" s="510" t="s">
        <v>1539</v>
      </c>
      <c r="BH321" s="512"/>
      <c r="BI321" s="510"/>
      <c r="BJ321" s="513">
        <v>45488</v>
      </c>
      <c r="BK321" s="513">
        <v>45487</v>
      </c>
      <c r="BL321" s="513">
        <v>46217</v>
      </c>
      <c r="BM321" s="510"/>
      <c r="BN321" s="512"/>
      <c r="BO321" s="510"/>
      <c r="BP321" s="509">
        <v>1</v>
      </c>
      <c r="BQ321" s="509" t="str">
        <f>IF(AI321="","",VLOOKUP(AJ321,[0]!Qualifier,(COLUMN(AJ321)-34),FALSE))</f>
        <v>Platelets</v>
      </c>
      <c r="BR321" s="509" t="str">
        <f>IF(AJ321="","",VLOOKUP(AK321,[0]!Qualifier,(COLUMN(AK321)-34),FALSE))</f>
        <v xml:space="preserve">ACD-A </v>
      </c>
      <c r="BS321" s="509" t="str">
        <f>IF(AK321="","",VLOOKUP(AL321,[0]!Qualifier,(COLUMN(AL321)-34),FALSE))</f>
        <v xml:space="preserve">PAS3M </v>
      </c>
      <c r="BT321" s="509" t="str">
        <f>IF(AL321="","",VLOOKUP(AM321,[0]!Qualifier,(COLUMN(AM321)-34),FALSE))</f>
        <v xml:space="preserve">Closed </v>
      </c>
      <c r="BU321" s="509" t="str">
        <f>IF(AM321="","",VLOOKUP(AN321,[0]!Qualifier,(COLUMN(AN321)-34),FALSE))</f>
        <v xml:space="preserve">SV </v>
      </c>
      <c r="BV321" s="509" t="str">
        <f>IF(AN321="","",VLOOKUP(AO321,[0]!Qualifier,(COLUMN(AO321)-34),FALSE))</f>
        <v xml:space="preserve">20to24°C </v>
      </c>
      <c r="BW321" s="509" t="str">
        <f>IF(AO321="","",VLOOKUP(AP321,[0]!Qualifier,(COLUMN(AP321)-34),FALSE))</f>
        <v>No</v>
      </c>
      <c r="BX321" s="509" t="str">
        <f>IF(AP321="","",VLOOKUP(AQ321,[0]!Qualifier,(COLUMN(AQ321)-34),FALSE))</f>
        <v>Dir</v>
      </c>
      <c r="BY321" s="509" t="str">
        <f>IF(AQ321="","",VLOOKUP(AR321,[0]!Qualifier,(COLUMN(AR321)-34),FALSE))</f>
        <v xml:space="preserve">Aph </v>
      </c>
      <c r="BZ321" s="509" t="str">
        <f>IF(AR321="","",VLOOKUP(AS321,[0]!Qualifier,(COLUMN(AS321)-34),FALSE))</f>
        <v xml:space="preserve">NA </v>
      </c>
      <c r="CA321" s="509" t="str">
        <f>IF(AS321="","",VLOOKUP(AT321,[0]!Qualifier,(COLUMN(AT321)-34),FALSE))</f>
        <v xml:space="preserve">Transf </v>
      </c>
      <c r="CB321" s="509" t="str">
        <f>IF(AT321="","",VLOOKUP(AU321,[0]!Qualifier,(COLUMN(AU321)-34),FALSE))</f>
        <v xml:space="preserve">LCdepl </v>
      </c>
      <c r="CC321" s="509" t="str">
        <f>IF(AU321="","",VLOOKUP(AV321,[0]!Qualifier,(COLUMN(AV321)-34),FALSE))</f>
        <v xml:space="preserve">None </v>
      </c>
      <c r="CD321" s="509" t="str">
        <f>IF(AV321="","",VLOOKUP(AW321,[0]!Qualifier,(COLUMN(AW321)-34),FALSE))</f>
        <v xml:space="preserve">NoIrr </v>
      </c>
      <c r="CE321" s="508" t="str">
        <f>IF(AW321="","",VLOOKUP(AX321,[0]!Qualifier,(COLUMN(AX321)-34),FALSE))</f>
        <v xml:space="preserve">- </v>
      </c>
      <c r="CF321" s="508" t="str">
        <f>IF(AX321="","",VLOOKUP(AY321,[0]!Qualifier,(COLUMN(AY321)-34),FALSE))</f>
        <v>no sub</v>
      </c>
      <c r="CG321" s="509" t="str">
        <f>IF(AY321="","",VLOOKUP(AZ321,[0]!Qualifier,(COLUMN(AZ321)-34),FALSE))</f>
        <v>Non</v>
      </c>
      <c r="CH321" s="510" t="str">
        <f>IF(AZ321="","",VLOOKUP(BA321,[0]!Qualifier,(COLUMN(BA321)-34),FALSE))</f>
        <v>NA</v>
      </c>
      <c r="CI321" s="512" t="str">
        <f>IF(BA321="","",VLOOKUP(BB321,[0]!Qualifier,(COLUMN(BB321)-34),FALSE))</f>
        <v xml:space="preserve">None </v>
      </c>
      <c r="CJ321" s="510"/>
      <c r="CK321" s="513" t="str">
        <f t="shared" si="142"/>
        <v>2-7-16-1-1-1-1-3-2-1-1-3-1-1-1-1-1-1-1</v>
      </c>
      <c r="CL321" s="513">
        <v>37481</v>
      </c>
      <c r="CM321" s="513">
        <v>45195</v>
      </c>
      <c r="CN321" s="510"/>
      <c r="CP321" s="510"/>
    </row>
    <row r="322" spans="1:94" ht="12.6" customHeight="1" outlineLevel="2" x14ac:dyDescent="0.35">
      <c r="A322" s="77">
        <f t="shared" si="144"/>
        <v>230117</v>
      </c>
      <c r="B322" s="7">
        <f t="shared" si="145"/>
        <v>317</v>
      </c>
      <c r="C322" s="59">
        <f t="shared" si="143"/>
        <v>317</v>
      </c>
      <c r="D322" s="124">
        <f t="shared" si="146"/>
        <v>230117</v>
      </c>
      <c r="E322" s="16" t="str">
        <f t="shared" si="122"/>
        <v>Platelets</v>
      </c>
      <c r="F322" s="58" t="str">
        <f t="shared" si="123"/>
        <v xml:space="preserve">ACD-A </v>
      </c>
      <c r="G322" s="58" t="str">
        <f t="shared" si="124"/>
        <v xml:space="preserve">PAS3M </v>
      </c>
      <c r="H322" s="58" t="str">
        <f t="shared" si="125"/>
        <v xml:space="preserve">Closed </v>
      </c>
      <c r="I322" s="58" t="str">
        <f t="shared" si="126"/>
        <v xml:space="preserve">SV </v>
      </c>
      <c r="J322" s="58" t="str">
        <f t="shared" si="127"/>
        <v xml:space="preserve">20to24°C </v>
      </c>
      <c r="K322" s="58" t="str">
        <f t="shared" si="128"/>
        <v>No</v>
      </c>
      <c r="L322" s="58" t="str">
        <f t="shared" si="129"/>
        <v>Dir</v>
      </c>
      <c r="M322" s="58" t="str">
        <f t="shared" si="130"/>
        <v xml:space="preserve">Aph </v>
      </c>
      <c r="N322" s="58" t="str">
        <f t="shared" si="131"/>
        <v xml:space="preserve">NA </v>
      </c>
      <c r="O322" s="58" t="str">
        <f t="shared" si="132"/>
        <v xml:space="preserve">Transf </v>
      </c>
      <c r="P322" s="58" t="str">
        <f t="shared" si="133"/>
        <v xml:space="preserve">LCdepl </v>
      </c>
      <c r="Q322" s="58" t="str">
        <f t="shared" si="134"/>
        <v xml:space="preserve">None </v>
      </c>
      <c r="R322" s="58" t="str">
        <f t="shared" si="135"/>
        <v xml:space="preserve">NoIrr </v>
      </c>
      <c r="S322" s="58" t="str">
        <f t="shared" si="136"/>
        <v xml:space="preserve">- </v>
      </c>
      <c r="T322" s="58" t="str">
        <f t="shared" si="137"/>
        <v>no sub</v>
      </c>
      <c r="U322" s="58" t="str">
        <f t="shared" si="138"/>
        <v>Non</v>
      </c>
      <c r="V322" s="58" t="str">
        <f t="shared" si="139"/>
        <v>NA</v>
      </c>
      <c r="W322" s="58" t="str">
        <f t="shared" si="140"/>
        <v>Phch</v>
      </c>
      <c r="X322" t="s">
        <v>63</v>
      </c>
      <c r="Y322" s="161" t="str">
        <f t="shared" si="141"/>
        <v>2-7-16-1-1-1-1-3-2-1-1-3-1-1-1-1-1-1-3</v>
      </c>
      <c r="Z322" s="60">
        <f t="shared" si="147"/>
        <v>230117</v>
      </c>
      <c r="AA322" s="7">
        <f t="shared" si="148"/>
        <v>317</v>
      </c>
      <c r="AB322" s="29" t="str">
        <f t="shared" ref="AB322:AB385" si="151">MID(TEXT($Z322,"000000"),AB$5,1)</f>
        <v>2</v>
      </c>
      <c r="AC322" s="29" t="str">
        <f t="shared" si="150"/>
        <v>3</v>
      </c>
      <c r="AD322" s="29" t="str">
        <f t="shared" si="150"/>
        <v>0</v>
      </c>
      <c r="AE322" s="29" t="str">
        <f t="shared" si="150"/>
        <v>1</v>
      </c>
      <c r="AF322" s="29" t="str">
        <f t="shared" si="150"/>
        <v>1</v>
      </c>
      <c r="AG322" s="29" t="str">
        <f t="shared" si="150"/>
        <v>7</v>
      </c>
      <c r="AH322" s="59">
        <v>317</v>
      </c>
      <c r="AI322" s="510">
        <v>230117</v>
      </c>
      <c r="AJ322" s="509">
        <v>2</v>
      </c>
      <c r="AK322" s="509">
        <v>7</v>
      </c>
      <c r="AL322" s="509">
        <v>16</v>
      </c>
      <c r="AM322" s="509">
        <v>1</v>
      </c>
      <c r="AN322" s="509">
        <v>1</v>
      </c>
      <c r="AO322" s="509">
        <v>1</v>
      </c>
      <c r="AP322" s="509">
        <v>1</v>
      </c>
      <c r="AQ322" s="509">
        <v>3</v>
      </c>
      <c r="AR322" s="509">
        <v>2</v>
      </c>
      <c r="AS322" s="509">
        <v>1</v>
      </c>
      <c r="AT322" s="509">
        <v>1</v>
      </c>
      <c r="AU322" s="509">
        <v>3</v>
      </c>
      <c r="AV322" s="509">
        <v>1</v>
      </c>
      <c r="AW322" s="509">
        <v>1</v>
      </c>
      <c r="AX322" s="509">
        <v>1</v>
      </c>
      <c r="AY322" s="509">
        <v>1</v>
      </c>
      <c r="AZ322" s="509">
        <v>1</v>
      </c>
      <c r="BA322" s="509">
        <v>1</v>
      </c>
      <c r="BB322" s="509">
        <v>3</v>
      </c>
      <c r="BC322" s="509" t="b">
        <v>0</v>
      </c>
      <c r="BD322" s="508">
        <v>45488</v>
      </c>
      <c r="BE322" s="508">
        <v>45487</v>
      </c>
      <c r="BF322" s="509" t="b">
        <v>0</v>
      </c>
      <c r="BG322" s="510" t="s">
        <v>1540</v>
      </c>
      <c r="BH322" s="512"/>
      <c r="BI322" s="510"/>
      <c r="BJ322" s="513">
        <v>45488</v>
      </c>
      <c r="BK322" s="513">
        <v>45487</v>
      </c>
      <c r="BL322" s="513">
        <v>46217</v>
      </c>
      <c r="BM322" s="510"/>
      <c r="BN322" s="512"/>
      <c r="BO322" s="510"/>
      <c r="BP322" s="509">
        <v>1</v>
      </c>
      <c r="BQ322" s="509" t="str">
        <f>IF(AI322="","",VLOOKUP(AJ322,[0]!Qualifier,(COLUMN(AJ322)-34),FALSE))</f>
        <v>Platelets</v>
      </c>
      <c r="BR322" s="509" t="str">
        <f>IF(AJ322="","",VLOOKUP(AK322,[0]!Qualifier,(COLUMN(AK322)-34),FALSE))</f>
        <v xml:space="preserve">ACD-A </v>
      </c>
      <c r="BS322" s="509" t="str">
        <f>IF(AK322="","",VLOOKUP(AL322,[0]!Qualifier,(COLUMN(AL322)-34),FALSE))</f>
        <v xml:space="preserve">PAS3M </v>
      </c>
      <c r="BT322" s="509" t="str">
        <f>IF(AL322="","",VLOOKUP(AM322,[0]!Qualifier,(COLUMN(AM322)-34),FALSE))</f>
        <v xml:space="preserve">Closed </v>
      </c>
      <c r="BU322" s="509" t="str">
        <f>IF(AM322="","",VLOOKUP(AN322,[0]!Qualifier,(COLUMN(AN322)-34),FALSE))</f>
        <v xml:space="preserve">SV </v>
      </c>
      <c r="BV322" s="509" t="str">
        <f>IF(AN322="","",VLOOKUP(AO322,[0]!Qualifier,(COLUMN(AO322)-34),FALSE))</f>
        <v xml:space="preserve">20to24°C </v>
      </c>
      <c r="BW322" s="509" t="str">
        <f>IF(AO322="","",VLOOKUP(AP322,[0]!Qualifier,(COLUMN(AP322)-34),FALSE))</f>
        <v>No</v>
      </c>
      <c r="BX322" s="509" t="str">
        <f>IF(AP322="","",VLOOKUP(AQ322,[0]!Qualifier,(COLUMN(AQ322)-34),FALSE))</f>
        <v>Dir</v>
      </c>
      <c r="BY322" s="509" t="str">
        <f>IF(AQ322="","",VLOOKUP(AR322,[0]!Qualifier,(COLUMN(AR322)-34),FALSE))</f>
        <v xml:space="preserve">Aph </v>
      </c>
      <c r="BZ322" s="509" t="str">
        <f>IF(AR322="","",VLOOKUP(AS322,[0]!Qualifier,(COLUMN(AS322)-34),FALSE))</f>
        <v xml:space="preserve">NA </v>
      </c>
      <c r="CA322" s="509" t="str">
        <f>IF(AS322="","",VLOOKUP(AT322,[0]!Qualifier,(COLUMN(AT322)-34),FALSE))</f>
        <v xml:space="preserve">Transf </v>
      </c>
      <c r="CB322" s="509" t="str">
        <f>IF(AT322="","",VLOOKUP(AU322,[0]!Qualifier,(COLUMN(AU322)-34),FALSE))</f>
        <v xml:space="preserve">LCdepl </v>
      </c>
      <c r="CC322" s="509" t="str">
        <f>IF(AU322="","",VLOOKUP(AV322,[0]!Qualifier,(COLUMN(AV322)-34),FALSE))</f>
        <v xml:space="preserve">None </v>
      </c>
      <c r="CD322" s="509" t="str">
        <f>IF(AV322="","",VLOOKUP(AW322,[0]!Qualifier,(COLUMN(AW322)-34),FALSE))</f>
        <v xml:space="preserve">NoIrr </v>
      </c>
      <c r="CE322" s="508" t="str">
        <f>IF(AW322="","",VLOOKUP(AX322,[0]!Qualifier,(COLUMN(AX322)-34),FALSE))</f>
        <v xml:space="preserve">- </v>
      </c>
      <c r="CF322" s="508" t="str">
        <f>IF(AX322="","",VLOOKUP(AY322,[0]!Qualifier,(COLUMN(AY322)-34),FALSE))</f>
        <v>no sub</v>
      </c>
      <c r="CG322" s="509" t="str">
        <f>IF(AY322="","",VLOOKUP(AZ322,[0]!Qualifier,(COLUMN(AZ322)-34),FALSE))</f>
        <v>Non</v>
      </c>
      <c r="CH322" s="510" t="str">
        <f>IF(AZ322="","",VLOOKUP(BA322,[0]!Qualifier,(COLUMN(BA322)-34),FALSE))</f>
        <v>NA</v>
      </c>
      <c r="CI322" s="512" t="str">
        <f>IF(BA322="","",VLOOKUP(BB322,[0]!Qualifier,(COLUMN(BB322)-34),FALSE))</f>
        <v>Phch</v>
      </c>
      <c r="CJ322" s="510"/>
      <c r="CK322" s="513" t="str">
        <f t="shared" si="142"/>
        <v>2-7-16-1-1-1-1-3-2-1-1-3-1-1-1-1-1-1-3</v>
      </c>
      <c r="CL322" s="513">
        <v>38695</v>
      </c>
      <c r="CM322" s="513">
        <v>45195</v>
      </c>
      <c r="CN322" s="510"/>
      <c r="CP322" s="510"/>
    </row>
    <row r="323" spans="1:94" ht="12.6" customHeight="1" outlineLevel="2" x14ac:dyDescent="0.35">
      <c r="A323" s="77">
        <f t="shared" si="144"/>
        <v>230164</v>
      </c>
      <c r="B323" s="7">
        <f t="shared" si="145"/>
        <v>318</v>
      </c>
      <c r="C323" s="59">
        <f t="shared" si="143"/>
        <v>318</v>
      </c>
      <c r="D323" s="124">
        <f t="shared" si="146"/>
        <v>230164</v>
      </c>
      <c r="E323" s="16" t="str">
        <f t="shared" si="122"/>
        <v>Platelets</v>
      </c>
      <c r="F323" s="58" t="str">
        <f t="shared" si="123"/>
        <v xml:space="preserve">ACD-A </v>
      </c>
      <c r="G323" s="58" t="str">
        <f t="shared" si="124"/>
        <v>PAS3</v>
      </c>
      <c r="H323" s="58" t="str">
        <f t="shared" si="125"/>
        <v xml:space="preserve">Closed </v>
      </c>
      <c r="I323" s="58" t="str">
        <f t="shared" si="126"/>
        <v>NonSVC</v>
      </c>
      <c r="J323" s="58" t="str">
        <f t="shared" si="127"/>
        <v xml:space="preserve">20to24°C </v>
      </c>
      <c r="K323" s="58" t="str">
        <f t="shared" si="128"/>
        <v>No</v>
      </c>
      <c r="L323" s="58" t="str">
        <f t="shared" si="129"/>
        <v>Dir</v>
      </c>
      <c r="M323" s="58" t="str">
        <f t="shared" si="130"/>
        <v xml:space="preserve">Aph </v>
      </c>
      <c r="N323" s="58" t="str">
        <f t="shared" si="131"/>
        <v xml:space="preserve">NA </v>
      </c>
      <c r="O323" s="58" t="str">
        <f t="shared" si="132"/>
        <v xml:space="preserve">Transf </v>
      </c>
      <c r="P323" s="58" t="str">
        <f t="shared" si="133"/>
        <v xml:space="preserve">LCdepl </v>
      </c>
      <c r="Q323" s="58" t="str">
        <f t="shared" si="134"/>
        <v xml:space="preserve">None </v>
      </c>
      <c r="R323" s="58" t="str">
        <f t="shared" si="135"/>
        <v xml:space="preserve">NoIrr </v>
      </c>
      <c r="S323" s="58" t="str">
        <f t="shared" si="136"/>
        <v xml:space="preserve">- </v>
      </c>
      <c r="T323" s="58" t="str">
        <f t="shared" si="137"/>
        <v>no sub</v>
      </c>
      <c r="U323" s="58" t="str">
        <f t="shared" si="138"/>
        <v>Non</v>
      </c>
      <c r="V323" s="58" t="str">
        <f t="shared" si="139"/>
        <v>NA</v>
      </c>
      <c r="W323" s="58" t="str">
        <f t="shared" si="140"/>
        <v xml:space="preserve">None </v>
      </c>
      <c r="X323" t="s">
        <v>63</v>
      </c>
      <c r="Y323" s="161" t="str">
        <f t="shared" si="141"/>
        <v>2-7-15-1-4-1-1-3-2-1-1-3-1-1-1-1-1-1-1</v>
      </c>
      <c r="Z323" s="60">
        <f t="shared" si="147"/>
        <v>230164</v>
      </c>
      <c r="AA323" s="7">
        <f t="shared" si="148"/>
        <v>318</v>
      </c>
      <c r="AB323" s="29" t="str">
        <f t="shared" si="151"/>
        <v>2</v>
      </c>
      <c r="AC323" s="29" t="str">
        <f t="shared" si="150"/>
        <v>3</v>
      </c>
      <c r="AD323" s="29" t="str">
        <f t="shared" si="150"/>
        <v>0</v>
      </c>
      <c r="AE323" s="29" t="str">
        <f t="shared" si="150"/>
        <v>1</v>
      </c>
      <c r="AF323" s="29" t="str">
        <f t="shared" si="150"/>
        <v>6</v>
      </c>
      <c r="AG323" s="29" t="str">
        <f t="shared" si="150"/>
        <v>4</v>
      </c>
      <c r="AH323" s="59">
        <v>318</v>
      </c>
      <c r="AI323" s="510">
        <v>230164</v>
      </c>
      <c r="AJ323" s="509">
        <v>2</v>
      </c>
      <c r="AK323" s="509">
        <v>7</v>
      </c>
      <c r="AL323" s="509">
        <v>15</v>
      </c>
      <c r="AM323" s="509">
        <v>1</v>
      </c>
      <c r="AN323" s="509">
        <v>4</v>
      </c>
      <c r="AO323" s="509">
        <v>1</v>
      </c>
      <c r="AP323" s="509">
        <v>1</v>
      </c>
      <c r="AQ323" s="509">
        <v>3</v>
      </c>
      <c r="AR323" s="509">
        <v>2</v>
      </c>
      <c r="AS323" s="509">
        <v>1</v>
      </c>
      <c r="AT323" s="509">
        <v>1</v>
      </c>
      <c r="AU323" s="509">
        <v>3</v>
      </c>
      <c r="AV323" s="509">
        <v>1</v>
      </c>
      <c r="AW323" s="509">
        <v>1</v>
      </c>
      <c r="AX323" s="509">
        <v>1</v>
      </c>
      <c r="AY323" s="509">
        <v>1</v>
      </c>
      <c r="AZ323" s="509">
        <v>1</v>
      </c>
      <c r="BA323" s="509">
        <v>1</v>
      </c>
      <c r="BB323" s="509">
        <v>1</v>
      </c>
      <c r="BC323" s="509" t="b">
        <v>0</v>
      </c>
      <c r="BD323" s="508">
        <v>40150</v>
      </c>
      <c r="BE323" s="508">
        <v>40147</v>
      </c>
      <c r="BF323" s="509" t="b">
        <v>0</v>
      </c>
      <c r="BG323" s="510" t="s">
        <v>648</v>
      </c>
      <c r="BH323" s="512"/>
      <c r="BI323" s="510"/>
      <c r="BJ323" s="513">
        <v>40150</v>
      </c>
      <c r="BK323" s="513">
        <v>40147</v>
      </c>
      <c r="BL323" s="513">
        <v>46217</v>
      </c>
      <c r="BM323" s="510"/>
      <c r="BN323" s="512"/>
      <c r="BO323" s="510"/>
      <c r="BP323" s="509">
        <v>1</v>
      </c>
      <c r="BQ323" s="509" t="str">
        <f>IF(AI323="","",VLOOKUP(AJ323,[0]!Qualifier,(COLUMN(AJ323)-34),FALSE))</f>
        <v>Platelets</v>
      </c>
      <c r="BR323" s="509" t="str">
        <f>IF(AJ323="","",VLOOKUP(AK323,[0]!Qualifier,(COLUMN(AK323)-34),FALSE))</f>
        <v xml:space="preserve">ACD-A </v>
      </c>
      <c r="BS323" s="509" t="str">
        <f>IF(AK323="","",VLOOKUP(AL323,[0]!Qualifier,(COLUMN(AL323)-34),FALSE))</f>
        <v>PAS3</v>
      </c>
      <c r="BT323" s="509" t="str">
        <f>IF(AL323="","",VLOOKUP(AM323,[0]!Qualifier,(COLUMN(AM323)-34),FALSE))</f>
        <v xml:space="preserve">Closed </v>
      </c>
      <c r="BU323" s="509" t="str">
        <f>IF(AM323="","",VLOOKUP(AN323,[0]!Qualifier,(COLUMN(AN323)-34),FALSE))</f>
        <v>NonSVC</v>
      </c>
      <c r="BV323" s="509" t="str">
        <f>IF(AN323="","",VLOOKUP(AO323,[0]!Qualifier,(COLUMN(AO323)-34),FALSE))</f>
        <v xml:space="preserve">20to24°C </v>
      </c>
      <c r="BW323" s="509" t="str">
        <f>IF(AO323="","",VLOOKUP(AP323,[0]!Qualifier,(COLUMN(AP323)-34),FALSE))</f>
        <v>No</v>
      </c>
      <c r="BX323" s="509" t="str">
        <f>IF(AP323="","",VLOOKUP(AQ323,[0]!Qualifier,(COLUMN(AQ323)-34),FALSE))</f>
        <v>Dir</v>
      </c>
      <c r="BY323" s="509" t="str">
        <f>IF(AQ323="","",VLOOKUP(AR323,[0]!Qualifier,(COLUMN(AR323)-34),FALSE))</f>
        <v xml:space="preserve">Aph </v>
      </c>
      <c r="BZ323" s="509" t="str">
        <f>IF(AR323="","",VLOOKUP(AS323,[0]!Qualifier,(COLUMN(AS323)-34),FALSE))</f>
        <v xml:space="preserve">NA </v>
      </c>
      <c r="CA323" s="509" t="str">
        <f>IF(AS323="","",VLOOKUP(AT323,[0]!Qualifier,(COLUMN(AT323)-34),FALSE))</f>
        <v xml:space="preserve">Transf </v>
      </c>
      <c r="CB323" s="509" t="str">
        <f>IF(AT323="","",VLOOKUP(AU323,[0]!Qualifier,(COLUMN(AU323)-34),FALSE))</f>
        <v xml:space="preserve">LCdepl </v>
      </c>
      <c r="CC323" s="509" t="str">
        <f>IF(AU323="","",VLOOKUP(AV323,[0]!Qualifier,(COLUMN(AV323)-34),FALSE))</f>
        <v xml:space="preserve">None </v>
      </c>
      <c r="CD323" s="509" t="str">
        <f>IF(AV323="","",VLOOKUP(AW323,[0]!Qualifier,(COLUMN(AW323)-34),FALSE))</f>
        <v xml:space="preserve">NoIrr </v>
      </c>
      <c r="CE323" s="508" t="str">
        <f>IF(AW323="","",VLOOKUP(AX323,[0]!Qualifier,(COLUMN(AX323)-34),FALSE))</f>
        <v xml:space="preserve">- </v>
      </c>
      <c r="CF323" s="508" t="str">
        <f>IF(AX323="","",VLOOKUP(AY323,[0]!Qualifier,(COLUMN(AY323)-34),FALSE))</f>
        <v>no sub</v>
      </c>
      <c r="CG323" s="509" t="str">
        <f>IF(AY323="","",VLOOKUP(AZ323,[0]!Qualifier,(COLUMN(AZ323)-34),FALSE))</f>
        <v>Non</v>
      </c>
      <c r="CH323" s="510" t="str">
        <f>IF(AZ323="","",VLOOKUP(BA323,[0]!Qualifier,(COLUMN(BA323)-34),FALSE))</f>
        <v>NA</v>
      </c>
      <c r="CI323" s="512" t="str">
        <f>IF(BA323="","",VLOOKUP(BB323,[0]!Qualifier,(COLUMN(BB323)-34),FALSE))</f>
        <v xml:space="preserve">None </v>
      </c>
      <c r="CJ323" s="510"/>
      <c r="CK323" s="513" t="str">
        <f t="shared" si="142"/>
        <v>2-7-15-1-4-1-1-3-2-1-1-3-1-1-1-1-1-1-1</v>
      </c>
      <c r="CL323" s="513">
        <v>38695</v>
      </c>
      <c r="CM323" s="513">
        <v>45195</v>
      </c>
      <c r="CN323" s="510"/>
      <c r="CP323" s="510"/>
    </row>
    <row r="324" spans="1:94" ht="12.6" customHeight="1" outlineLevel="2" x14ac:dyDescent="0.35">
      <c r="A324" s="77">
        <f t="shared" si="144"/>
        <v>230206</v>
      </c>
      <c r="B324" s="7">
        <f t="shared" si="145"/>
        <v>319</v>
      </c>
      <c r="C324" s="59">
        <f t="shared" si="143"/>
        <v>319</v>
      </c>
      <c r="D324" s="124">
        <f t="shared" si="146"/>
        <v>230206</v>
      </c>
      <c r="E324" s="16" t="str">
        <f t="shared" si="122"/>
        <v>Platelets</v>
      </c>
      <c r="F324" s="58" t="str">
        <f t="shared" si="123"/>
        <v xml:space="preserve">ACD-A </v>
      </c>
      <c r="G324" s="58" t="str">
        <f t="shared" si="124"/>
        <v xml:space="preserve">PAS3M </v>
      </c>
      <c r="H324" s="58" t="str">
        <f t="shared" si="125"/>
        <v xml:space="preserve">Closed </v>
      </c>
      <c r="I324" s="58" t="str">
        <f t="shared" si="126"/>
        <v xml:space="preserve">SV </v>
      </c>
      <c r="J324" s="58" t="str">
        <f t="shared" si="127"/>
        <v xml:space="preserve">20to24°C </v>
      </c>
      <c r="K324" s="58" t="str">
        <f t="shared" si="128"/>
        <v>No</v>
      </c>
      <c r="L324" s="58" t="str">
        <f t="shared" si="129"/>
        <v>Dir</v>
      </c>
      <c r="M324" s="58" t="str">
        <f t="shared" si="130"/>
        <v xml:space="preserve">Aph </v>
      </c>
      <c r="N324" s="58" t="str">
        <f t="shared" si="131"/>
        <v xml:space="preserve">NA </v>
      </c>
      <c r="O324" s="58" t="str">
        <f t="shared" si="132"/>
        <v xml:space="preserve">Transf </v>
      </c>
      <c r="P324" s="58" t="str">
        <f t="shared" si="133"/>
        <v xml:space="preserve">LCdepl </v>
      </c>
      <c r="Q324" s="58" t="str">
        <f t="shared" si="134"/>
        <v xml:space="preserve">None </v>
      </c>
      <c r="R324" s="58" t="str">
        <f t="shared" si="135"/>
        <v>Irrad</v>
      </c>
      <c r="S324" s="58" t="str">
        <f t="shared" si="136"/>
        <v xml:space="preserve">- </v>
      </c>
      <c r="T324" s="58" t="str">
        <f t="shared" si="137"/>
        <v>no sub</v>
      </c>
      <c r="U324" s="58" t="str">
        <f t="shared" si="138"/>
        <v>Non</v>
      </c>
      <c r="V324" s="58" t="str">
        <f t="shared" si="139"/>
        <v>NA</v>
      </c>
      <c r="W324" s="58" t="str">
        <f t="shared" si="140"/>
        <v xml:space="preserve">None </v>
      </c>
      <c r="X324" t="s">
        <v>63</v>
      </c>
      <c r="Y324" s="161" t="str">
        <f t="shared" si="141"/>
        <v>2-7-16-1-1-1-1-3-2-1-1-3-1-2-1-1-1-1-1</v>
      </c>
      <c r="Z324" s="60">
        <f t="shared" si="147"/>
        <v>230206</v>
      </c>
      <c r="AA324" s="7">
        <f t="shared" si="148"/>
        <v>319</v>
      </c>
      <c r="AB324" s="29" t="str">
        <f t="shared" si="151"/>
        <v>2</v>
      </c>
      <c r="AC324" s="29" t="str">
        <f t="shared" si="150"/>
        <v>3</v>
      </c>
      <c r="AD324" s="29" t="str">
        <f t="shared" si="150"/>
        <v>0</v>
      </c>
      <c r="AE324" s="29" t="str">
        <f t="shared" si="150"/>
        <v>2</v>
      </c>
      <c r="AF324" s="29" t="str">
        <f t="shared" si="150"/>
        <v>0</v>
      </c>
      <c r="AG324" s="29" t="str">
        <f t="shared" si="150"/>
        <v>6</v>
      </c>
      <c r="AH324" s="59">
        <v>319</v>
      </c>
      <c r="AI324" s="510">
        <v>230206</v>
      </c>
      <c r="AJ324" s="509">
        <v>2</v>
      </c>
      <c r="AK324" s="509">
        <v>7</v>
      </c>
      <c r="AL324" s="509">
        <v>16</v>
      </c>
      <c r="AM324" s="509">
        <v>1</v>
      </c>
      <c r="AN324" s="509">
        <v>1</v>
      </c>
      <c r="AO324" s="509">
        <v>1</v>
      </c>
      <c r="AP324" s="509">
        <v>1</v>
      </c>
      <c r="AQ324" s="509">
        <v>3</v>
      </c>
      <c r="AR324" s="509">
        <v>2</v>
      </c>
      <c r="AS324" s="509">
        <v>1</v>
      </c>
      <c r="AT324" s="509">
        <v>1</v>
      </c>
      <c r="AU324" s="509">
        <v>3</v>
      </c>
      <c r="AV324" s="509">
        <v>1</v>
      </c>
      <c r="AW324" s="509">
        <v>2</v>
      </c>
      <c r="AX324" s="509">
        <v>1</v>
      </c>
      <c r="AY324" s="509">
        <v>1</v>
      </c>
      <c r="AZ324" s="509">
        <v>1</v>
      </c>
      <c r="BA324" s="509">
        <v>1</v>
      </c>
      <c r="BB324" s="509">
        <v>1</v>
      </c>
      <c r="BC324" s="509" t="b">
        <v>0</v>
      </c>
      <c r="BD324" s="508">
        <v>45488</v>
      </c>
      <c r="BE324" s="508">
        <v>45487</v>
      </c>
      <c r="BF324" s="509" t="b">
        <v>0</v>
      </c>
      <c r="BG324" s="510" t="s">
        <v>1541</v>
      </c>
      <c r="BH324" s="512"/>
      <c r="BI324" s="510"/>
      <c r="BJ324" s="513">
        <v>45488</v>
      </c>
      <c r="BK324" s="513">
        <v>45487</v>
      </c>
      <c r="BL324" s="513">
        <v>46217</v>
      </c>
      <c r="BM324" s="510"/>
      <c r="BN324" s="512"/>
      <c r="BO324" s="510"/>
      <c r="BP324" s="509">
        <v>1</v>
      </c>
      <c r="BQ324" s="509" t="str">
        <f>IF(AI324="","",VLOOKUP(AJ324,[0]!Qualifier,(COLUMN(AJ324)-34),FALSE))</f>
        <v>Platelets</v>
      </c>
      <c r="BR324" s="509" t="str">
        <f>IF(AJ324="","",VLOOKUP(AK324,[0]!Qualifier,(COLUMN(AK324)-34),FALSE))</f>
        <v xml:space="preserve">ACD-A </v>
      </c>
      <c r="BS324" s="509" t="str">
        <f>IF(AK324="","",VLOOKUP(AL324,[0]!Qualifier,(COLUMN(AL324)-34),FALSE))</f>
        <v xml:space="preserve">PAS3M </v>
      </c>
      <c r="BT324" s="509" t="str">
        <f>IF(AL324="","",VLOOKUP(AM324,[0]!Qualifier,(COLUMN(AM324)-34),FALSE))</f>
        <v xml:space="preserve">Closed </v>
      </c>
      <c r="BU324" s="509" t="str">
        <f>IF(AM324="","",VLOOKUP(AN324,[0]!Qualifier,(COLUMN(AN324)-34),FALSE))</f>
        <v xml:space="preserve">SV </v>
      </c>
      <c r="BV324" s="509" t="str">
        <f>IF(AN324="","",VLOOKUP(AO324,[0]!Qualifier,(COLUMN(AO324)-34),FALSE))</f>
        <v xml:space="preserve">20to24°C </v>
      </c>
      <c r="BW324" s="509" t="str">
        <f>IF(AO324="","",VLOOKUP(AP324,[0]!Qualifier,(COLUMN(AP324)-34),FALSE))</f>
        <v>No</v>
      </c>
      <c r="BX324" s="509" t="str">
        <f>IF(AP324="","",VLOOKUP(AQ324,[0]!Qualifier,(COLUMN(AQ324)-34),FALSE))</f>
        <v>Dir</v>
      </c>
      <c r="BY324" s="509" t="str">
        <f>IF(AQ324="","",VLOOKUP(AR324,[0]!Qualifier,(COLUMN(AR324)-34),FALSE))</f>
        <v xml:space="preserve">Aph </v>
      </c>
      <c r="BZ324" s="509" t="str">
        <f>IF(AR324="","",VLOOKUP(AS324,[0]!Qualifier,(COLUMN(AS324)-34),FALSE))</f>
        <v xml:space="preserve">NA </v>
      </c>
      <c r="CA324" s="509" t="str">
        <f>IF(AS324="","",VLOOKUP(AT324,[0]!Qualifier,(COLUMN(AT324)-34),FALSE))</f>
        <v xml:space="preserve">Transf </v>
      </c>
      <c r="CB324" s="509" t="str">
        <f>IF(AT324="","",VLOOKUP(AU324,[0]!Qualifier,(COLUMN(AU324)-34),FALSE))</f>
        <v xml:space="preserve">LCdepl </v>
      </c>
      <c r="CC324" s="509" t="str">
        <f>IF(AU324="","",VLOOKUP(AV324,[0]!Qualifier,(COLUMN(AV324)-34),FALSE))</f>
        <v xml:space="preserve">None </v>
      </c>
      <c r="CD324" s="509" t="str">
        <f>IF(AV324="","",VLOOKUP(AW324,[0]!Qualifier,(COLUMN(AW324)-34),FALSE))</f>
        <v>Irrad</v>
      </c>
      <c r="CE324" s="508" t="str">
        <f>IF(AW324="","",VLOOKUP(AX324,[0]!Qualifier,(COLUMN(AX324)-34),FALSE))</f>
        <v xml:space="preserve">- </v>
      </c>
      <c r="CF324" s="508" t="str">
        <f>IF(AX324="","",VLOOKUP(AY324,[0]!Qualifier,(COLUMN(AY324)-34),FALSE))</f>
        <v>no sub</v>
      </c>
      <c r="CG324" s="509" t="str">
        <f>IF(AY324="","",VLOOKUP(AZ324,[0]!Qualifier,(COLUMN(AZ324)-34),FALSE))</f>
        <v>Non</v>
      </c>
      <c r="CH324" s="510" t="str">
        <f>IF(AZ324="","",VLOOKUP(BA324,[0]!Qualifier,(COLUMN(BA324)-34),FALSE))</f>
        <v>NA</v>
      </c>
      <c r="CI324" s="512" t="str">
        <f>IF(BA324="","",VLOOKUP(BB324,[0]!Qualifier,(COLUMN(BB324)-34),FALSE))</f>
        <v xml:space="preserve">None </v>
      </c>
      <c r="CJ324" s="510"/>
      <c r="CK324" s="513" t="str">
        <f t="shared" si="142"/>
        <v>2-7-16-1-1-1-1-3-2-1-1-3-1-2-1-1-1-1-1</v>
      </c>
      <c r="CL324" s="513">
        <v>40609</v>
      </c>
      <c r="CM324" s="513">
        <v>45195</v>
      </c>
      <c r="CN324" s="510"/>
      <c r="CP324" s="510"/>
    </row>
    <row r="325" spans="1:94" ht="12.6" customHeight="1" outlineLevel="2" x14ac:dyDescent="0.35">
      <c r="A325" s="77">
        <f t="shared" si="144"/>
        <v>230364</v>
      </c>
      <c r="B325" s="7">
        <f t="shared" si="145"/>
        <v>320</v>
      </c>
      <c r="C325" s="59">
        <f t="shared" si="143"/>
        <v>320</v>
      </c>
      <c r="D325" s="124">
        <f t="shared" si="146"/>
        <v>230364</v>
      </c>
      <c r="E325" s="16" t="str">
        <f t="shared" si="122"/>
        <v>Platelets</v>
      </c>
      <c r="F325" s="58" t="str">
        <f t="shared" si="123"/>
        <v xml:space="preserve">ACD-A </v>
      </c>
      <c r="G325" s="58" t="str">
        <f t="shared" si="124"/>
        <v>PAS3</v>
      </c>
      <c r="H325" s="58" t="str">
        <f t="shared" si="125"/>
        <v xml:space="preserve">Closed </v>
      </c>
      <c r="I325" s="58" t="str">
        <f t="shared" si="126"/>
        <v>NonSVC</v>
      </c>
      <c r="J325" s="58" t="str">
        <f t="shared" si="127"/>
        <v xml:space="preserve">20to24°C </v>
      </c>
      <c r="K325" s="58" t="str">
        <f t="shared" si="128"/>
        <v>No</v>
      </c>
      <c r="L325" s="58" t="str">
        <f t="shared" si="129"/>
        <v>Dir</v>
      </c>
      <c r="M325" s="58" t="str">
        <f t="shared" si="130"/>
        <v xml:space="preserve">Aph </v>
      </c>
      <c r="N325" s="58" t="str">
        <f t="shared" si="131"/>
        <v xml:space="preserve">NA </v>
      </c>
      <c r="O325" s="58" t="str">
        <f t="shared" si="132"/>
        <v xml:space="preserve">Transf </v>
      </c>
      <c r="P325" s="58" t="str">
        <f t="shared" si="133"/>
        <v xml:space="preserve">LCdepl </v>
      </c>
      <c r="Q325" s="58" t="str">
        <f t="shared" si="134"/>
        <v xml:space="preserve">None </v>
      </c>
      <c r="R325" s="58" t="str">
        <f t="shared" si="135"/>
        <v>Irrad</v>
      </c>
      <c r="S325" s="58" t="str">
        <f t="shared" si="136"/>
        <v xml:space="preserve">- </v>
      </c>
      <c r="T325" s="58" t="str">
        <f t="shared" si="137"/>
        <v>no sub</v>
      </c>
      <c r="U325" s="58" t="str">
        <f t="shared" si="138"/>
        <v>Non</v>
      </c>
      <c r="V325" s="58" t="str">
        <f t="shared" si="139"/>
        <v>NA</v>
      </c>
      <c r="W325" s="58" t="str">
        <f t="shared" si="140"/>
        <v xml:space="preserve">None </v>
      </c>
      <c r="X325" t="s">
        <v>63</v>
      </c>
      <c r="Y325" s="161" t="str">
        <f t="shared" si="141"/>
        <v>2-7-15-1-4-1-1-3-2-1-1-3-1-2-1-1-1-1-1</v>
      </c>
      <c r="Z325" s="60">
        <f t="shared" si="147"/>
        <v>230364</v>
      </c>
      <c r="AA325" s="7">
        <f t="shared" si="148"/>
        <v>320</v>
      </c>
      <c r="AB325" s="29" t="str">
        <f t="shared" si="151"/>
        <v>2</v>
      </c>
      <c r="AC325" s="29" t="str">
        <f t="shared" si="150"/>
        <v>3</v>
      </c>
      <c r="AD325" s="29" t="str">
        <f t="shared" si="150"/>
        <v>0</v>
      </c>
      <c r="AE325" s="29" t="str">
        <f t="shared" si="150"/>
        <v>3</v>
      </c>
      <c r="AF325" s="29" t="str">
        <f t="shared" si="150"/>
        <v>6</v>
      </c>
      <c r="AG325" s="29" t="str">
        <f t="shared" si="150"/>
        <v>4</v>
      </c>
      <c r="AH325" s="59">
        <v>320</v>
      </c>
      <c r="AI325" s="510">
        <v>230364</v>
      </c>
      <c r="AJ325" s="509">
        <v>2</v>
      </c>
      <c r="AK325" s="509">
        <v>7</v>
      </c>
      <c r="AL325" s="509">
        <v>15</v>
      </c>
      <c r="AM325" s="509">
        <v>1</v>
      </c>
      <c r="AN325" s="509">
        <v>4</v>
      </c>
      <c r="AO325" s="509">
        <v>1</v>
      </c>
      <c r="AP325" s="509">
        <v>1</v>
      </c>
      <c r="AQ325" s="509">
        <v>3</v>
      </c>
      <c r="AR325" s="509">
        <v>2</v>
      </c>
      <c r="AS325" s="509">
        <v>1</v>
      </c>
      <c r="AT325" s="509">
        <v>1</v>
      </c>
      <c r="AU325" s="509">
        <v>3</v>
      </c>
      <c r="AV325" s="509">
        <v>1</v>
      </c>
      <c r="AW325" s="509">
        <v>2</v>
      </c>
      <c r="AX325" s="509">
        <v>1</v>
      </c>
      <c r="AY325" s="509">
        <v>1</v>
      </c>
      <c r="AZ325" s="509">
        <v>1</v>
      </c>
      <c r="BA325" s="509">
        <v>1</v>
      </c>
      <c r="BB325" s="509">
        <v>1</v>
      </c>
      <c r="BC325" s="509" t="b">
        <v>0</v>
      </c>
      <c r="BD325" s="508">
        <v>40150</v>
      </c>
      <c r="BE325" s="508">
        <v>40147</v>
      </c>
      <c r="BF325" s="509" t="b">
        <v>0</v>
      </c>
      <c r="BG325" s="510" t="s">
        <v>649</v>
      </c>
      <c r="BH325" s="512"/>
      <c r="BI325" s="510"/>
      <c r="BJ325" s="513">
        <v>40150</v>
      </c>
      <c r="BK325" s="513">
        <v>40147</v>
      </c>
      <c r="BL325" s="513">
        <v>46217</v>
      </c>
      <c r="BM325" s="510"/>
      <c r="BN325" s="512"/>
      <c r="BO325" s="510"/>
      <c r="BP325" s="509">
        <v>6</v>
      </c>
      <c r="BQ325" s="509" t="str">
        <f>IF(AI325="","",VLOOKUP(AJ325,[0]!Qualifier,(COLUMN(AJ325)-34),FALSE))</f>
        <v>Platelets</v>
      </c>
      <c r="BR325" s="509" t="str">
        <f>IF(AJ325="","",VLOOKUP(AK325,[0]!Qualifier,(COLUMN(AK325)-34),FALSE))</f>
        <v xml:space="preserve">ACD-A </v>
      </c>
      <c r="BS325" s="509" t="str">
        <f>IF(AK325="","",VLOOKUP(AL325,[0]!Qualifier,(COLUMN(AL325)-34),FALSE))</f>
        <v>PAS3</v>
      </c>
      <c r="BT325" s="509" t="str">
        <f>IF(AL325="","",VLOOKUP(AM325,[0]!Qualifier,(COLUMN(AM325)-34),FALSE))</f>
        <v xml:space="preserve">Closed </v>
      </c>
      <c r="BU325" s="509" t="str">
        <f>IF(AM325="","",VLOOKUP(AN325,[0]!Qualifier,(COLUMN(AN325)-34),FALSE))</f>
        <v>NonSVC</v>
      </c>
      <c r="BV325" s="509" t="str">
        <f>IF(AN325="","",VLOOKUP(AO325,[0]!Qualifier,(COLUMN(AO325)-34),FALSE))</f>
        <v xml:space="preserve">20to24°C </v>
      </c>
      <c r="BW325" s="509" t="str">
        <f>IF(AO325="","",VLOOKUP(AP325,[0]!Qualifier,(COLUMN(AP325)-34),FALSE))</f>
        <v>No</v>
      </c>
      <c r="BX325" s="509" t="str">
        <f>IF(AP325="","",VLOOKUP(AQ325,[0]!Qualifier,(COLUMN(AQ325)-34),FALSE))</f>
        <v>Dir</v>
      </c>
      <c r="BY325" s="509" t="str">
        <f>IF(AQ325="","",VLOOKUP(AR325,[0]!Qualifier,(COLUMN(AR325)-34),FALSE))</f>
        <v xml:space="preserve">Aph </v>
      </c>
      <c r="BZ325" s="509" t="str">
        <f>IF(AR325="","",VLOOKUP(AS325,[0]!Qualifier,(COLUMN(AS325)-34),FALSE))</f>
        <v xml:space="preserve">NA </v>
      </c>
      <c r="CA325" s="509" t="str">
        <f>IF(AS325="","",VLOOKUP(AT325,[0]!Qualifier,(COLUMN(AT325)-34),FALSE))</f>
        <v xml:space="preserve">Transf </v>
      </c>
      <c r="CB325" s="509" t="str">
        <f>IF(AT325="","",VLOOKUP(AU325,[0]!Qualifier,(COLUMN(AU325)-34),FALSE))</f>
        <v xml:space="preserve">LCdepl </v>
      </c>
      <c r="CC325" s="509" t="str">
        <f>IF(AU325="","",VLOOKUP(AV325,[0]!Qualifier,(COLUMN(AV325)-34),FALSE))</f>
        <v xml:space="preserve">None </v>
      </c>
      <c r="CD325" s="509" t="str">
        <f>IF(AV325="","",VLOOKUP(AW325,[0]!Qualifier,(COLUMN(AW325)-34),FALSE))</f>
        <v>Irrad</v>
      </c>
      <c r="CE325" s="508" t="str">
        <f>IF(AW325="","",VLOOKUP(AX325,[0]!Qualifier,(COLUMN(AX325)-34),FALSE))</f>
        <v xml:space="preserve">- </v>
      </c>
      <c r="CF325" s="508" t="str">
        <f>IF(AX325="","",VLOOKUP(AY325,[0]!Qualifier,(COLUMN(AY325)-34),FALSE))</f>
        <v>no sub</v>
      </c>
      <c r="CG325" s="509" t="str">
        <f>IF(AY325="","",VLOOKUP(AZ325,[0]!Qualifier,(COLUMN(AZ325)-34),FALSE))</f>
        <v>Non</v>
      </c>
      <c r="CH325" s="510" t="str">
        <f>IF(AZ325="","",VLOOKUP(BA325,[0]!Qualifier,(COLUMN(BA325)-34),FALSE))</f>
        <v>NA</v>
      </c>
      <c r="CI325" s="512" t="str">
        <f>IF(BA325="","",VLOOKUP(BB325,[0]!Qualifier,(COLUMN(BB325)-34),FALSE))</f>
        <v xml:space="preserve">None </v>
      </c>
      <c r="CJ325" s="510"/>
      <c r="CK325" s="513" t="str">
        <f t="shared" si="142"/>
        <v>2-7-15-1-4-1-1-3-2-1-1-3-1-2-1-1-1-1-1</v>
      </c>
      <c r="CL325" s="513">
        <v>40609</v>
      </c>
      <c r="CM325" s="513">
        <v>45195</v>
      </c>
      <c r="CN325" s="510"/>
      <c r="CP325" s="510"/>
    </row>
    <row r="326" spans="1:94" ht="12.6" customHeight="1" outlineLevel="2" x14ac:dyDescent="0.35">
      <c r="A326" s="77">
        <f t="shared" si="144"/>
        <v>231184</v>
      </c>
      <c r="B326" s="7">
        <f t="shared" si="145"/>
        <v>321</v>
      </c>
      <c r="C326" s="59">
        <f t="shared" si="143"/>
        <v>321</v>
      </c>
      <c r="D326" s="124">
        <f t="shared" si="146"/>
        <v>231184</v>
      </c>
      <c r="E326" s="16" t="str">
        <f t="shared" ref="E326:E389" si="152">IF($AI326&lt;&gt;"",IF($Y$3="text", BQ326,AJ326),"")</f>
        <v>Platelets</v>
      </c>
      <c r="F326" s="58" t="str">
        <f t="shared" ref="F326:F389" si="153">IF($AI326&lt;&gt;"",IF($Y$3="text", BR326,AK326),"")</f>
        <v xml:space="preserve">ACD-A </v>
      </c>
      <c r="G326" s="58" t="str">
        <f t="shared" ref="G326:G389" si="154">IF($AI326&lt;&gt;"",IF($Y$3="text", BS326,AL326),"")</f>
        <v>PAS3</v>
      </c>
      <c r="H326" s="58" t="str">
        <f t="shared" ref="H326:H389" si="155">IF($AI326&lt;&gt;"",IF($Y$3="text", BT326,AM326),"")</f>
        <v xml:space="preserve">Closed </v>
      </c>
      <c r="I326" s="58" t="str">
        <f t="shared" ref="I326:I389" si="156">IF($AI326&lt;&gt;"",IF($Y$3="text", BU326,AN326),"")</f>
        <v xml:space="preserve">SVPed </v>
      </c>
      <c r="J326" s="58" t="str">
        <f t="shared" ref="J326:J389" si="157">IF($AI326&lt;&gt;"",IF($Y$3="text", BV326,AO326),"")</f>
        <v xml:space="preserve">20to24°C </v>
      </c>
      <c r="K326" s="58" t="str">
        <f t="shared" ref="K326:K389" si="158">IF($AI326&lt;&gt;"",IF($Y$3="text", BW326,AP326),"")</f>
        <v>No</v>
      </c>
      <c r="L326" s="58" t="str">
        <f t="shared" ref="L326:L389" si="159">IF($AI326&lt;&gt;"",IF($Y$3="text", BX326,AQ326),"")</f>
        <v>Dir</v>
      </c>
      <c r="M326" s="58" t="str">
        <f t="shared" ref="M326:M389" si="160">IF($AI326&lt;&gt;"",IF($Y$3="text", BY326,AR326),"")</f>
        <v xml:space="preserve">Aph </v>
      </c>
      <c r="N326" s="58" t="str">
        <f t="shared" ref="N326:N389" si="161">IF($AI326&lt;&gt;"",IF($Y$3="text", BZ326,AS326),"")</f>
        <v xml:space="preserve">NA </v>
      </c>
      <c r="O326" s="58" t="str">
        <f t="shared" ref="O326:O389" si="162">IF($AI326&lt;&gt;"",IF($Y$3="text", CA326,AT326),"")</f>
        <v xml:space="preserve">Transf </v>
      </c>
      <c r="P326" s="58" t="str">
        <f t="shared" ref="P326:P389" si="163">IF($AI326&lt;&gt;"",IF($Y$3="text", CB326,AU326),"")</f>
        <v xml:space="preserve">LCdepl </v>
      </c>
      <c r="Q326" s="58" t="str">
        <f t="shared" ref="Q326:Q389" si="164">IF($AI326&lt;&gt;"",IF($Y$3="text", CC326,AV326),"")</f>
        <v xml:space="preserve">Divid </v>
      </c>
      <c r="R326" s="58" t="str">
        <f t="shared" ref="R326:R389" si="165">IF($AI326&lt;&gt;"",IF($Y$3="text", CD326,AW326),"")</f>
        <v xml:space="preserve">NoIrr </v>
      </c>
      <c r="S326" s="58" t="str">
        <f t="shared" ref="S326:S389" si="166">IF($AI326&lt;&gt;"",IF($Y$3="text", CE326,AX326),"")</f>
        <v xml:space="preserve">- </v>
      </c>
      <c r="T326" s="58" t="str">
        <f t="shared" ref="T326:T389" si="167">IF($AI326&lt;&gt;"",IF($Y$3="text", CF326,AY326),"")</f>
        <v>no sub</v>
      </c>
      <c r="U326" s="58" t="str">
        <f t="shared" ref="U326:U389" si="168">IF($AI326&lt;&gt;"",IF($Y$3="text", CG326,AZ326),"")</f>
        <v>Non</v>
      </c>
      <c r="V326" s="58" t="str">
        <f t="shared" ref="V326:V389" si="169">IF($AI326&lt;&gt;"",IF($Y$3="text", CH326,BA326),"")</f>
        <v>NA</v>
      </c>
      <c r="W326" s="58" t="str">
        <f t="shared" ref="W326:W389" si="170">IF($AI326&lt;&gt;"",IF($Y$3="text", CI326,BB326),"")</f>
        <v xml:space="preserve">None </v>
      </c>
      <c r="X326" t="s">
        <v>63</v>
      </c>
      <c r="Y326" s="161" t="str">
        <f t="shared" ref="Y326:Y389" si="171">IF(CK326="------------------"," ",CK326)</f>
        <v>2-7-15-1-2-1-1-3-2-1-1-3-2-1-1-1-1-1-1</v>
      </c>
      <c r="Z326" s="60">
        <f t="shared" si="147"/>
        <v>231184</v>
      </c>
      <c r="AA326" s="7">
        <f t="shared" si="148"/>
        <v>321</v>
      </c>
      <c r="AB326" s="29" t="str">
        <f t="shared" si="151"/>
        <v>2</v>
      </c>
      <c r="AC326" s="29" t="str">
        <f t="shared" si="150"/>
        <v>3</v>
      </c>
      <c r="AD326" s="29" t="str">
        <f t="shared" si="150"/>
        <v>1</v>
      </c>
      <c r="AE326" s="29" t="str">
        <f t="shared" si="150"/>
        <v>1</v>
      </c>
      <c r="AF326" s="29" t="str">
        <f t="shared" si="150"/>
        <v>8</v>
      </c>
      <c r="AG326" s="29" t="str">
        <f t="shared" si="150"/>
        <v>4</v>
      </c>
      <c r="AH326" s="59">
        <v>321</v>
      </c>
      <c r="AI326" s="510">
        <v>231184</v>
      </c>
      <c r="AJ326" s="509">
        <v>2</v>
      </c>
      <c r="AK326" s="509">
        <v>7</v>
      </c>
      <c r="AL326" s="509">
        <v>15</v>
      </c>
      <c r="AM326" s="509">
        <v>1</v>
      </c>
      <c r="AN326" s="509">
        <v>2</v>
      </c>
      <c r="AO326" s="509">
        <v>1</v>
      </c>
      <c r="AP326" s="509">
        <v>1</v>
      </c>
      <c r="AQ326" s="509">
        <v>3</v>
      </c>
      <c r="AR326" s="509">
        <v>2</v>
      </c>
      <c r="AS326" s="509">
        <v>1</v>
      </c>
      <c r="AT326" s="509">
        <v>1</v>
      </c>
      <c r="AU326" s="509">
        <v>3</v>
      </c>
      <c r="AV326" s="509">
        <v>2</v>
      </c>
      <c r="AW326" s="509">
        <v>1</v>
      </c>
      <c r="AX326" s="509">
        <v>1</v>
      </c>
      <c r="AY326" s="509">
        <v>1</v>
      </c>
      <c r="AZ326" s="509">
        <v>1</v>
      </c>
      <c r="BA326" s="509">
        <v>1</v>
      </c>
      <c r="BB326" s="509">
        <v>1</v>
      </c>
      <c r="BC326" s="509" t="b">
        <v>0</v>
      </c>
      <c r="BD326" s="508">
        <v>40150</v>
      </c>
      <c r="BE326" s="508">
        <v>39945</v>
      </c>
      <c r="BF326" s="509" t="b">
        <v>0</v>
      </c>
      <c r="BG326" s="510" t="s">
        <v>650</v>
      </c>
      <c r="BH326" s="512"/>
      <c r="BI326" s="510"/>
      <c r="BJ326" s="513">
        <v>40150</v>
      </c>
      <c r="BK326" s="513">
        <v>39945</v>
      </c>
      <c r="BL326" s="513">
        <v>46217</v>
      </c>
      <c r="BM326" s="510"/>
      <c r="BN326" s="512"/>
      <c r="BO326" s="510"/>
      <c r="BP326" s="509">
        <v>1</v>
      </c>
      <c r="BQ326" s="509" t="str">
        <f>IF(AI326="","",VLOOKUP(AJ326,[0]!Qualifier,(COLUMN(AJ326)-34),FALSE))</f>
        <v>Platelets</v>
      </c>
      <c r="BR326" s="509" t="str">
        <f>IF(AJ326="","",VLOOKUP(AK326,[0]!Qualifier,(COLUMN(AK326)-34),FALSE))</f>
        <v xml:space="preserve">ACD-A </v>
      </c>
      <c r="BS326" s="509" t="str">
        <f>IF(AK326="","",VLOOKUP(AL326,[0]!Qualifier,(COLUMN(AL326)-34),FALSE))</f>
        <v>PAS3</v>
      </c>
      <c r="BT326" s="509" t="str">
        <f>IF(AL326="","",VLOOKUP(AM326,[0]!Qualifier,(COLUMN(AM326)-34),FALSE))</f>
        <v xml:space="preserve">Closed </v>
      </c>
      <c r="BU326" s="509" t="str">
        <f>IF(AM326="","",VLOOKUP(AN326,[0]!Qualifier,(COLUMN(AN326)-34),FALSE))</f>
        <v xml:space="preserve">SVPed </v>
      </c>
      <c r="BV326" s="509" t="str">
        <f>IF(AN326="","",VLOOKUP(AO326,[0]!Qualifier,(COLUMN(AO326)-34),FALSE))</f>
        <v xml:space="preserve">20to24°C </v>
      </c>
      <c r="BW326" s="509" t="str">
        <f>IF(AO326="","",VLOOKUP(AP326,[0]!Qualifier,(COLUMN(AP326)-34),FALSE))</f>
        <v>No</v>
      </c>
      <c r="BX326" s="509" t="str">
        <f>IF(AP326="","",VLOOKUP(AQ326,[0]!Qualifier,(COLUMN(AQ326)-34),FALSE))</f>
        <v>Dir</v>
      </c>
      <c r="BY326" s="509" t="str">
        <f>IF(AQ326="","",VLOOKUP(AR326,[0]!Qualifier,(COLUMN(AR326)-34),FALSE))</f>
        <v xml:space="preserve">Aph </v>
      </c>
      <c r="BZ326" s="509" t="str">
        <f>IF(AR326="","",VLOOKUP(AS326,[0]!Qualifier,(COLUMN(AS326)-34),FALSE))</f>
        <v xml:space="preserve">NA </v>
      </c>
      <c r="CA326" s="509" t="str">
        <f>IF(AS326="","",VLOOKUP(AT326,[0]!Qualifier,(COLUMN(AT326)-34),FALSE))</f>
        <v xml:space="preserve">Transf </v>
      </c>
      <c r="CB326" s="509" t="str">
        <f>IF(AT326="","",VLOOKUP(AU326,[0]!Qualifier,(COLUMN(AU326)-34),FALSE))</f>
        <v xml:space="preserve">LCdepl </v>
      </c>
      <c r="CC326" s="509" t="str">
        <f>IF(AU326="","",VLOOKUP(AV326,[0]!Qualifier,(COLUMN(AV326)-34),FALSE))</f>
        <v xml:space="preserve">Divid </v>
      </c>
      <c r="CD326" s="509" t="str">
        <f>IF(AV326="","",VLOOKUP(AW326,[0]!Qualifier,(COLUMN(AW326)-34),FALSE))</f>
        <v xml:space="preserve">NoIrr </v>
      </c>
      <c r="CE326" s="508" t="str">
        <f>IF(AW326="","",VLOOKUP(AX326,[0]!Qualifier,(COLUMN(AX326)-34),FALSE))</f>
        <v xml:space="preserve">- </v>
      </c>
      <c r="CF326" s="508" t="str">
        <f>IF(AX326="","",VLOOKUP(AY326,[0]!Qualifier,(COLUMN(AY326)-34),FALSE))</f>
        <v>no sub</v>
      </c>
      <c r="CG326" s="509" t="str">
        <f>IF(AY326="","",VLOOKUP(AZ326,[0]!Qualifier,(COLUMN(AZ326)-34),FALSE))</f>
        <v>Non</v>
      </c>
      <c r="CH326" s="510" t="str">
        <f>IF(AZ326="","",VLOOKUP(BA326,[0]!Qualifier,(COLUMN(BA326)-34),FALSE))</f>
        <v>NA</v>
      </c>
      <c r="CI326" s="512" t="str">
        <f>IF(BA326="","",VLOOKUP(BB326,[0]!Qualifier,(COLUMN(BB326)-34),FALSE))</f>
        <v xml:space="preserve">None </v>
      </c>
      <c r="CJ326" s="510"/>
      <c r="CK326" s="513" t="str">
        <f t="shared" ref="CK326:CK389" si="172">AJ326&amp;"-"&amp;AK326&amp;"-"&amp;AL326&amp;"-"&amp;AM326&amp;"-"&amp;AN326&amp;"-"&amp;AO326&amp;"-"&amp;AP326&amp;"-"&amp;AQ326&amp;"-"&amp;AR326&amp;"-"&amp;AS326&amp;"-"&amp;AT326&amp;"-"&amp;AU326&amp;"-"&amp;AV326&amp;"-"&amp;AW326&amp;"-"&amp;AX326&amp;"-"&amp;AY326&amp;"-"&amp;AZ326&amp;"-"&amp;BA326&amp;"-"&amp;BB326</f>
        <v>2-7-15-1-2-1-1-3-2-1-1-3-2-1-1-1-1-1-1</v>
      </c>
      <c r="CL326" s="513">
        <v>38309</v>
      </c>
      <c r="CM326" s="513">
        <v>45195</v>
      </c>
      <c r="CN326" s="510"/>
      <c r="CP326" s="510"/>
    </row>
    <row r="327" spans="1:94" ht="12.6" customHeight="1" outlineLevel="2" x14ac:dyDescent="0.35">
      <c r="A327" s="77">
        <f t="shared" si="144"/>
        <v>231194</v>
      </c>
      <c r="B327" s="7">
        <f t="shared" si="145"/>
        <v>322</v>
      </c>
      <c r="C327" s="59">
        <f t="shared" ref="C327:C390" si="173">IF(AH327="","",IF(OR(BC327,BF327),"ungültig",B327))</f>
        <v>322</v>
      </c>
      <c r="D327" s="124">
        <f>IF(AI327="","",AI327)</f>
        <v>231194</v>
      </c>
      <c r="E327" s="16" t="str">
        <f t="shared" si="152"/>
        <v>Platelets</v>
      </c>
      <c r="F327" s="58" t="str">
        <f t="shared" si="153"/>
        <v xml:space="preserve">ACD-A </v>
      </c>
      <c r="G327" s="58" t="str">
        <f t="shared" si="154"/>
        <v>PAS3</v>
      </c>
      <c r="H327" s="58" t="str">
        <f t="shared" si="155"/>
        <v xml:space="preserve">Closed </v>
      </c>
      <c r="I327" s="58" t="str">
        <f t="shared" si="156"/>
        <v xml:space="preserve">NonSV </v>
      </c>
      <c r="J327" s="58" t="str">
        <f t="shared" si="157"/>
        <v xml:space="preserve">20to24°C </v>
      </c>
      <c r="K327" s="58" t="str">
        <f t="shared" si="158"/>
        <v>No</v>
      </c>
      <c r="L327" s="58" t="str">
        <f t="shared" si="159"/>
        <v>Dir</v>
      </c>
      <c r="M327" s="58" t="str">
        <f t="shared" si="160"/>
        <v xml:space="preserve">Aph </v>
      </c>
      <c r="N327" s="58" t="str">
        <f t="shared" si="161"/>
        <v xml:space="preserve">NA </v>
      </c>
      <c r="O327" s="58" t="str">
        <f t="shared" si="162"/>
        <v xml:space="preserve">Transf </v>
      </c>
      <c r="P327" s="58" t="str">
        <f t="shared" si="163"/>
        <v xml:space="preserve">LCdepl </v>
      </c>
      <c r="Q327" s="58" t="str">
        <f t="shared" si="164"/>
        <v xml:space="preserve">Divid </v>
      </c>
      <c r="R327" s="58" t="str">
        <f t="shared" si="165"/>
        <v xml:space="preserve">NoIrr </v>
      </c>
      <c r="S327" s="58" t="str">
        <f t="shared" si="166"/>
        <v xml:space="preserve">- </v>
      </c>
      <c r="T327" s="58" t="str">
        <f t="shared" si="167"/>
        <v>no sub</v>
      </c>
      <c r="U327" s="58" t="str">
        <f t="shared" si="168"/>
        <v>Non</v>
      </c>
      <c r="V327" s="58" t="str">
        <f t="shared" si="169"/>
        <v>NA</v>
      </c>
      <c r="W327" s="58" t="str">
        <f t="shared" si="170"/>
        <v xml:space="preserve">None </v>
      </c>
      <c r="X327" t="s">
        <v>63</v>
      </c>
      <c r="Y327" s="161" t="str">
        <f t="shared" si="171"/>
        <v>2-7-15-1-3-1-1-3-2-1-1-3-2-1-1-1-1-1-1</v>
      </c>
      <c r="Z327" s="60">
        <f t="shared" si="147"/>
        <v>231194</v>
      </c>
      <c r="AA327" s="7">
        <f t="shared" si="148"/>
        <v>322</v>
      </c>
      <c r="AB327" s="29" t="str">
        <f t="shared" si="151"/>
        <v>2</v>
      </c>
      <c r="AC327" s="29" t="str">
        <f t="shared" si="150"/>
        <v>3</v>
      </c>
      <c r="AD327" s="29" t="str">
        <f t="shared" si="150"/>
        <v>1</v>
      </c>
      <c r="AE327" s="29" t="str">
        <f t="shared" si="150"/>
        <v>1</v>
      </c>
      <c r="AF327" s="29" t="str">
        <f t="shared" si="150"/>
        <v>9</v>
      </c>
      <c r="AG327" s="29" t="str">
        <f t="shared" si="150"/>
        <v>4</v>
      </c>
      <c r="AH327" s="59">
        <v>322</v>
      </c>
      <c r="AI327" s="510">
        <v>231194</v>
      </c>
      <c r="AJ327" s="509">
        <v>2</v>
      </c>
      <c r="AK327" s="509">
        <v>7</v>
      </c>
      <c r="AL327" s="509">
        <v>15</v>
      </c>
      <c r="AM327" s="509">
        <v>1</v>
      </c>
      <c r="AN327" s="509">
        <v>3</v>
      </c>
      <c r="AO327" s="509">
        <v>1</v>
      </c>
      <c r="AP327" s="509">
        <v>1</v>
      </c>
      <c r="AQ327" s="509">
        <v>3</v>
      </c>
      <c r="AR327" s="509">
        <v>2</v>
      </c>
      <c r="AS327" s="509">
        <v>1</v>
      </c>
      <c r="AT327" s="509">
        <v>1</v>
      </c>
      <c r="AU327" s="509">
        <v>3</v>
      </c>
      <c r="AV327" s="509">
        <v>2</v>
      </c>
      <c r="AW327" s="509">
        <v>1</v>
      </c>
      <c r="AX327" s="509">
        <v>1</v>
      </c>
      <c r="AY327" s="509">
        <v>1</v>
      </c>
      <c r="AZ327" s="509">
        <v>1</v>
      </c>
      <c r="BA327" s="509">
        <v>1</v>
      </c>
      <c r="BB327" s="509">
        <v>1</v>
      </c>
      <c r="BC327" s="509" t="b">
        <v>0</v>
      </c>
      <c r="BD327" s="508">
        <v>40150</v>
      </c>
      <c r="BE327" s="508">
        <v>39945</v>
      </c>
      <c r="BF327" s="509" t="b">
        <v>0</v>
      </c>
      <c r="BG327" s="510" t="s">
        <v>651</v>
      </c>
      <c r="BH327" s="512"/>
      <c r="BI327" s="510"/>
      <c r="BJ327" s="513">
        <v>40150</v>
      </c>
      <c r="BK327" s="513">
        <v>39945</v>
      </c>
      <c r="BL327" s="513">
        <v>46217</v>
      </c>
      <c r="BM327" s="510"/>
      <c r="BN327" s="512"/>
      <c r="BO327" s="510"/>
      <c r="BP327" s="509">
        <v>1</v>
      </c>
      <c r="BQ327" s="509" t="str">
        <f>IF(AI327="","",VLOOKUP(AJ327,[0]!Qualifier,(COLUMN(AJ327)-34),FALSE))</f>
        <v>Platelets</v>
      </c>
      <c r="BR327" s="509" t="str">
        <f>IF(AJ327="","",VLOOKUP(AK327,[0]!Qualifier,(COLUMN(AK327)-34),FALSE))</f>
        <v xml:space="preserve">ACD-A </v>
      </c>
      <c r="BS327" s="509" t="str">
        <f>IF(AK327="","",VLOOKUP(AL327,[0]!Qualifier,(COLUMN(AL327)-34),FALSE))</f>
        <v>PAS3</v>
      </c>
      <c r="BT327" s="509" t="str">
        <f>IF(AL327="","",VLOOKUP(AM327,[0]!Qualifier,(COLUMN(AM327)-34),FALSE))</f>
        <v xml:space="preserve">Closed </v>
      </c>
      <c r="BU327" s="509" t="str">
        <f>IF(AM327="","",VLOOKUP(AN327,[0]!Qualifier,(COLUMN(AN327)-34),FALSE))</f>
        <v xml:space="preserve">NonSV </v>
      </c>
      <c r="BV327" s="509" t="str">
        <f>IF(AN327="","",VLOOKUP(AO327,[0]!Qualifier,(COLUMN(AO327)-34),FALSE))</f>
        <v xml:space="preserve">20to24°C </v>
      </c>
      <c r="BW327" s="509" t="str">
        <f>IF(AO327="","",VLOOKUP(AP327,[0]!Qualifier,(COLUMN(AP327)-34),FALSE))</f>
        <v>No</v>
      </c>
      <c r="BX327" s="509" t="str">
        <f>IF(AP327="","",VLOOKUP(AQ327,[0]!Qualifier,(COLUMN(AQ327)-34),FALSE))</f>
        <v>Dir</v>
      </c>
      <c r="BY327" s="509" t="str">
        <f>IF(AQ327="","",VLOOKUP(AR327,[0]!Qualifier,(COLUMN(AR327)-34),FALSE))</f>
        <v xml:space="preserve">Aph </v>
      </c>
      <c r="BZ327" s="509" t="str">
        <f>IF(AR327="","",VLOOKUP(AS327,[0]!Qualifier,(COLUMN(AS327)-34),FALSE))</f>
        <v xml:space="preserve">NA </v>
      </c>
      <c r="CA327" s="509" t="str">
        <f>IF(AS327="","",VLOOKUP(AT327,[0]!Qualifier,(COLUMN(AT327)-34),FALSE))</f>
        <v xml:space="preserve">Transf </v>
      </c>
      <c r="CB327" s="509" t="str">
        <f>IF(AT327="","",VLOOKUP(AU327,[0]!Qualifier,(COLUMN(AU327)-34),FALSE))</f>
        <v xml:space="preserve">LCdepl </v>
      </c>
      <c r="CC327" s="509" t="str">
        <f>IF(AU327="","",VLOOKUP(AV327,[0]!Qualifier,(COLUMN(AV327)-34),FALSE))</f>
        <v xml:space="preserve">Divid </v>
      </c>
      <c r="CD327" s="509" t="str">
        <f>IF(AV327="","",VLOOKUP(AW327,[0]!Qualifier,(COLUMN(AW327)-34),FALSE))</f>
        <v xml:space="preserve">NoIrr </v>
      </c>
      <c r="CE327" s="508" t="str">
        <f>IF(AW327="","",VLOOKUP(AX327,[0]!Qualifier,(COLUMN(AX327)-34),FALSE))</f>
        <v xml:space="preserve">- </v>
      </c>
      <c r="CF327" s="508" t="str">
        <f>IF(AX327="","",VLOOKUP(AY327,[0]!Qualifier,(COLUMN(AY327)-34),FALSE))</f>
        <v>no sub</v>
      </c>
      <c r="CG327" s="509" t="str">
        <f>IF(AY327="","",VLOOKUP(AZ327,[0]!Qualifier,(COLUMN(AZ327)-34),FALSE))</f>
        <v>Non</v>
      </c>
      <c r="CH327" s="510" t="str">
        <f>IF(AZ327="","",VLOOKUP(BA327,[0]!Qualifier,(COLUMN(BA327)-34),FALSE))</f>
        <v>NA</v>
      </c>
      <c r="CI327" s="512" t="str">
        <f>IF(BA327="","",VLOOKUP(BB327,[0]!Qualifier,(COLUMN(BB327)-34),FALSE))</f>
        <v xml:space="preserve">None </v>
      </c>
      <c r="CJ327" s="510"/>
      <c r="CK327" s="513" t="str">
        <f t="shared" si="172"/>
        <v>2-7-15-1-3-1-1-3-2-1-1-3-2-1-1-1-1-1-1</v>
      </c>
      <c r="CL327" s="513">
        <v>37988</v>
      </c>
      <c r="CM327" s="513">
        <v>45195</v>
      </c>
      <c r="CN327" s="510"/>
      <c r="CP327" s="510"/>
    </row>
    <row r="328" spans="1:94" ht="12.6" customHeight="1" outlineLevel="2" x14ac:dyDescent="0.35">
      <c r="A328" s="77">
        <f t="shared" si="144"/>
        <v>231384</v>
      </c>
      <c r="B328" s="7">
        <f t="shared" si="145"/>
        <v>323</v>
      </c>
      <c r="C328" s="59">
        <f t="shared" si="173"/>
        <v>323</v>
      </c>
      <c r="D328" s="124">
        <f t="shared" si="146"/>
        <v>231384</v>
      </c>
      <c r="E328" s="16" t="str">
        <f t="shared" si="152"/>
        <v>Platelets</v>
      </c>
      <c r="F328" s="58" t="str">
        <f t="shared" si="153"/>
        <v xml:space="preserve">ACD-A </v>
      </c>
      <c r="G328" s="58" t="str">
        <f t="shared" si="154"/>
        <v>PAS3</v>
      </c>
      <c r="H328" s="58" t="str">
        <f t="shared" si="155"/>
        <v xml:space="preserve">Closed </v>
      </c>
      <c r="I328" s="58" t="str">
        <f t="shared" si="156"/>
        <v xml:space="preserve">SVPed </v>
      </c>
      <c r="J328" s="58" t="str">
        <f t="shared" si="157"/>
        <v xml:space="preserve">20to24°C </v>
      </c>
      <c r="K328" s="58" t="str">
        <f t="shared" si="158"/>
        <v>No</v>
      </c>
      <c r="L328" s="58" t="str">
        <f t="shared" si="159"/>
        <v>Dir</v>
      </c>
      <c r="M328" s="58" t="str">
        <f t="shared" si="160"/>
        <v xml:space="preserve">Aph </v>
      </c>
      <c r="N328" s="58" t="str">
        <f t="shared" si="161"/>
        <v xml:space="preserve">NA </v>
      </c>
      <c r="O328" s="58" t="str">
        <f t="shared" si="162"/>
        <v xml:space="preserve">Transf </v>
      </c>
      <c r="P328" s="58" t="str">
        <f t="shared" si="163"/>
        <v xml:space="preserve">LCdepl </v>
      </c>
      <c r="Q328" s="58" t="str">
        <f t="shared" si="164"/>
        <v xml:space="preserve">Divid </v>
      </c>
      <c r="R328" s="58" t="str">
        <f t="shared" si="165"/>
        <v>Irrad</v>
      </c>
      <c r="S328" s="58" t="str">
        <f t="shared" si="166"/>
        <v xml:space="preserve">- </v>
      </c>
      <c r="T328" s="58" t="str">
        <f t="shared" si="167"/>
        <v>no sub</v>
      </c>
      <c r="U328" s="58" t="str">
        <f t="shared" si="168"/>
        <v>Non</v>
      </c>
      <c r="V328" s="58" t="str">
        <f t="shared" si="169"/>
        <v>NA</v>
      </c>
      <c r="W328" s="58" t="str">
        <f t="shared" si="170"/>
        <v xml:space="preserve">None </v>
      </c>
      <c r="X328" t="s">
        <v>63</v>
      </c>
      <c r="Y328" s="161" t="str">
        <f t="shared" si="171"/>
        <v>2-7-15-1-2-1-1-3-2-1-1-3-2-2-1-1-1-1-1</v>
      </c>
      <c r="Z328" s="60">
        <f t="shared" si="147"/>
        <v>231384</v>
      </c>
      <c r="AA328" s="7">
        <f t="shared" si="148"/>
        <v>323</v>
      </c>
      <c r="AB328" s="29" t="str">
        <f t="shared" si="151"/>
        <v>2</v>
      </c>
      <c r="AC328" s="29" t="str">
        <f t="shared" si="150"/>
        <v>3</v>
      </c>
      <c r="AD328" s="29" t="str">
        <f t="shared" si="150"/>
        <v>1</v>
      </c>
      <c r="AE328" s="29" t="str">
        <f t="shared" si="150"/>
        <v>3</v>
      </c>
      <c r="AF328" s="29" t="str">
        <f t="shared" si="150"/>
        <v>8</v>
      </c>
      <c r="AG328" s="29" t="str">
        <f t="shared" si="150"/>
        <v>4</v>
      </c>
      <c r="AH328" s="59">
        <v>323</v>
      </c>
      <c r="AI328" s="510">
        <v>231384</v>
      </c>
      <c r="AJ328" s="509">
        <v>2</v>
      </c>
      <c r="AK328" s="509">
        <v>7</v>
      </c>
      <c r="AL328" s="509">
        <v>15</v>
      </c>
      <c r="AM328" s="509">
        <v>1</v>
      </c>
      <c r="AN328" s="509">
        <v>2</v>
      </c>
      <c r="AO328" s="509">
        <v>1</v>
      </c>
      <c r="AP328" s="509">
        <v>1</v>
      </c>
      <c r="AQ328" s="509">
        <v>3</v>
      </c>
      <c r="AR328" s="509">
        <v>2</v>
      </c>
      <c r="AS328" s="509">
        <v>1</v>
      </c>
      <c r="AT328" s="509">
        <v>1</v>
      </c>
      <c r="AU328" s="509">
        <v>3</v>
      </c>
      <c r="AV328" s="509">
        <v>2</v>
      </c>
      <c r="AW328" s="509">
        <v>2</v>
      </c>
      <c r="AX328" s="509">
        <v>1</v>
      </c>
      <c r="AY328" s="509">
        <v>1</v>
      </c>
      <c r="AZ328" s="509">
        <v>1</v>
      </c>
      <c r="BA328" s="509">
        <v>1</v>
      </c>
      <c r="BB328" s="509">
        <v>1</v>
      </c>
      <c r="BC328" s="509" t="b">
        <v>0</v>
      </c>
      <c r="BD328" s="508">
        <v>40150</v>
      </c>
      <c r="BE328" s="508">
        <v>40150</v>
      </c>
      <c r="BF328" s="509" t="b">
        <v>0</v>
      </c>
      <c r="BG328" s="510" t="s">
        <v>652</v>
      </c>
      <c r="BH328" s="512"/>
      <c r="BI328" s="510"/>
      <c r="BJ328" s="513">
        <v>40150</v>
      </c>
      <c r="BK328" s="513">
        <v>40150</v>
      </c>
      <c r="BL328" s="513">
        <v>46217</v>
      </c>
      <c r="BM328" s="510"/>
      <c r="BN328" s="512"/>
      <c r="BO328" s="510"/>
      <c r="BP328" s="509">
        <v>1</v>
      </c>
      <c r="BQ328" s="509" t="str">
        <f>IF(AI328="","",VLOOKUP(AJ328,[0]!Qualifier,(COLUMN(AJ328)-34),FALSE))</f>
        <v>Platelets</v>
      </c>
      <c r="BR328" s="509" t="str">
        <f>IF(AJ328="","",VLOOKUP(AK328,[0]!Qualifier,(COLUMN(AK328)-34),FALSE))</f>
        <v xml:space="preserve">ACD-A </v>
      </c>
      <c r="BS328" s="509" t="str">
        <f>IF(AK328="","",VLOOKUP(AL328,[0]!Qualifier,(COLUMN(AL328)-34),FALSE))</f>
        <v>PAS3</v>
      </c>
      <c r="BT328" s="509" t="str">
        <f>IF(AL328="","",VLOOKUP(AM328,[0]!Qualifier,(COLUMN(AM328)-34),FALSE))</f>
        <v xml:space="preserve">Closed </v>
      </c>
      <c r="BU328" s="509" t="str">
        <f>IF(AM328="","",VLOOKUP(AN328,[0]!Qualifier,(COLUMN(AN328)-34),FALSE))</f>
        <v xml:space="preserve">SVPed </v>
      </c>
      <c r="BV328" s="509" t="str">
        <f>IF(AN328="","",VLOOKUP(AO328,[0]!Qualifier,(COLUMN(AO328)-34),FALSE))</f>
        <v xml:space="preserve">20to24°C </v>
      </c>
      <c r="BW328" s="509" t="str">
        <f>IF(AO328="","",VLOOKUP(AP328,[0]!Qualifier,(COLUMN(AP328)-34),FALSE))</f>
        <v>No</v>
      </c>
      <c r="BX328" s="509" t="str">
        <f>IF(AP328="","",VLOOKUP(AQ328,[0]!Qualifier,(COLUMN(AQ328)-34),FALSE))</f>
        <v>Dir</v>
      </c>
      <c r="BY328" s="509" t="str">
        <f>IF(AQ328="","",VLOOKUP(AR328,[0]!Qualifier,(COLUMN(AR328)-34),FALSE))</f>
        <v xml:space="preserve">Aph </v>
      </c>
      <c r="BZ328" s="509" t="str">
        <f>IF(AR328="","",VLOOKUP(AS328,[0]!Qualifier,(COLUMN(AS328)-34),FALSE))</f>
        <v xml:space="preserve">NA </v>
      </c>
      <c r="CA328" s="509" t="str">
        <f>IF(AS328="","",VLOOKUP(AT328,[0]!Qualifier,(COLUMN(AT328)-34),FALSE))</f>
        <v xml:space="preserve">Transf </v>
      </c>
      <c r="CB328" s="509" t="str">
        <f>IF(AT328="","",VLOOKUP(AU328,[0]!Qualifier,(COLUMN(AU328)-34),FALSE))</f>
        <v xml:space="preserve">LCdepl </v>
      </c>
      <c r="CC328" s="509" t="str">
        <f>IF(AU328="","",VLOOKUP(AV328,[0]!Qualifier,(COLUMN(AV328)-34),FALSE))</f>
        <v xml:space="preserve">Divid </v>
      </c>
      <c r="CD328" s="509" t="str">
        <f>IF(AV328="","",VLOOKUP(AW328,[0]!Qualifier,(COLUMN(AW328)-34),FALSE))</f>
        <v>Irrad</v>
      </c>
      <c r="CE328" s="508" t="str">
        <f>IF(AW328="","",VLOOKUP(AX328,[0]!Qualifier,(COLUMN(AX328)-34),FALSE))</f>
        <v xml:space="preserve">- </v>
      </c>
      <c r="CF328" s="508" t="str">
        <f>IF(AX328="","",VLOOKUP(AY328,[0]!Qualifier,(COLUMN(AY328)-34),FALSE))</f>
        <v>no sub</v>
      </c>
      <c r="CG328" s="509" t="str">
        <f>IF(AY328="","",VLOOKUP(AZ328,[0]!Qualifier,(COLUMN(AZ328)-34),FALSE))</f>
        <v>Non</v>
      </c>
      <c r="CH328" s="510" t="str">
        <f>IF(AZ328="","",VLOOKUP(BA328,[0]!Qualifier,(COLUMN(BA328)-34),FALSE))</f>
        <v>NA</v>
      </c>
      <c r="CI328" s="512" t="str">
        <f>IF(BA328="","",VLOOKUP(BB328,[0]!Qualifier,(COLUMN(BB328)-34),FALSE))</f>
        <v xml:space="preserve">None </v>
      </c>
      <c r="CJ328" s="510"/>
      <c r="CK328" s="513" t="str">
        <f t="shared" si="172"/>
        <v>2-7-15-1-2-1-1-3-2-1-1-3-2-2-1-1-1-1-1</v>
      </c>
      <c r="CL328" s="513">
        <v>38309</v>
      </c>
      <c r="CM328" s="513">
        <v>45195</v>
      </c>
      <c r="CN328" s="510"/>
      <c r="CP328" s="510"/>
    </row>
    <row r="329" spans="1:94" ht="12.6" customHeight="1" outlineLevel="2" x14ac:dyDescent="0.35">
      <c r="A329" s="77">
        <f t="shared" ref="A329:A392" si="174">D329</f>
        <v>231394</v>
      </c>
      <c r="B329" s="7">
        <f t="shared" ref="B329:B392" si="175">IF(D329="","",B328+1)</f>
        <v>324</v>
      </c>
      <c r="C329" s="59">
        <f t="shared" si="173"/>
        <v>324</v>
      </c>
      <c r="D329" s="124">
        <f t="shared" ref="D329:D392" si="176">IF(AI329="","",AI329)</f>
        <v>231394</v>
      </c>
      <c r="E329" s="16" t="str">
        <f t="shared" si="152"/>
        <v>Platelets</v>
      </c>
      <c r="F329" s="58" t="str">
        <f t="shared" si="153"/>
        <v xml:space="preserve">ACD-A </v>
      </c>
      <c r="G329" s="58" t="str">
        <f t="shared" si="154"/>
        <v>PAS3</v>
      </c>
      <c r="H329" s="58" t="str">
        <f t="shared" si="155"/>
        <v xml:space="preserve">Closed </v>
      </c>
      <c r="I329" s="58" t="str">
        <f t="shared" si="156"/>
        <v xml:space="preserve">NonSV </v>
      </c>
      <c r="J329" s="58" t="str">
        <f t="shared" si="157"/>
        <v xml:space="preserve">20to24°C </v>
      </c>
      <c r="K329" s="58" t="str">
        <f t="shared" si="158"/>
        <v>No</v>
      </c>
      <c r="L329" s="58" t="str">
        <f t="shared" si="159"/>
        <v>Dir</v>
      </c>
      <c r="M329" s="58" t="str">
        <f t="shared" si="160"/>
        <v xml:space="preserve">Aph </v>
      </c>
      <c r="N329" s="58" t="str">
        <f t="shared" si="161"/>
        <v xml:space="preserve">NA </v>
      </c>
      <c r="O329" s="58" t="str">
        <f t="shared" si="162"/>
        <v xml:space="preserve">Transf </v>
      </c>
      <c r="P329" s="58" t="str">
        <f t="shared" si="163"/>
        <v xml:space="preserve">LCdepl </v>
      </c>
      <c r="Q329" s="58" t="str">
        <f t="shared" si="164"/>
        <v xml:space="preserve">Divid </v>
      </c>
      <c r="R329" s="58" t="str">
        <f t="shared" si="165"/>
        <v>Irrad</v>
      </c>
      <c r="S329" s="58" t="str">
        <f t="shared" si="166"/>
        <v xml:space="preserve">- </v>
      </c>
      <c r="T329" s="58" t="str">
        <f t="shared" si="167"/>
        <v>no sub</v>
      </c>
      <c r="U329" s="58" t="str">
        <f t="shared" si="168"/>
        <v>Non</v>
      </c>
      <c r="V329" s="58" t="str">
        <f t="shared" si="169"/>
        <v>NA</v>
      </c>
      <c r="W329" s="58" t="str">
        <f t="shared" si="170"/>
        <v xml:space="preserve">None </v>
      </c>
      <c r="X329" t="s">
        <v>63</v>
      </c>
      <c r="Y329" s="161" t="str">
        <f t="shared" si="171"/>
        <v>2-7-15-1-3-1-1-3-2-1-1-3-2-2-1-1-1-1-1</v>
      </c>
      <c r="Z329" s="60">
        <f t="shared" si="147"/>
        <v>231394</v>
      </c>
      <c r="AA329" s="7">
        <f t="shared" si="148"/>
        <v>324</v>
      </c>
      <c r="AB329" s="29" t="str">
        <f t="shared" si="151"/>
        <v>2</v>
      </c>
      <c r="AC329" s="29" t="str">
        <f t="shared" si="150"/>
        <v>3</v>
      </c>
      <c r="AD329" s="29" t="str">
        <f t="shared" si="150"/>
        <v>1</v>
      </c>
      <c r="AE329" s="29" t="str">
        <f t="shared" si="150"/>
        <v>3</v>
      </c>
      <c r="AF329" s="29" t="str">
        <f t="shared" si="150"/>
        <v>9</v>
      </c>
      <c r="AG329" s="29" t="str">
        <f t="shared" si="150"/>
        <v>4</v>
      </c>
      <c r="AH329" s="59">
        <v>324</v>
      </c>
      <c r="AI329" s="510">
        <v>231394</v>
      </c>
      <c r="AJ329" s="509">
        <v>2</v>
      </c>
      <c r="AK329" s="509">
        <v>7</v>
      </c>
      <c r="AL329" s="509">
        <v>15</v>
      </c>
      <c r="AM329" s="509">
        <v>1</v>
      </c>
      <c r="AN329" s="509">
        <v>3</v>
      </c>
      <c r="AO329" s="509">
        <v>1</v>
      </c>
      <c r="AP329" s="509">
        <v>1</v>
      </c>
      <c r="AQ329" s="509">
        <v>3</v>
      </c>
      <c r="AR329" s="509">
        <v>2</v>
      </c>
      <c r="AS329" s="509">
        <v>1</v>
      </c>
      <c r="AT329" s="509">
        <v>1</v>
      </c>
      <c r="AU329" s="509">
        <v>3</v>
      </c>
      <c r="AV329" s="509">
        <v>2</v>
      </c>
      <c r="AW329" s="509">
        <v>2</v>
      </c>
      <c r="AX329" s="509">
        <v>1</v>
      </c>
      <c r="AY329" s="509">
        <v>1</v>
      </c>
      <c r="AZ329" s="509">
        <v>1</v>
      </c>
      <c r="BA329" s="509">
        <v>1</v>
      </c>
      <c r="BB329" s="509">
        <v>1</v>
      </c>
      <c r="BC329" s="509" t="b">
        <v>0</v>
      </c>
      <c r="BD329" s="508">
        <v>40150</v>
      </c>
      <c r="BE329" s="508">
        <v>39945</v>
      </c>
      <c r="BF329" s="509" t="b">
        <v>0</v>
      </c>
      <c r="BG329" s="510" t="s">
        <v>653</v>
      </c>
      <c r="BH329" s="512"/>
      <c r="BI329" s="510"/>
      <c r="BJ329" s="513">
        <v>40150</v>
      </c>
      <c r="BK329" s="513">
        <v>39945</v>
      </c>
      <c r="BL329" s="513">
        <v>46217</v>
      </c>
      <c r="BM329" s="510"/>
      <c r="BN329" s="512"/>
      <c r="BO329" s="510"/>
      <c r="BP329" s="509">
        <v>1</v>
      </c>
      <c r="BQ329" s="509" t="str">
        <f>IF(AI329="","",VLOOKUP(AJ329,[0]!Qualifier,(COLUMN(AJ329)-34),FALSE))</f>
        <v>Platelets</v>
      </c>
      <c r="BR329" s="509" t="str">
        <f>IF(AJ329="","",VLOOKUP(AK329,[0]!Qualifier,(COLUMN(AK329)-34),FALSE))</f>
        <v xml:space="preserve">ACD-A </v>
      </c>
      <c r="BS329" s="509" t="str">
        <f>IF(AK329="","",VLOOKUP(AL329,[0]!Qualifier,(COLUMN(AL329)-34),FALSE))</f>
        <v>PAS3</v>
      </c>
      <c r="BT329" s="509" t="str">
        <f>IF(AL329="","",VLOOKUP(AM329,[0]!Qualifier,(COLUMN(AM329)-34),FALSE))</f>
        <v xml:space="preserve">Closed </v>
      </c>
      <c r="BU329" s="509" t="str">
        <f>IF(AM329="","",VLOOKUP(AN329,[0]!Qualifier,(COLUMN(AN329)-34),FALSE))</f>
        <v xml:space="preserve">NonSV </v>
      </c>
      <c r="BV329" s="509" t="str">
        <f>IF(AN329="","",VLOOKUP(AO329,[0]!Qualifier,(COLUMN(AO329)-34),FALSE))</f>
        <v xml:space="preserve">20to24°C </v>
      </c>
      <c r="BW329" s="509" t="str">
        <f>IF(AO329="","",VLOOKUP(AP329,[0]!Qualifier,(COLUMN(AP329)-34),FALSE))</f>
        <v>No</v>
      </c>
      <c r="BX329" s="509" t="str">
        <f>IF(AP329="","",VLOOKUP(AQ329,[0]!Qualifier,(COLUMN(AQ329)-34),FALSE))</f>
        <v>Dir</v>
      </c>
      <c r="BY329" s="509" t="str">
        <f>IF(AQ329="","",VLOOKUP(AR329,[0]!Qualifier,(COLUMN(AR329)-34),FALSE))</f>
        <v xml:space="preserve">Aph </v>
      </c>
      <c r="BZ329" s="509" t="str">
        <f>IF(AR329="","",VLOOKUP(AS329,[0]!Qualifier,(COLUMN(AS329)-34),FALSE))</f>
        <v xml:space="preserve">NA </v>
      </c>
      <c r="CA329" s="509" t="str">
        <f>IF(AS329="","",VLOOKUP(AT329,[0]!Qualifier,(COLUMN(AT329)-34),FALSE))</f>
        <v xml:space="preserve">Transf </v>
      </c>
      <c r="CB329" s="509" t="str">
        <f>IF(AT329="","",VLOOKUP(AU329,[0]!Qualifier,(COLUMN(AU329)-34),FALSE))</f>
        <v xml:space="preserve">LCdepl </v>
      </c>
      <c r="CC329" s="509" t="str">
        <f>IF(AU329="","",VLOOKUP(AV329,[0]!Qualifier,(COLUMN(AV329)-34),FALSE))</f>
        <v xml:space="preserve">Divid </v>
      </c>
      <c r="CD329" s="509" t="str">
        <f>IF(AV329="","",VLOOKUP(AW329,[0]!Qualifier,(COLUMN(AW329)-34),FALSE))</f>
        <v>Irrad</v>
      </c>
      <c r="CE329" s="508" t="str">
        <f>IF(AW329="","",VLOOKUP(AX329,[0]!Qualifier,(COLUMN(AX329)-34),FALSE))</f>
        <v xml:space="preserve">- </v>
      </c>
      <c r="CF329" s="508" t="str">
        <f>IF(AX329="","",VLOOKUP(AY329,[0]!Qualifier,(COLUMN(AY329)-34),FALSE))</f>
        <v>no sub</v>
      </c>
      <c r="CG329" s="509" t="str">
        <f>IF(AY329="","",VLOOKUP(AZ329,[0]!Qualifier,(COLUMN(AZ329)-34),FALSE))</f>
        <v>Non</v>
      </c>
      <c r="CH329" s="510" t="str">
        <f>IF(AZ329="","",VLOOKUP(BA329,[0]!Qualifier,(COLUMN(BA329)-34),FALSE))</f>
        <v>NA</v>
      </c>
      <c r="CI329" s="512" t="str">
        <f>IF(BA329="","",VLOOKUP(BB329,[0]!Qualifier,(COLUMN(BB329)-34),FALSE))</f>
        <v xml:space="preserve">None </v>
      </c>
      <c r="CJ329" s="510"/>
      <c r="CK329" s="513" t="str">
        <f t="shared" si="172"/>
        <v>2-7-15-1-3-1-1-3-2-1-1-3-2-2-1-1-1-1-1</v>
      </c>
      <c r="CL329" s="513">
        <v>38309</v>
      </c>
      <c r="CM329" s="513">
        <v>45195</v>
      </c>
      <c r="CN329" s="510"/>
      <c r="CP329" s="510"/>
    </row>
    <row r="330" spans="1:94" ht="12.6" customHeight="1" outlineLevel="2" x14ac:dyDescent="0.35">
      <c r="A330" s="77">
        <f t="shared" si="174"/>
        <v>233104</v>
      </c>
      <c r="B330" s="7">
        <f t="shared" si="175"/>
        <v>325</v>
      </c>
      <c r="C330" s="59">
        <f t="shared" si="173"/>
        <v>325</v>
      </c>
      <c r="D330" s="124">
        <f t="shared" si="176"/>
        <v>233104</v>
      </c>
      <c r="E330" s="16" t="str">
        <f t="shared" si="152"/>
        <v>Platelets</v>
      </c>
      <c r="F330" s="58" t="str">
        <f t="shared" si="153"/>
        <v xml:space="preserve">ACD-A </v>
      </c>
      <c r="G330" s="58" t="str">
        <f t="shared" si="154"/>
        <v>PAS3</v>
      </c>
      <c r="H330" s="58" t="str">
        <f t="shared" si="155"/>
        <v xml:space="preserve">Closed </v>
      </c>
      <c r="I330" s="58" t="str">
        <f t="shared" si="156"/>
        <v xml:space="preserve">SV </v>
      </c>
      <c r="J330" s="58" t="str">
        <f t="shared" si="157"/>
        <v xml:space="preserve">20to24°C </v>
      </c>
      <c r="K330" s="58" t="str">
        <f t="shared" si="158"/>
        <v>No</v>
      </c>
      <c r="L330" s="58" t="str">
        <f t="shared" si="159"/>
        <v>Dir</v>
      </c>
      <c r="M330" s="58" t="str">
        <f t="shared" si="160"/>
        <v xml:space="preserve">Aph </v>
      </c>
      <c r="N330" s="58" t="str">
        <f t="shared" si="161"/>
        <v xml:space="preserve">NA </v>
      </c>
      <c r="O330" s="58" t="str">
        <f t="shared" si="162"/>
        <v xml:space="preserve">Transf </v>
      </c>
      <c r="P330" s="58" t="str">
        <f t="shared" si="163"/>
        <v xml:space="preserve">LCdepl </v>
      </c>
      <c r="Q330" s="58" t="str">
        <f t="shared" si="164"/>
        <v xml:space="preserve">None </v>
      </c>
      <c r="R330" s="58" t="str">
        <f t="shared" si="165"/>
        <v xml:space="preserve">NoIrr </v>
      </c>
      <c r="S330" s="58" t="str">
        <f t="shared" si="166"/>
        <v xml:space="preserve">Wash </v>
      </c>
      <c r="T330" s="58" t="str">
        <f t="shared" si="167"/>
        <v>no sub</v>
      </c>
      <c r="U330" s="58" t="str">
        <f t="shared" si="168"/>
        <v>Non</v>
      </c>
      <c r="V330" s="58" t="str">
        <f t="shared" si="169"/>
        <v>NA</v>
      </c>
      <c r="W330" s="58" t="str">
        <f t="shared" si="170"/>
        <v xml:space="preserve">None </v>
      </c>
      <c r="X330" t="s">
        <v>63</v>
      </c>
      <c r="Y330" s="161" t="str">
        <f t="shared" si="171"/>
        <v>2-7-15-1-1-1-1-3-2-1-1-3-1-1-2-1-1-1-1</v>
      </c>
      <c r="Z330" s="60">
        <f t="shared" ref="Z330:Z393" si="177">IF(D330="","",D330)</f>
        <v>233104</v>
      </c>
      <c r="AA330" s="7">
        <f t="shared" si="148"/>
        <v>325</v>
      </c>
      <c r="AB330" s="29" t="str">
        <f t="shared" si="151"/>
        <v>2</v>
      </c>
      <c r="AC330" s="29" t="str">
        <f t="shared" si="150"/>
        <v>3</v>
      </c>
      <c r="AD330" s="29" t="str">
        <f t="shared" si="150"/>
        <v>3</v>
      </c>
      <c r="AE330" s="29" t="str">
        <f t="shared" si="150"/>
        <v>1</v>
      </c>
      <c r="AF330" s="29" t="str">
        <f t="shared" si="150"/>
        <v>0</v>
      </c>
      <c r="AG330" s="29" t="str">
        <f t="shared" si="150"/>
        <v>4</v>
      </c>
      <c r="AH330" s="59">
        <v>325</v>
      </c>
      <c r="AI330" s="510">
        <v>233104</v>
      </c>
      <c r="AJ330" s="509">
        <v>2</v>
      </c>
      <c r="AK330" s="509">
        <v>7</v>
      </c>
      <c r="AL330" s="509">
        <v>15</v>
      </c>
      <c r="AM330" s="509">
        <v>1</v>
      </c>
      <c r="AN330" s="509">
        <v>1</v>
      </c>
      <c r="AO330" s="509">
        <v>1</v>
      </c>
      <c r="AP330" s="509">
        <v>1</v>
      </c>
      <c r="AQ330" s="509">
        <v>3</v>
      </c>
      <c r="AR330" s="509">
        <v>2</v>
      </c>
      <c r="AS330" s="509">
        <v>1</v>
      </c>
      <c r="AT330" s="509">
        <v>1</v>
      </c>
      <c r="AU330" s="509">
        <v>3</v>
      </c>
      <c r="AV330" s="509">
        <v>1</v>
      </c>
      <c r="AW330" s="509">
        <v>1</v>
      </c>
      <c r="AX330" s="509">
        <v>2</v>
      </c>
      <c r="AY330" s="509">
        <v>1</v>
      </c>
      <c r="AZ330" s="509">
        <v>1</v>
      </c>
      <c r="BA330" s="509">
        <v>1</v>
      </c>
      <c r="BB330" s="509">
        <v>1</v>
      </c>
      <c r="BC330" s="509" t="b">
        <v>0</v>
      </c>
      <c r="BD330" s="508">
        <v>40150</v>
      </c>
      <c r="BE330" s="508">
        <v>40147</v>
      </c>
      <c r="BF330" s="509" t="b">
        <v>0</v>
      </c>
      <c r="BG330" s="510" t="s">
        <v>654</v>
      </c>
      <c r="BH330" s="512"/>
      <c r="BI330" s="510"/>
      <c r="BJ330" s="513">
        <v>40150</v>
      </c>
      <c r="BK330" s="513">
        <v>40147</v>
      </c>
      <c r="BL330" s="513">
        <v>46217</v>
      </c>
      <c r="BM330" s="510"/>
      <c r="BN330" s="512"/>
      <c r="BO330" s="510"/>
      <c r="BP330" s="509">
        <v>1</v>
      </c>
      <c r="BQ330" s="509" t="str">
        <f>IF(AI330="","",VLOOKUP(AJ330,[0]!Qualifier,(COLUMN(AJ330)-34),FALSE))</f>
        <v>Platelets</v>
      </c>
      <c r="BR330" s="509" t="str">
        <f>IF(AJ330="","",VLOOKUP(AK330,[0]!Qualifier,(COLUMN(AK330)-34),FALSE))</f>
        <v xml:space="preserve">ACD-A </v>
      </c>
      <c r="BS330" s="509" t="str">
        <f>IF(AK330="","",VLOOKUP(AL330,[0]!Qualifier,(COLUMN(AL330)-34),FALSE))</f>
        <v>PAS3</v>
      </c>
      <c r="BT330" s="509" t="str">
        <f>IF(AL330="","",VLOOKUP(AM330,[0]!Qualifier,(COLUMN(AM330)-34),FALSE))</f>
        <v xml:space="preserve">Closed </v>
      </c>
      <c r="BU330" s="509" t="str">
        <f>IF(AM330="","",VLOOKUP(AN330,[0]!Qualifier,(COLUMN(AN330)-34),FALSE))</f>
        <v xml:space="preserve">SV </v>
      </c>
      <c r="BV330" s="509" t="str">
        <f>IF(AN330="","",VLOOKUP(AO330,[0]!Qualifier,(COLUMN(AO330)-34),FALSE))</f>
        <v xml:space="preserve">20to24°C </v>
      </c>
      <c r="BW330" s="509" t="str">
        <f>IF(AO330="","",VLOOKUP(AP330,[0]!Qualifier,(COLUMN(AP330)-34),FALSE))</f>
        <v>No</v>
      </c>
      <c r="BX330" s="509" t="str">
        <f>IF(AP330="","",VLOOKUP(AQ330,[0]!Qualifier,(COLUMN(AQ330)-34),FALSE))</f>
        <v>Dir</v>
      </c>
      <c r="BY330" s="509" t="str">
        <f>IF(AQ330="","",VLOOKUP(AR330,[0]!Qualifier,(COLUMN(AR330)-34),FALSE))</f>
        <v xml:space="preserve">Aph </v>
      </c>
      <c r="BZ330" s="509" t="str">
        <f>IF(AR330="","",VLOOKUP(AS330,[0]!Qualifier,(COLUMN(AS330)-34),FALSE))</f>
        <v xml:space="preserve">NA </v>
      </c>
      <c r="CA330" s="509" t="str">
        <f>IF(AS330="","",VLOOKUP(AT330,[0]!Qualifier,(COLUMN(AT330)-34),FALSE))</f>
        <v xml:space="preserve">Transf </v>
      </c>
      <c r="CB330" s="509" t="str">
        <f>IF(AT330="","",VLOOKUP(AU330,[0]!Qualifier,(COLUMN(AU330)-34),FALSE))</f>
        <v xml:space="preserve">LCdepl </v>
      </c>
      <c r="CC330" s="509" t="str">
        <f>IF(AU330="","",VLOOKUP(AV330,[0]!Qualifier,(COLUMN(AV330)-34),FALSE))</f>
        <v xml:space="preserve">None </v>
      </c>
      <c r="CD330" s="509" t="str">
        <f>IF(AV330="","",VLOOKUP(AW330,[0]!Qualifier,(COLUMN(AW330)-34),FALSE))</f>
        <v xml:space="preserve">NoIrr </v>
      </c>
      <c r="CE330" s="508" t="str">
        <f>IF(AW330="","",VLOOKUP(AX330,[0]!Qualifier,(COLUMN(AX330)-34),FALSE))</f>
        <v xml:space="preserve">Wash </v>
      </c>
      <c r="CF330" s="508" t="str">
        <f>IF(AX330="","",VLOOKUP(AY330,[0]!Qualifier,(COLUMN(AY330)-34),FALSE))</f>
        <v>no sub</v>
      </c>
      <c r="CG330" s="509" t="str">
        <f>IF(AY330="","",VLOOKUP(AZ330,[0]!Qualifier,(COLUMN(AZ330)-34),FALSE))</f>
        <v>Non</v>
      </c>
      <c r="CH330" s="510" t="str">
        <f>IF(AZ330="","",VLOOKUP(BA330,[0]!Qualifier,(COLUMN(BA330)-34),FALSE))</f>
        <v>NA</v>
      </c>
      <c r="CI330" s="512" t="str">
        <f>IF(BA330="","",VLOOKUP(BB330,[0]!Qualifier,(COLUMN(BB330)-34),FALSE))</f>
        <v xml:space="preserve">None </v>
      </c>
      <c r="CJ330" s="510"/>
      <c r="CK330" s="513" t="str">
        <f t="shared" si="172"/>
        <v>2-7-15-1-1-1-1-3-2-1-1-3-1-1-2-1-1-1-1</v>
      </c>
      <c r="CL330" s="513">
        <v>38309</v>
      </c>
      <c r="CM330" s="513">
        <v>45195</v>
      </c>
      <c r="CN330" s="510"/>
      <c r="CP330" s="510"/>
    </row>
    <row r="331" spans="1:94" ht="12.6" customHeight="1" outlineLevel="2" x14ac:dyDescent="0.35">
      <c r="A331" s="77">
        <f t="shared" si="174"/>
        <v>233106</v>
      </c>
      <c r="B331" s="7">
        <f t="shared" si="175"/>
        <v>326</v>
      </c>
      <c r="C331" s="59">
        <f t="shared" si="173"/>
        <v>326</v>
      </c>
      <c r="D331" s="124">
        <f t="shared" si="176"/>
        <v>233106</v>
      </c>
      <c r="E331" s="16" t="str">
        <f t="shared" si="152"/>
        <v>Platelets</v>
      </c>
      <c r="F331" s="58" t="str">
        <f t="shared" si="153"/>
        <v xml:space="preserve">ACD-A </v>
      </c>
      <c r="G331" s="58" t="str">
        <f t="shared" si="154"/>
        <v xml:space="preserve">PAS3M </v>
      </c>
      <c r="H331" s="58" t="str">
        <f t="shared" si="155"/>
        <v xml:space="preserve">Closed </v>
      </c>
      <c r="I331" s="58" t="str">
        <f t="shared" si="156"/>
        <v xml:space="preserve">SV </v>
      </c>
      <c r="J331" s="58" t="str">
        <f t="shared" si="157"/>
        <v xml:space="preserve">20to24°C </v>
      </c>
      <c r="K331" s="58" t="str">
        <f t="shared" si="158"/>
        <v>No</v>
      </c>
      <c r="L331" s="58" t="str">
        <f t="shared" si="159"/>
        <v>Dir</v>
      </c>
      <c r="M331" s="58" t="str">
        <f t="shared" si="160"/>
        <v xml:space="preserve">Aph </v>
      </c>
      <c r="N331" s="58" t="str">
        <f t="shared" si="161"/>
        <v xml:space="preserve">NA </v>
      </c>
      <c r="O331" s="58" t="str">
        <f t="shared" si="162"/>
        <v xml:space="preserve">Transf </v>
      </c>
      <c r="P331" s="58" t="str">
        <f t="shared" si="163"/>
        <v xml:space="preserve">LCdepl </v>
      </c>
      <c r="Q331" s="58" t="str">
        <f t="shared" si="164"/>
        <v xml:space="preserve">None </v>
      </c>
      <c r="R331" s="58" t="str">
        <f t="shared" si="165"/>
        <v xml:space="preserve">NoIrr </v>
      </c>
      <c r="S331" s="58" t="str">
        <f t="shared" si="166"/>
        <v xml:space="preserve">Wash </v>
      </c>
      <c r="T331" s="58" t="str">
        <f t="shared" si="167"/>
        <v>no sub</v>
      </c>
      <c r="U331" s="58" t="str">
        <f t="shared" si="168"/>
        <v>Non</v>
      </c>
      <c r="V331" s="58" t="str">
        <f t="shared" si="169"/>
        <v>NA</v>
      </c>
      <c r="W331" s="58" t="str">
        <f t="shared" si="170"/>
        <v xml:space="preserve">None </v>
      </c>
      <c r="X331" t="s">
        <v>63</v>
      </c>
      <c r="Y331" s="161" t="str">
        <f t="shared" si="171"/>
        <v>2-7-16-1-1-1-1-3-2-1-1-3-1-1-2-1-1-1-1</v>
      </c>
      <c r="Z331" s="60">
        <f t="shared" si="177"/>
        <v>233106</v>
      </c>
      <c r="AA331" s="7">
        <f t="shared" si="148"/>
        <v>326</v>
      </c>
      <c r="AB331" s="29" t="str">
        <f t="shared" si="151"/>
        <v>2</v>
      </c>
      <c r="AC331" s="29" t="str">
        <f t="shared" si="150"/>
        <v>3</v>
      </c>
      <c r="AD331" s="29" t="str">
        <f t="shared" si="150"/>
        <v>3</v>
      </c>
      <c r="AE331" s="29" t="str">
        <f t="shared" si="150"/>
        <v>1</v>
      </c>
      <c r="AF331" s="29" t="str">
        <f t="shared" si="150"/>
        <v>0</v>
      </c>
      <c r="AG331" s="29" t="str">
        <f t="shared" si="150"/>
        <v>6</v>
      </c>
      <c r="AH331" s="59">
        <v>326</v>
      </c>
      <c r="AI331" s="510">
        <v>233106</v>
      </c>
      <c r="AJ331" s="509">
        <v>2</v>
      </c>
      <c r="AK331" s="509">
        <v>7</v>
      </c>
      <c r="AL331" s="509">
        <v>16</v>
      </c>
      <c r="AM331" s="509">
        <v>1</v>
      </c>
      <c r="AN331" s="509">
        <v>1</v>
      </c>
      <c r="AO331" s="509">
        <v>1</v>
      </c>
      <c r="AP331" s="509">
        <v>1</v>
      </c>
      <c r="AQ331" s="509">
        <v>3</v>
      </c>
      <c r="AR331" s="509">
        <v>2</v>
      </c>
      <c r="AS331" s="509">
        <v>1</v>
      </c>
      <c r="AT331" s="509">
        <v>1</v>
      </c>
      <c r="AU331" s="509">
        <v>3</v>
      </c>
      <c r="AV331" s="509">
        <v>1</v>
      </c>
      <c r="AW331" s="509">
        <v>1</v>
      </c>
      <c r="AX331" s="509">
        <v>2</v>
      </c>
      <c r="AY331" s="509">
        <v>1</v>
      </c>
      <c r="AZ331" s="509">
        <v>1</v>
      </c>
      <c r="BA331" s="509">
        <v>1</v>
      </c>
      <c r="BB331" s="509">
        <v>1</v>
      </c>
      <c r="BC331" s="509" t="b">
        <v>0</v>
      </c>
      <c r="BD331" s="508">
        <v>40689</v>
      </c>
      <c r="BE331" s="508">
        <v>40322</v>
      </c>
      <c r="BF331" s="509" t="b">
        <v>0</v>
      </c>
      <c r="BG331" s="510" t="s">
        <v>655</v>
      </c>
      <c r="BH331" s="512"/>
      <c r="BI331" s="510"/>
      <c r="BJ331" s="513">
        <v>40689</v>
      </c>
      <c r="BK331" s="513">
        <v>40322</v>
      </c>
      <c r="BL331" s="513">
        <v>46217</v>
      </c>
      <c r="BM331" s="510"/>
      <c r="BN331" s="512"/>
      <c r="BO331" s="510"/>
      <c r="BP331" s="509">
        <v>1</v>
      </c>
      <c r="BQ331" s="509" t="str">
        <f>IF(AI331="","",VLOOKUP(AJ331,[0]!Qualifier,(COLUMN(AJ331)-34),FALSE))</f>
        <v>Platelets</v>
      </c>
      <c r="BR331" s="509" t="str">
        <f>IF(AJ331="","",VLOOKUP(AK331,[0]!Qualifier,(COLUMN(AK331)-34),FALSE))</f>
        <v xml:space="preserve">ACD-A </v>
      </c>
      <c r="BS331" s="509" t="str">
        <f>IF(AK331="","",VLOOKUP(AL331,[0]!Qualifier,(COLUMN(AL331)-34),FALSE))</f>
        <v xml:space="preserve">PAS3M </v>
      </c>
      <c r="BT331" s="509" t="str">
        <f>IF(AL331="","",VLOOKUP(AM331,[0]!Qualifier,(COLUMN(AM331)-34),FALSE))</f>
        <v xml:space="preserve">Closed </v>
      </c>
      <c r="BU331" s="509" t="str">
        <f>IF(AM331="","",VLOOKUP(AN331,[0]!Qualifier,(COLUMN(AN331)-34),FALSE))</f>
        <v xml:space="preserve">SV </v>
      </c>
      <c r="BV331" s="509" t="str">
        <f>IF(AN331="","",VLOOKUP(AO331,[0]!Qualifier,(COLUMN(AO331)-34),FALSE))</f>
        <v xml:space="preserve">20to24°C </v>
      </c>
      <c r="BW331" s="509" t="str">
        <f>IF(AO331="","",VLOOKUP(AP331,[0]!Qualifier,(COLUMN(AP331)-34),FALSE))</f>
        <v>No</v>
      </c>
      <c r="BX331" s="509" t="str">
        <f>IF(AP331="","",VLOOKUP(AQ331,[0]!Qualifier,(COLUMN(AQ331)-34),FALSE))</f>
        <v>Dir</v>
      </c>
      <c r="BY331" s="509" t="str">
        <f>IF(AQ331="","",VLOOKUP(AR331,[0]!Qualifier,(COLUMN(AR331)-34),FALSE))</f>
        <v xml:space="preserve">Aph </v>
      </c>
      <c r="BZ331" s="509" t="str">
        <f>IF(AR331="","",VLOOKUP(AS331,[0]!Qualifier,(COLUMN(AS331)-34),FALSE))</f>
        <v xml:space="preserve">NA </v>
      </c>
      <c r="CA331" s="509" t="str">
        <f>IF(AS331="","",VLOOKUP(AT331,[0]!Qualifier,(COLUMN(AT331)-34),FALSE))</f>
        <v xml:space="preserve">Transf </v>
      </c>
      <c r="CB331" s="509" t="str">
        <f>IF(AT331="","",VLOOKUP(AU331,[0]!Qualifier,(COLUMN(AU331)-34),FALSE))</f>
        <v xml:space="preserve">LCdepl </v>
      </c>
      <c r="CC331" s="509" t="str">
        <f>IF(AU331="","",VLOOKUP(AV331,[0]!Qualifier,(COLUMN(AV331)-34),FALSE))</f>
        <v xml:space="preserve">None </v>
      </c>
      <c r="CD331" s="509" t="str">
        <f>IF(AV331="","",VLOOKUP(AW331,[0]!Qualifier,(COLUMN(AW331)-34),FALSE))</f>
        <v xml:space="preserve">NoIrr </v>
      </c>
      <c r="CE331" s="508" t="str">
        <f>IF(AW331="","",VLOOKUP(AX331,[0]!Qualifier,(COLUMN(AX331)-34),FALSE))</f>
        <v xml:space="preserve">Wash </v>
      </c>
      <c r="CF331" s="508" t="str">
        <f>IF(AX331="","",VLOOKUP(AY331,[0]!Qualifier,(COLUMN(AY331)-34),FALSE))</f>
        <v>no sub</v>
      </c>
      <c r="CG331" s="509" t="str">
        <f>IF(AY331="","",VLOOKUP(AZ331,[0]!Qualifier,(COLUMN(AZ331)-34),FALSE))</f>
        <v>Non</v>
      </c>
      <c r="CH331" s="510" t="str">
        <f>IF(AZ331="","",VLOOKUP(BA331,[0]!Qualifier,(COLUMN(BA331)-34),FALSE))</f>
        <v>NA</v>
      </c>
      <c r="CI331" s="512" t="str">
        <f>IF(BA331="","",VLOOKUP(BB331,[0]!Qualifier,(COLUMN(BB331)-34),FALSE))</f>
        <v xml:space="preserve">None </v>
      </c>
      <c r="CJ331" s="510"/>
      <c r="CK331" s="513" t="str">
        <f t="shared" si="172"/>
        <v>2-7-16-1-1-1-1-3-2-1-1-3-1-1-2-1-1-1-1</v>
      </c>
      <c r="CL331" s="513">
        <v>38309</v>
      </c>
      <c r="CM331" s="513">
        <v>45195</v>
      </c>
      <c r="CN331" s="510"/>
      <c r="CP331" s="510"/>
    </row>
    <row r="332" spans="1:94" ht="12.6" customHeight="1" outlineLevel="2" x14ac:dyDescent="0.35">
      <c r="A332" s="77">
        <f t="shared" si="174"/>
        <v>233304</v>
      </c>
      <c r="B332" s="7">
        <f t="shared" si="175"/>
        <v>327</v>
      </c>
      <c r="C332" s="59">
        <f t="shared" si="173"/>
        <v>327</v>
      </c>
      <c r="D332" s="124">
        <f t="shared" si="176"/>
        <v>233304</v>
      </c>
      <c r="E332" s="16" t="str">
        <f t="shared" si="152"/>
        <v>Platelets</v>
      </c>
      <c r="F332" s="58" t="str">
        <f t="shared" si="153"/>
        <v xml:space="preserve">ACD-A </v>
      </c>
      <c r="G332" s="58" t="str">
        <f t="shared" si="154"/>
        <v>PAS3</v>
      </c>
      <c r="H332" s="58" t="str">
        <f t="shared" si="155"/>
        <v xml:space="preserve">Closed </v>
      </c>
      <c r="I332" s="58" t="str">
        <f t="shared" si="156"/>
        <v xml:space="preserve">SV </v>
      </c>
      <c r="J332" s="58" t="str">
        <f t="shared" si="157"/>
        <v xml:space="preserve">20to24°C </v>
      </c>
      <c r="K332" s="58" t="str">
        <f t="shared" si="158"/>
        <v>No</v>
      </c>
      <c r="L332" s="58" t="str">
        <f t="shared" si="159"/>
        <v>Dir</v>
      </c>
      <c r="M332" s="58" t="str">
        <f t="shared" si="160"/>
        <v xml:space="preserve">Aph </v>
      </c>
      <c r="N332" s="58" t="str">
        <f t="shared" si="161"/>
        <v xml:space="preserve">NA </v>
      </c>
      <c r="O332" s="58" t="str">
        <f t="shared" si="162"/>
        <v xml:space="preserve">Transf </v>
      </c>
      <c r="P332" s="58" t="str">
        <f t="shared" si="163"/>
        <v xml:space="preserve">LCdepl </v>
      </c>
      <c r="Q332" s="58" t="str">
        <f t="shared" si="164"/>
        <v xml:space="preserve">None </v>
      </c>
      <c r="R332" s="58" t="str">
        <f t="shared" si="165"/>
        <v>Irrad</v>
      </c>
      <c r="S332" s="58" t="str">
        <f t="shared" si="166"/>
        <v xml:space="preserve">Wash </v>
      </c>
      <c r="T332" s="58" t="str">
        <f t="shared" si="167"/>
        <v>no sub</v>
      </c>
      <c r="U332" s="58" t="str">
        <f t="shared" si="168"/>
        <v>Non</v>
      </c>
      <c r="V332" s="58" t="str">
        <f t="shared" si="169"/>
        <v>NA</v>
      </c>
      <c r="W332" s="58" t="str">
        <f t="shared" si="170"/>
        <v xml:space="preserve">None </v>
      </c>
      <c r="X332" t="s">
        <v>63</v>
      </c>
      <c r="Y332" s="161" t="str">
        <f t="shared" si="171"/>
        <v>2-7-15-1-1-1-1-3-2-1-1-3-1-2-2-1-1-1-1</v>
      </c>
      <c r="Z332" s="60">
        <f t="shared" si="177"/>
        <v>233304</v>
      </c>
      <c r="AA332" s="7">
        <f t="shared" si="148"/>
        <v>327</v>
      </c>
      <c r="AB332" s="29" t="str">
        <f t="shared" si="151"/>
        <v>2</v>
      </c>
      <c r="AC332" s="29" t="str">
        <f t="shared" si="150"/>
        <v>3</v>
      </c>
      <c r="AD332" s="29" t="str">
        <f t="shared" si="150"/>
        <v>3</v>
      </c>
      <c r="AE332" s="29" t="str">
        <f t="shared" si="150"/>
        <v>3</v>
      </c>
      <c r="AF332" s="29" t="str">
        <f t="shared" si="150"/>
        <v>0</v>
      </c>
      <c r="AG332" s="29" t="str">
        <f t="shared" si="150"/>
        <v>4</v>
      </c>
      <c r="AH332" s="59">
        <v>327</v>
      </c>
      <c r="AI332" s="510">
        <v>233304</v>
      </c>
      <c r="AJ332" s="509">
        <v>2</v>
      </c>
      <c r="AK332" s="509">
        <v>7</v>
      </c>
      <c r="AL332" s="509">
        <v>15</v>
      </c>
      <c r="AM332" s="509">
        <v>1</v>
      </c>
      <c r="AN332" s="509">
        <v>1</v>
      </c>
      <c r="AO332" s="509">
        <v>1</v>
      </c>
      <c r="AP332" s="509">
        <v>1</v>
      </c>
      <c r="AQ332" s="509">
        <v>3</v>
      </c>
      <c r="AR332" s="509">
        <v>2</v>
      </c>
      <c r="AS332" s="509">
        <v>1</v>
      </c>
      <c r="AT332" s="509">
        <v>1</v>
      </c>
      <c r="AU332" s="509">
        <v>3</v>
      </c>
      <c r="AV332" s="509">
        <v>1</v>
      </c>
      <c r="AW332" s="509">
        <v>2</v>
      </c>
      <c r="AX332" s="509">
        <v>2</v>
      </c>
      <c r="AY332" s="509">
        <v>1</v>
      </c>
      <c r="AZ332" s="509">
        <v>1</v>
      </c>
      <c r="BA332" s="509">
        <v>1</v>
      </c>
      <c r="BB332" s="509">
        <v>1</v>
      </c>
      <c r="BC332" s="509" t="b">
        <v>0</v>
      </c>
      <c r="BD332" s="508">
        <v>40150</v>
      </c>
      <c r="BE332" s="508">
        <v>40147</v>
      </c>
      <c r="BF332" s="509" t="b">
        <v>0</v>
      </c>
      <c r="BG332" s="510" t="s">
        <v>656</v>
      </c>
      <c r="BH332" s="512"/>
      <c r="BI332" s="510"/>
      <c r="BJ332" s="513">
        <v>40150</v>
      </c>
      <c r="BK332" s="513">
        <v>40147</v>
      </c>
      <c r="BL332" s="513">
        <v>46217</v>
      </c>
      <c r="BM332" s="510"/>
      <c r="BN332" s="512"/>
      <c r="BO332" s="510"/>
      <c r="BP332" s="509">
        <v>1</v>
      </c>
      <c r="BQ332" s="509" t="str">
        <f>IF(AI332="","",VLOOKUP(AJ332,[0]!Qualifier,(COLUMN(AJ332)-34),FALSE))</f>
        <v>Platelets</v>
      </c>
      <c r="BR332" s="509" t="str">
        <f>IF(AJ332="","",VLOOKUP(AK332,[0]!Qualifier,(COLUMN(AK332)-34),FALSE))</f>
        <v xml:space="preserve">ACD-A </v>
      </c>
      <c r="BS332" s="509" t="str">
        <f>IF(AK332="","",VLOOKUP(AL332,[0]!Qualifier,(COLUMN(AL332)-34),FALSE))</f>
        <v>PAS3</v>
      </c>
      <c r="BT332" s="509" t="str">
        <f>IF(AL332="","",VLOOKUP(AM332,[0]!Qualifier,(COLUMN(AM332)-34),FALSE))</f>
        <v xml:space="preserve">Closed </v>
      </c>
      <c r="BU332" s="509" t="str">
        <f>IF(AM332="","",VLOOKUP(AN332,[0]!Qualifier,(COLUMN(AN332)-34),FALSE))</f>
        <v xml:space="preserve">SV </v>
      </c>
      <c r="BV332" s="509" t="str">
        <f>IF(AN332="","",VLOOKUP(AO332,[0]!Qualifier,(COLUMN(AO332)-34),FALSE))</f>
        <v xml:space="preserve">20to24°C </v>
      </c>
      <c r="BW332" s="509" t="str">
        <f>IF(AO332="","",VLOOKUP(AP332,[0]!Qualifier,(COLUMN(AP332)-34),FALSE))</f>
        <v>No</v>
      </c>
      <c r="BX332" s="509" t="str">
        <f>IF(AP332="","",VLOOKUP(AQ332,[0]!Qualifier,(COLUMN(AQ332)-34),FALSE))</f>
        <v>Dir</v>
      </c>
      <c r="BY332" s="509" t="str">
        <f>IF(AQ332="","",VLOOKUP(AR332,[0]!Qualifier,(COLUMN(AR332)-34),FALSE))</f>
        <v xml:space="preserve">Aph </v>
      </c>
      <c r="BZ332" s="509" t="str">
        <f>IF(AR332="","",VLOOKUP(AS332,[0]!Qualifier,(COLUMN(AS332)-34),FALSE))</f>
        <v xml:space="preserve">NA </v>
      </c>
      <c r="CA332" s="509" t="str">
        <f>IF(AS332="","",VLOOKUP(AT332,[0]!Qualifier,(COLUMN(AT332)-34),FALSE))</f>
        <v xml:space="preserve">Transf </v>
      </c>
      <c r="CB332" s="509" t="str">
        <f>IF(AT332="","",VLOOKUP(AU332,[0]!Qualifier,(COLUMN(AU332)-34),FALSE))</f>
        <v xml:space="preserve">LCdepl </v>
      </c>
      <c r="CC332" s="509" t="str">
        <f>IF(AU332="","",VLOOKUP(AV332,[0]!Qualifier,(COLUMN(AV332)-34),FALSE))</f>
        <v xml:space="preserve">None </v>
      </c>
      <c r="CD332" s="509" t="str">
        <f>IF(AV332="","",VLOOKUP(AW332,[0]!Qualifier,(COLUMN(AW332)-34),FALSE))</f>
        <v>Irrad</v>
      </c>
      <c r="CE332" s="508" t="str">
        <f>IF(AW332="","",VLOOKUP(AX332,[0]!Qualifier,(COLUMN(AX332)-34),FALSE))</f>
        <v xml:space="preserve">Wash </v>
      </c>
      <c r="CF332" s="508" t="str">
        <f>IF(AX332="","",VLOOKUP(AY332,[0]!Qualifier,(COLUMN(AY332)-34),FALSE))</f>
        <v>no sub</v>
      </c>
      <c r="CG332" s="509" t="str">
        <f>IF(AY332="","",VLOOKUP(AZ332,[0]!Qualifier,(COLUMN(AZ332)-34),FALSE))</f>
        <v>Non</v>
      </c>
      <c r="CH332" s="510" t="str">
        <f>IF(AZ332="","",VLOOKUP(BA332,[0]!Qualifier,(COLUMN(BA332)-34),FALSE))</f>
        <v>NA</v>
      </c>
      <c r="CI332" s="512" t="str">
        <f>IF(BA332="","",VLOOKUP(BB332,[0]!Qualifier,(COLUMN(BB332)-34),FALSE))</f>
        <v xml:space="preserve">None </v>
      </c>
      <c r="CJ332" s="510"/>
      <c r="CK332" s="513" t="str">
        <f t="shared" si="172"/>
        <v>2-7-15-1-1-1-1-3-2-1-1-3-1-2-2-1-1-1-1</v>
      </c>
      <c r="CL332" s="513">
        <v>38309</v>
      </c>
      <c r="CM332" s="513">
        <v>45195</v>
      </c>
      <c r="CN332" s="510"/>
      <c r="CP332" s="510"/>
    </row>
    <row r="333" spans="1:94" ht="12.6" customHeight="1" outlineLevel="2" x14ac:dyDescent="0.35">
      <c r="A333" s="77">
        <f t="shared" si="174"/>
        <v>238118</v>
      </c>
      <c r="B333" s="7">
        <f t="shared" si="175"/>
        <v>328</v>
      </c>
      <c r="C333" s="59">
        <f t="shared" si="173"/>
        <v>328</v>
      </c>
      <c r="D333" s="124">
        <f t="shared" si="176"/>
        <v>238118</v>
      </c>
      <c r="E333" s="16" t="str">
        <f t="shared" si="152"/>
        <v>Platelets</v>
      </c>
      <c r="F333" s="58" t="str">
        <f t="shared" si="153"/>
        <v xml:space="preserve">ACD-A </v>
      </c>
      <c r="G333" s="58" t="str">
        <f t="shared" si="154"/>
        <v xml:space="preserve">DMSO </v>
      </c>
      <c r="H333" s="58" t="str">
        <f t="shared" si="155"/>
        <v xml:space="preserve">CleanR </v>
      </c>
      <c r="I333" s="58" t="str">
        <f t="shared" si="156"/>
        <v>NonSVC</v>
      </c>
      <c r="J333" s="58" t="str">
        <f t="shared" si="157"/>
        <v xml:space="preserve">20to24°C </v>
      </c>
      <c r="K333" s="58" t="str">
        <f t="shared" si="158"/>
        <v>No</v>
      </c>
      <c r="L333" s="58" t="str">
        <f t="shared" si="159"/>
        <v>Dir</v>
      </c>
      <c r="M333" s="58" t="str">
        <f t="shared" si="160"/>
        <v xml:space="preserve">Aph </v>
      </c>
      <c r="N333" s="58" t="str">
        <f t="shared" si="161"/>
        <v xml:space="preserve">≤24h </v>
      </c>
      <c r="O333" s="58" t="str">
        <f t="shared" si="162"/>
        <v xml:space="preserve">Transf </v>
      </c>
      <c r="P333" s="58" t="str">
        <f t="shared" si="163"/>
        <v xml:space="preserve">LCdepl </v>
      </c>
      <c r="Q333" s="58" t="str">
        <f t="shared" si="164"/>
        <v xml:space="preserve">None </v>
      </c>
      <c r="R333" s="58" t="str">
        <f t="shared" si="165"/>
        <v xml:space="preserve">NoIrr </v>
      </c>
      <c r="S333" s="58" t="str">
        <f t="shared" si="166"/>
        <v xml:space="preserve">- </v>
      </c>
      <c r="T333" s="58" t="str">
        <f t="shared" si="167"/>
        <v xml:space="preserve">ThawCryo </v>
      </c>
      <c r="U333" s="58" t="str">
        <f t="shared" si="168"/>
        <v>Non</v>
      </c>
      <c r="V333" s="58" t="str">
        <f t="shared" si="169"/>
        <v>NA</v>
      </c>
      <c r="W333" s="58" t="str">
        <f t="shared" si="170"/>
        <v xml:space="preserve">None </v>
      </c>
      <c r="X333" t="s">
        <v>63</v>
      </c>
      <c r="Y333" s="161" t="str">
        <f t="shared" si="171"/>
        <v>2-7-11-4-4-1-1-3-2-5-1-3-1-1-1-12-1-1-1</v>
      </c>
      <c r="Z333" s="60">
        <f t="shared" si="177"/>
        <v>238118</v>
      </c>
      <c r="AA333" s="7">
        <f t="shared" ref="AA333:AA396" si="178">B333</f>
        <v>328</v>
      </c>
      <c r="AB333" s="29" t="str">
        <f t="shared" si="151"/>
        <v>2</v>
      </c>
      <c r="AC333" s="29" t="str">
        <f t="shared" si="150"/>
        <v>3</v>
      </c>
      <c r="AD333" s="29" t="str">
        <f t="shared" si="150"/>
        <v>8</v>
      </c>
      <c r="AE333" s="29" t="str">
        <f t="shared" si="150"/>
        <v>1</v>
      </c>
      <c r="AF333" s="29" t="str">
        <f t="shared" si="150"/>
        <v>1</v>
      </c>
      <c r="AG333" s="29" t="str">
        <f t="shared" si="150"/>
        <v>8</v>
      </c>
      <c r="AH333" s="59">
        <v>328</v>
      </c>
      <c r="AI333" s="510">
        <v>238118</v>
      </c>
      <c r="AJ333" s="509">
        <v>2</v>
      </c>
      <c r="AK333" s="509">
        <v>7</v>
      </c>
      <c r="AL333" s="509">
        <v>11</v>
      </c>
      <c r="AM333" s="509">
        <v>4</v>
      </c>
      <c r="AN333" s="509">
        <v>4</v>
      </c>
      <c r="AO333" s="509">
        <v>1</v>
      </c>
      <c r="AP333" s="509">
        <v>1</v>
      </c>
      <c r="AQ333" s="509">
        <v>3</v>
      </c>
      <c r="AR333" s="509">
        <v>2</v>
      </c>
      <c r="AS333" s="509">
        <v>5</v>
      </c>
      <c r="AT333" s="509">
        <v>1</v>
      </c>
      <c r="AU333" s="509">
        <v>3</v>
      </c>
      <c r="AV333" s="509">
        <v>1</v>
      </c>
      <c r="AW333" s="509">
        <v>1</v>
      </c>
      <c r="AX333" s="509">
        <v>1</v>
      </c>
      <c r="AY333" s="509">
        <v>12</v>
      </c>
      <c r="AZ333" s="509">
        <v>1</v>
      </c>
      <c r="BA333" s="509">
        <v>1</v>
      </c>
      <c r="BB333" s="509">
        <v>1</v>
      </c>
      <c r="BC333" s="509" t="b">
        <v>0</v>
      </c>
      <c r="BD333" s="508">
        <v>40150</v>
      </c>
      <c r="BE333" s="508">
        <v>40141</v>
      </c>
      <c r="BF333" s="509" t="b">
        <v>0</v>
      </c>
      <c r="BG333" s="510" t="s">
        <v>1205</v>
      </c>
      <c r="BH333" s="512"/>
      <c r="BI333" s="510"/>
      <c r="BJ333" s="513">
        <v>40150</v>
      </c>
      <c r="BK333" s="513">
        <v>40141</v>
      </c>
      <c r="BL333" s="513">
        <v>46217</v>
      </c>
      <c r="BM333" s="510"/>
      <c r="BN333" s="512"/>
      <c r="BO333" s="510"/>
      <c r="BP333" s="509">
        <v>1</v>
      </c>
      <c r="BQ333" s="509" t="str">
        <f>IF(AI333="","",VLOOKUP(AJ333,[0]!Qualifier,(COLUMN(AJ333)-34),FALSE))</f>
        <v>Platelets</v>
      </c>
      <c r="BR333" s="509" t="str">
        <f>IF(AJ333="","",VLOOKUP(AK333,[0]!Qualifier,(COLUMN(AK333)-34),FALSE))</f>
        <v xml:space="preserve">ACD-A </v>
      </c>
      <c r="BS333" s="509" t="str">
        <f>IF(AK333="","",VLOOKUP(AL333,[0]!Qualifier,(COLUMN(AL333)-34),FALSE))</f>
        <v xml:space="preserve">DMSO </v>
      </c>
      <c r="BT333" s="509" t="str">
        <f>IF(AL333="","",VLOOKUP(AM333,[0]!Qualifier,(COLUMN(AM333)-34),FALSE))</f>
        <v xml:space="preserve">CleanR </v>
      </c>
      <c r="BU333" s="509" t="str">
        <f>IF(AM333="","",VLOOKUP(AN333,[0]!Qualifier,(COLUMN(AN333)-34),FALSE))</f>
        <v>NonSVC</v>
      </c>
      <c r="BV333" s="509" t="str">
        <f>IF(AN333="","",VLOOKUP(AO333,[0]!Qualifier,(COLUMN(AO333)-34),FALSE))</f>
        <v xml:space="preserve">20to24°C </v>
      </c>
      <c r="BW333" s="509" t="str">
        <f>IF(AO333="","",VLOOKUP(AP333,[0]!Qualifier,(COLUMN(AP333)-34),FALSE))</f>
        <v>No</v>
      </c>
      <c r="BX333" s="509" t="str">
        <f>IF(AP333="","",VLOOKUP(AQ333,[0]!Qualifier,(COLUMN(AQ333)-34),FALSE))</f>
        <v>Dir</v>
      </c>
      <c r="BY333" s="509" t="str">
        <f>IF(AQ333="","",VLOOKUP(AR333,[0]!Qualifier,(COLUMN(AR333)-34),FALSE))</f>
        <v xml:space="preserve">Aph </v>
      </c>
      <c r="BZ333" s="509" t="str">
        <f>IF(AR333="","",VLOOKUP(AS333,[0]!Qualifier,(COLUMN(AS333)-34),FALSE))</f>
        <v xml:space="preserve">≤24h </v>
      </c>
      <c r="CA333" s="509" t="str">
        <f>IF(AS333="","",VLOOKUP(AT333,[0]!Qualifier,(COLUMN(AT333)-34),FALSE))</f>
        <v xml:space="preserve">Transf </v>
      </c>
      <c r="CB333" s="509" t="str">
        <f>IF(AT333="","",VLOOKUP(AU333,[0]!Qualifier,(COLUMN(AU333)-34),FALSE))</f>
        <v xml:space="preserve">LCdepl </v>
      </c>
      <c r="CC333" s="509" t="str">
        <f>IF(AU333="","",VLOOKUP(AV333,[0]!Qualifier,(COLUMN(AV333)-34),FALSE))</f>
        <v xml:space="preserve">None </v>
      </c>
      <c r="CD333" s="509" t="str">
        <f>IF(AV333="","",VLOOKUP(AW333,[0]!Qualifier,(COLUMN(AW333)-34),FALSE))</f>
        <v xml:space="preserve">NoIrr </v>
      </c>
      <c r="CE333" s="508" t="str">
        <f>IF(AW333="","",VLOOKUP(AX333,[0]!Qualifier,(COLUMN(AX333)-34),FALSE))</f>
        <v xml:space="preserve">- </v>
      </c>
      <c r="CF333" s="508" t="str">
        <f>IF(AX333="","",VLOOKUP(AY333,[0]!Qualifier,(COLUMN(AY333)-34),FALSE))</f>
        <v xml:space="preserve">ThawCryo </v>
      </c>
      <c r="CG333" s="509" t="str">
        <f>IF(AY333="","",VLOOKUP(AZ333,[0]!Qualifier,(COLUMN(AZ333)-34),FALSE))</f>
        <v>Non</v>
      </c>
      <c r="CH333" s="510" t="str">
        <f>IF(AZ333="","",VLOOKUP(BA333,[0]!Qualifier,(COLUMN(BA333)-34),FALSE))</f>
        <v>NA</v>
      </c>
      <c r="CI333" s="512" t="str">
        <f>IF(BA333="","",VLOOKUP(BB333,[0]!Qualifier,(COLUMN(BB333)-34),FALSE))</f>
        <v xml:space="preserve">None </v>
      </c>
      <c r="CJ333" s="510"/>
      <c r="CK333" s="513" t="str">
        <f t="shared" si="172"/>
        <v>2-7-11-4-4-1-1-3-2-5-1-3-1-1-1-12-1-1-1</v>
      </c>
      <c r="CL333" s="513">
        <v>38312</v>
      </c>
      <c r="CM333" s="513">
        <v>45195</v>
      </c>
      <c r="CN333" s="510"/>
      <c r="CP333" s="510"/>
    </row>
    <row r="334" spans="1:94" ht="12.6" customHeight="1" outlineLevel="2" x14ac:dyDescent="0.35">
      <c r="A334" s="77">
        <f t="shared" si="174"/>
        <v>241100</v>
      </c>
      <c r="B334" s="7">
        <f t="shared" si="175"/>
        <v>329</v>
      </c>
      <c r="C334" s="59">
        <f t="shared" si="173"/>
        <v>329</v>
      </c>
      <c r="D334" s="124">
        <f t="shared" si="176"/>
        <v>241100</v>
      </c>
      <c r="E334" s="16" t="str">
        <f t="shared" si="152"/>
        <v>Platelets</v>
      </c>
      <c r="F334" s="58" t="str">
        <f t="shared" si="153"/>
        <v xml:space="preserve">CPD </v>
      </c>
      <c r="G334" s="58" t="str">
        <f t="shared" si="154"/>
        <v xml:space="preserve">NoAdd </v>
      </c>
      <c r="H334" s="58" t="str">
        <f t="shared" si="155"/>
        <v xml:space="preserve">Closed </v>
      </c>
      <c r="I334" s="58" t="str">
        <f t="shared" si="156"/>
        <v xml:space="preserve">SV </v>
      </c>
      <c r="J334" s="58" t="str">
        <f t="shared" si="157"/>
        <v xml:space="preserve">20to24°C </v>
      </c>
      <c r="K334" s="58" t="str">
        <f t="shared" si="158"/>
        <v>No</v>
      </c>
      <c r="L334" s="58" t="str">
        <f t="shared" si="159"/>
        <v xml:space="preserve">Allo </v>
      </c>
      <c r="M334" s="58" t="str">
        <f t="shared" si="160"/>
        <v xml:space="preserve">WB </v>
      </c>
      <c r="N334" s="58" t="str">
        <f t="shared" si="161"/>
        <v xml:space="preserve">NA </v>
      </c>
      <c r="O334" s="58" t="str">
        <f t="shared" si="162"/>
        <v xml:space="preserve">Transf </v>
      </c>
      <c r="P334" s="58" t="str">
        <f t="shared" si="163"/>
        <v xml:space="preserve">LCdepl </v>
      </c>
      <c r="Q334" s="58" t="str">
        <f t="shared" si="164"/>
        <v xml:space="preserve">PoolDiv </v>
      </c>
      <c r="R334" s="58" t="str">
        <f t="shared" si="165"/>
        <v xml:space="preserve">NoIrr </v>
      </c>
      <c r="S334" s="58" t="str">
        <f t="shared" si="166"/>
        <v xml:space="preserve">- </v>
      </c>
      <c r="T334" s="58" t="str">
        <f t="shared" si="167"/>
        <v>no sub</v>
      </c>
      <c r="U334" s="58" t="str">
        <f t="shared" si="168"/>
        <v>Non</v>
      </c>
      <c r="V334" s="58" t="str">
        <f t="shared" si="169"/>
        <v>NA</v>
      </c>
      <c r="W334" s="58" t="str">
        <f t="shared" si="170"/>
        <v xml:space="preserve">None </v>
      </c>
      <c r="X334" t="s">
        <v>63</v>
      </c>
      <c r="Y334" s="161" t="str">
        <f t="shared" si="171"/>
        <v>2-2-1-1-1-1-1-1-1-1-1-3-5-1-1-1-1-1-1</v>
      </c>
      <c r="Z334" s="60">
        <f t="shared" si="177"/>
        <v>241100</v>
      </c>
      <c r="AA334" s="7">
        <f t="shared" si="178"/>
        <v>329</v>
      </c>
      <c r="AB334" s="29" t="str">
        <f t="shared" si="151"/>
        <v>2</v>
      </c>
      <c r="AC334" s="29" t="str">
        <f t="shared" si="150"/>
        <v>4</v>
      </c>
      <c r="AD334" s="29" t="str">
        <f t="shared" si="150"/>
        <v>1</v>
      </c>
      <c r="AE334" s="29" t="str">
        <f t="shared" si="150"/>
        <v>1</v>
      </c>
      <c r="AF334" s="29" t="str">
        <f t="shared" si="150"/>
        <v>0</v>
      </c>
      <c r="AG334" s="29" t="str">
        <f t="shared" si="150"/>
        <v>0</v>
      </c>
      <c r="AH334" s="59">
        <v>329</v>
      </c>
      <c r="AI334" s="510">
        <v>241100</v>
      </c>
      <c r="AJ334" s="509">
        <v>2</v>
      </c>
      <c r="AK334" s="509">
        <v>2</v>
      </c>
      <c r="AL334" s="509">
        <v>1</v>
      </c>
      <c r="AM334" s="509">
        <v>1</v>
      </c>
      <c r="AN334" s="509">
        <v>1</v>
      </c>
      <c r="AO334" s="509">
        <v>1</v>
      </c>
      <c r="AP334" s="509">
        <v>1</v>
      </c>
      <c r="AQ334" s="509">
        <v>1</v>
      </c>
      <c r="AR334" s="509">
        <v>1</v>
      </c>
      <c r="AS334" s="509">
        <v>1</v>
      </c>
      <c r="AT334" s="509">
        <v>1</v>
      </c>
      <c r="AU334" s="509">
        <v>3</v>
      </c>
      <c r="AV334" s="509">
        <v>5</v>
      </c>
      <c r="AW334" s="509">
        <v>1</v>
      </c>
      <c r="AX334" s="509">
        <v>1</v>
      </c>
      <c r="AY334" s="509">
        <v>1</v>
      </c>
      <c r="AZ334" s="509">
        <v>1</v>
      </c>
      <c r="BA334" s="509">
        <v>1</v>
      </c>
      <c r="BB334" s="509">
        <v>1</v>
      </c>
      <c r="BC334" s="509" t="b">
        <v>0</v>
      </c>
      <c r="BD334" s="508">
        <v>39082</v>
      </c>
      <c r="BE334" s="508">
        <v>39082</v>
      </c>
      <c r="BF334" s="509" t="b">
        <v>0</v>
      </c>
      <c r="BG334" s="510" t="s">
        <v>657</v>
      </c>
      <c r="BH334" s="512"/>
      <c r="BI334" s="510"/>
      <c r="BJ334" s="513">
        <v>39082</v>
      </c>
      <c r="BK334" s="513">
        <v>39082</v>
      </c>
      <c r="BL334" s="513">
        <v>46217</v>
      </c>
      <c r="BM334" s="510"/>
      <c r="BN334" s="512"/>
      <c r="BO334" s="510"/>
      <c r="BP334" s="509">
        <v>1</v>
      </c>
      <c r="BQ334" s="509" t="str">
        <f>IF(AI334="","",VLOOKUP(AJ334,[0]!Qualifier,(COLUMN(AJ334)-34),FALSE))</f>
        <v>Platelets</v>
      </c>
      <c r="BR334" s="509" t="str">
        <f>IF(AJ334="","",VLOOKUP(AK334,[0]!Qualifier,(COLUMN(AK334)-34),FALSE))</f>
        <v xml:space="preserve">CPD </v>
      </c>
      <c r="BS334" s="509" t="str">
        <f>IF(AK334="","",VLOOKUP(AL334,[0]!Qualifier,(COLUMN(AL334)-34),FALSE))</f>
        <v xml:space="preserve">NoAdd </v>
      </c>
      <c r="BT334" s="509" t="str">
        <f>IF(AL334="","",VLOOKUP(AM334,[0]!Qualifier,(COLUMN(AM334)-34),FALSE))</f>
        <v xml:space="preserve">Closed </v>
      </c>
      <c r="BU334" s="509" t="str">
        <f>IF(AM334="","",VLOOKUP(AN334,[0]!Qualifier,(COLUMN(AN334)-34),FALSE))</f>
        <v xml:space="preserve">SV </v>
      </c>
      <c r="BV334" s="509" t="str">
        <f>IF(AN334="","",VLOOKUP(AO334,[0]!Qualifier,(COLUMN(AO334)-34),FALSE))</f>
        <v xml:space="preserve">20to24°C </v>
      </c>
      <c r="BW334" s="509" t="str">
        <f>IF(AO334="","",VLOOKUP(AP334,[0]!Qualifier,(COLUMN(AP334)-34),FALSE))</f>
        <v>No</v>
      </c>
      <c r="BX334" s="509" t="str">
        <f>IF(AP334="","",VLOOKUP(AQ334,[0]!Qualifier,(COLUMN(AQ334)-34),FALSE))</f>
        <v xml:space="preserve">Allo </v>
      </c>
      <c r="BY334" s="509" t="str">
        <f>IF(AQ334="","",VLOOKUP(AR334,[0]!Qualifier,(COLUMN(AR334)-34),FALSE))</f>
        <v xml:space="preserve">WB </v>
      </c>
      <c r="BZ334" s="509" t="str">
        <f>IF(AR334="","",VLOOKUP(AS334,[0]!Qualifier,(COLUMN(AS334)-34),FALSE))</f>
        <v xml:space="preserve">NA </v>
      </c>
      <c r="CA334" s="509" t="str">
        <f>IF(AS334="","",VLOOKUP(AT334,[0]!Qualifier,(COLUMN(AT334)-34),FALSE))</f>
        <v xml:space="preserve">Transf </v>
      </c>
      <c r="CB334" s="509" t="str">
        <f>IF(AT334="","",VLOOKUP(AU334,[0]!Qualifier,(COLUMN(AU334)-34),FALSE))</f>
        <v xml:space="preserve">LCdepl </v>
      </c>
      <c r="CC334" s="509" t="str">
        <f>IF(AU334="","",VLOOKUP(AV334,[0]!Qualifier,(COLUMN(AV334)-34),FALSE))</f>
        <v xml:space="preserve">PoolDiv </v>
      </c>
      <c r="CD334" s="509" t="str">
        <f>IF(AV334="","",VLOOKUP(AW334,[0]!Qualifier,(COLUMN(AW334)-34),FALSE))</f>
        <v xml:space="preserve">NoIrr </v>
      </c>
      <c r="CE334" s="508" t="str">
        <f>IF(AW334="","",VLOOKUP(AX334,[0]!Qualifier,(COLUMN(AX334)-34),FALSE))</f>
        <v xml:space="preserve">- </v>
      </c>
      <c r="CF334" s="508" t="str">
        <f>IF(AX334="","",VLOOKUP(AY334,[0]!Qualifier,(COLUMN(AY334)-34),FALSE))</f>
        <v>no sub</v>
      </c>
      <c r="CG334" s="509" t="str">
        <f>IF(AY334="","",VLOOKUP(AZ334,[0]!Qualifier,(COLUMN(AZ334)-34),FALSE))</f>
        <v>Non</v>
      </c>
      <c r="CH334" s="510" t="str">
        <f>IF(AZ334="","",VLOOKUP(BA334,[0]!Qualifier,(COLUMN(BA334)-34),FALSE))</f>
        <v>NA</v>
      </c>
      <c r="CI334" s="512" t="str">
        <f>IF(BA334="","",VLOOKUP(BB334,[0]!Qualifier,(COLUMN(BB334)-34),FALSE))</f>
        <v xml:space="preserve">None </v>
      </c>
      <c r="CJ334" s="510"/>
      <c r="CK334" s="513" t="str">
        <f t="shared" si="172"/>
        <v>2-2-1-1-1-1-1-1-1-1-1-3-5-1-1-1-1-1-1</v>
      </c>
      <c r="CL334" s="513">
        <v>38312</v>
      </c>
      <c r="CM334" s="513">
        <v>45195</v>
      </c>
      <c r="CN334" s="510"/>
      <c r="CP334" s="510"/>
    </row>
    <row r="335" spans="1:94" ht="12.6" customHeight="1" outlineLevel="2" x14ac:dyDescent="0.35">
      <c r="A335" s="77">
        <f t="shared" si="174"/>
        <v>241186</v>
      </c>
      <c r="B335" s="7">
        <f t="shared" si="175"/>
        <v>330</v>
      </c>
      <c r="C335" s="59">
        <f t="shared" si="173"/>
        <v>330</v>
      </c>
      <c r="D335" s="124">
        <f t="shared" si="176"/>
        <v>241186</v>
      </c>
      <c r="E335" s="16" t="str">
        <f t="shared" si="152"/>
        <v>Platelets</v>
      </c>
      <c r="F335" s="58" t="str">
        <f t="shared" si="153"/>
        <v xml:space="preserve">ACD-A </v>
      </c>
      <c r="G335" s="58" t="str">
        <f t="shared" si="154"/>
        <v xml:space="preserve">PAS3M </v>
      </c>
      <c r="H335" s="58" t="str">
        <f t="shared" si="155"/>
        <v xml:space="preserve">Closed </v>
      </c>
      <c r="I335" s="58" t="str">
        <f t="shared" si="156"/>
        <v xml:space="preserve">SVPed </v>
      </c>
      <c r="J335" s="58" t="str">
        <f t="shared" si="157"/>
        <v xml:space="preserve">20to24°C </v>
      </c>
      <c r="K335" s="58" t="str">
        <f t="shared" si="158"/>
        <v>No</v>
      </c>
      <c r="L335" s="58" t="str">
        <f t="shared" si="159"/>
        <v>Dir</v>
      </c>
      <c r="M335" s="58" t="str">
        <f t="shared" si="160"/>
        <v xml:space="preserve">Aph </v>
      </c>
      <c r="N335" s="58" t="str">
        <f t="shared" si="161"/>
        <v xml:space="preserve">NA </v>
      </c>
      <c r="O335" s="58" t="str">
        <f t="shared" si="162"/>
        <v xml:space="preserve">Transf </v>
      </c>
      <c r="P335" s="58" t="str">
        <f t="shared" si="163"/>
        <v xml:space="preserve">LCdepl </v>
      </c>
      <c r="Q335" s="58" t="str">
        <f t="shared" si="164"/>
        <v xml:space="preserve">Divid </v>
      </c>
      <c r="R335" s="58" t="str">
        <f t="shared" si="165"/>
        <v xml:space="preserve">NoIrr </v>
      </c>
      <c r="S335" s="58" t="str">
        <f t="shared" si="166"/>
        <v xml:space="preserve">- </v>
      </c>
      <c r="T335" s="58" t="str">
        <f t="shared" si="167"/>
        <v>no sub</v>
      </c>
      <c r="U335" s="58" t="str">
        <f t="shared" si="168"/>
        <v>Non</v>
      </c>
      <c r="V335" s="58" t="str">
        <f t="shared" si="169"/>
        <v>NA</v>
      </c>
      <c r="W335" s="58" t="str">
        <f t="shared" si="170"/>
        <v xml:space="preserve">None </v>
      </c>
      <c r="X335" t="s">
        <v>63</v>
      </c>
      <c r="Y335" s="161" t="str">
        <f t="shared" si="171"/>
        <v>2-7-16-1-2-1-1-3-2-1-1-3-2-1-1-1-1-1-1</v>
      </c>
      <c r="Z335" s="60">
        <f t="shared" si="177"/>
        <v>241186</v>
      </c>
      <c r="AA335" s="7">
        <f t="shared" si="178"/>
        <v>330</v>
      </c>
      <c r="AB335" s="29" t="str">
        <f t="shared" si="151"/>
        <v>2</v>
      </c>
      <c r="AC335" s="29" t="str">
        <f t="shared" si="150"/>
        <v>4</v>
      </c>
      <c r="AD335" s="29" t="str">
        <f t="shared" si="150"/>
        <v>1</v>
      </c>
      <c r="AE335" s="29" t="str">
        <f t="shared" si="150"/>
        <v>1</v>
      </c>
      <c r="AF335" s="29" t="str">
        <f t="shared" si="150"/>
        <v>8</v>
      </c>
      <c r="AG335" s="29" t="str">
        <f t="shared" si="150"/>
        <v>6</v>
      </c>
      <c r="AH335" s="59">
        <v>330</v>
      </c>
      <c r="AI335" s="510">
        <v>241186</v>
      </c>
      <c r="AJ335" s="509">
        <v>2</v>
      </c>
      <c r="AK335" s="509">
        <v>7</v>
      </c>
      <c r="AL335" s="509">
        <v>16</v>
      </c>
      <c r="AM335" s="509">
        <v>1</v>
      </c>
      <c r="AN335" s="509">
        <v>2</v>
      </c>
      <c r="AO335" s="509">
        <v>1</v>
      </c>
      <c r="AP335" s="509">
        <v>1</v>
      </c>
      <c r="AQ335" s="509">
        <v>3</v>
      </c>
      <c r="AR335" s="509">
        <v>2</v>
      </c>
      <c r="AS335" s="509">
        <v>1</v>
      </c>
      <c r="AT335" s="509">
        <v>1</v>
      </c>
      <c r="AU335" s="509">
        <v>3</v>
      </c>
      <c r="AV335" s="509">
        <v>2</v>
      </c>
      <c r="AW335" s="509">
        <v>1</v>
      </c>
      <c r="AX335" s="509">
        <v>1</v>
      </c>
      <c r="AY335" s="509">
        <v>1</v>
      </c>
      <c r="AZ335" s="509">
        <v>1</v>
      </c>
      <c r="BA335" s="509">
        <v>1</v>
      </c>
      <c r="BB335" s="509">
        <v>1</v>
      </c>
      <c r="BC335" s="509" t="b">
        <v>0</v>
      </c>
      <c r="BD335" s="508">
        <v>46074</v>
      </c>
      <c r="BE335" s="512"/>
      <c r="BF335" s="509" t="b">
        <v>0</v>
      </c>
      <c r="BG335" s="510" t="s">
        <v>1611</v>
      </c>
      <c r="BH335" s="512"/>
      <c r="BI335" s="510"/>
      <c r="BJ335" s="513">
        <v>46074</v>
      </c>
      <c r="BK335" s="510"/>
      <c r="BL335" s="513">
        <v>46217</v>
      </c>
      <c r="BM335" s="510"/>
      <c r="BN335" s="512"/>
      <c r="BO335" s="510"/>
      <c r="BP335" s="509">
        <v>1</v>
      </c>
      <c r="BQ335" s="509" t="str">
        <f>IF(AI335="","",VLOOKUP(AJ335,[0]!Qualifier,(COLUMN(AJ335)-34),FALSE))</f>
        <v>Platelets</v>
      </c>
      <c r="BR335" s="509" t="str">
        <f>IF(AJ335="","",VLOOKUP(AK335,[0]!Qualifier,(COLUMN(AK335)-34),FALSE))</f>
        <v xml:space="preserve">ACD-A </v>
      </c>
      <c r="BS335" s="509" t="str">
        <f>IF(AK335="","",VLOOKUP(AL335,[0]!Qualifier,(COLUMN(AL335)-34),FALSE))</f>
        <v xml:space="preserve">PAS3M </v>
      </c>
      <c r="BT335" s="509" t="str">
        <f>IF(AL335="","",VLOOKUP(AM335,[0]!Qualifier,(COLUMN(AM335)-34),FALSE))</f>
        <v xml:space="preserve">Closed </v>
      </c>
      <c r="BU335" s="509" t="str">
        <f>IF(AM335="","",VLOOKUP(AN335,[0]!Qualifier,(COLUMN(AN335)-34),FALSE))</f>
        <v xml:space="preserve">SVPed </v>
      </c>
      <c r="BV335" s="509" t="str">
        <f>IF(AN335="","",VLOOKUP(AO335,[0]!Qualifier,(COLUMN(AO335)-34),FALSE))</f>
        <v xml:space="preserve">20to24°C </v>
      </c>
      <c r="BW335" s="509" t="str">
        <f>IF(AO335="","",VLOOKUP(AP335,[0]!Qualifier,(COLUMN(AP335)-34),FALSE))</f>
        <v>No</v>
      </c>
      <c r="BX335" s="509" t="str">
        <f>IF(AP335="","",VLOOKUP(AQ335,[0]!Qualifier,(COLUMN(AQ335)-34),FALSE))</f>
        <v>Dir</v>
      </c>
      <c r="BY335" s="509" t="str">
        <f>IF(AQ335="","",VLOOKUP(AR335,[0]!Qualifier,(COLUMN(AR335)-34),FALSE))</f>
        <v xml:space="preserve">Aph </v>
      </c>
      <c r="BZ335" s="509" t="str">
        <f>IF(AR335="","",VLOOKUP(AS335,[0]!Qualifier,(COLUMN(AS335)-34),FALSE))</f>
        <v xml:space="preserve">NA </v>
      </c>
      <c r="CA335" s="509" t="str">
        <f>IF(AS335="","",VLOOKUP(AT335,[0]!Qualifier,(COLUMN(AT335)-34),FALSE))</f>
        <v xml:space="preserve">Transf </v>
      </c>
      <c r="CB335" s="509" t="str">
        <f>IF(AT335="","",VLOOKUP(AU335,[0]!Qualifier,(COLUMN(AU335)-34),FALSE))</f>
        <v xml:space="preserve">LCdepl </v>
      </c>
      <c r="CC335" s="509" t="str">
        <f>IF(AU335="","",VLOOKUP(AV335,[0]!Qualifier,(COLUMN(AV335)-34),FALSE))</f>
        <v xml:space="preserve">Divid </v>
      </c>
      <c r="CD335" s="509" t="str">
        <f>IF(AV335="","",VLOOKUP(AW335,[0]!Qualifier,(COLUMN(AW335)-34),FALSE))</f>
        <v xml:space="preserve">NoIrr </v>
      </c>
      <c r="CE335" s="508" t="str">
        <f>IF(AW335="","",VLOOKUP(AX335,[0]!Qualifier,(COLUMN(AX335)-34),FALSE))</f>
        <v xml:space="preserve">- </v>
      </c>
      <c r="CF335" s="508" t="str">
        <f>IF(AX335="","",VLOOKUP(AY335,[0]!Qualifier,(COLUMN(AY335)-34),FALSE))</f>
        <v>no sub</v>
      </c>
      <c r="CG335" s="509" t="str">
        <f>IF(AY335="","",VLOOKUP(AZ335,[0]!Qualifier,(COLUMN(AZ335)-34),FALSE))</f>
        <v>Non</v>
      </c>
      <c r="CH335" s="510" t="str">
        <f>IF(AZ335="","",VLOOKUP(BA335,[0]!Qualifier,(COLUMN(BA335)-34),FALSE))</f>
        <v>NA</v>
      </c>
      <c r="CI335" s="512" t="str">
        <f>IF(BA335="","",VLOOKUP(BB335,[0]!Qualifier,(COLUMN(BB335)-34),FALSE))</f>
        <v xml:space="preserve">None </v>
      </c>
      <c r="CJ335" s="510"/>
      <c r="CK335" s="513" t="str">
        <f t="shared" si="172"/>
        <v>2-7-16-1-2-1-1-3-2-1-1-3-2-1-1-1-1-1-1</v>
      </c>
      <c r="CL335" s="513">
        <v>40661</v>
      </c>
      <c r="CM335" s="513">
        <v>45195</v>
      </c>
      <c r="CN335" s="510"/>
      <c r="CP335" s="510"/>
    </row>
    <row r="336" spans="1:94" ht="12.6" customHeight="1" outlineLevel="2" x14ac:dyDescent="0.35">
      <c r="A336" s="77">
        <f t="shared" si="174"/>
        <v>241300</v>
      </c>
      <c r="B336" s="7">
        <f t="shared" si="175"/>
        <v>331</v>
      </c>
      <c r="C336" s="59">
        <f t="shared" si="173"/>
        <v>331</v>
      </c>
      <c r="D336" s="124">
        <f t="shared" si="176"/>
        <v>241300</v>
      </c>
      <c r="E336" s="16" t="str">
        <f t="shared" si="152"/>
        <v>Platelets</v>
      </c>
      <c r="F336" s="58" t="str">
        <f t="shared" si="153"/>
        <v xml:space="preserve">CPD </v>
      </c>
      <c r="G336" s="58" t="str">
        <f t="shared" si="154"/>
        <v xml:space="preserve">NoAdd </v>
      </c>
      <c r="H336" s="58" t="str">
        <f t="shared" si="155"/>
        <v xml:space="preserve">Closed </v>
      </c>
      <c r="I336" s="58" t="str">
        <f t="shared" si="156"/>
        <v xml:space="preserve">SV </v>
      </c>
      <c r="J336" s="58" t="str">
        <f t="shared" si="157"/>
        <v xml:space="preserve">20to24°C </v>
      </c>
      <c r="K336" s="58" t="str">
        <f t="shared" si="158"/>
        <v>No</v>
      </c>
      <c r="L336" s="58" t="str">
        <f t="shared" si="159"/>
        <v xml:space="preserve">Allo </v>
      </c>
      <c r="M336" s="58" t="str">
        <f t="shared" si="160"/>
        <v xml:space="preserve">WB </v>
      </c>
      <c r="N336" s="58" t="str">
        <f t="shared" si="161"/>
        <v xml:space="preserve">NA </v>
      </c>
      <c r="O336" s="58" t="str">
        <f t="shared" si="162"/>
        <v xml:space="preserve">Transf </v>
      </c>
      <c r="P336" s="58" t="str">
        <f t="shared" si="163"/>
        <v xml:space="preserve">LCdepl </v>
      </c>
      <c r="Q336" s="58" t="str">
        <f t="shared" si="164"/>
        <v xml:space="preserve">PoolDiv </v>
      </c>
      <c r="R336" s="58" t="str">
        <f t="shared" si="165"/>
        <v>Irrad</v>
      </c>
      <c r="S336" s="58" t="str">
        <f t="shared" si="166"/>
        <v xml:space="preserve">- </v>
      </c>
      <c r="T336" s="58" t="str">
        <f t="shared" si="167"/>
        <v>no sub</v>
      </c>
      <c r="U336" s="58" t="str">
        <f t="shared" si="168"/>
        <v>Non</v>
      </c>
      <c r="V336" s="58" t="str">
        <f t="shared" si="169"/>
        <v>NA</v>
      </c>
      <c r="W336" s="58" t="str">
        <f t="shared" si="170"/>
        <v xml:space="preserve">None </v>
      </c>
      <c r="X336" t="s">
        <v>63</v>
      </c>
      <c r="Y336" s="161" t="str">
        <f t="shared" si="171"/>
        <v>2-2-1-1-1-1-1-1-1-1-1-3-5-2-1-1-1-1-1</v>
      </c>
      <c r="Z336" s="60">
        <f t="shared" si="177"/>
        <v>241300</v>
      </c>
      <c r="AA336" s="7">
        <f t="shared" si="178"/>
        <v>331</v>
      </c>
      <c r="AB336" s="29" t="str">
        <f t="shared" si="151"/>
        <v>2</v>
      </c>
      <c r="AC336" s="29" t="str">
        <f t="shared" si="150"/>
        <v>4</v>
      </c>
      <c r="AD336" s="29" t="str">
        <f t="shared" si="150"/>
        <v>1</v>
      </c>
      <c r="AE336" s="29" t="str">
        <f t="shared" si="150"/>
        <v>3</v>
      </c>
      <c r="AF336" s="29" t="str">
        <f t="shared" si="150"/>
        <v>0</v>
      </c>
      <c r="AG336" s="29" t="str">
        <f t="shared" si="150"/>
        <v>0</v>
      </c>
      <c r="AH336" s="59">
        <v>331</v>
      </c>
      <c r="AI336" s="510">
        <v>241300</v>
      </c>
      <c r="AJ336" s="509">
        <v>2</v>
      </c>
      <c r="AK336" s="509">
        <v>2</v>
      </c>
      <c r="AL336" s="509">
        <v>1</v>
      </c>
      <c r="AM336" s="509">
        <v>1</v>
      </c>
      <c r="AN336" s="509">
        <v>1</v>
      </c>
      <c r="AO336" s="509">
        <v>1</v>
      </c>
      <c r="AP336" s="509">
        <v>1</v>
      </c>
      <c r="AQ336" s="509">
        <v>1</v>
      </c>
      <c r="AR336" s="509">
        <v>1</v>
      </c>
      <c r="AS336" s="509">
        <v>1</v>
      </c>
      <c r="AT336" s="509">
        <v>1</v>
      </c>
      <c r="AU336" s="509">
        <v>3</v>
      </c>
      <c r="AV336" s="509">
        <v>5</v>
      </c>
      <c r="AW336" s="509">
        <v>2</v>
      </c>
      <c r="AX336" s="509">
        <v>1</v>
      </c>
      <c r="AY336" s="509">
        <v>1</v>
      </c>
      <c r="AZ336" s="509">
        <v>1</v>
      </c>
      <c r="BA336" s="509">
        <v>1</v>
      </c>
      <c r="BB336" s="509">
        <v>1</v>
      </c>
      <c r="BC336" s="509" t="b">
        <v>0</v>
      </c>
      <c r="BD336" s="508">
        <v>39082</v>
      </c>
      <c r="BE336" s="508">
        <v>39082</v>
      </c>
      <c r="BF336" s="509" t="b">
        <v>0</v>
      </c>
      <c r="BG336" s="510" t="s">
        <v>658</v>
      </c>
      <c r="BH336" s="512"/>
      <c r="BI336" s="510"/>
      <c r="BJ336" s="513">
        <v>39082</v>
      </c>
      <c r="BK336" s="513">
        <v>39082</v>
      </c>
      <c r="BL336" s="513">
        <v>46217</v>
      </c>
      <c r="BM336" s="510"/>
      <c r="BN336" s="512"/>
      <c r="BO336" s="510"/>
      <c r="BP336" s="509">
        <v>1</v>
      </c>
      <c r="BQ336" s="509" t="str">
        <f>IF(AI336="","",VLOOKUP(AJ336,[0]!Qualifier,(COLUMN(AJ336)-34),FALSE))</f>
        <v>Platelets</v>
      </c>
      <c r="BR336" s="509" t="str">
        <f>IF(AJ336="","",VLOOKUP(AK336,[0]!Qualifier,(COLUMN(AK336)-34),FALSE))</f>
        <v xml:space="preserve">CPD </v>
      </c>
      <c r="BS336" s="509" t="str">
        <f>IF(AK336="","",VLOOKUP(AL336,[0]!Qualifier,(COLUMN(AL336)-34),FALSE))</f>
        <v xml:space="preserve">NoAdd </v>
      </c>
      <c r="BT336" s="509" t="str">
        <f>IF(AL336="","",VLOOKUP(AM336,[0]!Qualifier,(COLUMN(AM336)-34),FALSE))</f>
        <v xml:space="preserve">Closed </v>
      </c>
      <c r="BU336" s="509" t="str">
        <f>IF(AM336="","",VLOOKUP(AN336,[0]!Qualifier,(COLUMN(AN336)-34),FALSE))</f>
        <v xml:space="preserve">SV </v>
      </c>
      <c r="BV336" s="509" t="str">
        <f>IF(AN336="","",VLOOKUP(AO336,[0]!Qualifier,(COLUMN(AO336)-34),FALSE))</f>
        <v xml:space="preserve">20to24°C </v>
      </c>
      <c r="BW336" s="509" t="str">
        <f>IF(AO336="","",VLOOKUP(AP336,[0]!Qualifier,(COLUMN(AP336)-34),FALSE))</f>
        <v>No</v>
      </c>
      <c r="BX336" s="509" t="str">
        <f>IF(AP336="","",VLOOKUP(AQ336,[0]!Qualifier,(COLUMN(AQ336)-34),FALSE))</f>
        <v xml:space="preserve">Allo </v>
      </c>
      <c r="BY336" s="509" t="str">
        <f>IF(AQ336="","",VLOOKUP(AR336,[0]!Qualifier,(COLUMN(AR336)-34),FALSE))</f>
        <v xml:space="preserve">WB </v>
      </c>
      <c r="BZ336" s="509" t="str">
        <f>IF(AR336="","",VLOOKUP(AS336,[0]!Qualifier,(COLUMN(AS336)-34),FALSE))</f>
        <v xml:space="preserve">NA </v>
      </c>
      <c r="CA336" s="509" t="str">
        <f>IF(AS336="","",VLOOKUP(AT336,[0]!Qualifier,(COLUMN(AT336)-34),FALSE))</f>
        <v xml:space="preserve">Transf </v>
      </c>
      <c r="CB336" s="509" t="str">
        <f>IF(AT336="","",VLOOKUP(AU336,[0]!Qualifier,(COLUMN(AU336)-34),FALSE))</f>
        <v xml:space="preserve">LCdepl </v>
      </c>
      <c r="CC336" s="509" t="str">
        <f>IF(AU336="","",VLOOKUP(AV336,[0]!Qualifier,(COLUMN(AV336)-34),FALSE))</f>
        <v xml:space="preserve">PoolDiv </v>
      </c>
      <c r="CD336" s="509" t="str">
        <f>IF(AV336="","",VLOOKUP(AW336,[0]!Qualifier,(COLUMN(AW336)-34),FALSE))</f>
        <v>Irrad</v>
      </c>
      <c r="CE336" s="508" t="str">
        <f>IF(AW336="","",VLOOKUP(AX336,[0]!Qualifier,(COLUMN(AX336)-34),FALSE))</f>
        <v xml:space="preserve">- </v>
      </c>
      <c r="CF336" s="508" t="str">
        <f>IF(AX336="","",VLOOKUP(AY336,[0]!Qualifier,(COLUMN(AY336)-34),FALSE))</f>
        <v>no sub</v>
      </c>
      <c r="CG336" s="509" t="str">
        <f>IF(AY336="","",VLOOKUP(AZ336,[0]!Qualifier,(COLUMN(AZ336)-34),FALSE))</f>
        <v>Non</v>
      </c>
      <c r="CH336" s="510" t="str">
        <f>IF(AZ336="","",VLOOKUP(BA336,[0]!Qualifier,(COLUMN(BA336)-34),FALSE))</f>
        <v>NA</v>
      </c>
      <c r="CI336" s="512" t="str">
        <f>IF(BA336="","",VLOOKUP(BB336,[0]!Qualifier,(COLUMN(BB336)-34),FALSE))</f>
        <v xml:space="preserve">None </v>
      </c>
      <c r="CJ336" s="510"/>
      <c r="CK336" s="513" t="str">
        <f t="shared" si="172"/>
        <v>2-2-1-1-1-1-1-1-1-1-1-3-5-2-1-1-1-1-1</v>
      </c>
      <c r="CL336" s="513">
        <v>38312</v>
      </c>
      <c r="CM336" s="513">
        <v>45195</v>
      </c>
      <c r="CN336" s="510"/>
      <c r="CP336" s="510"/>
    </row>
    <row r="337" spans="1:94" ht="12.6" customHeight="1" outlineLevel="2" x14ac:dyDescent="0.35">
      <c r="A337" s="77">
        <f t="shared" si="174"/>
        <v>241386</v>
      </c>
      <c r="B337" s="7">
        <f t="shared" si="175"/>
        <v>332</v>
      </c>
      <c r="C337" s="59">
        <f t="shared" si="173"/>
        <v>332</v>
      </c>
      <c r="D337" s="124">
        <f t="shared" si="176"/>
        <v>241386</v>
      </c>
      <c r="E337" s="16" t="str">
        <f t="shared" si="152"/>
        <v>Platelets</v>
      </c>
      <c r="F337" s="58" t="str">
        <f t="shared" si="153"/>
        <v xml:space="preserve">ACD-A </v>
      </c>
      <c r="G337" s="58" t="str">
        <f t="shared" si="154"/>
        <v xml:space="preserve">PAS3M </v>
      </c>
      <c r="H337" s="58" t="str">
        <f t="shared" si="155"/>
        <v xml:space="preserve">Closed </v>
      </c>
      <c r="I337" s="58" t="str">
        <f t="shared" si="156"/>
        <v xml:space="preserve">SVPed </v>
      </c>
      <c r="J337" s="58" t="str">
        <f t="shared" si="157"/>
        <v xml:space="preserve">20to24°C </v>
      </c>
      <c r="K337" s="58" t="str">
        <f t="shared" si="158"/>
        <v>No</v>
      </c>
      <c r="L337" s="58" t="str">
        <f t="shared" si="159"/>
        <v>Dir</v>
      </c>
      <c r="M337" s="58" t="str">
        <f t="shared" si="160"/>
        <v xml:space="preserve">Aph </v>
      </c>
      <c r="N337" s="58" t="str">
        <f t="shared" si="161"/>
        <v xml:space="preserve">NA </v>
      </c>
      <c r="O337" s="58" t="str">
        <f t="shared" si="162"/>
        <v xml:space="preserve">Transf </v>
      </c>
      <c r="P337" s="58" t="str">
        <f t="shared" si="163"/>
        <v xml:space="preserve">LCdepl </v>
      </c>
      <c r="Q337" s="58" t="str">
        <f t="shared" si="164"/>
        <v xml:space="preserve">Divid </v>
      </c>
      <c r="R337" s="58" t="str">
        <f t="shared" si="165"/>
        <v>Irrad</v>
      </c>
      <c r="S337" s="58" t="str">
        <f t="shared" si="166"/>
        <v xml:space="preserve">- </v>
      </c>
      <c r="T337" s="58" t="str">
        <f t="shared" si="167"/>
        <v>no sub</v>
      </c>
      <c r="U337" s="58" t="str">
        <f t="shared" si="168"/>
        <v>Non</v>
      </c>
      <c r="V337" s="58" t="str">
        <f t="shared" si="169"/>
        <v>NA</v>
      </c>
      <c r="W337" s="58" t="str">
        <f t="shared" si="170"/>
        <v xml:space="preserve">None </v>
      </c>
      <c r="X337" t="s">
        <v>63</v>
      </c>
      <c r="Y337" s="161" t="str">
        <f t="shared" si="171"/>
        <v>2-7-16-1-2-1-1-3-2-1-1-3-2-2-1-1-1-1-1</v>
      </c>
      <c r="Z337" s="60">
        <f t="shared" si="177"/>
        <v>241386</v>
      </c>
      <c r="AA337" s="7">
        <f t="shared" si="178"/>
        <v>332</v>
      </c>
      <c r="AB337" s="29" t="str">
        <f t="shared" si="151"/>
        <v>2</v>
      </c>
      <c r="AC337" s="29" t="str">
        <f t="shared" si="150"/>
        <v>4</v>
      </c>
      <c r="AD337" s="29" t="str">
        <f t="shared" si="150"/>
        <v>1</v>
      </c>
      <c r="AE337" s="29" t="str">
        <f t="shared" si="150"/>
        <v>3</v>
      </c>
      <c r="AF337" s="29" t="str">
        <f t="shared" si="150"/>
        <v>8</v>
      </c>
      <c r="AG337" s="29" t="str">
        <f t="shared" si="150"/>
        <v>6</v>
      </c>
      <c r="AH337" s="59">
        <v>332</v>
      </c>
      <c r="AI337" s="510">
        <v>241386</v>
      </c>
      <c r="AJ337" s="509">
        <v>2</v>
      </c>
      <c r="AK337" s="509">
        <v>7</v>
      </c>
      <c r="AL337" s="509">
        <v>16</v>
      </c>
      <c r="AM337" s="509">
        <v>1</v>
      </c>
      <c r="AN337" s="509">
        <v>2</v>
      </c>
      <c r="AO337" s="509">
        <v>1</v>
      </c>
      <c r="AP337" s="509">
        <v>1</v>
      </c>
      <c r="AQ337" s="509">
        <v>3</v>
      </c>
      <c r="AR337" s="509">
        <v>2</v>
      </c>
      <c r="AS337" s="509">
        <v>1</v>
      </c>
      <c r="AT337" s="509">
        <v>1</v>
      </c>
      <c r="AU337" s="509">
        <v>3</v>
      </c>
      <c r="AV337" s="509">
        <v>2</v>
      </c>
      <c r="AW337" s="509">
        <v>2</v>
      </c>
      <c r="AX337" s="509">
        <v>1</v>
      </c>
      <c r="AY337" s="509">
        <v>1</v>
      </c>
      <c r="AZ337" s="509">
        <v>1</v>
      </c>
      <c r="BA337" s="509">
        <v>1</v>
      </c>
      <c r="BB337" s="509">
        <v>1</v>
      </c>
      <c r="BC337" s="509" t="b">
        <v>0</v>
      </c>
      <c r="BD337" s="508">
        <v>46074</v>
      </c>
      <c r="BE337" s="512"/>
      <c r="BF337" s="509" t="b">
        <v>0</v>
      </c>
      <c r="BG337" s="510" t="s">
        <v>1612</v>
      </c>
      <c r="BH337" s="512"/>
      <c r="BI337" s="510"/>
      <c r="BJ337" s="513">
        <v>46074</v>
      </c>
      <c r="BK337" s="510"/>
      <c r="BL337" s="513">
        <v>46217</v>
      </c>
      <c r="BM337" s="510"/>
      <c r="BN337" s="512"/>
      <c r="BO337" s="510"/>
      <c r="BP337" s="509">
        <v>1</v>
      </c>
      <c r="BQ337" s="509" t="str">
        <f>IF(AI337="","",VLOOKUP(AJ337,[0]!Qualifier,(COLUMN(AJ337)-34),FALSE))</f>
        <v>Platelets</v>
      </c>
      <c r="BR337" s="509" t="str">
        <f>IF(AJ337="","",VLOOKUP(AK337,[0]!Qualifier,(COLUMN(AK337)-34),FALSE))</f>
        <v xml:space="preserve">ACD-A </v>
      </c>
      <c r="BS337" s="509" t="str">
        <f>IF(AK337="","",VLOOKUP(AL337,[0]!Qualifier,(COLUMN(AL337)-34),FALSE))</f>
        <v xml:space="preserve">PAS3M </v>
      </c>
      <c r="BT337" s="509" t="str">
        <f>IF(AL337="","",VLOOKUP(AM337,[0]!Qualifier,(COLUMN(AM337)-34),FALSE))</f>
        <v xml:space="preserve">Closed </v>
      </c>
      <c r="BU337" s="509" t="str">
        <f>IF(AM337="","",VLOOKUP(AN337,[0]!Qualifier,(COLUMN(AN337)-34),FALSE))</f>
        <v xml:space="preserve">SVPed </v>
      </c>
      <c r="BV337" s="509" t="str">
        <f>IF(AN337="","",VLOOKUP(AO337,[0]!Qualifier,(COLUMN(AO337)-34),FALSE))</f>
        <v xml:space="preserve">20to24°C </v>
      </c>
      <c r="BW337" s="509" t="str">
        <f>IF(AO337="","",VLOOKUP(AP337,[0]!Qualifier,(COLUMN(AP337)-34),FALSE))</f>
        <v>No</v>
      </c>
      <c r="BX337" s="509" t="str">
        <f>IF(AP337="","",VLOOKUP(AQ337,[0]!Qualifier,(COLUMN(AQ337)-34),FALSE))</f>
        <v>Dir</v>
      </c>
      <c r="BY337" s="509" t="str">
        <f>IF(AQ337="","",VLOOKUP(AR337,[0]!Qualifier,(COLUMN(AR337)-34),FALSE))</f>
        <v xml:space="preserve">Aph </v>
      </c>
      <c r="BZ337" s="509" t="str">
        <f>IF(AR337="","",VLOOKUP(AS337,[0]!Qualifier,(COLUMN(AS337)-34),FALSE))</f>
        <v xml:space="preserve">NA </v>
      </c>
      <c r="CA337" s="509" t="str">
        <f>IF(AS337="","",VLOOKUP(AT337,[0]!Qualifier,(COLUMN(AT337)-34),FALSE))</f>
        <v xml:space="preserve">Transf </v>
      </c>
      <c r="CB337" s="509" t="str">
        <f>IF(AT337="","",VLOOKUP(AU337,[0]!Qualifier,(COLUMN(AU337)-34),FALSE))</f>
        <v xml:space="preserve">LCdepl </v>
      </c>
      <c r="CC337" s="509" t="str">
        <f>IF(AU337="","",VLOOKUP(AV337,[0]!Qualifier,(COLUMN(AV337)-34),FALSE))</f>
        <v xml:space="preserve">Divid </v>
      </c>
      <c r="CD337" s="509" t="str">
        <f>IF(AV337="","",VLOOKUP(AW337,[0]!Qualifier,(COLUMN(AW337)-34),FALSE))</f>
        <v>Irrad</v>
      </c>
      <c r="CE337" s="508" t="str">
        <f>IF(AW337="","",VLOOKUP(AX337,[0]!Qualifier,(COLUMN(AX337)-34),FALSE))</f>
        <v xml:space="preserve">- </v>
      </c>
      <c r="CF337" s="508" t="str">
        <f>IF(AX337="","",VLOOKUP(AY337,[0]!Qualifier,(COLUMN(AY337)-34),FALSE))</f>
        <v>no sub</v>
      </c>
      <c r="CG337" s="509" t="str">
        <f>IF(AY337="","",VLOOKUP(AZ337,[0]!Qualifier,(COLUMN(AZ337)-34),FALSE))</f>
        <v>Non</v>
      </c>
      <c r="CH337" s="510" t="str">
        <f>IF(AZ337="","",VLOOKUP(BA337,[0]!Qualifier,(COLUMN(BA337)-34),FALSE))</f>
        <v>NA</v>
      </c>
      <c r="CI337" s="512" t="str">
        <f>IF(BA337="","",VLOOKUP(BB337,[0]!Qualifier,(COLUMN(BB337)-34),FALSE))</f>
        <v xml:space="preserve">None </v>
      </c>
      <c r="CJ337" s="510"/>
      <c r="CK337" s="513" t="str">
        <f t="shared" si="172"/>
        <v>2-7-16-1-2-1-1-3-2-1-1-3-2-2-1-1-1-1-1</v>
      </c>
      <c r="CL337" s="513">
        <v>41602</v>
      </c>
      <c r="CM337" s="513">
        <v>45195</v>
      </c>
      <c r="CN337" s="510"/>
      <c r="CP337" s="510"/>
    </row>
    <row r="338" spans="1:94" ht="12.6" customHeight="1" outlineLevel="2" x14ac:dyDescent="0.35">
      <c r="A338" s="77">
        <f t="shared" si="174"/>
        <v>242166</v>
      </c>
      <c r="B338" s="7">
        <f t="shared" si="175"/>
        <v>333</v>
      </c>
      <c r="C338" s="59">
        <f t="shared" si="173"/>
        <v>333</v>
      </c>
      <c r="D338" s="124">
        <f t="shared" si="176"/>
        <v>242166</v>
      </c>
      <c r="E338" s="16" t="str">
        <f t="shared" si="152"/>
        <v>Platelets</v>
      </c>
      <c r="F338" s="58" t="str">
        <f t="shared" si="153"/>
        <v xml:space="preserve">CPD </v>
      </c>
      <c r="G338" s="58" t="str">
        <f t="shared" si="154"/>
        <v xml:space="preserve">PAS3M </v>
      </c>
      <c r="H338" s="58" t="str">
        <f t="shared" si="155"/>
        <v xml:space="preserve">Closed </v>
      </c>
      <c r="I338" s="58" t="str">
        <f t="shared" si="156"/>
        <v>NonSVC</v>
      </c>
      <c r="J338" s="58" t="str">
        <f t="shared" si="157"/>
        <v xml:space="preserve">20to24°C </v>
      </c>
      <c r="K338" s="58" t="str">
        <f t="shared" si="158"/>
        <v>No</v>
      </c>
      <c r="L338" s="58" t="str">
        <f t="shared" si="159"/>
        <v>Dir</v>
      </c>
      <c r="M338" s="58" t="str">
        <f t="shared" si="160"/>
        <v xml:space="preserve">WB </v>
      </c>
      <c r="N338" s="58" t="str">
        <f t="shared" si="161"/>
        <v xml:space="preserve">NA </v>
      </c>
      <c r="O338" s="58" t="str">
        <f t="shared" si="162"/>
        <v xml:space="preserve">Transf </v>
      </c>
      <c r="P338" s="58" t="str">
        <f t="shared" si="163"/>
        <v xml:space="preserve">LCdepl </v>
      </c>
      <c r="Q338" s="58" t="str">
        <f t="shared" si="164"/>
        <v xml:space="preserve">Pool </v>
      </c>
      <c r="R338" s="58" t="str">
        <f t="shared" si="165"/>
        <v xml:space="preserve">NoIrr </v>
      </c>
      <c r="S338" s="58" t="str">
        <f t="shared" si="166"/>
        <v xml:space="preserve">- </v>
      </c>
      <c r="T338" s="58" t="str">
        <f t="shared" si="167"/>
        <v>no sub</v>
      </c>
      <c r="U338" s="58" t="str">
        <f t="shared" si="168"/>
        <v>Non</v>
      </c>
      <c r="V338" s="58" t="str">
        <f t="shared" si="169"/>
        <v>NA</v>
      </c>
      <c r="W338" s="58" t="str">
        <f t="shared" si="170"/>
        <v xml:space="preserve">None </v>
      </c>
      <c r="X338" t="s">
        <v>63</v>
      </c>
      <c r="Y338" s="161" t="str">
        <f t="shared" si="171"/>
        <v>2-2-16-1-4-1-1-3-1-1-1-3-3-1-1-1-1-1-1</v>
      </c>
      <c r="Z338" s="60">
        <f t="shared" si="177"/>
        <v>242166</v>
      </c>
      <c r="AA338" s="7">
        <f t="shared" si="178"/>
        <v>333</v>
      </c>
      <c r="AB338" s="29" t="str">
        <f t="shared" si="151"/>
        <v>2</v>
      </c>
      <c r="AC338" s="29" t="str">
        <f t="shared" si="150"/>
        <v>4</v>
      </c>
      <c r="AD338" s="29" t="str">
        <f t="shared" si="150"/>
        <v>2</v>
      </c>
      <c r="AE338" s="29" t="str">
        <f t="shared" si="150"/>
        <v>1</v>
      </c>
      <c r="AF338" s="29" t="str">
        <f t="shared" si="150"/>
        <v>6</v>
      </c>
      <c r="AG338" s="29" t="str">
        <f t="shared" si="150"/>
        <v>6</v>
      </c>
      <c r="AH338" s="59">
        <v>333</v>
      </c>
      <c r="AI338" s="510">
        <v>242166</v>
      </c>
      <c r="AJ338" s="509">
        <v>2</v>
      </c>
      <c r="AK338" s="509">
        <v>2</v>
      </c>
      <c r="AL338" s="509">
        <v>16</v>
      </c>
      <c r="AM338" s="509">
        <v>1</v>
      </c>
      <c r="AN338" s="509">
        <v>4</v>
      </c>
      <c r="AO338" s="509">
        <v>1</v>
      </c>
      <c r="AP338" s="509">
        <v>1</v>
      </c>
      <c r="AQ338" s="509">
        <v>3</v>
      </c>
      <c r="AR338" s="509">
        <v>1</v>
      </c>
      <c r="AS338" s="509">
        <v>1</v>
      </c>
      <c r="AT338" s="509">
        <v>1</v>
      </c>
      <c r="AU338" s="509">
        <v>3</v>
      </c>
      <c r="AV338" s="509">
        <v>3</v>
      </c>
      <c r="AW338" s="509">
        <v>1</v>
      </c>
      <c r="AX338" s="509">
        <v>1</v>
      </c>
      <c r="AY338" s="509">
        <v>1</v>
      </c>
      <c r="AZ338" s="509">
        <v>1</v>
      </c>
      <c r="BA338" s="509">
        <v>1</v>
      </c>
      <c r="BB338" s="509">
        <v>1</v>
      </c>
      <c r="BC338" s="509" t="b">
        <v>0</v>
      </c>
      <c r="BD338" s="508">
        <v>43449</v>
      </c>
      <c r="BE338" s="508">
        <v>43447</v>
      </c>
      <c r="BF338" s="509" t="b">
        <v>0</v>
      </c>
      <c r="BG338" s="510" t="s">
        <v>1022</v>
      </c>
      <c r="BH338" s="512"/>
      <c r="BI338" s="510"/>
      <c r="BJ338" s="513">
        <v>43449</v>
      </c>
      <c r="BK338" s="513">
        <v>43447</v>
      </c>
      <c r="BL338" s="513">
        <v>46217</v>
      </c>
      <c r="BM338" s="510"/>
      <c r="BN338" s="512"/>
      <c r="BO338" s="510"/>
      <c r="BP338" s="509">
        <v>1</v>
      </c>
      <c r="BQ338" s="509" t="str">
        <f>IF(AI338="","",VLOOKUP(AJ338,[0]!Qualifier,(COLUMN(AJ338)-34),FALSE))</f>
        <v>Platelets</v>
      </c>
      <c r="BR338" s="509" t="str">
        <f>IF(AJ338="","",VLOOKUP(AK338,[0]!Qualifier,(COLUMN(AK338)-34),FALSE))</f>
        <v xml:space="preserve">CPD </v>
      </c>
      <c r="BS338" s="509" t="str">
        <f>IF(AK338="","",VLOOKUP(AL338,[0]!Qualifier,(COLUMN(AL338)-34),FALSE))</f>
        <v xml:space="preserve">PAS3M </v>
      </c>
      <c r="BT338" s="509" t="str">
        <f>IF(AL338="","",VLOOKUP(AM338,[0]!Qualifier,(COLUMN(AM338)-34),FALSE))</f>
        <v xml:space="preserve">Closed </v>
      </c>
      <c r="BU338" s="509" t="str">
        <f>IF(AM338="","",VLOOKUP(AN338,[0]!Qualifier,(COLUMN(AN338)-34),FALSE))</f>
        <v>NonSVC</v>
      </c>
      <c r="BV338" s="509" t="str">
        <f>IF(AN338="","",VLOOKUP(AO338,[0]!Qualifier,(COLUMN(AO338)-34),FALSE))</f>
        <v xml:space="preserve">20to24°C </v>
      </c>
      <c r="BW338" s="509" t="str">
        <f>IF(AO338="","",VLOOKUP(AP338,[0]!Qualifier,(COLUMN(AP338)-34),FALSE))</f>
        <v>No</v>
      </c>
      <c r="BX338" s="509" t="str">
        <f>IF(AP338="","",VLOOKUP(AQ338,[0]!Qualifier,(COLUMN(AQ338)-34),FALSE))</f>
        <v>Dir</v>
      </c>
      <c r="BY338" s="509" t="str">
        <f>IF(AQ338="","",VLOOKUP(AR338,[0]!Qualifier,(COLUMN(AR338)-34),FALSE))</f>
        <v xml:space="preserve">WB </v>
      </c>
      <c r="BZ338" s="509" t="str">
        <f>IF(AR338="","",VLOOKUP(AS338,[0]!Qualifier,(COLUMN(AS338)-34),FALSE))</f>
        <v xml:space="preserve">NA </v>
      </c>
      <c r="CA338" s="509" t="str">
        <f>IF(AS338="","",VLOOKUP(AT338,[0]!Qualifier,(COLUMN(AT338)-34),FALSE))</f>
        <v xml:space="preserve">Transf </v>
      </c>
      <c r="CB338" s="509" t="str">
        <f>IF(AT338="","",VLOOKUP(AU338,[0]!Qualifier,(COLUMN(AU338)-34),FALSE))</f>
        <v xml:space="preserve">LCdepl </v>
      </c>
      <c r="CC338" s="509" t="str">
        <f>IF(AU338="","",VLOOKUP(AV338,[0]!Qualifier,(COLUMN(AV338)-34),FALSE))</f>
        <v xml:space="preserve">Pool </v>
      </c>
      <c r="CD338" s="509" t="str">
        <f>IF(AV338="","",VLOOKUP(AW338,[0]!Qualifier,(COLUMN(AW338)-34),FALSE))</f>
        <v xml:space="preserve">NoIrr </v>
      </c>
      <c r="CE338" s="508" t="str">
        <f>IF(AW338="","",VLOOKUP(AX338,[0]!Qualifier,(COLUMN(AX338)-34),FALSE))</f>
        <v xml:space="preserve">- </v>
      </c>
      <c r="CF338" s="508" t="str">
        <f>IF(AX338="","",VLOOKUP(AY338,[0]!Qualifier,(COLUMN(AY338)-34),FALSE))</f>
        <v>no sub</v>
      </c>
      <c r="CG338" s="509" t="str">
        <f>IF(AY338="","",VLOOKUP(AZ338,[0]!Qualifier,(COLUMN(AZ338)-34),FALSE))</f>
        <v>Non</v>
      </c>
      <c r="CH338" s="510" t="str">
        <f>IF(AZ338="","",VLOOKUP(BA338,[0]!Qualifier,(COLUMN(BA338)-34),FALSE))</f>
        <v>NA</v>
      </c>
      <c r="CI338" s="512" t="str">
        <f>IF(BA338="","",VLOOKUP(BB338,[0]!Qualifier,(COLUMN(BB338)-34),FALSE))</f>
        <v xml:space="preserve">None </v>
      </c>
      <c r="CJ338" s="510"/>
      <c r="CK338" s="513" t="str">
        <f t="shared" si="172"/>
        <v>2-2-16-1-4-1-1-3-1-1-1-3-3-1-1-1-1-1-1</v>
      </c>
      <c r="CL338" s="513">
        <v>41602</v>
      </c>
      <c r="CM338" s="513">
        <v>45195</v>
      </c>
      <c r="CN338" s="510"/>
      <c r="CP338" s="510"/>
    </row>
    <row r="339" spans="1:94" ht="12.6" customHeight="1" outlineLevel="2" x14ac:dyDescent="0.35">
      <c r="A339" s="77">
        <f t="shared" si="174"/>
        <v>244188</v>
      </c>
      <c r="B339" s="7">
        <f t="shared" si="175"/>
        <v>334</v>
      </c>
      <c r="C339" s="59">
        <f t="shared" si="173"/>
        <v>334</v>
      </c>
      <c r="D339" s="124">
        <f t="shared" si="176"/>
        <v>244188</v>
      </c>
      <c r="E339" s="16" t="str">
        <f t="shared" si="152"/>
        <v>Platelets</v>
      </c>
      <c r="F339" s="58" t="str">
        <f t="shared" si="153"/>
        <v xml:space="preserve">CPD </v>
      </c>
      <c r="G339" s="58" t="str">
        <f t="shared" si="154"/>
        <v xml:space="preserve">DMSO </v>
      </c>
      <c r="H339" s="58" t="str">
        <f t="shared" si="155"/>
        <v xml:space="preserve">CleanR </v>
      </c>
      <c r="I339" s="58" t="str">
        <f t="shared" si="156"/>
        <v>NonSVC</v>
      </c>
      <c r="J339" s="58" t="str">
        <f t="shared" si="157"/>
        <v xml:space="preserve">≤-60°C  </v>
      </c>
      <c r="K339" s="58" t="str">
        <f t="shared" si="158"/>
        <v>No</v>
      </c>
      <c r="L339" s="58" t="str">
        <f t="shared" si="159"/>
        <v xml:space="preserve">Allo </v>
      </c>
      <c r="M339" s="58" t="str">
        <f t="shared" si="160"/>
        <v xml:space="preserve">WB </v>
      </c>
      <c r="N339" s="58" t="str">
        <f t="shared" si="161"/>
        <v xml:space="preserve">≤24h </v>
      </c>
      <c r="O339" s="58" t="str">
        <f t="shared" si="162"/>
        <v xml:space="preserve">Transf </v>
      </c>
      <c r="P339" s="58" t="str">
        <f t="shared" si="163"/>
        <v xml:space="preserve">LCdepl </v>
      </c>
      <c r="Q339" s="58" t="str">
        <f t="shared" si="164"/>
        <v xml:space="preserve">Pool </v>
      </c>
      <c r="R339" s="58" t="str">
        <f t="shared" si="165"/>
        <v xml:space="preserve">NoIrr </v>
      </c>
      <c r="S339" s="58" t="str">
        <f t="shared" si="166"/>
        <v xml:space="preserve">- </v>
      </c>
      <c r="T339" s="58" t="str">
        <f t="shared" si="167"/>
        <v>CryoPlt</v>
      </c>
      <c r="U339" s="58" t="str">
        <f t="shared" si="168"/>
        <v>Non</v>
      </c>
      <c r="V339" s="58" t="str">
        <f t="shared" si="169"/>
        <v>NA</v>
      </c>
      <c r="W339" s="58" t="str">
        <f t="shared" si="170"/>
        <v xml:space="preserve">None </v>
      </c>
      <c r="X339" t="s">
        <v>63</v>
      </c>
      <c r="Y339" s="161" t="str">
        <f t="shared" si="171"/>
        <v>2-2-11-4-4-5-1-1-1-5-1-3-3-1-1-19-1-1-1</v>
      </c>
      <c r="Z339" s="60">
        <f t="shared" si="177"/>
        <v>244188</v>
      </c>
      <c r="AA339" s="7">
        <f t="shared" si="178"/>
        <v>334</v>
      </c>
      <c r="AB339" s="29" t="str">
        <f t="shared" si="151"/>
        <v>2</v>
      </c>
      <c r="AC339" s="29" t="str">
        <f t="shared" si="150"/>
        <v>4</v>
      </c>
      <c r="AD339" s="29" t="str">
        <f t="shared" si="150"/>
        <v>4</v>
      </c>
      <c r="AE339" s="29" t="str">
        <f t="shared" si="150"/>
        <v>1</v>
      </c>
      <c r="AF339" s="29" t="str">
        <f t="shared" si="150"/>
        <v>8</v>
      </c>
      <c r="AG339" s="29" t="str">
        <f t="shared" si="150"/>
        <v>8</v>
      </c>
      <c r="AH339" s="59">
        <v>334</v>
      </c>
      <c r="AI339" s="510">
        <v>244188</v>
      </c>
      <c r="AJ339" s="509">
        <v>2</v>
      </c>
      <c r="AK339" s="509">
        <v>2</v>
      </c>
      <c r="AL339" s="509">
        <v>11</v>
      </c>
      <c r="AM339" s="509">
        <v>4</v>
      </c>
      <c r="AN339" s="509">
        <v>4</v>
      </c>
      <c r="AO339" s="509">
        <v>5</v>
      </c>
      <c r="AP339" s="509">
        <v>1</v>
      </c>
      <c r="AQ339" s="509">
        <v>1</v>
      </c>
      <c r="AR339" s="509">
        <v>1</v>
      </c>
      <c r="AS339" s="509">
        <v>5</v>
      </c>
      <c r="AT339" s="509">
        <v>1</v>
      </c>
      <c r="AU339" s="509">
        <v>3</v>
      </c>
      <c r="AV339" s="509">
        <v>3</v>
      </c>
      <c r="AW339" s="509">
        <v>1</v>
      </c>
      <c r="AX339" s="509">
        <v>1</v>
      </c>
      <c r="AY339" s="509">
        <v>19</v>
      </c>
      <c r="AZ339" s="509">
        <v>1</v>
      </c>
      <c r="BA339" s="509">
        <v>1</v>
      </c>
      <c r="BB339" s="509">
        <v>1</v>
      </c>
      <c r="BC339" s="509" t="b">
        <v>0</v>
      </c>
      <c r="BD339" s="508">
        <v>40153</v>
      </c>
      <c r="BE339" s="508">
        <v>40141</v>
      </c>
      <c r="BF339" s="509" t="b">
        <v>0</v>
      </c>
      <c r="BG339" s="510" t="s">
        <v>1206</v>
      </c>
      <c r="BH339" s="512"/>
      <c r="BI339" s="510"/>
      <c r="BJ339" s="513">
        <v>40153</v>
      </c>
      <c r="BK339" s="513">
        <v>40141</v>
      </c>
      <c r="BL339" s="513">
        <v>46217</v>
      </c>
      <c r="BM339" s="510"/>
      <c r="BN339" s="512"/>
      <c r="BO339" s="510"/>
      <c r="BP339" s="509">
        <v>1</v>
      </c>
      <c r="BQ339" s="509" t="str">
        <f>IF(AI339="","",VLOOKUP(AJ339,[0]!Qualifier,(COLUMN(AJ339)-34),FALSE))</f>
        <v>Platelets</v>
      </c>
      <c r="BR339" s="509" t="str">
        <f>IF(AJ339="","",VLOOKUP(AK339,[0]!Qualifier,(COLUMN(AK339)-34),FALSE))</f>
        <v xml:space="preserve">CPD </v>
      </c>
      <c r="BS339" s="509" t="str">
        <f>IF(AK339="","",VLOOKUP(AL339,[0]!Qualifier,(COLUMN(AL339)-34),FALSE))</f>
        <v xml:space="preserve">DMSO </v>
      </c>
      <c r="BT339" s="509" t="str">
        <f>IF(AL339="","",VLOOKUP(AM339,[0]!Qualifier,(COLUMN(AM339)-34),FALSE))</f>
        <v xml:space="preserve">CleanR </v>
      </c>
      <c r="BU339" s="509" t="str">
        <f>IF(AM339="","",VLOOKUP(AN339,[0]!Qualifier,(COLUMN(AN339)-34),FALSE))</f>
        <v>NonSVC</v>
      </c>
      <c r="BV339" s="509" t="str">
        <f>IF(AN339="","",VLOOKUP(AO339,[0]!Qualifier,(COLUMN(AO339)-34),FALSE))</f>
        <v xml:space="preserve">≤-60°C  </v>
      </c>
      <c r="BW339" s="509" t="str">
        <f>IF(AO339="","",VLOOKUP(AP339,[0]!Qualifier,(COLUMN(AP339)-34),FALSE))</f>
        <v>No</v>
      </c>
      <c r="BX339" s="509" t="str">
        <f>IF(AP339="","",VLOOKUP(AQ339,[0]!Qualifier,(COLUMN(AQ339)-34),FALSE))</f>
        <v xml:space="preserve">Allo </v>
      </c>
      <c r="BY339" s="509" t="str">
        <f>IF(AQ339="","",VLOOKUP(AR339,[0]!Qualifier,(COLUMN(AR339)-34),FALSE))</f>
        <v xml:space="preserve">WB </v>
      </c>
      <c r="BZ339" s="509" t="str">
        <f>IF(AR339="","",VLOOKUP(AS339,[0]!Qualifier,(COLUMN(AS339)-34),FALSE))</f>
        <v xml:space="preserve">≤24h </v>
      </c>
      <c r="CA339" s="509" t="str">
        <f>IF(AS339="","",VLOOKUP(AT339,[0]!Qualifier,(COLUMN(AT339)-34),FALSE))</f>
        <v xml:space="preserve">Transf </v>
      </c>
      <c r="CB339" s="509" t="str">
        <f>IF(AT339="","",VLOOKUP(AU339,[0]!Qualifier,(COLUMN(AU339)-34),FALSE))</f>
        <v xml:space="preserve">LCdepl </v>
      </c>
      <c r="CC339" s="509" t="str">
        <f>IF(AU339="","",VLOOKUP(AV339,[0]!Qualifier,(COLUMN(AV339)-34),FALSE))</f>
        <v xml:space="preserve">Pool </v>
      </c>
      <c r="CD339" s="509" t="str">
        <f>IF(AV339="","",VLOOKUP(AW339,[0]!Qualifier,(COLUMN(AW339)-34),FALSE))</f>
        <v xml:space="preserve">NoIrr </v>
      </c>
      <c r="CE339" s="508" t="str">
        <f>IF(AW339="","",VLOOKUP(AX339,[0]!Qualifier,(COLUMN(AX339)-34),FALSE))</f>
        <v xml:space="preserve">- </v>
      </c>
      <c r="CF339" s="508" t="str">
        <f>IF(AX339="","",VLOOKUP(AY339,[0]!Qualifier,(COLUMN(AY339)-34),FALSE))</f>
        <v>CryoPlt</v>
      </c>
      <c r="CG339" s="509" t="str">
        <f>IF(AY339="","",VLOOKUP(AZ339,[0]!Qualifier,(COLUMN(AZ339)-34),FALSE))</f>
        <v>Non</v>
      </c>
      <c r="CH339" s="510" t="str">
        <f>IF(AZ339="","",VLOOKUP(BA339,[0]!Qualifier,(COLUMN(BA339)-34),FALSE))</f>
        <v>NA</v>
      </c>
      <c r="CI339" s="512" t="str">
        <f>IF(BA339="","",VLOOKUP(BB339,[0]!Qualifier,(COLUMN(BB339)-34),FALSE))</f>
        <v xml:space="preserve">None </v>
      </c>
      <c r="CJ339" s="510"/>
      <c r="CK339" s="513" t="str">
        <f t="shared" si="172"/>
        <v>2-2-11-4-4-5-1-1-1-5-1-3-3-1-1-19-1-1-1</v>
      </c>
      <c r="CL339" s="513">
        <v>40138</v>
      </c>
      <c r="CM339" s="513">
        <v>45195</v>
      </c>
      <c r="CN339" s="510"/>
      <c r="CP339" s="510"/>
    </row>
    <row r="340" spans="1:94" ht="12.6" customHeight="1" outlineLevel="2" x14ac:dyDescent="0.35">
      <c r="A340" s="77">
        <f t="shared" si="174"/>
        <v>245166</v>
      </c>
      <c r="B340" s="7">
        <f t="shared" si="175"/>
        <v>335</v>
      </c>
      <c r="C340" s="59">
        <f t="shared" si="173"/>
        <v>335</v>
      </c>
      <c r="D340" s="124">
        <f t="shared" si="176"/>
        <v>245166</v>
      </c>
      <c r="E340" s="16" t="str">
        <f t="shared" si="152"/>
        <v>Platelets</v>
      </c>
      <c r="F340" s="58" t="str">
        <f t="shared" si="153"/>
        <v xml:space="preserve">CPD </v>
      </c>
      <c r="G340" s="58" t="str">
        <f t="shared" si="154"/>
        <v xml:space="preserve">PAS3M </v>
      </c>
      <c r="H340" s="58" t="str">
        <f t="shared" si="155"/>
        <v xml:space="preserve">Closed </v>
      </c>
      <c r="I340" s="58" t="str">
        <f t="shared" si="156"/>
        <v>NonSVC</v>
      </c>
      <c r="J340" s="58" t="str">
        <f t="shared" si="157"/>
        <v xml:space="preserve">20to24°C </v>
      </c>
      <c r="K340" s="58" t="str">
        <f t="shared" si="158"/>
        <v>No</v>
      </c>
      <c r="L340" s="58" t="str">
        <f t="shared" si="159"/>
        <v>Dir</v>
      </c>
      <c r="M340" s="58" t="str">
        <f t="shared" si="160"/>
        <v xml:space="preserve">WB </v>
      </c>
      <c r="N340" s="58" t="str">
        <f t="shared" si="161"/>
        <v xml:space="preserve">NA </v>
      </c>
      <c r="O340" s="58" t="str">
        <f t="shared" si="162"/>
        <v xml:space="preserve">Transf </v>
      </c>
      <c r="P340" s="58" t="str">
        <f t="shared" si="163"/>
        <v xml:space="preserve">LCdepl </v>
      </c>
      <c r="Q340" s="58" t="str">
        <f t="shared" si="164"/>
        <v xml:space="preserve">Pool </v>
      </c>
      <c r="R340" s="58" t="str">
        <f t="shared" si="165"/>
        <v>Irrad</v>
      </c>
      <c r="S340" s="58" t="str">
        <f t="shared" si="166"/>
        <v xml:space="preserve">- </v>
      </c>
      <c r="T340" s="58" t="str">
        <f t="shared" si="167"/>
        <v>no sub</v>
      </c>
      <c r="U340" s="58" t="str">
        <f t="shared" si="168"/>
        <v>Non</v>
      </c>
      <c r="V340" s="58" t="str">
        <f t="shared" si="169"/>
        <v>NA</v>
      </c>
      <c r="W340" s="58" t="str">
        <f t="shared" si="170"/>
        <v xml:space="preserve">None </v>
      </c>
      <c r="X340" t="s">
        <v>63</v>
      </c>
      <c r="Y340" s="161" t="str">
        <f t="shared" si="171"/>
        <v>2-2-16-1-4-1-1-3-1-1-1-3-3-2-1-1-1-1-1</v>
      </c>
      <c r="Z340" s="60">
        <f t="shared" si="177"/>
        <v>245166</v>
      </c>
      <c r="AA340" s="7">
        <f t="shared" si="178"/>
        <v>335</v>
      </c>
      <c r="AB340" s="29" t="str">
        <f t="shared" si="151"/>
        <v>2</v>
      </c>
      <c r="AC340" s="29" t="str">
        <f t="shared" si="150"/>
        <v>4</v>
      </c>
      <c r="AD340" s="29" t="str">
        <f t="shared" si="150"/>
        <v>5</v>
      </c>
      <c r="AE340" s="29" t="str">
        <f t="shared" si="150"/>
        <v>1</v>
      </c>
      <c r="AF340" s="29" t="str">
        <f t="shared" si="150"/>
        <v>6</v>
      </c>
      <c r="AG340" s="29" t="str">
        <f t="shared" si="150"/>
        <v>6</v>
      </c>
      <c r="AH340" s="59">
        <v>335</v>
      </c>
      <c r="AI340" s="510">
        <v>245166</v>
      </c>
      <c r="AJ340" s="509">
        <v>2</v>
      </c>
      <c r="AK340" s="509">
        <v>2</v>
      </c>
      <c r="AL340" s="509">
        <v>16</v>
      </c>
      <c r="AM340" s="509">
        <v>1</v>
      </c>
      <c r="AN340" s="509">
        <v>4</v>
      </c>
      <c r="AO340" s="509">
        <v>1</v>
      </c>
      <c r="AP340" s="509">
        <v>1</v>
      </c>
      <c r="AQ340" s="509">
        <v>3</v>
      </c>
      <c r="AR340" s="509">
        <v>1</v>
      </c>
      <c r="AS340" s="509">
        <v>1</v>
      </c>
      <c r="AT340" s="509">
        <v>1</v>
      </c>
      <c r="AU340" s="509">
        <v>3</v>
      </c>
      <c r="AV340" s="509">
        <v>3</v>
      </c>
      <c r="AW340" s="509">
        <v>2</v>
      </c>
      <c r="AX340" s="509">
        <v>1</v>
      </c>
      <c r="AY340" s="509">
        <v>1</v>
      </c>
      <c r="AZ340" s="509">
        <v>1</v>
      </c>
      <c r="BA340" s="509">
        <v>1</v>
      </c>
      <c r="BB340" s="509">
        <v>1</v>
      </c>
      <c r="BC340" s="509" t="b">
        <v>0</v>
      </c>
      <c r="BD340" s="508">
        <v>43449</v>
      </c>
      <c r="BE340" s="508">
        <v>43447</v>
      </c>
      <c r="BF340" s="509" t="b">
        <v>0</v>
      </c>
      <c r="BG340" s="510" t="s">
        <v>1023</v>
      </c>
      <c r="BH340" s="512"/>
      <c r="BI340" s="510"/>
      <c r="BJ340" s="513">
        <v>43449</v>
      </c>
      <c r="BK340" s="513">
        <v>43447</v>
      </c>
      <c r="BL340" s="513">
        <v>46217</v>
      </c>
      <c r="BM340" s="510"/>
      <c r="BN340" s="512"/>
      <c r="BO340" s="510"/>
      <c r="BP340" s="509">
        <v>1</v>
      </c>
      <c r="BQ340" s="509" t="str">
        <f>IF(AI340="","",VLOOKUP(AJ340,[0]!Qualifier,(COLUMN(AJ340)-34),FALSE))</f>
        <v>Platelets</v>
      </c>
      <c r="BR340" s="509" t="str">
        <f>IF(AJ340="","",VLOOKUP(AK340,[0]!Qualifier,(COLUMN(AK340)-34),FALSE))</f>
        <v xml:space="preserve">CPD </v>
      </c>
      <c r="BS340" s="509" t="str">
        <f>IF(AK340="","",VLOOKUP(AL340,[0]!Qualifier,(COLUMN(AL340)-34),FALSE))</f>
        <v xml:space="preserve">PAS3M </v>
      </c>
      <c r="BT340" s="509" t="str">
        <f>IF(AL340="","",VLOOKUP(AM340,[0]!Qualifier,(COLUMN(AM340)-34),FALSE))</f>
        <v xml:space="preserve">Closed </v>
      </c>
      <c r="BU340" s="509" t="str">
        <f>IF(AM340="","",VLOOKUP(AN340,[0]!Qualifier,(COLUMN(AN340)-34),FALSE))</f>
        <v>NonSVC</v>
      </c>
      <c r="BV340" s="509" t="str">
        <f>IF(AN340="","",VLOOKUP(AO340,[0]!Qualifier,(COLUMN(AO340)-34),FALSE))</f>
        <v xml:space="preserve">20to24°C </v>
      </c>
      <c r="BW340" s="509" t="str">
        <f>IF(AO340="","",VLOOKUP(AP340,[0]!Qualifier,(COLUMN(AP340)-34),FALSE))</f>
        <v>No</v>
      </c>
      <c r="BX340" s="509" t="str">
        <f>IF(AP340="","",VLOOKUP(AQ340,[0]!Qualifier,(COLUMN(AQ340)-34),FALSE))</f>
        <v>Dir</v>
      </c>
      <c r="BY340" s="509" t="str">
        <f>IF(AQ340="","",VLOOKUP(AR340,[0]!Qualifier,(COLUMN(AR340)-34),FALSE))</f>
        <v xml:space="preserve">WB </v>
      </c>
      <c r="BZ340" s="509" t="str">
        <f>IF(AR340="","",VLOOKUP(AS340,[0]!Qualifier,(COLUMN(AS340)-34),FALSE))</f>
        <v xml:space="preserve">NA </v>
      </c>
      <c r="CA340" s="509" t="str">
        <f>IF(AS340="","",VLOOKUP(AT340,[0]!Qualifier,(COLUMN(AT340)-34),FALSE))</f>
        <v xml:space="preserve">Transf </v>
      </c>
      <c r="CB340" s="509" t="str">
        <f>IF(AT340="","",VLOOKUP(AU340,[0]!Qualifier,(COLUMN(AU340)-34),FALSE))</f>
        <v xml:space="preserve">LCdepl </v>
      </c>
      <c r="CC340" s="509" t="str">
        <f>IF(AU340="","",VLOOKUP(AV340,[0]!Qualifier,(COLUMN(AV340)-34),FALSE))</f>
        <v xml:space="preserve">Pool </v>
      </c>
      <c r="CD340" s="509" t="str">
        <f>IF(AV340="","",VLOOKUP(AW340,[0]!Qualifier,(COLUMN(AW340)-34),FALSE))</f>
        <v>Irrad</v>
      </c>
      <c r="CE340" s="508" t="str">
        <f>IF(AW340="","",VLOOKUP(AX340,[0]!Qualifier,(COLUMN(AX340)-34),FALSE))</f>
        <v xml:space="preserve">- </v>
      </c>
      <c r="CF340" s="508" t="str">
        <f>IF(AX340="","",VLOOKUP(AY340,[0]!Qualifier,(COLUMN(AY340)-34),FALSE))</f>
        <v>no sub</v>
      </c>
      <c r="CG340" s="509" t="str">
        <f>IF(AY340="","",VLOOKUP(AZ340,[0]!Qualifier,(COLUMN(AZ340)-34),FALSE))</f>
        <v>Non</v>
      </c>
      <c r="CH340" s="510" t="str">
        <f>IF(AZ340="","",VLOOKUP(BA340,[0]!Qualifier,(COLUMN(BA340)-34),FALSE))</f>
        <v>NA</v>
      </c>
      <c r="CI340" s="512" t="str">
        <f>IF(BA340="","",VLOOKUP(BB340,[0]!Qualifier,(COLUMN(BB340)-34),FALSE))</f>
        <v xml:space="preserve">None </v>
      </c>
      <c r="CJ340" s="510"/>
      <c r="CK340" s="513" t="str">
        <f t="shared" si="172"/>
        <v>2-2-16-1-4-1-1-3-1-1-1-3-3-2-1-1-1-1-1</v>
      </c>
      <c r="CL340" s="513">
        <v>41602</v>
      </c>
      <c r="CM340" s="513">
        <v>45195</v>
      </c>
      <c r="CN340" s="510"/>
      <c r="CP340" s="510"/>
    </row>
    <row r="341" spans="1:94" ht="12.6" customHeight="1" outlineLevel="2" x14ac:dyDescent="0.35">
      <c r="A341" s="77">
        <f t="shared" si="174"/>
        <v>246100</v>
      </c>
      <c r="B341" s="7">
        <f t="shared" si="175"/>
        <v>336</v>
      </c>
      <c r="C341" s="59">
        <f t="shared" si="173"/>
        <v>336</v>
      </c>
      <c r="D341" s="124">
        <f t="shared" si="176"/>
        <v>246100</v>
      </c>
      <c r="E341" s="16" t="str">
        <f t="shared" si="152"/>
        <v>Platelets</v>
      </c>
      <c r="F341" s="58" t="str">
        <f t="shared" si="153"/>
        <v xml:space="preserve">CPD </v>
      </c>
      <c r="G341" s="58" t="str">
        <f t="shared" si="154"/>
        <v xml:space="preserve">NoAdd </v>
      </c>
      <c r="H341" s="58" t="str">
        <f t="shared" si="155"/>
        <v xml:space="preserve">Closed </v>
      </c>
      <c r="I341" s="58" t="str">
        <f t="shared" si="156"/>
        <v>NonSVC</v>
      </c>
      <c r="J341" s="58" t="str">
        <f t="shared" si="157"/>
        <v xml:space="preserve">20to24°C </v>
      </c>
      <c r="K341" s="58" t="str">
        <f t="shared" si="158"/>
        <v>No</v>
      </c>
      <c r="L341" s="58" t="str">
        <f t="shared" si="159"/>
        <v xml:space="preserve">Allo </v>
      </c>
      <c r="M341" s="58" t="str">
        <f t="shared" si="160"/>
        <v xml:space="preserve">WB </v>
      </c>
      <c r="N341" s="58" t="str">
        <f t="shared" si="161"/>
        <v xml:space="preserve">NA </v>
      </c>
      <c r="O341" s="58" t="str">
        <f t="shared" si="162"/>
        <v xml:space="preserve">Transf </v>
      </c>
      <c r="P341" s="58" t="str">
        <f t="shared" si="163"/>
        <v xml:space="preserve">LCdepl </v>
      </c>
      <c r="Q341" s="58" t="str">
        <f t="shared" si="164"/>
        <v xml:space="preserve">Pool </v>
      </c>
      <c r="R341" s="58" t="str">
        <f t="shared" si="165"/>
        <v xml:space="preserve">NoIrr </v>
      </c>
      <c r="S341" s="58" t="str">
        <f t="shared" si="166"/>
        <v xml:space="preserve">- </v>
      </c>
      <c r="T341" s="58" t="str">
        <f t="shared" si="167"/>
        <v>no sub</v>
      </c>
      <c r="U341" s="58" t="str">
        <f t="shared" si="168"/>
        <v>Non</v>
      </c>
      <c r="V341" s="58" t="str">
        <f t="shared" si="169"/>
        <v>NA</v>
      </c>
      <c r="W341" s="58" t="str">
        <f t="shared" si="170"/>
        <v xml:space="preserve">None </v>
      </c>
      <c r="X341" t="s">
        <v>63</v>
      </c>
      <c r="Y341" s="161" t="str">
        <f t="shared" si="171"/>
        <v>2-2-1-1-4-1-1-1-1-1-1-3-3-1-1-1-1-1-1</v>
      </c>
      <c r="Z341" s="60">
        <f t="shared" si="177"/>
        <v>246100</v>
      </c>
      <c r="AA341" s="7">
        <f t="shared" si="178"/>
        <v>336</v>
      </c>
      <c r="AB341" s="29" t="str">
        <f t="shared" si="151"/>
        <v>2</v>
      </c>
      <c r="AC341" s="29" t="str">
        <f t="shared" si="150"/>
        <v>4</v>
      </c>
      <c r="AD341" s="29" t="str">
        <f t="shared" si="150"/>
        <v>6</v>
      </c>
      <c r="AE341" s="29" t="str">
        <f t="shared" si="150"/>
        <v>1</v>
      </c>
      <c r="AF341" s="29" t="str">
        <f t="shared" si="150"/>
        <v>0</v>
      </c>
      <c r="AG341" s="29" t="str">
        <f t="shared" si="150"/>
        <v>0</v>
      </c>
      <c r="AH341" s="59">
        <v>336</v>
      </c>
      <c r="AI341" s="510">
        <v>246100</v>
      </c>
      <c r="AJ341" s="509">
        <v>2</v>
      </c>
      <c r="AK341" s="509">
        <v>2</v>
      </c>
      <c r="AL341" s="509">
        <v>1</v>
      </c>
      <c r="AM341" s="509">
        <v>1</v>
      </c>
      <c r="AN341" s="509">
        <v>4</v>
      </c>
      <c r="AO341" s="509">
        <v>1</v>
      </c>
      <c r="AP341" s="509">
        <v>1</v>
      </c>
      <c r="AQ341" s="509">
        <v>1</v>
      </c>
      <c r="AR341" s="509">
        <v>1</v>
      </c>
      <c r="AS341" s="509">
        <v>1</v>
      </c>
      <c r="AT341" s="509">
        <v>1</v>
      </c>
      <c r="AU341" s="509">
        <v>3</v>
      </c>
      <c r="AV341" s="509">
        <v>3</v>
      </c>
      <c r="AW341" s="509">
        <v>1</v>
      </c>
      <c r="AX341" s="509">
        <v>1</v>
      </c>
      <c r="AY341" s="509">
        <v>1</v>
      </c>
      <c r="AZ341" s="509">
        <v>1</v>
      </c>
      <c r="BA341" s="509">
        <v>1</v>
      </c>
      <c r="BB341" s="509">
        <v>1</v>
      </c>
      <c r="BC341" s="509" t="b">
        <v>0</v>
      </c>
      <c r="BD341" s="508">
        <v>39082</v>
      </c>
      <c r="BE341" s="508">
        <v>39082</v>
      </c>
      <c r="BF341" s="509" t="b">
        <v>0</v>
      </c>
      <c r="BG341" s="510" t="s">
        <v>659</v>
      </c>
      <c r="BH341" s="512"/>
      <c r="BI341" s="510"/>
      <c r="BJ341" s="513">
        <v>39082</v>
      </c>
      <c r="BK341" s="513">
        <v>39082</v>
      </c>
      <c r="BL341" s="513">
        <v>46217</v>
      </c>
      <c r="BM341" s="510"/>
      <c r="BN341" s="512"/>
      <c r="BO341" s="510"/>
      <c r="BP341" s="509">
        <v>1</v>
      </c>
      <c r="BQ341" s="509" t="str">
        <f>IF(AI341="","",VLOOKUP(AJ341,[0]!Qualifier,(COLUMN(AJ341)-34),FALSE))</f>
        <v>Platelets</v>
      </c>
      <c r="BR341" s="509" t="str">
        <f>IF(AJ341="","",VLOOKUP(AK341,[0]!Qualifier,(COLUMN(AK341)-34),FALSE))</f>
        <v xml:space="preserve">CPD </v>
      </c>
      <c r="BS341" s="509" t="str">
        <f>IF(AK341="","",VLOOKUP(AL341,[0]!Qualifier,(COLUMN(AL341)-34),FALSE))</f>
        <v xml:space="preserve">NoAdd </v>
      </c>
      <c r="BT341" s="509" t="str">
        <f>IF(AL341="","",VLOOKUP(AM341,[0]!Qualifier,(COLUMN(AM341)-34),FALSE))</f>
        <v xml:space="preserve">Closed </v>
      </c>
      <c r="BU341" s="509" t="str">
        <f>IF(AM341="","",VLOOKUP(AN341,[0]!Qualifier,(COLUMN(AN341)-34),FALSE))</f>
        <v>NonSVC</v>
      </c>
      <c r="BV341" s="509" t="str">
        <f>IF(AN341="","",VLOOKUP(AO341,[0]!Qualifier,(COLUMN(AO341)-34),FALSE))</f>
        <v xml:space="preserve">20to24°C </v>
      </c>
      <c r="BW341" s="509" t="str">
        <f>IF(AO341="","",VLOOKUP(AP341,[0]!Qualifier,(COLUMN(AP341)-34),FALSE))</f>
        <v>No</v>
      </c>
      <c r="BX341" s="509" t="str">
        <f>IF(AP341="","",VLOOKUP(AQ341,[0]!Qualifier,(COLUMN(AQ341)-34),FALSE))</f>
        <v xml:space="preserve">Allo </v>
      </c>
      <c r="BY341" s="509" t="str">
        <f>IF(AQ341="","",VLOOKUP(AR341,[0]!Qualifier,(COLUMN(AR341)-34),FALSE))</f>
        <v xml:space="preserve">WB </v>
      </c>
      <c r="BZ341" s="509" t="str">
        <f>IF(AR341="","",VLOOKUP(AS341,[0]!Qualifier,(COLUMN(AS341)-34),FALSE))</f>
        <v xml:space="preserve">NA </v>
      </c>
      <c r="CA341" s="509" t="str">
        <f>IF(AS341="","",VLOOKUP(AT341,[0]!Qualifier,(COLUMN(AT341)-34),FALSE))</f>
        <v xml:space="preserve">Transf </v>
      </c>
      <c r="CB341" s="509" t="str">
        <f>IF(AT341="","",VLOOKUP(AU341,[0]!Qualifier,(COLUMN(AU341)-34),FALSE))</f>
        <v xml:space="preserve">LCdepl </v>
      </c>
      <c r="CC341" s="509" t="str">
        <f>IF(AU341="","",VLOOKUP(AV341,[0]!Qualifier,(COLUMN(AV341)-34),FALSE))</f>
        <v xml:space="preserve">Pool </v>
      </c>
      <c r="CD341" s="509" t="str">
        <f>IF(AV341="","",VLOOKUP(AW341,[0]!Qualifier,(COLUMN(AW341)-34),FALSE))</f>
        <v xml:space="preserve">NoIrr </v>
      </c>
      <c r="CE341" s="508" t="str">
        <f>IF(AW341="","",VLOOKUP(AX341,[0]!Qualifier,(COLUMN(AX341)-34),FALSE))</f>
        <v xml:space="preserve">- </v>
      </c>
      <c r="CF341" s="508" t="str">
        <f>IF(AX341="","",VLOOKUP(AY341,[0]!Qualifier,(COLUMN(AY341)-34),FALSE))</f>
        <v>no sub</v>
      </c>
      <c r="CG341" s="509" t="str">
        <f>IF(AY341="","",VLOOKUP(AZ341,[0]!Qualifier,(COLUMN(AZ341)-34),FALSE))</f>
        <v>Non</v>
      </c>
      <c r="CH341" s="510" t="str">
        <f>IF(AZ341="","",VLOOKUP(BA341,[0]!Qualifier,(COLUMN(BA341)-34),FALSE))</f>
        <v>NA</v>
      </c>
      <c r="CI341" s="512" t="str">
        <f>IF(BA341="","",VLOOKUP(BB341,[0]!Qualifier,(COLUMN(BB341)-34),FALSE))</f>
        <v xml:space="preserve">None </v>
      </c>
      <c r="CJ341" s="510"/>
      <c r="CK341" s="513" t="str">
        <f t="shared" si="172"/>
        <v>2-2-1-1-4-1-1-1-1-1-1-3-3-1-1-1-1-1-1</v>
      </c>
      <c r="CL341" s="513">
        <v>38695</v>
      </c>
      <c r="CM341" s="513">
        <v>45195</v>
      </c>
      <c r="CN341" s="510"/>
      <c r="CP341" s="510"/>
    </row>
    <row r="342" spans="1:94" ht="12.6" customHeight="1" outlineLevel="2" x14ac:dyDescent="0.35">
      <c r="A342" s="77">
        <f t="shared" si="174"/>
        <v>246300</v>
      </c>
      <c r="B342" s="7">
        <f t="shared" si="175"/>
        <v>337</v>
      </c>
      <c r="C342" s="59">
        <f t="shared" si="173"/>
        <v>337</v>
      </c>
      <c r="D342" s="124">
        <f t="shared" si="176"/>
        <v>246300</v>
      </c>
      <c r="E342" s="16" t="str">
        <f t="shared" si="152"/>
        <v>Platelets</v>
      </c>
      <c r="F342" s="58" t="str">
        <f t="shared" si="153"/>
        <v xml:space="preserve">CPD </v>
      </c>
      <c r="G342" s="58" t="str">
        <f t="shared" si="154"/>
        <v xml:space="preserve">NoAdd </v>
      </c>
      <c r="H342" s="58" t="str">
        <f t="shared" si="155"/>
        <v xml:space="preserve">Closed </v>
      </c>
      <c r="I342" s="58" t="str">
        <f t="shared" si="156"/>
        <v>NonSVC</v>
      </c>
      <c r="J342" s="58" t="str">
        <f t="shared" si="157"/>
        <v xml:space="preserve">20to24°C </v>
      </c>
      <c r="K342" s="58" t="str">
        <f t="shared" si="158"/>
        <v>No</v>
      </c>
      <c r="L342" s="58" t="str">
        <f t="shared" si="159"/>
        <v xml:space="preserve">Allo </v>
      </c>
      <c r="M342" s="58" t="str">
        <f t="shared" si="160"/>
        <v xml:space="preserve">WB </v>
      </c>
      <c r="N342" s="58" t="str">
        <f t="shared" si="161"/>
        <v xml:space="preserve">NA </v>
      </c>
      <c r="O342" s="58" t="str">
        <f t="shared" si="162"/>
        <v xml:space="preserve">Transf </v>
      </c>
      <c r="P342" s="58" t="str">
        <f t="shared" si="163"/>
        <v xml:space="preserve">LCdepl </v>
      </c>
      <c r="Q342" s="58" t="str">
        <f t="shared" si="164"/>
        <v xml:space="preserve">Pool </v>
      </c>
      <c r="R342" s="58" t="str">
        <f t="shared" si="165"/>
        <v>Irrad</v>
      </c>
      <c r="S342" s="58" t="str">
        <f t="shared" si="166"/>
        <v xml:space="preserve">- </v>
      </c>
      <c r="T342" s="58" t="str">
        <f t="shared" si="167"/>
        <v>no sub</v>
      </c>
      <c r="U342" s="58" t="str">
        <f t="shared" si="168"/>
        <v>Non</v>
      </c>
      <c r="V342" s="58" t="str">
        <f t="shared" si="169"/>
        <v>NA</v>
      </c>
      <c r="W342" s="58" t="str">
        <f t="shared" si="170"/>
        <v xml:space="preserve">None </v>
      </c>
      <c r="X342" t="s">
        <v>63</v>
      </c>
      <c r="Y342" s="161" t="str">
        <f t="shared" si="171"/>
        <v>2-2-1-1-4-1-1-1-1-1-1-3-3-2-1-1-1-1-1</v>
      </c>
      <c r="Z342" s="60">
        <f t="shared" si="177"/>
        <v>246300</v>
      </c>
      <c r="AA342" s="7">
        <f t="shared" si="178"/>
        <v>337</v>
      </c>
      <c r="AB342" s="29" t="str">
        <f t="shared" si="151"/>
        <v>2</v>
      </c>
      <c r="AC342" s="29" t="str">
        <f t="shared" si="150"/>
        <v>4</v>
      </c>
      <c r="AD342" s="29" t="str">
        <f t="shared" si="150"/>
        <v>6</v>
      </c>
      <c r="AE342" s="29" t="str">
        <f t="shared" si="150"/>
        <v>3</v>
      </c>
      <c r="AF342" s="29" t="str">
        <f t="shared" si="150"/>
        <v>0</v>
      </c>
      <c r="AG342" s="29" t="str">
        <f t="shared" si="150"/>
        <v>0</v>
      </c>
      <c r="AH342" s="59">
        <v>337</v>
      </c>
      <c r="AI342" s="510">
        <v>246300</v>
      </c>
      <c r="AJ342" s="509">
        <v>2</v>
      </c>
      <c r="AK342" s="509">
        <v>2</v>
      </c>
      <c r="AL342" s="509">
        <v>1</v>
      </c>
      <c r="AM342" s="509">
        <v>1</v>
      </c>
      <c r="AN342" s="509">
        <v>4</v>
      </c>
      <c r="AO342" s="509">
        <v>1</v>
      </c>
      <c r="AP342" s="509">
        <v>1</v>
      </c>
      <c r="AQ342" s="509">
        <v>1</v>
      </c>
      <c r="AR342" s="509">
        <v>1</v>
      </c>
      <c r="AS342" s="509">
        <v>1</v>
      </c>
      <c r="AT342" s="509">
        <v>1</v>
      </c>
      <c r="AU342" s="509">
        <v>3</v>
      </c>
      <c r="AV342" s="509">
        <v>3</v>
      </c>
      <c r="AW342" s="509">
        <v>2</v>
      </c>
      <c r="AX342" s="509">
        <v>1</v>
      </c>
      <c r="AY342" s="509">
        <v>1</v>
      </c>
      <c r="AZ342" s="509">
        <v>1</v>
      </c>
      <c r="BA342" s="509">
        <v>1</v>
      </c>
      <c r="BB342" s="509">
        <v>1</v>
      </c>
      <c r="BC342" s="509" t="b">
        <v>0</v>
      </c>
      <c r="BD342" s="508">
        <v>39082</v>
      </c>
      <c r="BE342" s="508">
        <v>39082</v>
      </c>
      <c r="BF342" s="509" t="b">
        <v>0</v>
      </c>
      <c r="BG342" s="510" t="s">
        <v>660</v>
      </c>
      <c r="BH342" s="512"/>
      <c r="BI342" s="510"/>
      <c r="BJ342" s="513">
        <v>39082</v>
      </c>
      <c r="BK342" s="513">
        <v>39082</v>
      </c>
      <c r="BL342" s="513">
        <v>46217</v>
      </c>
      <c r="BM342" s="510"/>
      <c r="BN342" s="512"/>
      <c r="BO342" s="510"/>
      <c r="BP342" s="509">
        <v>1</v>
      </c>
      <c r="BQ342" s="509" t="str">
        <f>IF(AI342="","",VLOOKUP(AJ342,[0]!Qualifier,(COLUMN(AJ342)-34),FALSE))</f>
        <v>Platelets</v>
      </c>
      <c r="BR342" s="509" t="str">
        <f>IF(AJ342="","",VLOOKUP(AK342,[0]!Qualifier,(COLUMN(AK342)-34),FALSE))</f>
        <v xml:space="preserve">CPD </v>
      </c>
      <c r="BS342" s="509" t="str">
        <f>IF(AK342="","",VLOOKUP(AL342,[0]!Qualifier,(COLUMN(AL342)-34),FALSE))</f>
        <v xml:space="preserve">NoAdd </v>
      </c>
      <c r="BT342" s="509" t="str">
        <f>IF(AL342="","",VLOOKUP(AM342,[0]!Qualifier,(COLUMN(AM342)-34),FALSE))</f>
        <v xml:space="preserve">Closed </v>
      </c>
      <c r="BU342" s="509" t="str">
        <f>IF(AM342="","",VLOOKUP(AN342,[0]!Qualifier,(COLUMN(AN342)-34),FALSE))</f>
        <v>NonSVC</v>
      </c>
      <c r="BV342" s="509" t="str">
        <f>IF(AN342="","",VLOOKUP(AO342,[0]!Qualifier,(COLUMN(AO342)-34),FALSE))</f>
        <v xml:space="preserve">20to24°C </v>
      </c>
      <c r="BW342" s="509" t="str">
        <f>IF(AO342="","",VLOOKUP(AP342,[0]!Qualifier,(COLUMN(AP342)-34),FALSE))</f>
        <v>No</v>
      </c>
      <c r="BX342" s="509" t="str">
        <f>IF(AP342="","",VLOOKUP(AQ342,[0]!Qualifier,(COLUMN(AQ342)-34),FALSE))</f>
        <v xml:space="preserve">Allo </v>
      </c>
      <c r="BY342" s="509" t="str">
        <f>IF(AQ342="","",VLOOKUP(AR342,[0]!Qualifier,(COLUMN(AR342)-34),FALSE))</f>
        <v xml:space="preserve">WB </v>
      </c>
      <c r="BZ342" s="509" t="str">
        <f>IF(AR342="","",VLOOKUP(AS342,[0]!Qualifier,(COLUMN(AS342)-34),FALSE))</f>
        <v xml:space="preserve">NA </v>
      </c>
      <c r="CA342" s="509" t="str">
        <f>IF(AS342="","",VLOOKUP(AT342,[0]!Qualifier,(COLUMN(AT342)-34),FALSE))</f>
        <v xml:space="preserve">Transf </v>
      </c>
      <c r="CB342" s="509" t="str">
        <f>IF(AT342="","",VLOOKUP(AU342,[0]!Qualifier,(COLUMN(AU342)-34),FALSE))</f>
        <v xml:space="preserve">LCdepl </v>
      </c>
      <c r="CC342" s="509" t="str">
        <f>IF(AU342="","",VLOOKUP(AV342,[0]!Qualifier,(COLUMN(AV342)-34),FALSE))</f>
        <v xml:space="preserve">Pool </v>
      </c>
      <c r="CD342" s="509" t="str">
        <f>IF(AV342="","",VLOOKUP(AW342,[0]!Qualifier,(COLUMN(AW342)-34),FALSE))</f>
        <v>Irrad</v>
      </c>
      <c r="CE342" s="508" t="str">
        <f>IF(AW342="","",VLOOKUP(AX342,[0]!Qualifier,(COLUMN(AX342)-34),FALSE))</f>
        <v xml:space="preserve">- </v>
      </c>
      <c r="CF342" s="508" t="str">
        <f>IF(AX342="","",VLOOKUP(AY342,[0]!Qualifier,(COLUMN(AY342)-34),FALSE))</f>
        <v>no sub</v>
      </c>
      <c r="CG342" s="509" t="str">
        <f>IF(AY342="","",VLOOKUP(AZ342,[0]!Qualifier,(COLUMN(AZ342)-34),FALSE))</f>
        <v>Non</v>
      </c>
      <c r="CH342" s="510" t="str">
        <f>IF(AZ342="","",VLOOKUP(BA342,[0]!Qualifier,(COLUMN(BA342)-34),FALSE))</f>
        <v>NA</v>
      </c>
      <c r="CI342" s="512" t="str">
        <f>IF(BA342="","",VLOOKUP(BB342,[0]!Qualifier,(COLUMN(BB342)-34),FALSE))</f>
        <v xml:space="preserve">None </v>
      </c>
      <c r="CJ342" s="510"/>
      <c r="CK342" s="513" t="str">
        <f t="shared" si="172"/>
        <v>2-2-1-1-4-1-1-1-1-1-1-3-3-2-1-1-1-1-1</v>
      </c>
      <c r="CL342" s="513">
        <v>40141</v>
      </c>
      <c r="CM342" s="513">
        <v>45195</v>
      </c>
      <c r="CN342" s="510"/>
      <c r="CP342" s="510"/>
    </row>
    <row r="343" spans="1:94" ht="12.6" customHeight="1" outlineLevel="2" x14ac:dyDescent="0.35">
      <c r="A343" s="77">
        <f t="shared" si="174"/>
        <v>249100</v>
      </c>
      <c r="B343" s="7">
        <f t="shared" si="175"/>
        <v>338</v>
      </c>
      <c r="C343" s="59">
        <f t="shared" si="173"/>
        <v>338</v>
      </c>
      <c r="D343" s="124">
        <f t="shared" si="176"/>
        <v>249100</v>
      </c>
      <c r="E343" s="16" t="str">
        <f t="shared" si="152"/>
        <v>Platelets</v>
      </c>
      <c r="F343" s="58" t="str">
        <f t="shared" si="153"/>
        <v xml:space="preserve">CPD </v>
      </c>
      <c r="G343" s="58" t="str">
        <f t="shared" si="154"/>
        <v xml:space="preserve">NoAdd </v>
      </c>
      <c r="H343" s="58" t="str">
        <f t="shared" si="155"/>
        <v xml:space="preserve">Closed </v>
      </c>
      <c r="I343" s="58" t="str">
        <f t="shared" si="156"/>
        <v>NonSVC</v>
      </c>
      <c r="J343" s="58" t="str">
        <f t="shared" si="157"/>
        <v xml:space="preserve">20to24°C </v>
      </c>
      <c r="K343" s="58" t="str">
        <f t="shared" si="158"/>
        <v>No</v>
      </c>
      <c r="L343" s="58" t="str">
        <f t="shared" si="159"/>
        <v xml:space="preserve">Allo </v>
      </c>
      <c r="M343" s="58" t="str">
        <f t="shared" si="160"/>
        <v xml:space="preserve">WB </v>
      </c>
      <c r="N343" s="58" t="str">
        <f t="shared" si="161"/>
        <v xml:space="preserve">NA </v>
      </c>
      <c r="O343" s="58" t="str">
        <f t="shared" si="162"/>
        <v xml:space="preserve">Transf </v>
      </c>
      <c r="P343" s="58" t="str">
        <f t="shared" si="163"/>
        <v xml:space="preserve">LCdepl </v>
      </c>
      <c r="Q343" s="58" t="str">
        <f t="shared" si="164"/>
        <v xml:space="preserve">PoolDiv </v>
      </c>
      <c r="R343" s="58" t="str">
        <f t="shared" si="165"/>
        <v xml:space="preserve">NoIrr </v>
      </c>
      <c r="S343" s="58" t="str">
        <f t="shared" si="166"/>
        <v xml:space="preserve">- </v>
      </c>
      <c r="T343" s="58" t="str">
        <f t="shared" si="167"/>
        <v>no sub</v>
      </c>
      <c r="U343" s="58" t="str">
        <f t="shared" si="168"/>
        <v>Non</v>
      </c>
      <c r="V343" s="58" t="str">
        <f t="shared" si="169"/>
        <v>NA</v>
      </c>
      <c r="W343" s="58" t="str">
        <f t="shared" si="170"/>
        <v xml:space="preserve">None </v>
      </c>
      <c r="X343" t="s">
        <v>63</v>
      </c>
      <c r="Y343" s="161" t="str">
        <f t="shared" si="171"/>
        <v>2-2-1-1-4-1-1-1-1-1-1-3-5-1-1-1-1-1-1</v>
      </c>
      <c r="Z343" s="60">
        <f t="shared" si="177"/>
        <v>249100</v>
      </c>
      <c r="AA343" s="7">
        <f t="shared" si="178"/>
        <v>338</v>
      </c>
      <c r="AB343" s="29" t="str">
        <f t="shared" si="151"/>
        <v>2</v>
      </c>
      <c r="AC343" s="29" t="str">
        <f t="shared" si="150"/>
        <v>4</v>
      </c>
      <c r="AD343" s="29" t="str">
        <f t="shared" si="150"/>
        <v>9</v>
      </c>
      <c r="AE343" s="29" t="str">
        <f t="shared" si="150"/>
        <v>1</v>
      </c>
      <c r="AF343" s="29" t="str">
        <f t="shared" si="150"/>
        <v>0</v>
      </c>
      <c r="AG343" s="29" t="str">
        <f t="shared" si="150"/>
        <v>0</v>
      </c>
      <c r="AH343" s="59">
        <v>338</v>
      </c>
      <c r="AI343" s="510">
        <v>249100</v>
      </c>
      <c r="AJ343" s="509">
        <v>2</v>
      </c>
      <c r="AK343" s="509">
        <v>2</v>
      </c>
      <c r="AL343" s="509">
        <v>1</v>
      </c>
      <c r="AM343" s="509">
        <v>1</v>
      </c>
      <c r="AN343" s="509">
        <v>4</v>
      </c>
      <c r="AO343" s="509">
        <v>1</v>
      </c>
      <c r="AP343" s="509">
        <v>1</v>
      </c>
      <c r="AQ343" s="509">
        <v>1</v>
      </c>
      <c r="AR343" s="509">
        <v>1</v>
      </c>
      <c r="AS343" s="509">
        <v>1</v>
      </c>
      <c r="AT343" s="509">
        <v>1</v>
      </c>
      <c r="AU343" s="509">
        <v>3</v>
      </c>
      <c r="AV343" s="509">
        <v>5</v>
      </c>
      <c r="AW343" s="509">
        <v>1</v>
      </c>
      <c r="AX343" s="509">
        <v>1</v>
      </c>
      <c r="AY343" s="509">
        <v>1</v>
      </c>
      <c r="AZ343" s="509">
        <v>1</v>
      </c>
      <c r="BA343" s="509">
        <v>1</v>
      </c>
      <c r="BB343" s="509">
        <v>1</v>
      </c>
      <c r="BC343" s="509" t="b">
        <v>0</v>
      </c>
      <c r="BD343" s="508">
        <v>39082</v>
      </c>
      <c r="BE343" s="508">
        <v>39082</v>
      </c>
      <c r="BF343" s="509" t="b">
        <v>0</v>
      </c>
      <c r="BG343" s="510" t="s">
        <v>661</v>
      </c>
      <c r="BH343" s="512"/>
      <c r="BI343" s="510"/>
      <c r="BJ343" s="513">
        <v>39082</v>
      </c>
      <c r="BK343" s="513">
        <v>39082</v>
      </c>
      <c r="BL343" s="513">
        <v>46217</v>
      </c>
      <c r="BM343" s="510"/>
      <c r="BN343" s="512"/>
      <c r="BO343" s="510"/>
      <c r="BP343" s="509">
        <v>1</v>
      </c>
      <c r="BQ343" s="509" t="str">
        <f>IF(AI343="","",VLOOKUP(AJ343,[0]!Qualifier,(COLUMN(AJ343)-34),FALSE))</f>
        <v>Platelets</v>
      </c>
      <c r="BR343" s="509" t="str">
        <f>IF(AJ343="","",VLOOKUP(AK343,[0]!Qualifier,(COLUMN(AK343)-34),FALSE))</f>
        <v xml:space="preserve">CPD </v>
      </c>
      <c r="BS343" s="509" t="str">
        <f>IF(AK343="","",VLOOKUP(AL343,[0]!Qualifier,(COLUMN(AL343)-34),FALSE))</f>
        <v xml:space="preserve">NoAdd </v>
      </c>
      <c r="BT343" s="509" t="str">
        <f>IF(AL343="","",VLOOKUP(AM343,[0]!Qualifier,(COLUMN(AM343)-34),FALSE))</f>
        <v xml:space="preserve">Closed </v>
      </c>
      <c r="BU343" s="509" t="str">
        <f>IF(AM343="","",VLOOKUP(AN343,[0]!Qualifier,(COLUMN(AN343)-34),FALSE))</f>
        <v>NonSVC</v>
      </c>
      <c r="BV343" s="509" t="str">
        <f>IF(AN343="","",VLOOKUP(AO343,[0]!Qualifier,(COLUMN(AO343)-34),FALSE))</f>
        <v xml:space="preserve">20to24°C </v>
      </c>
      <c r="BW343" s="509" t="str">
        <f>IF(AO343="","",VLOOKUP(AP343,[0]!Qualifier,(COLUMN(AP343)-34),FALSE))</f>
        <v>No</v>
      </c>
      <c r="BX343" s="509" t="str">
        <f>IF(AP343="","",VLOOKUP(AQ343,[0]!Qualifier,(COLUMN(AQ343)-34),FALSE))</f>
        <v xml:space="preserve">Allo </v>
      </c>
      <c r="BY343" s="509" t="str">
        <f>IF(AQ343="","",VLOOKUP(AR343,[0]!Qualifier,(COLUMN(AR343)-34),FALSE))</f>
        <v xml:space="preserve">WB </v>
      </c>
      <c r="BZ343" s="509" t="str">
        <f>IF(AR343="","",VLOOKUP(AS343,[0]!Qualifier,(COLUMN(AS343)-34),FALSE))</f>
        <v xml:space="preserve">NA </v>
      </c>
      <c r="CA343" s="509" t="str">
        <f>IF(AS343="","",VLOOKUP(AT343,[0]!Qualifier,(COLUMN(AT343)-34),FALSE))</f>
        <v xml:space="preserve">Transf </v>
      </c>
      <c r="CB343" s="509" t="str">
        <f>IF(AT343="","",VLOOKUP(AU343,[0]!Qualifier,(COLUMN(AU343)-34),FALSE))</f>
        <v xml:space="preserve">LCdepl </v>
      </c>
      <c r="CC343" s="509" t="str">
        <f>IF(AU343="","",VLOOKUP(AV343,[0]!Qualifier,(COLUMN(AV343)-34),FALSE))</f>
        <v xml:space="preserve">PoolDiv </v>
      </c>
      <c r="CD343" s="509" t="str">
        <f>IF(AV343="","",VLOOKUP(AW343,[0]!Qualifier,(COLUMN(AW343)-34),FALSE))</f>
        <v xml:space="preserve">NoIrr </v>
      </c>
      <c r="CE343" s="508" t="str">
        <f>IF(AW343="","",VLOOKUP(AX343,[0]!Qualifier,(COLUMN(AX343)-34),FALSE))</f>
        <v xml:space="preserve">- </v>
      </c>
      <c r="CF343" s="508" t="str">
        <f>IF(AX343="","",VLOOKUP(AY343,[0]!Qualifier,(COLUMN(AY343)-34),FALSE))</f>
        <v>no sub</v>
      </c>
      <c r="CG343" s="509" t="str">
        <f>IF(AY343="","",VLOOKUP(AZ343,[0]!Qualifier,(COLUMN(AZ343)-34),FALSE))</f>
        <v>Non</v>
      </c>
      <c r="CH343" s="510" t="str">
        <f>IF(AZ343="","",VLOOKUP(BA343,[0]!Qualifier,(COLUMN(BA343)-34),FALSE))</f>
        <v>NA</v>
      </c>
      <c r="CI343" s="509" t="str">
        <f>IF(BA343="","",VLOOKUP(BB343,[0]!Qualifier,(COLUMN(BB343)-34),FALSE))</f>
        <v xml:space="preserve">None </v>
      </c>
      <c r="CJ343" s="510"/>
      <c r="CK343" s="513" t="str">
        <f t="shared" si="172"/>
        <v>2-2-1-1-4-1-1-1-1-1-1-3-5-1-1-1-1-1-1</v>
      </c>
      <c r="CL343" s="513">
        <v>38312</v>
      </c>
      <c r="CM343" s="513">
        <v>45195</v>
      </c>
      <c r="CN343" s="513">
        <v>43630</v>
      </c>
      <c r="CO343" s="513">
        <v>1</v>
      </c>
      <c r="CP343" s="510" t="s">
        <v>1073</v>
      </c>
    </row>
    <row r="344" spans="1:94" ht="12.6" customHeight="1" outlineLevel="2" x14ac:dyDescent="0.35">
      <c r="A344" s="77">
        <f t="shared" si="174"/>
        <v>249300</v>
      </c>
      <c r="B344" s="7">
        <f t="shared" si="175"/>
        <v>339</v>
      </c>
      <c r="C344" s="59">
        <f t="shared" si="173"/>
        <v>339</v>
      </c>
      <c r="D344" s="124">
        <f t="shared" si="176"/>
        <v>249300</v>
      </c>
      <c r="E344" s="16" t="str">
        <f t="shared" si="152"/>
        <v>Platelets</v>
      </c>
      <c r="F344" s="58" t="str">
        <f t="shared" si="153"/>
        <v xml:space="preserve">CPD </v>
      </c>
      <c r="G344" s="58" t="str">
        <f t="shared" si="154"/>
        <v xml:space="preserve">NoAdd </v>
      </c>
      <c r="H344" s="58" t="str">
        <f t="shared" si="155"/>
        <v xml:space="preserve">Closed </v>
      </c>
      <c r="I344" s="58" t="str">
        <f t="shared" si="156"/>
        <v>NonSVC</v>
      </c>
      <c r="J344" s="58" t="str">
        <f t="shared" si="157"/>
        <v xml:space="preserve">20to24°C </v>
      </c>
      <c r="K344" s="58" t="str">
        <f t="shared" si="158"/>
        <v>No</v>
      </c>
      <c r="L344" s="58" t="str">
        <f t="shared" si="159"/>
        <v xml:space="preserve">Allo </v>
      </c>
      <c r="M344" s="58" t="str">
        <f t="shared" si="160"/>
        <v xml:space="preserve">WB </v>
      </c>
      <c r="N344" s="58" t="str">
        <f t="shared" si="161"/>
        <v xml:space="preserve">NA </v>
      </c>
      <c r="O344" s="58" t="str">
        <f t="shared" si="162"/>
        <v xml:space="preserve">Transf </v>
      </c>
      <c r="P344" s="58" t="str">
        <f t="shared" si="163"/>
        <v xml:space="preserve">LCdepl </v>
      </c>
      <c r="Q344" s="58" t="str">
        <f t="shared" si="164"/>
        <v xml:space="preserve">PoolDiv </v>
      </c>
      <c r="R344" s="58" t="str">
        <f t="shared" si="165"/>
        <v>Irrad</v>
      </c>
      <c r="S344" s="58" t="str">
        <f t="shared" si="166"/>
        <v xml:space="preserve">- </v>
      </c>
      <c r="T344" s="58" t="str">
        <f t="shared" si="167"/>
        <v>no sub</v>
      </c>
      <c r="U344" s="58" t="str">
        <f t="shared" si="168"/>
        <v>Non</v>
      </c>
      <c r="V344" s="58" t="str">
        <f t="shared" si="169"/>
        <v>NA</v>
      </c>
      <c r="W344" s="58" t="str">
        <f t="shared" si="170"/>
        <v xml:space="preserve">None </v>
      </c>
      <c r="X344" t="s">
        <v>63</v>
      </c>
      <c r="Y344" s="161" t="str">
        <f t="shared" si="171"/>
        <v>2-2-1-1-4-1-1-1-1-1-1-3-5-2-1-1-1-1-1</v>
      </c>
      <c r="Z344" s="60">
        <f t="shared" si="177"/>
        <v>249300</v>
      </c>
      <c r="AA344" s="7">
        <f t="shared" si="178"/>
        <v>339</v>
      </c>
      <c r="AB344" s="29" t="str">
        <f t="shared" si="151"/>
        <v>2</v>
      </c>
      <c r="AC344" s="29" t="str">
        <f t="shared" si="150"/>
        <v>4</v>
      </c>
      <c r="AD344" s="29" t="str">
        <f t="shared" si="150"/>
        <v>9</v>
      </c>
      <c r="AE344" s="29" t="str">
        <f t="shared" si="150"/>
        <v>3</v>
      </c>
      <c r="AF344" s="29" t="str">
        <f t="shared" si="150"/>
        <v>0</v>
      </c>
      <c r="AG344" s="29" t="str">
        <f t="shared" si="150"/>
        <v>0</v>
      </c>
      <c r="AH344" s="59">
        <v>339</v>
      </c>
      <c r="AI344" s="510">
        <v>249300</v>
      </c>
      <c r="AJ344" s="509">
        <v>2</v>
      </c>
      <c r="AK344" s="509">
        <v>2</v>
      </c>
      <c r="AL344" s="509">
        <v>1</v>
      </c>
      <c r="AM344" s="509">
        <v>1</v>
      </c>
      <c r="AN344" s="509">
        <v>4</v>
      </c>
      <c r="AO344" s="509">
        <v>1</v>
      </c>
      <c r="AP344" s="509">
        <v>1</v>
      </c>
      <c r="AQ344" s="509">
        <v>1</v>
      </c>
      <c r="AR344" s="509">
        <v>1</v>
      </c>
      <c r="AS344" s="509">
        <v>1</v>
      </c>
      <c r="AT344" s="509">
        <v>1</v>
      </c>
      <c r="AU344" s="509">
        <v>3</v>
      </c>
      <c r="AV344" s="509">
        <v>5</v>
      </c>
      <c r="AW344" s="509">
        <v>2</v>
      </c>
      <c r="AX344" s="509">
        <v>1</v>
      </c>
      <c r="AY344" s="509">
        <v>1</v>
      </c>
      <c r="AZ344" s="509">
        <v>1</v>
      </c>
      <c r="BA344" s="509">
        <v>1</v>
      </c>
      <c r="BB344" s="509">
        <v>1</v>
      </c>
      <c r="BC344" s="509" t="b">
        <v>0</v>
      </c>
      <c r="BD344" s="508">
        <v>39082</v>
      </c>
      <c r="BE344" s="508">
        <v>39082</v>
      </c>
      <c r="BF344" s="509" t="b">
        <v>0</v>
      </c>
      <c r="BG344" s="510" t="s">
        <v>662</v>
      </c>
      <c r="BH344" s="512"/>
      <c r="BI344" s="510"/>
      <c r="BJ344" s="513">
        <v>39082</v>
      </c>
      <c r="BK344" s="513">
        <v>39082</v>
      </c>
      <c r="BL344" s="513">
        <v>46217</v>
      </c>
      <c r="BM344" s="510"/>
      <c r="BN344" s="512"/>
      <c r="BO344" s="510"/>
      <c r="BP344" s="509">
        <v>1</v>
      </c>
      <c r="BQ344" s="509" t="str">
        <f>IF(AI344="","",VLOOKUP(AJ344,[0]!Qualifier,(COLUMN(AJ344)-34),FALSE))</f>
        <v>Platelets</v>
      </c>
      <c r="BR344" s="509" t="str">
        <f>IF(AJ344="","",VLOOKUP(AK344,[0]!Qualifier,(COLUMN(AK344)-34),FALSE))</f>
        <v xml:space="preserve">CPD </v>
      </c>
      <c r="BS344" s="509" t="str">
        <f>IF(AK344="","",VLOOKUP(AL344,[0]!Qualifier,(COLUMN(AL344)-34),FALSE))</f>
        <v xml:space="preserve">NoAdd </v>
      </c>
      <c r="BT344" s="509" t="str">
        <f>IF(AL344="","",VLOOKUP(AM344,[0]!Qualifier,(COLUMN(AM344)-34),FALSE))</f>
        <v xml:space="preserve">Closed </v>
      </c>
      <c r="BU344" s="509" t="str">
        <f>IF(AM344="","",VLOOKUP(AN344,[0]!Qualifier,(COLUMN(AN344)-34),FALSE))</f>
        <v>NonSVC</v>
      </c>
      <c r="BV344" s="509" t="str">
        <f>IF(AN344="","",VLOOKUP(AO344,[0]!Qualifier,(COLUMN(AO344)-34),FALSE))</f>
        <v xml:space="preserve">20to24°C </v>
      </c>
      <c r="BW344" s="509" t="str">
        <f>IF(AO344="","",VLOOKUP(AP344,[0]!Qualifier,(COLUMN(AP344)-34),FALSE))</f>
        <v>No</v>
      </c>
      <c r="BX344" s="509" t="str">
        <f>IF(AP344="","",VLOOKUP(AQ344,[0]!Qualifier,(COLUMN(AQ344)-34),FALSE))</f>
        <v xml:space="preserve">Allo </v>
      </c>
      <c r="BY344" s="509" t="str">
        <f>IF(AQ344="","",VLOOKUP(AR344,[0]!Qualifier,(COLUMN(AR344)-34),FALSE))</f>
        <v xml:space="preserve">WB </v>
      </c>
      <c r="BZ344" s="509" t="str">
        <f>IF(AR344="","",VLOOKUP(AS344,[0]!Qualifier,(COLUMN(AS344)-34),FALSE))</f>
        <v xml:space="preserve">NA </v>
      </c>
      <c r="CA344" s="509" t="str">
        <f>IF(AS344="","",VLOOKUP(AT344,[0]!Qualifier,(COLUMN(AT344)-34),FALSE))</f>
        <v xml:space="preserve">Transf </v>
      </c>
      <c r="CB344" s="509" t="str">
        <f>IF(AT344="","",VLOOKUP(AU344,[0]!Qualifier,(COLUMN(AU344)-34),FALSE))</f>
        <v xml:space="preserve">LCdepl </v>
      </c>
      <c r="CC344" s="509" t="str">
        <f>IF(AU344="","",VLOOKUP(AV344,[0]!Qualifier,(COLUMN(AV344)-34),FALSE))</f>
        <v xml:space="preserve">PoolDiv </v>
      </c>
      <c r="CD344" s="509" t="str">
        <f>IF(AV344="","",VLOOKUP(AW344,[0]!Qualifier,(COLUMN(AW344)-34),FALSE))</f>
        <v>Irrad</v>
      </c>
      <c r="CE344" s="508" t="str">
        <f>IF(AW344="","",VLOOKUP(AX344,[0]!Qualifier,(COLUMN(AX344)-34),FALSE))</f>
        <v xml:space="preserve">- </v>
      </c>
      <c r="CF344" s="508" t="str">
        <f>IF(AX344="","",VLOOKUP(AY344,[0]!Qualifier,(COLUMN(AY344)-34),FALSE))</f>
        <v>no sub</v>
      </c>
      <c r="CG344" s="509" t="str">
        <f>IF(AY344="","",VLOOKUP(AZ344,[0]!Qualifier,(COLUMN(AZ344)-34),FALSE))</f>
        <v>Non</v>
      </c>
      <c r="CH344" s="510" t="str">
        <f>IF(AZ344="","",VLOOKUP(BA344,[0]!Qualifier,(COLUMN(BA344)-34),FALSE))</f>
        <v>NA</v>
      </c>
      <c r="CI344" s="509" t="str">
        <f>IF(BA344="","",VLOOKUP(BB344,[0]!Qualifier,(COLUMN(BB344)-34),FALSE))</f>
        <v xml:space="preserve">None </v>
      </c>
      <c r="CJ344" s="510"/>
      <c r="CK344" s="513" t="str">
        <f t="shared" si="172"/>
        <v>2-2-1-1-4-1-1-1-1-1-1-3-5-2-1-1-1-1-1</v>
      </c>
      <c r="CL344" s="513">
        <v>36201</v>
      </c>
      <c r="CM344" s="513">
        <v>45195</v>
      </c>
      <c r="CN344" s="510"/>
      <c r="CP344" s="510"/>
    </row>
    <row r="345" spans="1:94" ht="12.6" customHeight="1" outlineLevel="2" x14ac:dyDescent="0.35">
      <c r="A345" s="77">
        <f t="shared" si="174"/>
        <v>260100</v>
      </c>
      <c r="B345" s="7">
        <f t="shared" si="175"/>
        <v>340</v>
      </c>
      <c r="C345" s="59">
        <f t="shared" si="173"/>
        <v>340</v>
      </c>
      <c r="D345" s="124">
        <f t="shared" si="176"/>
        <v>260100</v>
      </c>
      <c r="E345" s="16" t="str">
        <f t="shared" si="152"/>
        <v>Platelets</v>
      </c>
      <c r="F345" s="58" t="str">
        <f t="shared" si="153"/>
        <v xml:space="preserve">ACD-A </v>
      </c>
      <c r="G345" s="58" t="str">
        <f t="shared" si="154"/>
        <v xml:space="preserve">NoAdd </v>
      </c>
      <c r="H345" s="58" t="str">
        <f t="shared" si="155"/>
        <v xml:space="preserve">Closed </v>
      </c>
      <c r="I345" s="58" t="str">
        <f t="shared" si="156"/>
        <v xml:space="preserve">SV </v>
      </c>
      <c r="J345" s="58" t="str">
        <f t="shared" si="157"/>
        <v xml:space="preserve">20to24°C </v>
      </c>
      <c r="K345" s="58" t="str">
        <f t="shared" si="158"/>
        <v>No</v>
      </c>
      <c r="L345" s="58" t="str">
        <f t="shared" si="159"/>
        <v xml:space="preserve">Auto </v>
      </c>
      <c r="M345" s="58" t="str">
        <f t="shared" si="160"/>
        <v xml:space="preserve">Aph </v>
      </c>
      <c r="N345" s="58" t="str">
        <f t="shared" si="161"/>
        <v xml:space="preserve">NA </v>
      </c>
      <c r="O345" s="58" t="str">
        <f t="shared" si="162"/>
        <v xml:space="preserve">Transf </v>
      </c>
      <c r="P345" s="58" t="str">
        <f t="shared" si="163"/>
        <v xml:space="preserve">LCdepl </v>
      </c>
      <c r="Q345" s="58" t="str">
        <f t="shared" si="164"/>
        <v xml:space="preserve">None </v>
      </c>
      <c r="R345" s="58" t="str">
        <f t="shared" si="165"/>
        <v xml:space="preserve">NoIrr </v>
      </c>
      <c r="S345" s="58" t="str">
        <f t="shared" si="166"/>
        <v xml:space="preserve">- </v>
      </c>
      <c r="T345" s="58" t="str">
        <f t="shared" si="167"/>
        <v>no sub</v>
      </c>
      <c r="U345" s="58" t="str">
        <f t="shared" si="168"/>
        <v>Non</v>
      </c>
      <c r="V345" s="58" t="str">
        <f t="shared" si="169"/>
        <v>NA</v>
      </c>
      <c r="W345" s="58" t="str">
        <f t="shared" si="170"/>
        <v xml:space="preserve">None </v>
      </c>
      <c r="X345" t="s">
        <v>63</v>
      </c>
      <c r="Y345" s="161" t="str">
        <f t="shared" si="171"/>
        <v>2-7-1-1-1-1-1-2-2-1-1-3-1-1-1-1-1-1-1</v>
      </c>
      <c r="Z345" s="60">
        <f t="shared" si="177"/>
        <v>260100</v>
      </c>
      <c r="AA345" s="7">
        <f t="shared" si="178"/>
        <v>340</v>
      </c>
      <c r="AB345" s="29" t="str">
        <f t="shared" si="151"/>
        <v>2</v>
      </c>
      <c r="AC345" s="29" t="str">
        <f t="shared" si="150"/>
        <v>6</v>
      </c>
      <c r="AD345" s="29" t="str">
        <f t="shared" si="150"/>
        <v>0</v>
      </c>
      <c r="AE345" s="29" t="str">
        <f t="shared" si="150"/>
        <v>1</v>
      </c>
      <c r="AF345" s="29" t="str">
        <f t="shared" si="150"/>
        <v>0</v>
      </c>
      <c r="AG345" s="29" t="str">
        <f t="shared" si="150"/>
        <v>0</v>
      </c>
      <c r="AH345" s="59">
        <v>340</v>
      </c>
      <c r="AI345" s="510">
        <v>260100</v>
      </c>
      <c r="AJ345" s="509">
        <v>2</v>
      </c>
      <c r="AK345" s="509">
        <v>7</v>
      </c>
      <c r="AL345" s="509">
        <v>1</v>
      </c>
      <c r="AM345" s="509">
        <v>1</v>
      </c>
      <c r="AN345" s="509">
        <v>1</v>
      </c>
      <c r="AO345" s="509">
        <v>1</v>
      </c>
      <c r="AP345" s="509">
        <v>1</v>
      </c>
      <c r="AQ345" s="509">
        <v>2</v>
      </c>
      <c r="AR345" s="509">
        <v>2</v>
      </c>
      <c r="AS345" s="509">
        <v>1</v>
      </c>
      <c r="AT345" s="509">
        <v>1</v>
      </c>
      <c r="AU345" s="509">
        <v>3</v>
      </c>
      <c r="AV345" s="509">
        <v>1</v>
      </c>
      <c r="AW345" s="509">
        <v>1</v>
      </c>
      <c r="AX345" s="509">
        <v>1</v>
      </c>
      <c r="AY345" s="509">
        <v>1</v>
      </c>
      <c r="AZ345" s="509">
        <v>1</v>
      </c>
      <c r="BA345" s="509">
        <v>1</v>
      </c>
      <c r="BB345" s="509">
        <v>1</v>
      </c>
      <c r="BC345" s="509" t="b">
        <v>0</v>
      </c>
      <c r="BD345" s="508">
        <v>38309</v>
      </c>
      <c r="BE345" s="508">
        <v>38309</v>
      </c>
      <c r="BF345" s="509" t="b">
        <v>0</v>
      </c>
      <c r="BG345" s="510" t="s">
        <v>663</v>
      </c>
      <c r="BH345" s="512"/>
      <c r="BI345" s="510"/>
      <c r="BJ345" s="513">
        <v>38309</v>
      </c>
      <c r="BK345" s="513">
        <v>38309</v>
      </c>
      <c r="BL345" s="513">
        <v>46217</v>
      </c>
      <c r="BM345" s="510"/>
      <c r="BN345" s="512"/>
      <c r="BO345" s="510"/>
      <c r="BP345" s="509">
        <v>1</v>
      </c>
      <c r="BQ345" s="509" t="str">
        <f>IF(AI345="","",VLOOKUP(AJ345,[0]!Qualifier,(COLUMN(AJ345)-34),FALSE))</f>
        <v>Platelets</v>
      </c>
      <c r="BR345" s="509" t="str">
        <f>IF(AJ345="","",VLOOKUP(AK345,[0]!Qualifier,(COLUMN(AK345)-34),FALSE))</f>
        <v xml:space="preserve">ACD-A </v>
      </c>
      <c r="BS345" s="509" t="str">
        <f>IF(AK345="","",VLOOKUP(AL345,[0]!Qualifier,(COLUMN(AL345)-34),FALSE))</f>
        <v xml:space="preserve">NoAdd </v>
      </c>
      <c r="BT345" s="509" t="str">
        <f>IF(AL345="","",VLOOKUP(AM345,[0]!Qualifier,(COLUMN(AM345)-34),FALSE))</f>
        <v xml:space="preserve">Closed </v>
      </c>
      <c r="BU345" s="509" t="str">
        <f>IF(AM345="","",VLOOKUP(AN345,[0]!Qualifier,(COLUMN(AN345)-34),FALSE))</f>
        <v xml:space="preserve">SV </v>
      </c>
      <c r="BV345" s="509" t="str">
        <f>IF(AN345="","",VLOOKUP(AO345,[0]!Qualifier,(COLUMN(AO345)-34),FALSE))</f>
        <v xml:space="preserve">20to24°C </v>
      </c>
      <c r="BW345" s="509" t="str">
        <f>IF(AO345="","",VLOOKUP(AP345,[0]!Qualifier,(COLUMN(AP345)-34),FALSE))</f>
        <v>No</v>
      </c>
      <c r="BX345" s="509" t="str">
        <f>IF(AP345="","",VLOOKUP(AQ345,[0]!Qualifier,(COLUMN(AQ345)-34),FALSE))</f>
        <v xml:space="preserve">Auto </v>
      </c>
      <c r="BY345" s="509" t="str">
        <f>IF(AQ345="","",VLOOKUP(AR345,[0]!Qualifier,(COLUMN(AR345)-34),FALSE))</f>
        <v xml:space="preserve">Aph </v>
      </c>
      <c r="BZ345" s="509" t="str">
        <f>IF(AR345="","",VLOOKUP(AS345,[0]!Qualifier,(COLUMN(AS345)-34),FALSE))</f>
        <v xml:space="preserve">NA </v>
      </c>
      <c r="CA345" s="509" t="str">
        <f>IF(AS345="","",VLOOKUP(AT345,[0]!Qualifier,(COLUMN(AT345)-34),FALSE))</f>
        <v xml:space="preserve">Transf </v>
      </c>
      <c r="CB345" s="509" t="str">
        <f>IF(AT345="","",VLOOKUP(AU345,[0]!Qualifier,(COLUMN(AU345)-34),FALSE))</f>
        <v xml:space="preserve">LCdepl </v>
      </c>
      <c r="CC345" s="509" t="str">
        <f>IF(AU345="","",VLOOKUP(AV345,[0]!Qualifier,(COLUMN(AV345)-34),FALSE))</f>
        <v xml:space="preserve">None </v>
      </c>
      <c r="CD345" s="509" t="str">
        <f>IF(AV345="","",VLOOKUP(AW345,[0]!Qualifier,(COLUMN(AW345)-34),FALSE))</f>
        <v xml:space="preserve">NoIrr </v>
      </c>
      <c r="CE345" s="508" t="str">
        <f>IF(AW345="","",VLOOKUP(AX345,[0]!Qualifier,(COLUMN(AX345)-34),FALSE))</f>
        <v xml:space="preserve">- </v>
      </c>
      <c r="CF345" s="508" t="str">
        <f>IF(AX345="","",VLOOKUP(AY345,[0]!Qualifier,(COLUMN(AY345)-34),FALSE))</f>
        <v>no sub</v>
      </c>
      <c r="CG345" s="509" t="str">
        <f>IF(AY345="","",VLOOKUP(AZ345,[0]!Qualifier,(COLUMN(AZ345)-34),FALSE))</f>
        <v>Non</v>
      </c>
      <c r="CH345" s="510" t="str">
        <f>IF(AZ345="","",VLOOKUP(BA345,[0]!Qualifier,(COLUMN(BA345)-34),FALSE))</f>
        <v>NA</v>
      </c>
      <c r="CI345" s="509" t="str">
        <f>IF(BA345="","",VLOOKUP(BB345,[0]!Qualifier,(COLUMN(BB345)-34),FALSE))</f>
        <v xml:space="preserve">None </v>
      </c>
      <c r="CJ345" s="510"/>
      <c r="CK345" s="513" t="str">
        <f t="shared" si="172"/>
        <v>2-7-1-1-1-1-1-2-2-1-1-3-1-1-1-1-1-1-1</v>
      </c>
      <c r="CL345" s="513">
        <v>38312</v>
      </c>
      <c r="CM345" s="513">
        <v>45195</v>
      </c>
      <c r="CN345" s="513">
        <v>43630</v>
      </c>
      <c r="CO345" s="513">
        <v>1</v>
      </c>
      <c r="CP345" s="510" t="s">
        <v>1073</v>
      </c>
    </row>
    <row r="346" spans="1:94" ht="12.6" customHeight="1" outlineLevel="2" x14ac:dyDescent="0.35">
      <c r="A346" s="77">
        <f t="shared" si="174"/>
        <v>260120</v>
      </c>
      <c r="B346" s="7">
        <f t="shared" si="175"/>
        <v>341</v>
      </c>
      <c r="C346" s="59">
        <f t="shared" si="173"/>
        <v>341</v>
      </c>
      <c r="D346" s="124">
        <f t="shared" si="176"/>
        <v>260120</v>
      </c>
      <c r="E346" s="16" t="str">
        <f t="shared" si="152"/>
        <v>Platelets</v>
      </c>
      <c r="F346" s="58" t="str">
        <f t="shared" si="153"/>
        <v xml:space="preserve">ACD-A </v>
      </c>
      <c r="G346" s="58" t="str">
        <f t="shared" si="154"/>
        <v xml:space="preserve">NoAdd </v>
      </c>
      <c r="H346" s="58" t="str">
        <f t="shared" si="155"/>
        <v xml:space="preserve">Closed </v>
      </c>
      <c r="I346" s="58" t="str">
        <f t="shared" si="156"/>
        <v xml:space="preserve">SV </v>
      </c>
      <c r="J346" s="58" t="str">
        <f t="shared" si="157"/>
        <v xml:space="preserve">20to24°C </v>
      </c>
      <c r="K346" s="58" t="str">
        <f t="shared" si="158"/>
        <v>No</v>
      </c>
      <c r="L346" s="58" t="str">
        <f t="shared" si="159"/>
        <v xml:space="preserve">Auto </v>
      </c>
      <c r="M346" s="58" t="str">
        <f t="shared" si="160"/>
        <v xml:space="preserve">Aph </v>
      </c>
      <c r="N346" s="58" t="str">
        <f t="shared" si="161"/>
        <v xml:space="preserve">NA </v>
      </c>
      <c r="O346" s="58" t="str">
        <f t="shared" si="162"/>
        <v xml:space="preserve">Local </v>
      </c>
      <c r="P346" s="58" t="str">
        <f t="shared" si="163"/>
        <v xml:space="preserve">LCdepl </v>
      </c>
      <c r="Q346" s="58" t="str">
        <f t="shared" si="164"/>
        <v xml:space="preserve">None </v>
      </c>
      <c r="R346" s="58" t="str">
        <f t="shared" si="165"/>
        <v xml:space="preserve">NoIrr </v>
      </c>
      <c r="S346" s="58" t="str">
        <f t="shared" si="166"/>
        <v xml:space="preserve">- </v>
      </c>
      <c r="T346" s="58" t="str">
        <f t="shared" si="167"/>
        <v>no sub</v>
      </c>
      <c r="U346" s="58" t="str">
        <f t="shared" si="168"/>
        <v>Non</v>
      </c>
      <c r="V346" s="58" t="str">
        <f t="shared" si="169"/>
        <v>NA</v>
      </c>
      <c r="W346" s="58" t="str">
        <f t="shared" si="170"/>
        <v xml:space="preserve">None </v>
      </c>
      <c r="X346" t="s">
        <v>63</v>
      </c>
      <c r="Y346" s="161" t="str">
        <f t="shared" si="171"/>
        <v>2-7-1-1-1-1-1-2-2-1-4-3-1-1-1-1-1-1-1</v>
      </c>
      <c r="Z346" s="60">
        <f t="shared" si="177"/>
        <v>260120</v>
      </c>
      <c r="AA346" s="7">
        <f t="shared" si="178"/>
        <v>341</v>
      </c>
      <c r="AB346" s="29" t="str">
        <f t="shared" si="151"/>
        <v>2</v>
      </c>
      <c r="AC346" s="29" t="str">
        <f t="shared" si="150"/>
        <v>6</v>
      </c>
      <c r="AD346" s="29" t="str">
        <f t="shared" si="150"/>
        <v>0</v>
      </c>
      <c r="AE346" s="29" t="str">
        <f t="shared" si="150"/>
        <v>1</v>
      </c>
      <c r="AF346" s="29" t="str">
        <f t="shared" si="150"/>
        <v>2</v>
      </c>
      <c r="AG346" s="29" t="str">
        <f t="shared" si="150"/>
        <v>0</v>
      </c>
      <c r="AH346" s="59">
        <v>341</v>
      </c>
      <c r="AI346" s="510">
        <v>260120</v>
      </c>
      <c r="AJ346" s="509">
        <v>2</v>
      </c>
      <c r="AK346" s="509">
        <v>7</v>
      </c>
      <c r="AL346" s="509">
        <v>1</v>
      </c>
      <c r="AM346" s="509">
        <v>1</v>
      </c>
      <c r="AN346" s="509">
        <v>1</v>
      </c>
      <c r="AO346" s="509">
        <v>1</v>
      </c>
      <c r="AP346" s="509">
        <v>1</v>
      </c>
      <c r="AQ346" s="509">
        <v>2</v>
      </c>
      <c r="AR346" s="509">
        <v>2</v>
      </c>
      <c r="AS346" s="509">
        <v>1</v>
      </c>
      <c r="AT346" s="509">
        <v>4</v>
      </c>
      <c r="AU346" s="509">
        <v>3</v>
      </c>
      <c r="AV346" s="509">
        <v>1</v>
      </c>
      <c r="AW346" s="509">
        <v>1</v>
      </c>
      <c r="AX346" s="509">
        <v>1</v>
      </c>
      <c r="AY346" s="509">
        <v>1</v>
      </c>
      <c r="AZ346" s="509">
        <v>1</v>
      </c>
      <c r="BA346" s="509">
        <v>1</v>
      </c>
      <c r="BB346" s="509">
        <v>1</v>
      </c>
      <c r="BC346" s="509" t="b">
        <v>0</v>
      </c>
      <c r="BD346" s="508">
        <v>37481</v>
      </c>
      <c r="BE346" s="508">
        <v>37481</v>
      </c>
      <c r="BF346" s="509" t="b">
        <v>0</v>
      </c>
      <c r="BG346" s="510" t="s">
        <v>664</v>
      </c>
      <c r="BH346" s="512"/>
      <c r="BI346" s="510"/>
      <c r="BJ346" s="513">
        <v>37481</v>
      </c>
      <c r="BK346" s="513">
        <v>37481</v>
      </c>
      <c r="BL346" s="513">
        <v>46217</v>
      </c>
      <c r="BM346" s="510"/>
      <c r="BN346" s="512"/>
      <c r="BO346" s="510"/>
      <c r="BP346" s="509">
        <v>1</v>
      </c>
      <c r="BQ346" s="509" t="str">
        <f>IF(AI346="","",VLOOKUP(AJ346,[0]!Qualifier,(COLUMN(AJ346)-34),FALSE))</f>
        <v>Platelets</v>
      </c>
      <c r="BR346" s="509" t="str">
        <f>IF(AJ346="","",VLOOKUP(AK346,[0]!Qualifier,(COLUMN(AK346)-34),FALSE))</f>
        <v xml:space="preserve">ACD-A </v>
      </c>
      <c r="BS346" s="509" t="str">
        <f>IF(AK346="","",VLOOKUP(AL346,[0]!Qualifier,(COLUMN(AL346)-34),FALSE))</f>
        <v xml:space="preserve">NoAdd </v>
      </c>
      <c r="BT346" s="509" t="str">
        <f>IF(AL346="","",VLOOKUP(AM346,[0]!Qualifier,(COLUMN(AM346)-34),FALSE))</f>
        <v xml:space="preserve">Closed </v>
      </c>
      <c r="BU346" s="509" t="str">
        <f>IF(AM346="","",VLOOKUP(AN346,[0]!Qualifier,(COLUMN(AN346)-34),FALSE))</f>
        <v xml:space="preserve">SV </v>
      </c>
      <c r="BV346" s="509" t="str">
        <f>IF(AN346="","",VLOOKUP(AO346,[0]!Qualifier,(COLUMN(AO346)-34),FALSE))</f>
        <v xml:space="preserve">20to24°C </v>
      </c>
      <c r="BW346" s="509" t="str">
        <f>IF(AO346="","",VLOOKUP(AP346,[0]!Qualifier,(COLUMN(AP346)-34),FALSE))</f>
        <v>No</v>
      </c>
      <c r="BX346" s="509" t="str">
        <f>IF(AP346="","",VLOOKUP(AQ346,[0]!Qualifier,(COLUMN(AQ346)-34),FALSE))</f>
        <v xml:space="preserve">Auto </v>
      </c>
      <c r="BY346" s="509" t="str">
        <f>IF(AQ346="","",VLOOKUP(AR346,[0]!Qualifier,(COLUMN(AR346)-34),FALSE))</f>
        <v xml:space="preserve">Aph </v>
      </c>
      <c r="BZ346" s="509" t="str">
        <f>IF(AR346="","",VLOOKUP(AS346,[0]!Qualifier,(COLUMN(AS346)-34),FALSE))</f>
        <v xml:space="preserve">NA </v>
      </c>
      <c r="CA346" s="509" t="str">
        <f>IF(AS346="","",VLOOKUP(AT346,[0]!Qualifier,(COLUMN(AT346)-34),FALSE))</f>
        <v xml:space="preserve">Local </v>
      </c>
      <c r="CB346" s="509" t="str">
        <f>IF(AT346="","",VLOOKUP(AU346,[0]!Qualifier,(COLUMN(AU346)-34),FALSE))</f>
        <v xml:space="preserve">LCdepl </v>
      </c>
      <c r="CC346" s="509" t="str">
        <f>IF(AU346="","",VLOOKUP(AV346,[0]!Qualifier,(COLUMN(AV346)-34),FALSE))</f>
        <v xml:space="preserve">None </v>
      </c>
      <c r="CD346" s="509" t="str">
        <f>IF(AV346="","",VLOOKUP(AW346,[0]!Qualifier,(COLUMN(AW346)-34),FALSE))</f>
        <v xml:space="preserve">NoIrr </v>
      </c>
      <c r="CE346" s="508" t="str">
        <f>IF(AW346="","",VLOOKUP(AX346,[0]!Qualifier,(COLUMN(AX346)-34),FALSE))</f>
        <v xml:space="preserve">- </v>
      </c>
      <c r="CF346" s="508" t="str">
        <f>IF(AX346="","",VLOOKUP(AY346,[0]!Qualifier,(COLUMN(AY346)-34),FALSE))</f>
        <v>no sub</v>
      </c>
      <c r="CG346" s="509" t="str">
        <f>IF(AY346="","",VLOOKUP(AZ346,[0]!Qualifier,(COLUMN(AZ346)-34),FALSE))</f>
        <v>Non</v>
      </c>
      <c r="CH346" s="510" t="str">
        <f>IF(AZ346="","",VLOOKUP(BA346,[0]!Qualifier,(COLUMN(BA346)-34),FALSE))</f>
        <v>NA</v>
      </c>
      <c r="CI346" s="512" t="str">
        <f>IF(BA346="","",VLOOKUP(BB346,[0]!Qualifier,(COLUMN(BB346)-34),FALSE))</f>
        <v xml:space="preserve">None </v>
      </c>
      <c r="CJ346" s="510"/>
      <c r="CK346" s="513" t="str">
        <f t="shared" si="172"/>
        <v>2-7-1-1-1-1-1-2-2-1-4-3-1-1-1-1-1-1-1</v>
      </c>
      <c r="CL346" s="513">
        <v>39267</v>
      </c>
      <c r="CM346" s="513">
        <v>45195</v>
      </c>
      <c r="CN346" s="510"/>
      <c r="CP346" s="510"/>
    </row>
    <row r="347" spans="1:94" ht="12.6" customHeight="1" outlineLevel="2" x14ac:dyDescent="0.35">
      <c r="A347" s="77">
        <f t="shared" si="174"/>
        <v>263100</v>
      </c>
      <c r="B347" s="7">
        <f t="shared" si="175"/>
        <v>342</v>
      </c>
      <c r="C347" s="59">
        <f t="shared" si="173"/>
        <v>342</v>
      </c>
      <c r="D347" s="124">
        <f t="shared" si="176"/>
        <v>263100</v>
      </c>
      <c r="E347" s="16" t="str">
        <f t="shared" si="152"/>
        <v>Platelets</v>
      </c>
      <c r="F347" s="58" t="str">
        <f t="shared" si="153"/>
        <v xml:space="preserve">ACD-A </v>
      </c>
      <c r="G347" s="58" t="str">
        <f t="shared" si="154"/>
        <v xml:space="preserve">NoAdd </v>
      </c>
      <c r="H347" s="58" t="str">
        <f t="shared" si="155"/>
        <v xml:space="preserve">Closed </v>
      </c>
      <c r="I347" s="58" t="str">
        <f t="shared" si="156"/>
        <v xml:space="preserve">SV </v>
      </c>
      <c r="J347" s="58" t="str">
        <f t="shared" si="157"/>
        <v xml:space="preserve">20to24°C </v>
      </c>
      <c r="K347" s="58" t="str">
        <f t="shared" si="158"/>
        <v>No</v>
      </c>
      <c r="L347" s="58" t="str">
        <f t="shared" si="159"/>
        <v xml:space="preserve">Auto </v>
      </c>
      <c r="M347" s="58" t="str">
        <f t="shared" si="160"/>
        <v xml:space="preserve">Aph </v>
      </c>
      <c r="N347" s="58" t="str">
        <f t="shared" si="161"/>
        <v xml:space="preserve">NA </v>
      </c>
      <c r="O347" s="58" t="str">
        <f t="shared" si="162"/>
        <v xml:space="preserve">Transf </v>
      </c>
      <c r="P347" s="58" t="str">
        <f t="shared" si="163"/>
        <v xml:space="preserve">LCdepl </v>
      </c>
      <c r="Q347" s="58" t="str">
        <f t="shared" si="164"/>
        <v xml:space="preserve">None </v>
      </c>
      <c r="R347" s="58" t="str">
        <f t="shared" si="165"/>
        <v xml:space="preserve">NoIrr </v>
      </c>
      <c r="S347" s="58" t="str">
        <f t="shared" si="166"/>
        <v xml:space="preserve">Wash </v>
      </c>
      <c r="T347" s="58" t="str">
        <f t="shared" si="167"/>
        <v>no sub</v>
      </c>
      <c r="U347" s="58" t="str">
        <f t="shared" si="168"/>
        <v>Non</v>
      </c>
      <c r="V347" s="58" t="str">
        <f t="shared" si="169"/>
        <v>NA</v>
      </c>
      <c r="W347" s="58" t="str">
        <f t="shared" si="170"/>
        <v xml:space="preserve">None </v>
      </c>
      <c r="X347" t="s">
        <v>63</v>
      </c>
      <c r="Y347" s="161" t="str">
        <f t="shared" si="171"/>
        <v>2-7-1-1-1-1-1-2-2-1-1-3-1-1-2-1-1-1-1</v>
      </c>
      <c r="Z347" s="60">
        <f t="shared" si="177"/>
        <v>263100</v>
      </c>
      <c r="AA347" s="7">
        <f t="shared" si="178"/>
        <v>342</v>
      </c>
      <c r="AB347" s="29" t="str">
        <f t="shared" si="151"/>
        <v>2</v>
      </c>
      <c r="AC347" s="29" t="str">
        <f t="shared" si="150"/>
        <v>6</v>
      </c>
      <c r="AD347" s="29" t="str">
        <f t="shared" si="150"/>
        <v>3</v>
      </c>
      <c r="AE347" s="29" t="str">
        <f t="shared" si="150"/>
        <v>1</v>
      </c>
      <c r="AF347" s="29" t="str">
        <f t="shared" si="150"/>
        <v>0</v>
      </c>
      <c r="AG347" s="29" t="str">
        <f t="shared" si="150"/>
        <v>0</v>
      </c>
      <c r="AH347" s="59">
        <v>342</v>
      </c>
      <c r="AI347" s="510">
        <v>263100</v>
      </c>
      <c r="AJ347" s="509">
        <v>2</v>
      </c>
      <c r="AK347" s="509">
        <v>7</v>
      </c>
      <c r="AL347" s="509">
        <v>1</v>
      </c>
      <c r="AM347" s="509">
        <v>1</v>
      </c>
      <c r="AN347" s="509">
        <v>1</v>
      </c>
      <c r="AO347" s="509">
        <v>1</v>
      </c>
      <c r="AP347" s="509">
        <v>1</v>
      </c>
      <c r="AQ347" s="509">
        <v>2</v>
      </c>
      <c r="AR347" s="509">
        <v>2</v>
      </c>
      <c r="AS347" s="509">
        <v>1</v>
      </c>
      <c r="AT347" s="509">
        <v>1</v>
      </c>
      <c r="AU347" s="509">
        <v>3</v>
      </c>
      <c r="AV347" s="509">
        <v>1</v>
      </c>
      <c r="AW347" s="509">
        <v>1</v>
      </c>
      <c r="AX347" s="509">
        <v>2</v>
      </c>
      <c r="AY347" s="509">
        <v>1</v>
      </c>
      <c r="AZ347" s="509">
        <v>1</v>
      </c>
      <c r="BA347" s="509">
        <v>1</v>
      </c>
      <c r="BB347" s="509">
        <v>1</v>
      </c>
      <c r="BC347" s="509" t="b">
        <v>0</v>
      </c>
      <c r="BD347" s="508">
        <v>38695</v>
      </c>
      <c r="BE347" s="508">
        <v>38695</v>
      </c>
      <c r="BF347" s="509" t="b">
        <v>0</v>
      </c>
      <c r="BG347" s="510" t="s">
        <v>665</v>
      </c>
      <c r="BH347" s="512"/>
      <c r="BI347" s="510"/>
      <c r="BJ347" s="513">
        <v>38695</v>
      </c>
      <c r="BK347" s="513">
        <v>38695</v>
      </c>
      <c r="BL347" s="513">
        <v>46217</v>
      </c>
      <c r="BM347" s="510"/>
      <c r="BN347" s="512"/>
      <c r="BO347" s="510"/>
      <c r="BP347" s="509">
        <v>16</v>
      </c>
      <c r="BQ347" s="509" t="str">
        <f>IF(AI347="","",VLOOKUP(AJ347,[0]!Qualifier,(COLUMN(AJ347)-34),FALSE))</f>
        <v>Platelets</v>
      </c>
      <c r="BR347" s="509" t="str">
        <f>IF(AJ347="","",VLOOKUP(AK347,[0]!Qualifier,(COLUMN(AK347)-34),FALSE))</f>
        <v xml:space="preserve">ACD-A </v>
      </c>
      <c r="BS347" s="509" t="str">
        <f>IF(AK347="","",VLOOKUP(AL347,[0]!Qualifier,(COLUMN(AL347)-34),FALSE))</f>
        <v xml:space="preserve">NoAdd </v>
      </c>
      <c r="BT347" s="509" t="str">
        <f>IF(AL347="","",VLOOKUP(AM347,[0]!Qualifier,(COLUMN(AM347)-34),FALSE))</f>
        <v xml:space="preserve">Closed </v>
      </c>
      <c r="BU347" s="509" t="str">
        <f>IF(AM347="","",VLOOKUP(AN347,[0]!Qualifier,(COLUMN(AN347)-34),FALSE))</f>
        <v xml:space="preserve">SV </v>
      </c>
      <c r="BV347" s="509" t="str">
        <f>IF(AN347="","",VLOOKUP(AO347,[0]!Qualifier,(COLUMN(AO347)-34),FALSE))</f>
        <v xml:space="preserve">20to24°C </v>
      </c>
      <c r="BW347" s="509" t="str">
        <f>IF(AO347="","",VLOOKUP(AP347,[0]!Qualifier,(COLUMN(AP347)-34),FALSE))</f>
        <v>No</v>
      </c>
      <c r="BX347" s="509" t="str">
        <f>IF(AP347="","",VLOOKUP(AQ347,[0]!Qualifier,(COLUMN(AQ347)-34),FALSE))</f>
        <v xml:space="preserve">Auto </v>
      </c>
      <c r="BY347" s="509" t="str">
        <f>IF(AQ347="","",VLOOKUP(AR347,[0]!Qualifier,(COLUMN(AR347)-34),FALSE))</f>
        <v xml:space="preserve">Aph </v>
      </c>
      <c r="BZ347" s="509" t="str">
        <f>IF(AR347="","",VLOOKUP(AS347,[0]!Qualifier,(COLUMN(AS347)-34),FALSE))</f>
        <v xml:space="preserve">NA </v>
      </c>
      <c r="CA347" s="509" t="str">
        <f>IF(AS347="","",VLOOKUP(AT347,[0]!Qualifier,(COLUMN(AT347)-34),FALSE))</f>
        <v xml:space="preserve">Transf </v>
      </c>
      <c r="CB347" s="509" t="str">
        <f>IF(AT347="","",VLOOKUP(AU347,[0]!Qualifier,(COLUMN(AU347)-34),FALSE))</f>
        <v xml:space="preserve">LCdepl </v>
      </c>
      <c r="CC347" s="509" t="str">
        <f>IF(AU347="","",VLOOKUP(AV347,[0]!Qualifier,(COLUMN(AV347)-34),FALSE))</f>
        <v xml:space="preserve">None </v>
      </c>
      <c r="CD347" s="509" t="str">
        <f>IF(AV347="","",VLOOKUP(AW347,[0]!Qualifier,(COLUMN(AW347)-34),FALSE))</f>
        <v xml:space="preserve">NoIrr </v>
      </c>
      <c r="CE347" s="508" t="str">
        <f>IF(AW347="","",VLOOKUP(AX347,[0]!Qualifier,(COLUMN(AX347)-34),FALSE))</f>
        <v xml:space="preserve">Wash </v>
      </c>
      <c r="CF347" s="508" t="str">
        <f>IF(AX347="","",VLOOKUP(AY347,[0]!Qualifier,(COLUMN(AY347)-34),FALSE))</f>
        <v>no sub</v>
      </c>
      <c r="CG347" s="509" t="str">
        <f>IF(AY347="","",VLOOKUP(AZ347,[0]!Qualifier,(COLUMN(AZ347)-34),FALSE))</f>
        <v>Non</v>
      </c>
      <c r="CH347" s="510" t="str">
        <f>IF(AZ347="","",VLOOKUP(BA347,[0]!Qualifier,(COLUMN(BA347)-34),FALSE))</f>
        <v>NA</v>
      </c>
      <c r="CI347" s="509" t="str">
        <f>IF(BA347="","",VLOOKUP(BB347,[0]!Qualifier,(COLUMN(BB347)-34),FALSE))</f>
        <v xml:space="preserve">None </v>
      </c>
      <c r="CJ347" s="510"/>
      <c r="CK347" s="513" t="str">
        <f t="shared" si="172"/>
        <v>2-7-1-1-1-1-1-2-2-1-1-3-1-1-2-1-1-1-1</v>
      </c>
      <c r="CL347" s="513">
        <v>43999</v>
      </c>
      <c r="CM347" s="513">
        <v>45195</v>
      </c>
      <c r="CN347" s="510"/>
      <c r="CP347" s="510"/>
    </row>
    <row r="348" spans="1:94" ht="12.6" customHeight="1" outlineLevel="2" x14ac:dyDescent="0.35">
      <c r="A348" s="77">
        <f t="shared" si="174"/>
        <v>268110</v>
      </c>
      <c r="B348" s="7">
        <f t="shared" si="175"/>
        <v>343</v>
      </c>
      <c r="C348" s="59">
        <f t="shared" si="173"/>
        <v>343</v>
      </c>
      <c r="D348" s="124">
        <f t="shared" si="176"/>
        <v>268110</v>
      </c>
      <c r="E348" s="16" t="str">
        <f t="shared" si="152"/>
        <v>Platelets</v>
      </c>
      <c r="F348" s="58" t="str">
        <f t="shared" si="153"/>
        <v xml:space="preserve">ACD-A </v>
      </c>
      <c r="G348" s="58" t="str">
        <f t="shared" si="154"/>
        <v xml:space="preserve">NoAdd </v>
      </c>
      <c r="H348" s="58" t="str">
        <f t="shared" si="155"/>
        <v xml:space="preserve">Open </v>
      </c>
      <c r="I348" s="58" t="str">
        <f t="shared" si="156"/>
        <v xml:space="preserve">SV </v>
      </c>
      <c r="J348" s="58" t="str">
        <f t="shared" si="157"/>
        <v xml:space="preserve">20to24°C </v>
      </c>
      <c r="K348" s="58" t="str">
        <f t="shared" si="158"/>
        <v>No</v>
      </c>
      <c r="L348" s="58" t="str">
        <f t="shared" si="159"/>
        <v xml:space="preserve">Auto </v>
      </c>
      <c r="M348" s="58" t="str">
        <f t="shared" si="160"/>
        <v xml:space="preserve">Aph </v>
      </c>
      <c r="N348" s="58" t="str">
        <f t="shared" si="161"/>
        <v xml:space="preserve">NA </v>
      </c>
      <c r="O348" s="58" t="str">
        <f t="shared" si="162"/>
        <v xml:space="preserve">Transf </v>
      </c>
      <c r="P348" s="58" t="str">
        <f t="shared" si="163"/>
        <v xml:space="preserve">LCdepl </v>
      </c>
      <c r="Q348" s="58" t="str">
        <f t="shared" si="164"/>
        <v xml:space="preserve">None </v>
      </c>
      <c r="R348" s="58" t="str">
        <f t="shared" si="165"/>
        <v xml:space="preserve">NoIrr </v>
      </c>
      <c r="S348" s="58" t="str">
        <f t="shared" si="166"/>
        <v xml:space="preserve">Wash </v>
      </c>
      <c r="T348" s="58" t="str">
        <f t="shared" si="167"/>
        <v xml:space="preserve">ThawCryo </v>
      </c>
      <c r="U348" s="58" t="str">
        <f t="shared" si="168"/>
        <v>Non</v>
      </c>
      <c r="V348" s="58" t="str">
        <f t="shared" si="169"/>
        <v>NA</v>
      </c>
      <c r="W348" s="58" t="str">
        <f t="shared" si="170"/>
        <v xml:space="preserve">None </v>
      </c>
      <c r="X348" t="s">
        <v>63</v>
      </c>
      <c r="Y348" s="161" t="str">
        <f t="shared" si="171"/>
        <v>2-7-1-2-1-1-1-2-2-1-1-3-1-1-2-12-1-1-1</v>
      </c>
      <c r="Z348" s="60">
        <f t="shared" si="177"/>
        <v>268110</v>
      </c>
      <c r="AA348" s="7">
        <f t="shared" si="178"/>
        <v>343</v>
      </c>
      <c r="AB348" s="29" t="str">
        <f t="shared" si="151"/>
        <v>2</v>
      </c>
      <c r="AC348" s="29" t="str">
        <f t="shared" si="150"/>
        <v>6</v>
      </c>
      <c r="AD348" s="29" t="str">
        <f t="shared" si="150"/>
        <v>8</v>
      </c>
      <c r="AE348" s="29" t="str">
        <f t="shared" si="150"/>
        <v>1</v>
      </c>
      <c r="AF348" s="29" t="str">
        <f t="shared" si="150"/>
        <v>1</v>
      </c>
      <c r="AG348" s="29" t="str">
        <f t="shared" si="150"/>
        <v>0</v>
      </c>
      <c r="AH348" s="59">
        <v>343</v>
      </c>
      <c r="AI348" s="510">
        <v>268110</v>
      </c>
      <c r="AJ348" s="509">
        <v>2</v>
      </c>
      <c r="AK348" s="509">
        <v>7</v>
      </c>
      <c r="AL348" s="509">
        <v>1</v>
      </c>
      <c r="AM348" s="509">
        <v>2</v>
      </c>
      <c r="AN348" s="509">
        <v>1</v>
      </c>
      <c r="AO348" s="509">
        <v>1</v>
      </c>
      <c r="AP348" s="509">
        <v>1</v>
      </c>
      <c r="AQ348" s="509">
        <v>2</v>
      </c>
      <c r="AR348" s="509">
        <v>2</v>
      </c>
      <c r="AS348" s="509">
        <v>1</v>
      </c>
      <c r="AT348" s="509">
        <v>1</v>
      </c>
      <c r="AU348" s="509">
        <v>3</v>
      </c>
      <c r="AV348" s="509">
        <v>1</v>
      </c>
      <c r="AW348" s="509">
        <v>1</v>
      </c>
      <c r="AX348" s="509">
        <v>2</v>
      </c>
      <c r="AY348" s="509">
        <v>12</v>
      </c>
      <c r="AZ348" s="509">
        <v>1</v>
      </c>
      <c r="BA348" s="509">
        <v>1</v>
      </c>
      <c r="BB348" s="509">
        <v>1</v>
      </c>
      <c r="BC348" s="509" t="b">
        <v>0</v>
      </c>
      <c r="BD348" s="508">
        <v>38695</v>
      </c>
      <c r="BE348" s="508">
        <v>38695</v>
      </c>
      <c r="BF348" s="509" t="b">
        <v>0</v>
      </c>
      <c r="BG348" s="510" t="s">
        <v>666</v>
      </c>
      <c r="BH348" s="512"/>
      <c r="BI348" s="510"/>
      <c r="BJ348" s="513">
        <v>38695</v>
      </c>
      <c r="BK348" s="513">
        <v>38695</v>
      </c>
      <c r="BL348" s="513">
        <v>46217</v>
      </c>
      <c r="BM348" s="510"/>
      <c r="BN348" s="512"/>
      <c r="BO348" s="510"/>
      <c r="BP348" s="509">
        <v>2</v>
      </c>
      <c r="BQ348" s="509" t="str">
        <f>IF(AI348="","",VLOOKUP(AJ348,[0]!Qualifier,(COLUMN(AJ348)-34),FALSE))</f>
        <v>Platelets</v>
      </c>
      <c r="BR348" s="509" t="str">
        <f>IF(AJ348="","",VLOOKUP(AK348,[0]!Qualifier,(COLUMN(AK348)-34),FALSE))</f>
        <v xml:space="preserve">ACD-A </v>
      </c>
      <c r="BS348" s="509" t="str">
        <f>IF(AK348="","",VLOOKUP(AL348,[0]!Qualifier,(COLUMN(AL348)-34),FALSE))</f>
        <v xml:space="preserve">NoAdd </v>
      </c>
      <c r="BT348" s="509" t="str">
        <f>IF(AL348="","",VLOOKUP(AM348,[0]!Qualifier,(COLUMN(AM348)-34),FALSE))</f>
        <v xml:space="preserve">Open </v>
      </c>
      <c r="BU348" s="509" t="str">
        <f>IF(AM348="","",VLOOKUP(AN348,[0]!Qualifier,(COLUMN(AN348)-34),FALSE))</f>
        <v xml:space="preserve">SV </v>
      </c>
      <c r="BV348" s="509" t="str">
        <f>IF(AN348="","",VLOOKUP(AO348,[0]!Qualifier,(COLUMN(AO348)-34),FALSE))</f>
        <v xml:space="preserve">20to24°C </v>
      </c>
      <c r="BW348" s="509" t="str">
        <f>IF(AO348="","",VLOOKUP(AP348,[0]!Qualifier,(COLUMN(AP348)-34),FALSE))</f>
        <v>No</v>
      </c>
      <c r="BX348" s="509" t="str">
        <f>IF(AP348="","",VLOOKUP(AQ348,[0]!Qualifier,(COLUMN(AQ348)-34),FALSE))</f>
        <v xml:space="preserve">Auto </v>
      </c>
      <c r="BY348" s="509" t="str">
        <f>IF(AQ348="","",VLOOKUP(AR348,[0]!Qualifier,(COLUMN(AR348)-34),FALSE))</f>
        <v xml:space="preserve">Aph </v>
      </c>
      <c r="BZ348" s="509" t="str">
        <f>IF(AR348="","",VLOOKUP(AS348,[0]!Qualifier,(COLUMN(AS348)-34),FALSE))</f>
        <v xml:space="preserve">NA </v>
      </c>
      <c r="CA348" s="509" t="str">
        <f>IF(AS348="","",VLOOKUP(AT348,[0]!Qualifier,(COLUMN(AT348)-34),FALSE))</f>
        <v xml:space="preserve">Transf </v>
      </c>
      <c r="CB348" s="509" t="str">
        <f>IF(AT348="","",VLOOKUP(AU348,[0]!Qualifier,(COLUMN(AU348)-34),FALSE))</f>
        <v xml:space="preserve">LCdepl </v>
      </c>
      <c r="CC348" s="509" t="str">
        <f>IF(AU348="","",VLOOKUP(AV348,[0]!Qualifier,(COLUMN(AV348)-34),FALSE))</f>
        <v xml:space="preserve">None </v>
      </c>
      <c r="CD348" s="509" t="str">
        <f>IF(AV348="","",VLOOKUP(AW348,[0]!Qualifier,(COLUMN(AW348)-34),FALSE))</f>
        <v xml:space="preserve">NoIrr </v>
      </c>
      <c r="CE348" s="508" t="str">
        <f>IF(AW348="","",VLOOKUP(AX348,[0]!Qualifier,(COLUMN(AX348)-34),FALSE))</f>
        <v xml:space="preserve">Wash </v>
      </c>
      <c r="CF348" s="508" t="str">
        <f>IF(AX348="","",VLOOKUP(AY348,[0]!Qualifier,(COLUMN(AY348)-34),FALSE))</f>
        <v xml:space="preserve">ThawCryo </v>
      </c>
      <c r="CG348" s="509" t="str">
        <f>IF(AY348="","",VLOOKUP(AZ348,[0]!Qualifier,(COLUMN(AZ348)-34),FALSE))</f>
        <v>Non</v>
      </c>
      <c r="CH348" s="510" t="str">
        <f>IF(AZ348="","",VLOOKUP(BA348,[0]!Qualifier,(COLUMN(BA348)-34),FALSE))</f>
        <v>NA</v>
      </c>
      <c r="CI348" s="509" t="str">
        <f>IF(BA348="","",VLOOKUP(BB348,[0]!Qualifier,(COLUMN(BB348)-34),FALSE))</f>
        <v xml:space="preserve">None </v>
      </c>
      <c r="CJ348" s="510"/>
      <c r="CK348" s="513" t="str">
        <f t="shared" si="172"/>
        <v>2-7-1-2-1-1-1-2-2-1-1-3-1-1-2-12-1-1-1</v>
      </c>
      <c r="CL348" s="513">
        <v>43999</v>
      </c>
      <c r="CM348" s="513">
        <v>45195</v>
      </c>
      <c r="CN348" s="510"/>
      <c r="CP348" s="510"/>
    </row>
    <row r="349" spans="1:94" ht="12.6" customHeight="1" outlineLevel="2" x14ac:dyDescent="0.35">
      <c r="A349" s="77">
        <f t="shared" si="174"/>
        <v>268340</v>
      </c>
      <c r="B349" s="7">
        <f t="shared" si="175"/>
        <v>344</v>
      </c>
      <c r="C349" s="59">
        <f t="shared" si="173"/>
        <v>344</v>
      </c>
      <c r="D349" s="124">
        <f t="shared" si="176"/>
        <v>268340</v>
      </c>
      <c r="E349" s="16" t="str">
        <f t="shared" si="152"/>
        <v>Platelets</v>
      </c>
      <c r="F349" s="58" t="str">
        <f t="shared" si="153"/>
        <v xml:space="preserve">ACD-A </v>
      </c>
      <c r="G349" s="58" t="str">
        <f t="shared" si="154"/>
        <v xml:space="preserve">NoAdd </v>
      </c>
      <c r="H349" s="58" t="str">
        <f t="shared" si="155"/>
        <v xml:space="preserve">CleanR </v>
      </c>
      <c r="I349" s="58" t="str">
        <f t="shared" si="156"/>
        <v xml:space="preserve">SV </v>
      </c>
      <c r="J349" s="58" t="str">
        <f t="shared" si="157"/>
        <v xml:space="preserve">20to24°C </v>
      </c>
      <c r="K349" s="58" t="str">
        <f t="shared" si="158"/>
        <v>No</v>
      </c>
      <c r="L349" s="58" t="str">
        <f t="shared" si="159"/>
        <v xml:space="preserve">Auto </v>
      </c>
      <c r="M349" s="58" t="str">
        <f t="shared" si="160"/>
        <v xml:space="preserve">Aph </v>
      </c>
      <c r="N349" s="58" t="str">
        <f t="shared" si="161"/>
        <v xml:space="preserve">NA </v>
      </c>
      <c r="O349" s="58" t="str">
        <f t="shared" si="162"/>
        <v xml:space="preserve">Transf </v>
      </c>
      <c r="P349" s="58" t="str">
        <f t="shared" si="163"/>
        <v xml:space="preserve">LCdepl </v>
      </c>
      <c r="Q349" s="58" t="str">
        <f t="shared" si="164"/>
        <v xml:space="preserve">Rec </v>
      </c>
      <c r="R349" s="58" t="str">
        <f t="shared" si="165"/>
        <v>Irrad</v>
      </c>
      <c r="S349" s="58" t="str">
        <f t="shared" si="166"/>
        <v xml:space="preserve">Wash </v>
      </c>
      <c r="T349" s="58" t="str">
        <f t="shared" si="167"/>
        <v xml:space="preserve">ThawCryo </v>
      </c>
      <c r="U349" s="58" t="str">
        <f t="shared" si="168"/>
        <v>Non</v>
      </c>
      <c r="V349" s="58" t="str">
        <f t="shared" si="169"/>
        <v>NA</v>
      </c>
      <c r="W349" s="58" t="str">
        <f t="shared" si="170"/>
        <v xml:space="preserve">None </v>
      </c>
      <c r="X349" t="s">
        <v>63</v>
      </c>
      <c r="Y349" s="161" t="str">
        <f t="shared" si="171"/>
        <v>2-7-1-4-1-1-1-2-2-1-1-3-4-2-2-12-1-1-1</v>
      </c>
      <c r="Z349" s="60">
        <f t="shared" si="177"/>
        <v>268340</v>
      </c>
      <c r="AA349" s="7">
        <f t="shared" si="178"/>
        <v>344</v>
      </c>
      <c r="AB349" s="29" t="str">
        <f t="shared" si="151"/>
        <v>2</v>
      </c>
      <c r="AC349" s="29" t="str">
        <f t="shared" si="150"/>
        <v>6</v>
      </c>
      <c r="AD349" s="29" t="str">
        <f t="shared" si="150"/>
        <v>8</v>
      </c>
      <c r="AE349" s="29" t="str">
        <f t="shared" si="150"/>
        <v>3</v>
      </c>
      <c r="AF349" s="29" t="str">
        <f t="shared" si="150"/>
        <v>4</v>
      </c>
      <c r="AG349" s="29" t="str">
        <f t="shared" si="150"/>
        <v>0</v>
      </c>
      <c r="AH349" s="59">
        <v>344</v>
      </c>
      <c r="AI349" s="510">
        <v>268340</v>
      </c>
      <c r="AJ349" s="509">
        <v>2</v>
      </c>
      <c r="AK349" s="509">
        <v>7</v>
      </c>
      <c r="AL349" s="509">
        <v>1</v>
      </c>
      <c r="AM349" s="509">
        <v>4</v>
      </c>
      <c r="AN349" s="509">
        <v>1</v>
      </c>
      <c r="AO349" s="509">
        <v>1</v>
      </c>
      <c r="AP349" s="509">
        <v>1</v>
      </c>
      <c r="AQ349" s="509">
        <v>2</v>
      </c>
      <c r="AR349" s="509">
        <v>2</v>
      </c>
      <c r="AS349" s="509">
        <v>1</v>
      </c>
      <c r="AT349" s="509">
        <v>1</v>
      </c>
      <c r="AU349" s="509">
        <v>3</v>
      </c>
      <c r="AV349" s="509">
        <v>4</v>
      </c>
      <c r="AW349" s="509">
        <v>2</v>
      </c>
      <c r="AX349" s="509">
        <v>2</v>
      </c>
      <c r="AY349" s="509">
        <v>12</v>
      </c>
      <c r="AZ349" s="509">
        <v>1</v>
      </c>
      <c r="BA349" s="509">
        <v>1</v>
      </c>
      <c r="BB349" s="509">
        <v>1</v>
      </c>
      <c r="BC349" s="509" t="b">
        <v>0</v>
      </c>
      <c r="BD349" s="508">
        <v>40689</v>
      </c>
      <c r="BE349" s="508">
        <v>40609</v>
      </c>
      <c r="BF349" s="509" t="b">
        <v>0</v>
      </c>
      <c r="BG349" s="510" t="s">
        <v>667</v>
      </c>
      <c r="BH349" s="512"/>
      <c r="BI349" s="510"/>
      <c r="BJ349" s="513">
        <v>40689</v>
      </c>
      <c r="BK349" s="513">
        <v>40609</v>
      </c>
      <c r="BL349" s="513">
        <v>46217</v>
      </c>
      <c r="BM349" s="510"/>
      <c r="BN349" s="512"/>
      <c r="BO349" s="510"/>
      <c r="BP349" s="509">
        <v>2</v>
      </c>
      <c r="BQ349" s="509" t="str">
        <f>IF(AI349="","",VLOOKUP(AJ349,[0]!Qualifier,(COLUMN(AJ349)-34),FALSE))</f>
        <v>Platelets</v>
      </c>
      <c r="BR349" s="509" t="str">
        <f>IF(AJ349="","",VLOOKUP(AK349,[0]!Qualifier,(COLUMN(AK349)-34),FALSE))</f>
        <v xml:space="preserve">ACD-A </v>
      </c>
      <c r="BS349" s="509" t="str">
        <f>IF(AK349="","",VLOOKUP(AL349,[0]!Qualifier,(COLUMN(AL349)-34),FALSE))</f>
        <v xml:space="preserve">NoAdd </v>
      </c>
      <c r="BT349" s="509" t="str">
        <f>IF(AL349="","",VLOOKUP(AM349,[0]!Qualifier,(COLUMN(AM349)-34),FALSE))</f>
        <v xml:space="preserve">CleanR </v>
      </c>
      <c r="BU349" s="509" t="str">
        <f>IF(AM349="","",VLOOKUP(AN349,[0]!Qualifier,(COLUMN(AN349)-34),FALSE))</f>
        <v xml:space="preserve">SV </v>
      </c>
      <c r="BV349" s="509" t="str">
        <f>IF(AN349="","",VLOOKUP(AO349,[0]!Qualifier,(COLUMN(AO349)-34),FALSE))</f>
        <v xml:space="preserve">20to24°C </v>
      </c>
      <c r="BW349" s="509" t="str">
        <f>IF(AO349="","",VLOOKUP(AP349,[0]!Qualifier,(COLUMN(AP349)-34),FALSE))</f>
        <v>No</v>
      </c>
      <c r="BX349" s="509" t="str">
        <f>IF(AP349="","",VLOOKUP(AQ349,[0]!Qualifier,(COLUMN(AQ349)-34),FALSE))</f>
        <v xml:space="preserve">Auto </v>
      </c>
      <c r="BY349" s="509" t="str">
        <f>IF(AQ349="","",VLOOKUP(AR349,[0]!Qualifier,(COLUMN(AR349)-34),FALSE))</f>
        <v xml:space="preserve">Aph </v>
      </c>
      <c r="BZ349" s="509" t="str">
        <f>IF(AR349="","",VLOOKUP(AS349,[0]!Qualifier,(COLUMN(AS349)-34),FALSE))</f>
        <v xml:space="preserve">NA </v>
      </c>
      <c r="CA349" s="509" t="str">
        <f>IF(AS349="","",VLOOKUP(AT349,[0]!Qualifier,(COLUMN(AT349)-34),FALSE))</f>
        <v xml:space="preserve">Transf </v>
      </c>
      <c r="CB349" s="509" t="str">
        <f>IF(AT349="","",VLOOKUP(AU349,[0]!Qualifier,(COLUMN(AU349)-34),FALSE))</f>
        <v xml:space="preserve">LCdepl </v>
      </c>
      <c r="CC349" s="509" t="str">
        <f>IF(AU349="","",VLOOKUP(AV349,[0]!Qualifier,(COLUMN(AV349)-34),FALSE))</f>
        <v xml:space="preserve">Rec </v>
      </c>
      <c r="CD349" s="509" t="str">
        <f>IF(AV349="","",VLOOKUP(AW349,[0]!Qualifier,(COLUMN(AW349)-34),FALSE))</f>
        <v>Irrad</v>
      </c>
      <c r="CE349" s="508" t="str">
        <f>IF(AW349="","",VLOOKUP(AX349,[0]!Qualifier,(COLUMN(AX349)-34),FALSE))</f>
        <v xml:space="preserve">Wash </v>
      </c>
      <c r="CF349" s="508" t="str">
        <f>IF(AX349="","",VLOOKUP(AY349,[0]!Qualifier,(COLUMN(AY349)-34),FALSE))</f>
        <v xml:space="preserve">ThawCryo </v>
      </c>
      <c r="CG349" s="509" t="str">
        <f>IF(AY349="","",VLOOKUP(AZ349,[0]!Qualifier,(COLUMN(AZ349)-34),FALSE))</f>
        <v>Non</v>
      </c>
      <c r="CH349" s="510" t="str">
        <f>IF(AZ349="","",VLOOKUP(BA349,[0]!Qualifier,(COLUMN(BA349)-34),FALSE))</f>
        <v>NA</v>
      </c>
      <c r="CI349" s="509" t="str">
        <f>IF(BA349="","",VLOOKUP(BB349,[0]!Qualifier,(COLUMN(BB349)-34),FALSE))</f>
        <v xml:space="preserve">None </v>
      </c>
      <c r="CJ349" s="510"/>
      <c r="CK349" s="513" t="str">
        <f t="shared" si="172"/>
        <v>2-7-1-4-1-1-1-2-2-1-1-3-4-2-2-12-1-1-1</v>
      </c>
      <c r="CL349" s="513">
        <v>41908</v>
      </c>
      <c r="CM349" s="513">
        <v>45195</v>
      </c>
      <c r="CN349" s="513">
        <v>43630</v>
      </c>
      <c r="CO349" s="513">
        <v>1</v>
      </c>
      <c r="CP349" s="510" t="s">
        <v>1073</v>
      </c>
    </row>
    <row r="350" spans="1:94" ht="12.6" customHeight="1" outlineLevel="2" x14ac:dyDescent="0.35">
      <c r="A350" s="77">
        <f t="shared" si="174"/>
        <v>268948</v>
      </c>
      <c r="B350" s="7">
        <f t="shared" si="175"/>
        <v>345</v>
      </c>
      <c r="C350" s="59">
        <f t="shared" si="173"/>
        <v>345</v>
      </c>
      <c r="D350" s="124">
        <f t="shared" si="176"/>
        <v>268948</v>
      </c>
      <c r="E350" s="16" t="str">
        <f t="shared" si="152"/>
        <v>Platelets</v>
      </c>
      <c r="F350" s="58" t="str">
        <f t="shared" si="153"/>
        <v xml:space="preserve">ACD-A </v>
      </c>
      <c r="G350" s="58" t="str">
        <f t="shared" si="154"/>
        <v xml:space="preserve">DMSO </v>
      </c>
      <c r="H350" s="58" t="str">
        <f t="shared" si="155"/>
        <v xml:space="preserve">CleanR </v>
      </c>
      <c r="I350" s="58" t="str">
        <f t="shared" si="156"/>
        <v xml:space="preserve">SV </v>
      </c>
      <c r="J350" s="58" t="str">
        <f t="shared" si="157"/>
        <v xml:space="preserve">≤-140°C  </v>
      </c>
      <c r="K350" s="58" t="str">
        <f t="shared" si="158"/>
        <v>No</v>
      </c>
      <c r="L350" s="58" t="str">
        <f t="shared" si="159"/>
        <v xml:space="preserve">Auto </v>
      </c>
      <c r="M350" s="58" t="str">
        <f t="shared" si="160"/>
        <v xml:space="preserve">Aph </v>
      </c>
      <c r="N350" s="58" t="str">
        <f t="shared" si="161"/>
        <v xml:space="preserve">NA </v>
      </c>
      <c r="O350" s="58" t="str">
        <f t="shared" si="162"/>
        <v xml:space="preserve">Transf </v>
      </c>
      <c r="P350" s="58" t="str">
        <f t="shared" si="163"/>
        <v xml:space="preserve">LCdepl </v>
      </c>
      <c r="Q350" s="58" t="str">
        <f t="shared" si="164"/>
        <v xml:space="preserve">None </v>
      </c>
      <c r="R350" s="58" t="str">
        <f t="shared" si="165"/>
        <v>Irrad</v>
      </c>
      <c r="S350" s="58" t="str">
        <f t="shared" si="166"/>
        <v xml:space="preserve">- </v>
      </c>
      <c r="T350" s="58" t="str">
        <f t="shared" si="167"/>
        <v>CryoPlt</v>
      </c>
      <c r="U350" s="58" t="str">
        <f t="shared" si="168"/>
        <v>Non</v>
      </c>
      <c r="V350" s="58" t="str">
        <f t="shared" si="169"/>
        <v>NA</v>
      </c>
      <c r="W350" s="58" t="str">
        <f t="shared" si="170"/>
        <v xml:space="preserve">None </v>
      </c>
      <c r="X350" t="s">
        <v>63</v>
      </c>
      <c r="Y350" s="161" t="str">
        <f t="shared" si="171"/>
        <v>2-7-11-4-1-6-1-2-2-1-1-3-1-2-1-19-1-1-1</v>
      </c>
      <c r="Z350" s="60">
        <f t="shared" si="177"/>
        <v>268948</v>
      </c>
      <c r="AA350" s="7">
        <f t="shared" si="178"/>
        <v>345</v>
      </c>
      <c r="AB350" s="29" t="str">
        <f t="shared" si="151"/>
        <v>2</v>
      </c>
      <c r="AC350" s="29" t="str">
        <f t="shared" si="150"/>
        <v>6</v>
      </c>
      <c r="AD350" s="29" t="str">
        <f t="shared" si="150"/>
        <v>8</v>
      </c>
      <c r="AE350" s="29" t="str">
        <f t="shared" si="150"/>
        <v>9</v>
      </c>
      <c r="AF350" s="29" t="str">
        <f t="shared" si="150"/>
        <v>4</v>
      </c>
      <c r="AG350" s="29" t="str">
        <f t="shared" si="150"/>
        <v>8</v>
      </c>
      <c r="AH350" s="59">
        <v>345</v>
      </c>
      <c r="AI350" s="510">
        <v>268948</v>
      </c>
      <c r="AJ350" s="509">
        <v>2</v>
      </c>
      <c r="AK350" s="509">
        <v>7</v>
      </c>
      <c r="AL350" s="509">
        <v>11</v>
      </c>
      <c r="AM350" s="509">
        <v>4</v>
      </c>
      <c r="AN350" s="509">
        <v>1</v>
      </c>
      <c r="AO350" s="509">
        <v>6</v>
      </c>
      <c r="AP350" s="509">
        <v>1</v>
      </c>
      <c r="AQ350" s="509">
        <v>2</v>
      </c>
      <c r="AR350" s="509">
        <v>2</v>
      </c>
      <c r="AS350" s="509">
        <v>1</v>
      </c>
      <c r="AT350" s="509">
        <v>1</v>
      </c>
      <c r="AU350" s="509">
        <v>3</v>
      </c>
      <c r="AV350" s="509">
        <v>1</v>
      </c>
      <c r="AW350" s="509">
        <v>2</v>
      </c>
      <c r="AX350" s="509">
        <v>1</v>
      </c>
      <c r="AY350" s="509">
        <v>19</v>
      </c>
      <c r="AZ350" s="509">
        <v>1</v>
      </c>
      <c r="BA350" s="509">
        <v>1</v>
      </c>
      <c r="BB350" s="509">
        <v>1</v>
      </c>
      <c r="BC350" s="509" t="b">
        <v>0</v>
      </c>
      <c r="BD350" s="508">
        <v>40689</v>
      </c>
      <c r="BE350" s="508">
        <v>40609</v>
      </c>
      <c r="BF350" s="509" t="b">
        <v>0</v>
      </c>
      <c r="BG350" s="510" t="s">
        <v>1207</v>
      </c>
      <c r="BH350" s="512"/>
      <c r="BI350" s="510"/>
      <c r="BJ350" s="513">
        <v>40689</v>
      </c>
      <c r="BK350" s="513">
        <v>40609</v>
      </c>
      <c r="BL350" s="513">
        <v>46217</v>
      </c>
      <c r="BM350" s="510"/>
      <c r="BN350" s="512"/>
      <c r="BO350" s="510"/>
      <c r="BP350" s="509">
        <v>2</v>
      </c>
      <c r="BQ350" s="509" t="str">
        <f>IF(AI350="","",VLOOKUP(AJ350,[0]!Qualifier,(COLUMN(AJ350)-34),FALSE))</f>
        <v>Platelets</v>
      </c>
      <c r="BR350" s="509" t="str">
        <f>IF(AJ350="","",VLOOKUP(AK350,[0]!Qualifier,(COLUMN(AK350)-34),FALSE))</f>
        <v xml:space="preserve">ACD-A </v>
      </c>
      <c r="BS350" s="509" t="str">
        <f>IF(AK350="","",VLOOKUP(AL350,[0]!Qualifier,(COLUMN(AL350)-34),FALSE))</f>
        <v xml:space="preserve">DMSO </v>
      </c>
      <c r="BT350" s="509" t="str">
        <f>IF(AL350="","",VLOOKUP(AM350,[0]!Qualifier,(COLUMN(AM350)-34),FALSE))</f>
        <v xml:space="preserve">CleanR </v>
      </c>
      <c r="BU350" s="509" t="str">
        <f>IF(AM350="","",VLOOKUP(AN350,[0]!Qualifier,(COLUMN(AN350)-34),FALSE))</f>
        <v xml:space="preserve">SV </v>
      </c>
      <c r="BV350" s="509" t="str">
        <f>IF(AN350="","",VLOOKUP(AO350,[0]!Qualifier,(COLUMN(AO350)-34),FALSE))</f>
        <v xml:space="preserve">≤-140°C  </v>
      </c>
      <c r="BW350" s="509" t="str">
        <f>IF(AO350="","",VLOOKUP(AP350,[0]!Qualifier,(COLUMN(AP350)-34),FALSE))</f>
        <v>No</v>
      </c>
      <c r="BX350" s="509" t="str">
        <f>IF(AP350="","",VLOOKUP(AQ350,[0]!Qualifier,(COLUMN(AQ350)-34),FALSE))</f>
        <v xml:space="preserve">Auto </v>
      </c>
      <c r="BY350" s="509" t="str">
        <f>IF(AQ350="","",VLOOKUP(AR350,[0]!Qualifier,(COLUMN(AR350)-34),FALSE))</f>
        <v xml:space="preserve">Aph </v>
      </c>
      <c r="BZ350" s="509" t="str">
        <f>IF(AR350="","",VLOOKUP(AS350,[0]!Qualifier,(COLUMN(AS350)-34),FALSE))</f>
        <v xml:space="preserve">NA </v>
      </c>
      <c r="CA350" s="509" t="str">
        <f>IF(AS350="","",VLOOKUP(AT350,[0]!Qualifier,(COLUMN(AT350)-34),FALSE))</f>
        <v xml:space="preserve">Transf </v>
      </c>
      <c r="CB350" s="509" t="str">
        <f>IF(AT350="","",VLOOKUP(AU350,[0]!Qualifier,(COLUMN(AU350)-34),FALSE))</f>
        <v xml:space="preserve">LCdepl </v>
      </c>
      <c r="CC350" s="509" t="str">
        <f>IF(AU350="","",VLOOKUP(AV350,[0]!Qualifier,(COLUMN(AV350)-34),FALSE))</f>
        <v xml:space="preserve">None </v>
      </c>
      <c r="CD350" s="509" t="str">
        <f>IF(AV350="","",VLOOKUP(AW350,[0]!Qualifier,(COLUMN(AW350)-34),FALSE))</f>
        <v>Irrad</v>
      </c>
      <c r="CE350" s="508" t="str">
        <f>IF(AW350="","",VLOOKUP(AX350,[0]!Qualifier,(COLUMN(AX350)-34),FALSE))</f>
        <v xml:space="preserve">- </v>
      </c>
      <c r="CF350" s="508" t="str">
        <f>IF(AX350="","",VLOOKUP(AY350,[0]!Qualifier,(COLUMN(AY350)-34),FALSE))</f>
        <v>CryoPlt</v>
      </c>
      <c r="CG350" s="509" t="str">
        <f>IF(AY350="","",VLOOKUP(AZ350,[0]!Qualifier,(COLUMN(AZ350)-34),FALSE))</f>
        <v>Non</v>
      </c>
      <c r="CH350" s="510" t="str">
        <f>IF(AZ350="","",VLOOKUP(BA350,[0]!Qualifier,(COLUMN(BA350)-34),FALSE))</f>
        <v>NA</v>
      </c>
      <c r="CI350" s="509" t="str">
        <f>IF(BA350="","",VLOOKUP(BB350,[0]!Qualifier,(COLUMN(BB350)-34),FALSE))</f>
        <v xml:space="preserve">None </v>
      </c>
      <c r="CJ350" s="510"/>
      <c r="CK350" s="513" t="str">
        <f t="shared" si="172"/>
        <v>2-7-11-4-1-6-1-2-2-1-1-3-1-2-1-19-1-1-1</v>
      </c>
      <c r="CL350" s="513">
        <v>44068</v>
      </c>
      <c r="CM350" s="513">
        <v>45195</v>
      </c>
      <c r="CN350" s="510"/>
      <c r="CP350" s="510"/>
    </row>
    <row r="351" spans="1:94" ht="12.6" customHeight="1" outlineLevel="2" x14ac:dyDescent="0.35">
      <c r="A351" s="77">
        <f t="shared" si="174"/>
        <v>270300</v>
      </c>
      <c r="B351" s="7">
        <f t="shared" si="175"/>
        <v>346</v>
      </c>
      <c r="C351" s="59">
        <f t="shared" si="173"/>
        <v>346</v>
      </c>
      <c r="D351" s="124">
        <f t="shared" si="176"/>
        <v>270300</v>
      </c>
      <c r="E351" s="16" t="str">
        <f t="shared" si="152"/>
        <v>Platelets</v>
      </c>
      <c r="F351" s="58" t="str">
        <f t="shared" si="153"/>
        <v xml:space="preserve">ACD-A </v>
      </c>
      <c r="G351" s="58" t="str">
        <f t="shared" si="154"/>
        <v xml:space="preserve">NoAdd </v>
      </c>
      <c r="H351" s="58" t="str">
        <f t="shared" si="155"/>
        <v xml:space="preserve">Closed </v>
      </c>
      <c r="I351" s="58" t="str">
        <f t="shared" si="156"/>
        <v xml:space="preserve">SV </v>
      </c>
      <c r="J351" s="58" t="str">
        <f t="shared" si="157"/>
        <v xml:space="preserve">20to24°C </v>
      </c>
      <c r="K351" s="58" t="str">
        <f t="shared" si="158"/>
        <v>No</v>
      </c>
      <c r="L351" s="58" t="str">
        <f t="shared" si="159"/>
        <v>Dir</v>
      </c>
      <c r="M351" s="58" t="str">
        <f t="shared" si="160"/>
        <v xml:space="preserve">Aph </v>
      </c>
      <c r="N351" s="58" t="str">
        <f t="shared" si="161"/>
        <v xml:space="preserve">NA </v>
      </c>
      <c r="O351" s="58" t="str">
        <f t="shared" si="162"/>
        <v xml:space="preserve">Transf </v>
      </c>
      <c r="P351" s="58" t="str">
        <f t="shared" si="163"/>
        <v xml:space="preserve">LCdepl </v>
      </c>
      <c r="Q351" s="58" t="str">
        <f t="shared" si="164"/>
        <v xml:space="preserve">None </v>
      </c>
      <c r="R351" s="58" t="str">
        <f t="shared" si="165"/>
        <v>Irrad</v>
      </c>
      <c r="S351" s="58" t="str">
        <f t="shared" si="166"/>
        <v xml:space="preserve">- </v>
      </c>
      <c r="T351" s="58" t="str">
        <f t="shared" si="167"/>
        <v>no sub</v>
      </c>
      <c r="U351" s="58" t="str">
        <f t="shared" si="168"/>
        <v>Non</v>
      </c>
      <c r="V351" s="58" t="str">
        <f t="shared" si="169"/>
        <v>NA</v>
      </c>
      <c r="W351" s="58" t="str">
        <f t="shared" si="170"/>
        <v xml:space="preserve">None </v>
      </c>
      <c r="X351" t="s">
        <v>63</v>
      </c>
      <c r="Y351" s="161" t="str">
        <f t="shared" si="171"/>
        <v>2-7-1-1-1-1-1-3-2-1-1-3-1-2-1-1-1-1-1</v>
      </c>
      <c r="Z351" s="60">
        <f t="shared" si="177"/>
        <v>270300</v>
      </c>
      <c r="AA351" s="7">
        <f t="shared" si="178"/>
        <v>346</v>
      </c>
      <c r="AB351" s="29" t="str">
        <f t="shared" si="151"/>
        <v>2</v>
      </c>
      <c r="AC351" s="29" t="str">
        <f t="shared" si="150"/>
        <v>7</v>
      </c>
      <c r="AD351" s="29" t="str">
        <f t="shared" si="150"/>
        <v>0</v>
      </c>
      <c r="AE351" s="29" t="str">
        <f t="shared" si="150"/>
        <v>3</v>
      </c>
      <c r="AF351" s="29" t="str">
        <f t="shared" si="150"/>
        <v>0</v>
      </c>
      <c r="AG351" s="29" t="str">
        <f t="shared" si="150"/>
        <v>0</v>
      </c>
      <c r="AH351" s="59">
        <v>346</v>
      </c>
      <c r="AI351" s="510">
        <v>270300</v>
      </c>
      <c r="AJ351" s="509">
        <v>2</v>
      </c>
      <c r="AK351" s="509">
        <v>7</v>
      </c>
      <c r="AL351" s="509">
        <v>1</v>
      </c>
      <c r="AM351" s="509">
        <v>1</v>
      </c>
      <c r="AN351" s="509">
        <v>1</v>
      </c>
      <c r="AO351" s="509">
        <v>1</v>
      </c>
      <c r="AP351" s="509">
        <v>1</v>
      </c>
      <c r="AQ351" s="509">
        <v>3</v>
      </c>
      <c r="AR351" s="509">
        <v>2</v>
      </c>
      <c r="AS351" s="509">
        <v>1</v>
      </c>
      <c r="AT351" s="509">
        <v>1</v>
      </c>
      <c r="AU351" s="509">
        <v>3</v>
      </c>
      <c r="AV351" s="509">
        <v>1</v>
      </c>
      <c r="AW351" s="509">
        <v>2</v>
      </c>
      <c r="AX351" s="509">
        <v>1</v>
      </c>
      <c r="AY351" s="509">
        <v>1</v>
      </c>
      <c r="AZ351" s="509">
        <v>1</v>
      </c>
      <c r="BA351" s="509">
        <v>1</v>
      </c>
      <c r="BB351" s="509">
        <v>1</v>
      </c>
      <c r="BC351" s="509" t="b">
        <v>0</v>
      </c>
      <c r="BD351" s="508">
        <v>38309</v>
      </c>
      <c r="BE351" s="508">
        <v>38309</v>
      </c>
      <c r="BF351" s="509" t="b">
        <v>0</v>
      </c>
      <c r="BG351" s="510" t="s">
        <v>668</v>
      </c>
      <c r="BH351" s="512"/>
      <c r="BI351" s="510"/>
      <c r="BJ351" s="513">
        <v>38309</v>
      </c>
      <c r="BK351" s="513">
        <v>38309</v>
      </c>
      <c r="BL351" s="513">
        <v>46217</v>
      </c>
      <c r="BM351" s="510"/>
      <c r="BN351" s="512"/>
      <c r="BO351" s="510"/>
      <c r="BP351" s="509">
        <v>6</v>
      </c>
      <c r="BQ351" s="509" t="str">
        <f>IF(AI351="","",VLOOKUP(AJ351,[0]!Qualifier,(COLUMN(AJ351)-34),FALSE))</f>
        <v>Platelets</v>
      </c>
      <c r="BR351" s="509" t="str">
        <f>IF(AJ351="","",VLOOKUP(AK351,[0]!Qualifier,(COLUMN(AK351)-34),FALSE))</f>
        <v xml:space="preserve">ACD-A </v>
      </c>
      <c r="BS351" s="509" t="str">
        <f>IF(AK351="","",VLOOKUP(AL351,[0]!Qualifier,(COLUMN(AL351)-34),FALSE))</f>
        <v xml:space="preserve">NoAdd </v>
      </c>
      <c r="BT351" s="509" t="str">
        <f>IF(AL351="","",VLOOKUP(AM351,[0]!Qualifier,(COLUMN(AM351)-34),FALSE))</f>
        <v xml:space="preserve">Closed </v>
      </c>
      <c r="BU351" s="509" t="str">
        <f>IF(AM351="","",VLOOKUP(AN351,[0]!Qualifier,(COLUMN(AN351)-34),FALSE))</f>
        <v xml:space="preserve">SV </v>
      </c>
      <c r="BV351" s="509" t="str">
        <f>IF(AN351="","",VLOOKUP(AO351,[0]!Qualifier,(COLUMN(AO351)-34),FALSE))</f>
        <v xml:space="preserve">20to24°C </v>
      </c>
      <c r="BW351" s="509" t="str">
        <f>IF(AO351="","",VLOOKUP(AP351,[0]!Qualifier,(COLUMN(AP351)-34),FALSE))</f>
        <v>No</v>
      </c>
      <c r="BX351" s="509" t="str">
        <f>IF(AP351="","",VLOOKUP(AQ351,[0]!Qualifier,(COLUMN(AQ351)-34),FALSE))</f>
        <v>Dir</v>
      </c>
      <c r="BY351" s="509" t="str">
        <f>IF(AQ351="","",VLOOKUP(AR351,[0]!Qualifier,(COLUMN(AR351)-34),FALSE))</f>
        <v xml:space="preserve">Aph </v>
      </c>
      <c r="BZ351" s="509" t="str">
        <f>IF(AR351="","",VLOOKUP(AS351,[0]!Qualifier,(COLUMN(AS351)-34),FALSE))</f>
        <v xml:space="preserve">NA </v>
      </c>
      <c r="CA351" s="509" t="str">
        <f>IF(AS351="","",VLOOKUP(AT351,[0]!Qualifier,(COLUMN(AT351)-34),FALSE))</f>
        <v xml:space="preserve">Transf </v>
      </c>
      <c r="CB351" s="509" t="str">
        <f>IF(AT351="","",VLOOKUP(AU351,[0]!Qualifier,(COLUMN(AU351)-34),FALSE))</f>
        <v xml:space="preserve">LCdepl </v>
      </c>
      <c r="CC351" s="509" t="str">
        <f>IF(AU351="","",VLOOKUP(AV351,[0]!Qualifier,(COLUMN(AV351)-34),FALSE))</f>
        <v xml:space="preserve">None </v>
      </c>
      <c r="CD351" s="509" t="str">
        <f>IF(AV351="","",VLOOKUP(AW351,[0]!Qualifier,(COLUMN(AW351)-34),FALSE))</f>
        <v>Irrad</v>
      </c>
      <c r="CE351" s="508" t="str">
        <f>IF(AW351="","",VLOOKUP(AX351,[0]!Qualifier,(COLUMN(AX351)-34),FALSE))</f>
        <v xml:space="preserve">- </v>
      </c>
      <c r="CF351" s="508" t="str">
        <f>IF(AX351="","",VLOOKUP(AY351,[0]!Qualifier,(COLUMN(AY351)-34),FALSE))</f>
        <v>no sub</v>
      </c>
      <c r="CG351" s="509" t="str">
        <f>IF(AY351="","",VLOOKUP(AZ351,[0]!Qualifier,(COLUMN(AZ351)-34),FALSE))</f>
        <v>Non</v>
      </c>
      <c r="CH351" s="510" t="str">
        <f>IF(AZ351="","",VLOOKUP(BA351,[0]!Qualifier,(COLUMN(BA351)-34),FALSE))</f>
        <v>NA</v>
      </c>
      <c r="CI351" s="509" t="str">
        <f>IF(BA351="","",VLOOKUP(BB351,[0]!Qualifier,(COLUMN(BB351)-34),FALSE))</f>
        <v xml:space="preserve">None </v>
      </c>
      <c r="CJ351" s="510"/>
      <c r="CK351" s="513" t="str">
        <f t="shared" si="172"/>
        <v>2-7-1-1-1-1-1-3-2-1-1-3-1-2-1-1-1-1-1</v>
      </c>
      <c r="CL351" s="513">
        <v>43027</v>
      </c>
      <c r="CM351" s="513">
        <v>45195</v>
      </c>
      <c r="CN351" s="510"/>
      <c r="CP351" s="510"/>
    </row>
    <row r="352" spans="1:94" ht="12.6" customHeight="1" outlineLevel="2" x14ac:dyDescent="0.35">
      <c r="A352" s="77">
        <f t="shared" si="174"/>
        <v>270400</v>
      </c>
      <c r="B352" s="7">
        <f t="shared" si="175"/>
        <v>347</v>
      </c>
      <c r="C352" s="59">
        <f t="shared" si="173"/>
        <v>347</v>
      </c>
      <c r="D352" s="124">
        <f t="shared" si="176"/>
        <v>270400</v>
      </c>
      <c r="E352" s="16" t="str">
        <f t="shared" si="152"/>
        <v>Platelets</v>
      </c>
      <c r="F352" s="58" t="str">
        <f t="shared" si="153"/>
        <v xml:space="preserve">ACD-A </v>
      </c>
      <c r="G352" s="58" t="str">
        <f t="shared" si="154"/>
        <v xml:space="preserve">NoAdd </v>
      </c>
      <c r="H352" s="58" t="str">
        <f t="shared" si="155"/>
        <v xml:space="preserve">Closed </v>
      </c>
      <c r="I352" s="58" t="str">
        <f t="shared" si="156"/>
        <v xml:space="preserve">SV </v>
      </c>
      <c r="J352" s="58" t="str">
        <f t="shared" si="157"/>
        <v xml:space="preserve">20to24°C </v>
      </c>
      <c r="K352" s="58" t="str">
        <f t="shared" si="158"/>
        <v>No</v>
      </c>
      <c r="L352" s="58" t="str">
        <f t="shared" si="159"/>
        <v>Rel</v>
      </c>
      <c r="M352" s="58" t="str">
        <f t="shared" si="160"/>
        <v xml:space="preserve">Aph </v>
      </c>
      <c r="N352" s="58" t="str">
        <f t="shared" si="161"/>
        <v xml:space="preserve">NA </v>
      </c>
      <c r="O352" s="58" t="str">
        <f t="shared" si="162"/>
        <v xml:space="preserve">Transf </v>
      </c>
      <c r="P352" s="58" t="str">
        <f t="shared" si="163"/>
        <v xml:space="preserve">LCdepl </v>
      </c>
      <c r="Q352" s="58" t="str">
        <f>IF($AI352&lt;&gt;"",IF($Y$3="text", CC352,AV352),"")</f>
        <v xml:space="preserve">None </v>
      </c>
      <c r="R352" s="58" t="str">
        <f t="shared" si="165"/>
        <v>Irrad</v>
      </c>
      <c r="S352" s="58" t="str">
        <f t="shared" si="166"/>
        <v xml:space="preserve">- </v>
      </c>
      <c r="T352" s="58" t="str">
        <f t="shared" si="167"/>
        <v>no sub</v>
      </c>
      <c r="U352" s="58" t="str">
        <f t="shared" si="168"/>
        <v>Non</v>
      </c>
      <c r="V352" s="58" t="str">
        <f t="shared" si="169"/>
        <v>NA</v>
      </c>
      <c r="W352" s="58" t="str">
        <f t="shared" si="170"/>
        <v xml:space="preserve">None </v>
      </c>
      <c r="X352" t="s">
        <v>63</v>
      </c>
      <c r="Y352" s="161" t="str">
        <f t="shared" si="171"/>
        <v>2-7-1-1-1-1-1-5-2-1-1-3-1-2-1-1-1-1-1</v>
      </c>
      <c r="Z352" s="60">
        <f t="shared" si="177"/>
        <v>270400</v>
      </c>
      <c r="AA352" s="7">
        <f t="shared" si="178"/>
        <v>347</v>
      </c>
      <c r="AB352" s="29" t="str">
        <f t="shared" si="151"/>
        <v>2</v>
      </c>
      <c r="AC352" s="29" t="str">
        <f t="shared" si="150"/>
        <v>7</v>
      </c>
      <c r="AD352" s="29" t="str">
        <f t="shared" si="150"/>
        <v>0</v>
      </c>
      <c r="AE352" s="29" t="str">
        <f t="shared" si="150"/>
        <v>4</v>
      </c>
      <c r="AF352" s="29" t="str">
        <f t="shared" si="150"/>
        <v>0</v>
      </c>
      <c r="AG352" s="29" t="str">
        <f t="shared" si="150"/>
        <v>0</v>
      </c>
      <c r="AH352" s="59">
        <v>347</v>
      </c>
      <c r="AI352" s="510">
        <v>270400</v>
      </c>
      <c r="AJ352" s="509">
        <v>2</v>
      </c>
      <c r="AK352" s="509">
        <v>7</v>
      </c>
      <c r="AL352" s="509">
        <v>1</v>
      </c>
      <c r="AM352" s="509">
        <v>1</v>
      </c>
      <c r="AN352" s="509">
        <v>1</v>
      </c>
      <c r="AO352" s="509">
        <v>1</v>
      </c>
      <c r="AP352" s="509">
        <v>1</v>
      </c>
      <c r="AQ352" s="509">
        <v>5</v>
      </c>
      <c r="AR352" s="509">
        <v>2</v>
      </c>
      <c r="AS352" s="509">
        <v>1</v>
      </c>
      <c r="AT352" s="509">
        <v>1</v>
      </c>
      <c r="AU352" s="509">
        <v>3</v>
      </c>
      <c r="AV352" s="509">
        <v>1</v>
      </c>
      <c r="AW352" s="509">
        <v>2</v>
      </c>
      <c r="AX352" s="509">
        <v>1</v>
      </c>
      <c r="AY352" s="509">
        <v>1</v>
      </c>
      <c r="AZ352" s="509">
        <v>1</v>
      </c>
      <c r="BA352" s="509">
        <v>1</v>
      </c>
      <c r="BB352" s="509">
        <v>1</v>
      </c>
      <c r="BC352" s="509" t="b">
        <v>0</v>
      </c>
      <c r="BD352" s="508">
        <v>37988</v>
      </c>
      <c r="BE352" s="508">
        <v>37988</v>
      </c>
      <c r="BF352" s="509" t="b">
        <v>0</v>
      </c>
      <c r="BG352" s="510" t="s">
        <v>669</v>
      </c>
      <c r="BH352" s="512"/>
      <c r="BI352" s="510"/>
      <c r="BJ352" s="513">
        <v>37988</v>
      </c>
      <c r="BK352" s="513">
        <v>37988</v>
      </c>
      <c r="BL352" s="513">
        <v>46217</v>
      </c>
      <c r="BM352" s="510"/>
      <c r="BN352" s="512"/>
      <c r="BO352" s="510"/>
      <c r="BP352" s="509">
        <v>6</v>
      </c>
      <c r="BQ352" s="509" t="str">
        <f>IF(AI352="","",VLOOKUP(AJ352,[0]!Qualifier,(COLUMN(AJ352)-34),FALSE))</f>
        <v>Platelets</v>
      </c>
      <c r="BR352" s="509" t="str">
        <f>IF(AJ352="","",VLOOKUP(AK352,[0]!Qualifier,(COLUMN(AK352)-34),FALSE))</f>
        <v xml:space="preserve">ACD-A </v>
      </c>
      <c r="BS352" s="509" t="str">
        <f>IF(AK352="","",VLOOKUP(AL352,[0]!Qualifier,(COLUMN(AL352)-34),FALSE))</f>
        <v xml:space="preserve">NoAdd </v>
      </c>
      <c r="BT352" s="509" t="str">
        <f>IF(AL352="","",VLOOKUP(AM352,[0]!Qualifier,(COLUMN(AM352)-34),FALSE))</f>
        <v xml:space="preserve">Closed </v>
      </c>
      <c r="BU352" s="509" t="str">
        <f>IF(AM352="","",VLOOKUP(AN352,[0]!Qualifier,(COLUMN(AN352)-34),FALSE))</f>
        <v xml:space="preserve">SV </v>
      </c>
      <c r="BV352" s="509" t="str">
        <f>IF(AN352="","",VLOOKUP(AO352,[0]!Qualifier,(COLUMN(AO352)-34),FALSE))</f>
        <v xml:space="preserve">20to24°C </v>
      </c>
      <c r="BW352" s="509" t="str">
        <f>IF(AO352="","",VLOOKUP(AP352,[0]!Qualifier,(COLUMN(AP352)-34),FALSE))</f>
        <v>No</v>
      </c>
      <c r="BX352" s="509" t="str">
        <f>IF(AP352="","",VLOOKUP(AQ352,[0]!Qualifier,(COLUMN(AQ352)-34),FALSE))</f>
        <v>Rel</v>
      </c>
      <c r="BY352" s="509" t="str">
        <f>IF(AQ352="","",VLOOKUP(AR352,[0]!Qualifier,(COLUMN(AR352)-34),FALSE))</f>
        <v xml:space="preserve">Aph </v>
      </c>
      <c r="BZ352" s="509" t="str">
        <f>IF(AR352="","",VLOOKUP(AS352,[0]!Qualifier,(COLUMN(AS352)-34),FALSE))</f>
        <v xml:space="preserve">NA </v>
      </c>
      <c r="CA352" s="509" t="str">
        <f>IF(AS352="","",VLOOKUP(AT352,[0]!Qualifier,(COLUMN(AT352)-34),FALSE))</f>
        <v xml:space="preserve">Transf </v>
      </c>
      <c r="CB352" s="509" t="str">
        <f>IF(AT352="","",VLOOKUP(AU352,[0]!Qualifier,(COLUMN(AU352)-34),FALSE))</f>
        <v xml:space="preserve">LCdepl </v>
      </c>
      <c r="CC352" s="509" t="str">
        <f>IF(AU352="","",VLOOKUP(AV352,[0]!Qualifier,(COLUMN(AV352)-34),FALSE))</f>
        <v xml:space="preserve">None </v>
      </c>
      <c r="CD352" s="509" t="str">
        <f>IF(AV352="","",VLOOKUP(AW352,[0]!Qualifier,(COLUMN(AW352)-34),FALSE))</f>
        <v>Irrad</v>
      </c>
      <c r="CE352" s="508" t="str">
        <f>IF(AW352="","",VLOOKUP(AX352,[0]!Qualifier,(COLUMN(AX352)-34),FALSE))</f>
        <v xml:space="preserve">- </v>
      </c>
      <c r="CF352" s="508" t="str">
        <f>IF(AX352="","",VLOOKUP(AY352,[0]!Qualifier,(COLUMN(AY352)-34),FALSE))</f>
        <v>no sub</v>
      </c>
      <c r="CG352" s="509" t="str">
        <f>IF(AY352="","",VLOOKUP(AZ352,[0]!Qualifier,(COLUMN(AZ352)-34),FALSE))</f>
        <v>Non</v>
      </c>
      <c r="CH352" s="510" t="str">
        <f>IF(AZ352="","",VLOOKUP(BA352,[0]!Qualifier,(COLUMN(BA352)-34),FALSE))</f>
        <v>NA</v>
      </c>
      <c r="CI352" s="509" t="str">
        <f>IF(BA352="","",VLOOKUP(BB352,[0]!Qualifier,(COLUMN(BB352)-34),FALSE))</f>
        <v xml:space="preserve">None </v>
      </c>
      <c r="CJ352" s="510"/>
      <c r="CK352" s="513" t="str">
        <f t="shared" si="172"/>
        <v>2-7-1-1-1-1-1-5-2-1-1-3-1-2-1-1-1-1-1</v>
      </c>
      <c r="CL352" s="513">
        <v>41908</v>
      </c>
      <c r="CM352" s="513">
        <v>45195</v>
      </c>
      <c r="CN352" s="513">
        <v>43630</v>
      </c>
      <c r="CO352" s="513">
        <v>1</v>
      </c>
      <c r="CP352" s="510" t="s">
        <v>1073</v>
      </c>
    </row>
    <row r="353" spans="1:94" ht="12.6" customHeight="1" outlineLevel="2" x14ac:dyDescent="0.35">
      <c r="A353" s="77">
        <f t="shared" si="174"/>
        <v>271180</v>
      </c>
      <c r="B353" s="7">
        <f t="shared" si="175"/>
        <v>348</v>
      </c>
      <c r="C353" s="59">
        <f t="shared" si="173"/>
        <v>348</v>
      </c>
      <c r="D353" s="124">
        <f t="shared" si="176"/>
        <v>271180</v>
      </c>
      <c r="E353" s="16" t="str">
        <f t="shared" si="152"/>
        <v>Platelets</v>
      </c>
      <c r="F353" s="58" t="str">
        <f t="shared" si="153"/>
        <v xml:space="preserve">ACD-A </v>
      </c>
      <c r="G353" s="58" t="str">
        <f t="shared" si="154"/>
        <v xml:space="preserve">NoAdd </v>
      </c>
      <c r="H353" s="58" t="str">
        <f t="shared" si="155"/>
        <v xml:space="preserve">Closed </v>
      </c>
      <c r="I353" s="58" t="str">
        <f t="shared" si="156"/>
        <v xml:space="preserve">SVPed </v>
      </c>
      <c r="J353" s="58" t="str">
        <f t="shared" si="157"/>
        <v xml:space="preserve">20to24°C </v>
      </c>
      <c r="K353" s="58" t="str">
        <f t="shared" si="158"/>
        <v>No</v>
      </c>
      <c r="L353" s="58" t="str">
        <f t="shared" si="159"/>
        <v>Dir7*</v>
      </c>
      <c r="M353" s="58" t="str">
        <f t="shared" si="160"/>
        <v xml:space="preserve">Aph </v>
      </c>
      <c r="N353" s="58" t="str">
        <f t="shared" si="161"/>
        <v xml:space="preserve">NA </v>
      </c>
      <c r="O353" s="58" t="str">
        <f t="shared" si="162"/>
        <v xml:space="preserve">Transf </v>
      </c>
      <c r="P353" s="58" t="str">
        <f t="shared" si="163"/>
        <v xml:space="preserve">LCdepl </v>
      </c>
      <c r="Q353" s="58" t="str">
        <f t="shared" si="164"/>
        <v xml:space="preserve">Divid </v>
      </c>
      <c r="R353" s="58" t="str">
        <f t="shared" si="165"/>
        <v xml:space="preserve">NoIrr </v>
      </c>
      <c r="S353" s="58" t="str">
        <f t="shared" si="166"/>
        <v xml:space="preserve">- </v>
      </c>
      <c r="T353" s="58" t="str">
        <f t="shared" si="167"/>
        <v>no sub</v>
      </c>
      <c r="U353" s="58" t="str">
        <f t="shared" si="168"/>
        <v>Non</v>
      </c>
      <c r="V353" s="58" t="str">
        <f t="shared" si="169"/>
        <v>NA</v>
      </c>
      <c r="W353" s="58" t="str">
        <f t="shared" si="170"/>
        <v xml:space="preserve">None </v>
      </c>
      <c r="X353" t="s">
        <v>63</v>
      </c>
      <c r="Y353" s="161" t="str">
        <f t="shared" si="171"/>
        <v>2-7-1-1-2-1-1-7-2-1-1-3-2-1-1-1-1-1-1</v>
      </c>
      <c r="Z353" s="60">
        <f t="shared" si="177"/>
        <v>271180</v>
      </c>
      <c r="AA353" s="7">
        <f t="shared" si="178"/>
        <v>348</v>
      </c>
      <c r="AB353" s="29" t="str">
        <f t="shared" si="151"/>
        <v>2</v>
      </c>
      <c r="AC353" s="29" t="str">
        <f t="shared" si="150"/>
        <v>7</v>
      </c>
      <c r="AD353" s="29" t="str">
        <f t="shared" si="150"/>
        <v>1</v>
      </c>
      <c r="AE353" s="29" t="str">
        <f t="shared" si="150"/>
        <v>1</v>
      </c>
      <c r="AF353" s="29" t="str">
        <f t="shared" si="150"/>
        <v>8</v>
      </c>
      <c r="AG353" s="29" t="str">
        <f t="shared" si="150"/>
        <v>0</v>
      </c>
      <c r="AH353" s="59">
        <v>348</v>
      </c>
      <c r="AI353" s="510">
        <v>271180</v>
      </c>
      <c r="AJ353" s="509">
        <v>2</v>
      </c>
      <c r="AK353" s="509">
        <v>7</v>
      </c>
      <c r="AL353" s="509">
        <v>1</v>
      </c>
      <c r="AM353" s="509">
        <v>1</v>
      </c>
      <c r="AN353" s="509">
        <v>2</v>
      </c>
      <c r="AO353" s="509">
        <v>1</v>
      </c>
      <c r="AP353" s="509">
        <v>1</v>
      </c>
      <c r="AQ353" s="509">
        <v>7</v>
      </c>
      <c r="AR353" s="509">
        <v>2</v>
      </c>
      <c r="AS353" s="509">
        <v>1</v>
      </c>
      <c r="AT353" s="509">
        <v>1</v>
      </c>
      <c r="AU353" s="509">
        <v>3</v>
      </c>
      <c r="AV353" s="509">
        <v>2</v>
      </c>
      <c r="AW353" s="509">
        <v>1</v>
      </c>
      <c r="AX353" s="509">
        <v>1</v>
      </c>
      <c r="AY353" s="509">
        <v>1</v>
      </c>
      <c r="AZ353" s="509">
        <v>1</v>
      </c>
      <c r="BA353" s="509">
        <v>1</v>
      </c>
      <c r="BB353" s="509">
        <v>1</v>
      </c>
      <c r="BC353" s="509" t="b">
        <v>0</v>
      </c>
      <c r="BD353" s="508">
        <v>46194</v>
      </c>
      <c r="BE353" s="508">
        <v>46189</v>
      </c>
      <c r="BF353" s="509" t="b">
        <v>0</v>
      </c>
      <c r="BG353" s="510" t="s">
        <v>1613</v>
      </c>
      <c r="BH353" s="512"/>
      <c r="BI353" s="510"/>
      <c r="BJ353" s="513">
        <v>46194</v>
      </c>
      <c r="BK353" s="513">
        <v>46189</v>
      </c>
      <c r="BL353" s="513">
        <v>46217</v>
      </c>
      <c r="BM353" s="510"/>
      <c r="BN353" s="512"/>
      <c r="BO353" s="510"/>
      <c r="BP353" s="509">
        <v>16</v>
      </c>
      <c r="BQ353" s="509" t="str">
        <f>IF(AI353="","",VLOOKUP(AJ353,[0]!Qualifier,(COLUMN(AJ353)-34),FALSE))</f>
        <v>Platelets</v>
      </c>
      <c r="BR353" s="509" t="str">
        <f>IF(AJ353="","",VLOOKUP(AK353,[0]!Qualifier,(COLUMN(AK353)-34),FALSE))</f>
        <v xml:space="preserve">ACD-A </v>
      </c>
      <c r="BS353" s="509" t="str">
        <f>IF(AK353="","",VLOOKUP(AL353,[0]!Qualifier,(COLUMN(AL353)-34),FALSE))</f>
        <v xml:space="preserve">NoAdd </v>
      </c>
      <c r="BT353" s="509" t="str">
        <f>IF(AL353="","",VLOOKUP(AM353,[0]!Qualifier,(COLUMN(AM353)-34),FALSE))</f>
        <v xml:space="preserve">Closed </v>
      </c>
      <c r="BU353" s="509" t="str">
        <f>IF(AM353="","",VLOOKUP(AN353,[0]!Qualifier,(COLUMN(AN353)-34),FALSE))</f>
        <v xml:space="preserve">SVPed </v>
      </c>
      <c r="BV353" s="509" t="str">
        <f>IF(AN353="","",VLOOKUP(AO353,[0]!Qualifier,(COLUMN(AO353)-34),FALSE))</f>
        <v xml:space="preserve">20to24°C </v>
      </c>
      <c r="BW353" s="509" t="str">
        <f>IF(AO353="","",VLOOKUP(AP353,[0]!Qualifier,(COLUMN(AP353)-34),FALSE))</f>
        <v>No</v>
      </c>
      <c r="BX353" s="509" t="str">
        <f>IF(AP353="","",VLOOKUP(AQ353,[0]!Qualifier,(COLUMN(AQ353)-34),FALSE))</f>
        <v>Dir7*</v>
      </c>
      <c r="BY353" s="509" t="str">
        <f>IF(AQ353="","",VLOOKUP(AR353,[0]!Qualifier,(COLUMN(AR353)-34),FALSE))</f>
        <v xml:space="preserve">Aph </v>
      </c>
      <c r="BZ353" s="509" t="str">
        <f>IF(AR353="","",VLOOKUP(AS353,[0]!Qualifier,(COLUMN(AS353)-34),FALSE))</f>
        <v xml:space="preserve">NA </v>
      </c>
      <c r="CA353" s="509" t="str">
        <f>IF(AS353="","",VLOOKUP(AT353,[0]!Qualifier,(COLUMN(AT353)-34),FALSE))</f>
        <v xml:space="preserve">Transf </v>
      </c>
      <c r="CB353" s="509" t="str">
        <f>IF(AT353="","",VLOOKUP(AU353,[0]!Qualifier,(COLUMN(AU353)-34),FALSE))</f>
        <v xml:space="preserve">LCdepl </v>
      </c>
      <c r="CC353" s="509" t="str">
        <f>IF(AU353="","",VLOOKUP(AV353,[0]!Qualifier,(COLUMN(AV353)-34),FALSE))</f>
        <v xml:space="preserve">Divid </v>
      </c>
      <c r="CD353" s="509" t="str">
        <f>IF(AV353="","",VLOOKUP(AW353,[0]!Qualifier,(COLUMN(AW353)-34),FALSE))</f>
        <v xml:space="preserve">NoIrr </v>
      </c>
      <c r="CE353" s="508" t="str">
        <f>IF(AW353="","",VLOOKUP(AX353,[0]!Qualifier,(COLUMN(AX353)-34),FALSE))</f>
        <v xml:space="preserve">- </v>
      </c>
      <c r="CF353" s="508" t="str">
        <f>IF(AX353="","",VLOOKUP(AY353,[0]!Qualifier,(COLUMN(AY353)-34),FALSE))</f>
        <v>no sub</v>
      </c>
      <c r="CG353" s="509" t="str">
        <f>IF(AY353="","",VLOOKUP(AZ353,[0]!Qualifier,(COLUMN(AZ353)-34),FALSE))</f>
        <v>Non</v>
      </c>
      <c r="CH353" s="510" t="str">
        <f>IF(AZ353="","",VLOOKUP(BA353,[0]!Qualifier,(COLUMN(BA353)-34),FALSE))</f>
        <v>NA</v>
      </c>
      <c r="CI353" s="509" t="str">
        <f>IF(BA353="","",VLOOKUP(BB353,[0]!Qualifier,(COLUMN(BB353)-34),FALSE))</f>
        <v xml:space="preserve">None </v>
      </c>
      <c r="CJ353" s="510"/>
      <c r="CK353" s="513" t="str">
        <f t="shared" si="172"/>
        <v>2-7-1-1-2-1-1-7-2-1-1-3-2-1-1-1-1-1-1</v>
      </c>
      <c r="CL353" s="513">
        <v>44068</v>
      </c>
      <c r="CM353" s="513">
        <v>45195</v>
      </c>
      <c r="CN353" s="510"/>
      <c r="CP353" s="510"/>
    </row>
    <row r="354" spans="1:94" ht="12.6" customHeight="1" outlineLevel="2" x14ac:dyDescent="0.35">
      <c r="A354" s="77">
        <f t="shared" si="174"/>
        <v>271186</v>
      </c>
      <c r="B354" s="7">
        <f t="shared" si="175"/>
        <v>349</v>
      </c>
      <c r="C354" s="59">
        <f t="shared" si="173"/>
        <v>349</v>
      </c>
      <c r="D354" s="124">
        <f t="shared" si="176"/>
        <v>271186</v>
      </c>
      <c r="E354" s="16" t="str">
        <f t="shared" si="152"/>
        <v>Platelets</v>
      </c>
      <c r="F354" s="58" t="str">
        <f t="shared" si="153"/>
        <v xml:space="preserve">ACD-A </v>
      </c>
      <c r="G354" s="58" t="str">
        <f t="shared" si="154"/>
        <v xml:space="preserve">PAS3M </v>
      </c>
      <c r="H354" s="58" t="str">
        <f t="shared" si="155"/>
        <v xml:space="preserve">Closed </v>
      </c>
      <c r="I354" s="58" t="str">
        <f t="shared" si="156"/>
        <v xml:space="preserve">SVPed </v>
      </c>
      <c r="J354" s="58" t="str">
        <f t="shared" si="157"/>
        <v xml:space="preserve">20to24°C </v>
      </c>
      <c r="K354" s="58" t="str">
        <f t="shared" si="158"/>
        <v>No</v>
      </c>
      <c r="L354" s="58" t="str">
        <f t="shared" si="159"/>
        <v>Dir7*</v>
      </c>
      <c r="M354" s="58" t="str">
        <f t="shared" si="160"/>
        <v xml:space="preserve">Aph </v>
      </c>
      <c r="N354" s="58" t="str">
        <f t="shared" si="161"/>
        <v xml:space="preserve">NA </v>
      </c>
      <c r="O354" s="58" t="str">
        <f t="shared" si="162"/>
        <v xml:space="preserve">Transf </v>
      </c>
      <c r="P354" s="58" t="str">
        <f t="shared" si="163"/>
        <v xml:space="preserve">LCdepl </v>
      </c>
      <c r="Q354" s="58" t="str">
        <f t="shared" si="164"/>
        <v xml:space="preserve">Divid </v>
      </c>
      <c r="R354" s="58" t="str">
        <f t="shared" si="165"/>
        <v xml:space="preserve">NoIrr </v>
      </c>
      <c r="S354" s="58" t="str">
        <f t="shared" si="166"/>
        <v xml:space="preserve">- </v>
      </c>
      <c r="T354" s="58" t="str">
        <f t="shared" si="167"/>
        <v>no sub</v>
      </c>
      <c r="U354" s="58" t="str">
        <f t="shared" si="168"/>
        <v>Non</v>
      </c>
      <c r="V354" s="58" t="str">
        <f t="shared" si="169"/>
        <v>NA</v>
      </c>
      <c r="W354" s="58" t="str">
        <f t="shared" si="170"/>
        <v xml:space="preserve">None </v>
      </c>
      <c r="X354" t="s">
        <v>63</v>
      </c>
      <c r="Y354" s="161" t="str">
        <f t="shared" si="171"/>
        <v>2-7-16-1-2-1-1-7-2-1-1-3-2-1-1-1-1-1-1</v>
      </c>
      <c r="Z354" s="60">
        <f t="shared" si="177"/>
        <v>271186</v>
      </c>
      <c r="AA354" s="7">
        <f t="shared" si="178"/>
        <v>349</v>
      </c>
      <c r="AB354" s="29" t="str">
        <f t="shared" si="151"/>
        <v>2</v>
      </c>
      <c r="AC354" s="29" t="str">
        <f t="shared" si="150"/>
        <v>7</v>
      </c>
      <c r="AD354" s="29" t="str">
        <f t="shared" si="150"/>
        <v>1</v>
      </c>
      <c r="AE354" s="29" t="str">
        <f t="shared" si="150"/>
        <v>1</v>
      </c>
      <c r="AF354" s="29" t="str">
        <f t="shared" si="150"/>
        <v>8</v>
      </c>
      <c r="AG354" s="29" t="str">
        <f t="shared" si="150"/>
        <v>6</v>
      </c>
      <c r="AH354" s="59">
        <v>349</v>
      </c>
      <c r="AI354" s="510">
        <v>271186</v>
      </c>
      <c r="AJ354" s="509">
        <v>2</v>
      </c>
      <c r="AK354" s="509">
        <v>7</v>
      </c>
      <c r="AL354" s="509">
        <v>16</v>
      </c>
      <c r="AM354" s="509">
        <v>1</v>
      </c>
      <c r="AN354" s="509">
        <v>2</v>
      </c>
      <c r="AO354" s="509">
        <v>1</v>
      </c>
      <c r="AP354" s="509">
        <v>1</v>
      </c>
      <c r="AQ354" s="509">
        <v>7</v>
      </c>
      <c r="AR354" s="509">
        <v>2</v>
      </c>
      <c r="AS354" s="509">
        <v>1</v>
      </c>
      <c r="AT354" s="509">
        <v>1</v>
      </c>
      <c r="AU354" s="509">
        <v>3</v>
      </c>
      <c r="AV354" s="509">
        <v>2</v>
      </c>
      <c r="AW354" s="509">
        <v>1</v>
      </c>
      <c r="AX354" s="509">
        <v>1</v>
      </c>
      <c r="AY354" s="509">
        <v>1</v>
      </c>
      <c r="AZ354" s="509">
        <v>1</v>
      </c>
      <c r="BA354" s="509">
        <v>1</v>
      </c>
      <c r="BB354" s="509">
        <v>1</v>
      </c>
      <c r="BC354" s="509" t="b">
        <v>0</v>
      </c>
      <c r="BD354" s="508">
        <v>46194</v>
      </c>
      <c r="BE354" s="508">
        <v>46189</v>
      </c>
      <c r="BF354" s="509" t="b">
        <v>0</v>
      </c>
      <c r="BG354" s="510" t="s">
        <v>1614</v>
      </c>
      <c r="BH354" s="512"/>
      <c r="BI354" s="510"/>
      <c r="BJ354" s="513">
        <v>46194</v>
      </c>
      <c r="BK354" s="513">
        <v>46189</v>
      </c>
      <c r="BL354" s="513">
        <v>46217</v>
      </c>
      <c r="BM354" s="510"/>
      <c r="BN354" s="512"/>
      <c r="BO354" s="510"/>
      <c r="BP354" s="509">
        <v>6</v>
      </c>
      <c r="BQ354" s="509" t="str">
        <f>IF(AI354="","",VLOOKUP(AJ354,[0]!Qualifier,(COLUMN(AJ354)-34),FALSE))</f>
        <v>Platelets</v>
      </c>
      <c r="BR354" s="509" t="str">
        <f>IF(AJ354="","",VLOOKUP(AK354,[0]!Qualifier,(COLUMN(AK354)-34),FALSE))</f>
        <v xml:space="preserve">ACD-A </v>
      </c>
      <c r="BS354" s="509" t="str">
        <f>IF(AK354="","",VLOOKUP(AL354,[0]!Qualifier,(COLUMN(AL354)-34),FALSE))</f>
        <v xml:space="preserve">PAS3M </v>
      </c>
      <c r="BT354" s="509" t="str">
        <f>IF(AL354="","",VLOOKUP(AM354,[0]!Qualifier,(COLUMN(AM354)-34),FALSE))</f>
        <v xml:space="preserve">Closed </v>
      </c>
      <c r="BU354" s="509" t="str">
        <f>IF(AM354="","",VLOOKUP(AN354,[0]!Qualifier,(COLUMN(AN354)-34),FALSE))</f>
        <v xml:space="preserve">SVPed </v>
      </c>
      <c r="BV354" s="509" t="str">
        <f>IF(AN354="","",VLOOKUP(AO354,[0]!Qualifier,(COLUMN(AO354)-34),FALSE))</f>
        <v xml:space="preserve">20to24°C </v>
      </c>
      <c r="BW354" s="509" t="str">
        <f>IF(AO354="","",VLOOKUP(AP354,[0]!Qualifier,(COLUMN(AP354)-34),FALSE))</f>
        <v>No</v>
      </c>
      <c r="BX354" s="509" t="str">
        <f>IF(AP354="","",VLOOKUP(AQ354,[0]!Qualifier,(COLUMN(AQ354)-34),FALSE))</f>
        <v>Dir7*</v>
      </c>
      <c r="BY354" s="509" t="str">
        <f>IF(AQ354="","",VLOOKUP(AR354,[0]!Qualifier,(COLUMN(AR354)-34),FALSE))</f>
        <v xml:space="preserve">Aph </v>
      </c>
      <c r="BZ354" s="509" t="str">
        <f>IF(AR354="","",VLOOKUP(AS354,[0]!Qualifier,(COLUMN(AS354)-34),FALSE))</f>
        <v xml:space="preserve">NA </v>
      </c>
      <c r="CA354" s="509" t="str">
        <f>IF(AS354="","",VLOOKUP(AT354,[0]!Qualifier,(COLUMN(AT354)-34),FALSE))</f>
        <v xml:space="preserve">Transf </v>
      </c>
      <c r="CB354" s="509" t="str">
        <f>IF(AT354="","",VLOOKUP(AU354,[0]!Qualifier,(COLUMN(AU354)-34),FALSE))</f>
        <v xml:space="preserve">LCdepl </v>
      </c>
      <c r="CC354" s="509" t="str">
        <f>IF(AU354="","",VLOOKUP(AV354,[0]!Qualifier,(COLUMN(AV354)-34),FALSE))</f>
        <v xml:space="preserve">Divid </v>
      </c>
      <c r="CD354" s="509" t="str">
        <f>IF(AV354="","",VLOOKUP(AW354,[0]!Qualifier,(COLUMN(AW354)-34),FALSE))</f>
        <v xml:space="preserve">NoIrr </v>
      </c>
      <c r="CE354" s="508" t="str">
        <f>IF(AW354="","",VLOOKUP(AX354,[0]!Qualifier,(COLUMN(AX354)-34),FALSE))</f>
        <v xml:space="preserve">- </v>
      </c>
      <c r="CF354" s="508" t="str">
        <f>IF(AX354="","",VLOOKUP(AY354,[0]!Qualifier,(COLUMN(AY354)-34),FALSE))</f>
        <v>no sub</v>
      </c>
      <c r="CG354" s="509" t="str">
        <f>IF(AY354="","",VLOOKUP(AZ354,[0]!Qualifier,(COLUMN(AZ354)-34),FALSE))</f>
        <v>Non</v>
      </c>
      <c r="CH354" s="510" t="str">
        <f>IF(AZ354="","",VLOOKUP(BA354,[0]!Qualifier,(COLUMN(BA354)-34),FALSE))</f>
        <v>NA</v>
      </c>
      <c r="CI354" s="509" t="str">
        <f>IF(BA354="","",VLOOKUP(BB354,[0]!Qualifier,(COLUMN(BB354)-34),FALSE))</f>
        <v xml:space="preserve">None </v>
      </c>
      <c r="CJ354" s="510"/>
      <c r="CK354" s="513" t="str">
        <f t="shared" si="172"/>
        <v>2-7-16-1-2-1-1-7-2-1-1-3-2-1-1-1-1-1-1</v>
      </c>
      <c r="CL354" s="513">
        <v>41908</v>
      </c>
      <c r="CM354" s="513">
        <v>45195</v>
      </c>
      <c r="CN354" s="510"/>
      <c r="CP354" s="510"/>
    </row>
    <row r="355" spans="1:94" ht="12.6" customHeight="1" outlineLevel="2" x14ac:dyDescent="0.35">
      <c r="A355" s="77">
        <f t="shared" si="174"/>
        <v>271190</v>
      </c>
      <c r="B355" s="7">
        <f t="shared" si="175"/>
        <v>350</v>
      </c>
      <c r="C355" s="59">
        <f t="shared" si="173"/>
        <v>350</v>
      </c>
      <c r="D355" s="124">
        <f t="shared" si="176"/>
        <v>271190</v>
      </c>
      <c r="E355" s="16" t="str">
        <f t="shared" si="152"/>
        <v>Platelets</v>
      </c>
      <c r="F355" s="58" t="str">
        <f t="shared" si="153"/>
        <v xml:space="preserve">ACD-A </v>
      </c>
      <c r="G355" s="58" t="str">
        <f t="shared" si="154"/>
        <v xml:space="preserve">NoAdd </v>
      </c>
      <c r="H355" s="58" t="str">
        <f t="shared" si="155"/>
        <v xml:space="preserve">Closed </v>
      </c>
      <c r="I355" s="58" t="str">
        <f t="shared" si="156"/>
        <v xml:space="preserve">NonSV </v>
      </c>
      <c r="J355" s="58" t="str">
        <f t="shared" si="157"/>
        <v xml:space="preserve">20to24°C </v>
      </c>
      <c r="K355" s="58" t="str">
        <f t="shared" si="158"/>
        <v>No</v>
      </c>
      <c r="L355" s="58" t="str">
        <f t="shared" si="159"/>
        <v>Dir</v>
      </c>
      <c r="M355" s="58" t="str">
        <f t="shared" si="160"/>
        <v xml:space="preserve">Aph </v>
      </c>
      <c r="N355" s="58" t="str">
        <f t="shared" si="161"/>
        <v xml:space="preserve">NA </v>
      </c>
      <c r="O355" s="58" t="str">
        <f t="shared" si="162"/>
        <v xml:space="preserve">Transf </v>
      </c>
      <c r="P355" s="58" t="str">
        <f t="shared" si="163"/>
        <v xml:space="preserve">LCdepl </v>
      </c>
      <c r="Q355" s="58" t="str">
        <f t="shared" si="164"/>
        <v xml:space="preserve">Divid </v>
      </c>
      <c r="R355" s="58" t="str">
        <f t="shared" si="165"/>
        <v xml:space="preserve">NoIrr </v>
      </c>
      <c r="S355" s="58" t="str">
        <f t="shared" si="166"/>
        <v xml:space="preserve">- </v>
      </c>
      <c r="T355" s="58" t="str">
        <f t="shared" si="167"/>
        <v>no sub</v>
      </c>
      <c r="U355" s="58" t="str">
        <f t="shared" si="168"/>
        <v>Non</v>
      </c>
      <c r="V355" s="58" t="str">
        <f t="shared" si="169"/>
        <v>NA</v>
      </c>
      <c r="W355" s="58" t="str">
        <f t="shared" si="170"/>
        <v xml:space="preserve">None </v>
      </c>
      <c r="X355" t="s">
        <v>63</v>
      </c>
      <c r="Y355" s="161" t="str">
        <f t="shared" si="171"/>
        <v>2-7-1-1-3-1-1-3-2-1-1-3-2-1-1-1-1-1-1</v>
      </c>
      <c r="Z355" s="60">
        <f t="shared" si="177"/>
        <v>271190</v>
      </c>
      <c r="AA355" s="7">
        <f t="shared" si="178"/>
        <v>350</v>
      </c>
      <c r="AB355" s="29" t="str">
        <f t="shared" si="151"/>
        <v>2</v>
      </c>
      <c r="AC355" s="29" t="str">
        <f t="shared" si="150"/>
        <v>7</v>
      </c>
      <c r="AD355" s="29" t="str">
        <f t="shared" si="150"/>
        <v>1</v>
      </c>
      <c r="AE355" s="29" t="str">
        <f t="shared" si="150"/>
        <v>1</v>
      </c>
      <c r="AF355" s="29" t="str">
        <f t="shared" si="150"/>
        <v>9</v>
      </c>
      <c r="AG355" s="29" t="str">
        <f t="shared" si="150"/>
        <v>0</v>
      </c>
      <c r="AH355" s="59">
        <v>350</v>
      </c>
      <c r="AI355" s="510">
        <v>271190</v>
      </c>
      <c r="AJ355" s="509">
        <v>2</v>
      </c>
      <c r="AK355" s="509">
        <v>7</v>
      </c>
      <c r="AL355" s="509">
        <v>1</v>
      </c>
      <c r="AM355" s="509">
        <v>1</v>
      </c>
      <c r="AN355" s="509">
        <v>3</v>
      </c>
      <c r="AO355" s="509">
        <v>1</v>
      </c>
      <c r="AP355" s="509">
        <v>1</v>
      </c>
      <c r="AQ355" s="509">
        <v>3</v>
      </c>
      <c r="AR355" s="509">
        <v>2</v>
      </c>
      <c r="AS355" s="509">
        <v>1</v>
      </c>
      <c r="AT355" s="509">
        <v>1</v>
      </c>
      <c r="AU355" s="509">
        <v>3</v>
      </c>
      <c r="AV355" s="509">
        <v>2</v>
      </c>
      <c r="AW355" s="509">
        <v>1</v>
      </c>
      <c r="AX355" s="509">
        <v>1</v>
      </c>
      <c r="AY355" s="509">
        <v>1</v>
      </c>
      <c r="AZ355" s="509">
        <v>1</v>
      </c>
      <c r="BA355" s="509">
        <v>1</v>
      </c>
      <c r="BB355" s="509">
        <v>1</v>
      </c>
      <c r="BC355" s="509" t="b">
        <v>0</v>
      </c>
      <c r="BD355" s="508">
        <v>38309</v>
      </c>
      <c r="BE355" s="508">
        <v>38309</v>
      </c>
      <c r="BF355" s="509" t="b">
        <v>0</v>
      </c>
      <c r="BG355" s="510" t="s">
        <v>670</v>
      </c>
      <c r="BH355" s="512"/>
      <c r="BI355" s="510"/>
      <c r="BJ355" s="513">
        <v>38309</v>
      </c>
      <c r="BK355" s="513">
        <v>38309</v>
      </c>
      <c r="BL355" s="513">
        <v>46217</v>
      </c>
      <c r="BM355" s="510"/>
      <c r="BN355" s="512"/>
      <c r="BO355" s="510"/>
      <c r="BP355" s="509">
        <v>2</v>
      </c>
      <c r="BQ355" s="509" t="str">
        <f>IF(AI355="","",VLOOKUP(AJ355,[0]!Qualifier,(COLUMN(AJ355)-34),FALSE))</f>
        <v>Platelets</v>
      </c>
      <c r="BR355" s="509" t="str">
        <f>IF(AJ355="","",VLOOKUP(AK355,[0]!Qualifier,(COLUMN(AK355)-34),FALSE))</f>
        <v xml:space="preserve">ACD-A </v>
      </c>
      <c r="BS355" s="509" t="str">
        <f>IF(AK355="","",VLOOKUP(AL355,[0]!Qualifier,(COLUMN(AL355)-34),FALSE))</f>
        <v xml:space="preserve">NoAdd </v>
      </c>
      <c r="BT355" s="509" t="str">
        <f>IF(AL355="","",VLOOKUP(AM355,[0]!Qualifier,(COLUMN(AM355)-34),FALSE))</f>
        <v xml:space="preserve">Closed </v>
      </c>
      <c r="BU355" s="509" t="str">
        <f>IF(AM355="","",VLOOKUP(AN355,[0]!Qualifier,(COLUMN(AN355)-34),FALSE))</f>
        <v xml:space="preserve">NonSV </v>
      </c>
      <c r="BV355" s="509" t="str">
        <f>IF(AN355="","",VLOOKUP(AO355,[0]!Qualifier,(COLUMN(AO355)-34),FALSE))</f>
        <v xml:space="preserve">20to24°C </v>
      </c>
      <c r="BW355" s="509" t="str">
        <f>IF(AO355="","",VLOOKUP(AP355,[0]!Qualifier,(COLUMN(AP355)-34),FALSE))</f>
        <v>No</v>
      </c>
      <c r="BX355" s="509" t="str">
        <f>IF(AP355="","",VLOOKUP(AQ355,[0]!Qualifier,(COLUMN(AQ355)-34),FALSE))</f>
        <v>Dir</v>
      </c>
      <c r="BY355" s="509" t="str">
        <f>IF(AQ355="","",VLOOKUP(AR355,[0]!Qualifier,(COLUMN(AR355)-34),FALSE))</f>
        <v xml:space="preserve">Aph </v>
      </c>
      <c r="BZ355" s="509" t="str">
        <f>IF(AR355="","",VLOOKUP(AS355,[0]!Qualifier,(COLUMN(AS355)-34),FALSE))</f>
        <v xml:space="preserve">NA </v>
      </c>
      <c r="CA355" s="509" t="str">
        <f>IF(AS355="","",VLOOKUP(AT355,[0]!Qualifier,(COLUMN(AT355)-34),FALSE))</f>
        <v xml:space="preserve">Transf </v>
      </c>
      <c r="CB355" s="509" t="str">
        <f>IF(AT355="","",VLOOKUP(AU355,[0]!Qualifier,(COLUMN(AU355)-34),FALSE))</f>
        <v xml:space="preserve">LCdepl </v>
      </c>
      <c r="CC355" s="509" t="str">
        <f>IF(AU355="","",VLOOKUP(AV355,[0]!Qualifier,(COLUMN(AV355)-34),FALSE))</f>
        <v xml:space="preserve">Divid </v>
      </c>
      <c r="CD355" s="509" t="str">
        <f>IF(AV355="","",VLOOKUP(AW355,[0]!Qualifier,(COLUMN(AW355)-34),FALSE))</f>
        <v xml:space="preserve">NoIrr </v>
      </c>
      <c r="CE355" s="508" t="str">
        <f>IF(AW355="","",VLOOKUP(AX355,[0]!Qualifier,(COLUMN(AX355)-34),FALSE))</f>
        <v xml:space="preserve">- </v>
      </c>
      <c r="CF355" s="508" t="str">
        <f>IF(AX355="","",VLOOKUP(AY355,[0]!Qualifier,(COLUMN(AY355)-34),FALSE))</f>
        <v>no sub</v>
      </c>
      <c r="CG355" s="509" t="str">
        <f>IF(AY355="","",VLOOKUP(AZ355,[0]!Qualifier,(COLUMN(AZ355)-34),FALSE))</f>
        <v>Non</v>
      </c>
      <c r="CH355" s="510" t="str">
        <f>IF(AZ355="","",VLOOKUP(BA355,[0]!Qualifier,(COLUMN(BA355)-34),FALSE))</f>
        <v>NA</v>
      </c>
      <c r="CI355" s="509" t="str">
        <f>IF(BA355="","",VLOOKUP(BB355,[0]!Qualifier,(COLUMN(BB355)-34),FALSE))</f>
        <v xml:space="preserve">None </v>
      </c>
      <c r="CJ355" s="510"/>
      <c r="CK355" s="513" t="str">
        <f t="shared" si="172"/>
        <v>2-7-1-1-3-1-1-3-2-1-1-3-2-1-1-1-1-1-1</v>
      </c>
      <c r="CL355" s="513">
        <v>41908</v>
      </c>
      <c r="CM355" s="513">
        <v>45195</v>
      </c>
      <c r="CN355" s="510"/>
      <c r="CP355" s="510"/>
    </row>
    <row r="356" spans="1:94" ht="12.6" customHeight="1" outlineLevel="2" x14ac:dyDescent="0.35">
      <c r="A356" s="77">
        <f t="shared" si="174"/>
        <v>271380</v>
      </c>
      <c r="B356" s="7">
        <f t="shared" si="175"/>
        <v>351</v>
      </c>
      <c r="C356" s="59">
        <f t="shared" si="173"/>
        <v>351</v>
      </c>
      <c r="D356" s="124">
        <f t="shared" si="176"/>
        <v>271380</v>
      </c>
      <c r="E356" s="16" t="str">
        <f t="shared" si="152"/>
        <v>Platelets</v>
      </c>
      <c r="F356" s="58" t="str">
        <f t="shared" si="153"/>
        <v xml:space="preserve">ACD-A </v>
      </c>
      <c r="G356" s="58" t="str">
        <f t="shared" si="154"/>
        <v xml:space="preserve">NoAdd </v>
      </c>
      <c r="H356" s="58" t="str">
        <f t="shared" si="155"/>
        <v xml:space="preserve">Closed </v>
      </c>
      <c r="I356" s="58" t="str">
        <f t="shared" si="156"/>
        <v xml:space="preserve">SVPed </v>
      </c>
      <c r="J356" s="58" t="str">
        <f t="shared" si="157"/>
        <v xml:space="preserve">20to24°C </v>
      </c>
      <c r="K356" s="58" t="str">
        <f t="shared" si="158"/>
        <v>No</v>
      </c>
      <c r="L356" s="58" t="str">
        <f t="shared" si="159"/>
        <v>Dir7*</v>
      </c>
      <c r="M356" s="58" t="str">
        <f t="shared" si="160"/>
        <v xml:space="preserve">Aph </v>
      </c>
      <c r="N356" s="58" t="str">
        <f t="shared" si="161"/>
        <v xml:space="preserve">NA </v>
      </c>
      <c r="O356" s="58" t="str">
        <f t="shared" si="162"/>
        <v xml:space="preserve">Transf </v>
      </c>
      <c r="P356" s="58" t="str">
        <f t="shared" si="163"/>
        <v xml:space="preserve">LCdepl </v>
      </c>
      <c r="Q356" s="58" t="str">
        <f t="shared" si="164"/>
        <v xml:space="preserve">Divid </v>
      </c>
      <c r="R356" s="58" t="str">
        <f t="shared" si="165"/>
        <v>Irrad</v>
      </c>
      <c r="S356" s="58" t="str">
        <f t="shared" si="166"/>
        <v xml:space="preserve">- </v>
      </c>
      <c r="T356" s="58" t="str">
        <f t="shared" si="167"/>
        <v>no sub</v>
      </c>
      <c r="U356" s="58" t="str">
        <f t="shared" si="168"/>
        <v>Non</v>
      </c>
      <c r="V356" s="58" t="str">
        <f t="shared" si="169"/>
        <v>NA</v>
      </c>
      <c r="W356" s="58" t="str">
        <f t="shared" si="170"/>
        <v xml:space="preserve">None </v>
      </c>
      <c r="X356" t="s">
        <v>63</v>
      </c>
      <c r="Y356" s="161" t="str">
        <f t="shared" si="171"/>
        <v>2-7-1-1-2-1-1-7-2-1-1-3-2-2-1-1-1-1-1</v>
      </c>
      <c r="Z356" s="60">
        <f t="shared" si="177"/>
        <v>271380</v>
      </c>
      <c r="AA356" s="7">
        <f t="shared" si="178"/>
        <v>351</v>
      </c>
      <c r="AB356" s="29" t="str">
        <f t="shared" si="151"/>
        <v>2</v>
      </c>
      <c r="AC356" s="29" t="str">
        <f t="shared" si="150"/>
        <v>7</v>
      </c>
      <c r="AD356" s="29" t="str">
        <f t="shared" si="150"/>
        <v>1</v>
      </c>
      <c r="AE356" s="29" t="str">
        <f t="shared" si="150"/>
        <v>3</v>
      </c>
      <c r="AF356" s="29" t="str">
        <f t="shared" si="150"/>
        <v>8</v>
      </c>
      <c r="AG356" s="29" t="str">
        <f t="shared" si="150"/>
        <v>0</v>
      </c>
      <c r="AH356" s="59">
        <v>351</v>
      </c>
      <c r="AI356" s="510">
        <v>271380</v>
      </c>
      <c r="AJ356" s="509">
        <v>2</v>
      </c>
      <c r="AK356" s="509">
        <v>7</v>
      </c>
      <c r="AL356" s="509">
        <v>1</v>
      </c>
      <c r="AM356" s="509">
        <v>1</v>
      </c>
      <c r="AN356" s="509">
        <v>2</v>
      </c>
      <c r="AO356" s="509">
        <v>1</v>
      </c>
      <c r="AP356" s="509">
        <v>1</v>
      </c>
      <c r="AQ356" s="509">
        <v>7</v>
      </c>
      <c r="AR356" s="509">
        <v>2</v>
      </c>
      <c r="AS356" s="509">
        <v>1</v>
      </c>
      <c r="AT356" s="509">
        <v>1</v>
      </c>
      <c r="AU356" s="509">
        <v>3</v>
      </c>
      <c r="AV356" s="509">
        <v>2</v>
      </c>
      <c r="AW356" s="509">
        <v>2</v>
      </c>
      <c r="AX356" s="509">
        <v>1</v>
      </c>
      <c r="AY356" s="509">
        <v>1</v>
      </c>
      <c r="AZ356" s="509">
        <v>1</v>
      </c>
      <c r="BA356" s="509">
        <v>1</v>
      </c>
      <c r="BB356" s="509">
        <v>1</v>
      </c>
      <c r="BC356" s="509" t="b">
        <v>0</v>
      </c>
      <c r="BD356" s="508">
        <v>46194</v>
      </c>
      <c r="BE356" s="508">
        <v>46189</v>
      </c>
      <c r="BF356" s="509" t="b">
        <v>0</v>
      </c>
      <c r="BG356" s="510" t="s">
        <v>1615</v>
      </c>
      <c r="BH356" s="512"/>
      <c r="BI356" s="510"/>
      <c r="BJ356" s="513">
        <v>46194</v>
      </c>
      <c r="BK356" s="513">
        <v>46189</v>
      </c>
      <c r="BL356" s="513">
        <v>46217</v>
      </c>
      <c r="BM356" s="510"/>
      <c r="BN356" s="512"/>
      <c r="BO356" s="510"/>
      <c r="BP356" s="509">
        <v>6</v>
      </c>
      <c r="BQ356" s="509" t="str">
        <f>IF(AI356="","",VLOOKUP(AJ356,[0]!Qualifier,(COLUMN(AJ356)-34),FALSE))</f>
        <v>Platelets</v>
      </c>
      <c r="BR356" s="509" t="str">
        <f>IF(AJ356="","",VLOOKUP(AK356,[0]!Qualifier,(COLUMN(AK356)-34),FALSE))</f>
        <v xml:space="preserve">ACD-A </v>
      </c>
      <c r="BS356" s="509" t="str">
        <f>IF(AK356="","",VLOOKUP(AL356,[0]!Qualifier,(COLUMN(AL356)-34),FALSE))</f>
        <v xml:space="preserve">NoAdd </v>
      </c>
      <c r="BT356" s="509" t="str">
        <f>IF(AL356="","",VLOOKUP(AM356,[0]!Qualifier,(COLUMN(AM356)-34),FALSE))</f>
        <v xml:space="preserve">Closed </v>
      </c>
      <c r="BU356" s="509" t="str">
        <f>IF(AM356="","",VLOOKUP(AN356,[0]!Qualifier,(COLUMN(AN356)-34),FALSE))</f>
        <v xml:space="preserve">SVPed </v>
      </c>
      <c r="BV356" s="509" t="str">
        <f>IF(AN356="","",VLOOKUP(AO356,[0]!Qualifier,(COLUMN(AO356)-34),FALSE))</f>
        <v xml:space="preserve">20to24°C </v>
      </c>
      <c r="BW356" s="509" t="str">
        <f>IF(AO356="","",VLOOKUP(AP356,[0]!Qualifier,(COLUMN(AP356)-34),FALSE))</f>
        <v>No</v>
      </c>
      <c r="BX356" s="509" t="str">
        <f>IF(AP356="","",VLOOKUP(AQ356,[0]!Qualifier,(COLUMN(AQ356)-34),FALSE))</f>
        <v>Dir7*</v>
      </c>
      <c r="BY356" s="509" t="str">
        <f>IF(AQ356="","",VLOOKUP(AR356,[0]!Qualifier,(COLUMN(AR356)-34),FALSE))</f>
        <v xml:space="preserve">Aph </v>
      </c>
      <c r="BZ356" s="509" t="str">
        <f>IF(AR356="","",VLOOKUP(AS356,[0]!Qualifier,(COLUMN(AS356)-34),FALSE))</f>
        <v xml:space="preserve">NA </v>
      </c>
      <c r="CA356" s="509" t="str">
        <f>IF(AS356="","",VLOOKUP(AT356,[0]!Qualifier,(COLUMN(AT356)-34),FALSE))</f>
        <v xml:space="preserve">Transf </v>
      </c>
      <c r="CB356" s="509" t="str">
        <f>IF(AT356="","",VLOOKUP(AU356,[0]!Qualifier,(COLUMN(AU356)-34),FALSE))</f>
        <v xml:space="preserve">LCdepl </v>
      </c>
      <c r="CC356" s="509" t="str">
        <f>IF(AU356="","",VLOOKUP(AV356,[0]!Qualifier,(COLUMN(AV356)-34),FALSE))</f>
        <v xml:space="preserve">Divid </v>
      </c>
      <c r="CD356" s="509" t="str">
        <f>IF(AV356="","",VLOOKUP(AW356,[0]!Qualifier,(COLUMN(AW356)-34),FALSE))</f>
        <v>Irrad</v>
      </c>
      <c r="CE356" s="508" t="str">
        <f>IF(AW356="","",VLOOKUP(AX356,[0]!Qualifier,(COLUMN(AX356)-34),FALSE))</f>
        <v xml:space="preserve">- </v>
      </c>
      <c r="CF356" s="508" t="str">
        <f>IF(AX356="","",VLOOKUP(AY356,[0]!Qualifier,(COLUMN(AY356)-34),FALSE))</f>
        <v>no sub</v>
      </c>
      <c r="CG356" s="509" t="str">
        <f>IF(AY356="","",VLOOKUP(AZ356,[0]!Qualifier,(COLUMN(AZ356)-34),FALSE))</f>
        <v>Non</v>
      </c>
      <c r="CH356" s="510" t="str">
        <f>IF(AZ356="","",VLOOKUP(BA356,[0]!Qualifier,(COLUMN(BA356)-34),FALSE))</f>
        <v>NA</v>
      </c>
      <c r="CI356" s="509" t="str">
        <f>IF(BA356="","",VLOOKUP(BB356,[0]!Qualifier,(COLUMN(BB356)-34),FALSE))</f>
        <v xml:space="preserve">None </v>
      </c>
      <c r="CJ356" s="510"/>
      <c r="CK356" s="513" t="str">
        <f t="shared" si="172"/>
        <v>2-7-1-1-2-1-1-7-2-1-1-3-2-2-1-1-1-1-1</v>
      </c>
      <c r="CL356" s="513">
        <v>41908</v>
      </c>
      <c r="CM356" s="513">
        <v>45195</v>
      </c>
      <c r="CN356" s="510"/>
      <c r="CP356" s="510"/>
    </row>
    <row r="357" spans="1:94" ht="12.6" customHeight="1" outlineLevel="2" x14ac:dyDescent="0.35">
      <c r="A357" s="77">
        <f t="shared" si="174"/>
        <v>271386</v>
      </c>
      <c r="B357" s="7">
        <f t="shared" si="175"/>
        <v>352</v>
      </c>
      <c r="C357" s="59">
        <f t="shared" si="173"/>
        <v>352</v>
      </c>
      <c r="D357" s="124">
        <f t="shared" si="176"/>
        <v>271386</v>
      </c>
      <c r="E357" s="16" t="str">
        <f t="shared" si="152"/>
        <v>Platelets</v>
      </c>
      <c r="F357" s="58" t="str">
        <f t="shared" si="153"/>
        <v xml:space="preserve">ACD-A </v>
      </c>
      <c r="G357" s="58" t="str">
        <f t="shared" si="154"/>
        <v xml:space="preserve">PAS3M </v>
      </c>
      <c r="H357" s="58" t="str">
        <f t="shared" si="155"/>
        <v xml:space="preserve">Closed </v>
      </c>
      <c r="I357" s="58" t="str">
        <f t="shared" si="156"/>
        <v xml:space="preserve">SVPed </v>
      </c>
      <c r="J357" s="58" t="str">
        <f t="shared" si="157"/>
        <v xml:space="preserve">20to24°C </v>
      </c>
      <c r="K357" s="58" t="str">
        <f t="shared" si="158"/>
        <v>No</v>
      </c>
      <c r="L357" s="58" t="str">
        <f t="shared" si="159"/>
        <v>Dir7*</v>
      </c>
      <c r="M357" s="58" t="str">
        <f t="shared" si="160"/>
        <v xml:space="preserve">Aph </v>
      </c>
      <c r="N357" s="58" t="str">
        <f t="shared" si="161"/>
        <v xml:space="preserve">NA </v>
      </c>
      <c r="O357" s="58" t="str">
        <f t="shared" si="162"/>
        <v xml:space="preserve">Transf </v>
      </c>
      <c r="P357" s="58" t="str">
        <f t="shared" si="163"/>
        <v xml:space="preserve">LCdepl </v>
      </c>
      <c r="Q357" s="58" t="str">
        <f t="shared" si="164"/>
        <v xml:space="preserve">Divid </v>
      </c>
      <c r="R357" s="58" t="str">
        <f t="shared" si="165"/>
        <v>Irrad</v>
      </c>
      <c r="S357" s="58" t="str">
        <f t="shared" si="166"/>
        <v xml:space="preserve">- </v>
      </c>
      <c r="T357" s="58" t="str">
        <f t="shared" si="167"/>
        <v>no sub</v>
      </c>
      <c r="U357" s="58" t="str">
        <f t="shared" si="168"/>
        <v>Non</v>
      </c>
      <c r="V357" s="58" t="str">
        <f t="shared" si="169"/>
        <v>NA</v>
      </c>
      <c r="W357" s="58" t="str">
        <f t="shared" si="170"/>
        <v xml:space="preserve">None </v>
      </c>
      <c r="X357" t="s">
        <v>63</v>
      </c>
      <c r="Y357" s="161" t="str">
        <f t="shared" si="171"/>
        <v>2-7-16-1-2-1-1-7-2-1-1-3-2-2-1-1-1-1-1</v>
      </c>
      <c r="Z357" s="60">
        <f t="shared" si="177"/>
        <v>271386</v>
      </c>
      <c r="AA357" s="7">
        <f t="shared" si="178"/>
        <v>352</v>
      </c>
      <c r="AB357" s="29" t="str">
        <f t="shared" si="151"/>
        <v>2</v>
      </c>
      <c r="AC357" s="29" t="str">
        <f t="shared" si="150"/>
        <v>7</v>
      </c>
      <c r="AD357" s="29" t="str">
        <f t="shared" si="150"/>
        <v>1</v>
      </c>
      <c r="AE357" s="29" t="str">
        <f t="shared" si="150"/>
        <v>3</v>
      </c>
      <c r="AF357" s="29" t="str">
        <f t="shared" si="150"/>
        <v>8</v>
      </c>
      <c r="AG357" s="29" t="str">
        <f t="shared" si="150"/>
        <v>6</v>
      </c>
      <c r="AH357" s="59">
        <v>352</v>
      </c>
      <c r="AI357" s="510">
        <v>271386</v>
      </c>
      <c r="AJ357" s="509">
        <v>2</v>
      </c>
      <c r="AK357" s="509">
        <v>7</v>
      </c>
      <c r="AL357" s="509">
        <v>16</v>
      </c>
      <c r="AM357" s="509">
        <v>1</v>
      </c>
      <c r="AN357" s="509">
        <v>2</v>
      </c>
      <c r="AO357" s="509">
        <v>1</v>
      </c>
      <c r="AP357" s="509">
        <v>1</v>
      </c>
      <c r="AQ357" s="509">
        <v>7</v>
      </c>
      <c r="AR357" s="509">
        <v>2</v>
      </c>
      <c r="AS357" s="509">
        <v>1</v>
      </c>
      <c r="AT357" s="509">
        <v>1</v>
      </c>
      <c r="AU357" s="509">
        <v>3</v>
      </c>
      <c r="AV357" s="509">
        <v>2</v>
      </c>
      <c r="AW357" s="509">
        <v>2</v>
      </c>
      <c r="AX357" s="509">
        <v>1</v>
      </c>
      <c r="AY357" s="509">
        <v>1</v>
      </c>
      <c r="AZ357" s="509">
        <v>1</v>
      </c>
      <c r="BA357" s="509">
        <v>1</v>
      </c>
      <c r="BB357" s="509">
        <v>1</v>
      </c>
      <c r="BC357" s="509" t="b">
        <v>0</v>
      </c>
      <c r="BD357" s="508">
        <v>46194</v>
      </c>
      <c r="BE357" s="508">
        <v>46189</v>
      </c>
      <c r="BF357" s="509" t="b">
        <v>0</v>
      </c>
      <c r="BG357" s="510" t="s">
        <v>1616</v>
      </c>
      <c r="BH357" s="512"/>
      <c r="BI357" s="510"/>
      <c r="BJ357" s="513">
        <v>46194</v>
      </c>
      <c r="BK357" s="513">
        <v>46189</v>
      </c>
      <c r="BL357" s="513">
        <v>46217</v>
      </c>
      <c r="BM357" s="510"/>
      <c r="BN357" s="512"/>
      <c r="BO357" s="510"/>
      <c r="BP357" s="509">
        <v>6</v>
      </c>
      <c r="BQ357" s="509" t="str">
        <f>IF(AI357="","",VLOOKUP(AJ357,[0]!Qualifier,(COLUMN(AJ357)-34),FALSE))</f>
        <v>Platelets</v>
      </c>
      <c r="BR357" s="509" t="str">
        <f>IF(AJ357="","",VLOOKUP(AK357,[0]!Qualifier,(COLUMN(AK357)-34),FALSE))</f>
        <v xml:space="preserve">ACD-A </v>
      </c>
      <c r="BS357" s="509" t="str">
        <f>IF(AK357="","",VLOOKUP(AL357,[0]!Qualifier,(COLUMN(AL357)-34),FALSE))</f>
        <v xml:space="preserve">PAS3M </v>
      </c>
      <c r="BT357" s="509" t="str">
        <f>IF(AL357="","",VLOOKUP(AM357,[0]!Qualifier,(COLUMN(AM357)-34),FALSE))</f>
        <v xml:space="preserve">Closed </v>
      </c>
      <c r="BU357" s="509" t="str">
        <f>IF(AM357="","",VLOOKUP(AN357,[0]!Qualifier,(COLUMN(AN357)-34),FALSE))</f>
        <v xml:space="preserve">SVPed </v>
      </c>
      <c r="BV357" s="509" t="str">
        <f>IF(AN357="","",VLOOKUP(AO357,[0]!Qualifier,(COLUMN(AO357)-34),FALSE))</f>
        <v xml:space="preserve">20to24°C </v>
      </c>
      <c r="BW357" s="509" t="str">
        <f>IF(AO357="","",VLOOKUP(AP357,[0]!Qualifier,(COLUMN(AP357)-34),FALSE))</f>
        <v>No</v>
      </c>
      <c r="BX357" s="509" t="str">
        <f>IF(AP357="","",VLOOKUP(AQ357,[0]!Qualifier,(COLUMN(AQ357)-34),FALSE))</f>
        <v>Dir7*</v>
      </c>
      <c r="BY357" s="509" t="str">
        <f>IF(AQ357="","",VLOOKUP(AR357,[0]!Qualifier,(COLUMN(AR357)-34),FALSE))</f>
        <v xml:space="preserve">Aph </v>
      </c>
      <c r="BZ357" s="509" t="str">
        <f>IF(AR357="","",VLOOKUP(AS357,[0]!Qualifier,(COLUMN(AS357)-34),FALSE))</f>
        <v xml:space="preserve">NA </v>
      </c>
      <c r="CA357" s="509" t="str">
        <f>IF(AS357="","",VLOOKUP(AT357,[0]!Qualifier,(COLUMN(AT357)-34),FALSE))</f>
        <v xml:space="preserve">Transf </v>
      </c>
      <c r="CB357" s="509" t="str">
        <f>IF(AT357="","",VLOOKUP(AU357,[0]!Qualifier,(COLUMN(AU357)-34),FALSE))</f>
        <v xml:space="preserve">LCdepl </v>
      </c>
      <c r="CC357" s="509" t="str">
        <f>IF(AU357="","",VLOOKUP(AV357,[0]!Qualifier,(COLUMN(AV357)-34),FALSE))</f>
        <v xml:space="preserve">Divid </v>
      </c>
      <c r="CD357" s="509" t="str">
        <f>IF(AV357="","",VLOOKUP(AW357,[0]!Qualifier,(COLUMN(AW357)-34),FALSE))</f>
        <v>Irrad</v>
      </c>
      <c r="CE357" s="508" t="str">
        <f>IF(AW357="","",VLOOKUP(AX357,[0]!Qualifier,(COLUMN(AX357)-34),FALSE))</f>
        <v xml:space="preserve">- </v>
      </c>
      <c r="CF357" s="508" t="str">
        <f>IF(AX357="","",VLOOKUP(AY357,[0]!Qualifier,(COLUMN(AY357)-34),FALSE))</f>
        <v>no sub</v>
      </c>
      <c r="CG357" s="509" t="str">
        <f>IF(AY357="","",VLOOKUP(AZ357,[0]!Qualifier,(COLUMN(AZ357)-34),FALSE))</f>
        <v>Non</v>
      </c>
      <c r="CH357" s="510" t="str">
        <f>IF(AZ357="","",VLOOKUP(BA357,[0]!Qualifier,(COLUMN(BA357)-34),FALSE))</f>
        <v>NA</v>
      </c>
      <c r="CI357" s="509" t="str">
        <f>IF(BA357="","",VLOOKUP(BB357,[0]!Qualifier,(COLUMN(BB357)-34),FALSE))</f>
        <v xml:space="preserve">None </v>
      </c>
      <c r="CJ357" s="510"/>
      <c r="CK357" s="513" t="str">
        <f t="shared" si="172"/>
        <v>2-7-16-1-2-1-1-7-2-1-1-3-2-2-1-1-1-1-1</v>
      </c>
      <c r="CL357" s="513">
        <v>42914</v>
      </c>
      <c r="CM357" s="513">
        <v>45195</v>
      </c>
      <c r="CN357" s="510"/>
      <c r="CP357" s="510"/>
    </row>
    <row r="358" spans="1:94" ht="12.6" customHeight="1" outlineLevel="2" x14ac:dyDescent="0.35">
      <c r="A358" s="77">
        <f t="shared" si="174"/>
        <v>271390</v>
      </c>
      <c r="B358" s="7">
        <f t="shared" si="175"/>
        <v>353</v>
      </c>
      <c r="C358" s="59">
        <f t="shared" si="173"/>
        <v>353</v>
      </c>
      <c r="D358" s="124">
        <f t="shared" si="176"/>
        <v>271390</v>
      </c>
      <c r="E358" s="16" t="str">
        <f t="shared" si="152"/>
        <v>Platelets</v>
      </c>
      <c r="F358" s="58" t="str">
        <f t="shared" si="153"/>
        <v xml:space="preserve">ACD-A </v>
      </c>
      <c r="G358" s="58" t="str">
        <f t="shared" si="154"/>
        <v xml:space="preserve">NoAdd </v>
      </c>
      <c r="H358" s="58" t="str">
        <f t="shared" si="155"/>
        <v xml:space="preserve">Closed </v>
      </c>
      <c r="I358" s="58" t="str">
        <f t="shared" si="156"/>
        <v xml:space="preserve">NonSV </v>
      </c>
      <c r="J358" s="58" t="str">
        <f t="shared" si="157"/>
        <v xml:space="preserve">20to24°C </v>
      </c>
      <c r="K358" s="58" t="str">
        <f t="shared" si="158"/>
        <v>No</v>
      </c>
      <c r="L358" s="58" t="str">
        <f t="shared" si="159"/>
        <v>Dir</v>
      </c>
      <c r="M358" s="58" t="str">
        <f t="shared" si="160"/>
        <v xml:space="preserve">Aph </v>
      </c>
      <c r="N358" s="58" t="str">
        <f t="shared" si="161"/>
        <v xml:space="preserve">NA </v>
      </c>
      <c r="O358" s="58" t="str">
        <f t="shared" si="162"/>
        <v xml:space="preserve">Transf </v>
      </c>
      <c r="P358" s="58" t="str">
        <f t="shared" si="163"/>
        <v xml:space="preserve">LCdepl </v>
      </c>
      <c r="Q358" s="58" t="str">
        <f t="shared" si="164"/>
        <v xml:space="preserve">Divid </v>
      </c>
      <c r="R358" s="58" t="str">
        <f t="shared" si="165"/>
        <v>Irrad</v>
      </c>
      <c r="S358" s="58" t="str">
        <f t="shared" si="166"/>
        <v xml:space="preserve">- </v>
      </c>
      <c r="T358" s="58" t="str">
        <f t="shared" si="167"/>
        <v>no sub</v>
      </c>
      <c r="U358" s="58" t="str">
        <f t="shared" si="168"/>
        <v>Non</v>
      </c>
      <c r="V358" s="58" t="str">
        <f t="shared" si="169"/>
        <v>NA</v>
      </c>
      <c r="W358" s="58" t="str">
        <f t="shared" si="170"/>
        <v xml:space="preserve">None </v>
      </c>
      <c r="X358" t="s">
        <v>63</v>
      </c>
      <c r="Y358" s="161" t="str">
        <f t="shared" si="171"/>
        <v>2-7-1-1-3-1-1-3-2-1-1-3-2-2-1-1-1-1-1</v>
      </c>
      <c r="Z358" s="60">
        <f t="shared" si="177"/>
        <v>271390</v>
      </c>
      <c r="AA358" s="7">
        <f t="shared" si="178"/>
        <v>353</v>
      </c>
      <c r="AB358" s="29" t="str">
        <f t="shared" si="151"/>
        <v>2</v>
      </c>
      <c r="AC358" s="29" t="str">
        <f t="shared" si="150"/>
        <v>7</v>
      </c>
      <c r="AD358" s="29" t="str">
        <f t="shared" si="150"/>
        <v>1</v>
      </c>
      <c r="AE358" s="29" t="str">
        <f t="shared" si="150"/>
        <v>3</v>
      </c>
      <c r="AF358" s="29" t="str">
        <f t="shared" si="150"/>
        <v>9</v>
      </c>
      <c r="AG358" s="29" t="str">
        <f t="shared" si="150"/>
        <v>0</v>
      </c>
      <c r="AH358" s="59">
        <v>353</v>
      </c>
      <c r="AI358" s="510">
        <v>271390</v>
      </c>
      <c r="AJ358" s="509">
        <v>2</v>
      </c>
      <c r="AK358" s="509">
        <v>7</v>
      </c>
      <c r="AL358" s="509">
        <v>1</v>
      </c>
      <c r="AM358" s="509">
        <v>1</v>
      </c>
      <c r="AN358" s="509">
        <v>3</v>
      </c>
      <c r="AO358" s="509">
        <v>1</v>
      </c>
      <c r="AP358" s="509">
        <v>1</v>
      </c>
      <c r="AQ358" s="509">
        <v>3</v>
      </c>
      <c r="AR358" s="509">
        <v>2</v>
      </c>
      <c r="AS358" s="509">
        <v>1</v>
      </c>
      <c r="AT358" s="509">
        <v>1</v>
      </c>
      <c r="AU358" s="509">
        <v>3</v>
      </c>
      <c r="AV358" s="509">
        <v>2</v>
      </c>
      <c r="AW358" s="509">
        <v>2</v>
      </c>
      <c r="AX358" s="509">
        <v>1</v>
      </c>
      <c r="AY358" s="509">
        <v>1</v>
      </c>
      <c r="AZ358" s="509">
        <v>1</v>
      </c>
      <c r="BA358" s="509">
        <v>1</v>
      </c>
      <c r="BB358" s="509">
        <v>1</v>
      </c>
      <c r="BC358" s="509" t="b">
        <v>0</v>
      </c>
      <c r="BD358" s="508">
        <v>38309</v>
      </c>
      <c r="BE358" s="508">
        <v>38309</v>
      </c>
      <c r="BF358" s="509" t="b">
        <v>0</v>
      </c>
      <c r="BG358" s="510" t="s">
        <v>671</v>
      </c>
      <c r="BH358" s="512"/>
      <c r="BI358" s="510"/>
      <c r="BJ358" s="513">
        <v>38309</v>
      </c>
      <c r="BK358" s="513">
        <v>38309</v>
      </c>
      <c r="BL358" s="513">
        <v>46217</v>
      </c>
      <c r="BM358" s="510"/>
      <c r="BN358" s="512"/>
      <c r="BO358" s="510"/>
      <c r="BP358" s="509">
        <v>6</v>
      </c>
      <c r="BQ358" s="509" t="str">
        <f>IF(AI358="","",VLOOKUP(AJ358,[0]!Qualifier,(COLUMN(AJ358)-34),FALSE))</f>
        <v>Platelets</v>
      </c>
      <c r="BR358" s="509" t="str">
        <f>IF(AJ358="","",VLOOKUP(AK358,[0]!Qualifier,(COLUMN(AK358)-34),FALSE))</f>
        <v xml:space="preserve">ACD-A </v>
      </c>
      <c r="BS358" s="509" t="str">
        <f>IF(AK358="","",VLOOKUP(AL358,[0]!Qualifier,(COLUMN(AL358)-34),FALSE))</f>
        <v xml:space="preserve">NoAdd </v>
      </c>
      <c r="BT358" s="509" t="str">
        <f>IF(AL358="","",VLOOKUP(AM358,[0]!Qualifier,(COLUMN(AM358)-34),FALSE))</f>
        <v xml:space="preserve">Closed </v>
      </c>
      <c r="BU358" s="509" t="str">
        <f>IF(AM358="","",VLOOKUP(AN358,[0]!Qualifier,(COLUMN(AN358)-34),FALSE))</f>
        <v xml:space="preserve">NonSV </v>
      </c>
      <c r="BV358" s="509" t="str">
        <f>IF(AN358="","",VLOOKUP(AO358,[0]!Qualifier,(COLUMN(AO358)-34),FALSE))</f>
        <v xml:space="preserve">20to24°C </v>
      </c>
      <c r="BW358" s="509" t="str">
        <f>IF(AO358="","",VLOOKUP(AP358,[0]!Qualifier,(COLUMN(AP358)-34),FALSE))</f>
        <v>No</v>
      </c>
      <c r="BX358" s="509" t="str">
        <f>IF(AP358="","",VLOOKUP(AQ358,[0]!Qualifier,(COLUMN(AQ358)-34),FALSE))</f>
        <v>Dir</v>
      </c>
      <c r="BY358" s="509" t="str">
        <f>IF(AQ358="","",VLOOKUP(AR358,[0]!Qualifier,(COLUMN(AR358)-34),FALSE))</f>
        <v xml:space="preserve">Aph </v>
      </c>
      <c r="BZ358" s="509" t="str">
        <f>IF(AR358="","",VLOOKUP(AS358,[0]!Qualifier,(COLUMN(AS358)-34),FALSE))</f>
        <v xml:space="preserve">NA </v>
      </c>
      <c r="CA358" s="509" t="str">
        <f>IF(AS358="","",VLOOKUP(AT358,[0]!Qualifier,(COLUMN(AT358)-34),FALSE))</f>
        <v xml:space="preserve">Transf </v>
      </c>
      <c r="CB358" s="509" t="str">
        <f>IF(AT358="","",VLOOKUP(AU358,[0]!Qualifier,(COLUMN(AU358)-34),FALSE))</f>
        <v xml:space="preserve">LCdepl </v>
      </c>
      <c r="CC358" s="509" t="str">
        <f>IF(AU358="","",VLOOKUP(AV358,[0]!Qualifier,(COLUMN(AV358)-34),FALSE))</f>
        <v xml:space="preserve">Divid </v>
      </c>
      <c r="CD358" s="509" t="str">
        <f>IF(AV358="","",VLOOKUP(AW358,[0]!Qualifier,(COLUMN(AW358)-34),FALSE))</f>
        <v>Irrad</v>
      </c>
      <c r="CE358" s="508" t="str">
        <f>IF(AW358="","",VLOOKUP(AX358,[0]!Qualifier,(COLUMN(AX358)-34),FALSE))</f>
        <v xml:space="preserve">- </v>
      </c>
      <c r="CF358" s="508" t="str">
        <f>IF(AX358="","",VLOOKUP(AY358,[0]!Qualifier,(COLUMN(AY358)-34),FALSE))</f>
        <v>no sub</v>
      </c>
      <c r="CG358" s="509" t="str">
        <f>IF(AY358="","",VLOOKUP(AZ358,[0]!Qualifier,(COLUMN(AZ358)-34),FALSE))</f>
        <v>Non</v>
      </c>
      <c r="CH358" s="510" t="str">
        <f>IF(AZ358="","",VLOOKUP(BA358,[0]!Qualifier,(COLUMN(BA358)-34),FALSE))</f>
        <v>NA</v>
      </c>
      <c r="CI358" s="509" t="str">
        <f>IF(BA358="","",VLOOKUP(BB358,[0]!Qualifier,(COLUMN(BB358)-34),FALSE))</f>
        <v xml:space="preserve">None </v>
      </c>
      <c r="CJ358" s="510"/>
      <c r="CK358" s="513" t="str">
        <f t="shared" si="172"/>
        <v>2-7-1-1-3-1-1-3-2-1-1-3-2-2-1-1-1-1-1</v>
      </c>
      <c r="CL358" s="513">
        <v>44869</v>
      </c>
      <c r="CM358" s="513">
        <v>45195</v>
      </c>
      <c r="CN358" s="510"/>
      <c r="CP358" s="510"/>
    </row>
    <row r="359" spans="1:94" ht="12.6" customHeight="1" outlineLevel="2" x14ac:dyDescent="0.35">
      <c r="A359" s="77">
        <f t="shared" si="174"/>
        <v>273100</v>
      </c>
      <c r="B359" s="7">
        <f t="shared" si="175"/>
        <v>354</v>
      </c>
      <c r="C359" s="59">
        <f t="shared" si="173"/>
        <v>354</v>
      </c>
      <c r="D359" s="124">
        <f t="shared" si="176"/>
        <v>273100</v>
      </c>
      <c r="E359" s="16" t="str">
        <f t="shared" si="152"/>
        <v>Platelets</v>
      </c>
      <c r="F359" s="58" t="str">
        <f t="shared" si="153"/>
        <v xml:space="preserve">ACD-A </v>
      </c>
      <c r="G359" s="58" t="str">
        <f t="shared" si="154"/>
        <v xml:space="preserve">NoAdd </v>
      </c>
      <c r="H359" s="58" t="str">
        <f t="shared" si="155"/>
        <v xml:space="preserve">Closed </v>
      </c>
      <c r="I359" s="58" t="str">
        <f t="shared" si="156"/>
        <v xml:space="preserve">SV </v>
      </c>
      <c r="J359" s="58" t="str">
        <f t="shared" si="157"/>
        <v xml:space="preserve">20to24°C </v>
      </c>
      <c r="K359" s="58" t="str">
        <f t="shared" si="158"/>
        <v>No</v>
      </c>
      <c r="L359" s="58" t="str">
        <f t="shared" si="159"/>
        <v>Dir</v>
      </c>
      <c r="M359" s="58" t="str">
        <f t="shared" si="160"/>
        <v xml:space="preserve">Aph </v>
      </c>
      <c r="N359" s="58" t="str">
        <f t="shared" si="161"/>
        <v xml:space="preserve">NA </v>
      </c>
      <c r="O359" s="58" t="str">
        <f t="shared" si="162"/>
        <v xml:space="preserve">Transf </v>
      </c>
      <c r="P359" s="58" t="str">
        <f t="shared" si="163"/>
        <v xml:space="preserve">LCdepl </v>
      </c>
      <c r="Q359" s="58" t="str">
        <f t="shared" si="164"/>
        <v xml:space="preserve">None </v>
      </c>
      <c r="R359" s="58" t="str">
        <f t="shared" si="165"/>
        <v xml:space="preserve">NoIrr </v>
      </c>
      <c r="S359" s="58" t="str">
        <f t="shared" si="166"/>
        <v xml:space="preserve">Wash </v>
      </c>
      <c r="T359" s="58" t="str">
        <f t="shared" si="167"/>
        <v>no sub</v>
      </c>
      <c r="U359" s="58" t="str">
        <f t="shared" si="168"/>
        <v>Non</v>
      </c>
      <c r="V359" s="58" t="str">
        <f t="shared" si="169"/>
        <v>NA</v>
      </c>
      <c r="W359" s="58" t="str">
        <f t="shared" si="170"/>
        <v xml:space="preserve">None </v>
      </c>
      <c r="X359" t="s">
        <v>63</v>
      </c>
      <c r="Y359" s="161" t="str">
        <f t="shared" si="171"/>
        <v>2-7-1-1-1-1-1-3-2-1-1-3-1-1-2-1-1-1-1</v>
      </c>
      <c r="Z359" s="60">
        <f t="shared" si="177"/>
        <v>273100</v>
      </c>
      <c r="AA359" s="7">
        <f t="shared" si="178"/>
        <v>354</v>
      </c>
      <c r="AB359" s="29" t="str">
        <f t="shared" si="151"/>
        <v>2</v>
      </c>
      <c r="AC359" s="29" t="str">
        <f t="shared" si="150"/>
        <v>7</v>
      </c>
      <c r="AD359" s="29" t="str">
        <f t="shared" si="150"/>
        <v>3</v>
      </c>
      <c r="AE359" s="29" t="str">
        <f t="shared" si="150"/>
        <v>1</v>
      </c>
      <c r="AF359" s="29" t="str">
        <f t="shared" si="150"/>
        <v>0</v>
      </c>
      <c r="AG359" s="29" t="str">
        <f t="shared" si="150"/>
        <v>0</v>
      </c>
      <c r="AH359" s="59">
        <v>354</v>
      </c>
      <c r="AI359" s="510">
        <v>273100</v>
      </c>
      <c r="AJ359" s="509">
        <v>2</v>
      </c>
      <c r="AK359" s="509">
        <v>7</v>
      </c>
      <c r="AL359" s="509">
        <v>1</v>
      </c>
      <c r="AM359" s="509">
        <v>1</v>
      </c>
      <c r="AN359" s="509">
        <v>1</v>
      </c>
      <c r="AO359" s="509">
        <v>1</v>
      </c>
      <c r="AP359" s="509">
        <v>1</v>
      </c>
      <c r="AQ359" s="509">
        <v>3</v>
      </c>
      <c r="AR359" s="509">
        <v>2</v>
      </c>
      <c r="AS359" s="509">
        <v>1</v>
      </c>
      <c r="AT359" s="509">
        <v>1</v>
      </c>
      <c r="AU359" s="509">
        <v>3</v>
      </c>
      <c r="AV359" s="509">
        <v>1</v>
      </c>
      <c r="AW359" s="509">
        <v>1</v>
      </c>
      <c r="AX359" s="509">
        <v>2</v>
      </c>
      <c r="AY359" s="509">
        <v>1</v>
      </c>
      <c r="AZ359" s="509">
        <v>1</v>
      </c>
      <c r="BA359" s="509">
        <v>1</v>
      </c>
      <c r="BB359" s="509">
        <v>1</v>
      </c>
      <c r="BC359" s="509" t="b">
        <v>0</v>
      </c>
      <c r="BD359" s="508">
        <v>38309</v>
      </c>
      <c r="BE359" s="508">
        <v>38309</v>
      </c>
      <c r="BF359" s="509" t="b">
        <v>0</v>
      </c>
      <c r="BG359" s="510" t="s">
        <v>672</v>
      </c>
      <c r="BH359" s="512"/>
      <c r="BI359" s="510"/>
      <c r="BJ359" s="513">
        <v>38309</v>
      </c>
      <c r="BK359" s="513">
        <v>38309</v>
      </c>
      <c r="BL359" s="513">
        <v>46217</v>
      </c>
      <c r="BM359" s="510"/>
      <c r="BN359" s="512"/>
      <c r="BO359" s="510"/>
      <c r="BP359" s="509">
        <v>2</v>
      </c>
      <c r="BQ359" s="509" t="str">
        <f>IF(AI359="","",VLOOKUP(AJ359,[0]!Qualifier,(COLUMN(AJ359)-34),FALSE))</f>
        <v>Platelets</v>
      </c>
      <c r="BR359" s="509" t="str">
        <f>IF(AJ359="","",VLOOKUP(AK359,[0]!Qualifier,(COLUMN(AK359)-34),FALSE))</f>
        <v xml:space="preserve">ACD-A </v>
      </c>
      <c r="BS359" s="509" t="str">
        <f>IF(AK359="","",VLOOKUP(AL359,[0]!Qualifier,(COLUMN(AL359)-34),FALSE))</f>
        <v xml:space="preserve">NoAdd </v>
      </c>
      <c r="BT359" s="509" t="str">
        <f>IF(AL359="","",VLOOKUP(AM359,[0]!Qualifier,(COLUMN(AM359)-34),FALSE))</f>
        <v xml:space="preserve">Closed </v>
      </c>
      <c r="BU359" s="509" t="str">
        <f>IF(AM359="","",VLOOKUP(AN359,[0]!Qualifier,(COLUMN(AN359)-34),FALSE))</f>
        <v xml:space="preserve">SV </v>
      </c>
      <c r="BV359" s="509" t="str">
        <f>IF(AN359="","",VLOOKUP(AO359,[0]!Qualifier,(COLUMN(AO359)-34),FALSE))</f>
        <v xml:space="preserve">20to24°C </v>
      </c>
      <c r="BW359" s="509" t="str">
        <f>IF(AO359="","",VLOOKUP(AP359,[0]!Qualifier,(COLUMN(AP359)-34),FALSE))</f>
        <v>No</v>
      </c>
      <c r="BX359" s="509" t="str">
        <f>IF(AP359="","",VLOOKUP(AQ359,[0]!Qualifier,(COLUMN(AQ359)-34),FALSE))</f>
        <v>Dir</v>
      </c>
      <c r="BY359" s="509" t="str">
        <f>IF(AQ359="","",VLOOKUP(AR359,[0]!Qualifier,(COLUMN(AR359)-34),FALSE))</f>
        <v xml:space="preserve">Aph </v>
      </c>
      <c r="BZ359" s="509" t="str">
        <f>IF(AR359="","",VLOOKUP(AS359,[0]!Qualifier,(COLUMN(AS359)-34),FALSE))</f>
        <v xml:space="preserve">NA </v>
      </c>
      <c r="CA359" s="509" t="str">
        <f>IF(AS359="","",VLOOKUP(AT359,[0]!Qualifier,(COLUMN(AT359)-34),FALSE))</f>
        <v xml:space="preserve">Transf </v>
      </c>
      <c r="CB359" s="509" t="str">
        <f>IF(AT359="","",VLOOKUP(AU359,[0]!Qualifier,(COLUMN(AU359)-34),FALSE))</f>
        <v xml:space="preserve">LCdepl </v>
      </c>
      <c r="CC359" s="509" t="str">
        <f>IF(AU359="","",VLOOKUP(AV359,[0]!Qualifier,(COLUMN(AV359)-34),FALSE))</f>
        <v xml:space="preserve">None </v>
      </c>
      <c r="CD359" s="509" t="str">
        <f>IF(AV359="","",VLOOKUP(AW359,[0]!Qualifier,(COLUMN(AW359)-34),FALSE))</f>
        <v xml:space="preserve">NoIrr </v>
      </c>
      <c r="CE359" s="508" t="str">
        <f>IF(AW359="","",VLOOKUP(AX359,[0]!Qualifier,(COLUMN(AX359)-34),FALSE))</f>
        <v xml:space="preserve">Wash </v>
      </c>
      <c r="CF359" s="508" t="str">
        <f>IF(AX359="","",VLOOKUP(AY359,[0]!Qualifier,(COLUMN(AY359)-34),FALSE))</f>
        <v>no sub</v>
      </c>
      <c r="CG359" s="509" t="str">
        <f>IF(AY359="","",VLOOKUP(AZ359,[0]!Qualifier,(COLUMN(AZ359)-34),FALSE))</f>
        <v>Non</v>
      </c>
      <c r="CH359" s="510" t="str">
        <f>IF(AZ359="","",VLOOKUP(BA359,[0]!Qualifier,(COLUMN(BA359)-34),FALSE))</f>
        <v>NA</v>
      </c>
      <c r="CI359" s="509" t="str">
        <f>IF(BA359="","",VLOOKUP(BB359,[0]!Qualifier,(COLUMN(BB359)-34),FALSE))</f>
        <v xml:space="preserve">None </v>
      </c>
      <c r="CJ359" s="510"/>
      <c r="CK359" s="513" t="str">
        <f t="shared" si="172"/>
        <v>2-7-1-1-1-1-1-3-2-1-1-3-1-1-2-1-1-1-1</v>
      </c>
      <c r="CL359" s="513">
        <v>41908</v>
      </c>
      <c r="CM359" s="513">
        <v>45195</v>
      </c>
      <c r="CN359" s="510"/>
      <c r="CP359" s="510"/>
    </row>
    <row r="360" spans="1:94" ht="12.6" customHeight="1" outlineLevel="2" x14ac:dyDescent="0.35">
      <c r="A360" s="77">
        <f t="shared" si="174"/>
        <v>273300</v>
      </c>
      <c r="B360" s="7">
        <f t="shared" si="175"/>
        <v>355</v>
      </c>
      <c r="C360" s="59">
        <f t="shared" si="173"/>
        <v>355</v>
      </c>
      <c r="D360" s="124">
        <f t="shared" si="176"/>
        <v>273300</v>
      </c>
      <c r="E360" s="16" t="str">
        <f t="shared" si="152"/>
        <v>Platelets</v>
      </c>
      <c r="F360" s="58" t="str">
        <f t="shared" si="153"/>
        <v xml:space="preserve">ACD-A </v>
      </c>
      <c r="G360" s="58" t="str">
        <f t="shared" si="154"/>
        <v xml:space="preserve">NoAdd </v>
      </c>
      <c r="H360" s="58" t="str">
        <f t="shared" si="155"/>
        <v xml:space="preserve">Closed </v>
      </c>
      <c r="I360" s="58" t="str">
        <f t="shared" si="156"/>
        <v xml:space="preserve">SV </v>
      </c>
      <c r="J360" s="58" t="str">
        <f t="shared" si="157"/>
        <v xml:space="preserve">20to24°C </v>
      </c>
      <c r="K360" s="58" t="str">
        <f t="shared" si="158"/>
        <v>No</v>
      </c>
      <c r="L360" s="58" t="str">
        <f t="shared" si="159"/>
        <v>Dir</v>
      </c>
      <c r="M360" s="58" t="str">
        <f t="shared" si="160"/>
        <v xml:space="preserve">Aph </v>
      </c>
      <c r="N360" s="58" t="str">
        <f t="shared" si="161"/>
        <v xml:space="preserve">NA </v>
      </c>
      <c r="O360" s="58" t="str">
        <f t="shared" si="162"/>
        <v xml:space="preserve">Transf </v>
      </c>
      <c r="P360" s="58" t="str">
        <f t="shared" si="163"/>
        <v xml:space="preserve">LCdepl </v>
      </c>
      <c r="Q360" s="58" t="str">
        <f t="shared" si="164"/>
        <v xml:space="preserve">None </v>
      </c>
      <c r="R360" s="58" t="str">
        <f t="shared" si="165"/>
        <v>Irrad</v>
      </c>
      <c r="S360" s="58" t="str">
        <f t="shared" si="166"/>
        <v xml:space="preserve">Wash </v>
      </c>
      <c r="T360" s="58" t="str">
        <f t="shared" si="167"/>
        <v>no sub</v>
      </c>
      <c r="U360" s="58" t="str">
        <f t="shared" si="168"/>
        <v>Non</v>
      </c>
      <c r="V360" s="58" t="str">
        <f t="shared" si="169"/>
        <v>NA</v>
      </c>
      <c r="W360" s="58" t="str">
        <f t="shared" si="170"/>
        <v xml:space="preserve">None </v>
      </c>
      <c r="X360" t="s">
        <v>63</v>
      </c>
      <c r="Y360" s="161" t="str">
        <f t="shared" si="171"/>
        <v>2-7-1-1-1-1-1-3-2-1-1-3-1-2-2-1-1-1-1</v>
      </c>
      <c r="Z360" s="60">
        <f t="shared" si="177"/>
        <v>273300</v>
      </c>
      <c r="AA360" s="7">
        <f t="shared" si="178"/>
        <v>355</v>
      </c>
      <c r="AB360" s="29" t="str">
        <f t="shared" si="151"/>
        <v>2</v>
      </c>
      <c r="AC360" s="29" t="str">
        <f t="shared" si="150"/>
        <v>7</v>
      </c>
      <c r="AD360" s="29" t="str">
        <f t="shared" si="150"/>
        <v>3</v>
      </c>
      <c r="AE360" s="29" t="str">
        <f t="shared" si="150"/>
        <v>3</v>
      </c>
      <c r="AF360" s="29" t="str">
        <f t="shared" si="150"/>
        <v>0</v>
      </c>
      <c r="AG360" s="29" t="str">
        <f t="shared" si="150"/>
        <v>0</v>
      </c>
      <c r="AH360" s="59">
        <v>355</v>
      </c>
      <c r="AI360" s="510">
        <v>273300</v>
      </c>
      <c r="AJ360" s="509">
        <v>2</v>
      </c>
      <c r="AK360" s="509">
        <v>7</v>
      </c>
      <c r="AL360" s="509">
        <v>1</v>
      </c>
      <c r="AM360" s="509">
        <v>1</v>
      </c>
      <c r="AN360" s="509">
        <v>1</v>
      </c>
      <c r="AO360" s="509">
        <v>1</v>
      </c>
      <c r="AP360" s="509">
        <v>1</v>
      </c>
      <c r="AQ360" s="509">
        <v>3</v>
      </c>
      <c r="AR360" s="509">
        <v>2</v>
      </c>
      <c r="AS360" s="509">
        <v>1</v>
      </c>
      <c r="AT360" s="509">
        <v>1</v>
      </c>
      <c r="AU360" s="509">
        <v>3</v>
      </c>
      <c r="AV360" s="509">
        <v>1</v>
      </c>
      <c r="AW360" s="509">
        <v>2</v>
      </c>
      <c r="AX360" s="509">
        <v>2</v>
      </c>
      <c r="AY360" s="509">
        <v>1</v>
      </c>
      <c r="AZ360" s="509">
        <v>1</v>
      </c>
      <c r="BA360" s="509">
        <v>1</v>
      </c>
      <c r="BB360" s="509">
        <v>1</v>
      </c>
      <c r="BC360" s="509" t="b">
        <v>0</v>
      </c>
      <c r="BD360" s="508">
        <v>38309</v>
      </c>
      <c r="BE360" s="508">
        <v>38309</v>
      </c>
      <c r="BF360" s="509" t="b">
        <v>0</v>
      </c>
      <c r="BG360" s="510" t="s">
        <v>673</v>
      </c>
      <c r="BH360" s="512"/>
      <c r="BI360" s="510"/>
      <c r="BJ360" s="513">
        <v>38309</v>
      </c>
      <c r="BK360" s="513">
        <v>38309</v>
      </c>
      <c r="BL360" s="513">
        <v>46217</v>
      </c>
      <c r="BM360" s="510"/>
      <c r="BN360" s="512"/>
      <c r="BO360" s="510"/>
      <c r="BP360" s="509">
        <v>0</v>
      </c>
      <c r="BQ360" s="509" t="str">
        <f>IF(AI360="","",VLOOKUP(AJ360,[0]!Qualifier,(COLUMN(AJ360)-34),FALSE))</f>
        <v>Platelets</v>
      </c>
      <c r="BR360" s="509" t="str">
        <f>IF(AJ360="","",VLOOKUP(AK360,[0]!Qualifier,(COLUMN(AK360)-34),FALSE))</f>
        <v xml:space="preserve">ACD-A </v>
      </c>
      <c r="BS360" s="509" t="str">
        <f>IF(AK360="","",VLOOKUP(AL360,[0]!Qualifier,(COLUMN(AL360)-34),FALSE))</f>
        <v xml:space="preserve">NoAdd </v>
      </c>
      <c r="BT360" s="509" t="str">
        <f>IF(AL360="","",VLOOKUP(AM360,[0]!Qualifier,(COLUMN(AM360)-34),FALSE))</f>
        <v xml:space="preserve">Closed </v>
      </c>
      <c r="BU360" s="509" t="str">
        <f>IF(AM360="","",VLOOKUP(AN360,[0]!Qualifier,(COLUMN(AN360)-34),FALSE))</f>
        <v xml:space="preserve">SV </v>
      </c>
      <c r="BV360" s="509" t="str">
        <f>IF(AN360="","",VLOOKUP(AO360,[0]!Qualifier,(COLUMN(AO360)-34),FALSE))</f>
        <v xml:space="preserve">20to24°C </v>
      </c>
      <c r="BW360" s="509" t="str">
        <f>IF(AO360="","",VLOOKUP(AP360,[0]!Qualifier,(COLUMN(AP360)-34),FALSE))</f>
        <v>No</v>
      </c>
      <c r="BX360" s="509" t="str">
        <f>IF(AP360="","",VLOOKUP(AQ360,[0]!Qualifier,(COLUMN(AQ360)-34),FALSE))</f>
        <v>Dir</v>
      </c>
      <c r="BY360" s="509" t="str">
        <f>IF(AQ360="","",VLOOKUP(AR360,[0]!Qualifier,(COLUMN(AR360)-34),FALSE))</f>
        <v xml:space="preserve">Aph </v>
      </c>
      <c r="BZ360" s="509" t="str">
        <f>IF(AR360="","",VLOOKUP(AS360,[0]!Qualifier,(COLUMN(AS360)-34),FALSE))</f>
        <v xml:space="preserve">NA </v>
      </c>
      <c r="CA360" s="509" t="str">
        <f>IF(AS360="","",VLOOKUP(AT360,[0]!Qualifier,(COLUMN(AT360)-34),FALSE))</f>
        <v xml:space="preserve">Transf </v>
      </c>
      <c r="CB360" s="509" t="str">
        <f>IF(AT360="","",VLOOKUP(AU360,[0]!Qualifier,(COLUMN(AU360)-34),FALSE))</f>
        <v xml:space="preserve">LCdepl </v>
      </c>
      <c r="CC360" s="509" t="str">
        <f>IF(AU360="","",VLOOKUP(AV360,[0]!Qualifier,(COLUMN(AV360)-34),FALSE))</f>
        <v xml:space="preserve">None </v>
      </c>
      <c r="CD360" s="509" t="str">
        <f>IF(AV360="","",VLOOKUP(AW360,[0]!Qualifier,(COLUMN(AW360)-34),FALSE))</f>
        <v>Irrad</v>
      </c>
      <c r="CE360" s="508" t="str">
        <f>IF(AW360="","",VLOOKUP(AX360,[0]!Qualifier,(COLUMN(AX360)-34),FALSE))</f>
        <v xml:space="preserve">Wash </v>
      </c>
      <c r="CF360" s="508" t="str">
        <f>IF(AX360="","",VLOOKUP(AY360,[0]!Qualifier,(COLUMN(AY360)-34),FALSE))</f>
        <v>no sub</v>
      </c>
      <c r="CG360" s="509" t="str">
        <f>IF(AY360="","",VLOOKUP(AZ360,[0]!Qualifier,(COLUMN(AZ360)-34),FALSE))</f>
        <v>Non</v>
      </c>
      <c r="CH360" s="510" t="str">
        <f>IF(AZ360="","",VLOOKUP(BA360,[0]!Qualifier,(COLUMN(BA360)-34),FALSE))</f>
        <v>NA</v>
      </c>
      <c r="CI360" s="512" t="str">
        <f>IF(BA360="","",VLOOKUP(BB360,[0]!Qualifier,(COLUMN(BB360)-34),FALSE))</f>
        <v xml:space="preserve">None </v>
      </c>
      <c r="CJ360" s="510"/>
      <c r="CK360" s="513" t="str">
        <f t="shared" si="172"/>
        <v>2-7-1-1-1-1-1-3-2-1-1-3-1-2-2-1-1-1-1</v>
      </c>
      <c r="CL360" s="513">
        <v>37988</v>
      </c>
      <c r="CM360" s="513">
        <v>45195</v>
      </c>
      <c r="CN360" s="510"/>
      <c r="CP360" s="510"/>
    </row>
    <row r="361" spans="1:94" ht="12.6" customHeight="1" outlineLevel="2" x14ac:dyDescent="0.35">
      <c r="A361" s="77">
        <f t="shared" si="174"/>
        <v>276190</v>
      </c>
      <c r="B361" s="7">
        <f t="shared" si="175"/>
        <v>356</v>
      </c>
      <c r="C361" s="59">
        <f t="shared" si="173"/>
        <v>356</v>
      </c>
      <c r="D361" s="124">
        <f t="shared" si="176"/>
        <v>276190</v>
      </c>
      <c r="E361" s="16" t="str">
        <f t="shared" si="152"/>
        <v>Platelets</v>
      </c>
      <c r="F361" s="58" t="str">
        <f t="shared" si="153"/>
        <v xml:space="preserve">ACD-A </v>
      </c>
      <c r="G361" s="58" t="str">
        <f t="shared" si="154"/>
        <v xml:space="preserve">NoAdd </v>
      </c>
      <c r="H361" s="58" t="str">
        <f t="shared" si="155"/>
        <v xml:space="preserve">Closed </v>
      </c>
      <c r="I361" s="58" t="str">
        <f t="shared" si="156"/>
        <v>NonSVC</v>
      </c>
      <c r="J361" s="58" t="str">
        <f t="shared" si="157"/>
        <v xml:space="preserve">20to24°C </v>
      </c>
      <c r="K361" s="58" t="str">
        <f t="shared" si="158"/>
        <v>No</v>
      </c>
      <c r="L361" s="58" t="str">
        <f t="shared" si="159"/>
        <v>Dir</v>
      </c>
      <c r="M361" s="58" t="str">
        <f t="shared" si="160"/>
        <v xml:space="preserve">Aph </v>
      </c>
      <c r="N361" s="58" t="str">
        <f t="shared" si="161"/>
        <v xml:space="preserve">NA </v>
      </c>
      <c r="O361" s="58" t="str">
        <f t="shared" si="162"/>
        <v xml:space="preserve">Transf </v>
      </c>
      <c r="P361" s="58" t="str">
        <f t="shared" si="163"/>
        <v xml:space="preserve">LCdepl </v>
      </c>
      <c r="Q361" s="58" t="str">
        <f t="shared" si="164"/>
        <v xml:space="preserve">None </v>
      </c>
      <c r="R361" s="58" t="str">
        <f t="shared" si="165"/>
        <v xml:space="preserve">NoIrr </v>
      </c>
      <c r="S361" s="58" t="str">
        <f t="shared" si="166"/>
        <v xml:space="preserve">- </v>
      </c>
      <c r="T361" s="58" t="str">
        <f t="shared" si="167"/>
        <v>no sub</v>
      </c>
      <c r="U361" s="58" t="str">
        <f t="shared" si="168"/>
        <v>Non</v>
      </c>
      <c r="V361" s="58" t="str">
        <f t="shared" si="169"/>
        <v>NA</v>
      </c>
      <c r="W361" s="58" t="str">
        <f t="shared" si="170"/>
        <v xml:space="preserve">None </v>
      </c>
      <c r="X361" t="s">
        <v>63</v>
      </c>
      <c r="Y361" s="161" t="str">
        <f t="shared" si="171"/>
        <v>2-7-1-1-4-1-1-3-2-1-1-3-1-1-1-1-1-1-1</v>
      </c>
      <c r="Z361" s="60">
        <f t="shared" si="177"/>
        <v>276190</v>
      </c>
      <c r="AA361" s="7">
        <f t="shared" si="178"/>
        <v>356</v>
      </c>
      <c r="AB361" s="29" t="str">
        <f t="shared" si="151"/>
        <v>2</v>
      </c>
      <c r="AC361" s="29" t="str">
        <f t="shared" si="150"/>
        <v>7</v>
      </c>
      <c r="AD361" s="29" t="str">
        <f t="shared" si="150"/>
        <v>6</v>
      </c>
      <c r="AE361" s="29" t="str">
        <f t="shared" si="150"/>
        <v>1</v>
      </c>
      <c r="AF361" s="29" t="str">
        <f t="shared" si="150"/>
        <v>9</v>
      </c>
      <c r="AG361" s="29" t="str">
        <f t="shared" si="150"/>
        <v>0</v>
      </c>
      <c r="AH361" s="59">
        <v>356</v>
      </c>
      <c r="AI361" s="510">
        <v>276190</v>
      </c>
      <c r="AJ361" s="509">
        <v>2</v>
      </c>
      <c r="AK361" s="509">
        <v>7</v>
      </c>
      <c r="AL361" s="509">
        <v>1</v>
      </c>
      <c r="AM361" s="509">
        <v>1</v>
      </c>
      <c r="AN361" s="509">
        <v>4</v>
      </c>
      <c r="AO361" s="509">
        <v>1</v>
      </c>
      <c r="AP361" s="509">
        <v>1</v>
      </c>
      <c r="AQ361" s="509">
        <v>3</v>
      </c>
      <c r="AR361" s="509">
        <v>2</v>
      </c>
      <c r="AS361" s="509">
        <v>1</v>
      </c>
      <c r="AT361" s="509">
        <v>1</v>
      </c>
      <c r="AU361" s="509">
        <v>3</v>
      </c>
      <c r="AV361" s="509">
        <v>1</v>
      </c>
      <c r="AW361" s="509">
        <v>1</v>
      </c>
      <c r="AX361" s="509">
        <v>1</v>
      </c>
      <c r="AY361" s="509">
        <v>1</v>
      </c>
      <c r="AZ361" s="509">
        <v>1</v>
      </c>
      <c r="BA361" s="509">
        <v>1</v>
      </c>
      <c r="BB361" s="509">
        <v>1</v>
      </c>
      <c r="BC361" s="509" t="b">
        <v>0</v>
      </c>
      <c r="BD361" s="508">
        <v>38309</v>
      </c>
      <c r="BE361" s="508">
        <v>38309</v>
      </c>
      <c r="BF361" s="509" t="b">
        <v>0</v>
      </c>
      <c r="BG361" s="510" t="s">
        <v>674</v>
      </c>
      <c r="BH361" s="512"/>
      <c r="BI361" s="510"/>
      <c r="BJ361" s="513">
        <v>38309</v>
      </c>
      <c r="BK361" s="513">
        <v>38309</v>
      </c>
      <c r="BL361" s="513">
        <v>46217</v>
      </c>
      <c r="BM361" s="510"/>
      <c r="BN361" s="512"/>
      <c r="BO361" s="510"/>
      <c r="BP361" s="509">
        <v>1</v>
      </c>
      <c r="BQ361" s="509" t="str">
        <f>IF(AI361="","",VLOOKUP(AJ361,[0]!Qualifier,(COLUMN(AJ361)-34),FALSE))</f>
        <v>Platelets</v>
      </c>
      <c r="BR361" s="509" t="str">
        <f>IF(AJ361="","",VLOOKUP(AK361,[0]!Qualifier,(COLUMN(AK361)-34),FALSE))</f>
        <v xml:space="preserve">ACD-A </v>
      </c>
      <c r="BS361" s="509" t="str">
        <f>IF(AK361="","",VLOOKUP(AL361,[0]!Qualifier,(COLUMN(AL361)-34),FALSE))</f>
        <v xml:space="preserve">NoAdd </v>
      </c>
      <c r="BT361" s="509" t="str">
        <f>IF(AL361="","",VLOOKUP(AM361,[0]!Qualifier,(COLUMN(AM361)-34),FALSE))</f>
        <v xml:space="preserve">Closed </v>
      </c>
      <c r="BU361" s="509" t="str">
        <f>IF(AM361="","",VLOOKUP(AN361,[0]!Qualifier,(COLUMN(AN361)-34),FALSE))</f>
        <v>NonSVC</v>
      </c>
      <c r="BV361" s="509" t="str">
        <f>IF(AN361="","",VLOOKUP(AO361,[0]!Qualifier,(COLUMN(AO361)-34),FALSE))</f>
        <v xml:space="preserve">20to24°C </v>
      </c>
      <c r="BW361" s="509" t="str">
        <f>IF(AO361="","",VLOOKUP(AP361,[0]!Qualifier,(COLUMN(AP361)-34),FALSE))</f>
        <v>No</v>
      </c>
      <c r="BX361" s="509" t="str">
        <f>IF(AP361="","",VLOOKUP(AQ361,[0]!Qualifier,(COLUMN(AQ361)-34),FALSE))</f>
        <v>Dir</v>
      </c>
      <c r="BY361" s="509" t="str">
        <f>IF(AQ361="","",VLOOKUP(AR361,[0]!Qualifier,(COLUMN(AR361)-34),FALSE))</f>
        <v xml:space="preserve">Aph </v>
      </c>
      <c r="BZ361" s="509" t="str">
        <f>IF(AR361="","",VLOOKUP(AS361,[0]!Qualifier,(COLUMN(AS361)-34),FALSE))</f>
        <v xml:space="preserve">NA </v>
      </c>
      <c r="CA361" s="509" t="str">
        <f>IF(AS361="","",VLOOKUP(AT361,[0]!Qualifier,(COLUMN(AT361)-34),FALSE))</f>
        <v xml:space="preserve">Transf </v>
      </c>
      <c r="CB361" s="509" t="str">
        <f>IF(AT361="","",VLOOKUP(AU361,[0]!Qualifier,(COLUMN(AU361)-34),FALSE))</f>
        <v xml:space="preserve">LCdepl </v>
      </c>
      <c r="CC361" s="509" t="str">
        <f>IF(AU361="","",VLOOKUP(AV361,[0]!Qualifier,(COLUMN(AV361)-34),FALSE))</f>
        <v xml:space="preserve">None </v>
      </c>
      <c r="CD361" s="509" t="str">
        <f>IF(AV361="","",VLOOKUP(AW361,[0]!Qualifier,(COLUMN(AW361)-34),FALSE))</f>
        <v xml:space="preserve">NoIrr </v>
      </c>
      <c r="CE361" s="508" t="str">
        <f>IF(AW361="","",VLOOKUP(AX361,[0]!Qualifier,(COLUMN(AX361)-34),FALSE))</f>
        <v xml:space="preserve">- </v>
      </c>
      <c r="CF361" s="508" t="str">
        <f>IF(AX361="","",VLOOKUP(AY361,[0]!Qualifier,(COLUMN(AY361)-34),FALSE))</f>
        <v>no sub</v>
      </c>
      <c r="CG361" s="509" t="str">
        <f>IF(AY361="","",VLOOKUP(AZ361,[0]!Qualifier,(COLUMN(AZ361)-34),FALSE))</f>
        <v>Non</v>
      </c>
      <c r="CH361" s="510" t="str">
        <f>IF(AZ361="","",VLOOKUP(BA361,[0]!Qualifier,(COLUMN(BA361)-34),FALSE))</f>
        <v>NA</v>
      </c>
      <c r="CI361" s="509" t="str">
        <f>IF(BA361="","",VLOOKUP(BB361,[0]!Qualifier,(COLUMN(BB361)-34),FALSE))</f>
        <v xml:space="preserve">None </v>
      </c>
      <c r="CJ361" s="510"/>
      <c r="CK361" s="513" t="str">
        <f t="shared" si="172"/>
        <v>2-7-1-1-4-1-1-3-2-1-1-3-1-1-1-1-1-1-1</v>
      </c>
      <c r="CL361" s="513">
        <v>38340</v>
      </c>
      <c r="CM361" s="513">
        <v>45195</v>
      </c>
      <c r="CN361" s="510"/>
      <c r="CP361" s="510"/>
    </row>
    <row r="362" spans="1:94" ht="12.6" customHeight="1" outlineLevel="2" x14ac:dyDescent="0.35">
      <c r="A362" s="77">
        <f t="shared" si="174"/>
        <v>277190</v>
      </c>
      <c r="B362" s="7">
        <f t="shared" si="175"/>
        <v>357</v>
      </c>
      <c r="C362" s="59">
        <f t="shared" si="173"/>
        <v>357</v>
      </c>
      <c r="D362" s="124">
        <f t="shared" si="176"/>
        <v>277190</v>
      </c>
      <c r="E362" s="16" t="str">
        <f t="shared" si="152"/>
        <v>Platelets</v>
      </c>
      <c r="F362" s="58" t="str">
        <f t="shared" si="153"/>
        <v xml:space="preserve">ACD-A </v>
      </c>
      <c r="G362" s="58" t="str">
        <f t="shared" si="154"/>
        <v xml:space="preserve">NoAdd </v>
      </c>
      <c r="H362" s="58" t="str">
        <f t="shared" si="155"/>
        <v xml:space="preserve">Closed </v>
      </c>
      <c r="I362" s="58" t="str">
        <f t="shared" si="156"/>
        <v>NonSVC</v>
      </c>
      <c r="J362" s="58" t="str">
        <f t="shared" si="157"/>
        <v xml:space="preserve">20to24°C </v>
      </c>
      <c r="K362" s="58" t="str">
        <f t="shared" si="158"/>
        <v>No</v>
      </c>
      <c r="L362" s="58" t="str">
        <f t="shared" si="159"/>
        <v>Dir</v>
      </c>
      <c r="M362" s="58" t="str">
        <f t="shared" si="160"/>
        <v xml:space="preserve">Aph </v>
      </c>
      <c r="N362" s="58" t="str">
        <f t="shared" si="161"/>
        <v xml:space="preserve">NA </v>
      </c>
      <c r="O362" s="58" t="str">
        <f t="shared" si="162"/>
        <v xml:space="preserve">Transf </v>
      </c>
      <c r="P362" s="58" t="str">
        <f t="shared" si="163"/>
        <v xml:space="preserve">LCdepl </v>
      </c>
      <c r="Q362" s="58" t="str">
        <f t="shared" si="164"/>
        <v xml:space="preserve">Divid </v>
      </c>
      <c r="R362" s="58" t="str">
        <f t="shared" si="165"/>
        <v xml:space="preserve">NoIrr </v>
      </c>
      <c r="S362" s="58" t="str">
        <f t="shared" si="166"/>
        <v xml:space="preserve">- </v>
      </c>
      <c r="T362" s="58" t="str">
        <f t="shared" si="167"/>
        <v>no sub</v>
      </c>
      <c r="U362" s="58" t="str">
        <f t="shared" si="168"/>
        <v>Non</v>
      </c>
      <c r="V362" s="58" t="str">
        <f t="shared" si="169"/>
        <v>NA</v>
      </c>
      <c r="W362" s="58" t="str">
        <f t="shared" si="170"/>
        <v xml:space="preserve">None </v>
      </c>
      <c r="X362" t="s">
        <v>63</v>
      </c>
      <c r="Y362" s="161" t="str">
        <f t="shared" si="171"/>
        <v>2-7-1-1-4-1-1-3-2-1-1-3-2-1-1-1-1-1-1</v>
      </c>
      <c r="Z362" s="60">
        <f t="shared" si="177"/>
        <v>277190</v>
      </c>
      <c r="AA362" s="7">
        <f t="shared" si="178"/>
        <v>357</v>
      </c>
      <c r="AB362" s="29" t="str">
        <f t="shared" si="151"/>
        <v>2</v>
      </c>
      <c r="AC362" s="29" t="str">
        <f t="shared" si="150"/>
        <v>7</v>
      </c>
      <c r="AD362" s="29" t="str">
        <f t="shared" si="150"/>
        <v>7</v>
      </c>
      <c r="AE362" s="29" t="str">
        <f t="shared" si="150"/>
        <v>1</v>
      </c>
      <c r="AF362" s="29" t="str">
        <f t="shared" si="150"/>
        <v>9</v>
      </c>
      <c r="AG362" s="29" t="str">
        <f t="shared" si="150"/>
        <v>0</v>
      </c>
      <c r="AH362" s="59">
        <v>357</v>
      </c>
      <c r="AI362" s="510">
        <v>277190</v>
      </c>
      <c r="AJ362" s="509">
        <v>2</v>
      </c>
      <c r="AK362" s="509">
        <v>7</v>
      </c>
      <c r="AL362" s="509">
        <v>1</v>
      </c>
      <c r="AM362" s="509">
        <v>1</v>
      </c>
      <c r="AN362" s="509">
        <v>4</v>
      </c>
      <c r="AO362" s="509">
        <v>1</v>
      </c>
      <c r="AP362" s="509">
        <v>1</v>
      </c>
      <c r="AQ362" s="509">
        <v>3</v>
      </c>
      <c r="AR362" s="509">
        <v>2</v>
      </c>
      <c r="AS362" s="509">
        <v>1</v>
      </c>
      <c r="AT362" s="509">
        <v>1</v>
      </c>
      <c r="AU362" s="509">
        <v>3</v>
      </c>
      <c r="AV362" s="509">
        <v>2</v>
      </c>
      <c r="AW362" s="509">
        <v>1</v>
      </c>
      <c r="AX362" s="509">
        <v>1</v>
      </c>
      <c r="AY362" s="509">
        <v>1</v>
      </c>
      <c r="AZ362" s="509">
        <v>1</v>
      </c>
      <c r="BA362" s="509">
        <v>1</v>
      </c>
      <c r="BB362" s="509">
        <v>1</v>
      </c>
      <c r="BC362" s="509" t="b">
        <v>0</v>
      </c>
      <c r="BD362" s="508">
        <v>38312</v>
      </c>
      <c r="BE362" s="508">
        <v>38312</v>
      </c>
      <c r="BF362" s="509" t="b">
        <v>0</v>
      </c>
      <c r="BG362" s="510" t="s">
        <v>675</v>
      </c>
      <c r="BH362" s="512"/>
      <c r="BI362" s="510"/>
      <c r="BJ362" s="513">
        <v>38312</v>
      </c>
      <c r="BK362" s="513">
        <v>38312</v>
      </c>
      <c r="BL362" s="513">
        <v>46217</v>
      </c>
      <c r="BM362" s="510"/>
      <c r="BN362" s="512"/>
      <c r="BO362" s="510"/>
      <c r="BP362" s="509">
        <v>2</v>
      </c>
      <c r="BQ362" s="509" t="str">
        <f>IF(AI362="","",VLOOKUP(AJ362,[0]!Qualifier,(COLUMN(AJ362)-34),FALSE))</f>
        <v>Platelets</v>
      </c>
      <c r="BR362" s="509" t="str">
        <f>IF(AJ362="","",VLOOKUP(AK362,[0]!Qualifier,(COLUMN(AK362)-34),FALSE))</f>
        <v xml:space="preserve">ACD-A </v>
      </c>
      <c r="BS362" s="509" t="str">
        <f>IF(AK362="","",VLOOKUP(AL362,[0]!Qualifier,(COLUMN(AL362)-34),FALSE))</f>
        <v xml:space="preserve">NoAdd </v>
      </c>
      <c r="BT362" s="509" t="str">
        <f>IF(AL362="","",VLOOKUP(AM362,[0]!Qualifier,(COLUMN(AM362)-34),FALSE))</f>
        <v xml:space="preserve">Closed </v>
      </c>
      <c r="BU362" s="509" t="str">
        <f>IF(AM362="","",VLOOKUP(AN362,[0]!Qualifier,(COLUMN(AN362)-34),FALSE))</f>
        <v>NonSVC</v>
      </c>
      <c r="BV362" s="509" t="str">
        <f>IF(AN362="","",VLOOKUP(AO362,[0]!Qualifier,(COLUMN(AO362)-34),FALSE))</f>
        <v xml:space="preserve">20to24°C </v>
      </c>
      <c r="BW362" s="509" t="str">
        <f>IF(AO362="","",VLOOKUP(AP362,[0]!Qualifier,(COLUMN(AP362)-34),FALSE))</f>
        <v>No</v>
      </c>
      <c r="BX362" s="509" t="str">
        <f>IF(AP362="","",VLOOKUP(AQ362,[0]!Qualifier,(COLUMN(AQ362)-34),FALSE))</f>
        <v>Dir</v>
      </c>
      <c r="BY362" s="509" t="str">
        <f>IF(AQ362="","",VLOOKUP(AR362,[0]!Qualifier,(COLUMN(AR362)-34),FALSE))</f>
        <v xml:space="preserve">Aph </v>
      </c>
      <c r="BZ362" s="509" t="str">
        <f>IF(AR362="","",VLOOKUP(AS362,[0]!Qualifier,(COLUMN(AS362)-34),FALSE))</f>
        <v xml:space="preserve">NA </v>
      </c>
      <c r="CA362" s="509" t="str">
        <f>IF(AS362="","",VLOOKUP(AT362,[0]!Qualifier,(COLUMN(AT362)-34),FALSE))</f>
        <v xml:space="preserve">Transf </v>
      </c>
      <c r="CB362" s="509" t="str">
        <f>IF(AT362="","",VLOOKUP(AU362,[0]!Qualifier,(COLUMN(AU362)-34),FALSE))</f>
        <v xml:space="preserve">LCdepl </v>
      </c>
      <c r="CC362" s="509" t="str">
        <f>IF(AU362="","",VLOOKUP(AV362,[0]!Qualifier,(COLUMN(AV362)-34),FALSE))</f>
        <v xml:space="preserve">Divid </v>
      </c>
      <c r="CD362" s="509" t="str">
        <f>IF(AV362="","",VLOOKUP(AW362,[0]!Qualifier,(COLUMN(AW362)-34),FALSE))</f>
        <v xml:space="preserve">NoIrr </v>
      </c>
      <c r="CE362" s="508" t="str">
        <f>IF(AW362="","",VLOOKUP(AX362,[0]!Qualifier,(COLUMN(AX362)-34),FALSE))</f>
        <v xml:space="preserve">- </v>
      </c>
      <c r="CF362" s="508" t="str">
        <f>IF(AX362="","",VLOOKUP(AY362,[0]!Qualifier,(COLUMN(AY362)-34),FALSE))</f>
        <v>no sub</v>
      </c>
      <c r="CG362" s="509" t="str">
        <f>IF(AY362="","",VLOOKUP(AZ362,[0]!Qualifier,(COLUMN(AZ362)-34),FALSE))</f>
        <v>Non</v>
      </c>
      <c r="CH362" s="510" t="str">
        <f>IF(AZ362="","",VLOOKUP(BA362,[0]!Qualifier,(COLUMN(BA362)-34),FALSE))</f>
        <v>NA</v>
      </c>
      <c r="CI362" s="512" t="str">
        <f>IF(BA362="","",VLOOKUP(BB362,[0]!Qualifier,(COLUMN(BB362)-34),FALSE))</f>
        <v xml:space="preserve">None </v>
      </c>
      <c r="CJ362" s="510"/>
      <c r="CK362" s="513" t="str">
        <f t="shared" si="172"/>
        <v>2-7-1-1-4-1-1-3-2-1-1-3-2-1-1-1-1-1-1</v>
      </c>
      <c r="CL362" s="513">
        <v>36247</v>
      </c>
      <c r="CM362" s="513">
        <v>45195</v>
      </c>
      <c r="CN362" s="510"/>
      <c r="CP362" s="510"/>
    </row>
    <row r="363" spans="1:94" ht="12.6" customHeight="1" outlineLevel="2" x14ac:dyDescent="0.35">
      <c r="A363" s="77">
        <f t="shared" si="174"/>
        <v>277390</v>
      </c>
      <c r="B363" s="7">
        <f t="shared" si="175"/>
        <v>358</v>
      </c>
      <c r="C363" s="59">
        <f t="shared" si="173"/>
        <v>358</v>
      </c>
      <c r="D363" s="124">
        <f t="shared" si="176"/>
        <v>277390</v>
      </c>
      <c r="E363" s="16" t="str">
        <f t="shared" si="152"/>
        <v>Platelets</v>
      </c>
      <c r="F363" s="58" t="str">
        <f t="shared" si="153"/>
        <v xml:space="preserve">ACD-A </v>
      </c>
      <c r="G363" s="58" t="str">
        <f t="shared" si="154"/>
        <v xml:space="preserve">NoAdd </v>
      </c>
      <c r="H363" s="58" t="str">
        <f t="shared" si="155"/>
        <v xml:space="preserve">Closed </v>
      </c>
      <c r="I363" s="58" t="str">
        <f t="shared" si="156"/>
        <v>NonSVC</v>
      </c>
      <c r="J363" s="58" t="str">
        <f t="shared" si="157"/>
        <v xml:space="preserve">20to24°C </v>
      </c>
      <c r="K363" s="58" t="str">
        <f t="shared" si="158"/>
        <v>No</v>
      </c>
      <c r="L363" s="58" t="str">
        <f t="shared" si="159"/>
        <v>Dir</v>
      </c>
      <c r="M363" s="58" t="str">
        <f t="shared" si="160"/>
        <v xml:space="preserve">Aph </v>
      </c>
      <c r="N363" s="58" t="str">
        <f t="shared" si="161"/>
        <v xml:space="preserve">NA </v>
      </c>
      <c r="O363" s="58" t="str">
        <f t="shared" si="162"/>
        <v xml:space="preserve">Transf </v>
      </c>
      <c r="P363" s="58" t="str">
        <f t="shared" si="163"/>
        <v xml:space="preserve">LCdepl </v>
      </c>
      <c r="Q363" s="58" t="str">
        <f t="shared" si="164"/>
        <v xml:space="preserve">Divid </v>
      </c>
      <c r="R363" s="58" t="str">
        <f t="shared" si="165"/>
        <v>Irrad</v>
      </c>
      <c r="S363" s="58" t="str">
        <f t="shared" si="166"/>
        <v xml:space="preserve">- </v>
      </c>
      <c r="T363" s="58" t="str">
        <f t="shared" si="167"/>
        <v>no sub</v>
      </c>
      <c r="U363" s="58" t="str">
        <f t="shared" si="168"/>
        <v>Non</v>
      </c>
      <c r="V363" s="58" t="str">
        <f t="shared" si="169"/>
        <v>NA</v>
      </c>
      <c r="W363" s="58" t="str">
        <f t="shared" si="170"/>
        <v xml:space="preserve">None </v>
      </c>
      <c r="X363" t="s">
        <v>63</v>
      </c>
      <c r="Y363" s="161" t="str">
        <f t="shared" si="171"/>
        <v>2-7-1-1-4-1-1-3-2-1-1-3-2-2-1-1-1-1-1</v>
      </c>
      <c r="Z363" s="60">
        <f t="shared" si="177"/>
        <v>277390</v>
      </c>
      <c r="AA363" s="7">
        <f t="shared" si="178"/>
        <v>358</v>
      </c>
      <c r="AB363" s="29" t="str">
        <f t="shared" si="151"/>
        <v>2</v>
      </c>
      <c r="AC363" s="29" t="str">
        <f t="shared" si="150"/>
        <v>7</v>
      </c>
      <c r="AD363" s="29" t="str">
        <f t="shared" si="150"/>
        <v>7</v>
      </c>
      <c r="AE363" s="29" t="str">
        <f t="shared" si="150"/>
        <v>3</v>
      </c>
      <c r="AF363" s="29" t="str">
        <f t="shared" si="150"/>
        <v>9</v>
      </c>
      <c r="AG363" s="29" t="str">
        <f t="shared" si="150"/>
        <v>0</v>
      </c>
      <c r="AH363" s="59">
        <v>358</v>
      </c>
      <c r="AI363" s="510">
        <v>277390</v>
      </c>
      <c r="AJ363" s="509">
        <v>2</v>
      </c>
      <c r="AK363" s="509">
        <v>7</v>
      </c>
      <c r="AL363" s="509">
        <v>1</v>
      </c>
      <c r="AM363" s="509">
        <v>1</v>
      </c>
      <c r="AN363" s="509">
        <v>4</v>
      </c>
      <c r="AO363" s="509">
        <v>1</v>
      </c>
      <c r="AP363" s="509">
        <v>1</v>
      </c>
      <c r="AQ363" s="509">
        <v>3</v>
      </c>
      <c r="AR363" s="509">
        <v>2</v>
      </c>
      <c r="AS363" s="509">
        <v>1</v>
      </c>
      <c r="AT363" s="509">
        <v>1</v>
      </c>
      <c r="AU363" s="509">
        <v>3</v>
      </c>
      <c r="AV363" s="509">
        <v>2</v>
      </c>
      <c r="AW363" s="509">
        <v>2</v>
      </c>
      <c r="AX363" s="509">
        <v>1</v>
      </c>
      <c r="AY363" s="509">
        <v>1</v>
      </c>
      <c r="AZ363" s="509">
        <v>1</v>
      </c>
      <c r="BA363" s="509">
        <v>1</v>
      </c>
      <c r="BB363" s="509">
        <v>1</v>
      </c>
      <c r="BC363" s="509" t="b">
        <v>0</v>
      </c>
      <c r="BD363" s="508">
        <v>38312</v>
      </c>
      <c r="BE363" s="508">
        <v>38312</v>
      </c>
      <c r="BF363" s="509" t="b">
        <v>0</v>
      </c>
      <c r="BG363" s="510" t="s">
        <v>676</v>
      </c>
      <c r="BH363" s="512"/>
      <c r="BI363" s="510"/>
      <c r="BJ363" s="513">
        <v>38312</v>
      </c>
      <c r="BK363" s="513">
        <v>38312</v>
      </c>
      <c r="BL363" s="513">
        <v>46217</v>
      </c>
      <c r="BM363" s="510"/>
      <c r="BN363" s="512"/>
      <c r="BO363" s="510"/>
      <c r="BP363" s="509">
        <v>1</v>
      </c>
      <c r="BQ363" s="509" t="str">
        <f>IF(AI363="","",VLOOKUP(AJ363,[0]!Qualifier,(COLUMN(AJ363)-34),FALSE))</f>
        <v>Platelets</v>
      </c>
      <c r="BR363" s="509" t="str">
        <f>IF(AJ363="","",VLOOKUP(AK363,[0]!Qualifier,(COLUMN(AK363)-34),FALSE))</f>
        <v xml:space="preserve">ACD-A </v>
      </c>
      <c r="BS363" s="509" t="str">
        <f>IF(AK363="","",VLOOKUP(AL363,[0]!Qualifier,(COLUMN(AL363)-34),FALSE))</f>
        <v xml:space="preserve">NoAdd </v>
      </c>
      <c r="BT363" s="509" t="str">
        <f>IF(AL363="","",VLOOKUP(AM363,[0]!Qualifier,(COLUMN(AM363)-34),FALSE))</f>
        <v xml:space="preserve">Closed </v>
      </c>
      <c r="BU363" s="509" t="str">
        <f>IF(AM363="","",VLOOKUP(AN363,[0]!Qualifier,(COLUMN(AN363)-34),FALSE))</f>
        <v>NonSVC</v>
      </c>
      <c r="BV363" s="509" t="str">
        <f>IF(AN363="","",VLOOKUP(AO363,[0]!Qualifier,(COLUMN(AO363)-34),FALSE))</f>
        <v xml:space="preserve">20to24°C </v>
      </c>
      <c r="BW363" s="509" t="str">
        <f>IF(AO363="","",VLOOKUP(AP363,[0]!Qualifier,(COLUMN(AP363)-34),FALSE))</f>
        <v>No</v>
      </c>
      <c r="BX363" s="509" t="str">
        <f>IF(AP363="","",VLOOKUP(AQ363,[0]!Qualifier,(COLUMN(AQ363)-34),FALSE))</f>
        <v>Dir</v>
      </c>
      <c r="BY363" s="509" t="str">
        <f>IF(AQ363="","",VLOOKUP(AR363,[0]!Qualifier,(COLUMN(AR363)-34),FALSE))</f>
        <v xml:space="preserve">Aph </v>
      </c>
      <c r="BZ363" s="509" t="str">
        <f>IF(AR363="","",VLOOKUP(AS363,[0]!Qualifier,(COLUMN(AS363)-34),FALSE))</f>
        <v xml:space="preserve">NA </v>
      </c>
      <c r="CA363" s="509" t="str">
        <f>IF(AS363="","",VLOOKUP(AT363,[0]!Qualifier,(COLUMN(AT363)-34),FALSE))</f>
        <v xml:space="preserve">Transf </v>
      </c>
      <c r="CB363" s="509" t="str">
        <f>IF(AT363="","",VLOOKUP(AU363,[0]!Qualifier,(COLUMN(AU363)-34),FALSE))</f>
        <v xml:space="preserve">LCdepl </v>
      </c>
      <c r="CC363" s="509" t="str">
        <f>IF(AU363="","",VLOOKUP(AV363,[0]!Qualifier,(COLUMN(AV363)-34),FALSE))</f>
        <v xml:space="preserve">Divid </v>
      </c>
      <c r="CD363" s="509" t="str">
        <f>IF(AV363="","",VLOOKUP(AW363,[0]!Qualifier,(COLUMN(AW363)-34),FALSE))</f>
        <v>Irrad</v>
      </c>
      <c r="CE363" s="508" t="str">
        <f>IF(AW363="","",VLOOKUP(AX363,[0]!Qualifier,(COLUMN(AX363)-34),FALSE))</f>
        <v xml:space="preserve">- </v>
      </c>
      <c r="CF363" s="508" t="str">
        <f>IF(AX363="","",VLOOKUP(AY363,[0]!Qualifier,(COLUMN(AY363)-34),FALSE))</f>
        <v>no sub</v>
      </c>
      <c r="CG363" s="509" t="str">
        <f>IF(AY363="","",VLOOKUP(AZ363,[0]!Qualifier,(COLUMN(AZ363)-34),FALSE))</f>
        <v>Non</v>
      </c>
      <c r="CH363" s="510" t="str">
        <f>IF(AZ363="","",VLOOKUP(BA363,[0]!Qualifier,(COLUMN(BA363)-34),FALSE))</f>
        <v>NA</v>
      </c>
      <c r="CI363" s="512" t="str">
        <f>IF(BA363="","",VLOOKUP(BB363,[0]!Qualifier,(COLUMN(BB363)-34),FALSE))</f>
        <v xml:space="preserve">None </v>
      </c>
      <c r="CJ363" s="510"/>
      <c r="CK363" s="513" t="str">
        <f t="shared" si="172"/>
        <v>2-7-1-1-4-1-1-3-2-1-1-3-2-2-1-1-1-1-1</v>
      </c>
      <c r="CL363" s="513">
        <v>39082</v>
      </c>
      <c r="CM363" s="513">
        <v>45195</v>
      </c>
      <c r="CN363" s="510"/>
      <c r="CP363" s="510"/>
    </row>
    <row r="364" spans="1:94" ht="12.6" customHeight="1" outlineLevel="2" x14ac:dyDescent="0.35">
      <c r="A364" s="77">
        <f t="shared" si="174"/>
        <v>280106</v>
      </c>
      <c r="B364" s="7">
        <f t="shared" si="175"/>
        <v>359</v>
      </c>
      <c r="C364" s="59">
        <f t="shared" si="173"/>
        <v>359</v>
      </c>
      <c r="D364" s="124">
        <f t="shared" si="176"/>
        <v>280106</v>
      </c>
      <c r="E364" s="16" t="str">
        <f t="shared" si="152"/>
        <v>Platelets</v>
      </c>
      <c r="F364" s="58" t="str">
        <f t="shared" si="153"/>
        <v xml:space="preserve">ACD-A </v>
      </c>
      <c r="G364" s="58" t="str">
        <f t="shared" si="154"/>
        <v xml:space="preserve">PAS3M </v>
      </c>
      <c r="H364" s="58" t="str">
        <f t="shared" si="155"/>
        <v xml:space="preserve">Closed </v>
      </c>
      <c r="I364" s="58" t="str">
        <f t="shared" si="156"/>
        <v xml:space="preserve">SV </v>
      </c>
      <c r="J364" s="58" t="str">
        <f t="shared" si="157"/>
        <v xml:space="preserve">20to24°C </v>
      </c>
      <c r="K364" s="58" t="str">
        <f t="shared" si="158"/>
        <v>No</v>
      </c>
      <c r="L364" s="58" t="str">
        <f t="shared" si="159"/>
        <v xml:space="preserve">Auto </v>
      </c>
      <c r="M364" s="58" t="str">
        <f t="shared" si="160"/>
        <v xml:space="preserve">Aph </v>
      </c>
      <c r="N364" s="58" t="str">
        <f t="shared" si="161"/>
        <v xml:space="preserve">NA </v>
      </c>
      <c r="O364" s="58" t="str">
        <f t="shared" si="162"/>
        <v xml:space="preserve">Transf </v>
      </c>
      <c r="P364" s="58" t="str">
        <f t="shared" si="163"/>
        <v xml:space="preserve">LCdepl </v>
      </c>
      <c r="Q364" s="58" t="str">
        <f t="shared" si="164"/>
        <v xml:space="preserve">None </v>
      </c>
      <c r="R364" s="58" t="str">
        <f t="shared" si="165"/>
        <v xml:space="preserve">NoIrr </v>
      </c>
      <c r="S364" s="58" t="str">
        <f t="shared" si="166"/>
        <v xml:space="preserve">- </v>
      </c>
      <c r="T364" s="58" t="str">
        <f t="shared" si="167"/>
        <v>no sub</v>
      </c>
      <c r="U364" s="58" t="str">
        <f t="shared" si="168"/>
        <v>Non</v>
      </c>
      <c r="V364" s="58" t="str">
        <f t="shared" si="169"/>
        <v>NA</v>
      </c>
      <c r="W364" s="58" t="str">
        <f t="shared" si="170"/>
        <v xml:space="preserve">None </v>
      </c>
      <c r="X364" t="s">
        <v>63</v>
      </c>
      <c r="Y364" s="161" t="str">
        <f t="shared" si="171"/>
        <v>2-7-16-1-1-1-1-2-2-1-1-3-1-1-1-1-1-1-1</v>
      </c>
      <c r="Z364" s="60">
        <f t="shared" si="177"/>
        <v>280106</v>
      </c>
      <c r="AA364" s="7">
        <f t="shared" si="178"/>
        <v>359</v>
      </c>
      <c r="AB364" s="29" t="str">
        <f t="shared" si="151"/>
        <v>2</v>
      </c>
      <c r="AC364" s="29" t="str">
        <f t="shared" si="150"/>
        <v>8</v>
      </c>
      <c r="AD364" s="29" t="str">
        <f t="shared" si="150"/>
        <v>0</v>
      </c>
      <c r="AE364" s="29" t="str">
        <f t="shared" si="150"/>
        <v>1</v>
      </c>
      <c r="AF364" s="29" t="str">
        <f t="shared" si="150"/>
        <v>0</v>
      </c>
      <c r="AG364" s="29" t="str">
        <f t="shared" si="150"/>
        <v>6</v>
      </c>
      <c r="AH364" s="59">
        <v>359</v>
      </c>
      <c r="AI364" s="510">
        <v>280106</v>
      </c>
      <c r="AJ364" s="509">
        <v>2</v>
      </c>
      <c r="AK364" s="509">
        <v>7</v>
      </c>
      <c r="AL364" s="509">
        <v>16</v>
      </c>
      <c r="AM364" s="509">
        <v>1</v>
      </c>
      <c r="AN364" s="509">
        <v>1</v>
      </c>
      <c r="AO364" s="509">
        <v>1</v>
      </c>
      <c r="AP364" s="509">
        <v>1</v>
      </c>
      <c r="AQ364" s="509">
        <v>2</v>
      </c>
      <c r="AR364" s="509">
        <v>2</v>
      </c>
      <c r="AS364" s="509">
        <v>1</v>
      </c>
      <c r="AT364" s="509">
        <v>1</v>
      </c>
      <c r="AU364" s="509">
        <v>3</v>
      </c>
      <c r="AV364" s="509">
        <v>1</v>
      </c>
      <c r="AW364" s="509">
        <v>1</v>
      </c>
      <c r="AX364" s="509">
        <v>1</v>
      </c>
      <c r="AY364" s="509">
        <v>1</v>
      </c>
      <c r="AZ364" s="509">
        <v>1</v>
      </c>
      <c r="BA364" s="509">
        <v>1</v>
      </c>
      <c r="BB364" s="509">
        <v>1</v>
      </c>
      <c r="BC364" s="509" t="b">
        <v>0</v>
      </c>
      <c r="BD364" s="508">
        <v>40689</v>
      </c>
      <c r="BE364" s="508">
        <v>40661</v>
      </c>
      <c r="BF364" s="509" t="b">
        <v>0</v>
      </c>
      <c r="BG364" s="510" t="s">
        <v>677</v>
      </c>
      <c r="BH364" s="512"/>
      <c r="BI364" s="510"/>
      <c r="BJ364" s="513">
        <v>40689</v>
      </c>
      <c r="BK364" s="513">
        <v>40661</v>
      </c>
      <c r="BL364" s="513">
        <v>46217</v>
      </c>
      <c r="BM364" s="510"/>
      <c r="BN364" s="512"/>
      <c r="BO364" s="510"/>
      <c r="BP364" s="509">
        <v>1</v>
      </c>
      <c r="BQ364" s="509" t="str">
        <f>IF(AI364="","",VLOOKUP(AJ364,[0]!Qualifier,(COLUMN(AJ364)-34),FALSE))</f>
        <v>Platelets</v>
      </c>
      <c r="BR364" s="509" t="str">
        <f>IF(AJ364="","",VLOOKUP(AK364,[0]!Qualifier,(COLUMN(AK364)-34),FALSE))</f>
        <v xml:space="preserve">ACD-A </v>
      </c>
      <c r="BS364" s="509" t="str">
        <f>IF(AK364="","",VLOOKUP(AL364,[0]!Qualifier,(COLUMN(AL364)-34),FALSE))</f>
        <v xml:space="preserve">PAS3M </v>
      </c>
      <c r="BT364" s="509" t="str">
        <f>IF(AL364="","",VLOOKUP(AM364,[0]!Qualifier,(COLUMN(AM364)-34),FALSE))</f>
        <v xml:space="preserve">Closed </v>
      </c>
      <c r="BU364" s="509" t="str">
        <f>IF(AM364="","",VLOOKUP(AN364,[0]!Qualifier,(COLUMN(AN364)-34),FALSE))</f>
        <v xml:space="preserve">SV </v>
      </c>
      <c r="BV364" s="509" t="str">
        <f>IF(AN364="","",VLOOKUP(AO364,[0]!Qualifier,(COLUMN(AO364)-34),FALSE))</f>
        <v xml:space="preserve">20to24°C </v>
      </c>
      <c r="BW364" s="509" t="str">
        <f>IF(AO364="","",VLOOKUP(AP364,[0]!Qualifier,(COLUMN(AP364)-34),FALSE))</f>
        <v>No</v>
      </c>
      <c r="BX364" s="509" t="str">
        <f>IF(AP364="","",VLOOKUP(AQ364,[0]!Qualifier,(COLUMN(AQ364)-34),FALSE))</f>
        <v xml:space="preserve">Auto </v>
      </c>
      <c r="BY364" s="509" t="str">
        <f>IF(AQ364="","",VLOOKUP(AR364,[0]!Qualifier,(COLUMN(AR364)-34),FALSE))</f>
        <v xml:space="preserve">Aph </v>
      </c>
      <c r="BZ364" s="509" t="str">
        <f>IF(AR364="","",VLOOKUP(AS364,[0]!Qualifier,(COLUMN(AS364)-34),FALSE))</f>
        <v xml:space="preserve">NA </v>
      </c>
      <c r="CA364" s="509" t="str">
        <f>IF(AS364="","",VLOOKUP(AT364,[0]!Qualifier,(COLUMN(AT364)-34),FALSE))</f>
        <v xml:space="preserve">Transf </v>
      </c>
      <c r="CB364" s="509" t="str">
        <f>IF(AT364="","",VLOOKUP(AU364,[0]!Qualifier,(COLUMN(AU364)-34),FALSE))</f>
        <v xml:space="preserve">LCdepl </v>
      </c>
      <c r="CC364" s="509" t="str">
        <f>IF(AU364="","",VLOOKUP(AV364,[0]!Qualifier,(COLUMN(AV364)-34),FALSE))</f>
        <v xml:space="preserve">None </v>
      </c>
      <c r="CD364" s="509" t="str">
        <f>IF(AV364="","",VLOOKUP(AW364,[0]!Qualifier,(COLUMN(AW364)-34),FALSE))</f>
        <v xml:space="preserve">NoIrr </v>
      </c>
      <c r="CE364" s="508" t="str">
        <f>IF(AW364="","",VLOOKUP(AX364,[0]!Qualifier,(COLUMN(AX364)-34),FALSE))</f>
        <v xml:space="preserve">- </v>
      </c>
      <c r="CF364" s="508" t="str">
        <f>IF(AX364="","",VLOOKUP(AY364,[0]!Qualifier,(COLUMN(AY364)-34),FALSE))</f>
        <v>no sub</v>
      </c>
      <c r="CG364" s="509" t="str">
        <f>IF(AY364="","",VLOOKUP(AZ364,[0]!Qualifier,(COLUMN(AZ364)-34),FALSE))</f>
        <v>Non</v>
      </c>
      <c r="CH364" s="510" t="str">
        <f>IF(AZ364="","",VLOOKUP(BA364,[0]!Qualifier,(COLUMN(BA364)-34),FALSE))</f>
        <v>NA</v>
      </c>
      <c r="CI364" s="509" t="str">
        <f>IF(BA364="","",VLOOKUP(BB364,[0]!Qualifier,(COLUMN(BB364)-34),FALSE))</f>
        <v xml:space="preserve">None </v>
      </c>
      <c r="CJ364" s="510"/>
      <c r="CK364" s="513" t="str">
        <f t="shared" si="172"/>
        <v>2-7-16-1-1-1-1-2-2-1-1-3-1-1-1-1-1-1-1</v>
      </c>
      <c r="CL364" s="513">
        <v>38312</v>
      </c>
      <c r="CM364" s="513">
        <v>45195</v>
      </c>
      <c r="CN364" s="510"/>
      <c r="CP364" s="510"/>
    </row>
    <row r="365" spans="1:94" ht="12.6" customHeight="1" outlineLevel="2" x14ac:dyDescent="0.35">
      <c r="A365" s="77">
        <f t="shared" si="174"/>
        <v>286031</v>
      </c>
      <c r="B365" s="7">
        <f t="shared" si="175"/>
        <v>360</v>
      </c>
      <c r="C365" s="59">
        <f t="shared" si="173"/>
        <v>360</v>
      </c>
      <c r="D365" s="124">
        <f t="shared" si="176"/>
        <v>286031</v>
      </c>
      <c r="E365" s="16" t="str">
        <f t="shared" si="152"/>
        <v>Platelets</v>
      </c>
      <c r="F365" s="58" t="str">
        <f t="shared" si="153"/>
        <v xml:space="preserve">CPD </v>
      </c>
      <c r="G365" s="58" t="str">
        <f t="shared" si="154"/>
        <v xml:space="preserve">NoAdd </v>
      </c>
      <c r="H365" s="58" t="str">
        <f t="shared" si="155"/>
        <v xml:space="preserve">Closed </v>
      </c>
      <c r="I365" s="58" t="str">
        <f t="shared" si="156"/>
        <v>NonSVC</v>
      </c>
      <c r="J365" s="58" t="str">
        <f t="shared" si="157"/>
        <v xml:space="preserve">20to24°C </v>
      </c>
      <c r="K365" s="58" t="str">
        <f t="shared" si="158"/>
        <v>No</v>
      </c>
      <c r="L365" s="58" t="str">
        <f t="shared" si="159"/>
        <v xml:space="preserve">Auto </v>
      </c>
      <c r="M365" s="58" t="str">
        <f t="shared" si="160"/>
        <v xml:space="preserve">WB </v>
      </c>
      <c r="N365" s="58" t="str">
        <f t="shared" si="161"/>
        <v xml:space="preserve">NA </v>
      </c>
      <c r="O365" s="58" t="str">
        <f t="shared" si="162"/>
        <v xml:space="preserve">Local </v>
      </c>
      <c r="P365" s="58" t="str">
        <f t="shared" si="163"/>
        <v xml:space="preserve">None </v>
      </c>
      <c r="Q365" s="58" t="str">
        <f t="shared" si="164"/>
        <v xml:space="preserve">None </v>
      </c>
      <c r="R365" s="58" t="str">
        <f t="shared" si="165"/>
        <v xml:space="preserve">NoIrr </v>
      </c>
      <c r="S365" s="58" t="str">
        <f t="shared" si="166"/>
        <v xml:space="preserve">- </v>
      </c>
      <c r="T365" s="58" t="str">
        <f t="shared" si="167"/>
        <v>no sub</v>
      </c>
      <c r="U365" s="58" t="str">
        <f t="shared" si="168"/>
        <v>Non</v>
      </c>
      <c r="V365" s="58" t="str">
        <f t="shared" si="169"/>
        <v>NA</v>
      </c>
      <c r="W365" s="58" t="str">
        <f t="shared" si="170"/>
        <v xml:space="preserve">None </v>
      </c>
      <c r="X365" t="s">
        <v>63</v>
      </c>
      <c r="Y365" s="161" t="str">
        <f t="shared" si="171"/>
        <v>2-2-1-1-4-1-1-2-1-1-4-1-1-1-1-1-1-1-1</v>
      </c>
      <c r="Z365" s="60">
        <f t="shared" si="177"/>
        <v>286031</v>
      </c>
      <c r="AA365" s="7">
        <f t="shared" si="178"/>
        <v>360</v>
      </c>
      <c r="AB365" s="29" t="str">
        <f t="shared" si="151"/>
        <v>2</v>
      </c>
      <c r="AC365" s="29" t="str">
        <f t="shared" si="150"/>
        <v>8</v>
      </c>
      <c r="AD365" s="29" t="str">
        <f t="shared" si="150"/>
        <v>6</v>
      </c>
      <c r="AE365" s="29" t="str">
        <f t="shared" si="150"/>
        <v>0</v>
      </c>
      <c r="AF365" s="29" t="str">
        <f t="shared" si="150"/>
        <v>3</v>
      </c>
      <c r="AG365" s="29" t="str">
        <f t="shared" si="150"/>
        <v>1</v>
      </c>
      <c r="AH365" s="59">
        <v>360</v>
      </c>
      <c r="AI365" s="510">
        <v>286031</v>
      </c>
      <c r="AJ365" s="509">
        <v>2</v>
      </c>
      <c r="AK365" s="509">
        <v>2</v>
      </c>
      <c r="AL365" s="509">
        <v>1</v>
      </c>
      <c r="AM365" s="509">
        <v>1</v>
      </c>
      <c r="AN365" s="509">
        <v>4</v>
      </c>
      <c r="AO365" s="509">
        <v>1</v>
      </c>
      <c r="AP365" s="509">
        <v>1</v>
      </c>
      <c r="AQ365" s="509">
        <v>2</v>
      </c>
      <c r="AR365" s="509">
        <v>1</v>
      </c>
      <c r="AS365" s="509">
        <v>1</v>
      </c>
      <c r="AT365" s="509">
        <v>4</v>
      </c>
      <c r="AU365" s="509">
        <v>1</v>
      </c>
      <c r="AV365" s="509">
        <v>1</v>
      </c>
      <c r="AW365" s="509">
        <v>1</v>
      </c>
      <c r="AX365" s="509">
        <v>1</v>
      </c>
      <c r="AY365" s="509">
        <v>1</v>
      </c>
      <c r="AZ365" s="509">
        <v>1</v>
      </c>
      <c r="BA365" s="509">
        <v>1</v>
      </c>
      <c r="BB365" s="509">
        <v>1</v>
      </c>
      <c r="BC365" s="509" t="b">
        <v>0</v>
      </c>
      <c r="BD365" s="508">
        <v>38312</v>
      </c>
      <c r="BE365" s="508">
        <v>38312</v>
      </c>
      <c r="BF365" s="509" t="b">
        <v>0</v>
      </c>
      <c r="BG365" s="510" t="s">
        <v>678</v>
      </c>
      <c r="BH365" s="512"/>
      <c r="BI365" s="510"/>
      <c r="BJ365" s="513">
        <v>38312</v>
      </c>
      <c r="BK365" s="513">
        <v>38312</v>
      </c>
      <c r="BL365" s="513">
        <v>46217</v>
      </c>
      <c r="BM365" s="510"/>
      <c r="BN365" s="512"/>
      <c r="BO365" s="510"/>
      <c r="BP365" s="509">
        <v>2</v>
      </c>
      <c r="BQ365" s="509" t="str">
        <f>IF(AI365="","",VLOOKUP(AJ365,[0]!Qualifier,(COLUMN(AJ365)-34),FALSE))</f>
        <v>Platelets</v>
      </c>
      <c r="BR365" s="509" t="str">
        <f>IF(AJ365="","",VLOOKUP(AK365,[0]!Qualifier,(COLUMN(AK365)-34),FALSE))</f>
        <v xml:space="preserve">CPD </v>
      </c>
      <c r="BS365" s="509" t="str">
        <f>IF(AK365="","",VLOOKUP(AL365,[0]!Qualifier,(COLUMN(AL365)-34),FALSE))</f>
        <v xml:space="preserve">NoAdd </v>
      </c>
      <c r="BT365" s="509" t="str">
        <f>IF(AL365="","",VLOOKUP(AM365,[0]!Qualifier,(COLUMN(AM365)-34),FALSE))</f>
        <v xml:space="preserve">Closed </v>
      </c>
      <c r="BU365" s="509" t="str">
        <f>IF(AM365="","",VLOOKUP(AN365,[0]!Qualifier,(COLUMN(AN365)-34),FALSE))</f>
        <v>NonSVC</v>
      </c>
      <c r="BV365" s="509" t="str">
        <f>IF(AN365="","",VLOOKUP(AO365,[0]!Qualifier,(COLUMN(AO365)-34),FALSE))</f>
        <v xml:space="preserve">20to24°C </v>
      </c>
      <c r="BW365" s="509" t="str">
        <f>IF(AO365="","",VLOOKUP(AP365,[0]!Qualifier,(COLUMN(AP365)-34),FALSE))</f>
        <v>No</v>
      </c>
      <c r="BX365" s="509" t="str">
        <f>IF(AP365="","",VLOOKUP(AQ365,[0]!Qualifier,(COLUMN(AQ365)-34),FALSE))</f>
        <v xml:space="preserve">Auto </v>
      </c>
      <c r="BY365" s="509" t="str">
        <f>IF(AQ365="","",VLOOKUP(AR365,[0]!Qualifier,(COLUMN(AR365)-34),FALSE))</f>
        <v xml:space="preserve">WB </v>
      </c>
      <c r="BZ365" s="509" t="str">
        <f>IF(AR365="","",VLOOKUP(AS365,[0]!Qualifier,(COLUMN(AS365)-34),FALSE))</f>
        <v xml:space="preserve">NA </v>
      </c>
      <c r="CA365" s="509" t="str">
        <f>IF(AS365="","",VLOOKUP(AT365,[0]!Qualifier,(COLUMN(AT365)-34),FALSE))</f>
        <v xml:space="preserve">Local </v>
      </c>
      <c r="CB365" s="509" t="str">
        <f>IF(AT365="","",VLOOKUP(AU365,[0]!Qualifier,(COLUMN(AU365)-34),FALSE))</f>
        <v xml:space="preserve">None </v>
      </c>
      <c r="CC365" s="509" t="str">
        <f>IF(AU365="","",VLOOKUP(AV365,[0]!Qualifier,(COLUMN(AV365)-34),FALSE))</f>
        <v xml:space="preserve">None </v>
      </c>
      <c r="CD365" s="509" t="str">
        <f>IF(AV365="","",VLOOKUP(AW365,[0]!Qualifier,(COLUMN(AW365)-34),FALSE))</f>
        <v xml:space="preserve">NoIrr </v>
      </c>
      <c r="CE365" s="508" t="str">
        <f>IF(AW365="","",VLOOKUP(AX365,[0]!Qualifier,(COLUMN(AX365)-34),FALSE))</f>
        <v xml:space="preserve">- </v>
      </c>
      <c r="CF365" s="508" t="str">
        <f>IF(AX365="","",VLOOKUP(AY365,[0]!Qualifier,(COLUMN(AY365)-34),FALSE))</f>
        <v>no sub</v>
      </c>
      <c r="CG365" s="509" t="str">
        <f>IF(AY365="","",VLOOKUP(AZ365,[0]!Qualifier,(COLUMN(AZ365)-34),FALSE))</f>
        <v>Non</v>
      </c>
      <c r="CH365" s="510" t="str">
        <f>IF(AZ365="","",VLOOKUP(BA365,[0]!Qualifier,(COLUMN(BA365)-34),FALSE))</f>
        <v>NA</v>
      </c>
      <c r="CI365" s="509" t="str">
        <f>IF(BA365="","",VLOOKUP(BB365,[0]!Qualifier,(COLUMN(BB365)-34),FALSE))</f>
        <v xml:space="preserve">None </v>
      </c>
      <c r="CJ365" s="510"/>
      <c r="CK365" s="513" t="str">
        <f t="shared" si="172"/>
        <v>2-2-1-1-4-1-1-2-1-1-4-1-1-1-1-1-1-1-1</v>
      </c>
      <c r="CL365" s="513">
        <v>42271</v>
      </c>
      <c r="CM365" s="513">
        <v>45195</v>
      </c>
      <c r="CN365" s="510"/>
      <c r="CP365" s="510"/>
    </row>
    <row r="366" spans="1:94" ht="12.6" customHeight="1" outlineLevel="2" x14ac:dyDescent="0.35">
      <c r="A366" s="77">
        <f t="shared" si="174"/>
        <v>292306</v>
      </c>
      <c r="B366" s="7">
        <f t="shared" si="175"/>
        <v>361</v>
      </c>
      <c r="C366" s="59">
        <f t="shared" si="173"/>
        <v>361</v>
      </c>
      <c r="D366" s="124">
        <f t="shared" si="176"/>
        <v>292306</v>
      </c>
      <c r="E366" s="16" t="str">
        <f t="shared" si="152"/>
        <v>Platelets</v>
      </c>
      <c r="F366" s="58" t="str">
        <f t="shared" si="153"/>
        <v xml:space="preserve">CPD </v>
      </c>
      <c r="G366" s="58" t="str">
        <f t="shared" si="154"/>
        <v xml:space="preserve">PAS3M </v>
      </c>
      <c r="H366" s="58" t="str">
        <f t="shared" si="155"/>
        <v xml:space="preserve">Closed </v>
      </c>
      <c r="I366" s="58" t="str">
        <f t="shared" si="156"/>
        <v xml:space="preserve">SV </v>
      </c>
      <c r="J366" s="58" t="str">
        <f t="shared" si="157"/>
        <v xml:space="preserve">20to24°C </v>
      </c>
      <c r="K366" s="58" t="str">
        <f t="shared" si="158"/>
        <v>No</v>
      </c>
      <c r="L366" s="58" t="str">
        <f t="shared" si="159"/>
        <v>Dir7*</v>
      </c>
      <c r="M366" s="58" t="str">
        <f t="shared" si="160"/>
        <v xml:space="preserve">WB </v>
      </c>
      <c r="N366" s="58" t="str">
        <f t="shared" si="161"/>
        <v xml:space="preserve">NA </v>
      </c>
      <c r="O366" s="58" t="str">
        <f t="shared" si="162"/>
        <v xml:space="preserve">Transf </v>
      </c>
      <c r="P366" s="58" t="str">
        <f t="shared" si="163"/>
        <v xml:space="preserve">LCdepl </v>
      </c>
      <c r="Q366" s="58" t="str">
        <f t="shared" si="164"/>
        <v xml:space="preserve">Pool </v>
      </c>
      <c r="R366" s="58" t="str">
        <f t="shared" si="165"/>
        <v>Irrad</v>
      </c>
      <c r="S366" s="58" t="str">
        <f t="shared" si="166"/>
        <v xml:space="preserve">- </v>
      </c>
      <c r="T366" s="58" t="str">
        <f t="shared" si="167"/>
        <v>no sub</v>
      </c>
      <c r="U366" s="58" t="str">
        <f t="shared" si="168"/>
        <v>Non</v>
      </c>
      <c r="V366" s="58" t="str">
        <f t="shared" si="169"/>
        <v>NA</v>
      </c>
      <c r="W366" s="58" t="str">
        <f t="shared" si="170"/>
        <v xml:space="preserve">None </v>
      </c>
      <c r="X366" t="s">
        <v>63</v>
      </c>
      <c r="Y366" s="161" t="str">
        <f t="shared" si="171"/>
        <v>2-2-16-1-1-1-1-7-1-1-1-3-3-2-1-1-1-1-1</v>
      </c>
      <c r="Z366" s="60">
        <f t="shared" si="177"/>
        <v>292306</v>
      </c>
      <c r="AA366" s="7">
        <f t="shared" si="178"/>
        <v>361</v>
      </c>
      <c r="AB366" s="29" t="str">
        <f t="shared" si="151"/>
        <v>2</v>
      </c>
      <c r="AC366" s="29" t="str">
        <f t="shared" si="150"/>
        <v>9</v>
      </c>
      <c r="AD366" s="29" t="str">
        <f t="shared" si="150"/>
        <v>2</v>
      </c>
      <c r="AE366" s="29" t="str">
        <f t="shared" si="150"/>
        <v>3</v>
      </c>
      <c r="AF366" s="29" t="str">
        <f t="shared" si="150"/>
        <v>0</v>
      </c>
      <c r="AG366" s="29" t="str">
        <f t="shared" si="150"/>
        <v>6</v>
      </c>
      <c r="AH366" s="59">
        <v>361</v>
      </c>
      <c r="AI366" s="510">
        <v>292306</v>
      </c>
      <c r="AJ366" s="509">
        <v>2</v>
      </c>
      <c r="AK366" s="509">
        <v>2</v>
      </c>
      <c r="AL366" s="509">
        <v>16</v>
      </c>
      <c r="AM366" s="509">
        <v>1</v>
      </c>
      <c r="AN366" s="509">
        <v>1</v>
      </c>
      <c r="AO366" s="509">
        <v>1</v>
      </c>
      <c r="AP366" s="509">
        <v>1</v>
      </c>
      <c r="AQ366" s="509">
        <v>7</v>
      </c>
      <c r="AR366" s="509">
        <v>1</v>
      </c>
      <c r="AS366" s="509">
        <v>1</v>
      </c>
      <c r="AT366" s="509">
        <v>1</v>
      </c>
      <c r="AU366" s="509">
        <v>3</v>
      </c>
      <c r="AV366" s="509">
        <v>3</v>
      </c>
      <c r="AW366" s="509">
        <v>2</v>
      </c>
      <c r="AX366" s="509">
        <v>1</v>
      </c>
      <c r="AY366" s="509">
        <v>1</v>
      </c>
      <c r="AZ366" s="509">
        <v>1</v>
      </c>
      <c r="BA366" s="509">
        <v>1</v>
      </c>
      <c r="BB366" s="509">
        <v>1</v>
      </c>
      <c r="BC366" s="509" t="b">
        <v>0</v>
      </c>
      <c r="BD366" s="508">
        <v>46194</v>
      </c>
      <c r="BE366" s="508">
        <v>46189</v>
      </c>
      <c r="BF366" s="509" t="b">
        <v>0</v>
      </c>
      <c r="BG366" s="510" t="s">
        <v>1617</v>
      </c>
      <c r="BH366" s="512"/>
      <c r="BI366" s="510"/>
      <c r="BJ366" s="513">
        <v>46194</v>
      </c>
      <c r="BK366" s="513">
        <v>46189</v>
      </c>
      <c r="BL366" s="513">
        <v>46217</v>
      </c>
      <c r="BM366" s="510"/>
      <c r="BN366" s="512"/>
      <c r="BO366" s="510"/>
      <c r="BP366" s="509">
        <v>1</v>
      </c>
      <c r="BQ366" s="509" t="str">
        <f>IF(AI366="","",VLOOKUP(AJ366,[0]!Qualifier,(COLUMN(AJ366)-34),FALSE))</f>
        <v>Platelets</v>
      </c>
      <c r="BR366" s="509" t="str">
        <f>IF(AJ366="","",VLOOKUP(AK366,[0]!Qualifier,(COLUMN(AK366)-34),FALSE))</f>
        <v xml:space="preserve">CPD </v>
      </c>
      <c r="BS366" s="509" t="str">
        <f>IF(AK366="","",VLOOKUP(AL366,[0]!Qualifier,(COLUMN(AL366)-34),FALSE))</f>
        <v xml:space="preserve">PAS3M </v>
      </c>
      <c r="BT366" s="509" t="str">
        <f>IF(AL366="","",VLOOKUP(AM366,[0]!Qualifier,(COLUMN(AM366)-34),FALSE))</f>
        <v xml:space="preserve">Closed </v>
      </c>
      <c r="BU366" s="509" t="str">
        <f>IF(AM366="","",VLOOKUP(AN366,[0]!Qualifier,(COLUMN(AN366)-34),FALSE))</f>
        <v xml:space="preserve">SV </v>
      </c>
      <c r="BV366" s="509" t="str">
        <f>IF(AN366="","",VLOOKUP(AO366,[0]!Qualifier,(COLUMN(AO366)-34),FALSE))</f>
        <v xml:space="preserve">20to24°C </v>
      </c>
      <c r="BW366" s="509" t="str">
        <f>IF(AO366="","",VLOOKUP(AP366,[0]!Qualifier,(COLUMN(AP366)-34),FALSE))</f>
        <v>No</v>
      </c>
      <c r="BX366" s="509" t="str">
        <f>IF(AP366="","",VLOOKUP(AQ366,[0]!Qualifier,(COLUMN(AQ366)-34),FALSE))</f>
        <v>Dir7*</v>
      </c>
      <c r="BY366" s="509" t="str">
        <f>IF(AQ366="","",VLOOKUP(AR366,[0]!Qualifier,(COLUMN(AR366)-34),FALSE))</f>
        <v xml:space="preserve">WB </v>
      </c>
      <c r="BZ366" s="509" t="str">
        <f>IF(AR366="","",VLOOKUP(AS366,[0]!Qualifier,(COLUMN(AS366)-34),FALSE))</f>
        <v xml:space="preserve">NA </v>
      </c>
      <c r="CA366" s="509" t="str">
        <f>IF(AS366="","",VLOOKUP(AT366,[0]!Qualifier,(COLUMN(AT366)-34),FALSE))</f>
        <v xml:space="preserve">Transf </v>
      </c>
      <c r="CB366" s="509" t="str">
        <f>IF(AT366="","",VLOOKUP(AU366,[0]!Qualifier,(COLUMN(AU366)-34),FALSE))</f>
        <v xml:space="preserve">LCdepl </v>
      </c>
      <c r="CC366" s="509" t="str">
        <f>IF(AU366="","",VLOOKUP(AV366,[0]!Qualifier,(COLUMN(AV366)-34),FALSE))</f>
        <v xml:space="preserve">Pool </v>
      </c>
      <c r="CD366" s="509" t="str">
        <f>IF(AV366="","",VLOOKUP(AW366,[0]!Qualifier,(COLUMN(AW366)-34),FALSE))</f>
        <v>Irrad</v>
      </c>
      <c r="CE366" s="508" t="str">
        <f>IF(AW366="","",VLOOKUP(AX366,[0]!Qualifier,(COLUMN(AX366)-34),FALSE))</f>
        <v xml:space="preserve">- </v>
      </c>
      <c r="CF366" s="508" t="str">
        <f>IF(AX366="","",VLOOKUP(AY366,[0]!Qualifier,(COLUMN(AY366)-34),FALSE))</f>
        <v>no sub</v>
      </c>
      <c r="CG366" s="509" t="str">
        <f>IF(AY366="","",VLOOKUP(AZ366,[0]!Qualifier,(COLUMN(AZ366)-34),FALSE))</f>
        <v>Non</v>
      </c>
      <c r="CH366" s="510" t="str">
        <f>IF(AZ366="","",VLOOKUP(BA366,[0]!Qualifier,(COLUMN(BA366)-34),FALSE))</f>
        <v>NA</v>
      </c>
      <c r="CI366" s="509" t="str">
        <f>IF(BA366="","",VLOOKUP(BB366,[0]!Qualifier,(COLUMN(BB366)-34),FALSE))</f>
        <v xml:space="preserve">None </v>
      </c>
      <c r="CJ366" s="510"/>
      <c r="CK366" s="513" t="str">
        <f t="shared" si="172"/>
        <v>2-2-16-1-1-1-1-7-1-1-1-3-3-2-1-1-1-1-1</v>
      </c>
      <c r="CL366" s="513">
        <v>45113</v>
      </c>
      <c r="CM366" s="513">
        <v>45195</v>
      </c>
      <c r="CN366" s="510"/>
      <c r="CP366" s="510"/>
    </row>
    <row r="367" spans="1:94" ht="12.6" customHeight="1" outlineLevel="2" x14ac:dyDescent="0.35">
      <c r="A367" s="77">
        <f t="shared" si="174"/>
        <v>293186</v>
      </c>
      <c r="B367" s="7">
        <f t="shared" si="175"/>
        <v>362</v>
      </c>
      <c r="C367" s="59">
        <f t="shared" si="173"/>
        <v>362</v>
      </c>
      <c r="D367" s="124">
        <f t="shared" si="176"/>
        <v>293186</v>
      </c>
      <c r="E367" s="16" t="str">
        <f t="shared" si="152"/>
        <v>Platelets</v>
      </c>
      <c r="F367" s="58" t="str">
        <f t="shared" si="153"/>
        <v xml:space="preserve">CPD </v>
      </c>
      <c r="G367" s="58" t="str">
        <f t="shared" si="154"/>
        <v xml:space="preserve">PAS3M </v>
      </c>
      <c r="H367" s="58" t="str">
        <f t="shared" si="155"/>
        <v xml:space="preserve">Closed </v>
      </c>
      <c r="I367" s="58" t="str">
        <f t="shared" si="156"/>
        <v xml:space="preserve">SVPed </v>
      </c>
      <c r="J367" s="58" t="str">
        <f t="shared" si="157"/>
        <v xml:space="preserve">20to24°C </v>
      </c>
      <c r="K367" s="58" t="str">
        <f t="shared" si="158"/>
        <v>No</v>
      </c>
      <c r="L367" s="58" t="str">
        <f t="shared" si="159"/>
        <v>Dir</v>
      </c>
      <c r="M367" s="58" t="str">
        <f t="shared" si="160"/>
        <v xml:space="preserve">WB </v>
      </c>
      <c r="N367" s="58" t="str">
        <f t="shared" si="161"/>
        <v xml:space="preserve">NA </v>
      </c>
      <c r="O367" s="58" t="str">
        <f t="shared" si="162"/>
        <v xml:space="preserve">Transf </v>
      </c>
      <c r="P367" s="58" t="str">
        <f t="shared" si="163"/>
        <v xml:space="preserve">LCdepl </v>
      </c>
      <c r="Q367" s="58" t="str">
        <f t="shared" si="164"/>
        <v xml:space="preserve">Pool </v>
      </c>
      <c r="R367" s="58" t="str">
        <f t="shared" si="165"/>
        <v xml:space="preserve">NoIrr </v>
      </c>
      <c r="S367" s="58" t="str">
        <f t="shared" si="166"/>
        <v xml:space="preserve">- </v>
      </c>
      <c r="T367" s="58" t="str">
        <f t="shared" si="167"/>
        <v>no sub</v>
      </c>
      <c r="U367" s="58" t="str">
        <f t="shared" si="168"/>
        <v>Non</v>
      </c>
      <c r="V367" s="58" t="str">
        <f t="shared" si="169"/>
        <v>NA</v>
      </c>
      <c r="W367" s="58" t="str">
        <f t="shared" si="170"/>
        <v xml:space="preserve">None </v>
      </c>
      <c r="X367" t="s">
        <v>63</v>
      </c>
      <c r="Y367" s="161" t="str">
        <f t="shared" si="171"/>
        <v>2-2-16-1-2-1-1-3-1-1-1-3-3-1-1-1-1-1-1</v>
      </c>
      <c r="Z367" s="60">
        <f t="shared" si="177"/>
        <v>293186</v>
      </c>
      <c r="AA367" s="7">
        <f t="shared" si="178"/>
        <v>362</v>
      </c>
      <c r="AB367" s="29" t="str">
        <f t="shared" si="151"/>
        <v>2</v>
      </c>
      <c r="AC367" s="29" t="str">
        <f t="shared" si="150"/>
        <v>9</v>
      </c>
      <c r="AD367" s="29" t="str">
        <f t="shared" si="150"/>
        <v>3</v>
      </c>
      <c r="AE367" s="29" t="str">
        <f t="shared" si="150"/>
        <v>1</v>
      </c>
      <c r="AF367" s="29" t="str">
        <f t="shared" si="150"/>
        <v>8</v>
      </c>
      <c r="AG367" s="29" t="str">
        <f t="shared" si="150"/>
        <v>6</v>
      </c>
      <c r="AH367" s="59">
        <v>362</v>
      </c>
      <c r="AI367" s="510">
        <v>293186</v>
      </c>
      <c r="AJ367" s="509">
        <v>2</v>
      </c>
      <c r="AK367" s="509">
        <v>2</v>
      </c>
      <c r="AL367" s="509">
        <v>16</v>
      </c>
      <c r="AM367" s="509">
        <v>1</v>
      </c>
      <c r="AN367" s="509">
        <v>2</v>
      </c>
      <c r="AO367" s="509">
        <v>1</v>
      </c>
      <c r="AP367" s="509">
        <v>1</v>
      </c>
      <c r="AQ367" s="509">
        <v>3</v>
      </c>
      <c r="AR367" s="509">
        <v>1</v>
      </c>
      <c r="AS367" s="509">
        <v>1</v>
      </c>
      <c r="AT367" s="509">
        <v>1</v>
      </c>
      <c r="AU367" s="509">
        <v>3</v>
      </c>
      <c r="AV367" s="509">
        <v>3</v>
      </c>
      <c r="AW367" s="509">
        <v>1</v>
      </c>
      <c r="AX367" s="509">
        <v>1</v>
      </c>
      <c r="AY367" s="509">
        <v>1</v>
      </c>
      <c r="AZ367" s="509">
        <v>1</v>
      </c>
      <c r="BA367" s="509">
        <v>1</v>
      </c>
      <c r="BB367" s="509">
        <v>1</v>
      </c>
      <c r="BC367" s="509" t="b">
        <v>0</v>
      </c>
      <c r="BD367" s="508">
        <v>41602</v>
      </c>
      <c r="BE367" s="508">
        <v>41602</v>
      </c>
      <c r="BF367" s="509" t="b">
        <v>0</v>
      </c>
      <c r="BG367" s="510" t="s">
        <v>679</v>
      </c>
      <c r="BH367" s="512"/>
      <c r="BI367" s="510"/>
      <c r="BJ367" s="513">
        <v>41602</v>
      </c>
      <c r="BK367" s="513">
        <v>41602</v>
      </c>
      <c r="BL367" s="513">
        <v>46217</v>
      </c>
      <c r="BM367" s="510"/>
      <c r="BN367" s="512"/>
      <c r="BO367" s="510"/>
      <c r="BP367" s="509">
        <v>2</v>
      </c>
      <c r="BQ367" s="509" t="str">
        <f>IF(AI367="","",VLOOKUP(AJ367,[0]!Qualifier,(COLUMN(AJ367)-34),FALSE))</f>
        <v>Platelets</v>
      </c>
      <c r="BR367" s="509" t="str">
        <f>IF(AJ367="","",VLOOKUP(AK367,[0]!Qualifier,(COLUMN(AK367)-34),FALSE))</f>
        <v xml:space="preserve">CPD </v>
      </c>
      <c r="BS367" s="509" t="str">
        <f>IF(AK367="","",VLOOKUP(AL367,[0]!Qualifier,(COLUMN(AL367)-34),FALSE))</f>
        <v xml:space="preserve">PAS3M </v>
      </c>
      <c r="BT367" s="509" t="str">
        <f>IF(AL367="","",VLOOKUP(AM367,[0]!Qualifier,(COLUMN(AM367)-34),FALSE))</f>
        <v xml:space="preserve">Closed </v>
      </c>
      <c r="BU367" s="509" t="str">
        <f>IF(AM367="","",VLOOKUP(AN367,[0]!Qualifier,(COLUMN(AN367)-34),FALSE))</f>
        <v xml:space="preserve">SVPed </v>
      </c>
      <c r="BV367" s="509" t="str">
        <f>IF(AN367="","",VLOOKUP(AO367,[0]!Qualifier,(COLUMN(AO367)-34),FALSE))</f>
        <v xml:space="preserve">20to24°C </v>
      </c>
      <c r="BW367" s="509" t="str">
        <f>IF(AO367="","",VLOOKUP(AP367,[0]!Qualifier,(COLUMN(AP367)-34),FALSE))</f>
        <v>No</v>
      </c>
      <c r="BX367" s="509" t="str">
        <f>IF(AP367="","",VLOOKUP(AQ367,[0]!Qualifier,(COLUMN(AQ367)-34),FALSE))</f>
        <v>Dir</v>
      </c>
      <c r="BY367" s="509" t="str">
        <f>IF(AQ367="","",VLOOKUP(AR367,[0]!Qualifier,(COLUMN(AR367)-34),FALSE))</f>
        <v xml:space="preserve">WB </v>
      </c>
      <c r="BZ367" s="509" t="str">
        <f>IF(AR367="","",VLOOKUP(AS367,[0]!Qualifier,(COLUMN(AS367)-34),FALSE))</f>
        <v xml:space="preserve">NA </v>
      </c>
      <c r="CA367" s="509" t="str">
        <f>IF(AS367="","",VLOOKUP(AT367,[0]!Qualifier,(COLUMN(AT367)-34),FALSE))</f>
        <v xml:space="preserve">Transf </v>
      </c>
      <c r="CB367" s="509" t="str">
        <f>IF(AT367="","",VLOOKUP(AU367,[0]!Qualifier,(COLUMN(AU367)-34),FALSE))</f>
        <v xml:space="preserve">LCdepl </v>
      </c>
      <c r="CC367" s="509" t="str">
        <f>IF(AU367="","",VLOOKUP(AV367,[0]!Qualifier,(COLUMN(AV367)-34),FALSE))</f>
        <v xml:space="preserve">Pool </v>
      </c>
      <c r="CD367" s="509" t="str">
        <f>IF(AV367="","",VLOOKUP(AW367,[0]!Qualifier,(COLUMN(AW367)-34),FALSE))</f>
        <v xml:space="preserve">NoIrr </v>
      </c>
      <c r="CE367" s="508" t="str">
        <f>IF(AW367="","",VLOOKUP(AX367,[0]!Qualifier,(COLUMN(AX367)-34),FALSE))</f>
        <v xml:space="preserve">- </v>
      </c>
      <c r="CF367" s="508" t="str">
        <f>IF(AX367="","",VLOOKUP(AY367,[0]!Qualifier,(COLUMN(AY367)-34),FALSE))</f>
        <v>no sub</v>
      </c>
      <c r="CG367" s="509" t="str">
        <f>IF(AY367="","",VLOOKUP(AZ367,[0]!Qualifier,(COLUMN(AZ367)-34),FALSE))</f>
        <v>Non</v>
      </c>
      <c r="CH367" s="510" t="str">
        <f>IF(AZ367="","",VLOOKUP(BA367,[0]!Qualifier,(COLUMN(BA367)-34),FALSE))</f>
        <v>NA</v>
      </c>
      <c r="CI367" s="509" t="str">
        <f>IF(BA367="","",VLOOKUP(BB367,[0]!Qualifier,(COLUMN(BB367)-34),FALSE))</f>
        <v xml:space="preserve">None </v>
      </c>
      <c r="CJ367" s="510"/>
      <c r="CK367" s="513" t="str">
        <f t="shared" si="172"/>
        <v>2-2-16-1-2-1-1-3-1-1-1-3-3-1-1-1-1-1-1</v>
      </c>
      <c r="CL367" s="513">
        <v>44068</v>
      </c>
      <c r="CM367" s="513">
        <v>45195</v>
      </c>
      <c r="CN367" s="510"/>
      <c r="CP367" s="510"/>
    </row>
    <row r="368" spans="1:94" ht="12.6" customHeight="1" outlineLevel="2" x14ac:dyDescent="0.35">
      <c r="A368" s="77">
        <f t="shared" si="174"/>
        <v>293386</v>
      </c>
      <c r="B368" s="7">
        <f t="shared" si="175"/>
        <v>363</v>
      </c>
      <c r="C368" s="59">
        <f t="shared" si="173"/>
        <v>363</v>
      </c>
      <c r="D368" s="124">
        <f t="shared" si="176"/>
        <v>293386</v>
      </c>
      <c r="E368" s="16" t="str">
        <f t="shared" si="152"/>
        <v>Platelets</v>
      </c>
      <c r="F368" s="58" t="str">
        <f t="shared" si="153"/>
        <v xml:space="preserve">CPD </v>
      </c>
      <c r="G368" s="58" t="str">
        <f t="shared" si="154"/>
        <v xml:space="preserve">PAS3M </v>
      </c>
      <c r="H368" s="58" t="str">
        <f t="shared" si="155"/>
        <v xml:space="preserve">Closed </v>
      </c>
      <c r="I368" s="58" t="str">
        <f t="shared" si="156"/>
        <v xml:space="preserve">SVPed </v>
      </c>
      <c r="J368" s="58" t="str">
        <f t="shared" si="157"/>
        <v xml:space="preserve">20to24°C </v>
      </c>
      <c r="K368" s="58" t="str">
        <f t="shared" si="158"/>
        <v>No</v>
      </c>
      <c r="L368" s="58" t="str">
        <f t="shared" si="159"/>
        <v>Dir</v>
      </c>
      <c r="M368" s="58" t="str">
        <f t="shared" si="160"/>
        <v xml:space="preserve">WB </v>
      </c>
      <c r="N368" s="58" t="str">
        <f t="shared" si="161"/>
        <v xml:space="preserve">NA </v>
      </c>
      <c r="O368" s="58" t="str">
        <f t="shared" si="162"/>
        <v xml:space="preserve">Transf </v>
      </c>
      <c r="P368" s="58" t="str">
        <f t="shared" si="163"/>
        <v xml:space="preserve">LCdepl </v>
      </c>
      <c r="Q368" s="58" t="str">
        <f t="shared" si="164"/>
        <v xml:space="preserve">Pool </v>
      </c>
      <c r="R368" s="58" t="str">
        <f t="shared" si="165"/>
        <v>Irrad</v>
      </c>
      <c r="S368" s="58" t="str">
        <f t="shared" si="166"/>
        <v xml:space="preserve">- </v>
      </c>
      <c r="T368" s="58" t="str">
        <f t="shared" si="167"/>
        <v>no sub</v>
      </c>
      <c r="U368" s="58" t="str">
        <f t="shared" si="168"/>
        <v>Non</v>
      </c>
      <c r="V368" s="58" t="str">
        <f t="shared" si="169"/>
        <v>NA</v>
      </c>
      <c r="W368" s="58" t="str">
        <f t="shared" si="170"/>
        <v xml:space="preserve">None </v>
      </c>
      <c r="X368" t="s">
        <v>63</v>
      </c>
      <c r="Y368" s="161" t="str">
        <f t="shared" si="171"/>
        <v>2-2-16-1-2-1-1-3-1-1-1-3-3-2-1-1-1-1-1</v>
      </c>
      <c r="Z368" s="60">
        <f t="shared" si="177"/>
        <v>293386</v>
      </c>
      <c r="AA368" s="7">
        <f t="shared" si="178"/>
        <v>363</v>
      </c>
      <c r="AB368" s="29" t="str">
        <f t="shared" si="151"/>
        <v>2</v>
      </c>
      <c r="AC368" s="29" t="str">
        <f t="shared" si="150"/>
        <v>9</v>
      </c>
      <c r="AD368" s="29" t="str">
        <f t="shared" si="150"/>
        <v>3</v>
      </c>
      <c r="AE368" s="29" t="str">
        <f t="shared" si="150"/>
        <v>3</v>
      </c>
      <c r="AF368" s="29" t="str">
        <f t="shared" si="150"/>
        <v>8</v>
      </c>
      <c r="AG368" s="29" t="str">
        <f t="shared" si="150"/>
        <v>6</v>
      </c>
      <c r="AH368" s="59">
        <v>363</v>
      </c>
      <c r="AI368" s="510">
        <v>293386</v>
      </c>
      <c r="AJ368" s="509">
        <v>2</v>
      </c>
      <c r="AK368" s="509">
        <v>2</v>
      </c>
      <c r="AL368" s="509">
        <v>16</v>
      </c>
      <c r="AM368" s="509">
        <v>1</v>
      </c>
      <c r="AN368" s="509">
        <v>2</v>
      </c>
      <c r="AO368" s="509">
        <v>1</v>
      </c>
      <c r="AP368" s="509">
        <v>1</v>
      </c>
      <c r="AQ368" s="509">
        <v>3</v>
      </c>
      <c r="AR368" s="509">
        <v>1</v>
      </c>
      <c r="AS368" s="509">
        <v>1</v>
      </c>
      <c r="AT368" s="509">
        <v>1</v>
      </c>
      <c r="AU368" s="509">
        <v>3</v>
      </c>
      <c r="AV368" s="509">
        <v>3</v>
      </c>
      <c r="AW368" s="509">
        <v>2</v>
      </c>
      <c r="AX368" s="509">
        <v>1</v>
      </c>
      <c r="AY368" s="509">
        <v>1</v>
      </c>
      <c r="AZ368" s="509">
        <v>1</v>
      </c>
      <c r="BA368" s="509">
        <v>1</v>
      </c>
      <c r="BB368" s="509">
        <v>1</v>
      </c>
      <c r="BC368" s="509" t="b">
        <v>0</v>
      </c>
      <c r="BD368" s="508">
        <v>41602</v>
      </c>
      <c r="BE368" s="508">
        <v>41602</v>
      </c>
      <c r="BF368" s="509" t="b">
        <v>0</v>
      </c>
      <c r="BG368" s="510" t="s">
        <v>680</v>
      </c>
      <c r="BH368" s="512"/>
      <c r="BI368" s="510"/>
      <c r="BJ368" s="513">
        <v>41602</v>
      </c>
      <c r="BK368" s="513">
        <v>41602</v>
      </c>
      <c r="BL368" s="513">
        <v>46217</v>
      </c>
      <c r="BM368" s="510"/>
      <c r="BN368" s="512"/>
      <c r="BO368" s="510"/>
      <c r="BP368" s="509">
        <v>16</v>
      </c>
      <c r="BQ368" s="509" t="str">
        <f>IF(AI368="","",VLOOKUP(AJ368,[0]!Qualifier,(COLUMN(AJ368)-34),FALSE))</f>
        <v>Platelets</v>
      </c>
      <c r="BR368" s="509" t="str">
        <f>IF(AJ368="","",VLOOKUP(AK368,[0]!Qualifier,(COLUMN(AK368)-34),FALSE))</f>
        <v xml:space="preserve">CPD </v>
      </c>
      <c r="BS368" s="509" t="str">
        <f>IF(AK368="","",VLOOKUP(AL368,[0]!Qualifier,(COLUMN(AL368)-34),FALSE))</f>
        <v xml:space="preserve">PAS3M </v>
      </c>
      <c r="BT368" s="509" t="str">
        <f>IF(AL368="","",VLOOKUP(AM368,[0]!Qualifier,(COLUMN(AM368)-34),FALSE))</f>
        <v xml:space="preserve">Closed </v>
      </c>
      <c r="BU368" s="509" t="str">
        <f>IF(AM368="","",VLOOKUP(AN368,[0]!Qualifier,(COLUMN(AN368)-34),FALSE))</f>
        <v xml:space="preserve">SVPed </v>
      </c>
      <c r="BV368" s="509" t="str">
        <f>IF(AN368="","",VLOOKUP(AO368,[0]!Qualifier,(COLUMN(AO368)-34),FALSE))</f>
        <v xml:space="preserve">20to24°C </v>
      </c>
      <c r="BW368" s="509" t="str">
        <f>IF(AO368="","",VLOOKUP(AP368,[0]!Qualifier,(COLUMN(AP368)-34),FALSE))</f>
        <v>No</v>
      </c>
      <c r="BX368" s="509" t="str">
        <f>IF(AP368="","",VLOOKUP(AQ368,[0]!Qualifier,(COLUMN(AQ368)-34),FALSE))</f>
        <v>Dir</v>
      </c>
      <c r="BY368" s="509" t="str">
        <f>IF(AQ368="","",VLOOKUP(AR368,[0]!Qualifier,(COLUMN(AR368)-34),FALSE))</f>
        <v xml:space="preserve">WB </v>
      </c>
      <c r="BZ368" s="509" t="str">
        <f>IF(AR368="","",VLOOKUP(AS368,[0]!Qualifier,(COLUMN(AS368)-34),FALSE))</f>
        <v xml:space="preserve">NA </v>
      </c>
      <c r="CA368" s="509" t="str">
        <f>IF(AS368="","",VLOOKUP(AT368,[0]!Qualifier,(COLUMN(AT368)-34),FALSE))</f>
        <v xml:space="preserve">Transf </v>
      </c>
      <c r="CB368" s="509" t="str">
        <f>IF(AT368="","",VLOOKUP(AU368,[0]!Qualifier,(COLUMN(AU368)-34),FALSE))</f>
        <v xml:space="preserve">LCdepl </v>
      </c>
      <c r="CC368" s="509" t="str">
        <f>IF(AU368="","",VLOOKUP(AV368,[0]!Qualifier,(COLUMN(AV368)-34),FALSE))</f>
        <v xml:space="preserve">Pool </v>
      </c>
      <c r="CD368" s="509" t="str">
        <f>IF(AV368="","",VLOOKUP(AW368,[0]!Qualifier,(COLUMN(AW368)-34),FALSE))</f>
        <v>Irrad</v>
      </c>
      <c r="CE368" s="508" t="str">
        <f>IF(AW368="","",VLOOKUP(AX368,[0]!Qualifier,(COLUMN(AX368)-34),FALSE))</f>
        <v xml:space="preserve">- </v>
      </c>
      <c r="CF368" s="508" t="str">
        <f>IF(AX368="","",VLOOKUP(AY368,[0]!Qualifier,(COLUMN(AY368)-34),FALSE))</f>
        <v>no sub</v>
      </c>
      <c r="CG368" s="509" t="str">
        <f>IF(AY368="","",VLOOKUP(AZ368,[0]!Qualifier,(COLUMN(AZ368)-34),FALSE))</f>
        <v>Non</v>
      </c>
      <c r="CH368" s="510" t="str">
        <f>IF(AZ368="","",VLOOKUP(BA368,[0]!Qualifier,(COLUMN(BA368)-34),FALSE))</f>
        <v>NA</v>
      </c>
      <c r="CI368" s="509" t="str">
        <f>IF(BA368="","",VLOOKUP(BB368,[0]!Qualifier,(COLUMN(BB368)-34),FALSE))</f>
        <v xml:space="preserve">None </v>
      </c>
      <c r="CJ368" s="510"/>
      <c r="CK368" s="513" t="str">
        <f t="shared" si="172"/>
        <v>2-2-16-1-2-1-1-3-1-1-1-3-3-2-1-1-1-1-1</v>
      </c>
      <c r="CL368" s="513">
        <v>44068</v>
      </c>
      <c r="CM368" s="513">
        <v>45195</v>
      </c>
      <c r="CN368" s="510"/>
      <c r="CP368" s="510"/>
    </row>
    <row r="369" spans="1:94" ht="12.6" customHeight="1" outlineLevel="2" x14ac:dyDescent="0.35">
      <c r="A369" s="77">
        <f t="shared" si="174"/>
        <v>295304</v>
      </c>
      <c r="B369" s="7">
        <f t="shared" si="175"/>
        <v>364</v>
      </c>
      <c r="C369" s="59">
        <f t="shared" si="173"/>
        <v>364</v>
      </c>
      <c r="D369" s="124">
        <f t="shared" si="176"/>
        <v>295304</v>
      </c>
      <c r="E369" s="16" t="str">
        <f t="shared" si="152"/>
        <v>Platelets</v>
      </c>
      <c r="F369" s="58" t="str">
        <f t="shared" si="153"/>
        <v xml:space="preserve">CPD </v>
      </c>
      <c r="G369" s="58" t="str">
        <f t="shared" si="154"/>
        <v>PAS3</v>
      </c>
      <c r="H369" s="58" t="str">
        <f t="shared" si="155"/>
        <v xml:space="preserve">Closed </v>
      </c>
      <c r="I369" s="58" t="str">
        <f t="shared" si="156"/>
        <v xml:space="preserve">SV </v>
      </c>
      <c r="J369" s="58" t="str">
        <f t="shared" si="157"/>
        <v xml:space="preserve">20to24°C </v>
      </c>
      <c r="K369" s="58" t="str">
        <f t="shared" si="158"/>
        <v>No</v>
      </c>
      <c r="L369" s="58" t="str">
        <f t="shared" si="159"/>
        <v>Dir</v>
      </c>
      <c r="M369" s="58" t="str">
        <f t="shared" si="160"/>
        <v xml:space="preserve">WB </v>
      </c>
      <c r="N369" s="58" t="str">
        <f t="shared" si="161"/>
        <v xml:space="preserve">NA </v>
      </c>
      <c r="O369" s="58" t="str">
        <f t="shared" si="162"/>
        <v xml:space="preserve">Transf </v>
      </c>
      <c r="P369" s="58" t="str">
        <f t="shared" si="163"/>
        <v xml:space="preserve">LCdepl </v>
      </c>
      <c r="Q369" s="58" t="str">
        <f t="shared" si="164"/>
        <v xml:space="preserve">Pool </v>
      </c>
      <c r="R369" s="58" t="str">
        <f t="shared" si="165"/>
        <v>Irrad</v>
      </c>
      <c r="S369" s="58" t="str">
        <f t="shared" si="166"/>
        <v xml:space="preserve">- </v>
      </c>
      <c r="T369" s="58" t="str">
        <f t="shared" si="167"/>
        <v>no sub</v>
      </c>
      <c r="U369" s="58" t="str">
        <f t="shared" si="168"/>
        <v>Non</v>
      </c>
      <c r="V369" s="58" t="str">
        <f t="shared" si="169"/>
        <v>NA</v>
      </c>
      <c r="W369" s="58" t="str">
        <f t="shared" si="170"/>
        <v xml:space="preserve">None </v>
      </c>
      <c r="X369" t="s">
        <v>63</v>
      </c>
      <c r="Y369" s="161" t="str">
        <f t="shared" si="171"/>
        <v>2-2-15-1-1-1-1-3-1-1-1-3-3-2-1-1-1-1-1</v>
      </c>
      <c r="Z369" s="60">
        <f t="shared" si="177"/>
        <v>295304</v>
      </c>
      <c r="AA369" s="7">
        <f t="shared" si="178"/>
        <v>364</v>
      </c>
      <c r="AB369" s="29" t="str">
        <f t="shared" si="151"/>
        <v>2</v>
      </c>
      <c r="AC369" s="29" t="str">
        <f t="shared" si="150"/>
        <v>9</v>
      </c>
      <c r="AD369" s="29" t="str">
        <f t="shared" si="150"/>
        <v>5</v>
      </c>
      <c r="AE369" s="29" t="str">
        <f t="shared" si="150"/>
        <v>3</v>
      </c>
      <c r="AF369" s="29" t="str">
        <f t="shared" si="150"/>
        <v>0</v>
      </c>
      <c r="AG369" s="29" t="str">
        <f t="shared" si="150"/>
        <v>4</v>
      </c>
      <c r="AH369" s="59">
        <v>364</v>
      </c>
      <c r="AI369" s="510">
        <v>295304</v>
      </c>
      <c r="AJ369" s="509">
        <v>2</v>
      </c>
      <c r="AK369" s="509">
        <v>2</v>
      </c>
      <c r="AL369" s="509">
        <v>15</v>
      </c>
      <c r="AM369" s="509">
        <v>1</v>
      </c>
      <c r="AN369" s="509">
        <v>1</v>
      </c>
      <c r="AO369" s="509">
        <v>1</v>
      </c>
      <c r="AP369" s="509">
        <v>1</v>
      </c>
      <c r="AQ369" s="509">
        <v>3</v>
      </c>
      <c r="AR369" s="509">
        <v>1</v>
      </c>
      <c r="AS369" s="509">
        <v>1</v>
      </c>
      <c r="AT369" s="509">
        <v>1</v>
      </c>
      <c r="AU369" s="509">
        <v>3</v>
      </c>
      <c r="AV369" s="509">
        <v>3</v>
      </c>
      <c r="AW369" s="509">
        <v>2</v>
      </c>
      <c r="AX369" s="509">
        <v>1</v>
      </c>
      <c r="AY369" s="509">
        <v>1</v>
      </c>
      <c r="AZ369" s="509">
        <v>1</v>
      </c>
      <c r="BA369" s="509">
        <v>1</v>
      </c>
      <c r="BB369" s="509">
        <v>1</v>
      </c>
      <c r="BC369" s="509" t="b">
        <v>0</v>
      </c>
      <c r="BD369" s="508">
        <v>40150</v>
      </c>
      <c r="BE369" s="508">
        <v>40138</v>
      </c>
      <c r="BF369" s="509" t="b">
        <v>0</v>
      </c>
      <c r="BG369" s="510" t="s">
        <v>681</v>
      </c>
      <c r="BH369" s="512"/>
      <c r="BI369" s="510"/>
      <c r="BJ369" s="513">
        <v>40150</v>
      </c>
      <c r="BK369" s="513">
        <v>40138</v>
      </c>
      <c r="BL369" s="513">
        <v>46217</v>
      </c>
      <c r="BM369" s="510"/>
      <c r="BN369" s="512"/>
      <c r="BO369" s="510"/>
      <c r="BP369" s="509">
        <v>6</v>
      </c>
      <c r="BQ369" s="509" t="str">
        <f>IF(AI369="","",VLOOKUP(AJ369,[0]!Qualifier,(COLUMN(AJ369)-34),FALSE))</f>
        <v>Platelets</v>
      </c>
      <c r="BR369" s="509" t="str">
        <f>IF(AJ369="","",VLOOKUP(AK369,[0]!Qualifier,(COLUMN(AK369)-34),FALSE))</f>
        <v xml:space="preserve">CPD </v>
      </c>
      <c r="BS369" s="509" t="str">
        <f>IF(AK369="","",VLOOKUP(AL369,[0]!Qualifier,(COLUMN(AL369)-34),FALSE))</f>
        <v>PAS3</v>
      </c>
      <c r="BT369" s="509" t="str">
        <f>IF(AL369="","",VLOOKUP(AM369,[0]!Qualifier,(COLUMN(AM369)-34),FALSE))</f>
        <v xml:space="preserve">Closed </v>
      </c>
      <c r="BU369" s="509" t="str">
        <f>IF(AM369="","",VLOOKUP(AN369,[0]!Qualifier,(COLUMN(AN369)-34),FALSE))</f>
        <v xml:space="preserve">SV </v>
      </c>
      <c r="BV369" s="509" t="str">
        <f>IF(AN369="","",VLOOKUP(AO369,[0]!Qualifier,(COLUMN(AO369)-34),FALSE))</f>
        <v xml:space="preserve">20to24°C </v>
      </c>
      <c r="BW369" s="509" t="str">
        <f>IF(AO369="","",VLOOKUP(AP369,[0]!Qualifier,(COLUMN(AP369)-34),FALSE))</f>
        <v>No</v>
      </c>
      <c r="BX369" s="509" t="str">
        <f>IF(AP369="","",VLOOKUP(AQ369,[0]!Qualifier,(COLUMN(AQ369)-34),FALSE))</f>
        <v>Dir</v>
      </c>
      <c r="BY369" s="509" t="str">
        <f>IF(AQ369="","",VLOOKUP(AR369,[0]!Qualifier,(COLUMN(AR369)-34),FALSE))</f>
        <v xml:space="preserve">WB </v>
      </c>
      <c r="BZ369" s="509" t="str">
        <f>IF(AR369="","",VLOOKUP(AS369,[0]!Qualifier,(COLUMN(AS369)-34),FALSE))</f>
        <v xml:space="preserve">NA </v>
      </c>
      <c r="CA369" s="509" t="str">
        <f>IF(AS369="","",VLOOKUP(AT369,[0]!Qualifier,(COLUMN(AT369)-34),FALSE))</f>
        <v xml:space="preserve">Transf </v>
      </c>
      <c r="CB369" s="509" t="str">
        <f>IF(AT369="","",VLOOKUP(AU369,[0]!Qualifier,(COLUMN(AU369)-34),FALSE))</f>
        <v xml:space="preserve">LCdepl </v>
      </c>
      <c r="CC369" s="509" t="str">
        <f>IF(AU369="","",VLOOKUP(AV369,[0]!Qualifier,(COLUMN(AV369)-34),FALSE))</f>
        <v xml:space="preserve">Pool </v>
      </c>
      <c r="CD369" s="509" t="str">
        <f>IF(AV369="","",VLOOKUP(AW369,[0]!Qualifier,(COLUMN(AW369)-34),FALSE))</f>
        <v>Irrad</v>
      </c>
      <c r="CE369" s="508" t="str">
        <f>IF(AW369="","",VLOOKUP(AX369,[0]!Qualifier,(COLUMN(AX369)-34),FALSE))</f>
        <v xml:space="preserve">- </v>
      </c>
      <c r="CF369" s="508" t="str">
        <f>IF(AX369="","",VLOOKUP(AY369,[0]!Qualifier,(COLUMN(AY369)-34),FALSE))</f>
        <v>no sub</v>
      </c>
      <c r="CG369" s="509" t="str">
        <f>IF(AY369="","",VLOOKUP(AZ369,[0]!Qualifier,(COLUMN(AZ369)-34),FALSE))</f>
        <v>Non</v>
      </c>
      <c r="CH369" s="510" t="str">
        <f>IF(AZ369="","",VLOOKUP(BA369,[0]!Qualifier,(COLUMN(BA369)-34),FALSE))</f>
        <v>NA</v>
      </c>
      <c r="CI369" s="509" t="str">
        <f>IF(BA369="","",VLOOKUP(BB369,[0]!Qualifier,(COLUMN(BB369)-34),FALSE))</f>
        <v xml:space="preserve">None </v>
      </c>
      <c r="CJ369" s="510"/>
      <c r="CK369" s="513" t="str">
        <f t="shared" si="172"/>
        <v>2-2-15-1-1-1-1-3-1-1-1-3-3-2-1-1-1-1-1</v>
      </c>
      <c r="CL369" s="513">
        <v>38313</v>
      </c>
      <c r="CM369" s="513">
        <v>45195</v>
      </c>
      <c r="CN369" s="510"/>
      <c r="CP369" s="510"/>
    </row>
    <row r="370" spans="1:94" ht="12.6" customHeight="1" outlineLevel="2" x14ac:dyDescent="0.35">
      <c r="A370" s="77">
        <f t="shared" si="174"/>
        <v>295306</v>
      </c>
      <c r="B370" s="7">
        <f t="shared" si="175"/>
        <v>365</v>
      </c>
      <c r="C370" s="59">
        <f t="shared" si="173"/>
        <v>365</v>
      </c>
      <c r="D370" s="124">
        <f t="shared" si="176"/>
        <v>295306</v>
      </c>
      <c r="E370" s="16" t="str">
        <f t="shared" si="152"/>
        <v>Platelets</v>
      </c>
      <c r="F370" s="58" t="str">
        <f t="shared" si="153"/>
        <v xml:space="preserve">CPD </v>
      </c>
      <c r="G370" s="58" t="str">
        <f t="shared" si="154"/>
        <v xml:space="preserve">PAS3M </v>
      </c>
      <c r="H370" s="58" t="str">
        <f t="shared" si="155"/>
        <v xml:space="preserve">Closed </v>
      </c>
      <c r="I370" s="58" t="str">
        <f t="shared" si="156"/>
        <v xml:space="preserve">SV </v>
      </c>
      <c r="J370" s="58" t="str">
        <f t="shared" si="157"/>
        <v xml:space="preserve">20to24°C </v>
      </c>
      <c r="K370" s="58" t="str">
        <f t="shared" si="158"/>
        <v>No</v>
      </c>
      <c r="L370" s="58" t="str">
        <f t="shared" si="159"/>
        <v>Dir</v>
      </c>
      <c r="M370" s="58" t="str">
        <f t="shared" si="160"/>
        <v xml:space="preserve">WB </v>
      </c>
      <c r="N370" s="58" t="str">
        <f t="shared" si="161"/>
        <v xml:space="preserve">NA </v>
      </c>
      <c r="O370" s="58" t="str">
        <f t="shared" si="162"/>
        <v xml:space="preserve">Transf </v>
      </c>
      <c r="P370" s="58" t="str">
        <f t="shared" si="163"/>
        <v xml:space="preserve">LCdepl </v>
      </c>
      <c r="Q370" s="58" t="str">
        <f t="shared" si="164"/>
        <v xml:space="preserve">Pool </v>
      </c>
      <c r="R370" s="58" t="str">
        <f t="shared" si="165"/>
        <v>Irrad</v>
      </c>
      <c r="S370" s="58" t="str">
        <f t="shared" si="166"/>
        <v xml:space="preserve">Wash </v>
      </c>
      <c r="T370" s="58" t="str">
        <f t="shared" si="167"/>
        <v>no sub</v>
      </c>
      <c r="U370" s="58" t="str">
        <f t="shared" si="168"/>
        <v>Non</v>
      </c>
      <c r="V370" s="58" t="str">
        <f t="shared" si="169"/>
        <v>NA</v>
      </c>
      <c r="W370" s="58" t="str">
        <f t="shared" si="170"/>
        <v xml:space="preserve">None </v>
      </c>
      <c r="X370" t="s">
        <v>63</v>
      </c>
      <c r="Y370" s="161" t="str">
        <f t="shared" si="171"/>
        <v>2-2-16-1-1-1-1-3-1-1-1-3-3-2-2-1-1-1-1</v>
      </c>
      <c r="Z370" s="60">
        <f t="shared" si="177"/>
        <v>295306</v>
      </c>
      <c r="AA370" s="7">
        <f t="shared" si="178"/>
        <v>365</v>
      </c>
      <c r="AB370" s="29" t="str">
        <f t="shared" si="151"/>
        <v>2</v>
      </c>
      <c r="AC370" s="29" t="str">
        <f t="shared" si="150"/>
        <v>9</v>
      </c>
      <c r="AD370" s="29" t="str">
        <f t="shared" si="150"/>
        <v>5</v>
      </c>
      <c r="AE370" s="29" t="str">
        <f t="shared" si="150"/>
        <v>3</v>
      </c>
      <c r="AF370" s="29" t="str">
        <f t="shared" si="150"/>
        <v>0</v>
      </c>
      <c r="AG370" s="29" t="str">
        <f t="shared" si="150"/>
        <v>6</v>
      </c>
      <c r="AH370" s="59">
        <v>365</v>
      </c>
      <c r="AI370" s="510">
        <v>295306</v>
      </c>
      <c r="AJ370" s="509">
        <v>2</v>
      </c>
      <c r="AK370" s="509">
        <v>2</v>
      </c>
      <c r="AL370" s="509">
        <v>16</v>
      </c>
      <c r="AM370" s="509">
        <v>1</v>
      </c>
      <c r="AN370" s="509">
        <v>1</v>
      </c>
      <c r="AO370" s="509">
        <v>1</v>
      </c>
      <c r="AP370" s="509">
        <v>1</v>
      </c>
      <c r="AQ370" s="509">
        <v>3</v>
      </c>
      <c r="AR370" s="509">
        <v>1</v>
      </c>
      <c r="AS370" s="509">
        <v>1</v>
      </c>
      <c r="AT370" s="509">
        <v>1</v>
      </c>
      <c r="AU370" s="509">
        <v>3</v>
      </c>
      <c r="AV370" s="509">
        <v>3</v>
      </c>
      <c r="AW370" s="509">
        <v>2</v>
      </c>
      <c r="AX370" s="509">
        <v>2</v>
      </c>
      <c r="AY370" s="509">
        <v>1</v>
      </c>
      <c r="AZ370" s="509">
        <v>1</v>
      </c>
      <c r="BA370" s="509">
        <v>1</v>
      </c>
      <c r="BB370" s="509">
        <v>1</v>
      </c>
      <c r="BC370" s="509" t="b">
        <v>0</v>
      </c>
      <c r="BD370" s="508">
        <v>41602</v>
      </c>
      <c r="BE370" s="508">
        <v>41602</v>
      </c>
      <c r="BF370" s="509" t="b">
        <v>0</v>
      </c>
      <c r="BG370" s="510" t="s">
        <v>682</v>
      </c>
      <c r="BH370" s="512"/>
      <c r="BI370" s="510"/>
      <c r="BJ370" s="513">
        <v>41602</v>
      </c>
      <c r="BK370" s="513">
        <v>41602</v>
      </c>
      <c r="BL370" s="513">
        <v>46217</v>
      </c>
      <c r="BM370" s="510"/>
      <c r="BN370" s="512"/>
      <c r="BO370" s="510"/>
      <c r="BP370" s="509">
        <v>1</v>
      </c>
      <c r="BQ370" s="509" t="str">
        <f>IF(AI370="","",VLOOKUP(AJ370,[0]!Qualifier,(COLUMN(AJ370)-34),FALSE))</f>
        <v>Platelets</v>
      </c>
      <c r="BR370" s="509" t="str">
        <f>IF(AJ370="","",VLOOKUP(AK370,[0]!Qualifier,(COLUMN(AK370)-34),FALSE))</f>
        <v xml:space="preserve">CPD </v>
      </c>
      <c r="BS370" s="509" t="str">
        <f>IF(AK370="","",VLOOKUP(AL370,[0]!Qualifier,(COLUMN(AL370)-34),FALSE))</f>
        <v xml:space="preserve">PAS3M </v>
      </c>
      <c r="BT370" s="509" t="str">
        <f>IF(AL370="","",VLOOKUP(AM370,[0]!Qualifier,(COLUMN(AM370)-34),FALSE))</f>
        <v xml:space="preserve">Closed </v>
      </c>
      <c r="BU370" s="509" t="str">
        <f>IF(AM370="","",VLOOKUP(AN370,[0]!Qualifier,(COLUMN(AN370)-34),FALSE))</f>
        <v xml:space="preserve">SV </v>
      </c>
      <c r="BV370" s="509" t="str">
        <f>IF(AN370="","",VLOOKUP(AO370,[0]!Qualifier,(COLUMN(AO370)-34),FALSE))</f>
        <v xml:space="preserve">20to24°C </v>
      </c>
      <c r="BW370" s="509" t="str">
        <f>IF(AO370="","",VLOOKUP(AP370,[0]!Qualifier,(COLUMN(AP370)-34),FALSE))</f>
        <v>No</v>
      </c>
      <c r="BX370" s="509" t="str">
        <f>IF(AP370="","",VLOOKUP(AQ370,[0]!Qualifier,(COLUMN(AQ370)-34),FALSE))</f>
        <v>Dir</v>
      </c>
      <c r="BY370" s="509" t="str">
        <f>IF(AQ370="","",VLOOKUP(AR370,[0]!Qualifier,(COLUMN(AR370)-34),FALSE))</f>
        <v xml:space="preserve">WB </v>
      </c>
      <c r="BZ370" s="509" t="str">
        <f>IF(AR370="","",VLOOKUP(AS370,[0]!Qualifier,(COLUMN(AS370)-34),FALSE))</f>
        <v xml:space="preserve">NA </v>
      </c>
      <c r="CA370" s="509" t="str">
        <f>IF(AS370="","",VLOOKUP(AT370,[0]!Qualifier,(COLUMN(AT370)-34),FALSE))</f>
        <v xml:space="preserve">Transf </v>
      </c>
      <c r="CB370" s="509" t="str">
        <f>IF(AT370="","",VLOOKUP(AU370,[0]!Qualifier,(COLUMN(AU370)-34),FALSE))</f>
        <v xml:space="preserve">LCdepl </v>
      </c>
      <c r="CC370" s="509" t="str">
        <f>IF(AU370="","",VLOOKUP(AV370,[0]!Qualifier,(COLUMN(AV370)-34),FALSE))</f>
        <v xml:space="preserve">Pool </v>
      </c>
      <c r="CD370" s="509" t="str">
        <f>IF(AV370="","",VLOOKUP(AW370,[0]!Qualifier,(COLUMN(AW370)-34),FALSE))</f>
        <v>Irrad</v>
      </c>
      <c r="CE370" s="508" t="str">
        <f>IF(AW370="","",VLOOKUP(AX370,[0]!Qualifier,(COLUMN(AX370)-34),FALSE))</f>
        <v xml:space="preserve">Wash </v>
      </c>
      <c r="CF370" s="508" t="str">
        <f>IF(AX370="","",VLOOKUP(AY370,[0]!Qualifier,(COLUMN(AY370)-34),FALSE))</f>
        <v>no sub</v>
      </c>
      <c r="CG370" s="509" t="str">
        <f>IF(AY370="","",VLOOKUP(AZ370,[0]!Qualifier,(COLUMN(AZ370)-34),FALSE))</f>
        <v>Non</v>
      </c>
      <c r="CH370" s="510" t="str">
        <f>IF(AZ370="","",VLOOKUP(BA370,[0]!Qualifier,(COLUMN(BA370)-34),FALSE))</f>
        <v>NA</v>
      </c>
      <c r="CI370" s="509" t="str">
        <f>IF(BA370="","",VLOOKUP(BB370,[0]!Qualifier,(COLUMN(BB370)-34),FALSE))</f>
        <v xml:space="preserve">None </v>
      </c>
      <c r="CJ370" s="510"/>
      <c r="CK370" s="513" t="str">
        <f t="shared" si="172"/>
        <v>2-2-16-1-1-1-1-3-1-1-1-3-3-2-2-1-1-1-1</v>
      </c>
      <c r="CL370" s="513">
        <v>38313</v>
      </c>
      <c r="CM370" s="513">
        <v>45195</v>
      </c>
      <c r="CN370" s="510"/>
      <c r="CP370" s="510"/>
    </row>
    <row r="371" spans="1:94" ht="12.6" customHeight="1" outlineLevel="2" x14ac:dyDescent="0.35">
      <c r="A371" s="77">
        <f t="shared" si="174"/>
        <v>296030</v>
      </c>
      <c r="B371" s="7">
        <f t="shared" si="175"/>
        <v>366</v>
      </c>
      <c r="C371" s="59">
        <f t="shared" si="173"/>
        <v>366</v>
      </c>
      <c r="D371" s="124">
        <f t="shared" si="176"/>
        <v>296030</v>
      </c>
      <c r="E371" s="16" t="str">
        <f t="shared" si="152"/>
        <v>Platelets</v>
      </c>
      <c r="F371" s="58" t="str">
        <f t="shared" si="153"/>
        <v xml:space="preserve">CPD </v>
      </c>
      <c r="G371" s="58" t="str">
        <f t="shared" si="154"/>
        <v xml:space="preserve">NoAdd </v>
      </c>
      <c r="H371" s="58" t="str">
        <f t="shared" si="155"/>
        <v xml:space="preserve">Closed </v>
      </c>
      <c r="I371" s="58" t="str">
        <f t="shared" si="156"/>
        <v>NonSVC</v>
      </c>
      <c r="J371" s="58" t="str">
        <f t="shared" si="157"/>
        <v xml:space="preserve">20to24°C </v>
      </c>
      <c r="K371" s="58" t="str">
        <f t="shared" si="158"/>
        <v>No</v>
      </c>
      <c r="L371" s="58" t="str">
        <f t="shared" si="159"/>
        <v>Dir</v>
      </c>
      <c r="M371" s="58" t="str">
        <f t="shared" si="160"/>
        <v xml:space="preserve">WB </v>
      </c>
      <c r="N371" s="58" t="str">
        <f t="shared" si="161"/>
        <v xml:space="preserve">NA </v>
      </c>
      <c r="O371" s="58" t="str">
        <f t="shared" si="162"/>
        <v xml:space="preserve">Local </v>
      </c>
      <c r="P371" s="58" t="str">
        <f t="shared" si="163"/>
        <v xml:space="preserve">None </v>
      </c>
      <c r="Q371" s="58" t="str">
        <f t="shared" si="164"/>
        <v xml:space="preserve">None </v>
      </c>
      <c r="R371" s="58" t="str">
        <f t="shared" si="165"/>
        <v xml:space="preserve">NoIrr </v>
      </c>
      <c r="S371" s="58" t="str">
        <f t="shared" si="166"/>
        <v xml:space="preserve">- </v>
      </c>
      <c r="T371" s="58" t="str">
        <f t="shared" si="167"/>
        <v>no sub</v>
      </c>
      <c r="U371" s="58" t="str">
        <f t="shared" si="168"/>
        <v>Non</v>
      </c>
      <c r="V371" s="58" t="str">
        <f t="shared" si="169"/>
        <v>NA</v>
      </c>
      <c r="W371" s="58" t="str">
        <f t="shared" si="170"/>
        <v xml:space="preserve">None </v>
      </c>
      <c r="X371" t="s">
        <v>63</v>
      </c>
      <c r="Y371" s="161" t="str">
        <f t="shared" si="171"/>
        <v>2-2-1-1-4-1-1-3-1-1-4-1-1-1-1-1-1-1-1</v>
      </c>
      <c r="Z371" s="60">
        <f t="shared" si="177"/>
        <v>296030</v>
      </c>
      <c r="AA371" s="7">
        <f t="shared" si="178"/>
        <v>366</v>
      </c>
      <c r="AB371" s="29" t="str">
        <f t="shared" si="151"/>
        <v>2</v>
      </c>
      <c r="AC371" s="29" t="str">
        <f t="shared" si="150"/>
        <v>9</v>
      </c>
      <c r="AD371" s="29" t="str">
        <f t="shared" si="150"/>
        <v>6</v>
      </c>
      <c r="AE371" s="29" t="str">
        <f t="shared" ref="AC371:AG410" si="179">MID(TEXT($Z371,"000000"),AE$5,1)</f>
        <v>0</v>
      </c>
      <c r="AF371" s="29" t="str">
        <f t="shared" si="179"/>
        <v>3</v>
      </c>
      <c r="AG371" s="29" t="str">
        <f t="shared" si="179"/>
        <v>0</v>
      </c>
      <c r="AH371" s="59">
        <v>366</v>
      </c>
      <c r="AI371" s="510">
        <v>296030</v>
      </c>
      <c r="AJ371" s="509">
        <v>2</v>
      </c>
      <c r="AK371" s="509">
        <v>2</v>
      </c>
      <c r="AL371" s="509">
        <v>1</v>
      </c>
      <c r="AM371" s="509">
        <v>1</v>
      </c>
      <c r="AN371" s="509">
        <v>4</v>
      </c>
      <c r="AO371" s="509">
        <v>1</v>
      </c>
      <c r="AP371" s="509">
        <v>1</v>
      </c>
      <c r="AQ371" s="509">
        <v>3</v>
      </c>
      <c r="AR371" s="509">
        <v>1</v>
      </c>
      <c r="AS371" s="509">
        <v>1</v>
      </c>
      <c r="AT371" s="509">
        <v>4</v>
      </c>
      <c r="AU371" s="509">
        <v>1</v>
      </c>
      <c r="AV371" s="509">
        <v>1</v>
      </c>
      <c r="AW371" s="509">
        <v>1</v>
      </c>
      <c r="AX371" s="509">
        <v>1</v>
      </c>
      <c r="AY371" s="509">
        <v>1</v>
      </c>
      <c r="AZ371" s="509">
        <v>1</v>
      </c>
      <c r="BA371" s="509">
        <v>1</v>
      </c>
      <c r="BB371" s="509">
        <v>1</v>
      </c>
      <c r="BC371" s="509" t="b">
        <v>0</v>
      </c>
      <c r="BD371" s="508">
        <v>38695</v>
      </c>
      <c r="BE371" s="508">
        <v>38695</v>
      </c>
      <c r="BF371" s="509" t="b">
        <v>0</v>
      </c>
      <c r="BG371" s="510" t="s">
        <v>683</v>
      </c>
      <c r="BH371" s="512"/>
      <c r="BI371" s="510"/>
      <c r="BJ371" s="513">
        <v>38695</v>
      </c>
      <c r="BK371" s="513">
        <v>38695</v>
      </c>
      <c r="BL371" s="513">
        <v>46217</v>
      </c>
      <c r="BM371" s="510"/>
      <c r="BN371" s="512"/>
      <c r="BO371" s="510"/>
      <c r="BP371" s="509">
        <v>2</v>
      </c>
      <c r="BQ371" s="509" t="str">
        <f>IF(AI371="","",VLOOKUP(AJ371,[0]!Qualifier,(COLUMN(AJ371)-34),FALSE))</f>
        <v>Platelets</v>
      </c>
      <c r="BR371" s="509" t="str">
        <f>IF(AJ371="","",VLOOKUP(AK371,[0]!Qualifier,(COLUMN(AK371)-34),FALSE))</f>
        <v xml:space="preserve">CPD </v>
      </c>
      <c r="BS371" s="509" t="str">
        <f>IF(AK371="","",VLOOKUP(AL371,[0]!Qualifier,(COLUMN(AL371)-34),FALSE))</f>
        <v xml:space="preserve">NoAdd </v>
      </c>
      <c r="BT371" s="509" t="str">
        <f>IF(AL371="","",VLOOKUP(AM371,[0]!Qualifier,(COLUMN(AM371)-34),FALSE))</f>
        <v xml:space="preserve">Closed </v>
      </c>
      <c r="BU371" s="509" t="str">
        <f>IF(AM371="","",VLOOKUP(AN371,[0]!Qualifier,(COLUMN(AN371)-34),FALSE))</f>
        <v>NonSVC</v>
      </c>
      <c r="BV371" s="509" t="str">
        <f>IF(AN371="","",VLOOKUP(AO371,[0]!Qualifier,(COLUMN(AO371)-34),FALSE))</f>
        <v xml:space="preserve">20to24°C </v>
      </c>
      <c r="BW371" s="509" t="str">
        <f>IF(AO371="","",VLOOKUP(AP371,[0]!Qualifier,(COLUMN(AP371)-34),FALSE))</f>
        <v>No</v>
      </c>
      <c r="BX371" s="509" t="str">
        <f>IF(AP371="","",VLOOKUP(AQ371,[0]!Qualifier,(COLUMN(AQ371)-34),FALSE))</f>
        <v>Dir</v>
      </c>
      <c r="BY371" s="509" t="str">
        <f>IF(AQ371="","",VLOOKUP(AR371,[0]!Qualifier,(COLUMN(AR371)-34),FALSE))</f>
        <v xml:space="preserve">WB </v>
      </c>
      <c r="BZ371" s="509" t="str">
        <f>IF(AR371="","",VLOOKUP(AS371,[0]!Qualifier,(COLUMN(AS371)-34),FALSE))</f>
        <v xml:space="preserve">NA </v>
      </c>
      <c r="CA371" s="509" t="str">
        <f>IF(AS371="","",VLOOKUP(AT371,[0]!Qualifier,(COLUMN(AT371)-34),FALSE))</f>
        <v xml:space="preserve">Local </v>
      </c>
      <c r="CB371" s="509" t="str">
        <f>IF(AT371="","",VLOOKUP(AU371,[0]!Qualifier,(COLUMN(AU371)-34),FALSE))</f>
        <v xml:space="preserve">None </v>
      </c>
      <c r="CC371" s="509" t="str">
        <f>IF(AU371="","",VLOOKUP(AV371,[0]!Qualifier,(COLUMN(AV371)-34),FALSE))</f>
        <v xml:space="preserve">None </v>
      </c>
      <c r="CD371" s="509" t="str">
        <f>IF(AV371="","",VLOOKUP(AW371,[0]!Qualifier,(COLUMN(AW371)-34),FALSE))</f>
        <v xml:space="preserve">NoIrr </v>
      </c>
      <c r="CE371" s="508" t="str">
        <f>IF(AW371="","",VLOOKUP(AX371,[0]!Qualifier,(COLUMN(AX371)-34),FALSE))</f>
        <v xml:space="preserve">- </v>
      </c>
      <c r="CF371" s="508" t="str">
        <f>IF(AX371="","",VLOOKUP(AY371,[0]!Qualifier,(COLUMN(AY371)-34),FALSE))</f>
        <v>no sub</v>
      </c>
      <c r="CG371" s="509" t="str">
        <f>IF(AY371="","",VLOOKUP(AZ371,[0]!Qualifier,(COLUMN(AZ371)-34),FALSE))</f>
        <v>Non</v>
      </c>
      <c r="CH371" s="510" t="str">
        <f>IF(AZ371="","",VLOOKUP(BA371,[0]!Qualifier,(COLUMN(BA371)-34),FALSE))</f>
        <v>NA</v>
      </c>
      <c r="CI371" s="509" t="str">
        <f>IF(BA371="","",VLOOKUP(BB371,[0]!Qualifier,(COLUMN(BB371)-34),FALSE))</f>
        <v xml:space="preserve">None </v>
      </c>
      <c r="CJ371" s="510"/>
      <c r="CK371" s="513" t="str">
        <f t="shared" si="172"/>
        <v>2-2-1-1-4-1-1-3-1-1-4-1-1-1-1-1-1-1-1</v>
      </c>
      <c r="CL371" s="513">
        <v>39082</v>
      </c>
      <c r="CM371" s="513">
        <v>45195</v>
      </c>
      <c r="CN371" s="510"/>
      <c r="CP371" s="510"/>
    </row>
    <row r="372" spans="1:94" ht="12.6" customHeight="1" outlineLevel="2" x14ac:dyDescent="0.35">
      <c r="A372" s="77">
        <f t="shared" si="174"/>
        <v>297580</v>
      </c>
      <c r="B372" s="7">
        <f t="shared" si="175"/>
        <v>367</v>
      </c>
      <c r="C372" s="59">
        <f t="shared" si="173"/>
        <v>367</v>
      </c>
      <c r="D372" s="124">
        <f t="shared" si="176"/>
        <v>297580</v>
      </c>
      <c r="E372" s="16" t="str">
        <f t="shared" si="152"/>
        <v>Platelets</v>
      </c>
      <c r="F372" s="58" t="str">
        <f t="shared" si="153"/>
        <v xml:space="preserve">ACD-A </v>
      </c>
      <c r="G372" s="58" t="str">
        <f t="shared" si="154"/>
        <v xml:space="preserve">NoAdd </v>
      </c>
      <c r="H372" s="58" t="str">
        <f t="shared" si="155"/>
        <v xml:space="preserve">Closed </v>
      </c>
      <c r="I372" s="58" t="str">
        <f t="shared" si="156"/>
        <v xml:space="preserve">SVPed </v>
      </c>
      <c r="J372" s="58" t="str">
        <f t="shared" si="157"/>
        <v xml:space="preserve">20to24°C </v>
      </c>
      <c r="K372" s="58" t="str">
        <f t="shared" si="158"/>
        <v>No</v>
      </c>
      <c r="L372" s="58" t="str">
        <f t="shared" si="159"/>
        <v>Dir</v>
      </c>
      <c r="M372" s="58" t="str">
        <f t="shared" si="160"/>
        <v xml:space="preserve">Aph </v>
      </c>
      <c r="N372" s="58" t="str">
        <f t="shared" si="161"/>
        <v xml:space="preserve">NA </v>
      </c>
      <c r="O372" s="58" t="str">
        <f t="shared" si="162"/>
        <v xml:space="preserve">Transf </v>
      </c>
      <c r="P372" s="58" t="str">
        <f t="shared" si="163"/>
        <v xml:space="preserve">LCdepl </v>
      </c>
      <c r="Q372" s="58" t="str">
        <f t="shared" si="164"/>
        <v xml:space="preserve">Divid </v>
      </c>
      <c r="R372" s="58" t="str">
        <f t="shared" si="165"/>
        <v xml:space="preserve">NoIrr </v>
      </c>
      <c r="S372" s="58" t="str">
        <f t="shared" si="166"/>
        <v xml:space="preserve">- </v>
      </c>
      <c r="T372" s="58" t="str">
        <f t="shared" si="167"/>
        <v>no sub</v>
      </c>
      <c r="U372" s="58" t="str">
        <f t="shared" si="168"/>
        <v>Non</v>
      </c>
      <c r="V372" s="58" t="str">
        <f t="shared" si="169"/>
        <v>NA</v>
      </c>
      <c r="W372" s="58" t="str">
        <f t="shared" si="170"/>
        <v xml:space="preserve">None </v>
      </c>
      <c r="X372" t="s">
        <v>63</v>
      </c>
      <c r="Y372" s="161" t="str">
        <f t="shared" si="171"/>
        <v>2-7-1-1-2-1-1-3-2-1-1-3-2-1-1-1-1-1-1</v>
      </c>
      <c r="Z372" s="60">
        <f t="shared" si="177"/>
        <v>297580</v>
      </c>
      <c r="AA372" s="7">
        <f t="shared" si="178"/>
        <v>367</v>
      </c>
      <c r="AB372" s="29" t="str">
        <f t="shared" si="151"/>
        <v>2</v>
      </c>
      <c r="AC372" s="29" t="str">
        <f t="shared" si="179"/>
        <v>9</v>
      </c>
      <c r="AD372" s="29" t="str">
        <f t="shared" si="179"/>
        <v>7</v>
      </c>
      <c r="AE372" s="29" t="str">
        <f t="shared" si="179"/>
        <v>5</v>
      </c>
      <c r="AF372" s="29" t="str">
        <f t="shared" si="179"/>
        <v>8</v>
      </c>
      <c r="AG372" s="29" t="str">
        <f t="shared" si="179"/>
        <v>0</v>
      </c>
      <c r="AH372" s="59">
        <v>367</v>
      </c>
      <c r="AI372" s="510">
        <v>297580</v>
      </c>
      <c r="AJ372" s="509">
        <v>2</v>
      </c>
      <c r="AK372" s="509">
        <v>7</v>
      </c>
      <c r="AL372" s="509">
        <v>1</v>
      </c>
      <c r="AM372" s="509">
        <v>1</v>
      </c>
      <c r="AN372" s="509">
        <v>2</v>
      </c>
      <c r="AO372" s="509">
        <v>1</v>
      </c>
      <c r="AP372" s="509">
        <v>1</v>
      </c>
      <c r="AQ372" s="509">
        <v>3</v>
      </c>
      <c r="AR372" s="509">
        <v>2</v>
      </c>
      <c r="AS372" s="509">
        <v>1</v>
      </c>
      <c r="AT372" s="509">
        <v>1</v>
      </c>
      <c r="AU372" s="509">
        <v>3</v>
      </c>
      <c r="AV372" s="509">
        <v>2</v>
      </c>
      <c r="AW372" s="509">
        <v>1</v>
      </c>
      <c r="AX372" s="509">
        <v>1</v>
      </c>
      <c r="AY372" s="509">
        <v>1</v>
      </c>
      <c r="AZ372" s="509">
        <v>1</v>
      </c>
      <c r="BA372" s="509">
        <v>1</v>
      </c>
      <c r="BB372" s="509">
        <v>1</v>
      </c>
      <c r="BC372" s="509" t="b">
        <v>0</v>
      </c>
      <c r="BD372" s="508">
        <v>46074</v>
      </c>
      <c r="BE372" s="512"/>
      <c r="BF372" s="509" t="b">
        <v>0</v>
      </c>
      <c r="BG372" s="510" t="s">
        <v>1618</v>
      </c>
      <c r="BH372" s="512"/>
      <c r="BI372" s="510"/>
      <c r="BJ372" s="513">
        <v>46074</v>
      </c>
      <c r="BK372" s="510"/>
      <c r="BL372" s="513">
        <v>46217</v>
      </c>
      <c r="BM372" s="510"/>
      <c r="BN372" s="512"/>
      <c r="BO372" s="510"/>
      <c r="BP372" s="509">
        <v>6</v>
      </c>
      <c r="BQ372" s="509" t="str">
        <f>IF(AI372="","",VLOOKUP(AJ372,[0]!Qualifier,(COLUMN(AJ372)-34),FALSE))</f>
        <v>Platelets</v>
      </c>
      <c r="BR372" s="509" t="str">
        <f>IF(AJ372="","",VLOOKUP(AK372,[0]!Qualifier,(COLUMN(AK372)-34),FALSE))</f>
        <v xml:space="preserve">ACD-A </v>
      </c>
      <c r="BS372" s="509" t="str">
        <f>IF(AK372="","",VLOOKUP(AL372,[0]!Qualifier,(COLUMN(AL372)-34),FALSE))</f>
        <v xml:space="preserve">NoAdd </v>
      </c>
      <c r="BT372" s="509" t="str">
        <f>IF(AL372="","",VLOOKUP(AM372,[0]!Qualifier,(COLUMN(AM372)-34),FALSE))</f>
        <v xml:space="preserve">Closed </v>
      </c>
      <c r="BU372" s="509" t="str">
        <f>IF(AM372="","",VLOOKUP(AN372,[0]!Qualifier,(COLUMN(AN372)-34),FALSE))</f>
        <v xml:space="preserve">SVPed </v>
      </c>
      <c r="BV372" s="509" t="str">
        <f>IF(AN372="","",VLOOKUP(AO372,[0]!Qualifier,(COLUMN(AO372)-34),FALSE))</f>
        <v xml:space="preserve">20to24°C </v>
      </c>
      <c r="BW372" s="509" t="str">
        <f>IF(AO372="","",VLOOKUP(AP372,[0]!Qualifier,(COLUMN(AP372)-34),FALSE))</f>
        <v>No</v>
      </c>
      <c r="BX372" s="509" t="str">
        <f>IF(AP372="","",VLOOKUP(AQ372,[0]!Qualifier,(COLUMN(AQ372)-34),FALSE))</f>
        <v>Dir</v>
      </c>
      <c r="BY372" s="509" t="str">
        <f>IF(AQ372="","",VLOOKUP(AR372,[0]!Qualifier,(COLUMN(AR372)-34),FALSE))</f>
        <v xml:space="preserve">Aph </v>
      </c>
      <c r="BZ372" s="509" t="str">
        <f>IF(AR372="","",VLOOKUP(AS372,[0]!Qualifier,(COLUMN(AS372)-34),FALSE))</f>
        <v xml:space="preserve">NA </v>
      </c>
      <c r="CA372" s="509" t="str">
        <f>IF(AS372="","",VLOOKUP(AT372,[0]!Qualifier,(COLUMN(AT372)-34),FALSE))</f>
        <v xml:space="preserve">Transf </v>
      </c>
      <c r="CB372" s="509" t="str">
        <f>IF(AT372="","",VLOOKUP(AU372,[0]!Qualifier,(COLUMN(AU372)-34),FALSE))</f>
        <v xml:space="preserve">LCdepl </v>
      </c>
      <c r="CC372" s="509" t="str">
        <f>IF(AU372="","",VLOOKUP(AV372,[0]!Qualifier,(COLUMN(AV372)-34),FALSE))</f>
        <v xml:space="preserve">Divid </v>
      </c>
      <c r="CD372" s="509" t="str">
        <f>IF(AV372="","",VLOOKUP(AW372,[0]!Qualifier,(COLUMN(AW372)-34),FALSE))</f>
        <v xml:space="preserve">NoIrr </v>
      </c>
      <c r="CE372" s="508" t="str">
        <f>IF(AW372="","",VLOOKUP(AX372,[0]!Qualifier,(COLUMN(AX372)-34),FALSE))</f>
        <v xml:space="preserve">- </v>
      </c>
      <c r="CF372" s="508" t="str">
        <f>IF(AX372="","",VLOOKUP(AY372,[0]!Qualifier,(COLUMN(AY372)-34),FALSE))</f>
        <v>no sub</v>
      </c>
      <c r="CG372" s="509" t="str">
        <f>IF(AY372="","",VLOOKUP(AZ372,[0]!Qualifier,(COLUMN(AZ372)-34),FALSE))</f>
        <v>Non</v>
      </c>
      <c r="CH372" s="510" t="str">
        <f>IF(AZ372="","",VLOOKUP(BA372,[0]!Qualifier,(COLUMN(BA372)-34),FALSE))</f>
        <v>NA</v>
      </c>
      <c r="CI372" s="509" t="str">
        <f>IF(BA372="","",VLOOKUP(BB372,[0]!Qualifier,(COLUMN(BB372)-34),FALSE))</f>
        <v xml:space="preserve">None </v>
      </c>
      <c r="CJ372" s="510"/>
      <c r="CK372" s="513" t="str">
        <f t="shared" si="172"/>
        <v>2-7-1-1-2-1-1-3-2-1-1-3-2-1-1-1-1-1-1</v>
      </c>
      <c r="CL372" s="513">
        <v>39082</v>
      </c>
      <c r="CM372" s="513">
        <v>45195</v>
      </c>
      <c r="CN372" s="510"/>
      <c r="CP372" s="510"/>
    </row>
    <row r="373" spans="1:94" ht="12.6" customHeight="1" outlineLevel="2" x14ac:dyDescent="0.35">
      <c r="A373" s="77">
        <f t="shared" si="174"/>
        <v>297780</v>
      </c>
      <c r="B373" s="7">
        <f t="shared" si="175"/>
        <v>368</v>
      </c>
      <c r="C373" s="59">
        <f t="shared" si="173"/>
        <v>368</v>
      </c>
      <c r="D373" s="124">
        <f t="shared" si="176"/>
        <v>297780</v>
      </c>
      <c r="E373" s="16" t="str">
        <f t="shared" si="152"/>
        <v>Platelets</v>
      </c>
      <c r="F373" s="58" t="str">
        <f t="shared" si="153"/>
        <v xml:space="preserve">ACD-A </v>
      </c>
      <c r="G373" s="58" t="str">
        <f t="shared" si="154"/>
        <v xml:space="preserve">NoAdd </v>
      </c>
      <c r="H373" s="58" t="str">
        <f t="shared" si="155"/>
        <v xml:space="preserve">Closed </v>
      </c>
      <c r="I373" s="58" t="str">
        <f t="shared" si="156"/>
        <v xml:space="preserve">SVPed </v>
      </c>
      <c r="J373" s="58" t="str">
        <f t="shared" si="157"/>
        <v xml:space="preserve">20to24°C </v>
      </c>
      <c r="K373" s="58" t="str">
        <f t="shared" si="158"/>
        <v>No</v>
      </c>
      <c r="L373" s="58" t="str">
        <f t="shared" si="159"/>
        <v>Dir</v>
      </c>
      <c r="M373" s="58" t="str">
        <f t="shared" si="160"/>
        <v xml:space="preserve">Aph </v>
      </c>
      <c r="N373" s="58" t="str">
        <f t="shared" si="161"/>
        <v xml:space="preserve">NA </v>
      </c>
      <c r="O373" s="58" t="str">
        <f t="shared" si="162"/>
        <v xml:space="preserve">Transf </v>
      </c>
      <c r="P373" s="58" t="str">
        <f t="shared" si="163"/>
        <v xml:space="preserve">LCdepl </v>
      </c>
      <c r="Q373" s="58" t="str">
        <f t="shared" si="164"/>
        <v xml:space="preserve">Divid </v>
      </c>
      <c r="R373" s="58" t="str">
        <f t="shared" si="165"/>
        <v>Irrad</v>
      </c>
      <c r="S373" s="58" t="str">
        <f t="shared" si="166"/>
        <v xml:space="preserve">- </v>
      </c>
      <c r="T373" s="58" t="str">
        <f t="shared" si="167"/>
        <v>no sub</v>
      </c>
      <c r="U373" s="58" t="str">
        <f t="shared" si="168"/>
        <v>Non</v>
      </c>
      <c r="V373" s="58" t="str">
        <f t="shared" si="169"/>
        <v>NA</v>
      </c>
      <c r="W373" s="58" t="str">
        <f t="shared" si="170"/>
        <v xml:space="preserve">None </v>
      </c>
      <c r="X373" t="s">
        <v>63</v>
      </c>
      <c r="Y373" s="161" t="str">
        <f t="shared" si="171"/>
        <v>2-7-1-1-2-1-1-3-2-1-1-3-2-2-1-1-1-1-1</v>
      </c>
      <c r="Z373" s="60">
        <f t="shared" si="177"/>
        <v>297780</v>
      </c>
      <c r="AA373" s="7">
        <f t="shared" si="178"/>
        <v>368</v>
      </c>
      <c r="AB373" s="29" t="str">
        <f t="shared" si="151"/>
        <v>2</v>
      </c>
      <c r="AC373" s="29" t="str">
        <f t="shared" si="179"/>
        <v>9</v>
      </c>
      <c r="AD373" s="29" t="str">
        <f t="shared" si="179"/>
        <v>7</v>
      </c>
      <c r="AE373" s="29" t="str">
        <f t="shared" si="179"/>
        <v>7</v>
      </c>
      <c r="AF373" s="29" t="str">
        <f t="shared" si="179"/>
        <v>8</v>
      </c>
      <c r="AG373" s="29" t="str">
        <f t="shared" si="179"/>
        <v>0</v>
      </c>
      <c r="AH373" s="59">
        <v>368</v>
      </c>
      <c r="AI373" s="510">
        <v>297780</v>
      </c>
      <c r="AJ373" s="509">
        <v>2</v>
      </c>
      <c r="AK373" s="509">
        <v>7</v>
      </c>
      <c r="AL373" s="509">
        <v>1</v>
      </c>
      <c r="AM373" s="509">
        <v>1</v>
      </c>
      <c r="AN373" s="509">
        <v>2</v>
      </c>
      <c r="AO373" s="509">
        <v>1</v>
      </c>
      <c r="AP373" s="509">
        <v>1</v>
      </c>
      <c r="AQ373" s="509">
        <v>3</v>
      </c>
      <c r="AR373" s="509">
        <v>2</v>
      </c>
      <c r="AS373" s="509">
        <v>1</v>
      </c>
      <c r="AT373" s="509">
        <v>1</v>
      </c>
      <c r="AU373" s="509">
        <v>3</v>
      </c>
      <c r="AV373" s="509">
        <v>2</v>
      </c>
      <c r="AW373" s="509">
        <v>2</v>
      </c>
      <c r="AX373" s="509">
        <v>1</v>
      </c>
      <c r="AY373" s="509">
        <v>1</v>
      </c>
      <c r="AZ373" s="509">
        <v>1</v>
      </c>
      <c r="BA373" s="509">
        <v>1</v>
      </c>
      <c r="BB373" s="509">
        <v>1</v>
      </c>
      <c r="BC373" s="509" t="b">
        <v>0</v>
      </c>
      <c r="BD373" s="508">
        <v>46074</v>
      </c>
      <c r="BE373" s="512"/>
      <c r="BF373" s="509" t="b">
        <v>0</v>
      </c>
      <c r="BG373" s="510" t="s">
        <v>1619</v>
      </c>
      <c r="BH373" s="512"/>
      <c r="BI373" s="510"/>
      <c r="BJ373" s="513">
        <v>46074</v>
      </c>
      <c r="BK373" s="510"/>
      <c r="BL373" s="513">
        <v>46217</v>
      </c>
      <c r="BM373" s="510"/>
      <c r="BN373" s="512"/>
      <c r="BO373" s="510"/>
      <c r="BP373" s="509">
        <v>16</v>
      </c>
      <c r="BQ373" s="509" t="str">
        <f>IF(AI373="","",VLOOKUP(AJ373,[0]!Qualifier,(COLUMN(AJ373)-34),FALSE))</f>
        <v>Platelets</v>
      </c>
      <c r="BR373" s="509" t="str">
        <f>IF(AJ373="","",VLOOKUP(AK373,[0]!Qualifier,(COLUMN(AK373)-34),FALSE))</f>
        <v xml:space="preserve">ACD-A </v>
      </c>
      <c r="BS373" s="509" t="str">
        <f>IF(AK373="","",VLOOKUP(AL373,[0]!Qualifier,(COLUMN(AL373)-34),FALSE))</f>
        <v xml:space="preserve">NoAdd </v>
      </c>
      <c r="BT373" s="509" t="str">
        <f>IF(AL373="","",VLOOKUP(AM373,[0]!Qualifier,(COLUMN(AM373)-34),FALSE))</f>
        <v xml:space="preserve">Closed </v>
      </c>
      <c r="BU373" s="509" t="str">
        <f>IF(AM373="","",VLOOKUP(AN373,[0]!Qualifier,(COLUMN(AN373)-34),FALSE))</f>
        <v xml:space="preserve">SVPed </v>
      </c>
      <c r="BV373" s="509" t="str">
        <f>IF(AN373="","",VLOOKUP(AO373,[0]!Qualifier,(COLUMN(AO373)-34),FALSE))</f>
        <v xml:space="preserve">20to24°C </v>
      </c>
      <c r="BW373" s="509" t="str">
        <f>IF(AO373="","",VLOOKUP(AP373,[0]!Qualifier,(COLUMN(AP373)-34),FALSE))</f>
        <v>No</v>
      </c>
      <c r="BX373" s="509" t="str">
        <f>IF(AP373="","",VLOOKUP(AQ373,[0]!Qualifier,(COLUMN(AQ373)-34),FALSE))</f>
        <v>Dir</v>
      </c>
      <c r="BY373" s="509" t="str">
        <f>IF(AQ373="","",VLOOKUP(AR373,[0]!Qualifier,(COLUMN(AR373)-34),FALSE))</f>
        <v xml:space="preserve">Aph </v>
      </c>
      <c r="BZ373" s="509" t="str">
        <f>IF(AR373="","",VLOOKUP(AS373,[0]!Qualifier,(COLUMN(AS373)-34),FALSE))</f>
        <v xml:space="preserve">NA </v>
      </c>
      <c r="CA373" s="509" t="str">
        <f>IF(AS373="","",VLOOKUP(AT373,[0]!Qualifier,(COLUMN(AT373)-34),FALSE))</f>
        <v xml:space="preserve">Transf </v>
      </c>
      <c r="CB373" s="509" t="str">
        <f>IF(AT373="","",VLOOKUP(AU373,[0]!Qualifier,(COLUMN(AU373)-34),FALSE))</f>
        <v xml:space="preserve">LCdepl </v>
      </c>
      <c r="CC373" s="509" t="str">
        <f>IF(AU373="","",VLOOKUP(AV373,[0]!Qualifier,(COLUMN(AV373)-34),FALSE))</f>
        <v xml:space="preserve">Divid </v>
      </c>
      <c r="CD373" s="509" t="str">
        <f>IF(AV373="","",VLOOKUP(AW373,[0]!Qualifier,(COLUMN(AW373)-34),FALSE))</f>
        <v>Irrad</v>
      </c>
      <c r="CE373" s="508" t="str">
        <f>IF(AW373="","",VLOOKUP(AX373,[0]!Qualifier,(COLUMN(AX373)-34),FALSE))</f>
        <v xml:space="preserve">- </v>
      </c>
      <c r="CF373" s="508" t="str">
        <f>IF(AX373="","",VLOOKUP(AY373,[0]!Qualifier,(COLUMN(AY373)-34),FALSE))</f>
        <v>no sub</v>
      </c>
      <c r="CG373" s="509" t="str">
        <f>IF(AY373="","",VLOOKUP(AZ373,[0]!Qualifier,(COLUMN(AZ373)-34),FALSE))</f>
        <v>Non</v>
      </c>
      <c r="CH373" s="510" t="str">
        <f>IF(AZ373="","",VLOOKUP(BA373,[0]!Qualifier,(COLUMN(BA373)-34),FALSE))</f>
        <v>NA</v>
      </c>
      <c r="CI373" s="509" t="str">
        <f>IF(BA373="","",VLOOKUP(BB373,[0]!Qualifier,(COLUMN(BB373)-34),FALSE))</f>
        <v xml:space="preserve">None </v>
      </c>
      <c r="CJ373" s="510"/>
      <c r="CK373" s="513" t="str">
        <f t="shared" si="172"/>
        <v>2-7-1-1-2-1-1-3-2-1-1-3-2-2-1-1-1-1-1</v>
      </c>
      <c r="CL373" s="513">
        <v>43136</v>
      </c>
      <c r="CM373" s="513">
        <v>45195</v>
      </c>
      <c r="CN373" s="510"/>
      <c r="CP373" s="510"/>
    </row>
    <row r="374" spans="1:94" ht="12.6" customHeight="1" outlineLevel="2" x14ac:dyDescent="0.35">
      <c r="A374" s="77">
        <f t="shared" si="174"/>
        <v>298118</v>
      </c>
      <c r="B374" s="7">
        <f t="shared" si="175"/>
        <v>369</v>
      </c>
      <c r="C374" s="59">
        <f t="shared" si="173"/>
        <v>369</v>
      </c>
      <c r="D374" s="124">
        <f t="shared" si="176"/>
        <v>298118</v>
      </c>
      <c r="E374" s="16" t="str">
        <f t="shared" si="152"/>
        <v>Platelets</v>
      </c>
      <c r="F374" s="58" t="str">
        <f t="shared" si="153"/>
        <v xml:space="preserve">CPD </v>
      </c>
      <c r="G374" s="58" t="str">
        <f t="shared" si="154"/>
        <v xml:space="preserve">DMSO </v>
      </c>
      <c r="H374" s="58" t="str">
        <f t="shared" si="155"/>
        <v xml:space="preserve">CleanR </v>
      </c>
      <c r="I374" s="58" t="str">
        <f t="shared" si="156"/>
        <v>NonSVC</v>
      </c>
      <c r="J374" s="58" t="str">
        <f t="shared" si="157"/>
        <v xml:space="preserve">20to24°C </v>
      </c>
      <c r="K374" s="58" t="str">
        <f t="shared" si="158"/>
        <v>No</v>
      </c>
      <c r="L374" s="58" t="str">
        <f t="shared" si="159"/>
        <v>Dir</v>
      </c>
      <c r="M374" s="58" t="str">
        <f t="shared" si="160"/>
        <v xml:space="preserve">WB </v>
      </c>
      <c r="N374" s="58" t="str">
        <f t="shared" si="161"/>
        <v xml:space="preserve">≤24h </v>
      </c>
      <c r="O374" s="58" t="str">
        <f t="shared" si="162"/>
        <v xml:space="preserve">Transf </v>
      </c>
      <c r="P374" s="58" t="str">
        <f t="shared" si="163"/>
        <v xml:space="preserve">LCdepl </v>
      </c>
      <c r="Q374" s="58" t="str">
        <f t="shared" si="164"/>
        <v xml:space="preserve">Pool </v>
      </c>
      <c r="R374" s="58" t="str">
        <f t="shared" si="165"/>
        <v xml:space="preserve">NoIrr </v>
      </c>
      <c r="S374" s="58" t="str">
        <f t="shared" si="166"/>
        <v xml:space="preserve">- </v>
      </c>
      <c r="T374" s="58" t="str">
        <f t="shared" si="167"/>
        <v xml:space="preserve">ThawCryo </v>
      </c>
      <c r="U374" s="58" t="str">
        <f t="shared" si="168"/>
        <v>Non</v>
      </c>
      <c r="V374" s="58" t="str">
        <f t="shared" si="169"/>
        <v>NA</v>
      </c>
      <c r="W374" s="58" t="str">
        <f t="shared" si="170"/>
        <v xml:space="preserve">None </v>
      </c>
      <c r="X374" t="s">
        <v>63</v>
      </c>
      <c r="Y374" s="161" t="str">
        <f t="shared" si="171"/>
        <v>2-2-11-4-4-1-1-3-1-5-1-3-3-1-1-12-1-1-1</v>
      </c>
      <c r="Z374" s="60">
        <f t="shared" si="177"/>
        <v>298118</v>
      </c>
      <c r="AA374" s="7">
        <f t="shared" si="178"/>
        <v>369</v>
      </c>
      <c r="AB374" s="29" t="str">
        <f t="shared" si="151"/>
        <v>2</v>
      </c>
      <c r="AC374" s="29" t="str">
        <f t="shared" si="179"/>
        <v>9</v>
      </c>
      <c r="AD374" s="29" t="str">
        <f t="shared" si="179"/>
        <v>8</v>
      </c>
      <c r="AE374" s="29" t="str">
        <f t="shared" si="179"/>
        <v>1</v>
      </c>
      <c r="AF374" s="29" t="str">
        <f t="shared" si="179"/>
        <v>1</v>
      </c>
      <c r="AG374" s="29" t="str">
        <f t="shared" si="179"/>
        <v>8</v>
      </c>
      <c r="AH374" s="59">
        <v>369</v>
      </c>
      <c r="AI374" s="510">
        <v>298118</v>
      </c>
      <c r="AJ374" s="509">
        <v>2</v>
      </c>
      <c r="AK374" s="509">
        <v>2</v>
      </c>
      <c r="AL374" s="509">
        <v>11</v>
      </c>
      <c r="AM374" s="509">
        <v>4</v>
      </c>
      <c r="AN374" s="509">
        <v>4</v>
      </c>
      <c r="AO374" s="509">
        <v>1</v>
      </c>
      <c r="AP374" s="509">
        <v>1</v>
      </c>
      <c r="AQ374" s="509">
        <v>3</v>
      </c>
      <c r="AR374" s="509">
        <v>1</v>
      </c>
      <c r="AS374" s="509">
        <v>5</v>
      </c>
      <c r="AT374" s="509">
        <v>1</v>
      </c>
      <c r="AU374" s="509">
        <v>3</v>
      </c>
      <c r="AV374" s="509">
        <v>3</v>
      </c>
      <c r="AW374" s="509">
        <v>1</v>
      </c>
      <c r="AX374" s="509">
        <v>1</v>
      </c>
      <c r="AY374" s="509">
        <v>12</v>
      </c>
      <c r="AZ374" s="509">
        <v>1</v>
      </c>
      <c r="BA374" s="509">
        <v>1</v>
      </c>
      <c r="BB374" s="509">
        <v>1</v>
      </c>
      <c r="BC374" s="509" t="b">
        <v>0</v>
      </c>
      <c r="BD374" s="508">
        <v>40150</v>
      </c>
      <c r="BE374" s="508">
        <v>40141</v>
      </c>
      <c r="BF374" s="509" t="b">
        <v>0</v>
      </c>
      <c r="BG374" s="510" t="s">
        <v>1208</v>
      </c>
      <c r="BH374" s="512"/>
      <c r="BI374" s="510"/>
      <c r="BJ374" s="513">
        <v>40150</v>
      </c>
      <c r="BK374" s="513">
        <v>40141</v>
      </c>
      <c r="BL374" s="513">
        <v>46217</v>
      </c>
      <c r="BM374" s="510"/>
      <c r="BN374" s="512"/>
      <c r="BO374" s="510"/>
      <c r="BP374" s="509">
        <v>16</v>
      </c>
      <c r="BQ374" s="509" t="str">
        <f>IF(AI374="","",VLOOKUP(AJ374,[0]!Qualifier,(COLUMN(AJ374)-34),FALSE))</f>
        <v>Platelets</v>
      </c>
      <c r="BR374" s="509" t="str">
        <f>IF(AJ374="","",VLOOKUP(AK374,[0]!Qualifier,(COLUMN(AK374)-34),FALSE))</f>
        <v xml:space="preserve">CPD </v>
      </c>
      <c r="BS374" s="509" t="str">
        <f>IF(AK374="","",VLOOKUP(AL374,[0]!Qualifier,(COLUMN(AL374)-34),FALSE))</f>
        <v xml:space="preserve">DMSO </v>
      </c>
      <c r="BT374" s="509" t="str">
        <f>IF(AL374="","",VLOOKUP(AM374,[0]!Qualifier,(COLUMN(AM374)-34),FALSE))</f>
        <v xml:space="preserve">CleanR </v>
      </c>
      <c r="BU374" s="509" t="str">
        <f>IF(AM374="","",VLOOKUP(AN374,[0]!Qualifier,(COLUMN(AN374)-34),FALSE))</f>
        <v>NonSVC</v>
      </c>
      <c r="BV374" s="509" t="str">
        <f>IF(AN374="","",VLOOKUP(AO374,[0]!Qualifier,(COLUMN(AO374)-34),FALSE))</f>
        <v xml:space="preserve">20to24°C </v>
      </c>
      <c r="BW374" s="509" t="str">
        <f>IF(AO374="","",VLOOKUP(AP374,[0]!Qualifier,(COLUMN(AP374)-34),FALSE))</f>
        <v>No</v>
      </c>
      <c r="BX374" s="509" t="str">
        <f>IF(AP374="","",VLOOKUP(AQ374,[0]!Qualifier,(COLUMN(AQ374)-34),FALSE))</f>
        <v>Dir</v>
      </c>
      <c r="BY374" s="509" t="str">
        <f>IF(AQ374="","",VLOOKUP(AR374,[0]!Qualifier,(COLUMN(AR374)-34),FALSE))</f>
        <v xml:space="preserve">WB </v>
      </c>
      <c r="BZ374" s="509" t="str">
        <f>IF(AR374="","",VLOOKUP(AS374,[0]!Qualifier,(COLUMN(AS374)-34),FALSE))</f>
        <v xml:space="preserve">≤24h </v>
      </c>
      <c r="CA374" s="509" t="str">
        <f>IF(AS374="","",VLOOKUP(AT374,[0]!Qualifier,(COLUMN(AT374)-34),FALSE))</f>
        <v xml:space="preserve">Transf </v>
      </c>
      <c r="CB374" s="509" t="str">
        <f>IF(AT374="","",VLOOKUP(AU374,[0]!Qualifier,(COLUMN(AU374)-34),FALSE))</f>
        <v xml:space="preserve">LCdepl </v>
      </c>
      <c r="CC374" s="509" t="str">
        <f>IF(AU374="","",VLOOKUP(AV374,[0]!Qualifier,(COLUMN(AV374)-34),FALSE))</f>
        <v xml:space="preserve">Pool </v>
      </c>
      <c r="CD374" s="509" t="str">
        <f>IF(AV374="","",VLOOKUP(AW374,[0]!Qualifier,(COLUMN(AW374)-34),FALSE))</f>
        <v xml:space="preserve">NoIrr </v>
      </c>
      <c r="CE374" s="508" t="str">
        <f>IF(AW374="","",VLOOKUP(AX374,[0]!Qualifier,(COLUMN(AX374)-34),FALSE))</f>
        <v xml:space="preserve">- </v>
      </c>
      <c r="CF374" s="508" t="str">
        <f>IF(AX374="","",VLOOKUP(AY374,[0]!Qualifier,(COLUMN(AY374)-34),FALSE))</f>
        <v xml:space="preserve">ThawCryo </v>
      </c>
      <c r="CG374" s="509" t="str">
        <f>IF(AY374="","",VLOOKUP(AZ374,[0]!Qualifier,(COLUMN(AZ374)-34),FALSE))</f>
        <v>Non</v>
      </c>
      <c r="CH374" s="510" t="str">
        <f>IF(AZ374="","",VLOOKUP(BA374,[0]!Qualifier,(COLUMN(BA374)-34),FALSE))</f>
        <v>NA</v>
      </c>
      <c r="CI374" s="509" t="str">
        <f>IF(BA374="","",VLOOKUP(BB374,[0]!Qualifier,(COLUMN(BB374)-34),FALSE))</f>
        <v xml:space="preserve">None </v>
      </c>
      <c r="CJ374" s="510"/>
      <c r="CK374" s="513" t="str">
        <f t="shared" si="172"/>
        <v>2-2-11-4-4-1-1-3-1-5-1-3-3-1-1-12-1-1-1</v>
      </c>
      <c r="CL374" s="513">
        <v>43999</v>
      </c>
      <c r="CM374" s="513">
        <v>45195</v>
      </c>
      <c r="CN374" s="510"/>
      <c r="CP374" s="510"/>
    </row>
    <row r="375" spans="1:94" ht="12.6" customHeight="1" outlineLevel="2" x14ac:dyDescent="0.35">
      <c r="A375" s="77">
        <f t="shared" si="174"/>
        <v>300118</v>
      </c>
      <c r="B375" s="7">
        <f t="shared" si="175"/>
        <v>370</v>
      </c>
      <c r="C375" s="59">
        <f t="shared" si="173"/>
        <v>370</v>
      </c>
      <c r="D375" s="124">
        <f t="shared" si="176"/>
        <v>300118</v>
      </c>
      <c r="E375" s="16" t="str">
        <f t="shared" si="152"/>
        <v>LC/Buffy</v>
      </c>
      <c r="F375" s="58" t="str">
        <f t="shared" si="153"/>
        <v xml:space="preserve">ACD </v>
      </c>
      <c r="G375" s="58" t="str">
        <f t="shared" si="154"/>
        <v xml:space="preserve">NoAdd </v>
      </c>
      <c r="H375" s="58" t="str">
        <f t="shared" si="155"/>
        <v xml:space="preserve">Closed </v>
      </c>
      <c r="I375" s="58" t="str">
        <f t="shared" si="156"/>
        <v xml:space="preserve">SV </v>
      </c>
      <c r="J375" s="58" t="str">
        <f t="shared" si="157"/>
        <v xml:space="preserve">20to24°C </v>
      </c>
      <c r="K375" s="58" t="str">
        <f t="shared" si="158"/>
        <v>No</v>
      </c>
      <c r="L375" s="58" t="str">
        <f t="shared" si="159"/>
        <v xml:space="preserve">Allo </v>
      </c>
      <c r="M375" s="58" t="str">
        <f t="shared" si="160"/>
        <v xml:space="preserve">Aph </v>
      </c>
      <c r="N375" s="58" t="str">
        <f t="shared" si="161"/>
        <v xml:space="preserve">NA </v>
      </c>
      <c r="O375" s="58" t="str">
        <f t="shared" si="162"/>
        <v xml:space="preserve">Interm </v>
      </c>
      <c r="P375" s="58" t="str">
        <f t="shared" si="163"/>
        <v xml:space="preserve">None </v>
      </c>
      <c r="Q375" s="58" t="str">
        <f t="shared" si="164"/>
        <v xml:space="preserve">None </v>
      </c>
      <c r="R375" s="58" t="str">
        <f t="shared" si="165"/>
        <v xml:space="preserve">NoIrr </v>
      </c>
      <c r="S375" s="58" t="str">
        <f t="shared" si="166"/>
        <v xml:space="preserve">- </v>
      </c>
      <c r="T375" s="58" t="str">
        <f t="shared" si="167"/>
        <v xml:space="preserve">Monocytes </v>
      </c>
      <c r="U375" s="58" t="str">
        <f t="shared" si="168"/>
        <v>Non</v>
      </c>
      <c r="V375" s="58" t="str">
        <f t="shared" si="169"/>
        <v>NA</v>
      </c>
      <c r="W375" s="58" t="str">
        <f t="shared" si="170"/>
        <v xml:space="preserve">None </v>
      </c>
      <c r="X375" t="s">
        <v>63</v>
      </c>
      <c r="Y375" s="161" t="str">
        <f t="shared" si="171"/>
        <v>3-6-1-1-1-1-1-1-2-1-6-1-1-1-1-4-1-1-1</v>
      </c>
      <c r="Z375" s="60">
        <f t="shared" si="177"/>
        <v>300118</v>
      </c>
      <c r="AA375" s="7">
        <f t="shared" si="178"/>
        <v>370</v>
      </c>
      <c r="AB375" s="29" t="str">
        <f t="shared" si="151"/>
        <v>3</v>
      </c>
      <c r="AC375" s="29" t="str">
        <f t="shared" si="179"/>
        <v>0</v>
      </c>
      <c r="AD375" s="29" t="str">
        <f t="shared" si="179"/>
        <v>0</v>
      </c>
      <c r="AE375" s="29" t="str">
        <f t="shared" si="179"/>
        <v>1</v>
      </c>
      <c r="AF375" s="29" t="str">
        <f t="shared" si="179"/>
        <v>1</v>
      </c>
      <c r="AG375" s="29" t="str">
        <f t="shared" si="179"/>
        <v>8</v>
      </c>
      <c r="AH375" s="59">
        <v>370</v>
      </c>
      <c r="AI375" s="510">
        <v>300118</v>
      </c>
      <c r="AJ375" s="509">
        <v>3</v>
      </c>
      <c r="AK375" s="509">
        <v>6</v>
      </c>
      <c r="AL375" s="509">
        <v>1</v>
      </c>
      <c r="AM375" s="509">
        <v>1</v>
      </c>
      <c r="AN375" s="509">
        <v>1</v>
      </c>
      <c r="AO375" s="509">
        <v>1</v>
      </c>
      <c r="AP375" s="509">
        <v>1</v>
      </c>
      <c r="AQ375" s="509">
        <v>1</v>
      </c>
      <c r="AR375" s="509">
        <v>2</v>
      </c>
      <c r="AS375" s="509">
        <v>1</v>
      </c>
      <c r="AT375" s="509">
        <v>6</v>
      </c>
      <c r="AU375" s="509">
        <v>1</v>
      </c>
      <c r="AV375" s="509">
        <v>1</v>
      </c>
      <c r="AW375" s="509">
        <v>1</v>
      </c>
      <c r="AX375" s="509">
        <v>1</v>
      </c>
      <c r="AY375" s="509">
        <v>4</v>
      </c>
      <c r="AZ375" s="509">
        <v>1</v>
      </c>
      <c r="BA375" s="509">
        <v>1</v>
      </c>
      <c r="BB375" s="509">
        <v>1</v>
      </c>
      <c r="BC375" s="509" t="b">
        <v>0</v>
      </c>
      <c r="BD375" s="508">
        <v>38312</v>
      </c>
      <c r="BE375" s="508">
        <v>38312</v>
      </c>
      <c r="BF375" s="509" t="b">
        <v>0</v>
      </c>
      <c r="BG375" s="510" t="s">
        <v>684</v>
      </c>
      <c r="BH375" s="509">
        <v>103</v>
      </c>
      <c r="BI375" s="510" t="s">
        <v>1072</v>
      </c>
      <c r="BJ375" s="513">
        <v>38312</v>
      </c>
      <c r="BK375" s="513">
        <v>38312</v>
      </c>
      <c r="BL375" s="513">
        <v>46217</v>
      </c>
      <c r="BM375" s="513">
        <v>43630</v>
      </c>
      <c r="BN375" s="509">
        <v>1</v>
      </c>
      <c r="BO375" s="510" t="s">
        <v>1073</v>
      </c>
      <c r="BP375" s="509">
        <v>2</v>
      </c>
      <c r="BQ375" s="509" t="str">
        <f>IF(AI375="","",VLOOKUP(AJ375,[0]!Qualifier,(COLUMN(AJ375)-34),FALSE))</f>
        <v>LC/Buffy</v>
      </c>
      <c r="BR375" s="509" t="str">
        <f>IF(AJ375="","",VLOOKUP(AK375,[0]!Qualifier,(COLUMN(AK375)-34),FALSE))</f>
        <v xml:space="preserve">ACD </v>
      </c>
      <c r="BS375" s="509" t="str">
        <f>IF(AK375="","",VLOOKUP(AL375,[0]!Qualifier,(COLUMN(AL375)-34),FALSE))</f>
        <v xml:space="preserve">NoAdd </v>
      </c>
      <c r="BT375" s="509" t="str">
        <f>IF(AL375="","",VLOOKUP(AM375,[0]!Qualifier,(COLUMN(AM375)-34),FALSE))</f>
        <v xml:space="preserve">Closed </v>
      </c>
      <c r="BU375" s="509" t="str">
        <f>IF(AM375="","",VLOOKUP(AN375,[0]!Qualifier,(COLUMN(AN375)-34),FALSE))</f>
        <v xml:space="preserve">SV </v>
      </c>
      <c r="BV375" s="509" t="str">
        <f>IF(AN375="","",VLOOKUP(AO375,[0]!Qualifier,(COLUMN(AO375)-34),FALSE))</f>
        <v xml:space="preserve">20to24°C </v>
      </c>
      <c r="BW375" s="509" t="str">
        <f>IF(AO375="","",VLOOKUP(AP375,[0]!Qualifier,(COLUMN(AP375)-34),FALSE))</f>
        <v>No</v>
      </c>
      <c r="BX375" s="509" t="str">
        <f>IF(AP375="","",VLOOKUP(AQ375,[0]!Qualifier,(COLUMN(AQ375)-34),FALSE))</f>
        <v xml:space="preserve">Allo </v>
      </c>
      <c r="BY375" s="509" t="str">
        <f>IF(AQ375="","",VLOOKUP(AR375,[0]!Qualifier,(COLUMN(AR375)-34),FALSE))</f>
        <v xml:space="preserve">Aph </v>
      </c>
      <c r="BZ375" s="509" t="str">
        <f>IF(AR375="","",VLOOKUP(AS375,[0]!Qualifier,(COLUMN(AS375)-34),FALSE))</f>
        <v xml:space="preserve">NA </v>
      </c>
      <c r="CA375" s="509" t="str">
        <f>IF(AS375="","",VLOOKUP(AT375,[0]!Qualifier,(COLUMN(AT375)-34),FALSE))</f>
        <v xml:space="preserve">Interm </v>
      </c>
      <c r="CB375" s="509" t="str">
        <f>IF(AT375="","",VLOOKUP(AU375,[0]!Qualifier,(COLUMN(AU375)-34),FALSE))</f>
        <v xml:space="preserve">None </v>
      </c>
      <c r="CC375" s="509" t="str">
        <f>IF(AU375="","",VLOOKUP(AV375,[0]!Qualifier,(COLUMN(AV375)-34),FALSE))</f>
        <v xml:space="preserve">None </v>
      </c>
      <c r="CD375" s="509" t="str">
        <f>IF(AV375="","",VLOOKUP(AW375,[0]!Qualifier,(COLUMN(AW375)-34),FALSE))</f>
        <v xml:space="preserve">NoIrr </v>
      </c>
      <c r="CE375" s="508" t="str">
        <f>IF(AW375="","",VLOOKUP(AX375,[0]!Qualifier,(COLUMN(AX375)-34),FALSE))</f>
        <v xml:space="preserve">- </v>
      </c>
      <c r="CF375" s="508" t="str">
        <f>IF(AX375="","",VLOOKUP(AY375,[0]!Qualifier,(COLUMN(AY375)-34),FALSE))</f>
        <v xml:space="preserve">Monocytes </v>
      </c>
      <c r="CG375" s="509" t="str">
        <f>IF(AY375="","",VLOOKUP(AZ375,[0]!Qualifier,(COLUMN(AZ375)-34),FALSE))</f>
        <v>Non</v>
      </c>
      <c r="CH375" s="510" t="str">
        <f>IF(AZ375="","",VLOOKUP(BA375,[0]!Qualifier,(COLUMN(BA375)-34),FALSE))</f>
        <v>NA</v>
      </c>
      <c r="CI375" s="509" t="str">
        <f>IF(BA375="","",VLOOKUP(BB375,[0]!Qualifier,(COLUMN(BB375)-34),FALSE))</f>
        <v xml:space="preserve">None </v>
      </c>
      <c r="CJ375" s="510"/>
      <c r="CK375" s="513" t="str">
        <f t="shared" si="172"/>
        <v>3-6-1-1-1-1-1-1-2-1-6-1-1-1-1-4-1-1-1</v>
      </c>
      <c r="CL375" s="513">
        <v>43999</v>
      </c>
      <c r="CM375" s="513">
        <v>45195</v>
      </c>
      <c r="CN375" s="510"/>
      <c r="CP375" s="510"/>
    </row>
    <row r="376" spans="1:94" ht="12.6" customHeight="1" outlineLevel="2" x14ac:dyDescent="0.35">
      <c r="A376" s="77">
        <f t="shared" si="174"/>
        <v>300202</v>
      </c>
      <c r="B376" s="7">
        <f t="shared" si="175"/>
        <v>371</v>
      </c>
      <c r="C376" s="59">
        <f t="shared" si="173"/>
        <v>371</v>
      </c>
      <c r="D376" s="124">
        <f t="shared" si="176"/>
        <v>300202</v>
      </c>
      <c r="E376" s="16" t="str">
        <f t="shared" si="152"/>
        <v>LC/Buffy</v>
      </c>
      <c r="F376" s="58" t="str">
        <f t="shared" si="153"/>
        <v xml:space="preserve">Citr </v>
      </c>
      <c r="G376" s="58" t="str">
        <f t="shared" si="154"/>
        <v xml:space="preserve">HES </v>
      </c>
      <c r="H376" s="58" t="str">
        <f t="shared" si="155"/>
        <v xml:space="preserve">Closed </v>
      </c>
      <c r="I376" s="58" t="str">
        <f t="shared" si="156"/>
        <v xml:space="preserve">SV </v>
      </c>
      <c r="J376" s="58" t="str">
        <f t="shared" si="157"/>
        <v xml:space="preserve">20to24°C </v>
      </c>
      <c r="K376" s="58" t="str">
        <f t="shared" si="158"/>
        <v>No</v>
      </c>
      <c r="L376" s="58" t="str">
        <f t="shared" si="159"/>
        <v xml:space="preserve">Allo </v>
      </c>
      <c r="M376" s="58" t="str">
        <f t="shared" si="160"/>
        <v xml:space="preserve">Aph </v>
      </c>
      <c r="N376" s="58" t="str">
        <f t="shared" si="161"/>
        <v xml:space="preserve">NA </v>
      </c>
      <c r="O376" s="58" t="str">
        <f t="shared" si="162"/>
        <v xml:space="preserve">Transf </v>
      </c>
      <c r="P376" s="58" t="str">
        <f t="shared" si="163"/>
        <v xml:space="preserve">None </v>
      </c>
      <c r="Q376" s="58" t="str">
        <f t="shared" si="164"/>
        <v xml:space="preserve">None </v>
      </c>
      <c r="R376" s="58" t="str">
        <f t="shared" si="165"/>
        <v>Irrad</v>
      </c>
      <c r="S376" s="58" t="str">
        <f t="shared" si="166"/>
        <v xml:space="preserve">- </v>
      </c>
      <c r="T376" s="58" t="str">
        <f t="shared" si="167"/>
        <v xml:space="preserve">Granulocytes </v>
      </c>
      <c r="U376" s="58" t="str">
        <f t="shared" si="168"/>
        <v>Non</v>
      </c>
      <c r="V376" s="58" t="str">
        <f t="shared" si="169"/>
        <v>NA</v>
      </c>
      <c r="W376" s="58" t="str">
        <f t="shared" si="170"/>
        <v xml:space="preserve">None </v>
      </c>
      <c r="X376" t="s">
        <v>63</v>
      </c>
      <c r="Y376" s="161" t="str">
        <f t="shared" si="171"/>
        <v>3-10-8-1-1-1-1-1-2-1-1-1-1-2-1-2-1-1-1</v>
      </c>
      <c r="Z376" s="60">
        <f t="shared" si="177"/>
        <v>300202</v>
      </c>
      <c r="AA376" s="7">
        <f t="shared" si="178"/>
        <v>371</v>
      </c>
      <c r="AB376" s="29" t="str">
        <f t="shared" si="151"/>
        <v>3</v>
      </c>
      <c r="AC376" s="29" t="str">
        <f t="shared" si="179"/>
        <v>0</v>
      </c>
      <c r="AD376" s="29" t="str">
        <f t="shared" si="179"/>
        <v>0</v>
      </c>
      <c r="AE376" s="29" t="str">
        <f t="shared" si="179"/>
        <v>2</v>
      </c>
      <c r="AF376" s="29" t="str">
        <f t="shared" si="179"/>
        <v>0</v>
      </c>
      <c r="AG376" s="29" t="str">
        <f t="shared" si="179"/>
        <v>2</v>
      </c>
      <c r="AH376" s="59">
        <v>371</v>
      </c>
      <c r="AI376" s="510">
        <v>300202</v>
      </c>
      <c r="AJ376" s="509">
        <v>3</v>
      </c>
      <c r="AK376" s="509">
        <v>10</v>
      </c>
      <c r="AL376" s="509">
        <v>8</v>
      </c>
      <c r="AM376" s="509">
        <v>1</v>
      </c>
      <c r="AN376" s="509">
        <v>1</v>
      </c>
      <c r="AO376" s="509">
        <v>1</v>
      </c>
      <c r="AP376" s="509">
        <v>1</v>
      </c>
      <c r="AQ376" s="509">
        <v>1</v>
      </c>
      <c r="AR376" s="509">
        <v>2</v>
      </c>
      <c r="AS376" s="509">
        <v>1</v>
      </c>
      <c r="AT376" s="509">
        <v>1</v>
      </c>
      <c r="AU376" s="509">
        <v>1</v>
      </c>
      <c r="AV376" s="509">
        <v>1</v>
      </c>
      <c r="AW376" s="509">
        <v>2</v>
      </c>
      <c r="AX376" s="509">
        <v>1</v>
      </c>
      <c r="AY376" s="509">
        <v>2</v>
      </c>
      <c r="AZ376" s="509">
        <v>1</v>
      </c>
      <c r="BA376" s="509">
        <v>1</v>
      </c>
      <c r="BB376" s="509">
        <v>1</v>
      </c>
      <c r="BC376" s="509" t="b">
        <v>0</v>
      </c>
      <c r="BD376" s="508">
        <v>36201</v>
      </c>
      <c r="BE376" s="508">
        <v>36201</v>
      </c>
      <c r="BF376" s="509" t="b">
        <v>0</v>
      </c>
      <c r="BG376" s="510" t="s">
        <v>686</v>
      </c>
      <c r="BH376" s="509">
        <v>99</v>
      </c>
      <c r="BI376" s="510" t="s">
        <v>685</v>
      </c>
      <c r="BJ376" s="513">
        <v>36201</v>
      </c>
      <c r="BK376" s="513">
        <v>36201</v>
      </c>
      <c r="BL376" s="513">
        <v>46217</v>
      </c>
      <c r="BM376" s="510"/>
      <c r="BN376" s="512"/>
      <c r="BO376" s="510"/>
      <c r="BP376" s="509">
        <v>1</v>
      </c>
      <c r="BQ376" s="509" t="str">
        <f>IF(AI376="","",VLOOKUP(AJ376,[0]!Qualifier,(COLUMN(AJ376)-34),FALSE))</f>
        <v>LC/Buffy</v>
      </c>
      <c r="BR376" s="509" t="str">
        <f>IF(AJ376="","",VLOOKUP(AK376,[0]!Qualifier,(COLUMN(AK376)-34),FALSE))</f>
        <v xml:space="preserve">Citr </v>
      </c>
      <c r="BS376" s="509" t="str">
        <f>IF(AK376="","",VLOOKUP(AL376,[0]!Qualifier,(COLUMN(AL376)-34),FALSE))</f>
        <v xml:space="preserve">HES </v>
      </c>
      <c r="BT376" s="509" t="str">
        <f>IF(AL376="","",VLOOKUP(AM376,[0]!Qualifier,(COLUMN(AM376)-34),FALSE))</f>
        <v xml:space="preserve">Closed </v>
      </c>
      <c r="BU376" s="509" t="str">
        <f>IF(AM376="","",VLOOKUP(AN376,[0]!Qualifier,(COLUMN(AN376)-34),FALSE))</f>
        <v xml:space="preserve">SV </v>
      </c>
      <c r="BV376" s="509" t="str">
        <f>IF(AN376="","",VLOOKUP(AO376,[0]!Qualifier,(COLUMN(AO376)-34),FALSE))</f>
        <v xml:space="preserve">20to24°C </v>
      </c>
      <c r="BW376" s="509" t="str">
        <f>IF(AO376="","",VLOOKUP(AP376,[0]!Qualifier,(COLUMN(AP376)-34),FALSE))</f>
        <v>No</v>
      </c>
      <c r="BX376" s="509" t="str">
        <f>IF(AP376="","",VLOOKUP(AQ376,[0]!Qualifier,(COLUMN(AQ376)-34),FALSE))</f>
        <v xml:space="preserve">Allo </v>
      </c>
      <c r="BY376" s="509" t="str">
        <f>IF(AQ376="","",VLOOKUP(AR376,[0]!Qualifier,(COLUMN(AR376)-34),FALSE))</f>
        <v xml:space="preserve">Aph </v>
      </c>
      <c r="BZ376" s="509" t="str">
        <f>IF(AR376="","",VLOOKUP(AS376,[0]!Qualifier,(COLUMN(AS376)-34),FALSE))</f>
        <v xml:space="preserve">NA </v>
      </c>
      <c r="CA376" s="509" t="str">
        <f>IF(AS376="","",VLOOKUP(AT376,[0]!Qualifier,(COLUMN(AT376)-34),FALSE))</f>
        <v xml:space="preserve">Transf </v>
      </c>
      <c r="CB376" s="509" t="str">
        <f>IF(AT376="","",VLOOKUP(AU376,[0]!Qualifier,(COLUMN(AU376)-34),FALSE))</f>
        <v xml:space="preserve">None </v>
      </c>
      <c r="CC376" s="509" t="str">
        <f>IF(AU376="","",VLOOKUP(AV376,[0]!Qualifier,(COLUMN(AV376)-34),FALSE))</f>
        <v xml:space="preserve">None </v>
      </c>
      <c r="CD376" s="509" t="str">
        <f>IF(AV376="","",VLOOKUP(AW376,[0]!Qualifier,(COLUMN(AW376)-34),FALSE))</f>
        <v>Irrad</v>
      </c>
      <c r="CE376" s="508" t="str">
        <f>IF(AW376="","",VLOOKUP(AX376,[0]!Qualifier,(COLUMN(AX376)-34),FALSE))</f>
        <v xml:space="preserve">- </v>
      </c>
      <c r="CF376" s="508" t="str">
        <f>IF(AX376="","",VLOOKUP(AY376,[0]!Qualifier,(COLUMN(AY376)-34),FALSE))</f>
        <v xml:space="preserve">Granulocytes </v>
      </c>
      <c r="CG376" s="509" t="str">
        <f>IF(AY376="","",VLOOKUP(AZ376,[0]!Qualifier,(COLUMN(AZ376)-34),FALSE))</f>
        <v>Non</v>
      </c>
      <c r="CH376" s="510" t="str">
        <f>IF(AZ376="","",VLOOKUP(BA376,[0]!Qualifier,(COLUMN(BA376)-34),FALSE))</f>
        <v>NA</v>
      </c>
      <c r="CI376" s="509" t="str">
        <f>IF(BA376="","",VLOOKUP(BB376,[0]!Qualifier,(COLUMN(BB376)-34),FALSE))</f>
        <v xml:space="preserve">None </v>
      </c>
      <c r="CJ376" s="510"/>
      <c r="CK376" s="513" t="str">
        <f t="shared" si="172"/>
        <v>3-10-8-1-1-1-1-1-2-1-1-1-1-2-1-2-1-1-1</v>
      </c>
      <c r="CL376" s="513">
        <v>38313</v>
      </c>
      <c r="CM376" s="513">
        <v>45195</v>
      </c>
      <c r="CN376" s="513">
        <v>43630</v>
      </c>
      <c r="CO376" s="513">
        <v>1</v>
      </c>
      <c r="CP376" s="510" t="s">
        <v>1073</v>
      </c>
    </row>
    <row r="377" spans="1:94" ht="12.6" customHeight="1" outlineLevel="2" x14ac:dyDescent="0.35">
      <c r="A377" s="77">
        <f t="shared" si="174"/>
        <v>300318</v>
      </c>
      <c r="B377" s="7">
        <f t="shared" si="175"/>
        <v>372</v>
      </c>
      <c r="C377" s="59">
        <f t="shared" si="173"/>
        <v>372</v>
      </c>
      <c r="D377" s="124">
        <f t="shared" si="176"/>
        <v>300318</v>
      </c>
      <c r="E377" s="16" t="str">
        <f t="shared" si="152"/>
        <v>LC/Buffy</v>
      </c>
      <c r="F377" s="58" t="str">
        <f t="shared" si="153"/>
        <v xml:space="preserve">ACD </v>
      </c>
      <c r="G377" s="58" t="str">
        <f t="shared" si="154"/>
        <v xml:space="preserve">NoAdd </v>
      </c>
      <c r="H377" s="58" t="str">
        <f t="shared" si="155"/>
        <v xml:space="preserve">Closed </v>
      </c>
      <c r="I377" s="58" t="str">
        <f t="shared" si="156"/>
        <v xml:space="preserve">SV </v>
      </c>
      <c r="J377" s="58" t="str">
        <f t="shared" si="157"/>
        <v xml:space="preserve">20to24°C </v>
      </c>
      <c r="K377" s="58" t="str">
        <f t="shared" si="158"/>
        <v>No</v>
      </c>
      <c r="L377" s="58" t="str">
        <f t="shared" si="159"/>
        <v xml:space="preserve">Allo </v>
      </c>
      <c r="M377" s="58" t="str">
        <f t="shared" si="160"/>
        <v xml:space="preserve">Aph </v>
      </c>
      <c r="N377" s="58" t="str">
        <f t="shared" si="161"/>
        <v xml:space="preserve">NA </v>
      </c>
      <c r="O377" s="58" t="str">
        <f t="shared" si="162"/>
        <v xml:space="preserve">Interm </v>
      </c>
      <c r="P377" s="58" t="str">
        <f t="shared" si="163"/>
        <v xml:space="preserve">None </v>
      </c>
      <c r="Q377" s="58" t="str">
        <f t="shared" si="164"/>
        <v xml:space="preserve">None </v>
      </c>
      <c r="R377" s="58" t="str">
        <f t="shared" si="165"/>
        <v xml:space="preserve">NoIrr </v>
      </c>
      <c r="S377" s="58" t="str">
        <f t="shared" si="166"/>
        <v xml:space="preserve">- </v>
      </c>
      <c r="T377" s="58" t="str">
        <f t="shared" si="167"/>
        <v xml:space="preserve">Lymphocytes </v>
      </c>
      <c r="U377" s="58" t="str">
        <f t="shared" si="168"/>
        <v>Non</v>
      </c>
      <c r="V377" s="58" t="str">
        <f t="shared" si="169"/>
        <v>NA</v>
      </c>
      <c r="W377" s="58" t="str">
        <f t="shared" si="170"/>
        <v xml:space="preserve">None </v>
      </c>
      <c r="X377" t="s">
        <v>63</v>
      </c>
      <c r="Y377" s="161" t="str">
        <f t="shared" si="171"/>
        <v>3-6-1-1-1-1-1-1-2-1-6-1-1-1-1-3-1-1-1</v>
      </c>
      <c r="Z377" s="60">
        <f t="shared" si="177"/>
        <v>300318</v>
      </c>
      <c r="AA377" s="7">
        <f t="shared" si="178"/>
        <v>372</v>
      </c>
      <c r="AB377" s="29" t="str">
        <f t="shared" si="151"/>
        <v>3</v>
      </c>
      <c r="AC377" s="29" t="str">
        <f t="shared" si="179"/>
        <v>0</v>
      </c>
      <c r="AD377" s="29" t="str">
        <f t="shared" si="179"/>
        <v>0</v>
      </c>
      <c r="AE377" s="29" t="str">
        <f t="shared" si="179"/>
        <v>3</v>
      </c>
      <c r="AF377" s="29" t="str">
        <f t="shared" si="179"/>
        <v>1</v>
      </c>
      <c r="AG377" s="29" t="str">
        <f t="shared" si="179"/>
        <v>8</v>
      </c>
      <c r="AH377" s="59">
        <v>372</v>
      </c>
      <c r="AI377" s="510">
        <v>300318</v>
      </c>
      <c r="AJ377" s="509">
        <v>3</v>
      </c>
      <c r="AK377" s="509">
        <v>6</v>
      </c>
      <c r="AL377" s="509">
        <v>1</v>
      </c>
      <c r="AM377" s="509">
        <v>1</v>
      </c>
      <c r="AN377" s="509">
        <v>1</v>
      </c>
      <c r="AO377" s="509">
        <v>1</v>
      </c>
      <c r="AP377" s="509">
        <v>1</v>
      </c>
      <c r="AQ377" s="509">
        <v>1</v>
      </c>
      <c r="AR377" s="509">
        <v>2</v>
      </c>
      <c r="AS377" s="509">
        <v>1</v>
      </c>
      <c r="AT377" s="509">
        <v>6</v>
      </c>
      <c r="AU377" s="509">
        <v>1</v>
      </c>
      <c r="AV377" s="509">
        <v>1</v>
      </c>
      <c r="AW377" s="509">
        <v>1</v>
      </c>
      <c r="AX377" s="509">
        <v>1</v>
      </c>
      <c r="AY377" s="509">
        <v>3</v>
      </c>
      <c r="AZ377" s="509">
        <v>1</v>
      </c>
      <c r="BA377" s="509">
        <v>1</v>
      </c>
      <c r="BB377" s="509">
        <v>1</v>
      </c>
      <c r="BC377" s="509" t="b">
        <v>0</v>
      </c>
      <c r="BD377" s="508">
        <v>38312</v>
      </c>
      <c r="BE377" s="508">
        <v>38312</v>
      </c>
      <c r="BF377" s="509" t="b">
        <v>0</v>
      </c>
      <c r="BG377" s="510" t="s">
        <v>687</v>
      </c>
      <c r="BH377" s="509">
        <v>76</v>
      </c>
      <c r="BI377" s="510" t="s">
        <v>1062</v>
      </c>
      <c r="BJ377" s="513">
        <v>38312</v>
      </c>
      <c r="BK377" s="513">
        <v>38312</v>
      </c>
      <c r="BL377" s="513">
        <v>46217</v>
      </c>
      <c r="BM377" s="513">
        <v>43630</v>
      </c>
      <c r="BN377" s="509">
        <v>1</v>
      </c>
      <c r="BO377" s="510" t="s">
        <v>1073</v>
      </c>
      <c r="BP377" s="509">
        <v>1</v>
      </c>
      <c r="BQ377" s="509" t="str">
        <f>IF(AI377="","",VLOOKUP(AJ377,[0]!Qualifier,(COLUMN(AJ377)-34),FALSE))</f>
        <v>LC/Buffy</v>
      </c>
      <c r="BR377" s="509" t="str">
        <f>IF(AJ377="","",VLOOKUP(AK377,[0]!Qualifier,(COLUMN(AK377)-34),FALSE))</f>
        <v xml:space="preserve">ACD </v>
      </c>
      <c r="BS377" s="509" t="str">
        <f>IF(AK377="","",VLOOKUP(AL377,[0]!Qualifier,(COLUMN(AL377)-34),FALSE))</f>
        <v xml:space="preserve">NoAdd </v>
      </c>
      <c r="BT377" s="509" t="str">
        <f>IF(AL377="","",VLOOKUP(AM377,[0]!Qualifier,(COLUMN(AM377)-34),FALSE))</f>
        <v xml:space="preserve">Closed </v>
      </c>
      <c r="BU377" s="509" t="str">
        <f>IF(AM377="","",VLOOKUP(AN377,[0]!Qualifier,(COLUMN(AN377)-34),FALSE))</f>
        <v xml:space="preserve">SV </v>
      </c>
      <c r="BV377" s="509" t="str">
        <f>IF(AN377="","",VLOOKUP(AO377,[0]!Qualifier,(COLUMN(AO377)-34),FALSE))</f>
        <v xml:space="preserve">20to24°C </v>
      </c>
      <c r="BW377" s="509" t="str">
        <f>IF(AO377="","",VLOOKUP(AP377,[0]!Qualifier,(COLUMN(AP377)-34),FALSE))</f>
        <v>No</v>
      </c>
      <c r="BX377" s="509" t="str">
        <f>IF(AP377="","",VLOOKUP(AQ377,[0]!Qualifier,(COLUMN(AQ377)-34),FALSE))</f>
        <v xml:space="preserve">Allo </v>
      </c>
      <c r="BY377" s="509" t="str">
        <f>IF(AQ377="","",VLOOKUP(AR377,[0]!Qualifier,(COLUMN(AR377)-34),FALSE))</f>
        <v xml:space="preserve">Aph </v>
      </c>
      <c r="BZ377" s="509" t="str">
        <f>IF(AR377="","",VLOOKUP(AS377,[0]!Qualifier,(COLUMN(AS377)-34),FALSE))</f>
        <v xml:space="preserve">NA </v>
      </c>
      <c r="CA377" s="509" t="str">
        <f>IF(AS377="","",VLOOKUP(AT377,[0]!Qualifier,(COLUMN(AT377)-34),FALSE))</f>
        <v xml:space="preserve">Interm </v>
      </c>
      <c r="CB377" s="509" t="str">
        <f>IF(AT377="","",VLOOKUP(AU377,[0]!Qualifier,(COLUMN(AU377)-34),FALSE))</f>
        <v xml:space="preserve">None </v>
      </c>
      <c r="CC377" s="509" t="str">
        <f>IF(AU377="","",VLOOKUP(AV377,[0]!Qualifier,(COLUMN(AV377)-34),FALSE))</f>
        <v xml:space="preserve">None </v>
      </c>
      <c r="CD377" s="509" t="str">
        <f>IF(AV377="","",VLOOKUP(AW377,[0]!Qualifier,(COLUMN(AW377)-34),FALSE))</f>
        <v xml:space="preserve">NoIrr </v>
      </c>
      <c r="CE377" s="508" t="str">
        <f>IF(AW377="","",VLOOKUP(AX377,[0]!Qualifier,(COLUMN(AX377)-34),FALSE))</f>
        <v xml:space="preserve">- </v>
      </c>
      <c r="CF377" s="508" t="str">
        <f>IF(AX377="","",VLOOKUP(AY377,[0]!Qualifier,(COLUMN(AY377)-34),FALSE))</f>
        <v xml:space="preserve">Lymphocytes </v>
      </c>
      <c r="CG377" s="509" t="str">
        <f>IF(AY377="","",VLOOKUP(AZ377,[0]!Qualifier,(COLUMN(AZ377)-34),FALSE))</f>
        <v>Non</v>
      </c>
      <c r="CH377" s="510" t="str">
        <f>IF(AZ377="","",VLOOKUP(BA377,[0]!Qualifier,(COLUMN(BA377)-34),FALSE))</f>
        <v>NA</v>
      </c>
      <c r="CI377" s="509" t="str">
        <f>IF(BA377="","",VLOOKUP(BB377,[0]!Qualifier,(COLUMN(BB377)-34),FALSE))</f>
        <v xml:space="preserve">None </v>
      </c>
      <c r="CJ377" s="510"/>
      <c r="CK377" s="513" t="str">
        <f t="shared" si="172"/>
        <v>3-6-1-1-1-1-1-1-2-1-6-1-1-1-1-3-1-1-1</v>
      </c>
      <c r="CL377" s="513">
        <v>39195</v>
      </c>
      <c r="CM377" s="513">
        <v>45195</v>
      </c>
      <c r="CN377" s="510"/>
      <c r="CP377" s="510"/>
    </row>
    <row r="378" spans="1:94" ht="12.6" customHeight="1" outlineLevel="2" x14ac:dyDescent="0.35">
      <c r="A378" s="77">
        <f t="shared" si="174"/>
        <v>300918</v>
      </c>
      <c r="B378" s="7">
        <f t="shared" si="175"/>
        <v>373</v>
      </c>
      <c r="C378" s="59">
        <f t="shared" si="173"/>
        <v>373</v>
      </c>
      <c r="D378" s="124">
        <f t="shared" si="176"/>
        <v>300918</v>
      </c>
      <c r="E378" s="16" t="str">
        <f t="shared" si="152"/>
        <v>LC/Buffy</v>
      </c>
      <c r="F378" s="58" t="str">
        <f t="shared" si="153"/>
        <v xml:space="preserve">ACD </v>
      </c>
      <c r="G378" s="58" t="str">
        <f t="shared" si="154"/>
        <v xml:space="preserve">NoAdd </v>
      </c>
      <c r="H378" s="58" t="str">
        <f t="shared" si="155"/>
        <v xml:space="preserve">Closed </v>
      </c>
      <c r="I378" s="58" t="str">
        <f t="shared" si="156"/>
        <v xml:space="preserve">SV </v>
      </c>
      <c r="J378" s="58" t="str">
        <f t="shared" si="157"/>
        <v xml:space="preserve">20to24°C </v>
      </c>
      <c r="K378" s="58" t="str">
        <f t="shared" si="158"/>
        <v>No</v>
      </c>
      <c r="L378" s="58" t="str">
        <f t="shared" si="159"/>
        <v xml:space="preserve">Allo </v>
      </c>
      <c r="M378" s="58" t="str">
        <f t="shared" si="160"/>
        <v xml:space="preserve">Aph </v>
      </c>
      <c r="N378" s="58" t="str">
        <f t="shared" si="161"/>
        <v xml:space="preserve">NA </v>
      </c>
      <c r="O378" s="58" t="str">
        <f t="shared" si="162"/>
        <v xml:space="preserve">NoTrans </v>
      </c>
      <c r="P378" s="58" t="str">
        <f t="shared" si="163"/>
        <v xml:space="preserve">None </v>
      </c>
      <c r="Q378" s="58" t="str">
        <f t="shared" si="164"/>
        <v xml:space="preserve">None </v>
      </c>
      <c r="R378" s="58" t="str">
        <f t="shared" si="165"/>
        <v xml:space="preserve">NoIrr </v>
      </c>
      <c r="S378" s="58" t="str">
        <f t="shared" si="166"/>
        <v xml:space="preserve">- </v>
      </c>
      <c r="T378" s="58" t="str">
        <f t="shared" si="167"/>
        <v xml:space="preserve">Lymphocytes </v>
      </c>
      <c r="U378" s="58" t="str">
        <f t="shared" si="168"/>
        <v>Non</v>
      </c>
      <c r="V378" s="58" t="str">
        <f t="shared" si="169"/>
        <v>NA</v>
      </c>
      <c r="W378" s="58" t="str">
        <f t="shared" si="170"/>
        <v xml:space="preserve">None </v>
      </c>
      <c r="X378" t="s">
        <v>63</v>
      </c>
      <c r="Y378" s="161" t="str">
        <f t="shared" si="171"/>
        <v>3-6-1-1-1-1-1-1-2-1-2-1-1-1-1-3-1-1-1</v>
      </c>
      <c r="Z378" s="60">
        <f t="shared" si="177"/>
        <v>300918</v>
      </c>
      <c r="AA378" s="7">
        <f t="shared" si="178"/>
        <v>373</v>
      </c>
      <c r="AB378" s="29" t="str">
        <f t="shared" si="151"/>
        <v>3</v>
      </c>
      <c r="AC378" s="29" t="str">
        <f t="shared" si="179"/>
        <v>0</v>
      </c>
      <c r="AD378" s="29" t="str">
        <f t="shared" si="179"/>
        <v>0</v>
      </c>
      <c r="AE378" s="29" t="str">
        <f t="shared" si="179"/>
        <v>9</v>
      </c>
      <c r="AF378" s="29" t="str">
        <f t="shared" si="179"/>
        <v>1</v>
      </c>
      <c r="AG378" s="29" t="str">
        <f t="shared" si="179"/>
        <v>8</v>
      </c>
      <c r="AH378" s="59">
        <v>373</v>
      </c>
      <c r="AI378" s="510">
        <v>300918</v>
      </c>
      <c r="AJ378" s="509">
        <v>3</v>
      </c>
      <c r="AK378" s="509">
        <v>6</v>
      </c>
      <c r="AL378" s="509">
        <v>1</v>
      </c>
      <c r="AM378" s="509">
        <v>1</v>
      </c>
      <c r="AN378" s="509">
        <v>1</v>
      </c>
      <c r="AO378" s="509">
        <v>1</v>
      </c>
      <c r="AP378" s="509">
        <v>1</v>
      </c>
      <c r="AQ378" s="509">
        <v>1</v>
      </c>
      <c r="AR378" s="509">
        <v>2</v>
      </c>
      <c r="AS378" s="509">
        <v>1</v>
      </c>
      <c r="AT378" s="509">
        <v>2</v>
      </c>
      <c r="AU378" s="509">
        <v>1</v>
      </c>
      <c r="AV378" s="509">
        <v>1</v>
      </c>
      <c r="AW378" s="509">
        <v>1</v>
      </c>
      <c r="AX378" s="509">
        <v>1</v>
      </c>
      <c r="AY378" s="509">
        <v>3</v>
      </c>
      <c r="AZ378" s="509">
        <v>1</v>
      </c>
      <c r="BA378" s="509">
        <v>1</v>
      </c>
      <c r="BB378" s="509">
        <v>1</v>
      </c>
      <c r="BC378" s="509" t="b">
        <v>0</v>
      </c>
      <c r="BD378" s="508">
        <v>39438</v>
      </c>
      <c r="BE378" s="508">
        <v>39267</v>
      </c>
      <c r="BF378" s="509" t="b">
        <v>0</v>
      </c>
      <c r="BG378" s="510" t="s">
        <v>688</v>
      </c>
      <c r="BH378" s="512"/>
      <c r="BI378" s="510"/>
      <c r="BJ378" s="513">
        <v>39438</v>
      </c>
      <c r="BK378" s="513">
        <v>39267</v>
      </c>
      <c r="BL378" s="513">
        <v>46217</v>
      </c>
      <c r="BM378" s="510"/>
      <c r="BN378" s="512"/>
      <c r="BO378" s="510"/>
      <c r="BP378" s="509">
        <v>1</v>
      </c>
      <c r="BQ378" s="509" t="str">
        <f>IF(AI378="","",VLOOKUP(AJ378,[0]!Qualifier,(COLUMN(AJ378)-34),FALSE))</f>
        <v>LC/Buffy</v>
      </c>
      <c r="BR378" s="509" t="str">
        <f>IF(AJ378="","",VLOOKUP(AK378,[0]!Qualifier,(COLUMN(AK378)-34),FALSE))</f>
        <v xml:space="preserve">ACD </v>
      </c>
      <c r="BS378" s="509" t="str">
        <f>IF(AK378="","",VLOOKUP(AL378,[0]!Qualifier,(COLUMN(AL378)-34),FALSE))</f>
        <v xml:space="preserve">NoAdd </v>
      </c>
      <c r="BT378" s="509" t="str">
        <f>IF(AL378="","",VLOOKUP(AM378,[0]!Qualifier,(COLUMN(AM378)-34),FALSE))</f>
        <v xml:space="preserve">Closed </v>
      </c>
      <c r="BU378" s="509" t="str">
        <f>IF(AM378="","",VLOOKUP(AN378,[0]!Qualifier,(COLUMN(AN378)-34),FALSE))</f>
        <v xml:space="preserve">SV </v>
      </c>
      <c r="BV378" s="509" t="str">
        <f>IF(AN378="","",VLOOKUP(AO378,[0]!Qualifier,(COLUMN(AO378)-34),FALSE))</f>
        <v xml:space="preserve">20to24°C </v>
      </c>
      <c r="BW378" s="509" t="str">
        <f>IF(AO378="","",VLOOKUP(AP378,[0]!Qualifier,(COLUMN(AP378)-34),FALSE))</f>
        <v>No</v>
      </c>
      <c r="BX378" s="509" t="str">
        <f>IF(AP378="","",VLOOKUP(AQ378,[0]!Qualifier,(COLUMN(AQ378)-34),FALSE))</f>
        <v xml:space="preserve">Allo </v>
      </c>
      <c r="BY378" s="509" t="str">
        <f>IF(AQ378="","",VLOOKUP(AR378,[0]!Qualifier,(COLUMN(AR378)-34),FALSE))</f>
        <v xml:space="preserve">Aph </v>
      </c>
      <c r="BZ378" s="509" t="str">
        <f>IF(AR378="","",VLOOKUP(AS378,[0]!Qualifier,(COLUMN(AS378)-34),FALSE))</f>
        <v xml:space="preserve">NA </v>
      </c>
      <c r="CA378" s="509" t="str">
        <f>IF(AS378="","",VLOOKUP(AT378,[0]!Qualifier,(COLUMN(AT378)-34),FALSE))</f>
        <v xml:space="preserve">NoTrans </v>
      </c>
      <c r="CB378" s="509" t="str">
        <f>IF(AT378="","",VLOOKUP(AU378,[0]!Qualifier,(COLUMN(AU378)-34),FALSE))</f>
        <v xml:space="preserve">None </v>
      </c>
      <c r="CC378" s="509" t="str">
        <f>IF(AU378="","",VLOOKUP(AV378,[0]!Qualifier,(COLUMN(AV378)-34),FALSE))</f>
        <v xml:space="preserve">None </v>
      </c>
      <c r="CD378" s="509" t="str">
        <f>IF(AV378="","",VLOOKUP(AW378,[0]!Qualifier,(COLUMN(AW378)-34),FALSE))</f>
        <v xml:space="preserve">NoIrr </v>
      </c>
      <c r="CE378" s="508" t="str">
        <f>IF(AW378="","",VLOOKUP(AX378,[0]!Qualifier,(COLUMN(AX378)-34),FALSE))</f>
        <v xml:space="preserve">- </v>
      </c>
      <c r="CF378" s="508" t="str">
        <f>IF(AX378="","",VLOOKUP(AY378,[0]!Qualifier,(COLUMN(AY378)-34),FALSE))</f>
        <v xml:space="preserve">Lymphocytes </v>
      </c>
      <c r="CG378" s="509" t="str">
        <f>IF(AY378="","",VLOOKUP(AZ378,[0]!Qualifier,(COLUMN(AZ378)-34),FALSE))</f>
        <v>Non</v>
      </c>
      <c r="CH378" s="510" t="str">
        <f>IF(AZ378="","",VLOOKUP(BA378,[0]!Qualifier,(COLUMN(BA378)-34),FALSE))</f>
        <v>NA</v>
      </c>
      <c r="CI378" s="509" t="str">
        <f>IF(BA378="","",VLOOKUP(BB378,[0]!Qualifier,(COLUMN(BB378)-34),FALSE))</f>
        <v xml:space="preserve">None </v>
      </c>
      <c r="CJ378" s="510"/>
      <c r="CK378" s="513" t="str">
        <f t="shared" si="172"/>
        <v>3-6-1-1-1-1-1-1-2-1-2-1-1-1-1-3-1-1-1</v>
      </c>
      <c r="CL378" s="513">
        <v>45113</v>
      </c>
      <c r="CM378" s="513">
        <v>45195</v>
      </c>
      <c r="CN378" s="510"/>
      <c r="CP378" s="510"/>
    </row>
    <row r="379" spans="1:94" ht="12.6" customHeight="1" outlineLevel="2" x14ac:dyDescent="0.35">
      <c r="A379" s="77">
        <f t="shared" si="174"/>
        <v>310910</v>
      </c>
      <c r="B379" s="7">
        <f t="shared" si="175"/>
        <v>374</v>
      </c>
      <c r="C379" s="59">
        <f t="shared" si="173"/>
        <v>374</v>
      </c>
      <c r="D379" s="124">
        <f t="shared" si="176"/>
        <v>310910</v>
      </c>
      <c r="E379" s="16" t="str">
        <f t="shared" si="152"/>
        <v>LC/Buffy</v>
      </c>
      <c r="F379" s="58" t="str">
        <f t="shared" si="153"/>
        <v xml:space="preserve">ACD </v>
      </c>
      <c r="G379" s="58" t="str">
        <f t="shared" si="154"/>
        <v xml:space="preserve">NoAdd </v>
      </c>
      <c r="H379" s="58" t="str">
        <f t="shared" si="155"/>
        <v xml:space="preserve">Closed </v>
      </c>
      <c r="I379" s="58" t="str">
        <f t="shared" si="156"/>
        <v xml:space="preserve">SV </v>
      </c>
      <c r="J379" s="58" t="str">
        <f t="shared" si="157"/>
        <v xml:space="preserve">2to6°C </v>
      </c>
      <c r="K379" s="58" t="str">
        <f t="shared" si="158"/>
        <v>No</v>
      </c>
      <c r="L379" s="58" t="str">
        <f t="shared" si="159"/>
        <v xml:space="preserve">Allo </v>
      </c>
      <c r="M379" s="58" t="str">
        <f t="shared" si="160"/>
        <v xml:space="preserve">Aph </v>
      </c>
      <c r="N379" s="58" t="str">
        <f t="shared" si="161"/>
        <v xml:space="preserve">NA </v>
      </c>
      <c r="O379" s="58" t="str">
        <f t="shared" si="162"/>
        <v xml:space="preserve">NoTrans </v>
      </c>
      <c r="P379" s="58" t="str">
        <f t="shared" si="163"/>
        <v xml:space="preserve">None </v>
      </c>
      <c r="Q379" s="58" t="str">
        <f t="shared" si="164"/>
        <v xml:space="preserve">None </v>
      </c>
      <c r="R379" s="58" t="str">
        <f t="shared" si="165"/>
        <v xml:space="preserve">NoIrr </v>
      </c>
      <c r="S379" s="58" t="str">
        <f t="shared" si="166"/>
        <v xml:space="preserve">- </v>
      </c>
      <c r="T379" s="58" t="str">
        <f t="shared" si="167"/>
        <v xml:space="preserve">Lymphocytes </v>
      </c>
      <c r="U379" s="58" t="str">
        <f t="shared" si="168"/>
        <v>Non</v>
      </c>
      <c r="V379" s="58" t="str">
        <f t="shared" si="169"/>
        <v>NA</v>
      </c>
      <c r="W379" s="58" t="str">
        <f t="shared" si="170"/>
        <v xml:space="preserve">None </v>
      </c>
      <c r="X379" t="s">
        <v>63</v>
      </c>
      <c r="Y379" s="161" t="str">
        <f t="shared" si="171"/>
        <v>3-6-1-1-1-2-1-1-2-1-2-1-1-1-1-3-1-1-1</v>
      </c>
      <c r="Z379" s="60">
        <f t="shared" si="177"/>
        <v>310910</v>
      </c>
      <c r="AA379" s="7">
        <f t="shared" si="178"/>
        <v>374</v>
      </c>
      <c r="AB379" s="29" t="str">
        <f t="shared" si="151"/>
        <v>3</v>
      </c>
      <c r="AC379" s="29" t="str">
        <f t="shared" si="179"/>
        <v>1</v>
      </c>
      <c r="AD379" s="29" t="str">
        <f t="shared" si="179"/>
        <v>0</v>
      </c>
      <c r="AE379" s="29" t="str">
        <f t="shared" si="179"/>
        <v>9</v>
      </c>
      <c r="AF379" s="29" t="str">
        <f t="shared" si="179"/>
        <v>1</v>
      </c>
      <c r="AG379" s="29" t="str">
        <f t="shared" si="179"/>
        <v>0</v>
      </c>
      <c r="AH379" s="59">
        <v>374</v>
      </c>
      <c r="AI379" s="510">
        <v>310910</v>
      </c>
      <c r="AJ379" s="509">
        <v>3</v>
      </c>
      <c r="AK379" s="509">
        <v>6</v>
      </c>
      <c r="AL379" s="509">
        <v>1</v>
      </c>
      <c r="AM379" s="509">
        <v>1</v>
      </c>
      <c r="AN379" s="509">
        <v>1</v>
      </c>
      <c r="AO379" s="509">
        <v>2</v>
      </c>
      <c r="AP379" s="509">
        <v>1</v>
      </c>
      <c r="AQ379" s="509">
        <v>1</v>
      </c>
      <c r="AR379" s="509">
        <v>2</v>
      </c>
      <c r="AS379" s="509">
        <v>1</v>
      </c>
      <c r="AT379" s="509">
        <v>2</v>
      </c>
      <c r="AU379" s="509">
        <v>1</v>
      </c>
      <c r="AV379" s="509">
        <v>1</v>
      </c>
      <c r="AW379" s="509">
        <v>1</v>
      </c>
      <c r="AX379" s="509">
        <v>1</v>
      </c>
      <c r="AY379" s="509">
        <v>3</v>
      </c>
      <c r="AZ379" s="509">
        <v>1</v>
      </c>
      <c r="BA379" s="509">
        <v>1</v>
      </c>
      <c r="BB379" s="509">
        <v>1</v>
      </c>
      <c r="BC379" s="509" t="b">
        <v>0</v>
      </c>
      <c r="BD379" s="508">
        <v>45488</v>
      </c>
      <c r="BE379" s="508">
        <v>45487</v>
      </c>
      <c r="BF379" s="509" t="b">
        <v>0</v>
      </c>
      <c r="BG379" s="510" t="s">
        <v>1542</v>
      </c>
      <c r="BH379" s="512"/>
      <c r="BI379" s="510"/>
      <c r="BJ379" s="513">
        <v>45488</v>
      </c>
      <c r="BK379" s="513">
        <v>45487</v>
      </c>
      <c r="BL379" s="513">
        <v>46217</v>
      </c>
      <c r="BM379" s="510"/>
      <c r="BN379" s="512"/>
      <c r="BO379" s="510"/>
      <c r="BP379" s="509">
        <v>2</v>
      </c>
      <c r="BQ379" s="509" t="str">
        <f>IF(AI379="","",VLOOKUP(AJ379,[0]!Qualifier,(COLUMN(AJ379)-34),FALSE))</f>
        <v>LC/Buffy</v>
      </c>
      <c r="BR379" s="509" t="str">
        <f>IF(AJ379="","",VLOOKUP(AK379,[0]!Qualifier,(COLUMN(AK379)-34),FALSE))</f>
        <v xml:space="preserve">ACD </v>
      </c>
      <c r="BS379" s="509" t="str">
        <f>IF(AK379="","",VLOOKUP(AL379,[0]!Qualifier,(COLUMN(AL379)-34),FALSE))</f>
        <v xml:space="preserve">NoAdd </v>
      </c>
      <c r="BT379" s="509" t="str">
        <f>IF(AL379="","",VLOOKUP(AM379,[0]!Qualifier,(COLUMN(AM379)-34),FALSE))</f>
        <v xml:space="preserve">Closed </v>
      </c>
      <c r="BU379" s="509" t="str">
        <f>IF(AM379="","",VLOOKUP(AN379,[0]!Qualifier,(COLUMN(AN379)-34),FALSE))</f>
        <v xml:space="preserve">SV </v>
      </c>
      <c r="BV379" s="509" t="str">
        <f>IF(AN379="","",VLOOKUP(AO379,[0]!Qualifier,(COLUMN(AO379)-34),FALSE))</f>
        <v xml:space="preserve">2to6°C </v>
      </c>
      <c r="BW379" s="509" t="str">
        <f>IF(AO379="","",VLOOKUP(AP379,[0]!Qualifier,(COLUMN(AP379)-34),FALSE))</f>
        <v>No</v>
      </c>
      <c r="BX379" s="509" t="str">
        <f>IF(AP379="","",VLOOKUP(AQ379,[0]!Qualifier,(COLUMN(AQ379)-34),FALSE))</f>
        <v xml:space="preserve">Allo </v>
      </c>
      <c r="BY379" s="509" t="str">
        <f>IF(AQ379="","",VLOOKUP(AR379,[0]!Qualifier,(COLUMN(AR379)-34),FALSE))</f>
        <v xml:space="preserve">Aph </v>
      </c>
      <c r="BZ379" s="509" t="str">
        <f>IF(AR379="","",VLOOKUP(AS379,[0]!Qualifier,(COLUMN(AS379)-34),FALSE))</f>
        <v xml:space="preserve">NA </v>
      </c>
      <c r="CA379" s="509" t="str">
        <f>IF(AS379="","",VLOOKUP(AT379,[0]!Qualifier,(COLUMN(AT379)-34),FALSE))</f>
        <v xml:space="preserve">NoTrans </v>
      </c>
      <c r="CB379" s="509" t="str">
        <f>IF(AT379="","",VLOOKUP(AU379,[0]!Qualifier,(COLUMN(AU379)-34),FALSE))</f>
        <v xml:space="preserve">None </v>
      </c>
      <c r="CC379" s="509" t="str">
        <f>IF(AU379="","",VLOOKUP(AV379,[0]!Qualifier,(COLUMN(AV379)-34),FALSE))</f>
        <v xml:space="preserve">None </v>
      </c>
      <c r="CD379" s="509" t="str">
        <f>IF(AV379="","",VLOOKUP(AW379,[0]!Qualifier,(COLUMN(AW379)-34),FALSE))</f>
        <v xml:space="preserve">NoIrr </v>
      </c>
      <c r="CE379" s="508" t="str">
        <f>IF(AW379="","",VLOOKUP(AX379,[0]!Qualifier,(COLUMN(AX379)-34),FALSE))</f>
        <v xml:space="preserve">- </v>
      </c>
      <c r="CF379" s="508" t="str">
        <f>IF(AX379="","",VLOOKUP(AY379,[0]!Qualifier,(COLUMN(AY379)-34),FALSE))</f>
        <v xml:space="preserve">Lymphocytes </v>
      </c>
      <c r="CG379" s="509" t="str">
        <f>IF(AY379="","",VLOOKUP(AZ379,[0]!Qualifier,(COLUMN(AZ379)-34),FALSE))</f>
        <v>Non</v>
      </c>
      <c r="CH379" s="510" t="str">
        <f>IF(AZ379="","",VLOOKUP(BA379,[0]!Qualifier,(COLUMN(BA379)-34),FALSE))</f>
        <v>NA</v>
      </c>
      <c r="CI379" s="509" t="str">
        <f>IF(BA379="","",VLOOKUP(BB379,[0]!Qualifier,(COLUMN(BB379)-34),FALSE))</f>
        <v xml:space="preserve">None </v>
      </c>
      <c r="CJ379" s="510"/>
      <c r="CK379" s="513" t="str">
        <f t="shared" si="172"/>
        <v>3-6-1-1-1-2-1-1-2-1-2-1-1-1-1-3-1-1-1</v>
      </c>
      <c r="CL379" s="513">
        <v>44068</v>
      </c>
      <c r="CM379" s="513">
        <v>45195</v>
      </c>
      <c r="CN379" s="510"/>
      <c r="CP379" s="510"/>
    </row>
    <row r="380" spans="1:94" ht="12.6" customHeight="1" outlineLevel="2" x14ac:dyDescent="0.35">
      <c r="A380" s="77">
        <f t="shared" si="174"/>
        <v>318495</v>
      </c>
      <c r="B380" s="7">
        <f t="shared" si="175"/>
        <v>375</v>
      </c>
      <c r="C380" s="59">
        <f t="shared" si="173"/>
        <v>375</v>
      </c>
      <c r="D380" s="124">
        <f t="shared" si="176"/>
        <v>318495</v>
      </c>
      <c r="E380" s="16" t="str">
        <f t="shared" si="152"/>
        <v>LC/Buffy</v>
      </c>
      <c r="F380" s="58" t="str">
        <f t="shared" si="153"/>
        <v>NS</v>
      </c>
      <c r="G380" s="58" t="str">
        <f t="shared" si="154"/>
        <v>DMSO/HSA/HBSS</v>
      </c>
      <c r="H380" s="58" t="str">
        <f t="shared" si="155"/>
        <v xml:space="preserve">CleanR </v>
      </c>
      <c r="I380" s="58" t="str">
        <f t="shared" si="156"/>
        <v xml:space="preserve">SV </v>
      </c>
      <c r="J380" s="58" t="str">
        <f t="shared" si="157"/>
        <v xml:space="preserve">≤-140°C  </v>
      </c>
      <c r="K380" s="58" t="str">
        <f t="shared" si="158"/>
        <v>No</v>
      </c>
      <c r="L380" s="58" t="str">
        <f t="shared" si="159"/>
        <v>Rel</v>
      </c>
      <c r="M380" s="58" t="str">
        <f t="shared" si="160"/>
        <v xml:space="preserve">WB </v>
      </c>
      <c r="N380" s="58" t="str">
        <f t="shared" si="161"/>
        <v xml:space="preserve">NA </v>
      </c>
      <c r="O380" s="58" t="str">
        <f t="shared" si="162"/>
        <v xml:space="preserve">Transf </v>
      </c>
      <c r="P380" s="58" t="str">
        <f t="shared" si="163"/>
        <v>CellSelAny</v>
      </c>
      <c r="Q380" s="58" t="str">
        <f t="shared" si="164"/>
        <v xml:space="preserve">? </v>
      </c>
      <c r="R380" s="58" t="str">
        <f t="shared" si="165"/>
        <v xml:space="preserve">NoIrr </v>
      </c>
      <c r="S380" s="58" t="str">
        <f t="shared" si="166"/>
        <v xml:space="preserve">Wash </v>
      </c>
      <c r="T380" s="58" t="str">
        <f t="shared" si="167"/>
        <v xml:space="preserve">Lymphocytes </v>
      </c>
      <c r="U380" s="58" t="str">
        <f t="shared" si="168"/>
        <v>BactTestNeg</v>
      </c>
      <c r="V380" s="58" t="str">
        <f t="shared" si="169"/>
        <v>NA</v>
      </c>
      <c r="W380" s="58" t="str">
        <f t="shared" si="170"/>
        <v xml:space="preserve">None </v>
      </c>
      <c r="X380" t="s">
        <v>63</v>
      </c>
      <c r="Y380" s="161" t="str">
        <f t="shared" si="171"/>
        <v>3-0-27-4-1-6-1-5-1-1-1-20-0-1-2-3-10-1-1</v>
      </c>
      <c r="Z380" s="60">
        <f t="shared" si="177"/>
        <v>318495</v>
      </c>
      <c r="AA380" s="7">
        <f t="shared" si="178"/>
        <v>375</v>
      </c>
      <c r="AB380" s="29" t="str">
        <f t="shared" si="151"/>
        <v>3</v>
      </c>
      <c r="AC380" s="29" t="str">
        <f t="shared" si="179"/>
        <v>1</v>
      </c>
      <c r="AD380" s="29" t="str">
        <f t="shared" si="179"/>
        <v>8</v>
      </c>
      <c r="AE380" s="29" t="str">
        <f t="shared" si="179"/>
        <v>4</v>
      </c>
      <c r="AF380" s="29" t="str">
        <f t="shared" si="179"/>
        <v>9</v>
      </c>
      <c r="AG380" s="29" t="str">
        <f t="shared" si="179"/>
        <v>5</v>
      </c>
      <c r="AH380" s="59">
        <v>375</v>
      </c>
      <c r="AI380" s="510">
        <v>318495</v>
      </c>
      <c r="AJ380" s="509">
        <v>3</v>
      </c>
      <c r="AK380" s="509">
        <v>0</v>
      </c>
      <c r="AL380" s="509">
        <v>27</v>
      </c>
      <c r="AM380" s="509">
        <v>4</v>
      </c>
      <c r="AN380" s="509">
        <v>1</v>
      </c>
      <c r="AO380" s="509">
        <v>6</v>
      </c>
      <c r="AP380" s="509">
        <v>1</v>
      </c>
      <c r="AQ380" s="509">
        <v>5</v>
      </c>
      <c r="AR380" s="509">
        <v>1</v>
      </c>
      <c r="AS380" s="509">
        <v>1</v>
      </c>
      <c r="AT380" s="509">
        <v>1</v>
      </c>
      <c r="AU380" s="509">
        <v>20</v>
      </c>
      <c r="AV380" s="509">
        <v>0</v>
      </c>
      <c r="AW380" s="509">
        <v>1</v>
      </c>
      <c r="AX380" s="509">
        <v>2</v>
      </c>
      <c r="AY380" s="509">
        <v>3</v>
      </c>
      <c r="AZ380" s="509">
        <v>10</v>
      </c>
      <c r="BA380" s="509">
        <v>1</v>
      </c>
      <c r="BB380" s="509">
        <v>1</v>
      </c>
      <c r="BC380" s="509" t="b">
        <v>0</v>
      </c>
      <c r="BD380" s="508">
        <v>45349</v>
      </c>
      <c r="BE380" s="508">
        <v>45343</v>
      </c>
      <c r="BF380" s="509" t="b">
        <v>0</v>
      </c>
      <c r="BG380" s="510" t="s">
        <v>1524</v>
      </c>
      <c r="BH380" s="509">
        <v>76</v>
      </c>
      <c r="BI380" s="510" t="s">
        <v>1062</v>
      </c>
      <c r="BJ380" s="513">
        <v>45349</v>
      </c>
      <c r="BK380" s="513">
        <v>45343</v>
      </c>
      <c r="BL380" s="513">
        <v>46217</v>
      </c>
      <c r="BM380" s="510"/>
      <c r="BN380" s="512"/>
      <c r="BO380" s="510"/>
      <c r="BP380" s="509">
        <v>6</v>
      </c>
      <c r="BQ380" s="509" t="str">
        <f>IF(AI380="","",VLOOKUP(AJ380,[0]!Qualifier,(COLUMN(AJ380)-34),FALSE))</f>
        <v>LC/Buffy</v>
      </c>
      <c r="BR380" s="509" t="str">
        <f>IF(AJ380="","",VLOOKUP(AK380,[0]!Qualifier,(COLUMN(AK380)-34),FALSE))</f>
        <v>NS</v>
      </c>
      <c r="BS380" s="509" t="str">
        <f>IF(AK380="","",VLOOKUP(AL380,[0]!Qualifier,(COLUMN(AL380)-34),FALSE))</f>
        <v>DMSO/HSA/HBSS</v>
      </c>
      <c r="BT380" s="509" t="str">
        <f>IF(AL380="","",VLOOKUP(AM380,[0]!Qualifier,(COLUMN(AM380)-34),FALSE))</f>
        <v xml:space="preserve">CleanR </v>
      </c>
      <c r="BU380" s="509" t="str">
        <f>IF(AM380="","",VLOOKUP(AN380,[0]!Qualifier,(COLUMN(AN380)-34),FALSE))</f>
        <v xml:space="preserve">SV </v>
      </c>
      <c r="BV380" s="509" t="str">
        <f>IF(AN380="","",VLOOKUP(AO380,[0]!Qualifier,(COLUMN(AO380)-34),FALSE))</f>
        <v xml:space="preserve">≤-140°C  </v>
      </c>
      <c r="BW380" s="509" t="str">
        <f>IF(AO380="","",VLOOKUP(AP380,[0]!Qualifier,(COLUMN(AP380)-34),FALSE))</f>
        <v>No</v>
      </c>
      <c r="BX380" s="509" t="str">
        <f>IF(AP380="","",VLOOKUP(AQ380,[0]!Qualifier,(COLUMN(AQ380)-34),FALSE))</f>
        <v>Rel</v>
      </c>
      <c r="BY380" s="509" t="str">
        <f>IF(AQ380="","",VLOOKUP(AR380,[0]!Qualifier,(COLUMN(AR380)-34),FALSE))</f>
        <v xml:space="preserve">WB </v>
      </c>
      <c r="BZ380" s="509" t="str">
        <f>IF(AR380="","",VLOOKUP(AS380,[0]!Qualifier,(COLUMN(AS380)-34),FALSE))</f>
        <v xml:space="preserve">NA </v>
      </c>
      <c r="CA380" s="509" t="str">
        <f>IF(AS380="","",VLOOKUP(AT380,[0]!Qualifier,(COLUMN(AT380)-34),FALSE))</f>
        <v xml:space="preserve">Transf </v>
      </c>
      <c r="CB380" s="509" t="str">
        <f>IF(AT380="","",VLOOKUP(AU380,[0]!Qualifier,(COLUMN(AU380)-34),FALSE))</f>
        <v>CellSelAny</v>
      </c>
      <c r="CC380" s="509" t="str">
        <f>IF(AU380="","",VLOOKUP(AV380,[0]!Qualifier,(COLUMN(AV380)-34),FALSE))</f>
        <v xml:space="preserve">? </v>
      </c>
      <c r="CD380" s="509" t="str">
        <f>IF(AV380="","",VLOOKUP(AW380,[0]!Qualifier,(COLUMN(AW380)-34),FALSE))</f>
        <v xml:space="preserve">NoIrr </v>
      </c>
      <c r="CE380" s="508" t="str">
        <f>IF(AW380="","",VLOOKUP(AX380,[0]!Qualifier,(COLUMN(AX380)-34),FALSE))</f>
        <v xml:space="preserve">Wash </v>
      </c>
      <c r="CF380" s="508" t="str">
        <f>IF(AX380="","",VLOOKUP(AY380,[0]!Qualifier,(COLUMN(AY380)-34),FALSE))</f>
        <v xml:space="preserve">Lymphocytes </v>
      </c>
      <c r="CG380" s="509" t="str">
        <f>IF(AY380="","",VLOOKUP(AZ380,[0]!Qualifier,(COLUMN(AZ380)-34),FALSE))</f>
        <v>BactTestNeg</v>
      </c>
      <c r="CH380" s="510" t="str">
        <f>IF(AZ380="","",VLOOKUP(BA380,[0]!Qualifier,(COLUMN(BA380)-34),FALSE))</f>
        <v>NA</v>
      </c>
      <c r="CI380" s="509" t="str">
        <f>IF(BA380="","",VLOOKUP(BB380,[0]!Qualifier,(COLUMN(BB380)-34),FALSE))</f>
        <v xml:space="preserve">None </v>
      </c>
      <c r="CJ380" s="510"/>
      <c r="CK380" s="513" t="str">
        <f t="shared" si="172"/>
        <v>3-0-27-4-1-6-1-5-1-1-1-20-0-1-2-3-10-1-1</v>
      </c>
      <c r="CL380" s="513">
        <v>43027</v>
      </c>
      <c r="CM380" s="513">
        <v>45195</v>
      </c>
      <c r="CN380" s="510"/>
      <c r="CP380" s="510"/>
    </row>
    <row r="381" spans="1:94" ht="12.6" customHeight="1" outlineLevel="2" x14ac:dyDescent="0.35">
      <c r="A381" s="77">
        <f t="shared" si="174"/>
        <v>320068</v>
      </c>
      <c r="B381" s="7">
        <f t="shared" si="175"/>
        <v>376</v>
      </c>
      <c r="C381" s="59">
        <f t="shared" si="173"/>
        <v>376</v>
      </c>
      <c r="D381" s="124">
        <f t="shared" si="176"/>
        <v>320068</v>
      </c>
      <c r="E381" s="16" t="str">
        <f t="shared" si="152"/>
        <v>LC/Buffy</v>
      </c>
      <c r="F381" s="58" t="str">
        <f t="shared" si="153"/>
        <v xml:space="preserve">ACD </v>
      </c>
      <c r="G381" s="58" t="str">
        <f t="shared" si="154"/>
        <v xml:space="preserve">DMSO </v>
      </c>
      <c r="H381" s="58" t="str">
        <f t="shared" si="155"/>
        <v xml:space="preserve">CleanR </v>
      </c>
      <c r="I381" s="58" t="str">
        <f t="shared" si="156"/>
        <v xml:space="preserve">NonSV </v>
      </c>
      <c r="J381" s="58" t="str">
        <f t="shared" si="157"/>
        <v xml:space="preserve">≤-60°C  </v>
      </c>
      <c r="K381" s="58" t="str">
        <f t="shared" si="158"/>
        <v>No</v>
      </c>
      <c r="L381" s="58" t="str">
        <f t="shared" si="159"/>
        <v>Dir</v>
      </c>
      <c r="M381" s="58" t="str">
        <f t="shared" si="160"/>
        <v xml:space="preserve">Aph </v>
      </c>
      <c r="N381" s="58" t="str">
        <f t="shared" si="161"/>
        <v xml:space="preserve">NA </v>
      </c>
      <c r="O381" s="58" t="str">
        <f t="shared" si="162"/>
        <v xml:space="preserve">Transf </v>
      </c>
      <c r="P381" s="58" t="str">
        <f t="shared" si="163"/>
        <v xml:space="preserve">None </v>
      </c>
      <c r="Q381" s="58" t="str">
        <f t="shared" si="164"/>
        <v xml:space="preserve">None </v>
      </c>
      <c r="R381" s="58" t="str">
        <f t="shared" si="165"/>
        <v xml:space="preserve">NoIrr </v>
      </c>
      <c r="S381" s="58" t="str">
        <f t="shared" si="166"/>
        <v xml:space="preserve">- </v>
      </c>
      <c r="T381" s="58" t="str">
        <f t="shared" si="167"/>
        <v xml:space="preserve">Lymphocytes </v>
      </c>
      <c r="U381" s="58" t="str">
        <f t="shared" si="168"/>
        <v>Non</v>
      </c>
      <c r="V381" s="58" t="str">
        <f t="shared" si="169"/>
        <v>NA</v>
      </c>
      <c r="W381" s="58" t="str">
        <f t="shared" si="170"/>
        <v xml:space="preserve">None </v>
      </c>
      <c r="X381" t="s">
        <v>63</v>
      </c>
      <c r="Y381" s="161" t="str">
        <f t="shared" si="171"/>
        <v>3-6-11-4-3-5-1-3-2-1-1-1-1-1-1-3-1-1-1</v>
      </c>
      <c r="Z381" s="60">
        <f t="shared" si="177"/>
        <v>320068</v>
      </c>
      <c r="AA381" s="7">
        <f t="shared" si="178"/>
        <v>376</v>
      </c>
      <c r="AB381" s="29" t="str">
        <f t="shared" si="151"/>
        <v>3</v>
      </c>
      <c r="AC381" s="29" t="str">
        <f t="shared" si="179"/>
        <v>2</v>
      </c>
      <c r="AD381" s="29" t="str">
        <f t="shared" si="179"/>
        <v>0</v>
      </c>
      <c r="AE381" s="29" t="str">
        <f t="shared" si="179"/>
        <v>0</v>
      </c>
      <c r="AF381" s="29" t="str">
        <f t="shared" si="179"/>
        <v>6</v>
      </c>
      <c r="AG381" s="29" t="str">
        <f t="shared" si="179"/>
        <v>8</v>
      </c>
      <c r="AH381" s="59">
        <v>376</v>
      </c>
      <c r="AI381" s="510">
        <v>320068</v>
      </c>
      <c r="AJ381" s="509">
        <v>3</v>
      </c>
      <c r="AK381" s="509">
        <v>6</v>
      </c>
      <c r="AL381" s="509">
        <v>11</v>
      </c>
      <c r="AM381" s="509">
        <v>4</v>
      </c>
      <c r="AN381" s="509">
        <v>3</v>
      </c>
      <c r="AO381" s="509">
        <v>5</v>
      </c>
      <c r="AP381" s="509">
        <v>1</v>
      </c>
      <c r="AQ381" s="509">
        <v>3</v>
      </c>
      <c r="AR381" s="509">
        <v>2</v>
      </c>
      <c r="AS381" s="509">
        <v>1</v>
      </c>
      <c r="AT381" s="509">
        <v>1</v>
      </c>
      <c r="AU381" s="509">
        <v>1</v>
      </c>
      <c r="AV381" s="509">
        <v>1</v>
      </c>
      <c r="AW381" s="509">
        <v>1</v>
      </c>
      <c r="AX381" s="509">
        <v>1</v>
      </c>
      <c r="AY381" s="509">
        <v>3</v>
      </c>
      <c r="AZ381" s="509">
        <v>1</v>
      </c>
      <c r="BA381" s="509">
        <v>1</v>
      </c>
      <c r="BB381" s="509">
        <v>1</v>
      </c>
      <c r="BC381" s="509" t="b">
        <v>0</v>
      </c>
      <c r="BD381" s="508">
        <v>46079</v>
      </c>
      <c r="BE381" s="508">
        <v>46077</v>
      </c>
      <c r="BF381" s="509" t="b">
        <v>0</v>
      </c>
      <c r="BG381" s="510" t="s">
        <v>1620</v>
      </c>
      <c r="BH381" s="509">
        <v>99</v>
      </c>
      <c r="BI381" s="510" t="s">
        <v>685</v>
      </c>
      <c r="BJ381" s="513">
        <v>46079</v>
      </c>
      <c r="BK381" s="513">
        <v>46077</v>
      </c>
      <c r="BL381" s="513">
        <v>46217</v>
      </c>
      <c r="BM381" s="510"/>
      <c r="BN381" s="512"/>
      <c r="BO381" s="510"/>
      <c r="BP381" s="509">
        <v>16</v>
      </c>
      <c r="BQ381" s="509" t="str">
        <f>IF(AI381="","",VLOOKUP(AJ381,[0]!Qualifier,(COLUMN(AJ381)-34),FALSE))</f>
        <v>LC/Buffy</v>
      </c>
      <c r="BR381" s="509" t="str">
        <f>IF(AJ381="","",VLOOKUP(AK381,[0]!Qualifier,(COLUMN(AK381)-34),FALSE))</f>
        <v xml:space="preserve">ACD </v>
      </c>
      <c r="BS381" s="509" t="str">
        <f>IF(AK381="","",VLOOKUP(AL381,[0]!Qualifier,(COLUMN(AL381)-34),FALSE))</f>
        <v xml:space="preserve">DMSO </v>
      </c>
      <c r="BT381" s="509" t="str">
        <f>IF(AL381="","",VLOOKUP(AM381,[0]!Qualifier,(COLUMN(AM381)-34),FALSE))</f>
        <v xml:space="preserve">CleanR </v>
      </c>
      <c r="BU381" s="509" t="str">
        <f>IF(AM381="","",VLOOKUP(AN381,[0]!Qualifier,(COLUMN(AN381)-34),FALSE))</f>
        <v xml:space="preserve">NonSV </v>
      </c>
      <c r="BV381" s="509" t="str">
        <f>IF(AN381="","",VLOOKUP(AO381,[0]!Qualifier,(COLUMN(AO381)-34),FALSE))</f>
        <v xml:space="preserve">≤-60°C  </v>
      </c>
      <c r="BW381" s="509" t="str">
        <f>IF(AO381="","",VLOOKUP(AP381,[0]!Qualifier,(COLUMN(AP381)-34),FALSE))</f>
        <v>No</v>
      </c>
      <c r="BX381" s="509" t="str">
        <f>IF(AP381="","",VLOOKUP(AQ381,[0]!Qualifier,(COLUMN(AQ381)-34),FALSE))</f>
        <v>Dir</v>
      </c>
      <c r="BY381" s="509" t="str">
        <f>IF(AQ381="","",VLOOKUP(AR381,[0]!Qualifier,(COLUMN(AR381)-34),FALSE))</f>
        <v xml:space="preserve">Aph </v>
      </c>
      <c r="BZ381" s="509" t="str">
        <f>IF(AR381="","",VLOOKUP(AS381,[0]!Qualifier,(COLUMN(AS381)-34),FALSE))</f>
        <v xml:space="preserve">NA </v>
      </c>
      <c r="CA381" s="509" t="str">
        <f>IF(AS381="","",VLOOKUP(AT381,[0]!Qualifier,(COLUMN(AT381)-34),FALSE))</f>
        <v xml:space="preserve">Transf </v>
      </c>
      <c r="CB381" s="509" t="str">
        <f>IF(AT381="","",VLOOKUP(AU381,[0]!Qualifier,(COLUMN(AU381)-34),FALSE))</f>
        <v xml:space="preserve">None </v>
      </c>
      <c r="CC381" s="509" t="str">
        <f>IF(AU381="","",VLOOKUP(AV381,[0]!Qualifier,(COLUMN(AV381)-34),FALSE))</f>
        <v xml:space="preserve">None </v>
      </c>
      <c r="CD381" s="509" t="str">
        <f>IF(AV381="","",VLOOKUP(AW381,[0]!Qualifier,(COLUMN(AW381)-34),FALSE))</f>
        <v xml:space="preserve">NoIrr </v>
      </c>
      <c r="CE381" s="508" t="str">
        <f>IF(AW381="","",VLOOKUP(AX381,[0]!Qualifier,(COLUMN(AX381)-34),FALSE))</f>
        <v xml:space="preserve">- </v>
      </c>
      <c r="CF381" s="508" t="str">
        <f>IF(AX381="","",VLOOKUP(AY381,[0]!Qualifier,(COLUMN(AY381)-34),FALSE))</f>
        <v xml:space="preserve">Lymphocytes </v>
      </c>
      <c r="CG381" s="509" t="str">
        <f>IF(AY381="","",VLOOKUP(AZ381,[0]!Qualifier,(COLUMN(AZ381)-34),FALSE))</f>
        <v>Non</v>
      </c>
      <c r="CH381" s="510" t="str">
        <f>IF(AZ381="","",VLOOKUP(BA381,[0]!Qualifier,(COLUMN(BA381)-34),FALSE))</f>
        <v>NA</v>
      </c>
      <c r="CI381" s="509" t="str">
        <f>IF(BA381="","",VLOOKUP(BB381,[0]!Qualifier,(COLUMN(BB381)-34),FALSE))</f>
        <v xml:space="preserve">None </v>
      </c>
      <c r="CJ381" s="510"/>
      <c r="CK381" s="513" t="str">
        <f t="shared" si="172"/>
        <v>3-6-11-4-3-5-1-3-2-1-1-1-1-1-1-3-1-1-1</v>
      </c>
      <c r="CL381" s="513">
        <v>44155</v>
      </c>
      <c r="CM381" s="513">
        <v>45195</v>
      </c>
      <c r="CN381" s="510"/>
      <c r="CP381" s="510"/>
    </row>
    <row r="382" spans="1:94" ht="12.6" customHeight="1" outlineLevel="2" x14ac:dyDescent="0.35">
      <c r="A382" s="77">
        <f t="shared" si="174"/>
        <v>320466</v>
      </c>
      <c r="B382" s="7">
        <f t="shared" si="175"/>
        <v>377</v>
      </c>
      <c r="C382" s="59">
        <f t="shared" si="173"/>
        <v>377</v>
      </c>
      <c r="D382" s="124">
        <f t="shared" si="176"/>
        <v>320466</v>
      </c>
      <c r="E382" s="16" t="str">
        <f t="shared" si="152"/>
        <v>LC/Buffy</v>
      </c>
      <c r="F382" s="58" t="str">
        <f t="shared" si="153"/>
        <v xml:space="preserve">ACD </v>
      </c>
      <c r="G382" s="58" t="str">
        <f t="shared" si="154"/>
        <v xml:space="preserve">DMSO </v>
      </c>
      <c r="H382" s="58" t="str">
        <f t="shared" si="155"/>
        <v xml:space="preserve">CleanR </v>
      </c>
      <c r="I382" s="58" t="str">
        <f t="shared" si="156"/>
        <v xml:space="preserve">NonSV </v>
      </c>
      <c r="J382" s="58" t="str">
        <f t="shared" si="157"/>
        <v xml:space="preserve">≤-60°C  </v>
      </c>
      <c r="K382" s="58" t="str">
        <f t="shared" si="158"/>
        <v>No</v>
      </c>
      <c r="L382" s="58" t="str">
        <f t="shared" si="159"/>
        <v>Dir</v>
      </c>
      <c r="M382" s="58" t="str">
        <f t="shared" si="160"/>
        <v xml:space="preserve">Aph </v>
      </c>
      <c r="N382" s="58" t="str">
        <f t="shared" si="161"/>
        <v xml:space="preserve">NA </v>
      </c>
      <c r="O382" s="58" t="str">
        <f t="shared" si="162"/>
        <v xml:space="preserve">SpecInf </v>
      </c>
      <c r="P382" s="58" t="str">
        <f t="shared" si="163"/>
        <v xml:space="preserve">None </v>
      </c>
      <c r="Q382" s="58" t="str">
        <f t="shared" si="164"/>
        <v xml:space="preserve">None </v>
      </c>
      <c r="R382" s="58" t="str">
        <f t="shared" si="165"/>
        <v xml:space="preserve">NoIrr </v>
      </c>
      <c r="S382" s="58" t="str">
        <f t="shared" si="166"/>
        <v xml:space="preserve">- </v>
      </c>
      <c r="T382" s="58" t="str">
        <f t="shared" si="167"/>
        <v xml:space="preserve">Lymphocytes </v>
      </c>
      <c r="U382" s="58" t="str">
        <f t="shared" si="168"/>
        <v>Non</v>
      </c>
      <c r="V382" s="58" t="str">
        <f t="shared" si="169"/>
        <v>NA</v>
      </c>
      <c r="W382" s="58" t="str">
        <f t="shared" si="170"/>
        <v xml:space="preserve">None </v>
      </c>
      <c r="X382" t="s">
        <v>63</v>
      </c>
      <c r="Y382" s="161" t="str">
        <f t="shared" si="171"/>
        <v>3-6-11-4-3-5-1-3-2-1-7-1-1-1-1-3-1-1-1</v>
      </c>
      <c r="Z382" s="60">
        <f t="shared" si="177"/>
        <v>320466</v>
      </c>
      <c r="AA382" s="7">
        <f t="shared" si="178"/>
        <v>377</v>
      </c>
      <c r="AB382" s="29" t="str">
        <f t="shared" si="151"/>
        <v>3</v>
      </c>
      <c r="AC382" s="29" t="str">
        <f t="shared" si="179"/>
        <v>2</v>
      </c>
      <c r="AD382" s="29" t="str">
        <f t="shared" si="179"/>
        <v>0</v>
      </c>
      <c r="AE382" s="29" t="str">
        <f t="shared" si="179"/>
        <v>4</v>
      </c>
      <c r="AF382" s="29" t="str">
        <f t="shared" si="179"/>
        <v>6</v>
      </c>
      <c r="AG382" s="29" t="str">
        <f t="shared" si="179"/>
        <v>6</v>
      </c>
      <c r="AH382" s="59">
        <v>377</v>
      </c>
      <c r="AI382" s="510">
        <v>320466</v>
      </c>
      <c r="AJ382" s="509">
        <v>3</v>
      </c>
      <c r="AK382" s="509">
        <v>6</v>
      </c>
      <c r="AL382" s="509">
        <v>11</v>
      </c>
      <c r="AM382" s="509">
        <v>4</v>
      </c>
      <c r="AN382" s="509">
        <v>3</v>
      </c>
      <c r="AO382" s="509">
        <v>5</v>
      </c>
      <c r="AP382" s="509">
        <v>1</v>
      </c>
      <c r="AQ382" s="509">
        <v>3</v>
      </c>
      <c r="AR382" s="509">
        <v>2</v>
      </c>
      <c r="AS382" s="509">
        <v>1</v>
      </c>
      <c r="AT382" s="509">
        <v>7</v>
      </c>
      <c r="AU382" s="509">
        <v>1</v>
      </c>
      <c r="AV382" s="509">
        <v>1</v>
      </c>
      <c r="AW382" s="509">
        <v>1</v>
      </c>
      <c r="AX382" s="509">
        <v>1</v>
      </c>
      <c r="AY382" s="509">
        <v>3</v>
      </c>
      <c r="AZ382" s="509">
        <v>1</v>
      </c>
      <c r="BA382" s="509">
        <v>1</v>
      </c>
      <c r="BB382" s="509">
        <v>1</v>
      </c>
      <c r="BC382" s="509" t="b">
        <v>0</v>
      </c>
      <c r="BD382" s="508">
        <v>46079</v>
      </c>
      <c r="BE382" s="508">
        <v>46077</v>
      </c>
      <c r="BF382" s="509" t="b">
        <v>0</v>
      </c>
      <c r="BG382" s="510" t="s">
        <v>1621</v>
      </c>
      <c r="BH382" s="509">
        <v>99</v>
      </c>
      <c r="BI382" s="510" t="s">
        <v>685</v>
      </c>
      <c r="BJ382" s="513">
        <v>46079</v>
      </c>
      <c r="BK382" s="513">
        <v>46077</v>
      </c>
      <c r="BL382" s="513">
        <v>46217</v>
      </c>
      <c r="BM382" s="510"/>
      <c r="BN382" s="512"/>
      <c r="BO382" s="510"/>
      <c r="BP382" s="509">
        <v>16</v>
      </c>
      <c r="BQ382" s="509" t="str">
        <f>IF(AI382="","",VLOOKUP(AJ382,[0]!Qualifier,(COLUMN(AJ382)-34),FALSE))</f>
        <v>LC/Buffy</v>
      </c>
      <c r="BR382" s="509" t="str">
        <f>IF(AJ382="","",VLOOKUP(AK382,[0]!Qualifier,(COLUMN(AK382)-34),FALSE))</f>
        <v xml:space="preserve">ACD </v>
      </c>
      <c r="BS382" s="509" t="str">
        <f>IF(AK382="","",VLOOKUP(AL382,[0]!Qualifier,(COLUMN(AL382)-34),FALSE))</f>
        <v xml:space="preserve">DMSO </v>
      </c>
      <c r="BT382" s="509" t="str">
        <f>IF(AL382="","",VLOOKUP(AM382,[0]!Qualifier,(COLUMN(AM382)-34),FALSE))</f>
        <v xml:space="preserve">CleanR </v>
      </c>
      <c r="BU382" s="509" t="str">
        <f>IF(AM382="","",VLOOKUP(AN382,[0]!Qualifier,(COLUMN(AN382)-34),FALSE))</f>
        <v xml:space="preserve">NonSV </v>
      </c>
      <c r="BV382" s="509" t="str">
        <f>IF(AN382="","",VLOOKUP(AO382,[0]!Qualifier,(COLUMN(AO382)-34),FALSE))</f>
        <v xml:space="preserve">≤-60°C  </v>
      </c>
      <c r="BW382" s="509" t="str">
        <f>IF(AO382="","",VLOOKUP(AP382,[0]!Qualifier,(COLUMN(AP382)-34),FALSE))</f>
        <v>No</v>
      </c>
      <c r="BX382" s="509" t="str">
        <f>IF(AP382="","",VLOOKUP(AQ382,[0]!Qualifier,(COLUMN(AQ382)-34),FALSE))</f>
        <v>Dir</v>
      </c>
      <c r="BY382" s="509" t="str">
        <f>IF(AQ382="","",VLOOKUP(AR382,[0]!Qualifier,(COLUMN(AR382)-34),FALSE))</f>
        <v xml:space="preserve">Aph </v>
      </c>
      <c r="BZ382" s="509" t="str">
        <f>IF(AR382="","",VLOOKUP(AS382,[0]!Qualifier,(COLUMN(AS382)-34),FALSE))</f>
        <v xml:space="preserve">NA </v>
      </c>
      <c r="CA382" s="509" t="str">
        <f>IF(AS382="","",VLOOKUP(AT382,[0]!Qualifier,(COLUMN(AT382)-34),FALSE))</f>
        <v xml:space="preserve">SpecInf </v>
      </c>
      <c r="CB382" s="509" t="str">
        <f>IF(AT382="","",VLOOKUP(AU382,[0]!Qualifier,(COLUMN(AU382)-34),FALSE))</f>
        <v xml:space="preserve">None </v>
      </c>
      <c r="CC382" s="509" t="str">
        <f>IF(AU382="","",VLOOKUP(AV382,[0]!Qualifier,(COLUMN(AV382)-34),FALSE))</f>
        <v xml:space="preserve">None </v>
      </c>
      <c r="CD382" s="509" t="str">
        <f>IF(AV382="","",VLOOKUP(AW382,[0]!Qualifier,(COLUMN(AW382)-34),FALSE))</f>
        <v xml:space="preserve">NoIrr </v>
      </c>
      <c r="CE382" s="508" t="str">
        <f>IF(AW382="","",VLOOKUP(AX382,[0]!Qualifier,(COLUMN(AX382)-34),FALSE))</f>
        <v xml:space="preserve">- </v>
      </c>
      <c r="CF382" s="508" t="str">
        <f>IF(AX382="","",VLOOKUP(AY382,[0]!Qualifier,(COLUMN(AY382)-34),FALSE))</f>
        <v xml:space="preserve">Lymphocytes </v>
      </c>
      <c r="CG382" s="509" t="str">
        <f>IF(AY382="","",VLOOKUP(AZ382,[0]!Qualifier,(COLUMN(AZ382)-34),FALSE))</f>
        <v>Non</v>
      </c>
      <c r="CH382" s="510" t="str">
        <f>IF(AZ382="","",VLOOKUP(BA382,[0]!Qualifier,(COLUMN(BA382)-34),FALSE))</f>
        <v>NA</v>
      </c>
      <c r="CI382" s="509" t="str">
        <f>IF(BA382="","",VLOOKUP(BB382,[0]!Qualifier,(COLUMN(BB382)-34),FALSE))</f>
        <v xml:space="preserve">None </v>
      </c>
      <c r="CJ382" s="510"/>
      <c r="CK382" s="513" t="str">
        <f t="shared" si="172"/>
        <v>3-6-11-4-3-5-1-3-2-1-7-1-1-1-1-3-1-1-1</v>
      </c>
      <c r="CL382" s="513">
        <v>44068</v>
      </c>
      <c r="CM382" s="513">
        <v>45195</v>
      </c>
      <c r="CN382" s="510"/>
      <c r="CP382" s="510"/>
    </row>
    <row r="383" spans="1:94" ht="12.6" customHeight="1" outlineLevel="2" x14ac:dyDescent="0.35">
      <c r="A383" s="77">
        <f t="shared" si="174"/>
        <v>340068</v>
      </c>
      <c r="B383" s="7">
        <f t="shared" si="175"/>
        <v>378</v>
      </c>
      <c r="C383" s="59">
        <f t="shared" si="173"/>
        <v>378</v>
      </c>
      <c r="D383" s="124">
        <f t="shared" si="176"/>
        <v>340068</v>
      </c>
      <c r="E383" s="16" t="str">
        <f t="shared" si="152"/>
        <v>LC/Buffy</v>
      </c>
      <c r="F383" s="58" t="str">
        <f t="shared" si="153"/>
        <v xml:space="preserve">ACD+Hep </v>
      </c>
      <c r="G383" s="58" t="str">
        <f t="shared" si="154"/>
        <v xml:space="preserve">DMSO </v>
      </c>
      <c r="H383" s="58" t="str">
        <f t="shared" si="155"/>
        <v xml:space="preserve">CleanR </v>
      </c>
      <c r="I383" s="58" t="str">
        <f t="shared" si="156"/>
        <v xml:space="preserve">NonSV </v>
      </c>
      <c r="J383" s="58" t="str">
        <f t="shared" si="157"/>
        <v xml:space="preserve">≤-60°C  </v>
      </c>
      <c r="K383" s="58" t="str">
        <f t="shared" si="158"/>
        <v>No</v>
      </c>
      <c r="L383" s="58" t="str">
        <f t="shared" si="159"/>
        <v>Dir</v>
      </c>
      <c r="M383" s="58" t="str">
        <f t="shared" si="160"/>
        <v xml:space="preserve">Aph </v>
      </c>
      <c r="N383" s="58" t="str">
        <f t="shared" si="161"/>
        <v xml:space="preserve">NA </v>
      </c>
      <c r="O383" s="58" t="str">
        <f t="shared" si="162"/>
        <v xml:space="preserve">Transf </v>
      </c>
      <c r="P383" s="58" t="str">
        <f t="shared" si="163"/>
        <v xml:space="preserve">None </v>
      </c>
      <c r="Q383" s="58" t="str">
        <f t="shared" si="164"/>
        <v xml:space="preserve">None </v>
      </c>
      <c r="R383" s="58" t="str">
        <f t="shared" si="165"/>
        <v xml:space="preserve">NoIrr </v>
      </c>
      <c r="S383" s="58" t="str">
        <f t="shared" si="166"/>
        <v xml:space="preserve">- </v>
      </c>
      <c r="T383" s="58" t="str">
        <f t="shared" si="167"/>
        <v xml:space="preserve">Lymphocytes </v>
      </c>
      <c r="U383" s="58" t="str">
        <f t="shared" si="168"/>
        <v>Non</v>
      </c>
      <c r="V383" s="58" t="str">
        <f t="shared" si="169"/>
        <v>NA</v>
      </c>
      <c r="W383" s="58" t="str">
        <f t="shared" si="170"/>
        <v xml:space="preserve">None </v>
      </c>
      <c r="X383" t="s">
        <v>63</v>
      </c>
      <c r="Y383" s="161" t="str">
        <f t="shared" si="171"/>
        <v>3-12-11-4-3-5-1-3-2-1-1-1-1-1-1-3-1-1-1</v>
      </c>
      <c r="Z383" s="60">
        <f t="shared" si="177"/>
        <v>340068</v>
      </c>
      <c r="AA383" s="7">
        <f t="shared" si="178"/>
        <v>378</v>
      </c>
      <c r="AB383" s="29" t="str">
        <f t="shared" si="151"/>
        <v>3</v>
      </c>
      <c r="AC383" s="29" t="str">
        <f t="shared" si="179"/>
        <v>4</v>
      </c>
      <c r="AD383" s="29" t="str">
        <f t="shared" si="179"/>
        <v>0</v>
      </c>
      <c r="AE383" s="29" t="str">
        <f t="shared" si="179"/>
        <v>0</v>
      </c>
      <c r="AF383" s="29" t="str">
        <f t="shared" si="179"/>
        <v>6</v>
      </c>
      <c r="AG383" s="29" t="str">
        <f t="shared" si="179"/>
        <v>8</v>
      </c>
      <c r="AH383" s="59">
        <v>378</v>
      </c>
      <c r="AI383" s="510">
        <v>340068</v>
      </c>
      <c r="AJ383" s="509">
        <v>3</v>
      </c>
      <c r="AK383" s="509">
        <v>12</v>
      </c>
      <c r="AL383" s="509">
        <v>11</v>
      </c>
      <c r="AM383" s="509">
        <v>4</v>
      </c>
      <c r="AN383" s="509">
        <v>3</v>
      </c>
      <c r="AO383" s="509">
        <v>5</v>
      </c>
      <c r="AP383" s="509">
        <v>1</v>
      </c>
      <c r="AQ383" s="509">
        <v>3</v>
      </c>
      <c r="AR383" s="509">
        <v>2</v>
      </c>
      <c r="AS383" s="509">
        <v>1</v>
      </c>
      <c r="AT383" s="509">
        <v>1</v>
      </c>
      <c r="AU383" s="509">
        <v>1</v>
      </c>
      <c r="AV383" s="509">
        <v>1</v>
      </c>
      <c r="AW383" s="509">
        <v>1</v>
      </c>
      <c r="AX383" s="509">
        <v>1</v>
      </c>
      <c r="AY383" s="509">
        <v>3</v>
      </c>
      <c r="AZ383" s="509">
        <v>1</v>
      </c>
      <c r="BA383" s="509">
        <v>1</v>
      </c>
      <c r="BB383" s="509">
        <v>1</v>
      </c>
      <c r="BC383" s="509" t="b">
        <v>0</v>
      </c>
      <c r="BD383" s="508">
        <v>46079</v>
      </c>
      <c r="BE383" s="508">
        <v>46077</v>
      </c>
      <c r="BF383" s="509" t="b">
        <v>0</v>
      </c>
      <c r="BG383" s="510" t="s">
        <v>1622</v>
      </c>
      <c r="BH383" s="509">
        <v>99</v>
      </c>
      <c r="BI383" s="510" t="s">
        <v>685</v>
      </c>
      <c r="BJ383" s="513">
        <v>46079</v>
      </c>
      <c r="BK383" s="513">
        <v>46077</v>
      </c>
      <c r="BL383" s="513">
        <v>46217</v>
      </c>
      <c r="BM383" s="510"/>
      <c r="BN383" s="512"/>
      <c r="BO383" s="510"/>
      <c r="BP383" s="509">
        <v>6</v>
      </c>
      <c r="BQ383" s="509" t="str">
        <f>IF(AI383="","",VLOOKUP(AJ383,[0]!Qualifier,(COLUMN(AJ383)-34),FALSE))</f>
        <v>LC/Buffy</v>
      </c>
      <c r="BR383" s="509" t="str">
        <f>IF(AJ383="","",VLOOKUP(AK383,[0]!Qualifier,(COLUMN(AK383)-34),FALSE))</f>
        <v xml:space="preserve">ACD+Hep </v>
      </c>
      <c r="BS383" s="509" t="str">
        <f>IF(AK383="","",VLOOKUP(AL383,[0]!Qualifier,(COLUMN(AL383)-34),FALSE))</f>
        <v xml:space="preserve">DMSO </v>
      </c>
      <c r="BT383" s="509" t="str">
        <f>IF(AL383="","",VLOOKUP(AM383,[0]!Qualifier,(COLUMN(AM383)-34),FALSE))</f>
        <v xml:space="preserve">CleanR </v>
      </c>
      <c r="BU383" s="509" t="str">
        <f>IF(AM383="","",VLOOKUP(AN383,[0]!Qualifier,(COLUMN(AN383)-34),FALSE))</f>
        <v xml:space="preserve">NonSV </v>
      </c>
      <c r="BV383" s="509" t="str">
        <f>IF(AN383="","",VLOOKUP(AO383,[0]!Qualifier,(COLUMN(AO383)-34),FALSE))</f>
        <v xml:space="preserve">≤-60°C  </v>
      </c>
      <c r="BW383" s="509" t="str">
        <f>IF(AO383="","",VLOOKUP(AP383,[0]!Qualifier,(COLUMN(AP383)-34),FALSE))</f>
        <v>No</v>
      </c>
      <c r="BX383" s="509" t="str">
        <f>IF(AP383="","",VLOOKUP(AQ383,[0]!Qualifier,(COLUMN(AQ383)-34),FALSE))</f>
        <v>Dir</v>
      </c>
      <c r="BY383" s="509" t="str">
        <f>IF(AQ383="","",VLOOKUP(AR383,[0]!Qualifier,(COLUMN(AR383)-34),FALSE))</f>
        <v xml:space="preserve">Aph </v>
      </c>
      <c r="BZ383" s="509" t="str">
        <f>IF(AR383="","",VLOOKUP(AS383,[0]!Qualifier,(COLUMN(AS383)-34),FALSE))</f>
        <v xml:space="preserve">NA </v>
      </c>
      <c r="CA383" s="509" t="str">
        <f>IF(AS383="","",VLOOKUP(AT383,[0]!Qualifier,(COLUMN(AT383)-34),FALSE))</f>
        <v xml:space="preserve">Transf </v>
      </c>
      <c r="CB383" s="509" t="str">
        <f>IF(AT383="","",VLOOKUP(AU383,[0]!Qualifier,(COLUMN(AU383)-34),FALSE))</f>
        <v xml:space="preserve">None </v>
      </c>
      <c r="CC383" s="509" t="str">
        <f>IF(AU383="","",VLOOKUP(AV383,[0]!Qualifier,(COLUMN(AV383)-34),FALSE))</f>
        <v xml:space="preserve">None </v>
      </c>
      <c r="CD383" s="509" t="str">
        <f>IF(AV383="","",VLOOKUP(AW383,[0]!Qualifier,(COLUMN(AW383)-34),FALSE))</f>
        <v xml:space="preserve">NoIrr </v>
      </c>
      <c r="CE383" s="508" t="str">
        <f>IF(AW383="","",VLOOKUP(AX383,[0]!Qualifier,(COLUMN(AX383)-34),FALSE))</f>
        <v xml:space="preserve">- </v>
      </c>
      <c r="CF383" s="508" t="str">
        <f>IF(AX383="","",VLOOKUP(AY383,[0]!Qualifier,(COLUMN(AY383)-34),FALSE))</f>
        <v xml:space="preserve">Lymphocytes </v>
      </c>
      <c r="CG383" s="509" t="str">
        <f>IF(AY383="","",VLOOKUP(AZ383,[0]!Qualifier,(COLUMN(AZ383)-34),FALSE))</f>
        <v>Non</v>
      </c>
      <c r="CH383" s="510" t="str">
        <f>IF(AZ383="","",VLOOKUP(BA383,[0]!Qualifier,(COLUMN(BA383)-34),FALSE))</f>
        <v>NA</v>
      </c>
      <c r="CI383" s="509" t="str">
        <f>IF(BA383="","",VLOOKUP(BB383,[0]!Qualifier,(COLUMN(BB383)-34),FALSE))</f>
        <v xml:space="preserve">None </v>
      </c>
      <c r="CJ383" s="510"/>
      <c r="CK383" s="513" t="str">
        <f t="shared" si="172"/>
        <v>3-12-11-4-3-5-1-3-2-1-1-1-1-1-1-3-1-1-1</v>
      </c>
      <c r="CL383" s="513">
        <v>42914</v>
      </c>
      <c r="CM383" s="513">
        <v>45195</v>
      </c>
      <c r="CN383" s="510"/>
      <c r="CP383" s="510"/>
    </row>
    <row r="384" spans="1:94" ht="12.6" customHeight="1" outlineLevel="2" x14ac:dyDescent="0.35">
      <c r="A384" s="77">
        <f t="shared" si="174"/>
        <v>340076</v>
      </c>
      <c r="B384" s="7">
        <f t="shared" si="175"/>
        <v>379</v>
      </c>
      <c r="C384" s="59">
        <f t="shared" si="173"/>
        <v>379</v>
      </c>
      <c r="D384" s="124">
        <f t="shared" si="176"/>
        <v>340076</v>
      </c>
      <c r="E384" s="16" t="str">
        <f t="shared" si="152"/>
        <v>LC/Buffy</v>
      </c>
      <c r="F384" s="58" t="str">
        <f t="shared" si="153"/>
        <v xml:space="preserve">ACD+Hep </v>
      </c>
      <c r="G384" s="58" t="str">
        <f t="shared" si="154"/>
        <v xml:space="preserve">DMSO </v>
      </c>
      <c r="H384" s="58" t="str">
        <f t="shared" si="155"/>
        <v xml:space="preserve">Open </v>
      </c>
      <c r="I384" s="58" t="str">
        <f t="shared" si="156"/>
        <v xml:space="preserve">NonSV </v>
      </c>
      <c r="J384" s="58" t="str">
        <f t="shared" si="157"/>
        <v xml:space="preserve">≤-80°C </v>
      </c>
      <c r="K384" s="58" t="str">
        <f t="shared" si="158"/>
        <v>No</v>
      </c>
      <c r="L384" s="58" t="str">
        <f t="shared" si="159"/>
        <v>Dir</v>
      </c>
      <c r="M384" s="58" t="str">
        <f t="shared" si="160"/>
        <v xml:space="preserve">Aph </v>
      </c>
      <c r="N384" s="58" t="str">
        <f t="shared" si="161"/>
        <v xml:space="preserve">NA </v>
      </c>
      <c r="O384" s="58" t="str">
        <f t="shared" si="162"/>
        <v xml:space="preserve">Transf </v>
      </c>
      <c r="P384" s="58" t="str">
        <f t="shared" si="163"/>
        <v xml:space="preserve">None </v>
      </c>
      <c r="Q384" s="58" t="str">
        <f t="shared" si="164"/>
        <v xml:space="preserve">None </v>
      </c>
      <c r="R384" s="58" t="str">
        <f t="shared" si="165"/>
        <v xml:space="preserve">NoIrr </v>
      </c>
      <c r="S384" s="58" t="str">
        <f t="shared" si="166"/>
        <v xml:space="preserve">- </v>
      </c>
      <c r="T384" s="58" t="str">
        <f t="shared" si="167"/>
        <v xml:space="preserve">Lymphocytes </v>
      </c>
      <c r="U384" s="58" t="str">
        <f t="shared" si="168"/>
        <v>Non</v>
      </c>
      <c r="V384" s="58" t="str">
        <f t="shared" si="169"/>
        <v>NA</v>
      </c>
      <c r="W384" s="58" t="str">
        <f t="shared" si="170"/>
        <v xml:space="preserve">None </v>
      </c>
      <c r="X384" t="s">
        <v>63</v>
      </c>
      <c r="Y384" s="161" t="str">
        <f t="shared" si="171"/>
        <v>3-12-11-2-3-16-1-3-2-1-1-1-1-1-1-3-1-1-1</v>
      </c>
      <c r="Z384" s="60">
        <f t="shared" si="177"/>
        <v>340076</v>
      </c>
      <c r="AA384" s="7">
        <f t="shared" si="178"/>
        <v>379</v>
      </c>
      <c r="AB384" s="29" t="str">
        <f t="shared" si="151"/>
        <v>3</v>
      </c>
      <c r="AC384" s="29" t="str">
        <f t="shared" si="179"/>
        <v>4</v>
      </c>
      <c r="AD384" s="29" t="str">
        <f t="shared" si="179"/>
        <v>0</v>
      </c>
      <c r="AE384" s="29" t="str">
        <f t="shared" si="179"/>
        <v>0</v>
      </c>
      <c r="AF384" s="29" t="str">
        <f t="shared" si="179"/>
        <v>7</v>
      </c>
      <c r="AG384" s="29" t="str">
        <f t="shared" si="179"/>
        <v>6</v>
      </c>
      <c r="AH384" s="59">
        <v>379</v>
      </c>
      <c r="AI384" s="510">
        <v>340076</v>
      </c>
      <c r="AJ384" s="509">
        <v>3</v>
      </c>
      <c r="AK384" s="509">
        <v>12</v>
      </c>
      <c r="AL384" s="509">
        <v>11</v>
      </c>
      <c r="AM384" s="509">
        <v>2</v>
      </c>
      <c r="AN384" s="509">
        <v>3</v>
      </c>
      <c r="AO384" s="509">
        <v>16</v>
      </c>
      <c r="AP384" s="509">
        <v>1</v>
      </c>
      <c r="AQ384" s="509">
        <v>3</v>
      </c>
      <c r="AR384" s="509">
        <v>2</v>
      </c>
      <c r="AS384" s="509">
        <v>1</v>
      </c>
      <c r="AT384" s="509">
        <v>1</v>
      </c>
      <c r="AU384" s="509">
        <v>1</v>
      </c>
      <c r="AV384" s="509">
        <v>1</v>
      </c>
      <c r="AW384" s="509">
        <v>1</v>
      </c>
      <c r="AX384" s="509">
        <v>1</v>
      </c>
      <c r="AY384" s="509">
        <v>3</v>
      </c>
      <c r="AZ384" s="509">
        <v>1</v>
      </c>
      <c r="BA384" s="509">
        <v>1</v>
      </c>
      <c r="BB384" s="509">
        <v>1</v>
      </c>
      <c r="BC384" s="509" t="b">
        <v>0</v>
      </c>
      <c r="BD384" s="508">
        <v>44007</v>
      </c>
      <c r="BE384" s="508">
        <v>43999</v>
      </c>
      <c r="BF384" s="509" t="b">
        <v>0</v>
      </c>
      <c r="BG384" s="510" t="s">
        <v>1209</v>
      </c>
      <c r="BH384" s="509">
        <v>76</v>
      </c>
      <c r="BI384" s="510" t="s">
        <v>1062</v>
      </c>
      <c r="BJ384" s="513">
        <v>44007</v>
      </c>
      <c r="BK384" s="513">
        <v>43999</v>
      </c>
      <c r="BL384" s="513">
        <v>46217</v>
      </c>
      <c r="BM384" s="510"/>
      <c r="BN384" s="512"/>
      <c r="BO384" s="510"/>
      <c r="BP384" s="509">
        <v>6</v>
      </c>
      <c r="BQ384" s="509" t="str">
        <f>IF(AI384="","",VLOOKUP(AJ384,[0]!Qualifier,(COLUMN(AJ384)-34),FALSE))</f>
        <v>LC/Buffy</v>
      </c>
      <c r="BR384" s="509" t="str">
        <f>IF(AJ384="","",VLOOKUP(AK384,[0]!Qualifier,(COLUMN(AK384)-34),FALSE))</f>
        <v xml:space="preserve">ACD+Hep </v>
      </c>
      <c r="BS384" s="509" t="str">
        <f>IF(AK384="","",VLOOKUP(AL384,[0]!Qualifier,(COLUMN(AL384)-34),FALSE))</f>
        <v xml:space="preserve">DMSO </v>
      </c>
      <c r="BT384" s="509" t="str">
        <f>IF(AL384="","",VLOOKUP(AM384,[0]!Qualifier,(COLUMN(AM384)-34),FALSE))</f>
        <v xml:space="preserve">Open </v>
      </c>
      <c r="BU384" s="509" t="str">
        <f>IF(AM384="","",VLOOKUP(AN384,[0]!Qualifier,(COLUMN(AN384)-34),FALSE))</f>
        <v xml:space="preserve">NonSV </v>
      </c>
      <c r="BV384" s="509" t="str">
        <f>IF(AN384="","",VLOOKUP(AO384,[0]!Qualifier,(COLUMN(AO384)-34),FALSE))</f>
        <v xml:space="preserve">≤-80°C </v>
      </c>
      <c r="BW384" s="509" t="str">
        <f>IF(AO384="","",VLOOKUP(AP384,[0]!Qualifier,(COLUMN(AP384)-34),FALSE))</f>
        <v>No</v>
      </c>
      <c r="BX384" s="509" t="str">
        <f>IF(AP384="","",VLOOKUP(AQ384,[0]!Qualifier,(COLUMN(AQ384)-34),FALSE))</f>
        <v>Dir</v>
      </c>
      <c r="BY384" s="509" t="str">
        <f>IF(AQ384="","",VLOOKUP(AR384,[0]!Qualifier,(COLUMN(AR384)-34),FALSE))</f>
        <v xml:space="preserve">Aph </v>
      </c>
      <c r="BZ384" s="509" t="str">
        <f>IF(AR384="","",VLOOKUP(AS384,[0]!Qualifier,(COLUMN(AS384)-34),FALSE))</f>
        <v xml:space="preserve">NA </v>
      </c>
      <c r="CA384" s="509" t="str">
        <f>IF(AS384="","",VLOOKUP(AT384,[0]!Qualifier,(COLUMN(AT384)-34),FALSE))</f>
        <v xml:space="preserve">Transf </v>
      </c>
      <c r="CB384" s="509" t="str">
        <f>IF(AT384="","",VLOOKUP(AU384,[0]!Qualifier,(COLUMN(AU384)-34),FALSE))</f>
        <v xml:space="preserve">None </v>
      </c>
      <c r="CC384" s="509" t="str">
        <f>IF(AU384="","",VLOOKUP(AV384,[0]!Qualifier,(COLUMN(AV384)-34),FALSE))</f>
        <v xml:space="preserve">None </v>
      </c>
      <c r="CD384" s="509" t="str">
        <f>IF(AV384="","",VLOOKUP(AW384,[0]!Qualifier,(COLUMN(AW384)-34),FALSE))</f>
        <v xml:space="preserve">NoIrr </v>
      </c>
      <c r="CE384" s="508" t="str">
        <f>IF(AW384="","",VLOOKUP(AX384,[0]!Qualifier,(COLUMN(AX384)-34),FALSE))</f>
        <v xml:space="preserve">- </v>
      </c>
      <c r="CF384" s="508" t="str">
        <f>IF(AX384="","",VLOOKUP(AY384,[0]!Qualifier,(COLUMN(AY384)-34),FALSE))</f>
        <v xml:space="preserve">Lymphocytes </v>
      </c>
      <c r="CG384" s="509" t="str">
        <f>IF(AY384="","",VLOOKUP(AZ384,[0]!Qualifier,(COLUMN(AZ384)-34),FALSE))</f>
        <v>Non</v>
      </c>
      <c r="CH384" s="510" t="str">
        <f>IF(AZ384="","",VLOOKUP(BA384,[0]!Qualifier,(COLUMN(BA384)-34),FALSE))</f>
        <v>NA</v>
      </c>
      <c r="CI384" s="509" t="str">
        <f>IF(BA384="","",VLOOKUP(BB384,[0]!Qualifier,(COLUMN(BB384)-34),FALSE))</f>
        <v xml:space="preserve">None </v>
      </c>
      <c r="CJ384" s="510"/>
      <c r="CK384" s="513" t="str">
        <f t="shared" si="172"/>
        <v>3-12-11-2-3-16-1-3-2-1-1-1-1-1-1-3-1-1-1</v>
      </c>
      <c r="CL384" s="513">
        <v>42271</v>
      </c>
      <c r="CM384" s="513">
        <v>45195</v>
      </c>
      <c r="CN384" s="510"/>
      <c r="CP384" s="510"/>
    </row>
    <row r="385" spans="1:94" ht="12.6" customHeight="1" outlineLevel="2" x14ac:dyDescent="0.35">
      <c r="A385" s="77">
        <f t="shared" si="174"/>
        <v>340099</v>
      </c>
      <c r="B385" s="7">
        <f t="shared" si="175"/>
        <v>380</v>
      </c>
      <c r="C385" s="59">
        <f t="shared" si="173"/>
        <v>380</v>
      </c>
      <c r="D385" s="124">
        <f t="shared" si="176"/>
        <v>340099</v>
      </c>
      <c r="E385" s="16" t="str">
        <f t="shared" si="152"/>
        <v>LC/Buffy</v>
      </c>
      <c r="F385" s="58" t="str">
        <f t="shared" si="153"/>
        <v xml:space="preserve">ACD+Hep </v>
      </c>
      <c r="G385" s="58" t="str">
        <f t="shared" si="154"/>
        <v xml:space="preserve">NoAdd </v>
      </c>
      <c r="H385" s="58" t="str">
        <f t="shared" si="155"/>
        <v xml:space="preserve">Closed </v>
      </c>
      <c r="I385" s="58" t="str">
        <f t="shared" si="156"/>
        <v xml:space="preserve">NonSV </v>
      </c>
      <c r="J385" s="58" t="str">
        <f t="shared" si="157"/>
        <v xml:space="preserve">2to6°C </v>
      </c>
      <c r="K385" s="58" t="str">
        <f t="shared" si="158"/>
        <v>No</v>
      </c>
      <c r="L385" s="58" t="str">
        <f t="shared" si="159"/>
        <v>Dir</v>
      </c>
      <c r="M385" s="58" t="str">
        <f t="shared" si="160"/>
        <v xml:space="preserve">Aph </v>
      </c>
      <c r="N385" s="58" t="str">
        <f t="shared" si="161"/>
        <v xml:space="preserve">NA </v>
      </c>
      <c r="O385" s="58" t="str">
        <f t="shared" si="162"/>
        <v xml:space="preserve">Transf </v>
      </c>
      <c r="P385" s="58" t="str">
        <f t="shared" si="163"/>
        <v xml:space="preserve">None </v>
      </c>
      <c r="Q385" s="58" t="str">
        <f t="shared" si="164"/>
        <v xml:space="preserve">None </v>
      </c>
      <c r="R385" s="58" t="str">
        <f t="shared" si="165"/>
        <v xml:space="preserve">NoIrr </v>
      </c>
      <c r="S385" s="58" t="str">
        <f t="shared" si="166"/>
        <v xml:space="preserve">- </v>
      </c>
      <c r="T385" s="58" t="str">
        <f t="shared" si="167"/>
        <v xml:space="preserve">Lymphocytes </v>
      </c>
      <c r="U385" s="58" t="str">
        <f t="shared" si="168"/>
        <v>Non</v>
      </c>
      <c r="V385" s="58" t="str">
        <f t="shared" si="169"/>
        <v>NA</v>
      </c>
      <c r="W385" s="58" t="str">
        <f t="shared" si="170"/>
        <v xml:space="preserve">None </v>
      </c>
      <c r="X385" t="s">
        <v>63</v>
      </c>
      <c r="Y385" s="161" t="str">
        <f t="shared" si="171"/>
        <v>3-12-1-1-3-2-1-3-2-1-1-1-1-1-1-3-1-1-1</v>
      </c>
      <c r="Z385" s="60">
        <f t="shared" si="177"/>
        <v>340099</v>
      </c>
      <c r="AA385" s="7">
        <f t="shared" si="178"/>
        <v>380</v>
      </c>
      <c r="AB385" s="29" t="str">
        <f t="shared" si="151"/>
        <v>3</v>
      </c>
      <c r="AC385" s="29" t="str">
        <f t="shared" si="179"/>
        <v>4</v>
      </c>
      <c r="AD385" s="29" t="str">
        <f t="shared" si="179"/>
        <v>0</v>
      </c>
      <c r="AE385" s="29" t="str">
        <f t="shared" si="179"/>
        <v>0</v>
      </c>
      <c r="AF385" s="29" t="str">
        <f t="shared" si="179"/>
        <v>9</v>
      </c>
      <c r="AG385" s="29" t="str">
        <f t="shared" si="179"/>
        <v>9</v>
      </c>
      <c r="AH385" s="59">
        <v>380</v>
      </c>
      <c r="AI385" s="510">
        <v>340099</v>
      </c>
      <c r="AJ385" s="509">
        <v>3</v>
      </c>
      <c r="AK385" s="509">
        <v>12</v>
      </c>
      <c r="AL385" s="509">
        <v>1</v>
      </c>
      <c r="AM385" s="509">
        <v>1</v>
      </c>
      <c r="AN385" s="509">
        <v>3</v>
      </c>
      <c r="AO385" s="509">
        <v>2</v>
      </c>
      <c r="AP385" s="509">
        <v>1</v>
      </c>
      <c r="AQ385" s="509">
        <v>3</v>
      </c>
      <c r="AR385" s="509">
        <v>2</v>
      </c>
      <c r="AS385" s="509">
        <v>1</v>
      </c>
      <c r="AT385" s="509">
        <v>1</v>
      </c>
      <c r="AU385" s="509">
        <v>1</v>
      </c>
      <c r="AV385" s="509">
        <v>1</v>
      </c>
      <c r="AW385" s="509">
        <v>1</v>
      </c>
      <c r="AX385" s="509">
        <v>1</v>
      </c>
      <c r="AY385" s="509">
        <v>3</v>
      </c>
      <c r="AZ385" s="509">
        <v>1</v>
      </c>
      <c r="BA385" s="509">
        <v>1</v>
      </c>
      <c r="BB385" s="509">
        <v>1</v>
      </c>
      <c r="BC385" s="509" t="b">
        <v>0</v>
      </c>
      <c r="BD385" s="508">
        <v>44007</v>
      </c>
      <c r="BE385" s="508">
        <v>43999</v>
      </c>
      <c r="BF385" s="509" t="b">
        <v>0</v>
      </c>
      <c r="BG385" s="510" t="s">
        <v>1087</v>
      </c>
      <c r="BH385" s="509">
        <v>76</v>
      </c>
      <c r="BI385" s="510" t="s">
        <v>1062</v>
      </c>
      <c r="BJ385" s="513">
        <v>44007</v>
      </c>
      <c r="BK385" s="513">
        <v>43999</v>
      </c>
      <c r="BL385" s="513">
        <v>46217</v>
      </c>
      <c r="BM385" s="510"/>
      <c r="BN385" s="512"/>
      <c r="BO385" s="510"/>
      <c r="BP385" s="509">
        <v>6</v>
      </c>
      <c r="BQ385" s="509" t="str">
        <f>IF(AI385="","",VLOOKUP(AJ385,[0]!Qualifier,(COLUMN(AJ385)-34),FALSE))</f>
        <v>LC/Buffy</v>
      </c>
      <c r="BR385" s="509" t="str">
        <f>IF(AJ385="","",VLOOKUP(AK385,[0]!Qualifier,(COLUMN(AK385)-34),FALSE))</f>
        <v xml:space="preserve">ACD+Hep </v>
      </c>
      <c r="BS385" s="509" t="str">
        <f>IF(AK385="","",VLOOKUP(AL385,[0]!Qualifier,(COLUMN(AL385)-34),FALSE))</f>
        <v xml:space="preserve">NoAdd </v>
      </c>
      <c r="BT385" s="509" t="str">
        <f>IF(AL385="","",VLOOKUP(AM385,[0]!Qualifier,(COLUMN(AM385)-34),FALSE))</f>
        <v xml:space="preserve">Closed </v>
      </c>
      <c r="BU385" s="509" t="str">
        <f>IF(AM385="","",VLOOKUP(AN385,[0]!Qualifier,(COLUMN(AN385)-34),FALSE))</f>
        <v xml:space="preserve">NonSV </v>
      </c>
      <c r="BV385" s="509" t="str">
        <f>IF(AN385="","",VLOOKUP(AO385,[0]!Qualifier,(COLUMN(AO385)-34),FALSE))</f>
        <v xml:space="preserve">2to6°C </v>
      </c>
      <c r="BW385" s="509" t="str">
        <f>IF(AO385="","",VLOOKUP(AP385,[0]!Qualifier,(COLUMN(AP385)-34),FALSE))</f>
        <v>No</v>
      </c>
      <c r="BX385" s="509" t="str">
        <f>IF(AP385="","",VLOOKUP(AQ385,[0]!Qualifier,(COLUMN(AQ385)-34),FALSE))</f>
        <v>Dir</v>
      </c>
      <c r="BY385" s="509" t="str">
        <f>IF(AQ385="","",VLOOKUP(AR385,[0]!Qualifier,(COLUMN(AR385)-34),FALSE))</f>
        <v xml:space="preserve">Aph </v>
      </c>
      <c r="BZ385" s="509" t="str">
        <f>IF(AR385="","",VLOOKUP(AS385,[0]!Qualifier,(COLUMN(AS385)-34),FALSE))</f>
        <v xml:space="preserve">NA </v>
      </c>
      <c r="CA385" s="509" t="str">
        <f>IF(AS385="","",VLOOKUP(AT385,[0]!Qualifier,(COLUMN(AT385)-34),FALSE))</f>
        <v xml:space="preserve">Transf </v>
      </c>
      <c r="CB385" s="509" t="str">
        <f>IF(AT385="","",VLOOKUP(AU385,[0]!Qualifier,(COLUMN(AU385)-34),FALSE))</f>
        <v xml:space="preserve">None </v>
      </c>
      <c r="CC385" s="509" t="str">
        <f>IF(AU385="","",VLOOKUP(AV385,[0]!Qualifier,(COLUMN(AV385)-34),FALSE))</f>
        <v xml:space="preserve">None </v>
      </c>
      <c r="CD385" s="509" t="str">
        <f>IF(AV385="","",VLOOKUP(AW385,[0]!Qualifier,(COLUMN(AW385)-34),FALSE))</f>
        <v xml:space="preserve">NoIrr </v>
      </c>
      <c r="CE385" s="508" t="str">
        <f>IF(AW385="","",VLOOKUP(AX385,[0]!Qualifier,(COLUMN(AX385)-34),FALSE))</f>
        <v xml:space="preserve">- </v>
      </c>
      <c r="CF385" s="508" t="str">
        <f>IF(AX385="","",VLOOKUP(AY385,[0]!Qualifier,(COLUMN(AY385)-34),FALSE))</f>
        <v xml:space="preserve">Lymphocytes </v>
      </c>
      <c r="CG385" s="509" t="str">
        <f>IF(AY385="","",VLOOKUP(AZ385,[0]!Qualifier,(COLUMN(AZ385)-34),FALSE))</f>
        <v>Non</v>
      </c>
      <c r="CH385" s="510" t="str">
        <f>IF(AZ385="","",VLOOKUP(BA385,[0]!Qualifier,(COLUMN(BA385)-34),FALSE))</f>
        <v>NA</v>
      </c>
      <c r="CI385" s="509" t="str">
        <f>IF(BA385="","",VLOOKUP(BB385,[0]!Qualifier,(COLUMN(BB385)-34),FALSE))</f>
        <v xml:space="preserve">None </v>
      </c>
      <c r="CJ385" s="510"/>
      <c r="CK385" s="513" t="str">
        <f t="shared" si="172"/>
        <v>3-12-1-1-3-2-1-3-2-1-1-1-1-1-1-3-1-1-1</v>
      </c>
      <c r="CL385" s="513">
        <v>38313</v>
      </c>
      <c r="CM385" s="513">
        <v>45195</v>
      </c>
      <c r="CN385" s="513">
        <v>43630</v>
      </c>
      <c r="CO385" s="513">
        <v>1</v>
      </c>
      <c r="CP385" s="510" t="s">
        <v>1073</v>
      </c>
    </row>
    <row r="386" spans="1:94" ht="12.6" customHeight="1" outlineLevel="2" x14ac:dyDescent="0.35">
      <c r="A386" s="77">
        <f t="shared" si="174"/>
        <v>340320</v>
      </c>
      <c r="B386" s="7">
        <f t="shared" si="175"/>
        <v>381</v>
      </c>
      <c r="C386" s="59">
        <f t="shared" si="173"/>
        <v>381</v>
      </c>
      <c r="D386" s="124">
        <f t="shared" si="176"/>
        <v>340320</v>
      </c>
      <c r="E386" s="16" t="str">
        <f t="shared" si="152"/>
        <v>LC/Buffy</v>
      </c>
      <c r="F386" s="58" t="str">
        <f t="shared" si="153"/>
        <v xml:space="preserve">ACD </v>
      </c>
      <c r="G386" s="58" t="str">
        <f t="shared" si="154"/>
        <v xml:space="preserve">NoAdd </v>
      </c>
      <c r="H386" s="58" t="str">
        <f t="shared" si="155"/>
        <v xml:space="preserve">CleanR </v>
      </c>
      <c r="I386" s="58" t="str">
        <f t="shared" si="156"/>
        <v xml:space="preserve">NonSV </v>
      </c>
      <c r="J386" s="58" t="str">
        <f t="shared" si="157"/>
        <v xml:space="preserve">2to6°C </v>
      </c>
      <c r="K386" s="58" t="str">
        <f t="shared" si="158"/>
        <v>No</v>
      </c>
      <c r="L386" s="58" t="str">
        <f t="shared" si="159"/>
        <v>Dir</v>
      </c>
      <c r="M386" s="58" t="str">
        <f t="shared" si="160"/>
        <v xml:space="preserve">Aph </v>
      </c>
      <c r="N386" s="58" t="str">
        <f t="shared" si="161"/>
        <v xml:space="preserve">NA </v>
      </c>
      <c r="O386" s="58" t="str">
        <f t="shared" si="162"/>
        <v xml:space="preserve">Interm </v>
      </c>
      <c r="P386" s="58" t="str">
        <f t="shared" si="163"/>
        <v xml:space="preserve">None </v>
      </c>
      <c r="Q386" s="58" t="str">
        <f t="shared" si="164"/>
        <v xml:space="preserve">None </v>
      </c>
      <c r="R386" s="58" t="str">
        <f t="shared" si="165"/>
        <v xml:space="preserve">NoIrr </v>
      </c>
      <c r="S386" s="58" t="str">
        <f t="shared" si="166"/>
        <v xml:space="preserve">- </v>
      </c>
      <c r="T386" s="58" t="str">
        <f t="shared" si="167"/>
        <v xml:space="preserve">Monocytes </v>
      </c>
      <c r="U386" s="58" t="str">
        <f t="shared" si="168"/>
        <v>Non</v>
      </c>
      <c r="V386" s="58" t="str">
        <f t="shared" si="169"/>
        <v>NA</v>
      </c>
      <c r="W386" s="58" t="str">
        <f t="shared" si="170"/>
        <v xml:space="preserve">None </v>
      </c>
      <c r="X386" t="s">
        <v>63</v>
      </c>
      <c r="Y386" s="161" t="str">
        <f t="shared" si="171"/>
        <v>3-6-1-4-3-2-1-3-2-1-6-1-1-1-1-4-1-1-1</v>
      </c>
      <c r="Z386" s="60">
        <f t="shared" si="177"/>
        <v>340320</v>
      </c>
      <c r="AA386" s="7">
        <f t="shared" si="178"/>
        <v>381</v>
      </c>
      <c r="AB386" s="29" t="str">
        <f t="shared" ref="AB386:AB412" si="180">MID(TEXT($Z386,"000000"),AB$5,1)</f>
        <v>3</v>
      </c>
      <c r="AC386" s="29" t="str">
        <f t="shared" si="179"/>
        <v>4</v>
      </c>
      <c r="AD386" s="29" t="str">
        <f t="shared" si="179"/>
        <v>0</v>
      </c>
      <c r="AE386" s="29" t="str">
        <f t="shared" si="179"/>
        <v>3</v>
      </c>
      <c r="AF386" s="29" t="str">
        <f t="shared" si="179"/>
        <v>2</v>
      </c>
      <c r="AG386" s="29" t="str">
        <f t="shared" si="179"/>
        <v>0</v>
      </c>
      <c r="AH386" s="59">
        <v>381</v>
      </c>
      <c r="AI386" s="510">
        <v>340320</v>
      </c>
      <c r="AJ386" s="509">
        <v>3</v>
      </c>
      <c r="AK386" s="509">
        <v>6</v>
      </c>
      <c r="AL386" s="509">
        <v>1</v>
      </c>
      <c r="AM386" s="509">
        <v>4</v>
      </c>
      <c r="AN386" s="509">
        <v>3</v>
      </c>
      <c r="AO386" s="509">
        <v>2</v>
      </c>
      <c r="AP386" s="509">
        <v>1</v>
      </c>
      <c r="AQ386" s="509">
        <v>3</v>
      </c>
      <c r="AR386" s="509">
        <v>2</v>
      </c>
      <c r="AS386" s="509">
        <v>1</v>
      </c>
      <c r="AT386" s="509">
        <v>6</v>
      </c>
      <c r="AU386" s="509">
        <v>1</v>
      </c>
      <c r="AV386" s="509">
        <v>1</v>
      </c>
      <c r="AW386" s="509">
        <v>1</v>
      </c>
      <c r="AX386" s="509">
        <v>1</v>
      </c>
      <c r="AY386" s="509">
        <v>4</v>
      </c>
      <c r="AZ386" s="509">
        <v>1</v>
      </c>
      <c r="BA386" s="509">
        <v>1</v>
      </c>
      <c r="BB386" s="509">
        <v>1</v>
      </c>
      <c r="BC386" s="509" t="b">
        <v>0</v>
      </c>
      <c r="BD386" s="508">
        <v>41908</v>
      </c>
      <c r="BE386" s="508">
        <v>41908</v>
      </c>
      <c r="BF386" s="509" t="b">
        <v>0</v>
      </c>
      <c r="BG386" s="510" t="s">
        <v>689</v>
      </c>
      <c r="BH386" s="509">
        <v>103</v>
      </c>
      <c r="BI386" s="510" t="s">
        <v>1072</v>
      </c>
      <c r="BJ386" s="513">
        <v>41908</v>
      </c>
      <c r="BK386" s="513">
        <v>41908</v>
      </c>
      <c r="BL386" s="513">
        <v>46217</v>
      </c>
      <c r="BM386" s="513">
        <v>43630</v>
      </c>
      <c r="BN386" s="509">
        <v>1</v>
      </c>
      <c r="BO386" s="510" t="s">
        <v>1073</v>
      </c>
      <c r="BP386" s="509">
        <v>1</v>
      </c>
      <c r="BQ386" s="509" t="str">
        <f>IF(AI386="","",VLOOKUP(AJ386,[0]!Qualifier,(COLUMN(AJ386)-34),FALSE))</f>
        <v>LC/Buffy</v>
      </c>
      <c r="BR386" s="509" t="str">
        <f>IF(AJ386="","",VLOOKUP(AK386,[0]!Qualifier,(COLUMN(AK386)-34),FALSE))</f>
        <v xml:space="preserve">ACD </v>
      </c>
      <c r="BS386" s="509" t="str">
        <f>IF(AK386="","",VLOOKUP(AL386,[0]!Qualifier,(COLUMN(AL386)-34),FALSE))</f>
        <v xml:space="preserve">NoAdd </v>
      </c>
      <c r="BT386" s="509" t="str">
        <f>IF(AL386="","",VLOOKUP(AM386,[0]!Qualifier,(COLUMN(AM386)-34),FALSE))</f>
        <v xml:space="preserve">CleanR </v>
      </c>
      <c r="BU386" s="509" t="str">
        <f>IF(AM386="","",VLOOKUP(AN386,[0]!Qualifier,(COLUMN(AN386)-34),FALSE))</f>
        <v xml:space="preserve">NonSV </v>
      </c>
      <c r="BV386" s="509" t="str">
        <f>IF(AN386="","",VLOOKUP(AO386,[0]!Qualifier,(COLUMN(AO386)-34),FALSE))</f>
        <v xml:space="preserve">2to6°C </v>
      </c>
      <c r="BW386" s="509" t="str">
        <f>IF(AO386="","",VLOOKUP(AP386,[0]!Qualifier,(COLUMN(AP386)-34),FALSE))</f>
        <v>No</v>
      </c>
      <c r="BX386" s="509" t="str">
        <f>IF(AP386="","",VLOOKUP(AQ386,[0]!Qualifier,(COLUMN(AQ386)-34),FALSE))</f>
        <v>Dir</v>
      </c>
      <c r="BY386" s="509" t="str">
        <f>IF(AQ386="","",VLOOKUP(AR386,[0]!Qualifier,(COLUMN(AR386)-34),FALSE))</f>
        <v xml:space="preserve">Aph </v>
      </c>
      <c r="BZ386" s="509" t="str">
        <f>IF(AR386="","",VLOOKUP(AS386,[0]!Qualifier,(COLUMN(AS386)-34),FALSE))</f>
        <v xml:space="preserve">NA </v>
      </c>
      <c r="CA386" s="509" t="str">
        <f>IF(AS386="","",VLOOKUP(AT386,[0]!Qualifier,(COLUMN(AT386)-34),FALSE))</f>
        <v xml:space="preserve">Interm </v>
      </c>
      <c r="CB386" s="509" t="str">
        <f>IF(AT386="","",VLOOKUP(AU386,[0]!Qualifier,(COLUMN(AU386)-34),FALSE))</f>
        <v xml:space="preserve">None </v>
      </c>
      <c r="CC386" s="509" t="str">
        <f>IF(AU386="","",VLOOKUP(AV386,[0]!Qualifier,(COLUMN(AV386)-34),FALSE))</f>
        <v xml:space="preserve">None </v>
      </c>
      <c r="CD386" s="509" t="str">
        <f>IF(AV386="","",VLOOKUP(AW386,[0]!Qualifier,(COLUMN(AW386)-34),FALSE))</f>
        <v xml:space="preserve">NoIrr </v>
      </c>
      <c r="CE386" s="508" t="str">
        <f>IF(AW386="","",VLOOKUP(AX386,[0]!Qualifier,(COLUMN(AX386)-34),FALSE))</f>
        <v xml:space="preserve">- </v>
      </c>
      <c r="CF386" s="508" t="str">
        <f>IF(AX386="","",VLOOKUP(AY386,[0]!Qualifier,(COLUMN(AY386)-34),FALSE))</f>
        <v xml:space="preserve">Monocytes </v>
      </c>
      <c r="CG386" s="509" t="str">
        <f>IF(AY386="","",VLOOKUP(AZ386,[0]!Qualifier,(COLUMN(AZ386)-34),FALSE))</f>
        <v>Non</v>
      </c>
      <c r="CH386" s="510" t="str">
        <f>IF(AZ386="","",VLOOKUP(BA386,[0]!Qualifier,(COLUMN(BA386)-34),FALSE))</f>
        <v>NA</v>
      </c>
      <c r="CI386" s="509" t="str">
        <f>IF(BA386="","",VLOOKUP(BB386,[0]!Qualifier,(COLUMN(BB386)-34),FALSE))</f>
        <v xml:space="preserve">None </v>
      </c>
      <c r="CJ386" s="510"/>
      <c r="CK386" s="513" t="str">
        <f t="shared" si="172"/>
        <v>3-6-1-4-3-2-1-3-2-1-6-1-1-1-1-4-1-1-1</v>
      </c>
      <c r="CL386" s="513">
        <v>38313</v>
      </c>
      <c r="CM386" s="513">
        <v>45195</v>
      </c>
      <c r="CN386" s="513">
        <v>43630</v>
      </c>
      <c r="CO386" s="513">
        <v>1</v>
      </c>
      <c r="CP386" s="510" t="s">
        <v>1073</v>
      </c>
    </row>
    <row r="387" spans="1:94" ht="12.6" customHeight="1" outlineLevel="2" x14ac:dyDescent="0.35">
      <c r="A387" s="77">
        <f t="shared" si="174"/>
        <v>340466</v>
      </c>
      <c r="B387" s="7">
        <f t="shared" si="175"/>
        <v>382</v>
      </c>
      <c r="C387" s="59">
        <f t="shared" si="173"/>
        <v>382</v>
      </c>
      <c r="D387" s="124">
        <f t="shared" si="176"/>
        <v>340466</v>
      </c>
      <c r="E387" s="16" t="str">
        <f t="shared" si="152"/>
        <v>LC/Buffy</v>
      </c>
      <c r="F387" s="58" t="str">
        <f t="shared" si="153"/>
        <v xml:space="preserve">ACD+Hep </v>
      </c>
      <c r="G387" s="58" t="str">
        <f t="shared" si="154"/>
        <v xml:space="preserve">DMSO </v>
      </c>
      <c r="H387" s="58" t="str">
        <f t="shared" si="155"/>
        <v xml:space="preserve">CleanR </v>
      </c>
      <c r="I387" s="58" t="str">
        <f t="shared" si="156"/>
        <v xml:space="preserve">NonSV </v>
      </c>
      <c r="J387" s="58" t="str">
        <f t="shared" si="157"/>
        <v xml:space="preserve">≤-60°C  </v>
      </c>
      <c r="K387" s="58" t="str">
        <f t="shared" si="158"/>
        <v>No</v>
      </c>
      <c r="L387" s="58" t="str">
        <f t="shared" si="159"/>
        <v>Dir</v>
      </c>
      <c r="M387" s="58" t="str">
        <f t="shared" si="160"/>
        <v xml:space="preserve">Aph </v>
      </c>
      <c r="N387" s="58" t="str">
        <f t="shared" si="161"/>
        <v xml:space="preserve">NA </v>
      </c>
      <c r="O387" s="58" t="str">
        <f t="shared" si="162"/>
        <v xml:space="preserve">SpecInf </v>
      </c>
      <c r="P387" s="58" t="str">
        <f t="shared" si="163"/>
        <v xml:space="preserve">None </v>
      </c>
      <c r="Q387" s="58" t="str">
        <f t="shared" si="164"/>
        <v xml:space="preserve">None </v>
      </c>
      <c r="R387" s="58" t="str">
        <f t="shared" si="165"/>
        <v xml:space="preserve">NoIrr </v>
      </c>
      <c r="S387" s="58" t="str">
        <f t="shared" si="166"/>
        <v xml:space="preserve">- </v>
      </c>
      <c r="T387" s="58" t="str">
        <f t="shared" si="167"/>
        <v xml:space="preserve">Lymphocytes </v>
      </c>
      <c r="U387" s="58" t="str">
        <f t="shared" si="168"/>
        <v>Non</v>
      </c>
      <c r="V387" s="58" t="str">
        <f t="shared" si="169"/>
        <v>NA</v>
      </c>
      <c r="W387" s="58" t="str">
        <f t="shared" si="170"/>
        <v xml:space="preserve">None </v>
      </c>
      <c r="X387" t="s">
        <v>63</v>
      </c>
      <c r="Y387" s="161" t="str">
        <f t="shared" si="171"/>
        <v>3-12-11-4-3-5-1-3-2-1-7-1-1-1-1-3-1-1-1</v>
      </c>
      <c r="Z387" s="60">
        <f t="shared" si="177"/>
        <v>340466</v>
      </c>
      <c r="AA387" s="7">
        <f t="shared" si="178"/>
        <v>382</v>
      </c>
      <c r="AB387" s="29" t="str">
        <f t="shared" si="180"/>
        <v>3</v>
      </c>
      <c r="AC387" s="29" t="str">
        <f t="shared" si="179"/>
        <v>4</v>
      </c>
      <c r="AD387" s="29" t="str">
        <f t="shared" si="179"/>
        <v>0</v>
      </c>
      <c r="AE387" s="29" t="str">
        <f t="shared" si="179"/>
        <v>4</v>
      </c>
      <c r="AF387" s="29" t="str">
        <f t="shared" si="179"/>
        <v>6</v>
      </c>
      <c r="AG387" s="29" t="str">
        <f t="shared" si="179"/>
        <v>6</v>
      </c>
      <c r="AH387" s="59">
        <v>382</v>
      </c>
      <c r="AI387" s="510">
        <v>340466</v>
      </c>
      <c r="AJ387" s="509">
        <v>3</v>
      </c>
      <c r="AK387" s="509">
        <v>12</v>
      </c>
      <c r="AL387" s="509">
        <v>11</v>
      </c>
      <c r="AM387" s="509">
        <v>4</v>
      </c>
      <c r="AN387" s="509">
        <v>3</v>
      </c>
      <c r="AO387" s="509">
        <v>5</v>
      </c>
      <c r="AP387" s="509">
        <v>1</v>
      </c>
      <c r="AQ387" s="509">
        <v>3</v>
      </c>
      <c r="AR387" s="509">
        <v>2</v>
      </c>
      <c r="AS387" s="509">
        <v>1</v>
      </c>
      <c r="AT387" s="509">
        <v>7</v>
      </c>
      <c r="AU387" s="509">
        <v>1</v>
      </c>
      <c r="AV387" s="509">
        <v>1</v>
      </c>
      <c r="AW387" s="509">
        <v>1</v>
      </c>
      <c r="AX387" s="509">
        <v>1</v>
      </c>
      <c r="AY387" s="509">
        <v>3</v>
      </c>
      <c r="AZ387" s="509">
        <v>1</v>
      </c>
      <c r="BA387" s="509">
        <v>1</v>
      </c>
      <c r="BB387" s="509">
        <v>1</v>
      </c>
      <c r="BC387" s="509" t="b">
        <v>0</v>
      </c>
      <c r="BD387" s="508">
        <v>46079</v>
      </c>
      <c r="BE387" s="508">
        <v>46077</v>
      </c>
      <c r="BF387" s="509" t="b">
        <v>0</v>
      </c>
      <c r="BG387" s="510" t="s">
        <v>1623</v>
      </c>
      <c r="BH387" s="509">
        <v>99</v>
      </c>
      <c r="BI387" s="510" t="s">
        <v>685</v>
      </c>
      <c r="BJ387" s="513">
        <v>46079</v>
      </c>
      <c r="BK387" s="513">
        <v>46077</v>
      </c>
      <c r="BL387" s="513">
        <v>46217</v>
      </c>
      <c r="BM387" s="510"/>
      <c r="BN387" s="512"/>
      <c r="BO387" s="510"/>
      <c r="BP387" s="509">
        <v>1</v>
      </c>
      <c r="BQ387" s="509" t="str">
        <f>IF(AI387="","",VLOOKUP(AJ387,[0]!Qualifier,(COLUMN(AJ387)-34),FALSE))</f>
        <v>LC/Buffy</v>
      </c>
      <c r="BR387" s="509" t="str">
        <f>IF(AJ387="","",VLOOKUP(AK387,[0]!Qualifier,(COLUMN(AK387)-34),FALSE))</f>
        <v xml:space="preserve">ACD+Hep </v>
      </c>
      <c r="BS387" s="509" t="str">
        <f>IF(AK387="","",VLOOKUP(AL387,[0]!Qualifier,(COLUMN(AL387)-34),FALSE))</f>
        <v xml:space="preserve">DMSO </v>
      </c>
      <c r="BT387" s="509" t="str">
        <f>IF(AL387="","",VLOOKUP(AM387,[0]!Qualifier,(COLUMN(AM387)-34),FALSE))</f>
        <v xml:space="preserve">CleanR </v>
      </c>
      <c r="BU387" s="509" t="str">
        <f>IF(AM387="","",VLOOKUP(AN387,[0]!Qualifier,(COLUMN(AN387)-34),FALSE))</f>
        <v xml:space="preserve">NonSV </v>
      </c>
      <c r="BV387" s="509" t="str">
        <f>IF(AN387="","",VLOOKUP(AO387,[0]!Qualifier,(COLUMN(AO387)-34),FALSE))</f>
        <v xml:space="preserve">≤-60°C  </v>
      </c>
      <c r="BW387" s="509" t="str">
        <f>IF(AO387="","",VLOOKUP(AP387,[0]!Qualifier,(COLUMN(AP387)-34),FALSE))</f>
        <v>No</v>
      </c>
      <c r="BX387" s="509" t="str">
        <f>IF(AP387="","",VLOOKUP(AQ387,[0]!Qualifier,(COLUMN(AQ387)-34),FALSE))</f>
        <v>Dir</v>
      </c>
      <c r="BY387" s="509" t="str">
        <f>IF(AQ387="","",VLOOKUP(AR387,[0]!Qualifier,(COLUMN(AR387)-34),FALSE))</f>
        <v xml:space="preserve">Aph </v>
      </c>
      <c r="BZ387" s="509" t="str">
        <f>IF(AR387="","",VLOOKUP(AS387,[0]!Qualifier,(COLUMN(AS387)-34),FALSE))</f>
        <v xml:space="preserve">NA </v>
      </c>
      <c r="CA387" s="509" t="str">
        <f>IF(AS387="","",VLOOKUP(AT387,[0]!Qualifier,(COLUMN(AT387)-34),FALSE))</f>
        <v xml:space="preserve">SpecInf </v>
      </c>
      <c r="CB387" s="509" t="str">
        <f>IF(AT387="","",VLOOKUP(AU387,[0]!Qualifier,(COLUMN(AU387)-34),FALSE))</f>
        <v xml:space="preserve">None </v>
      </c>
      <c r="CC387" s="509" t="str">
        <f>IF(AU387="","",VLOOKUP(AV387,[0]!Qualifier,(COLUMN(AV387)-34),FALSE))</f>
        <v xml:space="preserve">None </v>
      </c>
      <c r="CD387" s="509" t="str">
        <f>IF(AV387="","",VLOOKUP(AW387,[0]!Qualifier,(COLUMN(AW387)-34),FALSE))</f>
        <v xml:space="preserve">NoIrr </v>
      </c>
      <c r="CE387" s="508" t="str">
        <f>IF(AW387="","",VLOOKUP(AX387,[0]!Qualifier,(COLUMN(AX387)-34),FALSE))</f>
        <v xml:space="preserve">- </v>
      </c>
      <c r="CF387" s="508" t="str">
        <f>IF(AX387="","",VLOOKUP(AY387,[0]!Qualifier,(COLUMN(AY387)-34),FALSE))</f>
        <v xml:space="preserve">Lymphocytes </v>
      </c>
      <c r="CG387" s="509" t="str">
        <f>IF(AY387="","",VLOOKUP(AZ387,[0]!Qualifier,(COLUMN(AZ387)-34),FALSE))</f>
        <v>Non</v>
      </c>
      <c r="CH387" s="510" t="str">
        <f>IF(AZ387="","",VLOOKUP(BA387,[0]!Qualifier,(COLUMN(BA387)-34),FALSE))</f>
        <v>NA</v>
      </c>
      <c r="CI387" s="509" t="str">
        <f>IF(BA387="","",VLOOKUP(BB387,[0]!Qualifier,(COLUMN(BB387)-34),FALSE))</f>
        <v xml:space="preserve">None </v>
      </c>
      <c r="CJ387" s="510"/>
      <c r="CK387" s="513" t="str">
        <f t="shared" si="172"/>
        <v>3-12-11-4-3-5-1-3-2-1-7-1-1-1-1-3-1-1-1</v>
      </c>
      <c r="CL387" s="513">
        <v>38313</v>
      </c>
      <c r="CM387" s="513">
        <v>45195</v>
      </c>
      <c r="CN387" s="513">
        <v>43630</v>
      </c>
      <c r="CO387" s="513">
        <v>1</v>
      </c>
      <c r="CP387" s="510" t="s">
        <v>1073</v>
      </c>
    </row>
    <row r="388" spans="1:94" ht="12.6" customHeight="1" outlineLevel="2" x14ac:dyDescent="0.35">
      <c r="A388" s="77">
        <f t="shared" si="174"/>
        <v>340499</v>
      </c>
      <c r="B388" s="7">
        <f t="shared" si="175"/>
        <v>383</v>
      </c>
      <c r="C388" s="59">
        <f t="shared" si="173"/>
        <v>383</v>
      </c>
      <c r="D388" s="124">
        <f t="shared" si="176"/>
        <v>340499</v>
      </c>
      <c r="E388" s="16" t="str">
        <f t="shared" si="152"/>
        <v>LC/Buffy</v>
      </c>
      <c r="F388" s="58" t="str">
        <f t="shared" si="153"/>
        <v xml:space="preserve">ACD+Hep </v>
      </c>
      <c r="G388" s="58" t="str">
        <f t="shared" si="154"/>
        <v xml:space="preserve">NoAdd </v>
      </c>
      <c r="H388" s="58" t="str">
        <f t="shared" si="155"/>
        <v xml:space="preserve">Closed </v>
      </c>
      <c r="I388" s="58" t="str">
        <f t="shared" si="156"/>
        <v xml:space="preserve">NonSV </v>
      </c>
      <c r="J388" s="58" t="str">
        <f t="shared" si="157"/>
        <v xml:space="preserve">2to6°C </v>
      </c>
      <c r="K388" s="58" t="str">
        <f t="shared" si="158"/>
        <v>No</v>
      </c>
      <c r="L388" s="58" t="str">
        <f t="shared" si="159"/>
        <v>Dir</v>
      </c>
      <c r="M388" s="58" t="str">
        <f t="shared" si="160"/>
        <v xml:space="preserve">Aph </v>
      </c>
      <c r="N388" s="58" t="str">
        <f t="shared" si="161"/>
        <v xml:space="preserve">NA </v>
      </c>
      <c r="O388" s="58" t="str">
        <f t="shared" si="162"/>
        <v xml:space="preserve">SpecInf </v>
      </c>
      <c r="P388" s="58" t="str">
        <f t="shared" si="163"/>
        <v xml:space="preserve">None </v>
      </c>
      <c r="Q388" s="58" t="str">
        <f t="shared" si="164"/>
        <v xml:space="preserve">None </v>
      </c>
      <c r="R388" s="58" t="str">
        <f t="shared" si="165"/>
        <v xml:space="preserve">NoIrr </v>
      </c>
      <c r="S388" s="58" t="str">
        <f t="shared" si="166"/>
        <v xml:space="preserve">- </v>
      </c>
      <c r="T388" s="58" t="str">
        <f t="shared" si="167"/>
        <v xml:space="preserve">Lymphocytes </v>
      </c>
      <c r="U388" s="58" t="str">
        <f t="shared" si="168"/>
        <v>Non</v>
      </c>
      <c r="V388" s="58" t="str">
        <f t="shared" si="169"/>
        <v>NA</v>
      </c>
      <c r="W388" s="58" t="str">
        <f t="shared" si="170"/>
        <v xml:space="preserve">None </v>
      </c>
      <c r="X388" t="s">
        <v>63</v>
      </c>
      <c r="Y388" s="161" t="str">
        <f t="shared" si="171"/>
        <v>3-12-1-1-3-2-1-3-2-1-7-1-1-1-1-3-1-1-1</v>
      </c>
      <c r="Z388" s="60">
        <f t="shared" si="177"/>
        <v>340499</v>
      </c>
      <c r="AA388" s="7">
        <f t="shared" si="178"/>
        <v>383</v>
      </c>
      <c r="AB388" s="29" t="str">
        <f t="shared" si="180"/>
        <v>3</v>
      </c>
      <c r="AC388" s="29" t="str">
        <f t="shared" si="179"/>
        <v>4</v>
      </c>
      <c r="AD388" s="29" t="str">
        <f t="shared" si="179"/>
        <v>0</v>
      </c>
      <c r="AE388" s="29" t="str">
        <f t="shared" si="179"/>
        <v>4</v>
      </c>
      <c r="AF388" s="29" t="str">
        <f t="shared" si="179"/>
        <v>9</v>
      </c>
      <c r="AG388" s="29" t="str">
        <f t="shared" si="179"/>
        <v>9</v>
      </c>
      <c r="AH388" s="59">
        <v>383</v>
      </c>
      <c r="AI388" s="510">
        <v>340499</v>
      </c>
      <c r="AJ388" s="509">
        <v>3</v>
      </c>
      <c r="AK388" s="509">
        <v>12</v>
      </c>
      <c r="AL388" s="509">
        <v>1</v>
      </c>
      <c r="AM388" s="509">
        <v>1</v>
      </c>
      <c r="AN388" s="509">
        <v>3</v>
      </c>
      <c r="AO388" s="509">
        <v>2</v>
      </c>
      <c r="AP388" s="509">
        <v>1</v>
      </c>
      <c r="AQ388" s="509">
        <v>3</v>
      </c>
      <c r="AR388" s="509">
        <v>2</v>
      </c>
      <c r="AS388" s="509">
        <v>1</v>
      </c>
      <c r="AT388" s="509">
        <v>7</v>
      </c>
      <c r="AU388" s="509">
        <v>1</v>
      </c>
      <c r="AV388" s="509">
        <v>1</v>
      </c>
      <c r="AW388" s="509">
        <v>1</v>
      </c>
      <c r="AX388" s="509">
        <v>1</v>
      </c>
      <c r="AY388" s="509">
        <v>3</v>
      </c>
      <c r="AZ388" s="509">
        <v>1</v>
      </c>
      <c r="BA388" s="509">
        <v>1</v>
      </c>
      <c r="BB388" s="509">
        <v>1</v>
      </c>
      <c r="BC388" s="509" t="b">
        <v>0</v>
      </c>
      <c r="BD388" s="508">
        <v>44085</v>
      </c>
      <c r="BE388" s="508">
        <v>44068</v>
      </c>
      <c r="BF388" s="509" t="b">
        <v>0</v>
      </c>
      <c r="BG388" s="510" t="s">
        <v>1121</v>
      </c>
      <c r="BH388" s="509">
        <v>76</v>
      </c>
      <c r="BI388" s="510" t="s">
        <v>1062</v>
      </c>
      <c r="BJ388" s="513">
        <v>44085</v>
      </c>
      <c r="BK388" s="513">
        <v>44068</v>
      </c>
      <c r="BL388" s="513">
        <v>46217</v>
      </c>
      <c r="BM388" s="510"/>
      <c r="BN388" s="512"/>
      <c r="BO388" s="510"/>
      <c r="BP388" s="509">
        <v>2</v>
      </c>
      <c r="BQ388" s="509" t="str">
        <f>IF(AI388="","",VLOOKUP(AJ388,[0]!Qualifier,(COLUMN(AJ388)-34),FALSE))</f>
        <v>LC/Buffy</v>
      </c>
      <c r="BR388" s="509" t="str">
        <f>IF(AJ388="","",VLOOKUP(AK388,[0]!Qualifier,(COLUMN(AK388)-34),FALSE))</f>
        <v xml:space="preserve">ACD+Hep </v>
      </c>
      <c r="BS388" s="509" t="str">
        <f>IF(AK388="","",VLOOKUP(AL388,[0]!Qualifier,(COLUMN(AL388)-34),FALSE))</f>
        <v xml:space="preserve">NoAdd </v>
      </c>
      <c r="BT388" s="509" t="str">
        <f>IF(AL388="","",VLOOKUP(AM388,[0]!Qualifier,(COLUMN(AM388)-34),FALSE))</f>
        <v xml:space="preserve">Closed </v>
      </c>
      <c r="BU388" s="509" t="str">
        <f>IF(AM388="","",VLOOKUP(AN388,[0]!Qualifier,(COLUMN(AN388)-34),FALSE))</f>
        <v xml:space="preserve">NonSV </v>
      </c>
      <c r="BV388" s="509" t="str">
        <f>IF(AN388="","",VLOOKUP(AO388,[0]!Qualifier,(COLUMN(AO388)-34),FALSE))</f>
        <v xml:space="preserve">2to6°C </v>
      </c>
      <c r="BW388" s="509" t="str">
        <f>IF(AO388="","",VLOOKUP(AP388,[0]!Qualifier,(COLUMN(AP388)-34),FALSE))</f>
        <v>No</v>
      </c>
      <c r="BX388" s="509" t="str">
        <f>IF(AP388="","",VLOOKUP(AQ388,[0]!Qualifier,(COLUMN(AQ388)-34),FALSE))</f>
        <v>Dir</v>
      </c>
      <c r="BY388" s="509" t="str">
        <f>IF(AQ388="","",VLOOKUP(AR388,[0]!Qualifier,(COLUMN(AR388)-34),FALSE))</f>
        <v xml:space="preserve">Aph </v>
      </c>
      <c r="BZ388" s="509" t="str">
        <f>IF(AR388="","",VLOOKUP(AS388,[0]!Qualifier,(COLUMN(AS388)-34),FALSE))</f>
        <v xml:space="preserve">NA </v>
      </c>
      <c r="CA388" s="509" t="str">
        <f>IF(AS388="","",VLOOKUP(AT388,[0]!Qualifier,(COLUMN(AT388)-34),FALSE))</f>
        <v xml:space="preserve">SpecInf </v>
      </c>
      <c r="CB388" s="509" t="str">
        <f>IF(AT388="","",VLOOKUP(AU388,[0]!Qualifier,(COLUMN(AU388)-34),FALSE))</f>
        <v xml:space="preserve">None </v>
      </c>
      <c r="CC388" s="509" t="str">
        <f>IF(AU388="","",VLOOKUP(AV388,[0]!Qualifier,(COLUMN(AV388)-34),FALSE))</f>
        <v xml:space="preserve">None </v>
      </c>
      <c r="CD388" s="509" t="str">
        <f>IF(AV388="","",VLOOKUP(AW388,[0]!Qualifier,(COLUMN(AW388)-34),FALSE))</f>
        <v xml:space="preserve">NoIrr </v>
      </c>
      <c r="CE388" s="508" t="str">
        <f>IF(AW388="","",VLOOKUP(AX388,[0]!Qualifier,(COLUMN(AX388)-34),FALSE))</f>
        <v xml:space="preserve">- </v>
      </c>
      <c r="CF388" s="508" t="str">
        <f>IF(AX388="","",VLOOKUP(AY388,[0]!Qualifier,(COLUMN(AY388)-34),FALSE))</f>
        <v xml:space="preserve">Lymphocytes </v>
      </c>
      <c r="CG388" s="509" t="str">
        <f>IF(AY388="","",VLOOKUP(AZ388,[0]!Qualifier,(COLUMN(AZ388)-34),FALSE))</f>
        <v>Non</v>
      </c>
      <c r="CH388" s="510" t="str">
        <f>IF(AZ388="","",VLOOKUP(BA388,[0]!Qualifier,(COLUMN(BA388)-34),FALSE))</f>
        <v>NA</v>
      </c>
      <c r="CI388" s="509" t="str">
        <f>IF(BA388="","",VLOOKUP(BB388,[0]!Qualifier,(COLUMN(BB388)-34),FALSE))</f>
        <v xml:space="preserve">None </v>
      </c>
      <c r="CJ388" s="510"/>
      <c r="CK388" s="513" t="str">
        <f t="shared" si="172"/>
        <v>3-12-1-1-3-2-1-3-2-1-7-1-1-1-1-3-1-1-1</v>
      </c>
      <c r="CL388" s="513">
        <v>42892</v>
      </c>
      <c r="CM388" s="513">
        <v>45195</v>
      </c>
      <c r="CN388" s="513">
        <v>43630</v>
      </c>
      <c r="CO388" s="513">
        <v>1</v>
      </c>
      <c r="CP388" s="510" t="s">
        <v>1073</v>
      </c>
    </row>
    <row r="389" spans="1:94" ht="12.6" customHeight="1" outlineLevel="2" x14ac:dyDescent="0.35">
      <c r="A389" s="77">
        <f t="shared" si="174"/>
        <v>340715</v>
      </c>
      <c r="B389" s="7">
        <f t="shared" si="175"/>
        <v>384</v>
      </c>
      <c r="C389" s="59">
        <f t="shared" si="173"/>
        <v>384</v>
      </c>
      <c r="D389" s="124">
        <f t="shared" si="176"/>
        <v>340715</v>
      </c>
      <c r="E389" s="16" t="str">
        <f t="shared" si="152"/>
        <v>LC/Buffy</v>
      </c>
      <c r="F389" s="58" t="str">
        <f t="shared" si="153"/>
        <v xml:space="preserve">ACD </v>
      </c>
      <c r="G389" s="58" t="str">
        <f t="shared" si="154"/>
        <v xml:space="preserve">DMSO </v>
      </c>
      <c r="H389" s="58" t="str">
        <f t="shared" si="155"/>
        <v xml:space="preserve">Closed </v>
      </c>
      <c r="I389" s="58" t="str">
        <f t="shared" si="156"/>
        <v xml:space="preserve">SV </v>
      </c>
      <c r="J389" s="58" t="str">
        <f t="shared" si="157"/>
        <v xml:space="preserve">≤-140°C  </v>
      </c>
      <c r="K389" s="58" t="str">
        <f t="shared" si="158"/>
        <v>No</v>
      </c>
      <c r="L389" s="58" t="str">
        <f t="shared" si="159"/>
        <v>Dir</v>
      </c>
      <c r="M389" s="58" t="str">
        <f t="shared" si="160"/>
        <v xml:space="preserve">Aph </v>
      </c>
      <c r="N389" s="58" t="str">
        <f t="shared" si="161"/>
        <v xml:space="preserve">NA </v>
      </c>
      <c r="O389" s="58" t="str">
        <f t="shared" si="162"/>
        <v xml:space="preserve">Transf </v>
      </c>
      <c r="P389" s="58" t="str">
        <f t="shared" si="163"/>
        <v xml:space="preserve">None </v>
      </c>
      <c r="Q389" s="58" t="str">
        <f t="shared" si="164"/>
        <v xml:space="preserve">None </v>
      </c>
      <c r="R389" s="58" t="str">
        <f t="shared" si="165"/>
        <v xml:space="preserve">NoIrr </v>
      </c>
      <c r="S389" s="58" t="str">
        <f t="shared" si="166"/>
        <v xml:space="preserve">- </v>
      </c>
      <c r="T389" s="58" t="str">
        <f t="shared" si="167"/>
        <v xml:space="preserve">Lymphocytes </v>
      </c>
      <c r="U389" s="58" t="str">
        <f t="shared" si="168"/>
        <v>Non</v>
      </c>
      <c r="V389" s="58" t="str">
        <f t="shared" si="169"/>
        <v>NA</v>
      </c>
      <c r="W389" s="58" t="str">
        <f t="shared" si="170"/>
        <v xml:space="preserve">None </v>
      </c>
      <c r="X389" t="s">
        <v>63</v>
      </c>
      <c r="Y389" s="161" t="str">
        <f t="shared" si="171"/>
        <v>3-6-11-1-1-6-1-3-2-1-1-1-1-1-1-3-1-1-1</v>
      </c>
      <c r="Z389" s="60">
        <f t="shared" si="177"/>
        <v>340715</v>
      </c>
      <c r="AA389" s="7">
        <f t="shared" si="178"/>
        <v>384</v>
      </c>
      <c r="AB389" s="29" t="str">
        <f t="shared" si="180"/>
        <v>3</v>
      </c>
      <c r="AC389" s="29" t="str">
        <f t="shared" si="179"/>
        <v>4</v>
      </c>
      <c r="AD389" s="29" t="str">
        <f t="shared" si="179"/>
        <v>0</v>
      </c>
      <c r="AE389" s="29" t="str">
        <f t="shared" si="179"/>
        <v>7</v>
      </c>
      <c r="AF389" s="29" t="str">
        <f t="shared" si="179"/>
        <v>1</v>
      </c>
      <c r="AG389" s="29" t="str">
        <f t="shared" si="179"/>
        <v>5</v>
      </c>
      <c r="AH389" s="59">
        <v>384</v>
      </c>
      <c r="AI389" s="510">
        <v>340715</v>
      </c>
      <c r="AJ389" s="509">
        <v>3</v>
      </c>
      <c r="AK389" s="509">
        <v>6</v>
      </c>
      <c r="AL389" s="509">
        <v>11</v>
      </c>
      <c r="AM389" s="509">
        <v>1</v>
      </c>
      <c r="AN389" s="509">
        <v>1</v>
      </c>
      <c r="AO389" s="509">
        <v>6</v>
      </c>
      <c r="AP389" s="509">
        <v>1</v>
      </c>
      <c r="AQ389" s="509">
        <v>3</v>
      </c>
      <c r="AR389" s="509">
        <v>2</v>
      </c>
      <c r="AS389" s="509">
        <v>1</v>
      </c>
      <c r="AT389" s="509">
        <v>1</v>
      </c>
      <c r="AU389" s="509">
        <v>1</v>
      </c>
      <c r="AV389" s="509">
        <v>1</v>
      </c>
      <c r="AW389" s="509">
        <v>1</v>
      </c>
      <c r="AX389" s="509">
        <v>1</v>
      </c>
      <c r="AY389" s="509">
        <v>3</v>
      </c>
      <c r="AZ389" s="509">
        <v>1</v>
      </c>
      <c r="BA389" s="509">
        <v>1</v>
      </c>
      <c r="BB389" s="509">
        <v>1</v>
      </c>
      <c r="BC389" s="509" t="b">
        <v>0</v>
      </c>
      <c r="BD389" s="508">
        <v>43081</v>
      </c>
      <c r="BE389" s="508">
        <v>43027</v>
      </c>
      <c r="BF389" s="509" t="b">
        <v>0</v>
      </c>
      <c r="BG389" s="510" t="s">
        <v>1210</v>
      </c>
      <c r="BH389" s="509">
        <v>76</v>
      </c>
      <c r="BI389" s="510" t="s">
        <v>1062</v>
      </c>
      <c r="BJ389" s="513">
        <v>43081</v>
      </c>
      <c r="BK389" s="513">
        <v>43027</v>
      </c>
      <c r="BL389" s="513">
        <v>46217</v>
      </c>
      <c r="BM389" s="510"/>
      <c r="BN389" s="512"/>
      <c r="BO389" s="510"/>
      <c r="BP389" s="509">
        <v>6</v>
      </c>
      <c r="BQ389" s="509" t="str">
        <f>IF(AI389="","",VLOOKUP(AJ389,[0]!Qualifier,(COLUMN(AJ389)-34),FALSE))</f>
        <v>LC/Buffy</v>
      </c>
      <c r="BR389" s="509" t="str">
        <f>IF(AJ389="","",VLOOKUP(AK389,[0]!Qualifier,(COLUMN(AK389)-34),FALSE))</f>
        <v xml:space="preserve">ACD </v>
      </c>
      <c r="BS389" s="509" t="str">
        <f>IF(AK389="","",VLOOKUP(AL389,[0]!Qualifier,(COLUMN(AL389)-34),FALSE))</f>
        <v xml:space="preserve">DMSO </v>
      </c>
      <c r="BT389" s="509" t="str">
        <f>IF(AL389="","",VLOOKUP(AM389,[0]!Qualifier,(COLUMN(AM389)-34),FALSE))</f>
        <v xml:space="preserve">Closed </v>
      </c>
      <c r="BU389" s="509" t="str">
        <f>IF(AM389="","",VLOOKUP(AN389,[0]!Qualifier,(COLUMN(AN389)-34),FALSE))</f>
        <v xml:space="preserve">SV </v>
      </c>
      <c r="BV389" s="509" t="str">
        <f>IF(AN389="","",VLOOKUP(AO389,[0]!Qualifier,(COLUMN(AO389)-34),FALSE))</f>
        <v xml:space="preserve">≤-140°C  </v>
      </c>
      <c r="BW389" s="509" t="str">
        <f>IF(AO389="","",VLOOKUP(AP389,[0]!Qualifier,(COLUMN(AP389)-34),FALSE))</f>
        <v>No</v>
      </c>
      <c r="BX389" s="509" t="str">
        <f>IF(AP389="","",VLOOKUP(AQ389,[0]!Qualifier,(COLUMN(AQ389)-34),FALSE))</f>
        <v>Dir</v>
      </c>
      <c r="BY389" s="509" t="str">
        <f>IF(AQ389="","",VLOOKUP(AR389,[0]!Qualifier,(COLUMN(AR389)-34),FALSE))</f>
        <v xml:space="preserve">Aph </v>
      </c>
      <c r="BZ389" s="509" t="str">
        <f>IF(AR389="","",VLOOKUP(AS389,[0]!Qualifier,(COLUMN(AS389)-34),FALSE))</f>
        <v xml:space="preserve">NA </v>
      </c>
      <c r="CA389" s="509" t="str">
        <f>IF(AS389="","",VLOOKUP(AT389,[0]!Qualifier,(COLUMN(AT389)-34),FALSE))</f>
        <v xml:space="preserve">Transf </v>
      </c>
      <c r="CB389" s="509" t="str">
        <f>IF(AT389="","",VLOOKUP(AU389,[0]!Qualifier,(COLUMN(AU389)-34),FALSE))</f>
        <v xml:space="preserve">None </v>
      </c>
      <c r="CC389" s="509" t="str">
        <f>IF(AU389="","",VLOOKUP(AV389,[0]!Qualifier,(COLUMN(AV389)-34),FALSE))</f>
        <v xml:space="preserve">None </v>
      </c>
      <c r="CD389" s="509" t="str">
        <f>IF(AV389="","",VLOOKUP(AW389,[0]!Qualifier,(COLUMN(AW389)-34),FALSE))</f>
        <v xml:space="preserve">NoIrr </v>
      </c>
      <c r="CE389" s="508" t="str">
        <f>IF(AW389="","",VLOOKUP(AX389,[0]!Qualifier,(COLUMN(AX389)-34),FALSE))</f>
        <v xml:space="preserve">- </v>
      </c>
      <c r="CF389" s="508" t="str">
        <f>IF(AX389="","",VLOOKUP(AY389,[0]!Qualifier,(COLUMN(AY389)-34),FALSE))</f>
        <v xml:space="preserve">Lymphocytes </v>
      </c>
      <c r="CG389" s="509" t="str">
        <f>IF(AY389="","",VLOOKUP(AZ389,[0]!Qualifier,(COLUMN(AZ389)-34),FALSE))</f>
        <v>Non</v>
      </c>
      <c r="CH389" s="510" t="str">
        <f>IF(AZ389="","",VLOOKUP(BA389,[0]!Qualifier,(COLUMN(BA389)-34),FALSE))</f>
        <v>NA</v>
      </c>
      <c r="CI389" s="509" t="str">
        <f>IF(BA389="","",VLOOKUP(BB389,[0]!Qualifier,(COLUMN(BB389)-34),FALSE))</f>
        <v xml:space="preserve">None </v>
      </c>
      <c r="CJ389" s="510"/>
      <c r="CK389" s="513" t="str">
        <f t="shared" si="172"/>
        <v>3-6-11-1-1-6-1-3-2-1-1-1-1-1-1-3-1-1-1</v>
      </c>
      <c r="CL389" s="513">
        <v>38313</v>
      </c>
      <c r="CM389" s="513">
        <v>45195</v>
      </c>
      <c r="CN389" s="513">
        <v>43630</v>
      </c>
      <c r="CO389" s="513">
        <v>1</v>
      </c>
      <c r="CP389" s="510" t="s">
        <v>1073</v>
      </c>
    </row>
    <row r="390" spans="1:94" ht="12.6" customHeight="1" outlineLevel="2" x14ac:dyDescent="0.35">
      <c r="A390" s="77">
        <f t="shared" si="174"/>
        <v>341345</v>
      </c>
      <c r="B390" s="7">
        <f t="shared" si="175"/>
        <v>385</v>
      </c>
      <c r="C390" s="59">
        <f t="shared" si="173"/>
        <v>385</v>
      </c>
      <c r="D390" s="124">
        <f t="shared" si="176"/>
        <v>341345</v>
      </c>
      <c r="E390" s="16" t="str">
        <f t="shared" ref="E390:E453" si="181">IF($AI390&lt;&gt;"",IF($Y$3="text", BQ390,AJ390),"")</f>
        <v>LC/Buffy</v>
      </c>
      <c r="F390" s="58" t="str">
        <f t="shared" ref="F390:F453" si="182">IF($AI390&lt;&gt;"",IF($Y$3="text", BR390,AK390),"")</f>
        <v xml:space="preserve">ACD </v>
      </c>
      <c r="G390" s="58" t="str">
        <f t="shared" ref="G390:G453" si="183">IF($AI390&lt;&gt;"",IF($Y$3="text", BS390,AL390),"")</f>
        <v xml:space="preserve">DMSO </v>
      </c>
      <c r="H390" s="58" t="str">
        <f t="shared" ref="H390:H453" si="184">IF($AI390&lt;&gt;"",IF($Y$3="text", BT390,AM390),"")</f>
        <v xml:space="preserve">CleanR </v>
      </c>
      <c r="I390" s="58" t="str">
        <f t="shared" ref="I390:I453" si="185">IF($AI390&lt;&gt;"",IF($Y$3="text", BU390,AN390),"")</f>
        <v xml:space="preserve">NonSV </v>
      </c>
      <c r="J390" s="58" t="str">
        <f t="shared" ref="J390:J453" si="186">IF($AI390&lt;&gt;"",IF($Y$3="text", BV390,AO390),"")</f>
        <v xml:space="preserve">≤-140°C  </v>
      </c>
      <c r="K390" s="58" t="str">
        <f t="shared" ref="K390:K453" si="187">IF($AI390&lt;&gt;"",IF($Y$3="text", BW390,AP390),"")</f>
        <v>No</v>
      </c>
      <c r="L390" s="58" t="str">
        <f t="shared" ref="L390:L453" si="188">IF($AI390&lt;&gt;"",IF($Y$3="text", BX390,AQ390),"")</f>
        <v>Dir</v>
      </c>
      <c r="M390" s="58" t="str">
        <f t="shared" ref="M390:M453" si="189">IF($AI390&lt;&gt;"",IF($Y$3="text", BY390,AR390),"")</f>
        <v xml:space="preserve">Aph </v>
      </c>
      <c r="N390" s="58" t="str">
        <f t="shared" ref="N390:N453" si="190">IF($AI390&lt;&gt;"",IF($Y$3="text", BZ390,AS390),"")</f>
        <v xml:space="preserve">NA </v>
      </c>
      <c r="O390" s="58" t="str">
        <f t="shared" ref="O390:O453" si="191">IF($AI390&lt;&gt;"",IF($Y$3="text", CA390,AT390),"")</f>
        <v xml:space="preserve">Interm </v>
      </c>
      <c r="P390" s="58" t="str">
        <f t="shared" ref="P390:P453" si="192">IF($AI390&lt;&gt;"",IF($Y$3="text", CB390,AU390),"")</f>
        <v xml:space="preserve">None </v>
      </c>
      <c r="Q390" s="58" t="str">
        <f t="shared" ref="Q390:Q453" si="193">IF($AI390&lt;&gt;"",IF($Y$3="text", CC390,AV390),"")</f>
        <v xml:space="preserve">None </v>
      </c>
      <c r="R390" s="58" t="str">
        <f t="shared" ref="R390:R453" si="194">IF($AI390&lt;&gt;"",IF($Y$3="text", CD390,AW390),"")</f>
        <v xml:space="preserve">NoIrr </v>
      </c>
      <c r="S390" s="58" t="str">
        <f t="shared" ref="S390:S453" si="195">IF($AI390&lt;&gt;"",IF($Y$3="text", CE390,AX390),"")</f>
        <v xml:space="preserve">- </v>
      </c>
      <c r="T390" s="58" t="str">
        <f t="shared" ref="T390:T453" si="196">IF($AI390&lt;&gt;"",IF($Y$3="text", CF390,AY390),"")</f>
        <v xml:space="preserve">Monocytes </v>
      </c>
      <c r="U390" s="58" t="str">
        <f t="shared" ref="U390:U453" si="197">IF($AI390&lt;&gt;"",IF($Y$3="text", CG390,AZ390),"")</f>
        <v>Non</v>
      </c>
      <c r="V390" s="58" t="str">
        <f t="shared" ref="V390:V453" si="198">IF($AI390&lt;&gt;"",IF($Y$3="text", CH390,BA390),"")</f>
        <v>NA</v>
      </c>
      <c r="W390" s="58" t="str">
        <f t="shared" ref="W390:W453" si="199">IF($AI390&lt;&gt;"",IF($Y$3="text", CI390,BB390),"")</f>
        <v xml:space="preserve">None </v>
      </c>
      <c r="X390" t="s">
        <v>63</v>
      </c>
      <c r="Y390" s="161" t="str">
        <f t="shared" ref="Y390:Y453" si="200">IF(CK390="------------------"," ",CK390)</f>
        <v>3-6-11-4-3-6-1-3-2-1-6-1-1-1-1-4-1-1-1</v>
      </c>
      <c r="Z390" s="60">
        <f t="shared" si="177"/>
        <v>341345</v>
      </c>
      <c r="AA390" s="7">
        <f t="shared" si="178"/>
        <v>385</v>
      </c>
      <c r="AB390" s="29" t="str">
        <f t="shared" si="180"/>
        <v>3</v>
      </c>
      <c r="AC390" s="29" t="str">
        <f t="shared" si="179"/>
        <v>4</v>
      </c>
      <c r="AD390" s="29" t="str">
        <f t="shared" si="179"/>
        <v>1</v>
      </c>
      <c r="AE390" s="29" t="str">
        <f t="shared" si="179"/>
        <v>3</v>
      </c>
      <c r="AF390" s="29" t="str">
        <f t="shared" si="179"/>
        <v>4</v>
      </c>
      <c r="AG390" s="29" t="str">
        <f t="shared" si="179"/>
        <v>5</v>
      </c>
      <c r="AH390" s="59">
        <v>385</v>
      </c>
      <c r="AI390" s="510">
        <v>341345</v>
      </c>
      <c r="AJ390" s="509">
        <v>3</v>
      </c>
      <c r="AK390" s="509">
        <v>6</v>
      </c>
      <c r="AL390" s="509">
        <v>11</v>
      </c>
      <c r="AM390" s="509">
        <v>4</v>
      </c>
      <c r="AN390" s="509">
        <v>3</v>
      </c>
      <c r="AO390" s="509">
        <v>6</v>
      </c>
      <c r="AP390" s="509">
        <v>1</v>
      </c>
      <c r="AQ390" s="509">
        <v>3</v>
      </c>
      <c r="AR390" s="509">
        <v>2</v>
      </c>
      <c r="AS390" s="509">
        <v>1</v>
      </c>
      <c r="AT390" s="509">
        <v>6</v>
      </c>
      <c r="AU390" s="509">
        <v>1</v>
      </c>
      <c r="AV390" s="509">
        <v>1</v>
      </c>
      <c r="AW390" s="509">
        <v>1</v>
      </c>
      <c r="AX390" s="509">
        <v>1</v>
      </c>
      <c r="AY390" s="509">
        <v>4</v>
      </c>
      <c r="AZ390" s="509">
        <v>1</v>
      </c>
      <c r="BA390" s="509">
        <v>1</v>
      </c>
      <c r="BB390" s="509">
        <v>1</v>
      </c>
      <c r="BC390" s="509" t="b">
        <v>0</v>
      </c>
      <c r="BD390" s="508">
        <v>41908</v>
      </c>
      <c r="BE390" s="508">
        <v>41908</v>
      </c>
      <c r="BF390" s="509" t="b">
        <v>0</v>
      </c>
      <c r="BG390" s="510" t="s">
        <v>1211</v>
      </c>
      <c r="BH390" s="509">
        <v>103</v>
      </c>
      <c r="BI390" s="510" t="s">
        <v>1072</v>
      </c>
      <c r="BJ390" s="513">
        <v>41908</v>
      </c>
      <c r="BK390" s="513">
        <v>41908</v>
      </c>
      <c r="BL390" s="513">
        <v>46217</v>
      </c>
      <c r="BM390" s="513">
        <v>43630</v>
      </c>
      <c r="BN390" s="509">
        <v>1</v>
      </c>
      <c r="BO390" s="510" t="s">
        <v>1073</v>
      </c>
      <c r="BP390" s="509">
        <v>1</v>
      </c>
      <c r="BQ390" s="509" t="str">
        <f>IF(AI390="","",VLOOKUP(AJ390,[0]!Qualifier,(COLUMN(AJ390)-34),FALSE))</f>
        <v>LC/Buffy</v>
      </c>
      <c r="BR390" s="509" t="str">
        <f>IF(AJ390="","",VLOOKUP(AK390,[0]!Qualifier,(COLUMN(AK390)-34),FALSE))</f>
        <v xml:space="preserve">ACD </v>
      </c>
      <c r="BS390" s="509" t="str">
        <f>IF(AK390="","",VLOOKUP(AL390,[0]!Qualifier,(COLUMN(AL390)-34),FALSE))</f>
        <v xml:space="preserve">DMSO </v>
      </c>
      <c r="BT390" s="509" t="str">
        <f>IF(AL390="","",VLOOKUP(AM390,[0]!Qualifier,(COLUMN(AM390)-34),FALSE))</f>
        <v xml:space="preserve">CleanR </v>
      </c>
      <c r="BU390" s="509" t="str">
        <f>IF(AM390="","",VLOOKUP(AN390,[0]!Qualifier,(COLUMN(AN390)-34),FALSE))</f>
        <v xml:space="preserve">NonSV </v>
      </c>
      <c r="BV390" s="509" t="str">
        <f>IF(AN390="","",VLOOKUP(AO390,[0]!Qualifier,(COLUMN(AO390)-34),FALSE))</f>
        <v xml:space="preserve">≤-140°C  </v>
      </c>
      <c r="BW390" s="509" t="str">
        <f>IF(AO390="","",VLOOKUP(AP390,[0]!Qualifier,(COLUMN(AP390)-34),FALSE))</f>
        <v>No</v>
      </c>
      <c r="BX390" s="509" t="str">
        <f>IF(AP390="","",VLOOKUP(AQ390,[0]!Qualifier,(COLUMN(AQ390)-34),FALSE))</f>
        <v>Dir</v>
      </c>
      <c r="BY390" s="509" t="str">
        <f>IF(AQ390="","",VLOOKUP(AR390,[0]!Qualifier,(COLUMN(AR390)-34),FALSE))</f>
        <v xml:space="preserve">Aph </v>
      </c>
      <c r="BZ390" s="509" t="str">
        <f>IF(AR390="","",VLOOKUP(AS390,[0]!Qualifier,(COLUMN(AS390)-34),FALSE))</f>
        <v xml:space="preserve">NA </v>
      </c>
      <c r="CA390" s="509" t="str">
        <f>IF(AS390="","",VLOOKUP(AT390,[0]!Qualifier,(COLUMN(AT390)-34),FALSE))</f>
        <v xml:space="preserve">Interm </v>
      </c>
      <c r="CB390" s="509" t="str">
        <f>IF(AT390="","",VLOOKUP(AU390,[0]!Qualifier,(COLUMN(AU390)-34),FALSE))</f>
        <v xml:space="preserve">None </v>
      </c>
      <c r="CC390" s="509" t="str">
        <f>IF(AU390="","",VLOOKUP(AV390,[0]!Qualifier,(COLUMN(AV390)-34),FALSE))</f>
        <v xml:space="preserve">None </v>
      </c>
      <c r="CD390" s="509" t="str">
        <f>IF(AV390="","",VLOOKUP(AW390,[0]!Qualifier,(COLUMN(AW390)-34),FALSE))</f>
        <v xml:space="preserve">NoIrr </v>
      </c>
      <c r="CE390" s="508" t="str">
        <f>IF(AW390="","",VLOOKUP(AX390,[0]!Qualifier,(COLUMN(AX390)-34),FALSE))</f>
        <v xml:space="preserve">- </v>
      </c>
      <c r="CF390" s="508" t="str">
        <f>IF(AX390="","",VLOOKUP(AY390,[0]!Qualifier,(COLUMN(AY390)-34),FALSE))</f>
        <v xml:space="preserve">Monocytes </v>
      </c>
      <c r="CG390" s="509" t="str">
        <f>IF(AY390="","",VLOOKUP(AZ390,[0]!Qualifier,(COLUMN(AZ390)-34),FALSE))</f>
        <v>Non</v>
      </c>
      <c r="CH390" s="510" t="str">
        <f>IF(AZ390="","",VLOOKUP(BA390,[0]!Qualifier,(COLUMN(BA390)-34),FALSE))</f>
        <v>NA</v>
      </c>
      <c r="CI390" s="509" t="str">
        <f>IF(BA390="","",VLOOKUP(BB390,[0]!Qualifier,(COLUMN(BB390)-34),FALSE))</f>
        <v xml:space="preserve">None </v>
      </c>
      <c r="CJ390" s="510"/>
      <c r="CK390" s="513" t="str">
        <f t="shared" ref="CK390:CK453" si="201">AJ390&amp;"-"&amp;AK390&amp;"-"&amp;AL390&amp;"-"&amp;AM390&amp;"-"&amp;AN390&amp;"-"&amp;AO390&amp;"-"&amp;AP390&amp;"-"&amp;AQ390&amp;"-"&amp;AR390&amp;"-"&amp;AS390&amp;"-"&amp;AT390&amp;"-"&amp;AU390&amp;"-"&amp;AV390&amp;"-"&amp;AW390&amp;"-"&amp;AX390&amp;"-"&amp;AY390&amp;"-"&amp;AZ390&amp;"-"&amp;BA390&amp;"-"&amp;BB390</f>
        <v>3-6-11-4-3-6-1-3-2-1-6-1-1-1-1-4-1-1-1</v>
      </c>
      <c r="CL390" s="513">
        <v>38313</v>
      </c>
      <c r="CM390" s="513">
        <v>45195</v>
      </c>
      <c r="CN390" s="513">
        <v>43630</v>
      </c>
      <c r="CO390" s="513">
        <v>1</v>
      </c>
      <c r="CP390" s="510" t="s">
        <v>1073</v>
      </c>
    </row>
    <row r="391" spans="1:94" ht="12.6" customHeight="1" outlineLevel="2" x14ac:dyDescent="0.35">
      <c r="A391" s="77">
        <f t="shared" si="174"/>
        <v>341476</v>
      </c>
      <c r="B391" s="7">
        <f t="shared" si="175"/>
        <v>386</v>
      </c>
      <c r="C391" s="59">
        <f t="shared" ref="C391:C454" si="202">IF(AH391="","",IF(OR(BC391,BF391),"ungültig",B391))</f>
        <v>386</v>
      </c>
      <c r="D391" s="124">
        <f t="shared" si="176"/>
        <v>341476</v>
      </c>
      <c r="E391" s="16" t="str">
        <f t="shared" si="181"/>
        <v>LC/Buffy</v>
      </c>
      <c r="F391" s="58" t="str">
        <f t="shared" si="182"/>
        <v xml:space="preserve">ACD+Hep </v>
      </c>
      <c r="G391" s="58" t="str">
        <f t="shared" si="183"/>
        <v xml:space="preserve">DMSO </v>
      </c>
      <c r="H391" s="58" t="str">
        <f t="shared" si="184"/>
        <v xml:space="preserve">Open </v>
      </c>
      <c r="I391" s="58" t="str">
        <f t="shared" si="185"/>
        <v xml:space="preserve">NonSV </v>
      </c>
      <c r="J391" s="58" t="str">
        <f t="shared" si="186"/>
        <v xml:space="preserve">≤-80°C </v>
      </c>
      <c r="K391" s="58" t="str">
        <f t="shared" si="187"/>
        <v>No</v>
      </c>
      <c r="L391" s="58" t="str">
        <f t="shared" si="188"/>
        <v>Dir</v>
      </c>
      <c r="M391" s="58" t="str">
        <f t="shared" si="189"/>
        <v xml:space="preserve">Aph </v>
      </c>
      <c r="N391" s="58" t="str">
        <f t="shared" si="190"/>
        <v xml:space="preserve">NA </v>
      </c>
      <c r="O391" s="58" t="str">
        <f t="shared" si="191"/>
        <v xml:space="preserve">SpecInf </v>
      </c>
      <c r="P391" s="58" t="str">
        <f t="shared" si="192"/>
        <v xml:space="preserve">None </v>
      </c>
      <c r="Q391" s="58" t="str">
        <f t="shared" si="193"/>
        <v xml:space="preserve">None </v>
      </c>
      <c r="R391" s="58" t="str">
        <f t="shared" si="194"/>
        <v xml:space="preserve">NoIrr </v>
      </c>
      <c r="S391" s="58" t="str">
        <f t="shared" si="195"/>
        <v xml:space="preserve">- </v>
      </c>
      <c r="T391" s="58" t="str">
        <f t="shared" si="196"/>
        <v xml:space="preserve">Lymphocytes </v>
      </c>
      <c r="U391" s="58" t="str">
        <f t="shared" si="197"/>
        <v>Non</v>
      </c>
      <c r="V391" s="58" t="str">
        <f t="shared" si="198"/>
        <v>NA</v>
      </c>
      <c r="W391" s="58" t="str">
        <f t="shared" si="199"/>
        <v xml:space="preserve">None </v>
      </c>
      <c r="X391" t="s">
        <v>63</v>
      </c>
      <c r="Y391" s="161" t="str">
        <f t="shared" si="200"/>
        <v>3-12-11-2-3-16-1-3-2-1-7-1-1-1-1-3-1-1-1</v>
      </c>
      <c r="Z391" s="60">
        <f t="shared" si="177"/>
        <v>341476</v>
      </c>
      <c r="AA391" s="7">
        <f t="shared" si="178"/>
        <v>386</v>
      </c>
      <c r="AB391" s="29" t="str">
        <f t="shared" si="180"/>
        <v>3</v>
      </c>
      <c r="AC391" s="29" t="str">
        <f t="shared" si="179"/>
        <v>4</v>
      </c>
      <c r="AD391" s="29" t="str">
        <f t="shared" si="179"/>
        <v>1</v>
      </c>
      <c r="AE391" s="29" t="str">
        <f t="shared" si="179"/>
        <v>4</v>
      </c>
      <c r="AF391" s="29" t="str">
        <f t="shared" si="179"/>
        <v>7</v>
      </c>
      <c r="AG391" s="29" t="str">
        <f t="shared" si="179"/>
        <v>6</v>
      </c>
      <c r="AH391" s="59">
        <v>386</v>
      </c>
      <c r="AI391" s="510">
        <v>341476</v>
      </c>
      <c r="AJ391" s="509">
        <v>3</v>
      </c>
      <c r="AK391" s="509">
        <v>12</v>
      </c>
      <c r="AL391" s="509">
        <v>11</v>
      </c>
      <c r="AM391" s="509">
        <v>2</v>
      </c>
      <c r="AN391" s="509">
        <v>3</v>
      </c>
      <c r="AO391" s="509">
        <v>16</v>
      </c>
      <c r="AP391" s="509">
        <v>1</v>
      </c>
      <c r="AQ391" s="509">
        <v>3</v>
      </c>
      <c r="AR391" s="509">
        <v>2</v>
      </c>
      <c r="AS391" s="509">
        <v>1</v>
      </c>
      <c r="AT391" s="509">
        <v>7</v>
      </c>
      <c r="AU391" s="509">
        <v>1</v>
      </c>
      <c r="AV391" s="509">
        <v>1</v>
      </c>
      <c r="AW391" s="509">
        <v>1</v>
      </c>
      <c r="AX391" s="509">
        <v>1</v>
      </c>
      <c r="AY391" s="509">
        <v>3</v>
      </c>
      <c r="AZ391" s="509">
        <v>1</v>
      </c>
      <c r="BA391" s="509">
        <v>1</v>
      </c>
      <c r="BB391" s="509">
        <v>1</v>
      </c>
      <c r="BC391" s="509" t="b">
        <v>0</v>
      </c>
      <c r="BD391" s="508">
        <v>44085</v>
      </c>
      <c r="BE391" s="508">
        <v>44068</v>
      </c>
      <c r="BF391" s="509" t="b">
        <v>0</v>
      </c>
      <c r="BG391" s="510" t="s">
        <v>1212</v>
      </c>
      <c r="BH391" s="509">
        <v>76</v>
      </c>
      <c r="BI391" s="510" t="s">
        <v>1062</v>
      </c>
      <c r="BJ391" s="513">
        <v>44085</v>
      </c>
      <c r="BK391" s="513">
        <v>44068</v>
      </c>
      <c r="BL391" s="513">
        <v>46217</v>
      </c>
      <c r="BM391" s="510"/>
      <c r="BN391" s="512"/>
      <c r="BO391" s="510"/>
      <c r="BP391" s="509">
        <v>2</v>
      </c>
      <c r="BQ391" s="509" t="str">
        <f>IF(AI391="","",VLOOKUP(AJ391,[0]!Qualifier,(COLUMN(AJ391)-34),FALSE))</f>
        <v>LC/Buffy</v>
      </c>
      <c r="BR391" s="509" t="str">
        <f>IF(AJ391="","",VLOOKUP(AK391,[0]!Qualifier,(COLUMN(AK391)-34),FALSE))</f>
        <v xml:space="preserve">ACD+Hep </v>
      </c>
      <c r="BS391" s="509" t="str">
        <f>IF(AK391="","",VLOOKUP(AL391,[0]!Qualifier,(COLUMN(AL391)-34),FALSE))</f>
        <v xml:space="preserve">DMSO </v>
      </c>
      <c r="BT391" s="509" t="str">
        <f>IF(AL391="","",VLOOKUP(AM391,[0]!Qualifier,(COLUMN(AM391)-34),FALSE))</f>
        <v xml:space="preserve">Open </v>
      </c>
      <c r="BU391" s="509" t="str">
        <f>IF(AM391="","",VLOOKUP(AN391,[0]!Qualifier,(COLUMN(AN391)-34),FALSE))</f>
        <v xml:space="preserve">NonSV </v>
      </c>
      <c r="BV391" s="509" t="str">
        <f>IF(AN391="","",VLOOKUP(AO391,[0]!Qualifier,(COLUMN(AO391)-34),FALSE))</f>
        <v xml:space="preserve">≤-80°C </v>
      </c>
      <c r="BW391" s="509" t="str">
        <f>IF(AO391="","",VLOOKUP(AP391,[0]!Qualifier,(COLUMN(AP391)-34),FALSE))</f>
        <v>No</v>
      </c>
      <c r="BX391" s="509" t="str">
        <f>IF(AP391="","",VLOOKUP(AQ391,[0]!Qualifier,(COLUMN(AQ391)-34),FALSE))</f>
        <v>Dir</v>
      </c>
      <c r="BY391" s="509" t="str">
        <f>IF(AQ391="","",VLOOKUP(AR391,[0]!Qualifier,(COLUMN(AR391)-34),FALSE))</f>
        <v xml:space="preserve">Aph </v>
      </c>
      <c r="BZ391" s="509" t="str">
        <f>IF(AR391="","",VLOOKUP(AS391,[0]!Qualifier,(COLUMN(AS391)-34),FALSE))</f>
        <v xml:space="preserve">NA </v>
      </c>
      <c r="CA391" s="509" t="str">
        <f>IF(AS391="","",VLOOKUP(AT391,[0]!Qualifier,(COLUMN(AT391)-34),FALSE))</f>
        <v xml:space="preserve">SpecInf </v>
      </c>
      <c r="CB391" s="509" t="str">
        <f>IF(AT391="","",VLOOKUP(AU391,[0]!Qualifier,(COLUMN(AU391)-34),FALSE))</f>
        <v xml:space="preserve">None </v>
      </c>
      <c r="CC391" s="509" t="str">
        <f>IF(AU391="","",VLOOKUP(AV391,[0]!Qualifier,(COLUMN(AV391)-34),FALSE))</f>
        <v xml:space="preserve">None </v>
      </c>
      <c r="CD391" s="509" t="str">
        <f>IF(AV391="","",VLOOKUP(AW391,[0]!Qualifier,(COLUMN(AW391)-34),FALSE))</f>
        <v xml:space="preserve">NoIrr </v>
      </c>
      <c r="CE391" s="508" t="str">
        <f>IF(AW391="","",VLOOKUP(AX391,[0]!Qualifier,(COLUMN(AX391)-34),FALSE))</f>
        <v xml:space="preserve">- </v>
      </c>
      <c r="CF391" s="508" t="str">
        <f>IF(AX391="","",VLOOKUP(AY391,[0]!Qualifier,(COLUMN(AY391)-34),FALSE))</f>
        <v xml:space="preserve">Lymphocytes </v>
      </c>
      <c r="CG391" s="509" t="str">
        <f>IF(AY391="","",VLOOKUP(AZ391,[0]!Qualifier,(COLUMN(AZ391)-34),FALSE))</f>
        <v>Non</v>
      </c>
      <c r="CH391" s="510" t="str">
        <f>IF(AZ391="","",VLOOKUP(BA391,[0]!Qualifier,(COLUMN(BA391)-34),FALSE))</f>
        <v>NA</v>
      </c>
      <c r="CI391" s="509" t="str">
        <f>IF(BA391="","",VLOOKUP(BB391,[0]!Qualifier,(COLUMN(BB391)-34),FALSE))</f>
        <v xml:space="preserve">None </v>
      </c>
      <c r="CJ391" s="510"/>
      <c r="CK391" s="513" t="str">
        <f t="shared" si="201"/>
        <v>3-12-11-2-3-16-1-3-2-1-7-1-1-1-1-3-1-1-1</v>
      </c>
      <c r="CL391" s="513">
        <v>41908</v>
      </c>
      <c r="CM391" s="513">
        <v>45195</v>
      </c>
      <c r="CN391" s="513">
        <v>43630</v>
      </c>
      <c r="CO391" s="513">
        <v>1</v>
      </c>
      <c r="CP391" s="510" t="s">
        <v>1073</v>
      </c>
    </row>
    <row r="392" spans="1:94" ht="12.6" customHeight="1" outlineLevel="2" x14ac:dyDescent="0.35">
      <c r="A392" s="77">
        <f t="shared" si="174"/>
        <v>342035</v>
      </c>
      <c r="B392" s="7">
        <f t="shared" si="175"/>
        <v>387</v>
      </c>
      <c r="C392" s="59">
        <f t="shared" si="202"/>
        <v>387</v>
      </c>
      <c r="D392" s="124">
        <f t="shared" si="176"/>
        <v>342035</v>
      </c>
      <c r="E392" s="16" t="str">
        <f t="shared" si="181"/>
        <v>LC/Buffy</v>
      </c>
      <c r="F392" s="58" t="str">
        <f t="shared" si="182"/>
        <v xml:space="preserve">ACD </v>
      </c>
      <c r="G392" s="58" t="str">
        <f t="shared" si="183"/>
        <v xml:space="preserve">DMSO </v>
      </c>
      <c r="H392" s="58" t="str">
        <f t="shared" si="184"/>
        <v xml:space="preserve">CleanR </v>
      </c>
      <c r="I392" s="58" t="str">
        <f t="shared" si="185"/>
        <v xml:space="preserve">NonSV </v>
      </c>
      <c r="J392" s="58" t="str">
        <f t="shared" si="186"/>
        <v xml:space="preserve">≤-140°C  </v>
      </c>
      <c r="K392" s="58" t="str">
        <f t="shared" si="187"/>
        <v>No</v>
      </c>
      <c r="L392" s="58" t="str">
        <f t="shared" si="188"/>
        <v>Dir</v>
      </c>
      <c r="M392" s="58" t="str">
        <f t="shared" si="189"/>
        <v xml:space="preserve">Aph </v>
      </c>
      <c r="N392" s="58" t="str">
        <f t="shared" si="190"/>
        <v xml:space="preserve">NA </v>
      </c>
      <c r="O392" s="58" t="str">
        <f t="shared" si="191"/>
        <v xml:space="preserve">Transf </v>
      </c>
      <c r="P392" s="58" t="str">
        <f t="shared" si="192"/>
        <v xml:space="preserve">None </v>
      </c>
      <c r="Q392" s="58" t="str">
        <f t="shared" si="193"/>
        <v xml:space="preserve">None </v>
      </c>
      <c r="R392" s="58" t="str">
        <f t="shared" si="194"/>
        <v xml:space="preserve">NoIrr </v>
      </c>
      <c r="S392" s="58" t="str">
        <f t="shared" si="195"/>
        <v xml:space="preserve">- </v>
      </c>
      <c r="T392" s="58" t="str">
        <f t="shared" si="196"/>
        <v xml:space="preserve">Lymphocytes </v>
      </c>
      <c r="U392" s="58" t="str">
        <f t="shared" si="197"/>
        <v>Non</v>
      </c>
      <c r="V392" s="58" t="str">
        <f t="shared" si="198"/>
        <v>NA</v>
      </c>
      <c r="W392" s="58" t="str">
        <f t="shared" si="199"/>
        <v xml:space="preserve">None </v>
      </c>
      <c r="X392" t="s">
        <v>63</v>
      </c>
      <c r="Y392" s="161" t="str">
        <f t="shared" si="200"/>
        <v>3-6-11-4-3-6-1-3-2-1-1-1-1-1-1-3-1-1-1</v>
      </c>
      <c r="Z392" s="60">
        <f t="shared" si="177"/>
        <v>342035</v>
      </c>
      <c r="AA392" s="7">
        <f t="shared" si="178"/>
        <v>387</v>
      </c>
      <c r="AB392" s="29" t="str">
        <f t="shared" si="180"/>
        <v>3</v>
      </c>
      <c r="AC392" s="29" t="str">
        <f t="shared" si="179"/>
        <v>4</v>
      </c>
      <c r="AD392" s="29" t="str">
        <f t="shared" si="179"/>
        <v>2</v>
      </c>
      <c r="AE392" s="29" t="str">
        <f t="shared" si="179"/>
        <v>0</v>
      </c>
      <c r="AF392" s="29" t="str">
        <f t="shared" si="179"/>
        <v>3</v>
      </c>
      <c r="AG392" s="29" t="str">
        <f t="shared" si="179"/>
        <v>5</v>
      </c>
      <c r="AH392" s="59">
        <v>387</v>
      </c>
      <c r="AI392" s="510">
        <v>342035</v>
      </c>
      <c r="AJ392" s="509">
        <v>3</v>
      </c>
      <c r="AK392" s="509">
        <v>6</v>
      </c>
      <c r="AL392" s="509">
        <v>11</v>
      </c>
      <c r="AM392" s="509">
        <v>4</v>
      </c>
      <c r="AN392" s="509">
        <v>3</v>
      </c>
      <c r="AO392" s="509">
        <v>6</v>
      </c>
      <c r="AP392" s="509">
        <v>1</v>
      </c>
      <c r="AQ392" s="509">
        <v>3</v>
      </c>
      <c r="AR392" s="509">
        <v>2</v>
      </c>
      <c r="AS392" s="509">
        <v>1</v>
      </c>
      <c r="AT392" s="509">
        <v>1</v>
      </c>
      <c r="AU392" s="509">
        <v>1</v>
      </c>
      <c r="AV392" s="509">
        <v>1</v>
      </c>
      <c r="AW392" s="509">
        <v>1</v>
      </c>
      <c r="AX392" s="509">
        <v>1</v>
      </c>
      <c r="AY392" s="509">
        <v>3</v>
      </c>
      <c r="AZ392" s="509">
        <v>1</v>
      </c>
      <c r="BA392" s="509">
        <v>1</v>
      </c>
      <c r="BB392" s="509">
        <v>1</v>
      </c>
      <c r="BC392" s="509" t="b">
        <v>0</v>
      </c>
      <c r="BD392" s="508">
        <v>41908</v>
      </c>
      <c r="BE392" s="508">
        <v>41908</v>
      </c>
      <c r="BF392" s="509" t="b">
        <v>0</v>
      </c>
      <c r="BG392" s="510" t="s">
        <v>1213</v>
      </c>
      <c r="BH392" s="509">
        <v>76</v>
      </c>
      <c r="BI392" s="510" t="s">
        <v>1062</v>
      </c>
      <c r="BJ392" s="513">
        <v>41908</v>
      </c>
      <c r="BK392" s="513">
        <v>41908</v>
      </c>
      <c r="BL392" s="513">
        <v>46217</v>
      </c>
      <c r="BM392" s="510"/>
      <c r="BN392" s="512"/>
      <c r="BO392" s="510"/>
      <c r="BP392" s="509">
        <v>2</v>
      </c>
      <c r="BQ392" s="509" t="str">
        <f>IF(AI392="","",VLOOKUP(AJ392,[0]!Qualifier,(COLUMN(AJ392)-34),FALSE))</f>
        <v>LC/Buffy</v>
      </c>
      <c r="BR392" s="509" t="str">
        <f>IF(AJ392="","",VLOOKUP(AK392,[0]!Qualifier,(COLUMN(AK392)-34),FALSE))</f>
        <v xml:space="preserve">ACD </v>
      </c>
      <c r="BS392" s="509" t="str">
        <f>IF(AK392="","",VLOOKUP(AL392,[0]!Qualifier,(COLUMN(AL392)-34),FALSE))</f>
        <v xml:space="preserve">DMSO </v>
      </c>
      <c r="BT392" s="509" t="str">
        <f>IF(AL392="","",VLOOKUP(AM392,[0]!Qualifier,(COLUMN(AM392)-34),FALSE))</f>
        <v xml:space="preserve">CleanR </v>
      </c>
      <c r="BU392" s="509" t="str">
        <f>IF(AM392="","",VLOOKUP(AN392,[0]!Qualifier,(COLUMN(AN392)-34),FALSE))</f>
        <v xml:space="preserve">NonSV </v>
      </c>
      <c r="BV392" s="509" t="str">
        <f>IF(AN392="","",VLOOKUP(AO392,[0]!Qualifier,(COLUMN(AO392)-34),FALSE))</f>
        <v xml:space="preserve">≤-140°C  </v>
      </c>
      <c r="BW392" s="509" t="str">
        <f>IF(AO392="","",VLOOKUP(AP392,[0]!Qualifier,(COLUMN(AP392)-34),FALSE))</f>
        <v>No</v>
      </c>
      <c r="BX392" s="509" t="str">
        <f>IF(AP392="","",VLOOKUP(AQ392,[0]!Qualifier,(COLUMN(AQ392)-34),FALSE))</f>
        <v>Dir</v>
      </c>
      <c r="BY392" s="509" t="str">
        <f>IF(AQ392="","",VLOOKUP(AR392,[0]!Qualifier,(COLUMN(AR392)-34),FALSE))</f>
        <v xml:space="preserve">Aph </v>
      </c>
      <c r="BZ392" s="509" t="str">
        <f>IF(AR392="","",VLOOKUP(AS392,[0]!Qualifier,(COLUMN(AS392)-34),FALSE))</f>
        <v xml:space="preserve">NA </v>
      </c>
      <c r="CA392" s="509" t="str">
        <f>IF(AS392="","",VLOOKUP(AT392,[0]!Qualifier,(COLUMN(AT392)-34),FALSE))</f>
        <v xml:space="preserve">Transf </v>
      </c>
      <c r="CB392" s="509" t="str">
        <f>IF(AT392="","",VLOOKUP(AU392,[0]!Qualifier,(COLUMN(AU392)-34),FALSE))</f>
        <v xml:space="preserve">None </v>
      </c>
      <c r="CC392" s="509" t="str">
        <f>IF(AU392="","",VLOOKUP(AV392,[0]!Qualifier,(COLUMN(AV392)-34),FALSE))</f>
        <v xml:space="preserve">None </v>
      </c>
      <c r="CD392" s="509" t="str">
        <f>IF(AV392="","",VLOOKUP(AW392,[0]!Qualifier,(COLUMN(AW392)-34),FALSE))</f>
        <v xml:space="preserve">NoIrr </v>
      </c>
      <c r="CE392" s="508" t="str">
        <f>IF(AW392="","",VLOOKUP(AX392,[0]!Qualifier,(COLUMN(AX392)-34),FALSE))</f>
        <v xml:space="preserve">- </v>
      </c>
      <c r="CF392" s="508" t="str">
        <f>IF(AX392="","",VLOOKUP(AY392,[0]!Qualifier,(COLUMN(AY392)-34),FALSE))</f>
        <v xml:space="preserve">Lymphocytes </v>
      </c>
      <c r="CG392" s="509" t="str">
        <f>IF(AY392="","",VLOOKUP(AZ392,[0]!Qualifier,(COLUMN(AZ392)-34),FALSE))</f>
        <v>Non</v>
      </c>
      <c r="CH392" s="510" t="str">
        <f>IF(AZ392="","",VLOOKUP(BA392,[0]!Qualifier,(COLUMN(BA392)-34),FALSE))</f>
        <v>NA</v>
      </c>
      <c r="CI392" s="509" t="str">
        <f>IF(BA392="","",VLOOKUP(BB392,[0]!Qualifier,(COLUMN(BB392)-34),FALSE))</f>
        <v xml:space="preserve">None </v>
      </c>
      <c r="CJ392" s="510"/>
      <c r="CK392" s="513" t="str">
        <f t="shared" si="201"/>
        <v>3-6-11-4-3-6-1-3-2-1-1-1-1-1-1-3-1-1-1</v>
      </c>
      <c r="CL392" s="513">
        <v>43886</v>
      </c>
      <c r="CM392" s="513">
        <v>45195</v>
      </c>
      <c r="CN392" s="510"/>
      <c r="CP392" s="510"/>
    </row>
    <row r="393" spans="1:94" ht="12.6" customHeight="1" outlineLevel="2" x14ac:dyDescent="0.35">
      <c r="A393" s="77">
        <f t="shared" ref="A393:A456" si="203">D393</f>
        <v>346035</v>
      </c>
      <c r="B393" s="7">
        <f t="shared" ref="B393:B456" si="204">IF(D393="","",B392+1)</f>
        <v>388</v>
      </c>
      <c r="C393" s="59">
        <f t="shared" si="202"/>
        <v>388</v>
      </c>
      <c r="D393" s="124">
        <f t="shared" ref="D393:D440" si="205">IF(AI393="","",AI393)</f>
        <v>346035</v>
      </c>
      <c r="E393" s="16" t="str">
        <f t="shared" si="181"/>
        <v>LC/Buffy</v>
      </c>
      <c r="F393" s="58" t="str">
        <f t="shared" si="182"/>
        <v xml:space="preserve">ACD </v>
      </c>
      <c r="G393" s="58" t="str">
        <f t="shared" si="183"/>
        <v xml:space="preserve">NoAdd </v>
      </c>
      <c r="H393" s="58" t="str">
        <f t="shared" si="184"/>
        <v xml:space="preserve">CleanR </v>
      </c>
      <c r="I393" s="58" t="str">
        <f t="shared" si="185"/>
        <v xml:space="preserve">NonSV </v>
      </c>
      <c r="J393" s="58" t="str">
        <f t="shared" si="186"/>
        <v xml:space="preserve">2to6°C </v>
      </c>
      <c r="K393" s="58" t="str">
        <f t="shared" si="187"/>
        <v>No</v>
      </c>
      <c r="L393" s="58" t="str">
        <f t="shared" si="188"/>
        <v>Dir</v>
      </c>
      <c r="M393" s="58" t="str">
        <f t="shared" si="189"/>
        <v xml:space="preserve">Aph </v>
      </c>
      <c r="N393" s="58" t="str">
        <f t="shared" si="190"/>
        <v xml:space="preserve">NA </v>
      </c>
      <c r="O393" s="58" t="str">
        <f t="shared" si="191"/>
        <v xml:space="preserve">Transf </v>
      </c>
      <c r="P393" s="58" t="str">
        <f t="shared" si="192"/>
        <v>CD3+19Sel</v>
      </c>
      <c r="Q393" s="58" t="str">
        <f t="shared" si="193"/>
        <v xml:space="preserve">None </v>
      </c>
      <c r="R393" s="58" t="str">
        <f t="shared" si="194"/>
        <v xml:space="preserve">NoIrr </v>
      </c>
      <c r="S393" s="58" t="str">
        <f t="shared" si="195"/>
        <v xml:space="preserve">- </v>
      </c>
      <c r="T393" s="58" t="str">
        <f t="shared" si="196"/>
        <v xml:space="preserve">Lymphocytes </v>
      </c>
      <c r="U393" s="58" t="str">
        <f t="shared" si="197"/>
        <v>Non</v>
      </c>
      <c r="V393" s="58" t="str">
        <f t="shared" si="198"/>
        <v>NA</v>
      </c>
      <c r="W393" s="58" t="str">
        <f t="shared" si="199"/>
        <v xml:space="preserve">None </v>
      </c>
      <c r="X393" t="s">
        <v>63</v>
      </c>
      <c r="Y393" s="161" t="str">
        <f t="shared" si="200"/>
        <v>3-6-1-4-3-2-1-3-2-1-1-22-1-1-1-3-1-1-1</v>
      </c>
      <c r="Z393" s="60">
        <f t="shared" si="177"/>
        <v>346035</v>
      </c>
      <c r="AA393" s="7">
        <f t="shared" si="178"/>
        <v>388</v>
      </c>
      <c r="AB393" s="29" t="str">
        <f t="shared" si="180"/>
        <v>3</v>
      </c>
      <c r="AC393" s="29" t="str">
        <f t="shared" si="179"/>
        <v>4</v>
      </c>
      <c r="AD393" s="29" t="str">
        <f t="shared" si="179"/>
        <v>6</v>
      </c>
      <c r="AE393" s="29" t="str">
        <f t="shared" si="179"/>
        <v>0</v>
      </c>
      <c r="AF393" s="29" t="str">
        <f t="shared" si="179"/>
        <v>3</v>
      </c>
      <c r="AG393" s="29" t="str">
        <f t="shared" si="179"/>
        <v>5</v>
      </c>
      <c r="AH393" s="59">
        <v>388</v>
      </c>
      <c r="AI393" s="510">
        <v>346035</v>
      </c>
      <c r="AJ393" s="509">
        <v>3</v>
      </c>
      <c r="AK393" s="509">
        <v>6</v>
      </c>
      <c r="AL393" s="509">
        <v>1</v>
      </c>
      <c r="AM393" s="509">
        <v>4</v>
      </c>
      <c r="AN393" s="509">
        <v>3</v>
      </c>
      <c r="AO393" s="509">
        <v>2</v>
      </c>
      <c r="AP393" s="509">
        <v>1</v>
      </c>
      <c r="AQ393" s="509">
        <v>3</v>
      </c>
      <c r="AR393" s="509">
        <v>2</v>
      </c>
      <c r="AS393" s="509">
        <v>1</v>
      </c>
      <c r="AT393" s="509">
        <v>1</v>
      </c>
      <c r="AU393" s="509">
        <v>22</v>
      </c>
      <c r="AV393" s="509">
        <v>1</v>
      </c>
      <c r="AW393" s="509">
        <v>1</v>
      </c>
      <c r="AX393" s="509">
        <v>1</v>
      </c>
      <c r="AY393" s="509">
        <v>3</v>
      </c>
      <c r="AZ393" s="509">
        <v>1</v>
      </c>
      <c r="BA393" s="509">
        <v>1</v>
      </c>
      <c r="BB393" s="509">
        <v>1</v>
      </c>
      <c r="BC393" s="509" t="b">
        <v>0</v>
      </c>
      <c r="BD393" s="508">
        <v>41908</v>
      </c>
      <c r="BE393" s="508">
        <v>41908</v>
      </c>
      <c r="BF393" s="509" t="b">
        <v>0</v>
      </c>
      <c r="BG393" s="510" t="s">
        <v>691</v>
      </c>
      <c r="BH393" s="509">
        <v>76</v>
      </c>
      <c r="BI393" s="510" t="s">
        <v>1062</v>
      </c>
      <c r="BJ393" s="513">
        <v>41908</v>
      </c>
      <c r="BK393" s="513">
        <v>41908</v>
      </c>
      <c r="BL393" s="513">
        <v>46217</v>
      </c>
      <c r="BM393" s="510"/>
      <c r="BN393" s="512"/>
      <c r="BO393" s="510"/>
      <c r="BP393" s="509">
        <v>6</v>
      </c>
      <c r="BQ393" s="509" t="str">
        <f>IF(AI393="","",VLOOKUP(AJ393,[0]!Qualifier,(COLUMN(AJ393)-34),FALSE))</f>
        <v>LC/Buffy</v>
      </c>
      <c r="BR393" s="509" t="str">
        <f>IF(AJ393="","",VLOOKUP(AK393,[0]!Qualifier,(COLUMN(AK393)-34),FALSE))</f>
        <v xml:space="preserve">ACD </v>
      </c>
      <c r="BS393" s="509" t="str">
        <f>IF(AK393="","",VLOOKUP(AL393,[0]!Qualifier,(COLUMN(AL393)-34),FALSE))</f>
        <v xml:space="preserve">NoAdd </v>
      </c>
      <c r="BT393" s="509" t="str">
        <f>IF(AL393="","",VLOOKUP(AM393,[0]!Qualifier,(COLUMN(AM393)-34),FALSE))</f>
        <v xml:space="preserve">CleanR </v>
      </c>
      <c r="BU393" s="509" t="str">
        <f>IF(AM393="","",VLOOKUP(AN393,[0]!Qualifier,(COLUMN(AN393)-34),FALSE))</f>
        <v xml:space="preserve">NonSV </v>
      </c>
      <c r="BV393" s="509" t="str">
        <f>IF(AN393="","",VLOOKUP(AO393,[0]!Qualifier,(COLUMN(AO393)-34),FALSE))</f>
        <v xml:space="preserve">2to6°C </v>
      </c>
      <c r="BW393" s="509" t="str">
        <f>IF(AO393="","",VLOOKUP(AP393,[0]!Qualifier,(COLUMN(AP393)-34),FALSE))</f>
        <v>No</v>
      </c>
      <c r="BX393" s="509" t="str">
        <f>IF(AP393="","",VLOOKUP(AQ393,[0]!Qualifier,(COLUMN(AQ393)-34),FALSE))</f>
        <v>Dir</v>
      </c>
      <c r="BY393" s="509" t="str">
        <f>IF(AQ393="","",VLOOKUP(AR393,[0]!Qualifier,(COLUMN(AR393)-34),FALSE))</f>
        <v xml:space="preserve">Aph </v>
      </c>
      <c r="BZ393" s="509" t="str">
        <f>IF(AR393="","",VLOOKUP(AS393,[0]!Qualifier,(COLUMN(AS393)-34),FALSE))</f>
        <v xml:space="preserve">NA </v>
      </c>
      <c r="CA393" s="509" t="str">
        <f>IF(AS393="","",VLOOKUP(AT393,[0]!Qualifier,(COLUMN(AT393)-34),FALSE))</f>
        <v xml:space="preserve">Transf </v>
      </c>
      <c r="CB393" s="509" t="str">
        <f>IF(AT393="","",VLOOKUP(AU393,[0]!Qualifier,(COLUMN(AU393)-34),FALSE))</f>
        <v>CD3+19Sel</v>
      </c>
      <c r="CC393" s="509" t="str">
        <f>IF(AU393="","",VLOOKUP(AV393,[0]!Qualifier,(COLUMN(AV393)-34),FALSE))</f>
        <v xml:space="preserve">None </v>
      </c>
      <c r="CD393" s="509" t="str">
        <f>IF(AV393="","",VLOOKUP(AW393,[0]!Qualifier,(COLUMN(AW393)-34),FALSE))</f>
        <v xml:space="preserve">NoIrr </v>
      </c>
      <c r="CE393" s="508" t="str">
        <f>IF(AW393="","",VLOOKUP(AX393,[0]!Qualifier,(COLUMN(AX393)-34),FALSE))</f>
        <v xml:space="preserve">- </v>
      </c>
      <c r="CF393" s="508" t="str">
        <f>IF(AX393="","",VLOOKUP(AY393,[0]!Qualifier,(COLUMN(AY393)-34),FALSE))</f>
        <v xml:space="preserve">Lymphocytes </v>
      </c>
      <c r="CG393" s="509" t="str">
        <f>IF(AY393="","",VLOOKUP(AZ393,[0]!Qualifier,(COLUMN(AZ393)-34),FALSE))</f>
        <v>Non</v>
      </c>
      <c r="CH393" s="510" t="str">
        <f>IF(AZ393="","",VLOOKUP(BA393,[0]!Qualifier,(COLUMN(BA393)-34),FALSE))</f>
        <v>NA</v>
      </c>
      <c r="CI393" s="509" t="str">
        <f>IF(BA393="","",VLOOKUP(BB393,[0]!Qualifier,(COLUMN(BB393)-34),FALSE))</f>
        <v xml:space="preserve">None </v>
      </c>
      <c r="CJ393" s="510"/>
      <c r="CK393" s="513" t="str">
        <f t="shared" si="201"/>
        <v>3-6-1-4-3-2-1-3-2-1-1-22-1-1-1-3-1-1-1</v>
      </c>
      <c r="CL393" s="513">
        <v>41908</v>
      </c>
      <c r="CM393" s="513">
        <v>45195</v>
      </c>
      <c r="CN393" s="513">
        <v>43630</v>
      </c>
      <c r="CO393" s="513">
        <v>1</v>
      </c>
      <c r="CP393" s="510" t="s">
        <v>1073</v>
      </c>
    </row>
    <row r="394" spans="1:94" ht="12.6" customHeight="1" outlineLevel="2" x14ac:dyDescent="0.35">
      <c r="A394" s="77">
        <f t="shared" si="203"/>
        <v>347035</v>
      </c>
      <c r="B394" s="7">
        <f t="shared" si="204"/>
        <v>389</v>
      </c>
      <c r="C394" s="59">
        <f t="shared" si="202"/>
        <v>389</v>
      </c>
      <c r="D394" s="124">
        <f t="shared" si="205"/>
        <v>347035</v>
      </c>
      <c r="E394" s="16" t="str">
        <f t="shared" si="181"/>
        <v>LC/Buffy</v>
      </c>
      <c r="F394" s="58" t="str">
        <f t="shared" si="182"/>
        <v xml:space="preserve">ACD </v>
      </c>
      <c r="G394" s="58" t="str">
        <f t="shared" si="183"/>
        <v xml:space="preserve">DMSO </v>
      </c>
      <c r="H394" s="58" t="str">
        <f t="shared" si="184"/>
        <v xml:space="preserve">CleanR </v>
      </c>
      <c r="I394" s="58" t="str">
        <f t="shared" si="185"/>
        <v xml:space="preserve">NonSV </v>
      </c>
      <c r="J394" s="58" t="str">
        <f t="shared" si="186"/>
        <v xml:space="preserve">≤-140°C  </v>
      </c>
      <c r="K394" s="58" t="str">
        <f t="shared" si="187"/>
        <v>No</v>
      </c>
      <c r="L394" s="58" t="str">
        <f t="shared" si="188"/>
        <v>Dir</v>
      </c>
      <c r="M394" s="58" t="str">
        <f t="shared" si="189"/>
        <v xml:space="preserve">Aph </v>
      </c>
      <c r="N394" s="58" t="str">
        <f t="shared" si="190"/>
        <v xml:space="preserve">NA </v>
      </c>
      <c r="O394" s="58" t="str">
        <f t="shared" si="191"/>
        <v xml:space="preserve">Transf </v>
      </c>
      <c r="P394" s="58" t="str">
        <f t="shared" si="192"/>
        <v>CD3+19Sel</v>
      </c>
      <c r="Q394" s="58" t="str">
        <f t="shared" si="193"/>
        <v xml:space="preserve">None </v>
      </c>
      <c r="R394" s="58" t="str">
        <f t="shared" si="194"/>
        <v xml:space="preserve">NoIrr </v>
      </c>
      <c r="S394" s="58" t="str">
        <f t="shared" si="195"/>
        <v xml:space="preserve">- </v>
      </c>
      <c r="T394" s="58" t="str">
        <f t="shared" si="196"/>
        <v xml:space="preserve">Lymphocytes </v>
      </c>
      <c r="U394" s="58" t="str">
        <f t="shared" si="197"/>
        <v>Non</v>
      </c>
      <c r="V394" s="58" t="str">
        <f t="shared" si="198"/>
        <v>NA</v>
      </c>
      <c r="W394" s="58" t="str">
        <f t="shared" si="199"/>
        <v xml:space="preserve">None </v>
      </c>
      <c r="X394" t="s">
        <v>63</v>
      </c>
      <c r="Y394" s="161" t="str">
        <f t="shared" si="200"/>
        <v>3-6-11-4-3-6-1-3-2-1-1-22-1-1-1-3-1-1-1</v>
      </c>
      <c r="Z394" s="60">
        <f t="shared" ref="Z394:Z440" si="206">IF(D394="","",D394)</f>
        <v>347035</v>
      </c>
      <c r="AA394" s="7">
        <f t="shared" si="178"/>
        <v>389</v>
      </c>
      <c r="AB394" s="29" t="str">
        <f t="shared" si="180"/>
        <v>3</v>
      </c>
      <c r="AC394" s="29" t="str">
        <f t="shared" si="179"/>
        <v>4</v>
      </c>
      <c r="AD394" s="29" t="str">
        <f t="shared" si="179"/>
        <v>7</v>
      </c>
      <c r="AE394" s="29" t="str">
        <f t="shared" si="179"/>
        <v>0</v>
      </c>
      <c r="AF394" s="29" t="str">
        <f t="shared" si="179"/>
        <v>3</v>
      </c>
      <c r="AG394" s="29" t="str">
        <f t="shared" si="179"/>
        <v>5</v>
      </c>
      <c r="AH394" s="59">
        <v>389</v>
      </c>
      <c r="AI394" s="510">
        <v>347035</v>
      </c>
      <c r="AJ394" s="509">
        <v>3</v>
      </c>
      <c r="AK394" s="509">
        <v>6</v>
      </c>
      <c r="AL394" s="509">
        <v>11</v>
      </c>
      <c r="AM394" s="509">
        <v>4</v>
      </c>
      <c r="AN394" s="509">
        <v>3</v>
      </c>
      <c r="AO394" s="509">
        <v>6</v>
      </c>
      <c r="AP394" s="509">
        <v>1</v>
      </c>
      <c r="AQ394" s="509">
        <v>3</v>
      </c>
      <c r="AR394" s="509">
        <v>2</v>
      </c>
      <c r="AS394" s="509">
        <v>1</v>
      </c>
      <c r="AT394" s="509">
        <v>1</v>
      </c>
      <c r="AU394" s="509">
        <v>22</v>
      </c>
      <c r="AV394" s="509">
        <v>1</v>
      </c>
      <c r="AW394" s="509">
        <v>1</v>
      </c>
      <c r="AX394" s="509">
        <v>1</v>
      </c>
      <c r="AY394" s="509">
        <v>3</v>
      </c>
      <c r="AZ394" s="509">
        <v>1</v>
      </c>
      <c r="BA394" s="509">
        <v>1</v>
      </c>
      <c r="BB394" s="509">
        <v>1</v>
      </c>
      <c r="BC394" s="509" t="b">
        <v>0</v>
      </c>
      <c r="BD394" s="508">
        <v>41908</v>
      </c>
      <c r="BE394" s="508">
        <v>41908</v>
      </c>
      <c r="BF394" s="509" t="b">
        <v>0</v>
      </c>
      <c r="BG394" s="510" t="s">
        <v>1214</v>
      </c>
      <c r="BH394" s="509">
        <v>76</v>
      </c>
      <c r="BI394" s="510" t="s">
        <v>1062</v>
      </c>
      <c r="BJ394" s="513">
        <v>41908</v>
      </c>
      <c r="BK394" s="513">
        <v>41908</v>
      </c>
      <c r="BL394" s="513">
        <v>46217</v>
      </c>
      <c r="BM394" s="510"/>
      <c r="BN394" s="512"/>
      <c r="BO394" s="510"/>
      <c r="BP394" s="509">
        <v>6</v>
      </c>
      <c r="BQ394" s="509" t="str">
        <f>IF(AI394="","",VLOOKUP(AJ394,[0]!Qualifier,(COLUMN(AJ394)-34),FALSE))</f>
        <v>LC/Buffy</v>
      </c>
      <c r="BR394" s="509" t="str">
        <f>IF(AJ394="","",VLOOKUP(AK394,[0]!Qualifier,(COLUMN(AK394)-34),FALSE))</f>
        <v xml:space="preserve">ACD </v>
      </c>
      <c r="BS394" s="509" t="str">
        <f>IF(AK394="","",VLOOKUP(AL394,[0]!Qualifier,(COLUMN(AL394)-34),FALSE))</f>
        <v xml:space="preserve">DMSO </v>
      </c>
      <c r="BT394" s="509" t="str">
        <f>IF(AL394="","",VLOOKUP(AM394,[0]!Qualifier,(COLUMN(AM394)-34),FALSE))</f>
        <v xml:space="preserve">CleanR </v>
      </c>
      <c r="BU394" s="509" t="str">
        <f>IF(AM394="","",VLOOKUP(AN394,[0]!Qualifier,(COLUMN(AN394)-34),FALSE))</f>
        <v xml:space="preserve">NonSV </v>
      </c>
      <c r="BV394" s="509" t="str">
        <f>IF(AN394="","",VLOOKUP(AO394,[0]!Qualifier,(COLUMN(AO394)-34),FALSE))</f>
        <v xml:space="preserve">≤-140°C  </v>
      </c>
      <c r="BW394" s="509" t="str">
        <f>IF(AO394="","",VLOOKUP(AP394,[0]!Qualifier,(COLUMN(AP394)-34),FALSE))</f>
        <v>No</v>
      </c>
      <c r="BX394" s="509" t="str">
        <f>IF(AP394="","",VLOOKUP(AQ394,[0]!Qualifier,(COLUMN(AQ394)-34),FALSE))</f>
        <v>Dir</v>
      </c>
      <c r="BY394" s="509" t="str">
        <f>IF(AQ394="","",VLOOKUP(AR394,[0]!Qualifier,(COLUMN(AR394)-34),FALSE))</f>
        <v xml:space="preserve">Aph </v>
      </c>
      <c r="BZ394" s="509" t="str">
        <f>IF(AR394="","",VLOOKUP(AS394,[0]!Qualifier,(COLUMN(AS394)-34),FALSE))</f>
        <v xml:space="preserve">NA </v>
      </c>
      <c r="CA394" s="509" t="str">
        <f>IF(AS394="","",VLOOKUP(AT394,[0]!Qualifier,(COLUMN(AT394)-34),FALSE))</f>
        <v xml:space="preserve">Transf </v>
      </c>
      <c r="CB394" s="509" t="str">
        <f>IF(AT394="","",VLOOKUP(AU394,[0]!Qualifier,(COLUMN(AU394)-34),FALSE))</f>
        <v>CD3+19Sel</v>
      </c>
      <c r="CC394" s="509" t="str">
        <f>IF(AU394="","",VLOOKUP(AV394,[0]!Qualifier,(COLUMN(AV394)-34),FALSE))</f>
        <v xml:space="preserve">None </v>
      </c>
      <c r="CD394" s="509" t="str">
        <f>IF(AV394="","",VLOOKUP(AW394,[0]!Qualifier,(COLUMN(AW394)-34),FALSE))</f>
        <v xml:space="preserve">NoIrr </v>
      </c>
      <c r="CE394" s="508" t="str">
        <f>IF(AW394="","",VLOOKUP(AX394,[0]!Qualifier,(COLUMN(AX394)-34),FALSE))</f>
        <v xml:space="preserve">- </v>
      </c>
      <c r="CF394" s="508" t="str">
        <f>IF(AX394="","",VLOOKUP(AY394,[0]!Qualifier,(COLUMN(AY394)-34),FALSE))</f>
        <v xml:space="preserve">Lymphocytes </v>
      </c>
      <c r="CG394" s="509" t="str">
        <f>IF(AY394="","",VLOOKUP(AZ394,[0]!Qualifier,(COLUMN(AZ394)-34),FALSE))</f>
        <v>Non</v>
      </c>
      <c r="CH394" s="510" t="str">
        <f>IF(AZ394="","",VLOOKUP(BA394,[0]!Qualifier,(COLUMN(BA394)-34),FALSE))</f>
        <v>NA</v>
      </c>
      <c r="CI394" s="509" t="str">
        <f>IF(BA394="","",VLOOKUP(BB394,[0]!Qualifier,(COLUMN(BB394)-34),FALSE))</f>
        <v xml:space="preserve">None </v>
      </c>
      <c r="CJ394" s="510"/>
      <c r="CK394" s="513" t="str">
        <f t="shared" si="201"/>
        <v>3-6-11-4-3-6-1-3-2-1-1-22-1-1-1-3-1-1-1</v>
      </c>
      <c r="CL394" s="513">
        <v>43563</v>
      </c>
      <c r="CM394" s="513">
        <v>45195</v>
      </c>
      <c r="CN394" s="513">
        <v>43630</v>
      </c>
      <c r="CO394" s="513">
        <v>1</v>
      </c>
      <c r="CP394" s="510" t="s">
        <v>1073</v>
      </c>
    </row>
    <row r="395" spans="1:94" ht="12.6" customHeight="1" outlineLevel="2" x14ac:dyDescent="0.35">
      <c r="A395" s="77">
        <f t="shared" si="203"/>
        <v>347055</v>
      </c>
      <c r="B395" s="7">
        <f t="shared" si="204"/>
        <v>390</v>
      </c>
      <c r="C395" s="59">
        <f t="shared" si="202"/>
        <v>390</v>
      </c>
      <c r="D395" s="124">
        <f t="shared" si="205"/>
        <v>347055</v>
      </c>
      <c r="E395" s="16" t="str">
        <f t="shared" si="181"/>
        <v>LC/Buffy</v>
      </c>
      <c r="F395" s="58" t="str">
        <f t="shared" si="182"/>
        <v xml:space="preserve">ACD+Hep </v>
      </c>
      <c r="G395" s="58" t="str">
        <f t="shared" si="183"/>
        <v xml:space="preserve">DMSO </v>
      </c>
      <c r="H395" s="58" t="str">
        <f t="shared" si="184"/>
        <v xml:space="preserve">CleanR </v>
      </c>
      <c r="I395" s="58" t="str">
        <f t="shared" si="185"/>
        <v xml:space="preserve">NonSV </v>
      </c>
      <c r="J395" s="58" t="str">
        <f t="shared" si="186"/>
        <v xml:space="preserve">≤-140°C  </v>
      </c>
      <c r="K395" s="58" t="str">
        <f t="shared" si="187"/>
        <v>No</v>
      </c>
      <c r="L395" s="58" t="str">
        <f t="shared" si="188"/>
        <v>Dir</v>
      </c>
      <c r="M395" s="58" t="str">
        <f t="shared" si="189"/>
        <v xml:space="preserve">Aph </v>
      </c>
      <c r="N395" s="58" t="str">
        <f t="shared" si="190"/>
        <v xml:space="preserve">NA </v>
      </c>
      <c r="O395" s="58" t="str">
        <f t="shared" si="191"/>
        <v xml:space="preserve">Transf </v>
      </c>
      <c r="P395" s="58" t="str">
        <f t="shared" si="192"/>
        <v>CD25sel</v>
      </c>
      <c r="Q395" s="58" t="str">
        <f t="shared" si="193"/>
        <v xml:space="preserve">Divid </v>
      </c>
      <c r="R395" s="58" t="str">
        <f t="shared" si="194"/>
        <v xml:space="preserve">NoIrr </v>
      </c>
      <c r="S395" s="58" t="str">
        <f t="shared" si="195"/>
        <v xml:space="preserve">- </v>
      </c>
      <c r="T395" s="58" t="str">
        <f t="shared" si="196"/>
        <v xml:space="preserve">Lymphocytes </v>
      </c>
      <c r="U395" s="58" t="str">
        <f t="shared" si="197"/>
        <v>Non</v>
      </c>
      <c r="V395" s="58" t="str">
        <f t="shared" si="198"/>
        <v>NA</v>
      </c>
      <c r="W395" s="58" t="str">
        <f t="shared" si="199"/>
        <v xml:space="preserve">None </v>
      </c>
      <c r="X395" t="s">
        <v>63</v>
      </c>
      <c r="Y395" s="161" t="str">
        <f t="shared" si="200"/>
        <v>3-12-11-4-3-6-1-3-2-1-1-27-2-1-1-3-1-1-1</v>
      </c>
      <c r="Z395" s="60">
        <f t="shared" si="206"/>
        <v>347055</v>
      </c>
      <c r="AA395" s="7">
        <f t="shared" si="178"/>
        <v>390</v>
      </c>
      <c r="AB395" s="29" t="str">
        <f t="shared" si="180"/>
        <v>3</v>
      </c>
      <c r="AC395" s="29" t="str">
        <f t="shared" si="179"/>
        <v>4</v>
      </c>
      <c r="AD395" s="29" t="str">
        <f t="shared" si="179"/>
        <v>7</v>
      </c>
      <c r="AE395" s="29" t="str">
        <f t="shared" si="179"/>
        <v>0</v>
      </c>
      <c r="AF395" s="29" t="str">
        <f t="shared" si="179"/>
        <v>5</v>
      </c>
      <c r="AG395" s="29" t="str">
        <f t="shared" si="179"/>
        <v>5</v>
      </c>
      <c r="AH395" s="59">
        <v>390</v>
      </c>
      <c r="AI395" s="510">
        <v>347055</v>
      </c>
      <c r="AJ395" s="509">
        <v>3</v>
      </c>
      <c r="AK395" s="509">
        <v>12</v>
      </c>
      <c r="AL395" s="509">
        <v>11</v>
      </c>
      <c r="AM395" s="509">
        <v>4</v>
      </c>
      <c r="AN395" s="509">
        <v>3</v>
      </c>
      <c r="AO395" s="509">
        <v>6</v>
      </c>
      <c r="AP395" s="509">
        <v>1</v>
      </c>
      <c r="AQ395" s="509">
        <v>3</v>
      </c>
      <c r="AR395" s="509">
        <v>2</v>
      </c>
      <c r="AS395" s="509">
        <v>1</v>
      </c>
      <c r="AT395" s="509">
        <v>1</v>
      </c>
      <c r="AU395" s="509">
        <v>27</v>
      </c>
      <c r="AV395" s="509">
        <v>2</v>
      </c>
      <c r="AW395" s="509">
        <v>1</v>
      </c>
      <c r="AX395" s="509">
        <v>1</v>
      </c>
      <c r="AY395" s="509">
        <v>3</v>
      </c>
      <c r="AZ395" s="509">
        <v>1</v>
      </c>
      <c r="BA395" s="509">
        <v>1</v>
      </c>
      <c r="BB395" s="509">
        <v>1</v>
      </c>
      <c r="BC395" s="509" t="b">
        <v>0</v>
      </c>
      <c r="BD395" s="508">
        <v>43014</v>
      </c>
      <c r="BE395" s="508">
        <v>42914</v>
      </c>
      <c r="BF395" s="509" t="b">
        <v>0</v>
      </c>
      <c r="BG395" s="510" t="s">
        <v>1215</v>
      </c>
      <c r="BH395" s="509">
        <v>76</v>
      </c>
      <c r="BI395" s="510" t="s">
        <v>1062</v>
      </c>
      <c r="BJ395" s="513">
        <v>43014</v>
      </c>
      <c r="BK395" s="513">
        <v>42914</v>
      </c>
      <c r="BL395" s="513">
        <v>46217</v>
      </c>
      <c r="BM395" s="510"/>
      <c r="BN395" s="512"/>
      <c r="BO395" s="510"/>
      <c r="BP395" s="509">
        <v>6</v>
      </c>
      <c r="BQ395" s="509" t="str">
        <f>IF(AI395="","",VLOOKUP(AJ395,[0]!Qualifier,(COLUMN(AJ395)-34),FALSE))</f>
        <v>LC/Buffy</v>
      </c>
      <c r="BR395" s="509" t="str">
        <f>IF(AJ395="","",VLOOKUP(AK395,[0]!Qualifier,(COLUMN(AK395)-34),FALSE))</f>
        <v xml:space="preserve">ACD+Hep </v>
      </c>
      <c r="BS395" s="509" t="str">
        <f>IF(AK395="","",VLOOKUP(AL395,[0]!Qualifier,(COLUMN(AL395)-34),FALSE))</f>
        <v xml:space="preserve">DMSO </v>
      </c>
      <c r="BT395" s="509" t="str">
        <f>IF(AL395="","",VLOOKUP(AM395,[0]!Qualifier,(COLUMN(AM395)-34),FALSE))</f>
        <v xml:space="preserve">CleanR </v>
      </c>
      <c r="BU395" s="509" t="str">
        <f>IF(AM395="","",VLOOKUP(AN395,[0]!Qualifier,(COLUMN(AN395)-34),FALSE))</f>
        <v xml:space="preserve">NonSV </v>
      </c>
      <c r="BV395" s="509" t="str">
        <f>IF(AN395="","",VLOOKUP(AO395,[0]!Qualifier,(COLUMN(AO395)-34),FALSE))</f>
        <v xml:space="preserve">≤-140°C  </v>
      </c>
      <c r="BW395" s="509" t="str">
        <f>IF(AO395="","",VLOOKUP(AP395,[0]!Qualifier,(COLUMN(AP395)-34),FALSE))</f>
        <v>No</v>
      </c>
      <c r="BX395" s="509" t="str">
        <f>IF(AP395="","",VLOOKUP(AQ395,[0]!Qualifier,(COLUMN(AQ395)-34),FALSE))</f>
        <v>Dir</v>
      </c>
      <c r="BY395" s="509" t="str">
        <f>IF(AQ395="","",VLOOKUP(AR395,[0]!Qualifier,(COLUMN(AR395)-34),FALSE))</f>
        <v xml:space="preserve">Aph </v>
      </c>
      <c r="BZ395" s="509" t="str">
        <f>IF(AR395="","",VLOOKUP(AS395,[0]!Qualifier,(COLUMN(AS395)-34),FALSE))</f>
        <v xml:space="preserve">NA </v>
      </c>
      <c r="CA395" s="509" t="str">
        <f>IF(AS395="","",VLOOKUP(AT395,[0]!Qualifier,(COLUMN(AT395)-34),FALSE))</f>
        <v xml:space="preserve">Transf </v>
      </c>
      <c r="CB395" s="509" t="str">
        <f>IF(AT395="","",VLOOKUP(AU395,[0]!Qualifier,(COLUMN(AU395)-34),FALSE))</f>
        <v>CD25sel</v>
      </c>
      <c r="CC395" s="509" t="str">
        <f>IF(AU395="","",VLOOKUP(AV395,[0]!Qualifier,(COLUMN(AV395)-34),FALSE))</f>
        <v xml:space="preserve">Divid </v>
      </c>
      <c r="CD395" s="509" t="str">
        <f>IF(AV395="","",VLOOKUP(AW395,[0]!Qualifier,(COLUMN(AW395)-34),FALSE))</f>
        <v xml:space="preserve">NoIrr </v>
      </c>
      <c r="CE395" s="508" t="str">
        <f>IF(AW395="","",VLOOKUP(AX395,[0]!Qualifier,(COLUMN(AX395)-34),FALSE))</f>
        <v xml:space="preserve">- </v>
      </c>
      <c r="CF395" s="508" t="str">
        <f>IF(AX395="","",VLOOKUP(AY395,[0]!Qualifier,(COLUMN(AY395)-34),FALSE))</f>
        <v xml:space="preserve">Lymphocytes </v>
      </c>
      <c r="CG395" s="509" t="str">
        <f>IF(AY395="","",VLOOKUP(AZ395,[0]!Qualifier,(COLUMN(AZ395)-34),FALSE))</f>
        <v>Non</v>
      </c>
      <c r="CH395" s="510" t="str">
        <f>IF(AZ395="","",VLOOKUP(BA395,[0]!Qualifier,(COLUMN(BA395)-34),FALSE))</f>
        <v>NA</v>
      </c>
      <c r="CI395" s="509" t="str">
        <f>IF(BA395="","",VLOOKUP(BB395,[0]!Qualifier,(COLUMN(BB395)-34),FALSE))</f>
        <v xml:space="preserve">None </v>
      </c>
      <c r="CJ395" s="510"/>
      <c r="CK395" s="513" t="str">
        <f t="shared" si="201"/>
        <v>3-12-11-4-3-6-1-3-2-1-1-27-2-1-1-3-1-1-1</v>
      </c>
      <c r="CL395" s="513">
        <v>43385</v>
      </c>
      <c r="CM395" s="513">
        <v>45195</v>
      </c>
      <c r="CN395" s="513">
        <v>43630</v>
      </c>
      <c r="CO395" s="513">
        <v>1</v>
      </c>
      <c r="CP395" s="510" t="s">
        <v>1073</v>
      </c>
    </row>
    <row r="396" spans="1:94" ht="12.6" customHeight="1" outlineLevel="2" x14ac:dyDescent="0.35">
      <c r="A396" s="77">
        <f t="shared" si="203"/>
        <v>348065</v>
      </c>
      <c r="B396" s="7">
        <f t="shared" si="204"/>
        <v>391</v>
      </c>
      <c r="C396" s="59">
        <f t="shared" si="202"/>
        <v>391</v>
      </c>
      <c r="D396" s="124">
        <f t="shared" si="205"/>
        <v>348065</v>
      </c>
      <c r="E396" s="16" t="str">
        <f t="shared" si="181"/>
        <v>LC/Buffy</v>
      </c>
      <c r="F396" s="58" t="str">
        <f t="shared" si="182"/>
        <v xml:space="preserve">ACD+Hep </v>
      </c>
      <c r="G396" s="58" t="str">
        <f t="shared" si="183"/>
        <v>DMSO/HSA/HBSS</v>
      </c>
      <c r="H396" s="58" t="str">
        <f t="shared" si="184"/>
        <v xml:space="preserve">CleanR </v>
      </c>
      <c r="I396" s="58" t="str">
        <f t="shared" si="185"/>
        <v xml:space="preserve">SV </v>
      </c>
      <c r="J396" s="58" t="str">
        <f t="shared" si="186"/>
        <v xml:space="preserve">≤-140°C  </v>
      </c>
      <c r="K396" s="58" t="str">
        <f t="shared" si="187"/>
        <v>No</v>
      </c>
      <c r="L396" s="58" t="str">
        <f t="shared" si="188"/>
        <v>Rel</v>
      </c>
      <c r="M396" s="58" t="str">
        <f t="shared" si="189"/>
        <v xml:space="preserve">Aph </v>
      </c>
      <c r="N396" s="58" t="str">
        <f t="shared" si="190"/>
        <v xml:space="preserve">NA </v>
      </c>
      <c r="O396" s="58" t="str">
        <f t="shared" si="191"/>
        <v xml:space="preserve">Transf </v>
      </c>
      <c r="P396" s="58" t="str">
        <f t="shared" si="192"/>
        <v xml:space="preserve">None </v>
      </c>
      <c r="Q396" s="58" t="str">
        <f t="shared" si="193"/>
        <v xml:space="preserve">? </v>
      </c>
      <c r="R396" s="58" t="str">
        <f t="shared" si="194"/>
        <v xml:space="preserve">NoIrr </v>
      </c>
      <c r="S396" s="58" t="str">
        <f t="shared" si="195"/>
        <v xml:space="preserve">Wash </v>
      </c>
      <c r="T396" s="58" t="str">
        <f t="shared" si="196"/>
        <v xml:space="preserve">Lymphocytes </v>
      </c>
      <c r="U396" s="58" t="str">
        <f t="shared" si="197"/>
        <v>BactTestNeg</v>
      </c>
      <c r="V396" s="58" t="str">
        <f t="shared" si="198"/>
        <v>NA</v>
      </c>
      <c r="W396" s="58" t="str">
        <f t="shared" si="199"/>
        <v xml:space="preserve">None </v>
      </c>
      <c r="X396" t="s">
        <v>63</v>
      </c>
      <c r="Y396" s="161" t="str">
        <f t="shared" si="200"/>
        <v>3-12-27-4-1-6-1-5-2-1-1-1-0-1-2-3-10-1-1</v>
      </c>
      <c r="Z396" s="60">
        <f t="shared" si="206"/>
        <v>348065</v>
      </c>
      <c r="AA396" s="7">
        <f t="shared" si="178"/>
        <v>391</v>
      </c>
      <c r="AB396" s="29" t="str">
        <f t="shared" si="180"/>
        <v>3</v>
      </c>
      <c r="AC396" s="29" t="str">
        <f t="shared" si="179"/>
        <v>4</v>
      </c>
      <c r="AD396" s="29" t="str">
        <f t="shared" si="179"/>
        <v>8</v>
      </c>
      <c r="AE396" s="29" t="str">
        <f t="shared" si="179"/>
        <v>0</v>
      </c>
      <c r="AF396" s="29" t="str">
        <f t="shared" si="179"/>
        <v>6</v>
      </c>
      <c r="AG396" s="29" t="str">
        <f t="shared" si="179"/>
        <v>5</v>
      </c>
      <c r="AH396" s="59">
        <v>391</v>
      </c>
      <c r="AI396" s="510">
        <v>348065</v>
      </c>
      <c r="AJ396" s="509">
        <v>3</v>
      </c>
      <c r="AK396" s="509">
        <v>12</v>
      </c>
      <c r="AL396" s="509">
        <v>27</v>
      </c>
      <c r="AM396" s="509">
        <v>4</v>
      </c>
      <c r="AN396" s="509">
        <v>1</v>
      </c>
      <c r="AO396" s="509">
        <v>6</v>
      </c>
      <c r="AP396" s="509">
        <v>1</v>
      </c>
      <c r="AQ396" s="509">
        <v>5</v>
      </c>
      <c r="AR396" s="509">
        <v>2</v>
      </c>
      <c r="AS396" s="509">
        <v>1</v>
      </c>
      <c r="AT396" s="509">
        <v>1</v>
      </c>
      <c r="AU396" s="509">
        <v>1</v>
      </c>
      <c r="AV396" s="509">
        <v>0</v>
      </c>
      <c r="AW396" s="509">
        <v>1</v>
      </c>
      <c r="AX396" s="509">
        <v>2</v>
      </c>
      <c r="AY396" s="509">
        <v>3</v>
      </c>
      <c r="AZ396" s="509">
        <v>10</v>
      </c>
      <c r="BA396" s="509">
        <v>1</v>
      </c>
      <c r="BB396" s="509">
        <v>1</v>
      </c>
      <c r="BC396" s="509" t="b">
        <v>0</v>
      </c>
      <c r="BD396" s="508">
        <v>44907</v>
      </c>
      <c r="BE396" s="508">
        <v>44869</v>
      </c>
      <c r="BF396" s="509" t="b">
        <v>0</v>
      </c>
      <c r="BG396" s="510" t="s">
        <v>1216</v>
      </c>
      <c r="BH396" s="509">
        <v>76</v>
      </c>
      <c r="BI396" s="510" t="s">
        <v>1062</v>
      </c>
      <c r="BJ396" s="513">
        <v>44907</v>
      </c>
      <c r="BK396" s="513">
        <v>44869</v>
      </c>
      <c r="BL396" s="513">
        <v>46217</v>
      </c>
      <c r="BM396" s="510"/>
      <c r="BN396" s="512"/>
      <c r="BO396" s="510"/>
      <c r="BP396" s="509">
        <v>2</v>
      </c>
      <c r="BQ396" s="509" t="str">
        <f>IF(AI396="","",VLOOKUP(AJ396,[0]!Qualifier,(COLUMN(AJ396)-34),FALSE))</f>
        <v>LC/Buffy</v>
      </c>
      <c r="BR396" s="509" t="str">
        <f>IF(AJ396="","",VLOOKUP(AK396,[0]!Qualifier,(COLUMN(AK396)-34),FALSE))</f>
        <v xml:space="preserve">ACD+Hep </v>
      </c>
      <c r="BS396" s="509" t="str">
        <f>IF(AK396="","",VLOOKUP(AL396,[0]!Qualifier,(COLUMN(AL396)-34),FALSE))</f>
        <v>DMSO/HSA/HBSS</v>
      </c>
      <c r="BT396" s="509" t="str">
        <f>IF(AL396="","",VLOOKUP(AM396,[0]!Qualifier,(COLUMN(AM396)-34),FALSE))</f>
        <v xml:space="preserve">CleanR </v>
      </c>
      <c r="BU396" s="509" t="str">
        <f>IF(AM396="","",VLOOKUP(AN396,[0]!Qualifier,(COLUMN(AN396)-34),FALSE))</f>
        <v xml:space="preserve">SV </v>
      </c>
      <c r="BV396" s="509" t="str">
        <f>IF(AN396="","",VLOOKUP(AO396,[0]!Qualifier,(COLUMN(AO396)-34),FALSE))</f>
        <v xml:space="preserve">≤-140°C  </v>
      </c>
      <c r="BW396" s="509" t="str">
        <f>IF(AO396="","",VLOOKUP(AP396,[0]!Qualifier,(COLUMN(AP396)-34),FALSE))</f>
        <v>No</v>
      </c>
      <c r="BX396" s="509" t="str">
        <f>IF(AP396="","",VLOOKUP(AQ396,[0]!Qualifier,(COLUMN(AQ396)-34),FALSE))</f>
        <v>Rel</v>
      </c>
      <c r="BY396" s="509" t="str">
        <f>IF(AQ396="","",VLOOKUP(AR396,[0]!Qualifier,(COLUMN(AR396)-34),FALSE))</f>
        <v xml:space="preserve">Aph </v>
      </c>
      <c r="BZ396" s="509" t="str">
        <f>IF(AR396="","",VLOOKUP(AS396,[0]!Qualifier,(COLUMN(AS396)-34),FALSE))</f>
        <v xml:space="preserve">NA </v>
      </c>
      <c r="CA396" s="509" t="str">
        <f>IF(AS396="","",VLOOKUP(AT396,[0]!Qualifier,(COLUMN(AT396)-34),FALSE))</f>
        <v xml:space="preserve">Transf </v>
      </c>
      <c r="CB396" s="509" t="str">
        <f>IF(AT396="","",VLOOKUP(AU396,[0]!Qualifier,(COLUMN(AU396)-34),FALSE))</f>
        <v xml:space="preserve">None </v>
      </c>
      <c r="CC396" s="509" t="str">
        <f>IF(AU396="","",VLOOKUP(AV396,[0]!Qualifier,(COLUMN(AV396)-34),FALSE))</f>
        <v xml:space="preserve">? </v>
      </c>
      <c r="CD396" s="509" t="str">
        <f>IF(AV396="","",VLOOKUP(AW396,[0]!Qualifier,(COLUMN(AW396)-34),FALSE))</f>
        <v xml:space="preserve">NoIrr </v>
      </c>
      <c r="CE396" s="508" t="str">
        <f>IF(AW396="","",VLOOKUP(AX396,[0]!Qualifier,(COLUMN(AX396)-34),FALSE))</f>
        <v xml:space="preserve">Wash </v>
      </c>
      <c r="CF396" s="508" t="str">
        <f>IF(AX396="","",VLOOKUP(AY396,[0]!Qualifier,(COLUMN(AY396)-34),FALSE))</f>
        <v xml:space="preserve">Lymphocytes </v>
      </c>
      <c r="CG396" s="509" t="str">
        <f>IF(AY396="","",VLOOKUP(AZ396,[0]!Qualifier,(COLUMN(AZ396)-34),FALSE))</f>
        <v>BactTestNeg</v>
      </c>
      <c r="CH396" s="510" t="str">
        <f>IF(AZ396="","",VLOOKUP(BA396,[0]!Qualifier,(COLUMN(BA396)-34),FALSE))</f>
        <v>NA</v>
      </c>
      <c r="CI396" s="509" t="str">
        <f>IF(BA396="","",VLOOKUP(BB396,[0]!Qualifier,(COLUMN(BB396)-34),FALSE))</f>
        <v xml:space="preserve">None </v>
      </c>
      <c r="CJ396" s="510"/>
      <c r="CK396" s="513" t="str">
        <f t="shared" si="201"/>
        <v>3-12-27-4-1-6-1-5-2-1-1-1-0-1-2-3-10-1-1</v>
      </c>
      <c r="CL396" s="513">
        <v>38118</v>
      </c>
      <c r="CM396" s="513">
        <v>45195</v>
      </c>
      <c r="CN396" s="510"/>
      <c r="CP396" s="510"/>
    </row>
    <row r="397" spans="1:94" ht="12.6" customHeight="1" outlineLevel="2" x14ac:dyDescent="0.35">
      <c r="A397" s="77">
        <f t="shared" si="203"/>
        <v>349020</v>
      </c>
      <c r="B397" s="7">
        <f t="shared" si="204"/>
        <v>392</v>
      </c>
      <c r="C397" s="59">
        <f t="shared" si="202"/>
        <v>392</v>
      </c>
      <c r="D397" s="124">
        <f t="shared" si="205"/>
        <v>349020</v>
      </c>
      <c r="E397" s="16" t="str">
        <f t="shared" si="181"/>
        <v>LC/Buffy</v>
      </c>
      <c r="F397" s="58" t="str">
        <f t="shared" si="182"/>
        <v xml:space="preserve">ACD </v>
      </c>
      <c r="G397" s="58" t="str">
        <f t="shared" si="183"/>
        <v xml:space="preserve">NoAdd </v>
      </c>
      <c r="H397" s="58" t="str">
        <f t="shared" si="184"/>
        <v xml:space="preserve">Closed </v>
      </c>
      <c r="I397" s="58" t="str">
        <f t="shared" si="185"/>
        <v xml:space="preserve">NonSV </v>
      </c>
      <c r="J397" s="58" t="str">
        <f t="shared" si="186"/>
        <v xml:space="preserve">2to6°C </v>
      </c>
      <c r="K397" s="58" t="str">
        <f t="shared" si="187"/>
        <v>No</v>
      </c>
      <c r="L397" s="58" t="str">
        <f t="shared" si="188"/>
        <v>Dir</v>
      </c>
      <c r="M397" s="58" t="str">
        <f t="shared" si="189"/>
        <v xml:space="preserve">Aph </v>
      </c>
      <c r="N397" s="58" t="str">
        <f t="shared" si="190"/>
        <v xml:space="preserve">NA </v>
      </c>
      <c r="O397" s="58" t="str">
        <f t="shared" si="191"/>
        <v xml:space="preserve">Transf </v>
      </c>
      <c r="P397" s="58" t="str">
        <f t="shared" si="192"/>
        <v xml:space="preserve">None </v>
      </c>
      <c r="Q397" s="58" t="str">
        <f t="shared" si="193"/>
        <v xml:space="preserve">None </v>
      </c>
      <c r="R397" s="58" t="str">
        <f t="shared" si="194"/>
        <v xml:space="preserve">NoIrr </v>
      </c>
      <c r="S397" s="58" t="str">
        <f t="shared" si="195"/>
        <v xml:space="preserve">- </v>
      </c>
      <c r="T397" s="58" t="str">
        <f t="shared" si="196"/>
        <v xml:space="preserve">Lymphocytes </v>
      </c>
      <c r="U397" s="58" t="str">
        <f t="shared" si="197"/>
        <v>Non</v>
      </c>
      <c r="V397" s="58" t="str">
        <f t="shared" si="198"/>
        <v>NA</v>
      </c>
      <c r="W397" s="58" t="str">
        <f t="shared" si="199"/>
        <v xml:space="preserve">None </v>
      </c>
      <c r="X397" t="s">
        <v>63</v>
      </c>
      <c r="Y397" s="161" t="str">
        <f t="shared" si="200"/>
        <v>3-6-1-1-3-2-1-3-2-1-1-1-1-1-1-3-1-1-1</v>
      </c>
      <c r="Z397" s="60">
        <f t="shared" si="206"/>
        <v>349020</v>
      </c>
      <c r="AA397" s="7">
        <f t="shared" ref="AA397:AA440" si="207">B397</f>
        <v>392</v>
      </c>
      <c r="AB397" s="29" t="str">
        <f t="shared" si="180"/>
        <v>3</v>
      </c>
      <c r="AC397" s="29" t="str">
        <f t="shared" si="179"/>
        <v>4</v>
      </c>
      <c r="AD397" s="29" t="str">
        <f t="shared" si="179"/>
        <v>9</v>
      </c>
      <c r="AE397" s="29" t="str">
        <f t="shared" si="179"/>
        <v>0</v>
      </c>
      <c r="AF397" s="29" t="str">
        <f t="shared" si="179"/>
        <v>2</v>
      </c>
      <c r="AG397" s="29" t="str">
        <f t="shared" si="179"/>
        <v>0</v>
      </c>
      <c r="AH397" s="59">
        <v>392</v>
      </c>
      <c r="AI397" s="510">
        <v>349020</v>
      </c>
      <c r="AJ397" s="509">
        <v>3</v>
      </c>
      <c r="AK397" s="509">
        <v>6</v>
      </c>
      <c r="AL397" s="509">
        <v>1</v>
      </c>
      <c r="AM397" s="509">
        <v>1</v>
      </c>
      <c r="AN397" s="509">
        <v>3</v>
      </c>
      <c r="AO397" s="509">
        <v>2</v>
      </c>
      <c r="AP397" s="509">
        <v>1</v>
      </c>
      <c r="AQ397" s="509">
        <v>3</v>
      </c>
      <c r="AR397" s="509">
        <v>2</v>
      </c>
      <c r="AS397" s="509">
        <v>1</v>
      </c>
      <c r="AT397" s="509">
        <v>1</v>
      </c>
      <c r="AU397" s="509">
        <v>1</v>
      </c>
      <c r="AV397" s="509">
        <v>1</v>
      </c>
      <c r="AW397" s="509">
        <v>1</v>
      </c>
      <c r="AX397" s="509">
        <v>1</v>
      </c>
      <c r="AY397" s="509">
        <v>3</v>
      </c>
      <c r="AZ397" s="509">
        <v>1</v>
      </c>
      <c r="BA397" s="509">
        <v>1</v>
      </c>
      <c r="BB397" s="509">
        <v>1</v>
      </c>
      <c r="BC397" s="509" t="b">
        <v>0</v>
      </c>
      <c r="BD397" s="508">
        <v>41908</v>
      </c>
      <c r="BE397" s="508">
        <v>41908</v>
      </c>
      <c r="BF397" s="509" t="b">
        <v>0</v>
      </c>
      <c r="BG397" s="510" t="s">
        <v>692</v>
      </c>
      <c r="BH397" s="509">
        <v>76</v>
      </c>
      <c r="BI397" s="510" t="s">
        <v>1062</v>
      </c>
      <c r="BJ397" s="513">
        <v>41908</v>
      </c>
      <c r="BK397" s="513">
        <v>41908</v>
      </c>
      <c r="BL397" s="513">
        <v>46217</v>
      </c>
      <c r="BM397" s="510"/>
      <c r="BN397" s="512"/>
      <c r="BO397" s="510"/>
      <c r="BP397" s="509">
        <v>6</v>
      </c>
      <c r="BQ397" s="509" t="str">
        <f>IF(AI397="","",VLOOKUP(AJ397,[0]!Qualifier,(COLUMN(AJ397)-34),FALSE))</f>
        <v>LC/Buffy</v>
      </c>
      <c r="BR397" s="509" t="str">
        <f>IF(AJ397="","",VLOOKUP(AK397,[0]!Qualifier,(COLUMN(AK397)-34),FALSE))</f>
        <v xml:space="preserve">ACD </v>
      </c>
      <c r="BS397" s="509" t="str">
        <f>IF(AK397="","",VLOOKUP(AL397,[0]!Qualifier,(COLUMN(AL397)-34),FALSE))</f>
        <v xml:space="preserve">NoAdd </v>
      </c>
      <c r="BT397" s="509" t="str">
        <f>IF(AL397="","",VLOOKUP(AM397,[0]!Qualifier,(COLUMN(AM397)-34),FALSE))</f>
        <v xml:space="preserve">Closed </v>
      </c>
      <c r="BU397" s="509" t="str">
        <f>IF(AM397="","",VLOOKUP(AN397,[0]!Qualifier,(COLUMN(AN397)-34),FALSE))</f>
        <v xml:space="preserve">NonSV </v>
      </c>
      <c r="BV397" s="509" t="str">
        <f>IF(AN397="","",VLOOKUP(AO397,[0]!Qualifier,(COLUMN(AO397)-34),FALSE))</f>
        <v xml:space="preserve">2to6°C </v>
      </c>
      <c r="BW397" s="509" t="str">
        <f>IF(AO397="","",VLOOKUP(AP397,[0]!Qualifier,(COLUMN(AP397)-34),FALSE))</f>
        <v>No</v>
      </c>
      <c r="BX397" s="509" t="str">
        <f>IF(AP397="","",VLOOKUP(AQ397,[0]!Qualifier,(COLUMN(AQ397)-34),FALSE))</f>
        <v>Dir</v>
      </c>
      <c r="BY397" s="509" t="str">
        <f>IF(AQ397="","",VLOOKUP(AR397,[0]!Qualifier,(COLUMN(AR397)-34),FALSE))</f>
        <v xml:space="preserve">Aph </v>
      </c>
      <c r="BZ397" s="509" t="str">
        <f>IF(AR397="","",VLOOKUP(AS397,[0]!Qualifier,(COLUMN(AS397)-34),FALSE))</f>
        <v xml:space="preserve">NA </v>
      </c>
      <c r="CA397" s="509" t="str">
        <f>IF(AS397="","",VLOOKUP(AT397,[0]!Qualifier,(COLUMN(AT397)-34),FALSE))</f>
        <v xml:space="preserve">Transf </v>
      </c>
      <c r="CB397" s="509" t="str">
        <f>IF(AT397="","",VLOOKUP(AU397,[0]!Qualifier,(COLUMN(AU397)-34),FALSE))</f>
        <v xml:space="preserve">None </v>
      </c>
      <c r="CC397" s="509" t="str">
        <f>IF(AU397="","",VLOOKUP(AV397,[0]!Qualifier,(COLUMN(AV397)-34),FALSE))</f>
        <v xml:space="preserve">None </v>
      </c>
      <c r="CD397" s="509" t="str">
        <f>IF(AV397="","",VLOOKUP(AW397,[0]!Qualifier,(COLUMN(AW397)-34),FALSE))</f>
        <v xml:space="preserve">NoIrr </v>
      </c>
      <c r="CE397" s="508" t="str">
        <f>IF(AW397="","",VLOOKUP(AX397,[0]!Qualifier,(COLUMN(AX397)-34),FALSE))</f>
        <v xml:space="preserve">- </v>
      </c>
      <c r="CF397" s="508" t="str">
        <f>IF(AX397="","",VLOOKUP(AY397,[0]!Qualifier,(COLUMN(AY397)-34),FALSE))</f>
        <v xml:space="preserve">Lymphocytes </v>
      </c>
      <c r="CG397" s="509" t="str">
        <f>IF(AY397="","",VLOOKUP(AZ397,[0]!Qualifier,(COLUMN(AZ397)-34),FALSE))</f>
        <v>Non</v>
      </c>
      <c r="CH397" s="510" t="str">
        <f>IF(AZ397="","",VLOOKUP(BA397,[0]!Qualifier,(COLUMN(BA397)-34),FALSE))</f>
        <v>NA</v>
      </c>
      <c r="CI397" s="509" t="str">
        <f>IF(BA397="","",VLOOKUP(BB397,[0]!Qualifier,(COLUMN(BB397)-34),FALSE))</f>
        <v xml:space="preserve">None </v>
      </c>
      <c r="CJ397" s="510"/>
      <c r="CK397" s="513" t="str">
        <f t="shared" si="201"/>
        <v>3-6-1-1-3-2-1-3-2-1-1-1-1-1-1-3-1-1-1</v>
      </c>
      <c r="CL397" s="513">
        <v>38313</v>
      </c>
      <c r="CM397" s="513">
        <v>45195</v>
      </c>
      <c r="CN397" s="510"/>
      <c r="CP397" s="510"/>
    </row>
    <row r="398" spans="1:94" ht="12.6" customHeight="1" outlineLevel="2" x14ac:dyDescent="0.35">
      <c r="A398" s="77">
        <f t="shared" si="203"/>
        <v>350500</v>
      </c>
      <c r="B398" s="7">
        <f t="shared" si="204"/>
        <v>393</v>
      </c>
      <c r="C398" s="59">
        <f t="shared" si="202"/>
        <v>393</v>
      </c>
      <c r="D398" s="124">
        <f t="shared" si="205"/>
        <v>350500</v>
      </c>
      <c r="E398" s="16" t="str">
        <f t="shared" si="181"/>
        <v>LC/Buffy</v>
      </c>
      <c r="F398" s="58" t="str">
        <f t="shared" si="182"/>
        <v xml:space="preserve">CPD </v>
      </c>
      <c r="G398" s="58" t="str">
        <f t="shared" si="183"/>
        <v xml:space="preserve">? </v>
      </c>
      <c r="H398" s="58" t="str">
        <f t="shared" si="184"/>
        <v xml:space="preserve">Closed </v>
      </c>
      <c r="I398" s="58" t="str">
        <f t="shared" si="185"/>
        <v xml:space="preserve">SV </v>
      </c>
      <c r="J398" s="58" t="str">
        <f t="shared" si="186"/>
        <v xml:space="preserve">? </v>
      </c>
      <c r="K398" s="58" t="str">
        <f t="shared" si="187"/>
        <v>No</v>
      </c>
      <c r="L398" s="58" t="str">
        <f t="shared" si="188"/>
        <v xml:space="preserve">Allo </v>
      </c>
      <c r="M398" s="58" t="str">
        <f t="shared" si="189"/>
        <v xml:space="preserve">WB </v>
      </c>
      <c r="N398" s="58" t="str">
        <f t="shared" si="190"/>
        <v xml:space="preserve">NA </v>
      </c>
      <c r="O398" s="58" t="str">
        <f t="shared" si="191"/>
        <v xml:space="preserve">NoTrans </v>
      </c>
      <c r="P398" s="58" t="str">
        <f t="shared" si="192"/>
        <v xml:space="preserve">None </v>
      </c>
      <c r="Q398" s="58" t="str">
        <f t="shared" si="193"/>
        <v xml:space="preserve">None </v>
      </c>
      <c r="R398" s="58" t="str">
        <f t="shared" si="194"/>
        <v xml:space="preserve">NoIrr </v>
      </c>
      <c r="S398" s="58" t="str">
        <f t="shared" si="195"/>
        <v xml:space="preserve">- </v>
      </c>
      <c r="T398" s="58" t="str">
        <f t="shared" si="196"/>
        <v xml:space="preserve">BuffyCoat </v>
      </c>
      <c r="U398" s="58" t="str">
        <f t="shared" si="197"/>
        <v>Non</v>
      </c>
      <c r="V398" s="58" t="str">
        <f t="shared" si="198"/>
        <v>NA</v>
      </c>
      <c r="W398" s="58" t="str">
        <f t="shared" si="199"/>
        <v xml:space="preserve">None </v>
      </c>
      <c r="X398" t="s">
        <v>63</v>
      </c>
      <c r="Y398" s="161" t="str">
        <f t="shared" si="200"/>
        <v>3-2-0-1-1-0-1-1-1-1-2-1-1-1-1-5-1-1-1</v>
      </c>
      <c r="Z398" s="60">
        <f t="shared" si="206"/>
        <v>350500</v>
      </c>
      <c r="AA398" s="7">
        <f t="shared" si="207"/>
        <v>393</v>
      </c>
      <c r="AB398" s="29" t="str">
        <f t="shared" si="180"/>
        <v>3</v>
      </c>
      <c r="AC398" s="29" t="str">
        <f t="shared" si="179"/>
        <v>5</v>
      </c>
      <c r="AD398" s="29" t="str">
        <f t="shared" si="179"/>
        <v>0</v>
      </c>
      <c r="AE398" s="29" t="str">
        <f t="shared" si="179"/>
        <v>5</v>
      </c>
      <c r="AF398" s="29" t="str">
        <f t="shared" si="179"/>
        <v>0</v>
      </c>
      <c r="AG398" s="29" t="str">
        <f t="shared" si="179"/>
        <v>0</v>
      </c>
      <c r="AH398" s="59">
        <v>393</v>
      </c>
      <c r="AI398" s="510">
        <v>350500</v>
      </c>
      <c r="AJ398" s="509">
        <v>3</v>
      </c>
      <c r="AK398" s="509">
        <v>2</v>
      </c>
      <c r="AL398" s="509">
        <v>0</v>
      </c>
      <c r="AM398" s="509">
        <v>1</v>
      </c>
      <c r="AN398" s="509">
        <v>1</v>
      </c>
      <c r="AO398" s="509">
        <v>0</v>
      </c>
      <c r="AP398" s="509">
        <v>1</v>
      </c>
      <c r="AQ398" s="509">
        <v>1</v>
      </c>
      <c r="AR398" s="509">
        <v>1</v>
      </c>
      <c r="AS398" s="509">
        <v>1</v>
      </c>
      <c r="AT398" s="509">
        <v>2</v>
      </c>
      <c r="AU398" s="509">
        <v>1</v>
      </c>
      <c r="AV398" s="509">
        <v>1</v>
      </c>
      <c r="AW398" s="509">
        <v>1</v>
      </c>
      <c r="AX398" s="509">
        <v>1</v>
      </c>
      <c r="AY398" s="509">
        <v>5</v>
      </c>
      <c r="AZ398" s="509">
        <v>1</v>
      </c>
      <c r="BA398" s="509">
        <v>1</v>
      </c>
      <c r="BB398" s="509">
        <v>1</v>
      </c>
      <c r="BC398" s="509" t="b">
        <v>0</v>
      </c>
      <c r="BD398" s="508">
        <v>37988</v>
      </c>
      <c r="BE398" s="508">
        <v>37988</v>
      </c>
      <c r="BF398" s="509" t="b">
        <v>0</v>
      </c>
      <c r="BG398" s="510" t="s">
        <v>693</v>
      </c>
      <c r="BH398" s="512"/>
      <c r="BI398" s="510"/>
      <c r="BJ398" s="513">
        <v>37988</v>
      </c>
      <c r="BK398" s="513">
        <v>37988</v>
      </c>
      <c r="BL398" s="513">
        <v>46217</v>
      </c>
      <c r="BM398" s="510"/>
      <c r="BN398" s="512"/>
      <c r="BO398" s="510"/>
      <c r="BP398" s="509">
        <v>1</v>
      </c>
      <c r="BQ398" s="509" t="str">
        <f>IF(AI398="","",VLOOKUP(AJ398,[0]!Qualifier,(COLUMN(AJ398)-34),FALSE))</f>
        <v>LC/Buffy</v>
      </c>
      <c r="BR398" s="509" t="str">
        <f>IF(AJ398="","",VLOOKUP(AK398,[0]!Qualifier,(COLUMN(AK398)-34),FALSE))</f>
        <v xml:space="preserve">CPD </v>
      </c>
      <c r="BS398" s="509" t="str">
        <f>IF(AK398="","",VLOOKUP(AL398,[0]!Qualifier,(COLUMN(AL398)-34),FALSE))</f>
        <v xml:space="preserve">? </v>
      </c>
      <c r="BT398" s="509" t="str">
        <f>IF(AL398="","",VLOOKUP(AM398,[0]!Qualifier,(COLUMN(AM398)-34),FALSE))</f>
        <v xml:space="preserve">Closed </v>
      </c>
      <c r="BU398" s="509" t="str">
        <f>IF(AM398="","",VLOOKUP(AN398,[0]!Qualifier,(COLUMN(AN398)-34),FALSE))</f>
        <v xml:space="preserve">SV </v>
      </c>
      <c r="BV398" s="509" t="str">
        <f>IF(AN398="","",VLOOKUP(AO398,[0]!Qualifier,(COLUMN(AO398)-34),FALSE))</f>
        <v xml:space="preserve">? </v>
      </c>
      <c r="BW398" s="509" t="str">
        <f>IF(AO398="","",VLOOKUP(AP398,[0]!Qualifier,(COLUMN(AP398)-34),FALSE))</f>
        <v>No</v>
      </c>
      <c r="BX398" s="509" t="str">
        <f>IF(AP398="","",VLOOKUP(AQ398,[0]!Qualifier,(COLUMN(AQ398)-34),FALSE))</f>
        <v xml:space="preserve">Allo </v>
      </c>
      <c r="BY398" s="509" t="str">
        <f>IF(AQ398="","",VLOOKUP(AR398,[0]!Qualifier,(COLUMN(AR398)-34),FALSE))</f>
        <v xml:space="preserve">WB </v>
      </c>
      <c r="BZ398" s="509" t="str">
        <f>IF(AR398="","",VLOOKUP(AS398,[0]!Qualifier,(COLUMN(AS398)-34),FALSE))</f>
        <v xml:space="preserve">NA </v>
      </c>
      <c r="CA398" s="509" t="str">
        <f>IF(AS398="","",VLOOKUP(AT398,[0]!Qualifier,(COLUMN(AT398)-34),FALSE))</f>
        <v xml:space="preserve">NoTrans </v>
      </c>
      <c r="CB398" s="509" t="str">
        <f>IF(AT398="","",VLOOKUP(AU398,[0]!Qualifier,(COLUMN(AU398)-34),FALSE))</f>
        <v xml:space="preserve">None </v>
      </c>
      <c r="CC398" s="509" t="str">
        <f>IF(AU398="","",VLOOKUP(AV398,[0]!Qualifier,(COLUMN(AV398)-34),FALSE))</f>
        <v xml:space="preserve">None </v>
      </c>
      <c r="CD398" s="509" t="str">
        <f>IF(AV398="","",VLOOKUP(AW398,[0]!Qualifier,(COLUMN(AW398)-34),FALSE))</f>
        <v xml:space="preserve">NoIrr </v>
      </c>
      <c r="CE398" s="508" t="str">
        <f>IF(AW398="","",VLOOKUP(AX398,[0]!Qualifier,(COLUMN(AX398)-34),FALSE))</f>
        <v xml:space="preserve">- </v>
      </c>
      <c r="CF398" s="508" t="str">
        <f>IF(AX398="","",VLOOKUP(AY398,[0]!Qualifier,(COLUMN(AY398)-34),FALSE))</f>
        <v xml:space="preserve">BuffyCoat </v>
      </c>
      <c r="CG398" s="509" t="str">
        <f>IF(AY398="","",VLOOKUP(AZ398,[0]!Qualifier,(COLUMN(AZ398)-34),FALSE))</f>
        <v>Non</v>
      </c>
      <c r="CH398" s="510" t="str">
        <f>IF(AZ398="","",VLOOKUP(BA398,[0]!Qualifier,(COLUMN(BA398)-34),FALSE))</f>
        <v>NA</v>
      </c>
      <c r="CI398" s="509" t="str">
        <f>IF(BA398="","",VLOOKUP(BB398,[0]!Qualifier,(COLUMN(BB398)-34),FALSE))</f>
        <v xml:space="preserve">None </v>
      </c>
      <c r="CJ398" s="510"/>
      <c r="CK398" s="513" t="str">
        <f t="shared" si="201"/>
        <v>3-2-0-1-1-0-1-1-1-1-2-1-1-1-1-5-1-1-1</v>
      </c>
      <c r="CL398" s="513">
        <v>38313</v>
      </c>
      <c r="CM398" s="513">
        <v>45195</v>
      </c>
      <c r="CN398" s="510"/>
      <c r="CP398" s="510"/>
    </row>
    <row r="399" spans="1:94" ht="12.6" customHeight="1" outlineLevel="2" x14ac:dyDescent="0.35">
      <c r="A399" s="77">
        <f t="shared" si="203"/>
        <v>350508</v>
      </c>
      <c r="B399" s="7">
        <f t="shared" si="204"/>
        <v>394</v>
      </c>
      <c r="C399" s="59">
        <f t="shared" si="202"/>
        <v>394</v>
      </c>
      <c r="D399" s="124">
        <f t="shared" si="205"/>
        <v>350508</v>
      </c>
      <c r="E399" s="16" t="str">
        <f t="shared" si="181"/>
        <v>LC/Buffy</v>
      </c>
      <c r="F399" s="58" t="str">
        <f t="shared" si="182"/>
        <v xml:space="preserve">CPD </v>
      </c>
      <c r="G399" s="58" t="str">
        <f t="shared" si="183"/>
        <v xml:space="preserve">NoAdd </v>
      </c>
      <c r="H399" s="58" t="str">
        <f t="shared" si="184"/>
        <v xml:space="preserve">Closed </v>
      </c>
      <c r="I399" s="58" t="str">
        <f t="shared" si="185"/>
        <v xml:space="preserve">SV </v>
      </c>
      <c r="J399" s="58" t="str">
        <f t="shared" si="186"/>
        <v xml:space="preserve">20to24°C </v>
      </c>
      <c r="K399" s="58" t="str">
        <f t="shared" si="187"/>
        <v>No</v>
      </c>
      <c r="L399" s="58" t="str">
        <f t="shared" si="188"/>
        <v xml:space="preserve">Allo </v>
      </c>
      <c r="M399" s="58" t="str">
        <f t="shared" si="189"/>
        <v xml:space="preserve">WB </v>
      </c>
      <c r="N399" s="58" t="str">
        <f t="shared" si="190"/>
        <v xml:space="preserve">NA </v>
      </c>
      <c r="O399" s="58" t="str">
        <f t="shared" si="191"/>
        <v xml:space="preserve">Interm </v>
      </c>
      <c r="P399" s="58" t="str">
        <f t="shared" si="192"/>
        <v xml:space="preserve">None </v>
      </c>
      <c r="Q399" s="58" t="str">
        <f t="shared" si="193"/>
        <v xml:space="preserve">None </v>
      </c>
      <c r="R399" s="58" t="str">
        <f t="shared" si="194"/>
        <v xml:space="preserve">NoIrr </v>
      </c>
      <c r="S399" s="58" t="str">
        <f t="shared" si="195"/>
        <v xml:space="preserve">- </v>
      </c>
      <c r="T399" s="58" t="str">
        <f t="shared" si="196"/>
        <v xml:space="preserve">BuffyCoat </v>
      </c>
      <c r="U399" s="58" t="str">
        <f t="shared" si="197"/>
        <v>Non</v>
      </c>
      <c r="V399" s="58" t="str">
        <f t="shared" si="198"/>
        <v>NA</v>
      </c>
      <c r="W399" s="58" t="str">
        <f t="shared" si="199"/>
        <v xml:space="preserve">None </v>
      </c>
      <c r="X399" t="s">
        <v>63</v>
      </c>
      <c r="Y399" s="161" t="str">
        <f t="shared" si="200"/>
        <v>3-2-1-1-1-1-1-1-1-1-6-1-1-1-1-5-1-1-1</v>
      </c>
      <c r="Z399" s="60">
        <f t="shared" si="206"/>
        <v>350508</v>
      </c>
      <c r="AA399" s="7">
        <f t="shared" si="207"/>
        <v>394</v>
      </c>
      <c r="AB399" s="29" t="str">
        <f t="shared" si="180"/>
        <v>3</v>
      </c>
      <c r="AC399" s="29" t="str">
        <f t="shared" si="179"/>
        <v>5</v>
      </c>
      <c r="AD399" s="29" t="str">
        <f t="shared" si="179"/>
        <v>0</v>
      </c>
      <c r="AE399" s="29" t="str">
        <f t="shared" si="179"/>
        <v>5</v>
      </c>
      <c r="AF399" s="29" t="str">
        <f t="shared" si="179"/>
        <v>0</v>
      </c>
      <c r="AG399" s="29" t="str">
        <f t="shared" si="179"/>
        <v>8</v>
      </c>
      <c r="AH399" s="59">
        <v>394</v>
      </c>
      <c r="AI399" s="510">
        <v>350508</v>
      </c>
      <c r="AJ399" s="509">
        <v>3</v>
      </c>
      <c r="AK399" s="509">
        <v>2</v>
      </c>
      <c r="AL399" s="509">
        <v>1</v>
      </c>
      <c r="AM399" s="509">
        <v>1</v>
      </c>
      <c r="AN399" s="509">
        <v>1</v>
      </c>
      <c r="AO399" s="509">
        <v>1</v>
      </c>
      <c r="AP399" s="509">
        <v>1</v>
      </c>
      <c r="AQ399" s="509">
        <v>1</v>
      </c>
      <c r="AR399" s="509">
        <v>1</v>
      </c>
      <c r="AS399" s="509">
        <v>1</v>
      </c>
      <c r="AT399" s="509">
        <v>6</v>
      </c>
      <c r="AU399" s="509">
        <v>1</v>
      </c>
      <c r="AV399" s="509">
        <v>1</v>
      </c>
      <c r="AW399" s="509">
        <v>1</v>
      </c>
      <c r="AX399" s="509">
        <v>1</v>
      </c>
      <c r="AY399" s="509">
        <v>5</v>
      </c>
      <c r="AZ399" s="509">
        <v>1</v>
      </c>
      <c r="BA399" s="509">
        <v>1</v>
      </c>
      <c r="BB399" s="509">
        <v>1</v>
      </c>
      <c r="BC399" s="509" t="b">
        <v>0</v>
      </c>
      <c r="BD399" s="508">
        <v>38340</v>
      </c>
      <c r="BE399" s="508">
        <v>38340</v>
      </c>
      <c r="BF399" s="509" t="b">
        <v>0</v>
      </c>
      <c r="BG399" s="510" t="s">
        <v>694</v>
      </c>
      <c r="BH399" s="509">
        <v>99</v>
      </c>
      <c r="BI399" s="510" t="s">
        <v>685</v>
      </c>
      <c r="BJ399" s="513">
        <v>38340</v>
      </c>
      <c r="BK399" s="513">
        <v>38340</v>
      </c>
      <c r="BL399" s="513">
        <v>46217</v>
      </c>
      <c r="BM399" s="510"/>
      <c r="BN399" s="512"/>
      <c r="BO399" s="510"/>
      <c r="BP399" s="509">
        <v>6</v>
      </c>
      <c r="BQ399" s="509" t="str">
        <f>IF(AI399="","",VLOOKUP(AJ399,[0]!Qualifier,(COLUMN(AJ399)-34),FALSE))</f>
        <v>LC/Buffy</v>
      </c>
      <c r="BR399" s="509" t="str">
        <f>IF(AJ399="","",VLOOKUP(AK399,[0]!Qualifier,(COLUMN(AK399)-34),FALSE))</f>
        <v xml:space="preserve">CPD </v>
      </c>
      <c r="BS399" s="509" t="str">
        <f>IF(AK399="","",VLOOKUP(AL399,[0]!Qualifier,(COLUMN(AL399)-34),FALSE))</f>
        <v xml:space="preserve">NoAdd </v>
      </c>
      <c r="BT399" s="509" t="str">
        <f>IF(AL399="","",VLOOKUP(AM399,[0]!Qualifier,(COLUMN(AM399)-34),FALSE))</f>
        <v xml:space="preserve">Closed </v>
      </c>
      <c r="BU399" s="509" t="str">
        <f>IF(AM399="","",VLOOKUP(AN399,[0]!Qualifier,(COLUMN(AN399)-34),FALSE))</f>
        <v xml:space="preserve">SV </v>
      </c>
      <c r="BV399" s="509" t="str">
        <f>IF(AN399="","",VLOOKUP(AO399,[0]!Qualifier,(COLUMN(AO399)-34),FALSE))</f>
        <v xml:space="preserve">20to24°C </v>
      </c>
      <c r="BW399" s="509" t="str">
        <f>IF(AO399="","",VLOOKUP(AP399,[0]!Qualifier,(COLUMN(AP399)-34),FALSE))</f>
        <v>No</v>
      </c>
      <c r="BX399" s="509" t="str">
        <f>IF(AP399="","",VLOOKUP(AQ399,[0]!Qualifier,(COLUMN(AQ399)-34),FALSE))</f>
        <v xml:space="preserve">Allo </v>
      </c>
      <c r="BY399" s="509" t="str">
        <f>IF(AQ399="","",VLOOKUP(AR399,[0]!Qualifier,(COLUMN(AR399)-34),FALSE))</f>
        <v xml:space="preserve">WB </v>
      </c>
      <c r="BZ399" s="509" t="str">
        <f>IF(AR399="","",VLOOKUP(AS399,[0]!Qualifier,(COLUMN(AS399)-34),FALSE))</f>
        <v xml:space="preserve">NA </v>
      </c>
      <c r="CA399" s="509" t="str">
        <f>IF(AS399="","",VLOOKUP(AT399,[0]!Qualifier,(COLUMN(AT399)-34),FALSE))</f>
        <v xml:space="preserve">Interm </v>
      </c>
      <c r="CB399" s="509" t="str">
        <f>IF(AT399="","",VLOOKUP(AU399,[0]!Qualifier,(COLUMN(AU399)-34),FALSE))</f>
        <v xml:space="preserve">None </v>
      </c>
      <c r="CC399" s="509" t="str">
        <f>IF(AU399="","",VLOOKUP(AV399,[0]!Qualifier,(COLUMN(AV399)-34),FALSE))</f>
        <v xml:space="preserve">None </v>
      </c>
      <c r="CD399" s="509" t="str">
        <f>IF(AV399="","",VLOOKUP(AW399,[0]!Qualifier,(COLUMN(AW399)-34),FALSE))</f>
        <v xml:space="preserve">NoIrr </v>
      </c>
      <c r="CE399" s="508" t="str">
        <f>IF(AW399="","",VLOOKUP(AX399,[0]!Qualifier,(COLUMN(AX399)-34),FALSE))</f>
        <v xml:space="preserve">- </v>
      </c>
      <c r="CF399" s="508" t="str">
        <f>IF(AX399="","",VLOOKUP(AY399,[0]!Qualifier,(COLUMN(AY399)-34),FALSE))</f>
        <v xml:space="preserve">BuffyCoat </v>
      </c>
      <c r="CG399" s="509" t="str">
        <f>IF(AY399="","",VLOOKUP(AZ399,[0]!Qualifier,(COLUMN(AZ399)-34),FALSE))</f>
        <v>Non</v>
      </c>
      <c r="CH399" s="510" t="str">
        <f>IF(AZ399="","",VLOOKUP(BA399,[0]!Qualifier,(COLUMN(BA399)-34),FALSE))</f>
        <v>NA</v>
      </c>
      <c r="CI399" s="509" t="str">
        <f>IF(BA399="","",VLOOKUP(BB399,[0]!Qualifier,(COLUMN(BB399)-34),FALSE))</f>
        <v xml:space="preserve">None </v>
      </c>
      <c r="CJ399" s="510"/>
      <c r="CK399" s="513" t="str">
        <f t="shared" si="201"/>
        <v>3-2-1-1-1-1-1-1-1-1-6-1-1-1-1-5-1-1-1</v>
      </c>
      <c r="CL399" s="513">
        <v>39082</v>
      </c>
      <c r="CM399" s="513">
        <v>45195</v>
      </c>
      <c r="CN399" s="510"/>
      <c r="CP399" s="510"/>
    </row>
    <row r="400" spans="1:94" ht="12.6" customHeight="1" outlineLevel="2" x14ac:dyDescent="0.35">
      <c r="A400" s="77">
        <f t="shared" si="203"/>
        <v>350509</v>
      </c>
      <c r="B400" s="7">
        <f t="shared" si="204"/>
        <v>395</v>
      </c>
      <c r="C400" s="59">
        <f t="shared" si="202"/>
        <v>395</v>
      </c>
      <c r="D400" s="124">
        <f t="shared" si="205"/>
        <v>350509</v>
      </c>
      <c r="E400" s="16" t="str">
        <f t="shared" si="181"/>
        <v>LC/Buffy</v>
      </c>
      <c r="F400" s="58" t="str">
        <f t="shared" si="182"/>
        <v xml:space="preserve">CPD </v>
      </c>
      <c r="G400" s="58" t="str">
        <f t="shared" si="183"/>
        <v xml:space="preserve">NoAdd </v>
      </c>
      <c r="H400" s="58" t="str">
        <f t="shared" si="184"/>
        <v xml:space="preserve">Closed </v>
      </c>
      <c r="I400" s="58" t="str">
        <f t="shared" si="185"/>
        <v xml:space="preserve">SV </v>
      </c>
      <c r="J400" s="58" t="str">
        <f t="shared" si="186"/>
        <v xml:space="preserve">2to6°C </v>
      </c>
      <c r="K400" s="58" t="str">
        <f t="shared" si="187"/>
        <v>No</v>
      </c>
      <c r="L400" s="58" t="str">
        <f t="shared" si="188"/>
        <v xml:space="preserve">Allo </v>
      </c>
      <c r="M400" s="58" t="str">
        <f t="shared" si="189"/>
        <v xml:space="preserve">WB </v>
      </c>
      <c r="N400" s="58" t="str">
        <f t="shared" si="190"/>
        <v xml:space="preserve">NA </v>
      </c>
      <c r="O400" s="58" t="str">
        <f t="shared" si="191"/>
        <v xml:space="preserve">NoTrans </v>
      </c>
      <c r="P400" s="58" t="str">
        <f t="shared" si="192"/>
        <v xml:space="preserve">None </v>
      </c>
      <c r="Q400" s="58" t="str">
        <f t="shared" si="193"/>
        <v xml:space="preserve">None </v>
      </c>
      <c r="R400" s="58" t="str">
        <f t="shared" si="194"/>
        <v xml:space="preserve">NoIrr </v>
      </c>
      <c r="S400" s="58" t="str">
        <f t="shared" si="195"/>
        <v xml:space="preserve">- </v>
      </c>
      <c r="T400" s="58" t="str">
        <f t="shared" si="196"/>
        <v xml:space="preserve">BuffyCoat </v>
      </c>
      <c r="U400" s="58" t="str">
        <f t="shared" si="197"/>
        <v>Non</v>
      </c>
      <c r="V400" s="58" t="str">
        <f t="shared" si="198"/>
        <v>NA</v>
      </c>
      <c r="W400" s="58" t="str">
        <f t="shared" si="199"/>
        <v xml:space="preserve">None </v>
      </c>
      <c r="X400" t="s">
        <v>63</v>
      </c>
      <c r="Y400" s="161" t="str">
        <f t="shared" si="200"/>
        <v>3-2-1-1-1-2-1-1-1-1-2-1-1-1-1-5-1-1-1</v>
      </c>
      <c r="Z400" s="60">
        <f t="shared" si="206"/>
        <v>350509</v>
      </c>
      <c r="AA400" s="7">
        <f t="shared" si="207"/>
        <v>395</v>
      </c>
      <c r="AB400" s="29" t="str">
        <f t="shared" si="180"/>
        <v>3</v>
      </c>
      <c r="AC400" s="29" t="str">
        <f t="shared" si="179"/>
        <v>5</v>
      </c>
      <c r="AD400" s="29" t="str">
        <f t="shared" si="179"/>
        <v>0</v>
      </c>
      <c r="AE400" s="29" t="str">
        <f t="shared" si="179"/>
        <v>5</v>
      </c>
      <c r="AF400" s="29" t="str">
        <f t="shared" si="179"/>
        <v>0</v>
      </c>
      <c r="AG400" s="29" t="str">
        <f t="shared" si="179"/>
        <v>9</v>
      </c>
      <c r="AH400" s="59">
        <v>395</v>
      </c>
      <c r="AI400" s="510">
        <v>350509</v>
      </c>
      <c r="AJ400" s="509">
        <v>3</v>
      </c>
      <c r="AK400" s="509">
        <v>2</v>
      </c>
      <c r="AL400" s="509">
        <v>1</v>
      </c>
      <c r="AM400" s="509">
        <v>1</v>
      </c>
      <c r="AN400" s="509">
        <v>1</v>
      </c>
      <c r="AO400" s="509">
        <v>2</v>
      </c>
      <c r="AP400" s="509">
        <v>1</v>
      </c>
      <c r="AQ400" s="509">
        <v>1</v>
      </c>
      <c r="AR400" s="509">
        <v>1</v>
      </c>
      <c r="AS400" s="509">
        <v>1</v>
      </c>
      <c r="AT400" s="509">
        <v>2</v>
      </c>
      <c r="AU400" s="509">
        <v>1</v>
      </c>
      <c r="AV400" s="509">
        <v>1</v>
      </c>
      <c r="AW400" s="509">
        <v>1</v>
      </c>
      <c r="AX400" s="509">
        <v>1</v>
      </c>
      <c r="AY400" s="509">
        <v>5</v>
      </c>
      <c r="AZ400" s="509">
        <v>1</v>
      </c>
      <c r="BA400" s="509">
        <v>1</v>
      </c>
      <c r="BB400" s="509">
        <v>1</v>
      </c>
      <c r="BC400" s="509" t="b">
        <v>0</v>
      </c>
      <c r="BD400" s="508">
        <v>36247</v>
      </c>
      <c r="BE400" s="508">
        <v>36247</v>
      </c>
      <c r="BF400" s="509" t="b">
        <v>0</v>
      </c>
      <c r="BG400" s="510" t="s">
        <v>695</v>
      </c>
      <c r="BH400" s="512"/>
      <c r="BI400" s="510"/>
      <c r="BJ400" s="513">
        <v>36247</v>
      </c>
      <c r="BK400" s="513">
        <v>36247</v>
      </c>
      <c r="BL400" s="513">
        <v>46217</v>
      </c>
      <c r="BM400" s="510"/>
      <c r="BN400" s="512"/>
      <c r="BO400" s="510"/>
      <c r="BP400" s="509">
        <v>16</v>
      </c>
      <c r="BQ400" s="509" t="str">
        <f>IF(AI400="","",VLOOKUP(AJ400,[0]!Qualifier,(COLUMN(AJ400)-34),FALSE))</f>
        <v>LC/Buffy</v>
      </c>
      <c r="BR400" s="509" t="str">
        <f>IF(AJ400="","",VLOOKUP(AK400,[0]!Qualifier,(COLUMN(AK400)-34),FALSE))</f>
        <v xml:space="preserve">CPD </v>
      </c>
      <c r="BS400" s="509" t="str">
        <f>IF(AK400="","",VLOOKUP(AL400,[0]!Qualifier,(COLUMN(AL400)-34),FALSE))</f>
        <v xml:space="preserve">NoAdd </v>
      </c>
      <c r="BT400" s="509" t="str">
        <f>IF(AL400="","",VLOOKUP(AM400,[0]!Qualifier,(COLUMN(AM400)-34),FALSE))</f>
        <v xml:space="preserve">Closed </v>
      </c>
      <c r="BU400" s="509" t="str">
        <f>IF(AM400="","",VLOOKUP(AN400,[0]!Qualifier,(COLUMN(AN400)-34),FALSE))</f>
        <v xml:space="preserve">SV </v>
      </c>
      <c r="BV400" s="509" t="str">
        <f>IF(AN400="","",VLOOKUP(AO400,[0]!Qualifier,(COLUMN(AO400)-34),FALSE))</f>
        <v xml:space="preserve">2to6°C </v>
      </c>
      <c r="BW400" s="509" t="str">
        <f>IF(AO400="","",VLOOKUP(AP400,[0]!Qualifier,(COLUMN(AP400)-34),FALSE))</f>
        <v>No</v>
      </c>
      <c r="BX400" s="509" t="str">
        <f>IF(AP400="","",VLOOKUP(AQ400,[0]!Qualifier,(COLUMN(AQ400)-34),FALSE))</f>
        <v xml:space="preserve">Allo </v>
      </c>
      <c r="BY400" s="509" t="str">
        <f>IF(AQ400="","",VLOOKUP(AR400,[0]!Qualifier,(COLUMN(AR400)-34),FALSE))</f>
        <v xml:space="preserve">WB </v>
      </c>
      <c r="BZ400" s="509" t="str">
        <f>IF(AR400="","",VLOOKUP(AS400,[0]!Qualifier,(COLUMN(AS400)-34),FALSE))</f>
        <v xml:space="preserve">NA </v>
      </c>
      <c r="CA400" s="509" t="str">
        <f>IF(AS400="","",VLOOKUP(AT400,[0]!Qualifier,(COLUMN(AT400)-34),FALSE))</f>
        <v xml:space="preserve">NoTrans </v>
      </c>
      <c r="CB400" s="509" t="str">
        <f>IF(AT400="","",VLOOKUP(AU400,[0]!Qualifier,(COLUMN(AU400)-34),FALSE))</f>
        <v xml:space="preserve">None </v>
      </c>
      <c r="CC400" s="509" t="str">
        <f>IF(AU400="","",VLOOKUP(AV400,[0]!Qualifier,(COLUMN(AV400)-34),FALSE))</f>
        <v xml:space="preserve">None </v>
      </c>
      <c r="CD400" s="509" t="str">
        <f>IF(AV400="","",VLOOKUP(AW400,[0]!Qualifier,(COLUMN(AW400)-34),FALSE))</f>
        <v xml:space="preserve">NoIrr </v>
      </c>
      <c r="CE400" s="508" t="str">
        <f>IF(AW400="","",VLOOKUP(AX400,[0]!Qualifier,(COLUMN(AX400)-34),FALSE))</f>
        <v xml:space="preserve">- </v>
      </c>
      <c r="CF400" s="508" t="str">
        <f>IF(AX400="","",VLOOKUP(AY400,[0]!Qualifier,(COLUMN(AY400)-34),FALSE))</f>
        <v xml:space="preserve">BuffyCoat </v>
      </c>
      <c r="CG400" s="509" t="str">
        <f>IF(AY400="","",VLOOKUP(AZ400,[0]!Qualifier,(COLUMN(AZ400)-34),FALSE))</f>
        <v>Non</v>
      </c>
      <c r="CH400" s="510" t="str">
        <f>IF(AZ400="","",VLOOKUP(BA400,[0]!Qualifier,(COLUMN(BA400)-34),FALSE))</f>
        <v>NA</v>
      </c>
      <c r="CI400" s="509" t="str">
        <f>IF(BA400="","",VLOOKUP(BB400,[0]!Qualifier,(COLUMN(BB400)-34),FALSE))</f>
        <v xml:space="preserve">None </v>
      </c>
      <c r="CJ400" s="510"/>
      <c r="CK400" s="513" t="str">
        <f t="shared" si="201"/>
        <v>3-2-1-1-1-2-1-1-1-1-2-1-1-1-1-5-1-1-1</v>
      </c>
      <c r="CL400" s="513">
        <v>43136</v>
      </c>
      <c r="CM400" s="513">
        <v>45195</v>
      </c>
      <c r="CN400" s="510"/>
      <c r="CP400" s="510"/>
    </row>
    <row r="401" spans="1:94" ht="12.6" customHeight="1" outlineLevel="2" x14ac:dyDescent="0.35">
      <c r="A401" s="77">
        <f t="shared" si="203"/>
        <v>350608</v>
      </c>
      <c r="B401" s="7">
        <f t="shared" si="204"/>
        <v>396</v>
      </c>
      <c r="C401" s="59">
        <f t="shared" si="202"/>
        <v>396</v>
      </c>
      <c r="D401" s="124">
        <f t="shared" si="205"/>
        <v>350608</v>
      </c>
      <c r="E401" s="16" t="str">
        <f t="shared" si="181"/>
        <v>LC/Buffy</v>
      </c>
      <c r="F401" s="58" t="str">
        <f t="shared" si="182"/>
        <v xml:space="preserve">CPD </v>
      </c>
      <c r="G401" s="58" t="str">
        <f t="shared" si="183"/>
        <v xml:space="preserve">NoAdd </v>
      </c>
      <c r="H401" s="58" t="str">
        <f t="shared" si="184"/>
        <v xml:space="preserve">Closed </v>
      </c>
      <c r="I401" s="58" t="str">
        <f t="shared" si="185"/>
        <v xml:space="preserve">SV </v>
      </c>
      <c r="J401" s="58" t="str">
        <f t="shared" si="186"/>
        <v xml:space="preserve">20to24°C </v>
      </c>
      <c r="K401" s="58" t="str">
        <f t="shared" si="187"/>
        <v>No</v>
      </c>
      <c r="L401" s="58" t="str">
        <f t="shared" si="188"/>
        <v xml:space="preserve">Allo </v>
      </c>
      <c r="M401" s="58" t="str">
        <f t="shared" si="189"/>
        <v xml:space="preserve">WB </v>
      </c>
      <c r="N401" s="58" t="str">
        <f t="shared" si="190"/>
        <v xml:space="preserve">NA </v>
      </c>
      <c r="O401" s="58" t="str">
        <f t="shared" si="191"/>
        <v xml:space="preserve">NoTrans </v>
      </c>
      <c r="P401" s="58" t="str">
        <f t="shared" si="192"/>
        <v xml:space="preserve">None </v>
      </c>
      <c r="Q401" s="58" t="str">
        <f t="shared" si="193"/>
        <v xml:space="preserve">None </v>
      </c>
      <c r="R401" s="58" t="str">
        <f t="shared" si="194"/>
        <v xml:space="preserve">NoIrr </v>
      </c>
      <c r="S401" s="58" t="str">
        <f t="shared" si="195"/>
        <v xml:space="preserve">- </v>
      </c>
      <c r="T401" s="58" t="str">
        <f t="shared" si="196"/>
        <v xml:space="preserve">BuffyCoat </v>
      </c>
      <c r="U401" s="58" t="str">
        <f t="shared" si="197"/>
        <v>Non</v>
      </c>
      <c r="V401" s="58" t="str">
        <f t="shared" si="198"/>
        <v>NA</v>
      </c>
      <c r="W401" s="58" t="str">
        <f t="shared" si="199"/>
        <v xml:space="preserve">None </v>
      </c>
      <c r="X401" t="s">
        <v>63</v>
      </c>
      <c r="Y401" s="161" t="str">
        <f t="shared" si="200"/>
        <v>3-2-1-1-1-1-1-1-1-1-2-1-1-1-1-5-1-1-1</v>
      </c>
      <c r="Z401" s="60">
        <f t="shared" si="206"/>
        <v>350608</v>
      </c>
      <c r="AA401" s="7">
        <f t="shared" si="207"/>
        <v>396</v>
      </c>
      <c r="AB401" s="29" t="str">
        <f t="shared" si="180"/>
        <v>3</v>
      </c>
      <c r="AC401" s="29" t="str">
        <f t="shared" si="179"/>
        <v>5</v>
      </c>
      <c r="AD401" s="29" t="str">
        <f t="shared" si="179"/>
        <v>0</v>
      </c>
      <c r="AE401" s="29" t="str">
        <f t="shared" si="179"/>
        <v>6</v>
      </c>
      <c r="AF401" s="29" t="str">
        <f t="shared" si="179"/>
        <v>0</v>
      </c>
      <c r="AG401" s="29" t="str">
        <f t="shared" si="179"/>
        <v>8</v>
      </c>
      <c r="AH401" s="59">
        <v>396</v>
      </c>
      <c r="AI401" s="510">
        <v>350608</v>
      </c>
      <c r="AJ401" s="509">
        <v>3</v>
      </c>
      <c r="AK401" s="509">
        <v>2</v>
      </c>
      <c r="AL401" s="509">
        <v>1</v>
      </c>
      <c r="AM401" s="509">
        <v>1</v>
      </c>
      <c r="AN401" s="509">
        <v>1</v>
      </c>
      <c r="AO401" s="509">
        <v>1</v>
      </c>
      <c r="AP401" s="509">
        <v>1</v>
      </c>
      <c r="AQ401" s="509">
        <v>1</v>
      </c>
      <c r="AR401" s="509">
        <v>1</v>
      </c>
      <c r="AS401" s="509">
        <v>1</v>
      </c>
      <c r="AT401" s="509">
        <v>2</v>
      </c>
      <c r="AU401" s="509">
        <v>1</v>
      </c>
      <c r="AV401" s="509">
        <v>1</v>
      </c>
      <c r="AW401" s="509">
        <v>1</v>
      </c>
      <c r="AX401" s="509">
        <v>1</v>
      </c>
      <c r="AY401" s="509">
        <v>5</v>
      </c>
      <c r="AZ401" s="509">
        <v>1</v>
      </c>
      <c r="BA401" s="509">
        <v>1</v>
      </c>
      <c r="BB401" s="509">
        <v>1</v>
      </c>
      <c r="BC401" s="509" t="b">
        <v>0</v>
      </c>
      <c r="BD401" s="508">
        <v>39082</v>
      </c>
      <c r="BE401" s="508">
        <v>39082</v>
      </c>
      <c r="BF401" s="509" t="b">
        <v>0</v>
      </c>
      <c r="BG401" s="510" t="s">
        <v>696</v>
      </c>
      <c r="BH401" s="512"/>
      <c r="BI401" s="510"/>
      <c r="BJ401" s="513">
        <v>39082</v>
      </c>
      <c r="BK401" s="513">
        <v>39082</v>
      </c>
      <c r="BL401" s="513">
        <v>46217</v>
      </c>
      <c r="BM401" s="510"/>
      <c r="BN401" s="512"/>
      <c r="BO401" s="510"/>
      <c r="BP401" s="509">
        <v>1</v>
      </c>
      <c r="BQ401" s="509" t="str">
        <f>IF(AI401="","",VLOOKUP(AJ401,[0]!Qualifier,(COLUMN(AJ401)-34),FALSE))</f>
        <v>LC/Buffy</v>
      </c>
      <c r="BR401" s="509" t="str">
        <f>IF(AJ401="","",VLOOKUP(AK401,[0]!Qualifier,(COLUMN(AK401)-34),FALSE))</f>
        <v xml:space="preserve">CPD </v>
      </c>
      <c r="BS401" s="509" t="str">
        <f>IF(AK401="","",VLOOKUP(AL401,[0]!Qualifier,(COLUMN(AL401)-34),FALSE))</f>
        <v xml:space="preserve">NoAdd </v>
      </c>
      <c r="BT401" s="509" t="str">
        <f>IF(AL401="","",VLOOKUP(AM401,[0]!Qualifier,(COLUMN(AM401)-34),FALSE))</f>
        <v xml:space="preserve">Closed </v>
      </c>
      <c r="BU401" s="509" t="str">
        <f>IF(AM401="","",VLOOKUP(AN401,[0]!Qualifier,(COLUMN(AN401)-34),FALSE))</f>
        <v xml:space="preserve">SV </v>
      </c>
      <c r="BV401" s="509" t="str">
        <f>IF(AN401="","",VLOOKUP(AO401,[0]!Qualifier,(COLUMN(AO401)-34),FALSE))</f>
        <v xml:space="preserve">20to24°C </v>
      </c>
      <c r="BW401" s="509" t="str">
        <f>IF(AO401="","",VLOOKUP(AP401,[0]!Qualifier,(COLUMN(AP401)-34),FALSE))</f>
        <v>No</v>
      </c>
      <c r="BX401" s="509" t="str">
        <f>IF(AP401="","",VLOOKUP(AQ401,[0]!Qualifier,(COLUMN(AQ401)-34),FALSE))</f>
        <v xml:space="preserve">Allo </v>
      </c>
      <c r="BY401" s="509" t="str">
        <f>IF(AQ401="","",VLOOKUP(AR401,[0]!Qualifier,(COLUMN(AR401)-34),FALSE))</f>
        <v xml:space="preserve">WB </v>
      </c>
      <c r="BZ401" s="509" t="str">
        <f>IF(AR401="","",VLOOKUP(AS401,[0]!Qualifier,(COLUMN(AS401)-34),FALSE))</f>
        <v xml:space="preserve">NA </v>
      </c>
      <c r="CA401" s="509" t="str">
        <f>IF(AS401="","",VLOOKUP(AT401,[0]!Qualifier,(COLUMN(AT401)-34),FALSE))</f>
        <v xml:space="preserve">NoTrans </v>
      </c>
      <c r="CB401" s="509" t="str">
        <f>IF(AT401="","",VLOOKUP(AU401,[0]!Qualifier,(COLUMN(AU401)-34),FALSE))</f>
        <v xml:space="preserve">None </v>
      </c>
      <c r="CC401" s="509" t="str">
        <f>IF(AU401="","",VLOOKUP(AV401,[0]!Qualifier,(COLUMN(AV401)-34),FALSE))</f>
        <v xml:space="preserve">None </v>
      </c>
      <c r="CD401" s="509" t="str">
        <f>IF(AV401="","",VLOOKUP(AW401,[0]!Qualifier,(COLUMN(AW401)-34),FALSE))</f>
        <v xml:space="preserve">NoIrr </v>
      </c>
      <c r="CE401" s="508" t="str">
        <f>IF(AW401="","",VLOOKUP(AX401,[0]!Qualifier,(COLUMN(AX401)-34),FALSE))</f>
        <v xml:space="preserve">- </v>
      </c>
      <c r="CF401" s="508" t="str">
        <f>IF(AX401="","",VLOOKUP(AY401,[0]!Qualifier,(COLUMN(AY401)-34),FALSE))</f>
        <v xml:space="preserve">BuffyCoat </v>
      </c>
      <c r="CG401" s="509" t="str">
        <f>IF(AY401="","",VLOOKUP(AZ401,[0]!Qualifier,(COLUMN(AZ401)-34),FALSE))</f>
        <v>Non</v>
      </c>
      <c r="CH401" s="510" t="str">
        <f>IF(AZ401="","",VLOOKUP(BA401,[0]!Qualifier,(COLUMN(BA401)-34),FALSE))</f>
        <v>NA</v>
      </c>
      <c r="CI401" s="509" t="str">
        <f>IF(BA401="","",VLOOKUP(BB401,[0]!Qualifier,(COLUMN(BB401)-34),FALSE))</f>
        <v xml:space="preserve">None </v>
      </c>
      <c r="CJ401" s="510"/>
      <c r="CK401" s="513" t="str">
        <f t="shared" si="201"/>
        <v>3-2-1-1-1-1-1-1-1-1-2-1-1-1-1-5-1-1-1</v>
      </c>
      <c r="CL401" s="513">
        <v>38313</v>
      </c>
      <c r="CM401" s="513">
        <v>45195</v>
      </c>
      <c r="CN401" s="513">
        <v>43630</v>
      </c>
      <c r="CO401" s="513">
        <v>1</v>
      </c>
      <c r="CP401" s="510" t="s">
        <v>1073</v>
      </c>
    </row>
    <row r="402" spans="1:94" ht="12.6" customHeight="1" outlineLevel="2" x14ac:dyDescent="0.35">
      <c r="A402" s="77">
        <f t="shared" si="203"/>
        <v>350898</v>
      </c>
      <c r="B402" s="7">
        <f t="shared" si="204"/>
        <v>397</v>
      </c>
      <c r="C402" s="59">
        <f t="shared" si="202"/>
        <v>397</v>
      </c>
      <c r="D402" s="124">
        <f t="shared" si="205"/>
        <v>350898</v>
      </c>
      <c r="E402" s="16" t="str">
        <f t="shared" si="181"/>
        <v>LC/Buffy</v>
      </c>
      <c r="F402" s="58" t="str">
        <f t="shared" si="182"/>
        <v xml:space="preserve">ACD </v>
      </c>
      <c r="G402" s="58" t="str">
        <f t="shared" si="183"/>
        <v>8MOP*</v>
      </c>
      <c r="H402" s="58" t="str">
        <f t="shared" si="184"/>
        <v xml:space="preserve">Closed </v>
      </c>
      <c r="I402" s="58" t="str">
        <f t="shared" si="185"/>
        <v xml:space="preserve">NonSV </v>
      </c>
      <c r="J402" s="58" t="str">
        <f t="shared" si="186"/>
        <v>RoomT</v>
      </c>
      <c r="K402" s="58" t="str">
        <f t="shared" si="187"/>
        <v>No</v>
      </c>
      <c r="L402" s="58" t="str">
        <f t="shared" si="188"/>
        <v xml:space="preserve">Auto </v>
      </c>
      <c r="M402" s="58" t="str">
        <f t="shared" si="189"/>
        <v xml:space="preserve">Aph </v>
      </c>
      <c r="N402" s="58" t="str">
        <f t="shared" si="190"/>
        <v xml:space="preserve">NA </v>
      </c>
      <c r="O402" s="58" t="str">
        <f t="shared" si="191"/>
        <v xml:space="preserve">Transf </v>
      </c>
      <c r="P402" s="58" t="str">
        <f t="shared" si="192"/>
        <v xml:space="preserve">None </v>
      </c>
      <c r="Q402" s="58" t="str">
        <f t="shared" si="193"/>
        <v xml:space="preserve">None </v>
      </c>
      <c r="R402" s="58" t="str">
        <f t="shared" si="194"/>
        <v>UV-A*</v>
      </c>
      <c r="S402" s="58" t="str">
        <f t="shared" si="195"/>
        <v xml:space="preserve">- </v>
      </c>
      <c r="T402" s="58" t="str">
        <f t="shared" si="196"/>
        <v xml:space="preserve">Lymphocytes </v>
      </c>
      <c r="U402" s="58" t="str">
        <f t="shared" si="197"/>
        <v>Non</v>
      </c>
      <c r="V402" s="58" t="str">
        <f t="shared" si="198"/>
        <v>NA</v>
      </c>
      <c r="W402" s="58" t="str">
        <f t="shared" si="199"/>
        <v xml:space="preserve">None </v>
      </c>
      <c r="X402" t="s">
        <v>63</v>
      </c>
      <c r="Y402" s="161" t="str">
        <f t="shared" si="200"/>
        <v>3-6-28-1-3-13-1-2-2-1-1-1-1-4-1-3-1-1-1</v>
      </c>
      <c r="Z402" s="60">
        <f t="shared" si="206"/>
        <v>350898</v>
      </c>
      <c r="AA402" s="7">
        <f t="shared" si="207"/>
        <v>397</v>
      </c>
      <c r="AB402" s="29" t="str">
        <f t="shared" si="180"/>
        <v>3</v>
      </c>
      <c r="AC402" s="29" t="str">
        <f t="shared" si="179"/>
        <v>5</v>
      </c>
      <c r="AD402" s="29" t="str">
        <f t="shared" si="179"/>
        <v>0</v>
      </c>
      <c r="AE402" s="29" t="str">
        <f t="shared" si="179"/>
        <v>8</v>
      </c>
      <c r="AF402" s="29" t="str">
        <f t="shared" si="179"/>
        <v>9</v>
      </c>
      <c r="AG402" s="29" t="str">
        <f t="shared" si="179"/>
        <v>8</v>
      </c>
      <c r="AH402" s="59">
        <v>397</v>
      </c>
      <c r="AI402" s="510">
        <v>350898</v>
      </c>
      <c r="AJ402" s="509">
        <v>3</v>
      </c>
      <c r="AK402" s="509">
        <v>6</v>
      </c>
      <c r="AL402" s="509">
        <v>28</v>
      </c>
      <c r="AM402" s="509">
        <v>1</v>
      </c>
      <c r="AN402" s="509">
        <v>3</v>
      </c>
      <c r="AO402" s="509">
        <v>13</v>
      </c>
      <c r="AP402" s="509">
        <v>1</v>
      </c>
      <c r="AQ402" s="509">
        <v>2</v>
      </c>
      <c r="AR402" s="509">
        <v>2</v>
      </c>
      <c r="AS402" s="509">
        <v>1</v>
      </c>
      <c r="AT402" s="509">
        <v>1</v>
      </c>
      <c r="AU402" s="509">
        <v>1</v>
      </c>
      <c r="AV402" s="509">
        <v>1</v>
      </c>
      <c r="AW402" s="509">
        <v>4</v>
      </c>
      <c r="AX402" s="509">
        <v>1</v>
      </c>
      <c r="AY402" s="509">
        <v>3</v>
      </c>
      <c r="AZ402" s="509">
        <v>1</v>
      </c>
      <c r="BA402" s="509">
        <v>1</v>
      </c>
      <c r="BB402" s="509">
        <v>1</v>
      </c>
      <c r="BC402" s="509" t="b">
        <v>0</v>
      </c>
      <c r="BD402" s="508">
        <v>46182</v>
      </c>
      <c r="BE402" s="508">
        <v>46180</v>
      </c>
      <c r="BF402" s="509" t="b">
        <v>0</v>
      </c>
      <c r="BG402" s="510" t="s">
        <v>1624</v>
      </c>
      <c r="BH402" s="509">
        <v>99</v>
      </c>
      <c r="BI402" s="510" t="s">
        <v>685</v>
      </c>
      <c r="BJ402" s="513">
        <v>46182</v>
      </c>
      <c r="BK402" s="513">
        <v>46180</v>
      </c>
      <c r="BL402" s="513">
        <v>46217</v>
      </c>
      <c r="BM402" s="510"/>
      <c r="BN402" s="512"/>
      <c r="BO402" s="510"/>
      <c r="BP402" s="509">
        <v>1</v>
      </c>
      <c r="BQ402" s="509" t="str">
        <f>IF(AI402="","",VLOOKUP(AJ402,[0]!Qualifier,(COLUMN(AJ402)-34),FALSE))</f>
        <v>LC/Buffy</v>
      </c>
      <c r="BR402" s="509" t="str">
        <f>IF(AJ402="","",VLOOKUP(AK402,[0]!Qualifier,(COLUMN(AK402)-34),FALSE))</f>
        <v xml:space="preserve">ACD </v>
      </c>
      <c r="BS402" s="509" t="str">
        <f>IF(AK402="","",VLOOKUP(AL402,[0]!Qualifier,(COLUMN(AL402)-34),FALSE))</f>
        <v>8MOP*</v>
      </c>
      <c r="BT402" s="509" t="str">
        <f>IF(AL402="","",VLOOKUP(AM402,[0]!Qualifier,(COLUMN(AM402)-34),FALSE))</f>
        <v xml:space="preserve">Closed </v>
      </c>
      <c r="BU402" s="509" t="str">
        <f>IF(AM402="","",VLOOKUP(AN402,[0]!Qualifier,(COLUMN(AN402)-34),FALSE))</f>
        <v xml:space="preserve">NonSV </v>
      </c>
      <c r="BV402" s="509" t="str">
        <f>IF(AN402="","",VLOOKUP(AO402,[0]!Qualifier,(COLUMN(AO402)-34),FALSE))</f>
        <v>RoomT</v>
      </c>
      <c r="BW402" s="509" t="str">
        <f>IF(AO402="","",VLOOKUP(AP402,[0]!Qualifier,(COLUMN(AP402)-34),FALSE))</f>
        <v>No</v>
      </c>
      <c r="BX402" s="509" t="str">
        <f>IF(AP402="","",VLOOKUP(AQ402,[0]!Qualifier,(COLUMN(AQ402)-34),FALSE))</f>
        <v xml:space="preserve">Auto </v>
      </c>
      <c r="BY402" s="509" t="str">
        <f>IF(AQ402="","",VLOOKUP(AR402,[0]!Qualifier,(COLUMN(AR402)-34),FALSE))</f>
        <v xml:space="preserve">Aph </v>
      </c>
      <c r="BZ402" s="509" t="str">
        <f>IF(AR402="","",VLOOKUP(AS402,[0]!Qualifier,(COLUMN(AS402)-34),FALSE))</f>
        <v xml:space="preserve">NA </v>
      </c>
      <c r="CA402" s="509" t="str">
        <f>IF(AS402="","",VLOOKUP(AT402,[0]!Qualifier,(COLUMN(AT402)-34),FALSE))</f>
        <v xml:space="preserve">Transf </v>
      </c>
      <c r="CB402" s="509" t="str">
        <f>IF(AT402="","",VLOOKUP(AU402,[0]!Qualifier,(COLUMN(AU402)-34),FALSE))</f>
        <v xml:space="preserve">None </v>
      </c>
      <c r="CC402" s="509" t="str">
        <f>IF(AU402="","",VLOOKUP(AV402,[0]!Qualifier,(COLUMN(AV402)-34),FALSE))</f>
        <v xml:space="preserve">None </v>
      </c>
      <c r="CD402" s="509" t="str">
        <f>IF(AV402="","",VLOOKUP(AW402,[0]!Qualifier,(COLUMN(AW402)-34),FALSE))</f>
        <v>UV-A*</v>
      </c>
      <c r="CE402" s="508" t="str">
        <f>IF(AW402="","",VLOOKUP(AX402,[0]!Qualifier,(COLUMN(AX402)-34),FALSE))</f>
        <v xml:space="preserve">- </v>
      </c>
      <c r="CF402" s="508" t="str">
        <f>IF(AX402="","",VLOOKUP(AY402,[0]!Qualifier,(COLUMN(AY402)-34),FALSE))</f>
        <v xml:space="preserve">Lymphocytes </v>
      </c>
      <c r="CG402" s="509" t="str">
        <f>IF(AY402="","",VLOOKUP(AZ402,[0]!Qualifier,(COLUMN(AZ402)-34),FALSE))</f>
        <v>Non</v>
      </c>
      <c r="CH402" s="510" t="str">
        <f>IF(AZ402="","",VLOOKUP(BA402,[0]!Qualifier,(COLUMN(BA402)-34),FALSE))</f>
        <v>NA</v>
      </c>
      <c r="CI402" s="509" t="str">
        <f>IF(BA402="","",VLOOKUP(BB402,[0]!Qualifier,(COLUMN(BB402)-34),FALSE))</f>
        <v xml:space="preserve">None </v>
      </c>
      <c r="CJ402" s="510"/>
      <c r="CK402" s="513" t="str">
        <f t="shared" si="201"/>
        <v>3-6-28-1-3-13-1-2-2-1-1-1-1-4-1-3-1-1-1</v>
      </c>
      <c r="CL402" s="513">
        <v>38313</v>
      </c>
      <c r="CM402" s="513">
        <v>45195</v>
      </c>
      <c r="CN402" s="510"/>
      <c r="CP402" s="510"/>
    </row>
    <row r="403" spans="1:94" ht="12.6" customHeight="1" outlineLevel="2" x14ac:dyDescent="0.35">
      <c r="A403" s="77">
        <f t="shared" si="203"/>
        <v>352508</v>
      </c>
      <c r="B403" s="7">
        <f t="shared" si="204"/>
        <v>398</v>
      </c>
      <c r="C403" s="59">
        <f t="shared" si="202"/>
        <v>398</v>
      </c>
      <c r="D403" s="124">
        <f t="shared" si="205"/>
        <v>352508</v>
      </c>
      <c r="E403" s="16" t="str">
        <f t="shared" si="181"/>
        <v>LC/Buffy</v>
      </c>
      <c r="F403" s="58" t="str">
        <f t="shared" si="182"/>
        <v xml:space="preserve">CPD </v>
      </c>
      <c r="G403" s="58" t="str">
        <f t="shared" si="183"/>
        <v xml:space="preserve">NoAdd </v>
      </c>
      <c r="H403" s="58" t="str">
        <f t="shared" si="184"/>
        <v xml:space="preserve">Closed </v>
      </c>
      <c r="I403" s="58" t="str">
        <f t="shared" si="185"/>
        <v xml:space="preserve">SV </v>
      </c>
      <c r="J403" s="58" t="str">
        <f t="shared" si="186"/>
        <v xml:space="preserve">20to24°C </v>
      </c>
      <c r="K403" s="58" t="str">
        <f t="shared" si="187"/>
        <v>No</v>
      </c>
      <c r="L403" s="58" t="str">
        <f t="shared" si="188"/>
        <v xml:space="preserve">Allo </v>
      </c>
      <c r="M403" s="58" t="str">
        <f t="shared" si="189"/>
        <v xml:space="preserve">WB </v>
      </c>
      <c r="N403" s="58" t="str">
        <f t="shared" si="190"/>
        <v xml:space="preserve">NA </v>
      </c>
      <c r="O403" s="58" t="str">
        <f t="shared" si="191"/>
        <v xml:space="preserve">Interm </v>
      </c>
      <c r="P403" s="58" t="str">
        <f t="shared" si="192"/>
        <v xml:space="preserve">None </v>
      </c>
      <c r="Q403" s="58" t="str">
        <f t="shared" si="193"/>
        <v xml:space="preserve">Pool </v>
      </c>
      <c r="R403" s="58" t="str">
        <f t="shared" si="194"/>
        <v xml:space="preserve">NoIrr </v>
      </c>
      <c r="S403" s="58" t="str">
        <f t="shared" si="195"/>
        <v xml:space="preserve">- </v>
      </c>
      <c r="T403" s="58" t="str">
        <f t="shared" si="196"/>
        <v xml:space="preserve">BuffyCoat </v>
      </c>
      <c r="U403" s="58" t="str">
        <f t="shared" si="197"/>
        <v>Non</v>
      </c>
      <c r="V403" s="58" t="str">
        <f t="shared" si="198"/>
        <v>NA</v>
      </c>
      <c r="W403" s="58" t="str">
        <f t="shared" si="199"/>
        <v xml:space="preserve">None </v>
      </c>
      <c r="X403" t="s">
        <v>63</v>
      </c>
      <c r="Y403" s="161" t="str">
        <f t="shared" si="200"/>
        <v>3-2-1-1-1-1-1-1-1-1-6-1-3-1-1-5-1-1-1</v>
      </c>
      <c r="Z403" s="60">
        <f t="shared" si="206"/>
        <v>352508</v>
      </c>
      <c r="AA403" s="7">
        <f t="shared" si="207"/>
        <v>398</v>
      </c>
      <c r="AB403" s="29" t="str">
        <f t="shared" si="180"/>
        <v>3</v>
      </c>
      <c r="AC403" s="29" t="str">
        <f t="shared" si="179"/>
        <v>5</v>
      </c>
      <c r="AD403" s="29" t="str">
        <f t="shared" si="179"/>
        <v>2</v>
      </c>
      <c r="AE403" s="29" t="str">
        <f t="shared" si="179"/>
        <v>5</v>
      </c>
      <c r="AF403" s="29" t="str">
        <f t="shared" si="179"/>
        <v>0</v>
      </c>
      <c r="AG403" s="29" t="str">
        <f t="shared" si="179"/>
        <v>8</v>
      </c>
      <c r="AH403" s="59">
        <v>398</v>
      </c>
      <c r="AI403" s="510">
        <v>352508</v>
      </c>
      <c r="AJ403" s="509">
        <v>3</v>
      </c>
      <c r="AK403" s="509">
        <v>2</v>
      </c>
      <c r="AL403" s="509">
        <v>1</v>
      </c>
      <c r="AM403" s="509">
        <v>1</v>
      </c>
      <c r="AN403" s="509">
        <v>1</v>
      </c>
      <c r="AO403" s="509">
        <v>1</v>
      </c>
      <c r="AP403" s="509">
        <v>1</v>
      </c>
      <c r="AQ403" s="509">
        <v>1</v>
      </c>
      <c r="AR403" s="509">
        <v>1</v>
      </c>
      <c r="AS403" s="509">
        <v>1</v>
      </c>
      <c r="AT403" s="509">
        <v>6</v>
      </c>
      <c r="AU403" s="509">
        <v>1</v>
      </c>
      <c r="AV403" s="509">
        <v>3</v>
      </c>
      <c r="AW403" s="509">
        <v>1</v>
      </c>
      <c r="AX403" s="509">
        <v>1</v>
      </c>
      <c r="AY403" s="509">
        <v>5</v>
      </c>
      <c r="AZ403" s="509">
        <v>1</v>
      </c>
      <c r="BA403" s="509">
        <v>1</v>
      </c>
      <c r="BB403" s="509">
        <v>1</v>
      </c>
      <c r="BC403" s="509" t="b">
        <v>0</v>
      </c>
      <c r="BD403" s="508">
        <v>38312</v>
      </c>
      <c r="BE403" s="508">
        <v>38312</v>
      </c>
      <c r="BF403" s="509" t="b">
        <v>0</v>
      </c>
      <c r="BG403" s="510" t="s">
        <v>697</v>
      </c>
      <c r="BH403" s="509">
        <v>99</v>
      </c>
      <c r="BI403" s="510" t="s">
        <v>685</v>
      </c>
      <c r="BJ403" s="513">
        <v>38312</v>
      </c>
      <c r="BK403" s="513">
        <v>38312</v>
      </c>
      <c r="BL403" s="513">
        <v>46217</v>
      </c>
      <c r="BM403" s="510"/>
      <c r="BN403" s="512"/>
      <c r="BO403" s="510"/>
      <c r="BP403" s="509">
        <v>1</v>
      </c>
      <c r="BQ403" s="509" t="str">
        <f>IF(AI403="","",VLOOKUP(AJ403,[0]!Qualifier,(COLUMN(AJ403)-34),FALSE))</f>
        <v>LC/Buffy</v>
      </c>
      <c r="BR403" s="509" t="str">
        <f>IF(AJ403="","",VLOOKUP(AK403,[0]!Qualifier,(COLUMN(AK403)-34),FALSE))</f>
        <v xml:space="preserve">CPD </v>
      </c>
      <c r="BS403" s="509" t="str">
        <f>IF(AK403="","",VLOOKUP(AL403,[0]!Qualifier,(COLUMN(AL403)-34),FALSE))</f>
        <v xml:space="preserve">NoAdd </v>
      </c>
      <c r="BT403" s="509" t="str">
        <f>IF(AL403="","",VLOOKUP(AM403,[0]!Qualifier,(COLUMN(AM403)-34),FALSE))</f>
        <v xml:space="preserve">Closed </v>
      </c>
      <c r="BU403" s="509" t="str">
        <f>IF(AM403="","",VLOOKUP(AN403,[0]!Qualifier,(COLUMN(AN403)-34),FALSE))</f>
        <v xml:space="preserve">SV </v>
      </c>
      <c r="BV403" s="509" t="str">
        <f>IF(AN403="","",VLOOKUP(AO403,[0]!Qualifier,(COLUMN(AO403)-34),FALSE))</f>
        <v xml:space="preserve">20to24°C </v>
      </c>
      <c r="BW403" s="509" t="str">
        <f>IF(AO403="","",VLOOKUP(AP403,[0]!Qualifier,(COLUMN(AP403)-34),FALSE))</f>
        <v>No</v>
      </c>
      <c r="BX403" s="509" t="str">
        <f>IF(AP403="","",VLOOKUP(AQ403,[0]!Qualifier,(COLUMN(AQ403)-34),FALSE))</f>
        <v xml:space="preserve">Allo </v>
      </c>
      <c r="BY403" s="509" t="str">
        <f>IF(AQ403="","",VLOOKUP(AR403,[0]!Qualifier,(COLUMN(AR403)-34),FALSE))</f>
        <v xml:space="preserve">WB </v>
      </c>
      <c r="BZ403" s="509" t="str">
        <f>IF(AR403="","",VLOOKUP(AS403,[0]!Qualifier,(COLUMN(AS403)-34),FALSE))</f>
        <v xml:space="preserve">NA </v>
      </c>
      <c r="CA403" s="509" t="str">
        <f>IF(AS403="","",VLOOKUP(AT403,[0]!Qualifier,(COLUMN(AT403)-34),FALSE))</f>
        <v xml:space="preserve">Interm </v>
      </c>
      <c r="CB403" s="509" t="str">
        <f>IF(AT403="","",VLOOKUP(AU403,[0]!Qualifier,(COLUMN(AU403)-34),FALSE))</f>
        <v xml:space="preserve">None </v>
      </c>
      <c r="CC403" s="509" t="str">
        <f>IF(AU403="","",VLOOKUP(AV403,[0]!Qualifier,(COLUMN(AV403)-34),FALSE))</f>
        <v xml:space="preserve">Pool </v>
      </c>
      <c r="CD403" s="509" t="str">
        <f>IF(AV403="","",VLOOKUP(AW403,[0]!Qualifier,(COLUMN(AW403)-34),FALSE))</f>
        <v xml:space="preserve">NoIrr </v>
      </c>
      <c r="CE403" s="508" t="str">
        <f>IF(AW403="","",VLOOKUP(AX403,[0]!Qualifier,(COLUMN(AX403)-34),FALSE))</f>
        <v xml:space="preserve">- </v>
      </c>
      <c r="CF403" s="508" t="str">
        <f>IF(AX403="","",VLOOKUP(AY403,[0]!Qualifier,(COLUMN(AY403)-34),FALSE))</f>
        <v xml:space="preserve">BuffyCoat </v>
      </c>
      <c r="CG403" s="509" t="str">
        <f>IF(AY403="","",VLOOKUP(AZ403,[0]!Qualifier,(COLUMN(AZ403)-34),FALSE))</f>
        <v>Non</v>
      </c>
      <c r="CH403" s="510" t="str">
        <f>IF(AZ403="","",VLOOKUP(BA403,[0]!Qualifier,(COLUMN(BA403)-34),FALSE))</f>
        <v>NA</v>
      </c>
      <c r="CI403" s="509" t="str">
        <f>IF(BA403="","",VLOOKUP(BB403,[0]!Qualifier,(COLUMN(BB403)-34),FALSE))</f>
        <v xml:space="preserve">None </v>
      </c>
      <c r="CJ403" s="510"/>
      <c r="CK403" s="513" t="str">
        <f t="shared" si="201"/>
        <v>3-2-1-1-1-1-1-1-1-1-6-1-3-1-1-5-1-1-1</v>
      </c>
      <c r="CL403" s="513">
        <v>36208</v>
      </c>
      <c r="CM403" s="513">
        <v>45195</v>
      </c>
      <c r="CN403" s="510"/>
      <c r="CP403" s="510"/>
    </row>
    <row r="404" spans="1:94" ht="12.6" customHeight="1" outlineLevel="2" x14ac:dyDescent="0.35">
      <c r="A404" s="77">
        <f t="shared" si="203"/>
        <v>359020</v>
      </c>
      <c r="B404" s="7">
        <f t="shared" si="204"/>
        <v>399</v>
      </c>
      <c r="C404" s="59">
        <f t="shared" si="202"/>
        <v>399</v>
      </c>
      <c r="D404" s="124">
        <f t="shared" si="205"/>
        <v>359020</v>
      </c>
      <c r="E404" s="16" t="str">
        <f t="shared" si="181"/>
        <v>LC/Buffy</v>
      </c>
      <c r="F404" s="58" t="str">
        <f t="shared" si="182"/>
        <v xml:space="preserve">ACD </v>
      </c>
      <c r="G404" s="58" t="str">
        <f t="shared" si="183"/>
        <v xml:space="preserve">NoAdd </v>
      </c>
      <c r="H404" s="58" t="str">
        <f t="shared" si="184"/>
        <v xml:space="preserve">Closed </v>
      </c>
      <c r="I404" s="58" t="str">
        <f t="shared" si="185"/>
        <v xml:space="preserve">NonSV </v>
      </c>
      <c r="J404" s="58" t="str">
        <f t="shared" si="186"/>
        <v xml:space="preserve">2to6°C </v>
      </c>
      <c r="K404" s="58" t="str">
        <f t="shared" si="187"/>
        <v>No</v>
      </c>
      <c r="L404" s="58" t="str">
        <f t="shared" si="188"/>
        <v>Rel</v>
      </c>
      <c r="M404" s="58" t="str">
        <f t="shared" si="189"/>
        <v xml:space="preserve">Aph </v>
      </c>
      <c r="N404" s="58" t="str">
        <f t="shared" si="190"/>
        <v xml:space="preserve">NA </v>
      </c>
      <c r="O404" s="58" t="str">
        <f t="shared" si="191"/>
        <v xml:space="preserve">Transf </v>
      </c>
      <c r="P404" s="58" t="str">
        <f t="shared" si="192"/>
        <v xml:space="preserve">None </v>
      </c>
      <c r="Q404" s="58" t="str">
        <f t="shared" si="193"/>
        <v xml:space="preserve">None </v>
      </c>
      <c r="R404" s="58" t="str">
        <f t="shared" si="194"/>
        <v xml:space="preserve">NoIrr </v>
      </c>
      <c r="S404" s="58" t="str">
        <f t="shared" si="195"/>
        <v xml:space="preserve">- </v>
      </c>
      <c r="T404" s="58" t="str">
        <f t="shared" si="196"/>
        <v xml:space="preserve">Lymphocytes </v>
      </c>
      <c r="U404" s="58" t="str">
        <f t="shared" si="197"/>
        <v>Non</v>
      </c>
      <c r="V404" s="58" t="str">
        <f t="shared" si="198"/>
        <v>NA</v>
      </c>
      <c r="W404" s="58" t="str">
        <f t="shared" si="199"/>
        <v xml:space="preserve">None </v>
      </c>
      <c r="X404" t="s">
        <v>63</v>
      </c>
      <c r="Y404" s="161" t="str">
        <f t="shared" si="200"/>
        <v>3-6-1-1-3-2-1-5-2-1-1-1-1-1-1-3-1-1-1</v>
      </c>
      <c r="Z404" s="60">
        <f t="shared" si="206"/>
        <v>359020</v>
      </c>
      <c r="AA404" s="7">
        <f t="shared" si="207"/>
        <v>399</v>
      </c>
      <c r="AB404" s="29" t="str">
        <f t="shared" si="180"/>
        <v>3</v>
      </c>
      <c r="AC404" s="29" t="str">
        <f t="shared" si="179"/>
        <v>5</v>
      </c>
      <c r="AD404" s="29" t="str">
        <f t="shared" si="179"/>
        <v>9</v>
      </c>
      <c r="AE404" s="29" t="str">
        <f t="shared" si="179"/>
        <v>0</v>
      </c>
      <c r="AF404" s="29" t="str">
        <f t="shared" si="179"/>
        <v>2</v>
      </c>
      <c r="AG404" s="29" t="str">
        <f t="shared" si="179"/>
        <v>0</v>
      </c>
      <c r="AH404" s="59">
        <v>399</v>
      </c>
      <c r="AI404" s="510">
        <v>359020</v>
      </c>
      <c r="AJ404" s="509">
        <v>3</v>
      </c>
      <c r="AK404" s="509">
        <v>6</v>
      </c>
      <c r="AL404" s="509">
        <v>1</v>
      </c>
      <c r="AM404" s="509">
        <v>1</v>
      </c>
      <c r="AN404" s="509">
        <v>3</v>
      </c>
      <c r="AO404" s="509">
        <v>2</v>
      </c>
      <c r="AP404" s="509">
        <v>1</v>
      </c>
      <c r="AQ404" s="509">
        <v>5</v>
      </c>
      <c r="AR404" s="509">
        <v>2</v>
      </c>
      <c r="AS404" s="509">
        <v>1</v>
      </c>
      <c r="AT404" s="509">
        <v>1</v>
      </c>
      <c r="AU404" s="509">
        <v>1</v>
      </c>
      <c r="AV404" s="509">
        <v>1</v>
      </c>
      <c r="AW404" s="509">
        <v>1</v>
      </c>
      <c r="AX404" s="509">
        <v>1</v>
      </c>
      <c r="AY404" s="509">
        <v>3</v>
      </c>
      <c r="AZ404" s="509">
        <v>1</v>
      </c>
      <c r="BA404" s="509">
        <v>1</v>
      </c>
      <c r="BB404" s="509">
        <v>1</v>
      </c>
      <c r="BC404" s="509" t="b">
        <v>0</v>
      </c>
      <c r="BD404" s="508">
        <v>42272</v>
      </c>
      <c r="BE404" s="508">
        <v>42271</v>
      </c>
      <c r="BF404" s="509" t="b">
        <v>0</v>
      </c>
      <c r="BG404" s="510" t="s">
        <v>698</v>
      </c>
      <c r="BH404" s="509">
        <v>76</v>
      </c>
      <c r="BI404" s="510" t="s">
        <v>1062</v>
      </c>
      <c r="BJ404" s="513">
        <v>42272</v>
      </c>
      <c r="BK404" s="513">
        <v>42271</v>
      </c>
      <c r="BL404" s="513">
        <v>46217</v>
      </c>
      <c r="BM404" s="510"/>
      <c r="BN404" s="512"/>
      <c r="BO404" s="510"/>
      <c r="BP404" s="509">
        <v>1</v>
      </c>
      <c r="BQ404" s="509" t="str">
        <f>IF(AI404="","",VLOOKUP(AJ404,[0]!Qualifier,(COLUMN(AJ404)-34),FALSE))</f>
        <v>LC/Buffy</v>
      </c>
      <c r="BR404" s="509" t="str">
        <f>IF(AJ404="","",VLOOKUP(AK404,[0]!Qualifier,(COLUMN(AK404)-34),FALSE))</f>
        <v xml:space="preserve">ACD </v>
      </c>
      <c r="BS404" s="509" t="str">
        <f>IF(AK404="","",VLOOKUP(AL404,[0]!Qualifier,(COLUMN(AL404)-34),FALSE))</f>
        <v xml:space="preserve">NoAdd </v>
      </c>
      <c r="BT404" s="509" t="str">
        <f>IF(AL404="","",VLOOKUP(AM404,[0]!Qualifier,(COLUMN(AM404)-34),FALSE))</f>
        <v xml:space="preserve">Closed </v>
      </c>
      <c r="BU404" s="509" t="str">
        <f>IF(AM404="","",VLOOKUP(AN404,[0]!Qualifier,(COLUMN(AN404)-34),FALSE))</f>
        <v xml:space="preserve">NonSV </v>
      </c>
      <c r="BV404" s="509" t="str">
        <f>IF(AN404="","",VLOOKUP(AO404,[0]!Qualifier,(COLUMN(AO404)-34),FALSE))</f>
        <v xml:space="preserve">2to6°C </v>
      </c>
      <c r="BW404" s="509" t="str">
        <f>IF(AO404="","",VLOOKUP(AP404,[0]!Qualifier,(COLUMN(AP404)-34),FALSE))</f>
        <v>No</v>
      </c>
      <c r="BX404" s="509" t="str">
        <f>IF(AP404="","",VLOOKUP(AQ404,[0]!Qualifier,(COLUMN(AQ404)-34),FALSE))</f>
        <v>Rel</v>
      </c>
      <c r="BY404" s="509" t="str">
        <f>IF(AQ404="","",VLOOKUP(AR404,[0]!Qualifier,(COLUMN(AR404)-34),FALSE))</f>
        <v xml:space="preserve">Aph </v>
      </c>
      <c r="BZ404" s="509" t="str">
        <f>IF(AR404="","",VLOOKUP(AS404,[0]!Qualifier,(COLUMN(AS404)-34),FALSE))</f>
        <v xml:space="preserve">NA </v>
      </c>
      <c r="CA404" s="509" t="str">
        <f>IF(AS404="","",VLOOKUP(AT404,[0]!Qualifier,(COLUMN(AT404)-34),FALSE))</f>
        <v xml:space="preserve">Transf </v>
      </c>
      <c r="CB404" s="509" t="str">
        <f>IF(AT404="","",VLOOKUP(AU404,[0]!Qualifier,(COLUMN(AU404)-34),FALSE))</f>
        <v xml:space="preserve">None </v>
      </c>
      <c r="CC404" s="509" t="str">
        <f>IF(AU404="","",VLOOKUP(AV404,[0]!Qualifier,(COLUMN(AV404)-34),FALSE))</f>
        <v xml:space="preserve">None </v>
      </c>
      <c r="CD404" s="509" t="str">
        <f>IF(AV404="","",VLOOKUP(AW404,[0]!Qualifier,(COLUMN(AW404)-34),FALSE))</f>
        <v xml:space="preserve">NoIrr </v>
      </c>
      <c r="CE404" s="508" t="str">
        <f>IF(AW404="","",VLOOKUP(AX404,[0]!Qualifier,(COLUMN(AX404)-34),FALSE))</f>
        <v xml:space="preserve">- </v>
      </c>
      <c r="CF404" s="508" t="str">
        <f>IF(AX404="","",VLOOKUP(AY404,[0]!Qualifier,(COLUMN(AY404)-34),FALSE))</f>
        <v xml:space="preserve">Lymphocytes </v>
      </c>
      <c r="CG404" s="509" t="str">
        <f>IF(AY404="","",VLOOKUP(AZ404,[0]!Qualifier,(COLUMN(AZ404)-34),FALSE))</f>
        <v>Non</v>
      </c>
      <c r="CH404" s="510" t="str">
        <f>IF(AZ404="","",VLOOKUP(BA404,[0]!Qualifier,(COLUMN(BA404)-34),FALSE))</f>
        <v>NA</v>
      </c>
      <c r="CI404" s="509" t="str">
        <f>IF(BA404="","",VLOOKUP(BB404,[0]!Qualifier,(COLUMN(BB404)-34),FALSE))</f>
        <v xml:space="preserve">None </v>
      </c>
      <c r="CJ404" s="510"/>
      <c r="CK404" s="513" t="str">
        <f t="shared" si="201"/>
        <v>3-6-1-1-3-2-1-5-2-1-1-1-1-1-1-3-1-1-1</v>
      </c>
      <c r="CL404" s="513">
        <v>44483</v>
      </c>
      <c r="CM404" s="513">
        <v>45195</v>
      </c>
      <c r="CN404" s="510"/>
      <c r="CP404" s="510"/>
    </row>
    <row r="405" spans="1:94" ht="12.6" customHeight="1" outlineLevel="2" x14ac:dyDescent="0.35">
      <c r="A405" s="77">
        <f t="shared" si="203"/>
        <v>360066</v>
      </c>
      <c r="B405" s="7">
        <f t="shared" si="204"/>
        <v>400</v>
      </c>
      <c r="C405" s="59">
        <f t="shared" si="202"/>
        <v>400</v>
      </c>
      <c r="D405" s="124">
        <f t="shared" si="205"/>
        <v>360066</v>
      </c>
      <c r="E405" s="16" t="str">
        <f t="shared" si="181"/>
        <v>LC/Buffy</v>
      </c>
      <c r="F405" s="58" t="str">
        <f t="shared" si="182"/>
        <v xml:space="preserve">ACD+Hep </v>
      </c>
      <c r="G405" s="58" t="str">
        <f t="shared" si="183"/>
        <v xml:space="preserve">DMSO </v>
      </c>
      <c r="H405" s="58" t="str">
        <f t="shared" si="184"/>
        <v xml:space="preserve">CleanR </v>
      </c>
      <c r="I405" s="58" t="str">
        <f t="shared" si="185"/>
        <v xml:space="preserve">NonSV </v>
      </c>
      <c r="J405" s="58" t="str">
        <f t="shared" si="186"/>
        <v xml:space="preserve">≤-60°C  </v>
      </c>
      <c r="K405" s="58" t="str">
        <f t="shared" si="187"/>
        <v>No</v>
      </c>
      <c r="L405" s="58" t="str">
        <f t="shared" si="188"/>
        <v>Rel</v>
      </c>
      <c r="M405" s="58" t="str">
        <f t="shared" si="189"/>
        <v xml:space="preserve">Aph </v>
      </c>
      <c r="N405" s="58" t="str">
        <f t="shared" si="190"/>
        <v xml:space="preserve">NA </v>
      </c>
      <c r="O405" s="58" t="str">
        <f t="shared" si="191"/>
        <v xml:space="preserve">Transf </v>
      </c>
      <c r="P405" s="58" t="str">
        <f t="shared" si="192"/>
        <v xml:space="preserve">None </v>
      </c>
      <c r="Q405" s="58" t="str">
        <f t="shared" si="193"/>
        <v xml:space="preserve">None </v>
      </c>
      <c r="R405" s="58" t="str">
        <f t="shared" si="194"/>
        <v xml:space="preserve">NoIrr </v>
      </c>
      <c r="S405" s="58" t="str">
        <f t="shared" si="195"/>
        <v xml:space="preserve">- </v>
      </c>
      <c r="T405" s="58" t="str">
        <f t="shared" si="196"/>
        <v xml:space="preserve">Lymphocytes </v>
      </c>
      <c r="U405" s="58" t="str">
        <f t="shared" si="197"/>
        <v>Non</v>
      </c>
      <c r="V405" s="58" t="str">
        <f t="shared" si="198"/>
        <v>NA</v>
      </c>
      <c r="W405" s="58" t="str">
        <f t="shared" si="199"/>
        <v xml:space="preserve">None </v>
      </c>
      <c r="X405" t="s">
        <v>63</v>
      </c>
      <c r="Y405" s="161" t="str">
        <f t="shared" si="200"/>
        <v>3-12-11-4-3-5-1-5-2-1-1-1-1-1-1-3-1-1-1</v>
      </c>
      <c r="Z405" s="60">
        <f t="shared" si="206"/>
        <v>360066</v>
      </c>
      <c r="AA405" s="7">
        <f t="shared" si="207"/>
        <v>400</v>
      </c>
      <c r="AB405" s="29" t="str">
        <f t="shared" si="180"/>
        <v>3</v>
      </c>
      <c r="AC405" s="29" t="str">
        <f t="shared" si="179"/>
        <v>6</v>
      </c>
      <c r="AD405" s="29" t="str">
        <f t="shared" si="179"/>
        <v>0</v>
      </c>
      <c r="AE405" s="29" t="str">
        <f t="shared" si="179"/>
        <v>0</v>
      </c>
      <c r="AF405" s="29" t="str">
        <f t="shared" si="179"/>
        <v>6</v>
      </c>
      <c r="AG405" s="29" t="str">
        <f t="shared" si="179"/>
        <v>6</v>
      </c>
      <c r="AH405" s="59">
        <v>400</v>
      </c>
      <c r="AI405" s="510">
        <v>360066</v>
      </c>
      <c r="AJ405" s="509">
        <v>3</v>
      </c>
      <c r="AK405" s="509">
        <v>12</v>
      </c>
      <c r="AL405" s="509">
        <v>11</v>
      </c>
      <c r="AM405" s="509">
        <v>4</v>
      </c>
      <c r="AN405" s="509">
        <v>3</v>
      </c>
      <c r="AO405" s="509">
        <v>5</v>
      </c>
      <c r="AP405" s="509">
        <v>1</v>
      </c>
      <c r="AQ405" s="509">
        <v>5</v>
      </c>
      <c r="AR405" s="509">
        <v>2</v>
      </c>
      <c r="AS405" s="509">
        <v>1</v>
      </c>
      <c r="AT405" s="509">
        <v>1</v>
      </c>
      <c r="AU405" s="509">
        <v>1</v>
      </c>
      <c r="AV405" s="509">
        <v>1</v>
      </c>
      <c r="AW405" s="509">
        <v>1</v>
      </c>
      <c r="AX405" s="509">
        <v>1</v>
      </c>
      <c r="AY405" s="509">
        <v>3</v>
      </c>
      <c r="AZ405" s="509">
        <v>1</v>
      </c>
      <c r="BA405" s="509">
        <v>1</v>
      </c>
      <c r="BB405" s="509">
        <v>1</v>
      </c>
      <c r="BC405" s="509" t="b">
        <v>0</v>
      </c>
      <c r="BD405" s="508">
        <v>46079</v>
      </c>
      <c r="BE405" s="508">
        <v>46077</v>
      </c>
      <c r="BF405" s="509" t="b">
        <v>0</v>
      </c>
      <c r="BG405" s="510" t="s">
        <v>1625</v>
      </c>
      <c r="BH405" s="509">
        <v>99</v>
      </c>
      <c r="BI405" s="510" t="s">
        <v>685</v>
      </c>
      <c r="BJ405" s="513">
        <v>46079</v>
      </c>
      <c r="BK405" s="513">
        <v>46077</v>
      </c>
      <c r="BL405" s="513">
        <v>46217</v>
      </c>
      <c r="BM405" s="510"/>
      <c r="BN405" s="512"/>
      <c r="BO405" s="510"/>
      <c r="BP405" s="509">
        <v>2</v>
      </c>
      <c r="BQ405" s="509" t="str">
        <f>IF(AI405="","",VLOOKUP(AJ405,[0]!Qualifier,(COLUMN(AJ405)-34),FALSE))</f>
        <v>LC/Buffy</v>
      </c>
      <c r="BR405" s="509" t="str">
        <f>IF(AJ405="","",VLOOKUP(AK405,[0]!Qualifier,(COLUMN(AK405)-34),FALSE))</f>
        <v xml:space="preserve">ACD+Hep </v>
      </c>
      <c r="BS405" s="509" t="str">
        <f>IF(AK405="","",VLOOKUP(AL405,[0]!Qualifier,(COLUMN(AL405)-34),FALSE))</f>
        <v xml:space="preserve">DMSO </v>
      </c>
      <c r="BT405" s="509" t="str">
        <f>IF(AL405="","",VLOOKUP(AM405,[0]!Qualifier,(COLUMN(AM405)-34),FALSE))</f>
        <v xml:space="preserve">CleanR </v>
      </c>
      <c r="BU405" s="509" t="str">
        <f>IF(AM405="","",VLOOKUP(AN405,[0]!Qualifier,(COLUMN(AN405)-34),FALSE))</f>
        <v xml:space="preserve">NonSV </v>
      </c>
      <c r="BV405" s="509" t="str">
        <f>IF(AN405="","",VLOOKUP(AO405,[0]!Qualifier,(COLUMN(AO405)-34),FALSE))</f>
        <v xml:space="preserve">≤-60°C  </v>
      </c>
      <c r="BW405" s="509" t="str">
        <f>IF(AO405="","",VLOOKUP(AP405,[0]!Qualifier,(COLUMN(AP405)-34),FALSE))</f>
        <v>No</v>
      </c>
      <c r="BX405" s="509" t="str">
        <f>IF(AP405="","",VLOOKUP(AQ405,[0]!Qualifier,(COLUMN(AQ405)-34),FALSE))</f>
        <v>Rel</v>
      </c>
      <c r="BY405" s="509" t="str">
        <f>IF(AQ405="","",VLOOKUP(AR405,[0]!Qualifier,(COLUMN(AR405)-34),FALSE))</f>
        <v xml:space="preserve">Aph </v>
      </c>
      <c r="BZ405" s="509" t="str">
        <f>IF(AR405="","",VLOOKUP(AS405,[0]!Qualifier,(COLUMN(AS405)-34),FALSE))</f>
        <v xml:space="preserve">NA </v>
      </c>
      <c r="CA405" s="509" t="str">
        <f>IF(AS405="","",VLOOKUP(AT405,[0]!Qualifier,(COLUMN(AT405)-34),FALSE))</f>
        <v xml:space="preserve">Transf </v>
      </c>
      <c r="CB405" s="509" t="str">
        <f>IF(AT405="","",VLOOKUP(AU405,[0]!Qualifier,(COLUMN(AU405)-34),FALSE))</f>
        <v xml:space="preserve">None </v>
      </c>
      <c r="CC405" s="509" t="str">
        <f>IF(AU405="","",VLOOKUP(AV405,[0]!Qualifier,(COLUMN(AV405)-34),FALSE))</f>
        <v xml:space="preserve">None </v>
      </c>
      <c r="CD405" s="509" t="str">
        <f>IF(AV405="","",VLOOKUP(AW405,[0]!Qualifier,(COLUMN(AW405)-34),FALSE))</f>
        <v xml:space="preserve">NoIrr </v>
      </c>
      <c r="CE405" s="508" t="str">
        <f>IF(AW405="","",VLOOKUP(AX405,[0]!Qualifier,(COLUMN(AX405)-34),FALSE))</f>
        <v xml:space="preserve">- </v>
      </c>
      <c r="CF405" s="508" t="str">
        <f>IF(AX405="","",VLOOKUP(AY405,[0]!Qualifier,(COLUMN(AY405)-34),FALSE))</f>
        <v xml:space="preserve">Lymphocytes </v>
      </c>
      <c r="CG405" s="509" t="str">
        <f>IF(AY405="","",VLOOKUP(AZ405,[0]!Qualifier,(COLUMN(AZ405)-34),FALSE))</f>
        <v>Non</v>
      </c>
      <c r="CH405" s="510" t="str">
        <f>IF(AZ405="","",VLOOKUP(BA405,[0]!Qualifier,(COLUMN(BA405)-34),FALSE))</f>
        <v>NA</v>
      </c>
      <c r="CI405" s="509" t="str">
        <f>IF(BA405="","",VLOOKUP(BB405,[0]!Qualifier,(COLUMN(BB405)-34),FALSE))</f>
        <v xml:space="preserve">None </v>
      </c>
      <c r="CJ405" s="510"/>
      <c r="CK405" s="513" t="str">
        <f t="shared" si="201"/>
        <v>3-12-11-4-3-5-1-5-2-1-1-1-1-1-1-3-1-1-1</v>
      </c>
      <c r="CL405" s="513">
        <v>44068</v>
      </c>
      <c r="CM405" s="513">
        <v>45195</v>
      </c>
      <c r="CN405" s="510"/>
      <c r="CP405" s="510"/>
    </row>
    <row r="406" spans="1:94" ht="12.6" customHeight="1" outlineLevel="2" x14ac:dyDescent="0.35">
      <c r="A406" s="77">
        <f t="shared" si="203"/>
        <v>360328</v>
      </c>
      <c r="B406" s="7">
        <f t="shared" si="204"/>
        <v>401</v>
      </c>
      <c r="C406" s="59">
        <f t="shared" si="202"/>
        <v>401</v>
      </c>
      <c r="D406" s="124">
        <f t="shared" si="205"/>
        <v>360328</v>
      </c>
      <c r="E406" s="16" t="str">
        <f t="shared" si="181"/>
        <v>LC/Buffy</v>
      </c>
      <c r="F406" s="58" t="str">
        <f t="shared" si="182"/>
        <v xml:space="preserve">ACD+Hep </v>
      </c>
      <c r="G406" s="58" t="str">
        <f t="shared" si="183"/>
        <v xml:space="preserve">NoAdd </v>
      </c>
      <c r="H406" s="58" t="str">
        <f t="shared" si="184"/>
        <v xml:space="preserve">Closed </v>
      </c>
      <c r="I406" s="58" t="str">
        <f t="shared" si="185"/>
        <v xml:space="preserve">NonSV </v>
      </c>
      <c r="J406" s="58" t="str">
        <f t="shared" si="186"/>
        <v xml:space="preserve">20to24°C </v>
      </c>
      <c r="K406" s="58" t="str">
        <f t="shared" si="187"/>
        <v>No</v>
      </c>
      <c r="L406" s="58" t="str">
        <f t="shared" si="188"/>
        <v>Rel</v>
      </c>
      <c r="M406" s="58" t="str">
        <f t="shared" si="189"/>
        <v xml:space="preserve">Aph </v>
      </c>
      <c r="N406" s="58" t="str">
        <f t="shared" si="190"/>
        <v xml:space="preserve">NA </v>
      </c>
      <c r="O406" s="58" t="str">
        <f t="shared" si="191"/>
        <v xml:space="preserve">CellCult </v>
      </c>
      <c r="P406" s="58" t="str">
        <f t="shared" si="192"/>
        <v xml:space="preserve">None </v>
      </c>
      <c r="Q406" s="58" t="str">
        <f t="shared" si="193"/>
        <v xml:space="preserve">None </v>
      </c>
      <c r="R406" s="58" t="str">
        <f t="shared" si="194"/>
        <v xml:space="preserve">NoIrr </v>
      </c>
      <c r="S406" s="58" t="str">
        <f t="shared" si="195"/>
        <v xml:space="preserve">- </v>
      </c>
      <c r="T406" s="58" t="str">
        <f t="shared" si="196"/>
        <v xml:space="preserve">Lymphocytes </v>
      </c>
      <c r="U406" s="58" t="str">
        <f t="shared" si="197"/>
        <v>BactTestNeg</v>
      </c>
      <c r="V406" s="58" t="str">
        <f t="shared" si="198"/>
        <v>NA</v>
      </c>
      <c r="W406" s="58" t="str">
        <f t="shared" si="199"/>
        <v xml:space="preserve">None </v>
      </c>
      <c r="X406" t="s">
        <v>63</v>
      </c>
      <c r="Y406" s="161" t="str">
        <f t="shared" si="200"/>
        <v>3-12-1-1-3-1-1-5-2-1-5-1-1-1-1-3-10-1-1</v>
      </c>
      <c r="Z406" s="60">
        <f t="shared" si="206"/>
        <v>360328</v>
      </c>
      <c r="AA406" s="7">
        <f t="shared" si="207"/>
        <v>401</v>
      </c>
      <c r="AB406" s="29" t="str">
        <f t="shared" si="180"/>
        <v>3</v>
      </c>
      <c r="AC406" s="29" t="str">
        <f t="shared" si="179"/>
        <v>6</v>
      </c>
      <c r="AD406" s="29" t="str">
        <f t="shared" si="179"/>
        <v>0</v>
      </c>
      <c r="AE406" s="29" t="str">
        <f t="shared" si="179"/>
        <v>3</v>
      </c>
      <c r="AF406" s="29" t="str">
        <f t="shared" si="179"/>
        <v>2</v>
      </c>
      <c r="AG406" s="29" t="str">
        <f t="shared" si="179"/>
        <v>8</v>
      </c>
      <c r="AH406" s="59">
        <v>401</v>
      </c>
      <c r="AI406" s="510">
        <v>360328</v>
      </c>
      <c r="AJ406" s="509">
        <v>3</v>
      </c>
      <c r="AK406" s="509">
        <v>12</v>
      </c>
      <c r="AL406" s="509">
        <v>1</v>
      </c>
      <c r="AM406" s="509">
        <v>1</v>
      </c>
      <c r="AN406" s="509">
        <v>3</v>
      </c>
      <c r="AO406" s="509">
        <v>1</v>
      </c>
      <c r="AP406" s="509">
        <v>1</v>
      </c>
      <c r="AQ406" s="509">
        <v>5</v>
      </c>
      <c r="AR406" s="509">
        <v>2</v>
      </c>
      <c r="AS406" s="509">
        <v>1</v>
      </c>
      <c r="AT406" s="509">
        <v>5</v>
      </c>
      <c r="AU406" s="509">
        <v>1</v>
      </c>
      <c r="AV406" s="509">
        <v>1</v>
      </c>
      <c r="AW406" s="509">
        <v>1</v>
      </c>
      <c r="AX406" s="509">
        <v>1</v>
      </c>
      <c r="AY406" s="509">
        <v>3</v>
      </c>
      <c r="AZ406" s="509">
        <v>10</v>
      </c>
      <c r="BA406" s="509">
        <v>1</v>
      </c>
      <c r="BB406" s="509">
        <v>1</v>
      </c>
      <c r="BC406" s="509" t="b">
        <v>0</v>
      </c>
      <c r="BD406" s="508">
        <v>45118</v>
      </c>
      <c r="BE406" s="508">
        <v>45113</v>
      </c>
      <c r="BF406" s="509" t="b">
        <v>0</v>
      </c>
      <c r="BG406" s="510" t="s">
        <v>1455</v>
      </c>
      <c r="BH406" s="509">
        <v>76</v>
      </c>
      <c r="BI406" s="510" t="s">
        <v>1062</v>
      </c>
      <c r="BJ406" s="513">
        <v>45118</v>
      </c>
      <c r="BK406" s="513">
        <v>45113</v>
      </c>
      <c r="BL406" s="513">
        <v>46217</v>
      </c>
      <c r="BM406" s="510"/>
      <c r="BN406" s="512"/>
      <c r="BO406" s="510"/>
      <c r="BP406" s="509">
        <v>1</v>
      </c>
      <c r="BQ406" s="509" t="str">
        <f>IF(AI406="","",VLOOKUP(AJ406,[0]!Qualifier,(COLUMN(AJ406)-34),FALSE))</f>
        <v>LC/Buffy</v>
      </c>
      <c r="BR406" s="509" t="str">
        <f>IF(AJ406="","",VLOOKUP(AK406,[0]!Qualifier,(COLUMN(AK406)-34),FALSE))</f>
        <v xml:space="preserve">ACD+Hep </v>
      </c>
      <c r="BS406" s="509" t="str">
        <f>IF(AK406="","",VLOOKUP(AL406,[0]!Qualifier,(COLUMN(AL406)-34),FALSE))</f>
        <v xml:space="preserve">NoAdd </v>
      </c>
      <c r="BT406" s="509" t="str">
        <f>IF(AL406="","",VLOOKUP(AM406,[0]!Qualifier,(COLUMN(AM406)-34),FALSE))</f>
        <v xml:space="preserve">Closed </v>
      </c>
      <c r="BU406" s="509" t="str">
        <f>IF(AM406="","",VLOOKUP(AN406,[0]!Qualifier,(COLUMN(AN406)-34),FALSE))</f>
        <v xml:space="preserve">NonSV </v>
      </c>
      <c r="BV406" s="509" t="str">
        <f>IF(AN406="","",VLOOKUP(AO406,[0]!Qualifier,(COLUMN(AO406)-34),FALSE))</f>
        <v xml:space="preserve">20to24°C </v>
      </c>
      <c r="BW406" s="509" t="str">
        <f>IF(AO406="","",VLOOKUP(AP406,[0]!Qualifier,(COLUMN(AP406)-34),FALSE))</f>
        <v>No</v>
      </c>
      <c r="BX406" s="509" t="str">
        <f>IF(AP406="","",VLOOKUP(AQ406,[0]!Qualifier,(COLUMN(AQ406)-34),FALSE))</f>
        <v>Rel</v>
      </c>
      <c r="BY406" s="509" t="str">
        <f>IF(AQ406="","",VLOOKUP(AR406,[0]!Qualifier,(COLUMN(AR406)-34),FALSE))</f>
        <v xml:space="preserve">Aph </v>
      </c>
      <c r="BZ406" s="509" t="str">
        <f>IF(AR406="","",VLOOKUP(AS406,[0]!Qualifier,(COLUMN(AS406)-34),FALSE))</f>
        <v xml:space="preserve">NA </v>
      </c>
      <c r="CA406" s="509" t="str">
        <f>IF(AS406="","",VLOOKUP(AT406,[0]!Qualifier,(COLUMN(AT406)-34),FALSE))</f>
        <v xml:space="preserve">CellCult </v>
      </c>
      <c r="CB406" s="509" t="str">
        <f>IF(AT406="","",VLOOKUP(AU406,[0]!Qualifier,(COLUMN(AU406)-34),FALSE))</f>
        <v xml:space="preserve">None </v>
      </c>
      <c r="CC406" s="509" t="str">
        <f>IF(AU406="","",VLOOKUP(AV406,[0]!Qualifier,(COLUMN(AV406)-34),FALSE))</f>
        <v xml:space="preserve">None </v>
      </c>
      <c r="CD406" s="509" t="str">
        <f>IF(AV406="","",VLOOKUP(AW406,[0]!Qualifier,(COLUMN(AW406)-34),FALSE))</f>
        <v xml:space="preserve">NoIrr </v>
      </c>
      <c r="CE406" s="508" t="str">
        <f>IF(AW406="","",VLOOKUP(AX406,[0]!Qualifier,(COLUMN(AX406)-34),FALSE))</f>
        <v xml:space="preserve">- </v>
      </c>
      <c r="CF406" s="508" t="str">
        <f>IF(AX406="","",VLOOKUP(AY406,[0]!Qualifier,(COLUMN(AY406)-34),FALSE))</f>
        <v xml:space="preserve">Lymphocytes </v>
      </c>
      <c r="CG406" s="509" t="str">
        <f>IF(AY406="","",VLOOKUP(AZ406,[0]!Qualifier,(COLUMN(AZ406)-34),FALSE))</f>
        <v>BactTestNeg</v>
      </c>
      <c r="CH406" s="510" t="str">
        <f>IF(AZ406="","",VLOOKUP(BA406,[0]!Qualifier,(COLUMN(BA406)-34),FALSE))</f>
        <v>NA</v>
      </c>
      <c r="CI406" s="509" t="str">
        <f>IF(BA406="","",VLOOKUP(BB406,[0]!Qualifier,(COLUMN(BB406)-34),FALSE))</f>
        <v xml:space="preserve">None </v>
      </c>
      <c r="CJ406" s="510"/>
      <c r="CK406" s="513" t="str">
        <f t="shared" si="201"/>
        <v>3-12-1-1-3-1-1-5-2-1-5-1-1-1-1-3-10-1-1</v>
      </c>
      <c r="CL406" s="513">
        <v>41252</v>
      </c>
      <c r="CM406" s="513">
        <v>45195</v>
      </c>
      <c r="CN406" s="510"/>
      <c r="CP406" s="510"/>
    </row>
    <row r="407" spans="1:94" ht="12.6" customHeight="1" outlineLevel="2" x14ac:dyDescent="0.35">
      <c r="A407" s="77">
        <f t="shared" si="203"/>
        <v>360466</v>
      </c>
      <c r="B407" s="7">
        <f t="shared" si="204"/>
        <v>402</v>
      </c>
      <c r="C407" s="59">
        <f t="shared" si="202"/>
        <v>402</v>
      </c>
      <c r="D407" s="124">
        <f t="shared" si="205"/>
        <v>360466</v>
      </c>
      <c r="E407" s="16" t="str">
        <f t="shared" si="181"/>
        <v>LC/Buffy</v>
      </c>
      <c r="F407" s="58" t="str">
        <f t="shared" si="182"/>
        <v xml:space="preserve">ACD+Hep </v>
      </c>
      <c r="G407" s="58" t="str">
        <f t="shared" si="183"/>
        <v xml:space="preserve">DMSO </v>
      </c>
      <c r="H407" s="58" t="str">
        <f t="shared" si="184"/>
        <v xml:space="preserve">CleanR </v>
      </c>
      <c r="I407" s="58" t="str">
        <f t="shared" si="185"/>
        <v xml:space="preserve">NonSV </v>
      </c>
      <c r="J407" s="58" t="str">
        <f t="shared" si="186"/>
        <v xml:space="preserve">≤-60°C  </v>
      </c>
      <c r="K407" s="58" t="str">
        <f t="shared" si="187"/>
        <v>No</v>
      </c>
      <c r="L407" s="58" t="str">
        <f t="shared" si="188"/>
        <v>Rel</v>
      </c>
      <c r="M407" s="58" t="str">
        <f t="shared" si="189"/>
        <v xml:space="preserve">Aph </v>
      </c>
      <c r="N407" s="58" t="str">
        <f t="shared" si="190"/>
        <v xml:space="preserve">NA </v>
      </c>
      <c r="O407" s="58" t="str">
        <f t="shared" si="191"/>
        <v xml:space="preserve">SpecInf </v>
      </c>
      <c r="P407" s="58" t="str">
        <f t="shared" si="192"/>
        <v xml:space="preserve">None </v>
      </c>
      <c r="Q407" s="58" t="str">
        <f t="shared" si="193"/>
        <v xml:space="preserve">None </v>
      </c>
      <c r="R407" s="58" t="str">
        <f t="shared" si="194"/>
        <v xml:space="preserve">NoIrr </v>
      </c>
      <c r="S407" s="58" t="str">
        <f t="shared" si="195"/>
        <v xml:space="preserve">- </v>
      </c>
      <c r="T407" s="58" t="str">
        <f t="shared" si="196"/>
        <v xml:space="preserve">Lymphocytes </v>
      </c>
      <c r="U407" s="58" t="str">
        <f t="shared" si="197"/>
        <v>Non</v>
      </c>
      <c r="V407" s="58" t="str">
        <f t="shared" si="198"/>
        <v>NA</v>
      </c>
      <c r="W407" s="58" t="str">
        <f t="shared" si="199"/>
        <v xml:space="preserve">None </v>
      </c>
      <c r="X407" t="s">
        <v>63</v>
      </c>
      <c r="Y407" s="161" t="str">
        <f t="shared" si="200"/>
        <v>3-12-11-4-3-5-1-5-2-1-7-1-1-1-1-3-1-1-1</v>
      </c>
      <c r="Z407" s="60">
        <f t="shared" si="206"/>
        <v>360466</v>
      </c>
      <c r="AA407" s="7">
        <f t="shared" si="207"/>
        <v>402</v>
      </c>
      <c r="AB407" s="29" t="str">
        <f t="shared" si="180"/>
        <v>3</v>
      </c>
      <c r="AC407" s="29" t="str">
        <f t="shared" si="179"/>
        <v>6</v>
      </c>
      <c r="AD407" s="29" t="str">
        <f t="shared" si="179"/>
        <v>0</v>
      </c>
      <c r="AE407" s="29" t="str">
        <f t="shared" si="179"/>
        <v>4</v>
      </c>
      <c r="AF407" s="29" t="str">
        <f t="shared" si="179"/>
        <v>6</v>
      </c>
      <c r="AG407" s="29" t="str">
        <f t="shared" si="179"/>
        <v>6</v>
      </c>
      <c r="AH407" s="59">
        <v>402</v>
      </c>
      <c r="AI407" s="510">
        <v>360466</v>
      </c>
      <c r="AJ407" s="509">
        <v>3</v>
      </c>
      <c r="AK407" s="509">
        <v>12</v>
      </c>
      <c r="AL407" s="509">
        <v>11</v>
      </c>
      <c r="AM407" s="509">
        <v>4</v>
      </c>
      <c r="AN407" s="509">
        <v>3</v>
      </c>
      <c r="AO407" s="509">
        <v>5</v>
      </c>
      <c r="AP407" s="509">
        <v>1</v>
      </c>
      <c r="AQ407" s="509">
        <v>5</v>
      </c>
      <c r="AR407" s="509">
        <v>2</v>
      </c>
      <c r="AS407" s="509">
        <v>1</v>
      </c>
      <c r="AT407" s="509">
        <v>7</v>
      </c>
      <c r="AU407" s="509">
        <v>1</v>
      </c>
      <c r="AV407" s="509">
        <v>1</v>
      </c>
      <c r="AW407" s="509">
        <v>1</v>
      </c>
      <c r="AX407" s="509">
        <v>1</v>
      </c>
      <c r="AY407" s="509">
        <v>3</v>
      </c>
      <c r="AZ407" s="509">
        <v>1</v>
      </c>
      <c r="BA407" s="509">
        <v>1</v>
      </c>
      <c r="BB407" s="509">
        <v>1</v>
      </c>
      <c r="BC407" s="509" t="b">
        <v>0</v>
      </c>
      <c r="BD407" s="508">
        <v>46079</v>
      </c>
      <c r="BE407" s="508">
        <v>46077</v>
      </c>
      <c r="BF407" s="509" t="b">
        <v>0</v>
      </c>
      <c r="BG407" s="510" t="s">
        <v>1626</v>
      </c>
      <c r="BH407" s="509">
        <v>99</v>
      </c>
      <c r="BI407" s="510" t="s">
        <v>685</v>
      </c>
      <c r="BJ407" s="513">
        <v>46079</v>
      </c>
      <c r="BK407" s="513">
        <v>46077</v>
      </c>
      <c r="BL407" s="513">
        <v>46217</v>
      </c>
      <c r="BM407" s="510"/>
      <c r="BN407" s="512"/>
      <c r="BO407" s="510"/>
      <c r="BP407" s="509">
        <v>16</v>
      </c>
      <c r="BQ407" s="509" t="str">
        <f>IF(AI407="","",VLOOKUP(AJ407,[0]!Qualifier,(COLUMN(AJ407)-34),FALSE))</f>
        <v>LC/Buffy</v>
      </c>
      <c r="BR407" s="509" t="str">
        <f>IF(AJ407="","",VLOOKUP(AK407,[0]!Qualifier,(COLUMN(AK407)-34),FALSE))</f>
        <v xml:space="preserve">ACD+Hep </v>
      </c>
      <c r="BS407" s="509" t="str">
        <f>IF(AK407="","",VLOOKUP(AL407,[0]!Qualifier,(COLUMN(AL407)-34),FALSE))</f>
        <v xml:space="preserve">DMSO </v>
      </c>
      <c r="BT407" s="509" t="str">
        <f>IF(AL407="","",VLOOKUP(AM407,[0]!Qualifier,(COLUMN(AM407)-34),FALSE))</f>
        <v xml:space="preserve">CleanR </v>
      </c>
      <c r="BU407" s="509" t="str">
        <f>IF(AM407="","",VLOOKUP(AN407,[0]!Qualifier,(COLUMN(AN407)-34),FALSE))</f>
        <v xml:space="preserve">NonSV </v>
      </c>
      <c r="BV407" s="509" t="str">
        <f>IF(AN407="","",VLOOKUP(AO407,[0]!Qualifier,(COLUMN(AO407)-34),FALSE))</f>
        <v xml:space="preserve">≤-60°C  </v>
      </c>
      <c r="BW407" s="509" t="str">
        <f>IF(AO407="","",VLOOKUP(AP407,[0]!Qualifier,(COLUMN(AP407)-34),FALSE))</f>
        <v>No</v>
      </c>
      <c r="BX407" s="509" t="str">
        <f>IF(AP407="","",VLOOKUP(AQ407,[0]!Qualifier,(COLUMN(AQ407)-34),FALSE))</f>
        <v>Rel</v>
      </c>
      <c r="BY407" s="509" t="str">
        <f>IF(AQ407="","",VLOOKUP(AR407,[0]!Qualifier,(COLUMN(AR407)-34),FALSE))</f>
        <v xml:space="preserve">Aph </v>
      </c>
      <c r="BZ407" s="509" t="str">
        <f>IF(AR407="","",VLOOKUP(AS407,[0]!Qualifier,(COLUMN(AS407)-34),FALSE))</f>
        <v xml:space="preserve">NA </v>
      </c>
      <c r="CA407" s="509" t="str">
        <f>IF(AS407="","",VLOOKUP(AT407,[0]!Qualifier,(COLUMN(AT407)-34),FALSE))</f>
        <v xml:space="preserve">SpecInf </v>
      </c>
      <c r="CB407" s="509" t="str">
        <f>IF(AT407="","",VLOOKUP(AU407,[0]!Qualifier,(COLUMN(AU407)-34),FALSE))</f>
        <v xml:space="preserve">None </v>
      </c>
      <c r="CC407" s="509" t="str">
        <f>IF(AU407="","",VLOOKUP(AV407,[0]!Qualifier,(COLUMN(AV407)-34),FALSE))</f>
        <v xml:space="preserve">None </v>
      </c>
      <c r="CD407" s="509" t="str">
        <f>IF(AV407="","",VLOOKUP(AW407,[0]!Qualifier,(COLUMN(AW407)-34),FALSE))</f>
        <v xml:space="preserve">NoIrr </v>
      </c>
      <c r="CE407" s="508" t="str">
        <f>IF(AW407="","",VLOOKUP(AX407,[0]!Qualifier,(COLUMN(AX407)-34),FALSE))</f>
        <v xml:space="preserve">- </v>
      </c>
      <c r="CF407" s="508" t="str">
        <f>IF(AX407="","",VLOOKUP(AY407,[0]!Qualifier,(COLUMN(AY407)-34),FALSE))</f>
        <v xml:space="preserve">Lymphocytes </v>
      </c>
      <c r="CG407" s="509" t="str">
        <f>IF(AY407="","",VLOOKUP(AZ407,[0]!Qualifier,(COLUMN(AZ407)-34),FALSE))</f>
        <v>Non</v>
      </c>
      <c r="CH407" s="510" t="str">
        <f>IF(AZ407="","",VLOOKUP(BA407,[0]!Qualifier,(COLUMN(BA407)-34),FALSE))</f>
        <v>NA</v>
      </c>
      <c r="CI407" s="509" t="str">
        <f>IF(BA407="","",VLOOKUP(BB407,[0]!Qualifier,(COLUMN(BB407)-34),FALSE))</f>
        <v xml:space="preserve">None </v>
      </c>
      <c r="CJ407" s="510"/>
      <c r="CK407" s="513" t="str">
        <f t="shared" si="201"/>
        <v>3-12-11-4-3-5-1-5-2-1-7-1-1-1-1-3-1-1-1</v>
      </c>
      <c r="CL407" s="513">
        <v>44155</v>
      </c>
      <c r="CM407" s="513">
        <v>45195</v>
      </c>
      <c r="CN407" s="510"/>
      <c r="CP407" s="510"/>
    </row>
    <row r="408" spans="1:94" ht="12.6" customHeight="1" outlineLevel="2" x14ac:dyDescent="0.35">
      <c r="A408" s="77">
        <f t="shared" si="203"/>
        <v>360499</v>
      </c>
      <c r="B408" s="7">
        <f t="shared" si="204"/>
        <v>403</v>
      </c>
      <c r="C408" s="59">
        <f t="shared" si="202"/>
        <v>403</v>
      </c>
      <c r="D408" s="124">
        <f t="shared" si="205"/>
        <v>360499</v>
      </c>
      <c r="E408" s="16" t="str">
        <f t="shared" si="181"/>
        <v>LC/Buffy</v>
      </c>
      <c r="F408" s="58" t="str">
        <f t="shared" si="182"/>
        <v xml:space="preserve">ACD+Hep </v>
      </c>
      <c r="G408" s="58" t="str">
        <f t="shared" si="183"/>
        <v xml:space="preserve">NoAdd </v>
      </c>
      <c r="H408" s="58" t="str">
        <f t="shared" si="184"/>
        <v xml:space="preserve">Closed </v>
      </c>
      <c r="I408" s="58" t="str">
        <f t="shared" si="185"/>
        <v xml:space="preserve">NonSV </v>
      </c>
      <c r="J408" s="58" t="str">
        <f t="shared" si="186"/>
        <v xml:space="preserve">2to6°C </v>
      </c>
      <c r="K408" s="58" t="str">
        <f t="shared" si="187"/>
        <v>No</v>
      </c>
      <c r="L408" s="58" t="str">
        <f t="shared" si="188"/>
        <v>Rel</v>
      </c>
      <c r="M408" s="58" t="str">
        <f t="shared" si="189"/>
        <v xml:space="preserve">Aph </v>
      </c>
      <c r="N408" s="58" t="str">
        <f t="shared" si="190"/>
        <v xml:space="preserve">NA </v>
      </c>
      <c r="O408" s="58" t="str">
        <f t="shared" si="191"/>
        <v xml:space="preserve">SpecInf </v>
      </c>
      <c r="P408" s="58" t="str">
        <f t="shared" si="192"/>
        <v xml:space="preserve">None </v>
      </c>
      <c r="Q408" s="58" t="str">
        <f t="shared" si="193"/>
        <v xml:space="preserve">None </v>
      </c>
      <c r="R408" s="58" t="str">
        <f t="shared" si="194"/>
        <v xml:space="preserve">NoIrr </v>
      </c>
      <c r="S408" s="58" t="str">
        <f t="shared" si="195"/>
        <v xml:space="preserve">- </v>
      </c>
      <c r="T408" s="58" t="str">
        <f t="shared" si="196"/>
        <v xml:space="preserve">Lymphocytes </v>
      </c>
      <c r="U408" s="58" t="str">
        <f t="shared" si="197"/>
        <v>Non</v>
      </c>
      <c r="V408" s="58" t="str">
        <f t="shared" si="198"/>
        <v>NA</v>
      </c>
      <c r="W408" s="58" t="str">
        <f t="shared" si="199"/>
        <v xml:space="preserve">None </v>
      </c>
      <c r="X408" t="s">
        <v>63</v>
      </c>
      <c r="Y408" s="161" t="str">
        <f t="shared" si="200"/>
        <v>3-12-1-1-3-2-1-5-2-1-7-1-1-1-1-3-1-1-1</v>
      </c>
      <c r="Z408" s="60">
        <f t="shared" si="206"/>
        <v>360499</v>
      </c>
      <c r="AA408" s="7">
        <f t="shared" si="207"/>
        <v>403</v>
      </c>
      <c r="AB408" s="29" t="str">
        <f t="shared" si="180"/>
        <v>3</v>
      </c>
      <c r="AC408" s="29" t="str">
        <f t="shared" si="179"/>
        <v>6</v>
      </c>
      <c r="AD408" s="29" t="str">
        <f t="shared" si="179"/>
        <v>0</v>
      </c>
      <c r="AE408" s="29" t="str">
        <f t="shared" si="179"/>
        <v>4</v>
      </c>
      <c r="AF408" s="29" t="str">
        <f t="shared" si="179"/>
        <v>9</v>
      </c>
      <c r="AG408" s="29" t="str">
        <f t="shared" si="179"/>
        <v>9</v>
      </c>
      <c r="AH408" s="59">
        <v>403</v>
      </c>
      <c r="AI408" s="510">
        <v>360499</v>
      </c>
      <c r="AJ408" s="509">
        <v>3</v>
      </c>
      <c r="AK408" s="509">
        <v>12</v>
      </c>
      <c r="AL408" s="509">
        <v>1</v>
      </c>
      <c r="AM408" s="509">
        <v>1</v>
      </c>
      <c r="AN408" s="509">
        <v>3</v>
      </c>
      <c r="AO408" s="509">
        <v>2</v>
      </c>
      <c r="AP408" s="509">
        <v>1</v>
      </c>
      <c r="AQ408" s="509">
        <v>5</v>
      </c>
      <c r="AR408" s="509">
        <v>2</v>
      </c>
      <c r="AS408" s="509">
        <v>1</v>
      </c>
      <c r="AT408" s="509">
        <v>7</v>
      </c>
      <c r="AU408" s="509">
        <v>1</v>
      </c>
      <c r="AV408" s="509">
        <v>1</v>
      </c>
      <c r="AW408" s="509">
        <v>1</v>
      </c>
      <c r="AX408" s="509">
        <v>1</v>
      </c>
      <c r="AY408" s="509">
        <v>3</v>
      </c>
      <c r="AZ408" s="509">
        <v>1</v>
      </c>
      <c r="BA408" s="509">
        <v>1</v>
      </c>
      <c r="BB408" s="509">
        <v>1</v>
      </c>
      <c r="BC408" s="509" t="b">
        <v>0</v>
      </c>
      <c r="BD408" s="508">
        <v>44085</v>
      </c>
      <c r="BE408" s="508">
        <v>44068</v>
      </c>
      <c r="BF408" s="509" t="b">
        <v>0</v>
      </c>
      <c r="BG408" s="510" t="s">
        <v>1122</v>
      </c>
      <c r="BH408" s="509">
        <v>76</v>
      </c>
      <c r="BI408" s="510" t="s">
        <v>1062</v>
      </c>
      <c r="BJ408" s="513">
        <v>44085</v>
      </c>
      <c r="BK408" s="513">
        <v>44068</v>
      </c>
      <c r="BL408" s="513">
        <v>46217</v>
      </c>
      <c r="BM408" s="510"/>
      <c r="BN408" s="512"/>
      <c r="BO408" s="510"/>
      <c r="BP408" s="509">
        <v>6</v>
      </c>
      <c r="BQ408" s="509" t="str">
        <f>IF(AI408="","",VLOOKUP(AJ408,[0]!Qualifier,(COLUMN(AJ408)-34),FALSE))</f>
        <v>LC/Buffy</v>
      </c>
      <c r="BR408" s="509" t="str">
        <f>IF(AJ408="","",VLOOKUP(AK408,[0]!Qualifier,(COLUMN(AK408)-34),FALSE))</f>
        <v xml:space="preserve">ACD+Hep </v>
      </c>
      <c r="BS408" s="509" t="str">
        <f>IF(AK408="","",VLOOKUP(AL408,[0]!Qualifier,(COLUMN(AL408)-34),FALSE))</f>
        <v xml:space="preserve">NoAdd </v>
      </c>
      <c r="BT408" s="509" t="str">
        <f>IF(AL408="","",VLOOKUP(AM408,[0]!Qualifier,(COLUMN(AM408)-34),FALSE))</f>
        <v xml:space="preserve">Closed </v>
      </c>
      <c r="BU408" s="509" t="str">
        <f>IF(AM408="","",VLOOKUP(AN408,[0]!Qualifier,(COLUMN(AN408)-34),FALSE))</f>
        <v xml:space="preserve">NonSV </v>
      </c>
      <c r="BV408" s="509" t="str">
        <f>IF(AN408="","",VLOOKUP(AO408,[0]!Qualifier,(COLUMN(AO408)-34),FALSE))</f>
        <v xml:space="preserve">2to6°C </v>
      </c>
      <c r="BW408" s="509" t="str">
        <f>IF(AO408="","",VLOOKUP(AP408,[0]!Qualifier,(COLUMN(AP408)-34),FALSE))</f>
        <v>No</v>
      </c>
      <c r="BX408" s="509" t="str">
        <f>IF(AP408="","",VLOOKUP(AQ408,[0]!Qualifier,(COLUMN(AQ408)-34),FALSE))</f>
        <v>Rel</v>
      </c>
      <c r="BY408" s="509" t="str">
        <f>IF(AQ408="","",VLOOKUP(AR408,[0]!Qualifier,(COLUMN(AR408)-34),FALSE))</f>
        <v xml:space="preserve">Aph </v>
      </c>
      <c r="BZ408" s="509" t="str">
        <f>IF(AR408="","",VLOOKUP(AS408,[0]!Qualifier,(COLUMN(AS408)-34),FALSE))</f>
        <v xml:space="preserve">NA </v>
      </c>
      <c r="CA408" s="509" t="str">
        <f>IF(AS408="","",VLOOKUP(AT408,[0]!Qualifier,(COLUMN(AT408)-34),FALSE))</f>
        <v xml:space="preserve">SpecInf </v>
      </c>
      <c r="CB408" s="509" t="str">
        <f>IF(AT408="","",VLOOKUP(AU408,[0]!Qualifier,(COLUMN(AU408)-34),FALSE))</f>
        <v xml:space="preserve">None </v>
      </c>
      <c r="CC408" s="509" t="str">
        <f>IF(AU408="","",VLOOKUP(AV408,[0]!Qualifier,(COLUMN(AV408)-34),FALSE))</f>
        <v xml:space="preserve">None </v>
      </c>
      <c r="CD408" s="509" t="str">
        <f>IF(AV408="","",VLOOKUP(AW408,[0]!Qualifier,(COLUMN(AW408)-34),FALSE))</f>
        <v xml:space="preserve">NoIrr </v>
      </c>
      <c r="CE408" s="508" t="str">
        <f>IF(AW408="","",VLOOKUP(AX408,[0]!Qualifier,(COLUMN(AX408)-34),FALSE))</f>
        <v xml:space="preserve">- </v>
      </c>
      <c r="CF408" s="508" t="str">
        <f>IF(AX408="","",VLOOKUP(AY408,[0]!Qualifier,(COLUMN(AY408)-34),FALSE))</f>
        <v xml:space="preserve">Lymphocytes </v>
      </c>
      <c r="CG408" s="509" t="str">
        <f>IF(AY408="","",VLOOKUP(AZ408,[0]!Qualifier,(COLUMN(AZ408)-34),FALSE))</f>
        <v>Non</v>
      </c>
      <c r="CH408" s="510" t="str">
        <f>IF(AZ408="","",VLOOKUP(BA408,[0]!Qualifier,(COLUMN(BA408)-34),FALSE))</f>
        <v>NA</v>
      </c>
      <c r="CI408" s="509" t="str">
        <f>IF(BA408="","",VLOOKUP(BB408,[0]!Qualifier,(COLUMN(BB408)-34),FALSE))</f>
        <v xml:space="preserve">None </v>
      </c>
      <c r="CJ408" s="510"/>
      <c r="CK408" s="513" t="str">
        <f t="shared" si="201"/>
        <v>3-12-1-1-3-2-1-5-2-1-7-1-1-1-1-3-1-1-1</v>
      </c>
      <c r="CL408" s="513">
        <v>38118</v>
      </c>
      <c r="CM408" s="513">
        <v>45195</v>
      </c>
      <c r="CN408" s="510"/>
      <c r="CP408" s="510"/>
    </row>
    <row r="409" spans="1:94" ht="12.6" customHeight="1" outlineLevel="2" x14ac:dyDescent="0.35">
      <c r="A409" s="77">
        <f t="shared" si="203"/>
        <v>361476</v>
      </c>
      <c r="B409" s="7">
        <f t="shared" si="204"/>
        <v>404</v>
      </c>
      <c r="C409" s="59">
        <f t="shared" si="202"/>
        <v>404</v>
      </c>
      <c r="D409" s="124">
        <f t="shared" si="205"/>
        <v>361476</v>
      </c>
      <c r="E409" s="16" t="str">
        <f t="shared" si="181"/>
        <v>LC/Buffy</v>
      </c>
      <c r="F409" s="58" t="str">
        <f t="shared" si="182"/>
        <v xml:space="preserve">ACD+Hep </v>
      </c>
      <c r="G409" s="58" t="str">
        <f t="shared" si="183"/>
        <v xml:space="preserve">DMSO </v>
      </c>
      <c r="H409" s="58" t="str">
        <f t="shared" si="184"/>
        <v xml:space="preserve">Open </v>
      </c>
      <c r="I409" s="58" t="str">
        <f t="shared" si="185"/>
        <v xml:space="preserve">NonSV </v>
      </c>
      <c r="J409" s="58" t="str">
        <f t="shared" si="186"/>
        <v xml:space="preserve">≤-80°C </v>
      </c>
      <c r="K409" s="58" t="str">
        <f t="shared" si="187"/>
        <v>No</v>
      </c>
      <c r="L409" s="58" t="str">
        <f t="shared" si="188"/>
        <v>Rel</v>
      </c>
      <c r="M409" s="58" t="str">
        <f t="shared" si="189"/>
        <v xml:space="preserve">Aph </v>
      </c>
      <c r="N409" s="58" t="str">
        <f t="shared" si="190"/>
        <v xml:space="preserve">NA </v>
      </c>
      <c r="O409" s="58" t="str">
        <f t="shared" si="191"/>
        <v xml:space="preserve">SpecInf </v>
      </c>
      <c r="P409" s="58" t="str">
        <f t="shared" si="192"/>
        <v xml:space="preserve">None </v>
      </c>
      <c r="Q409" s="58" t="str">
        <f t="shared" si="193"/>
        <v xml:space="preserve">None </v>
      </c>
      <c r="R409" s="58" t="str">
        <f t="shared" si="194"/>
        <v xml:space="preserve">NoIrr </v>
      </c>
      <c r="S409" s="58" t="str">
        <f t="shared" si="195"/>
        <v xml:space="preserve">- </v>
      </c>
      <c r="T409" s="58" t="str">
        <f t="shared" si="196"/>
        <v xml:space="preserve">Lymphocytes </v>
      </c>
      <c r="U409" s="58" t="str">
        <f t="shared" si="197"/>
        <v>Non</v>
      </c>
      <c r="V409" s="58" t="str">
        <f t="shared" si="198"/>
        <v>NA</v>
      </c>
      <c r="W409" s="58" t="str">
        <f t="shared" si="199"/>
        <v xml:space="preserve">None </v>
      </c>
      <c r="X409" t="s">
        <v>63</v>
      </c>
      <c r="Y409" s="161" t="str">
        <f t="shared" si="200"/>
        <v>3-12-11-2-3-16-1-5-2-1-7-1-1-1-1-3-1-1-1</v>
      </c>
      <c r="Z409" s="60">
        <f t="shared" si="206"/>
        <v>361476</v>
      </c>
      <c r="AA409" s="7">
        <f t="shared" si="207"/>
        <v>404</v>
      </c>
      <c r="AB409" s="29" t="str">
        <f t="shared" si="180"/>
        <v>3</v>
      </c>
      <c r="AC409" s="29" t="str">
        <f t="shared" si="179"/>
        <v>6</v>
      </c>
      <c r="AD409" s="29" t="str">
        <f t="shared" si="179"/>
        <v>1</v>
      </c>
      <c r="AE409" s="29" t="str">
        <f t="shared" si="179"/>
        <v>4</v>
      </c>
      <c r="AF409" s="29" t="str">
        <f t="shared" si="179"/>
        <v>7</v>
      </c>
      <c r="AG409" s="29" t="str">
        <f t="shared" si="179"/>
        <v>6</v>
      </c>
      <c r="AH409" s="59">
        <v>404</v>
      </c>
      <c r="AI409" s="510">
        <v>361476</v>
      </c>
      <c r="AJ409" s="509">
        <v>3</v>
      </c>
      <c r="AK409" s="509">
        <v>12</v>
      </c>
      <c r="AL409" s="509">
        <v>11</v>
      </c>
      <c r="AM409" s="509">
        <v>2</v>
      </c>
      <c r="AN409" s="509">
        <v>3</v>
      </c>
      <c r="AO409" s="509">
        <v>16</v>
      </c>
      <c r="AP409" s="509">
        <v>1</v>
      </c>
      <c r="AQ409" s="509">
        <v>5</v>
      </c>
      <c r="AR409" s="509">
        <v>2</v>
      </c>
      <c r="AS409" s="509">
        <v>1</v>
      </c>
      <c r="AT409" s="509">
        <v>7</v>
      </c>
      <c r="AU409" s="509">
        <v>1</v>
      </c>
      <c r="AV409" s="509">
        <v>1</v>
      </c>
      <c r="AW409" s="509">
        <v>1</v>
      </c>
      <c r="AX409" s="509">
        <v>1</v>
      </c>
      <c r="AY409" s="509">
        <v>3</v>
      </c>
      <c r="AZ409" s="509">
        <v>1</v>
      </c>
      <c r="BA409" s="509">
        <v>1</v>
      </c>
      <c r="BB409" s="509">
        <v>1</v>
      </c>
      <c r="BC409" s="509" t="b">
        <v>0</v>
      </c>
      <c r="BD409" s="508">
        <v>44085</v>
      </c>
      <c r="BE409" s="508">
        <v>44068</v>
      </c>
      <c r="BF409" s="509" t="b">
        <v>0</v>
      </c>
      <c r="BG409" s="510" t="s">
        <v>1217</v>
      </c>
      <c r="BH409" s="509">
        <v>76</v>
      </c>
      <c r="BI409" s="510" t="s">
        <v>1062</v>
      </c>
      <c r="BJ409" s="513">
        <v>44085</v>
      </c>
      <c r="BK409" s="513">
        <v>44068</v>
      </c>
      <c r="BL409" s="513">
        <v>46217</v>
      </c>
      <c r="BM409" s="510"/>
      <c r="BN409" s="512"/>
      <c r="BO409" s="510"/>
      <c r="BP409" s="509">
        <v>16</v>
      </c>
      <c r="BQ409" s="509" t="str">
        <f>IF(AI409="","",VLOOKUP(AJ409,[0]!Qualifier,(COLUMN(AJ409)-34),FALSE))</f>
        <v>LC/Buffy</v>
      </c>
      <c r="BR409" s="509" t="str">
        <f>IF(AJ409="","",VLOOKUP(AK409,[0]!Qualifier,(COLUMN(AK409)-34),FALSE))</f>
        <v xml:space="preserve">ACD+Hep </v>
      </c>
      <c r="BS409" s="509" t="str">
        <f>IF(AK409="","",VLOOKUP(AL409,[0]!Qualifier,(COLUMN(AL409)-34),FALSE))</f>
        <v xml:space="preserve">DMSO </v>
      </c>
      <c r="BT409" s="509" t="str">
        <f>IF(AL409="","",VLOOKUP(AM409,[0]!Qualifier,(COLUMN(AM409)-34),FALSE))</f>
        <v xml:space="preserve">Open </v>
      </c>
      <c r="BU409" s="509" t="str">
        <f>IF(AM409="","",VLOOKUP(AN409,[0]!Qualifier,(COLUMN(AN409)-34),FALSE))</f>
        <v xml:space="preserve">NonSV </v>
      </c>
      <c r="BV409" s="509" t="str">
        <f>IF(AN409="","",VLOOKUP(AO409,[0]!Qualifier,(COLUMN(AO409)-34),FALSE))</f>
        <v xml:space="preserve">≤-80°C </v>
      </c>
      <c r="BW409" s="509" t="str">
        <f>IF(AO409="","",VLOOKUP(AP409,[0]!Qualifier,(COLUMN(AP409)-34),FALSE))</f>
        <v>No</v>
      </c>
      <c r="BX409" s="509" t="str">
        <f>IF(AP409="","",VLOOKUP(AQ409,[0]!Qualifier,(COLUMN(AQ409)-34),FALSE))</f>
        <v>Rel</v>
      </c>
      <c r="BY409" s="509" t="str">
        <f>IF(AQ409="","",VLOOKUP(AR409,[0]!Qualifier,(COLUMN(AR409)-34),FALSE))</f>
        <v xml:space="preserve">Aph </v>
      </c>
      <c r="BZ409" s="509" t="str">
        <f>IF(AR409="","",VLOOKUP(AS409,[0]!Qualifier,(COLUMN(AS409)-34),FALSE))</f>
        <v xml:space="preserve">NA </v>
      </c>
      <c r="CA409" s="509" t="str">
        <f>IF(AS409="","",VLOOKUP(AT409,[0]!Qualifier,(COLUMN(AT409)-34),FALSE))</f>
        <v xml:space="preserve">SpecInf </v>
      </c>
      <c r="CB409" s="509" t="str">
        <f>IF(AT409="","",VLOOKUP(AU409,[0]!Qualifier,(COLUMN(AU409)-34),FALSE))</f>
        <v xml:space="preserve">None </v>
      </c>
      <c r="CC409" s="509" t="str">
        <f>IF(AU409="","",VLOOKUP(AV409,[0]!Qualifier,(COLUMN(AV409)-34),FALSE))</f>
        <v xml:space="preserve">None </v>
      </c>
      <c r="CD409" s="509" t="str">
        <f>IF(AV409="","",VLOOKUP(AW409,[0]!Qualifier,(COLUMN(AW409)-34),FALSE))</f>
        <v xml:space="preserve">NoIrr </v>
      </c>
      <c r="CE409" s="508" t="str">
        <f>IF(AW409="","",VLOOKUP(AX409,[0]!Qualifier,(COLUMN(AX409)-34),FALSE))</f>
        <v xml:space="preserve">- </v>
      </c>
      <c r="CF409" s="508" t="str">
        <f>IF(AX409="","",VLOOKUP(AY409,[0]!Qualifier,(COLUMN(AY409)-34),FALSE))</f>
        <v xml:space="preserve">Lymphocytes </v>
      </c>
      <c r="CG409" s="509" t="str">
        <f>IF(AY409="","",VLOOKUP(AZ409,[0]!Qualifier,(COLUMN(AZ409)-34),FALSE))</f>
        <v>Non</v>
      </c>
      <c r="CH409" s="510" t="str">
        <f>IF(AZ409="","",VLOOKUP(BA409,[0]!Qualifier,(COLUMN(BA409)-34),FALSE))</f>
        <v>NA</v>
      </c>
      <c r="CI409" s="509" t="str">
        <f>IF(BA409="","",VLOOKUP(BB409,[0]!Qualifier,(COLUMN(BB409)-34),FALSE))</f>
        <v xml:space="preserve">None </v>
      </c>
      <c r="CJ409" s="510"/>
      <c r="CK409" s="513" t="str">
        <f t="shared" si="201"/>
        <v>3-12-11-2-3-16-1-5-2-1-7-1-1-1-1-3-1-1-1</v>
      </c>
      <c r="CL409" s="513">
        <v>44068</v>
      </c>
      <c r="CM409" s="513">
        <v>45195</v>
      </c>
      <c r="CN409" s="510"/>
      <c r="CP409" s="510"/>
    </row>
    <row r="410" spans="1:94" ht="12.6" customHeight="1" outlineLevel="2" x14ac:dyDescent="0.35">
      <c r="A410" s="77">
        <f t="shared" si="203"/>
        <v>370014</v>
      </c>
      <c r="B410" s="7">
        <f t="shared" si="204"/>
        <v>405</v>
      </c>
      <c r="C410" s="59">
        <f t="shared" si="202"/>
        <v>405</v>
      </c>
      <c r="D410" s="124">
        <f t="shared" si="205"/>
        <v>370014</v>
      </c>
      <c r="E410" s="16" t="str">
        <f t="shared" si="181"/>
        <v>LC/Buffy</v>
      </c>
      <c r="F410" s="58" t="str">
        <f t="shared" si="182"/>
        <v xml:space="preserve">ACD </v>
      </c>
      <c r="G410" s="58" t="str">
        <f t="shared" si="183"/>
        <v xml:space="preserve">HES+DMSO </v>
      </c>
      <c r="H410" s="58" t="str">
        <f t="shared" si="184"/>
        <v xml:space="preserve">Closed </v>
      </c>
      <c r="I410" s="58" t="str">
        <f t="shared" si="185"/>
        <v xml:space="preserve">SV </v>
      </c>
      <c r="J410" s="58" t="str">
        <f t="shared" si="186"/>
        <v xml:space="preserve">≤-140°C  </v>
      </c>
      <c r="K410" s="58" t="str">
        <f t="shared" si="187"/>
        <v>No</v>
      </c>
      <c r="L410" s="58" t="str">
        <f t="shared" si="188"/>
        <v>Rel</v>
      </c>
      <c r="M410" s="58" t="str">
        <f t="shared" si="189"/>
        <v xml:space="preserve">Aph </v>
      </c>
      <c r="N410" s="58" t="str">
        <f t="shared" si="190"/>
        <v xml:space="preserve">NA </v>
      </c>
      <c r="O410" s="58" t="str">
        <f t="shared" si="191"/>
        <v xml:space="preserve">Transf </v>
      </c>
      <c r="P410" s="58" t="str">
        <f t="shared" si="192"/>
        <v xml:space="preserve">None </v>
      </c>
      <c r="Q410" s="58" t="str">
        <f t="shared" si="193"/>
        <v xml:space="preserve">None </v>
      </c>
      <c r="R410" s="58" t="str">
        <f t="shared" si="194"/>
        <v xml:space="preserve">NoIrr </v>
      </c>
      <c r="S410" s="58" t="str">
        <f t="shared" si="195"/>
        <v xml:space="preserve">- </v>
      </c>
      <c r="T410" s="58" t="str">
        <f t="shared" si="196"/>
        <v xml:space="preserve">Lymphocytes </v>
      </c>
      <c r="U410" s="58" t="str">
        <f t="shared" si="197"/>
        <v>Non</v>
      </c>
      <c r="V410" s="58" t="str">
        <f t="shared" si="198"/>
        <v>NA</v>
      </c>
      <c r="W410" s="58" t="str">
        <f t="shared" si="199"/>
        <v xml:space="preserve">None </v>
      </c>
      <c r="X410" t="s">
        <v>63</v>
      </c>
      <c r="Y410" s="161" t="str">
        <f t="shared" si="200"/>
        <v>3-6-12-1-1-6-1-5-2-1-1-1-1-1-1-3-1-1-1</v>
      </c>
      <c r="Z410" s="60">
        <f t="shared" si="206"/>
        <v>370014</v>
      </c>
      <c r="AA410" s="7">
        <f t="shared" si="207"/>
        <v>405</v>
      </c>
      <c r="AB410" s="29" t="str">
        <f t="shared" si="180"/>
        <v>3</v>
      </c>
      <c r="AC410" s="29" t="str">
        <f t="shared" si="179"/>
        <v>7</v>
      </c>
      <c r="AD410" s="29" t="str">
        <f t="shared" si="179"/>
        <v>0</v>
      </c>
      <c r="AE410" s="29" t="str">
        <f t="shared" si="179"/>
        <v>0</v>
      </c>
      <c r="AF410" s="29" t="str">
        <f t="shared" si="179"/>
        <v>1</v>
      </c>
      <c r="AG410" s="29" t="str">
        <f t="shared" si="179"/>
        <v>4</v>
      </c>
      <c r="AH410" s="59">
        <v>405</v>
      </c>
      <c r="AI410" s="510">
        <v>370014</v>
      </c>
      <c r="AJ410" s="509">
        <v>3</v>
      </c>
      <c r="AK410" s="509">
        <v>6</v>
      </c>
      <c r="AL410" s="509">
        <v>12</v>
      </c>
      <c r="AM410" s="509">
        <v>1</v>
      </c>
      <c r="AN410" s="509">
        <v>1</v>
      </c>
      <c r="AO410" s="509">
        <v>6</v>
      </c>
      <c r="AP410" s="509">
        <v>1</v>
      </c>
      <c r="AQ410" s="509">
        <v>5</v>
      </c>
      <c r="AR410" s="509">
        <v>2</v>
      </c>
      <c r="AS410" s="509">
        <v>1</v>
      </c>
      <c r="AT410" s="509">
        <v>1</v>
      </c>
      <c r="AU410" s="509">
        <v>1</v>
      </c>
      <c r="AV410" s="509">
        <v>1</v>
      </c>
      <c r="AW410" s="509">
        <v>1</v>
      </c>
      <c r="AX410" s="509">
        <v>1</v>
      </c>
      <c r="AY410" s="509">
        <v>3</v>
      </c>
      <c r="AZ410" s="509">
        <v>1</v>
      </c>
      <c r="BA410" s="509">
        <v>1</v>
      </c>
      <c r="BB410" s="509">
        <v>1</v>
      </c>
      <c r="BC410" s="509" t="b">
        <v>0</v>
      </c>
      <c r="BD410" s="508">
        <v>38313</v>
      </c>
      <c r="BE410" s="508">
        <v>38313</v>
      </c>
      <c r="BF410" s="509" t="b">
        <v>0</v>
      </c>
      <c r="BG410" s="510" t="s">
        <v>1218</v>
      </c>
      <c r="BH410" s="509">
        <v>76</v>
      </c>
      <c r="BI410" s="510" t="s">
        <v>1062</v>
      </c>
      <c r="BJ410" s="513">
        <v>38313</v>
      </c>
      <c r="BK410" s="513">
        <v>38313</v>
      </c>
      <c r="BL410" s="513">
        <v>46217</v>
      </c>
      <c r="BM410" s="510"/>
      <c r="BN410" s="512"/>
      <c r="BO410" s="510"/>
      <c r="BP410" s="509">
        <v>6</v>
      </c>
      <c r="BQ410" s="509" t="str">
        <f>IF(AI410="","",VLOOKUP(AJ410,[0]!Qualifier,(COLUMN(AJ410)-34),FALSE))</f>
        <v>LC/Buffy</v>
      </c>
      <c r="BR410" s="509" t="str">
        <f>IF(AJ410="","",VLOOKUP(AK410,[0]!Qualifier,(COLUMN(AK410)-34),FALSE))</f>
        <v xml:space="preserve">ACD </v>
      </c>
      <c r="BS410" s="509" t="str">
        <f>IF(AK410="","",VLOOKUP(AL410,[0]!Qualifier,(COLUMN(AL410)-34),FALSE))</f>
        <v xml:space="preserve">HES+DMSO </v>
      </c>
      <c r="BT410" s="509" t="str">
        <f>IF(AL410="","",VLOOKUP(AM410,[0]!Qualifier,(COLUMN(AM410)-34),FALSE))</f>
        <v xml:space="preserve">Closed </v>
      </c>
      <c r="BU410" s="509" t="str">
        <f>IF(AM410="","",VLOOKUP(AN410,[0]!Qualifier,(COLUMN(AN410)-34),FALSE))</f>
        <v xml:space="preserve">SV </v>
      </c>
      <c r="BV410" s="509" t="str">
        <f>IF(AN410="","",VLOOKUP(AO410,[0]!Qualifier,(COLUMN(AO410)-34),FALSE))</f>
        <v xml:space="preserve">≤-140°C  </v>
      </c>
      <c r="BW410" s="509" t="str">
        <f>IF(AO410="","",VLOOKUP(AP410,[0]!Qualifier,(COLUMN(AP410)-34),FALSE))</f>
        <v>No</v>
      </c>
      <c r="BX410" s="509" t="str">
        <f>IF(AP410="","",VLOOKUP(AQ410,[0]!Qualifier,(COLUMN(AQ410)-34),FALSE))</f>
        <v>Rel</v>
      </c>
      <c r="BY410" s="509" t="str">
        <f>IF(AQ410="","",VLOOKUP(AR410,[0]!Qualifier,(COLUMN(AR410)-34),FALSE))</f>
        <v xml:space="preserve">Aph </v>
      </c>
      <c r="BZ410" s="509" t="str">
        <f>IF(AR410="","",VLOOKUP(AS410,[0]!Qualifier,(COLUMN(AS410)-34),FALSE))</f>
        <v xml:space="preserve">NA </v>
      </c>
      <c r="CA410" s="509" t="str">
        <f>IF(AS410="","",VLOOKUP(AT410,[0]!Qualifier,(COLUMN(AT410)-34),FALSE))</f>
        <v xml:space="preserve">Transf </v>
      </c>
      <c r="CB410" s="509" t="str">
        <f>IF(AT410="","",VLOOKUP(AU410,[0]!Qualifier,(COLUMN(AU410)-34),FALSE))</f>
        <v xml:space="preserve">None </v>
      </c>
      <c r="CC410" s="509" t="str">
        <f>IF(AU410="","",VLOOKUP(AV410,[0]!Qualifier,(COLUMN(AV410)-34),FALSE))</f>
        <v xml:space="preserve">None </v>
      </c>
      <c r="CD410" s="509" t="str">
        <f>IF(AV410="","",VLOOKUP(AW410,[0]!Qualifier,(COLUMN(AW410)-34),FALSE))</f>
        <v xml:space="preserve">NoIrr </v>
      </c>
      <c r="CE410" s="508" t="str">
        <f>IF(AW410="","",VLOOKUP(AX410,[0]!Qualifier,(COLUMN(AX410)-34),FALSE))</f>
        <v xml:space="preserve">- </v>
      </c>
      <c r="CF410" s="508" t="str">
        <f>IF(AX410="","",VLOOKUP(AY410,[0]!Qualifier,(COLUMN(AY410)-34),FALSE))</f>
        <v xml:space="preserve">Lymphocytes </v>
      </c>
      <c r="CG410" s="509" t="str">
        <f>IF(AY410="","",VLOOKUP(AZ410,[0]!Qualifier,(COLUMN(AZ410)-34),FALSE))</f>
        <v>Non</v>
      </c>
      <c r="CH410" s="510" t="str">
        <f>IF(AZ410="","",VLOOKUP(BA410,[0]!Qualifier,(COLUMN(BA410)-34),FALSE))</f>
        <v>NA</v>
      </c>
      <c r="CI410" s="509" t="str">
        <f>IF(BA410="","",VLOOKUP(BB410,[0]!Qualifier,(COLUMN(BB410)-34),FALSE))</f>
        <v xml:space="preserve">None </v>
      </c>
      <c r="CJ410" s="510"/>
      <c r="CK410" s="513" t="str">
        <f t="shared" si="201"/>
        <v>3-6-12-1-1-6-1-5-2-1-1-1-1-1-1-3-1-1-1</v>
      </c>
      <c r="CL410" s="513">
        <v>38340</v>
      </c>
      <c r="CM410" s="513">
        <v>45195</v>
      </c>
      <c r="CN410" s="510"/>
      <c r="CP410" s="510"/>
    </row>
    <row r="411" spans="1:94" ht="12.6" customHeight="1" outlineLevel="2" x14ac:dyDescent="0.35">
      <c r="A411" s="77">
        <f t="shared" si="203"/>
        <v>370018</v>
      </c>
      <c r="B411" s="7">
        <f t="shared" si="204"/>
        <v>406</v>
      </c>
      <c r="C411" s="59">
        <f t="shared" si="202"/>
        <v>406</v>
      </c>
      <c r="D411" s="124">
        <f t="shared" si="205"/>
        <v>370018</v>
      </c>
      <c r="E411" s="16" t="str">
        <f t="shared" si="181"/>
        <v>LC/Buffy</v>
      </c>
      <c r="F411" s="58" t="str">
        <f t="shared" si="182"/>
        <v xml:space="preserve">ACD </v>
      </c>
      <c r="G411" s="58" t="str">
        <f t="shared" si="183"/>
        <v xml:space="preserve">NoAdd </v>
      </c>
      <c r="H411" s="58" t="str">
        <f t="shared" si="184"/>
        <v xml:space="preserve">Closed </v>
      </c>
      <c r="I411" s="58" t="str">
        <f t="shared" si="185"/>
        <v xml:space="preserve">SV </v>
      </c>
      <c r="J411" s="58" t="str">
        <f t="shared" si="186"/>
        <v xml:space="preserve">20to24°C </v>
      </c>
      <c r="K411" s="58" t="str">
        <f t="shared" si="187"/>
        <v>No</v>
      </c>
      <c r="L411" s="58" t="str">
        <f t="shared" si="188"/>
        <v>Rel</v>
      </c>
      <c r="M411" s="58" t="str">
        <f t="shared" si="189"/>
        <v xml:space="preserve">Aph </v>
      </c>
      <c r="N411" s="58" t="str">
        <f t="shared" si="190"/>
        <v xml:space="preserve">NA </v>
      </c>
      <c r="O411" s="58" t="str">
        <f t="shared" si="191"/>
        <v xml:space="preserve">Transf </v>
      </c>
      <c r="P411" s="58" t="str">
        <f t="shared" si="192"/>
        <v xml:space="preserve">None </v>
      </c>
      <c r="Q411" s="58" t="str">
        <f t="shared" si="193"/>
        <v xml:space="preserve">None </v>
      </c>
      <c r="R411" s="58" t="str">
        <f t="shared" si="194"/>
        <v xml:space="preserve">NoIrr </v>
      </c>
      <c r="S411" s="58" t="str">
        <f t="shared" si="195"/>
        <v xml:space="preserve">- </v>
      </c>
      <c r="T411" s="518" t="str">
        <f t="shared" si="196"/>
        <v xml:space="preserve">Lymphocytes </v>
      </c>
      <c r="U411" s="58" t="str">
        <f t="shared" si="197"/>
        <v>Non</v>
      </c>
      <c r="V411" s="58" t="str">
        <f t="shared" si="198"/>
        <v>NA</v>
      </c>
      <c r="W411" s="58" t="str">
        <f t="shared" si="199"/>
        <v xml:space="preserve">None </v>
      </c>
      <c r="X411" t="s">
        <v>63</v>
      </c>
      <c r="Y411" s="161" t="str">
        <f t="shared" si="200"/>
        <v>3-6-1-1-1-1-1-5-2-1-1-1-1-1-1-3-1-1-1</v>
      </c>
      <c r="Z411" s="60">
        <f t="shared" si="206"/>
        <v>370018</v>
      </c>
      <c r="AA411" s="7">
        <f t="shared" si="207"/>
        <v>406</v>
      </c>
      <c r="AB411" s="29" t="str">
        <f t="shared" si="180"/>
        <v>3</v>
      </c>
      <c r="AC411" s="29" t="str">
        <f t="shared" ref="AC411:AG412" si="208">MID(TEXT($Z411,"000000"),AC$5,1)</f>
        <v>7</v>
      </c>
      <c r="AD411" s="29" t="str">
        <f t="shared" si="208"/>
        <v>0</v>
      </c>
      <c r="AE411" s="29" t="str">
        <f t="shared" si="208"/>
        <v>0</v>
      </c>
      <c r="AF411" s="29" t="str">
        <f t="shared" si="208"/>
        <v>1</v>
      </c>
      <c r="AG411" s="29" t="str">
        <f t="shared" si="208"/>
        <v>8</v>
      </c>
      <c r="AH411" s="59">
        <v>406</v>
      </c>
      <c r="AI411" s="510">
        <v>370018</v>
      </c>
      <c r="AJ411" s="509">
        <v>3</v>
      </c>
      <c r="AK411" s="509">
        <v>6</v>
      </c>
      <c r="AL411" s="509">
        <v>1</v>
      </c>
      <c r="AM411" s="509">
        <v>1</v>
      </c>
      <c r="AN411" s="509">
        <v>1</v>
      </c>
      <c r="AO411" s="509">
        <v>1</v>
      </c>
      <c r="AP411" s="509">
        <v>1</v>
      </c>
      <c r="AQ411" s="509">
        <v>5</v>
      </c>
      <c r="AR411" s="509">
        <v>2</v>
      </c>
      <c r="AS411" s="509">
        <v>1</v>
      </c>
      <c r="AT411" s="509">
        <v>1</v>
      </c>
      <c r="AU411" s="509">
        <v>1</v>
      </c>
      <c r="AV411" s="509">
        <v>1</v>
      </c>
      <c r="AW411" s="509">
        <v>1</v>
      </c>
      <c r="AX411" s="509">
        <v>1</v>
      </c>
      <c r="AY411" s="509">
        <v>3</v>
      </c>
      <c r="AZ411" s="509">
        <v>1</v>
      </c>
      <c r="BA411" s="509">
        <v>1</v>
      </c>
      <c r="BB411" s="509">
        <v>1</v>
      </c>
      <c r="BC411" s="509" t="b">
        <v>0</v>
      </c>
      <c r="BD411" s="508">
        <v>38313</v>
      </c>
      <c r="BE411" s="508">
        <v>38313</v>
      </c>
      <c r="BF411" s="509" t="b">
        <v>0</v>
      </c>
      <c r="BG411" s="510" t="s">
        <v>699</v>
      </c>
      <c r="BH411" s="509">
        <v>76</v>
      </c>
      <c r="BI411" s="510" t="s">
        <v>1062</v>
      </c>
      <c r="BJ411" s="513">
        <v>38313</v>
      </c>
      <c r="BK411" s="513">
        <v>38313</v>
      </c>
      <c r="BL411" s="513">
        <v>46217</v>
      </c>
      <c r="BM411" s="510"/>
      <c r="BN411" s="512"/>
      <c r="BO411" s="510"/>
      <c r="BP411" s="509">
        <v>1</v>
      </c>
      <c r="BQ411" s="509" t="str">
        <f>IF(AI411="","",VLOOKUP(AJ411,[0]!Qualifier,(COLUMN(AJ411)-34),FALSE))</f>
        <v>LC/Buffy</v>
      </c>
      <c r="BR411" s="509" t="str">
        <f>IF(AJ411="","",VLOOKUP(AK411,[0]!Qualifier,(COLUMN(AK411)-34),FALSE))</f>
        <v xml:space="preserve">ACD </v>
      </c>
      <c r="BS411" s="509" t="str">
        <f>IF(AK411="","",VLOOKUP(AL411,[0]!Qualifier,(COLUMN(AL411)-34),FALSE))</f>
        <v xml:space="preserve">NoAdd </v>
      </c>
      <c r="BT411" s="509" t="str">
        <f>IF(AL411="","",VLOOKUP(AM411,[0]!Qualifier,(COLUMN(AM411)-34),FALSE))</f>
        <v xml:space="preserve">Closed </v>
      </c>
      <c r="BU411" s="509" t="str">
        <f>IF(AM411="","",VLOOKUP(AN411,[0]!Qualifier,(COLUMN(AN411)-34),FALSE))</f>
        <v xml:space="preserve">SV </v>
      </c>
      <c r="BV411" s="509" t="str">
        <f>IF(AN411="","",VLOOKUP(AO411,[0]!Qualifier,(COLUMN(AO411)-34),FALSE))</f>
        <v xml:space="preserve">20to24°C </v>
      </c>
      <c r="BW411" s="509" t="str">
        <f>IF(AO411="","",VLOOKUP(AP411,[0]!Qualifier,(COLUMN(AP411)-34),FALSE))</f>
        <v>No</v>
      </c>
      <c r="BX411" s="509" t="str">
        <f>IF(AP411="","",VLOOKUP(AQ411,[0]!Qualifier,(COLUMN(AQ411)-34),FALSE))</f>
        <v>Rel</v>
      </c>
      <c r="BY411" s="509" t="str">
        <f>IF(AQ411="","",VLOOKUP(AR411,[0]!Qualifier,(COLUMN(AR411)-34),FALSE))</f>
        <v xml:space="preserve">Aph </v>
      </c>
      <c r="BZ411" s="509" t="str">
        <f>IF(AR411="","",VLOOKUP(AS411,[0]!Qualifier,(COLUMN(AS411)-34),FALSE))</f>
        <v xml:space="preserve">NA </v>
      </c>
      <c r="CA411" s="509" t="str">
        <f>IF(AS411="","",VLOOKUP(AT411,[0]!Qualifier,(COLUMN(AT411)-34),FALSE))</f>
        <v xml:space="preserve">Transf </v>
      </c>
      <c r="CB411" s="509" t="str">
        <f>IF(AT411="","",VLOOKUP(AU411,[0]!Qualifier,(COLUMN(AU411)-34),FALSE))</f>
        <v xml:space="preserve">None </v>
      </c>
      <c r="CC411" s="509" t="str">
        <f>IF(AU411="","",VLOOKUP(AV411,[0]!Qualifier,(COLUMN(AV411)-34),FALSE))</f>
        <v xml:space="preserve">None </v>
      </c>
      <c r="CD411" s="509" t="str">
        <f>IF(AV411="","",VLOOKUP(AW411,[0]!Qualifier,(COLUMN(AW411)-34),FALSE))</f>
        <v xml:space="preserve">NoIrr </v>
      </c>
      <c r="CE411" s="508" t="str">
        <f>IF(AW411="","",VLOOKUP(AX411,[0]!Qualifier,(COLUMN(AX411)-34),FALSE))</f>
        <v xml:space="preserve">- </v>
      </c>
      <c r="CF411" s="508" t="str">
        <f>IF(AX411="","",VLOOKUP(AY411,[0]!Qualifier,(COLUMN(AY411)-34),FALSE))</f>
        <v xml:space="preserve">Lymphocytes </v>
      </c>
      <c r="CG411" s="509" t="str">
        <f>IF(AY411="","",VLOOKUP(AZ411,[0]!Qualifier,(COLUMN(AZ411)-34),FALSE))</f>
        <v>Non</v>
      </c>
      <c r="CH411" s="510" t="str">
        <f>IF(AZ411="","",VLOOKUP(BA411,[0]!Qualifier,(COLUMN(BA411)-34),FALSE))</f>
        <v>NA</v>
      </c>
      <c r="CI411" s="509" t="str">
        <f>IF(BA411="","",VLOOKUP(BB411,[0]!Qualifier,(COLUMN(BB411)-34),FALSE))</f>
        <v xml:space="preserve">None </v>
      </c>
      <c r="CJ411" s="510"/>
      <c r="CK411" s="513" t="str">
        <f t="shared" si="201"/>
        <v>3-6-1-1-1-1-1-5-2-1-1-1-1-1-1-3-1-1-1</v>
      </c>
      <c r="CL411" s="513">
        <v>40540</v>
      </c>
      <c r="CM411" s="513">
        <v>45195</v>
      </c>
      <c r="CN411" s="510"/>
      <c r="CP411" s="510"/>
    </row>
    <row r="412" spans="1:94" ht="12.6" customHeight="1" outlineLevel="2" x14ac:dyDescent="0.35">
      <c r="A412" s="77">
        <f t="shared" si="203"/>
        <v>370019</v>
      </c>
      <c r="B412" s="7">
        <f t="shared" si="204"/>
        <v>407</v>
      </c>
      <c r="C412" s="59">
        <f t="shared" si="202"/>
        <v>407</v>
      </c>
      <c r="D412" s="124">
        <f t="shared" si="205"/>
        <v>370019</v>
      </c>
      <c r="E412" s="16" t="str">
        <f t="shared" si="181"/>
        <v>LC/Buffy</v>
      </c>
      <c r="F412" s="58" t="str">
        <f t="shared" si="182"/>
        <v xml:space="preserve">ACD </v>
      </c>
      <c r="G412" s="58" t="str">
        <f t="shared" si="183"/>
        <v xml:space="preserve">NoAdd </v>
      </c>
      <c r="H412" s="58" t="str">
        <f t="shared" si="184"/>
        <v xml:space="preserve">Closed </v>
      </c>
      <c r="I412" s="58" t="str">
        <f t="shared" si="185"/>
        <v xml:space="preserve">SV </v>
      </c>
      <c r="J412" s="58" t="str">
        <f t="shared" si="186"/>
        <v xml:space="preserve">2to6°C </v>
      </c>
      <c r="K412" s="58" t="str">
        <f t="shared" si="187"/>
        <v>No</v>
      </c>
      <c r="L412" s="58" t="str">
        <f t="shared" si="188"/>
        <v>Rel</v>
      </c>
      <c r="M412" s="58" t="str">
        <f t="shared" si="189"/>
        <v xml:space="preserve">Aph </v>
      </c>
      <c r="N412" s="58" t="str">
        <f t="shared" si="190"/>
        <v xml:space="preserve">NA </v>
      </c>
      <c r="O412" s="58" t="str">
        <f t="shared" si="191"/>
        <v xml:space="preserve">Transf </v>
      </c>
      <c r="P412" s="58" t="str">
        <f t="shared" si="192"/>
        <v xml:space="preserve">None </v>
      </c>
      <c r="Q412" s="58" t="str">
        <f t="shared" si="193"/>
        <v xml:space="preserve">None </v>
      </c>
      <c r="R412" s="58" t="str">
        <f t="shared" si="194"/>
        <v xml:space="preserve">NoIrr </v>
      </c>
      <c r="S412" s="58" t="str">
        <f t="shared" si="195"/>
        <v xml:space="preserve">- </v>
      </c>
      <c r="T412" s="518" t="str">
        <f t="shared" si="196"/>
        <v xml:space="preserve">Lymphocytes </v>
      </c>
      <c r="U412" s="58" t="str">
        <f t="shared" si="197"/>
        <v>Non</v>
      </c>
      <c r="V412" s="58" t="str">
        <f t="shared" si="198"/>
        <v>NA</v>
      </c>
      <c r="W412" s="58" t="str">
        <f t="shared" si="199"/>
        <v xml:space="preserve">None </v>
      </c>
      <c r="X412" t="s">
        <v>63</v>
      </c>
      <c r="Y412" s="161" t="str">
        <f t="shared" si="200"/>
        <v>3-6-1-1-1-2-1-5-2-1-1-1-1-1-1-3-1-1-1</v>
      </c>
      <c r="Z412" s="60">
        <f t="shared" si="206"/>
        <v>370019</v>
      </c>
      <c r="AA412" s="7">
        <f t="shared" si="207"/>
        <v>407</v>
      </c>
      <c r="AB412" s="29" t="str">
        <f t="shared" si="180"/>
        <v>3</v>
      </c>
      <c r="AC412" s="29" t="str">
        <f t="shared" si="208"/>
        <v>7</v>
      </c>
      <c r="AD412" s="29" t="str">
        <f t="shared" si="208"/>
        <v>0</v>
      </c>
      <c r="AE412" s="29" t="str">
        <f t="shared" si="208"/>
        <v>0</v>
      </c>
      <c r="AF412" s="29" t="str">
        <f t="shared" si="208"/>
        <v>1</v>
      </c>
      <c r="AG412" s="29" t="str">
        <f t="shared" si="208"/>
        <v>9</v>
      </c>
      <c r="AH412" s="59">
        <v>407</v>
      </c>
      <c r="AI412" s="510">
        <v>370019</v>
      </c>
      <c r="AJ412" s="509">
        <v>3</v>
      </c>
      <c r="AK412" s="509">
        <v>6</v>
      </c>
      <c r="AL412" s="509">
        <v>1</v>
      </c>
      <c r="AM412" s="509">
        <v>1</v>
      </c>
      <c r="AN412" s="509">
        <v>1</v>
      </c>
      <c r="AO412" s="509">
        <v>2</v>
      </c>
      <c r="AP412" s="509">
        <v>1</v>
      </c>
      <c r="AQ412" s="509">
        <v>5</v>
      </c>
      <c r="AR412" s="509">
        <v>2</v>
      </c>
      <c r="AS412" s="509">
        <v>1</v>
      </c>
      <c r="AT412" s="509">
        <v>1</v>
      </c>
      <c r="AU412" s="509">
        <v>1</v>
      </c>
      <c r="AV412" s="509">
        <v>1</v>
      </c>
      <c r="AW412" s="509">
        <v>1</v>
      </c>
      <c r="AX412" s="509">
        <v>1</v>
      </c>
      <c r="AY412" s="509">
        <v>3</v>
      </c>
      <c r="AZ412" s="509">
        <v>1</v>
      </c>
      <c r="BA412" s="509">
        <v>1</v>
      </c>
      <c r="BB412" s="509">
        <v>1</v>
      </c>
      <c r="BC412" s="509" t="b">
        <v>0</v>
      </c>
      <c r="BD412" s="508">
        <v>39082</v>
      </c>
      <c r="BE412" s="508">
        <v>39082</v>
      </c>
      <c r="BF412" s="509" t="b">
        <v>0</v>
      </c>
      <c r="BG412" s="510" t="s">
        <v>700</v>
      </c>
      <c r="BH412" s="509">
        <v>76</v>
      </c>
      <c r="BI412" s="510" t="s">
        <v>1062</v>
      </c>
      <c r="BJ412" s="513">
        <v>39082</v>
      </c>
      <c r="BK412" s="513">
        <v>39082</v>
      </c>
      <c r="BL412" s="513">
        <v>46217</v>
      </c>
      <c r="BM412" s="510"/>
      <c r="BN412" s="512"/>
      <c r="BO412" s="510"/>
      <c r="BP412" s="509">
        <v>1</v>
      </c>
      <c r="BQ412" s="509" t="str">
        <f>IF(AI412="","",VLOOKUP(AJ412,[0]!Qualifier,(COLUMN(AJ412)-34),FALSE))</f>
        <v>LC/Buffy</v>
      </c>
      <c r="BR412" s="509" t="str">
        <f>IF(AJ412="","",VLOOKUP(AK412,[0]!Qualifier,(COLUMN(AK412)-34),FALSE))</f>
        <v xml:space="preserve">ACD </v>
      </c>
      <c r="BS412" s="509" t="str">
        <f>IF(AK412="","",VLOOKUP(AL412,[0]!Qualifier,(COLUMN(AL412)-34),FALSE))</f>
        <v xml:space="preserve">NoAdd </v>
      </c>
      <c r="BT412" s="509" t="str">
        <f>IF(AL412="","",VLOOKUP(AM412,[0]!Qualifier,(COLUMN(AM412)-34),FALSE))</f>
        <v xml:space="preserve">Closed </v>
      </c>
      <c r="BU412" s="509" t="str">
        <f>IF(AM412="","",VLOOKUP(AN412,[0]!Qualifier,(COLUMN(AN412)-34),FALSE))</f>
        <v xml:space="preserve">SV </v>
      </c>
      <c r="BV412" s="509" t="str">
        <f>IF(AN412="","",VLOOKUP(AO412,[0]!Qualifier,(COLUMN(AO412)-34),FALSE))</f>
        <v xml:space="preserve">2to6°C </v>
      </c>
      <c r="BW412" s="509" t="str">
        <f>IF(AO412="","",VLOOKUP(AP412,[0]!Qualifier,(COLUMN(AP412)-34),FALSE))</f>
        <v>No</v>
      </c>
      <c r="BX412" s="509" t="str">
        <f>IF(AP412="","",VLOOKUP(AQ412,[0]!Qualifier,(COLUMN(AQ412)-34),FALSE))</f>
        <v>Rel</v>
      </c>
      <c r="BY412" s="509" t="str">
        <f>IF(AQ412="","",VLOOKUP(AR412,[0]!Qualifier,(COLUMN(AR412)-34),FALSE))</f>
        <v xml:space="preserve">Aph </v>
      </c>
      <c r="BZ412" s="509" t="str">
        <f>IF(AR412="","",VLOOKUP(AS412,[0]!Qualifier,(COLUMN(AS412)-34),FALSE))</f>
        <v xml:space="preserve">NA </v>
      </c>
      <c r="CA412" s="509" t="str">
        <f>IF(AS412="","",VLOOKUP(AT412,[0]!Qualifier,(COLUMN(AT412)-34),FALSE))</f>
        <v xml:space="preserve">Transf </v>
      </c>
      <c r="CB412" s="509" t="str">
        <f>IF(AT412="","",VLOOKUP(AU412,[0]!Qualifier,(COLUMN(AU412)-34),FALSE))</f>
        <v xml:space="preserve">None </v>
      </c>
      <c r="CC412" s="509" t="str">
        <f>IF(AU412="","",VLOOKUP(AV412,[0]!Qualifier,(COLUMN(AV412)-34),FALSE))</f>
        <v xml:space="preserve">None </v>
      </c>
      <c r="CD412" s="509" t="str">
        <f>IF(AV412="","",VLOOKUP(AW412,[0]!Qualifier,(COLUMN(AW412)-34),FALSE))</f>
        <v xml:space="preserve">NoIrr </v>
      </c>
      <c r="CE412" s="508" t="str">
        <f>IF(AW412="","",VLOOKUP(AX412,[0]!Qualifier,(COLUMN(AX412)-34),FALSE))</f>
        <v xml:space="preserve">- </v>
      </c>
      <c r="CF412" s="508" t="str">
        <f>IF(AX412="","",VLOOKUP(AY412,[0]!Qualifier,(COLUMN(AY412)-34),FALSE))</f>
        <v xml:space="preserve">Lymphocytes </v>
      </c>
      <c r="CG412" s="509" t="str">
        <f>IF(AY412="","",VLOOKUP(AZ412,[0]!Qualifier,(COLUMN(AZ412)-34),FALSE))</f>
        <v>Non</v>
      </c>
      <c r="CH412" s="510" t="str">
        <f>IF(AZ412="","",VLOOKUP(BA412,[0]!Qualifier,(COLUMN(BA412)-34),FALSE))</f>
        <v>NA</v>
      </c>
      <c r="CI412" s="509" t="str">
        <f>IF(BA412="","",VLOOKUP(BB412,[0]!Qualifier,(COLUMN(BB412)-34),FALSE))</f>
        <v xml:space="preserve">None </v>
      </c>
      <c r="CJ412" s="510"/>
      <c r="CK412" s="513" t="str">
        <f t="shared" si="201"/>
        <v>3-6-1-1-1-2-1-5-2-1-1-1-1-1-1-3-1-1-1</v>
      </c>
      <c r="CL412" s="513">
        <v>40540</v>
      </c>
      <c r="CM412" s="513">
        <v>45195</v>
      </c>
      <c r="CN412" s="513">
        <v>43630</v>
      </c>
      <c r="CO412" s="513">
        <v>1</v>
      </c>
      <c r="CP412" s="510" t="s">
        <v>1073</v>
      </c>
    </row>
    <row r="413" spans="1:94" ht="12.6" customHeight="1" outlineLevel="2" x14ac:dyDescent="0.35">
      <c r="A413" s="77">
        <f t="shared" si="203"/>
        <v>370035</v>
      </c>
      <c r="B413" s="7">
        <f t="shared" si="204"/>
        <v>408</v>
      </c>
      <c r="C413" s="59">
        <f t="shared" si="202"/>
        <v>408</v>
      </c>
      <c r="D413" s="124">
        <f t="shared" si="205"/>
        <v>370035</v>
      </c>
      <c r="E413" s="16" t="str">
        <f t="shared" si="181"/>
        <v>LC/Buffy</v>
      </c>
      <c r="F413" s="58" t="str">
        <f t="shared" si="182"/>
        <v xml:space="preserve">ACD </v>
      </c>
      <c r="G413" s="58" t="str">
        <f t="shared" si="183"/>
        <v xml:space="preserve">DMSO </v>
      </c>
      <c r="H413" s="58" t="str">
        <f t="shared" si="184"/>
        <v xml:space="preserve">CleanR </v>
      </c>
      <c r="I413" s="58" t="str">
        <f t="shared" si="185"/>
        <v xml:space="preserve">SV </v>
      </c>
      <c r="J413" s="58" t="str">
        <f t="shared" si="186"/>
        <v xml:space="preserve">≤-140°C  </v>
      </c>
      <c r="K413" s="58" t="str">
        <f t="shared" si="187"/>
        <v>No</v>
      </c>
      <c r="L413" s="58" t="str">
        <f t="shared" si="188"/>
        <v>Rel</v>
      </c>
      <c r="M413" s="58" t="str">
        <f t="shared" si="189"/>
        <v xml:space="preserve">Aph </v>
      </c>
      <c r="N413" s="58" t="str">
        <f t="shared" si="190"/>
        <v xml:space="preserve">NA </v>
      </c>
      <c r="O413" s="58" t="str">
        <f t="shared" si="191"/>
        <v xml:space="preserve">Transf </v>
      </c>
      <c r="P413" s="58" t="str">
        <f t="shared" si="192"/>
        <v xml:space="preserve">None </v>
      </c>
      <c r="Q413" s="58" t="str">
        <f t="shared" si="193"/>
        <v xml:space="preserve">? </v>
      </c>
      <c r="R413" s="58" t="str">
        <f t="shared" si="194"/>
        <v xml:space="preserve">NoIrr </v>
      </c>
      <c r="S413" s="58" t="str">
        <f t="shared" si="195"/>
        <v xml:space="preserve">- </v>
      </c>
      <c r="T413" s="518" t="str">
        <f t="shared" si="196"/>
        <v xml:space="preserve">Lymphocytes </v>
      </c>
      <c r="U413" s="58" t="str">
        <f t="shared" si="197"/>
        <v>Non</v>
      </c>
      <c r="V413" s="58" t="str">
        <f t="shared" si="198"/>
        <v>NA</v>
      </c>
      <c r="W413" s="58" t="str">
        <f t="shared" si="199"/>
        <v xml:space="preserve">None </v>
      </c>
      <c r="X413" t="s">
        <v>63</v>
      </c>
      <c r="Y413" s="161" t="str">
        <f t="shared" si="200"/>
        <v>3-6-11-4-1-6-1-5-2-1-1-1-0-1-1-3-1-1-1</v>
      </c>
      <c r="Z413" s="60">
        <f t="shared" si="206"/>
        <v>370035</v>
      </c>
      <c r="AA413" s="7">
        <f t="shared" si="207"/>
        <v>408</v>
      </c>
      <c r="AB413" s="29" t="str">
        <f t="shared" ref="AB413:AG428" si="209">MID(TEXT($Z413,"000000"),AB$5,1)</f>
        <v>3</v>
      </c>
      <c r="AC413" s="29" t="str">
        <f t="shared" si="209"/>
        <v>7</v>
      </c>
      <c r="AD413" s="29" t="str">
        <f t="shared" si="209"/>
        <v>0</v>
      </c>
      <c r="AE413" s="29" t="str">
        <f t="shared" si="209"/>
        <v>0</v>
      </c>
      <c r="AF413" s="29" t="str">
        <f t="shared" si="209"/>
        <v>3</v>
      </c>
      <c r="AG413" s="29" t="str">
        <f t="shared" si="209"/>
        <v>5</v>
      </c>
      <c r="AH413" s="59">
        <v>408</v>
      </c>
      <c r="AI413" s="510">
        <v>370035</v>
      </c>
      <c r="AJ413" s="509">
        <v>3</v>
      </c>
      <c r="AK413" s="509">
        <v>6</v>
      </c>
      <c r="AL413" s="509">
        <v>11</v>
      </c>
      <c r="AM413" s="509">
        <v>4</v>
      </c>
      <c r="AN413" s="509">
        <v>1</v>
      </c>
      <c r="AO413" s="509">
        <v>6</v>
      </c>
      <c r="AP413" s="509">
        <v>1</v>
      </c>
      <c r="AQ413" s="509">
        <v>5</v>
      </c>
      <c r="AR413" s="509">
        <v>2</v>
      </c>
      <c r="AS413" s="509">
        <v>1</v>
      </c>
      <c r="AT413" s="509">
        <v>1</v>
      </c>
      <c r="AU413" s="509">
        <v>1</v>
      </c>
      <c r="AV413" s="509">
        <v>0</v>
      </c>
      <c r="AW413" s="509">
        <v>1</v>
      </c>
      <c r="AX413" s="509">
        <v>1</v>
      </c>
      <c r="AY413" s="509">
        <v>3</v>
      </c>
      <c r="AZ413" s="509">
        <v>1</v>
      </c>
      <c r="BA413" s="509">
        <v>1</v>
      </c>
      <c r="BB413" s="509">
        <v>1</v>
      </c>
      <c r="BC413" s="509" t="b">
        <v>0</v>
      </c>
      <c r="BD413" s="508">
        <v>39082</v>
      </c>
      <c r="BE413" s="508">
        <v>39082</v>
      </c>
      <c r="BF413" s="509" t="b">
        <v>0</v>
      </c>
      <c r="BG413" s="510" t="s">
        <v>1219</v>
      </c>
      <c r="BH413" s="509">
        <v>76</v>
      </c>
      <c r="BI413" s="510" t="s">
        <v>1062</v>
      </c>
      <c r="BJ413" s="513">
        <v>39082</v>
      </c>
      <c r="BK413" s="513">
        <v>39082</v>
      </c>
      <c r="BL413" s="513">
        <v>46217</v>
      </c>
      <c r="BM413" s="510"/>
      <c r="BN413" s="512"/>
      <c r="BO413" s="510"/>
      <c r="BP413" s="509">
        <v>1</v>
      </c>
      <c r="BQ413" s="509" t="str">
        <f>IF(AI413="","",VLOOKUP(AJ413,[0]!Qualifier,(COLUMN(AJ413)-34),FALSE))</f>
        <v>LC/Buffy</v>
      </c>
      <c r="BR413" s="509" t="str">
        <f>IF(AJ413="","",VLOOKUP(AK413,[0]!Qualifier,(COLUMN(AK413)-34),FALSE))</f>
        <v xml:space="preserve">ACD </v>
      </c>
      <c r="BS413" s="509" t="str">
        <f>IF(AK413="","",VLOOKUP(AL413,[0]!Qualifier,(COLUMN(AL413)-34),FALSE))</f>
        <v xml:space="preserve">DMSO </v>
      </c>
      <c r="BT413" s="509" t="str">
        <f>IF(AL413="","",VLOOKUP(AM413,[0]!Qualifier,(COLUMN(AM413)-34),FALSE))</f>
        <v xml:space="preserve">CleanR </v>
      </c>
      <c r="BU413" s="509" t="str">
        <f>IF(AM413="","",VLOOKUP(AN413,[0]!Qualifier,(COLUMN(AN413)-34),FALSE))</f>
        <v xml:space="preserve">SV </v>
      </c>
      <c r="BV413" s="509" t="str">
        <f>IF(AN413="","",VLOOKUP(AO413,[0]!Qualifier,(COLUMN(AO413)-34),FALSE))</f>
        <v xml:space="preserve">≤-140°C  </v>
      </c>
      <c r="BW413" s="509" t="str">
        <f>IF(AO413="","",VLOOKUP(AP413,[0]!Qualifier,(COLUMN(AP413)-34),FALSE))</f>
        <v>No</v>
      </c>
      <c r="BX413" s="509" t="str">
        <f>IF(AP413="","",VLOOKUP(AQ413,[0]!Qualifier,(COLUMN(AQ413)-34),FALSE))</f>
        <v>Rel</v>
      </c>
      <c r="BY413" s="509" t="str">
        <f>IF(AQ413="","",VLOOKUP(AR413,[0]!Qualifier,(COLUMN(AR413)-34),FALSE))</f>
        <v xml:space="preserve">Aph </v>
      </c>
      <c r="BZ413" s="509" t="str">
        <f>IF(AR413="","",VLOOKUP(AS413,[0]!Qualifier,(COLUMN(AS413)-34),FALSE))</f>
        <v xml:space="preserve">NA </v>
      </c>
      <c r="CA413" s="509" t="str">
        <f>IF(AS413="","",VLOOKUP(AT413,[0]!Qualifier,(COLUMN(AT413)-34),FALSE))</f>
        <v xml:space="preserve">Transf </v>
      </c>
      <c r="CB413" s="509" t="str">
        <f>IF(AT413="","",VLOOKUP(AU413,[0]!Qualifier,(COLUMN(AU413)-34),FALSE))</f>
        <v xml:space="preserve">None </v>
      </c>
      <c r="CC413" s="509" t="str">
        <f>IF(AU413="","",VLOOKUP(AV413,[0]!Qualifier,(COLUMN(AV413)-34),FALSE))</f>
        <v xml:space="preserve">? </v>
      </c>
      <c r="CD413" s="509" t="str">
        <f>IF(AV413="","",VLOOKUP(AW413,[0]!Qualifier,(COLUMN(AW413)-34),FALSE))</f>
        <v xml:space="preserve">NoIrr </v>
      </c>
      <c r="CE413" s="508" t="str">
        <f>IF(AW413="","",VLOOKUP(AX413,[0]!Qualifier,(COLUMN(AX413)-34),FALSE))</f>
        <v xml:space="preserve">- </v>
      </c>
      <c r="CF413" s="508" t="str">
        <f>IF(AX413="","",VLOOKUP(AY413,[0]!Qualifier,(COLUMN(AY413)-34),FALSE))</f>
        <v xml:space="preserve">Lymphocytes </v>
      </c>
      <c r="CG413" s="509" t="str">
        <f>IF(AY413="","",VLOOKUP(AZ413,[0]!Qualifier,(COLUMN(AZ413)-34),FALSE))</f>
        <v>Non</v>
      </c>
      <c r="CH413" s="510" t="str">
        <f>IF(AZ413="","",VLOOKUP(BA413,[0]!Qualifier,(COLUMN(BA413)-34),FALSE))</f>
        <v>NA</v>
      </c>
      <c r="CI413" s="509" t="str">
        <f>IF(BA413="","",VLOOKUP(BB413,[0]!Qualifier,(COLUMN(BB413)-34),FALSE))</f>
        <v xml:space="preserve">None </v>
      </c>
      <c r="CJ413" s="510"/>
      <c r="CK413" s="513" t="str">
        <f t="shared" si="201"/>
        <v>3-6-11-4-1-6-1-5-2-1-1-1-0-1-1-3-1-1-1</v>
      </c>
      <c r="CL413" s="513">
        <v>40488</v>
      </c>
      <c r="CM413" s="513">
        <v>45195</v>
      </c>
      <c r="CN413" s="510"/>
      <c r="CP413" s="510"/>
    </row>
    <row r="414" spans="1:94" ht="12.6" customHeight="1" outlineLevel="2" x14ac:dyDescent="0.35">
      <c r="A414" s="77">
        <f t="shared" si="203"/>
        <v>370048</v>
      </c>
      <c r="B414" s="7">
        <f t="shared" si="204"/>
        <v>409</v>
      </c>
      <c r="C414" s="59">
        <f t="shared" si="202"/>
        <v>409</v>
      </c>
      <c r="D414" s="124">
        <f t="shared" si="205"/>
        <v>370048</v>
      </c>
      <c r="E414" s="16" t="str">
        <f t="shared" si="181"/>
        <v>LC/Buffy</v>
      </c>
      <c r="F414" s="58" t="str">
        <f t="shared" si="182"/>
        <v xml:space="preserve">ACD </v>
      </c>
      <c r="G414" s="58" t="str">
        <f t="shared" si="183"/>
        <v xml:space="preserve">DMSO </v>
      </c>
      <c r="H414" s="58" t="str">
        <f t="shared" si="184"/>
        <v xml:space="preserve">CleanR </v>
      </c>
      <c r="I414" s="58" t="str">
        <f t="shared" si="185"/>
        <v xml:space="preserve">NonSV </v>
      </c>
      <c r="J414" s="58" t="str">
        <f t="shared" si="186"/>
        <v xml:space="preserve">≤-80°C </v>
      </c>
      <c r="K414" s="58" t="str">
        <f t="shared" si="187"/>
        <v>No</v>
      </c>
      <c r="L414" s="58" t="str">
        <f t="shared" si="188"/>
        <v>Rel</v>
      </c>
      <c r="M414" s="58" t="str">
        <f t="shared" si="189"/>
        <v xml:space="preserve">Aph </v>
      </c>
      <c r="N414" s="58" t="str">
        <f t="shared" si="190"/>
        <v xml:space="preserve">NA </v>
      </c>
      <c r="O414" s="58" t="str">
        <f t="shared" si="191"/>
        <v xml:space="preserve">Transf </v>
      </c>
      <c r="P414" s="58" t="str">
        <f t="shared" si="192"/>
        <v xml:space="preserve">None </v>
      </c>
      <c r="Q414" s="58" t="str">
        <f t="shared" si="193"/>
        <v xml:space="preserve">None </v>
      </c>
      <c r="R414" s="58" t="str">
        <f t="shared" si="194"/>
        <v xml:space="preserve">NoIrr </v>
      </c>
      <c r="S414" s="58" t="str">
        <f t="shared" si="195"/>
        <v xml:space="preserve">- </v>
      </c>
      <c r="T414" s="518" t="str">
        <f t="shared" si="196"/>
        <v xml:space="preserve">Lymphocytes </v>
      </c>
      <c r="U414" s="58" t="str">
        <f t="shared" si="197"/>
        <v>Non</v>
      </c>
      <c r="V414" s="58" t="str">
        <f t="shared" si="198"/>
        <v>NA</v>
      </c>
      <c r="W414" s="58" t="str">
        <f t="shared" si="199"/>
        <v xml:space="preserve">None </v>
      </c>
      <c r="X414" t="s">
        <v>63</v>
      </c>
      <c r="Y414" s="161" t="str">
        <f t="shared" si="200"/>
        <v>3-6-11-4-3-16-1-5-2-1-1-1-1-1-1-3-1-1-1</v>
      </c>
      <c r="Z414" s="60">
        <f t="shared" si="206"/>
        <v>370048</v>
      </c>
      <c r="AA414" s="7">
        <f t="shared" si="207"/>
        <v>409</v>
      </c>
      <c r="AB414" s="29" t="str">
        <f t="shared" si="209"/>
        <v>3</v>
      </c>
      <c r="AC414" s="29" t="str">
        <f t="shared" si="209"/>
        <v>7</v>
      </c>
      <c r="AD414" s="29" t="str">
        <f t="shared" si="209"/>
        <v>0</v>
      </c>
      <c r="AE414" s="29" t="str">
        <f t="shared" si="209"/>
        <v>0</v>
      </c>
      <c r="AF414" s="29" t="str">
        <f t="shared" si="209"/>
        <v>4</v>
      </c>
      <c r="AG414" s="29" t="str">
        <f t="shared" si="209"/>
        <v>8</v>
      </c>
      <c r="AH414" s="59">
        <v>409</v>
      </c>
      <c r="AI414" s="510">
        <v>370048</v>
      </c>
      <c r="AJ414" s="509">
        <v>3</v>
      </c>
      <c r="AK414" s="509">
        <v>6</v>
      </c>
      <c r="AL414" s="509">
        <v>11</v>
      </c>
      <c r="AM414" s="509">
        <v>4</v>
      </c>
      <c r="AN414" s="509">
        <v>3</v>
      </c>
      <c r="AO414" s="509">
        <v>16</v>
      </c>
      <c r="AP414" s="509">
        <v>1</v>
      </c>
      <c r="AQ414" s="509">
        <v>5</v>
      </c>
      <c r="AR414" s="509">
        <v>2</v>
      </c>
      <c r="AS414" s="509">
        <v>1</v>
      </c>
      <c r="AT414" s="509">
        <v>1</v>
      </c>
      <c r="AU414" s="509">
        <v>1</v>
      </c>
      <c r="AV414" s="509">
        <v>1</v>
      </c>
      <c r="AW414" s="509">
        <v>1</v>
      </c>
      <c r="AX414" s="509">
        <v>1</v>
      </c>
      <c r="AY414" s="509">
        <v>3</v>
      </c>
      <c r="AZ414" s="509">
        <v>1</v>
      </c>
      <c r="BA414" s="509">
        <v>1</v>
      </c>
      <c r="BB414" s="509">
        <v>1</v>
      </c>
      <c r="BC414" s="509" t="b">
        <v>0</v>
      </c>
      <c r="BD414" s="508">
        <v>43179</v>
      </c>
      <c r="BE414" s="508">
        <v>43136</v>
      </c>
      <c r="BF414" s="509" t="b">
        <v>0</v>
      </c>
      <c r="BG414" s="510" t="s">
        <v>1220</v>
      </c>
      <c r="BH414" s="509">
        <v>76</v>
      </c>
      <c r="BI414" s="510" t="s">
        <v>1062</v>
      </c>
      <c r="BJ414" s="513">
        <v>43179</v>
      </c>
      <c r="BK414" s="513">
        <v>43136</v>
      </c>
      <c r="BL414" s="513">
        <v>46217</v>
      </c>
      <c r="BM414" s="510"/>
      <c r="BN414" s="512"/>
      <c r="BO414" s="510"/>
      <c r="BP414" s="509">
        <v>1</v>
      </c>
      <c r="BQ414" s="509" t="str">
        <f>IF(AI414="","",VLOOKUP(AJ414,[0]!Qualifier,(COLUMN(AJ414)-34),FALSE))</f>
        <v>LC/Buffy</v>
      </c>
      <c r="BR414" s="509" t="str">
        <f>IF(AJ414="","",VLOOKUP(AK414,[0]!Qualifier,(COLUMN(AK414)-34),FALSE))</f>
        <v xml:space="preserve">ACD </v>
      </c>
      <c r="BS414" s="509" t="str">
        <f>IF(AK414="","",VLOOKUP(AL414,[0]!Qualifier,(COLUMN(AL414)-34),FALSE))</f>
        <v xml:space="preserve">DMSO </v>
      </c>
      <c r="BT414" s="509" t="str">
        <f>IF(AL414="","",VLOOKUP(AM414,[0]!Qualifier,(COLUMN(AM414)-34),FALSE))</f>
        <v xml:space="preserve">CleanR </v>
      </c>
      <c r="BU414" s="509" t="str">
        <f>IF(AM414="","",VLOOKUP(AN414,[0]!Qualifier,(COLUMN(AN414)-34),FALSE))</f>
        <v xml:space="preserve">NonSV </v>
      </c>
      <c r="BV414" s="509" t="str">
        <f>IF(AN414="","",VLOOKUP(AO414,[0]!Qualifier,(COLUMN(AO414)-34),FALSE))</f>
        <v xml:space="preserve">≤-80°C </v>
      </c>
      <c r="BW414" s="509" t="str">
        <f>IF(AO414="","",VLOOKUP(AP414,[0]!Qualifier,(COLUMN(AP414)-34),FALSE))</f>
        <v>No</v>
      </c>
      <c r="BX414" s="509" t="str">
        <f>IF(AP414="","",VLOOKUP(AQ414,[0]!Qualifier,(COLUMN(AQ414)-34),FALSE))</f>
        <v>Rel</v>
      </c>
      <c r="BY414" s="509" t="str">
        <f>IF(AQ414="","",VLOOKUP(AR414,[0]!Qualifier,(COLUMN(AR414)-34),FALSE))</f>
        <v xml:space="preserve">Aph </v>
      </c>
      <c r="BZ414" s="509" t="str">
        <f>IF(AR414="","",VLOOKUP(AS414,[0]!Qualifier,(COLUMN(AS414)-34),FALSE))</f>
        <v xml:space="preserve">NA </v>
      </c>
      <c r="CA414" s="509" t="str">
        <f>IF(AS414="","",VLOOKUP(AT414,[0]!Qualifier,(COLUMN(AT414)-34),FALSE))</f>
        <v xml:space="preserve">Transf </v>
      </c>
      <c r="CB414" s="509" t="str">
        <f>IF(AT414="","",VLOOKUP(AU414,[0]!Qualifier,(COLUMN(AU414)-34),FALSE))</f>
        <v xml:space="preserve">None </v>
      </c>
      <c r="CC414" s="509" t="str">
        <f>IF(AU414="","",VLOOKUP(AV414,[0]!Qualifier,(COLUMN(AV414)-34),FALSE))</f>
        <v xml:space="preserve">None </v>
      </c>
      <c r="CD414" s="509" t="str">
        <f>IF(AV414="","",VLOOKUP(AW414,[0]!Qualifier,(COLUMN(AW414)-34),FALSE))</f>
        <v xml:space="preserve">NoIrr </v>
      </c>
      <c r="CE414" s="508" t="str">
        <f>IF(AW414="","",VLOOKUP(AX414,[0]!Qualifier,(COLUMN(AX414)-34),FALSE))</f>
        <v xml:space="preserve">- </v>
      </c>
      <c r="CF414" s="508" t="str">
        <f>IF(AX414="","",VLOOKUP(AY414,[0]!Qualifier,(COLUMN(AY414)-34),FALSE))</f>
        <v xml:space="preserve">Lymphocytes </v>
      </c>
      <c r="CG414" s="509" t="str">
        <f>IF(AY414="","",VLOOKUP(AZ414,[0]!Qualifier,(COLUMN(AZ414)-34),FALSE))</f>
        <v>Non</v>
      </c>
      <c r="CH414" s="510" t="str">
        <f>IF(AZ414="","",VLOOKUP(BA414,[0]!Qualifier,(COLUMN(BA414)-34),FALSE))</f>
        <v>NA</v>
      </c>
      <c r="CI414" s="509" t="str">
        <f>IF(BA414="","",VLOOKUP(BB414,[0]!Qualifier,(COLUMN(BB414)-34),FALSE))</f>
        <v xml:space="preserve">None </v>
      </c>
      <c r="CJ414" s="510"/>
      <c r="CK414" s="513" t="str">
        <f t="shared" si="201"/>
        <v>3-6-11-4-3-16-1-5-2-1-1-1-1-1-1-3-1-1-1</v>
      </c>
      <c r="CL414" s="513">
        <v>41252</v>
      </c>
      <c r="CM414" s="513">
        <v>45195</v>
      </c>
      <c r="CN414" s="510"/>
      <c r="CP414" s="510"/>
    </row>
    <row r="415" spans="1:94" ht="12.6" customHeight="1" outlineLevel="2" x14ac:dyDescent="0.35">
      <c r="A415" s="77">
        <f t="shared" si="203"/>
        <v>370066</v>
      </c>
      <c r="B415" s="7">
        <f t="shared" si="204"/>
        <v>410</v>
      </c>
      <c r="C415" s="59">
        <f t="shared" si="202"/>
        <v>410</v>
      </c>
      <c r="D415" s="124">
        <f t="shared" si="205"/>
        <v>370066</v>
      </c>
      <c r="E415" s="16" t="str">
        <f t="shared" si="181"/>
        <v>LC/Buffy</v>
      </c>
      <c r="F415" s="58" t="str">
        <f t="shared" si="182"/>
        <v xml:space="preserve">ACD </v>
      </c>
      <c r="G415" s="58" t="str">
        <f t="shared" si="183"/>
        <v xml:space="preserve">DMSO </v>
      </c>
      <c r="H415" s="58" t="str">
        <f t="shared" si="184"/>
        <v xml:space="preserve">CleanR </v>
      </c>
      <c r="I415" s="58" t="str">
        <f t="shared" si="185"/>
        <v xml:space="preserve">NonSV </v>
      </c>
      <c r="J415" s="58" t="str">
        <f t="shared" si="186"/>
        <v xml:space="preserve">≤-60°C  </v>
      </c>
      <c r="K415" s="58" t="str">
        <f t="shared" si="187"/>
        <v>No</v>
      </c>
      <c r="L415" s="58" t="str">
        <f t="shared" si="188"/>
        <v>Rel</v>
      </c>
      <c r="M415" s="58" t="str">
        <f t="shared" si="189"/>
        <v xml:space="preserve">Aph </v>
      </c>
      <c r="N415" s="58" t="str">
        <f t="shared" si="190"/>
        <v xml:space="preserve">NA </v>
      </c>
      <c r="O415" s="58" t="str">
        <f t="shared" si="191"/>
        <v xml:space="preserve">Transf </v>
      </c>
      <c r="P415" s="58" t="str">
        <f t="shared" si="192"/>
        <v xml:space="preserve">None </v>
      </c>
      <c r="Q415" s="58" t="str">
        <f t="shared" si="193"/>
        <v xml:space="preserve">None </v>
      </c>
      <c r="R415" s="58" t="str">
        <f t="shared" si="194"/>
        <v xml:space="preserve">NoIrr </v>
      </c>
      <c r="S415" s="58" t="str">
        <f t="shared" si="195"/>
        <v xml:space="preserve">- </v>
      </c>
      <c r="T415" s="518" t="str">
        <f t="shared" si="196"/>
        <v xml:space="preserve">Lymphocytes </v>
      </c>
      <c r="U415" s="58" t="str">
        <f t="shared" si="197"/>
        <v>Non</v>
      </c>
      <c r="V415" s="58" t="str">
        <f t="shared" si="198"/>
        <v>NA</v>
      </c>
      <c r="W415" s="58" t="str">
        <f t="shared" si="199"/>
        <v xml:space="preserve">None </v>
      </c>
      <c r="X415" t="s">
        <v>63</v>
      </c>
      <c r="Y415" s="161" t="str">
        <f t="shared" si="200"/>
        <v>3-6-11-4-3-5-1-5-2-1-1-1-1-1-1-3-1-1-1</v>
      </c>
      <c r="Z415" s="60">
        <f t="shared" si="206"/>
        <v>370066</v>
      </c>
      <c r="AA415" s="7">
        <f t="shared" si="207"/>
        <v>410</v>
      </c>
      <c r="AB415" s="29" t="str">
        <f t="shared" si="209"/>
        <v>3</v>
      </c>
      <c r="AC415" s="29" t="str">
        <f t="shared" si="209"/>
        <v>7</v>
      </c>
      <c r="AD415" s="29" t="str">
        <f t="shared" si="209"/>
        <v>0</v>
      </c>
      <c r="AE415" s="29" t="str">
        <f t="shared" si="209"/>
        <v>0</v>
      </c>
      <c r="AF415" s="29" t="str">
        <f t="shared" si="209"/>
        <v>6</v>
      </c>
      <c r="AG415" s="29" t="str">
        <f t="shared" si="209"/>
        <v>6</v>
      </c>
      <c r="AH415" s="59">
        <v>410</v>
      </c>
      <c r="AI415" s="510">
        <v>370066</v>
      </c>
      <c r="AJ415" s="509">
        <v>3</v>
      </c>
      <c r="AK415" s="509">
        <v>6</v>
      </c>
      <c r="AL415" s="509">
        <v>11</v>
      </c>
      <c r="AM415" s="509">
        <v>4</v>
      </c>
      <c r="AN415" s="509">
        <v>3</v>
      </c>
      <c r="AO415" s="509">
        <v>5</v>
      </c>
      <c r="AP415" s="509">
        <v>1</v>
      </c>
      <c r="AQ415" s="509">
        <v>5</v>
      </c>
      <c r="AR415" s="509">
        <v>2</v>
      </c>
      <c r="AS415" s="509">
        <v>1</v>
      </c>
      <c r="AT415" s="509">
        <v>1</v>
      </c>
      <c r="AU415" s="509">
        <v>1</v>
      </c>
      <c r="AV415" s="509">
        <v>1</v>
      </c>
      <c r="AW415" s="509">
        <v>1</v>
      </c>
      <c r="AX415" s="509">
        <v>1</v>
      </c>
      <c r="AY415" s="509">
        <v>3</v>
      </c>
      <c r="AZ415" s="509">
        <v>1</v>
      </c>
      <c r="BA415" s="509">
        <v>1</v>
      </c>
      <c r="BB415" s="509">
        <v>1</v>
      </c>
      <c r="BC415" s="509" t="b">
        <v>0</v>
      </c>
      <c r="BD415" s="508">
        <v>46079</v>
      </c>
      <c r="BE415" s="508">
        <v>46077</v>
      </c>
      <c r="BF415" s="509" t="b">
        <v>0</v>
      </c>
      <c r="BG415" s="510" t="s">
        <v>1627</v>
      </c>
      <c r="BH415" s="509">
        <v>99</v>
      </c>
      <c r="BI415" s="510" t="s">
        <v>685</v>
      </c>
      <c r="BJ415" s="513">
        <v>46079</v>
      </c>
      <c r="BK415" s="513">
        <v>46077</v>
      </c>
      <c r="BL415" s="513">
        <v>46217</v>
      </c>
      <c r="BM415" s="510"/>
      <c r="BN415" s="512"/>
      <c r="BO415" s="510"/>
      <c r="BP415" s="509">
        <v>6</v>
      </c>
      <c r="BQ415" s="509" t="str">
        <f>IF(AI415="","",VLOOKUP(AJ415,[0]!Qualifier,(COLUMN(AJ415)-34),FALSE))</f>
        <v>LC/Buffy</v>
      </c>
      <c r="BR415" s="509" t="str">
        <f>IF(AJ415="","",VLOOKUP(AK415,[0]!Qualifier,(COLUMN(AK415)-34),FALSE))</f>
        <v xml:space="preserve">ACD </v>
      </c>
      <c r="BS415" s="509" t="str">
        <f>IF(AK415="","",VLOOKUP(AL415,[0]!Qualifier,(COLUMN(AL415)-34),FALSE))</f>
        <v xml:space="preserve">DMSO </v>
      </c>
      <c r="BT415" s="509" t="str">
        <f>IF(AL415="","",VLOOKUP(AM415,[0]!Qualifier,(COLUMN(AM415)-34),FALSE))</f>
        <v xml:space="preserve">CleanR </v>
      </c>
      <c r="BU415" s="509" t="str">
        <f>IF(AM415="","",VLOOKUP(AN415,[0]!Qualifier,(COLUMN(AN415)-34),FALSE))</f>
        <v xml:space="preserve">NonSV </v>
      </c>
      <c r="BV415" s="509" t="str">
        <f>IF(AN415="","",VLOOKUP(AO415,[0]!Qualifier,(COLUMN(AO415)-34),FALSE))</f>
        <v xml:space="preserve">≤-60°C  </v>
      </c>
      <c r="BW415" s="509" t="str">
        <f>IF(AO415="","",VLOOKUP(AP415,[0]!Qualifier,(COLUMN(AP415)-34),FALSE))</f>
        <v>No</v>
      </c>
      <c r="BX415" s="509" t="str">
        <f>IF(AP415="","",VLOOKUP(AQ415,[0]!Qualifier,(COLUMN(AQ415)-34),FALSE))</f>
        <v>Rel</v>
      </c>
      <c r="BY415" s="509" t="str">
        <f>IF(AQ415="","",VLOOKUP(AR415,[0]!Qualifier,(COLUMN(AR415)-34),FALSE))</f>
        <v xml:space="preserve">Aph </v>
      </c>
      <c r="BZ415" s="509" t="str">
        <f>IF(AR415="","",VLOOKUP(AS415,[0]!Qualifier,(COLUMN(AS415)-34),FALSE))</f>
        <v xml:space="preserve">NA </v>
      </c>
      <c r="CA415" s="509" t="str">
        <f>IF(AS415="","",VLOOKUP(AT415,[0]!Qualifier,(COLUMN(AT415)-34),FALSE))</f>
        <v xml:space="preserve">Transf </v>
      </c>
      <c r="CB415" s="509" t="str">
        <f>IF(AT415="","",VLOOKUP(AU415,[0]!Qualifier,(COLUMN(AU415)-34),FALSE))</f>
        <v xml:space="preserve">None </v>
      </c>
      <c r="CC415" s="509" t="str">
        <f>IF(AU415="","",VLOOKUP(AV415,[0]!Qualifier,(COLUMN(AV415)-34),FALSE))</f>
        <v xml:space="preserve">None </v>
      </c>
      <c r="CD415" s="509" t="str">
        <f>IF(AV415="","",VLOOKUP(AW415,[0]!Qualifier,(COLUMN(AW415)-34),FALSE))</f>
        <v xml:space="preserve">NoIrr </v>
      </c>
      <c r="CE415" s="508" t="str">
        <f>IF(AW415="","",VLOOKUP(AX415,[0]!Qualifier,(COLUMN(AX415)-34),FALSE))</f>
        <v xml:space="preserve">- </v>
      </c>
      <c r="CF415" s="508" t="str">
        <f>IF(AX415="","",VLOOKUP(AY415,[0]!Qualifier,(COLUMN(AY415)-34),FALSE))</f>
        <v xml:space="preserve">Lymphocytes </v>
      </c>
      <c r="CG415" s="509" t="str">
        <f>IF(AY415="","",VLOOKUP(AZ415,[0]!Qualifier,(COLUMN(AZ415)-34),FALSE))</f>
        <v>Non</v>
      </c>
      <c r="CH415" s="510" t="str">
        <f>IF(AZ415="","",VLOOKUP(BA415,[0]!Qualifier,(COLUMN(BA415)-34),FALSE))</f>
        <v>NA</v>
      </c>
      <c r="CI415" s="509" t="str">
        <f>IF(BA415="","",VLOOKUP(BB415,[0]!Qualifier,(COLUMN(BB415)-34),FALSE))</f>
        <v xml:space="preserve">None </v>
      </c>
      <c r="CJ415" s="510"/>
      <c r="CK415" s="513" t="str">
        <f t="shared" si="201"/>
        <v>3-6-11-4-3-5-1-5-2-1-1-1-1-1-1-3-1-1-1</v>
      </c>
      <c r="CL415" s="513">
        <v>42271</v>
      </c>
      <c r="CM415" s="513">
        <v>45195</v>
      </c>
      <c r="CN415" s="510"/>
      <c r="CP415" s="510"/>
    </row>
    <row r="416" spans="1:94" ht="12.6" customHeight="1" outlineLevel="2" x14ac:dyDescent="0.35">
      <c r="A416" s="77">
        <f t="shared" si="203"/>
        <v>370076</v>
      </c>
      <c r="B416" s="7">
        <f t="shared" si="204"/>
        <v>411</v>
      </c>
      <c r="C416" s="59">
        <f t="shared" si="202"/>
        <v>411</v>
      </c>
      <c r="D416" s="124">
        <f t="shared" si="205"/>
        <v>370076</v>
      </c>
      <c r="E416" s="16" t="str">
        <f t="shared" si="181"/>
        <v>LC/Buffy</v>
      </c>
      <c r="F416" s="58" t="str">
        <f t="shared" si="182"/>
        <v xml:space="preserve">ACD+Hep </v>
      </c>
      <c r="G416" s="58" t="str">
        <f t="shared" si="183"/>
        <v xml:space="preserve">DMSO </v>
      </c>
      <c r="H416" s="58" t="str">
        <f t="shared" si="184"/>
        <v xml:space="preserve">Open </v>
      </c>
      <c r="I416" s="58" t="str">
        <f t="shared" si="185"/>
        <v xml:space="preserve">NonSV </v>
      </c>
      <c r="J416" s="58" t="str">
        <f t="shared" si="186"/>
        <v xml:space="preserve">≤-80°C </v>
      </c>
      <c r="K416" s="58" t="str">
        <f t="shared" si="187"/>
        <v>No</v>
      </c>
      <c r="L416" s="58" t="str">
        <f t="shared" si="188"/>
        <v>Rel</v>
      </c>
      <c r="M416" s="58" t="str">
        <f t="shared" si="189"/>
        <v xml:space="preserve">Aph </v>
      </c>
      <c r="N416" s="58" t="str">
        <f t="shared" si="190"/>
        <v xml:space="preserve">NA </v>
      </c>
      <c r="O416" s="58" t="str">
        <f t="shared" si="191"/>
        <v xml:space="preserve">Transf </v>
      </c>
      <c r="P416" s="58" t="str">
        <f t="shared" si="192"/>
        <v xml:space="preserve">None </v>
      </c>
      <c r="Q416" s="58" t="str">
        <f t="shared" si="193"/>
        <v xml:space="preserve">None </v>
      </c>
      <c r="R416" s="58" t="str">
        <f t="shared" si="194"/>
        <v xml:space="preserve">NoIrr </v>
      </c>
      <c r="S416" s="58" t="str">
        <f t="shared" si="195"/>
        <v xml:space="preserve">- </v>
      </c>
      <c r="T416" s="518" t="str">
        <f t="shared" si="196"/>
        <v xml:space="preserve">Lymphocytes </v>
      </c>
      <c r="U416" s="58" t="str">
        <f t="shared" si="197"/>
        <v>Non</v>
      </c>
      <c r="V416" s="58" t="str">
        <f t="shared" si="198"/>
        <v>NA</v>
      </c>
      <c r="W416" s="58" t="str">
        <f t="shared" si="199"/>
        <v xml:space="preserve">None </v>
      </c>
      <c r="X416" t="s">
        <v>63</v>
      </c>
      <c r="Y416" s="161" t="str">
        <f t="shared" si="200"/>
        <v>3-12-11-2-3-16-1-5-2-1-1-1-1-1-1-3-1-1-1</v>
      </c>
      <c r="Z416" s="60">
        <f t="shared" si="206"/>
        <v>370076</v>
      </c>
      <c r="AA416" s="7">
        <f t="shared" si="207"/>
        <v>411</v>
      </c>
      <c r="AB416" s="29" t="str">
        <f t="shared" si="209"/>
        <v>3</v>
      </c>
      <c r="AC416" s="29" t="str">
        <f t="shared" si="209"/>
        <v>7</v>
      </c>
      <c r="AD416" s="29" t="str">
        <f t="shared" si="209"/>
        <v>0</v>
      </c>
      <c r="AE416" s="29" t="str">
        <f t="shared" si="209"/>
        <v>0</v>
      </c>
      <c r="AF416" s="29" t="str">
        <f t="shared" si="209"/>
        <v>7</v>
      </c>
      <c r="AG416" s="29" t="str">
        <f t="shared" si="209"/>
        <v>6</v>
      </c>
      <c r="AH416" s="59">
        <v>411</v>
      </c>
      <c r="AI416" s="510">
        <v>370076</v>
      </c>
      <c r="AJ416" s="509">
        <v>3</v>
      </c>
      <c r="AK416" s="509">
        <v>12</v>
      </c>
      <c r="AL416" s="509">
        <v>11</v>
      </c>
      <c r="AM416" s="509">
        <v>2</v>
      </c>
      <c r="AN416" s="509">
        <v>3</v>
      </c>
      <c r="AO416" s="509">
        <v>16</v>
      </c>
      <c r="AP416" s="509">
        <v>1</v>
      </c>
      <c r="AQ416" s="509">
        <v>5</v>
      </c>
      <c r="AR416" s="509">
        <v>2</v>
      </c>
      <c r="AS416" s="509">
        <v>1</v>
      </c>
      <c r="AT416" s="509">
        <v>1</v>
      </c>
      <c r="AU416" s="509">
        <v>1</v>
      </c>
      <c r="AV416" s="509">
        <v>1</v>
      </c>
      <c r="AW416" s="509">
        <v>1</v>
      </c>
      <c r="AX416" s="509">
        <v>1</v>
      </c>
      <c r="AY416" s="509">
        <v>3</v>
      </c>
      <c r="AZ416" s="509">
        <v>1</v>
      </c>
      <c r="BA416" s="509">
        <v>1</v>
      </c>
      <c r="BB416" s="509">
        <v>1</v>
      </c>
      <c r="BC416" s="509" t="b">
        <v>0</v>
      </c>
      <c r="BD416" s="508">
        <v>44007</v>
      </c>
      <c r="BE416" s="508">
        <v>43999</v>
      </c>
      <c r="BF416" s="509" t="b">
        <v>0</v>
      </c>
      <c r="BG416" s="510" t="s">
        <v>1221</v>
      </c>
      <c r="BH416" s="509">
        <v>76</v>
      </c>
      <c r="BI416" s="510" t="s">
        <v>1062</v>
      </c>
      <c r="BJ416" s="513">
        <v>44007</v>
      </c>
      <c r="BK416" s="513">
        <v>43999</v>
      </c>
      <c r="BL416" s="513">
        <v>46217</v>
      </c>
      <c r="BM416" s="510"/>
      <c r="BN416" s="512"/>
      <c r="BO416" s="510"/>
      <c r="BP416" s="509">
        <v>6</v>
      </c>
      <c r="BQ416" s="509" t="str">
        <f>IF(AI416="","",VLOOKUP(AJ416,[0]!Qualifier,(COLUMN(AJ416)-34),FALSE))</f>
        <v>LC/Buffy</v>
      </c>
      <c r="BR416" s="509" t="str">
        <f>IF(AJ416="","",VLOOKUP(AK416,[0]!Qualifier,(COLUMN(AK416)-34),FALSE))</f>
        <v xml:space="preserve">ACD+Hep </v>
      </c>
      <c r="BS416" s="509" t="str">
        <f>IF(AK416="","",VLOOKUP(AL416,[0]!Qualifier,(COLUMN(AL416)-34),FALSE))</f>
        <v xml:space="preserve">DMSO </v>
      </c>
      <c r="BT416" s="509" t="str">
        <f>IF(AL416="","",VLOOKUP(AM416,[0]!Qualifier,(COLUMN(AM416)-34),FALSE))</f>
        <v xml:space="preserve">Open </v>
      </c>
      <c r="BU416" s="509" t="str">
        <f>IF(AM416="","",VLOOKUP(AN416,[0]!Qualifier,(COLUMN(AN416)-34),FALSE))</f>
        <v xml:space="preserve">NonSV </v>
      </c>
      <c r="BV416" s="509" t="str">
        <f>IF(AN416="","",VLOOKUP(AO416,[0]!Qualifier,(COLUMN(AO416)-34),FALSE))</f>
        <v xml:space="preserve">≤-80°C </v>
      </c>
      <c r="BW416" s="509" t="str">
        <f>IF(AO416="","",VLOOKUP(AP416,[0]!Qualifier,(COLUMN(AP416)-34),FALSE))</f>
        <v>No</v>
      </c>
      <c r="BX416" s="509" t="str">
        <f>IF(AP416="","",VLOOKUP(AQ416,[0]!Qualifier,(COLUMN(AQ416)-34),FALSE))</f>
        <v>Rel</v>
      </c>
      <c r="BY416" s="509" t="str">
        <f>IF(AQ416="","",VLOOKUP(AR416,[0]!Qualifier,(COLUMN(AR416)-34),FALSE))</f>
        <v xml:space="preserve">Aph </v>
      </c>
      <c r="BZ416" s="509" t="str">
        <f>IF(AR416="","",VLOOKUP(AS416,[0]!Qualifier,(COLUMN(AS416)-34),FALSE))</f>
        <v xml:space="preserve">NA </v>
      </c>
      <c r="CA416" s="509" t="str">
        <f>IF(AS416="","",VLOOKUP(AT416,[0]!Qualifier,(COLUMN(AT416)-34),FALSE))</f>
        <v xml:space="preserve">Transf </v>
      </c>
      <c r="CB416" s="509" t="str">
        <f>IF(AT416="","",VLOOKUP(AU416,[0]!Qualifier,(COLUMN(AU416)-34),FALSE))</f>
        <v xml:space="preserve">None </v>
      </c>
      <c r="CC416" s="509" t="str">
        <f>IF(AU416="","",VLOOKUP(AV416,[0]!Qualifier,(COLUMN(AV416)-34),FALSE))</f>
        <v xml:space="preserve">None </v>
      </c>
      <c r="CD416" s="509" t="str">
        <f>IF(AV416="","",VLOOKUP(AW416,[0]!Qualifier,(COLUMN(AW416)-34),FALSE))</f>
        <v xml:space="preserve">NoIrr </v>
      </c>
      <c r="CE416" s="508" t="str">
        <f>IF(AW416="","",VLOOKUP(AX416,[0]!Qualifier,(COLUMN(AX416)-34),FALSE))</f>
        <v xml:space="preserve">- </v>
      </c>
      <c r="CF416" s="508" t="str">
        <f>IF(AX416="","",VLOOKUP(AY416,[0]!Qualifier,(COLUMN(AY416)-34),FALSE))</f>
        <v xml:space="preserve">Lymphocytes </v>
      </c>
      <c r="CG416" s="509" t="str">
        <f>IF(AY416="","",VLOOKUP(AZ416,[0]!Qualifier,(COLUMN(AZ416)-34),FALSE))</f>
        <v>Non</v>
      </c>
      <c r="CH416" s="510" t="str">
        <f>IF(AZ416="","",VLOOKUP(BA416,[0]!Qualifier,(COLUMN(BA416)-34),FALSE))</f>
        <v>NA</v>
      </c>
      <c r="CI416" s="509" t="str">
        <f>IF(BA416="","",VLOOKUP(BB416,[0]!Qualifier,(COLUMN(BB416)-34),FALSE))</f>
        <v xml:space="preserve">None </v>
      </c>
      <c r="CJ416" s="510"/>
      <c r="CK416" s="513" t="str">
        <f t="shared" si="201"/>
        <v>3-12-11-2-3-16-1-5-2-1-1-1-1-1-1-3-1-1-1</v>
      </c>
      <c r="CL416" s="513">
        <v>44387</v>
      </c>
      <c r="CM416" s="513">
        <v>45195</v>
      </c>
      <c r="CN416" s="510"/>
      <c r="CP416" s="510"/>
    </row>
    <row r="417" spans="1:94" ht="12.6" customHeight="1" outlineLevel="2" x14ac:dyDescent="0.35">
      <c r="A417" s="77">
        <f t="shared" si="203"/>
        <v>370099</v>
      </c>
      <c r="B417" s="7">
        <f t="shared" si="204"/>
        <v>412</v>
      </c>
      <c r="C417" s="59">
        <f t="shared" si="202"/>
        <v>412</v>
      </c>
      <c r="D417" s="124">
        <f t="shared" si="205"/>
        <v>370099</v>
      </c>
      <c r="E417" s="16" t="str">
        <f t="shared" si="181"/>
        <v>LC/Buffy</v>
      </c>
      <c r="F417" s="58" t="str">
        <f t="shared" si="182"/>
        <v xml:space="preserve">ACD+Hep </v>
      </c>
      <c r="G417" s="58" t="str">
        <f t="shared" si="183"/>
        <v xml:space="preserve">NoAdd </v>
      </c>
      <c r="H417" s="58" t="str">
        <f t="shared" si="184"/>
        <v xml:space="preserve">Closed </v>
      </c>
      <c r="I417" s="58" t="str">
        <f t="shared" si="185"/>
        <v xml:space="preserve">NonSV </v>
      </c>
      <c r="J417" s="58" t="str">
        <f t="shared" si="186"/>
        <v xml:space="preserve">2to6°C </v>
      </c>
      <c r="K417" s="58" t="str">
        <f t="shared" si="187"/>
        <v>No</v>
      </c>
      <c r="L417" s="58" t="str">
        <f t="shared" si="188"/>
        <v>Rel</v>
      </c>
      <c r="M417" s="58" t="str">
        <f t="shared" si="189"/>
        <v xml:space="preserve">Aph </v>
      </c>
      <c r="N417" s="58" t="str">
        <f t="shared" si="190"/>
        <v xml:space="preserve">NA </v>
      </c>
      <c r="O417" s="58" t="str">
        <f t="shared" si="191"/>
        <v xml:space="preserve">Transf </v>
      </c>
      <c r="P417" s="58" t="str">
        <f t="shared" si="192"/>
        <v xml:space="preserve">None </v>
      </c>
      <c r="Q417" s="58" t="str">
        <f t="shared" si="193"/>
        <v xml:space="preserve">None </v>
      </c>
      <c r="R417" s="58" t="str">
        <f t="shared" si="194"/>
        <v xml:space="preserve">NoIrr </v>
      </c>
      <c r="S417" s="58" t="str">
        <f t="shared" si="195"/>
        <v xml:space="preserve">- </v>
      </c>
      <c r="T417" s="58" t="str">
        <f t="shared" si="196"/>
        <v xml:space="preserve">Lymphocytes </v>
      </c>
      <c r="U417" s="58" t="str">
        <f t="shared" si="197"/>
        <v>Non</v>
      </c>
      <c r="V417" s="58" t="str">
        <f t="shared" si="198"/>
        <v>NA</v>
      </c>
      <c r="W417" s="58" t="str">
        <f t="shared" si="199"/>
        <v xml:space="preserve">None </v>
      </c>
      <c r="X417" t="s">
        <v>63</v>
      </c>
      <c r="Y417" s="161" t="str">
        <f t="shared" si="200"/>
        <v>3-12-1-1-3-2-1-5-2-1-1-1-1-1-1-3-1-1-1</v>
      </c>
      <c r="Z417" s="60">
        <f t="shared" si="206"/>
        <v>370099</v>
      </c>
      <c r="AA417" s="7">
        <f t="shared" si="207"/>
        <v>412</v>
      </c>
      <c r="AB417" s="29" t="str">
        <f t="shared" si="209"/>
        <v>3</v>
      </c>
      <c r="AC417" s="29" t="str">
        <f t="shared" si="209"/>
        <v>7</v>
      </c>
      <c r="AD417" s="29" t="str">
        <f t="shared" si="209"/>
        <v>0</v>
      </c>
      <c r="AE417" s="29" t="str">
        <f t="shared" si="209"/>
        <v>0</v>
      </c>
      <c r="AF417" s="29" t="str">
        <f t="shared" si="209"/>
        <v>9</v>
      </c>
      <c r="AG417" s="29" t="str">
        <f t="shared" si="209"/>
        <v>9</v>
      </c>
      <c r="AH417" s="59">
        <v>412</v>
      </c>
      <c r="AI417" s="510">
        <v>370099</v>
      </c>
      <c r="AJ417" s="509">
        <v>3</v>
      </c>
      <c r="AK417" s="509">
        <v>12</v>
      </c>
      <c r="AL417" s="509">
        <v>1</v>
      </c>
      <c r="AM417" s="509">
        <v>1</v>
      </c>
      <c r="AN417" s="509">
        <v>3</v>
      </c>
      <c r="AO417" s="509">
        <v>2</v>
      </c>
      <c r="AP417" s="509">
        <v>1</v>
      </c>
      <c r="AQ417" s="509">
        <v>5</v>
      </c>
      <c r="AR417" s="509">
        <v>2</v>
      </c>
      <c r="AS417" s="509">
        <v>1</v>
      </c>
      <c r="AT417" s="509">
        <v>1</v>
      </c>
      <c r="AU417" s="509">
        <v>1</v>
      </c>
      <c r="AV417" s="509">
        <v>1</v>
      </c>
      <c r="AW417" s="509">
        <v>1</v>
      </c>
      <c r="AX417" s="509">
        <v>1</v>
      </c>
      <c r="AY417" s="509">
        <v>3</v>
      </c>
      <c r="AZ417" s="509">
        <v>1</v>
      </c>
      <c r="BA417" s="509">
        <v>1</v>
      </c>
      <c r="BB417" s="509">
        <v>1</v>
      </c>
      <c r="BC417" s="509" t="b">
        <v>0</v>
      </c>
      <c r="BD417" s="508">
        <v>44007</v>
      </c>
      <c r="BE417" s="508">
        <v>43999</v>
      </c>
      <c r="BF417" s="509" t="b">
        <v>0</v>
      </c>
      <c r="BG417" s="510" t="s">
        <v>1088</v>
      </c>
      <c r="BH417" s="509">
        <v>76</v>
      </c>
      <c r="BI417" s="510" t="s">
        <v>1062</v>
      </c>
      <c r="BJ417" s="513">
        <v>44007</v>
      </c>
      <c r="BK417" s="513">
        <v>43999</v>
      </c>
      <c r="BL417" s="513">
        <v>46217</v>
      </c>
      <c r="BM417" s="510"/>
      <c r="BN417" s="512"/>
      <c r="BO417" s="510"/>
      <c r="BP417" s="509">
        <v>6</v>
      </c>
      <c r="BQ417" s="509" t="str">
        <f>IF(AI417="","",VLOOKUP(AJ417,[0]!Qualifier,(COLUMN(AJ417)-34),FALSE))</f>
        <v>LC/Buffy</v>
      </c>
      <c r="BR417" s="509" t="str">
        <f>IF(AJ417="","",VLOOKUP(AK417,[0]!Qualifier,(COLUMN(AK417)-34),FALSE))</f>
        <v xml:space="preserve">ACD+Hep </v>
      </c>
      <c r="BS417" s="509" t="str">
        <f>IF(AK417="","",VLOOKUP(AL417,[0]!Qualifier,(COLUMN(AL417)-34),FALSE))</f>
        <v xml:space="preserve">NoAdd </v>
      </c>
      <c r="BT417" s="509" t="str">
        <f>IF(AL417="","",VLOOKUP(AM417,[0]!Qualifier,(COLUMN(AM417)-34),FALSE))</f>
        <v xml:space="preserve">Closed </v>
      </c>
      <c r="BU417" s="509" t="str">
        <f>IF(AM417="","",VLOOKUP(AN417,[0]!Qualifier,(COLUMN(AN417)-34),FALSE))</f>
        <v xml:space="preserve">NonSV </v>
      </c>
      <c r="BV417" s="509" t="str">
        <f>IF(AN417="","",VLOOKUP(AO417,[0]!Qualifier,(COLUMN(AO417)-34),FALSE))</f>
        <v xml:space="preserve">2to6°C </v>
      </c>
      <c r="BW417" s="509" t="str">
        <f>IF(AO417="","",VLOOKUP(AP417,[0]!Qualifier,(COLUMN(AP417)-34),FALSE))</f>
        <v>No</v>
      </c>
      <c r="BX417" s="509" t="str">
        <f>IF(AP417="","",VLOOKUP(AQ417,[0]!Qualifier,(COLUMN(AQ417)-34),FALSE))</f>
        <v>Rel</v>
      </c>
      <c r="BY417" s="509" t="str">
        <f>IF(AQ417="","",VLOOKUP(AR417,[0]!Qualifier,(COLUMN(AR417)-34),FALSE))</f>
        <v xml:space="preserve">Aph </v>
      </c>
      <c r="BZ417" s="509" t="str">
        <f>IF(AR417="","",VLOOKUP(AS417,[0]!Qualifier,(COLUMN(AS417)-34),FALSE))</f>
        <v xml:space="preserve">NA </v>
      </c>
      <c r="CA417" s="509" t="str">
        <f>IF(AS417="","",VLOOKUP(AT417,[0]!Qualifier,(COLUMN(AT417)-34),FALSE))</f>
        <v xml:space="preserve">Transf </v>
      </c>
      <c r="CB417" s="509" t="str">
        <f>IF(AT417="","",VLOOKUP(AU417,[0]!Qualifier,(COLUMN(AU417)-34),FALSE))</f>
        <v xml:space="preserve">None </v>
      </c>
      <c r="CC417" s="509" t="str">
        <f>IF(AU417="","",VLOOKUP(AV417,[0]!Qualifier,(COLUMN(AV417)-34),FALSE))</f>
        <v xml:space="preserve">None </v>
      </c>
      <c r="CD417" s="509" t="str">
        <f>IF(AV417="","",VLOOKUP(AW417,[0]!Qualifier,(COLUMN(AW417)-34),FALSE))</f>
        <v xml:space="preserve">NoIrr </v>
      </c>
      <c r="CE417" s="508" t="str">
        <f>IF(AW417="","",VLOOKUP(AX417,[0]!Qualifier,(COLUMN(AX417)-34),FALSE))</f>
        <v xml:space="preserve">- </v>
      </c>
      <c r="CF417" s="508" t="str">
        <f>IF(AX417="","",VLOOKUP(AY417,[0]!Qualifier,(COLUMN(AY417)-34),FALSE))</f>
        <v xml:space="preserve">Lymphocytes </v>
      </c>
      <c r="CG417" s="509" t="str">
        <f>IF(AY417="","",VLOOKUP(AZ417,[0]!Qualifier,(COLUMN(AZ417)-34),FALSE))</f>
        <v>Non</v>
      </c>
      <c r="CH417" s="510" t="str">
        <f>IF(AZ417="","",VLOOKUP(BA417,[0]!Qualifier,(COLUMN(BA417)-34),FALSE))</f>
        <v>NA</v>
      </c>
      <c r="CI417" s="509" t="str">
        <f>IF(BA417="","",VLOOKUP(BB417,[0]!Qualifier,(COLUMN(BB417)-34),FALSE))</f>
        <v xml:space="preserve">None </v>
      </c>
      <c r="CJ417" s="510"/>
      <c r="CK417" s="513" t="str">
        <f t="shared" si="201"/>
        <v>3-12-1-1-3-2-1-5-2-1-1-1-1-1-1-3-1-1-1</v>
      </c>
      <c r="CL417" s="513">
        <v>36451</v>
      </c>
      <c r="CM417" s="513">
        <v>45195</v>
      </c>
      <c r="CN417" s="513">
        <v>44679</v>
      </c>
      <c r="CO417" s="513">
        <v>1</v>
      </c>
      <c r="CP417" s="510" t="s">
        <v>1142</v>
      </c>
    </row>
    <row r="418" spans="1:94" ht="12.6" customHeight="1" outlineLevel="2" x14ac:dyDescent="0.35">
      <c r="A418" s="77">
        <f t="shared" si="203"/>
        <v>370118</v>
      </c>
      <c r="B418" s="7">
        <f t="shared" si="204"/>
        <v>413</v>
      </c>
      <c r="C418" s="59">
        <f t="shared" si="202"/>
        <v>413</v>
      </c>
      <c r="D418" s="124">
        <f t="shared" si="205"/>
        <v>370118</v>
      </c>
      <c r="E418" s="16" t="str">
        <f t="shared" si="181"/>
        <v>LC/Buffy</v>
      </c>
      <c r="F418" s="58" t="str">
        <f t="shared" si="182"/>
        <v xml:space="preserve">ACD </v>
      </c>
      <c r="G418" s="58" t="str">
        <f t="shared" si="183"/>
        <v xml:space="preserve">NoAdd </v>
      </c>
      <c r="H418" s="58" t="str">
        <f t="shared" si="184"/>
        <v xml:space="preserve">Closed </v>
      </c>
      <c r="I418" s="58" t="str">
        <f t="shared" si="185"/>
        <v xml:space="preserve">SV </v>
      </c>
      <c r="J418" s="58" t="str">
        <f t="shared" si="186"/>
        <v xml:space="preserve">20to24°C </v>
      </c>
      <c r="K418" s="58" t="str">
        <f t="shared" si="187"/>
        <v>No</v>
      </c>
      <c r="L418" s="58" t="str">
        <f t="shared" si="188"/>
        <v>Rel</v>
      </c>
      <c r="M418" s="58" t="str">
        <f t="shared" si="189"/>
        <v xml:space="preserve">Aph </v>
      </c>
      <c r="N418" s="58" t="str">
        <f t="shared" si="190"/>
        <v xml:space="preserve">NA </v>
      </c>
      <c r="O418" s="58" t="str">
        <f t="shared" si="191"/>
        <v xml:space="preserve">Interm </v>
      </c>
      <c r="P418" s="58" t="str">
        <f t="shared" si="192"/>
        <v xml:space="preserve">None </v>
      </c>
      <c r="Q418" s="58" t="str">
        <f t="shared" si="193"/>
        <v xml:space="preserve">None </v>
      </c>
      <c r="R418" s="58" t="str">
        <f t="shared" si="194"/>
        <v xml:space="preserve">NoIrr </v>
      </c>
      <c r="S418" s="58" t="str">
        <f t="shared" si="195"/>
        <v xml:space="preserve">- </v>
      </c>
      <c r="T418" s="58" t="str">
        <f t="shared" si="196"/>
        <v xml:space="preserve">Monocytes </v>
      </c>
      <c r="U418" s="58" t="str">
        <f t="shared" si="197"/>
        <v>Non</v>
      </c>
      <c r="V418" s="58" t="str">
        <f t="shared" si="198"/>
        <v>NA</v>
      </c>
      <c r="W418" s="58" t="str">
        <f t="shared" si="199"/>
        <v xml:space="preserve">None </v>
      </c>
      <c r="X418"/>
      <c r="Y418" s="161" t="str">
        <f t="shared" si="200"/>
        <v>3-6-1-1-1-1-1-5-2-1-6-1-1-1-1-4-1-1-1</v>
      </c>
      <c r="Z418" s="60">
        <f t="shared" si="206"/>
        <v>370118</v>
      </c>
      <c r="AA418" s="7">
        <f t="shared" si="207"/>
        <v>413</v>
      </c>
      <c r="AB418" s="29" t="str">
        <f t="shared" si="209"/>
        <v>3</v>
      </c>
      <c r="AC418" s="29" t="str">
        <f t="shared" si="209"/>
        <v>7</v>
      </c>
      <c r="AD418" s="29" t="str">
        <f t="shared" si="209"/>
        <v>0</v>
      </c>
      <c r="AE418" s="29" t="str">
        <f t="shared" si="209"/>
        <v>1</v>
      </c>
      <c r="AF418" s="29" t="str">
        <f t="shared" si="209"/>
        <v>1</v>
      </c>
      <c r="AG418" s="29" t="str">
        <f t="shared" si="209"/>
        <v>8</v>
      </c>
      <c r="AH418" s="59">
        <v>413</v>
      </c>
      <c r="AI418" s="510">
        <v>370118</v>
      </c>
      <c r="AJ418" s="509">
        <v>3</v>
      </c>
      <c r="AK418" s="509">
        <v>6</v>
      </c>
      <c r="AL418" s="509">
        <v>1</v>
      </c>
      <c r="AM418" s="509">
        <v>1</v>
      </c>
      <c r="AN418" s="509">
        <v>1</v>
      </c>
      <c r="AO418" s="509">
        <v>1</v>
      </c>
      <c r="AP418" s="509">
        <v>1</v>
      </c>
      <c r="AQ418" s="509">
        <v>5</v>
      </c>
      <c r="AR418" s="509">
        <v>2</v>
      </c>
      <c r="AS418" s="509">
        <v>1</v>
      </c>
      <c r="AT418" s="509">
        <v>6</v>
      </c>
      <c r="AU418" s="509">
        <v>1</v>
      </c>
      <c r="AV418" s="509">
        <v>1</v>
      </c>
      <c r="AW418" s="509">
        <v>1</v>
      </c>
      <c r="AX418" s="509">
        <v>1</v>
      </c>
      <c r="AY418" s="509">
        <v>4</v>
      </c>
      <c r="AZ418" s="509">
        <v>1</v>
      </c>
      <c r="BA418" s="509">
        <v>1</v>
      </c>
      <c r="BB418" s="509">
        <v>1</v>
      </c>
      <c r="BC418" s="509" t="b">
        <v>0</v>
      </c>
      <c r="BD418" s="508">
        <v>38313</v>
      </c>
      <c r="BE418" s="508">
        <v>38313</v>
      </c>
      <c r="BF418" s="509" t="b">
        <v>0</v>
      </c>
      <c r="BG418" s="510" t="s">
        <v>701</v>
      </c>
      <c r="BH418" s="509">
        <v>103</v>
      </c>
      <c r="BI418" s="510" t="s">
        <v>1072</v>
      </c>
      <c r="BJ418" s="513">
        <v>38313</v>
      </c>
      <c r="BK418" s="513">
        <v>38313</v>
      </c>
      <c r="BL418" s="513">
        <v>46217</v>
      </c>
      <c r="BM418" s="513">
        <v>43630</v>
      </c>
      <c r="BN418" s="509">
        <v>1</v>
      </c>
      <c r="BO418" s="510" t="s">
        <v>1073</v>
      </c>
      <c r="BP418" s="509">
        <v>6</v>
      </c>
      <c r="BQ418" s="509" t="str">
        <f>IF(AI418="","",VLOOKUP(AJ418,[0]!Qualifier,(COLUMN(AJ418)-34),FALSE))</f>
        <v>LC/Buffy</v>
      </c>
      <c r="BR418" s="509" t="str">
        <f>IF(AJ418="","",VLOOKUP(AK418,[0]!Qualifier,(COLUMN(AK418)-34),FALSE))</f>
        <v xml:space="preserve">ACD </v>
      </c>
      <c r="BS418" s="509" t="str">
        <f>IF(AK418="","",VLOOKUP(AL418,[0]!Qualifier,(COLUMN(AL418)-34),FALSE))</f>
        <v xml:space="preserve">NoAdd </v>
      </c>
      <c r="BT418" s="509" t="str">
        <f>IF(AL418="","",VLOOKUP(AM418,[0]!Qualifier,(COLUMN(AM418)-34),FALSE))</f>
        <v xml:space="preserve">Closed </v>
      </c>
      <c r="BU418" s="509" t="str">
        <f>IF(AM418="","",VLOOKUP(AN418,[0]!Qualifier,(COLUMN(AN418)-34),FALSE))</f>
        <v xml:space="preserve">SV </v>
      </c>
      <c r="BV418" s="509" t="str">
        <f>IF(AN418="","",VLOOKUP(AO418,[0]!Qualifier,(COLUMN(AO418)-34),FALSE))</f>
        <v xml:space="preserve">20to24°C </v>
      </c>
      <c r="BW418" s="509" t="str">
        <f>IF(AO418="","",VLOOKUP(AP418,[0]!Qualifier,(COLUMN(AP418)-34),FALSE))</f>
        <v>No</v>
      </c>
      <c r="BX418" s="509" t="str">
        <f>IF(AP418="","",VLOOKUP(AQ418,[0]!Qualifier,(COLUMN(AQ418)-34),FALSE))</f>
        <v>Rel</v>
      </c>
      <c r="BY418" s="509" t="str">
        <f>IF(AQ418="","",VLOOKUP(AR418,[0]!Qualifier,(COLUMN(AR418)-34),FALSE))</f>
        <v xml:space="preserve">Aph </v>
      </c>
      <c r="BZ418" s="509" t="str">
        <f>IF(AR418="","",VLOOKUP(AS418,[0]!Qualifier,(COLUMN(AS418)-34),FALSE))</f>
        <v xml:space="preserve">NA </v>
      </c>
      <c r="CA418" s="509" t="str">
        <f>IF(AS418="","",VLOOKUP(AT418,[0]!Qualifier,(COLUMN(AT418)-34),FALSE))</f>
        <v xml:space="preserve">Interm </v>
      </c>
      <c r="CB418" s="509" t="str">
        <f>IF(AT418="","",VLOOKUP(AU418,[0]!Qualifier,(COLUMN(AU418)-34),FALSE))</f>
        <v xml:space="preserve">None </v>
      </c>
      <c r="CC418" s="509" t="str">
        <f>IF(AU418="","",VLOOKUP(AV418,[0]!Qualifier,(COLUMN(AV418)-34),FALSE))</f>
        <v xml:space="preserve">None </v>
      </c>
      <c r="CD418" s="509" t="str">
        <f>IF(AV418="","",VLOOKUP(AW418,[0]!Qualifier,(COLUMN(AW418)-34),FALSE))</f>
        <v xml:space="preserve">NoIrr </v>
      </c>
      <c r="CE418" s="508" t="str">
        <f>IF(AW418="","",VLOOKUP(AX418,[0]!Qualifier,(COLUMN(AX418)-34),FALSE))</f>
        <v xml:space="preserve">- </v>
      </c>
      <c r="CF418" s="508" t="str">
        <f>IF(AX418="","",VLOOKUP(AY418,[0]!Qualifier,(COLUMN(AY418)-34),FALSE))</f>
        <v xml:space="preserve">Monocytes </v>
      </c>
      <c r="CG418" s="509" t="str">
        <f>IF(AY418="","",VLOOKUP(AZ418,[0]!Qualifier,(COLUMN(AZ418)-34),FALSE))</f>
        <v>Non</v>
      </c>
      <c r="CH418" s="510" t="str">
        <f>IF(AZ418="","",VLOOKUP(BA418,[0]!Qualifier,(COLUMN(BA418)-34),FALSE))</f>
        <v>NA</v>
      </c>
      <c r="CI418" s="509" t="str">
        <f>IF(BA418="","",VLOOKUP(BB418,[0]!Qualifier,(COLUMN(BB418)-34),FALSE))</f>
        <v xml:space="preserve">None </v>
      </c>
      <c r="CJ418" s="510"/>
      <c r="CK418" s="513" t="str">
        <f t="shared" si="201"/>
        <v>3-6-1-1-1-1-1-5-2-1-6-1-1-1-1-4-1-1-1</v>
      </c>
      <c r="CL418" s="513">
        <v>38320</v>
      </c>
      <c r="CM418" s="513">
        <v>45195</v>
      </c>
      <c r="CN418" s="513">
        <v>44679</v>
      </c>
      <c r="CO418" s="513">
        <v>1</v>
      </c>
      <c r="CP418" s="510" t="s">
        <v>1142</v>
      </c>
    </row>
    <row r="419" spans="1:94" ht="12.6" customHeight="1" outlineLevel="2" x14ac:dyDescent="0.35">
      <c r="A419" s="77">
        <f t="shared" si="203"/>
        <v>370202</v>
      </c>
      <c r="B419" s="7">
        <f t="shared" si="204"/>
        <v>414</v>
      </c>
      <c r="C419" s="59">
        <f t="shared" si="202"/>
        <v>414</v>
      </c>
      <c r="D419" s="124">
        <f t="shared" si="205"/>
        <v>370202</v>
      </c>
      <c r="E419" s="16" t="str">
        <f t="shared" si="181"/>
        <v>LC/Buffy</v>
      </c>
      <c r="F419" s="58" t="str">
        <f t="shared" si="182"/>
        <v xml:space="preserve">Citr </v>
      </c>
      <c r="G419" s="58" t="str">
        <f t="shared" si="183"/>
        <v xml:space="preserve">HES </v>
      </c>
      <c r="H419" s="58" t="str">
        <f t="shared" si="184"/>
        <v xml:space="preserve">Closed </v>
      </c>
      <c r="I419" s="58" t="str">
        <f t="shared" si="185"/>
        <v xml:space="preserve">SV </v>
      </c>
      <c r="J419" s="58" t="str">
        <f t="shared" si="186"/>
        <v xml:space="preserve">20to24°C </v>
      </c>
      <c r="K419" s="58" t="str">
        <f t="shared" si="187"/>
        <v>No</v>
      </c>
      <c r="L419" s="58" t="str">
        <f t="shared" si="188"/>
        <v>Rel</v>
      </c>
      <c r="M419" s="58" t="str">
        <f t="shared" si="189"/>
        <v xml:space="preserve">Aph </v>
      </c>
      <c r="N419" s="58" t="str">
        <f t="shared" si="190"/>
        <v xml:space="preserve">NA </v>
      </c>
      <c r="O419" s="58" t="str">
        <f t="shared" si="191"/>
        <v xml:space="preserve">Transf </v>
      </c>
      <c r="P419" s="58" t="str">
        <f t="shared" si="192"/>
        <v xml:space="preserve">None </v>
      </c>
      <c r="Q419" s="58" t="str">
        <f t="shared" si="193"/>
        <v xml:space="preserve">None </v>
      </c>
      <c r="R419" s="58" t="str">
        <f t="shared" si="194"/>
        <v>Irrad</v>
      </c>
      <c r="S419" s="58" t="str">
        <f t="shared" si="195"/>
        <v xml:space="preserve">- </v>
      </c>
      <c r="T419" s="518" t="str">
        <f t="shared" si="196"/>
        <v xml:space="preserve">Granulocytes </v>
      </c>
      <c r="U419" s="58" t="str">
        <f t="shared" si="197"/>
        <v>Non</v>
      </c>
      <c r="V419" s="58" t="str">
        <f t="shared" si="198"/>
        <v>NA</v>
      </c>
      <c r="W419" s="58" t="str">
        <f t="shared" si="199"/>
        <v xml:space="preserve">None </v>
      </c>
      <c r="X419" t="s">
        <v>63</v>
      </c>
      <c r="Y419" s="161" t="str">
        <f t="shared" si="200"/>
        <v>3-10-8-1-1-1-1-5-2-1-1-1-1-2-1-2-1-1-1</v>
      </c>
      <c r="Z419" s="60">
        <f t="shared" si="206"/>
        <v>370202</v>
      </c>
      <c r="AA419" s="7">
        <f t="shared" si="207"/>
        <v>414</v>
      </c>
      <c r="AB419" s="29" t="str">
        <f t="shared" si="209"/>
        <v>3</v>
      </c>
      <c r="AC419" s="29" t="str">
        <f t="shared" si="209"/>
        <v>7</v>
      </c>
      <c r="AD419" s="29" t="str">
        <f t="shared" si="209"/>
        <v>0</v>
      </c>
      <c r="AE419" s="29" t="str">
        <f t="shared" si="209"/>
        <v>2</v>
      </c>
      <c r="AF419" s="29" t="str">
        <f t="shared" si="209"/>
        <v>0</v>
      </c>
      <c r="AG419" s="29" t="str">
        <f t="shared" si="209"/>
        <v>2</v>
      </c>
      <c r="AH419" s="59">
        <v>414</v>
      </c>
      <c r="AI419" s="510">
        <v>370202</v>
      </c>
      <c r="AJ419" s="509">
        <v>3</v>
      </c>
      <c r="AK419" s="509">
        <v>10</v>
      </c>
      <c r="AL419" s="509">
        <v>8</v>
      </c>
      <c r="AM419" s="509">
        <v>1</v>
      </c>
      <c r="AN419" s="509">
        <v>1</v>
      </c>
      <c r="AO419" s="509">
        <v>1</v>
      </c>
      <c r="AP419" s="509">
        <v>1</v>
      </c>
      <c r="AQ419" s="509">
        <v>5</v>
      </c>
      <c r="AR419" s="509">
        <v>2</v>
      </c>
      <c r="AS419" s="509">
        <v>1</v>
      </c>
      <c r="AT419" s="509">
        <v>1</v>
      </c>
      <c r="AU419" s="509">
        <v>1</v>
      </c>
      <c r="AV419" s="509">
        <v>1</v>
      </c>
      <c r="AW419" s="509">
        <v>2</v>
      </c>
      <c r="AX419" s="509">
        <v>1</v>
      </c>
      <c r="AY419" s="509">
        <v>2</v>
      </c>
      <c r="AZ419" s="509">
        <v>1</v>
      </c>
      <c r="BA419" s="509">
        <v>1</v>
      </c>
      <c r="BB419" s="509">
        <v>1</v>
      </c>
      <c r="BC419" s="509" t="b">
        <v>0</v>
      </c>
      <c r="BD419" s="508">
        <v>39438</v>
      </c>
      <c r="BE419" s="508">
        <v>39195</v>
      </c>
      <c r="BF419" s="509" t="b">
        <v>0</v>
      </c>
      <c r="BG419" s="510" t="s">
        <v>702</v>
      </c>
      <c r="BH419" s="509">
        <v>99</v>
      </c>
      <c r="BI419" s="510" t="s">
        <v>685</v>
      </c>
      <c r="BJ419" s="513">
        <v>39438</v>
      </c>
      <c r="BK419" s="513">
        <v>39195</v>
      </c>
      <c r="BL419" s="513">
        <v>46217</v>
      </c>
      <c r="BM419" s="510"/>
      <c r="BN419" s="512"/>
      <c r="BO419" s="510"/>
      <c r="BP419" s="509">
        <v>6</v>
      </c>
      <c r="BQ419" s="509" t="str">
        <f>IF(AI419="","",VLOOKUP(AJ419,[0]!Qualifier,(COLUMN(AJ419)-34),FALSE))</f>
        <v>LC/Buffy</v>
      </c>
      <c r="BR419" s="509" t="str">
        <f>IF(AJ419="","",VLOOKUP(AK419,[0]!Qualifier,(COLUMN(AK419)-34),FALSE))</f>
        <v xml:space="preserve">Citr </v>
      </c>
      <c r="BS419" s="509" t="str">
        <f>IF(AK419="","",VLOOKUP(AL419,[0]!Qualifier,(COLUMN(AL419)-34),FALSE))</f>
        <v xml:space="preserve">HES </v>
      </c>
      <c r="BT419" s="509" t="str">
        <f>IF(AL419="","",VLOOKUP(AM419,[0]!Qualifier,(COLUMN(AM419)-34),FALSE))</f>
        <v xml:space="preserve">Closed </v>
      </c>
      <c r="BU419" s="509" t="str">
        <f>IF(AM419="","",VLOOKUP(AN419,[0]!Qualifier,(COLUMN(AN419)-34),FALSE))</f>
        <v xml:space="preserve">SV </v>
      </c>
      <c r="BV419" s="509" t="str">
        <f>IF(AN419="","",VLOOKUP(AO419,[0]!Qualifier,(COLUMN(AO419)-34),FALSE))</f>
        <v xml:space="preserve">20to24°C </v>
      </c>
      <c r="BW419" s="509" t="str">
        <f>IF(AO419="","",VLOOKUP(AP419,[0]!Qualifier,(COLUMN(AP419)-34),FALSE))</f>
        <v>No</v>
      </c>
      <c r="BX419" s="509" t="str">
        <f>IF(AP419="","",VLOOKUP(AQ419,[0]!Qualifier,(COLUMN(AQ419)-34),FALSE))</f>
        <v>Rel</v>
      </c>
      <c r="BY419" s="509" t="str">
        <f>IF(AQ419="","",VLOOKUP(AR419,[0]!Qualifier,(COLUMN(AR419)-34),FALSE))</f>
        <v xml:space="preserve">Aph </v>
      </c>
      <c r="BZ419" s="509" t="str">
        <f>IF(AR419="","",VLOOKUP(AS419,[0]!Qualifier,(COLUMN(AS419)-34),FALSE))</f>
        <v xml:space="preserve">NA </v>
      </c>
      <c r="CA419" s="509" t="str">
        <f>IF(AS419="","",VLOOKUP(AT419,[0]!Qualifier,(COLUMN(AT419)-34),FALSE))</f>
        <v xml:space="preserve">Transf </v>
      </c>
      <c r="CB419" s="509" t="str">
        <f>IF(AT419="","",VLOOKUP(AU419,[0]!Qualifier,(COLUMN(AU419)-34),FALSE))</f>
        <v xml:space="preserve">None </v>
      </c>
      <c r="CC419" s="509" t="str">
        <f>IF(AU419="","",VLOOKUP(AV419,[0]!Qualifier,(COLUMN(AV419)-34),FALSE))</f>
        <v xml:space="preserve">None </v>
      </c>
      <c r="CD419" s="509" t="str">
        <f>IF(AV419="","",VLOOKUP(AW419,[0]!Qualifier,(COLUMN(AW419)-34),FALSE))</f>
        <v>Irrad</v>
      </c>
      <c r="CE419" s="508" t="str">
        <f>IF(AW419="","",VLOOKUP(AX419,[0]!Qualifier,(COLUMN(AX419)-34),FALSE))</f>
        <v xml:space="preserve">- </v>
      </c>
      <c r="CF419" s="508" t="str">
        <f>IF(AX419="","",VLOOKUP(AY419,[0]!Qualifier,(COLUMN(AY419)-34),FALSE))</f>
        <v xml:space="preserve">Granulocytes </v>
      </c>
      <c r="CG419" s="509" t="str">
        <f>IF(AY419="","",VLOOKUP(AZ419,[0]!Qualifier,(COLUMN(AZ419)-34),FALSE))</f>
        <v>Non</v>
      </c>
      <c r="CH419" s="510" t="str">
        <f>IF(AZ419="","",VLOOKUP(BA419,[0]!Qualifier,(COLUMN(BA419)-34),FALSE))</f>
        <v>NA</v>
      </c>
      <c r="CI419" s="509" t="str">
        <f>IF(BA419="","",VLOOKUP(BB419,[0]!Qualifier,(COLUMN(BB419)-34),FALSE))</f>
        <v xml:space="preserve">None </v>
      </c>
      <c r="CJ419" s="510"/>
      <c r="CK419" s="513" t="str">
        <f t="shared" si="201"/>
        <v>3-10-8-1-1-1-1-5-2-1-1-1-1-2-1-2-1-1-1</v>
      </c>
      <c r="CL419" s="513">
        <v>38695</v>
      </c>
      <c r="CM419" s="513">
        <v>45195</v>
      </c>
      <c r="CN419" s="510"/>
      <c r="CP419" s="510"/>
    </row>
    <row r="420" spans="1:94" ht="12.6" customHeight="1" outlineLevel="2" x14ac:dyDescent="0.35">
      <c r="A420" s="77">
        <f t="shared" si="203"/>
        <v>370310</v>
      </c>
      <c r="B420" s="7">
        <f t="shared" si="204"/>
        <v>415</v>
      </c>
      <c r="C420" s="59">
        <f t="shared" si="202"/>
        <v>415</v>
      </c>
      <c r="D420" s="124">
        <f t="shared" si="205"/>
        <v>370310</v>
      </c>
      <c r="E420" s="16" t="str">
        <f t="shared" si="181"/>
        <v>LC/Buffy</v>
      </c>
      <c r="F420" s="58" t="str">
        <f t="shared" si="182"/>
        <v xml:space="preserve">ACD </v>
      </c>
      <c r="G420" s="58" t="str">
        <f t="shared" si="183"/>
        <v xml:space="preserve">NoAdd </v>
      </c>
      <c r="H420" s="58" t="str">
        <f t="shared" si="184"/>
        <v xml:space="preserve">Closed </v>
      </c>
      <c r="I420" s="58" t="str">
        <f t="shared" si="185"/>
        <v xml:space="preserve">SV </v>
      </c>
      <c r="J420" s="58" t="str">
        <f t="shared" si="186"/>
        <v xml:space="preserve">2to6°C </v>
      </c>
      <c r="K420" s="58" t="str">
        <f t="shared" si="187"/>
        <v>No</v>
      </c>
      <c r="L420" s="58" t="str">
        <f t="shared" si="188"/>
        <v>Rel</v>
      </c>
      <c r="M420" s="58" t="str">
        <f t="shared" si="189"/>
        <v xml:space="preserve">Aph </v>
      </c>
      <c r="N420" s="58" t="str">
        <f t="shared" si="190"/>
        <v xml:space="preserve">NA </v>
      </c>
      <c r="O420" s="58" t="str">
        <f t="shared" si="191"/>
        <v xml:space="preserve">Interm </v>
      </c>
      <c r="P420" s="58" t="str">
        <f t="shared" si="192"/>
        <v xml:space="preserve">None </v>
      </c>
      <c r="Q420" s="58" t="str">
        <f t="shared" si="193"/>
        <v xml:space="preserve">None </v>
      </c>
      <c r="R420" s="58" t="str">
        <f t="shared" si="194"/>
        <v xml:space="preserve">NoIrr </v>
      </c>
      <c r="S420" s="58" t="str">
        <f t="shared" si="195"/>
        <v xml:space="preserve">- </v>
      </c>
      <c r="T420" s="518" t="str">
        <f t="shared" si="196"/>
        <v xml:space="preserve">Lymphocytes </v>
      </c>
      <c r="U420" s="58" t="str">
        <f t="shared" si="197"/>
        <v>Non</v>
      </c>
      <c r="V420" s="58" t="str">
        <f t="shared" si="198"/>
        <v>NA</v>
      </c>
      <c r="W420" s="58" t="str">
        <f t="shared" si="199"/>
        <v xml:space="preserve">None </v>
      </c>
      <c r="X420" t="s">
        <v>63</v>
      </c>
      <c r="Y420" s="161" t="str">
        <f t="shared" si="200"/>
        <v>3-6-1-1-1-2-1-5-2-1-6-1-1-1-1-3-1-1-1</v>
      </c>
      <c r="Z420" s="60">
        <f t="shared" si="206"/>
        <v>370310</v>
      </c>
      <c r="AA420" s="7">
        <f t="shared" si="207"/>
        <v>415</v>
      </c>
      <c r="AB420" s="29" t="str">
        <f t="shared" si="209"/>
        <v>3</v>
      </c>
      <c r="AC420" s="29" t="str">
        <f t="shared" si="209"/>
        <v>7</v>
      </c>
      <c r="AD420" s="29" t="str">
        <f t="shared" si="209"/>
        <v>0</v>
      </c>
      <c r="AE420" s="29" t="str">
        <f t="shared" si="209"/>
        <v>3</v>
      </c>
      <c r="AF420" s="29" t="str">
        <f t="shared" si="209"/>
        <v>1</v>
      </c>
      <c r="AG420" s="29" t="str">
        <f t="shared" si="209"/>
        <v>0</v>
      </c>
      <c r="AH420" s="59">
        <v>415</v>
      </c>
      <c r="AI420" s="510">
        <v>370310</v>
      </c>
      <c r="AJ420" s="509">
        <v>3</v>
      </c>
      <c r="AK420" s="509">
        <v>6</v>
      </c>
      <c r="AL420" s="509">
        <v>1</v>
      </c>
      <c r="AM420" s="509">
        <v>1</v>
      </c>
      <c r="AN420" s="509">
        <v>1</v>
      </c>
      <c r="AO420" s="509">
        <v>2</v>
      </c>
      <c r="AP420" s="509">
        <v>1</v>
      </c>
      <c r="AQ420" s="509">
        <v>5</v>
      </c>
      <c r="AR420" s="509">
        <v>2</v>
      </c>
      <c r="AS420" s="509">
        <v>1</v>
      </c>
      <c r="AT420" s="509">
        <v>6</v>
      </c>
      <c r="AU420" s="509">
        <v>1</v>
      </c>
      <c r="AV420" s="509">
        <v>1</v>
      </c>
      <c r="AW420" s="509">
        <v>1</v>
      </c>
      <c r="AX420" s="509">
        <v>1</v>
      </c>
      <c r="AY420" s="509">
        <v>3</v>
      </c>
      <c r="AZ420" s="509">
        <v>1</v>
      </c>
      <c r="BA420" s="509">
        <v>1</v>
      </c>
      <c r="BB420" s="509">
        <v>1</v>
      </c>
      <c r="BC420" s="509" t="b">
        <v>0</v>
      </c>
      <c r="BD420" s="508">
        <v>45488</v>
      </c>
      <c r="BE420" s="508">
        <v>45487</v>
      </c>
      <c r="BF420" s="509" t="b">
        <v>0</v>
      </c>
      <c r="BG420" s="510" t="s">
        <v>1543</v>
      </c>
      <c r="BH420" s="509">
        <v>76</v>
      </c>
      <c r="BI420" s="510" t="s">
        <v>1062</v>
      </c>
      <c r="BJ420" s="513">
        <v>45488</v>
      </c>
      <c r="BK420" s="513">
        <v>45487</v>
      </c>
      <c r="BL420" s="513">
        <v>46217</v>
      </c>
      <c r="BM420" s="510"/>
      <c r="BN420" s="512"/>
      <c r="BO420" s="510"/>
      <c r="BP420" s="509">
        <v>2</v>
      </c>
      <c r="BQ420" s="509" t="str">
        <f>IF(AI420="","",VLOOKUP(AJ420,[0]!Qualifier,(COLUMN(AJ420)-34),FALSE))</f>
        <v>LC/Buffy</v>
      </c>
      <c r="BR420" s="509" t="str">
        <f>IF(AJ420="","",VLOOKUP(AK420,[0]!Qualifier,(COLUMN(AK420)-34),FALSE))</f>
        <v xml:space="preserve">ACD </v>
      </c>
      <c r="BS420" s="509" t="str">
        <f>IF(AK420="","",VLOOKUP(AL420,[0]!Qualifier,(COLUMN(AL420)-34),FALSE))</f>
        <v xml:space="preserve">NoAdd </v>
      </c>
      <c r="BT420" s="509" t="str">
        <f>IF(AL420="","",VLOOKUP(AM420,[0]!Qualifier,(COLUMN(AM420)-34),FALSE))</f>
        <v xml:space="preserve">Closed </v>
      </c>
      <c r="BU420" s="509" t="str">
        <f>IF(AM420="","",VLOOKUP(AN420,[0]!Qualifier,(COLUMN(AN420)-34),FALSE))</f>
        <v xml:space="preserve">SV </v>
      </c>
      <c r="BV420" s="509" t="str">
        <f>IF(AN420="","",VLOOKUP(AO420,[0]!Qualifier,(COLUMN(AO420)-34),FALSE))</f>
        <v xml:space="preserve">2to6°C </v>
      </c>
      <c r="BW420" s="509" t="str">
        <f>IF(AO420="","",VLOOKUP(AP420,[0]!Qualifier,(COLUMN(AP420)-34),FALSE))</f>
        <v>No</v>
      </c>
      <c r="BX420" s="509" t="str">
        <f>IF(AP420="","",VLOOKUP(AQ420,[0]!Qualifier,(COLUMN(AQ420)-34),FALSE))</f>
        <v>Rel</v>
      </c>
      <c r="BY420" s="509" t="str">
        <f>IF(AQ420="","",VLOOKUP(AR420,[0]!Qualifier,(COLUMN(AR420)-34),FALSE))</f>
        <v xml:space="preserve">Aph </v>
      </c>
      <c r="BZ420" s="509" t="str">
        <f>IF(AR420="","",VLOOKUP(AS420,[0]!Qualifier,(COLUMN(AS420)-34),FALSE))</f>
        <v xml:space="preserve">NA </v>
      </c>
      <c r="CA420" s="509" t="str">
        <f>IF(AS420="","",VLOOKUP(AT420,[0]!Qualifier,(COLUMN(AT420)-34),FALSE))</f>
        <v xml:space="preserve">Interm </v>
      </c>
      <c r="CB420" s="509" t="str">
        <f>IF(AT420="","",VLOOKUP(AU420,[0]!Qualifier,(COLUMN(AU420)-34),FALSE))</f>
        <v xml:space="preserve">None </v>
      </c>
      <c r="CC420" s="509" t="str">
        <f>IF(AU420="","",VLOOKUP(AV420,[0]!Qualifier,(COLUMN(AV420)-34),FALSE))</f>
        <v xml:space="preserve">None </v>
      </c>
      <c r="CD420" s="509" t="str">
        <f>IF(AV420="","",VLOOKUP(AW420,[0]!Qualifier,(COLUMN(AW420)-34),FALSE))</f>
        <v xml:space="preserve">NoIrr </v>
      </c>
      <c r="CE420" s="508" t="str">
        <f>IF(AW420="","",VLOOKUP(AX420,[0]!Qualifier,(COLUMN(AX420)-34),FALSE))</f>
        <v xml:space="preserve">- </v>
      </c>
      <c r="CF420" s="508" t="str">
        <f>IF(AX420="","",VLOOKUP(AY420,[0]!Qualifier,(COLUMN(AY420)-34),FALSE))</f>
        <v xml:space="preserve">Lymphocytes </v>
      </c>
      <c r="CG420" s="509" t="str">
        <f>IF(AY420="","",VLOOKUP(AZ420,[0]!Qualifier,(COLUMN(AZ420)-34),FALSE))</f>
        <v>Non</v>
      </c>
      <c r="CH420" s="510" t="str">
        <f>IF(AZ420="","",VLOOKUP(BA420,[0]!Qualifier,(COLUMN(BA420)-34),FALSE))</f>
        <v>NA</v>
      </c>
      <c r="CI420" s="509" t="str">
        <f>IF(BA420="","",VLOOKUP(BB420,[0]!Qualifier,(COLUMN(BB420)-34),FALSE))</f>
        <v xml:space="preserve">None </v>
      </c>
      <c r="CJ420" s="510"/>
      <c r="CK420" s="513" t="str">
        <f t="shared" si="201"/>
        <v>3-6-1-1-1-2-1-5-2-1-6-1-1-1-1-3-1-1-1</v>
      </c>
      <c r="CL420" s="513">
        <v>42857</v>
      </c>
      <c r="CM420" s="513">
        <v>45195</v>
      </c>
      <c r="CN420" s="510"/>
      <c r="CP420" s="510"/>
    </row>
    <row r="421" spans="1:94" ht="12.6" customHeight="1" outlineLevel="2" x14ac:dyDescent="0.35">
      <c r="A421" s="77">
        <f t="shared" si="203"/>
        <v>370328</v>
      </c>
      <c r="B421" s="7">
        <f t="shared" si="204"/>
        <v>416</v>
      </c>
      <c r="C421" s="59">
        <f t="shared" si="202"/>
        <v>416</v>
      </c>
      <c r="D421" s="124">
        <f t="shared" si="205"/>
        <v>370328</v>
      </c>
      <c r="E421" s="16" t="str">
        <f t="shared" si="181"/>
        <v>LC/Buffy</v>
      </c>
      <c r="F421" s="58" t="str">
        <f t="shared" si="182"/>
        <v xml:space="preserve">ACD </v>
      </c>
      <c r="G421" s="58" t="str">
        <f t="shared" si="183"/>
        <v xml:space="preserve">NoAdd </v>
      </c>
      <c r="H421" s="58" t="str">
        <f t="shared" si="184"/>
        <v xml:space="preserve">Closed </v>
      </c>
      <c r="I421" s="58" t="str">
        <f t="shared" si="185"/>
        <v xml:space="preserve">NonSV </v>
      </c>
      <c r="J421" s="58" t="str">
        <f t="shared" si="186"/>
        <v xml:space="preserve">20to24°C </v>
      </c>
      <c r="K421" s="58" t="str">
        <f t="shared" si="187"/>
        <v>No</v>
      </c>
      <c r="L421" s="58" t="str">
        <f t="shared" si="188"/>
        <v>Rel</v>
      </c>
      <c r="M421" s="58" t="str">
        <f t="shared" si="189"/>
        <v xml:space="preserve">Aph </v>
      </c>
      <c r="N421" s="58" t="str">
        <f t="shared" si="190"/>
        <v xml:space="preserve">NA </v>
      </c>
      <c r="O421" s="58" t="str">
        <f t="shared" si="191"/>
        <v xml:space="preserve">CellCult </v>
      </c>
      <c r="P421" s="58" t="str">
        <f t="shared" si="192"/>
        <v xml:space="preserve">None </v>
      </c>
      <c r="Q421" s="58" t="str">
        <f t="shared" si="193"/>
        <v xml:space="preserve">None </v>
      </c>
      <c r="R421" s="58" t="str">
        <f t="shared" si="194"/>
        <v xml:space="preserve">NoIrr </v>
      </c>
      <c r="S421" s="58" t="str">
        <f t="shared" si="195"/>
        <v xml:space="preserve">- </v>
      </c>
      <c r="T421" s="58" t="str">
        <f t="shared" si="196"/>
        <v xml:space="preserve">Lymphocytes </v>
      </c>
      <c r="U421" s="58" t="str">
        <f t="shared" si="197"/>
        <v>BactTestNeg</v>
      </c>
      <c r="V421" s="58" t="str">
        <f t="shared" si="198"/>
        <v>NA</v>
      </c>
      <c r="W421" s="58" t="str">
        <f t="shared" si="199"/>
        <v xml:space="preserve">None </v>
      </c>
      <c r="X421" t="s">
        <v>63</v>
      </c>
      <c r="Y421" s="161" t="str">
        <f t="shared" si="200"/>
        <v>3-6-1-1-3-1-1-5-2-1-5-1-1-1-1-3-10-1-1</v>
      </c>
      <c r="Z421" s="60">
        <f t="shared" si="206"/>
        <v>370328</v>
      </c>
      <c r="AA421" s="7">
        <f t="shared" si="207"/>
        <v>416</v>
      </c>
      <c r="AB421" s="29" t="str">
        <f t="shared" si="209"/>
        <v>3</v>
      </c>
      <c r="AC421" s="29" t="str">
        <f t="shared" si="209"/>
        <v>7</v>
      </c>
      <c r="AD421" s="29" t="str">
        <f t="shared" si="209"/>
        <v>0</v>
      </c>
      <c r="AE421" s="29" t="str">
        <f t="shared" si="209"/>
        <v>3</v>
      </c>
      <c r="AF421" s="29" t="str">
        <f t="shared" si="209"/>
        <v>2</v>
      </c>
      <c r="AG421" s="29" t="str">
        <f t="shared" si="209"/>
        <v>8</v>
      </c>
      <c r="AH421" s="59">
        <v>416</v>
      </c>
      <c r="AI421" s="510">
        <v>370328</v>
      </c>
      <c r="AJ421" s="509">
        <v>3</v>
      </c>
      <c r="AK421" s="509">
        <v>6</v>
      </c>
      <c r="AL421" s="509">
        <v>1</v>
      </c>
      <c r="AM421" s="509">
        <v>1</v>
      </c>
      <c r="AN421" s="509">
        <v>3</v>
      </c>
      <c r="AO421" s="509">
        <v>1</v>
      </c>
      <c r="AP421" s="509">
        <v>1</v>
      </c>
      <c r="AQ421" s="509">
        <v>5</v>
      </c>
      <c r="AR421" s="509">
        <v>2</v>
      </c>
      <c r="AS421" s="509">
        <v>1</v>
      </c>
      <c r="AT421" s="509">
        <v>5</v>
      </c>
      <c r="AU421" s="509">
        <v>1</v>
      </c>
      <c r="AV421" s="509">
        <v>1</v>
      </c>
      <c r="AW421" s="509">
        <v>1</v>
      </c>
      <c r="AX421" s="509">
        <v>1</v>
      </c>
      <c r="AY421" s="509">
        <v>3</v>
      </c>
      <c r="AZ421" s="509">
        <v>10</v>
      </c>
      <c r="BA421" s="509">
        <v>1</v>
      </c>
      <c r="BB421" s="509">
        <v>1</v>
      </c>
      <c r="BC421" s="509" t="b">
        <v>0</v>
      </c>
      <c r="BD421" s="508">
        <v>45118</v>
      </c>
      <c r="BE421" s="508">
        <v>45113</v>
      </c>
      <c r="BF421" s="509" t="b">
        <v>0</v>
      </c>
      <c r="BG421" s="510" t="s">
        <v>1456</v>
      </c>
      <c r="BH421" s="509">
        <v>76</v>
      </c>
      <c r="BI421" s="510" t="s">
        <v>1062</v>
      </c>
      <c r="BJ421" s="513">
        <v>45118</v>
      </c>
      <c r="BK421" s="513">
        <v>45113</v>
      </c>
      <c r="BL421" s="513">
        <v>46217</v>
      </c>
      <c r="BM421" s="510"/>
      <c r="BN421" s="512"/>
      <c r="BO421" s="510"/>
      <c r="BP421" s="509">
        <v>6</v>
      </c>
      <c r="BQ421" s="509" t="str">
        <f>IF(AI421="","",VLOOKUP(AJ421,[0]!Qualifier,(COLUMN(AJ421)-34),FALSE))</f>
        <v>LC/Buffy</v>
      </c>
      <c r="BR421" s="509" t="str">
        <f>IF(AJ421="","",VLOOKUP(AK421,[0]!Qualifier,(COLUMN(AK421)-34),FALSE))</f>
        <v xml:space="preserve">ACD </v>
      </c>
      <c r="BS421" s="509" t="str">
        <f>IF(AK421="","",VLOOKUP(AL421,[0]!Qualifier,(COLUMN(AL421)-34),FALSE))</f>
        <v xml:space="preserve">NoAdd </v>
      </c>
      <c r="BT421" s="509" t="str">
        <f>IF(AL421="","",VLOOKUP(AM421,[0]!Qualifier,(COLUMN(AM421)-34),FALSE))</f>
        <v xml:space="preserve">Closed </v>
      </c>
      <c r="BU421" s="509" t="str">
        <f>IF(AM421="","",VLOOKUP(AN421,[0]!Qualifier,(COLUMN(AN421)-34),FALSE))</f>
        <v xml:space="preserve">NonSV </v>
      </c>
      <c r="BV421" s="509" t="str">
        <f>IF(AN421="","",VLOOKUP(AO421,[0]!Qualifier,(COLUMN(AO421)-34),FALSE))</f>
        <v xml:space="preserve">20to24°C </v>
      </c>
      <c r="BW421" s="509" t="str">
        <f>IF(AO421="","",VLOOKUP(AP421,[0]!Qualifier,(COLUMN(AP421)-34),FALSE))</f>
        <v>No</v>
      </c>
      <c r="BX421" s="509" t="str">
        <f>IF(AP421="","",VLOOKUP(AQ421,[0]!Qualifier,(COLUMN(AQ421)-34),FALSE))</f>
        <v>Rel</v>
      </c>
      <c r="BY421" s="509" t="str">
        <f>IF(AQ421="","",VLOOKUP(AR421,[0]!Qualifier,(COLUMN(AR421)-34),FALSE))</f>
        <v xml:space="preserve">Aph </v>
      </c>
      <c r="BZ421" s="509" t="str">
        <f>IF(AR421="","",VLOOKUP(AS421,[0]!Qualifier,(COLUMN(AS421)-34),FALSE))</f>
        <v xml:space="preserve">NA </v>
      </c>
      <c r="CA421" s="509" t="str">
        <f>IF(AS421="","",VLOOKUP(AT421,[0]!Qualifier,(COLUMN(AT421)-34),FALSE))</f>
        <v xml:space="preserve">CellCult </v>
      </c>
      <c r="CB421" s="509" t="str">
        <f>IF(AT421="","",VLOOKUP(AU421,[0]!Qualifier,(COLUMN(AU421)-34),FALSE))</f>
        <v xml:space="preserve">None </v>
      </c>
      <c r="CC421" s="509" t="str">
        <f>IF(AU421="","",VLOOKUP(AV421,[0]!Qualifier,(COLUMN(AV421)-34),FALSE))</f>
        <v xml:space="preserve">None </v>
      </c>
      <c r="CD421" s="509" t="str">
        <f>IF(AV421="","",VLOOKUP(AW421,[0]!Qualifier,(COLUMN(AW421)-34),FALSE))</f>
        <v xml:space="preserve">NoIrr </v>
      </c>
      <c r="CE421" s="508" t="str">
        <f>IF(AW421="","",VLOOKUP(AX421,[0]!Qualifier,(COLUMN(AX421)-34),FALSE))</f>
        <v xml:space="preserve">- </v>
      </c>
      <c r="CF421" s="508" t="str">
        <f>IF(AX421="","",VLOOKUP(AY421,[0]!Qualifier,(COLUMN(AY421)-34),FALSE))</f>
        <v xml:space="preserve">Lymphocytes </v>
      </c>
      <c r="CG421" s="509" t="str">
        <f>IF(AY421="","",VLOOKUP(AZ421,[0]!Qualifier,(COLUMN(AZ421)-34),FALSE))</f>
        <v>BactTestNeg</v>
      </c>
      <c r="CH421" s="510" t="str">
        <f>IF(AZ421="","",VLOOKUP(BA421,[0]!Qualifier,(COLUMN(BA421)-34),FALSE))</f>
        <v>NA</v>
      </c>
      <c r="CI421" s="509" t="str">
        <f>IF(BA421="","",VLOOKUP(BB421,[0]!Qualifier,(COLUMN(BB421)-34),FALSE))</f>
        <v xml:space="preserve">None </v>
      </c>
      <c r="CJ421" s="510"/>
      <c r="CK421" s="513" t="str">
        <f t="shared" si="201"/>
        <v>3-6-1-1-3-1-1-5-2-1-5-1-1-1-1-3-10-1-1</v>
      </c>
      <c r="CL421" s="513">
        <v>38320</v>
      </c>
      <c r="CM421" s="513">
        <v>45195</v>
      </c>
      <c r="CN421" s="513">
        <v>44679</v>
      </c>
      <c r="CO421" s="513">
        <v>1</v>
      </c>
      <c r="CP421" s="510" t="s">
        <v>1142</v>
      </c>
    </row>
    <row r="422" spans="1:94" ht="12.6" customHeight="1" outlineLevel="2" x14ac:dyDescent="0.35">
      <c r="A422" s="77">
        <f t="shared" si="203"/>
        <v>370466</v>
      </c>
      <c r="B422" s="7">
        <f t="shared" si="204"/>
        <v>417</v>
      </c>
      <c r="C422" s="59">
        <f t="shared" si="202"/>
        <v>417</v>
      </c>
      <c r="D422" s="124">
        <f t="shared" si="205"/>
        <v>370466</v>
      </c>
      <c r="E422" s="16" t="str">
        <f t="shared" si="181"/>
        <v>LC/Buffy</v>
      </c>
      <c r="F422" s="58" t="str">
        <f t="shared" si="182"/>
        <v xml:space="preserve">ACD </v>
      </c>
      <c r="G422" s="58" t="str">
        <f t="shared" si="183"/>
        <v xml:space="preserve">DMSO </v>
      </c>
      <c r="H422" s="58" t="str">
        <f t="shared" si="184"/>
        <v xml:space="preserve">CleanR </v>
      </c>
      <c r="I422" s="58" t="str">
        <f t="shared" si="185"/>
        <v xml:space="preserve">NonSV </v>
      </c>
      <c r="J422" s="58" t="str">
        <f t="shared" si="186"/>
        <v xml:space="preserve">≤-60°C  </v>
      </c>
      <c r="K422" s="58" t="str">
        <f t="shared" si="187"/>
        <v>No</v>
      </c>
      <c r="L422" s="58" t="str">
        <f t="shared" si="188"/>
        <v>Rel</v>
      </c>
      <c r="M422" s="58" t="str">
        <f t="shared" si="189"/>
        <v xml:space="preserve">Aph </v>
      </c>
      <c r="N422" s="58" t="str">
        <f t="shared" si="190"/>
        <v xml:space="preserve">NA </v>
      </c>
      <c r="O422" s="58" t="str">
        <f t="shared" si="191"/>
        <v xml:space="preserve">SpecInf </v>
      </c>
      <c r="P422" s="58" t="str">
        <f t="shared" si="192"/>
        <v xml:space="preserve">None </v>
      </c>
      <c r="Q422" s="58" t="str">
        <f t="shared" si="193"/>
        <v xml:space="preserve">None </v>
      </c>
      <c r="R422" s="58" t="str">
        <f t="shared" si="194"/>
        <v xml:space="preserve">NoIrr </v>
      </c>
      <c r="S422" s="58" t="str">
        <f t="shared" si="195"/>
        <v xml:space="preserve">- </v>
      </c>
      <c r="T422" s="58" t="str">
        <f t="shared" si="196"/>
        <v xml:space="preserve">Lymphocytes </v>
      </c>
      <c r="U422" s="58" t="str">
        <f t="shared" si="197"/>
        <v>Non</v>
      </c>
      <c r="V422" s="58" t="str">
        <f t="shared" si="198"/>
        <v>NA</v>
      </c>
      <c r="W422" s="58" t="str">
        <f t="shared" si="199"/>
        <v xml:space="preserve">None </v>
      </c>
      <c r="X422" t="s">
        <v>63</v>
      </c>
      <c r="Y422" s="161" t="str">
        <f t="shared" si="200"/>
        <v>3-6-11-4-3-5-1-5-2-1-7-1-1-1-1-3-1-1-1</v>
      </c>
      <c r="Z422" s="60">
        <f t="shared" si="206"/>
        <v>370466</v>
      </c>
      <c r="AA422" s="7">
        <f t="shared" si="207"/>
        <v>417</v>
      </c>
      <c r="AB422" s="29" t="str">
        <f t="shared" si="209"/>
        <v>3</v>
      </c>
      <c r="AC422" s="29" t="str">
        <f t="shared" si="209"/>
        <v>7</v>
      </c>
      <c r="AD422" s="29" t="str">
        <f t="shared" si="209"/>
        <v>0</v>
      </c>
      <c r="AE422" s="29" t="str">
        <f t="shared" si="209"/>
        <v>4</v>
      </c>
      <c r="AF422" s="29" t="str">
        <f t="shared" si="209"/>
        <v>6</v>
      </c>
      <c r="AG422" s="29" t="str">
        <f t="shared" si="209"/>
        <v>6</v>
      </c>
      <c r="AH422" s="59">
        <v>417</v>
      </c>
      <c r="AI422" s="510">
        <v>370466</v>
      </c>
      <c r="AJ422" s="509">
        <v>3</v>
      </c>
      <c r="AK422" s="509">
        <v>6</v>
      </c>
      <c r="AL422" s="509">
        <v>11</v>
      </c>
      <c r="AM422" s="509">
        <v>4</v>
      </c>
      <c r="AN422" s="509">
        <v>3</v>
      </c>
      <c r="AO422" s="509">
        <v>5</v>
      </c>
      <c r="AP422" s="509">
        <v>1</v>
      </c>
      <c r="AQ422" s="509">
        <v>5</v>
      </c>
      <c r="AR422" s="509">
        <v>2</v>
      </c>
      <c r="AS422" s="509">
        <v>1</v>
      </c>
      <c r="AT422" s="509">
        <v>7</v>
      </c>
      <c r="AU422" s="509">
        <v>1</v>
      </c>
      <c r="AV422" s="509">
        <v>1</v>
      </c>
      <c r="AW422" s="509">
        <v>1</v>
      </c>
      <c r="AX422" s="509">
        <v>1</v>
      </c>
      <c r="AY422" s="509">
        <v>3</v>
      </c>
      <c r="AZ422" s="509">
        <v>1</v>
      </c>
      <c r="BA422" s="509">
        <v>1</v>
      </c>
      <c r="BB422" s="509">
        <v>1</v>
      </c>
      <c r="BC422" s="509" t="b">
        <v>0</v>
      </c>
      <c r="BD422" s="508">
        <v>46079</v>
      </c>
      <c r="BE422" s="508">
        <v>46077</v>
      </c>
      <c r="BF422" s="509" t="b">
        <v>0</v>
      </c>
      <c r="BG422" s="510" t="s">
        <v>1628</v>
      </c>
      <c r="BH422" s="509">
        <v>99</v>
      </c>
      <c r="BI422" s="510" t="s">
        <v>685</v>
      </c>
      <c r="BJ422" s="513">
        <v>46079</v>
      </c>
      <c r="BK422" s="513">
        <v>46077</v>
      </c>
      <c r="BL422" s="513">
        <v>46217</v>
      </c>
      <c r="BM422" s="510"/>
      <c r="BN422" s="512"/>
      <c r="BO422" s="510"/>
      <c r="BP422" s="509">
        <v>1</v>
      </c>
      <c r="BQ422" s="509" t="str">
        <f>IF(AI422="","",VLOOKUP(AJ422,[0]!Qualifier,(COLUMN(AJ422)-34),FALSE))</f>
        <v>LC/Buffy</v>
      </c>
      <c r="BR422" s="509" t="str">
        <f>IF(AJ422="","",VLOOKUP(AK422,[0]!Qualifier,(COLUMN(AK422)-34),FALSE))</f>
        <v xml:space="preserve">ACD </v>
      </c>
      <c r="BS422" s="509" t="str">
        <f>IF(AK422="","",VLOOKUP(AL422,[0]!Qualifier,(COLUMN(AL422)-34),FALSE))</f>
        <v xml:space="preserve">DMSO </v>
      </c>
      <c r="BT422" s="509" t="str">
        <f>IF(AL422="","",VLOOKUP(AM422,[0]!Qualifier,(COLUMN(AM422)-34),FALSE))</f>
        <v xml:space="preserve">CleanR </v>
      </c>
      <c r="BU422" s="509" t="str">
        <f>IF(AM422="","",VLOOKUP(AN422,[0]!Qualifier,(COLUMN(AN422)-34),FALSE))</f>
        <v xml:space="preserve">NonSV </v>
      </c>
      <c r="BV422" s="509" t="str">
        <f>IF(AN422="","",VLOOKUP(AO422,[0]!Qualifier,(COLUMN(AO422)-34),FALSE))</f>
        <v xml:space="preserve">≤-60°C  </v>
      </c>
      <c r="BW422" s="509" t="str">
        <f>IF(AO422="","",VLOOKUP(AP422,[0]!Qualifier,(COLUMN(AP422)-34),FALSE))</f>
        <v>No</v>
      </c>
      <c r="BX422" s="509" t="str">
        <f>IF(AP422="","",VLOOKUP(AQ422,[0]!Qualifier,(COLUMN(AQ422)-34),FALSE))</f>
        <v>Rel</v>
      </c>
      <c r="BY422" s="509" t="str">
        <f>IF(AQ422="","",VLOOKUP(AR422,[0]!Qualifier,(COLUMN(AR422)-34),FALSE))</f>
        <v xml:space="preserve">Aph </v>
      </c>
      <c r="BZ422" s="509" t="str">
        <f>IF(AR422="","",VLOOKUP(AS422,[0]!Qualifier,(COLUMN(AS422)-34),FALSE))</f>
        <v xml:space="preserve">NA </v>
      </c>
      <c r="CA422" s="509" t="str">
        <f>IF(AS422="","",VLOOKUP(AT422,[0]!Qualifier,(COLUMN(AT422)-34),FALSE))</f>
        <v xml:space="preserve">SpecInf </v>
      </c>
      <c r="CB422" s="509" t="str">
        <f>IF(AT422="","",VLOOKUP(AU422,[0]!Qualifier,(COLUMN(AU422)-34),FALSE))</f>
        <v xml:space="preserve">None </v>
      </c>
      <c r="CC422" s="509" t="str">
        <f>IF(AU422="","",VLOOKUP(AV422,[0]!Qualifier,(COLUMN(AV422)-34),FALSE))</f>
        <v xml:space="preserve">None </v>
      </c>
      <c r="CD422" s="509" t="str">
        <f>IF(AV422="","",VLOOKUP(AW422,[0]!Qualifier,(COLUMN(AW422)-34),FALSE))</f>
        <v xml:space="preserve">NoIrr </v>
      </c>
      <c r="CE422" s="508" t="str">
        <f>IF(AW422="","",VLOOKUP(AX422,[0]!Qualifier,(COLUMN(AX422)-34),FALSE))</f>
        <v xml:space="preserve">- </v>
      </c>
      <c r="CF422" s="508" t="str">
        <f>IF(AX422="","",VLOOKUP(AY422,[0]!Qualifier,(COLUMN(AY422)-34),FALSE))</f>
        <v xml:space="preserve">Lymphocytes </v>
      </c>
      <c r="CG422" s="509" t="str">
        <f>IF(AY422="","",VLOOKUP(AZ422,[0]!Qualifier,(COLUMN(AZ422)-34),FALSE))</f>
        <v>Non</v>
      </c>
      <c r="CH422" s="510" t="str">
        <f>IF(AZ422="","",VLOOKUP(BA422,[0]!Qualifier,(COLUMN(BA422)-34),FALSE))</f>
        <v>NA</v>
      </c>
      <c r="CI422" s="509" t="str">
        <f>IF(BA422="","",VLOOKUP(BB422,[0]!Qualifier,(COLUMN(BB422)-34),FALSE))</f>
        <v xml:space="preserve">None </v>
      </c>
      <c r="CJ422" s="510"/>
      <c r="CK422" s="513" t="str">
        <f t="shared" si="201"/>
        <v>3-6-11-4-3-5-1-5-2-1-7-1-1-1-1-3-1-1-1</v>
      </c>
      <c r="CL422" s="513">
        <v>38320</v>
      </c>
      <c r="CM422" s="513">
        <v>45195</v>
      </c>
      <c r="CN422" s="510"/>
      <c r="CP422" s="510"/>
    </row>
    <row r="423" spans="1:94" ht="12.6" customHeight="1" outlineLevel="2" x14ac:dyDescent="0.35">
      <c r="A423" s="77">
        <f t="shared" si="203"/>
        <v>370499</v>
      </c>
      <c r="B423" s="7">
        <f t="shared" si="204"/>
        <v>418</v>
      </c>
      <c r="C423" s="59">
        <f t="shared" si="202"/>
        <v>418</v>
      </c>
      <c r="D423" s="124">
        <f t="shared" si="205"/>
        <v>370499</v>
      </c>
      <c r="E423" s="16" t="str">
        <f t="shared" si="181"/>
        <v>LC/Buffy</v>
      </c>
      <c r="F423" s="58" t="str">
        <f t="shared" si="182"/>
        <v xml:space="preserve">ACD </v>
      </c>
      <c r="G423" s="58" t="str">
        <f t="shared" si="183"/>
        <v xml:space="preserve">NoAdd </v>
      </c>
      <c r="H423" s="58" t="str">
        <f t="shared" si="184"/>
        <v xml:space="preserve">Closed </v>
      </c>
      <c r="I423" s="58" t="str">
        <f t="shared" si="185"/>
        <v xml:space="preserve">NonSV </v>
      </c>
      <c r="J423" s="58" t="str">
        <f t="shared" si="186"/>
        <v xml:space="preserve">2to6°C </v>
      </c>
      <c r="K423" s="58" t="str">
        <f t="shared" si="187"/>
        <v>No</v>
      </c>
      <c r="L423" s="58" t="str">
        <f t="shared" si="188"/>
        <v>Rel</v>
      </c>
      <c r="M423" s="58" t="str">
        <f t="shared" si="189"/>
        <v xml:space="preserve">Aph </v>
      </c>
      <c r="N423" s="58" t="str">
        <f t="shared" si="190"/>
        <v xml:space="preserve">NA </v>
      </c>
      <c r="O423" s="58" t="str">
        <f t="shared" si="191"/>
        <v xml:space="preserve">SpecInf </v>
      </c>
      <c r="P423" s="58" t="str">
        <f t="shared" si="192"/>
        <v xml:space="preserve">None </v>
      </c>
      <c r="Q423" s="58" t="str">
        <f t="shared" si="193"/>
        <v xml:space="preserve">None </v>
      </c>
      <c r="R423" s="58" t="str">
        <f t="shared" si="194"/>
        <v xml:space="preserve">NoIrr </v>
      </c>
      <c r="S423" s="58" t="str">
        <f t="shared" si="195"/>
        <v xml:space="preserve">- </v>
      </c>
      <c r="T423" s="58" t="str">
        <f t="shared" si="196"/>
        <v xml:space="preserve">Lymphocytes </v>
      </c>
      <c r="U423" s="58" t="str">
        <f t="shared" si="197"/>
        <v>Non</v>
      </c>
      <c r="V423" s="58" t="str">
        <f t="shared" si="198"/>
        <v>NA</v>
      </c>
      <c r="W423" s="58" t="str">
        <f t="shared" si="199"/>
        <v xml:space="preserve">None </v>
      </c>
      <c r="X423" t="s">
        <v>63</v>
      </c>
      <c r="Y423" s="161" t="str">
        <f t="shared" si="200"/>
        <v>3-6-1-1-3-2-1-5-2-1-7-1-1-1-1-3-1-1-1</v>
      </c>
      <c r="Z423" s="60">
        <f t="shared" si="206"/>
        <v>370499</v>
      </c>
      <c r="AA423" s="7">
        <f t="shared" si="207"/>
        <v>418</v>
      </c>
      <c r="AB423" s="29" t="str">
        <f t="shared" si="209"/>
        <v>3</v>
      </c>
      <c r="AC423" s="29" t="str">
        <f t="shared" si="209"/>
        <v>7</v>
      </c>
      <c r="AD423" s="29" t="str">
        <f t="shared" si="209"/>
        <v>0</v>
      </c>
      <c r="AE423" s="29" t="str">
        <f t="shared" si="209"/>
        <v>4</v>
      </c>
      <c r="AF423" s="29" t="str">
        <f t="shared" si="209"/>
        <v>9</v>
      </c>
      <c r="AG423" s="29" t="str">
        <f t="shared" si="209"/>
        <v>9</v>
      </c>
      <c r="AH423" s="59">
        <v>418</v>
      </c>
      <c r="AI423" s="510">
        <v>370499</v>
      </c>
      <c r="AJ423" s="509">
        <v>3</v>
      </c>
      <c r="AK423" s="509">
        <v>6</v>
      </c>
      <c r="AL423" s="509">
        <v>1</v>
      </c>
      <c r="AM423" s="509">
        <v>1</v>
      </c>
      <c r="AN423" s="509">
        <v>3</v>
      </c>
      <c r="AO423" s="509">
        <v>2</v>
      </c>
      <c r="AP423" s="509">
        <v>1</v>
      </c>
      <c r="AQ423" s="509">
        <v>5</v>
      </c>
      <c r="AR423" s="509">
        <v>2</v>
      </c>
      <c r="AS423" s="509">
        <v>1</v>
      </c>
      <c r="AT423" s="509">
        <v>7</v>
      </c>
      <c r="AU423" s="509">
        <v>1</v>
      </c>
      <c r="AV423" s="509">
        <v>1</v>
      </c>
      <c r="AW423" s="509">
        <v>1</v>
      </c>
      <c r="AX423" s="509">
        <v>1</v>
      </c>
      <c r="AY423" s="509">
        <v>3</v>
      </c>
      <c r="AZ423" s="509">
        <v>1</v>
      </c>
      <c r="BA423" s="509">
        <v>1</v>
      </c>
      <c r="BB423" s="509">
        <v>1</v>
      </c>
      <c r="BC423" s="509" t="b">
        <v>0</v>
      </c>
      <c r="BD423" s="508">
        <v>44085</v>
      </c>
      <c r="BE423" s="508">
        <v>44068</v>
      </c>
      <c r="BF423" s="509" t="b">
        <v>0</v>
      </c>
      <c r="BG423" s="510" t="s">
        <v>1123</v>
      </c>
      <c r="BH423" s="509">
        <v>76</v>
      </c>
      <c r="BI423" s="510" t="s">
        <v>1062</v>
      </c>
      <c r="BJ423" s="513">
        <v>44085</v>
      </c>
      <c r="BK423" s="513">
        <v>44068</v>
      </c>
      <c r="BL423" s="513">
        <v>46217</v>
      </c>
      <c r="BM423" s="510"/>
      <c r="BN423" s="512"/>
      <c r="BO423" s="510"/>
      <c r="BP423" s="509">
        <v>6</v>
      </c>
      <c r="BQ423" s="509" t="str">
        <f>IF(AI423="","",VLOOKUP(AJ423,[0]!Qualifier,(COLUMN(AJ423)-34),FALSE))</f>
        <v>LC/Buffy</v>
      </c>
      <c r="BR423" s="509" t="str">
        <f>IF(AJ423="","",VLOOKUP(AK423,[0]!Qualifier,(COLUMN(AK423)-34),FALSE))</f>
        <v xml:space="preserve">ACD </v>
      </c>
      <c r="BS423" s="509" t="str">
        <f>IF(AK423="","",VLOOKUP(AL423,[0]!Qualifier,(COLUMN(AL423)-34),FALSE))</f>
        <v xml:space="preserve">NoAdd </v>
      </c>
      <c r="BT423" s="509" t="str">
        <f>IF(AL423="","",VLOOKUP(AM423,[0]!Qualifier,(COLUMN(AM423)-34),FALSE))</f>
        <v xml:space="preserve">Closed </v>
      </c>
      <c r="BU423" s="509" t="str">
        <f>IF(AM423="","",VLOOKUP(AN423,[0]!Qualifier,(COLUMN(AN423)-34),FALSE))</f>
        <v xml:space="preserve">NonSV </v>
      </c>
      <c r="BV423" s="509" t="str">
        <f>IF(AN423="","",VLOOKUP(AO423,[0]!Qualifier,(COLUMN(AO423)-34),FALSE))</f>
        <v xml:space="preserve">2to6°C </v>
      </c>
      <c r="BW423" s="509" t="str">
        <f>IF(AO423="","",VLOOKUP(AP423,[0]!Qualifier,(COLUMN(AP423)-34),FALSE))</f>
        <v>No</v>
      </c>
      <c r="BX423" s="509" t="str">
        <f>IF(AP423="","",VLOOKUP(AQ423,[0]!Qualifier,(COLUMN(AQ423)-34),FALSE))</f>
        <v>Rel</v>
      </c>
      <c r="BY423" s="509" t="str">
        <f>IF(AQ423="","",VLOOKUP(AR423,[0]!Qualifier,(COLUMN(AR423)-34),FALSE))</f>
        <v xml:space="preserve">Aph </v>
      </c>
      <c r="BZ423" s="509" t="str">
        <f>IF(AR423="","",VLOOKUP(AS423,[0]!Qualifier,(COLUMN(AS423)-34),FALSE))</f>
        <v xml:space="preserve">NA </v>
      </c>
      <c r="CA423" s="509" t="str">
        <f>IF(AS423="","",VLOOKUP(AT423,[0]!Qualifier,(COLUMN(AT423)-34),FALSE))</f>
        <v xml:space="preserve">SpecInf </v>
      </c>
      <c r="CB423" s="509" t="str">
        <f>IF(AT423="","",VLOOKUP(AU423,[0]!Qualifier,(COLUMN(AU423)-34),FALSE))</f>
        <v xml:space="preserve">None </v>
      </c>
      <c r="CC423" s="509" t="str">
        <f>IF(AU423="","",VLOOKUP(AV423,[0]!Qualifier,(COLUMN(AV423)-34),FALSE))</f>
        <v xml:space="preserve">None </v>
      </c>
      <c r="CD423" s="509" t="str">
        <f>IF(AV423="","",VLOOKUP(AW423,[0]!Qualifier,(COLUMN(AW423)-34),FALSE))</f>
        <v xml:space="preserve">NoIrr </v>
      </c>
      <c r="CE423" s="508" t="str">
        <f>IF(AW423="","",VLOOKUP(AX423,[0]!Qualifier,(COLUMN(AX423)-34),FALSE))</f>
        <v xml:space="preserve">- </v>
      </c>
      <c r="CF423" s="508" t="str">
        <f>IF(AX423="","",VLOOKUP(AY423,[0]!Qualifier,(COLUMN(AY423)-34),FALSE))</f>
        <v xml:space="preserve">Lymphocytes </v>
      </c>
      <c r="CG423" s="509" t="str">
        <f>IF(AY423="","",VLOOKUP(AZ423,[0]!Qualifier,(COLUMN(AZ423)-34),FALSE))</f>
        <v>Non</v>
      </c>
      <c r="CH423" s="510" t="str">
        <f>IF(AZ423="","",VLOOKUP(BA423,[0]!Qualifier,(COLUMN(BA423)-34),FALSE))</f>
        <v>NA</v>
      </c>
      <c r="CI423" s="509" t="str">
        <f>IF(BA423="","",VLOOKUP(BB423,[0]!Qualifier,(COLUMN(BB423)-34),FALSE))</f>
        <v xml:space="preserve">None </v>
      </c>
      <c r="CJ423" s="510"/>
      <c r="CK423" s="513" t="str">
        <f t="shared" si="201"/>
        <v>3-6-1-1-3-2-1-5-2-1-7-1-1-1-1-3-1-1-1</v>
      </c>
      <c r="CL423" s="513">
        <v>38340</v>
      </c>
      <c r="CM423" s="513">
        <v>45195</v>
      </c>
      <c r="CN423" s="510"/>
      <c r="CP423" s="510"/>
    </row>
    <row r="424" spans="1:94" ht="12.6" customHeight="1" outlineLevel="2" x14ac:dyDescent="0.35">
      <c r="A424" s="77">
        <f t="shared" si="203"/>
        <v>370715</v>
      </c>
      <c r="B424" s="7">
        <f t="shared" si="204"/>
        <v>419</v>
      </c>
      <c r="C424" s="59">
        <f t="shared" si="202"/>
        <v>419</v>
      </c>
      <c r="D424" s="124">
        <f t="shared" si="205"/>
        <v>370715</v>
      </c>
      <c r="E424" s="16" t="str">
        <f t="shared" si="181"/>
        <v>LC/Buffy</v>
      </c>
      <c r="F424" s="58" t="str">
        <f t="shared" si="182"/>
        <v xml:space="preserve">ACD </v>
      </c>
      <c r="G424" s="58" t="str">
        <f t="shared" si="183"/>
        <v xml:space="preserve">DMSO </v>
      </c>
      <c r="H424" s="58" t="str">
        <f t="shared" si="184"/>
        <v xml:space="preserve">Closed </v>
      </c>
      <c r="I424" s="58" t="str">
        <f t="shared" si="185"/>
        <v xml:space="preserve">SV </v>
      </c>
      <c r="J424" s="58" t="str">
        <f t="shared" si="186"/>
        <v xml:space="preserve">≤-140°C  </v>
      </c>
      <c r="K424" s="58" t="str">
        <f t="shared" si="187"/>
        <v>No</v>
      </c>
      <c r="L424" s="58" t="str">
        <f t="shared" si="188"/>
        <v>Rel</v>
      </c>
      <c r="M424" s="58" t="str">
        <f t="shared" si="189"/>
        <v xml:space="preserve">Aph </v>
      </c>
      <c r="N424" s="58" t="str">
        <f t="shared" si="190"/>
        <v xml:space="preserve">NA </v>
      </c>
      <c r="O424" s="58" t="str">
        <f t="shared" si="191"/>
        <v xml:space="preserve">Transf </v>
      </c>
      <c r="P424" s="58" t="str">
        <f t="shared" si="192"/>
        <v xml:space="preserve">None </v>
      </c>
      <c r="Q424" s="58" t="str">
        <f t="shared" si="193"/>
        <v xml:space="preserve">None </v>
      </c>
      <c r="R424" s="58" t="str">
        <f t="shared" si="194"/>
        <v xml:space="preserve">NoIrr </v>
      </c>
      <c r="S424" s="58" t="str">
        <f t="shared" si="195"/>
        <v xml:space="preserve">- </v>
      </c>
      <c r="T424" s="58" t="str">
        <f t="shared" si="196"/>
        <v xml:space="preserve">Lymphocytes </v>
      </c>
      <c r="U424" s="58" t="str">
        <f t="shared" si="197"/>
        <v>Non</v>
      </c>
      <c r="V424" s="58" t="str">
        <f t="shared" si="198"/>
        <v>NA</v>
      </c>
      <c r="W424" s="58" t="str">
        <f t="shared" si="199"/>
        <v xml:space="preserve">None </v>
      </c>
      <c r="X424" t="s">
        <v>63</v>
      </c>
      <c r="Y424" s="161" t="str">
        <f t="shared" si="200"/>
        <v>3-6-11-1-1-6-1-5-2-1-1-1-1-1-1-3-1-1-1</v>
      </c>
      <c r="Z424" s="60">
        <f t="shared" si="206"/>
        <v>370715</v>
      </c>
      <c r="AA424" s="7">
        <f t="shared" si="207"/>
        <v>419</v>
      </c>
      <c r="AB424" s="29" t="str">
        <f t="shared" si="209"/>
        <v>3</v>
      </c>
      <c r="AC424" s="29" t="str">
        <f t="shared" si="209"/>
        <v>7</v>
      </c>
      <c r="AD424" s="29" t="str">
        <f t="shared" si="209"/>
        <v>0</v>
      </c>
      <c r="AE424" s="29" t="str">
        <f t="shared" si="209"/>
        <v>7</v>
      </c>
      <c r="AF424" s="29" t="str">
        <f t="shared" si="209"/>
        <v>1</v>
      </c>
      <c r="AG424" s="29" t="str">
        <f t="shared" si="209"/>
        <v>5</v>
      </c>
      <c r="AH424" s="59">
        <v>419</v>
      </c>
      <c r="AI424" s="510">
        <v>370715</v>
      </c>
      <c r="AJ424" s="509">
        <v>3</v>
      </c>
      <c r="AK424" s="509">
        <v>6</v>
      </c>
      <c r="AL424" s="509">
        <v>11</v>
      </c>
      <c r="AM424" s="509">
        <v>1</v>
      </c>
      <c r="AN424" s="509">
        <v>1</v>
      </c>
      <c r="AO424" s="509">
        <v>6</v>
      </c>
      <c r="AP424" s="509">
        <v>1</v>
      </c>
      <c r="AQ424" s="509">
        <v>5</v>
      </c>
      <c r="AR424" s="509">
        <v>2</v>
      </c>
      <c r="AS424" s="509">
        <v>1</v>
      </c>
      <c r="AT424" s="509">
        <v>1</v>
      </c>
      <c r="AU424" s="509">
        <v>1</v>
      </c>
      <c r="AV424" s="509">
        <v>1</v>
      </c>
      <c r="AW424" s="509">
        <v>1</v>
      </c>
      <c r="AX424" s="509">
        <v>1</v>
      </c>
      <c r="AY424" s="509">
        <v>3</v>
      </c>
      <c r="AZ424" s="509">
        <v>1</v>
      </c>
      <c r="BA424" s="509">
        <v>1</v>
      </c>
      <c r="BB424" s="509">
        <v>1</v>
      </c>
      <c r="BC424" s="509" t="b">
        <v>0</v>
      </c>
      <c r="BD424" s="508">
        <v>43081</v>
      </c>
      <c r="BE424" s="508">
        <v>43027</v>
      </c>
      <c r="BF424" s="509" t="b">
        <v>0</v>
      </c>
      <c r="BG424" s="510" t="s">
        <v>1222</v>
      </c>
      <c r="BH424" s="509">
        <v>76</v>
      </c>
      <c r="BI424" s="510" t="s">
        <v>1062</v>
      </c>
      <c r="BJ424" s="513">
        <v>43081</v>
      </c>
      <c r="BK424" s="513">
        <v>43027</v>
      </c>
      <c r="BL424" s="513">
        <v>46217</v>
      </c>
      <c r="BM424" s="510"/>
      <c r="BN424" s="512"/>
      <c r="BO424" s="510"/>
      <c r="BP424" s="509">
        <v>2</v>
      </c>
      <c r="BQ424" s="509" t="str">
        <f>IF(AI424="","",VLOOKUP(AJ424,[0]!Qualifier,(COLUMN(AJ424)-34),FALSE))</f>
        <v>LC/Buffy</v>
      </c>
      <c r="BR424" s="509" t="str">
        <f>IF(AJ424="","",VLOOKUP(AK424,[0]!Qualifier,(COLUMN(AK424)-34),FALSE))</f>
        <v xml:space="preserve">ACD </v>
      </c>
      <c r="BS424" s="509" t="str">
        <f>IF(AK424="","",VLOOKUP(AL424,[0]!Qualifier,(COLUMN(AL424)-34),FALSE))</f>
        <v xml:space="preserve">DMSO </v>
      </c>
      <c r="BT424" s="509" t="str">
        <f>IF(AL424="","",VLOOKUP(AM424,[0]!Qualifier,(COLUMN(AM424)-34),FALSE))</f>
        <v xml:space="preserve">Closed </v>
      </c>
      <c r="BU424" s="509" t="str">
        <f>IF(AM424="","",VLOOKUP(AN424,[0]!Qualifier,(COLUMN(AN424)-34),FALSE))</f>
        <v xml:space="preserve">SV </v>
      </c>
      <c r="BV424" s="509" t="str">
        <f>IF(AN424="","",VLOOKUP(AO424,[0]!Qualifier,(COLUMN(AO424)-34),FALSE))</f>
        <v xml:space="preserve">≤-140°C  </v>
      </c>
      <c r="BW424" s="509" t="str">
        <f>IF(AO424="","",VLOOKUP(AP424,[0]!Qualifier,(COLUMN(AP424)-34),FALSE))</f>
        <v>No</v>
      </c>
      <c r="BX424" s="509" t="str">
        <f>IF(AP424="","",VLOOKUP(AQ424,[0]!Qualifier,(COLUMN(AQ424)-34),FALSE))</f>
        <v>Rel</v>
      </c>
      <c r="BY424" s="509" t="str">
        <f>IF(AQ424="","",VLOOKUP(AR424,[0]!Qualifier,(COLUMN(AR424)-34),FALSE))</f>
        <v xml:space="preserve">Aph </v>
      </c>
      <c r="BZ424" s="509" t="str">
        <f>IF(AR424="","",VLOOKUP(AS424,[0]!Qualifier,(COLUMN(AS424)-34),FALSE))</f>
        <v xml:space="preserve">NA </v>
      </c>
      <c r="CA424" s="509" t="str">
        <f>IF(AS424="","",VLOOKUP(AT424,[0]!Qualifier,(COLUMN(AT424)-34),FALSE))</f>
        <v xml:space="preserve">Transf </v>
      </c>
      <c r="CB424" s="509" t="str">
        <f>IF(AT424="","",VLOOKUP(AU424,[0]!Qualifier,(COLUMN(AU424)-34),FALSE))</f>
        <v xml:space="preserve">None </v>
      </c>
      <c r="CC424" s="509" t="str">
        <f>IF(AU424="","",VLOOKUP(AV424,[0]!Qualifier,(COLUMN(AV424)-34),FALSE))</f>
        <v xml:space="preserve">None </v>
      </c>
      <c r="CD424" s="509" t="str">
        <f>IF(AV424="","",VLOOKUP(AW424,[0]!Qualifier,(COLUMN(AW424)-34),FALSE))</f>
        <v xml:space="preserve">NoIrr </v>
      </c>
      <c r="CE424" s="508" t="str">
        <f>IF(AW424="","",VLOOKUP(AX424,[0]!Qualifier,(COLUMN(AX424)-34),FALSE))</f>
        <v xml:space="preserve">- </v>
      </c>
      <c r="CF424" s="508" t="str">
        <f>IF(AX424="","",VLOOKUP(AY424,[0]!Qualifier,(COLUMN(AY424)-34),FALSE))</f>
        <v xml:space="preserve">Lymphocytes </v>
      </c>
      <c r="CG424" s="509" t="str">
        <f>IF(AY424="","",VLOOKUP(AZ424,[0]!Qualifier,(COLUMN(AZ424)-34),FALSE))</f>
        <v>Non</v>
      </c>
      <c r="CH424" s="510" t="str">
        <f>IF(AZ424="","",VLOOKUP(BA424,[0]!Qualifier,(COLUMN(BA424)-34),FALSE))</f>
        <v>NA</v>
      </c>
      <c r="CI424" s="509" t="str">
        <f>IF(BA424="","",VLOOKUP(BB424,[0]!Qualifier,(COLUMN(BB424)-34),FALSE))</f>
        <v xml:space="preserve">None </v>
      </c>
      <c r="CJ424" s="510"/>
      <c r="CK424" s="513" t="str">
        <f t="shared" si="201"/>
        <v>3-6-11-1-1-6-1-5-2-1-1-1-1-1-1-3-1-1-1</v>
      </c>
      <c r="CL424" s="513">
        <v>39082</v>
      </c>
      <c r="CM424" s="513">
        <v>45195</v>
      </c>
      <c r="CN424" s="510"/>
      <c r="CP424" s="510"/>
    </row>
    <row r="425" spans="1:94" ht="12.6" customHeight="1" outlineLevel="2" x14ac:dyDescent="0.35">
      <c r="A425" s="77">
        <f t="shared" si="203"/>
        <v>370749</v>
      </c>
      <c r="B425" s="7">
        <f t="shared" si="204"/>
        <v>420</v>
      </c>
      <c r="C425" s="59">
        <f t="shared" si="202"/>
        <v>420</v>
      </c>
      <c r="D425" s="124">
        <f t="shared" si="205"/>
        <v>370749</v>
      </c>
      <c r="E425" s="16" t="str">
        <f t="shared" si="181"/>
        <v>LC/Buffy</v>
      </c>
      <c r="F425" s="58" t="str">
        <f t="shared" si="182"/>
        <v xml:space="preserve">ACD </v>
      </c>
      <c r="G425" s="58" t="str">
        <f t="shared" si="183"/>
        <v xml:space="preserve">NoAdd </v>
      </c>
      <c r="H425" s="58" t="str">
        <f t="shared" si="184"/>
        <v xml:space="preserve">CleanR </v>
      </c>
      <c r="I425" s="58" t="str">
        <f t="shared" si="185"/>
        <v xml:space="preserve">NonSV </v>
      </c>
      <c r="J425" s="58" t="str">
        <f t="shared" si="186"/>
        <v xml:space="preserve">2to6°C </v>
      </c>
      <c r="K425" s="58" t="str">
        <f t="shared" si="187"/>
        <v>No</v>
      </c>
      <c r="L425" s="58" t="str">
        <f t="shared" si="188"/>
        <v>Rel</v>
      </c>
      <c r="M425" s="58" t="str">
        <f t="shared" si="189"/>
        <v xml:space="preserve">Aph </v>
      </c>
      <c r="N425" s="58" t="str">
        <f t="shared" si="190"/>
        <v xml:space="preserve">NA </v>
      </c>
      <c r="O425" s="58" t="str">
        <f t="shared" si="191"/>
        <v xml:space="preserve">Transf </v>
      </c>
      <c r="P425" s="58" t="str">
        <f t="shared" si="192"/>
        <v xml:space="preserve">None </v>
      </c>
      <c r="Q425" s="58" t="str">
        <f t="shared" si="193"/>
        <v xml:space="preserve">None </v>
      </c>
      <c r="R425" s="58" t="str">
        <f t="shared" si="194"/>
        <v xml:space="preserve">NoIrr </v>
      </c>
      <c r="S425" s="58" t="str">
        <f t="shared" si="195"/>
        <v xml:space="preserve">- </v>
      </c>
      <c r="T425" s="58" t="str">
        <f t="shared" si="196"/>
        <v xml:space="preserve">Lymphocytes </v>
      </c>
      <c r="U425" s="58" t="str">
        <f t="shared" si="197"/>
        <v>Non</v>
      </c>
      <c r="V425" s="58" t="str">
        <f t="shared" si="198"/>
        <v>NA</v>
      </c>
      <c r="W425" s="58" t="str">
        <f t="shared" si="199"/>
        <v xml:space="preserve">None </v>
      </c>
      <c r="X425" t="s">
        <v>63</v>
      </c>
      <c r="Y425" s="161" t="str">
        <f t="shared" si="200"/>
        <v>3-6-1-4-3-2-1-5-2-1-1-1-1-1-1-3-1-1-1</v>
      </c>
      <c r="Z425" s="60">
        <f t="shared" si="206"/>
        <v>370749</v>
      </c>
      <c r="AA425" s="7">
        <f t="shared" si="207"/>
        <v>420</v>
      </c>
      <c r="AB425" s="29" t="str">
        <f t="shared" si="209"/>
        <v>3</v>
      </c>
      <c r="AC425" s="29" t="str">
        <f t="shared" si="209"/>
        <v>7</v>
      </c>
      <c r="AD425" s="29" t="str">
        <f t="shared" si="209"/>
        <v>0</v>
      </c>
      <c r="AE425" s="29" t="str">
        <f t="shared" si="209"/>
        <v>7</v>
      </c>
      <c r="AF425" s="29" t="str">
        <f t="shared" si="209"/>
        <v>4</v>
      </c>
      <c r="AG425" s="29" t="str">
        <f t="shared" si="209"/>
        <v>9</v>
      </c>
      <c r="AH425" s="59">
        <v>420</v>
      </c>
      <c r="AI425" s="510">
        <v>370749</v>
      </c>
      <c r="AJ425" s="509">
        <v>3</v>
      </c>
      <c r="AK425" s="509">
        <v>6</v>
      </c>
      <c r="AL425" s="509">
        <v>1</v>
      </c>
      <c r="AM425" s="509">
        <v>4</v>
      </c>
      <c r="AN425" s="509">
        <v>3</v>
      </c>
      <c r="AO425" s="509">
        <v>2</v>
      </c>
      <c r="AP425" s="509">
        <v>1</v>
      </c>
      <c r="AQ425" s="509">
        <v>5</v>
      </c>
      <c r="AR425" s="509">
        <v>2</v>
      </c>
      <c r="AS425" s="509">
        <v>1</v>
      </c>
      <c r="AT425" s="509">
        <v>1</v>
      </c>
      <c r="AU425" s="509">
        <v>1</v>
      </c>
      <c r="AV425" s="509">
        <v>1</v>
      </c>
      <c r="AW425" s="509">
        <v>1</v>
      </c>
      <c r="AX425" s="509">
        <v>1</v>
      </c>
      <c r="AY425" s="509">
        <v>3</v>
      </c>
      <c r="AZ425" s="509">
        <v>1</v>
      </c>
      <c r="BA425" s="509">
        <v>1</v>
      </c>
      <c r="BB425" s="509">
        <v>1</v>
      </c>
      <c r="BC425" s="509" t="b">
        <v>0</v>
      </c>
      <c r="BD425" s="508">
        <v>46079</v>
      </c>
      <c r="BE425" s="508">
        <v>46073</v>
      </c>
      <c r="BF425" s="509" t="b">
        <v>0</v>
      </c>
      <c r="BG425" s="510" t="s">
        <v>1629</v>
      </c>
      <c r="BH425" s="509">
        <v>99</v>
      </c>
      <c r="BI425" s="510" t="s">
        <v>685</v>
      </c>
      <c r="BJ425" s="513">
        <v>46079</v>
      </c>
      <c r="BK425" s="513">
        <v>46073</v>
      </c>
      <c r="BL425" s="513">
        <v>46217</v>
      </c>
      <c r="BM425" s="510"/>
      <c r="BN425" s="512"/>
      <c r="BO425" s="510"/>
      <c r="BP425" s="509">
        <v>2</v>
      </c>
      <c r="BQ425" s="509" t="str">
        <f>IF(AI425="","",VLOOKUP(AJ425,[0]!Qualifier,(COLUMN(AJ425)-34),FALSE))</f>
        <v>LC/Buffy</v>
      </c>
      <c r="BR425" s="509" t="str">
        <f>IF(AJ425="","",VLOOKUP(AK425,[0]!Qualifier,(COLUMN(AK425)-34),FALSE))</f>
        <v xml:space="preserve">ACD </v>
      </c>
      <c r="BS425" s="509" t="str">
        <f>IF(AK425="","",VLOOKUP(AL425,[0]!Qualifier,(COLUMN(AL425)-34),FALSE))</f>
        <v xml:space="preserve">NoAdd </v>
      </c>
      <c r="BT425" s="509" t="str">
        <f>IF(AL425="","",VLOOKUP(AM425,[0]!Qualifier,(COLUMN(AM425)-34),FALSE))</f>
        <v xml:space="preserve">CleanR </v>
      </c>
      <c r="BU425" s="509" t="str">
        <f>IF(AM425="","",VLOOKUP(AN425,[0]!Qualifier,(COLUMN(AN425)-34),FALSE))</f>
        <v xml:space="preserve">NonSV </v>
      </c>
      <c r="BV425" s="509" t="str">
        <f>IF(AN425="","",VLOOKUP(AO425,[0]!Qualifier,(COLUMN(AO425)-34),FALSE))</f>
        <v xml:space="preserve">2to6°C </v>
      </c>
      <c r="BW425" s="509" t="str">
        <f>IF(AO425="","",VLOOKUP(AP425,[0]!Qualifier,(COLUMN(AP425)-34),FALSE))</f>
        <v>No</v>
      </c>
      <c r="BX425" s="509" t="str">
        <f>IF(AP425="","",VLOOKUP(AQ425,[0]!Qualifier,(COLUMN(AQ425)-34),FALSE))</f>
        <v>Rel</v>
      </c>
      <c r="BY425" s="509" t="str">
        <f>IF(AQ425="","",VLOOKUP(AR425,[0]!Qualifier,(COLUMN(AR425)-34),FALSE))</f>
        <v xml:space="preserve">Aph </v>
      </c>
      <c r="BZ425" s="509" t="str">
        <f>IF(AR425="","",VLOOKUP(AS425,[0]!Qualifier,(COLUMN(AS425)-34),FALSE))</f>
        <v xml:space="preserve">NA </v>
      </c>
      <c r="CA425" s="509" t="str">
        <f>IF(AS425="","",VLOOKUP(AT425,[0]!Qualifier,(COLUMN(AT425)-34),FALSE))</f>
        <v xml:space="preserve">Transf </v>
      </c>
      <c r="CB425" s="509" t="str">
        <f>IF(AT425="","",VLOOKUP(AU425,[0]!Qualifier,(COLUMN(AU425)-34),FALSE))</f>
        <v xml:space="preserve">None </v>
      </c>
      <c r="CC425" s="509" t="str">
        <f>IF(AU425="","",VLOOKUP(AV425,[0]!Qualifier,(COLUMN(AV425)-34),FALSE))</f>
        <v xml:space="preserve">None </v>
      </c>
      <c r="CD425" s="509" t="str">
        <f>IF(AV425="","",VLOOKUP(AW425,[0]!Qualifier,(COLUMN(AW425)-34),FALSE))</f>
        <v xml:space="preserve">NoIrr </v>
      </c>
      <c r="CE425" s="508" t="str">
        <f>IF(AW425="","",VLOOKUP(AX425,[0]!Qualifier,(COLUMN(AX425)-34),FALSE))</f>
        <v xml:space="preserve">- </v>
      </c>
      <c r="CF425" s="508" t="str">
        <f>IF(AX425="","",VLOOKUP(AY425,[0]!Qualifier,(COLUMN(AY425)-34),FALSE))</f>
        <v xml:space="preserve">Lymphocytes </v>
      </c>
      <c r="CG425" s="509" t="str">
        <f>IF(AY425="","",VLOOKUP(AZ425,[0]!Qualifier,(COLUMN(AZ425)-34),FALSE))</f>
        <v>Non</v>
      </c>
      <c r="CH425" s="510" t="str">
        <f>IF(AZ425="","",VLOOKUP(BA425,[0]!Qualifier,(COLUMN(BA425)-34),FALSE))</f>
        <v>NA</v>
      </c>
      <c r="CI425" s="509" t="str">
        <f>IF(BA425="","",VLOOKUP(BB425,[0]!Qualifier,(COLUMN(BB425)-34),FALSE))</f>
        <v xml:space="preserve">None </v>
      </c>
      <c r="CJ425" s="510"/>
      <c r="CK425" s="513" t="str">
        <f t="shared" si="201"/>
        <v>3-6-1-4-3-2-1-5-2-1-1-1-1-1-1-3-1-1-1</v>
      </c>
      <c r="CL425" s="513">
        <v>42850</v>
      </c>
      <c r="CM425" s="513">
        <v>45195</v>
      </c>
      <c r="CN425" s="510"/>
      <c r="CP425" s="510"/>
    </row>
    <row r="426" spans="1:94" ht="12.6" customHeight="1" outlineLevel="2" x14ac:dyDescent="0.35">
      <c r="A426" s="77">
        <f t="shared" si="203"/>
        <v>371076</v>
      </c>
      <c r="B426" s="7">
        <f t="shared" si="204"/>
        <v>421</v>
      </c>
      <c r="C426" s="59">
        <f t="shared" si="202"/>
        <v>421</v>
      </c>
      <c r="D426" s="124">
        <f t="shared" si="205"/>
        <v>371076</v>
      </c>
      <c r="E426" s="16" t="str">
        <f t="shared" si="181"/>
        <v>LC/Buffy</v>
      </c>
      <c r="F426" s="58" t="str">
        <f t="shared" si="182"/>
        <v xml:space="preserve">ACD </v>
      </c>
      <c r="G426" s="58" t="str">
        <f t="shared" si="183"/>
        <v xml:space="preserve">DMSO </v>
      </c>
      <c r="H426" s="58" t="str">
        <f t="shared" si="184"/>
        <v xml:space="preserve">Open </v>
      </c>
      <c r="I426" s="58" t="str">
        <f t="shared" si="185"/>
        <v xml:space="preserve">NonSV </v>
      </c>
      <c r="J426" s="58" t="str">
        <f t="shared" si="186"/>
        <v xml:space="preserve">≤-80°C </v>
      </c>
      <c r="K426" s="58" t="str">
        <f t="shared" si="187"/>
        <v>No</v>
      </c>
      <c r="L426" s="58" t="str">
        <f t="shared" si="188"/>
        <v>Rel</v>
      </c>
      <c r="M426" s="58" t="str">
        <f t="shared" si="189"/>
        <v xml:space="preserve">Aph </v>
      </c>
      <c r="N426" s="58" t="str">
        <f t="shared" si="190"/>
        <v xml:space="preserve">NA </v>
      </c>
      <c r="O426" s="58" t="str">
        <f t="shared" si="191"/>
        <v xml:space="preserve">Transf </v>
      </c>
      <c r="P426" s="58" t="str">
        <f t="shared" si="192"/>
        <v xml:space="preserve">None </v>
      </c>
      <c r="Q426" s="58" t="str">
        <f t="shared" si="193"/>
        <v xml:space="preserve">None </v>
      </c>
      <c r="R426" s="58" t="str">
        <f t="shared" si="194"/>
        <v xml:space="preserve">NoIrr </v>
      </c>
      <c r="S426" s="58" t="str">
        <f t="shared" si="195"/>
        <v xml:space="preserve">- </v>
      </c>
      <c r="T426" s="58" t="str">
        <f t="shared" si="196"/>
        <v xml:space="preserve">Lymphocytes </v>
      </c>
      <c r="U426" s="58" t="str">
        <f t="shared" si="197"/>
        <v>Non</v>
      </c>
      <c r="V426" s="58" t="str">
        <f t="shared" si="198"/>
        <v>NA</v>
      </c>
      <c r="W426" s="58" t="str">
        <f t="shared" si="199"/>
        <v xml:space="preserve">None </v>
      </c>
      <c r="X426" t="s">
        <v>63</v>
      </c>
      <c r="Y426" s="161" t="str">
        <f t="shared" si="200"/>
        <v>3-6-11-2-3-16-1-5-2-1-1-1-1-1-1-3-1-1-1</v>
      </c>
      <c r="Z426" s="60">
        <f t="shared" si="206"/>
        <v>371076</v>
      </c>
      <c r="AA426" s="7">
        <f t="shared" si="207"/>
        <v>421</v>
      </c>
      <c r="AB426" s="29" t="str">
        <f t="shared" si="209"/>
        <v>3</v>
      </c>
      <c r="AC426" s="29" t="str">
        <f t="shared" si="209"/>
        <v>7</v>
      </c>
      <c r="AD426" s="29" t="str">
        <f t="shared" si="209"/>
        <v>1</v>
      </c>
      <c r="AE426" s="29" t="str">
        <f t="shared" si="209"/>
        <v>0</v>
      </c>
      <c r="AF426" s="29" t="str">
        <f t="shared" si="209"/>
        <v>7</v>
      </c>
      <c r="AG426" s="29" t="str">
        <f t="shared" si="209"/>
        <v>6</v>
      </c>
      <c r="AH426" s="59">
        <v>421</v>
      </c>
      <c r="AI426" s="510">
        <v>371076</v>
      </c>
      <c r="AJ426" s="509">
        <v>3</v>
      </c>
      <c r="AK426" s="509">
        <v>6</v>
      </c>
      <c r="AL426" s="509">
        <v>11</v>
      </c>
      <c r="AM426" s="509">
        <v>2</v>
      </c>
      <c r="AN426" s="509">
        <v>3</v>
      </c>
      <c r="AO426" s="509">
        <v>16</v>
      </c>
      <c r="AP426" s="509">
        <v>1</v>
      </c>
      <c r="AQ426" s="509">
        <v>5</v>
      </c>
      <c r="AR426" s="509">
        <v>2</v>
      </c>
      <c r="AS426" s="509">
        <v>1</v>
      </c>
      <c r="AT426" s="509">
        <v>1</v>
      </c>
      <c r="AU426" s="509">
        <v>1</v>
      </c>
      <c r="AV426" s="509">
        <v>1</v>
      </c>
      <c r="AW426" s="509">
        <v>1</v>
      </c>
      <c r="AX426" s="509">
        <v>1</v>
      </c>
      <c r="AY426" s="509">
        <v>3</v>
      </c>
      <c r="AZ426" s="509">
        <v>1</v>
      </c>
      <c r="BA426" s="509">
        <v>1</v>
      </c>
      <c r="BB426" s="509">
        <v>1</v>
      </c>
      <c r="BC426" s="509" t="b">
        <v>0</v>
      </c>
      <c r="BD426" s="508">
        <v>44162</v>
      </c>
      <c r="BE426" s="508">
        <v>44155</v>
      </c>
      <c r="BF426" s="509" t="b">
        <v>0</v>
      </c>
      <c r="BG426" s="510" t="s">
        <v>1223</v>
      </c>
      <c r="BH426" s="509">
        <v>76</v>
      </c>
      <c r="BI426" s="510" t="s">
        <v>1062</v>
      </c>
      <c r="BJ426" s="513">
        <v>44162</v>
      </c>
      <c r="BK426" s="513">
        <v>44155</v>
      </c>
      <c r="BL426" s="513">
        <v>46217</v>
      </c>
      <c r="BM426" s="510"/>
      <c r="BN426" s="512"/>
      <c r="BO426" s="510"/>
      <c r="BP426" s="509">
        <v>2</v>
      </c>
      <c r="BQ426" s="509" t="str">
        <f>IF(AI426="","",VLOOKUP(AJ426,[0]!Qualifier,(COLUMN(AJ426)-34),FALSE))</f>
        <v>LC/Buffy</v>
      </c>
      <c r="BR426" s="509" t="str">
        <f>IF(AJ426="","",VLOOKUP(AK426,[0]!Qualifier,(COLUMN(AK426)-34),FALSE))</f>
        <v xml:space="preserve">ACD </v>
      </c>
      <c r="BS426" s="509" t="str">
        <f>IF(AK426="","",VLOOKUP(AL426,[0]!Qualifier,(COLUMN(AL426)-34),FALSE))</f>
        <v xml:space="preserve">DMSO </v>
      </c>
      <c r="BT426" s="509" t="str">
        <f>IF(AL426="","",VLOOKUP(AM426,[0]!Qualifier,(COLUMN(AM426)-34),FALSE))</f>
        <v xml:space="preserve">Open </v>
      </c>
      <c r="BU426" s="509" t="str">
        <f>IF(AM426="","",VLOOKUP(AN426,[0]!Qualifier,(COLUMN(AN426)-34),FALSE))</f>
        <v xml:space="preserve">NonSV </v>
      </c>
      <c r="BV426" s="509" t="str">
        <f>IF(AN426="","",VLOOKUP(AO426,[0]!Qualifier,(COLUMN(AO426)-34),FALSE))</f>
        <v xml:space="preserve">≤-80°C </v>
      </c>
      <c r="BW426" s="509" t="str">
        <f>IF(AO426="","",VLOOKUP(AP426,[0]!Qualifier,(COLUMN(AP426)-34),FALSE))</f>
        <v>No</v>
      </c>
      <c r="BX426" s="509" t="str">
        <f>IF(AP426="","",VLOOKUP(AQ426,[0]!Qualifier,(COLUMN(AQ426)-34),FALSE))</f>
        <v>Rel</v>
      </c>
      <c r="BY426" s="509" t="str">
        <f>IF(AQ426="","",VLOOKUP(AR426,[0]!Qualifier,(COLUMN(AR426)-34),FALSE))</f>
        <v xml:space="preserve">Aph </v>
      </c>
      <c r="BZ426" s="509" t="str">
        <f>IF(AR426="","",VLOOKUP(AS426,[0]!Qualifier,(COLUMN(AS426)-34),FALSE))</f>
        <v xml:space="preserve">NA </v>
      </c>
      <c r="CA426" s="509" t="str">
        <f>IF(AS426="","",VLOOKUP(AT426,[0]!Qualifier,(COLUMN(AT426)-34),FALSE))</f>
        <v xml:space="preserve">Transf </v>
      </c>
      <c r="CB426" s="509" t="str">
        <f>IF(AT426="","",VLOOKUP(AU426,[0]!Qualifier,(COLUMN(AU426)-34),FALSE))</f>
        <v xml:space="preserve">None </v>
      </c>
      <c r="CC426" s="509" t="str">
        <f>IF(AU426="","",VLOOKUP(AV426,[0]!Qualifier,(COLUMN(AV426)-34),FALSE))</f>
        <v xml:space="preserve">None </v>
      </c>
      <c r="CD426" s="509" t="str">
        <f>IF(AV426="","",VLOOKUP(AW426,[0]!Qualifier,(COLUMN(AW426)-34),FALSE))</f>
        <v xml:space="preserve">NoIrr </v>
      </c>
      <c r="CE426" s="508" t="str">
        <f>IF(AW426="","",VLOOKUP(AX426,[0]!Qualifier,(COLUMN(AX426)-34),FALSE))</f>
        <v xml:space="preserve">- </v>
      </c>
      <c r="CF426" s="508" t="str">
        <f>IF(AX426="","",VLOOKUP(AY426,[0]!Qualifier,(COLUMN(AY426)-34),FALSE))</f>
        <v xml:space="preserve">Lymphocytes </v>
      </c>
      <c r="CG426" s="509" t="str">
        <f>IF(AY426="","",VLOOKUP(AZ426,[0]!Qualifier,(COLUMN(AZ426)-34),FALSE))</f>
        <v>Non</v>
      </c>
      <c r="CH426" s="510" t="str">
        <f>IF(AZ426="","",VLOOKUP(BA426,[0]!Qualifier,(COLUMN(BA426)-34),FALSE))</f>
        <v>NA</v>
      </c>
      <c r="CI426" s="509" t="str">
        <f>IF(BA426="","",VLOOKUP(BB426,[0]!Qualifier,(COLUMN(BB426)-34),FALSE))</f>
        <v xml:space="preserve">None </v>
      </c>
      <c r="CJ426" s="510"/>
      <c r="CK426" s="513" t="str">
        <f t="shared" si="201"/>
        <v>3-6-11-2-3-16-1-5-2-1-1-1-1-1-1-3-1-1-1</v>
      </c>
      <c r="CL426" s="513">
        <v>38695</v>
      </c>
      <c r="CM426" s="513">
        <v>45195</v>
      </c>
      <c r="CN426" s="510"/>
      <c r="CP426" s="510"/>
    </row>
    <row r="427" spans="1:94" ht="12.6" customHeight="1" x14ac:dyDescent="0.35">
      <c r="A427" s="77">
        <f t="shared" si="203"/>
        <v>371476</v>
      </c>
      <c r="B427" s="7">
        <f t="shared" si="204"/>
        <v>422</v>
      </c>
      <c r="C427" s="59">
        <f t="shared" si="202"/>
        <v>422</v>
      </c>
      <c r="D427" s="124">
        <f t="shared" si="205"/>
        <v>371476</v>
      </c>
      <c r="E427" s="16" t="str">
        <f t="shared" si="181"/>
        <v>LC/Buffy</v>
      </c>
      <c r="F427" s="58" t="str">
        <f t="shared" si="182"/>
        <v xml:space="preserve">ACD </v>
      </c>
      <c r="G427" s="58" t="str">
        <f t="shared" si="183"/>
        <v xml:space="preserve">DMSO </v>
      </c>
      <c r="H427" s="58" t="str">
        <f t="shared" si="184"/>
        <v xml:space="preserve">Open </v>
      </c>
      <c r="I427" s="58" t="str">
        <f t="shared" si="185"/>
        <v xml:space="preserve">NonSV </v>
      </c>
      <c r="J427" s="58" t="str">
        <f t="shared" si="186"/>
        <v xml:space="preserve">≤-80°C </v>
      </c>
      <c r="K427" s="58" t="str">
        <f t="shared" si="187"/>
        <v>No</v>
      </c>
      <c r="L427" s="58" t="str">
        <f t="shared" si="188"/>
        <v>Rel</v>
      </c>
      <c r="M427" s="58" t="str">
        <f t="shared" si="189"/>
        <v xml:space="preserve">Aph </v>
      </c>
      <c r="N427" s="58" t="str">
        <f t="shared" si="190"/>
        <v xml:space="preserve">NA </v>
      </c>
      <c r="O427" s="58" t="str">
        <f t="shared" si="191"/>
        <v xml:space="preserve">SpecInf </v>
      </c>
      <c r="P427" s="58" t="str">
        <f t="shared" si="192"/>
        <v xml:space="preserve">None </v>
      </c>
      <c r="Q427" s="58" t="str">
        <f t="shared" si="193"/>
        <v xml:space="preserve">None </v>
      </c>
      <c r="R427" s="58" t="str">
        <f t="shared" si="194"/>
        <v xml:space="preserve">NoIrr </v>
      </c>
      <c r="S427" s="58" t="str">
        <f t="shared" si="195"/>
        <v xml:space="preserve">- </v>
      </c>
      <c r="T427" s="58" t="str">
        <f t="shared" si="196"/>
        <v xml:space="preserve">Lymphocytes </v>
      </c>
      <c r="U427" s="58" t="str">
        <f t="shared" si="197"/>
        <v>Non</v>
      </c>
      <c r="V427" s="58" t="str">
        <f t="shared" si="198"/>
        <v>NA</v>
      </c>
      <c r="W427" s="58" t="str">
        <f t="shared" si="199"/>
        <v xml:space="preserve">None </v>
      </c>
      <c r="X427" t="s">
        <v>63</v>
      </c>
      <c r="Y427" s="161" t="str">
        <f t="shared" si="200"/>
        <v>3-6-11-2-3-16-1-5-2-1-7-1-1-1-1-3-1-1-1</v>
      </c>
      <c r="Z427" s="8">
        <f t="shared" si="206"/>
        <v>371476</v>
      </c>
      <c r="AA427" s="7">
        <f t="shared" si="207"/>
        <v>422</v>
      </c>
      <c r="AB427" s="29" t="str">
        <f t="shared" si="209"/>
        <v>3</v>
      </c>
      <c r="AC427" s="29" t="str">
        <f t="shared" si="209"/>
        <v>7</v>
      </c>
      <c r="AD427" s="29" t="str">
        <f t="shared" si="209"/>
        <v>1</v>
      </c>
      <c r="AE427" s="29" t="str">
        <f t="shared" si="209"/>
        <v>4</v>
      </c>
      <c r="AF427" s="29" t="str">
        <f t="shared" si="209"/>
        <v>7</v>
      </c>
      <c r="AG427" s="29" t="str">
        <f t="shared" si="209"/>
        <v>6</v>
      </c>
      <c r="AH427" s="59">
        <v>422</v>
      </c>
      <c r="AI427" s="510">
        <v>371476</v>
      </c>
      <c r="AJ427" s="509">
        <v>3</v>
      </c>
      <c r="AK427" s="509">
        <v>6</v>
      </c>
      <c r="AL427" s="509">
        <v>11</v>
      </c>
      <c r="AM427" s="509">
        <v>2</v>
      </c>
      <c r="AN427" s="509">
        <v>3</v>
      </c>
      <c r="AO427" s="509">
        <v>16</v>
      </c>
      <c r="AP427" s="509">
        <v>1</v>
      </c>
      <c r="AQ427" s="509">
        <v>5</v>
      </c>
      <c r="AR427" s="509">
        <v>2</v>
      </c>
      <c r="AS427" s="509">
        <v>1</v>
      </c>
      <c r="AT427" s="509">
        <v>7</v>
      </c>
      <c r="AU427" s="509">
        <v>1</v>
      </c>
      <c r="AV427" s="509">
        <v>1</v>
      </c>
      <c r="AW427" s="509">
        <v>1</v>
      </c>
      <c r="AX427" s="509">
        <v>1</v>
      </c>
      <c r="AY427" s="509">
        <v>3</v>
      </c>
      <c r="AZ427" s="509">
        <v>1</v>
      </c>
      <c r="BA427" s="509">
        <v>1</v>
      </c>
      <c r="BB427" s="509">
        <v>1</v>
      </c>
      <c r="BC427" s="509" t="b">
        <v>0</v>
      </c>
      <c r="BD427" s="508">
        <v>44085</v>
      </c>
      <c r="BE427" s="508">
        <v>44068</v>
      </c>
      <c r="BF427" s="509" t="b">
        <v>0</v>
      </c>
      <c r="BG427" s="510" t="s">
        <v>1224</v>
      </c>
      <c r="BH427" s="509">
        <v>76</v>
      </c>
      <c r="BI427" s="510" t="s">
        <v>1062</v>
      </c>
      <c r="BJ427" s="513">
        <v>44085</v>
      </c>
      <c r="BK427" s="513">
        <v>44068</v>
      </c>
      <c r="BL427" s="513">
        <v>46217</v>
      </c>
      <c r="BM427" s="510"/>
      <c r="BN427" s="512"/>
      <c r="BO427" s="510"/>
      <c r="BP427" s="509">
        <v>16</v>
      </c>
      <c r="BQ427" s="509" t="str">
        <f>IF(AI427="","",VLOOKUP(AJ427,[0]!Qualifier,(COLUMN(AJ427)-34),FALSE))</f>
        <v>LC/Buffy</v>
      </c>
      <c r="BR427" s="509" t="str">
        <f>IF(AJ427="","",VLOOKUP(AK427,[0]!Qualifier,(COLUMN(AK427)-34),FALSE))</f>
        <v xml:space="preserve">ACD </v>
      </c>
      <c r="BS427" s="509" t="str">
        <f>IF(AK427="","",VLOOKUP(AL427,[0]!Qualifier,(COLUMN(AL427)-34),FALSE))</f>
        <v xml:space="preserve">DMSO </v>
      </c>
      <c r="BT427" s="509" t="str">
        <f>IF(AL427="","",VLOOKUP(AM427,[0]!Qualifier,(COLUMN(AM427)-34),FALSE))</f>
        <v xml:space="preserve">Open </v>
      </c>
      <c r="BU427" s="509" t="str">
        <f>IF(AM427="","",VLOOKUP(AN427,[0]!Qualifier,(COLUMN(AN427)-34),FALSE))</f>
        <v xml:space="preserve">NonSV </v>
      </c>
      <c r="BV427" s="509" t="str">
        <f>IF(AN427="","",VLOOKUP(AO427,[0]!Qualifier,(COLUMN(AO427)-34),FALSE))</f>
        <v xml:space="preserve">≤-80°C </v>
      </c>
      <c r="BW427" s="509" t="str">
        <f>IF(AO427="","",VLOOKUP(AP427,[0]!Qualifier,(COLUMN(AP427)-34),FALSE))</f>
        <v>No</v>
      </c>
      <c r="BX427" s="509" t="str">
        <f>IF(AP427="","",VLOOKUP(AQ427,[0]!Qualifier,(COLUMN(AQ427)-34),FALSE))</f>
        <v>Rel</v>
      </c>
      <c r="BY427" s="509" t="str">
        <f>IF(AQ427="","",VLOOKUP(AR427,[0]!Qualifier,(COLUMN(AR427)-34),FALSE))</f>
        <v xml:space="preserve">Aph </v>
      </c>
      <c r="BZ427" s="509" t="str">
        <f>IF(AR427="","",VLOOKUP(AS427,[0]!Qualifier,(COLUMN(AS427)-34),FALSE))</f>
        <v xml:space="preserve">NA </v>
      </c>
      <c r="CA427" s="509" t="str">
        <f>IF(AS427="","",VLOOKUP(AT427,[0]!Qualifier,(COLUMN(AT427)-34),FALSE))</f>
        <v xml:space="preserve">SpecInf </v>
      </c>
      <c r="CB427" s="509" t="str">
        <f>IF(AT427="","",VLOOKUP(AU427,[0]!Qualifier,(COLUMN(AU427)-34),FALSE))</f>
        <v xml:space="preserve">None </v>
      </c>
      <c r="CC427" s="509" t="str">
        <f>IF(AU427="","",VLOOKUP(AV427,[0]!Qualifier,(COLUMN(AV427)-34),FALSE))</f>
        <v xml:space="preserve">None </v>
      </c>
      <c r="CD427" s="509" t="str">
        <f>IF(AV427="","",VLOOKUP(AW427,[0]!Qualifier,(COLUMN(AW427)-34),FALSE))</f>
        <v xml:space="preserve">NoIrr </v>
      </c>
      <c r="CE427" s="508" t="str">
        <f>IF(AW427="","",VLOOKUP(AX427,[0]!Qualifier,(COLUMN(AX427)-34),FALSE))</f>
        <v xml:space="preserve">- </v>
      </c>
      <c r="CF427" s="508" t="str">
        <f>IF(AX427="","",VLOOKUP(AY427,[0]!Qualifier,(COLUMN(AY427)-34),FALSE))</f>
        <v xml:space="preserve">Lymphocytes </v>
      </c>
      <c r="CG427" s="509" t="str">
        <f>IF(AY427="","",VLOOKUP(AZ427,[0]!Qualifier,(COLUMN(AZ427)-34),FALSE))</f>
        <v>Non</v>
      </c>
      <c r="CH427" s="510" t="str">
        <f>IF(AZ427="","",VLOOKUP(BA427,[0]!Qualifier,(COLUMN(BA427)-34),FALSE))</f>
        <v>NA</v>
      </c>
      <c r="CI427" s="509" t="str">
        <f>IF(BA427="","",VLOOKUP(BB427,[0]!Qualifier,(COLUMN(BB427)-34),FALSE))</f>
        <v xml:space="preserve">None </v>
      </c>
      <c r="CJ427" s="510"/>
      <c r="CK427" s="513" t="str">
        <f t="shared" si="201"/>
        <v>3-6-11-2-3-16-1-5-2-1-7-1-1-1-1-3-1-1-1</v>
      </c>
      <c r="CL427" s="513">
        <v>44068</v>
      </c>
      <c r="CM427" s="513">
        <v>45195</v>
      </c>
      <c r="CN427" s="510"/>
      <c r="CP427" s="510"/>
    </row>
    <row r="428" spans="1:94" ht="12.6" customHeight="1" x14ac:dyDescent="0.35">
      <c r="A428" s="77">
        <f t="shared" si="203"/>
        <v>377055</v>
      </c>
      <c r="B428" s="7">
        <f t="shared" si="204"/>
        <v>423</v>
      </c>
      <c r="C428" s="59">
        <f t="shared" si="202"/>
        <v>423</v>
      </c>
      <c r="D428" s="124">
        <f t="shared" si="205"/>
        <v>377055</v>
      </c>
      <c r="E428" s="16" t="str">
        <f t="shared" si="181"/>
        <v>LC/Buffy</v>
      </c>
      <c r="F428" s="58" t="str">
        <f t="shared" si="182"/>
        <v xml:space="preserve">ACD+Hep </v>
      </c>
      <c r="G428" s="58" t="str">
        <f t="shared" si="183"/>
        <v xml:space="preserve">DMSO </v>
      </c>
      <c r="H428" s="58" t="str">
        <f t="shared" si="184"/>
        <v xml:space="preserve">CleanR </v>
      </c>
      <c r="I428" s="58" t="str">
        <f t="shared" si="185"/>
        <v xml:space="preserve">NonSV </v>
      </c>
      <c r="J428" s="58" t="str">
        <f t="shared" si="186"/>
        <v xml:space="preserve">≤-140°C  </v>
      </c>
      <c r="K428" s="58" t="str">
        <f t="shared" si="187"/>
        <v>No</v>
      </c>
      <c r="L428" s="58" t="str">
        <f t="shared" si="188"/>
        <v>Rel</v>
      </c>
      <c r="M428" s="58" t="str">
        <f t="shared" si="189"/>
        <v xml:space="preserve">Aph </v>
      </c>
      <c r="N428" s="58" t="str">
        <f t="shared" si="190"/>
        <v xml:space="preserve">NA </v>
      </c>
      <c r="O428" s="58" t="str">
        <f t="shared" si="191"/>
        <v xml:space="preserve">Transf </v>
      </c>
      <c r="P428" s="58" t="str">
        <f t="shared" si="192"/>
        <v>CD25sel</v>
      </c>
      <c r="Q428" s="58" t="str">
        <f t="shared" si="193"/>
        <v xml:space="preserve">Divid </v>
      </c>
      <c r="R428" s="58" t="str">
        <f t="shared" si="194"/>
        <v xml:space="preserve">NoIrr </v>
      </c>
      <c r="S428" s="58" t="str">
        <f t="shared" si="195"/>
        <v xml:space="preserve">- </v>
      </c>
      <c r="T428" s="58" t="str">
        <f t="shared" si="196"/>
        <v xml:space="preserve">Lymphocytes </v>
      </c>
      <c r="U428" s="58" t="str">
        <f t="shared" si="197"/>
        <v>Non</v>
      </c>
      <c r="V428" s="58" t="str">
        <f t="shared" si="198"/>
        <v>NA</v>
      </c>
      <c r="W428" s="58" t="str">
        <f t="shared" si="199"/>
        <v xml:space="preserve">None </v>
      </c>
      <c r="X428" t="s">
        <v>63</v>
      </c>
      <c r="Y428" s="161" t="str">
        <f t="shared" si="200"/>
        <v>3-12-11-4-3-6-1-5-2-1-1-27-2-1-1-3-1-1-1</v>
      </c>
      <c r="Z428" s="8">
        <f t="shared" si="206"/>
        <v>377055</v>
      </c>
      <c r="AA428" s="7">
        <f t="shared" si="207"/>
        <v>423</v>
      </c>
      <c r="AB428" s="29" t="str">
        <f t="shared" si="209"/>
        <v>3</v>
      </c>
      <c r="AC428" s="29" t="str">
        <f t="shared" si="209"/>
        <v>7</v>
      </c>
      <c r="AD428" s="29" t="str">
        <f t="shared" si="209"/>
        <v>7</v>
      </c>
      <c r="AE428" s="29" t="str">
        <f t="shared" si="209"/>
        <v>0</v>
      </c>
      <c r="AF428" s="29" t="str">
        <f t="shared" si="209"/>
        <v>5</v>
      </c>
      <c r="AG428" s="29" t="str">
        <f t="shared" si="209"/>
        <v>5</v>
      </c>
      <c r="AH428" s="59">
        <v>423</v>
      </c>
      <c r="AI428" s="510">
        <v>377055</v>
      </c>
      <c r="AJ428" s="509">
        <v>3</v>
      </c>
      <c r="AK428" s="509">
        <v>12</v>
      </c>
      <c r="AL428" s="509">
        <v>11</v>
      </c>
      <c r="AM428" s="509">
        <v>4</v>
      </c>
      <c r="AN428" s="509">
        <v>3</v>
      </c>
      <c r="AO428" s="509">
        <v>6</v>
      </c>
      <c r="AP428" s="509">
        <v>1</v>
      </c>
      <c r="AQ428" s="509">
        <v>5</v>
      </c>
      <c r="AR428" s="509">
        <v>2</v>
      </c>
      <c r="AS428" s="509">
        <v>1</v>
      </c>
      <c r="AT428" s="509">
        <v>1</v>
      </c>
      <c r="AU428" s="509">
        <v>27</v>
      </c>
      <c r="AV428" s="509">
        <v>2</v>
      </c>
      <c r="AW428" s="509">
        <v>1</v>
      </c>
      <c r="AX428" s="509">
        <v>1</v>
      </c>
      <c r="AY428" s="509">
        <v>3</v>
      </c>
      <c r="AZ428" s="509">
        <v>1</v>
      </c>
      <c r="BA428" s="509">
        <v>1</v>
      </c>
      <c r="BB428" s="509">
        <v>1</v>
      </c>
      <c r="BC428" s="509" t="b">
        <v>0</v>
      </c>
      <c r="BD428" s="508">
        <v>43014</v>
      </c>
      <c r="BE428" s="508">
        <v>42914</v>
      </c>
      <c r="BF428" s="509" t="b">
        <v>0</v>
      </c>
      <c r="BG428" s="510" t="s">
        <v>1225</v>
      </c>
      <c r="BH428" s="509">
        <v>76</v>
      </c>
      <c r="BI428" s="510" t="s">
        <v>1062</v>
      </c>
      <c r="BJ428" s="513">
        <v>43014</v>
      </c>
      <c r="BK428" s="513">
        <v>42914</v>
      </c>
      <c r="BL428" s="513">
        <v>46217</v>
      </c>
      <c r="BM428" s="510"/>
      <c r="BN428" s="512"/>
      <c r="BO428" s="510"/>
      <c r="BP428" s="509">
        <v>6</v>
      </c>
      <c r="BQ428" s="509" t="str">
        <f>IF(AI428="","",VLOOKUP(AJ428,[0]!Qualifier,(COLUMN(AJ428)-34),FALSE))</f>
        <v>LC/Buffy</v>
      </c>
      <c r="BR428" s="509" t="str">
        <f>IF(AJ428="","",VLOOKUP(AK428,[0]!Qualifier,(COLUMN(AK428)-34),FALSE))</f>
        <v xml:space="preserve">ACD+Hep </v>
      </c>
      <c r="BS428" s="509" t="str">
        <f>IF(AK428="","",VLOOKUP(AL428,[0]!Qualifier,(COLUMN(AL428)-34),FALSE))</f>
        <v xml:space="preserve">DMSO </v>
      </c>
      <c r="BT428" s="509" t="str">
        <f>IF(AL428="","",VLOOKUP(AM428,[0]!Qualifier,(COLUMN(AM428)-34),FALSE))</f>
        <v xml:space="preserve">CleanR </v>
      </c>
      <c r="BU428" s="509" t="str">
        <f>IF(AM428="","",VLOOKUP(AN428,[0]!Qualifier,(COLUMN(AN428)-34),FALSE))</f>
        <v xml:space="preserve">NonSV </v>
      </c>
      <c r="BV428" s="509" t="str">
        <f>IF(AN428="","",VLOOKUP(AO428,[0]!Qualifier,(COLUMN(AO428)-34),FALSE))</f>
        <v xml:space="preserve">≤-140°C  </v>
      </c>
      <c r="BW428" s="509" t="str">
        <f>IF(AO428="","",VLOOKUP(AP428,[0]!Qualifier,(COLUMN(AP428)-34),FALSE))</f>
        <v>No</v>
      </c>
      <c r="BX428" s="509" t="str">
        <f>IF(AP428="","",VLOOKUP(AQ428,[0]!Qualifier,(COLUMN(AQ428)-34),FALSE))</f>
        <v>Rel</v>
      </c>
      <c r="BY428" s="509" t="str">
        <f>IF(AQ428="","",VLOOKUP(AR428,[0]!Qualifier,(COLUMN(AR428)-34),FALSE))</f>
        <v xml:space="preserve">Aph </v>
      </c>
      <c r="BZ428" s="509" t="str">
        <f>IF(AR428="","",VLOOKUP(AS428,[0]!Qualifier,(COLUMN(AS428)-34),FALSE))</f>
        <v xml:space="preserve">NA </v>
      </c>
      <c r="CA428" s="509" t="str">
        <f>IF(AS428="","",VLOOKUP(AT428,[0]!Qualifier,(COLUMN(AT428)-34),FALSE))</f>
        <v xml:space="preserve">Transf </v>
      </c>
      <c r="CB428" s="509" t="str">
        <f>IF(AT428="","",VLOOKUP(AU428,[0]!Qualifier,(COLUMN(AU428)-34),FALSE))</f>
        <v>CD25sel</v>
      </c>
      <c r="CC428" s="509" t="str">
        <f>IF(AU428="","",VLOOKUP(AV428,[0]!Qualifier,(COLUMN(AV428)-34),FALSE))</f>
        <v xml:space="preserve">Divid </v>
      </c>
      <c r="CD428" s="509" t="str">
        <f>IF(AV428="","",VLOOKUP(AW428,[0]!Qualifier,(COLUMN(AW428)-34),FALSE))</f>
        <v xml:space="preserve">NoIrr </v>
      </c>
      <c r="CE428" s="508" t="str">
        <f>IF(AW428="","",VLOOKUP(AX428,[0]!Qualifier,(COLUMN(AX428)-34),FALSE))</f>
        <v xml:space="preserve">- </v>
      </c>
      <c r="CF428" s="508" t="str">
        <f>IF(AX428="","",VLOOKUP(AY428,[0]!Qualifier,(COLUMN(AY428)-34),FALSE))</f>
        <v xml:space="preserve">Lymphocytes </v>
      </c>
      <c r="CG428" s="509" t="str">
        <f>IF(AY428="","",VLOOKUP(AZ428,[0]!Qualifier,(COLUMN(AZ428)-34),FALSE))</f>
        <v>Non</v>
      </c>
      <c r="CH428" s="510" t="str">
        <f>IF(AZ428="","",VLOOKUP(BA428,[0]!Qualifier,(COLUMN(BA428)-34),FALSE))</f>
        <v>NA</v>
      </c>
      <c r="CI428" s="509" t="str">
        <f>IF(BA428="","",VLOOKUP(BB428,[0]!Qualifier,(COLUMN(BB428)-34),FALSE))</f>
        <v xml:space="preserve">None </v>
      </c>
      <c r="CJ428" s="510"/>
      <c r="CK428" s="513" t="str">
        <f t="shared" si="201"/>
        <v>3-12-11-4-3-6-1-5-2-1-1-27-2-1-1-3-1-1-1</v>
      </c>
      <c r="CL428" s="513">
        <v>38695</v>
      </c>
      <c r="CM428" s="513">
        <v>45195</v>
      </c>
      <c r="CN428" s="510"/>
      <c r="CP428" s="510"/>
    </row>
    <row r="429" spans="1:94" ht="12.6" customHeight="1" x14ac:dyDescent="0.35">
      <c r="A429" s="77">
        <f t="shared" si="203"/>
        <v>379035</v>
      </c>
      <c r="B429" s="7">
        <f t="shared" si="204"/>
        <v>424</v>
      </c>
      <c r="C429" s="59">
        <f t="shared" si="202"/>
        <v>424</v>
      </c>
      <c r="D429" s="124">
        <f t="shared" si="205"/>
        <v>379035</v>
      </c>
      <c r="E429" s="16" t="str">
        <f t="shared" si="181"/>
        <v>LC/Buffy</v>
      </c>
      <c r="F429" s="58" t="str">
        <f t="shared" si="182"/>
        <v xml:space="preserve">ACD </v>
      </c>
      <c r="G429" s="58" t="str">
        <f t="shared" si="183"/>
        <v xml:space="preserve">DMSO </v>
      </c>
      <c r="H429" s="58" t="str">
        <f t="shared" si="184"/>
        <v xml:space="preserve">CleanR </v>
      </c>
      <c r="I429" s="58" t="str">
        <f t="shared" si="185"/>
        <v xml:space="preserve">NonSV </v>
      </c>
      <c r="J429" s="58" t="str">
        <f t="shared" si="186"/>
        <v xml:space="preserve">≤-140°C  </v>
      </c>
      <c r="K429" s="58" t="str">
        <f t="shared" si="187"/>
        <v>No</v>
      </c>
      <c r="L429" s="58" t="str">
        <f t="shared" si="188"/>
        <v>Rel</v>
      </c>
      <c r="M429" s="58" t="str">
        <f t="shared" si="189"/>
        <v xml:space="preserve">Aph </v>
      </c>
      <c r="N429" s="58" t="str">
        <f t="shared" si="190"/>
        <v xml:space="preserve">NA </v>
      </c>
      <c r="O429" s="58" t="str">
        <f t="shared" si="191"/>
        <v xml:space="preserve">Transf </v>
      </c>
      <c r="P429" s="58" t="str">
        <f t="shared" si="192"/>
        <v xml:space="preserve">None </v>
      </c>
      <c r="Q429" s="58" t="str">
        <f t="shared" si="193"/>
        <v xml:space="preserve">Divid </v>
      </c>
      <c r="R429" s="58" t="str">
        <f t="shared" si="194"/>
        <v xml:space="preserve">NoIrr </v>
      </c>
      <c r="S429" s="58" t="str">
        <f t="shared" si="195"/>
        <v xml:space="preserve">- </v>
      </c>
      <c r="T429" s="58" t="str">
        <f t="shared" si="196"/>
        <v xml:space="preserve">Lymphocytes </v>
      </c>
      <c r="U429" s="58" t="str">
        <f t="shared" si="197"/>
        <v>Non</v>
      </c>
      <c r="V429" s="58" t="str">
        <f t="shared" si="198"/>
        <v>NA</v>
      </c>
      <c r="W429" s="58" t="str">
        <f t="shared" si="199"/>
        <v xml:space="preserve">None </v>
      </c>
      <c r="X429" t="s">
        <v>63</v>
      </c>
      <c r="Y429" s="161" t="str">
        <f t="shared" si="200"/>
        <v>3-6-11-4-3-6-1-5-2-1-1-1-2-1-1-3-1-1-1</v>
      </c>
      <c r="Z429" s="8">
        <f t="shared" si="206"/>
        <v>379035</v>
      </c>
      <c r="AA429" s="7">
        <f t="shared" si="207"/>
        <v>424</v>
      </c>
      <c r="AB429" s="29" t="str">
        <f t="shared" ref="AB429:AG444" si="210">MID(TEXT($Z429,"000000"),AB$5,1)</f>
        <v>3</v>
      </c>
      <c r="AC429" s="29" t="str">
        <f t="shared" si="210"/>
        <v>7</v>
      </c>
      <c r="AD429" s="29" t="str">
        <f t="shared" si="210"/>
        <v>9</v>
      </c>
      <c r="AE429" s="29" t="str">
        <f t="shared" si="210"/>
        <v>0</v>
      </c>
      <c r="AF429" s="29" t="str">
        <f t="shared" si="210"/>
        <v>3</v>
      </c>
      <c r="AG429" s="29" t="str">
        <f t="shared" si="210"/>
        <v>5</v>
      </c>
      <c r="AH429" s="59">
        <v>424</v>
      </c>
      <c r="AI429" s="510">
        <v>379035</v>
      </c>
      <c r="AJ429" s="509">
        <v>3</v>
      </c>
      <c r="AK429" s="509">
        <v>6</v>
      </c>
      <c r="AL429" s="509">
        <v>11</v>
      </c>
      <c r="AM429" s="509">
        <v>4</v>
      </c>
      <c r="AN429" s="509">
        <v>3</v>
      </c>
      <c r="AO429" s="509">
        <v>6</v>
      </c>
      <c r="AP429" s="509">
        <v>1</v>
      </c>
      <c r="AQ429" s="509">
        <v>5</v>
      </c>
      <c r="AR429" s="509">
        <v>2</v>
      </c>
      <c r="AS429" s="509">
        <v>1</v>
      </c>
      <c r="AT429" s="509">
        <v>1</v>
      </c>
      <c r="AU429" s="509">
        <v>1</v>
      </c>
      <c r="AV429" s="509">
        <v>2</v>
      </c>
      <c r="AW429" s="509">
        <v>1</v>
      </c>
      <c r="AX429" s="509">
        <v>1</v>
      </c>
      <c r="AY429" s="509">
        <v>3</v>
      </c>
      <c r="AZ429" s="509">
        <v>1</v>
      </c>
      <c r="BA429" s="509">
        <v>1</v>
      </c>
      <c r="BB429" s="509">
        <v>1</v>
      </c>
      <c r="BC429" s="509" t="b">
        <v>0</v>
      </c>
      <c r="BD429" s="508">
        <v>42272</v>
      </c>
      <c r="BE429" s="508">
        <v>42271</v>
      </c>
      <c r="BF429" s="509" t="b">
        <v>0</v>
      </c>
      <c r="BG429" s="510" t="s">
        <v>1226</v>
      </c>
      <c r="BH429" s="509">
        <v>76</v>
      </c>
      <c r="BI429" s="510" t="s">
        <v>1062</v>
      </c>
      <c r="BJ429" s="513">
        <v>42272</v>
      </c>
      <c r="BK429" s="513">
        <v>42271</v>
      </c>
      <c r="BL429" s="513">
        <v>46217</v>
      </c>
      <c r="BM429" s="510"/>
      <c r="BN429" s="512"/>
      <c r="BO429" s="510"/>
      <c r="BP429" s="509">
        <v>2</v>
      </c>
      <c r="BQ429" s="509" t="str">
        <f>IF(AI429="","",VLOOKUP(AJ429,[0]!Qualifier,(COLUMN(AJ429)-34),FALSE))</f>
        <v>LC/Buffy</v>
      </c>
      <c r="BR429" s="509" t="str">
        <f>IF(AJ429="","",VLOOKUP(AK429,[0]!Qualifier,(COLUMN(AK429)-34),FALSE))</f>
        <v xml:space="preserve">ACD </v>
      </c>
      <c r="BS429" s="509" t="str">
        <f>IF(AK429="","",VLOOKUP(AL429,[0]!Qualifier,(COLUMN(AL429)-34),FALSE))</f>
        <v xml:space="preserve">DMSO </v>
      </c>
      <c r="BT429" s="509" t="str">
        <f>IF(AL429="","",VLOOKUP(AM429,[0]!Qualifier,(COLUMN(AM429)-34),FALSE))</f>
        <v xml:space="preserve">CleanR </v>
      </c>
      <c r="BU429" s="509" t="str">
        <f>IF(AM429="","",VLOOKUP(AN429,[0]!Qualifier,(COLUMN(AN429)-34),FALSE))</f>
        <v xml:space="preserve">NonSV </v>
      </c>
      <c r="BV429" s="509" t="str">
        <f>IF(AN429="","",VLOOKUP(AO429,[0]!Qualifier,(COLUMN(AO429)-34),FALSE))</f>
        <v xml:space="preserve">≤-140°C  </v>
      </c>
      <c r="BW429" s="509" t="str">
        <f>IF(AO429="","",VLOOKUP(AP429,[0]!Qualifier,(COLUMN(AP429)-34),FALSE))</f>
        <v>No</v>
      </c>
      <c r="BX429" s="509" t="str">
        <f>IF(AP429="","",VLOOKUP(AQ429,[0]!Qualifier,(COLUMN(AQ429)-34),FALSE))</f>
        <v>Rel</v>
      </c>
      <c r="BY429" s="509" t="str">
        <f>IF(AQ429="","",VLOOKUP(AR429,[0]!Qualifier,(COLUMN(AR429)-34),FALSE))</f>
        <v xml:space="preserve">Aph </v>
      </c>
      <c r="BZ429" s="509" t="str">
        <f>IF(AR429="","",VLOOKUP(AS429,[0]!Qualifier,(COLUMN(AS429)-34),FALSE))</f>
        <v xml:space="preserve">NA </v>
      </c>
      <c r="CA429" s="509" t="str">
        <f>IF(AS429="","",VLOOKUP(AT429,[0]!Qualifier,(COLUMN(AT429)-34),FALSE))</f>
        <v xml:space="preserve">Transf </v>
      </c>
      <c r="CB429" s="509" t="str">
        <f>IF(AT429="","",VLOOKUP(AU429,[0]!Qualifier,(COLUMN(AU429)-34),FALSE))</f>
        <v xml:space="preserve">None </v>
      </c>
      <c r="CC429" s="509" t="str">
        <f>IF(AU429="","",VLOOKUP(AV429,[0]!Qualifier,(COLUMN(AV429)-34),FALSE))</f>
        <v xml:space="preserve">Divid </v>
      </c>
      <c r="CD429" s="509" t="str">
        <f>IF(AV429="","",VLOOKUP(AW429,[0]!Qualifier,(COLUMN(AW429)-34),FALSE))</f>
        <v xml:space="preserve">NoIrr </v>
      </c>
      <c r="CE429" s="508" t="str">
        <f>IF(AW429="","",VLOOKUP(AX429,[0]!Qualifier,(COLUMN(AX429)-34),FALSE))</f>
        <v xml:space="preserve">- </v>
      </c>
      <c r="CF429" s="508" t="str">
        <f>IF(AX429="","",VLOOKUP(AY429,[0]!Qualifier,(COLUMN(AY429)-34),FALSE))</f>
        <v xml:space="preserve">Lymphocytes </v>
      </c>
      <c r="CG429" s="509" t="str">
        <f>IF(AY429="","",VLOOKUP(AZ429,[0]!Qualifier,(COLUMN(AZ429)-34),FALSE))</f>
        <v>Non</v>
      </c>
      <c r="CH429" s="510" t="str">
        <f>IF(AZ429="","",VLOOKUP(BA429,[0]!Qualifier,(COLUMN(BA429)-34),FALSE))</f>
        <v>NA</v>
      </c>
      <c r="CI429" s="509" t="str">
        <f>IF(BA429="","",VLOOKUP(BB429,[0]!Qualifier,(COLUMN(BB429)-34),FALSE))</f>
        <v xml:space="preserve">None </v>
      </c>
      <c r="CJ429" s="510"/>
      <c r="CK429" s="513" t="str">
        <f t="shared" si="201"/>
        <v>3-6-11-4-3-6-1-5-2-1-1-1-2-1-1-3-1-1-1</v>
      </c>
      <c r="CL429" s="513">
        <v>43999</v>
      </c>
      <c r="CM429" s="513">
        <v>45195</v>
      </c>
      <c r="CN429" s="510"/>
      <c r="CP429" s="510"/>
    </row>
    <row r="430" spans="1:94" ht="12.6" customHeight="1" x14ac:dyDescent="0.35">
      <c r="A430" s="77">
        <f t="shared" si="203"/>
        <v>380014</v>
      </c>
      <c r="B430" s="7">
        <f t="shared" si="204"/>
        <v>425</v>
      </c>
      <c r="C430" s="59">
        <f t="shared" si="202"/>
        <v>425</v>
      </c>
      <c r="D430" s="124">
        <f t="shared" si="205"/>
        <v>380014</v>
      </c>
      <c r="E430" s="16" t="str">
        <f t="shared" si="181"/>
        <v>LC/Buffy</v>
      </c>
      <c r="F430" s="58" t="str">
        <f t="shared" si="182"/>
        <v xml:space="preserve">ACD </v>
      </c>
      <c r="G430" s="58" t="str">
        <f t="shared" si="183"/>
        <v xml:space="preserve">HES+DMSO </v>
      </c>
      <c r="H430" s="58" t="str">
        <f t="shared" si="184"/>
        <v xml:space="preserve">Closed </v>
      </c>
      <c r="I430" s="58" t="str">
        <f t="shared" si="185"/>
        <v xml:space="preserve">SV </v>
      </c>
      <c r="J430" s="58" t="str">
        <f t="shared" si="186"/>
        <v xml:space="preserve">≤-140°C  </v>
      </c>
      <c r="K430" s="58" t="str">
        <f t="shared" si="187"/>
        <v>No</v>
      </c>
      <c r="L430" s="58" t="str">
        <f t="shared" si="188"/>
        <v xml:space="preserve">Auto </v>
      </c>
      <c r="M430" s="58" t="str">
        <f t="shared" si="189"/>
        <v xml:space="preserve">Aph </v>
      </c>
      <c r="N430" s="58" t="str">
        <f t="shared" si="190"/>
        <v xml:space="preserve">NA </v>
      </c>
      <c r="O430" s="58" t="str">
        <f t="shared" si="191"/>
        <v xml:space="preserve">Transf </v>
      </c>
      <c r="P430" s="58" t="str">
        <f t="shared" si="192"/>
        <v xml:space="preserve">None </v>
      </c>
      <c r="Q430" s="58" t="str">
        <f t="shared" si="193"/>
        <v xml:space="preserve">None </v>
      </c>
      <c r="R430" s="58" t="str">
        <f t="shared" si="194"/>
        <v xml:space="preserve">NoIrr </v>
      </c>
      <c r="S430" s="58" t="str">
        <f t="shared" si="195"/>
        <v xml:space="preserve">- </v>
      </c>
      <c r="T430" s="58" t="str">
        <f t="shared" si="196"/>
        <v xml:space="preserve">Lymphocytes </v>
      </c>
      <c r="U430" s="58" t="str">
        <f t="shared" si="197"/>
        <v>Non</v>
      </c>
      <c r="V430" s="58" t="str">
        <f t="shared" si="198"/>
        <v>NA</v>
      </c>
      <c r="W430" s="58" t="str">
        <f t="shared" si="199"/>
        <v xml:space="preserve">None </v>
      </c>
      <c r="X430" t="s">
        <v>63</v>
      </c>
      <c r="Y430" s="161" t="str">
        <f t="shared" si="200"/>
        <v>3-6-12-1-1-6-1-2-2-1-1-1-1-1-1-3-1-1-1</v>
      </c>
      <c r="Z430" s="8">
        <f t="shared" si="206"/>
        <v>380014</v>
      </c>
      <c r="AA430" s="7">
        <f t="shared" si="207"/>
        <v>425</v>
      </c>
      <c r="AB430" s="29" t="str">
        <f t="shared" si="210"/>
        <v>3</v>
      </c>
      <c r="AC430" s="29" t="str">
        <f t="shared" si="210"/>
        <v>8</v>
      </c>
      <c r="AD430" s="29" t="str">
        <f t="shared" si="210"/>
        <v>0</v>
      </c>
      <c r="AE430" s="29" t="str">
        <f t="shared" si="210"/>
        <v>0</v>
      </c>
      <c r="AF430" s="29" t="str">
        <f t="shared" si="210"/>
        <v>1</v>
      </c>
      <c r="AG430" s="29" t="str">
        <f t="shared" si="210"/>
        <v>4</v>
      </c>
      <c r="AH430" s="59">
        <v>425</v>
      </c>
      <c r="AI430" s="510">
        <v>380014</v>
      </c>
      <c r="AJ430" s="509">
        <v>3</v>
      </c>
      <c r="AK430" s="509">
        <v>6</v>
      </c>
      <c r="AL430" s="509">
        <v>12</v>
      </c>
      <c r="AM430" s="509">
        <v>1</v>
      </c>
      <c r="AN430" s="509">
        <v>1</v>
      </c>
      <c r="AO430" s="509">
        <v>6</v>
      </c>
      <c r="AP430" s="509">
        <v>1</v>
      </c>
      <c r="AQ430" s="509">
        <v>2</v>
      </c>
      <c r="AR430" s="509">
        <v>2</v>
      </c>
      <c r="AS430" s="509">
        <v>1</v>
      </c>
      <c r="AT430" s="509">
        <v>1</v>
      </c>
      <c r="AU430" s="509">
        <v>1</v>
      </c>
      <c r="AV430" s="509">
        <v>1</v>
      </c>
      <c r="AW430" s="509">
        <v>1</v>
      </c>
      <c r="AX430" s="509">
        <v>1</v>
      </c>
      <c r="AY430" s="509">
        <v>3</v>
      </c>
      <c r="AZ430" s="509">
        <v>1</v>
      </c>
      <c r="BA430" s="509">
        <v>1</v>
      </c>
      <c r="BB430" s="509">
        <v>1</v>
      </c>
      <c r="BC430" s="509" t="b">
        <v>0</v>
      </c>
      <c r="BD430" s="508">
        <v>38313</v>
      </c>
      <c r="BE430" s="508">
        <v>38313</v>
      </c>
      <c r="BF430" s="509" t="b">
        <v>0</v>
      </c>
      <c r="BG430" s="510" t="s">
        <v>1227</v>
      </c>
      <c r="BH430" s="509">
        <v>76</v>
      </c>
      <c r="BI430" s="510" t="s">
        <v>1062</v>
      </c>
      <c r="BJ430" s="513">
        <v>38313</v>
      </c>
      <c r="BK430" s="513">
        <v>38313</v>
      </c>
      <c r="BL430" s="513">
        <v>46217</v>
      </c>
      <c r="BM430" s="513">
        <v>43630</v>
      </c>
      <c r="BN430" s="509">
        <v>1</v>
      </c>
      <c r="BO430" s="510" t="s">
        <v>1073</v>
      </c>
      <c r="BP430" s="509">
        <v>1</v>
      </c>
      <c r="BQ430" s="509" t="str">
        <f>IF(AI430="","",VLOOKUP(AJ430,[0]!Qualifier,(COLUMN(AJ430)-34),FALSE))</f>
        <v>LC/Buffy</v>
      </c>
      <c r="BR430" s="509" t="str">
        <f>IF(AJ430="","",VLOOKUP(AK430,[0]!Qualifier,(COLUMN(AK430)-34),FALSE))</f>
        <v xml:space="preserve">ACD </v>
      </c>
      <c r="BS430" s="509" t="str">
        <f>IF(AK430="","",VLOOKUP(AL430,[0]!Qualifier,(COLUMN(AL430)-34),FALSE))</f>
        <v xml:space="preserve">HES+DMSO </v>
      </c>
      <c r="BT430" s="509" t="str">
        <f>IF(AL430="","",VLOOKUP(AM430,[0]!Qualifier,(COLUMN(AM430)-34),FALSE))</f>
        <v xml:space="preserve">Closed </v>
      </c>
      <c r="BU430" s="509" t="str">
        <f>IF(AM430="","",VLOOKUP(AN430,[0]!Qualifier,(COLUMN(AN430)-34),FALSE))</f>
        <v xml:space="preserve">SV </v>
      </c>
      <c r="BV430" s="509" t="str">
        <f>IF(AN430="","",VLOOKUP(AO430,[0]!Qualifier,(COLUMN(AO430)-34),FALSE))</f>
        <v xml:space="preserve">≤-140°C  </v>
      </c>
      <c r="BW430" s="509" t="str">
        <f>IF(AO430="","",VLOOKUP(AP430,[0]!Qualifier,(COLUMN(AP430)-34),FALSE))</f>
        <v>No</v>
      </c>
      <c r="BX430" s="509" t="str">
        <f>IF(AP430="","",VLOOKUP(AQ430,[0]!Qualifier,(COLUMN(AQ430)-34),FALSE))</f>
        <v xml:space="preserve">Auto </v>
      </c>
      <c r="BY430" s="509" t="str">
        <f>IF(AQ430="","",VLOOKUP(AR430,[0]!Qualifier,(COLUMN(AR430)-34),FALSE))</f>
        <v xml:space="preserve">Aph </v>
      </c>
      <c r="BZ430" s="509" t="str">
        <f>IF(AR430="","",VLOOKUP(AS430,[0]!Qualifier,(COLUMN(AS430)-34),FALSE))</f>
        <v xml:space="preserve">NA </v>
      </c>
      <c r="CA430" s="509" t="str">
        <f>IF(AS430="","",VLOOKUP(AT430,[0]!Qualifier,(COLUMN(AT430)-34),FALSE))</f>
        <v xml:space="preserve">Transf </v>
      </c>
      <c r="CB430" s="509" t="str">
        <f>IF(AT430="","",VLOOKUP(AU430,[0]!Qualifier,(COLUMN(AU430)-34),FALSE))</f>
        <v xml:space="preserve">None </v>
      </c>
      <c r="CC430" s="509" t="str">
        <f>IF(AU430="","",VLOOKUP(AV430,[0]!Qualifier,(COLUMN(AV430)-34),FALSE))</f>
        <v xml:space="preserve">None </v>
      </c>
      <c r="CD430" s="509" t="str">
        <f>IF(AV430="","",VLOOKUP(AW430,[0]!Qualifier,(COLUMN(AW430)-34),FALSE))</f>
        <v xml:space="preserve">NoIrr </v>
      </c>
      <c r="CE430" s="508" t="str">
        <f>IF(AW430="","",VLOOKUP(AX430,[0]!Qualifier,(COLUMN(AX430)-34),FALSE))</f>
        <v xml:space="preserve">- </v>
      </c>
      <c r="CF430" s="508" t="str">
        <f>IF(AX430="","",VLOOKUP(AY430,[0]!Qualifier,(COLUMN(AY430)-34),FALSE))</f>
        <v xml:space="preserve">Lymphocytes </v>
      </c>
      <c r="CG430" s="509" t="str">
        <f>IF(AY430="","",VLOOKUP(AZ430,[0]!Qualifier,(COLUMN(AZ430)-34),FALSE))</f>
        <v>Non</v>
      </c>
      <c r="CH430" s="510" t="str">
        <f>IF(AZ430="","",VLOOKUP(BA430,[0]!Qualifier,(COLUMN(BA430)-34),FALSE))</f>
        <v>NA</v>
      </c>
      <c r="CI430" s="509" t="str">
        <f>IF(BA430="","",VLOOKUP(BB430,[0]!Qualifier,(COLUMN(BB430)-34),FALSE))</f>
        <v xml:space="preserve">None </v>
      </c>
      <c r="CJ430" s="510"/>
      <c r="CK430" s="513" t="str">
        <f t="shared" si="201"/>
        <v>3-6-12-1-1-6-1-2-2-1-1-1-1-1-1-3-1-1-1</v>
      </c>
      <c r="CL430" s="513">
        <v>43437</v>
      </c>
      <c r="CM430" s="513">
        <v>45195</v>
      </c>
      <c r="CN430" s="510"/>
      <c r="CP430" s="510"/>
    </row>
    <row r="431" spans="1:94" ht="12.6" customHeight="1" x14ac:dyDescent="0.35">
      <c r="A431" s="77">
        <f t="shared" si="203"/>
        <v>380018</v>
      </c>
      <c r="B431" s="7">
        <f t="shared" si="204"/>
        <v>426</v>
      </c>
      <c r="C431" s="59">
        <f t="shared" si="202"/>
        <v>426</v>
      </c>
      <c r="D431" s="124">
        <f t="shared" si="205"/>
        <v>380018</v>
      </c>
      <c r="E431" s="16" t="str">
        <f t="shared" si="181"/>
        <v>LC/Buffy</v>
      </c>
      <c r="F431" s="58" t="str">
        <f t="shared" si="182"/>
        <v xml:space="preserve">ACD </v>
      </c>
      <c r="G431" s="58" t="str">
        <f t="shared" si="183"/>
        <v xml:space="preserve">NoAdd </v>
      </c>
      <c r="H431" s="58" t="str">
        <f t="shared" si="184"/>
        <v xml:space="preserve">Closed </v>
      </c>
      <c r="I431" s="58" t="str">
        <f t="shared" si="185"/>
        <v xml:space="preserve">SV </v>
      </c>
      <c r="J431" s="58" t="str">
        <f t="shared" si="186"/>
        <v xml:space="preserve">20to24°C </v>
      </c>
      <c r="K431" s="58" t="str">
        <f t="shared" si="187"/>
        <v>No</v>
      </c>
      <c r="L431" s="58" t="str">
        <f t="shared" si="188"/>
        <v xml:space="preserve">Auto </v>
      </c>
      <c r="M431" s="58" t="str">
        <f t="shared" si="189"/>
        <v xml:space="preserve">Aph </v>
      </c>
      <c r="N431" s="58" t="str">
        <f t="shared" si="190"/>
        <v xml:space="preserve">NA </v>
      </c>
      <c r="O431" s="58" t="str">
        <f t="shared" si="191"/>
        <v xml:space="preserve">Transf </v>
      </c>
      <c r="P431" s="58" t="str">
        <f t="shared" si="192"/>
        <v xml:space="preserve">None </v>
      </c>
      <c r="Q431" s="58" t="str">
        <f t="shared" si="193"/>
        <v xml:space="preserve">None </v>
      </c>
      <c r="R431" s="58" t="str">
        <f t="shared" si="194"/>
        <v xml:space="preserve">NoIrr </v>
      </c>
      <c r="S431" s="58" t="str">
        <f t="shared" si="195"/>
        <v xml:space="preserve">- </v>
      </c>
      <c r="T431" s="58" t="str">
        <f t="shared" si="196"/>
        <v xml:space="preserve">Lymphocytes </v>
      </c>
      <c r="U431" s="58" t="str">
        <f t="shared" si="197"/>
        <v>Non</v>
      </c>
      <c r="V431" s="58" t="str">
        <f t="shared" si="198"/>
        <v>NA</v>
      </c>
      <c r="W431" s="58" t="str">
        <f t="shared" si="199"/>
        <v xml:space="preserve">None </v>
      </c>
      <c r="X431" t="s">
        <v>63</v>
      </c>
      <c r="Y431" s="161" t="str">
        <f t="shared" si="200"/>
        <v>3-6-1-1-1-1-1-2-2-1-1-1-1-1-1-3-1-1-1</v>
      </c>
      <c r="Z431" s="8">
        <f t="shared" si="206"/>
        <v>380018</v>
      </c>
      <c r="AA431" s="7">
        <f t="shared" si="207"/>
        <v>426</v>
      </c>
      <c r="AB431" s="29" t="str">
        <f t="shared" si="210"/>
        <v>3</v>
      </c>
      <c r="AC431" s="29" t="str">
        <f t="shared" si="210"/>
        <v>8</v>
      </c>
      <c r="AD431" s="29" t="str">
        <f t="shared" si="210"/>
        <v>0</v>
      </c>
      <c r="AE431" s="29" t="str">
        <f t="shared" si="210"/>
        <v>0</v>
      </c>
      <c r="AF431" s="29" t="str">
        <f t="shared" si="210"/>
        <v>1</v>
      </c>
      <c r="AG431" s="29" t="str">
        <f t="shared" si="210"/>
        <v>8</v>
      </c>
      <c r="AH431" s="59">
        <v>426</v>
      </c>
      <c r="AI431" s="510">
        <v>380018</v>
      </c>
      <c r="AJ431" s="509">
        <v>3</v>
      </c>
      <c r="AK431" s="509">
        <v>6</v>
      </c>
      <c r="AL431" s="509">
        <v>1</v>
      </c>
      <c r="AM431" s="509">
        <v>1</v>
      </c>
      <c r="AN431" s="509">
        <v>1</v>
      </c>
      <c r="AO431" s="509">
        <v>1</v>
      </c>
      <c r="AP431" s="509">
        <v>1</v>
      </c>
      <c r="AQ431" s="509">
        <v>2</v>
      </c>
      <c r="AR431" s="509">
        <v>2</v>
      </c>
      <c r="AS431" s="509">
        <v>1</v>
      </c>
      <c r="AT431" s="509">
        <v>1</v>
      </c>
      <c r="AU431" s="509">
        <v>1</v>
      </c>
      <c r="AV431" s="509">
        <v>1</v>
      </c>
      <c r="AW431" s="509">
        <v>1</v>
      </c>
      <c r="AX431" s="509">
        <v>1</v>
      </c>
      <c r="AY431" s="509">
        <v>3</v>
      </c>
      <c r="AZ431" s="509">
        <v>1</v>
      </c>
      <c r="BA431" s="509">
        <v>1</v>
      </c>
      <c r="BB431" s="509">
        <v>1</v>
      </c>
      <c r="BC431" s="509" t="b">
        <v>0</v>
      </c>
      <c r="BD431" s="508">
        <v>38313</v>
      </c>
      <c r="BE431" s="508">
        <v>38313</v>
      </c>
      <c r="BF431" s="509" t="b">
        <v>0</v>
      </c>
      <c r="BG431" s="510" t="s">
        <v>703</v>
      </c>
      <c r="BH431" s="509">
        <v>76</v>
      </c>
      <c r="BI431" s="510" t="s">
        <v>1062</v>
      </c>
      <c r="BJ431" s="513">
        <v>38313</v>
      </c>
      <c r="BK431" s="513">
        <v>38313</v>
      </c>
      <c r="BL431" s="513">
        <v>46217</v>
      </c>
      <c r="BM431" s="513">
        <v>43630</v>
      </c>
      <c r="BN431" s="509">
        <v>1</v>
      </c>
      <c r="BO431" s="510" t="s">
        <v>1073</v>
      </c>
      <c r="BP431" s="509">
        <v>2</v>
      </c>
      <c r="BQ431" s="509" t="str">
        <f>IF(AI431="","",VLOOKUP(AJ431,[0]!Qualifier,(COLUMN(AJ431)-34),FALSE))</f>
        <v>LC/Buffy</v>
      </c>
      <c r="BR431" s="509" t="str">
        <f>IF(AJ431="","",VLOOKUP(AK431,[0]!Qualifier,(COLUMN(AK431)-34),FALSE))</f>
        <v xml:space="preserve">ACD </v>
      </c>
      <c r="BS431" s="509" t="str">
        <f>IF(AK431="","",VLOOKUP(AL431,[0]!Qualifier,(COLUMN(AL431)-34),FALSE))</f>
        <v xml:space="preserve">NoAdd </v>
      </c>
      <c r="BT431" s="509" t="str">
        <f>IF(AL431="","",VLOOKUP(AM431,[0]!Qualifier,(COLUMN(AM431)-34),FALSE))</f>
        <v xml:space="preserve">Closed </v>
      </c>
      <c r="BU431" s="509" t="str">
        <f>IF(AM431="","",VLOOKUP(AN431,[0]!Qualifier,(COLUMN(AN431)-34),FALSE))</f>
        <v xml:space="preserve">SV </v>
      </c>
      <c r="BV431" s="509" t="str">
        <f>IF(AN431="","",VLOOKUP(AO431,[0]!Qualifier,(COLUMN(AO431)-34),FALSE))</f>
        <v xml:space="preserve">20to24°C </v>
      </c>
      <c r="BW431" s="509" t="str">
        <f>IF(AO431="","",VLOOKUP(AP431,[0]!Qualifier,(COLUMN(AP431)-34),FALSE))</f>
        <v>No</v>
      </c>
      <c r="BX431" s="509" t="str">
        <f>IF(AP431="","",VLOOKUP(AQ431,[0]!Qualifier,(COLUMN(AQ431)-34),FALSE))</f>
        <v xml:space="preserve">Auto </v>
      </c>
      <c r="BY431" s="509" t="str">
        <f>IF(AQ431="","",VLOOKUP(AR431,[0]!Qualifier,(COLUMN(AR431)-34),FALSE))</f>
        <v xml:space="preserve">Aph </v>
      </c>
      <c r="BZ431" s="509" t="str">
        <f>IF(AR431="","",VLOOKUP(AS431,[0]!Qualifier,(COLUMN(AS431)-34),FALSE))</f>
        <v xml:space="preserve">NA </v>
      </c>
      <c r="CA431" s="509" t="str">
        <f>IF(AS431="","",VLOOKUP(AT431,[0]!Qualifier,(COLUMN(AT431)-34),FALSE))</f>
        <v xml:space="preserve">Transf </v>
      </c>
      <c r="CB431" s="509" t="str">
        <f>IF(AT431="","",VLOOKUP(AU431,[0]!Qualifier,(COLUMN(AU431)-34),FALSE))</f>
        <v xml:space="preserve">None </v>
      </c>
      <c r="CC431" s="509" t="str">
        <f>IF(AU431="","",VLOOKUP(AV431,[0]!Qualifier,(COLUMN(AV431)-34),FALSE))</f>
        <v xml:space="preserve">None </v>
      </c>
      <c r="CD431" s="509" t="str">
        <f>IF(AV431="","",VLOOKUP(AW431,[0]!Qualifier,(COLUMN(AW431)-34),FALSE))</f>
        <v xml:space="preserve">NoIrr </v>
      </c>
      <c r="CE431" s="508" t="str">
        <f>IF(AW431="","",VLOOKUP(AX431,[0]!Qualifier,(COLUMN(AX431)-34),FALSE))</f>
        <v xml:space="preserve">- </v>
      </c>
      <c r="CF431" s="508" t="str">
        <f>IF(AX431="","",VLOOKUP(AY431,[0]!Qualifier,(COLUMN(AY431)-34),FALSE))</f>
        <v xml:space="preserve">Lymphocytes </v>
      </c>
      <c r="CG431" s="509" t="str">
        <f>IF(AY431="","",VLOOKUP(AZ431,[0]!Qualifier,(COLUMN(AZ431)-34),FALSE))</f>
        <v>Non</v>
      </c>
      <c r="CH431" s="510" t="str">
        <f>IF(AZ431="","",VLOOKUP(BA431,[0]!Qualifier,(COLUMN(BA431)-34),FALSE))</f>
        <v>NA</v>
      </c>
      <c r="CI431" s="509" t="str">
        <f>IF(BA431="","",VLOOKUP(BB431,[0]!Qualifier,(COLUMN(BB431)-34),FALSE))</f>
        <v xml:space="preserve">None </v>
      </c>
      <c r="CJ431" s="510"/>
      <c r="CK431" s="513" t="str">
        <f t="shared" si="201"/>
        <v>3-6-1-1-1-1-1-2-2-1-1-1-1-1-1-3-1-1-1</v>
      </c>
      <c r="CL431" s="513">
        <v>41908</v>
      </c>
      <c r="CM431" s="513">
        <v>45195</v>
      </c>
      <c r="CN431" s="510"/>
      <c r="CP431" s="510"/>
    </row>
    <row r="432" spans="1:94" ht="12.6" customHeight="1" x14ac:dyDescent="0.35">
      <c r="A432" s="77">
        <f t="shared" si="203"/>
        <v>380118</v>
      </c>
      <c r="B432" s="7">
        <f t="shared" si="204"/>
        <v>427</v>
      </c>
      <c r="C432" s="59">
        <f t="shared" si="202"/>
        <v>427</v>
      </c>
      <c r="D432" s="124">
        <f t="shared" si="205"/>
        <v>380118</v>
      </c>
      <c r="E432" s="16" t="str">
        <f t="shared" si="181"/>
        <v>LC/Buffy</v>
      </c>
      <c r="F432" s="58" t="str">
        <f t="shared" si="182"/>
        <v xml:space="preserve">ACD </v>
      </c>
      <c r="G432" s="58" t="str">
        <f t="shared" si="183"/>
        <v xml:space="preserve">NoAdd </v>
      </c>
      <c r="H432" s="58" t="str">
        <f t="shared" si="184"/>
        <v xml:space="preserve">Closed </v>
      </c>
      <c r="I432" s="58" t="str">
        <f t="shared" si="185"/>
        <v xml:space="preserve">SV </v>
      </c>
      <c r="J432" s="58" t="str">
        <f t="shared" si="186"/>
        <v xml:space="preserve">20to24°C </v>
      </c>
      <c r="K432" s="58" t="str">
        <f t="shared" si="187"/>
        <v>No</v>
      </c>
      <c r="L432" s="58" t="str">
        <f t="shared" si="188"/>
        <v xml:space="preserve">Auto </v>
      </c>
      <c r="M432" s="58" t="str">
        <f t="shared" si="189"/>
        <v xml:space="preserve">Aph </v>
      </c>
      <c r="N432" s="58" t="str">
        <f t="shared" si="190"/>
        <v xml:space="preserve">NA </v>
      </c>
      <c r="O432" s="58" t="str">
        <f t="shared" si="191"/>
        <v xml:space="preserve">Interm </v>
      </c>
      <c r="P432" s="58" t="str">
        <f t="shared" si="192"/>
        <v xml:space="preserve">None </v>
      </c>
      <c r="Q432" s="58" t="str">
        <f t="shared" si="193"/>
        <v xml:space="preserve">None </v>
      </c>
      <c r="R432" s="58" t="str">
        <f t="shared" si="194"/>
        <v xml:space="preserve">NoIrr </v>
      </c>
      <c r="S432" s="58" t="str">
        <f t="shared" si="195"/>
        <v xml:space="preserve">- </v>
      </c>
      <c r="T432" s="58" t="str">
        <f t="shared" si="196"/>
        <v xml:space="preserve">Monocytes </v>
      </c>
      <c r="U432" s="58" t="str">
        <f t="shared" si="197"/>
        <v>Non</v>
      </c>
      <c r="V432" s="58" t="str">
        <f t="shared" si="198"/>
        <v>NA</v>
      </c>
      <c r="W432" s="58" t="str">
        <f t="shared" si="199"/>
        <v xml:space="preserve">None </v>
      </c>
      <c r="X432" t="s">
        <v>63</v>
      </c>
      <c r="Y432" s="161" t="str">
        <f t="shared" si="200"/>
        <v>3-6-1-1-1-1-1-2-2-1-6-1-1-1-1-4-1-1-1</v>
      </c>
      <c r="Z432" s="8">
        <f t="shared" si="206"/>
        <v>380118</v>
      </c>
      <c r="AA432" s="7">
        <f t="shared" si="207"/>
        <v>427</v>
      </c>
      <c r="AB432" s="29" t="str">
        <f t="shared" si="210"/>
        <v>3</v>
      </c>
      <c r="AC432" s="29" t="str">
        <f t="shared" si="210"/>
        <v>8</v>
      </c>
      <c r="AD432" s="29" t="str">
        <f t="shared" si="210"/>
        <v>0</v>
      </c>
      <c r="AE432" s="29" t="str">
        <f t="shared" si="210"/>
        <v>1</v>
      </c>
      <c r="AF432" s="29" t="str">
        <f t="shared" si="210"/>
        <v>1</v>
      </c>
      <c r="AG432" s="29" t="str">
        <f t="shared" si="210"/>
        <v>8</v>
      </c>
      <c r="AH432" s="59">
        <v>427</v>
      </c>
      <c r="AI432" s="510">
        <v>380118</v>
      </c>
      <c r="AJ432" s="509">
        <v>3</v>
      </c>
      <c r="AK432" s="509">
        <v>6</v>
      </c>
      <c r="AL432" s="509">
        <v>1</v>
      </c>
      <c r="AM432" s="509">
        <v>1</v>
      </c>
      <c r="AN432" s="509">
        <v>1</v>
      </c>
      <c r="AO432" s="509">
        <v>1</v>
      </c>
      <c r="AP432" s="509">
        <v>1</v>
      </c>
      <c r="AQ432" s="509">
        <v>2</v>
      </c>
      <c r="AR432" s="509">
        <v>2</v>
      </c>
      <c r="AS432" s="509">
        <v>1</v>
      </c>
      <c r="AT432" s="509">
        <v>6</v>
      </c>
      <c r="AU432" s="509">
        <v>1</v>
      </c>
      <c r="AV432" s="509">
        <v>1</v>
      </c>
      <c r="AW432" s="509">
        <v>1</v>
      </c>
      <c r="AX432" s="509">
        <v>1</v>
      </c>
      <c r="AY432" s="509">
        <v>4</v>
      </c>
      <c r="AZ432" s="509">
        <v>1</v>
      </c>
      <c r="BA432" s="509">
        <v>1</v>
      </c>
      <c r="BB432" s="509">
        <v>1</v>
      </c>
      <c r="BC432" s="509" t="b">
        <v>0</v>
      </c>
      <c r="BD432" s="508">
        <v>38313</v>
      </c>
      <c r="BE432" s="508">
        <v>38313</v>
      </c>
      <c r="BF432" s="509" t="b">
        <v>0</v>
      </c>
      <c r="BG432" s="510" t="s">
        <v>704</v>
      </c>
      <c r="BH432" s="509">
        <v>103</v>
      </c>
      <c r="BI432" s="510" t="s">
        <v>1072</v>
      </c>
      <c r="BJ432" s="513">
        <v>38313</v>
      </c>
      <c r="BK432" s="513">
        <v>38313</v>
      </c>
      <c r="BL432" s="513">
        <v>46217</v>
      </c>
      <c r="BM432" s="513">
        <v>43630</v>
      </c>
      <c r="BN432" s="509">
        <v>1</v>
      </c>
      <c r="BO432" s="510" t="s">
        <v>1073</v>
      </c>
      <c r="BP432" s="509">
        <v>2</v>
      </c>
      <c r="BQ432" s="509" t="str">
        <f>IF(AI432="","",VLOOKUP(AJ432,[0]!Qualifier,(COLUMN(AJ432)-34),FALSE))</f>
        <v>LC/Buffy</v>
      </c>
      <c r="BR432" s="509" t="str">
        <f>IF(AJ432="","",VLOOKUP(AK432,[0]!Qualifier,(COLUMN(AK432)-34),FALSE))</f>
        <v xml:space="preserve">ACD </v>
      </c>
      <c r="BS432" s="509" t="str">
        <f>IF(AK432="","",VLOOKUP(AL432,[0]!Qualifier,(COLUMN(AL432)-34),FALSE))</f>
        <v xml:space="preserve">NoAdd </v>
      </c>
      <c r="BT432" s="509" t="str">
        <f>IF(AL432="","",VLOOKUP(AM432,[0]!Qualifier,(COLUMN(AM432)-34),FALSE))</f>
        <v xml:space="preserve">Closed </v>
      </c>
      <c r="BU432" s="509" t="str">
        <f>IF(AM432="","",VLOOKUP(AN432,[0]!Qualifier,(COLUMN(AN432)-34),FALSE))</f>
        <v xml:space="preserve">SV </v>
      </c>
      <c r="BV432" s="509" t="str">
        <f>IF(AN432="","",VLOOKUP(AO432,[0]!Qualifier,(COLUMN(AO432)-34),FALSE))</f>
        <v xml:space="preserve">20to24°C </v>
      </c>
      <c r="BW432" s="509" t="str">
        <f>IF(AO432="","",VLOOKUP(AP432,[0]!Qualifier,(COLUMN(AP432)-34),FALSE))</f>
        <v>No</v>
      </c>
      <c r="BX432" s="509" t="str">
        <f>IF(AP432="","",VLOOKUP(AQ432,[0]!Qualifier,(COLUMN(AQ432)-34),FALSE))</f>
        <v xml:space="preserve">Auto </v>
      </c>
      <c r="BY432" s="509" t="str">
        <f>IF(AQ432="","",VLOOKUP(AR432,[0]!Qualifier,(COLUMN(AR432)-34),FALSE))</f>
        <v xml:space="preserve">Aph </v>
      </c>
      <c r="BZ432" s="509" t="str">
        <f>IF(AR432="","",VLOOKUP(AS432,[0]!Qualifier,(COLUMN(AS432)-34),FALSE))</f>
        <v xml:space="preserve">NA </v>
      </c>
      <c r="CA432" s="509" t="str">
        <f>IF(AS432="","",VLOOKUP(AT432,[0]!Qualifier,(COLUMN(AT432)-34),FALSE))</f>
        <v xml:space="preserve">Interm </v>
      </c>
      <c r="CB432" s="509" t="str">
        <f>IF(AT432="","",VLOOKUP(AU432,[0]!Qualifier,(COLUMN(AU432)-34),FALSE))</f>
        <v xml:space="preserve">None </v>
      </c>
      <c r="CC432" s="509" t="str">
        <f>IF(AU432="","",VLOOKUP(AV432,[0]!Qualifier,(COLUMN(AV432)-34),FALSE))</f>
        <v xml:space="preserve">None </v>
      </c>
      <c r="CD432" s="509" t="str">
        <f>IF(AV432="","",VLOOKUP(AW432,[0]!Qualifier,(COLUMN(AW432)-34),FALSE))</f>
        <v xml:space="preserve">NoIrr </v>
      </c>
      <c r="CE432" s="508" t="str">
        <f>IF(AW432="","",VLOOKUP(AX432,[0]!Qualifier,(COLUMN(AX432)-34),FALSE))</f>
        <v xml:space="preserve">- </v>
      </c>
      <c r="CF432" s="508" t="str">
        <f>IF(AX432="","",VLOOKUP(AY432,[0]!Qualifier,(COLUMN(AY432)-34),FALSE))</f>
        <v xml:space="preserve">Monocytes </v>
      </c>
      <c r="CG432" s="509" t="str">
        <f>IF(AY432="","",VLOOKUP(AZ432,[0]!Qualifier,(COLUMN(AZ432)-34),FALSE))</f>
        <v>Non</v>
      </c>
      <c r="CH432" s="510" t="str">
        <f>IF(AZ432="","",VLOOKUP(BA432,[0]!Qualifier,(COLUMN(BA432)-34),FALSE))</f>
        <v>NA</v>
      </c>
      <c r="CI432" s="509" t="str">
        <f>IF(BA432="","",VLOOKUP(BB432,[0]!Qualifier,(COLUMN(BB432)-34),FALSE))</f>
        <v xml:space="preserve">None </v>
      </c>
      <c r="CJ432" s="510"/>
      <c r="CK432" s="513" t="str">
        <f t="shared" si="201"/>
        <v>3-6-1-1-1-1-1-2-2-1-6-1-1-1-1-4-1-1-1</v>
      </c>
      <c r="CL432" s="513">
        <v>41908</v>
      </c>
      <c r="CM432" s="513">
        <v>45195</v>
      </c>
      <c r="CN432" s="510"/>
      <c r="CP432" s="510"/>
    </row>
    <row r="433" spans="1:94" ht="12.6" customHeight="1" x14ac:dyDescent="0.35">
      <c r="A433" s="77">
        <f t="shared" si="203"/>
        <v>380310</v>
      </c>
      <c r="B433" s="7">
        <f t="shared" si="204"/>
        <v>428</v>
      </c>
      <c r="C433" s="59">
        <f t="shared" si="202"/>
        <v>428</v>
      </c>
      <c r="D433" s="124">
        <f t="shared" si="205"/>
        <v>380310</v>
      </c>
      <c r="E433" s="16" t="str">
        <f t="shared" si="181"/>
        <v>LC/Buffy</v>
      </c>
      <c r="F433" s="58" t="str">
        <f t="shared" si="182"/>
        <v xml:space="preserve">ACD </v>
      </c>
      <c r="G433" s="58" t="str">
        <f t="shared" si="183"/>
        <v xml:space="preserve">NoAdd </v>
      </c>
      <c r="H433" s="58" t="str">
        <f t="shared" si="184"/>
        <v xml:space="preserve">Closed </v>
      </c>
      <c r="I433" s="58" t="str">
        <f t="shared" si="185"/>
        <v xml:space="preserve">SV </v>
      </c>
      <c r="J433" s="58" t="str">
        <f t="shared" si="186"/>
        <v xml:space="preserve">2to6°C </v>
      </c>
      <c r="K433" s="58" t="str">
        <f t="shared" si="187"/>
        <v>No</v>
      </c>
      <c r="L433" s="58" t="str">
        <f t="shared" si="188"/>
        <v xml:space="preserve">Auto </v>
      </c>
      <c r="M433" s="58" t="str">
        <f t="shared" si="189"/>
        <v xml:space="preserve">Aph </v>
      </c>
      <c r="N433" s="58" t="str">
        <f t="shared" si="190"/>
        <v xml:space="preserve">NA </v>
      </c>
      <c r="O433" s="58" t="str">
        <f t="shared" si="191"/>
        <v xml:space="preserve">Interm </v>
      </c>
      <c r="P433" s="58" t="str">
        <f t="shared" si="192"/>
        <v xml:space="preserve">None </v>
      </c>
      <c r="Q433" s="58" t="str">
        <f t="shared" si="193"/>
        <v xml:space="preserve">None </v>
      </c>
      <c r="R433" s="58" t="str">
        <f t="shared" si="194"/>
        <v xml:space="preserve">NoIrr </v>
      </c>
      <c r="S433" s="58" t="str">
        <f t="shared" si="195"/>
        <v xml:space="preserve">- </v>
      </c>
      <c r="T433" s="58" t="str">
        <f t="shared" si="196"/>
        <v xml:space="preserve">Lymphocytes </v>
      </c>
      <c r="U433" s="58" t="str">
        <f t="shared" si="197"/>
        <v>Non</v>
      </c>
      <c r="V433" s="58" t="str">
        <f t="shared" si="198"/>
        <v>NA</v>
      </c>
      <c r="W433" s="58" t="str">
        <f t="shared" si="199"/>
        <v xml:space="preserve">None </v>
      </c>
      <c r="X433" t="s">
        <v>63</v>
      </c>
      <c r="Y433" s="161" t="str">
        <f t="shared" si="200"/>
        <v>3-6-1-1-1-2-1-2-2-1-6-1-1-1-1-3-1-1-1</v>
      </c>
      <c r="Z433" s="8">
        <f t="shared" si="206"/>
        <v>380310</v>
      </c>
      <c r="AA433" s="7">
        <f t="shared" si="207"/>
        <v>428</v>
      </c>
      <c r="AB433" s="29" t="str">
        <f t="shared" si="210"/>
        <v>3</v>
      </c>
      <c r="AC433" s="29" t="str">
        <f t="shared" si="210"/>
        <v>8</v>
      </c>
      <c r="AD433" s="29" t="str">
        <f t="shared" si="210"/>
        <v>0</v>
      </c>
      <c r="AE433" s="29" t="str">
        <f t="shared" si="210"/>
        <v>3</v>
      </c>
      <c r="AF433" s="29" t="str">
        <f t="shared" si="210"/>
        <v>1</v>
      </c>
      <c r="AG433" s="29" t="str">
        <f t="shared" si="210"/>
        <v>0</v>
      </c>
      <c r="AH433" s="59">
        <v>428</v>
      </c>
      <c r="AI433" s="510">
        <v>380310</v>
      </c>
      <c r="AJ433" s="509">
        <v>3</v>
      </c>
      <c r="AK433" s="509">
        <v>6</v>
      </c>
      <c r="AL433" s="509">
        <v>1</v>
      </c>
      <c r="AM433" s="509">
        <v>1</v>
      </c>
      <c r="AN433" s="509">
        <v>1</v>
      </c>
      <c r="AO433" s="509">
        <v>2</v>
      </c>
      <c r="AP433" s="509">
        <v>1</v>
      </c>
      <c r="AQ433" s="509">
        <v>2</v>
      </c>
      <c r="AR433" s="509">
        <v>2</v>
      </c>
      <c r="AS433" s="509">
        <v>1</v>
      </c>
      <c r="AT433" s="509">
        <v>6</v>
      </c>
      <c r="AU433" s="509">
        <v>1</v>
      </c>
      <c r="AV433" s="509">
        <v>1</v>
      </c>
      <c r="AW433" s="509">
        <v>1</v>
      </c>
      <c r="AX433" s="509">
        <v>1</v>
      </c>
      <c r="AY433" s="509">
        <v>3</v>
      </c>
      <c r="AZ433" s="509">
        <v>1</v>
      </c>
      <c r="BA433" s="509">
        <v>1</v>
      </c>
      <c r="BB433" s="509">
        <v>1</v>
      </c>
      <c r="BC433" s="509" t="b">
        <v>0</v>
      </c>
      <c r="BD433" s="508">
        <v>43014</v>
      </c>
      <c r="BE433" s="508">
        <v>42892</v>
      </c>
      <c r="BF433" s="509" t="b">
        <v>0</v>
      </c>
      <c r="BG433" s="510" t="s">
        <v>848</v>
      </c>
      <c r="BH433" s="509">
        <v>76</v>
      </c>
      <c r="BI433" s="510" t="s">
        <v>1062</v>
      </c>
      <c r="BJ433" s="513">
        <v>43014</v>
      </c>
      <c r="BK433" s="513">
        <v>42892</v>
      </c>
      <c r="BL433" s="513">
        <v>46217</v>
      </c>
      <c r="BM433" s="513">
        <v>43630</v>
      </c>
      <c r="BN433" s="509">
        <v>1</v>
      </c>
      <c r="BO433" s="510" t="s">
        <v>1073</v>
      </c>
      <c r="BP433" s="509">
        <v>6</v>
      </c>
      <c r="BQ433" s="509" t="str">
        <f>IF(AI433="","",VLOOKUP(AJ433,[0]!Qualifier,(COLUMN(AJ433)-34),FALSE))</f>
        <v>LC/Buffy</v>
      </c>
      <c r="BR433" s="509" t="str">
        <f>IF(AJ433="","",VLOOKUP(AK433,[0]!Qualifier,(COLUMN(AK433)-34),FALSE))</f>
        <v xml:space="preserve">ACD </v>
      </c>
      <c r="BS433" s="509" t="str">
        <f>IF(AK433="","",VLOOKUP(AL433,[0]!Qualifier,(COLUMN(AL433)-34),FALSE))</f>
        <v xml:space="preserve">NoAdd </v>
      </c>
      <c r="BT433" s="509" t="str">
        <f>IF(AL433="","",VLOOKUP(AM433,[0]!Qualifier,(COLUMN(AM433)-34),FALSE))</f>
        <v xml:space="preserve">Closed </v>
      </c>
      <c r="BU433" s="509" t="str">
        <f>IF(AM433="","",VLOOKUP(AN433,[0]!Qualifier,(COLUMN(AN433)-34),FALSE))</f>
        <v xml:space="preserve">SV </v>
      </c>
      <c r="BV433" s="509" t="str">
        <f>IF(AN433="","",VLOOKUP(AO433,[0]!Qualifier,(COLUMN(AO433)-34),FALSE))</f>
        <v xml:space="preserve">2to6°C </v>
      </c>
      <c r="BW433" s="509" t="str">
        <f>IF(AO433="","",VLOOKUP(AP433,[0]!Qualifier,(COLUMN(AP433)-34),FALSE))</f>
        <v>No</v>
      </c>
      <c r="BX433" s="509" t="str">
        <f>IF(AP433="","",VLOOKUP(AQ433,[0]!Qualifier,(COLUMN(AQ433)-34),FALSE))</f>
        <v xml:space="preserve">Auto </v>
      </c>
      <c r="BY433" s="509" t="str">
        <f>IF(AQ433="","",VLOOKUP(AR433,[0]!Qualifier,(COLUMN(AR433)-34),FALSE))</f>
        <v xml:space="preserve">Aph </v>
      </c>
      <c r="BZ433" s="509" t="str">
        <f>IF(AR433="","",VLOOKUP(AS433,[0]!Qualifier,(COLUMN(AS433)-34),FALSE))</f>
        <v xml:space="preserve">NA </v>
      </c>
      <c r="CA433" s="509" t="str">
        <f>IF(AS433="","",VLOOKUP(AT433,[0]!Qualifier,(COLUMN(AT433)-34),FALSE))</f>
        <v xml:space="preserve">Interm </v>
      </c>
      <c r="CB433" s="509" t="str">
        <f>IF(AT433="","",VLOOKUP(AU433,[0]!Qualifier,(COLUMN(AU433)-34),FALSE))</f>
        <v xml:space="preserve">None </v>
      </c>
      <c r="CC433" s="509" t="str">
        <f>IF(AU433="","",VLOOKUP(AV433,[0]!Qualifier,(COLUMN(AV433)-34),FALSE))</f>
        <v xml:space="preserve">None </v>
      </c>
      <c r="CD433" s="509" t="str">
        <f>IF(AV433="","",VLOOKUP(AW433,[0]!Qualifier,(COLUMN(AW433)-34),FALSE))</f>
        <v xml:space="preserve">NoIrr </v>
      </c>
      <c r="CE433" s="508" t="str">
        <f>IF(AW433="","",VLOOKUP(AX433,[0]!Qualifier,(COLUMN(AX433)-34),FALSE))</f>
        <v xml:space="preserve">- </v>
      </c>
      <c r="CF433" s="508" t="str">
        <f>IF(AX433="","",VLOOKUP(AY433,[0]!Qualifier,(COLUMN(AY433)-34),FALSE))</f>
        <v xml:space="preserve">Lymphocytes </v>
      </c>
      <c r="CG433" s="509" t="str">
        <f>IF(AY433="","",VLOOKUP(AZ433,[0]!Qualifier,(COLUMN(AZ433)-34),FALSE))</f>
        <v>Non</v>
      </c>
      <c r="CH433" s="510" t="str">
        <f>IF(AZ433="","",VLOOKUP(BA433,[0]!Qualifier,(COLUMN(BA433)-34),FALSE))</f>
        <v>NA</v>
      </c>
      <c r="CI433" s="509" t="str">
        <f>IF(BA433="","",VLOOKUP(BB433,[0]!Qualifier,(COLUMN(BB433)-34),FALSE))</f>
        <v xml:space="preserve">None </v>
      </c>
      <c r="CJ433" s="510"/>
      <c r="CK433" s="513" t="str">
        <f t="shared" si="201"/>
        <v>3-6-1-1-1-2-1-2-2-1-6-1-1-1-1-3-1-1-1</v>
      </c>
      <c r="CL433" s="513">
        <v>41908</v>
      </c>
      <c r="CM433" s="513">
        <v>45195</v>
      </c>
      <c r="CN433" s="510"/>
      <c r="CP433" s="510"/>
    </row>
    <row r="434" spans="1:94" ht="12.6" customHeight="1" x14ac:dyDescent="0.35">
      <c r="A434" s="77">
        <f t="shared" si="203"/>
        <v>380314</v>
      </c>
      <c r="B434" s="7">
        <f t="shared" si="204"/>
        <v>429</v>
      </c>
      <c r="C434" s="59">
        <f t="shared" si="202"/>
        <v>429</v>
      </c>
      <c r="D434" s="124">
        <f t="shared" si="205"/>
        <v>380314</v>
      </c>
      <c r="E434" s="16" t="str">
        <f t="shared" si="181"/>
        <v>LC/Buffy</v>
      </c>
      <c r="F434" s="58" t="str">
        <f t="shared" si="182"/>
        <v xml:space="preserve">ACD </v>
      </c>
      <c r="G434" s="58" t="str">
        <f t="shared" si="183"/>
        <v xml:space="preserve">HES+DMSO </v>
      </c>
      <c r="H434" s="58" t="str">
        <f t="shared" si="184"/>
        <v xml:space="preserve">Closed </v>
      </c>
      <c r="I434" s="58" t="str">
        <f t="shared" si="185"/>
        <v xml:space="preserve">SV </v>
      </c>
      <c r="J434" s="58" t="str">
        <f t="shared" si="186"/>
        <v xml:space="preserve">≤-140°C  </v>
      </c>
      <c r="K434" s="58" t="str">
        <f t="shared" si="187"/>
        <v>No</v>
      </c>
      <c r="L434" s="58" t="str">
        <f t="shared" si="188"/>
        <v xml:space="preserve">Auto </v>
      </c>
      <c r="M434" s="58" t="str">
        <f t="shared" si="189"/>
        <v xml:space="preserve">Aph </v>
      </c>
      <c r="N434" s="58" t="str">
        <f t="shared" si="190"/>
        <v xml:space="preserve">NA </v>
      </c>
      <c r="O434" s="58" t="str">
        <f t="shared" si="191"/>
        <v xml:space="preserve">Interm </v>
      </c>
      <c r="P434" s="58" t="str">
        <f t="shared" si="192"/>
        <v xml:space="preserve">None </v>
      </c>
      <c r="Q434" s="58" t="str">
        <f t="shared" si="193"/>
        <v xml:space="preserve">None </v>
      </c>
      <c r="R434" s="58" t="str">
        <f t="shared" si="194"/>
        <v xml:space="preserve">NoIrr </v>
      </c>
      <c r="S434" s="58" t="str">
        <f t="shared" si="195"/>
        <v xml:space="preserve">- </v>
      </c>
      <c r="T434" s="58" t="str">
        <f t="shared" si="196"/>
        <v xml:space="preserve">Lymphocytes </v>
      </c>
      <c r="U434" s="58" t="str">
        <f t="shared" si="197"/>
        <v>Non</v>
      </c>
      <c r="V434" s="58" t="str">
        <f t="shared" si="198"/>
        <v>NA</v>
      </c>
      <c r="W434" s="58" t="str">
        <f t="shared" si="199"/>
        <v xml:space="preserve">None </v>
      </c>
      <c r="X434" t="s">
        <v>63</v>
      </c>
      <c r="Y434" s="161" t="str">
        <f t="shared" si="200"/>
        <v>3-6-12-1-1-6-1-2-2-1-6-1-1-1-1-3-1-1-1</v>
      </c>
      <c r="Z434" s="8">
        <f t="shared" si="206"/>
        <v>380314</v>
      </c>
      <c r="AA434" s="7">
        <f t="shared" si="207"/>
        <v>429</v>
      </c>
      <c r="AB434" s="29" t="str">
        <f t="shared" si="210"/>
        <v>3</v>
      </c>
      <c r="AC434" s="29" t="str">
        <f t="shared" si="210"/>
        <v>8</v>
      </c>
      <c r="AD434" s="29" t="str">
        <f t="shared" si="210"/>
        <v>0</v>
      </c>
      <c r="AE434" s="29" t="str">
        <f t="shared" si="210"/>
        <v>3</v>
      </c>
      <c r="AF434" s="29" t="str">
        <f t="shared" si="210"/>
        <v>1</v>
      </c>
      <c r="AG434" s="29" t="str">
        <f t="shared" si="210"/>
        <v>4</v>
      </c>
      <c r="AH434" s="59">
        <v>429</v>
      </c>
      <c r="AI434" s="510">
        <v>380314</v>
      </c>
      <c r="AJ434" s="509">
        <v>3</v>
      </c>
      <c r="AK434" s="509">
        <v>6</v>
      </c>
      <c r="AL434" s="509">
        <v>12</v>
      </c>
      <c r="AM434" s="509">
        <v>1</v>
      </c>
      <c r="AN434" s="509">
        <v>1</v>
      </c>
      <c r="AO434" s="509">
        <v>6</v>
      </c>
      <c r="AP434" s="509">
        <v>1</v>
      </c>
      <c r="AQ434" s="509">
        <v>2</v>
      </c>
      <c r="AR434" s="509">
        <v>2</v>
      </c>
      <c r="AS434" s="509">
        <v>1</v>
      </c>
      <c r="AT434" s="509">
        <v>6</v>
      </c>
      <c r="AU434" s="509">
        <v>1</v>
      </c>
      <c r="AV434" s="509">
        <v>1</v>
      </c>
      <c r="AW434" s="509">
        <v>1</v>
      </c>
      <c r="AX434" s="509">
        <v>1</v>
      </c>
      <c r="AY434" s="509">
        <v>3</v>
      </c>
      <c r="AZ434" s="509">
        <v>1</v>
      </c>
      <c r="BA434" s="509">
        <v>1</v>
      </c>
      <c r="BB434" s="509">
        <v>1</v>
      </c>
      <c r="BC434" s="509" t="b">
        <v>0</v>
      </c>
      <c r="BD434" s="508">
        <v>38313</v>
      </c>
      <c r="BE434" s="508">
        <v>38313</v>
      </c>
      <c r="BF434" s="509" t="b">
        <v>0</v>
      </c>
      <c r="BG434" s="510" t="s">
        <v>1228</v>
      </c>
      <c r="BH434" s="509">
        <v>76</v>
      </c>
      <c r="BI434" s="510" t="s">
        <v>1062</v>
      </c>
      <c r="BJ434" s="513">
        <v>38313</v>
      </c>
      <c r="BK434" s="513">
        <v>38313</v>
      </c>
      <c r="BL434" s="513">
        <v>46217</v>
      </c>
      <c r="BM434" s="513">
        <v>43630</v>
      </c>
      <c r="BN434" s="509">
        <v>1</v>
      </c>
      <c r="BO434" s="510" t="s">
        <v>1073</v>
      </c>
      <c r="BP434" s="509">
        <v>2</v>
      </c>
      <c r="BQ434" s="509" t="str">
        <f>IF(AI434="","",VLOOKUP(AJ434,[0]!Qualifier,(COLUMN(AJ434)-34),FALSE))</f>
        <v>LC/Buffy</v>
      </c>
      <c r="BR434" s="509" t="str">
        <f>IF(AJ434="","",VLOOKUP(AK434,[0]!Qualifier,(COLUMN(AK434)-34),FALSE))</f>
        <v xml:space="preserve">ACD </v>
      </c>
      <c r="BS434" s="509" t="str">
        <f>IF(AK434="","",VLOOKUP(AL434,[0]!Qualifier,(COLUMN(AL434)-34),FALSE))</f>
        <v xml:space="preserve">HES+DMSO </v>
      </c>
      <c r="BT434" s="509" t="str">
        <f>IF(AL434="","",VLOOKUP(AM434,[0]!Qualifier,(COLUMN(AM434)-34),FALSE))</f>
        <v xml:space="preserve">Closed </v>
      </c>
      <c r="BU434" s="509" t="str">
        <f>IF(AM434="","",VLOOKUP(AN434,[0]!Qualifier,(COLUMN(AN434)-34),FALSE))</f>
        <v xml:space="preserve">SV </v>
      </c>
      <c r="BV434" s="509" t="str">
        <f>IF(AN434="","",VLOOKUP(AO434,[0]!Qualifier,(COLUMN(AO434)-34),FALSE))</f>
        <v xml:space="preserve">≤-140°C  </v>
      </c>
      <c r="BW434" s="509" t="str">
        <f>IF(AO434="","",VLOOKUP(AP434,[0]!Qualifier,(COLUMN(AP434)-34),FALSE))</f>
        <v>No</v>
      </c>
      <c r="BX434" s="509" t="str">
        <f>IF(AP434="","",VLOOKUP(AQ434,[0]!Qualifier,(COLUMN(AQ434)-34),FALSE))</f>
        <v xml:space="preserve">Auto </v>
      </c>
      <c r="BY434" s="509" t="str">
        <f>IF(AQ434="","",VLOOKUP(AR434,[0]!Qualifier,(COLUMN(AR434)-34),FALSE))</f>
        <v xml:space="preserve">Aph </v>
      </c>
      <c r="BZ434" s="509" t="str">
        <f>IF(AR434="","",VLOOKUP(AS434,[0]!Qualifier,(COLUMN(AS434)-34),FALSE))</f>
        <v xml:space="preserve">NA </v>
      </c>
      <c r="CA434" s="509" t="str">
        <f>IF(AS434="","",VLOOKUP(AT434,[0]!Qualifier,(COLUMN(AT434)-34),FALSE))</f>
        <v xml:space="preserve">Interm </v>
      </c>
      <c r="CB434" s="509" t="str">
        <f>IF(AT434="","",VLOOKUP(AU434,[0]!Qualifier,(COLUMN(AU434)-34),FALSE))</f>
        <v xml:space="preserve">None </v>
      </c>
      <c r="CC434" s="509" t="str">
        <f>IF(AU434="","",VLOOKUP(AV434,[0]!Qualifier,(COLUMN(AV434)-34),FALSE))</f>
        <v xml:space="preserve">None </v>
      </c>
      <c r="CD434" s="509" t="str">
        <f>IF(AV434="","",VLOOKUP(AW434,[0]!Qualifier,(COLUMN(AW434)-34),FALSE))</f>
        <v xml:space="preserve">NoIrr </v>
      </c>
      <c r="CE434" s="508" t="str">
        <f>IF(AW434="","",VLOOKUP(AX434,[0]!Qualifier,(COLUMN(AX434)-34),FALSE))</f>
        <v xml:space="preserve">- </v>
      </c>
      <c r="CF434" s="508" t="str">
        <f>IF(AX434="","",VLOOKUP(AY434,[0]!Qualifier,(COLUMN(AY434)-34),FALSE))</f>
        <v xml:space="preserve">Lymphocytes </v>
      </c>
      <c r="CG434" s="509" t="str">
        <f>IF(AY434="","",VLOOKUP(AZ434,[0]!Qualifier,(COLUMN(AZ434)-34),FALSE))</f>
        <v>Non</v>
      </c>
      <c r="CH434" s="510" t="str">
        <f>IF(AZ434="","",VLOOKUP(BA434,[0]!Qualifier,(COLUMN(BA434)-34),FALSE))</f>
        <v>NA</v>
      </c>
      <c r="CI434" s="509" t="str">
        <f>IF(BA434="","",VLOOKUP(BB434,[0]!Qualifier,(COLUMN(BB434)-34),FALSE))</f>
        <v xml:space="preserve">None </v>
      </c>
      <c r="CJ434" s="510"/>
      <c r="CK434" s="513" t="str">
        <f t="shared" si="201"/>
        <v>3-6-12-1-1-6-1-2-2-1-6-1-1-1-1-3-1-1-1</v>
      </c>
      <c r="CL434" s="513">
        <v>41908</v>
      </c>
      <c r="CM434" s="513">
        <v>45195</v>
      </c>
      <c r="CN434" s="510"/>
      <c r="CP434" s="510"/>
    </row>
    <row r="435" spans="1:94" ht="12.6" customHeight="1" x14ac:dyDescent="0.35">
      <c r="A435" s="77">
        <f t="shared" si="203"/>
        <v>380318</v>
      </c>
      <c r="B435" s="7">
        <f t="shared" si="204"/>
        <v>430</v>
      </c>
      <c r="C435" s="59">
        <f t="shared" si="202"/>
        <v>430</v>
      </c>
      <c r="D435" s="124">
        <f t="shared" si="205"/>
        <v>380318</v>
      </c>
      <c r="E435" s="16" t="str">
        <f t="shared" si="181"/>
        <v>LC/Buffy</v>
      </c>
      <c r="F435" s="58" t="str">
        <f t="shared" si="182"/>
        <v xml:space="preserve">ACD </v>
      </c>
      <c r="G435" s="58" t="str">
        <f t="shared" si="183"/>
        <v xml:space="preserve">NoAdd </v>
      </c>
      <c r="H435" s="58" t="str">
        <f t="shared" si="184"/>
        <v xml:space="preserve">Closed </v>
      </c>
      <c r="I435" s="58" t="str">
        <f t="shared" si="185"/>
        <v xml:space="preserve">SV </v>
      </c>
      <c r="J435" s="58" t="str">
        <f t="shared" si="186"/>
        <v xml:space="preserve">20to24°C </v>
      </c>
      <c r="K435" s="58" t="str">
        <f t="shared" si="187"/>
        <v>No</v>
      </c>
      <c r="L435" s="58" t="str">
        <f t="shared" si="188"/>
        <v xml:space="preserve">Auto </v>
      </c>
      <c r="M435" s="58" t="str">
        <f t="shared" si="189"/>
        <v xml:space="preserve">Aph </v>
      </c>
      <c r="N435" s="58" t="str">
        <f t="shared" si="190"/>
        <v xml:space="preserve">NA </v>
      </c>
      <c r="O435" s="58" t="str">
        <f t="shared" si="191"/>
        <v xml:space="preserve">Interm </v>
      </c>
      <c r="P435" s="58" t="str">
        <f t="shared" si="192"/>
        <v xml:space="preserve">None </v>
      </c>
      <c r="Q435" s="58" t="str">
        <f t="shared" si="193"/>
        <v xml:space="preserve">None </v>
      </c>
      <c r="R435" s="58" t="str">
        <f t="shared" si="194"/>
        <v xml:space="preserve">NoIrr </v>
      </c>
      <c r="S435" s="58" t="str">
        <f t="shared" si="195"/>
        <v xml:space="preserve">- </v>
      </c>
      <c r="T435" s="58" t="str">
        <f t="shared" si="196"/>
        <v xml:space="preserve">Lymphocytes </v>
      </c>
      <c r="U435" s="58" t="str">
        <f t="shared" si="197"/>
        <v>Non</v>
      </c>
      <c r="V435" s="58" t="str">
        <f t="shared" si="198"/>
        <v>NA</v>
      </c>
      <c r="W435" s="58" t="str">
        <f t="shared" si="199"/>
        <v xml:space="preserve">None </v>
      </c>
      <c r="X435" t="s">
        <v>63</v>
      </c>
      <c r="Y435" s="161" t="str">
        <f t="shared" si="200"/>
        <v>3-6-1-1-1-1-1-2-2-1-6-1-1-1-1-3-1-1-1</v>
      </c>
      <c r="Z435" s="8">
        <f t="shared" si="206"/>
        <v>380318</v>
      </c>
      <c r="AA435" s="7">
        <f t="shared" si="207"/>
        <v>430</v>
      </c>
      <c r="AB435" s="29" t="str">
        <f t="shared" si="210"/>
        <v>3</v>
      </c>
      <c r="AC435" s="29" t="str">
        <f t="shared" si="210"/>
        <v>8</v>
      </c>
      <c r="AD435" s="29" t="str">
        <f t="shared" si="210"/>
        <v>0</v>
      </c>
      <c r="AE435" s="29" t="str">
        <f t="shared" si="210"/>
        <v>3</v>
      </c>
      <c r="AF435" s="29" t="str">
        <f t="shared" si="210"/>
        <v>1</v>
      </c>
      <c r="AG435" s="29" t="str">
        <f t="shared" si="210"/>
        <v>8</v>
      </c>
      <c r="AH435" s="59">
        <v>430</v>
      </c>
      <c r="AI435" s="510">
        <v>380318</v>
      </c>
      <c r="AJ435" s="509">
        <v>3</v>
      </c>
      <c r="AK435" s="509">
        <v>6</v>
      </c>
      <c r="AL435" s="509">
        <v>1</v>
      </c>
      <c r="AM435" s="509">
        <v>1</v>
      </c>
      <c r="AN435" s="509">
        <v>1</v>
      </c>
      <c r="AO435" s="509">
        <v>1</v>
      </c>
      <c r="AP435" s="509">
        <v>1</v>
      </c>
      <c r="AQ435" s="509">
        <v>2</v>
      </c>
      <c r="AR435" s="509">
        <v>2</v>
      </c>
      <c r="AS435" s="509">
        <v>1</v>
      </c>
      <c r="AT435" s="509">
        <v>6</v>
      </c>
      <c r="AU435" s="509">
        <v>1</v>
      </c>
      <c r="AV435" s="509">
        <v>1</v>
      </c>
      <c r="AW435" s="509">
        <v>1</v>
      </c>
      <c r="AX435" s="509">
        <v>1</v>
      </c>
      <c r="AY435" s="509">
        <v>3</v>
      </c>
      <c r="AZ435" s="509">
        <v>1</v>
      </c>
      <c r="BA435" s="509">
        <v>1</v>
      </c>
      <c r="BB435" s="509">
        <v>1</v>
      </c>
      <c r="BC435" s="509" t="b">
        <v>0</v>
      </c>
      <c r="BD435" s="508">
        <v>38313</v>
      </c>
      <c r="BE435" s="508">
        <v>38313</v>
      </c>
      <c r="BF435" s="509" t="b">
        <v>0</v>
      </c>
      <c r="BG435" s="510" t="s">
        <v>705</v>
      </c>
      <c r="BH435" s="509">
        <v>76</v>
      </c>
      <c r="BI435" s="510" t="s">
        <v>1062</v>
      </c>
      <c r="BJ435" s="513">
        <v>38313</v>
      </c>
      <c r="BK435" s="513">
        <v>38313</v>
      </c>
      <c r="BL435" s="513">
        <v>46217</v>
      </c>
      <c r="BM435" s="513">
        <v>43630</v>
      </c>
      <c r="BN435" s="509">
        <v>1</v>
      </c>
      <c r="BO435" s="510" t="s">
        <v>1073</v>
      </c>
      <c r="BP435" s="509">
        <v>6</v>
      </c>
      <c r="BQ435" s="509" t="str">
        <f>IF(AI435="","",VLOOKUP(AJ435,[0]!Qualifier,(COLUMN(AJ435)-34),FALSE))</f>
        <v>LC/Buffy</v>
      </c>
      <c r="BR435" s="509" t="str">
        <f>IF(AJ435="","",VLOOKUP(AK435,[0]!Qualifier,(COLUMN(AK435)-34),FALSE))</f>
        <v xml:space="preserve">ACD </v>
      </c>
      <c r="BS435" s="509" t="str">
        <f>IF(AK435="","",VLOOKUP(AL435,[0]!Qualifier,(COLUMN(AL435)-34),FALSE))</f>
        <v xml:space="preserve">NoAdd </v>
      </c>
      <c r="BT435" s="509" t="str">
        <f>IF(AL435="","",VLOOKUP(AM435,[0]!Qualifier,(COLUMN(AM435)-34),FALSE))</f>
        <v xml:space="preserve">Closed </v>
      </c>
      <c r="BU435" s="509" t="str">
        <f>IF(AM435="","",VLOOKUP(AN435,[0]!Qualifier,(COLUMN(AN435)-34),FALSE))</f>
        <v xml:space="preserve">SV </v>
      </c>
      <c r="BV435" s="509" t="str">
        <f>IF(AN435="","",VLOOKUP(AO435,[0]!Qualifier,(COLUMN(AO435)-34),FALSE))</f>
        <v xml:space="preserve">20to24°C </v>
      </c>
      <c r="BW435" s="509" t="str">
        <f>IF(AO435="","",VLOOKUP(AP435,[0]!Qualifier,(COLUMN(AP435)-34),FALSE))</f>
        <v>No</v>
      </c>
      <c r="BX435" s="509" t="str">
        <f>IF(AP435="","",VLOOKUP(AQ435,[0]!Qualifier,(COLUMN(AQ435)-34),FALSE))</f>
        <v xml:space="preserve">Auto </v>
      </c>
      <c r="BY435" s="509" t="str">
        <f>IF(AQ435="","",VLOOKUP(AR435,[0]!Qualifier,(COLUMN(AR435)-34),FALSE))</f>
        <v xml:space="preserve">Aph </v>
      </c>
      <c r="BZ435" s="509" t="str">
        <f>IF(AR435="","",VLOOKUP(AS435,[0]!Qualifier,(COLUMN(AS435)-34),FALSE))</f>
        <v xml:space="preserve">NA </v>
      </c>
      <c r="CA435" s="509" t="str">
        <f>IF(AS435="","",VLOOKUP(AT435,[0]!Qualifier,(COLUMN(AT435)-34),FALSE))</f>
        <v xml:space="preserve">Interm </v>
      </c>
      <c r="CB435" s="509" t="str">
        <f>IF(AT435="","",VLOOKUP(AU435,[0]!Qualifier,(COLUMN(AU435)-34),FALSE))</f>
        <v xml:space="preserve">None </v>
      </c>
      <c r="CC435" s="509" t="str">
        <f>IF(AU435="","",VLOOKUP(AV435,[0]!Qualifier,(COLUMN(AV435)-34),FALSE))</f>
        <v xml:space="preserve">None </v>
      </c>
      <c r="CD435" s="509" t="str">
        <f>IF(AV435="","",VLOOKUP(AW435,[0]!Qualifier,(COLUMN(AW435)-34),FALSE))</f>
        <v xml:space="preserve">NoIrr </v>
      </c>
      <c r="CE435" s="508" t="str">
        <f>IF(AW435="","",VLOOKUP(AX435,[0]!Qualifier,(COLUMN(AX435)-34),FALSE))</f>
        <v xml:space="preserve">- </v>
      </c>
      <c r="CF435" s="508" t="str">
        <f>IF(AX435="","",VLOOKUP(AY435,[0]!Qualifier,(COLUMN(AY435)-34),FALSE))</f>
        <v xml:space="preserve">Lymphocytes </v>
      </c>
      <c r="CG435" s="509" t="str">
        <f>IF(AY435="","",VLOOKUP(AZ435,[0]!Qualifier,(COLUMN(AZ435)-34),FALSE))</f>
        <v>Non</v>
      </c>
      <c r="CH435" s="510" t="str">
        <f>IF(AZ435="","",VLOOKUP(BA435,[0]!Qualifier,(COLUMN(BA435)-34),FALSE))</f>
        <v>NA</v>
      </c>
      <c r="CI435" s="509" t="str">
        <f>IF(BA435="","",VLOOKUP(BB435,[0]!Qualifier,(COLUMN(BB435)-34),FALSE))</f>
        <v xml:space="preserve">None </v>
      </c>
      <c r="CJ435" s="510"/>
      <c r="CK435" s="513" t="str">
        <f t="shared" si="201"/>
        <v>3-6-1-1-1-1-1-2-2-1-6-1-1-1-1-3-1-1-1</v>
      </c>
      <c r="CL435" s="513">
        <v>41908</v>
      </c>
      <c r="CM435" s="513">
        <v>45195</v>
      </c>
      <c r="CN435" s="510"/>
      <c r="CP435" s="510"/>
    </row>
    <row r="436" spans="1:94" ht="12.6" customHeight="1" x14ac:dyDescent="0.35">
      <c r="A436" s="77">
        <f t="shared" si="203"/>
        <v>380320</v>
      </c>
      <c r="B436" s="7">
        <f t="shared" si="204"/>
        <v>431</v>
      </c>
      <c r="C436" s="59">
        <f t="shared" si="202"/>
        <v>431</v>
      </c>
      <c r="D436" s="124">
        <f t="shared" si="205"/>
        <v>380320</v>
      </c>
      <c r="E436" s="16" t="str">
        <f t="shared" si="181"/>
        <v>LC/Buffy</v>
      </c>
      <c r="F436" s="58" t="str">
        <f t="shared" si="182"/>
        <v xml:space="preserve">ACD </v>
      </c>
      <c r="G436" s="58" t="str">
        <f t="shared" si="183"/>
        <v xml:space="preserve">NoAdd </v>
      </c>
      <c r="H436" s="58" t="str">
        <f t="shared" si="184"/>
        <v xml:space="preserve">CleanR </v>
      </c>
      <c r="I436" s="58" t="str">
        <f t="shared" si="185"/>
        <v xml:space="preserve">NonSV </v>
      </c>
      <c r="J436" s="58" t="str">
        <f t="shared" si="186"/>
        <v xml:space="preserve">2to6°C </v>
      </c>
      <c r="K436" s="58" t="str">
        <f t="shared" si="187"/>
        <v>No</v>
      </c>
      <c r="L436" s="58" t="str">
        <f t="shared" si="188"/>
        <v xml:space="preserve">Auto </v>
      </c>
      <c r="M436" s="58" t="str">
        <f t="shared" si="189"/>
        <v xml:space="preserve">Aph </v>
      </c>
      <c r="N436" s="58" t="str">
        <f t="shared" si="190"/>
        <v xml:space="preserve">NA </v>
      </c>
      <c r="O436" s="58" t="str">
        <f t="shared" si="191"/>
        <v xml:space="preserve">Interm </v>
      </c>
      <c r="P436" s="58" t="str">
        <f t="shared" si="192"/>
        <v xml:space="preserve">None </v>
      </c>
      <c r="Q436" s="58" t="str">
        <f t="shared" si="193"/>
        <v xml:space="preserve">None </v>
      </c>
      <c r="R436" s="58" t="str">
        <f t="shared" si="194"/>
        <v xml:space="preserve">NoIrr </v>
      </c>
      <c r="S436" s="58" t="str">
        <f t="shared" si="195"/>
        <v xml:space="preserve">- </v>
      </c>
      <c r="T436" s="58" t="str">
        <f t="shared" si="196"/>
        <v xml:space="preserve">Monocytes </v>
      </c>
      <c r="U436" s="58" t="str">
        <f t="shared" si="197"/>
        <v>Non</v>
      </c>
      <c r="V436" s="58" t="str">
        <f t="shared" si="198"/>
        <v>NA</v>
      </c>
      <c r="W436" s="58" t="str">
        <f t="shared" si="199"/>
        <v xml:space="preserve">None </v>
      </c>
      <c r="X436" t="s">
        <v>63</v>
      </c>
      <c r="Y436" s="161" t="str">
        <f t="shared" si="200"/>
        <v>3-6-1-4-3-2-1-2-2-1-6-1-1-1-1-4-1-1-1</v>
      </c>
      <c r="Z436" s="8">
        <f t="shared" si="206"/>
        <v>380320</v>
      </c>
      <c r="AA436" s="7">
        <f t="shared" si="207"/>
        <v>431</v>
      </c>
      <c r="AB436" s="29" t="str">
        <f t="shared" si="210"/>
        <v>3</v>
      </c>
      <c r="AC436" s="29" t="str">
        <f t="shared" si="210"/>
        <v>8</v>
      </c>
      <c r="AD436" s="29" t="str">
        <f t="shared" si="210"/>
        <v>0</v>
      </c>
      <c r="AE436" s="29" t="str">
        <f t="shared" si="210"/>
        <v>3</v>
      </c>
      <c r="AF436" s="29" t="str">
        <f t="shared" si="210"/>
        <v>2</v>
      </c>
      <c r="AG436" s="29" t="str">
        <f t="shared" si="210"/>
        <v>0</v>
      </c>
      <c r="AH436" s="59">
        <v>431</v>
      </c>
      <c r="AI436" s="510">
        <v>380320</v>
      </c>
      <c r="AJ436" s="509">
        <v>3</v>
      </c>
      <c r="AK436" s="509">
        <v>6</v>
      </c>
      <c r="AL436" s="509">
        <v>1</v>
      </c>
      <c r="AM436" s="509">
        <v>4</v>
      </c>
      <c r="AN436" s="509">
        <v>3</v>
      </c>
      <c r="AO436" s="509">
        <v>2</v>
      </c>
      <c r="AP436" s="509">
        <v>1</v>
      </c>
      <c r="AQ436" s="509">
        <v>2</v>
      </c>
      <c r="AR436" s="509">
        <v>2</v>
      </c>
      <c r="AS436" s="509">
        <v>1</v>
      </c>
      <c r="AT436" s="509">
        <v>6</v>
      </c>
      <c r="AU436" s="509">
        <v>1</v>
      </c>
      <c r="AV436" s="509">
        <v>1</v>
      </c>
      <c r="AW436" s="509">
        <v>1</v>
      </c>
      <c r="AX436" s="509">
        <v>1</v>
      </c>
      <c r="AY436" s="509">
        <v>4</v>
      </c>
      <c r="AZ436" s="509">
        <v>1</v>
      </c>
      <c r="BA436" s="509">
        <v>1</v>
      </c>
      <c r="BB436" s="509">
        <v>1</v>
      </c>
      <c r="BC436" s="509" t="b">
        <v>0</v>
      </c>
      <c r="BD436" s="508">
        <v>41908</v>
      </c>
      <c r="BE436" s="508">
        <v>41908</v>
      </c>
      <c r="BF436" s="509" t="b">
        <v>0</v>
      </c>
      <c r="BG436" s="510" t="s">
        <v>706</v>
      </c>
      <c r="BH436" s="509">
        <v>103</v>
      </c>
      <c r="BI436" s="510" t="s">
        <v>1072</v>
      </c>
      <c r="BJ436" s="513">
        <v>41908</v>
      </c>
      <c r="BK436" s="513">
        <v>41908</v>
      </c>
      <c r="BL436" s="513">
        <v>46217</v>
      </c>
      <c r="BM436" s="513">
        <v>43630</v>
      </c>
      <c r="BN436" s="509">
        <v>1</v>
      </c>
      <c r="BO436" s="510" t="s">
        <v>1073</v>
      </c>
      <c r="BP436" s="509">
        <v>2</v>
      </c>
      <c r="BQ436" s="509" t="str">
        <f>IF(AI436="","",VLOOKUP(AJ436,[0]!Qualifier,(COLUMN(AJ436)-34),FALSE))</f>
        <v>LC/Buffy</v>
      </c>
      <c r="BR436" s="509" t="str">
        <f>IF(AJ436="","",VLOOKUP(AK436,[0]!Qualifier,(COLUMN(AK436)-34),FALSE))</f>
        <v xml:space="preserve">ACD </v>
      </c>
      <c r="BS436" s="509" t="str">
        <f>IF(AK436="","",VLOOKUP(AL436,[0]!Qualifier,(COLUMN(AL436)-34),FALSE))</f>
        <v xml:space="preserve">NoAdd </v>
      </c>
      <c r="BT436" s="509" t="str">
        <f>IF(AL436="","",VLOOKUP(AM436,[0]!Qualifier,(COLUMN(AM436)-34),FALSE))</f>
        <v xml:space="preserve">CleanR </v>
      </c>
      <c r="BU436" s="509" t="str">
        <f>IF(AM436="","",VLOOKUP(AN436,[0]!Qualifier,(COLUMN(AN436)-34),FALSE))</f>
        <v xml:space="preserve">NonSV </v>
      </c>
      <c r="BV436" s="509" t="str">
        <f>IF(AN436="","",VLOOKUP(AO436,[0]!Qualifier,(COLUMN(AO436)-34),FALSE))</f>
        <v xml:space="preserve">2to6°C </v>
      </c>
      <c r="BW436" s="509" t="str">
        <f>IF(AO436="","",VLOOKUP(AP436,[0]!Qualifier,(COLUMN(AP436)-34),FALSE))</f>
        <v>No</v>
      </c>
      <c r="BX436" s="509" t="str">
        <f>IF(AP436="","",VLOOKUP(AQ436,[0]!Qualifier,(COLUMN(AQ436)-34),FALSE))</f>
        <v xml:space="preserve">Auto </v>
      </c>
      <c r="BY436" s="509" t="str">
        <f>IF(AQ436="","",VLOOKUP(AR436,[0]!Qualifier,(COLUMN(AR436)-34),FALSE))</f>
        <v xml:space="preserve">Aph </v>
      </c>
      <c r="BZ436" s="509" t="str">
        <f>IF(AR436="","",VLOOKUP(AS436,[0]!Qualifier,(COLUMN(AS436)-34),FALSE))</f>
        <v xml:space="preserve">NA </v>
      </c>
      <c r="CA436" s="509" t="str">
        <f>IF(AS436="","",VLOOKUP(AT436,[0]!Qualifier,(COLUMN(AT436)-34),FALSE))</f>
        <v xml:space="preserve">Interm </v>
      </c>
      <c r="CB436" s="509" t="str">
        <f>IF(AT436="","",VLOOKUP(AU436,[0]!Qualifier,(COLUMN(AU436)-34),FALSE))</f>
        <v xml:space="preserve">None </v>
      </c>
      <c r="CC436" s="509" t="str">
        <f>IF(AU436="","",VLOOKUP(AV436,[0]!Qualifier,(COLUMN(AV436)-34),FALSE))</f>
        <v xml:space="preserve">None </v>
      </c>
      <c r="CD436" s="509" t="str">
        <f>IF(AV436="","",VLOOKUP(AW436,[0]!Qualifier,(COLUMN(AW436)-34),FALSE))</f>
        <v xml:space="preserve">NoIrr </v>
      </c>
      <c r="CE436" s="508" t="str">
        <f>IF(AW436="","",VLOOKUP(AX436,[0]!Qualifier,(COLUMN(AX436)-34),FALSE))</f>
        <v xml:space="preserve">- </v>
      </c>
      <c r="CF436" s="508" t="str">
        <f>IF(AX436="","",VLOOKUP(AY436,[0]!Qualifier,(COLUMN(AY436)-34),FALSE))</f>
        <v xml:space="preserve">Monocytes </v>
      </c>
      <c r="CG436" s="509" t="str">
        <f>IF(AY436="","",VLOOKUP(AZ436,[0]!Qualifier,(COLUMN(AZ436)-34),FALSE))</f>
        <v>Non</v>
      </c>
      <c r="CH436" s="510" t="str">
        <f>IF(AZ436="","",VLOOKUP(BA436,[0]!Qualifier,(COLUMN(BA436)-34),FALSE))</f>
        <v>NA</v>
      </c>
      <c r="CI436" s="509" t="str">
        <f>IF(BA436="","",VLOOKUP(BB436,[0]!Qualifier,(COLUMN(BB436)-34),FALSE))</f>
        <v xml:space="preserve">None </v>
      </c>
      <c r="CJ436" s="510"/>
      <c r="CK436" s="513" t="str">
        <f t="shared" si="201"/>
        <v>3-6-1-4-3-2-1-2-2-1-6-1-1-1-1-4-1-1-1</v>
      </c>
      <c r="CL436" s="513">
        <v>41908</v>
      </c>
      <c r="CM436" s="513">
        <v>45195</v>
      </c>
      <c r="CN436" s="510"/>
      <c r="CP436" s="510"/>
    </row>
    <row r="437" spans="1:94" ht="12.6" customHeight="1" x14ac:dyDescent="0.35">
      <c r="A437" s="77">
        <f t="shared" si="203"/>
        <v>380380</v>
      </c>
      <c r="B437" s="7">
        <f t="shared" si="204"/>
        <v>432</v>
      </c>
      <c r="C437" s="59">
        <f t="shared" si="202"/>
        <v>432</v>
      </c>
      <c r="D437" s="124">
        <f t="shared" si="205"/>
        <v>380380</v>
      </c>
      <c r="E437" s="16" t="str">
        <f t="shared" si="181"/>
        <v>LC/Buffy</v>
      </c>
      <c r="F437" s="58" t="str">
        <f t="shared" si="182"/>
        <v xml:space="preserve">ACD </v>
      </c>
      <c r="G437" s="58" t="str">
        <f t="shared" si="183"/>
        <v xml:space="preserve">NoAdd </v>
      </c>
      <c r="H437" s="58" t="str">
        <f t="shared" si="184"/>
        <v xml:space="preserve">Closed </v>
      </c>
      <c r="I437" s="58" t="str">
        <f t="shared" si="185"/>
        <v xml:space="preserve">NonSV </v>
      </c>
      <c r="J437" s="58" t="str">
        <f t="shared" si="186"/>
        <v xml:space="preserve">2to6°C </v>
      </c>
      <c r="K437" s="58" t="str">
        <f t="shared" si="187"/>
        <v>No</v>
      </c>
      <c r="L437" s="58" t="str">
        <f t="shared" si="188"/>
        <v xml:space="preserve">Auto </v>
      </c>
      <c r="M437" s="58" t="str">
        <f t="shared" si="189"/>
        <v xml:space="preserve">Aph </v>
      </c>
      <c r="N437" s="58" t="str">
        <f t="shared" si="190"/>
        <v xml:space="preserve">NA </v>
      </c>
      <c r="O437" s="58" t="str">
        <f t="shared" si="191"/>
        <v xml:space="preserve">Interm </v>
      </c>
      <c r="P437" s="58" t="str">
        <f t="shared" si="192"/>
        <v xml:space="preserve">None </v>
      </c>
      <c r="Q437" s="58" t="str">
        <f t="shared" si="193"/>
        <v xml:space="preserve">None </v>
      </c>
      <c r="R437" s="58" t="str">
        <f t="shared" si="194"/>
        <v xml:space="preserve">NoIrr </v>
      </c>
      <c r="S437" s="58" t="str">
        <f t="shared" si="195"/>
        <v xml:space="preserve">- </v>
      </c>
      <c r="T437" s="58" t="str">
        <f t="shared" si="196"/>
        <v xml:space="preserve">Lymphocytes </v>
      </c>
      <c r="U437" s="58" t="str">
        <f t="shared" si="197"/>
        <v>Non</v>
      </c>
      <c r="V437" s="58" t="str">
        <f t="shared" si="198"/>
        <v>NA</v>
      </c>
      <c r="W437" s="58" t="str">
        <f t="shared" si="199"/>
        <v xml:space="preserve">None </v>
      </c>
      <c r="X437" t="s">
        <v>63</v>
      </c>
      <c r="Y437" s="161" t="str">
        <f t="shared" si="200"/>
        <v>3-6-1-1-3-2-1-2-2-1-6-1-1-1-1-3-1-1-1</v>
      </c>
      <c r="Z437" s="8">
        <f t="shared" si="206"/>
        <v>380380</v>
      </c>
      <c r="AA437" s="7">
        <f t="shared" si="207"/>
        <v>432</v>
      </c>
      <c r="AB437" s="29" t="str">
        <f t="shared" si="210"/>
        <v>3</v>
      </c>
      <c r="AC437" s="29" t="str">
        <f t="shared" si="210"/>
        <v>8</v>
      </c>
      <c r="AD437" s="29" t="str">
        <f t="shared" si="210"/>
        <v>0</v>
      </c>
      <c r="AE437" s="29" t="str">
        <f t="shared" si="210"/>
        <v>3</v>
      </c>
      <c r="AF437" s="29" t="str">
        <f t="shared" si="210"/>
        <v>8</v>
      </c>
      <c r="AG437" s="29" t="str">
        <f t="shared" si="210"/>
        <v>0</v>
      </c>
      <c r="AH437" s="59">
        <v>432</v>
      </c>
      <c r="AI437" s="510">
        <v>380380</v>
      </c>
      <c r="AJ437" s="509">
        <v>3</v>
      </c>
      <c r="AK437" s="509">
        <v>6</v>
      </c>
      <c r="AL437" s="509">
        <v>1</v>
      </c>
      <c r="AM437" s="509">
        <v>1</v>
      </c>
      <c r="AN437" s="509">
        <v>3</v>
      </c>
      <c r="AO437" s="509">
        <v>2</v>
      </c>
      <c r="AP437" s="509">
        <v>1</v>
      </c>
      <c r="AQ437" s="509">
        <v>2</v>
      </c>
      <c r="AR437" s="509">
        <v>2</v>
      </c>
      <c r="AS437" s="509">
        <v>1</v>
      </c>
      <c r="AT437" s="509">
        <v>6</v>
      </c>
      <c r="AU437" s="509">
        <v>1</v>
      </c>
      <c r="AV437" s="509">
        <v>1</v>
      </c>
      <c r="AW437" s="509">
        <v>1</v>
      </c>
      <c r="AX437" s="509">
        <v>1</v>
      </c>
      <c r="AY437" s="509">
        <v>3</v>
      </c>
      <c r="AZ437" s="509">
        <v>1</v>
      </c>
      <c r="BA437" s="509">
        <v>1</v>
      </c>
      <c r="BB437" s="509">
        <v>1</v>
      </c>
      <c r="BC437" s="509" t="b">
        <v>0</v>
      </c>
      <c r="BD437" s="508">
        <v>43927</v>
      </c>
      <c r="BE437" s="508">
        <v>43886</v>
      </c>
      <c r="BF437" s="509" t="b">
        <v>0</v>
      </c>
      <c r="BG437" s="510" t="s">
        <v>1074</v>
      </c>
      <c r="BH437" s="509">
        <v>76</v>
      </c>
      <c r="BI437" s="510" t="s">
        <v>1062</v>
      </c>
      <c r="BJ437" s="513">
        <v>43927</v>
      </c>
      <c r="BK437" s="513">
        <v>43886</v>
      </c>
      <c r="BL437" s="513">
        <v>46217</v>
      </c>
      <c r="BM437" s="510"/>
      <c r="BN437" s="512"/>
      <c r="BO437" s="510"/>
      <c r="BP437" s="509">
        <v>6</v>
      </c>
      <c r="BQ437" s="509" t="str">
        <f>IF(AI437="","",VLOOKUP(AJ437,[0]!Qualifier,(COLUMN(AJ437)-34),FALSE))</f>
        <v>LC/Buffy</v>
      </c>
      <c r="BR437" s="509" t="str">
        <f>IF(AJ437="","",VLOOKUP(AK437,[0]!Qualifier,(COLUMN(AK437)-34),FALSE))</f>
        <v xml:space="preserve">ACD </v>
      </c>
      <c r="BS437" s="509" t="str">
        <f>IF(AK437="","",VLOOKUP(AL437,[0]!Qualifier,(COLUMN(AL437)-34),FALSE))</f>
        <v xml:space="preserve">NoAdd </v>
      </c>
      <c r="BT437" s="509" t="str">
        <f>IF(AL437="","",VLOOKUP(AM437,[0]!Qualifier,(COLUMN(AM437)-34),FALSE))</f>
        <v xml:space="preserve">Closed </v>
      </c>
      <c r="BU437" s="509" t="str">
        <f>IF(AM437="","",VLOOKUP(AN437,[0]!Qualifier,(COLUMN(AN437)-34),FALSE))</f>
        <v xml:space="preserve">NonSV </v>
      </c>
      <c r="BV437" s="509" t="str">
        <f>IF(AN437="","",VLOOKUP(AO437,[0]!Qualifier,(COLUMN(AO437)-34),FALSE))</f>
        <v xml:space="preserve">2to6°C </v>
      </c>
      <c r="BW437" s="509" t="str">
        <f>IF(AO437="","",VLOOKUP(AP437,[0]!Qualifier,(COLUMN(AP437)-34),FALSE))</f>
        <v>No</v>
      </c>
      <c r="BX437" s="509" t="str">
        <f>IF(AP437="","",VLOOKUP(AQ437,[0]!Qualifier,(COLUMN(AQ437)-34),FALSE))</f>
        <v xml:space="preserve">Auto </v>
      </c>
      <c r="BY437" s="509" t="str">
        <f>IF(AQ437="","",VLOOKUP(AR437,[0]!Qualifier,(COLUMN(AR437)-34),FALSE))</f>
        <v xml:space="preserve">Aph </v>
      </c>
      <c r="BZ437" s="509" t="str">
        <f>IF(AR437="","",VLOOKUP(AS437,[0]!Qualifier,(COLUMN(AS437)-34),FALSE))</f>
        <v xml:space="preserve">NA </v>
      </c>
      <c r="CA437" s="509" t="str">
        <f>IF(AS437="","",VLOOKUP(AT437,[0]!Qualifier,(COLUMN(AT437)-34),FALSE))</f>
        <v xml:space="preserve">Interm </v>
      </c>
      <c r="CB437" s="509" t="str">
        <f>IF(AT437="","",VLOOKUP(AU437,[0]!Qualifier,(COLUMN(AU437)-34),FALSE))</f>
        <v xml:space="preserve">None </v>
      </c>
      <c r="CC437" s="509" t="str">
        <f>IF(AU437="","",VLOOKUP(AV437,[0]!Qualifier,(COLUMN(AV437)-34),FALSE))</f>
        <v xml:space="preserve">None </v>
      </c>
      <c r="CD437" s="509" t="str">
        <f>IF(AV437="","",VLOOKUP(AW437,[0]!Qualifier,(COLUMN(AW437)-34),FALSE))</f>
        <v xml:space="preserve">NoIrr </v>
      </c>
      <c r="CE437" s="508" t="str">
        <f>IF(AW437="","",VLOOKUP(AX437,[0]!Qualifier,(COLUMN(AX437)-34),FALSE))</f>
        <v xml:space="preserve">- </v>
      </c>
      <c r="CF437" s="508" t="str">
        <f>IF(AX437="","",VLOOKUP(AY437,[0]!Qualifier,(COLUMN(AY437)-34),FALSE))</f>
        <v xml:space="preserve">Lymphocytes </v>
      </c>
      <c r="CG437" s="509" t="str">
        <f>IF(AY437="","",VLOOKUP(AZ437,[0]!Qualifier,(COLUMN(AZ437)-34),FALSE))</f>
        <v>Non</v>
      </c>
      <c r="CH437" s="510" t="str">
        <f>IF(AZ437="","",VLOOKUP(BA437,[0]!Qualifier,(COLUMN(BA437)-34),FALSE))</f>
        <v>NA</v>
      </c>
      <c r="CI437" s="509" t="str">
        <f>IF(BA437="","",VLOOKUP(BB437,[0]!Qualifier,(COLUMN(BB437)-34),FALSE))</f>
        <v xml:space="preserve">None </v>
      </c>
      <c r="CJ437" s="510"/>
      <c r="CK437" s="513" t="str">
        <f t="shared" si="201"/>
        <v>3-6-1-1-3-2-1-2-2-1-6-1-1-1-1-3-1-1-1</v>
      </c>
      <c r="CL437" s="513">
        <v>42914</v>
      </c>
      <c r="CM437" s="513">
        <v>45195</v>
      </c>
      <c r="CN437" s="510"/>
      <c r="CP437" s="510"/>
    </row>
    <row r="438" spans="1:94" ht="12.6" customHeight="1" x14ac:dyDescent="0.35">
      <c r="A438" s="77">
        <f t="shared" si="203"/>
        <v>381315</v>
      </c>
      <c r="B438" s="7">
        <f t="shared" si="204"/>
        <v>433</v>
      </c>
      <c r="C438" s="59">
        <f t="shared" si="202"/>
        <v>433</v>
      </c>
      <c r="D438" s="124">
        <f t="shared" si="205"/>
        <v>381315</v>
      </c>
      <c r="E438" s="16" t="str">
        <f t="shared" si="181"/>
        <v>LC/Buffy</v>
      </c>
      <c r="F438" s="58" t="str">
        <f t="shared" si="182"/>
        <v xml:space="preserve">ACD </v>
      </c>
      <c r="G438" s="58" t="str">
        <f t="shared" si="183"/>
        <v xml:space="preserve">DMSO </v>
      </c>
      <c r="H438" s="58" t="str">
        <f t="shared" si="184"/>
        <v xml:space="preserve">Closed </v>
      </c>
      <c r="I438" s="58" t="str">
        <f t="shared" si="185"/>
        <v xml:space="preserve">NonSV </v>
      </c>
      <c r="J438" s="58" t="str">
        <f t="shared" si="186"/>
        <v xml:space="preserve">≤-140°C  </v>
      </c>
      <c r="K438" s="58" t="str">
        <f t="shared" si="187"/>
        <v>No</v>
      </c>
      <c r="L438" s="58" t="str">
        <f t="shared" si="188"/>
        <v xml:space="preserve">Auto </v>
      </c>
      <c r="M438" s="58" t="str">
        <f t="shared" si="189"/>
        <v xml:space="preserve">Aph </v>
      </c>
      <c r="N438" s="58" t="str">
        <f t="shared" si="190"/>
        <v xml:space="preserve">NA </v>
      </c>
      <c r="O438" s="58" t="str">
        <f t="shared" si="191"/>
        <v xml:space="preserve">Interm </v>
      </c>
      <c r="P438" s="58" t="str">
        <f t="shared" si="192"/>
        <v xml:space="preserve">None </v>
      </c>
      <c r="Q438" s="58" t="str">
        <f t="shared" si="193"/>
        <v xml:space="preserve">None </v>
      </c>
      <c r="R438" s="58" t="str">
        <f t="shared" si="194"/>
        <v xml:space="preserve">NoIrr </v>
      </c>
      <c r="S438" s="58" t="str">
        <f t="shared" si="195"/>
        <v xml:space="preserve">- </v>
      </c>
      <c r="T438" s="58" t="str">
        <f t="shared" si="196"/>
        <v xml:space="preserve">Lymphocytes </v>
      </c>
      <c r="U438" s="58" t="str">
        <f t="shared" si="197"/>
        <v>Non</v>
      </c>
      <c r="V438" s="58" t="str">
        <f t="shared" si="198"/>
        <v>NA</v>
      </c>
      <c r="W438" s="58" t="str">
        <f t="shared" si="199"/>
        <v xml:space="preserve">None </v>
      </c>
      <c r="X438" t="s">
        <v>63</v>
      </c>
      <c r="Y438" s="161" t="str">
        <f t="shared" si="200"/>
        <v>3-6-11-1-3-6-1-2-2-1-6-1-1-1-1-3-1-1-1</v>
      </c>
      <c r="Z438" s="8">
        <f t="shared" si="206"/>
        <v>381315</v>
      </c>
      <c r="AA438" s="7">
        <f t="shared" si="207"/>
        <v>433</v>
      </c>
      <c r="AB438" s="29" t="str">
        <f t="shared" si="210"/>
        <v>3</v>
      </c>
      <c r="AC438" s="29" t="str">
        <f t="shared" si="210"/>
        <v>8</v>
      </c>
      <c r="AD438" s="29" t="str">
        <f t="shared" si="210"/>
        <v>1</v>
      </c>
      <c r="AE438" s="29" t="str">
        <f t="shared" si="210"/>
        <v>3</v>
      </c>
      <c r="AF438" s="29" t="str">
        <f t="shared" si="210"/>
        <v>1</v>
      </c>
      <c r="AG438" s="29" t="str">
        <f t="shared" si="210"/>
        <v>5</v>
      </c>
      <c r="AH438" s="59">
        <v>433</v>
      </c>
      <c r="AI438" s="510">
        <v>381315</v>
      </c>
      <c r="AJ438" s="509">
        <v>3</v>
      </c>
      <c r="AK438" s="509">
        <v>6</v>
      </c>
      <c r="AL438" s="509">
        <v>11</v>
      </c>
      <c r="AM438" s="509">
        <v>1</v>
      </c>
      <c r="AN438" s="509">
        <v>3</v>
      </c>
      <c r="AO438" s="509">
        <v>6</v>
      </c>
      <c r="AP438" s="509">
        <v>1</v>
      </c>
      <c r="AQ438" s="509">
        <v>2</v>
      </c>
      <c r="AR438" s="509">
        <v>2</v>
      </c>
      <c r="AS438" s="509">
        <v>1</v>
      </c>
      <c r="AT438" s="509">
        <v>6</v>
      </c>
      <c r="AU438" s="509">
        <v>1</v>
      </c>
      <c r="AV438" s="509">
        <v>1</v>
      </c>
      <c r="AW438" s="509">
        <v>1</v>
      </c>
      <c r="AX438" s="509">
        <v>1</v>
      </c>
      <c r="AY438" s="509">
        <v>3</v>
      </c>
      <c r="AZ438" s="509">
        <v>1</v>
      </c>
      <c r="BA438" s="509">
        <v>1</v>
      </c>
      <c r="BB438" s="509">
        <v>1</v>
      </c>
      <c r="BC438" s="509" t="b">
        <v>0</v>
      </c>
      <c r="BD438" s="508">
        <v>45246</v>
      </c>
      <c r="BE438" s="508">
        <v>45245</v>
      </c>
      <c r="BF438" s="509" t="b">
        <v>0</v>
      </c>
      <c r="BG438" s="510" t="s">
        <v>1514</v>
      </c>
      <c r="BH438" s="509">
        <v>76</v>
      </c>
      <c r="BI438" s="510" t="s">
        <v>1062</v>
      </c>
      <c r="BJ438" s="513">
        <v>45246</v>
      </c>
      <c r="BK438" s="513">
        <v>45245</v>
      </c>
      <c r="BL438" s="513">
        <v>46217</v>
      </c>
      <c r="BM438" s="510"/>
      <c r="BN438" s="512"/>
      <c r="BO438" s="510"/>
      <c r="BP438" s="509">
        <v>2</v>
      </c>
      <c r="BQ438" s="509" t="str">
        <f>IF(AI438="","",VLOOKUP(AJ438,[0]!Qualifier,(COLUMN(AJ438)-34),FALSE))</f>
        <v>LC/Buffy</v>
      </c>
      <c r="BR438" s="509" t="str">
        <f>IF(AJ438="","",VLOOKUP(AK438,[0]!Qualifier,(COLUMN(AK438)-34),FALSE))</f>
        <v xml:space="preserve">ACD </v>
      </c>
      <c r="BS438" s="509" t="str">
        <f>IF(AK438="","",VLOOKUP(AL438,[0]!Qualifier,(COLUMN(AL438)-34),FALSE))</f>
        <v xml:space="preserve">DMSO </v>
      </c>
      <c r="BT438" s="509" t="str">
        <f>IF(AL438="","",VLOOKUP(AM438,[0]!Qualifier,(COLUMN(AM438)-34),FALSE))</f>
        <v xml:space="preserve">Closed </v>
      </c>
      <c r="BU438" s="509" t="str">
        <f>IF(AM438="","",VLOOKUP(AN438,[0]!Qualifier,(COLUMN(AN438)-34),FALSE))</f>
        <v xml:space="preserve">NonSV </v>
      </c>
      <c r="BV438" s="509" t="str">
        <f>IF(AN438="","",VLOOKUP(AO438,[0]!Qualifier,(COLUMN(AO438)-34),FALSE))</f>
        <v xml:space="preserve">≤-140°C  </v>
      </c>
      <c r="BW438" s="509" t="str">
        <f>IF(AO438="","",VLOOKUP(AP438,[0]!Qualifier,(COLUMN(AP438)-34),FALSE))</f>
        <v>No</v>
      </c>
      <c r="BX438" s="509" t="str">
        <f>IF(AP438="","",VLOOKUP(AQ438,[0]!Qualifier,(COLUMN(AQ438)-34),FALSE))</f>
        <v xml:space="preserve">Auto </v>
      </c>
      <c r="BY438" s="509" t="str">
        <f>IF(AQ438="","",VLOOKUP(AR438,[0]!Qualifier,(COLUMN(AR438)-34),FALSE))</f>
        <v xml:space="preserve">Aph </v>
      </c>
      <c r="BZ438" s="509" t="str">
        <f>IF(AR438="","",VLOOKUP(AS438,[0]!Qualifier,(COLUMN(AS438)-34),FALSE))</f>
        <v xml:space="preserve">NA </v>
      </c>
      <c r="CA438" s="509" t="str">
        <f>IF(AS438="","",VLOOKUP(AT438,[0]!Qualifier,(COLUMN(AT438)-34),FALSE))</f>
        <v xml:space="preserve">Interm </v>
      </c>
      <c r="CB438" s="509" t="str">
        <f>IF(AT438="","",VLOOKUP(AU438,[0]!Qualifier,(COLUMN(AU438)-34),FALSE))</f>
        <v xml:space="preserve">None </v>
      </c>
      <c r="CC438" s="509" t="str">
        <f>IF(AU438="","",VLOOKUP(AV438,[0]!Qualifier,(COLUMN(AV438)-34),FALSE))</f>
        <v xml:space="preserve">None </v>
      </c>
      <c r="CD438" s="509" t="str">
        <f>IF(AV438="","",VLOOKUP(AW438,[0]!Qualifier,(COLUMN(AW438)-34),FALSE))</f>
        <v xml:space="preserve">NoIrr </v>
      </c>
      <c r="CE438" s="508" t="str">
        <f>IF(AW438="","",VLOOKUP(AX438,[0]!Qualifier,(COLUMN(AX438)-34),FALSE))</f>
        <v xml:space="preserve">- </v>
      </c>
      <c r="CF438" s="508" t="str">
        <f>IF(AX438="","",VLOOKUP(AY438,[0]!Qualifier,(COLUMN(AY438)-34),FALSE))</f>
        <v xml:space="preserve">Lymphocytes </v>
      </c>
      <c r="CG438" s="509" t="str">
        <f>IF(AY438="","",VLOOKUP(AZ438,[0]!Qualifier,(COLUMN(AZ438)-34),FALSE))</f>
        <v>Non</v>
      </c>
      <c r="CH438" s="510" t="str">
        <f>IF(AZ438="","",VLOOKUP(BA438,[0]!Qualifier,(COLUMN(BA438)-34),FALSE))</f>
        <v>NA</v>
      </c>
      <c r="CI438" s="509" t="str">
        <f>IF(BA438="","",VLOOKUP(BB438,[0]!Qualifier,(COLUMN(BB438)-34),FALSE))</f>
        <v xml:space="preserve">None </v>
      </c>
      <c r="CJ438" s="510"/>
      <c r="CK438" s="513" t="str">
        <f t="shared" si="201"/>
        <v>3-6-11-1-3-6-1-2-2-1-6-1-1-1-1-3-1-1-1</v>
      </c>
      <c r="CL438" s="513">
        <v>41908</v>
      </c>
      <c r="CM438" s="513">
        <v>45195</v>
      </c>
      <c r="CN438" s="510"/>
      <c r="CP438" s="510"/>
    </row>
    <row r="439" spans="1:94" ht="12.6" customHeight="1" x14ac:dyDescent="0.35">
      <c r="A439" s="77">
        <f t="shared" si="203"/>
        <v>381345</v>
      </c>
      <c r="B439" s="7">
        <f t="shared" si="204"/>
        <v>434</v>
      </c>
      <c r="C439" s="59">
        <f t="shared" si="202"/>
        <v>434</v>
      </c>
      <c r="D439" s="124">
        <f t="shared" si="205"/>
        <v>381345</v>
      </c>
      <c r="E439" s="16" t="str">
        <f t="shared" si="181"/>
        <v>LC/Buffy</v>
      </c>
      <c r="F439" s="58" t="str">
        <f t="shared" si="182"/>
        <v xml:space="preserve">ACD </v>
      </c>
      <c r="G439" s="58" t="str">
        <f t="shared" si="183"/>
        <v xml:space="preserve">DMSO </v>
      </c>
      <c r="H439" s="58" t="str">
        <f t="shared" si="184"/>
        <v xml:space="preserve">CleanR </v>
      </c>
      <c r="I439" s="58" t="str">
        <f t="shared" si="185"/>
        <v xml:space="preserve">NonSV </v>
      </c>
      <c r="J439" s="58" t="str">
        <f t="shared" si="186"/>
        <v xml:space="preserve">≤-140°C  </v>
      </c>
      <c r="K439" s="58" t="str">
        <f t="shared" si="187"/>
        <v>No</v>
      </c>
      <c r="L439" s="58" t="str">
        <f t="shared" si="188"/>
        <v xml:space="preserve">Auto </v>
      </c>
      <c r="M439" s="58" t="str">
        <f t="shared" si="189"/>
        <v xml:space="preserve">Aph </v>
      </c>
      <c r="N439" s="58" t="str">
        <f t="shared" si="190"/>
        <v xml:space="preserve">NA </v>
      </c>
      <c r="O439" s="58" t="str">
        <f t="shared" si="191"/>
        <v xml:space="preserve">Interm </v>
      </c>
      <c r="P439" s="58" t="str">
        <f t="shared" si="192"/>
        <v xml:space="preserve">None </v>
      </c>
      <c r="Q439" s="58" t="str">
        <f t="shared" si="193"/>
        <v xml:space="preserve">None </v>
      </c>
      <c r="R439" s="58" t="str">
        <f t="shared" si="194"/>
        <v xml:space="preserve">NoIrr </v>
      </c>
      <c r="S439" s="58" t="str">
        <f t="shared" si="195"/>
        <v xml:space="preserve">- </v>
      </c>
      <c r="T439" s="58" t="str">
        <f t="shared" si="196"/>
        <v xml:space="preserve">Monocytes </v>
      </c>
      <c r="U439" s="58" t="str">
        <f t="shared" si="197"/>
        <v>Non</v>
      </c>
      <c r="V439" s="58" t="str">
        <f t="shared" si="198"/>
        <v>NA</v>
      </c>
      <c r="W439" s="58" t="str">
        <f t="shared" si="199"/>
        <v xml:space="preserve">None </v>
      </c>
      <c r="X439" t="s">
        <v>63</v>
      </c>
      <c r="Y439" s="161" t="str">
        <f t="shared" si="200"/>
        <v>3-6-11-4-3-6-1-2-2-1-6-1-1-1-1-4-1-1-1</v>
      </c>
      <c r="Z439" s="8">
        <f t="shared" si="206"/>
        <v>381345</v>
      </c>
      <c r="AA439" s="7">
        <f t="shared" si="207"/>
        <v>434</v>
      </c>
      <c r="AB439" s="29" t="str">
        <f t="shared" si="210"/>
        <v>3</v>
      </c>
      <c r="AC439" s="29" t="str">
        <f t="shared" si="210"/>
        <v>8</v>
      </c>
      <c r="AD439" s="29" t="str">
        <f t="shared" si="210"/>
        <v>1</v>
      </c>
      <c r="AE439" s="29" t="str">
        <f t="shared" si="210"/>
        <v>3</v>
      </c>
      <c r="AF439" s="29" t="str">
        <f t="shared" si="210"/>
        <v>4</v>
      </c>
      <c r="AG439" s="29" t="str">
        <f t="shared" si="210"/>
        <v>5</v>
      </c>
      <c r="AH439" s="59">
        <v>434</v>
      </c>
      <c r="AI439" s="510">
        <v>381345</v>
      </c>
      <c r="AJ439" s="509">
        <v>3</v>
      </c>
      <c r="AK439" s="509">
        <v>6</v>
      </c>
      <c r="AL439" s="509">
        <v>11</v>
      </c>
      <c r="AM439" s="509">
        <v>4</v>
      </c>
      <c r="AN439" s="509">
        <v>3</v>
      </c>
      <c r="AO439" s="509">
        <v>6</v>
      </c>
      <c r="AP439" s="509">
        <v>1</v>
      </c>
      <c r="AQ439" s="509">
        <v>2</v>
      </c>
      <c r="AR439" s="509">
        <v>2</v>
      </c>
      <c r="AS439" s="509">
        <v>1</v>
      </c>
      <c r="AT439" s="509">
        <v>6</v>
      </c>
      <c r="AU439" s="509">
        <v>1</v>
      </c>
      <c r="AV439" s="509">
        <v>1</v>
      </c>
      <c r="AW439" s="509">
        <v>1</v>
      </c>
      <c r="AX439" s="509">
        <v>1</v>
      </c>
      <c r="AY439" s="509">
        <v>4</v>
      </c>
      <c r="AZ439" s="509">
        <v>1</v>
      </c>
      <c r="BA439" s="509">
        <v>1</v>
      </c>
      <c r="BB439" s="509">
        <v>1</v>
      </c>
      <c r="BC439" s="509" t="b">
        <v>0</v>
      </c>
      <c r="BD439" s="508">
        <v>41908</v>
      </c>
      <c r="BE439" s="508">
        <v>41908</v>
      </c>
      <c r="BF439" s="509" t="b">
        <v>0</v>
      </c>
      <c r="BG439" s="510" t="s">
        <v>1229</v>
      </c>
      <c r="BH439" s="509">
        <v>103</v>
      </c>
      <c r="BI439" s="510" t="s">
        <v>1072</v>
      </c>
      <c r="BJ439" s="513">
        <v>41908</v>
      </c>
      <c r="BK439" s="513">
        <v>41908</v>
      </c>
      <c r="BL439" s="513">
        <v>46217</v>
      </c>
      <c r="BM439" s="513">
        <v>43630</v>
      </c>
      <c r="BN439" s="509">
        <v>1</v>
      </c>
      <c r="BO439" s="510" t="s">
        <v>1073</v>
      </c>
      <c r="BP439" s="509">
        <v>2</v>
      </c>
      <c r="BQ439" s="509" t="str">
        <f>IF(AI439="","",VLOOKUP(AJ439,[0]!Qualifier,(COLUMN(AJ439)-34),FALSE))</f>
        <v>LC/Buffy</v>
      </c>
      <c r="BR439" s="509" t="str">
        <f>IF(AJ439="","",VLOOKUP(AK439,[0]!Qualifier,(COLUMN(AK439)-34),FALSE))</f>
        <v xml:space="preserve">ACD </v>
      </c>
      <c r="BS439" s="509" t="str">
        <f>IF(AK439="","",VLOOKUP(AL439,[0]!Qualifier,(COLUMN(AL439)-34),FALSE))</f>
        <v xml:space="preserve">DMSO </v>
      </c>
      <c r="BT439" s="509" t="str">
        <f>IF(AL439="","",VLOOKUP(AM439,[0]!Qualifier,(COLUMN(AM439)-34),FALSE))</f>
        <v xml:space="preserve">CleanR </v>
      </c>
      <c r="BU439" s="509" t="str">
        <f>IF(AM439="","",VLOOKUP(AN439,[0]!Qualifier,(COLUMN(AN439)-34),FALSE))</f>
        <v xml:space="preserve">NonSV </v>
      </c>
      <c r="BV439" s="509" t="str">
        <f>IF(AN439="","",VLOOKUP(AO439,[0]!Qualifier,(COLUMN(AO439)-34),FALSE))</f>
        <v xml:space="preserve">≤-140°C  </v>
      </c>
      <c r="BW439" s="509" t="str">
        <f>IF(AO439="","",VLOOKUP(AP439,[0]!Qualifier,(COLUMN(AP439)-34),FALSE))</f>
        <v>No</v>
      </c>
      <c r="BX439" s="509" t="str">
        <f>IF(AP439="","",VLOOKUP(AQ439,[0]!Qualifier,(COLUMN(AQ439)-34),FALSE))</f>
        <v xml:space="preserve">Auto </v>
      </c>
      <c r="BY439" s="509" t="str">
        <f>IF(AQ439="","",VLOOKUP(AR439,[0]!Qualifier,(COLUMN(AR439)-34),FALSE))</f>
        <v xml:space="preserve">Aph </v>
      </c>
      <c r="BZ439" s="509" t="str">
        <f>IF(AR439="","",VLOOKUP(AS439,[0]!Qualifier,(COLUMN(AS439)-34),FALSE))</f>
        <v xml:space="preserve">NA </v>
      </c>
      <c r="CA439" s="509" t="str">
        <f>IF(AS439="","",VLOOKUP(AT439,[0]!Qualifier,(COLUMN(AT439)-34),FALSE))</f>
        <v xml:space="preserve">Interm </v>
      </c>
      <c r="CB439" s="509" t="str">
        <f>IF(AT439="","",VLOOKUP(AU439,[0]!Qualifier,(COLUMN(AU439)-34),FALSE))</f>
        <v xml:space="preserve">None </v>
      </c>
      <c r="CC439" s="509" t="str">
        <f>IF(AU439="","",VLOOKUP(AV439,[0]!Qualifier,(COLUMN(AV439)-34),FALSE))</f>
        <v xml:space="preserve">None </v>
      </c>
      <c r="CD439" s="509" t="str">
        <f>IF(AV439="","",VLOOKUP(AW439,[0]!Qualifier,(COLUMN(AW439)-34),FALSE))</f>
        <v xml:space="preserve">NoIrr </v>
      </c>
      <c r="CE439" s="508" t="str">
        <f>IF(AW439="","",VLOOKUP(AX439,[0]!Qualifier,(COLUMN(AX439)-34),FALSE))</f>
        <v xml:space="preserve">- </v>
      </c>
      <c r="CF439" s="508" t="str">
        <f>IF(AX439="","",VLOOKUP(AY439,[0]!Qualifier,(COLUMN(AY439)-34),FALSE))</f>
        <v xml:space="preserve">Monocytes </v>
      </c>
      <c r="CG439" s="509" t="str">
        <f>IF(AY439="","",VLOOKUP(AZ439,[0]!Qualifier,(COLUMN(AZ439)-34),FALSE))</f>
        <v>Non</v>
      </c>
      <c r="CH439" s="510" t="str">
        <f>IF(AZ439="","",VLOOKUP(BA439,[0]!Qualifier,(COLUMN(BA439)-34),FALSE))</f>
        <v>NA</v>
      </c>
      <c r="CI439" s="509" t="str">
        <f>IF(BA439="","",VLOOKUP(BB439,[0]!Qualifier,(COLUMN(BB439)-34),FALSE))</f>
        <v xml:space="preserve">None </v>
      </c>
      <c r="CJ439" s="510"/>
      <c r="CK439" s="513" t="str">
        <f t="shared" si="201"/>
        <v>3-6-11-4-3-6-1-2-2-1-6-1-1-1-1-4-1-1-1</v>
      </c>
      <c r="CL439" s="513">
        <v>44155</v>
      </c>
      <c r="CM439" s="513">
        <v>45195</v>
      </c>
      <c r="CN439" s="510"/>
      <c r="CP439" s="510"/>
    </row>
    <row r="440" spans="1:94" ht="12.6" customHeight="1" x14ac:dyDescent="0.35">
      <c r="A440" s="77">
        <f t="shared" si="203"/>
        <v>381385</v>
      </c>
      <c r="B440" s="7">
        <f t="shared" si="204"/>
        <v>435</v>
      </c>
      <c r="C440" s="59">
        <f t="shared" si="202"/>
        <v>435</v>
      </c>
      <c r="D440" s="124">
        <f t="shared" si="205"/>
        <v>381385</v>
      </c>
      <c r="E440" s="16" t="str">
        <f t="shared" si="181"/>
        <v>LC/Buffy</v>
      </c>
      <c r="F440" s="58" t="str">
        <f t="shared" si="182"/>
        <v xml:space="preserve">ACD </v>
      </c>
      <c r="G440" s="58" t="str">
        <f t="shared" si="183"/>
        <v xml:space="preserve">DMSO </v>
      </c>
      <c r="H440" s="58" t="str">
        <f t="shared" si="184"/>
        <v xml:space="preserve">CleanR </v>
      </c>
      <c r="I440" s="58" t="str">
        <f t="shared" si="185"/>
        <v xml:space="preserve">NonSV </v>
      </c>
      <c r="J440" s="58" t="str">
        <f t="shared" si="186"/>
        <v xml:space="preserve">≤-140°C  </v>
      </c>
      <c r="K440" s="58" t="str">
        <f t="shared" si="187"/>
        <v>No</v>
      </c>
      <c r="L440" s="58" t="str">
        <f t="shared" si="188"/>
        <v xml:space="preserve">Auto </v>
      </c>
      <c r="M440" s="58" t="str">
        <f t="shared" si="189"/>
        <v xml:space="preserve">Aph </v>
      </c>
      <c r="N440" s="58" t="str">
        <f t="shared" si="190"/>
        <v xml:space="preserve">NA </v>
      </c>
      <c r="O440" s="58" t="str">
        <f t="shared" si="191"/>
        <v xml:space="preserve">Interm </v>
      </c>
      <c r="P440" s="58" t="str">
        <f t="shared" si="192"/>
        <v xml:space="preserve">None </v>
      </c>
      <c r="Q440" s="58" t="str">
        <f t="shared" si="193"/>
        <v xml:space="preserve">None </v>
      </c>
      <c r="R440" s="58" t="str">
        <f t="shared" si="194"/>
        <v xml:space="preserve">NoIrr </v>
      </c>
      <c r="S440" s="58" t="str">
        <f t="shared" si="195"/>
        <v xml:space="preserve">- </v>
      </c>
      <c r="T440" s="58" t="str">
        <f t="shared" si="196"/>
        <v xml:space="preserve">Lymphocytes </v>
      </c>
      <c r="U440" s="58" t="str">
        <f t="shared" si="197"/>
        <v>Non</v>
      </c>
      <c r="V440" s="58" t="str">
        <f t="shared" si="198"/>
        <v>NA</v>
      </c>
      <c r="W440" s="58" t="str">
        <f t="shared" si="199"/>
        <v xml:space="preserve">None </v>
      </c>
      <c r="X440" t="s">
        <v>63</v>
      </c>
      <c r="Y440" s="161" t="str">
        <f t="shared" si="200"/>
        <v>3-6-11-4-3-6-1-2-2-1-6-1-1-1-1-3-1-1-1</v>
      </c>
      <c r="Z440" s="8">
        <f t="shared" si="206"/>
        <v>381385</v>
      </c>
      <c r="AA440" s="7">
        <f t="shared" si="207"/>
        <v>435</v>
      </c>
      <c r="AB440" s="29" t="str">
        <f t="shared" si="210"/>
        <v>3</v>
      </c>
      <c r="AC440" s="29" t="str">
        <f t="shared" si="210"/>
        <v>8</v>
      </c>
      <c r="AD440" s="29" t="str">
        <f t="shared" si="210"/>
        <v>1</v>
      </c>
      <c r="AE440" s="29" t="str">
        <f t="shared" si="210"/>
        <v>3</v>
      </c>
      <c r="AF440" s="29" t="str">
        <f t="shared" si="210"/>
        <v>8</v>
      </c>
      <c r="AG440" s="29" t="str">
        <f t="shared" si="210"/>
        <v>5</v>
      </c>
      <c r="AH440" s="59">
        <v>435</v>
      </c>
      <c r="AI440" s="510">
        <v>381385</v>
      </c>
      <c r="AJ440" s="509">
        <v>3</v>
      </c>
      <c r="AK440" s="509">
        <v>6</v>
      </c>
      <c r="AL440" s="509">
        <v>11</v>
      </c>
      <c r="AM440" s="509">
        <v>4</v>
      </c>
      <c r="AN440" s="509">
        <v>3</v>
      </c>
      <c r="AO440" s="509">
        <v>6</v>
      </c>
      <c r="AP440" s="509">
        <v>1</v>
      </c>
      <c r="AQ440" s="509">
        <v>2</v>
      </c>
      <c r="AR440" s="509">
        <v>2</v>
      </c>
      <c r="AS440" s="509">
        <v>1</v>
      </c>
      <c r="AT440" s="509">
        <v>6</v>
      </c>
      <c r="AU440" s="509">
        <v>1</v>
      </c>
      <c r="AV440" s="509">
        <v>1</v>
      </c>
      <c r="AW440" s="509">
        <v>1</v>
      </c>
      <c r="AX440" s="509">
        <v>1</v>
      </c>
      <c r="AY440" s="509">
        <v>3</v>
      </c>
      <c r="AZ440" s="509">
        <v>1</v>
      </c>
      <c r="BA440" s="509">
        <v>1</v>
      </c>
      <c r="BB440" s="509">
        <v>1</v>
      </c>
      <c r="BC440" s="509" t="b">
        <v>0</v>
      </c>
      <c r="BD440" s="508">
        <v>43585</v>
      </c>
      <c r="BE440" s="508">
        <v>43563</v>
      </c>
      <c r="BF440" s="509" t="b">
        <v>0</v>
      </c>
      <c r="BG440" s="510" t="s">
        <v>1230</v>
      </c>
      <c r="BH440" s="509">
        <v>76</v>
      </c>
      <c r="BI440" s="510" t="s">
        <v>1062</v>
      </c>
      <c r="BJ440" s="513">
        <v>43585</v>
      </c>
      <c r="BK440" s="513">
        <v>43563</v>
      </c>
      <c r="BL440" s="513">
        <v>46217</v>
      </c>
      <c r="BM440" s="513">
        <v>43630</v>
      </c>
      <c r="BN440" s="509">
        <v>1</v>
      </c>
      <c r="BO440" s="510" t="s">
        <v>1073</v>
      </c>
      <c r="BP440" s="509">
        <v>16</v>
      </c>
      <c r="BQ440" s="509" t="str">
        <f>IF(AI440="","",VLOOKUP(AJ440,[0]!Qualifier,(COLUMN(AJ440)-34),FALSE))</f>
        <v>LC/Buffy</v>
      </c>
      <c r="BR440" s="509" t="str">
        <f>IF(AJ440="","",VLOOKUP(AK440,[0]!Qualifier,(COLUMN(AK440)-34),FALSE))</f>
        <v xml:space="preserve">ACD </v>
      </c>
      <c r="BS440" s="509" t="str">
        <f>IF(AK440="","",VLOOKUP(AL440,[0]!Qualifier,(COLUMN(AL440)-34),FALSE))</f>
        <v xml:space="preserve">DMSO </v>
      </c>
      <c r="BT440" s="509" t="str">
        <f>IF(AL440="","",VLOOKUP(AM440,[0]!Qualifier,(COLUMN(AM440)-34),FALSE))</f>
        <v xml:space="preserve">CleanR </v>
      </c>
      <c r="BU440" s="509" t="str">
        <f>IF(AM440="","",VLOOKUP(AN440,[0]!Qualifier,(COLUMN(AN440)-34),FALSE))</f>
        <v xml:space="preserve">NonSV </v>
      </c>
      <c r="BV440" s="509" t="str">
        <f>IF(AN440="","",VLOOKUP(AO440,[0]!Qualifier,(COLUMN(AO440)-34),FALSE))</f>
        <v xml:space="preserve">≤-140°C  </v>
      </c>
      <c r="BW440" s="509" t="str">
        <f>IF(AO440="","",VLOOKUP(AP440,[0]!Qualifier,(COLUMN(AP440)-34),FALSE))</f>
        <v>No</v>
      </c>
      <c r="BX440" s="509" t="str">
        <f>IF(AP440="","",VLOOKUP(AQ440,[0]!Qualifier,(COLUMN(AQ440)-34),FALSE))</f>
        <v xml:space="preserve">Auto </v>
      </c>
      <c r="BY440" s="509" t="str">
        <f>IF(AQ440="","",VLOOKUP(AR440,[0]!Qualifier,(COLUMN(AR440)-34),FALSE))</f>
        <v xml:space="preserve">Aph </v>
      </c>
      <c r="BZ440" s="509" t="str">
        <f>IF(AR440="","",VLOOKUP(AS440,[0]!Qualifier,(COLUMN(AS440)-34),FALSE))</f>
        <v xml:space="preserve">NA </v>
      </c>
      <c r="CA440" s="509" t="str">
        <f>IF(AS440="","",VLOOKUP(AT440,[0]!Qualifier,(COLUMN(AT440)-34),FALSE))</f>
        <v xml:space="preserve">Interm </v>
      </c>
      <c r="CB440" s="509" t="str">
        <f>IF(AT440="","",VLOOKUP(AU440,[0]!Qualifier,(COLUMN(AU440)-34),FALSE))</f>
        <v xml:space="preserve">None </v>
      </c>
      <c r="CC440" s="509" t="str">
        <f>IF(AU440="","",VLOOKUP(AV440,[0]!Qualifier,(COLUMN(AV440)-34),FALSE))</f>
        <v xml:space="preserve">None </v>
      </c>
      <c r="CD440" s="509" t="str">
        <f>IF(AV440="","",VLOOKUP(AW440,[0]!Qualifier,(COLUMN(AW440)-34),FALSE))</f>
        <v xml:space="preserve">NoIrr </v>
      </c>
      <c r="CE440" s="508" t="str">
        <f>IF(AW440="","",VLOOKUP(AX440,[0]!Qualifier,(COLUMN(AX440)-34),FALSE))</f>
        <v xml:space="preserve">- </v>
      </c>
      <c r="CF440" s="508" t="str">
        <f>IF(AX440="","",VLOOKUP(AY440,[0]!Qualifier,(COLUMN(AY440)-34),FALSE))</f>
        <v xml:space="preserve">Lymphocytes </v>
      </c>
      <c r="CG440" s="509" t="str">
        <f>IF(AY440="","",VLOOKUP(AZ440,[0]!Qualifier,(COLUMN(AZ440)-34),FALSE))</f>
        <v>Non</v>
      </c>
      <c r="CH440" s="510" t="str">
        <f>IF(AZ440="","",VLOOKUP(BA440,[0]!Qualifier,(COLUMN(BA440)-34),FALSE))</f>
        <v>NA</v>
      </c>
      <c r="CI440" s="509" t="str">
        <f>IF(BA440="","",VLOOKUP(BB440,[0]!Qualifier,(COLUMN(BB440)-34),FALSE))</f>
        <v xml:space="preserve">None </v>
      </c>
      <c r="CJ440" s="510"/>
      <c r="CK440" s="513" t="str">
        <f t="shared" si="201"/>
        <v>3-6-11-4-3-6-1-2-2-1-6-1-1-1-1-3-1-1-1</v>
      </c>
      <c r="CL440" s="513">
        <v>43999</v>
      </c>
      <c r="CM440" s="513">
        <v>45195</v>
      </c>
      <c r="CN440" s="510"/>
      <c r="CP440" s="510"/>
    </row>
    <row r="441" spans="1:94" ht="12.95" customHeight="1" x14ac:dyDescent="0.35">
      <c r="A441" s="77">
        <f t="shared" si="203"/>
        <v>385385</v>
      </c>
      <c r="B441" s="7">
        <f t="shared" si="204"/>
        <v>436</v>
      </c>
      <c r="C441" s="59">
        <f t="shared" si="202"/>
        <v>436</v>
      </c>
      <c r="D441" s="124">
        <f t="shared" ref="D441:D446" si="211">IF(AI441="","",AI441)</f>
        <v>385385</v>
      </c>
      <c r="E441" s="16" t="str">
        <f t="shared" si="181"/>
        <v>LC/Buffy</v>
      </c>
      <c r="F441" s="58" t="str">
        <f t="shared" si="182"/>
        <v xml:space="preserve">ACD </v>
      </c>
      <c r="G441" s="58" t="str">
        <f t="shared" si="183"/>
        <v xml:space="preserve">DMSO </v>
      </c>
      <c r="H441" s="58" t="str">
        <f t="shared" si="184"/>
        <v xml:space="preserve">CleanR </v>
      </c>
      <c r="I441" s="58" t="str">
        <f t="shared" si="185"/>
        <v xml:space="preserve">NonSV </v>
      </c>
      <c r="J441" s="58" t="str">
        <f t="shared" si="186"/>
        <v xml:space="preserve">≤-140°C  </v>
      </c>
      <c r="K441" s="58" t="str">
        <f t="shared" si="187"/>
        <v>No</v>
      </c>
      <c r="L441" s="58" t="str">
        <f t="shared" si="188"/>
        <v xml:space="preserve">Auto </v>
      </c>
      <c r="M441" s="58" t="str">
        <f t="shared" si="189"/>
        <v xml:space="preserve">Aph </v>
      </c>
      <c r="N441" s="58" t="str">
        <f t="shared" si="190"/>
        <v xml:space="preserve">NA </v>
      </c>
      <c r="O441" s="58" t="str">
        <f t="shared" si="191"/>
        <v xml:space="preserve">Interm </v>
      </c>
      <c r="P441" s="58" t="str">
        <f t="shared" si="192"/>
        <v xml:space="preserve">None </v>
      </c>
      <c r="Q441" s="58" t="str">
        <f t="shared" si="193"/>
        <v xml:space="preserve">Divid </v>
      </c>
      <c r="R441" s="58" t="str">
        <f t="shared" si="194"/>
        <v xml:space="preserve">NoIrr </v>
      </c>
      <c r="S441" s="58" t="str">
        <f t="shared" si="195"/>
        <v xml:space="preserve">- </v>
      </c>
      <c r="T441" s="58" t="str">
        <f t="shared" si="196"/>
        <v xml:space="preserve">Lymphocytes </v>
      </c>
      <c r="U441" s="58" t="str">
        <f t="shared" si="197"/>
        <v>Non</v>
      </c>
      <c r="V441" s="58" t="str">
        <f t="shared" si="198"/>
        <v>NA</v>
      </c>
      <c r="W441" s="58" t="str">
        <f t="shared" si="199"/>
        <v xml:space="preserve">None </v>
      </c>
      <c r="X441" t="s">
        <v>63</v>
      </c>
      <c r="Y441" s="161" t="str">
        <f t="shared" si="200"/>
        <v>3-6-11-4-3-6-1-2-2-1-6-1-2-1-1-3-1-1-1</v>
      </c>
      <c r="Z441" s="8">
        <f t="shared" ref="Z441:Z446" si="212">IF(D441="","",D441)</f>
        <v>385385</v>
      </c>
      <c r="AA441" s="7">
        <f t="shared" ref="AA441:AA446" si="213">B441</f>
        <v>436</v>
      </c>
      <c r="AB441" s="29" t="str">
        <f t="shared" si="210"/>
        <v>3</v>
      </c>
      <c r="AC441" s="29" t="str">
        <f t="shared" si="210"/>
        <v>8</v>
      </c>
      <c r="AD441" s="29" t="str">
        <f t="shared" si="210"/>
        <v>5</v>
      </c>
      <c r="AE441" s="29" t="str">
        <f t="shared" si="210"/>
        <v>3</v>
      </c>
      <c r="AF441" s="29" t="str">
        <f t="shared" si="210"/>
        <v>8</v>
      </c>
      <c r="AG441" s="29" t="str">
        <f t="shared" si="210"/>
        <v>5</v>
      </c>
      <c r="AH441" s="59">
        <v>436</v>
      </c>
      <c r="AI441" s="510">
        <v>385385</v>
      </c>
      <c r="AJ441" s="509">
        <v>3</v>
      </c>
      <c r="AK441" s="509">
        <v>6</v>
      </c>
      <c r="AL441" s="509">
        <v>11</v>
      </c>
      <c r="AM441" s="509">
        <v>4</v>
      </c>
      <c r="AN441" s="509">
        <v>3</v>
      </c>
      <c r="AO441" s="509">
        <v>6</v>
      </c>
      <c r="AP441" s="509">
        <v>1</v>
      </c>
      <c r="AQ441" s="509">
        <v>2</v>
      </c>
      <c r="AR441" s="509">
        <v>2</v>
      </c>
      <c r="AS441" s="509">
        <v>1</v>
      </c>
      <c r="AT441" s="509">
        <v>6</v>
      </c>
      <c r="AU441" s="509">
        <v>1</v>
      </c>
      <c r="AV441" s="509">
        <v>2</v>
      </c>
      <c r="AW441" s="509">
        <v>1</v>
      </c>
      <c r="AX441" s="509">
        <v>1</v>
      </c>
      <c r="AY441" s="509">
        <v>3</v>
      </c>
      <c r="AZ441" s="509">
        <v>1</v>
      </c>
      <c r="BA441" s="509">
        <v>1</v>
      </c>
      <c r="BB441" s="509">
        <v>1</v>
      </c>
      <c r="BC441" s="509" t="b">
        <v>0</v>
      </c>
      <c r="BD441" s="508">
        <v>43441</v>
      </c>
      <c r="BE441" s="508">
        <v>43385</v>
      </c>
      <c r="BF441" s="509" t="b">
        <v>0</v>
      </c>
      <c r="BG441" s="510" t="s">
        <v>1231</v>
      </c>
      <c r="BH441" s="509">
        <v>76</v>
      </c>
      <c r="BI441" s="510" t="s">
        <v>1062</v>
      </c>
      <c r="BJ441" s="513">
        <v>43441</v>
      </c>
      <c r="BK441" s="513">
        <v>43385</v>
      </c>
      <c r="BL441" s="513">
        <v>46217</v>
      </c>
      <c r="BM441" s="513">
        <v>43630</v>
      </c>
      <c r="BN441" s="509">
        <v>1</v>
      </c>
      <c r="BO441" s="510" t="s">
        <v>1073</v>
      </c>
      <c r="BP441" s="509">
        <v>6</v>
      </c>
      <c r="BQ441" s="509" t="str">
        <f>IF(AI441="","",VLOOKUP(AJ441,[0]!Qualifier,(COLUMN(AJ441)-34),FALSE))</f>
        <v>LC/Buffy</v>
      </c>
      <c r="BR441" s="509" t="str">
        <f>IF(AJ441="","",VLOOKUP(AK441,[0]!Qualifier,(COLUMN(AK441)-34),FALSE))</f>
        <v xml:space="preserve">ACD </v>
      </c>
      <c r="BS441" s="509" t="str">
        <f>IF(AK441="","",VLOOKUP(AL441,[0]!Qualifier,(COLUMN(AL441)-34),FALSE))</f>
        <v xml:space="preserve">DMSO </v>
      </c>
      <c r="BT441" s="509" t="str">
        <f>IF(AL441="","",VLOOKUP(AM441,[0]!Qualifier,(COLUMN(AM441)-34),FALSE))</f>
        <v xml:space="preserve">CleanR </v>
      </c>
      <c r="BU441" s="509" t="str">
        <f>IF(AM441="","",VLOOKUP(AN441,[0]!Qualifier,(COLUMN(AN441)-34),FALSE))</f>
        <v xml:space="preserve">NonSV </v>
      </c>
      <c r="BV441" s="509" t="str">
        <f>IF(AN441="","",VLOOKUP(AO441,[0]!Qualifier,(COLUMN(AO441)-34),FALSE))</f>
        <v xml:space="preserve">≤-140°C  </v>
      </c>
      <c r="BW441" s="509" t="str">
        <f>IF(AO441="","",VLOOKUP(AP441,[0]!Qualifier,(COLUMN(AP441)-34),FALSE))</f>
        <v>No</v>
      </c>
      <c r="BX441" s="509" t="str">
        <f>IF(AP441="","",VLOOKUP(AQ441,[0]!Qualifier,(COLUMN(AQ441)-34),FALSE))</f>
        <v xml:space="preserve">Auto </v>
      </c>
      <c r="BY441" s="509" t="str">
        <f>IF(AQ441="","",VLOOKUP(AR441,[0]!Qualifier,(COLUMN(AR441)-34),FALSE))</f>
        <v xml:space="preserve">Aph </v>
      </c>
      <c r="BZ441" s="509" t="str">
        <f>IF(AR441="","",VLOOKUP(AS441,[0]!Qualifier,(COLUMN(AS441)-34),FALSE))</f>
        <v xml:space="preserve">NA </v>
      </c>
      <c r="CA441" s="509" t="str">
        <f>IF(AS441="","",VLOOKUP(AT441,[0]!Qualifier,(COLUMN(AT441)-34),FALSE))</f>
        <v xml:space="preserve">Interm </v>
      </c>
      <c r="CB441" s="509" t="str">
        <f>IF(AT441="","",VLOOKUP(AU441,[0]!Qualifier,(COLUMN(AU441)-34),FALSE))</f>
        <v xml:space="preserve">None </v>
      </c>
      <c r="CC441" s="509" t="str">
        <f>IF(AU441="","",VLOOKUP(AV441,[0]!Qualifier,(COLUMN(AV441)-34),FALSE))</f>
        <v xml:space="preserve">Divid </v>
      </c>
      <c r="CD441" s="509" t="str">
        <f>IF(AV441="","",VLOOKUP(AW441,[0]!Qualifier,(COLUMN(AW441)-34),FALSE))</f>
        <v xml:space="preserve">NoIrr </v>
      </c>
      <c r="CE441" s="508" t="str">
        <f>IF(AW441="","",VLOOKUP(AX441,[0]!Qualifier,(COLUMN(AX441)-34),FALSE))</f>
        <v xml:space="preserve">- </v>
      </c>
      <c r="CF441" s="508" t="str">
        <f>IF(AX441="","",VLOOKUP(AY441,[0]!Qualifier,(COLUMN(AY441)-34),FALSE))</f>
        <v xml:space="preserve">Lymphocytes </v>
      </c>
      <c r="CG441" s="509" t="str">
        <f>IF(AY441="","",VLOOKUP(AZ441,[0]!Qualifier,(COLUMN(AZ441)-34),FALSE))</f>
        <v>Non</v>
      </c>
      <c r="CH441" s="510" t="str">
        <f>IF(AZ441="","",VLOOKUP(BA441,[0]!Qualifier,(COLUMN(BA441)-34),FALSE))</f>
        <v>NA</v>
      </c>
      <c r="CI441" s="509" t="str">
        <f>IF(BA441="","",VLOOKUP(BB441,[0]!Qualifier,(COLUMN(BB441)-34),FALSE))</f>
        <v xml:space="preserve">None </v>
      </c>
      <c r="CJ441" s="510"/>
      <c r="CK441" s="513" t="str">
        <f t="shared" si="201"/>
        <v>3-6-11-4-3-6-1-2-2-1-6-1-2-1-1-3-1-1-1</v>
      </c>
      <c r="CL441" s="513">
        <v>41908</v>
      </c>
      <c r="CM441" s="513">
        <v>45195</v>
      </c>
      <c r="CN441" s="510"/>
      <c r="CP441" s="510"/>
    </row>
    <row r="442" spans="1:94" ht="12.95" customHeight="1" x14ac:dyDescent="0.35">
      <c r="A442" s="77">
        <f t="shared" si="203"/>
        <v>390000</v>
      </c>
      <c r="B442" s="7">
        <f t="shared" si="204"/>
        <v>437</v>
      </c>
      <c r="C442" s="59">
        <f t="shared" si="202"/>
        <v>437</v>
      </c>
      <c r="D442" s="124">
        <f t="shared" si="211"/>
        <v>390000</v>
      </c>
      <c r="E442" s="16" t="str">
        <f t="shared" si="181"/>
        <v>LC/Buffy</v>
      </c>
      <c r="F442" s="58" t="str">
        <f t="shared" si="182"/>
        <v xml:space="preserve">ACD </v>
      </c>
      <c r="G442" s="58" t="str">
        <f t="shared" si="183"/>
        <v xml:space="preserve">NoAdd </v>
      </c>
      <c r="H442" s="58" t="str">
        <f t="shared" si="184"/>
        <v xml:space="preserve">Closed </v>
      </c>
      <c r="I442" s="58" t="str">
        <f t="shared" si="185"/>
        <v xml:space="preserve">SV </v>
      </c>
      <c r="J442" s="58" t="str">
        <f t="shared" si="186"/>
        <v xml:space="preserve">2to6°C </v>
      </c>
      <c r="K442" s="58" t="str">
        <f t="shared" si="187"/>
        <v>No</v>
      </c>
      <c r="L442" s="58" t="str">
        <f t="shared" si="188"/>
        <v>Dir</v>
      </c>
      <c r="M442" s="58" t="str">
        <f t="shared" si="189"/>
        <v xml:space="preserve">Aph </v>
      </c>
      <c r="N442" s="58" t="str">
        <f t="shared" si="190"/>
        <v xml:space="preserve">NA </v>
      </c>
      <c r="O442" s="58" t="str">
        <f t="shared" si="191"/>
        <v xml:space="preserve">Transf </v>
      </c>
      <c r="P442" s="58" t="str">
        <f t="shared" si="192"/>
        <v xml:space="preserve">None </v>
      </c>
      <c r="Q442" s="58" t="str">
        <f t="shared" si="193"/>
        <v xml:space="preserve">None </v>
      </c>
      <c r="R442" s="58" t="str">
        <f t="shared" si="194"/>
        <v xml:space="preserve">NoIrr </v>
      </c>
      <c r="S442" s="58" t="str">
        <f t="shared" si="195"/>
        <v xml:space="preserve">- </v>
      </c>
      <c r="T442" s="58" t="str">
        <f t="shared" si="196"/>
        <v xml:space="preserve">Lymphocytes </v>
      </c>
      <c r="U442" s="58" t="str">
        <f t="shared" si="197"/>
        <v>Non</v>
      </c>
      <c r="V442" s="58" t="str">
        <f t="shared" si="198"/>
        <v>NA</v>
      </c>
      <c r="W442" s="58" t="str">
        <f t="shared" si="199"/>
        <v xml:space="preserve">None </v>
      </c>
      <c r="X442" t="s">
        <v>63</v>
      </c>
      <c r="Y442" s="161" t="str">
        <f t="shared" si="200"/>
        <v>3-6-1-1-1-2-1-3-2-1-1-1-1-1-1-3-1-1-1</v>
      </c>
      <c r="Z442" s="8">
        <f t="shared" si="212"/>
        <v>390000</v>
      </c>
      <c r="AA442" s="7">
        <f t="shared" si="213"/>
        <v>437</v>
      </c>
      <c r="AB442" s="29" t="str">
        <f t="shared" si="210"/>
        <v>3</v>
      </c>
      <c r="AC442" s="29" t="str">
        <f t="shared" si="210"/>
        <v>9</v>
      </c>
      <c r="AD442" s="29" t="str">
        <f t="shared" si="210"/>
        <v>0</v>
      </c>
      <c r="AE442" s="29" t="str">
        <f t="shared" si="210"/>
        <v>0</v>
      </c>
      <c r="AF442" s="29" t="str">
        <f t="shared" si="210"/>
        <v>0</v>
      </c>
      <c r="AG442" s="29" t="str">
        <f t="shared" si="210"/>
        <v>0</v>
      </c>
      <c r="AH442" s="59">
        <v>437</v>
      </c>
      <c r="AI442" s="510">
        <v>390000</v>
      </c>
      <c r="AJ442" s="509">
        <v>3</v>
      </c>
      <c r="AK442" s="509">
        <v>6</v>
      </c>
      <c r="AL442" s="509">
        <v>1</v>
      </c>
      <c r="AM442" s="509">
        <v>1</v>
      </c>
      <c r="AN442" s="509">
        <v>1</v>
      </c>
      <c r="AO442" s="509">
        <v>2</v>
      </c>
      <c r="AP442" s="509">
        <v>1</v>
      </c>
      <c r="AQ442" s="509">
        <v>3</v>
      </c>
      <c r="AR442" s="509">
        <v>2</v>
      </c>
      <c r="AS442" s="509">
        <v>1</v>
      </c>
      <c r="AT442" s="509">
        <v>1</v>
      </c>
      <c r="AU442" s="509">
        <v>1</v>
      </c>
      <c r="AV442" s="509">
        <v>1</v>
      </c>
      <c r="AW442" s="509">
        <v>1</v>
      </c>
      <c r="AX442" s="509">
        <v>1</v>
      </c>
      <c r="AY442" s="509">
        <v>3</v>
      </c>
      <c r="AZ442" s="509">
        <v>1</v>
      </c>
      <c r="BA442" s="509">
        <v>1</v>
      </c>
      <c r="BB442" s="509">
        <v>1</v>
      </c>
      <c r="BC442" s="509" t="b">
        <v>0</v>
      </c>
      <c r="BD442" s="508">
        <v>38118</v>
      </c>
      <c r="BE442" s="508">
        <v>38118</v>
      </c>
      <c r="BF442" s="509" t="b">
        <v>0</v>
      </c>
      <c r="BG442" s="510" t="s">
        <v>707</v>
      </c>
      <c r="BH442" s="509">
        <v>76</v>
      </c>
      <c r="BI442" s="510" t="s">
        <v>1062</v>
      </c>
      <c r="BJ442" s="513">
        <v>38118</v>
      </c>
      <c r="BK442" s="513">
        <v>38118</v>
      </c>
      <c r="BL442" s="513">
        <v>46217</v>
      </c>
      <c r="BM442" s="510"/>
      <c r="BN442" s="512"/>
      <c r="BO442" s="510"/>
      <c r="BP442" s="509">
        <v>2</v>
      </c>
      <c r="BQ442" s="509" t="str">
        <f>IF(AI442="","",VLOOKUP(AJ442,[0]!Qualifier,(COLUMN(AJ442)-34),FALSE))</f>
        <v>LC/Buffy</v>
      </c>
      <c r="BR442" s="509" t="str">
        <f>IF(AJ442="","",VLOOKUP(AK442,[0]!Qualifier,(COLUMN(AK442)-34),FALSE))</f>
        <v xml:space="preserve">ACD </v>
      </c>
      <c r="BS442" s="509" t="str">
        <f>IF(AK442="","",VLOOKUP(AL442,[0]!Qualifier,(COLUMN(AL442)-34),FALSE))</f>
        <v xml:space="preserve">NoAdd </v>
      </c>
      <c r="BT442" s="509" t="str">
        <f>IF(AL442="","",VLOOKUP(AM442,[0]!Qualifier,(COLUMN(AM442)-34),FALSE))</f>
        <v xml:space="preserve">Closed </v>
      </c>
      <c r="BU442" s="509" t="str">
        <f>IF(AM442="","",VLOOKUP(AN442,[0]!Qualifier,(COLUMN(AN442)-34),FALSE))</f>
        <v xml:space="preserve">SV </v>
      </c>
      <c r="BV442" s="509" t="str">
        <f>IF(AN442="","",VLOOKUP(AO442,[0]!Qualifier,(COLUMN(AO442)-34),FALSE))</f>
        <v xml:space="preserve">2to6°C </v>
      </c>
      <c r="BW442" s="509" t="str">
        <f>IF(AO442="","",VLOOKUP(AP442,[0]!Qualifier,(COLUMN(AP442)-34),FALSE))</f>
        <v>No</v>
      </c>
      <c r="BX442" s="509" t="str">
        <f>IF(AP442="","",VLOOKUP(AQ442,[0]!Qualifier,(COLUMN(AQ442)-34),FALSE))</f>
        <v>Dir</v>
      </c>
      <c r="BY442" s="509" t="str">
        <f>IF(AQ442="","",VLOOKUP(AR442,[0]!Qualifier,(COLUMN(AR442)-34),FALSE))</f>
        <v xml:space="preserve">Aph </v>
      </c>
      <c r="BZ442" s="509" t="str">
        <f>IF(AR442="","",VLOOKUP(AS442,[0]!Qualifier,(COLUMN(AS442)-34),FALSE))</f>
        <v xml:space="preserve">NA </v>
      </c>
      <c r="CA442" s="509" t="str">
        <f>IF(AS442="","",VLOOKUP(AT442,[0]!Qualifier,(COLUMN(AT442)-34),FALSE))</f>
        <v xml:space="preserve">Transf </v>
      </c>
      <c r="CB442" s="509" t="str">
        <f>IF(AT442="","",VLOOKUP(AU442,[0]!Qualifier,(COLUMN(AU442)-34),FALSE))</f>
        <v xml:space="preserve">None </v>
      </c>
      <c r="CC442" s="509" t="str">
        <f>IF(AU442="","",VLOOKUP(AV442,[0]!Qualifier,(COLUMN(AV442)-34),FALSE))</f>
        <v xml:space="preserve">None </v>
      </c>
      <c r="CD442" s="509" t="str">
        <f>IF(AV442="","",VLOOKUP(AW442,[0]!Qualifier,(COLUMN(AW442)-34),FALSE))</f>
        <v xml:space="preserve">NoIrr </v>
      </c>
      <c r="CE442" s="508" t="str">
        <f>IF(AW442="","",VLOOKUP(AX442,[0]!Qualifier,(COLUMN(AX442)-34),FALSE))</f>
        <v xml:space="preserve">- </v>
      </c>
      <c r="CF442" s="508" t="str">
        <f>IF(AX442="","",VLOOKUP(AY442,[0]!Qualifier,(COLUMN(AY442)-34),FALSE))</f>
        <v xml:space="preserve">Lymphocytes </v>
      </c>
      <c r="CG442" s="509" t="str">
        <f>IF(AY442="","",VLOOKUP(AZ442,[0]!Qualifier,(COLUMN(AZ442)-34),FALSE))</f>
        <v>Non</v>
      </c>
      <c r="CH442" s="510" t="str">
        <f>IF(AZ442="","",VLOOKUP(BA442,[0]!Qualifier,(COLUMN(BA442)-34),FALSE))</f>
        <v>NA</v>
      </c>
      <c r="CI442" s="509" t="str">
        <f>IF(BA442="","",VLOOKUP(BB442,[0]!Qualifier,(COLUMN(BB442)-34),FALSE))</f>
        <v xml:space="preserve">None </v>
      </c>
      <c r="CJ442" s="510"/>
      <c r="CK442" s="513" t="str">
        <f t="shared" si="201"/>
        <v>3-6-1-1-1-2-1-3-2-1-1-1-1-1-1-3-1-1-1</v>
      </c>
      <c r="CL442" s="513">
        <v>42992</v>
      </c>
      <c r="CM442" s="513">
        <v>45195</v>
      </c>
      <c r="CN442" s="510"/>
      <c r="CP442" s="510"/>
    </row>
    <row r="443" spans="1:94" ht="12.95" customHeight="1" x14ac:dyDescent="0.35">
      <c r="A443" s="77">
        <f t="shared" si="203"/>
        <v>390014</v>
      </c>
      <c r="B443" s="7">
        <f t="shared" si="204"/>
        <v>438</v>
      </c>
      <c r="C443" s="59">
        <f t="shared" si="202"/>
        <v>438</v>
      </c>
      <c r="D443" s="124">
        <f t="shared" si="211"/>
        <v>390014</v>
      </c>
      <c r="E443" s="16" t="str">
        <f t="shared" si="181"/>
        <v>LC/Buffy</v>
      </c>
      <c r="F443" s="58" t="str">
        <f t="shared" si="182"/>
        <v xml:space="preserve">ACD </v>
      </c>
      <c r="G443" s="58" t="str">
        <f t="shared" si="183"/>
        <v xml:space="preserve">HES+DMSO </v>
      </c>
      <c r="H443" s="58" t="str">
        <f t="shared" si="184"/>
        <v xml:space="preserve">Closed </v>
      </c>
      <c r="I443" s="58" t="str">
        <f t="shared" si="185"/>
        <v xml:space="preserve">SV </v>
      </c>
      <c r="J443" s="58" t="str">
        <f t="shared" si="186"/>
        <v xml:space="preserve">≤-140°C  </v>
      </c>
      <c r="K443" s="58" t="str">
        <f t="shared" si="187"/>
        <v>No</v>
      </c>
      <c r="L443" s="58" t="str">
        <f t="shared" si="188"/>
        <v>Dir</v>
      </c>
      <c r="M443" s="58" t="str">
        <f t="shared" si="189"/>
        <v xml:space="preserve">Aph </v>
      </c>
      <c r="N443" s="58" t="str">
        <f t="shared" si="190"/>
        <v xml:space="preserve">NA </v>
      </c>
      <c r="O443" s="58" t="str">
        <f t="shared" si="191"/>
        <v xml:space="preserve">Transf </v>
      </c>
      <c r="P443" s="58" t="str">
        <f t="shared" si="192"/>
        <v xml:space="preserve">None </v>
      </c>
      <c r="Q443" s="58" t="str">
        <f t="shared" si="193"/>
        <v xml:space="preserve">None </v>
      </c>
      <c r="R443" s="58" t="str">
        <f t="shared" si="194"/>
        <v xml:space="preserve">NoIrr </v>
      </c>
      <c r="S443" s="58" t="str">
        <f t="shared" si="195"/>
        <v xml:space="preserve">- </v>
      </c>
      <c r="T443" s="58" t="str">
        <f t="shared" si="196"/>
        <v xml:space="preserve">Lymphocytes </v>
      </c>
      <c r="U443" s="58" t="str">
        <f t="shared" si="197"/>
        <v>Non</v>
      </c>
      <c r="V443" s="58" t="str">
        <f t="shared" si="198"/>
        <v>NA</v>
      </c>
      <c r="W443" s="58" t="str">
        <f t="shared" si="199"/>
        <v xml:space="preserve">None </v>
      </c>
      <c r="X443" t="s">
        <v>63</v>
      </c>
      <c r="Y443" s="161" t="str">
        <f t="shared" si="200"/>
        <v>3-6-12-1-1-6-1-3-2-1-1-1-1-1-1-3-1-1-1</v>
      </c>
      <c r="Z443" s="8">
        <f t="shared" si="212"/>
        <v>390014</v>
      </c>
      <c r="AA443" s="7">
        <f t="shared" si="213"/>
        <v>438</v>
      </c>
      <c r="AB443" s="29" t="str">
        <f t="shared" si="210"/>
        <v>3</v>
      </c>
      <c r="AC443" s="29" t="str">
        <f t="shared" si="210"/>
        <v>9</v>
      </c>
      <c r="AD443" s="29" t="str">
        <f t="shared" si="210"/>
        <v>0</v>
      </c>
      <c r="AE443" s="29" t="str">
        <f t="shared" si="210"/>
        <v>0</v>
      </c>
      <c r="AF443" s="29" t="str">
        <f t="shared" si="210"/>
        <v>1</v>
      </c>
      <c r="AG443" s="29" t="str">
        <f t="shared" si="210"/>
        <v>4</v>
      </c>
      <c r="AH443" s="59">
        <v>438</v>
      </c>
      <c r="AI443" s="510">
        <v>390014</v>
      </c>
      <c r="AJ443" s="509">
        <v>3</v>
      </c>
      <c r="AK443" s="509">
        <v>6</v>
      </c>
      <c r="AL443" s="509">
        <v>12</v>
      </c>
      <c r="AM443" s="509">
        <v>1</v>
      </c>
      <c r="AN443" s="509">
        <v>1</v>
      </c>
      <c r="AO443" s="509">
        <v>6</v>
      </c>
      <c r="AP443" s="509">
        <v>1</v>
      </c>
      <c r="AQ443" s="509">
        <v>3</v>
      </c>
      <c r="AR443" s="509">
        <v>2</v>
      </c>
      <c r="AS443" s="509">
        <v>1</v>
      </c>
      <c r="AT443" s="509">
        <v>1</v>
      </c>
      <c r="AU443" s="509">
        <v>1</v>
      </c>
      <c r="AV443" s="509">
        <v>1</v>
      </c>
      <c r="AW443" s="509">
        <v>1</v>
      </c>
      <c r="AX443" s="509">
        <v>1</v>
      </c>
      <c r="AY443" s="509">
        <v>3</v>
      </c>
      <c r="AZ443" s="509">
        <v>1</v>
      </c>
      <c r="BA443" s="509">
        <v>1</v>
      </c>
      <c r="BB443" s="509">
        <v>1</v>
      </c>
      <c r="BC443" s="509" t="b">
        <v>0</v>
      </c>
      <c r="BD443" s="508">
        <v>38313</v>
      </c>
      <c r="BE443" s="508">
        <v>38313</v>
      </c>
      <c r="BF443" s="509" t="b">
        <v>0</v>
      </c>
      <c r="BG443" s="510" t="s">
        <v>1232</v>
      </c>
      <c r="BH443" s="509">
        <v>76</v>
      </c>
      <c r="BI443" s="510" t="s">
        <v>1062</v>
      </c>
      <c r="BJ443" s="513">
        <v>38313</v>
      </c>
      <c r="BK443" s="513">
        <v>38313</v>
      </c>
      <c r="BL443" s="513">
        <v>46217</v>
      </c>
      <c r="BM443" s="510"/>
      <c r="BN443" s="512"/>
      <c r="BO443" s="510"/>
      <c r="BP443" s="509">
        <v>6</v>
      </c>
      <c r="BQ443" s="509" t="str">
        <f>IF(AI443="","",VLOOKUP(AJ443,[0]!Qualifier,(COLUMN(AJ443)-34),FALSE))</f>
        <v>LC/Buffy</v>
      </c>
      <c r="BR443" s="509" t="str">
        <f>IF(AJ443="","",VLOOKUP(AK443,[0]!Qualifier,(COLUMN(AK443)-34),FALSE))</f>
        <v xml:space="preserve">ACD </v>
      </c>
      <c r="BS443" s="509" t="str">
        <f>IF(AK443="","",VLOOKUP(AL443,[0]!Qualifier,(COLUMN(AL443)-34),FALSE))</f>
        <v xml:space="preserve">HES+DMSO </v>
      </c>
      <c r="BT443" s="509" t="str">
        <f>IF(AL443="","",VLOOKUP(AM443,[0]!Qualifier,(COLUMN(AM443)-34),FALSE))</f>
        <v xml:space="preserve">Closed </v>
      </c>
      <c r="BU443" s="509" t="str">
        <f>IF(AM443="","",VLOOKUP(AN443,[0]!Qualifier,(COLUMN(AN443)-34),FALSE))</f>
        <v xml:space="preserve">SV </v>
      </c>
      <c r="BV443" s="509" t="str">
        <f>IF(AN443="","",VLOOKUP(AO443,[0]!Qualifier,(COLUMN(AO443)-34),FALSE))</f>
        <v xml:space="preserve">≤-140°C  </v>
      </c>
      <c r="BW443" s="509" t="str">
        <f>IF(AO443="","",VLOOKUP(AP443,[0]!Qualifier,(COLUMN(AP443)-34),FALSE))</f>
        <v>No</v>
      </c>
      <c r="BX443" s="509" t="str">
        <f>IF(AP443="","",VLOOKUP(AQ443,[0]!Qualifier,(COLUMN(AQ443)-34),FALSE))</f>
        <v>Dir</v>
      </c>
      <c r="BY443" s="509" t="str">
        <f>IF(AQ443="","",VLOOKUP(AR443,[0]!Qualifier,(COLUMN(AR443)-34),FALSE))</f>
        <v xml:space="preserve">Aph </v>
      </c>
      <c r="BZ443" s="509" t="str">
        <f>IF(AR443="","",VLOOKUP(AS443,[0]!Qualifier,(COLUMN(AS443)-34),FALSE))</f>
        <v xml:space="preserve">NA </v>
      </c>
      <c r="CA443" s="509" t="str">
        <f>IF(AS443="","",VLOOKUP(AT443,[0]!Qualifier,(COLUMN(AT443)-34),FALSE))</f>
        <v xml:space="preserve">Transf </v>
      </c>
      <c r="CB443" s="509" t="str">
        <f>IF(AT443="","",VLOOKUP(AU443,[0]!Qualifier,(COLUMN(AU443)-34),FALSE))</f>
        <v xml:space="preserve">None </v>
      </c>
      <c r="CC443" s="509" t="str">
        <f>IF(AU443="","",VLOOKUP(AV443,[0]!Qualifier,(COLUMN(AV443)-34),FALSE))</f>
        <v xml:space="preserve">None </v>
      </c>
      <c r="CD443" s="509" t="str">
        <f>IF(AV443="","",VLOOKUP(AW443,[0]!Qualifier,(COLUMN(AW443)-34),FALSE))</f>
        <v xml:space="preserve">NoIrr </v>
      </c>
      <c r="CE443" s="508" t="str">
        <f>IF(AW443="","",VLOOKUP(AX443,[0]!Qualifier,(COLUMN(AX443)-34),FALSE))</f>
        <v xml:space="preserve">- </v>
      </c>
      <c r="CF443" s="508" t="str">
        <f>IF(AX443="","",VLOOKUP(AY443,[0]!Qualifier,(COLUMN(AY443)-34),FALSE))</f>
        <v xml:space="preserve">Lymphocytes </v>
      </c>
      <c r="CG443" s="509" t="str">
        <f>IF(AY443="","",VLOOKUP(AZ443,[0]!Qualifier,(COLUMN(AZ443)-34),FALSE))</f>
        <v>Non</v>
      </c>
      <c r="CH443" s="510" t="str">
        <f>IF(AZ443="","",VLOOKUP(BA443,[0]!Qualifier,(COLUMN(BA443)-34),FALSE))</f>
        <v>NA</v>
      </c>
      <c r="CI443" s="509" t="str">
        <f>IF(BA443="","",VLOOKUP(BB443,[0]!Qualifier,(COLUMN(BB443)-34),FALSE))</f>
        <v xml:space="preserve">None </v>
      </c>
      <c r="CJ443" s="510"/>
      <c r="CK443" s="513" t="str">
        <f t="shared" si="201"/>
        <v>3-6-12-1-1-6-1-3-2-1-1-1-1-1-1-3-1-1-1</v>
      </c>
      <c r="CL443" s="513">
        <v>42992</v>
      </c>
      <c r="CM443" s="513">
        <v>45195</v>
      </c>
      <c r="CN443" s="510"/>
      <c r="CP443" s="510"/>
    </row>
    <row r="444" spans="1:94" ht="12.95" customHeight="1" x14ac:dyDescent="0.35">
      <c r="A444" s="77">
        <f t="shared" si="203"/>
        <v>390018</v>
      </c>
      <c r="B444" s="7">
        <f t="shared" si="204"/>
        <v>439</v>
      </c>
      <c r="C444" s="59">
        <f t="shared" si="202"/>
        <v>439</v>
      </c>
      <c r="D444" s="124">
        <f t="shared" si="211"/>
        <v>390018</v>
      </c>
      <c r="E444" s="16" t="str">
        <f t="shared" si="181"/>
        <v>LC/Buffy</v>
      </c>
      <c r="F444" s="58" t="str">
        <f t="shared" si="182"/>
        <v xml:space="preserve">ACD </v>
      </c>
      <c r="G444" s="58" t="str">
        <f t="shared" si="183"/>
        <v xml:space="preserve">NoAdd </v>
      </c>
      <c r="H444" s="58" t="str">
        <f t="shared" si="184"/>
        <v xml:space="preserve">Closed </v>
      </c>
      <c r="I444" s="58" t="str">
        <f t="shared" si="185"/>
        <v xml:space="preserve">SV </v>
      </c>
      <c r="J444" s="58" t="str">
        <f t="shared" si="186"/>
        <v xml:space="preserve">20to24°C </v>
      </c>
      <c r="K444" s="58" t="str">
        <f t="shared" si="187"/>
        <v>No</v>
      </c>
      <c r="L444" s="58" t="str">
        <f t="shared" si="188"/>
        <v>Dir</v>
      </c>
      <c r="M444" s="58" t="str">
        <f t="shared" si="189"/>
        <v xml:space="preserve">Aph </v>
      </c>
      <c r="N444" s="58" t="str">
        <f t="shared" si="190"/>
        <v xml:space="preserve">NA </v>
      </c>
      <c r="O444" s="58" t="str">
        <f t="shared" si="191"/>
        <v xml:space="preserve">Transf </v>
      </c>
      <c r="P444" s="58" t="str">
        <f t="shared" si="192"/>
        <v xml:space="preserve">None </v>
      </c>
      <c r="Q444" s="58" t="str">
        <f t="shared" si="193"/>
        <v xml:space="preserve">None </v>
      </c>
      <c r="R444" s="58" t="str">
        <f t="shared" si="194"/>
        <v xml:space="preserve">NoIrr </v>
      </c>
      <c r="S444" s="58" t="str">
        <f t="shared" si="195"/>
        <v xml:space="preserve">- </v>
      </c>
      <c r="T444" s="58" t="str">
        <f t="shared" si="196"/>
        <v xml:space="preserve">Lymphocytes </v>
      </c>
      <c r="U444" s="58" t="str">
        <f t="shared" si="197"/>
        <v>Non</v>
      </c>
      <c r="V444" s="58" t="str">
        <f t="shared" si="198"/>
        <v>NA</v>
      </c>
      <c r="W444" s="58" t="str">
        <f t="shared" si="199"/>
        <v xml:space="preserve">None </v>
      </c>
      <c r="X444" t="s">
        <v>63</v>
      </c>
      <c r="Y444" s="161" t="str">
        <f t="shared" si="200"/>
        <v>3-6-1-1-1-1-1-3-2-1-1-1-1-1-1-3-1-1-1</v>
      </c>
      <c r="Z444" s="8">
        <f t="shared" si="212"/>
        <v>390018</v>
      </c>
      <c r="AA444" s="7">
        <f t="shared" si="213"/>
        <v>439</v>
      </c>
      <c r="AB444" s="29" t="str">
        <f t="shared" si="210"/>
        <v>3</v>
      </c>
      <c r="AC444" s="29" t="str">
        <f t="shared" si="210"/>
        <v>9</v>
      </c>
      <c r="AD444" s="29" t="str">
        <f t="shared" si="210"/>
        <v>0</v>
      </c>
      <c r="AE444" s="29" t="str">
        <f t="shared" si="210"/>
        <v>0</v>
      </c>
      <c r="AF444" s="29" t="str">
        <f t="shared" si="210"/>
        <v>1</v>
      </c>
      <c r="AG444" s="29" t="str">
        <f t="shared" si="210"/>
        <v>8</v>
      </c>
      <c r="AH444" s="59">
        <v>439</v>
      </c>
      <c r="AI444" s="510">
        <v>390018</v>
      </c>
      <c r="AJ444" s="509">
        <v>3</v>
      </c>
      <c r="AK444" s="509">
        <v>6</v>
      </c>
      <c r="AL444" s="509">
        <v>1</v>
      </c>
      <c r="AM444" s="509">
        <v>1</v>
      </c>
      <c r="AN444" s="509">
        <v>1</v>
      </c>
      <c r="AO444" s="509">
        <v>1</v>
      </c>
      <c r="AP444" s="509">
        <v>1</v>
      </c>
      <c r="AQ444" s="509">
        <v>3</v>
      </c>
      <c r="AR444" s="509">
        <v>2</v>
      </c>
      <c r="AS444" s="509">
        <v>1</v>
      </c>
      <c r="AT444" s="509">
        <v>1</v>
      </c>
      <c r="AU444" s="509">
        <v>1</v>
      </c>
      <c r="AV444" s="509">
        <v>1</v>
      </c>
      <c r="AW444" s="509">
        <v>1</v>
      </c>
      <c r="AX444" s="509">
        <v>1</v>
      </c>
      <c r="AY444" s="509">
        <v>3</v>
      </c>
      <c r="AZ444" s="509">
        <v>1</v>
      </c>
      <c r="BA444" s="509">
        <v>1</v>
      </c>
      <c r="BB444" s="509">
        <v>1</v>
      </c>
      <c r="BC444" s="509" t="b">
        <v>0</v>
      </c>
      <c r="BD444" s="508">
        <v>38313</v>
      </c>
      <c r="BE444" s="508">
        <v>38313</v>
      </c>
      <c r="BF444" s="509" t="b">
        <v>0</v>
      </c>
      <c r="BG444" s="510" t="s">
        <v>708</v>
      </c>
      <c r="BH444" s="509">
        <v>76</v>
      </c>
      <c r="BI444" s="510" t="s">
        <v>1062</v>
      </c>
      <c r="BJ444" s="513">
        <v>38313</v>
      </c>
      <c r="BK444" s="513">
        <v>38313</v>
      </c>
      <c r="BL444" s="513">
        <v>46217</v>
      </c>
      <c r="BM444" s="510"/>
      <c r="BN444" s="512"/>
      <c r="BO444" s="510"/>
      <c r="BP444" s="509">
        <v>1</v>
      </c>
      <c r="BQ444" s="509" t="str">
        <f>IF(AI444="","",VLOOKUP(AJ444,[0]!Qualifier,(COLUMN(AJ444)-34),FALSE))</f>
        <v>LC/Buffy</v>
      </c>
      <c r="BR444" s="509" t="str">
        <f>IF(AJ444="","",VLOOKUP(AK444,[0]!Qualifier,(COLUMN(AK444)-34),FALSE))</f>
        <v xml:space="preserve">ACD </v>
      </c>
      <c r="BS444" s="509" t="str">
        <f>IF(AK444="","",VLOOKUP(AL444,[0]!Qualifier,(COLUMN(AL444)-34),FALSE))</f>
        <v xml:space="preserve">NoAdd </v>
      </c>
      <c r="BT444" s="509" t="str">
        <f>IF(AL444="","",VLOOKUP(AM444,[0]!Qualifier,(COLUMN(AM444)-34),FALSE))</f>
        <v xml:space="preserve">Closed </v>
      </c>
      <c r="BU444" s="509" t="str">
        <f>IF(AM444="","",VLOOKUP(AN444,[0]!Qualifier,(COLUMN(AN444)-34),FALSE))</f>
        <v xml:space="preserve">SV </v>
      </c>
      <c r="BV444" s="509" t="str">
        <f>IF(AN444="","",VLOOKUP(AO444,[0]!Qualifier,(COLUMN(AO444)-34),FALSE))</f>
        <v xml:space="preserve">20to24°C </v>
      </c>
      <c r="BW444" s="509" t="str">
        <f>IF(AO444="","",VLOOKUP(AP444,[0]!Qualifier,(COLUMN(AP444)-34),FALSE))</f>
        <v>No</v>
      </c>
      <c r="BX444" s="509" t="str">
        <f>IF(AP444="","",VLOOKUP(AQ444,[0]!Qualifier,(COLUMN(AQ444)-34),FALSE))</f>
        <v>Dir</v>
      </c>
      <c r="BY444" s="509" t="str">
        <f>IF(AQ444="","",VLOOKUP(AR444,[0]!Qualifier,(COLUMN(AR444)-34),FALSE))</f>
        <v xml:space="preserve">Aph </v>
      </c>
      <c r="BZ444" s="509" t="str">
        <f>IF(AR444="","",VLOOKUP(AS444,[0]!Qualifier,(COLUMN(AS444)-34),FALSE))</f>
        <v xml:space="preserve">NA </v>
      </c>
      <c r="CA444" s="509" t="str">
        <f>IF(AS444="","",VLOOKUP(AT444,[0]!Qualifier,(COLUMN(AT444)-34),FALSE))</f>
        <v xml:space="preserve">Transf </v>
      </c>
      <c r="CB444" s="509" t="str">
        <f>IF(AT444="","",VLOOKUP(AU444,[0]!Qualifier,(COLUMN(AU444)-34),FALSE))</f>
        <v xml:space="preserve">None </v>
      </c>
      <c r="CC444" s="509" t="str">
        <f>IF(AU444="","",VLOOKUP(AV444,[0]!Qualifier,(COLUMN(AV444)-34),FALSE))</f>
        <v xml:space="preserve">None </v>
      </c>
      <c r="CD444" s="509" t="str">
        <f>IF(AV444="","",VLOOKUP(AW444,[0]!Qualifier,(COLUMN(AW444)-34),FALSE))</f>
        <v xml:space="preserve">NoIrr </v>
      </c>
      <c r="CE444" s="508" t="str">
        <f>IF(AW444="","",VLOOKUP(AX444,[0]!Qualifier,(COLUMN(AX444)-34),FALSE))</f>
        <v xml:space="preserve">- </v>
      </c>
      <c r="CF444" s="508" t="str">
        <f>IF(AX444="","",VLOOKUP(AY444,[0]!Qualifier,(COLUMN(AY444)-34),FALSE))</f>
        <v xml:space="preserve">Lymphocytes </v>
      </c>
      <c r="CG444" s="509" t="str">
        <f>IF(AY444="","",VLOOKUP(AZ444,[0]!Qualifier,(COLUMN(AZ444)-34),FALSE))</f>
        <v>Non</v>
      </c>
      <c r="CH444" s="510" t="str">
        <f>IF(AZ444="","",VLOOKUP(BA444,[0]!Qualifier,(COLUMN(BA444)-34),FALSE))</f>
        <v>NA</v>
      </c>
      <c r="CI444" s="509" t="str">
        <f>IF(BA444="","",VLOOKUP(BB444,[0]!Qualifier,(COLUMN(BB444)-34),FALSE))</f>
        <v xml:space="preserve">None </v>
      </c>
      <c r="CJ444" s="510"/>
      <c r="CK444" s="513" t="str">
        <f t="shared" si="201"/>
        <v>3-6-1-1-1-1-1-3-2-1-1-1-1-1-1-3-1-1-1</v>
      </c>
      <c r="CL444" s="513">
        <v>38320</v>
      </c>
      <c r="CM444" s="513">
        <v>45195</v>
      </c>
      <c r="CN444" s="510"/>
      <c r="CP444" s="510"/>
    </row>
    <row r="445" spans="1:94" ht="12.95" customHeight="1" x14ac:dyDescent="0.35">
      <c r="A445" s="77">
        <f t="shared" si="203"/>
        <v>390035</v>
      </c>
      <c r="B445" s="7">
        <f t="shared" si="204"/>
        <v>440</v>
      </c>
      <c r="C445" s="59">
        <f t="shared" si="202"/>
        <v>440</v>
      </c>
      <c r="D445" s="124">
        <f t="shared" si="211"/>
        <v>390035</v>
      </c>
      <c r="E445" s="16" t="str">
        <f t="shared" si="181"/>
        <v>LC/Buffy</v>
      </c>
      <c r="F445" s="58" t="str">
        <f t="shared" si="182"/>
        <v xml:space="preserve">ACD </v>
      </c>
      <c r="G445" s="58" t="str">
        <f t="shared" si="183"/>
        <v xml:space="preserve">DMSO </v>
      </c>
      <c r="H445" s="58" t="str">
        <f t="shared" si="184"/>
        <v xml:space="preserve">CleanR </v>
      </c>
      <c r="I445" s="58" t="str">
        <f t="shared" si="185"/>
        <v xml:space="preserve">SV </v>
      </c>
      <c r="J445" s="58" t="str">
        <f t="shared" si="186"/>
        <v xml:space="preserve">≤-140°C  </v>
      </c>
      <c r="K445" s="58" t="str">
        <f t="shared" si="187"/>
        <v>No</v>
      </c>
      <c r="L445" s="58" t="str">
        <f t="shared" si="188"/>
        <v>Dir</v>
      </c>
      <c r="M445" s="58" t="str">
        <f t="shared" si="189"/>
        <v xml:space="preserve">Aph </v>
      </c>
      <c r="N445" s="58" t="str">
        <f t="shared" si="190"/>
        <v xml:space="preserve">NA </v>
      </c>
      <c r="O445" s="58" t="str">
        <f t="shared" si="191"/>
        <v xml:space="preserve">Transf </v>
      </c>
      <c r="P445" s="58" t="str">
        <f t="shared" si="192"/>
        <v xml:space="preserve">None </v>
      </c>
      <c r="Q445" s="58" t="str">
        <f t="shared" si="193"/>
        <v xml:space="preserve">? </v>
      </c>
      <c r="R445" s="58" t="str">
        <f t="shared" si="194"/>
        <v xml:space="preserve">NoIrr </v>
      </c>
      <c r="S445" s="58" t="str">
        <f t="shared" si="195"/>
        <v xml:space="preserve">- </v>
      </c>
      <c r="T445" s="58" t="str">
        <f t="shared" si="196"/>
        <v xml:space="preserve">Lymphocytes </v>
      </c>
      <c r="U445" s="58" t="str">
        <f t="shared" si="197"/>
        <v>Non</v>
      </c>
      <c r="V445" s="58" t="str">
        <f t="shared" si="198"/>
        <v>NA</v>
      </c>
      <c r="W445" s="58" t="str">
        <f t="shared" si="199"/>
        <v xml:space="preserve">None </v>
      </c>
      <c r="X445" t="s">
        <v>63</v>
      </c>
      <c r="Y445" s="161" t="str">
        <f t="shared" si="200"/>
        <v>3-6-11-4-1-6-1-3-2-1-1-1-0-1-1-3-1-1-1</v>
      </c>
      <c r="Z445" s="8">
        <f t="shared" si="212"/>
        <v>390035</v>
      </c>
      <c r="AA445" s="7">
        <f t="shared" si="213"/>
        <v>440</v>
      </c>
      <c r="AB445" s="29" t="str">
        <f t="shared" ref="AB445:AG460" si="214">MID(TEXT($Z445,"000000"),AB$5,1)</f>
        <v>3</v>
      </c>
      <c r="AC445" s="29" t="str">
        <f t="shared" si="214"/>
        <v>9</v>
      </c>
      <c r="AD445" s="29" t="str">
        <f t="shared" si="214"/>
        <v>0</v>
      </c>
      <c r="AE445" s="29" t="str">
        <f t="shared" si="214"/>
        <v>0</v>
      </c>
      <c r="AF445" s="29" t="str">
        <f t="shared" si="214"/>
        <v>3</v>
      </c>
      <c r="AG445" s="29" t="str">
        <f t="shared" si="214"/>
        <v>5</v>
      </c>
      <c r="AH445" s="59">
        <v>440</v>
      </c>
      <c r="AI445" s="510">
        <v>390035</v>
      </c>
      <c r="AJ445" s="509">
        <v>3</v>
      </c>
      <c r="AK445" s="509">
        <v>6</v>
      </c>
      <c r="AL445" s="509">
        <v>11</v>
      </c>
      <c r="AM445" s="509">
        <v>4</v>
      </c>
      <c r="AN445" s="509">
        <v>1</v>
      </c>
      <c r="AO445" s="509">
        <v>6</v>
      </c>
      <c r="AP445" s="509">
        <v>1</v>
      </c>
      <c r="AQ445" s="509">
        <v>3</v>
      </c>
      <c r="AR445" s="509">
        <v>2</v>
      </c>
      <c r="AS445" s="509">
        <v>1</v>
      </c>
      <c r="AT445" s="509">
        <v>1</v>
      </c>
      <c r="AU445" s="509">
        <v>1</v>
      </c>
      <c r="AV445" s="509">
        <v>0</v>
      </c>
      <c r="AW445" s="509">
        <v>1</v>
      </c>
      <c r="AX445" s="509">
        <v>1</v>
      </c>
      <c r="AY445" s="509">
        <v>3</v>
      </c>
      <c r="AZ445" s="509">
        <v>1</v>
      </c>
      <c r="BA445" s="509">
        <v>1</v>
      </c>
      <c r="BB445" s="509">
        <v>1</v>
      </c>
      <c r="BC445" s="509" t="b">
        <v>0</v>
      </c>
      <c r="BD445" s="508">
        <v>39082</v>
      </c>
      <c r="BE445" s="508">
        <v>39082</v>
      </c>
      <c r="BF445" s="509" t="b">
        <v>0</v>
      </c>
      <c r="BG445" s="510" t="s">
        <v>1233</v>
      </c>
      <c r="BH445" s="509">
        <v>76</v>
      </c>
      <c r="BI445" s="510" t="s">
        <v>1062</v>
      </c>
      <c r="BJ445" s="513">
        <v>39082</v>
      </c>
      <c r="BK445" s="513">
        <v>39082</v>
      </c>
      <c r="BL445" s="513">
        <v>46217</v>
      </c>
      <c r="BM445" s="510"/>
      <c r="BN445" s="512"/>
      <c r="BO445" s="510"/>
      <c r="BP445" s="509">
        <v>6</v>
      </c>
      <c r="BQ445" s="509" t="str">
        <f>IF(AI445="","",VLOOKUP(AJ445,[0]!Qualifier,(COLUMN(AJ445)-34),FALSE))</f>
        <v>LC/Buffy</v>
      </c>
      <c r="BR445" s="509" t="str">
        <f>IF(AJ445="","",VLOOKUP(AK445,[0]!Qualifier,(COLUMN(AK445)-34),FALSE))</f>
        <v xml:space="preserve">ACD </v>
      </c>
      <c r="BS445" s="509" t="str">
        <f>IF(AK445="","",VLOOKUP(AL445,[0]!Qualifier,(COLUMN(AL445)-34),FALSE))</f>
        <v xml:space="preserve">DMSO </v>
      </c>
      <c r="BT445" s="509" t="str">
        <f>IF(AL445="","",VLOOKUP(AM445,[0]!Qualifier,(COLUMN(AM445)-34),FALSE))</f>
        <v xml:space="preserve">CleanR </v>
      </c>
      <c r="BU445" s="509" t="str">
        <f>IF(AM445="","",VLOOKUP(AN445,[0]!Qualifier,(COLUMN(AN445)-34),FALSE))</f>
        <v xml:space="preserve">SV </v>
      </c>
      <c r="BV445" s="509" t="str">
        <f>IF(AN445="","",VLOOKUP(AO445,[0]!Qualifier,(COLUMN(AO445)-34),FALSE))</f>
        <v xml:space="preserve">≤-140°C  </v>
      </c>
      <c r="BW445" s="509" t="str">
        <f>IF(AO445="","",VLOOKUP(AP445,[0]!Qualifier,(COLUMN(AP445)-34),FALSE))</f>
        <v>No</v>
      </c>
      <c r="BX445" s="509" t="str">
        <f>IF(AP445="","",VLOOKUP(AQ445,[0]!Qualifier,(COLUMN(AQ445)-34),FALSE))</f>
        <v>Dir</v>
      </c>
      <c r="BY445" s="509" t="str">
        <f>IF(AQ445="","",VLOOKUP(AR445,[0]!Qualifier,(COLUMN(AR445)-34),FALSE))</f>
        <v xml:space="preserve">Aph </v>
      </c>
      <c r="BZ445" s="509" t="str">
        <f>IF(AR445="","",VLOOKUP(AS445,[0]!Qualifier,(COLUMN(AS445)-34),FALSE))</f>
        <v xml:space="preserve">NA </v>
      </c>
      <c r="CA445" s="509" t="str">
        <f>IF(AS445="","",VLOOKUP(AT445,[0]!Qualifier,(COLUMN(AT445)-34),FALSE))</f>
        <v xml:space="preserve">Transf </v>
      </c>
      <c r="CB445" s="509" t="str">
        <f>IF(AT445="","",VLOOKUP(AU445,[0]!Qualifier,(COLUMN(AU445)-34),FALSE))</f>
        <v xml:space="preserve">None </v>
      </c>
      <c r="CC445" s="509" t="str">
        <f>IF(AU445="","",VLOOKUP(AV445,[0]!Qualifier,(COLUMN(AV445)-34),FALSE))</f>
        <v xml:space="preserve">? </v>
      </c>
      <c r="CD445" s="509" t="str">
        <f>IF(AV445="","",VLOOKUP(AW445,[0]!Qualifier,(COLUMN(AW445)-34),FALSE))</f>
        <v xml:space="preserve">NoIrr </v>
      </c>
      <c r="CE445" s="508" t="str">
        <f>IF(AW445="","",VLOOKUP(AX445,[0]!Qualifier,(COLUMN(AX445)-34),FALSE))</f>
        <v xml:space="preserve">- </v>
      </c>
      <c r="CF445" s="508" t="str">
        <f>IF(AX445="","",VLOOKUP(AY445,[0]!Qualifier,(COLUMN(AY445)-34),FALSE))</f>
        <v xml:space="preserve">Lymphocytes </v>
      </c>
      <c r="CG445" s="509" t="str">
        <f>IF(AY445="","",VLOOKUP(AZ445,[0]!Qualifier,(COLUMN(AZ445)-34),FALSE))</f>
        <v>Non</v>
      </c>
      <c r="CH445" s="510" t="str">
        <f>IF(AZ445="","",VLOOKUP(BA445,[0]!Qualifier,(COLUMN(BA445)-34),FALSE))</f>
        <v>NA</v>
      </c>
      <c r="CI445" s="509" t="str">
        <f>IF(BA445="","",VLOOKUP(BB445,[0]!Qualifier,(COLUMN(BB445)-34),FALSE))</f>
        <v xml:space="preserve">None </v>
      </c>
      <c r="CJ445" s="510"/>
      <c r="CK445" s="513" t="str">
        <f t="shared" si="201"/>
        <v>3-6-11-4-1-6-1-3-2-1-1-1-0-1-1-3-1-1-1</v>
      </c>
      <c r="CL445" s="513">
        <v>38320</v>
      </c>
      <c r="CM445" s="513">
        <v>45195</v>
      </c>
      <c r="CN445" s="510"/>
      <c r="CP445" s="510"/>
    </row>
    <row r="446" spans="1:94" ht="12.95" customHeight="1" x14ac:dyDescent="0.35">
      <c r="A446" s="77">
        <f t="shared" si="203"/>
        <v>390048</v>
      </c>
      <c r="B446" s="7">
        <f t="shared" si="204"/>
        <v>441</v>
      </c>
      <c r="C446" s="59">
        <f t="shared" si="202"/>
        <v>441</v>
      </c>
      <c r="D446" s="124">
        <f t="shared" si="211"/>
        <v>390048</v>
      </c>
      <c r="E446" s="16" t="str">
        <f t="shared" si="181"/>
        <v>LC/Buffy</v>
      </c>
      <c r="F446" s="58" t="str">
        <f t="shared" si="182"/>
        <v xml:space="preserve">ACD </v>
      </c>
      <c r="G446" s="58" t="str">
        <f t="shared" si="183"/>
        <v xml:space="preserve">DMSO </v>
      </c>
      <c r="H446" s="58" t="str">
        <f t="shared" si="184"/>
        <v xml:space="preserve">CleanR </v>
      </c>
      <c r="I446" s="58" t="str">
        <f t="shared" si="185"/>
        <v xml:space="preserve">NonSV </v>
      </c>
      <c r="J446" s="58" t="str">
        <f t="shared" si="186"/>
        <v xml:space="preserve">≤-80°C </v>
      </c>
      <c r="K446" s="58" t="str">
        <f t="shared" si="187"/>
        <v>No</v>
      </c>
      <c r="L446" s="58" t="str">
        <f t="shared" si="188"/>
        <v>Dir</v>
      </c>
      <c r="M446" s="58" t="str">
        <f t="shared" si="189"/>
        <v xml:space="preserve">Aph </v>
      </c>
      <c r="N446" s="58" t="str">
        <f t="shared" si="190"/>
        <v xml:space="preserve">NA </v>
      </c>
      <c r="O446" s="58" t="str">
        <f t="shared" si="191"/>
        <v xml:space="preserve">Transf </v>
      </c>
      <c r="P446" s="58" t="str">
        <f t="shared" si="192"/>
        <v xml:space="preserve">None </v>
      </c>
      <c r="Q446" s="58" t="str">
        <f t="shared" si="193"/>
        <v xml:space="preserve">None </v>
      </c>
      <c r="R446" s="58" t="str">
        <f t="shared" si="194"/>
        <v xml:space="preserve">NoIrr </v>
      </c>
      <c r="S446" s="58" t="str">
        <f t="shared" si="195"/>
        <v xml:space="preserve">- </v>
      </c>
      <c r="T446" s="58" t="str">
        <f t="shared" si="196"/>
        <v xml:space="preserve">Lymphocytes </v>
      </c>
      <c r="U446" s="58" t="str">
        <f t="shared" si="197"/>
        <v>Non</v>
      </c>
      <c r="V446" s="58" t="str">
        <f t="shared" si="198"/>
        <v>NA</v>
      </c>
      <c r="W446" s="58" t="str">
        <f t="shared" si="199"/>
        <v xml:space="preserve">None </v>
      </c>
      <c r="X446" t="s">
        <v>63</v>
      </c>
      <c r="Y446" s="161" t="str">
        <f t="shared" si="200"/>
        <v>3-6-11-4-3-16-1-3-2-1-1-1-1-1-1-3-1-1-1</v>
      </c>
      <c r="Z446" s="8">
        <f t="shared" si="212"/>
        <v>390048</v>
      </c>
      <c r="AA446" s="7">
        <f t="shared" si="213"/>
        <v>441</v>
      </c>
      <c r="AB446" s="29" t="str">
        <f t="shared" si="214"/>
        <v>3</v>
      </c>
      <c r="AC446" s="29" t="str">
        <f t="shared" si="214"/>
        <v>9</v>
      </c>
      <c r="AD446" s="29" t="str">
        <f t="shared" si="214"/>
        <v>0</v>
      </c>
      <c r="AE446" s="29" t="str">
        <f t="shared" si="214"/>
        <v>0</v>
      </c>
      <c r="AF446" s="29" t="str">
        <f t="shared" si="214"/>
        <v>4</v>
      </c>
      <c r="AG446" s="29" t="str">
        <f t="shared" si="214"/>
        <v>8</v>
      </c>
      <c r="AH446" s="59">
        <v>441</v>
      </c>
      <c r="AI446" s="510">
        <v>390048</v>
      </c>
      <c r="AJ446" s="509">
        <v>3</v>
      </c>
      <c r="AK446" s="509">
        <v>6</v>
      </c>
      <c r="AL446" s="509">
        <v>11</v>
      </c>
      <c r="AM446" s="509">
        <v>4</v>
      </c>
      <c r="AN446" s="509">
        <v>3</v>
      </c>
      <c r="AO446" s="509">
        <v>16</v>
      </c>
      <c r="AP446" s="509">
        <v>1</v>
      </c>
      <c r="AQ446" s="509">
        <v>3</v>
      </c>
      <c r="AR446" s="509">
        <v>2</v>
      </c>
      <c r="AS446" s="509">
        <v>1</v>
      </c>
      <c r="AT446" s="509">
        <v>1</v>
      </c>
      <c r="AU446" s="509">
        <v>1</v>
      </c>
      <c r="AV446" s="509">
        <v>1</v>
      </c>
      <c r="AW446" s="509">
        <v>1</v>
      </c>
      <c r="AX446" s="509">
        <v>1</v>
      </c>
      <c r="AY446" s="509">
        <v>3</v>
      </c>
      <c r="AZ446" s="509">
        <v>1</v>
      </c>
      <c r="BA446" s="509">
        <v>1</v>
      </c>
      <c r="BB446" s="509">
        <v>1</v>
      </c>
      <c r="BC446" s="509" t="b">
        <v>0</v>
      </c>
      <c r="BD446" s="508">
        <v>43179</v>
      </c>
      <c r="BE446" s="508">
        <v>43136</v>
      </c>
      <c r="BF446" s="509" t="b">
        <v>0</v>
      </c>
      <c r="BG446" s="510" t="s">
        <v>1234</v>
      </c>
      <c r="BH446" s="509">
        <v>76</v>
      </c>
      <c r="BI446" s="510" t="s">
        <v>1062</v>
      </c>
      <c r="BJ446" s="513">
        <v>43179</v>
      </c>
      <c r="BK446" s="513">
        <v>43136</v>
      </c>
      <c r="BL446" s="513">
        <v>46217</v>
      </c>
      <c r="BM446" s="510"/>
      <c r="BN446" s="512"/>
      <c r="BO446" s="510"/>
      <c r="BP446" s="509">
        <v>2</v>
      </c>
      <c r="BQ446" s="509" t="str">
        <f>IF(AI446="","",VLOOKUP(AJ446,[0]!Qualifier,(COLUMN(AJ446)-34),FALSE))</f>
        <v>LC/Buffy</v>
      </c>
      <c r="BR446" s="509" t="str">
        <f>IF(AJ446="","",VLOOKUP(AK446,[0]!Qualifier,(COLUMN(AK446)-34),FALSE))</f>
        <v xml:space="preserve">ACD </v>
      </c>
      <c r="BS446" s="509" t="str">
        <f>IF(AK446="","",VLOOKUP(AL446,[0]!Qualifier,(COLUMN(AL446)-34),FALSE))</f>
        <v xml:space="preserve">DMSO </v>
      </c>
      <c r="BT446" s="509" t="str">
        <f>IF(AL446="","",VLOOKUP(AM446,[0]!Qualifier,(COLUMN(AM446)-34),FALSE))</f>
        <v xml:space="preserve">CleanR </v>
      </c>
      <c r="BU446" s="509" t="str">
        <f>IF(AM446="","",VLOOKUP(AN446,[0]!Qualifier,(COLUMN(AN446)-34),FALSE))</f>
        <v xml:space="preserve">NonSV </v>
      </c>
      <c r="BV446" s="509" t="str">
        <f>IF(AN446="","",VLOOKUP(AO446,[0]!Qualifier,(COLUMN(AO446)-34),FALSE))</f>
        <v xml:space="preserve">≤-80°C </v>
      </c>
      <c r="BW446" s="509" t="str">
        <f>IF(AO446="","",VLOOKUP(AP446,[0]!Qualifier,(COLUMN(AP446)-34),FALSE))</f>
        <v>No</v>
      </c>
      <c r="BX446" s="509" t="str">
        <f>IF(AP446="","",VLOOKUP(AQ446,[0]!Qualifier,(COLUMN(AQ446)-34),FALSE))</f>
        <v>Dir</v>
      </c>
      <c r="BY446" s="509" t="str">
        <f>IF(AQ446="","",VLOOKUP(AR446,[0]!Qualifier,(COLUMN(AR446)-34),FALSE))</f>
        <v xml:space="preserve">Aph </v>
      </c>
      <c r="BZ446" s="509" t="str">
        <f>IF(AR446="","",VLOOKUP(AS446,[0]!Qualifier,(COLUMN(AS446)-34),FALSE))</f>
        <v xml:space="preserve">NA </v>
      </c>
      <c r="CA446" s="509" t="str">
        <f>IF(AS446="","",VLOOKUP(AT446,[0]!Qualifier,(COLUMN(AT446)-34),FALSE))</f>
        <v xml:space="preserve">Transf </v>
      </c>
      <c r="CB446" s="509" t="str">
        <f>IF(AT446="","",VLOOKUP(AU446,[0]!Qualifier,(COLUMN(AU446)-34),FALSE))</f>
        <v xml:space="preserve">None </v>
      </c>
      <c r="CC446" s="509" t="str">
        <f>IF(AU446="","",VLOOKUP(AV446,[0]!Qualifier,(COLUMN(AV446)-34),FALSE))</f>
        <v xml:space="preserve">None </v>
      </c>
      <c r="CD446" s="509" t="str">
        <f>IF(AV446="","",VLOOKUP(AW446,[0]!Qualifier,(COLUMN(AW446)-34),FALSE))</f>
        <v xml:space="preserve">NoIrr </v>
      </c>
      <c r="CE446" s="508" t="str">
        <f>IF(AW446="","",VLOOKUP(AX446,[0]!Qualifier,(COLUMN(AX446)-34),FALSE))</f>
        <v xml:space="preserve">- </v>
      </c>
      <c r="CF446" s="508" t="str">
        <f>IF(AX446="","",VLOOKUP(AY446,[0]!Qualifier,(COLUMN(AY446)-34),FALSE))</f>
        <v xml:space="preserve">Lymphocytes </v>
      </c>
      <c r="CG446" s="509" t="str">
        <f>IF(AY446="","",VLOOKUP(AZ446,[0]!Qualifier,(COLUMN(AZ446)-34),FALSE))</f>
        <v>Non</v>
      </c>
      <c r="CH446" s="510" t="str">
        <f>IF(AZ446="","",VLOOKUP(BA446,[0]!Qualifier,(COLUMN(BA446)-34),FALSE))</f>
        <v>NA</v>
      </c>
      <c r="CI446" s="509" t="str">
        <f>IF(BA446="","",VLOOKUP(BB446,[0]!Qualifier,(COLUMN(BB446)-34),FALSE))</f>
        <v xml:space="preserve">None </v>
      </c>
      <c r="CJ446" s="510"/>
      <c r="CK446" s="513" t="str">
        <f t="shared" si="201"/>
        <v>3-6-11-4-3-16-1-3-2-1-1-1-1-1-1-3-1-1-1</v>
      </c>
      <c r="CL446" s="513">
        <v>39082</v>
      </c>
      <c r="CM446" s="513">
        <v>45195</v>
      </c>
      <c r="CN446" s="510"/>
      <c r="CP446" s="510"/>
    </row>
    <row r="447" spans="1:94" ht="12.95" customHeight="1" x14ac:dyDescent="0.35">
      <c r="A447" s="77">
        <f t="shared" si="203"/>
        <v>390118</v>
      </c>
      <c r="B447" s="7">
        <f t="shared" si="204"/>
        <v>442</v>
      </c>
      <c r="C447" s="59">
        <f t="shared" si="202"/>
        <v>442</v>
      </c>
      <c r="D447" s="124">
        <f t="shared" ref="D447:D509" si="215">IF(AI447="","",AI447)</f>
        <v>390118</v>
      </c>
      <c r="E447" s="16" t="str">
        <f t="shared" si="181"/>
        <v>LC/Buffy</v>
      </c>
      <c r="F447" s="58" t="str">
        <f t="shared" si="182"/>
        <v xml:space="preserve">ACD </v>
      </c>
      <c r="G447" s="58" t="str">
        <f t="shared" si="183"/>
        <v xml:space="preserve">NoAdd </v>
      </c>
      <c r="H447" s="58" t="str">
        <f t="shared" si="184"/>
        <v xml:space="preserve">Closed </v>
      </c>
      <c r="I447" s="58" t="str">
        <f t="shared" si="185"/>
        <v xml:space="preserve">SV </v>
      </c>
      <c r="J447" s="58" t="str">
        <f t="shared" si="186"/>
        <v xml:space="preserve">20to24°C </v>
      </c>
      <c r="K447" s="58" t="str">
        <f t="shared" si="187"/>
        <v>No</v>
      </c>
      <c r="L447" s="58" t="str">
        <f t="shared" si="188"/>
        <v>Dir</v>
      </c>
      <c r="M447" s="58" t="str">
        <f t="shared" si="189"/>
        <v xml:space="preserve">Aph </v>
      </c>
      <c r="N447" s="58" t="str">
        <f t="shared" si="190"/>
        <v xml:space="preserve">NA </v>
      </c>
      <c r="O447" s="58" t="str">
        <f t="shared" si="191"/>
        <v xml:space="preserve">Interm </v>
      </c>
      <c r="P447" s="58" t="str">
        <f t="shared" si="192"/>
        <v xml:space="preserve">None </v>
      </c>
      <c r="Q447" s="58" t="str">
        <f t="shared" si="193"/>
        <v xml:space="preserve">None </v>
      </c>
      <c r="R447" s="58" t="str">
        <f t="shared" si="194"/>
        <v xml:space="preserve">NoIrr </v>
      </c>
      <c r="S447" s="58" t="str">
        <f t="shared" si="195"/>
        <v xml:space="preserve">- </v>
      </c>
      <c r="T447" s="58" t="str">
        <f t="shared" si="196"/>
        <v xml:space="preserve">Monocytes </v>
      </c>
      <c r="U447" s="58" t="str">
        <f t="shared" si="197"/>
        <v>Non</v>
      </c>
      <c r="V447" s="58" t="str">
        <f t="shared" si="198"/>
        <v>NA</v>
      </c>
      <c r="W447" s="58" t="str">
        <f t="shared" si="199"/>
        <v xml:space="preserve">None </v>
      </c>
      <c r="X447" t="s">
        <v>63</v>
      </c>
      <c r="Y447" s="161" t="str">
        <f t="shared" si="200"/>
        <v>3-6-1-1-1-1-1-3-2-1-6-1-1-1-1-4-1-1-1</v>
      </c>
      <c r="Z447" s="8">
        <f t="shared" ref="Z447:Z497" si="216">IF(D447="","",D447)</f>
        <v>390118</v>
      </c>
      <c r="AA447" s="7">
        <f t="shared" ref="AA447:AA497" si="217">B447</f>
        <v>442</v>
      </c>
      <c r="AB447" s="29" t="str">
        <f t="shared" si="214"/>
        <v>3</v>
      </c>
      <c r="AC447" s="29" t="str">
        <f t="shared" si="214"/>
        <v>9</v>
      </c>
      <c r="AD447" s="29" t="str">
        <f t="shared" si="214"/>
        <v>0</v>
      </c>
      <c r="AE447" s="29" t="str">
        <f t="shared" si="214"/>
        <v>1</v>
      </c>
      <c r="AF447" s="29" t="str">
        <f t="shared" si="214"/>
        <v>1</v>
      </c>
      <c r="AG447" s="29" t="str">
        <f t="shared" si="214"/>
        <v>8</v>
      </c>
      <c r="AH447" s="59">
        <v>442</v>
      </c>
      <c r="AI447" s="510">
        <v>390118</v>
      </c>
      <c r="AJ447" s="509">
        <v>3</v>
      </c>
      <c r="AK447" s="509">
        <v>6</v>
      </c>
      <c r="AL447" s="509">
        <v>1</v>
      </c>
      <c r="AM447" s="509">
        <v>1</v>
      </c>
      <c r="AN447" s="509">
        <v>1</v>
      </c>
      <c r="AO447" s="509">
        <v>1</v>
      </c>
      <c r="AP447" s="509">
        <v>1</v>
      </c>
      <c r="AQ447" s="509">
        <v>3</v>
      </c>
      <c r="AR447" s="509">
        <v>2</v>
      </c>
      <c r="AS447" s="509">
        <v>1</v>
      </c>
      <c r="AT447" s="509">
        <v>6</v>
      </c>
      <c r="AU447" s="509">
        <v>1</v>
      </c>
      <c r="AV447" s="509">
        <v>1</v>
      </c>
      <c r="AW447" s="509">
        <v>1</v>
      </c>
      <c r="AX447" s="509">
        <v>1</v>
      </c>
      <c r="AY447" s="509">
        <v>4</v>
      </c>
      <c r="AZ447" s="509">
        <v>1</v>
      </c>
      <c r="BA447" s="509">
        <v>1</v>
      </c>
      <c r="BB447" s="509">
        <v>1</v>
      </c>
      <c r="BC447" s="509" t="b">
        <v>0</v>
      </c>
      <c r="BD447" s="508">
        <v>38313</v>
      </c>
      <c r="BE447" s="508">
        <v>38313</v>
      </c>
      <c r="BF447" s="509" t="b">
        <v>0</v>
      </c>
      <c r="BG447" s="510" t="s">
        <v>709</v>
      </c>
      <c r="BH447" s="509">
        <v>103</v>
      </c>
      <c r="BI447" s="510" t="s">
        <v>1072</v>
      </c>
      <c r="BJ447" s="513">
        <v>38313</v>
      </c>
      <c r="BK447" s="513">
        <v>38313</v>
      </c>
      <c r="BL447" s="513">
        <v>46217</v>
      </c>
      <c r="BM447" s="513">
        <v>43630</v>
      </c>
      <c r="BN447" s="509">
        <v>1</v>
      </c>
      <c r="BO447" s="510" t="s">
        <v>1073</v>
      </c>
      <c r="BP447" s="509">
        <v>2</v>
      </c>
      <c r="BQ447" s="509" t="str">
        <f>IF(AI447="","",VLOOKUP(AJ447,[0]!Qualifier,(COLUMN(AJ447)-34),FALSE))</f>
        <v>LC/Buffy</v>
      </c>
      <c r="BR447" s="509" t="str">
        <f>IF(AJ447="","",VLOOKUP(AK447,[0]!Qualifier,(COLUMN(AK447)-34),FALSE))</f>
        <v xml:space="preserve">ACD </v>
      </c>
      <c r="BS447" s="509" t="str">
        <f>IF(AK447="","",VLOOKUP(AL447,[0]!Qualifier,(COLUMN(AL447)-34),FALSE))</f>
        <v xml:space="preserve">NoAdd </v>
      </c>
      <c r="BT447" s="509" t="str">
        <f>IF(AL447="","",VLOOKUP(AM447,[0]!Qualifier,(COLUMN(AM447)-34),FALSE))</f>
        <v xml:space="preserve">Closed </v>
      </c>
      <c r="BU447" s="509" t="str">
        <f>IF(AM447="","",VLOOKUP(AN447,[0]!Qualifier,(COLUMN(AN447)-34),FALSE))</f>
        <v xml:space="preserve">SV </v>
      </c>
      <c r="BV447" s="509" t="str">
        <f>IF(AN447="","",VLOOKUP(AO447,[0]!Qualifier,(COLUMN(AO447)-34),FALSE))</f>
        <v xml:space="preserve">20to24°C </v>
      </c>
      <c r="BW447" s="509" t="str">
        <f>IF(AO447="","",VLOOKUP(AP447,[0]!Qualifier,(COLUMN(AP447)-34),FALSE))</f>
        <v>No</v>
      </c>
      <c r="BX447" s="509" t="str">
        <f>IF(AP447="","",VLOOKUP(AQ447,[0]!Qualifier,(COLUMN(AQ447)-34),FALSE))</f>
        <v>Dir</v>
      </c>
      <c r="BY447" s="509" t="str">
        <f>IF(AQ447="","",VLOOKUP(AR447,[0]!Qualifier,(COLUMN(AR447)-34),FALSE))</f>
        <v xml:space="preserve">Aph </v>
      </c>
      <c r="BZ447" s="509" t="str">
        <f>IF(AR447="","",VLOOKUP(AS447,[0]!Qualifier,(COLUMN(AS447)-34),FALSE))</f>
        <v xml:space="preserve">NA </v>
      </c>
      <c r="CA447" s="509" t="str">
        <f>IF(AS447="","",VLOOKUP(AT447,[0]!Qualifier,(COLUMN(AT447)-34),FALSE))</f>
        <v xml:space="preserve">Interm </v>
      </c>
      <c r="CB447" s="509" t="str">
        <f>IF(AT447="","",VLOOKUP(AU447,[0]!Qualifier,(COLUMN(AU447)-34),FALSE))</f>
        <v xml:space="preserve">None </v>
      </c>
      <c r="CC447" s="509" t="str">
        <f>IF(AU447="","",VLOOKUP(AV447,[0]!Qualifier,(COLUMN(AV447)-34),FALSE))</f>
        <v xml:space="preserve">None </v>
      </c>
      <c r="CD447" s="509" t="str">
        <f>IF(AV447="","",VLOOKUP(AW447,[0]!Qualifier,(COLUMN(AW447)-34),FALSE))</f>
        <v xml:space="preserve">NoIrr </v>
      </c>
      <c r="CE447" s="508" t="str">
        <f>IF(AW447="","",VLOOKUP(AX447,[0]!Qualifier,(COLUMN(AX447)-34),FALSE))</f>
        <v xml:space="preserve">- </v>
      </c>
      <c r="CF447" s="508" t="str">
        <f>IF(AX447="","",VLOOKUP(AY447,[0]!Qualifier,(COLUMN(AY447)-34),FALSE))</f>
        <v xml:space="preserve">Monocytes </v>
      </c>
      <c r="CG447" s="509" t="str">
        <f>IF(AY447="","",VLOOKUP(AZ447,[0]!Qualifier,(COLUMN(AZ447)-34),FALSE))</f>
        <v>Non</v>
      </c>
      <c r="CH447" s="510" t="str">
        <f>IF(AZ447="","",VLOOKUP(BA447,[0]!Qualifier,(COLUMN(BA447)-34),FALSE))</f>
        <v>NA</v>
      </c>
      <c r="CI447" s="509" t="str">
        <f>IF(BA447="","",VLOOKUP(BB447,[0]!Qualifier,(COLUMN(BB447)-34),FALSE))</f>
        <v xml:space="preserve">None </v>
      </c>
      <c r="CJ447" s="510"/>
      <c r="CK447" s="513" t="str">
        <f t="shared" si="201"/>
        <v>3-6-1-1-1-1-1-3-2-1-6-1-1-1-1-4-1-1-1</v>
      </c>
      <c r="CL447" s="513">
        <v>42850</v>
      </c>
      <c r="CM447" s="513">
        <v>45195</v>
      </c>
      <c r="CN447" s="510"/>
      <c r="CP447" s="510"/>
    </row>
    <row r="448" spans="1:94" ht="12.95" customHeight="1" x14ac:dyDescent="0.35">
      <c r="A448" s="77">
        <f t="shared" si="203"/>
        <v>390201</v>
      </c>
      <c r="B448" s="7">
        <f t="shared" si="204"/>
        <v>443</v>
      </c>
      <c r="C448" s="59">
        <f t="shared" si="202"/>
        <v>443</v>
      </c>
      <c r="D448" s="124">
        <f t="shared" si="215"/>
        <v>390201</v>
      </c>
      <c r="E448" s="16" t="str">
        <f t="shared" si="181"/>
        <v>LC/Buffy</v>
      </c>
      <c r="F448" s="58" t="str">
        <f t="shared" si="182"/>
        <v xml:space="preserve">ACD </v>
      </c>
      <c r="G448" s="58" t="str">
        <f t="shared" si="183"/>
        <v xml:space="preserve">HES </v>
      </c>
      <c r="H448" s="58" t="str">
        <f t="shared" si="184"/>
        <v xml:space="preserve">Closed </v>
      </c>
      <c r="I448" s="58" t="str">
        <f t="shared" si="185"/>
        <v xml:space="preserve">SV </v>
      </c>
      <c r="J448" s="58" t="str">
        <f t="shared" si="186"/>
        <v xml:space="preserve">20to24°C </v>
      </c>
      <c r="K448" s="58" t="str">
        <f t="shared" si="187"/>
        <v>No</v>
      </c>
      <c r="L448" s="58" t="str">
        <f t="shared" si="188"/>
        <v>Dir</v>
      </c>
      <c r="M448" s="58" t="str">
        <f t="shared" si="189"/>
        <v xml:space="preserve">Aph </v>
      </c>
      <c r="N448" s="58" t="str">
        <f t="shared" si="190"/>
        <v xml:space="preserve">NA </v>
      </c>
      <c r="O448" s="58" t="str">
        <f t="shared" si="191"/>
        <v xml:space="preserve">Transf </v>
      </c>
      <c r="P448" s="58" t="str">
        <f t="shared" si="192"/>
        <v xml:space="preserve">None </v>
      </c>
      <c r="Q448" s="58" t="str">
        <f t="shared" si="193"/>
        <v xml:space="preserve">None </v>
      </c>
      <c r="R448" s="58" t="str">
        <f t="shared" si="194"/>
        <v>Irrad</v>
      </c>
      <c r="S448" s="58" t="str">
        <f t="shared" si="195"/>
        <v xml:space="preserve">- </v>
      </c>
      <c r="T448" s="58" t="str">
        <f t="shared" si="196"/>
        <v xml:space="preserve">Granulocytes </v>
      </c>
      <c r="U448" s="58" t="str">
        <f t="shared" si="197"/>
        <v>Non</v>
      </c>
      <c r="V448" s="58" t="str">
        <f t="shared" si="198"/>
        <v>NA</v>
      </c>
      <c r="W448" s="58" t="str">
        <f t="shared" si="199"/>
        <v xml:space="preserve">None </v>
      </c>
      <c r="X448" t="s">
        <v>63</v>
      </c>
      <c r="Y448" s="161" t="str">
        <f t="shared" si="200"/>
        <v>3-6-8-1-1-1-1-3-2-1-1-1-1-2-1-2-1-1-1</v>
      </c>
      <c r="Z448" s="8">
        <f t="shared" si="216"/>
        <v>390201</v>
      </c>
      <c r="AA448" s="7">
        <f t="shared" si="217"/>
        <v>443</v>
      </c>
      <c r="AB448" s="29" t="str">
        <f t="shared" si="214"/>
        <v>3</v>
      </c>
      <c r="AC448" s="29" t="str">
        <f t="shared" si="214"/>
        <v>9</v>
      </c>
      <c r="AD448" s="29" t="str">
        <f t="shared" si="214"/>
        <v>0</v>
      </c>
      <c r="AE448" s="29" t="str">
        <f t="shared" si="214"/>
        <v>2</v>
      </c>
      <c r="AF448" s="29" t="str">
        <f t="shared" si="214"/>
        <v>0</v>
      </c>
      <c r="AG448" s="29" t="str">
        <f t="shared" si="214"/>
        <v>1</v>
      </c>
      <c r="AH448" s="59">
        <v>443</v>
      </c>
      <c r="AI448" s="510">
        <v>390201</v>
      </c>
      <c r="AJ448" s="509">
        <v>3</v>
      </c>
      <c r="AK448" s="509">
        <v>6</v>
      </c>
      <c r="AL448" s="509">
        <v>8</v>
      </c>
      <c r="AM448" s="509">
        <v>1</v>
      </c>
      <c r="AN448" s="509">
        <v>1</v>
      </c>
      <c r="AO448" s="509">
        <v>1</v>
      </c>
      <c r="AP448" s="509">
        <v>1</v>
      </c>
      <c r="AQ448" s="509">
        <v>3</v>
      </c>
      <c r="AR448" s="509">
        <v>2</v>
      </c>
      <c r="AS448" s="509">
        <v>1</v>
      </c>
      <c r="AT448" s="509">
        <v>1</v>
      </c>
      <c r="AU448" s="509">
        <v>1</v>
      </c>
      <c r="AV448" s="509">
        <v>1</v>
      </c>
      <c r="AW448" s="509">
        <v>2</v>
      </c>
      <c r="AX448" s="509">
        <v>1</v>
      </c>
      <c r="AY448" s="509">
        <v>2</v>
      </c>
      <c r="AZ448" s="509">
        <v>1</v>
      </c>
      <c r="BA448" s="509">
        <v>1</v>
      </c>
      <c r="BB448" s="509">
        <v>1</v>
      </c>
      <c r="BC448" s="509" t="b">
        <v>0</v>
      </c>
      <c r="BD448" s="508">
        <v>38313</v>
      </c>
      <c r="BE448" s="508">
        <v>38313</v>
      </c>
      <c r="BF448" s="509" t="b">
        <v>0</v>
      </c>
      <c r="BG448" s="510" t="s">
        <v>710</v>
      </c>
      <c r="BH448" s="509">
        <v>99</v>
      </c>
      <c r="BI448" s="510" t="s">
        <v>685</v>
      </c>
      <c r="BJ448" s="513">
        <v>38313</v>
      </c>
      <c r="BK448" s="513">
        <v>38313</v>
      </c>
      <c r="BL448" s="513">
        <v>46217</v>
      </c>
      <c r="BM448" s="510"/>
      <c r="BN448" s="512"/>
      <c r="BO448" s="510"/>
      <c r="BP448" s="509">
        <v>6</v>
      </c>
      <c r="BQ448" s="509" t="str">
        <f>IF(AI448="","",VLOOKUP(AJ448,[0]!Qualifier,(COLUMN(AJ448)-34),FALSE))</f>
        <v>LC/Buffy</v>
      </c>
      <c r="BR448" s="509" t="str">
        <f>IF(AJ448="","",VLOOKUP(AK448,[0]!Qualifier,(COLUMN(AK448)-34),FALSE))</f>
        <v xml:space="preserve">ACD </v>
      </c>
      <c r="BS448" s="509" t="str">
        <f>IF(AK448="","",VLOOKUP(AL448,[0]!Qualifier,(COLUMN(AL448)-34),FALSE))</f>
        <v xml:space="preserve">HES </v>
      </c>
      <c r="BT448" s="509" t="str">
        <f>IF(AL448="","",VLOOKUP(AM448,[0]!Qualifier,(COLUMN(AM448)-34),FALSE))</f>
        <v xml:space="preserve">Closed </v>
      </c>
      <c r="BU448" s="509" t="str">
        <f>IF(AM448="","",VLOOKUP(AN448,[0]!Qualifier,(COLUMN(AN448)-34),FALSE))</f>
        <v xml:space="preserve">SV </v>
      </c>
      <c r="BV448" s="509" t="str">
        <f>IF(AN448="","",VLOOKUP(AO448,[0]!Qualifier,(COLUMN(AO448)-34),FALSE))</f>
        <v xml:space="preserve">20to24°C </v>
      </c>
      <c r="BW448" s="509" t="str">
        <f>IF(AO448="","",VLOOKUP(AP448,[0]!Qualifier,(COLUMN(AP448)-34),FALSE))</f>
        <v>No</v>
      </c>
      <c r="BX448" s="509" t="str">
        <f>IF(AP448="","",VLOOKUP(AQ448,[0]!Qualifier,(COLUMN(AQ448)-34),FALSE))</f>
        <v>Dir</v>
      </c>
      <c r="BY448" s="509" t="str">
        <f>IF(AQ448="","",VLOOKUP(AR448,[0]!Qualifier,(COLUMN(AR448)-34),FALSE))</f>
        <v xml:space="preserve">Aph </v>
      </c>
      <c r="BZ448" s="509" t="str">
        <f>IF(AR448="","",VLOOKUP(AS448,[0]!Qualifier,(COLUMN(AS448)-34),FALSE))</f>
        <v xml:space="preserve">NA </v>
      </c>
      <c r="CA448" s="509" t="str">
        <f>IF(AS448="","",VLOOKUP(AT448,[0]!Qualifier,(COLUMN(AT448)-34),FALSE))</f>
        <v xml:space="preserve">Transf </v>
      </c>
      <c r="CB448" s="509" t="str">
        <f>IF(AT448="","",VLOOKUP(AU448,[0]!Qualifier,(COLUMN(AU448)-34),FALSE))</f>
        <v xml:space="preserve">None </v>
      </c>
      <c r="CC448" s="509" t="str">
        <f>IF(AU448="","",VLOOKUP(AV448,[0]!Qualifier,(COLUMN(AV448)-34),FALSE))</f>
        <v xml:space="preserve">None </v>
      </c>
      <c r="CD448" s="509" t="str">
        <f>IF(AV448="","",VLOOKUP(AW448,[0]!Qualifier,(COLUMN(AW448)-34),FALSE))</f>
        <v>Irrad</v>
      </c>
      <c r="CE448" s="508" t="str">
        <f>IF(AW448="","",VLOOKUP(AX448,[0]!Qualifier,(COLUMN(AX448)-34),FALSE))</f>
        <v xml:space="preserve">- </v>
      </c>
      <c r="CF448" s="508" t="str">
        <f>IF(AX448="","",VLOOKUP(AY448,[0]!Qualifier,(COLUMN(AY448)-34),FALSE))</f>
        <v xml:space="preserve">Granulocytes </v>
      </c>
      <c r="CG448" s="509" t="str">
        <f>IF(AY448="","",VLOOKUP(AZ448,[0]!Qualifier,(COLUMN(AZ448)-34),FALSE))</f>
        <v>Non</v>
      </c>
      <c r="CH448" s="510" t="str">
        <f>IF(AZ448="","",VLOOKUP(BA448,[0]!Qualifier,(COLUMN(BA448)-34),FALSE))</f>
        <v>NA</v>
      </c>
      <c r="CI448" s="509" t="str">
        <f>IF(BA448="","",VLOOKUP(BB448,[0]!Qualifier,(COLUMN(BB448)-34),FALSE))</f>
        <v xml:space="preserve">None </v>
      </c>
      <c r="CJ448" s="510"/>
      <c r="CK448" s="513" t="str">
        <f t="shared" si="201"/>
        <v>3-6-8-1-1-1-1-3-2-1-1-1-1-2-1-2-1-1-1</v>
      </c>
      <c r="CL448" s="513">
        <v>43248</v>
      </c>
      <c r="CM448" s="513">
        <v>45195</v>
      </c>
      <c r="CN448" s="510"/>
      <c r="CP448" s="510"/>
    </row>
    <row r="449" spans="1:94" ht="12.95" customHeight="1" x14ac:dyDescent="0.35">
      <c r="A449" s="77">
        <f t="shared" si="203"/>
        <v>390202</v>
      </c>
      <c r="B449" s="7">
        <f t="shared" si="204"/>
        <v>444</v>
      </c>
      <c r="C449" s="59">
        <f t="shared" si="202"/>
        <v>444</v>
      </c>
      <c r="D449" s="124">
        <f t="shared" si="215"/>
        <v>390202</v>
      </c>
      <c r="E449" s="16" t="str">
        <f t="shared" si="181"/>
        <v>LC/Buffy</v>
      </c>
      <c r="F449" s="58" t="str">
        <f t="shared" si="182"/>
        <v xml:space="preserve">Citr </v>
      </c>
      <c r="G449" s="58" t="str">
        <f t="shared" si="183"/>
        <v xml:space="preserve">HES </v>
      </c>
      <c r="H449" s="58" t="str">
        <f t="shared" si="184"/>
        <v xml:space="preserve">Closed </v>
      </c>
      <c r="I449" s="58" t="str">
        <f t="shared" si="185"/>
        <v xml:space="preserve">SV </v>
      </c>
      <c r="J449" s="58" t="str">
        <f t="shared" si="186"/>
        <v xml:space="preserve">20to24°C </v>
      </c>
      <c r="K449" s="58" t="str">
        <f t="shared" si="187"/>
        <v>No</v>
      </c>
      <c r="L449" s="58" t="str">
        <f t="shared" si="188"/>
        <v>Dir</v>
      </c>
      <c r="M449" s="58" t="str">
        <f t="shared" si="189"/>
        <v xml:space="preserve">Aph </v>
      </c>
      <c r="N449" s="58" t="str">
        <f t="shared" si="190"/>
        <v xml:space="preserve">NA </v>
      </c>
      <c r="O449" s="58" t="str">
        <f t="shared" si="191"/>
        <v xml:space="preserve">Transf </v>
      </c>
      <c r="P449" s="58" t="str">
        <f t="shared" si="192"/>
        <v xml:space="preserve">None </v>
      </c>
      <c r="Q449" s="58" t="str">
        <f t="shared" si="193"/>
        <v xml:space="preserve">None </v>
      </c>
      <c r="R449" s="58" t="str">
        <f t="shared" si="194"/>
        <v>Irrad</v>
      </c>
      <c r="S449" s="58" t="str">
        <f t="shared" si="195"/>
        <v xml:space="preserve">- </v>
      </c>
      <c r="T449" s="58" t="str">
        <f t="shared" si="196"/>
        <v xml:space="preserve">Granulocytes </v>
      </c>
      <c r="U449" s="58" t="str">
        <f t="shared" si="197"/>
        <v>Non</v>
      </c>
      <c r="V449" s="58" t="str">
        <f t="shared" si="198"/>
        <v>NA</v>
      </c>
      <c r="W449" s="58" t="str">
        <f t="shared" si="199"/>
        <v xml:space="preserve">None </v>
      </c>
      <c r="X449" t="s">
        <v>63</v>
      </c>
      <c r="Y449" s="161" t="str">
        <f t="shared" si="200"/>
        <v>3-10-8-1-1-1-1-3-2-1-1-1-1-2-1-2-1-1-1</v>
      </c>
      <c r="Z449" s="8">
        <f t="shared" si="216"/>
        <v>390202</v>
      </c>
      <c r="AA449" s="7">
        <f t="shared" si="217"/>
        <v>444</v>
      </c>
      <c r="AB449" s="29" t="str">
        <f t="shared" si="214"/>
        <v>3</v>
      </c>
      <c r="AC449" s="29" t="str">
        <f t="shared" si="214"/>
        <v>9</v>
      </c>
      <c r="AD449" s="29" t="str">
        <f t="shared" si="214"/>
        <v>0</v>
      </c>
      <c r="AE449" s="29" t="str">
        <f t="shared" si="214"/>
        <v>2</v>
      </c>
      <c r="AF449" s="29" t="str">
        <f t="shared" si="214"/>
        <v>0</v>
      </c>
      <c r="AG449" s="29" t="str">
        <f t="shared" si="214"/>
        <v>2</v>
      </c>
      <c r="AH449" s="59">
        <v>444</v>
      </c>
      <c r="AI449" s="510">
        <v>390202</v>
      </c>
      <c r="AJ449" s="509">
        <v>3</v>
      </c>
      <c r="AK449" s="509">
        <v>10</v>
      </c>
      <c r="AL449" s="509">
        <v>8</v>
      </c>
      <c r="AM449" s="509">
        <v>1</v>
      </c>
      <c r="AN449" s="509">
        <v>1</v>
      </c>
      <c r="AO449" s="509">
        <v>1</v>
      </c>
      <c r="AP449" s="509">
        <v>1</v>
      </c>
      <c r="AQ449" s="509">
        <v>3</v>
      </c>
      <c r="AR449" s="509">
        <v>2</v>
      </c>
      <c r="AS449" s="509">
        <v>1</v>
      </c>
      <c r="AT449" s="509">
        <v>1</v>
      </c>
      <c r="AU449" s="509">
        <v>1</v>
      </c>
      <c r="AV449" s="509">
        <v>1</v>
      </c>
      <c r="AW449" s="509">
        <v>2</v>
      </c>
      <c r="AX449" s="509">
        <v>1</v>
      </c>
      <c r="AY449" s="509">
        <v>2</v>
      </c>
      <c r="AZ449" s="509">
        <v>1</v>
      </c>
      <c r="BA449" s="509">
        <v>1</v>
      </c>
      <c r="BB449" s="509">
        <v>1</v>
      </c>
      <c r="BC449" s="509" t="b">
        <v>0</v>
      </c>
      <c r="BD449" s="508">
        <v>36208</v>
      </c>
      <c r="BE449" s="508">
        <v>36208</v>
      </c>
      <c r="BF449" s="509" t="b">
        <v>0</v>
      </c>
      <c r="BG449" s="510" t="s">
        <v>711</v>
      </c>
      <c r="BH449" s="509">
        <v>99</v>
      </c>
      <c r="BI449" s="510" t="s">
        <v>685</v>
      </c>
      <c r="BJ449" s="513">
        <v>36208</v>
      </c>
      <c r="BK449" s="513">
        <v>36208</v>
      </c>
      <c r="BL449" s="513">
        <v>46217</v>
      </c>
      <c r="BM449" s="510"/>
      <c r="BN449" s="512"/>
      <c r="BO449" s="510"/>
      <c r="BP449" s="509">
        <v>2</v>
      </c>
      <c r="BQ449" s="509" t="str">
        <f>IF(AI449="","",VLOOKUP(AJ449,[0]!Qualifier,(COLUMN(AJ449)-34),FALSE))</f>
        <v>LC/Buffy</v>
      </c>
      <c r="BR449" s="509" t="str">
        <f>IF(AJ449="","",VLOOKUP(AK449,[0]!Qualifier,(COLUMN(AK449)-34),FALSE))</f>
        <v xml:space="preserve">Citr </v>
      </c>
      <c r="BS449" s="509" t="str">
        <f>IF(AK449="","",VLOOKUP(AL449,[0]!Qualifier,(COLUMN(AL449)-34),FALSE))</f>
        <v xml:space="preserve">HES </v>
      </c>
      <c r="BT449" s="509" t="str">
        <f>IF(AL449="","",VLOOKUP(AM449,[0]!Qualifier,(COLUMN(AM449)-34),FALSE))</f>
        <v xml:space="preserve">Closed </v>
      </c>
      <c r="BU449" s="509" t="str">
        <f>IF(AM449="","",VLOOKUP(AN449,[0]!Qualifier,(COLUMN(AN449)-34),FALSE))</f>
        <v xml:space="preserve">SV </v>
      </c>
      <c r="BV449" s="509" t="str">
        <f>IF(AN449="","",VLOOKUP(AO449,[0]!Qualifier,(COLUMN(AO449)-34),FALSE))</f>
        <v xml:space="preserve">20to24°C </v>
      </c>
      <c r="BW449" s="509" t="str">
        <f>IF(AO449="","",VLOOKUP(AP449,[0]!Qualifier,(COLUMN(AP449)-34),FALSE))</f>
        <v>No</v>
      </c>
      <c r="BX449" s="509" t="str">
        <f>IF(AP449="","",VLOOKUP(AQ449,[0]!Qualifier,(COLUMN(AQ449)-34),FALSE))</f>
        <v>Dir</v>
      </c>
      <c r="BY449" s="509" t="str">
        <f>IF(AQ449="","",VLOOKUP(AR449,[0]!Qualifier,(COLUMN(AR449)-34),FALSE))</f>
        <v xml:space="preserve">Aph </v>
      </c>
      <c r="BZ449" s="509" t="str">
        <f>IF(AR449="","",VLOOKUP(AS449,[0]!Qualifier,(COLUMN(AS449)-34),FALSE))</f>
        <v xml:space="preserve">NA </v>
      </c>
      <c r="CA449" s="509" t="str">
        <f>IF(AS449="","",VLOOKUP(AT449,[0]!Qualifier,(COLUMN(AT449)-34),FALSE))</f>
        <v xml:space="preserve">Transf </v>
      </c>
      <c r="CB449" s="509" t="str">
        <f>IF(AT449="","",VLOOKUP(AU449,[0]!Qualifier,(COLUMN(AU449)-34),FALSE))</f>
        <v xml:space="preserve">None </v>
      </c>
      <c r="CC449" s="509" t="str">
        <f>IF(AU449="","",VLOOKUP(AV449,[0]!Qualifier,(COLUMN(AV449)-34),FALSE))</f>
        <v xml:space="preserve">None </v>
      </c>
      <c r="CD449" s="509" t="str">
        <f>IF(AV449="","",VLOOKUP(AW449,[0]!Qualifier,(COLUMN(AW449)-34),FALSE))</f>
        <v>Irrad</v>
      </c>
      <c r="CE449" s="508" t="str">
        <f>IF(AW449="","",VLOOKUP(AX449,[0]!Qualifier,(COLUMN(AX449)-34),FALSE))</f>
        <v xml:space="preserve">- </v>
      </c>
      <c r="CF449" s="508" t="str">
        <f>IF(AX449="","",VLOOKUP(AY449,[0]!Qualifier,(COLUMN(AY449)-34),FALSE))</f>
        <v xml:space="preserve">Granulocytes </v>
      </c>
      <c r="CG449" s="509" t="str">
        <f>IF(AY449="","",VLOOKUP(AZ449,[0]!Qualifier,(COLUMN(AZ449)-34),FALSE))</f>
        <v>Non</v>
      </c>
      <c r="CH449" s="510" t="str">
        <f>IF(AZ449="","",VLOOKUP(BA449,[0]!Qualifier,(COLUMN(BA449)-34),FALSE))</f>
        <v>NA</v>
      </c>
      <c r="CI449" s="509" t="str">
        <f>IF(BA449="","",VLOOKUP(BB449,[0]!Qualifier,(COLUMN(BB449)-34),FALSE))</f>
        <v xml:space="preserve">None </v>
      </c>
      <c r="CJ449" s="510"/>
      <c r="CK449" s="513" t="str">
        <f t="shared" si="201"/>
        <v>3-10-8-1-1-1-1-3-2-1-1-1-1-2-1-2-1-1-1</v>
      </c>
      <c r="CL449" s="513">
        <v>42857</v>
      </c>
      <c r="CM449" s="513">
        <v>45195</v>
      </c>
      <c r="CN449" s="510"/>
      <c r="CP449" s="510"/>
    </row>
    <row r="450" spans="1:94" ht="12.95" customHeight="1" x14ac:dyDescent="0.35">
      <c r="A450" s="77">
        <f t="shared" si="203"/>
        <v>390207</v>
      </c>
      <c r="B450" s="7">
        <f t="shared" si="204"/>
        <v>445</v>
      </c>
      <c r="C450" s="59">
        <f t="shared" si="202"/>
        <v>445</v>
      </c>
      <c r="D450" s="124">
        <f t="shared" si="215"/>
        <v>390207</v>
      </c>
      <c r="E450" s="16" t="str">
        <f t="shared" si="181"/>
        <v>LC/Buffy</v>
      </c>
      <c r="F450" s="58" t="str">
        <f t="shared" si="182"/>
        <v xml:space="preserve">Citr </v>
      </c>
      <c r="G450" s="58" t="str">
        <f t="shared" si="183"/>
        <v>Gelatin</v>
      </c>
      <c r="H450" s="58" t="str">
        <f t="shared" si="184"/>
        <v xml:space="preserve">Closed </v>
      </c>
      <c r="I450" s="58" t="str">
        <f t="shared" si="185"/>
        <v>NonSVC</v>
      </c>
      <c r="J450" s="58" t="str">
        <f t="shared" si="186"/>
        <v xml:space="preserve">20to24°C </v>
      </c>
      <c r="K450" s="58" t="str">
        <f t="shared" si="187"/>
        <v>No</v>
      </c>
      <c r="L450" s="58" t="str">
        <f t="shared" si="188"/>
        <v>Dir</v>
      </c>
      <c r="M450" s="58" t="str">
        <f t="shared" si="189"/>
        <v xml:space="preserve">Aph </v>
      </c>
      <c r="N450" s="58" t="str">
        <f t="shared" si="190"/>
        <v xml:space="preserve">NA </v>
      </c>
      <c r="O450" s="58" t="str">
        <f t="shared" si="191"/>
        <v xml:space="preserve">Transf </v>
      </c>
      <c r="P450" s="58" t="str">
        <f t="shared" si="192"/>
        <v xml:space="preserve">None </v>
      </c>
      <c r="Q450" s="58" t="str">
        <f t="shared" si="193"/>
        <v xml:space="preserve">None </v>
      </c>
      <c r="R450" s="58" t="str">
        <f t="shared" si="194"/>
        <v>Irrad</v>
      </c>
      <c r="S450" s="58" t="str">
        <f t="shared" si="195"/>
        <v xml:space="preserve">- </v>
      </c>
      <c r="T450" s="58" t="str">
        <f t="shared" si="196"/>
        <v xml:space="preserve">Granulocytes </v>
      </c>
      <c r="U450" s="58" t="str">
        <f t="shared" si="197"/>
        <v>Non</v>
      </c>
      <c r="V450" s="58" t="str">
        <f t="shared" si="198"/>
        <v>NA</v>
      </c>
      <c r="W450" s="58" t="str">
        <f t="shared" si="199"/>
        <v xml:space="preserve">None </v>
      </c>
      <c r="X450" t="s">
        <v>63</v>
      </c>
      <c r="Y450" s="161" t="str">
        <f t="shared" si="200"/>
        <v>3-10-26-1-4-1-1-3-2-1-1-1-1-2-1-2-1-1-1</v>
      </c>
      <c r="Z450" s="8">
        <f t="shared" si="216"/>
        <v>390207</v>
      </c>
      <c r="AA450" s="7">
        <f t="shared" si="217"/>
        <v>445</v>
      </c>
      <c r="AB450" s="29" t="str">
        <f t="shared" si="214"/>
        <v>3</v>
      </c>
      <c r="AC450" s="29" t="str">
        <f t="shared" si="214"/>
        <v>9</v>
      </c>
      <c r="AD450" s="29" t="str">
        <f t="shared" si="214"/>
        <v>0</v>
      </c>
      <c r="AE450" s="29" t="str">
        <f t="shared" si="214"/>
        <v>2</v>
      </c>
      <c r="AF450" s="29" t="str">
        <f t="shared" si="214"/>
        <v>0</v>
      </c>
      <c r="AG450" s="29" t="str">
        <f t="shared" si="214"/>
        <v>7</v>
      </c>
      <c r="AH450" s="59">
        <v>445</v>
      </c>
      <c r="AI450" s="510">
        <v>390207</v>
      </c>
      <c r="AJ450" s="509">
        <v>3</v>
      </c>
      <c r="AK450" s="509">
        <v>10</v>
      </c>
      <c r="AL450" s="509">
        <v>26</v>
      </c>
      <c r="AM450" s="509">
        <v>1</v>
      </c>
      <c r="AN450" s="509">
        <v>4</v>
      </c>
      <c r="AO450" s="509">
        <v>1</v>
      </c>
      <c r="AP450" s="509">
        <v>1</v>
      </c>
      <c r="AQ450" s="509">
        <v>3</v>
      </c>
      <c r="AR450" s="509">
        <v>2</v>
      </c>
      <c r="AS450" s="509">
        <v>1</v>
      </c>
      <c r="AT450" s="509">
        <v>1</v>
      </c>
      <c r="AU450" s="509">
        <v>1</v>
      </c>
      <c r="AV450" s="509">
        <v>1</v>
      </c>
      <c r="AW450" s="509">
        <v>2</v>
      </c>
      <c r="AX450" s="509">
        <v>1</v>
      </c>
      <c r="AY450" s="509">
        <v>2</v>
      </c>
      <c r="AZ450" s="509">
        <v>1</v>
      </c>
      <c r="BA450" s="509">
        <v>1</v>
      </c>
      <c r="BB450" s="509">
        <v>1</v>
      </c>
      <c r="BC450" s="509" t="b">
        <v>0</v>
      </c>
      <c r="BD450" s="508">
        <v>44491</v>
      </c>
      <c r="BE450" s="508">
        <v>44483</v>
      </c>
      <c r="BF450" s="509" t="b">
        <v>0</v>
      </c>
      <c r="BG450" s="510" t="s">
        <v>1141</v>
      </c>
      <c r="BH450" s="509">
        <v>99</v>
      </c>
      <c r="BI450" s="510" t="s">
        <v>685</v>
      </c>
      <c r="BJ450" s="513">
        <v>44491</v>
      </c>
      <c r="BK450" s="513">
        <v>44483</v>
      </c>
      <c r="BL450" s="513">
        <v>46217</v>
      </c>
      <c r="BM450" s="510"/>
      <c r="BN450" s="512"/>
      <c r="BO450" s="510"/>
      <c r="BP450" s="509">
        <v>16</v>
      </c>
      <c r="BQ450" s="509" t="str">
        <f>IF(AI450="","",VLOOKUP(AJ450,[0]!Qualifier,(COLUMN(AJ450)-34),FALSE))</f>
        <v>LC/Buffy</v>
      </c>
      <c r="BR450" s="509" t="str">
        <f>IF(AJ450="","",VLOOKUP(AK450,[0]!Qualifier,(COLUMN(AK450)-34),FALSE))</f>
        <v xml:space="preserve">Citr </v>
      </c>
      <c r="BS450" s="509" t="str">
        <f>IF(AK450="","",VLOOKUP(AL450,[0]!Qualifier,(COLUMN(AL450)-34),FALSE))</f>
        <v>Gelatin</v>
      </c>
      <c r="BT450" s="509" t="str">
        <f>IF(AL450="","",VLOOKUP(AM450,[0]!Qualifier,(COLUMN(AM450)-34),FALSE))</f>
        <v xml:space="preserve">Closed </v>
      </c>
      <c r="BU450" s="509" t="str">
        <f>IF(AM450="","",VLOOKUP(AN450,[0]!Qualifier,(COLUMN(AN450)-34),FALSE))</f>
        <v>NonSVC</v>
      </c>
      <c r="BV450" s="509" t="str">
        <f>IF(AN450="","",VLOOKUP(AO450,[0]!Qualifier,(COLUMN(AO450)-34),FALSE))</f>
        <v xml:space="preserve">20to24°C </v>
      </c>
      <c r="BW450" s="509" t="str">
        <f>IF(AO450="","",VLOOKUP(AP450,[0]!Qualifier,(COLUMN(AP450)-34),FALSE))</f>
        <v>No</v>
      </c>
      <c r="BX450" s="509" t="str">
        <f>IF(AP450="","",VLOOKUP(AQ450,[0]!Qualifier,(COLUMN(AQ450)-34),FALSE))</f>
        <v>Dir</v>
      </c>
      <c r="BY450" s="509" t="str">
        <f>IF(AQ450="","",VLOOKUP(AR450,[0]!Qualifier,(COLUMN(AR450)-34),FALSE))</f>
        <v xml:space="preserve">Aph </v>
      </c>
      <c r="BZ450" s="509" t="str">
        <f>IF(AR450="","",VLOOKUP(AS450,[0]!Qualifier,(COLUMN(AS450)-34),FALSE))</f>
        <v xml:space="preserve">NA </v>
      </c>
      <c r="CA450" s="509" t="str">
        <f>IF(AS450="","",VLOOKUP(AT450,[0]!Qualifier,(COLUMN(AT450)-34),FALSE))</f>
        <v xml:space="preserve">Transf </v>
      </c>
      <c r="CB450" s="509" t="str">
        <f>IF(AT450="","",VLOOKUP(AU450,[0]!Qualifier,(COLUMN(AU450)-34),FALSE))</f>
        <v xml:space="preserve">None </v>
      </c>
      <c r="CC450" s="509" t="str">
        <f>IF(AU450="","",VLOOKUP(AV450,[0]!Qualifier,(COLUMN(AV450)-34),FALSE))</f>
        <v xml:space="preserve">None </v>
      </c>
      <c r="CD450" s="509" t="str">
        <f>IF(AV450="","",VLOOKUP(AW450,[0]!Qualifier,(COLUMN(AW450)-34),FALSE))</f>
        <v>Irrad</v>
      </c>
      <c r="CE450" s="508" t="str">
        <f>IF(AW450="","",VLOOKUP(AX450,[0]!Qualifier,(COLUMN(AX450)-34),FALSE))</f>
        <v xml:space="preserve">- </v>
      </c>
      <c r="CF450" s="508" t="str">
        <f>IF(AX450="","",VLOOKUP(AY450,[0]!Qualifier,(COLUMN(AY450)-34),FALSE))</f>
        <v xml:space="preserve">Granulocytes </v>
      </c>
      <c r="CG450" s="509" t="str">
        <f>IF(AY450="","",VLOOKUP(AZ450,[0]!Qualifier,(COLUMN(AZ450)-34),FALSE))</f>
        <v>Non</v>
      </c>
      <c r="CH450" s="510" t="str">
        <f>IF(AZ450="","",VLOOKUP(BA450,[0]!Qualifier,(COLUMN(BA450)-34),FALSE))</f>
        <v>NA</v>
      </c>
      <c r="CI450" s="509" t="str">
        <f>IF(BA450="","",VLOOKUP(BB450,[0]!Qualifier,(COLUMN(BB450)-34),FALSE))</f>
        <v xml:space="preserve">None </v>
      </c>
      <c r="CJ450" s="510"/>
      <c r="CK450" s="513" t="str">
        <f t="shared" si="201"/>
        <v>3-10-26-1-4-1-1-3-2-1-1-1-1-2-1-2-1-1-1</v>
      </c>
      <c r="CL450" s="513">
        <v>44068</v>
      </c>
      <c r="CM450" s="513">
        <v>45195</v>
      </c>
      <c r="CN450" s="510"/>
      <c r="CP450" s="510"/>
    </row>
    <row r="451" spans="1:94" ht="12.95" customHeight="1" x14ac:dyDescent="0.35">
      <c r="A451" s="77">
        <f t="shared" si="203"/>
        <v>390232</v>
      </c>
      <c r="B451" s="7">
        <f t="shared" si="204"/>
        <v>446</v>
      </c>
      <c r="C451" s="59">
        <f t="shared" si="202"/>
        <v>446</v>
      </c>
      <c r="D451" s="124">
        <f t="shared" si="215"/>
        <v>390232</v>
      </c>
      <c r="E451" s="16" t="str">
        <f t="shared" si="181"/>
        <v>LC/Buffy</v>
      </c>
      <c r="F451" s="58" t="str">
        <f t="shared" si="182"/>
        <v xml:space="preserve">Citr </v>
      </c>
      <c r="G451" s="58" t="str">
        <f t="shared" si="183"/>
        <v xml:space="preserve">HES </v>
      </c>
      <c r="H451" s="58" t="str">
        <f t="shared" si="184"/>
        <v xml:space="preserve">Closed </v>
      </c>
      <c r="I451" s="58" t="str">
        <f t="shared" si="185"/>
        <v xml:space="preserve">SV </v>
      </c>
      <c r="J451" s="58" t="str">
        <f t="shared" si="186"/>
        <v xml:space="preserve">20to24°C </v>
      </c>
      <c r="K451" s="58" t="str">
        <f t="shared" si="187"/>
        <v>No</v>
      </c>
      <c r="L451" s="58" t="str">
        <f t="shared" si="188"/>
        <v>Dir</v>
      </c>
      <c r="M451" s="58" t="str">
        <f t="shared" si="189"/>
        <v xml:space="preserve">Aph </v>
      </c>
      <c r="N451" s="58" t="str">
        <f t="shared" si="190"/>
        <v xml:space="preserve">NA </v>
      </c>
      <c r="O451" s="58" t="str">
        <f t="shared" si="191"/>
        <v xml:space="preserve">Interm </v>
      </c>
      <c r="P451" s="58" t="str">
        <f t="shared" si="192"/>
        <v xml:space="preserve">None </v>
      </c>
      <c r="Q451" s="58" t="str">
        <f t="shared" si="193"/>
        <v xml:space="preserve">None </v>
      </c>
      <c r="R451" s="58" t="str">
        <f t="shared" si="194"/>
        <v xml:space="preserve">NoIrr </v>
      </c>
      <c r="S451" s="58" t="str">
        <f t="shared" si="195"/>
        <v xml:space="preserve">- </v>
      </c>
      <c r="T451" s="58" t="str">
        <f t="shared" si="196"/>
        <v xml:space="preserve">Granulocytes </v>
      </c>
      <c r="U451" s="58" t="str">
        <f t="shared" si="197"/>
        <v>Non</v>
      </c>
      <c r="V451" s="58" t="str">
        <f t="shared" si="198"/>
        <v>NA</v>
      </c>
      <c r="W451" s="58" t="str">
        <f t="shared" si="199"/>
        <v xml:space="preserve">None </v>
      </c>
      <c r="X451" t="s">
        <v>63</v>
      </c>
      <c r="Y451" s="161" t="str">
        <f t="shared" si="200"/>
        <v>3-10-8-1-1-1-1-3-2-1-6-1-1-1-1-2-1-1-1</v>
      </c>
      <c r="Z451" s="8">
        <f t="shared" si="216"/>
        <v>390232</v>
      </c>
      <c r="AA451" s="7">
        <f t="shared" si="217"/>
        <v>446</v>
      </c>
      <c r="AB451" s="29" t="str">
        <f t="shared" si="214"/>
        <v>3</v>
      </c>
      <c r="AC451" s="29" t="str">
        <f t="shared" si="214"/>
        <v>9</v>
      </c>
      <c r="AD451" s="29" t="str">
        <f t="shared" si="214"/>
        <v>0</v>
      </c>
      <c r="AE451" s="29" t="str">
        <f t="shared" si="214"/>
        <v>2</v>
      </c>
      <c r="AF451" s="29" t="str">
        <f t="shared" si="214"/>
        <v>3</v>
      </c>
      <c r="AG451" s="29" t="str">
        <f t="shared" si="214"/>
        <v>2</v>
      </c>
      <c r="AH451" s="59">
        <v>446</v>
      </c>
      <c r="AI451" s="510">
        <v>390232</v>
      </c>
      <c r="AJ451" s="509">
        <v>3</v>
      </c>
      <c r="AK451" s="509">
        <v>10</v>
      </c>
      <c r="AL451" s="509">
        <v>8</v>
      </c>
      <c r="AM451" s="509">
        <v>1</v>
      </c>
      <c r="AN451" s="509">
        <v>1</v>
      </c>
      <c r="AO451" s="509">
        <v>1</v>
      </c>
      <c r="AP451" s="509">
        <v>1</v>
      </c>
      <c r="AQ451" s="509">
        <v>3</v>
      </c>
      <c r="AR451" s="509">
        <v>2</v>
      </c>
      <c r="AS451" s="509">
        <v>1</v>
      </c>
      <c r="AT451" s="509">
        <v>6</v>
      </c>
      <c r="AU451" s="509">
        <v>1</v>
      </c>
      <c r="AV451" s="509">
        <v>1</v>
      </c>
      <c r="AW451" s="509">
        <v>1</v>
      </c>
      <c r="AX451" s="509">
        <v>1</v>
      </c>
      <c r="AY451" s="509">
        <v>2</v>
      </c>
      <c r="AZ451" s="509">
        <v>1</v>
      </c>
      <c r="BA451" s="509">
        <v>1</v>
      </c>
      <c r="BB451" s="509">
        <v>1</v>
      </c>
      <c r="BC451" s="509" t="b">
        <v>0</v>
      </c>
      <c r="BD451" s="508">
        <v>45488</v>
      </c>
      <c r="BE451" s="508">
        <v>45487</v>
      </c>
      <c r="BF451" s="509" t="b">
        <v>0</v>
      </c>
      <c r="BG451" s="510" t="s">
        <v>1544</v>
      </c>
      <c r="BH451" s="509">
        <v>99</v>
      </c>
      <c r="BI451" s="510" t="s">
        <v>685</v>
      </c>
      <c r="BJ451" s="513">
        <v>45488</v>
      </c>
      <c r="BK451" s="513">
        <v>45487</v>
      </c>
      <c r="BL451" s="513">
        <v>46217</v>
      </c>
      <c r="BM451" s="510"/>
      <c r="BN451" s="512"/>
      <c r="BO451" s="510"/>
      <c r="BP451" s="509">
        <v>2</v>
      </c>
      <c r="BQ451" s="509" t="str">
        <f>IF(AI451="","",VLOOKUP(AJ451,[0]!Qualifier,(COLUMN(AJ451)-34),FALSE))</f>
        <v>LC/Buffy</v>
      </c>
      <c r="BR451" s="509" t="str">
        <f>IF(AJ451="","",VLOOKUP(AK451,[0]!Qualifier,(COLUMN(AK451)-34),FALSE))</f>
        <v xml:space="preserve">Citr </v>
      </c>
      <c r="BS451" s="509" t="str">
        <f>IF(AK451="","",VLOOKUP(AL451,[0]!Qualifier,(COLUMN(AL451)-34),FALSE))</f>
        <v xml:space="preserve">HES </v>
      </c>
      <c r="BT451" s="509" t="str">
        <f>IF(AL451="","",VLOOKUP(AM451,[0]!Qualifier,(COLUMN(AM451)-34),FALSE))</f>
        <v xml:space="preserve">Closed </v>
      </c>
      <c r="BU451" s="509" t="str">
        <f>IF(AM451="","",VLOOKUP(AN451,[0]!Qualifier,(COLUMN(AN451)-34),FALSE))</f>
        <v xml:space="preserve">SV </v>
      </c>
      <c r="BV451" s="509" t="str">
        <f>IF(AN451="","",VLOOKUP(AO451,[0]!Qualifier,(COLUMN(AO451)-34),FALSE))</f>
        <v xml:space="preserve">20to24°C </v>
      </c>
      <c r="BW451" s="509" t="str">
        <f>IF(AO451="","",VLOOKUP(AP451,[0]!Qualifier,(COLUMN(AP451)-34),FALSE))</f>
        <v>No</v>
      </c>
      <c r="BX451" s="509" t="str">
        <f>IF(AP451="","",VLOOKUP(AQ451,[0]!Qualifier,(COLUMN(AQ451)-34),FALSE))</f>
        <v>Dir</v>
      </c>
      <c r="BY451" s="509" t="str">
        <f>IF(AQ451="","",VLOOKUP(AR451,[0]!Qualifier,(COLUMN(AR451)-34),FALSE))</f>
        <v xml:space="preserve">Aph </v>
      </c>
      <c r="BZ451" s="509" t="str">
        <f>IF(AR451="","",VLOOKUP(AS451,[0]!Qualifier,(COLUMN(AS451)-34),FALSE))</f>
        <v xml:space="preserve">NA </v>
      </c>
      <c r="CA451" s="509" t="str">
        <f>IF(AS451="","",VLOOKUP(AT451,[0]!Qualifier,(COLUMN(AT451)-34),FALSE))</f>
        <v xml:space="preserve">Interm </v>
      </c>
      <c r="CB451" s="509" t="str">
        <f>IF(AT451="","",VLOOKUP(AU451,[0]!Qualifier,(COLUMN(AU451)-34),FALSE))</f>
        <v xml:space="preserve">None </v>
      </c>
      <c r="CC451" s="509" t="str">
        <f>IF(AU451="","",VLOOKUP(AV451,[0]!Qualifier,(COLUMN(AV451)-34),FALSE))</f>
        <v xml:space="preserve">None </v>
      </c>
      <c r="CD451" s="509" t="str">
        <f>IF(AV451="","",VLOOKUP(AW451,[0]!Qualifier,(COLUMN(AW451)-34),FALSE))</f>
        <v xml:space="preserve">NoIrr </v>
      </c>
      <c r="CE451" s="508" t="str">
        <f>IF(AW451="","",VLOOKUP(AX451,[0]!Qualifier,(COLUMN(AX451)-34),FALSE))</f>
        <v xml:space="preserve">- </v>
      </c>
      <c r="CF451" s="508" t="str">
        <f>IF(AX451="","",VLOOKUP(AY451,[0]!Qualifier,(COLUMN(AY451)-34),FALSE))</f>
        <v xml:space="preserve">Granulocytes </v>
      </c>
      <c r="CG451" s="509" t="str">
        <f>IF(AY451="","",VLOOKUP(AZ451,[0]!Qualifier,(COLUMN(AZ451)-34),FALSE))</f>
        <v>Non</v>
      </c>
      <c r="CH451" s="510" t="str">
        <f>IF(AZ451="","",VLOOKUP(BA451,[0]!Qualifier,(COLUMN(BA451)-34),FALSE))</f>
        <v>NA</v>
      </c>
      <c r="CI451" s="509" t="str">
        <f>IF(BA451="","",VLOOKUP(BB451,[0]!Qualifier,(COLUMN(BB451)-34),FALSE))</f>
        <v xml:space="preserve">None </v>
      </c>
      <c r="CJ451" s="510"/>
      <c r="CK451" s="513" t="str">
        <f t="shared" si="201"/>
        <v>3-10-8-1-1-1-1-3-2-1-6-1-1-1-1-2-1-1-1</v>
      </c>
      <c r="CL451" s="513">
        <v>43999</v>
      </c>
      <c r="CM451" s="513">
        <v>45195</v>
      </c>
      <c r="CN451" s="510"/>
      <c r="CP451" s="510"/>
    </row>
    <row r="452" spans="1:94" ht="12.95" customHeight="1" x14ac:dyDescent="0.35">
      <c r="A452" s="77">
        <f t="shared" si="203"/>
        <v>390310</v>
      </c>
      <c r="B452" s="7">
        <f t="shared" si="204"/>
        <v>447</v>
      </c>
      <c r="C452" s="59">
        <f t="shared" si="202"/>
        <v>447</v>
      </c>
      <c r="D452" s="124">
        <f t="shared" si="215"/>
        <v>390310</v>
      </c>
      <c r="E452" s="16" t="str">
        <f t="shared" si="181"/>
        <v>LC/Buffy</v>
      </c>
      <c r="F452" s="58" t="str">
        <f t="shared" si="182"/>
        <v xml:space="preserve">ACD </v>
      </c>
      <c r="G452" s="58" t="str">
        <f t="shared" si="183"/>
        <v xml:space="preserve">NoAdd </v>
      </c>
      <c r="H452" s="58" t="str">
        <f t="shared" si="184"/>
        <v xml:space="preserve">Closed </v>
      </c>
      <c r="I452" s="58" t="str">
        <f t="shared" si="185"/>
        <v xml:space="preserve">SV </v>
      </c>
      <c r="J452" s="58" t="str">
        <f t="shared" si="186"/>
        <v xml:space="preserve">2to6°C </v>
      </c>
      <c r="K452" s="58" t="str">
        <f t="shared" si="187"/>
        <v>No</v>
      </c>
      <c r="L452" s="58" t="str">
        <f t="shared" si="188"/>
        <v>Dir</v>
      </c>
      <c r="M452" s="58" t="str">
        <f t="shared" si="189"/>
        <v xml:space="preserve">Aph </v>
      </c>
      <c r="N452" s="58" t="str">
        <f t="shared" si="190"/>
        <v xml:space="preserve">NA </v>
      </c>
      <c r="O452" s="58" t="str">
        <f t="shared" si="191"/>
        <v xml:space="preserve">Interm </v>
      </c>
      <c r="P452" s="58" t="str">
        <f t="shared" si="192"/>
        <v xml:space="preserve">None </v>
      </c>
      <c r="Q452" s="58" t="str">
        <f t="shared" si="193"/>
        <v xml:space="preserve">None </v>
      </c>
      <c r="R452" s="58" t="str">
        <f t="shared" si="194"/>
        <v xml:space="preserve">NoIrr </v>
      </c>
      <c r="S452" s="58" t="str">
        <f t="shared" si="195"/>
        <v xml:space="preserve">- </v>
      </c>
      <c r="T452" s="58" t="str">
        <f t="shared" si="196"/>
        <v xml:space="preserve">Lymphocytes </v>
      </c>
      <c r="U452" s="58" t="str">
        <f t="shared" si="197"/>
        <v>Non</v>
      </c>
      <c r="V452" s="58" t="str">
        <f t="shared" si="198"/>
        <v>NA</v>
      </c>
      <c r="W452" s="58" t="str">
        <f t="shared" si="199"/>
        <v xml:space="preserve">None </v>
      </c>
      <c r="X452" t="s">
        <v>63</v>
      </c>
      <c r="Y452" s="161" t="str">
        <f t="shared" si="200"/>
        <v>3-6-1-1-1-2-1-3-2-1-6-1-1-1-1-3-1-1-1</v>
      </c>
      <c r="Z452" s="8">
        <f t="shared" si="216"/>
        <v>390310</v>
      </c>
      <c r="AA452" s="7">
        <f t="shared" si="217"/>
        <v>447</v>
      </c>
      <c r="AB452" s="29" t="str">
        <f t="shared" si="214"/>
        <v>3</v>
      </c>
      <c r="AC452" s="29" t="str">
        <f t="shared" si="214"/>
        <v>9</v>
      </c>
      <c r="AD452" s="29" t="str">
        <f t="shared" si="214"/>
        <v>0</v>
      </c>
      <c r="AE452" s="29" t="str">
        <f t="shared" si="214"/>
        <v>3</v>
      </c>
      <c r="AF452" s="29" t="str">
        <f t="shared" si="214"/>
        <v>1</v>
      </c>
      <c r="AG452" s="29" t="str">
        <f t="shared" si="214"/>
        <v>0</v>
      </c>
      <c r="AH452" s="59">
        <v>447</v>
      </c>
      <c r="AI452" s="510">
        <v>390310</v>
      </c>
      <c r="AJ452" s="509">
        <v>3</v>
      </c>
      <c r="AK452" s="509">
        <v>6</v>
      </c>
      <c r="AL452" s="509">
        <v>1</v>
      </c>
      <c r="AM452" s="509">
        <v>1</v>
      </c>
      <c r="AN452" s="509">
        <v>1</v>
      </c>
      <c r="AO452" s="509">
        <v>2</v>
      </c>
      <c r="AP452" s="509">
        <v>1</v>
      </c>
      <c r="AQ452" s="509">
        <v>3</v>
      </c>
      <c r="AR452" s="509">
        <v>2</v>
      </c>
      <c r="AS452" s="509">
        <v>1</v>
      </c>
      <c r="AT452" s="509">
        <v>6</v>
      </c>
      <c r="AU452" s="509">
        <v>1</v>
      </c>
      <c r="AV452" s="509">
        <v>1</v>
      </c>
      <c r="AW452" s="509">
        <v>1</v>
      </c>
      <c r="AX452" s="509">
        <v>1</v>
      </c>
      <c r="AY452" s="509">
        <v>3</v>
      </c>
      <c r="AZ452" s="509">
        <v>1</v>
      </c>
      <c r="BA452" s="509">
        <v>1</v>
      </c>
      <c r="BB452" s="509">
        <v>1</v>
      </c>
      <c r="BC452" s="509" t="b">
        <v>0</v>
      </c>
      <c r="BD452" s="508">
        <v>45488</v>
      </c>
      <c r="BE452" s="508">
        <v>45487</v>
      </c>
      <c r="BF452" s="509" t="b">
        <v>0</v>
      </c>
      <c r="BG452" s="510" t="s">
        <v>1545</v>
      </c>
      <c r="BH452" s="509">
        <v>76</v>
      </c>
      <c r="BI452" s="510" t="s">
        <v>1062</v>
      </c>
      <c r="BJ452" s="513">
        <v>45488</v>
      </c>
      <c r="BK452" s="513">
        <v>45487</v>
      </c>
      <c r="BL452" s="513">
        <v>46217</v>
      </c>
      <c r="BM452" s="510"/>
      <c r="BN452" s="512"/>
      <c r="BO452" s="510"/>
      <c r="BP452" s="509">
        <v>1</v>
      </c>
      <c r="BQ452" s="509" t="str">
        <f>IF(AI452="","",VLOOKUP(AJ452,[0]!Qualifier,(COLUMN(AJ452)-34),FALSE))</f>
        <v>LC/Buffy</v>
      </c>
      <c r="BR452" s="509" t="str">
        <f>IF(AJ452="","",VLOOKUP(AK452,[0]!Qualifier,(COLUMN(AK452)-34),FALSE))</f>
        <v xml:space="preserve">ACD </v>
      </c>
      <c r="BS452" s="509" t="str">
        <f>IF(AK452="","",VLOOKUP(AL452,[0]!Qualifier,(COLUMN(AL452)-34),FALSE))</f>
        <v xml:space="preserve">NoAdd </v>
      </c>
      <c r="BT452" s="509" t="str">
        <f>IF(AL452="","",VLOOKUP(AM452,[0]!Qualifier,(COLUMN(AM452)-34),FALSE))</f>
        <v xml:space="preserve">Closed </v>
      </c>
      <c r="BU452" s="509" t="str">
        <f>IF(AM452="","",VLOOKUP(AN452,[0]!Qualifier,(COLUMN(AN452)-34),FALSE))</f>
        <v xml:space="preserve">SV </v>
      </c>
      <c r="BV452" s="509" t="str">
        <f>IF(AN452="","",VLOOKUP(AO452,[0]!Qualifier,(COLUMN(AO452)-34),FALSE))</f>
        <v xml:space="preserve">2to6°C </v>
      </c>
      <c r="BW452" s="509" t="str">
        <f>IF(AO452="","",VLOOKUP(AP452,[0]!Qualifier,(COLUMN(AP452)-34),FALSE))</f>
        <v>No</v>
      </c>
      <c r="BX452" s="509" t="str">
        <f>IF(AP452="","",VLOOKUP(AQ452,[0]!Qualifier,(COLUMN(AQ452)-34),FALSE))</f>
        <v>Dir</v>
      </c>
      <c r="BY452" s="509" t="str">
        <f>IF(AQ452="","",VLOOKUP(AR452,[0]!Qualifier,(COLUMN(AR452)-34),FALSE))</f>
        <v xml:space="preserve">Aph </v>
      </c>
      <c r="BZ452" s="509" t="str">
        <f>IF(AR452="","",VLOOKUP(AS452,[0]!Qualifier,(COLUMN(AS452)-34),FALSE))</f>
        <v xml:space="preserve">NA </v>
      </c>
      <c r="CA452" s="509" t="str">
        <f>IF(AS452="","",VLOOKUP(AT452,[0]!Qualifier,(COLUMN(AT452)-34),FALSE))</f>
        <v xml:space="preserve">Interm </v>
      </c>
      <c r="CB452" s="509" t="str">
        <f>IF(AT452="","",VLOOKUP(AU452,[0]!Qualifier,(COLUMN(AU452)-34),FALSE))</f>
        <v xml:space="preserve">None </v>
      </c>
      <c r="CC452" s="509" t="str">
        <f>IF(AU452="","",VLOOKUP(AV452,[0]!Qualifier,(COLUMN(AV452)-34),FALSE))</f>
        <v xml:space="preserve">None </v>
      </c>
      <c r="CD452" s="509" t="str">
        <f>IF(AV452="","",VLOOKUP(AW452,[0]!Qualifier,(COLUMN(AW452)-34),FALSE))</f>
        <v xml:space="preserve">NoIrr </v>
      </c>
      <c r="CE452" s="508" t="str">
        <f>IF(AW452="","",VLOOKUP(AX452,[0]!Qualifier,(COLUMN(AX452)-34),FALSE))</f>
        <v xml:space="preserve">- </v>
      </c>
      <c r="CF452" s="508" t="str">
        <f>IF(AX452="","",VLOOKUP(AY452,[0]!Qualifier,(COLUMN(AY452)-34),FALSE))</f>
        <v xml:space="preserve">Lymphocytes </v>
      </c>
      <c r="CG452" s="509" t="str">
        <f>IF(AY452="","",VLOOKUP(AZ452,[0]!Qualifier,(COLUMN(AZ452)-34),FALSE))</f>
        <v>Non</v>
      </c>
      <c r="CH452" s="510" t="str">
        <f>IF(AZ452="","",VLOOKUP(BA452,[0]!Qualifier,(COLUMN(BA452)-34),FALSE))</f>
        <v>NA</v>
      </c>
      <c r="CI452" s="509" t="str">
        <f>IF(BA452="","",VLOOKUP(BB452,[0]!Qualifier,(COLUMN(BB452)-34),FALSE))</f>
        <v xml:space="preserve">None </v>
      </c>
      <c r="CJ452" s="510"/>
      <c r="CK452" s="513" t="str">
        <f t="shared" si="201"/>
        <v>3-6-1-1-1-2-1-3-2-1-6-1-1-1-1-3-1-1-1</v>
      </c>
      <c r="CL452" s="513">
        <v>43437</v>
      </c>
      <c r="CM452" s="513">
        <v>45195</v>
      </c>
      <c r="CN452" s="510"/>
      <c r="CP452" s="510"/>
    </row>
    <row r="453" spans="1:94" ht="12.95" customHeight="1" x14ac:dyDescent="0.35">
      <c r="A453" s="77">
        <f t="shared" si="203"/>
        <v>390499</v>
      </c>
      <c r="B453" s="7">
        <f t="shared" si="204"/>
        <v>448</v>
      </c>
      <c r="C453" s="59">
        <f t="shared" si="202"/>
        <v>448</v>
      </c>
      <c r="D453" s="124">
        <f t="shared" si="215"/>
        <v>390499</v>
      </c>
      <c r="E453" s="16" t="str">
        <f t="shared" si="181"/>
        <v>LC/Buffy</v>
      </c>
      <c r="F453" s="58" t="str">
        <f t="shared" si="182"/>
        <v xml:space="preserve">ACD </v>
      </c>
      <c r="G453" s="58" t="str">
        <f t="shared" si="183"/>
        <v xml:space="preserve">NoAdd </v>
      </c>
      <c r="H453" s="58" t="str">
        <f t="shared" si="184"/>
        <v xml:space="preserve">Closed </v>
      </c>
      <c r="I453" s="58" t="str">
        <f t="shared" si="185"/>
        <v xml:space="preserve">NonSV </v>
      </c>
      <c r="J453" s="58" t="str">
        <f t="shared" si="186"/>
        <v xml:space="preserve">2to6°C </v>
      </c>
      <c r="K453" s="58" t="str">
        <f t="shared" si="187"/>
        <v>No</v>
      </c>
      <c r="L453" s="58" t="str">
        <f t="shared" si="188"/>
        <v>Dir</v>
      </c>
      <c r="M453" s="58" t="str">
        <f t="shared" si="189"/>
        <v xml:space="preserve">Aph </v>
      </c>
      <c r="N453" s="58" t="str">
        <f t="shared" si="190"/>
        <v xml:space="preserve">NA </v>
      </c>
      <c r="O453" s="58" t="str">
        <f t="shared" si="191"/>
        <v xml:space="preserve">SpecInf </v>
      </c>
      <c r="P453" s="58" t="str">
        <f t="shared" si="192"/>
        <v xml:space="preserve">None </v>
      </c>
      <c r="Q453" s="58" t="str">
        <f t="shared" si="193"/>
        <v xml:space="preserve">None </v>
      </c>
      <c r="R453" s="58" t="str">
        <f t="shared" si="194"/>
        <v xml:space="preserve">NoIrr </v>
      </c>
      <c r="S453" s="58" t="str">
        <f t="shared" si="195"/>
        <v xml:space="preserve">- </v>
      </c>
      <c r="T453" s="58" t="str">
        <f t="shared" si="196"/>
        <v xml:space="preserve">Lymphocytes </v>
      </c>
      <c r="U453" s="58" t="str">
        <f t="shared" si="197"/>
        <v>Non</v>
      </c>
      <c r="V453" s="58" t="str">
        <f t="shared" si="198"/>
        <v>NA</v>
      </c>
      <c r="W453" s="58" t="str">
        <f t="shared" si="199"/>
        <v xml:space="preserve">None </v>
      </c>
      <c r="X453" t="s">
        <v>63</v>
      </c>
      <c r="Y453" s="161" t="str">
        <f t="shared" si="200"/>
        <v>3-6-1-1-3-2-1-3-2-1-7-1-1-1-1-3-1-1-1</v>
      </c>
      <c r="Z453" s="8">
        <f t="shared" si="216"/>
        <v>390499</v>
      </c>
      <c r="AA453" s="7">
        <f t="shared" si="217"/>
        <v>448</v>
      </c>
      <c r="AB453" s="29" t="str">
        <f t="shared" si="214"/>
        <v>3</v>
      </c>
      <c r="AC453" s="29" t="str">
        <f t="shared" si="214"/>
        <v>9</v>
      </c>
      <c r="AD453" s="29" t="str">
        <f t="shared" si="214"/>
        <v>0</v>
      </c>
      <c r="AE453" s="29" t="str">
        <f t="shared" si="214"/>
        <v>4</v>
      </c>
      <c r="AF453" s="29" t="str">
        <f t="shared" si="214"/>
        <v>9</v>
      </c>
      <c r="AG453" s="29" t="str">
        <f t="shared" si="214"/>
        <v>9</v>
      </c>
      <c r="AH453" s="59">
        <v>448</v>
      </c>
      <c r="AI453" s="510">
        <v>390499</v>
      </c>
      <c r="AJ453" s="509">
        <v>3</v>
      </c>
      <c r="AK453" s="509">
        <v>6</v>
      </c>
      <c r="AL453" s="509">
        <v>1</v>
      </c>
      <c r="AM453" s="509">
        <v>1</v>
      </c>
      <c r="AN453" s="509">
        <v>3</v>
      </c>
      <c r="AO453" s="509">
        <v>2</v>
      </c>
      <c r="AP453" s="509">
        <v>1</v>
      </c>
      <c r="AQ453" s="509">
        <v>3</v>
      </c>
      <c r="AR453" s="509">
        <v>2</v>
      </c>
      <c r="AS453" s="509">
        <v>1</v>
      </c>
      <c r="AT453" s="509">
        <v>7</v>
      </c>
      <c r="AU453" s="509">
        <v>1</v>
      </c>
      <c r="AV453" s="509">
        <v>1</v>
      </c>
      <c r="AW453" s="509">
        <v>1</v>
      </c>
      <c r="AX453" s="509">
        <v>1</v>
      </c>
      <c r="AY453" s="509">
        <v>3</v>
      </c>
      <c r="AZ453" s="509">
        <v>1</v>
      </c>
      <c r="BA453" s="509">
        <v>1</v>
      </c>
      <c r="BB453" s="509">
        <v>1</v>
      </c>
      <c r="BC453" s="509" t="b">
        <v>0</v>
      </c>
      <c r="BD453" s="508">
        <v>44085</v>
      </c>
      <c r="BE453" s="508">
        <v>44068</v>
      </c>
      <c r="BF453" s="509" t="b">
        <v>0</v>
      </c>
      <c r="BG453" s="510" t="s">
        <v>1124</v>
      </c>
      <c r="BH453" s="509">
        <v>76</v>
      </c>
      <c r="BI453" s="510" t="s">
        <v>1062</v>
      </c>
      <c r="BJ453" s="513">
        <v>44085</v>
      </c>
      <c r="BK453" s="513">
        <v>44068</v>
      </c>
      <c r="BL453" s="513">
        <v>46217</v>
      </c>
      <c r="BM453" s="510"/>
      <c r="BN453" s="512"/>
      <c r="BO453" s="510"/>
      <c r="BP453" s="509">
        <v>2</v>
      </c>
      <c r="BQ453" s="509" t="str">
        <f>IF(AI453="","",VLOOKUP(AJ453,[0]!Qualifier,(COLUMN(AJ453)-34),FALSE))</f>
        <v>LC/Buffy</v>
      </c>
      <c r="BR453" s="509" t="str">
        <f>IF(AJ453="","",VLOOKUP(AK453,[0]!Qualifier,(COLUMN(AK453)-34),FALSE))</f>
        <v xml:space="preserve">ACD </v>
      </c>
      <c r="BS453" s="509" t="str">
        <f>IF(AK453="","",VLOOKUP(AL453,[0]!Qualifier,(COLUMN(AL453)-34),FALSE))</f>
        <v xml:space="preserve">NoAdd </v>
      </c>
      <c r="BT453" s="509" t="str">
        <f>IF(AL453="","",VLOOKUP(AM453,[0]!Qualifier,(COLUMN(AM453)-34),FALSE))</f>
        <v xml:space="preserve">Closed </v>
      </c>
      <c r="BU453" s="509" t="str">
        <f>IF(AM453="","",VLOOKUP(AN453,[0]!Qualifier,(COLUMN(AN453)-34),FALSE))</f>
        <v xml:space="preserve">NonSV </v>
      </c>
      <c r="BV453" s="509" t="str">
        <f>IF(AN453="","",VLOOKUP(AO453,[0]!Qualifier,(COLUMN(AO453)-34),FALSE))</f>
        <v xml:space="preserve">2to6°C </v>
      </c>
      <c r="BW453" s="509" t="str">
        <f>IF(AO453="","",VLOOKUP(AP453,[0]!Qualifier,(COLUMN(AP453)-34),FALSE))</f>
        <v>No</v>
      </c>
      <c r="BX453" s="509" t="str">
        <f>IF(AP453="","",VLOOKUP(AQ453,[0]!Qualifier,(COLUMN(AQ453)-34),FALSE))</f>
        <v>Dir</v>
      </c>
      <c r="BY453" s="509" t="str">
        <f>IF(AQ453="","",VLOOKUP(AR453,[0]!Qualifier,(COLUMN(AR453)-34),FALSE))</f>
        <v xml:space="preserve">Aph </v>
      </c>
      <c r="BZ453" s="509" t="str">
        <f>IF(AR453="","",VLOOKUP(AS453,[0]!Qualifier,(COLUMN(AS453)-34),FALSE))</f>
        <v xml:space="preserve">NA </v>
      </c>
      <c r="CA453" s="509" t="str">
        <f>IF(AS453="","",VLOOKUP(AT453,[0]!Qualifier,(COLUMN(AT453)-34),FALSE))</f>
        <v xml:space="preserve">SpecInf </v>
      </c>
      <c r="CB453" s="509" t="str">
        <f>IF(AT453="","",VLOOKUP(AU453,[0]!Qualifier,(COLUMN(AU453)-34),FALSE))</f>
        <v xml:space="preserve">None </v>
      </c>
      <c r="CC453" s="509" t="str">
        <f>IF(AU453="","",VLOOKUP(AV453,[0]!Qualifier,(COLUMN(AV453)-34),FALSE))</f>
        <v xml:space="preserve">None </v>
      </c>
      <c r="CD453" s="509" t="str">
        <f>IF(AV453="","",VLOOKUP(AW453,[0]!Qualifier,(COLUMN(AW453)-34),FALSE))</f>
        <v xml:space="preserve">NoIrr </v>
      </c>
      <c r="CE453" s="508" t="str">
        <f>IF(AW453="","",VLOOKUP(AX453,[0]!Qualifier,(COLUMN(AX453)-34),FALSE))</f>
        <v xml:space="preserve">- </v>
      </c>
      <c r="CF453" s="508" t="str">
        <f>IF(AX453="","",VLOOKUP(AY453,[0]!Qualifier,(COLUMN(AY453)-34),FALSE))</f>
        <v xml:space="preserve">Lymphocytes </v>
      </c>
      <c r="CG453" s="509" t="str">
        <f>IF(AY453="","",VLOOKUP(AZ453,[0]!Qualifier,(COLUMN(AZ453)-34),FALSE))</f>
        <v>Non</v>
      </c>
      <c r="CH453" s="510" t="str">
        <f>IF(AZ453="","",VLOOKUP(BA453,[0]!Qualifier,(COLUMN(BA453)-34),FALSE))</f>
        <v>NA</v>
      </c>
      <c r="CI453" s="509" t="str">
        <f>IF(BA453="","",VLOOKUP(BB453,[0]!Qualifier,(COLUMN(BB453)-34),FALSE))</f>
        <v xml:space="preserve">None </v>
      </c>
      <c r="CJ453" s="510"/>
      <c r="CK453" s="513" t="str">
        <f t="shared" si="201"/>
        <v>3-6-1-1-3-2-1-3-2-1-7-1-1-1-1-3-1-1-1</v>
      </c>
      <c r="CL453" s="513">
        <v>42829</v>
      </c>
      <c r="CM453" s="513">
        <v>45195</v>
      </c>
      <c r="CN453" s="510"/>
      <c r="CP453" s="510"/>
    </row>
    <row r="454" spans="1:94" ht="12.95" customHeight="1" x14ac:dyDescent="0.35">
      <c r="A454" s="77">
        <f t="shared" si="203"/>
        <v>390718</v>
      </c>
      <c r="B454" s="7">
        <f t="shared" si="204"/>
        <v>449</v>
      </c>
      <c r="C454" s="59">
        <f t="shared" si="202"/>
        <v>449</v>
      </c>
      <c r="D454" s="124">
        <f t="shared" si="215"/>
        <v>390718</v>
      </c>
      <c r="E454" s="16" t="str">
        <f t="shared" ref="E454:E517" si="218">IF($AI454&lt;&gt;"",IF($Y$3="text", BQ454,AJ454),"")</f>
        <v>LC/Buffy</v>
      </c>
      <c r="F454" s="58" t="str">
        <f t="shared" ref="F454:F517" si="219">IF($AI454&lt;&gt;"",IF($Y$3="text", BR454,AK454),"")</f>
        <v xml:space="preserve">ACD </v>
      </c>
      <c r="G454" s="58" t="str">
        <f t="shared" ref="G454:G517" si="220">IF($AI454&lt;&gt;"",IF($Y$3="text", BS454,AL454),"")</f>
        <v xml:space="preserve">NoAdd </v>
      </c>
      <c r="H454" s="58" t="str">
        <f t="shared" ref="H454:H517" si="221">IF($AI454&lt;&gt;"",IF($Y$3="text", BT454,AM454),"")</f>
        <v xml:space="preserve">Closed </v>
      </c>
      <c r="I454" s="58" t="str">
        <f t="shared" ref="I454:I517" si="222">IF($AI454&lt;&gt;"",IF($Y$3="text", BU454,AN454),"")</f>
        <v xml:space="preserve">SV </v>
      </c>
      <c r="J454" s="58" t="str">
        <f t="shared" ref="J454:J517" si="223">IF($AI454&lt;&gt;"",IF($Y$3="text", BV454,AO454),"")</f>
        <v xml:space="preserve">20to24°C </v>
      </c>
      <c r="K454" s="58" t="str">
        <f t="shared" ref="K454:K517" si="224">IF($AI454&lt;&gt;"",IF($Y$3="text", BW454,AP454),"")</f>
        <v>No</v>
      </c>
      <c r="L454" s="58" t="str">
        <f t="shared" ref="L454:L517" si="225">IF($AI454&lt;&gt;"",IF($Y$3="text", BX454,AQ454),"")</f>
        <v xml:space="preserve">Allo </v>
      </c>
      <c r="M454" s="58" t="str">
        <f t="shared" ref="M454:M517" si="226">IF($AI454&lt;&gt;"",IF($Y$3="text", BY454,AR454),"")</f>
        <v xml:space="preserve">Aph </v>
      </c>
      <c r="N454" s="58" t="str">
        <f t="shared" ref="N454:N517" si="227">IF($AI454&lt;&gt;"",IF($Y$3="text", BZ454,AS454),"")</f>
        <v xml:space="preserve">NA </v>
      </c>
      <c r="O454" s="58" t="str">
        <f t="shared" ref="O454:O517" si="228">IF($AI454&lt;&gt;"",IF($Y$3="text", CA454,AT454),"")</f>
        <v xml:space="preserve">Transf </v>
      </c>
      <c r="P454" s="58" t="str">
        <f t="shared" ref="P454:P517" si="229">IF($AI454&lt;&gt;"",IF($Y$3="text", CB454,AU454),"")</f>
        <v xml:space="preserve">None </v>
      </c>
      <c r="Q454" s="58" t="str">
        <f t="shared" ref="Q454:Q517" si="230">IF($AI454&lt;&gt;"",IF($Y$3="text", CC454,AV454),"")</f>
        <v xml:space="preserve">None </v>
      </c>
      <c r="R454" s="58" t="str">
        <f t="shared" ref="R454:R517" si="231">IF($AI454&lt;&gt;"",IF($Y$3="text", CD454,AW454),"")</f>
        <v xml:space="preserve">NoIrr </v>
      </c>
      <c r="S454" s="58" t="str">
        <f t="shared" ref="S454:S517" si="232">IF($AI454&lt;&gt;"",IF($Y$3="text", CE454,AX454),"")</f>
        <v xml:space="preserve">- </v>
      </c>
      <c r="T454" s="58" t="str">
        <f t="shared" ref="T454:T517" si="233">IF($AI454&lt;&gt;"",IF($Y$3="text", CF454,AY454),"")</f>
        <v xml:space="preserve">Lymphocytes </v>
      </c>
      <c r="U454" s="58" t="str">
        <f t="shared" ref="U454:U517" si="234">IF($AI454&lt;&gt;"",IF($Y$3="text", CG454,AZ454),"")</f>
        <v>Non</v>
      </c>
      <c r="V454" s="58" t="str">
        <f t="shared" ref="V454:V517" si="235">IF($AI454&lt;&gt;"",IF($Y$3="text", CH454,BA454),"")</f>
        <v>NA</v>
      </c>
      <c r="W454" s="58" t="str">
        <f t="shared" ref="W454:W517" si="236">IF($AI454&lt;&gt;"",IF($Y$3="text", CI454,BB454),"")</f>
        <v xml:space="preserve">None </v>
      </c>
      <c r="X454" t="s">
        <v>63</v>
      </c>
      <c r="Y454" s="161" t="str">
        <f t="shared" ref="Y454:Y517" si="237">IF(CK454="------------------"," ",CK454)</f>
        <v>3-6-1-1-1-1-1-1-2-1-1-1-1-1-1-3-1-1-1</v>
      </c>
      <c r="Z454" s="8">
        <f t="shared" si="216"/>
        <v>390718</v>
      </c>
      <c r="AA454" s="7">
        <f t="shared" si="217"/>
        <v>449</v>
      </c>
      <c r="AB454" s="29" t="str">
        <f t="shared" si="214"/>
        <v>3</v>
      </c>
      <c r="AC454" s="29" t="str">
        <f t="shared" si="214"/>
        <v>9</v>
      </c>
      <c r="AD454" s="29" t="str">
        <f t="shared" si="214"/>
        <v>0</v>
      </c>
      <c r="AE454" s="29" t="str">
        <f t="shared" si="214"/>
        <v>7</v>
      </c>
      <c r="AF454" s="29" t="str">
        <f t="shared" si="214"/>
        <v>1</v>
      </c>
      <c r="AG454" s="29" t="str">
        <f t="shared" si="214"/>
        <v>8</v>
      </c>
      <c r="AH454" s="59">
        <v>449</v>
      </c>
      <c r="AI454" s="510">
        <v>390718</v>
      </c>
      <c r="AJ454" s="509">
        <v>3</v>
      </c>
      <c r="AK454" s="509">
        <v>6</v>
      </c>
      <c r="AL454" s="509">
        <v>1</v>
      </c>
      <c r="AM454" s="509">
        <v>1</v>
      </c>
      <c r="AN454" s="509">
        <v>1</v>
      </c>
      <c r="AO454" s="509">
        <v>1</v>
      </c>
      <c r="AP454" s="509">
        <v>1</v>
      </c>
      <c r="AQ454" s="509">
        <v>1</v>
      </c>
      <c r="AR454" s="509">
        <v>2</v>
      </c>
      <c r="AS454" s="509">
        <v>1</v>
      </c>
      <c r="AT454" s="509">
        <v>1</v>
      </c>
      <c r="AU454" s="509">
        <v>1</v>
      </c>
      <c r="AV454" s="509">
        <v>1</v>
      </c>
      <c r="AW454" s="509">
        <v>1</v>
      </c>
      <c r="AX454" s="509">
        <v>1</v>
      </c>
      <c r="AY454" s="509">
        <v>3</v>
      </c>
      <c r="AZ454" s="509">
        <v>1</v>
      </c>
      <c r="BA454" s="509">
        <v>1</v>
      </c>
      <c r="BB454" s="509">
        <v>1</v>
      </c>
      <c r="BC454" s="509" t="b">
        <v>0</v>
      </c>
      <c r="BD454" s="508">
        <v>41252</v>
      </c>
      <c r="BE454" s="508">
        <v>41252</v>
      </c>
      <c r="BF454" s="509" t="b">
        <v>0</v>
      </c>
      <c r="BG454" s="510" t="s">
        <v>712</v>
      </c>
      <c r="BH454" s="509">
        <v>76</v>
      </c>
      <c r="BI454" s="510" t="s">
        <v>1062</v>
      </c>
      <c r="BJ454" s="513">
        <v>41252</v>
      </c>
      <c r="BK454" s="513">
        <v>41252</v>
      </c>
      <c r="BL454" s="513">
        <v>46217</v>
      </c>
      <c r="BM454" s="510"/>
      <c r="BN454" s="512"/>
      <c r="BO454" s="510"/>
      <c r="BP454" s="509">
        <v>6</v>
      </c>
      <c r="BQ454" s="509" t="str">
        <f>IF(AI454="","",VLOOKUP(AJ454,[0]!Qualifier,(COLUMN(AJ454)-34),FALSE))</f>
        <v>LC/Buffy</v>
      </c>
      <c r="BR454" s="509" t="str">
        <f>IF(AJ454="","",VLOOKUP(AK454,[0]!Qualifier,(COLUMN(AK454)-34),FALSE))</f>
        <v xml:space="preserve">ACD </v>
      </c>
      <c r="BS454" s="509" t="str">
        <f>IF(AK454="","",VLOOKUP(AL454,[0]!Qualifier,(COLUMN(AL454)-34),FALSE))</f>
        <v xml:space="preserve">NoAdd </v>
      </c>
      <c r="BT454" s="509" t="str">
        <f>IF(AL454="","",VLOOKUP(AM454,[0]!Qualifier,(COLUMN(AM454)-34),FALSE))</f>
        <v xml:space="preserve">Closed </v>
      </c>
      <c r="BU454" s="509" t="str">
        <f>IF(AM454="","",VLOOKUP(AN454,[0]!Qualifier,(COLUMN(AN454)-34),FALSE))</f>
        <v xml:space="preserve">SV </v>
      </c>
      <c r="BV454" s="509" t="str">
        <f>IF(AN454="","",VLOOKUP(AO454,[0]!Qualifier,(COLUMN(AO454)-34),FALSE))</f>
        <v xml:space="preserve">20to24°C </v>
      </c>
      <c r="BW454" s="509" t="str">
        <f>IF(AO454="","",VLOOKUP(AP454,[0]!Qualifier,(COLUMN(AP454)-34),FALSE))</f>
        <v>No</v>
      </c>
      <c r="BX454" s="509" t="str">
        <f>IF(AP454="","",VLOOKUP(AQ454,[0]!Qualifier,(COLUMN(AQ454)-34),FALSE))</f>
        <v xml:space="preserve">Allo </v>
      </c>
      <c r="BY454" s="509" t="str">
        <f>IF(AQ454="","",VLOOKUP(AR454,[0]!Qualifier,(COLUMN(AR454)-34),FALSE))</f>
        <v xml:space="preserve">Aph </v>
      </c>
      <c r="BZ454" s="509" t="str">
        <f>IF(AR454="","",VLOOKUP(AS454,[0]!Qualifier,(COLUMN(AS454)-34),FALSE))</f>
        <v xml:space="preserve">NA </v>
      </c>
      <c r="CA454" s="509" t="str">
        <f>IF(AS454="","",VLOOKUP(AT454,[0]!Qualifier,(COLUMN(AT454)-34),FALSE))</f>
        <v xml:space="preserve">Transf </v>
      </c>
      <c r="CB454" s="509" t="str">
        <f>IF(AT454="","",VLOOKUP(AU454,[0]!Qualifier,(COLUMN(AU454)-34),FALSE))</f>
        <v xml:space="preserve">None </v>
      </c>
      <c r="CC454" s="509" t="str">
        <f>IF(AU454="","",VLOOKUP(AV454,[0]!Qualifier,(COLUMN(AV454)-34),FALSE))</f>
        <v xml:space="preserve">None </v>
      </c>
      <c r="CD454" s="509" t="str">
        <f>IF(AV454="","",VLOOKUP(AW454,[0]!Qualifier,(COLUMN(AW454)-34),FALSE))</f>
        <v xml:space="preserve">NoIrr </v>
      </c>
      <c r="CE454" s="508" t="str">
        <f>IF(AW454="","",VLOOKUP(AX454,[0]!Qualifier,(COLUMN(AX454)-34),FALSE))</f>
        <v xml:space="preserve">- </v>
      </c>
      <c r="CF454" s="508" t="str">
        <f>IF(AX454="","",VLOOKUP(AY454,[0]!Qualifier,(COLUMN(AY454)-34),FALSE))</f>
        <v xml:space="preserve">Lymphocytes </v>
      </c>
      <c r="CG454" s="509" t="str">
        <f>IF(AY454="","",VLOOKUP(AZ454,[0]!Qualifier,(COLUMN(AZ454)-34),FALSE))</f>
        <v>Non</v>
      </c>
      <c r="CH454" s="510" t="str">
        <f>IF(AZ454="","",VLOOKUP(BA454,[0]!Qualifier,(COLUMN(BA454)-34),FALSE))</f>
        <v>NA</v>
      </c>
      <c r="CI454" s="509" t="str">
        <f>IF(BA454="","",VLOOKUP(BB454,[0]!Qualifier,(COLUMN(BB454)-34),FALSE))</f>
        <v xml:space="preserve">None </v>
      </c>
      <c r="CJ454" s="510"/>
      <c r="CK454" s="513" t="str">
        <f t="shared" ref="CK454:CK517" si="238">AJ454&amp;"-"&amp;AK454&amp;"-"&amp;AL454&amp;"-"&amp;AM454&amp;"-"&amp;AN454&amp;"-"&amp;AO454&amp;"-"&amp;AP454&amp;"-"&amp;AQ454&amp;"-"&amp;AR454&amp;"-"&amp;AS454&amp;"-"&amp;AT454&amp;"-"&amp;AU454&amp;"-"&amp;AV454&amp;"-"&amp;AW454&amp;"-"&amp;AX454&amp;"-"&amp;AY454&amp;"-"&amp;AZ454&amp;"-"&amp;BA454&amp;"-"&amp;BB454</f>
        <v>3-6-1-1-1-1-1-1-2-1-1-1-1-1-1-3-1-1-1</v>
      </c>
      <c r="CL454" s="513">
        <v>42866</v>
      </c>
      <c r="CM454" s="513">
        <v>45195</v>
      </c>
      <c r="CN454" s="510"/>
      <c r="CP454" s="510"/>
    </row>
    <row r="455" spans="1:94" ht="12.95" customHeight="1" x14ac:dyDescent="0.35">
      <c r="A455" s="77">
        <f t="shared" si="203"/>
        <v>390749</v>
      </c>
      <c r="B455" s="7">
        <f t="shared" si="204"/>
        <v>450</v>
      </c>
      <c r="C455" s="59">
        <f t="shared" ref="C455:C518" si="239">IF(AH455="","",IF(OR(BC455,BF455),"ungültig",B455))</f>
        <v>450</v>
      </c>
      <c r="D455" s="124">
        <f t="shared" si="215"/>
        <v>390749</v>
      </c>
      <c r="E455" s="16" t="str">
        <f t="shared" si="218"/>
        <v>LC/Buffy</v>
      </c>
      <c r="F455" s="58" t="str">
        <f t="shared" si="219"/>
        <v xml:space="preserve">ACD </v>
      </c>
      <c r="G455" s="58" t="str">
        <f t="shared" si="220"/>
        <v xml:space="preserve">NoAdd </v>
      </c>
      <c r="H455" s="58" t="str">
        <f t="shared" si="221"/>
        <v xml:space="preserve">CleanR </v>
      </c>
      <c r="I455" s="58" t="str">
        <f t="shared" si="222"/>
        <v xml:space="preserve">NonSV </v>
      </c>
      <c r="J455" s="58" t="str">
        <f t="shared" si="223"/>
        <v xml:space="preserve">2to6°C </v>
      </c>
      <c r="K455" s="58" t="str">
        <f t="shared" si="224"/>
        <v>No</v>
      </c>
      <c r="L455" s="58" t="str">
        <f t="shared" si="225"/>
        <v>Dir</v>
      </c>
      <c r="M455" s="58" t="str">
        <f t="shared" si="226"/>
        <v xml:space="preserve">Aph </v>
      </c>
      <c r="N455" s="58" t="str">
        <f t="shared" si="227"/>
        <v xml:space="preserve">NA </v>
      </c>
      <c r="O455" s="58" t="str">
        <f t="shared" si="228"/>
        <v xml:space="preserve">Transf </v>
      </c>
      <c r="P455" s="58" t="str">
        <f t="shared" si="229"/>
        <v xml:space="preserve">None </v>
      </c>
      <c r="Q455" s="58" t="str">
        <f t="shared" si="230"/>
        <v xml:space="preserve">None </v>
      </c>
      <c r="R455" s="58" t="str">
        <f t="shared" si="231"/>
        <v xml:space="preserve">NoIrr </v>
      </c>
      <c r="S455" s="58" t="str">
        <f t="shared" si="232"/>
        <v xml:space="preserve">- </v>
      </c>
      <c r="T455" s="58" t="str">
        <f t="shared" si="233"/>
        <v xml:space="preserve">Lymphocytes </v>
      </c>
      <c r="U455" s="58" t="str">
        <f t="shared" si="234"/>
        <v>Non</v>
      </c>
      <c r="V455" s="58" t="str">
        <f t="shared" si="235"/>
        <v>NA</v>
      </c>
      <c r="W455" s="58" t="str">
        <f t="shared" si="236"/>
        <v xml:space="preserve">None </v>
      </c>
      <c r="X455" t="s">
        <v>63</v>
      </c>
      <c r="Y455" s="161" t="str">
        <f t="shared" si="237"/>
        <v>3-6-1-4-3-2-1-3-2-1-1-1-1-1-1-3-1-1-1</v>
      </c>
      <c r="Z455" s="8">
        <f t="shared" si="216"/>
        <v>390749</v>
      </c>
      <c r="AA455" s="7">
        <f t="shared" si="217"/>
        <v>450</v>
      </c>
      <c r="AB455" s="29" t="str">
        <f t="shared" si="214"/>
        <v>3</v>
      </c>
      <c r="AC455" s="29" t="str">
        <f t="shared" si="214"/>
        <v>9</v>
      </c>
      <c r="AD455" s="29" t="str">
        <f t="shared" si="214"/>
        <v>0</v>
      </c>
      <c r="AE455" s="29" t="str">
        <f t="shared" si="214"/>
        <v>7</v>
      </c>
      <c r="AF455" s="29" t="str">
        <f t="shared" si="214"/>
        <v>4</v>
      </c>
      <c r="AG455" s="29" t="str">
        <f t="shared" si="214"/>
        <v>9</v>
      </c>
      <c r="AH455" s="59">
        <v>450</v>
      </c>
      <c r="AI455" s="510">
        <v>390749</v>
      </c>
      <c r="AJ455" s="509">
        <v>3</v>
      </c>
      <c r="AK455" s="509">
        <v>6</v>
      </c>
      <c r="AL455" s="509">
        <v>1</v>
      </c>
      <c r="AM455" s="509">
        <v>4</v>
      </c>
      <c r="AN455" s="509">
        <v>3</v>
      </c>
      <c r="AO455" s="509">
        <v>2</v>
      </c>
      <c r="AP455" s="509">
        <v>1</v>
      </c>
      <c r="AQ455" s="509">
        <v>3</v>
      </c>
      <c r="AR455" s="509">
        <v>2</v>
      </c>
      <c r="AS455" s="509">
        <v>1</v>
      </c>
      <c r="AT455" s="509">
        <v>1</v>
      </c>
      <c r="AU455" s="509">
        <v>1</v>
      </c>
      <c r="AV455" s="509">
        <v>1</v>
      </c>
      <c r="AW455" s="509">
        <v>1</v>
      </c>
      <c r="AX455" s="509">
        <v>1</v>
      </c>
      <c r="AY455" s="509">
        <v>3</v>
      </c>
      <c r="AZ455" s="509">
        <v>1</v>
      </c>
      <c r="BA455" s="509">
        <v>1</v>
      </c>
      <c r="BB455" s="509">
        <v>1</v>
      </c>
      <c r="BC455" s="509" t="b">
        <v>0</v>
      </c>
      <c r="BD455" s="508">
        <v>46079</v>
      </c>
      <c r="BE455" s="508">
        <v>46073</v>
      </c>
      <c r="BF455" s="509" t="b">
        <v>0</v>
      </c>
      <c r="BG455" s="510" t="s">
        <v>1630</v>
      </c>
      <c r="BH455" s="509">
        <v>99</v>
      </c>
      <c r="BI455" s="510" t="s">
        <v>685</v>
      </c>
      <c r="BJ455" s="513">
        <v>46079</v>
      </c>
      <c r="BK455" s="513">
        <v>46073</v>
      </c>
      <c r="BL455" s="513">
        <v>46217</v>
      </c>
      <c r="BM455" s="510"/>
      <c r="BN455" s="512"/>
      <c r="BO455" s="510"/>
      <c r="BP455" s="509">
        <v>6</v>
      </c>
      <c r="BQ455" s="509" t="str">
        <f>IF(AI455="","",VLOOKUP(AJ455,[0]!Qualifier,(COLUMN(AJ455)-34),FALSE))</f>
        <v>LC/Buffy</v>
      </c>
      <c r="BR455" s="509" t="str">
        <f>IF(AJ455="","",VLOOKUP(AK455,[0]!Qualifier,(COLUMN(AK455)-34),FALSE))</f>
        <v xml:space="preserve">ACD </v>
      </c>
      <c r="BS455" s="509" t="str">
        <f>IF(AK455="","",VLOOKUP(AL455,[0]!Qualifier,(COLUMN(AL455)-34),FALSE))</f>
        <v xml:space="preserve">NoAdd </v>
      </c>
      <c r="BT455" s="509" t="str">
        <f>IF(AL455="","",VLOOKUP(AM455,[0]!Qualifier,(COLUMN(AM455)-34),FALSE))</f>
        <v xml:space="preserve">CleanR </v>
      </c>
      <c r="BU455" s="509" t="str">
        <f>IF(AM455="","",VLOOKUP(AN455,[0]!Qualifier,(COLUMN(AN455)-34),FALSE))</f>
        <v xml:space="preserve">NonSV </v>
      </c>
      <c r="BV455" s="509" t="str">
        <f>IF(AN455="","",VLOOKUP(AO455,[0]!Qualifier,(COLUMN(AO455)-34),FALSE))</f>
        <v xml:space="preserve">2to6°C </v>
      </c>
      <c r="BW455" s="509" t="str">
        <f>IF(AO455="","",VLOOKUP(AP455,[0]!Qualifier,(COLUMN(AP455)-34),FALSE))</f>
        <v>No</v>
      </c>
      <c r="BX455" s="509" t="str">
        <f>IF(AP455="","",VLOOKUP(AQ455,[0]!Qualifier,(COLUMN(AQ455)-34),FALSE))</f>
        <v>Dir</v>
      </c>
      <c r="BY455" s="509" t="str">
        <f>IF(AQ455="","",VLOOKUP(AR455,[0]!Qualifier,(COLUMN(AR455)-34),FALSE))</f>
        <v xml:space="preserve">Aph </v>
      </c>
      <c r="BZ455" s="509" t="str">
        <f>IF(AR455="","",VLOOKUP(AS455,[0]!Qualifier,(COLUMN(AS455)-34),FALSE))</f>
        <v xml:space="preserve">NA </v>
      </c>
      <c r="CA455" s="509" t="str">
        <f>IF(AS455="","",VLOOKUP(AT455,[0]!Qualifier,(COLUMN(AT455)-34),FALSE))</f>
        <v xml:space="preserve">Transf </v>
      </c>
      <c r="CB455" s="509" t="str">
        <f>IF(AT455="","",VLOOKUP(AU455,[0]!Qualifier,(COLUMN(AU455)-34),FALSE))</f>
        <v xml:space="preserve">None </v>
      </c>
      <c r="CC455" s="509" t="str">
        <f>IF(AU455="","",VLOOKUP(AV455,[0]!Qualifier,(COLUMN(AV455)-34),FALSE))</f>
        <v xml:space="preserve">None </v>
      </c>
      <c r="CD455" s="509" t="str">
        <f>IF(AV455="","",VLOOKUP(AW455,[0]!Qualifier,(COLUMN(AW455)-34),FALSE))</f>
        <v xml:space="preserve">NoIrr </v>
      </c>
      <c r="CE455" s="508" t="str">
        <f>IF(AW455="","",VLOOKUP(AX455,[0]!Qualifier,(COLUMN(AX455)-34),FALSE))</f>
        <v xml:space="preserve">- </v>
      </c>
      <c r="CF455" s="508" t="str">
        <f>IF(AX455="","",VLOOKUP(AY455,[0]!Qualifier,(COLUMN(AY455)-34),FALSE))</f>
        <v xml:space="preserve">Lymphocytes </v>
      </c>
      <c r="CG455" s="509" t="str">
        <f>IF(AY455="","",VLOOKUP(AZ455,[0]!Qualifier,(COLUMN(AZ455)-34),FALSE))</f>
        <v>Non</v>
      </c>
      <c r="CH455" s="510" t="str">
        <f>IF(AZ455="","",VLOOKUP(BA455,[0]!Qualifier,(COLUMN(BA455)-34),FALSE))</f>
        <v>NA</v>
      </c>
      <c r="CI455" s="509" t="str">
        <f>IF(BA455="","",VLOOKUP(BB455,[0]!Qualifier,(COLUMN(BB455)-34),FALSE))</f>
        <v xml:space="preserve">None </v>
      </c>
      <c r="CJ455" s="510"/>
      <c r="CK455" s="513" t="str">
        <f t="shared" si="238"/>
        <v>3-6-1-4-3-2-1-3-2-1-1-1-1-1-1-3-1-1-1</v>
      </c>
      <c r="CL455" s="513">
        <v>42829</v>
      </c>
      <c r="CM455" s="513">
        <v>45195</v>
      </c>
      <c r="CN455" s="510"/>
      <c r="CP455" s="510"/>
    </row>
    <row r="456" spans="1:94" ht="12.95" customHeight="1" x14ac:dyDescent="0.35">
      <c r="A456" s="77">
        <f t="shared" si="203"/>
        <v>391076</v>
      </c>
      <c r="B456" s="7">
        <f t="shared" si="204"/>
        <v>451</v>
      </c>
      <c r="C456" s="59">
        <f t="shared" si="239"/>
        <v>451</v>
      </c>
      <c r="D456" s="124">
        <f t="shared" si="215"/>
        <v>391076</v>
      </c>
      <c r="E456" s="16" t="str">
        <f t="shared" si="218"/>
        <v>LC/Buffy</v>
      </c>
      <c r="F456" s="58" t="str">
        <f t="shared" si="219"/>
        <v xml:space="preserve">ACD </v>
      </c>
      <c r="G456" s="58" t="str">
        <f t="shared" si="220"/>
        <v xml:space="preserve">DMSO </v>
      </c>
      <c r="H456" s="58" t="str">
        <f t="shared" si="221"/>
        <v xml:space="preserve">Open </v>
      </c>
      <c r="I456" s="58" t="str">
        <f t="shared" si="222"/>
        <v xml:space="preserve">NonSV </v>
      </c>
      <c r="J456" s="58" t="str">
        <f t="shared" si="223"/>
        <v xml:space="preserve">≤-80°C </v>
      </c>
      <c r="K456" s="58" t="str">
        <f t="shared" si="224"/>
        <v>No</v>
      </c>
      <c r="L456" s="58" t="str">
        <f t="shared" si="225"/>
        <v>Dir</v>
      </c>
      <c r="M456" s="58" t="str">
        <f t="shared" si="226"/>
        <v xml:space="preserve">Aph </v>
      </c>
      <c r="N456" s="58" t="str">
        <f t="shared" si="227"/>
        <v xml:space="preserve">NA </v>
      </c>
      <c r="O456" s="58" t="str">
        <f t="shared" si="228"/>
        <v xml:space="preserve">Transf </v>
      </c>
      <c r="P456" s="58" t="str">
        <f t="shared" si="229"/>
        <v xml:space="preserve">None </v>
      </c>
      <c r="Q456" s="58" t="str">
        <f t="shared" si="230"/>
        <v xml:space="preserve">None </v>
      </c>
      <c r="R456" s="58" t="str">
        <f t="shared" si="231"/>
        <v xml:space="preserve">NoIrr </v>
      </c>
      <c r="S456" s="58" t="str">
        <f t="shared" si="232"/>
        <v xml:space="preserve">- </v>
      </c>
      <c r="T456" s="58" t="str">
        <f t="shared" si="233"/>
        <v xml:space="preserve">Lymphocytes </v>
      </c>
      <c r="U456" s="58" t="str">
        <f t="shared" si="234"/>
        <v>Non</v>
      </c>
      <c r="V456" s="58" t="str">
        <f t="shared" si="235"/>
        <v>NA</v>
      </c>
      <c r="W456" s="58" t="str">
        <f t="shared" si="236"/>
        <v xml:space="preserve">None </v>
      </c>
      <c r="X456" t="s">
        <v>63</v>
      </c>
      <c r="Y456" s="161" t="str">
        <f t="shared" si="237"/>
        <v>3-6-11-2-3-16-1-3-2-1-1-1-1-1-1-3-1-1-1</v>
      </c>
      <c r="Z456" s="8">
        <f t="shared" si="216"/>
        <v>391076</v>
      </c>
      <c r="AA456" s="7">
        <f t="shared" si="217"/>
        <v>451</v>
      </c>
      <c r="AB456" s="29" t="str">
        <f t="shared" si="214"/>
        <v>3</v>
      </c>
      <c r="AC456" s="29" t="str">
        <f t="shared" si="214"/>
        <v>9</v>
      </c>
      <c r="AD456" s="29" t="str">
        <f t="shared" si="214"/>
        <v>1</v>
      </c>
      <c r="AE456" s="29" t="str">
        <f t="shared" si="214"/>
        <v>0</v>
      </c>
      <c r="AF456" s="29" t="str">
        <f t="shared" si="214"/>
        <v>7</v>
      </c>
      <c r="AG456" s="29" t="str">
        <f t="shared" si="214"/>
        <v>6</v>
      </c>
      <c r="AH456" s="59">
        <v>451</v>
      </c>
      <c r="AI456" s="510">
        <v>391076</v>
      </c>
      <c r="AJ456" s="509">
        <v>3</v>
      </c>
      <c r="AK456" s="509">
        <v>6</v>
      </c>
      <c r="AL456" s="509">
        <v>11</v>
      </c>
      <c r="AM456" s="509">
        <v>2</v>
      </c>
      <c r="AN456" s="509">
        <v>3</v>
      </c>
      <c r="AO456" s="509">
        <v>16</v>
      </c>
      <c r="AP456" s="509">
        <v>1</v>
      </c>
      <c r="AQ456" s="509">
        <v>3</v>
      </c>
      <c r="AR456" s="509">
        <v>2</v>
      </c>
      <c r="AS456" s="509">
        <v>1</v>
      </c>
      <c r="AT456" s="509">
        <v>1</v>
      </c>
      <c r="AU456" s="509">
        <v>1</v>
      </c>
      <c r="AV456" s="509">
        <v>1</v>
      </c>
      <c r="AW456" s="509">
        <v>1</v>
      </c>
      <c r="AX456" s="509">
        <v>1</v>
      </c>
      <c r="AY456" s="509">
        <v>3</v>
      </c>
      <c r="AZ456" s="509">
        <v>1</v>
      </c>
      <c r="BA456" s="509">
        <v>1</v>
      </c>
      <c r="BB456" s="509">
        <v>1</v>
      </c>
      <c r="BC456" s="509" t="b">
        <v>0</v>
      </c>
      <c r="BD456" s="508">
        <v>44162</v>
      </c>
      <c r="BE456" s="508">
        <v>44155</v>
      </c>
      <c r="BF456" s="509" t="b">
        <v>0</v>
      </c>
      <c r="BG456" s="510" t="s">
        <v>1235</v>
      </c>
      <c r="BH456" s="509">
        <v>76</v>
      </c>
      <c r="BI456" s="510" t="s">
        <v>1062</v>
      </c>
      <c r="BJ456" s="513">
        <v>44162</v>
      </c>
      <c r="BK456" s="513">
        <v>44155</v>
      </c>
      <c r="BL456" s="513">
        <v>46217</v>
      </c>
      <c r="BM456" s="510"/>
      <c r="BN456" s="512"/>
      <c r="BO456" s="510"/>
      <c r="BP456" s="509">
        <v>2</v>
      </c>
      <c r="BQ456" s="509" t="str">
        <f>IF(AI456="","",VLOOKUP(AJ456,[0]!Qualifier,(COLUMN(AJ456)-34),FALSE))</f>
        <v>LC/Buffy</v>
      </c>
      <c r="BR456" s="509" t="str">
        <f>IF(AJ456="","",VLOOKUP(AK456,[0]!Qualifier,(COLUMN(AK456)-34),FALSE))</f>
        <v xml:space="preserve">ACD </v>
      </c>
      <c r="BS456" s="509" t="str">
        <f>IF(AK456="","",VLOOKUP(AL456,[0]!Qualifier,(COLUMN(AL456)-34),FALSE))</f>
        <v xml:space="preserve">DMSO </v>
      </c>
      <c r="BT456" s="509" t="str">
        <f>IF(AL456="","",VLOOKUP(AM456,[0]!Qualifier,(COLUMN(AM456)-34),FALSE))</f>
        <v xml:space="preserve">Open </v>
      </c>
      <c r="BU456" s="509" t="str">
        <f>IF(AM456="","",VLOOKUP(AN456,[0]!Qualifier,(COLUMN(AN456)-34),FALSE))</f>
        <v xml:space="preserve">NonSV </v>
      </c>
      <c r="BV456" s="509" t="str">
        <f>IF(AN456="","",VLOOKUP(AO456,[0]!Qualifier,(COLUMN(AO456)-34),FALSE))</f>
        <v xml:space="preserve">≤-80°C </v>
      </c>
      <c r="BW456" s="509" t="str">
        <f>IF(AO456="","",VLOOKUP(AP456,[0]!Qualifier,(COLUMN(AP456)-34),FALSE))</f>
        <v>No</v>
      </c>
      <c r="BX456" s="509" t="str">
        <f>IF(AP456="","",VLOOKUP(AQ456,[0]!Qualifier,(COLUMN(AQ456)-34),FALSE))</f>
        <v>Dir</v>
      </c>
      <c r="BY456" s="509" t="str">
        <f>IF(AQ456="","",VLOOKUP(AR456,[0]!Qualifier,(COLUMN(AR456)-34),FALSE))</f>
        <v xml:space="preserve">Aph </v>
      </c>
      <c r="BZ456" s="509" t="str">
        <f>IF(AR456="","",VLOOKUP(AS456,[0]!Qualifier,(COLUMN(AS456)-34),FALSE))</f>
        <v xml:space="preserve">NA </v>
      </c>
      <c r="CA456" s="509" t="str">
        <f>IF(AS456="","",VLOOKUP(AT456,[0]!Qualifier,(COLUMN(AT456)-34),FALSE))</f>
        <v xml:space="preserve">Transf </v>
      </c>
      <c r="CB456" s="509" t="str">
        <f>IF(AT456="","",VLOOKUP(AU456,[0]!Qualifier,(COLUMN(AU456)-34),FALSE))</f>
        <v xml:space="preserve">None </v>
      </c>
      <c r="CC456" s="509" t="str">
        <f>IF(AU456="","",VLOOKUP(AV456,[0]!Qualifier,(COLUMN(AV456)-34),FALSE))</f>
        <v xml:space="preserve">None </v>
      </c>
      <c r="CD456" s="509" t="str">
        <f>IF(AV456="","",VLOOKUP(AW456,[0]!Qualifier,(COLUMN(AW456)-34),FALSE))</f>
        <v xml:space="preserve">NoIrr </v>
      </c>
      <c r="CE456" s="508" t="str">
        <f>IF(AW456="","",VLOOKUP(AX456,[0]!Qualifier,(COLUMN(AX456)-34),FALSE))</f>
        <v xml:space="preserve">- </v>
      </c>
      <c r="CF456" s="508" t="str">
        <f>IF(AX456="","",VLOOKUP(AY456,[0]!Qualifier,(COLUMN(AY456)-34),FALSE))</f>
        <v xml:space="preserve">Lymphocytes </v>
      </c>
      <c r="CG456" s="509" t="str">
        <f>IF(AY456="","",VLOOKUP(AZ456,[0]!Qualifier,(COLUMN(AZ456)-34),FALSE))</f>
        <v>Non</v>
      </c>
      <c r="CH456" s="510" t="str">
        <f>IF(AZ456="","",VLOOKUP(BA456,[0]!Qualifier,(COLUMN(BA456)-34),FALSE))</f>
        <v>NA</v>
      </c>
      <c r="CI456" s="509" t="str">
        <f>IF(BA456="","",VLOOKUP(BB456,[0]!Qualifier,(COLUMN(BB456)-34),FALSE))</f>
        <v xml:space="preserve">None </v>
      </c>
      <c r="CJ456" s="510"/>
      <c r="CK456" s="513" t="str">
        <f t="shared" si="238"/>
        <v>3-6-11-2-3-16-1-3-2-1-1-1-1-1-1-3-1-1-1</v>
      </c>
      <c r="CL456" s="513">
        <v>42829</v>
      </c>
      <c r="CM456" s="513">
        <v>45195</v>
      </c>
      <c r="CN456" s="510"/>
      <c r="CP456" s="510"/>
    </row>
    <row r="457" spans="1:94" ht="12.95" customHeight="1" x14ac:dyDescent="0.35">
      <c r="A457" s="77">
        <f t="shared" ref="A457:A467" si="240">D457</f>
        <v>391093</v>
      </c>
      <c r="B457" s="7">
        <f t="shared" ref="B457:B467" si="241">IF(D457="","",B456+1)</f>
        <v>452</v>
      </c>
      <c r="C457" s="59">
        <f t="shared" si="239"/>
        <v>452</v>
      </c>
      <c r="D457" s="124">
        <f t="shared" si="215"/>
        <v>391093</v>
      </c>
      <c r="E457" s="16" t="str">
        <f t="shared" si="218"/>
        <v>LC/Buffy</v>
      </c>
      <c r="F457" s="58" t="str">
        <f t="shared" si="219"/>
        <v xml:space="preserve">ACD </v>
      </c>
      <c r="G457" s="58" t="str">
        <f t="shared" si="220"/>
        <v xml:space="preserve">HES </v>
      </c>
      <c r="H457" s="58" t="str">
        <f t="shared" si="221"/>
        <v xml:space="preserve">Closed </v>
      </c>
      <c r="I457" s="58" t="str">
        <f t="shared" si="222"/>
        <v xml:space="preserve">NonSV </v>
      </c>
      <c r="J457" s="58" t="str">
        <f t="shared" si="223"/>
        <v xml:space="preserve">≤-140°C  </v>
      </c>
      <c r="K457" s="58" t="str">
        <f t="shared" si="224"/>
        <v>No</v>
      </c>
      <c r="L457" s="58" t="str">
        <f t="shared" si="225"/>
        <v>Dir</v>
      </c>
      <c r="M457" s="58" t="str">
        <f t="shared" si="226"/>
        <v xml:space="preserve">Aph </v>
      </c>
      <c r="N457" s="58" t="str">
        <f t="shared" si="227"/>
        <v xml:space="preserve">NA </v>
      </c>
      <c r="O457" s="58" t="str">
        <f t="shared" si="228"/>
        <v xml:space="preserve">Transf </v>
      </c>
      <c r="P457" s="58" t="str">
        <f t="shared" si="229"/>
        <v xml:space="preserve">None </v>
      </c>
      <c r="Q457" s="58" t="str">
        <f t="shared" si="230"/>
        <v xml:space="preserve">None </v>
      </c>
      <c r="R457" s="58" t="str">
        <f t="shared" si="231"/>
        <v xml:space="preserve">NoIrr </v>
      </c>
      <c r="S457" s="58" t="str">
        <f t="shared" si="232"/>
        <v xml:space="preserve">- </v>
      </c>
      <c r="T457" s="58" t="str">
        <f t="shared" si="233"/>
        <v xml:space="preserve">Lymphocytes </v>
      </c>
      <c r="U457" s="58" t="str">
        <f t="shared" si="234"/>
        <v>Non</v>
      </c>
      <c r="V457" s="58" t="str">
        <f t="shared" si="235"/>
        <v>NA</v>
      </c>
      <c r="W457" s="58" t="str">
        <f t="shared" si="236"/>
        <v xml:space="preserve">None </v>
      </c>
      <c r="X457" t="s">
        <v>63</v>
      </c>
      <c r="Y457" s="161" t="str">
        <f t="shared" si="237"/>
        <v>3-6-8-1-3-6-1-3-2-1-1-1-1-1-1-3-1-1-1</v>
      </c>
      <c r="Z457" s="8">
        <f t="shared" si="216"/>
        <v>391093</v>
      </c>
      <c r="AA457" s="7">
        <f t="shared" si="217"/>
        <v>452</v>
      </c>
      <c r="AB457" s="29" t="str">
        <f t="shared" si="214"/>
        <v>3</v>
      </c>
      <c r="AC457" s="29" t="str">
        <f t="shared" si="214"/>
        <v>9</v>
      </c>
      <c r="AD457" s="29" t="str">
        <f t="shared" si="214"/>
        <v>1</v>
      </c>
      <c r="AE457" s="29" t="str">
        <f t="shared" si="214"/>
        <v>0</v>
      </c>
      <c r="AF457" s="29" t="str">
        <f t="shared" si="214"/>
        <v>9</v>
      </c>
      <c r="AG457" s="29" t="str">
        <f t="shared" si="214"/>
        <v>3</v>
      </c>
      <c r="AH457" s="59">
        <v>452</v>
      </c>
      <c r="AI457" s="510">
        <v>391093</v>
      </c>
      <c r="AJ457" s="509">
        <v>3</v>
      </c>
      <c r="AK457" s="509">
        <v>6</v>
      </c>
      <c r="AL457" s="509">
        <v>8</v>
      </c>
      <c r="AM457" s="509">
        <v>1</v>
      </c>
      <c r="AN457" s="509">
        <v>3</v>
      </c>
      <c r="AO457" s="509">
        <v>6</v>
      </c>
      <c r="AP457" s="509">
        <v>1</v>
      </c>
      <c r="AQ457" s="509">
        <v>3</v>
      </c>
      <c r="AR457" s="509">
        <v>2</v>
      </c>
      <c r="AS457" s="509">
        <v>1</v>
      </c>
      <c r="AT457" s="509">
        <v>1</v>
      </c>
      <c r="AU457" s="509">
        <v>1</v>
      </c>
      <c r="AV457" s="509">
        <v>1</v>
      </c>
      <c r="AW457" s="509">
        <v>1</v>
      </c>
      <c r="AX457" s="509">
        <v>1</v>
      </c>
      <c r="AY457" s="509">
        <v>3</v>
      </c>
      <c r="AZ457" s="509">
        <v>1</v>
      </c>
      <c r="BA457" s="509">
        <v>1</v>
      </c>
      <c r="BB457" s="509">
        <v>1</v>
      </c>
      <c r="BC457" s="509" t="b">
        <v>0</v>
      </c>
      <c r="BD457" s="508">
        <v>38118</v>
      </c>
      <c r="BE457" s="508">
        <v>38118</v>
      </c>
      <c r="BF457" s="509" t="b">
        <v>0</v>
      </c>
      <c r="BG457" s="510" t="s">
        <v>1236</v>
      </c>
      <c r="BH457" s="509">
        <v>76</v>
      </c>
      <c r="BI457" s="510" t="s">
        <v>1062</v>
      </c>
      <c r="BJ457" s="513">
        <v>38118</v>
      </c>
      <c r="BK457" s="513">
        <v>38118</v>
      </c>
      <c r="BL457" s="513">
        <v>46217</v>
      </c>
      <c r="BM457" s="510"/>
      <c r="BN457" s="512"/>
      <c r="BO457" s="510"/>
      <c r="BP457" s="509">
        <v>2</v>
      </c>
      <c r="BQ457" s="509" t="str">
        <f>IF(AI457="","",VLOOKUP(AJ457,[0]!Qualifier,(COLUMN(AJ457)-34),FALSE))</f>
        <v>LC/Buffy</v>
      </c>
      <c r="BR457" s="509" t="str">
        <f>IF(AJ457="","",VLOOKUP(AK457,[0]!Qualifier,(COLUMN(AK457)-34),FALSE))</f>
        <v xml:space="preserve">ACD </v>
      </c>
      <c r="BS457" s="509" t="str">
        <f>IF(AK457="","",VLOOKUP(AL457,[0]!Qualifier,(COLUMN(AL457)-34),FALSE))</f>
        <v xml:space="preserve">HES </v>
      </c>
      <c r="BT457" s="509" t="str">
        <f>IF(AL457="","",VLOOKUP(AM457,[0]!Qualifier,(COLUMN(AM457)-34),FALSE))</f>
        <v xml:space="preserve">Closed </v>
      </c>
      <c r="BU457" s="509" t="str">
        <f>IF(AM457="","",VLOOKUP(AN457,[0]!Qualifier,(COLUMN(AN457)-34),FALSE))</f>
        <v xml:space="preserve">NonSV </v>
      </c>
      <c r="BV457" s="509" t="str">
        <f>IF(AN457="","",VLOOKUP(AO457,[0]!Qualifier,(COLUMN(AO457)-34),FALSE))</f>
        <v xml:space="preserve">≤-140°C  </v>
      </c>
      <c r="BW457" s="509" t="str">
        <f>IF(AO457="","",VLOOKUP(AP457,[0]!Qualifier,(COLUMN(AP457)-34),FALSE))</f>
        <v>No</v>
      </c>
      <c r="BX457" s="509" t="str">
        <f>IF(AP457="","",VLOOKUP(AQ457,[0]!Qualifier,(COLUMN(AQ457)-34),FALSE))</f>
        <v>Dir</v>
      </c>
      <c r="BY457" s="509" t="str">
        <f>IF(AQ457="","",VLOOKUP(AR457,[0]!Qualifier,(COLUMN(AR457)-34),FALSE))</f>
        <v xml:space="preserve">Aph </v>
      </c>
      <c r="BZ457" s="509" t="str">
        <f>IF(AR457="","",VLOOKUP(AS457,[0]!Qualifier,(COLUMN(AS457)-34),FALSE))</f>
        <v xml:space="preserve">NA </v>
      </c>
      <c r="CA457" s="509" t="str">
        <f>IF(AS457="","",VLOOKUP(AT457,[0]!Qualifier,(COLUMN(AT457)-34),FALSE))</f>
        <v xml:space="preserve">Transf </v>
      </c>
      <c r="CB457" s="509" t="str">
        <f>IF(AT457="","",VLOOKUP(AU457,[0]!Qualifier,(COLUMN(AU457)-34),FALSE))</f>
        <v xml:space="preserve">None </v>
      </c>
      <c r="CC457" s="509" t="str">
        <f>IF(AU457="","",VLOOKUP(AV457,[0]!Qualifier,(COLUMN(AV457)-34),FALSE))</f>
        <v xml:space="preserve">None </v>
      </c>
      <c r="CD457" s="509" t="str">
        <f>IF(AV457="","",VLOOKUP(AW457,[0]!Qualifier,(COLUMN(AW457)-34),FALSE))</f>
        <v xml:space="preserve">NoIrr </v>
      </c>
      <c r="CE457" s="508" t="str">
        <f>IF(AW457="","",VLOOKUP(AX457,[0]!Qualifier,(COLUMN(AX457)-34),FALSE))</f>
        <v xml:space="preserve">- </v>
      </c>
      <c r="CF457" s="508" t="str">
        <f>IF(AX457="","",VLOOKUP(AY457,[0]!Qualifier,(COLUMN(AY457)-34),FALSE))</f>
        <v xml:space="preserve">Lymphocytes </v>
      </c>
      <c r="CG457" s="509" t="str">
        <f>IF(AY457="","",VLOOKUP(AZ457,[0]!Qualifier,(COLUMN(AZ457)-34),FALSE))</f>
        <v>Non</v>
      </c>
      <c r="CH457" s="510" t="str">
        <f>IF(AZ457="","",VLOOKUP(BA457,[0]!Qualifier,(COLUMN(BA457)-34),FALSE))</f>
        <v>NA</v>
      </c>
      <c r="CI457" s="509" t="str">
        <f>IF(BA457="","",VLOOKUP(BB457,[0]!Qualifier,(COLUMN(BB457)-34),FALSE))</f>
        <v xml:space="preserve">None </v>
      </c>
      <c r="CJ457" s="510"/>
      <c r="CK457" s="513" t="str">
        <f t="shared" si="238"/>
        <v>3-6-8-1-3-6-1-3-2-1-1-1-1-1-1-3-1-1-1</v>
      </c>
      <c r="CL457" s="513">
        <v>42271</v>
      </c>
      <c r="CM457" s="513">
        <v>45195</v>
      </c>
      <c r="CN457" s="510"/>
      <c r="CP457" s="510"/>
    </row>
    <row r="458" spans="1:94" ht="12.95" customHeight="1" x14ac:dyDescent="0.35">
      <c r="A458" s="77">
        <f t="shared" si="240"/>
        <v>391476</v>
      </c>
      <c r="B458" s="7">
        <f t="shared" si="241"/>
        <v>453</v>
      </c>
      <c r="C458" s="59">
        <f t="shared" si="239"/>
        <v>453</v>
      </c>
      <c r="D458" s="124">
        <f t="shared" si="215"/>
        <v>391476</v>
      </c>
      <c r="E458" s="16" t="str">
        <f t="shared" si="218"/>
        <v>LC/Buffy</v>
      </c>
      <c r="F458" s="58" t="str">
        <f t="shared" si="219"/>
        <v xml:space="preserve">ACD </v>
      </c>
      <c r="G458" s="58" t="str">
        <f t="shared" si="220"/>
        <v xml:space="preserve">DMSO </v>
      </c>
      <c r="H458" s="58" t="str">
        <f t="shared" si="221"/>
        <v xml:space="preserve">Open </v>
      </c>
      <c r="I458" s="58" t="str">
        <f t="shared" si="222"/>
        <v xml:space="preserve">NonSV </v>
      </c>
      <c r="J458" s="58" t="str">
        <f t="shared" si="223"/>
        <v xml:space="preserve">≤-80°C </v>
      </c>
      <c r="K458" s="58" t="str">
        <f t="shared" si="224"/>
        <v>No</v>
      </c>
      <c r="L458" s="58" t="str">
        <f t="shared" si="225"/>
        <v>Dir</v>
      </c>
      <c r="M458" s="58" t="str">
        <f t="shared" si="226"/>
        <v xml:space="preserve">Aph </v>
      </c>
      <c r="N458" s="58" t="str">
        <f t="shared" si="227"/>
        <v xml:space="preserve">NA </v>
      </c>
      <c r="O458" s="58" t="str">
        <f t="shared" si="228"/>
        <v xml:space="preserve">SpecInf </v>
      </c>
      <c r="P458" s="58" t="str">
        <f t="shared" si="229"/>
        <v xml:space="preserve">None </v>
      </c>
      <c r="Q458" s="58" t="str">
        <f t="shared" si="230"/>
        <v xml:space="preserve">None </v>
      </c>
      <c r="R458" s="58" t="str">
        <f t="shared" si="231"/>
        <v xml:space="preserve">NoIrr </v>
      </c>
      <c r="S458" s="58" t="str">
        <f t="shared" si="232"/>
        <v xml:space="preserve">- </v>
      </c>
      <c r="T458" s="58" t="str">
        <f t="shared" si="233"/>
        <v xml:space="preserve">Lymphocytes </v>
      </c>
      <c r="U458" s="58" t="str">
        <f t="shared" si="234"/>
        <v>Non</v>
      </c>
      <c r="V458" s="58" t="str">
        <f t="shared" si="235"/>
        <v>NA</v>
      </c>
      <c r="W458" s="58" t="str">
        <f t="shared" si="236"/>
        <v xml:space="preserve">None </v>
      </c>
      <c r="X458" t="s">
        <v>63</v>
      </c>
      <c r="Y458" s="161" t="str">
        <f t="shared" si="237"/>
        <v>3-6-11-2-3-16-1-3-2-1-7-1-1-1-1-3-1-1-1</v>
      </c>
      <c r="Z458" s="8">
        <f t="shared" si="216"/>
        <v>391476</v>
      </c>
      <c r="AA458" s="7">
        <f t="shared" si="217"/>
        <v>453</v>
      </c>
      <c r="AB458" s="29" t="str">
        <f t="shared" si="214"/>
        <v>3</v>
      </c>
      <c r="AC458" s="29" t="str">
        <f t="shared" si="214"/>
        <v>9</v>
      </c>
      <c r="AD458" s="29" t="str">
        <f t="shared" si="214"/>
        <v>1</v>
      </c>
      <c r="AE458" s="29" t="str">
        <f t="shared" si="214"/>
        <v>4</v>
      </c>
      <c r="AF458" s="29" t="str">
        <f t="shared" si="214"/>
        <v>7</v>
      </c>
      <c r="AG458" s="29" t="str">
        <f t="shared" si="214"/>
        <v>6</v>
      </c>
      <c r="AH458" s="59">
        <v>453</v>
      </c>
      <c r="AI458" s="510">
        <v>391476</v>
      </c>
      <c r="AJ458" s="509">
        <v>3</v>
      </c>
      <c r="AK458" s="509">
        <v>6</v>
      </c>
      <c r="AL458" s="509">
        <v>11</v>
      </c>
      <c r="AM458" s="509">
        <v>2</v>
      </c>
      <c r="AN458" s="509">
        <v>3</v>
      </c>
      <c r="AO458" s="509">
        <v>16</v>
      </c>
      <c r="AP458" s="509">
        <v>1</v>
      </c>
      <c r="AQ458" s="509">
        <v>3</v>
      </c>
      <c r="AR458" s="509">
        <v>2</v>
      </c>
      <c r="AS458" s="509">
        <v>1</v>
      </c>
      <c r="AT458" s="509">
        <v>7</v>
      </c>
      <c r="AU458" s="509">
        <v>1</v>
      </c>
      <c r="AV458" s="509">
        <v>1</v>
      </c>
      <c r="AW458" s="509">
        <v>1</v>
      </c>
      <c r="AX458" s="509">
        <v>1</v>
      </c>
      <c r="AY458" s="509">
        <v>3</v>
      </c>
      <c r="AZ458" s="509">
        <v>1</v>
      </c>
      <c r="BA458" s="509">
        <v>1</v>
      </c>
      <c r="BB458" s="509">
        <v>1</v>
      </c>
      <c r="BC458" s="509" t="b">
        <v>0</v>
      </c>
      <c r="BD458" s="508">
        <v>44085</v>
      </c>
      <c r="BE458" s="508">
        <v>44068</v>
      </c>
      <c r="BF458" s="509" t="b">
        <v>0</v>
      </c>
      <c r="BG458" s="510" t="s">
        <v>1237</v>
      </c>
      <c r="BH458" s="509">
        <v>76</v>
      </c>
      <c r="BI458" s="510" t="s">
        <v>1062</v>
      </c>
      <c r="BJ458" s="513">
        <v>44085</v>
      </c>
      <c r="BK458" s="513">
        <v>44068</v>
      </c>
      <c r="BL458" s="513">
        <v>46217</v>
      </c>
      <c r="BM458" s="510"/>
      <c r="BN458" s="512"/>
      <c r="BO458" s="510"/>
      <c r="BP458" s="509">
        <v>2</v>
      </c>
      <c r="BQ458" s="509" t="str">
        <f>IF(AI458="","",VLOOKUP(AJ458,[0]!Qualifier,(COLUMN(AJ458)-34),FALSE))</f>
        <v>LC/Buffy</v>
      </c>
      <c r="BR458" s="509" t="str">
        <f>IF(AJ458="","",VLOOKUP(AK458,[0]!Qualifier,(COLUMN(AK458)-34),FALSE))</f>
        <v xml:space="preserve">ACD </v>
      </c>
      <c r="BS458" s="509" t="str">
        <f>IF(AK458="","",VLOOKUP(AL458,[0]!Qualifier,(COLUMN(AL458)-34),FALSE))</f>
        <v xml:space="preserve">DMSO </v>
      </c>
      <c r="BT458" s="509" t="str">
        <f>IF(AL458="","",VLOOKUP(AM458,[0]!Qualifier,(COLUMN(AM458)-34),FALSE))</f>
        <v xml:space="preserve">Open </v>
      </c>
      <c r="BU458" s="509" t="str">
        <f>IF(AM458="","",VLOOKUP(AN458,[0]!Qualifier,(COLUMN(AN458)-34),FALSE))</f>
        <v xml:space="preserve">NonSV </v>
      </c>
      <c r="BV458" s="509" t="str">
        <f>IF(AN458="","",VLOOKUP(AO458,[0]!Qualifier,(COLUMN(AO458)-34),FALSE))</f>
        <v xml:space="preserve">≤-80°C </v>
      </c>
      <c r="BW458" s="509" t="str">
        <f>IF(AO458="","",VLOOKUP(AP458,[0]!Qualifier,(COLUMN(AP458)-34),FALSE))</f>
        <v>No</v>
      </c>
      <c r="BX458" s="509" t="str">
        <f>IF(AP458="","",VLOOKUP(AQ458,[0]!Qualifier,(COLUMN(AQ458)-34),FALSE))</f>
        <v>Dir</v>
      </c>
      <c r="BY458" s="509" t="str">
        <f>IF(AQ458="","",VLOOKUP(AR458,[0]!Qualifier,(COLUMN(AR458)-34),FALSE))</f>
        <v xml:space="preserve">Aph </v>
      </c>
      <c r="BZ458" s="509" t="str">
        <f>IF(AR458="","",VLOOKUP(AS458,[0]!Qualifier,(COLUMN(AS458)-34),FALSE))</f>
        <v xml:space="preserve">NA </v>
      </c>
      <c r="CA458" s="509" t="str">
        <f>IF(AS458="","",VLOOKUP(AT458,[0]!Qualifier,(COLUMN(AT458)-34),FALSE))</f>
        <v xml:space="preserve">SpecInf </v>
      </c>
      <c r="CB458" s="509" t="str">
        <f>IF(AT458="","",VLOOKUP(AU458,[0]!Qualifier,(COLUMN(AU458)-34),FALSE))</f>
        <v xml:space="preserve">None </v>
      </c>
      <c r="CC458" s="509" t="str">
        <f>IF(AU458="","",VLOOKUP(AV458,[0]!Qualifier,(COLUMN(AV458)-34),FALSE))</f>
        <v xml:space="preserve">None </v>
      </c>
      <c r="CD458" s="509" t="str">
        <f>IF(AV458="","",VLOOKUP(AW458,[0]!Qualifier,(COLUMN(AW458)-34),FALSE))</f>
        <v xml:space="preserve">NoIrr </v>
      </c>
      <c r="CE458" s="508" t="str">
        <f>IF(AW458="","",VLOOKUP(AX458,[0]!Qualifier,(COLUMN(AX458)-34),FALSE))</f>
        <v xml:space="preserve">- </v>
      </c>
      <c r="CF458" s="508" t="str">
        <f>IF(AX458="","",VLOOKUP(AY458,[0]!Qualifier,(COLUMN(AY458)-34),FALSE))</f>
        <v xml:space="preserve">Lymphocytes </v>
      </c>
      <c r="CG458" s="509" t="str">
        <f>IF(AY458="","",VLOOKUP(AZ458,[0]!Qualifier,(COLUMN(AZ458)-34),FALSE))</f>
        <v>Non</v>
      </c>
      <c r="CH458" s="510" t="str">
        <f>IF(AZ458="","",VLOOKUP(BA458,[0]!Qualifier,(COLUMN(BA458)-34),FALSE))</f>
        <v>NA</v>
      </c>
      <c r="CI458" s="509" t="str">
        <f>IF(BA458="","",VLOOKUP(BB458,[0]!Qualifier,(COLUMN(BB458)-34),FALSE))</f>
        <v xml:space="preserve">None </v>
      </c>
      <c r="CJ458" s="510"/>
      <c r="CK458" s="513" t="str">
        <f t="shared" si="238"/>
        <v>3-6-11-2-3-16-1-3-2-1-7-1-1-1-1-3-1-1-1</v>
      </c>
      <c r="CL458" s="513">
        <v>44155</v>
      </c>
      <c r="CM458" s="513">
        <v>45195</v>
      </c>
      <c r="CN458" s="510"/>
      <c r="CP458" s="510"/>
    </row>
    <row r="459" spans="1:94" ht="12.95" customHeight="1" x14ac:dyDescent="0.35">
      <c r="A459" s="77">
        <f t="shared" si="240"/>
        <v>395093</v>
      </c>
      <c r="B459" s="7">
        <f t="shared" si="241"/>
        <v>454</v>
      </c>
      <c r="C459" s="59">
        <f t="shared" si="239"/>
        <v>454</v>
      </c>
      <c r="D459" s="124">
        <f t="shared" si="215"/>
        <v>395093</v>
      </c>
      <c r="E459" s="16" t="str">
        <f t="shared" si="218"/>
        <v>LC/Buffy</v>
      </c>
      <c r="F459" s="58" t="str">
        <f t="shared" si="219"/>
        <v xml:space="preserve">ACD </v>
      </c>
      <c r="G459" s="58" t="str">
        <f t="shared" si="220"/>
        <v xml:space="preserve">HES </v>
      </c>
      <c r="H459" s="58" t="str">
        <f t="shared" si="221"/>
        <v xml:space="preserve">Closed </v>
      </c>
      <c r="I459" s="58" t="str">
        <f t="shared" si="222"/>
        <v xml:space="preserve">NonSV </v>
      </c>
      <c r="J459" s="58" t="str">
        <f t="shared" si="223"/>
        <v xml:space="preserve">≤-140°C  </v>
      </c>
      <c r="K459" s="58" t="str">
        <f t="shared" si="224"/>
        <v>No</v>
      </c>
      <c r="L459" s="58" t="str">
        <f t="shared" si="225"/>
        <v>Dir</v>
      </c>
      <c r="M459" s="58" t="str">
        <f t="shared" si="226"/>
        <v xml:space="preserve">Aph </v>
      </c>
      <c r="N459" s="58" t="str">
        <f t="shared" si="227"/>
        <v xml:space="preserve">NA </v>
      </c>
      <c r="O459" s="58" t="str">
        <f t="shared" si="228"/>
        <v xml:space="preserve">Transf </v>
      </c>
      <c r="P459" s="58" t="str">
        <f t="shared" si="229"/>
        <v xml:space="preserve">None </v>
      </c>
      <c r="Q459" s="58" t="str">
        <f t="shared" si="230"/>
        <v xml:space="preserve">Divid </v>
      </c>
      <c r="R459" s="58" t="str">
        <f t="shared" si="231"/>
        <v xml:space="preserve">NoIrr </v>
      </c>
      <c r="S459" s="58" t="str">
        <f t="shared" si="232"/>
        <v xml:space="preserve">- </v>
      </c>
      <c r="T459" s="58" t="str">
        <f t="shared" si="233"/>
        <v xml:space="preserve">Lymphocytes </v>
      </c>
      <c r="U459" s="58" t="str">
        <f t="shared" si="234"/>
        <v>Non</v>
      </c>
      <c r="V459" s="58" t="str">
        <f t="shared" si="235"/>
        <v>NA</v>
      </c>
      <c r="W459" s="58" t="str">
        <f t="shared" si="236"/>
        <v xml:space="preserve">None </v>
      </c>
      <c r="X459" t="s">
        <v>63</v>
      </c>
      <c r="Y459" s="161" t="str">
        <f t="shared" si="237"/>
        <v>3-6-8-1-3-6-1-3-2-1-1-1-2-1-1-3-1-1-1</v>
      </c>
      <c r="Z459" s="8">
        <f t="shared" si="216"/>
        <v>395093</v>
      </c>
      <c r="AA459" s="7">
        <f t="shared" si="217"/>
        <v>454</v>
      </c>
      <c r="AB459" s="29" t="str">
        <f t="shared" si="214"/>
        <v>3</v>
      </c>
      <c r="AC459" s="29" t="str">
        <f t="shared" si="214"/>
        <v>9</v>
      </c>
      <c r="AD459" s="29" t="str">
        <f t="shared" si="214"/>
        <v>5</v>
      </c>
      <c r="AE459" s="29" t="str">
        <f t="shared" si="214"/>
        <v>0</v>
      </c>
      <c r="AF459" s="29" t="str">
        <f t="shared" si="214"/>
        <v>9</v>
      </c>
      <c r="AG459" s="29" t="str">
        <f t="shared" si="214"/>
        <v>3</v>
      </c>
      <c r="AH459" s="59">
        <v>454</v>
      </c>
      <c r="AI459" s="510">
        <v>395093</v>
      </c>
      <c r="AJ459" s="509">
        <v>3</v>
      </c>
      <c r="AK459" s="509">
        <v>6</v>
      </c>
      <c r="AL459" s="509">
        <v>8</v>
      </c>
      <c r="AM459" s="509">
        <v>1</v>
      </c>
      <c r="AN459" s="509">
        <v>3</v>
      </c>
      <c r="AO459" s="509">
        <v>6</v>
      </c>
      <c r="AP459" s="509">
        <v>1</v>
      </c>
      <c r="AQ459" s="509">
        <v>3</v>
      </c>
      <c r="AR459" s="509">
        <v>2</v>
      </c>
      <c r="AS459" s="509">
        <v>1</v>
      </c>
      <c r="AT459" s="509">
        <v>1</v>
      </c>
      <c r="AU459" s="509">
        <v>1</v>
      </c>
      <c r="AV459" s="509">
        <v>2</v>
      </c>
      <c r="AW459" s="509">
        <v>1</v>
      </c>
      <c r="AX459" s="509">
        <v>1</v>
      </c>
      <c r="AY459" s="509">
        <v>3</v>
      </c>
      <c r="AZ459" s="509">
        <v>1</v>
      </c>
      <c r="BA459" s="509">
        <v>1</v>
      </c>
      <c r="BB459" s="509">
        <v>1</v>
      </c>
      <c r="BC459" s="509" t="b">
        <v>0</v>
      </c>
      <c r="BD459" s="508">
        <v>38340</v>
      </c>
      <c r="BE459" s="508">
        <v>38340</v>
      </c>
      <c r="BF459" s="509" t="b">
        <v>0</v>
      </c>
      <c r="BG459" s="510" t="s">
        <v>1238</v>
      </c>
      <c r="BH459" s="509">
        <v>76</v>
      </c>
      <c r="BI459" s="510" t="s">
        <v>1062</v>
      </c>
      <c r="BJ459" s="513">
        <v>38340</v>
      </c>
      <c r="BK459" s="513">
        <v>38340</v>
      </c>
      <c r="BL459" s="513">
        <v>46217</v>
      </c>
      <c r="BM459" s="510"/>
      <c r="BN459" s="512"/>
      <c r="BO459" s="510"/>
      <c r="BP459" s="509">
        <v>16</v>
      </c>
      <c r="BQ459" s="509" t="str">
        <f>IF(AI459="","",VLOOKUP(AJ459,[0]!Qualifier,(COLUMN(AJ459)-34),FALSE))</f>
        <v>LC/Buffy</v>
      </c>
      <c r="BR459" s="509" t="str">
        <f>IF(AJ459="","",VLOOKUP(AK459,[0]!Qualifier,(COLUMN(AK459)-34),FALSE))</f>
        <v xml:space="preserve">ACD </v>
      </c>
      <c r="BS459" s="509" t="str">
        <f>IF(AK459="","",VLOOKUP(AL459,[0]!Qualifier,(COLUMN(AL459)-34),FALSE))</f>
        <v xml:space="preserve">HES </v>
      </c>
      <c r="BT459" s="509" t="str">
        <f>IF(AL459="","",VLOOKUP(AM459,[0]!Qualifier,(COLUMN(AM459)-34),FALSE))</f>
        <v xml:space="preserve">Closed </v>
      </c>
      <c r="BU459" s="509" t="str">
        <f>IF(AM459="","",VLOOKUP(AN459,[0]!Qualifier,(COLUMN(AN459)-34),FALSE))</f>
        <v xml:space="preserve">NonSV </v>
      </c>
      <c r="BV459" s="509" t="str">
        <f>IF(AN459="","",VLOOKUP(AO459,[0]!Qualifier,(COLUMN(AO459)-34),FALSE))</f>
        <v xml:space="preserve">≤-140°C  </v>
      </c>
      <c r="BW459" s="509" t="str">
        <f>IF(AO459="","",VLOOKUP(AP459,[0]!Qualifier,(COLUMN(AP459)-34),FALSE))</f>
        <v>No</v>
      </c>
      <c r="BX459" s="509" t="str">
        <f>IF(AP459="","",VLOOKUP(AQ459,[0]!Qualifier,(COLUMN(AQ459)-34),FALSE))</f>
        <v>Dir</v>
      </c>
      <c r="BY459" s="509" t="str">
        <f>IF(AQ459="","",VLOOKUP(AR459,[0]!Qualifier,(COLUMN(AR459)-34),FALSE))</f>
        <v xml:space="preserve">Aph </v>
      </c>
      <c r="BZ459" s="509" t="str">
        <f>IF(AR459="","",VLOOKUP(AS459,[0]!Qualifier,(COLUMN(AS459)-34),FALSE))</f>
        <v xml:space="preserve">NA </v>
      </c>
      <c r="CA459" s="509" t="str">
        <f>IF(AS459="","",VLOOKUP(AT459,[0]!Qualifier,(COLUMN(AT459)-34),FALSE))</f>
        <v xml:space="preserve">Transf </v>
      </c>
      <c r="CB459" s="509" t="str">
        <f>IF(AT459="","",VLOOKUP(AU459,[0]!Qualifier,(COLUMN(AU459)-34),FALSE))</f>
        <v xml:space="preserve">None </v>
      </c>
      <c r="CC459" s="509" t="str">
        <f>IF(AU459="","",VLOOKUP(AV459,[0]!Qualifier,(COLUMN(AV459)-34),FALSE))</f>
        <v xml:space="preserve">Divid </v>
      </c>
      <c r="CD459" s="509" t="str">
        <f>IF(AV459="","",VLOOKUP(AW459,[0]!Qualifier,(COLUMN(AW459)-34),FALSE))</f>
        <v xml:space="preserve">NoIrr </v>
      </c>
      <c r="CE459" s="508" t="str">
        <f>IF(AW459="","",VLOOKUP(AX459,[0]!Qualifier,(COLUMN(AX459)-34),FALSE))</f>
        <v xml:space="preserve">- </v>
      </c>
      <c r="CF459" s="508" t="str">
        <f>IF(AX459="","",VLOOKUP(AY459,[0]!Qualifier,(COLUMN(AY459)-34),FALSE))</f>
        <v xml:space="preserve">Lymphocytes </v>
      </c>
      <c r="CG459" s="509" t="str">
        <f>IF(AY459="","",VLOOKUP(AZ459,[0]!Qualifier,(COLUMN(AZ459)-34),FALSE))</f>
        <v>Non</v>
      </c>
      <c r="CH459" s="510" t="str">
        <f>IF(AZ459="","",VLOOKUP(BA459,[0]!Qualifier,(COLUMN(BA459)-34),FALSE))</f>
        <v>NA</v>
      </c>
      <c r="CI459" s="509" t="str">
        <f>IF(BA459="","",VLOOKUP(BB459,[0]!Qualifier,(COLUMN(BB459)-34),FALSE))</f>
        <v xml:space="preserve">None </v>
      </c>
      <c r="CJ459" s="510"/>
      <c r="CK459" s="513" t="str">
        <f t="shared" si="238"/>
        <v>3-6-8-1-3-6-1-3-2-1-1-1-2-1-1-3-1-1-1</v>
      </c>
      <c r="CL459" s="513">
        <v>43999</v>
      </c>
      <c r="CM459" s="513">
        <v>45195</v>
      </c>
      <c r="CN459" s="510"/>
      <c r="CP459" s="510"/>
    </row>
    <row r="460" spans="1:94" ht="12.95" customHeight="1" x14ac:dyDescent="0.35">
      <c r="A460" s="77">
        <f t="shared" si="240"/>
        <v>398018</v>
      </c>
      <c r="B460" s="7">
        <f t="shared" si="241"/>
        <v>455</v>
      </c>
      <c r="C460" s="59">
        <f t="shared" si="239"/>
        <v>455</v>
      </c>
      <c r="D460" s="124">
        <f t="shared" si="215"/>
        <v>398018</v>
      </c>
      <c r="E460" s="16" t="str">
        <f t="shared" si="218"/>
        <v>LC/Buffy</v>
      </c>
      <c r="F460" s="58" t="str">
        <f t="shared" si="219"/>
        <v xml:space="preserve">ACD </v>
      </c>
      <c r="G460" s="58" t="str">
        <f t="shared" si="220"/>
        <v xml:space="preserve">NoAdd </v>
      </c>
      <c r="H460" s="58" t="str">
        <f t="shared" si="221"/>
        <v xml:space="preserve">Closed </v>
      </c>
      <c r="I460" s="58" t="str">
        <f t="shared" si="222"/>
        <v xml:space="preserve">SV </v>
      </c>
      <c r="J460" s="58" t="str">
        <f t="shared" si="223"/>
        <v xml:space="preserve">20to24°C </v>
      </c>
      <c r="K460" s="58" t="str">
        <f t="shared" si="224"/>
        <v>No</v>
      </c>
      <c r="L460" s="58" t="str">
        <f t="shared" si="225"/>
        <v>Dir</v>
      </c>
      <c r="M460" s="58" t="str">
        <f t="shared" si="226"/>
        <v xml:space="preserve">Aph </v>
      </c>
      <c r="N460" s="58" t="str">
        <f t="shared" si="227"/>
        <v xml:space="preserve">NA </v>
      </c>
      <c r="O460" s="58" t="str">
        <f t="shared" si="228"/>
        <v xml:space="preserve">Transf </v>
      </c>
      <c r="P460" s="58" t="str">
        <f t="shared" si="229"/>
        <v xml:space="preserve">None </v>
      </c>
      <c r="Q460" s="58" t="str">
        <f t="shared" si="230"/>
        <v xml:space="preserve">None </v>
      </c>
      <c r="R460" s="58" t="str">
        <f t="shared" si="231"/>
        <v xml:space="preserve">NoIrr </v>
      </c>
      <c r="S460" s="58" t="str">
        <f t="shared" si="232"/>
        <v xml:space="preserve">Wash </v>
      </c>
      <c r="T460" s="58" t="str">
        <f t="shared" si="233"/>
        <v xml:space="preserve">Lymphocytes </v>
      </c>
      <c r="U460" s="58" t="str">
        <f t="shared" si="234"/>
        <v>Non</v>
      </c>
      <c r="V460" s="58" t="str">
        <f t="shared" si="235"/>
        <v>NA</v>
      </c>
      <c r="W460" s="58" t="str">
        <f t="shared" si="236"/>
        <v xml:space="preserve">None </v>
      </c>
      <c r="X460" t="s">
        <v>63</v>
      </c>
      <c r="Y460" s="161" t="str">
        <f t="shared" si="237"/>
        <v>3-6-1-1-1-1-1-3-2-1-1-1-1-1-2-3-1-1-1</v>
      </c>
      <c r="Z460" s="8">
        <f t="shared" si="216"/>
        <v>398018</v>
      </c>
      <c r="AA460" s="7">
        <f t="shared" si="217"/>
        <v>455</v>
      </c>
      <c r="AB460" s="29" t="str">
        <f t="shared" si="214"/>
        <v>3</v>
      </c>
      <c r="AC460" s="29" t="str">
        <f t="shared" si="214"/>
        <v>9</v>
      </c>
      <c r="AD460" s="29" t="str">
        <f t="shared" si="214"/>
        <v>8</v>
      </c>
      <c r="AE460" s="29" t="str">
        <f t="shared" si="214"/>
        <v>0</v>
      </c>
      <c r="AF460" s="29" t="str">
        <f t="shared" si="214"/>
        <v>1</v>
      </c>
      <c r="AG460" s="29" t="str">
        <f t="shared" si="214"/>
        <v>8</v>
      </c>
      <c r="AH460" s="59">
        <v>455</v>
      </c>
      <c r="AI460" s="510">
        <v>398018</v>
      </c>
      <c r="AJ460" s="509">
        <v>3</v>
      </c>
      <c r="AK460" s="509">
        <v>6</v>
      </c>
      <c r="AL460" s="509">
        <v>1</v>
      </c>
      <c r="AM460" s="509">
        <v>1</v>
      </c>
      <c r="AN460" s="509">
        <v>1</v>
      </c>
      <c r="AO460" s="509">
        <v>1</v>
      </c>
      <c r="AP460" s="509">
        <v>1</v>
      </c>
      <c r="AQ460" s="509">
        <v>3</v>
      </c>
      <c r="AR460" s="509">
        <v>2</v>
      </c>
      <c r="AS460" s="509">
        <v>1</v>
      </c>
      <c r="AT460" s="509">
        <v>1</v>
      </c>
      <c r="AU460" s="509">
        <v>1</v>
      </c>
      <c r="AV460" s="509">
        <v>1</v>
      </c>
      <c r="AW460" s="509">
        <v>1</v>
      </c>
      <c r="AX460" s="509">
        <v>2</v>
      </c>
      <c r="AY460" s="509">
        <v>3</v>
      </c>
      <c r="AZ460" s="509">
        <v>1</v>
      </c>
      <c r="BA460" s="509">
        <v>1</v>
      </c>
      <c r="BB460" s="509">
        <v>1</v>
      </c>
      <c r="BC460" s="509" t="b">
        <v>0</v>
      </c>
      <c r="BD460" s="508">
        <v>40689</v>
      </c>
      <c r="BE460" s="508">
        <v>40540</v>
      </c>
      <c r="BF460" s="509" t="b">
        <v>0</v>
      </c>
      <c r="BG460" s="510" t="s">
        <v>713</v>
      </c>
      <c r="BH460" s="509">
        <v>76</v>
      </c>
      <c r="BI460" s="510" t="s">
        <v>1062</v>
      </c>
      <c r="BJ460" s="513">
        <v>40689</v>
      </c>
      <c r="BK460" s="513">
        <v>40540</v>
      </c>
      <c r="BL460" s="513">
        <v>46217</v>
      </c>
      <c r="BM460" s="510"/>
      <c r="BN460" s="512"/>
      <c r="BO460" s="510"/>
      <c r="BP460" s="509">
        <v>6</v>
      </c>
      <c r="BQ460" s="509" t="str">
        <f>IF(AI460="","",VLOOKUP(AJ460,[0]!Qualifier,(COLUMN(AJ460)-34),FALSE))</f>
        <v>LC/Buffy</v>
      </c>
      <c r="BR460" s="509" t="str">
        <f>IF(AJ460="","",VLOOKUP(AK460,[0]!Qualifier,(COLUMN(AK460)-34),FALSE))</f>
        <v xml:space="preserve">ACD </v>
      </c>
      <c r="BS460" s="509" t="str">
        <f>IF(AK460="","",VLOOKUP(AL460,[0]!Qualifier,(COLUMN(AL460)-34),FALSE))</f>
        <v xml:space="preserve">NoAdd </v>
      </c>
      <c r="BT460" s="509" t="str">
        <f>IF(AL460="","",VLOOKUP(AM460,[0]!Qualifier,(COLUMN(AM460)-34),FALSE))</f>
        <v xml:space="preserve">Closed </v>
      </c>
      <c r="BU460" s="509" t="str">
        <f>IF(AM460="","",VLOOKUP(AN460,[0]!Qualifier,(COLUMN(AN460)-34),FALSE))</f>
        <v xml:space="preserve">SV </v>
      </c>
      <c r="BV460" s="509" t="str">
        <f>IF(AN460="","",VLOOKUP(AO460,[0]!Qualifier,(COLUMN(AO460)-34),FALSE))</f>
        <v xml:space="preserve">20to24°C </v>
      </c>
      <c r="BW460" s="509" t="str">
        <f>IF(AO460="","",VLOOKUP(AP460,[0]!Qualifier,(COLUMN(AP460)-34),FALSE))</f>
        <v>No</v>
      </c>
      <c r="BX460" s="509" t="str">
        <f>IF(AP460="","",VLOOKUP(AQ460,[0]!Qualifier,(COLUMN(AQ460)-34),FALSE))</f>
        <v>Dir</v>
      </c>
      <c r="BY460" s="509" t="str">
        <f>IF(AQ460="","",VLOOKUP(AR460,[0]!Qualifier,(COLUMN(AR460)-34),FALSE))</f>
        <v xml:space="preserve">Aph </v>
      </c>
      <c r="BZ460" s="509" t="str">
        <f>IF(AR460="","",VLOOKUP(AS460,[0]!Qualifier,(COLUMN(AS460)-34),FALSE))</f>
        <v xml:space="preserve">NA </v>
      </c>
      <c r="CA460" s="509" t="str">
        <f>IF(AS460="","",VLOOKUP(AT460,[0]!Qualifier,(COLUMN(AT460)-34),FALSE))</f>
        <v xml:space="preserve">Transf </v>
      </c>
      <c r="CB460" s="509" t="str">
        <f>IF(AT460="","",VLOOKUP(AU460,[0]!Qualifier,(COLUMN(AU460)-34),FALSE))</f>
        <v xml:space="preserve">None </v>
      </c>
      <c r="CC460" s="509" t="str">
        <f>IF(AU460="","",VLOOKUP(AV460,[0]!Qualifier,(COLUMN(AV460)-34),FALSE))</f>
        <v xml:space="preserve">None </v>
      </c>
      <c r="CD460" s="509" t="str">
        <f>IF(AV460="","",VLOOKUP(AW460,[0]!Qualifier,(COLUMN(AW460)-34),FALSE))</f>
        <v xml:space="preserve">NoIrr </v>
      </c>
      <c r="CE460" s="508" t="str">
        <f>IF(AW460="","",VLOOKUP(AX460,[0]!Qualifier,(COLUMN(AX460)-34),FALSE))</f>
        <v xml:space="preserve">Wash </v>
      </c>
      <c r="CF460" s="508" t="str">
        <f>IF(AX460="","",VLOOKUP(AY460,[0]!Qualifier,(COLUMN(AY460)-34),FALSE))</f>
        <v xml:space="preserve">Lymphocytes </v>
      </c>
      <c r="CG460" s="509" t="str">
        <f>IF(AY460="","",VLOOKUP(AZ460,[0]!Qualifier,(COLUMN(AZ460)-34),FALSE))</f>
        <v>Non</v>
      </c>
      <c r="CH460" s="510" t="str">
        <f>IF(AZ460="","",VLOOKUP(BA460,[0]!Qualifier,(COLUMN(BA460)-34),FALSE))</f>
        <v>NA</v>
      </c>
      <c r="CI460" s="509" t="str">
        <f>IF(BA460="","",VLOOKUP(BB460,[0]!Qualifier,(COLUMN(BB460)-34),FALSE))</f>
        <v xml:space="preserve">None </v>
      </c>
      <c r="CJ460" s="510"/>
      <c r="CK460" s="513" t="str">
        <f t="shared" si="238"/>
        <v>3-6-1-1-1-1-1-3-2-1-1-1-1-1-2-3-1-1-1</v>
      </c>
      <c r="CL460" s="513">
        <v>39082</v>
      </c>
      <c r="CM460" s="513">
        <v>45195</v>
      </c>
      <c r="CN460" s="510"/>
      <c r="CP460" s="510"/>
    </row>
    <row r="461" spans="1:94" ht="12.95" customHeight="1" x14ac:dyDescent="0.35">
      <c r="A461" s="77">
        <f t="shared" si="240"/>
        <v>398118</v>
      </c>
      <c r="B461" s="7">
        <f t="shared" si="241"/>
        <v>456</v>
      </c>
      <c r="C461" s="59">
        <f t="shared" si="239"/>
        <v>456</v>
      </c>
      <c r="D461" s="124">
        <f t="shared" si="215"/>
        <v>398118</v>
      </c>
      <c r="E461" s="16" t="str">
        <f t="shared" si="218"/>
        <v>LC/Buffy</v>
      </c>
      <c r="F461" s="58" t="str">
        <f t="shared" si="219"/>
        <v xml:space="preserve">ACD </v>
      </c>
      <c r="G461" s="58" t="str">
        <f t="shared" si="220"/>
        <v xml:space="preserve">NoAdd </v>
      </c>
      <c r="H461" s="58" t="str">
        <f t="shared" si="221"/>
        <v xml:space="preserve">Closed </v>
      </c>
      <c r="I461" s="58" t="str">
        <f t="shared" si="222"/>
        <v xml:space="preserve">SV </v>
      </c>
      <c r="J461" s="58" t="str">
        <f t="shared" si="223"/>
        <v xml:space="preserve">20to24°C </v>
      </c>
      <c r="K461" s="58" t="str">
        <f t="shared" si="224"/>
        <v>No</v>
      </c>
      <c r="L461" s="58" t="str">
        <f t="shared" si="225"/>
        <v>Dir</v>
      </c>
      <c r="M461" s="58" t="str">
        <f t="shared" si="226"/>
        <v xml:space="preserve">Aph </v>
      </c>
      <c r="N461" s="58" t="str">
        <f t="shared" si="227"/>
        <v xml:space="preserve">NA </v>
      </c>
      <c r="O461" s="58" t="str">
        <f t="shared" si="228"/>
        <v xml:space="preserve">Interm </v>
      </c>
      <c r="P461" s="58" t="str">
        <f t="shared" si="229"/>
        <v xml:space="preserve">None </v>
      </c>
      <c r="Q461" s="58" t="str">
        <f t="shared" si="230"/>
        <v xml:space="preserve">None </v>
      </c>
      <c r="R461" s="58" t="str">
        <f t="shared" si="231"/>
        <v xml:space="preserve">NoIrr </v>
      </c>
      <c r="S461" s="58" t="str">
        <f t="shared" si="232"/>
        <v xml:space="preserve">Wash </v>
      </c>
      <c r="T461" s="58" t="str">
        <f t="shared" si="233"/>
        <v xml:space="preserve">Monocytes </v>
      </c>
      <c r="U461" s="58" t="str">
        <f t="shared" si="234"/>
        <v>Non</v>
      </c>
      <c r="V461" s="58" t="str">
        <f t="shared" si="235"/>
        <v>NA</v>
      </c>
      <c r="W461" s="58" t="str">
        <f t="shared" si="236"/>
        <v xml:space="preserve">None </v>
      </c>
      <c r="X461" t="s">
        <v>63</v>
      </c>
      <c r="Y461" s="161" t="str">
        <f t="shared" si="237"/>
        <v>3-6-1-1-1-1-1-3-2-1-6-1-1-1-2-4-1-1-1</v>
      </c>
      <c r="Z461" s="8">
        <f t="shared" si="216"/>
        <v>398118</v>
      </c>
      <c r="AA461" s="7">
        <f t="shared" si="217"/>
        <v>456</v>
      </c>
      <c r="AB461" s="29" t="str">
        <f t="shared" ref="AB461:AG503" si="242">MID(TEXT($Z461,"000000"),AB$5,1)</f>
        <v>3</v>
      </c>
      <c r="AC461" s="29" t="str">
        <f t="shared" si="242"/>
        <v>9</v>
      </c>
      <c r="AD461" s="29" t="str">
        <f t="shared" si="242"/>
        <v>8</v>
      </c>
      <c r="AE461" s="29" t="str">
        <f t="shared" si="242"/>
        <v>1</v>
      </c>
      <c r="AF461" s="29" t="str">
        <f t="shared" si="242"/>
        <v>1</v>
      </c>
      <c r="AG461" s="29" t="str">
        <f t="shared" si="242"/>
        <v>8</v>
      </c>
      <c r="AH461" s="59">
        <v>456</v>
      </c>
      <c r="AI461" s="510">
        <v>398118</v>
      </c>
      <c r="AJ461" s="509">
        <v>3</v>
      </c>
      <c r="AK461" s="509">
        <v>6</v>
      </c>
      <c r="AL461" s="509">
        <v>1</v>
      </c>
      <c r="AM461" s="509">
        <v>1</v>
      </c>
      <c r="AN461" s="509">
        <v>1</v>
      </c>
      <c r="AO461" s="509">
        <v>1</v>
      </c>
      <c r="AP461" s="509">
        <v>1</v>
      </c>
      <c r="AQ461" s="509">
        <v>3</v>
      </c>
      <c r="AR461" s="509">
        <v>2</v>
      </c>
      <c r="AS461" s="509">
        <v>1</v>
      </c>
      <c r="AT461" s="509">
        <v>6</v>
      </c>
      <c r="AU461" s="509">
        <v>1</v>
      </c>
      <c r="AV461" s="509">
        <v>1</v>
      </c>
      <c r="AW461" s="509">
        <v>1</v>
      </c>
      <c r="AX461" s="509">
        <v>2</v>
      </c>
      <c r="AY461" s="509">
        <v>4</v>
      </c>
      <c r="AZ461" s="509">
        <v>1</v>
      </c>
      <c r="BA461" s="509">
        <v>1</v>
      </c>
      <c r="BB461" s="509">
        <v>1</v>
      </c>
      <c r="BC461" s="509" t="b">
        <v>0</v>
      </c>
      <c r="BD461" s="508">
        <v>40689</v>
      </c>
      <c r="BE461" s="508">
        <v>40540</v>
      </c>
      <c r="BF461" s="509" t="b">
        <v>0</v>
      </c>
      <c r="BG461" s="510" t="s">
        <v>714</v>
      </c>
      <c r="BH461" s="509">
        <v>103</v>
      </c>
      <c r="BI461" s="510" t="s">
        <v>1072</v>
      </c>
      <c r="BJ461" s="513">
        <v>40689</v>
      </c>
      <c r="BK461" s="513">
        <v>40540</v>
      </c>
      <c r="BL461" s="513">
        <v>46217</v>
      </c>
      <c r="BM461" s="513">
        <v>43630</v>
      </c>
      <c r="BN461" s="509">
        <v>1</v>
      </c>
      <c r="BO461" s="510" t="s">
        <v>1073</v>
      </c>
      <c r="BP461" s="509">
        <v>6</v>
      </c>
      <c r="BQ461" s="509" t="str">
        <f>IF(AI461="","",VLOOKUP(AJ461,[0]!Qualifier,(COLUMN(AJ461)-34),FALSE))</f>
        <v>LC/Buffy</v>
      </c>
      <c r="BR461" s="509" t="str">
        <f>IF(AJ461="","",VLOOKUP(AK461,[0]!Qualifier,(COLUMN(AK461)-34),FALSE))</f>
        <v xml:space="preserve">ACD </v>
      </c>
      <c r="BS461" s="509" t="str">
        <f>IF(AK461="","",VLOOKUP(AL461,[0]!Qualifier,(COLUMN(AL461)-34),FALSE))</f>
        <v xml:space="preserve">NoAdd </v>
      </c>
      <c r="BT461" s="509" t="str">
        <f>IF(AL461="","",VLOOKUP(AM461,[0]!Qualifier,(COLUMN(AM461)-34),FALSE))</f>
        <v xml:space="preserve">Closed </v>
      </c>
      <c r="BU461" s="509" t="str">
        <f>IF(AM461="","",VLOOKUP(AN461,[0]!Qualifier,(COLUMN(AN461)-34),FALSE))</f>
        <v xml:space="preserve">SV </v>
      </c>
      <c r="BV461" s="509" t="str">
        <f>IF(AN461="","",VLOOKUP(AO461,[0]!Qualifier,(COLUMN(AO461)-34),FALSE))</f>
        <v xml:space="preserve">20to24°C </v>
      </c>
      <c r="BW461" s="509" t="str">
        <f>IF(AO461="","",VLOOKUP(AP461,[0]!Qualifier,(COLUMN(AP461)-34),FALSE))</f>
        <v>No</v>
      </c>
      <c r="BX461" s="509" t="str">
        <f>IF(AP461="","",VLOOKUP(AQ461,[0]!Qualifier,(COLUMN(AQ461)-34),FALSE))</f>
        <v>Dir</v>
      </c>
      <c r="BY461" s="509" t="str">
        <f>IF(AQ461="","",VLOOKUP(AR461,[0]!Qualifier,(COLUMN(AR461)-34),FALSE))</f>
        <v xml:space="preserve">Aph </v>
      </c>
      <c r="BZ461" s="509" t="str">
        <f>IF(AR461="","",VLOOKUP(AS461,[0]!Qualifier,(COLUMN(AS461)-34),FALSE))</f>
        <v xml:space="preserve">NA </v>
      </c>
      <c r="CA461" s="509" t="str">
        <f>IF(AS461="","",VLOOKUP(AT461,[0]!Qualifier,(COLUMN(AT461)-34),FALSE))</f>
        <v xml:space="preserve">Interm </v>
      </c>
      <c r="CB461" s="509" t="str">
        <f>IF(AT461="","",VLOOKUP(AU461,[0]!Qualifier,(COLUMN(AU461)-34),FALSE))</f>
        <v xml:space="preserve">None </v>
      </c>
      <c r="CC461" s="509" t="str">
        <f>IF(AU461="","",VLOOKUP(AV461,[0]!Qualifier,(COLUMN(AV461)-34),FALSE))</f>
        <v xml:space="preserve">None </v>
      </c>
      <c r="CD461" s="509" t="str">
        <f>IF(AV461="","",VLOOKUP(AW461,[0]!Qualifier,(COLUMN(AW461)-34),FALSE))</f>
        <v xml:space="preserve">NoIrr </v>
      </c>
      <c r="CE461" s="508" t="str">
        <f>IF(AW461="","",VLOOKUP(AX461,[0]!Qualifier,(COLUMN(AX461)-34),FALSE))</f>
        <v xml:space="preserve">Wash </v>
      </c>
      <c r="CF461" s="508" t="str">
        <f>IF(AX461="","",VLOOKUP(AY461,[0]!Qualifier,(COLUMN(AY461)-34),FALSE))</f>
        <v xml:space="preserve">Monocytes </v>
      </c>
      <c r="CG461" s="509" t="str">
        <f>IF(AY461="","",VLOOKUP(AZ461,[0]!Qualifier,(COLUMN(AZ461)-34),FALSE))</f>
        <v>Non</v>
      </c>
      <c r="CH461" s="510" t="str">
        <f>IF(AZ461="","",VLOOKUP(BA461,[0]!Qualifier,(COLUMN(BA461)-34),FALSE))</f>
        <v>NA</v>
      </c>
      <c r="CI461" s="509" t="str">
        <f>IF(BA461="","",VLOOKUP(BB461,[0]!Qualifier,(COLUMN(BB461)-34),FALSE))</f>
        <v xml:space="preserve">None </v>
      </c>
      <c r="CJ461" s="510"/>
      <c r="CK461" s="513" t="str">
        <f t="shared" si="238"/>
        <v>3-6-1-1-1-1-1-3-2-1-6-1-1-1-2-4-1-1-1</v>
      </c>
      <c r="CL461" s="513">
        <v>43136</v>
      </c>
      <c r="CM461" s="513">
        <v>45195</v>
      </c>
      <c r="CN461" s="510"/>
      <c r="CP461" s="510"/>
    </row>
    <row r="462" spans="1:94" ht="12.95" customHeight="1" x14ac:dyDescent="0.35">
      <c r="A462" s="77">
        <f t="shared" si="240"/>
        <v>398201</v>
      </c>
      <c r="B462" s="7">
        <f t="shared" si="241"/>
        <v>457</v>
      </c>
      <c r="C462" s="59">
        <f t="shared" si="239"/>
        <v>457</v>
      </c>
      <c r="D462" s="124">
        <f t="shared" si="215"/>
        <v>398201</v>
      </c>
      <c r="E462" s="16" t="str">
        <f t="shared" si="218"/>
        <v>LC/Buffy</v>
      </c>
      <c r="F462" s="58" t="str">
        <f t="shared" si="219"/>
        <v xml:space="preserve">ACD </v>
      </c>
      <c r="G462" s="58" t="str">
        <f t="shared" si="220"/>
        <v xml:space="preserve">HES </v>
      </c>
      <c r="H462" s="58" t="str">
        <f t="shared" si="221"/>
        <v xml:space="preserve">Closed </v>
      </c>
      <c r="I462" s="58" t="str">
        <f t="shared" si="222"/>
        <v xml:space="preserve">SV </v>
      </c>
      <c r="J462" s="58" t="str">
        <f t="shared" si="223"/>
        <v xml:space="preserve">20to24°C </v>
      </c>
      <c r="K462" s="58" t="str">
        <f t="shared" si="224"/>
        <v>No</v>
      </c>
      <c r="L462" s="58" t="str">
        <f t="shared" si="225"/>
        <v>Dir</v>
      </c>
      <c r="M462" s="58" t="str">
        <f t="shared" si="226"/>
        <v xml:space="preserve">Aph </v>
      </c>
      <c r="N462" s="58" t="str">
        <f t="shared" si="227"/>
        <v xml:space="preserve">NA </v>
      </c>
      <c r="O462" s="58" t="str">
        <f t="shared" si="228"/>
        <v xml:space="preserve">Transf </v>
      </c>
      <c r="P462" s="58" t="str">
        <f t="shared" si="229"/>
        <v xml:space="preserve">None </v>
      </c>
      <c r="Q462" s="58" t="str">
        <f t="shared" si="230"/>
        <v xml:space="preserve">None </v>
      </c>
      <c r="R462" s="58" t="str">
        <f t="shared" si="231"/>
        <v>Irrad</v>
      </c>
      <c r="S462" s="58" t="str">
        <f t="shared" si="232"/>
        <v xml:space="preserve">Wash </v>
      </c>
      <c r="T462" s="58" t="str">
        <f t="shared" si="233"/>
        <v xml:space="preserve">Granulocytes </v>
      </c>
      <c r="U462" s="58" t="str">
        <f t="shared" si="234"/>
        <v>Non</v>
      </c>
      <c r="V462" s="58" t="str">
        <f t="shared" si="235"/>
        <v>NA</v>
      </c>
      <c r="W462" s="58" t="str">
        <f t="shared" si="236"/>
        <v xml:space="preserve">None </v>
      </c>
      <c r="X462" t="s">
        <v>63</v>
      </c>
      <c r="Y462" s="161" t="str">
        <f t="shared" si="237"/>
        <v>3-6-8-1-1-1-1-3-2-1-1-1-1-2-2-2-1-1-1</v>
      </c>
      <c r="Z462" s="8">
        <f t="shared" si="216"/>
        <v>398201</v>
      </c>
      <c r="AA462" s="7">
        <f t="shared" si="217"/>
        <v>457</v>
      </c>
      <c r="AB462" s="29" t="str">
        <f t="shared" si="242"/>
        <v>3</v>
      </c>
      <c r="AC462" s="29" t="str">
        <f t="shared" si="242"/>
        <v>9</v>
      </c>
      <c r="AD462" s="29" t="str">
        <f t="shared" si="242"/>
        <v>8</v>
      </c>
      <c r="AE462" s="29" t="str">
        <f t="shared" si="242"/>
        <v>2</v>
      </c>
      <c r="AF462" s="29" t="str">
        <f t="shared" si="242"/>
        <v>0</v>
      </c>
      <c r="AG462" s="29" t="str">
        <f t="shared" si="242"/>
        <v>1</v>
      </c>
      <c r="AH462" s="59">
        <v>457</v>
      </c>
      <c r="AI462" s="510">
        <v>398201</v>
      </c>
      <c r="AJ462" s="509">
        <v>3</v>
      </c>
      <c r="AK462" s="509">
        <v>6</v>
      </c>
      <c r="AL462" s="509">
        <v>8</v>
      </c>
      <c r="AM462" s="509">
        <v>1</v>
      </c>
      <c r="AN462" s="509">
        <v>1</v>
      </c>
      <c r="AO462" s="509">
        <v>1</v>
      </c>
      <c r="AP462" s="509">
        <v>1</v>
      </c>
      <c r="AQ462" s="509">
        <v>3</v>
      </c>
      <c r="AR462" s="509">
        <v>2</v>
      </c>
      <c r="AS462" s="509">
        <v>1</v>
      </c>
      <c r="AT462" s="509">
        <v>1</v>
      </c>
      <c r="AU462" s="509">
        <v>1</v>
      </c>
      <c r="AV462" s="509">
        <v>1</v>
      </c>
      <c r="AW462" s="509">
        <v>2</v>
      </c>
      <c r="AX462" s="509">
        <v>2</v>
      </c>
      <c r="AY462" s="509">
        <v>2</v>
      </c>
      <c r="AZ462" s="509">
        <v>1</v>
      </c>
      <c r="BA462" s="509">
        <v>1</v>
      </c>
      <c r="BB462" s="509">
        <v>1</v>
      </c>
      <c r="BC462" s="509" t="b">
        <v>0</v>
      </c>
      <c r="BD462" s="508">
        <v>40689</v>
      </c>
      <c r="BE462" s="508">
        <v>40488</v>
      </c>
      <c r="BF462" s="509" t="b">
        <v>0</v>
      </c>
      <c r="BG462" s="510" t="s">
        <v>715</v>
      </c>
      <c r="BH462" s="509">
        <v>99</v>
      </c>
      <c r="BI462" s="510" t="s">
        <v>685</v>
      </c>
      <c r="BJ462" s="513">
        <v>40689</v>
      </c>
      <c r="BK462" s="513">
        <v>40488</v>
      </c>
      <c r="BL462" s="513">
        <v>46217</v>
      </c>
      <c r="BM462" s="510"/>
      <c r="BN462" s="512"/>
      <c r="BO462" s="510"/>
      <c r="BP462" s="509">
        <v>2</v>
      </c>
      <c r="BQ462" s="509" t="str">
        <f>IF(AI462="","",VLOOKUP(AJ462,[0]!Qualifier,(COLUMN(AJ462)-34),FALSE))</f>
        <v>LC/Buffy</v>
      </c>
      <c r="BR462" s="509" t="str">
        <f>IF(AJ462="","",VLOOKUP(AK462,[0]!Qualifier,(COLUMN(AK462)-34),FALSE))</f>
        <v xml:space="preserve">ACD </v>
      </c>
      <c r="BS462" s="509" t="str">
        <f>IF(AK462="","",VLOOKUP(AL462,[0]!Qualifier,(COLUMN(AL462)-34),FALSE))</f>
        <v xml:space="preserve">HES </v>
      </c>
      <c r="BT462" s="509" t="str">
        <f>IF(AL462="","",VLOOKUP(AM462,[0]!Qualifier,(COLUMN(AM462)-34),FALSE))</f>
        <v xml:space="preserve">Closed </v>
      </c>
      <c r="BU462" s="509" t="str">
        <f>IF(AM462="","",VLOOKUP(AN462,[0]!Qualifier,(COLUMN(AN462)-34),FALSE))</f>
        <v xml:space="preserve">SV </v>
      </c>
      <c r="BV462" s="509" t="str">
        <f>IF(AN462="","",VLOOKUP(AO462,[0]!Qualifier,(COLUMN(AO462)-34),FALSE))</f>
        <v xml:space="preserve">20to24°C </v>
      </c>
      <c r="BW462" s="509" t="str">
        <f>IF(AO462="","",VLOOKUP(AP462,[0]!Qualifier,(COLUMN(AP462)-34),FALSE))</f>
        <v>No</v>
      </c>
      <c r="BX462" s="509" t="str">
        <f>IF(AP462="","",VLOOKUP(AQ462,[0]!Qualifier,(COLUMN(AQ462)-34),FALSE))</f>
        <v>Dir</v>
      </c>
      <c r="BY462" s="509" t="str">
        <f>IF(AQ462="","",VLOOKUP(AR462,[0]!Qualifier,(COLUMN(AR462)-34),FALSE))</f>
        <v xml:space="preserve">Aph </v>
      </c>
      <c r="BZ462" s="509" t="str">
        <f>IF(AR462="","",VLOOKUP(AS462,[0]!Qualifier,(COLUMN(AS462)-34),FALSE))</f>
        <v xml:space="preserve">NA </v>
      </c>
      <c r="CA462" s="509" t="str">
        <f>IF(AS462="","",VLOOKUP(AT462,[0]!Qualifier,(COLUMN(AT462)-34),FALSE))</f>
        <v xml:space="preserve">Transf </v>
      </c>
      <c r="CB462" s="509" t="str">
        <f>IF(AT462="","",VLOOKUP(AU462,[0]!Qualifier,(COLUMN(AU462)-34),FALSE))</f>
        <v xml:space="preserve">None </v>
      </c>
      <c r="CC462" s="509" t="str">
        <f>IF(AU462="","",VLOOKUP(AV462,[0]!Qualifier,(COLUMN(AV462)-34),FALSE))</f>
        <v xml:space="preserve">None </v>
      </c>
      <c r="CD462" s="509" t="str">
        <f>IF(AV462="","",VLOOKUP(AW462,[0]!Qualifier,(COLUMN(AW462)-34),FALSE))</f>
        <v>Irrad</v>
      </c>
      <c r="CE462" s="508" t="str">
        <f>IF(AW462="","",VLOOKUP(AX462,[0]!Qualifier,(COLUMN(AX462)-34),FALSE))</f>
        <v xml:space="preserve">Wash </v>
      </c>
      <c r="CF462" s="508" t="str">
        <f>IF(AX462="","",VLOOKUP(AY462,[0]!Qualifier,(COLUMN(AY462)-34),FALSE))</f>
        <v xml:space="preserve">Granulocytes </v>
      </c>
      <c r="CG462" s="509" t="str">
        <f>IF(AY462="","",VLOOKUP(AZ462,[0]!Qualifier,(COLUMN(AZ462)-34),FALSE))</f>
        <v>Non</v>
      </c>
      <c r="CH462" s="510" t="str">
        <f>IF(AZ462="","",VLOOKUP(BA462,[0]!Qualifier,(COLUMN(BA462)-34),FALSE))</f>
        <v>NA</v>
      </c>
      <c r="CI462" s="509" t="str">
        <f>IF(BA462="","",VLOOKUP(BB462,[0]!Qualifier,(COLUMN(BB462)-34),FALSE))</f>
        <v xml:space="preserve">None </v>
      </c>
      <c r="CJ462" s="510"/>
      <c r="CK462" s="513" t="str">
        <f t="shared" si="238"/>
        <v>3-6-8-1-1-1-1-3-2-1-1-1-1-2-2-2-1-1-1</v>
      </c>
      <c r="CL462" s="513">
        <v>43136</v>
      </c>
      <c r="CM462" s="513">
        <v>45195</v>
      </c>
      <c r="CN462" s="510"/>
      <c r="CP462" s="510"/>
    </row>
    <row r="463" spans="1:94" ht="12.95" customHeight="1" x14ac:dyDescent="0.35">
      <c r="A463" s="77">
        <f t="shared" si="240"/>
        <v>398718</v>
      </c>
      <c r="B463" s="7">
        <f t="shared" si="241"/>
        <v>458</v>
      </c>
      <c r="C463" s="59">
        <f t="shared" si="239"/>
        <v>458</v>
      </c>
      <c r="D463" s="124">
        <f t="shared" si="215"/>
        <v>398718</v>
      </c>
      <c r="E463" s="16" t="str">
        <f t="shared" si="218"/>
        <v>LC/Buffy</v>
      </c>
      <c r="F463" s="58" t="str">
        <f t="shared" si="219"/>
        <v xml:space="preserve">ACD </v>
      </c>
      <c r="G463" s="58" t="str">
        <f t="shared" si="220"/>
        <v xml:space="preserve">NoAdd </v>
      </c>
      <c r="H463" s="58" t="str">
        <f t="shared" si="221"/>
        <v xml:space="preserve">Closed </v>
      </c>
      <c r="I463" s="58" t="str">
        <f t="shared" si="222"/>
        <v xml:space="preserve">SV </v>
      </c>
      <c r="J463" s="58" t="str">
        <f t="shared" si="223"/>
        <v xml:space="preserve">20to24°C </v>
      </c>
      <c r="K463" s="58" t="str">
        <f t="shared" si="224"/>
        <v>No</v>
      </c>
      <c r="L463" s="58" t="str">
        <f t="shared" si="225"/>
        <v xml:space="preserve">Allo </v>
      </c>
      <c r="M463" s="58" t="str">
        <f t="shared" si="226"/>
        <v xml:space="preserve">Aph </v>
      </c>
      <c r="N463" s="58" t="str">
        <f t="shared" si="227"/>
        <v xml:space="preserve">NA </v>
      </c>
      <c r="O463" s="58" t="str">
        <f t="shared" si="228"/>
        <v xml:space="preserve">Transf </v>
      </c>
      <c r="P463" s="58" t="str">
        <f t="shared" si="229"/>
        <v xml:space="preserve">None </v>
      </c>
      <c r="Q463" s="58" t="str">
        <f t="shared" si="230"/>
        <v xml:space="preserve">None </v>
      </c>
      <c r="R463" s="58" t="str">
        <f t="shared" si="231"/>
        <v xml:space="preserve">NoIrr </v>
      </c>
      <c r="S463" s="58" t="str">
        <f t="shared" si="232"/>
        <v xml:space="preserve">Wash </v>
      </c>
      <c r="T463" s="58" t="str">
        <f t="shared" si="233"/>
        <v xml:space="preserve">Lymphocytes </v>
      </c>
      <c r="U463" s="58" t="str">
        <f t="shared" si="234"/>
        <v>Non</v>
      </c>
      <c r="V463" s="58" t="str">
        <f t="shared" si="235"/>
        <v>NA</v>
      </c>
      <c r="W463" s="58" t="str">
        <f t="shared" si="236"/>
        <v xml:space="preserve">None </v>
      </c>
      <c r="X463" t="s">
        <v>63</v>
      </c>
      <c r="Y463" s="161" t="str">
        <f t="shared" si="237"/>
        <v>3-6-1-1-1-1-1-1-2-1-1-1-1-1-2-3-1-1-1</v>
      </c>
      <c r="Z463" s="8">
        <f t="shared" si="216"/>
        <v>398718</v>
      </c>
      <c r="AA463" s="7">
        <f t="shared" si="217"/>
        <v>458</v>
      </c>
      <c r="AB463" s="29" t="str">
        <f t="shared" si="242"/>
        <v>3</v>
      </c>
      <c r="AC463" s="29" t="str">
        <f t="shared" si="242"/>
        <v>9</v>
      </c>
      <c r="AD463" s="29" t="str">
        <f t="shared" si="242"/>
        <v>8</v>
      </c>
      <c r="AE463" s="29" t="str">
        <f t="shared" si="242"/>
        <v>7</v>
      </c>
      <c r="AF463" s="29" t="str">
        <f t="shared" si="242"/>
        <v>1</v>
      </c>
      <c r="AG463" s="29" t="str">
        <f t="shared" si="242"/>
        <v>8</v>
      </c>
      <c r="AH463" s="59">
        <v>458</v>
      </c>
      <c r="AI463" s="510">
        <v>398718</v>
      </c>
      <c r="AJ463" s="509">
        <v>3</v>
      </c>
      <c r="AK463" s="509">
        <v>6</v>
      </c>
      <c r="AL463" s="509">
        <v>1</v>
      </c>
      <c r="AM463" s="509">
        <v>1</v>
      </c>
      <c r="AN463" s="509">
        <v>1</v>
      </c>
      <c r="AO463" s="509">
        <v>1</v>
      </c>
      <c r="AP463" s="509">
        <v>1</v>
      </c>
      <c r="AQ463" s="509">
        <v>1</v>
      </c>
      <c r="AR463" s="509">
        <v>2</v>
      </c>
      <c r="AS463" s="509">
        <v>1</v>
      </c>
      <c r="AT463" s="509">
        <v>1</v>
      </c>
      <c r="AU463" s="509">
        <v>1</v>
      </c>
      <c r="AV463" s="509">
        <v>1</v>
      </c>
      <c r="AW463" s="509">
        <v>1</v>
      </c>
      <c r="AX463" s="509">
        <v>2</v>
      </c>
      <c r="AY463" s="509">
        <v>3</v>
      </c>
      <c r="AZ463" s="509">
        <v>1</v>
      </c>
      <c r="BA463" s="509">
        <v>1</v>
      </c>
      <c r="BB463" s="509">
        <v>1</v>
      </c>
      <c r="BC463" s="509" t="b">
        <v>0</v>
      </c>
      <c r="BD463" s="508">
        <v>41252</v>
      </c>
      <c r="BE463" s="508">
        <v>41252</v>
      </c>
      <c r="BF463" s="509" t="b">
        <v>0</v>
      </c>
      <c r="BG463" s="510" t="s">
        <v>716</v>
      </c>
      <c r="BH463" s="509">
        <v>76</v>
      </c>
      <c r="BI463" s="510" t="s">
        <v>1062</v>
      </c>
      <c r="BJ463" s="513">
        <v>41252</v>
      </c>
      <c r="BK463" s="513">
        <v>41252</v>
      </c>
      <c r="BL463" s="513">
        <v>46217</v>
      </c>
      <c r="BM463" s="510"/>
      <c r="BN463" s="512"/>
      <c r="BO463" s="510"/>
      <c r="BP463" s="509">
        <v>2</v>
      </c>
      <c r="BQ463" s="509" t="str">
        <f>IF(AI463="","",VLOOKUP(AJ463,[0]!Qualifier,(COLUMN(AJ463)-34),FALSE))</f>
        <v>LC/Buffy</v>
      </c>
      <c r="BR463" s="509" t="str">
        <f>IF(AJ463="","",VLOOKUP(AK463,[0]!Qualifier,(COLUMN(AK463)-34),FALSE))</f>
        <v xml:space="preserve">ACD </v>
      </c>
      <c r="BS463" s="509" t="str">
        <f>IF(AK463="","",VLOOKUP(AL463,[0]!Qualifier,(COLUMN(AL463)-34),FALSE))</f>
        <v xml:space="preserve">NoAdd </v>
      </c>
      <c r="BT463" s="509" t="str">
        <f>IF(AL463="","",VLOOKUP(AM463,[0]!Qualifier,(COLUMN(AM463)-34),FALSE))</f>
        <v xml:space="preserve">Closed </v>
      </c>
      <c r="BU463" s="509" t="str">
        <f>IF(AM463="","",VLOOKUP(AN463,[0]!Qualifier,(COLUMN(AN463)-34),FALSE))</f>
        <v xml:space="preserve">SV </v>
      </c>
      <c r="BV463" s="509" t="str">
        <f>IF(AN463="","",VLOOKUP(AO463,[0]!Qualifier,(COLUMN(AO463)-34),FALSE))</f>
        <v xml:space="preserve">20to24°C </v>
      </c>
      <c r="BW463" s="509" t="str">
        <f>IF(AO463="","",VLOOKUP(AP463,[0]!Qualifier,(COLUMN(AP463)-34),FALSE))</f>
        <v>No</v>
      </c>
      <c r="BX463" s="509" t="str">
        <f>IF(AP463="","",VLOOKUP(AQ463,[0]!Qualifier,(COLUMN(AQ463)-34),FALSE))</f>
        <v xml:space="preserve">Allo </v>
      </c>
      <c r="BY463" s="509" t="str">
        <f>IF(AQ463="","",VLOOKUP(AR463,[0]!Qualifier,(COLUMN(AR463)-34),FALSE))</f>
        <v xml:space="preserve">Aph </v>
      </c>
      <c r="BZ463" s="509" t="str">
        <f>IF(AR463="","",VLOOKUP(AS463,[0]!Qualifier,(COLUMN(AS463)-34),FALSE))</f>
        <v xml:space="preserve">NA </v>
      </c>
      <c r="CA463" s="509" t="str">
        <f>IF(AS463="","",VLOOKUP(AT463,[0]!Qualifier,(COLUMN(AT463)-34),FALSE))</f>
        <v xml:space="preserve">Transf </v>
      </c>
      <c r="CB463" s="509" t="str">
        <f>IF(AT463="","",VLOOKUP(AU463,[0]!Qualifier,(COLUMN(AU463)-34),FALSE))</f>
        <v xml:space="preserve">None </v>
      </c>
      <c r="CC463" s="509" t="str">
        <f>IF(AU463="","",VLOOKUP(AV463,[0]!Qualifier,(COLUMN(AV463)-34),FALSE))</f>
        <v xml:space="preserve">None </v>
      </c>
      <c r="CD463" s="509" t="str">
        <f>IF(AV463="","",VLOOKUP(AW463,[0]!Qualifier,(COLUMN(AW463)-34),FALSE))</f>
        <v xml:space="preserve">NoIrr </v>
      </c>
      <c r="CE463" s="508" t="str">
        <f>IF(AW463="","",VLOOKUP(AX463,[0]!Qualifier,(COLUMN(AX463)-34),FALSE))</f>
        <v xml:space="preserve">Wash </v>
      </c>
      <c r="CF463" s="508" t="str">
        <f>IF(AX463="","",VLOOKUP(AY463,[0]!Qualifier,(COLUMN(AY463)-34),FALSE))</f>
        <v xml:space="preserve">Lymphocytes </v>
      </c>
      <c r="CG463" s="509" t="str">
        <f>IF(AY463="","",VLOOKUP(AZ463,[0]!Qualifier,(COLUMN(AZ463)-34),FALSE))</f>
        <v>Non</v>
      </c>
      <c r="CH463" s="510" t="str">
        <f>IF(AZ463="","",VLOOKUP(BA463,[0]!Qualifier,(COLUMN(BA463)-34),FALSE))</f>
        <v>NA</v>
      </c>
      <c r="CI463" s="509" t="str">
        <f>IF(BA463="","",VLOOKUP(BB463,[0]!Qualifier,(COLUMN(BB463)-34),FALSE))</f>
        <v xml:space="preserve">None </v>
      </c>
      <c r="CJ463" s="510"/>
      <c r="CK463" s="513" t="str">
        <f t="shared" si="238"/>
        <v>3-6-1-1-1-1-1-1-2-1-1-1-1-1-2-3-1-1-1</v>
      </c>
      <c r="CL463" s="513">
        <v>42992</v>
      </c>
      <c r="CM463" s="513">
        <v>45195</v>
      </c>
      <c r="CN463" s="510"/>
      <c r="CP463" s="510"/>
    </row>
    <row r="464" spans="1:94" ht="12.95" customHeight="1" x14ac:dyDescent="0.35">
      <c r="A464" s="77">
        <f t="shared" si="240"/>
        <v>399035</v>
      </c>
      <c r="B464" s="7">
        <f t="shared" si="241"/>
        <v>459</v>
      </c>
      <c r="C464" s="59">
        <f t="shared" si="239"/>
        <v>459</v>
      </c>
      <c r="D464" s="124">
        <f t="shared" si="215"/>
        <v>399035</v>
      </c>
      <c r="E464" s="16" t="str">
        <f t="shared" si="218"/>
        <v>LC/Buffy</v>
      </c>
      <c r="F464" s="58" t="str">
        <f t="shared" si="219"/>
        <v xml:space="preserve">ACD </v>
      </c>
      <c r="G464" s="58" t="str">
        <f t="shared" si="220"/>
        <v xml:space="preserve">DMSO </v>
      </c>
      <c r="H464" s="58" t="str">
        <f t="shared" si="221"/>
        <v xml:space="preserve">CleanR </v>
      </c>
      <c r="I464" s="58" t="str">
        <f t="shared" si="222"/>
        <v xml:space="preserve">NonSV </v>
      </c>
      <c r="J464" s="58" t="str">
        <f t="shared" si="223"/>
        <v xml:space="preserve">≤-140°C  </v>
      </c>
      <c r="K464" s="58" t="str">
        <f t="shared" si="224"/>
        <v>No</v>
      </c>
      <c r="L464" s="58" t="str">
        <f t="shared" si="225"/>
        <v>Dir</v>
      </c>
      <c r="M464" s="58" t="str">
        <f t="shared" si="226"/>
        <v xml:space="preserve">Aph </v>
      </c>
      <c r="N464" s="58" t="str">
        <f t="shared" si="227"/>
        <v xml:space="preserve">NA </v>
      </c>
      <c r="O464" s="58" t="str">
        <f t="shared" si="228"/>
        <v xml:space="preserve">Transf </v>
      </c>
      <c r="P464" s="58" t="str">
        <f t="shared" si="229"/>
        <v xml:space="preserve">None </v>
      </c>
      <c r="Q464" s="58" t="str">
        <f t="shared" si="230"/>
        <v xml:space="preserve">Divid </v>
      </c>
      <c r="R464" s="58" t="str">
        <f t="shared" si="231"/>
        <v xml:space="preserve">NoIrr </v>
      </c>
      <c r="S464" s="58" t="str">
        <f t="shared" si="232"/>
        <v xml:space="preserve">- </v>
      </c>
      <c r="T464" s="58" t="str">
        <f t="shared" si="233"/>
        <v xml:space="preserve">Lymphocytes </v>
      </c>
      <c r="U464" s="58" t="str">
        <f t="shared" si="234"/>
        <v>Non</v>
      </c>
      <c r="V464" s="58" t="str">
        <f t="shared" si="235"/>
        <v>NA</v>
      </c>
      <c r="W464" s="58" t="str">
        <f t="shared" si="236"/>
        <v xml:space="preserve">None </v>
      </c>
      <c r="X464" t="s">
        <v>63</v>
      </c>
      <c r="Y464" s="161" t="str">
        <f t="shared" si="237"/>
        <v>3-6-11-4-3-6-1-3-2-1-1-1-2-1-1-3-1-1-1</v>
      </c>
      <c r="Z464" s="8">
        <f t="shared" si="216"/>
        <v>399035</v>
      </c>
      <c r="AA464" s="7">
        <f t="shared" si="217"/>
        <v>459</v>
      </c>
      <c r="AB464" s="29" t="str">
        <f t="shared" si="242"/>
        <v>3</v>
      </c>
      <c r="AC464" s="29" t="str">
        <f t="shared" si="242"/>
        <v>9</v>
      </c>
      <c r="AD464" s="29" t="str">
        <f t="shared" si="242"/>
        <v>9</v>
      </c>
      <c r="AE464" s="29" t="str">
        <f t="shared" si="242"/>
        <v>0</v>
      </c>
      <c r="AF464" s="29" t="str">
        <f t="shared" si="242"/>
        <v>3</v>
      </c>
      <c r="AG464" s="29" t="str">
        <f t="shared" si="242"/>
        <v>5</v>
      </c>
      <c r="AH464" s="59">
        <v>459</v>
      </c>
      <c r="AI464" s="510">
        <v>399035</v>
      </c>
      <c r="AJ464" s="509">
        <v>3</v>
      </c>
      <c r="AK464" s="509">
        <v>6</v>
      </c>
      <c r="AL464" s="509">
        <v>11</v>
      </c>
      <c r="AM464" s="509">
        <v>4</v>
      </c>
      <c r="AN464" s="509">
        <v>3</v>
      </c>
      <c r="AO464" s="509">
        <v>6</v>
      </c>
      <c r="AP464" s="509">
        <v>1</v>
      </c>
      <c r="AQ464" s="509">
        <v>3</v>
      </c>
      <c r="AR464" s="509">
        <v>2</v>
      </c>
      <c r="AS464" s="509">
        <v>1</v>
      </c>
      <c r="AT464" s="509">
        <v>1</v>
      </c>
      <c r="AU464" s="509">
        <v>1</v>
      </c>
      <c r="AV464" s="509">
        <v>2</v>
      </c>
      <c r="AW464" s="509">
        <v>1</v>
      </c>
      <c r="AX464" s="509">
        <v>1</v>
      </c>
      <c r="AY464" s="509">
        <v>3</v>
      </c>
      <c r="AZ464" s="509">
        <v>1</v>
      </c>
      <c r="BA464" s="509">
        <v>1</v>
      </c>
      <c r="BB464" s="509">
        <v>1</v>
      </c>
      <c r="BC464" s="509" t="b">
        <v>0</v>
      </c>
      <c r="BD464" s="508">
        <v>42272</v>
      </c>
      <c r="BE464" s="508">
        <v>42271</v>
      </c>
      <c r="BF464" s="509" t="b">
        <v>0</v>
      </c>
      <c r="BG464" s="510" t="s">
        <v>1239</v>
      </c>
      <c r="BH464" s="509">
        <v>76</v>
      </c>
      <c r="BI464" s="510" t="s">
        <v>1062</v>
      </c>
      <c r="BJ464" s="513">
        <v>42272</v>
      </c>
      <c r="BK464" s="513">
        <v>42271</v>
      </c>
      <c r="BL464" s="513">
        <v>46217</v>
      </c>
      <c r="BM464" s="510"/>
      <c r="BN464" s="512"/>
      <c r="BO464" s="510"/>
      <c r="BP464" s="509">
        <v>6</v>
      </c>
      <c r="BQ464" s="509" t="str">
        <f>IF(AI464="","",VLOOKUP(AJ464,[0]!Qualifier,(COLUMN(AJ464)-34),FALSE))</f>
        <v>LC/Buffy</v>
      </c>
      <c r="BR464" s="509" t="str">
        <f>IF(AJ464="","",VLOOKUP(AK464,[0]!Qualifier,(COLUMN(AK464)-34),FALSE))</f>
        <v xml:space="preserve">ACD </v>
      </c>
      <c r="BS464" s="509" t="str">
        <f>IF(AK464="","",VLOOKUP(AL464,[0]!Qualifier,(COLUMN(AL464)-34),FALSE))</f>
        <v xml:space="preserve">DMSO </v>
      </c>
      <c r="BT464" s="509" t="str">
        <f>IF(AL464="","",VLOOKUP(AM464,[0]!Qualifier,(COLUMN(AM464)-34),FALSE))</f>
        <v xml:space="preserve">CleanR </v>
      </c>
      <c r="BU464" s="509" t="str">
        <f>IF(AM464="","",VLOOKUP(AN464,[0]!Qualifier,(COLUMN(AN464)-34),FALSE))</f>
        <v xml:space="preserve">NonSV </v>
      </c>
      <c r="BV464" s="509" t="str">
        <f>IF(AN464="","",VLOOKUP(AO464,[0]!Qualifier,(COLUMN(AO464)-34),FALSE))</f>
        <v xml:space="preserve">≤-140°C  </v>
      </c>
      <c r="BW464" s="509" t="str">
        <f>IF(AO464="","",VLOOKUP(AP464,[0]!Qualifier,(COLUMN(AP464)-34),FALSE))</f>
        <v>No</v>
      </c>
      <c r="BX464" s="509" t="str">
        <f>IF(AP464="","",VLOOKUP(AQ464,[0]!Qualifier,(COLUMN(AQ464)-34),FALSE))</f>
        <v>Dir</v>
      </c>
      <c r="BY464" s="509" t="str">
        <f>IF(AQ464="","",VLOOKUP(AR464,[0]!Qualifier,(COLUMN(AR464)-34),FALSE))</f>
        <v xml:space="preserve">Aph </v>
      </c>
      <c r="BZ464" s="509" t="str">
        <f>IF(AR464="","",VLOOKUP(AS464,[0]!Qualifier,(COLUMN(AS464)-34),FALSE))</f>
        <v xml:space="preserve">NA </v>
      </c>
      <c r="CA464" s="509" t="str">
        <f>IF(AS464="","",VLOOKUP(AT464,[0]!Qualifier,(COLUMN(AT464)-34),FALSE))</f>
        <v xml:space="preserve">Transf </v>
      </c>
      <c r="CB464" s="509" t="str">
        <f>IF(AT464="","",VLOOKUP(AU464,[0]!Qualifier,(COLUMN(AU464)-34),FALSE))</f>
        <v xml:space="preserve">None </v>
      </c>
      <c r="CC464" s="509" t="str">
        <f>IF(AU464="","",VLOOKUP(AV464,[0]!Qualifier,(COLUMN(AV464)-34),FALSE))</f>
        <v xml:space="preserve">Divid </v>
      </c>
      <c r="CD464" s="509" t="str">
        <f>IF(AV464="","",VLOOKUP(AW464,[0]!Qualifier,(COLUMN(AW464)-34),FALSE))</f>
        <v xml:space="preserve">NoIrr </v>
      </c>
      <c r="CE464" s="508" t="str">
        <f>IF(AW464="","",VLOOKUP(AX464,[0]!Qualifier,(COLUMN(AX464)-34),FALSE))</f>
        <v xml:space="preserve">- </v>
      </c>
      <c r="CF464" s="508" t="str">
        <f>IF(AX464="","",VLOOKUP(AY464,[0]!Qualifier,(COLUMN(AY464)-34),FALSE))</f>
        <v xml:space="preserve">Lymphocytes </v>
      </c>
      <c r="CG464" s="509" t="str">
        <f>IF(AY464="","",VLOOKUP(AZ464,[0]!Qualifier,(COLUMN(AZ464)-34),FALSE))</f>
        <v>Non</v>
      </c>
      <c r="CH464" s="510" t="str">
        <f>IF(AZ464="","",VLOOKUP(BA464,[0]!Qualifier,(COLUMN(BA464)-34),FALSE))</f>
        <v>NA</v>
      </c>
      <c r="CI464" s="509" t="str">
        <f>IF(BA464="","",VLOOKUP(BB464,[0]!Qualifier,(COLUMN(BB464)-34),FALSE))</f>
        <v xml:space="preserve">None </v>
      </c>
      <c r="CJ464" s="510"/>
      <c r="CK464" s="513" t="str">
        <f t="shared" si="238"/>
        <v>3-6-11-4-3-6-1-3-2-1-1-1-2-1-1-3-1-1-1</v>
      </c>
      <c r="CL464" s="513">
        <v>42992</v>
      </c>
      <c r="CM464" s="513">
        <v>45195</v>
      </c>
      <c r="CN464" s="510"/>
      <c r="CP464" s="510"/>
    </row>
    <row r="465" spans="1:94" ht="12.95" customHeight="1" x14ac:dyDescent="0.35">
      <c r="A465" s="77">
        <f t="shared" si="240"/>
        <v>401993</v>
      </c>
      <c r="B465" s="7">
        <f t="shared" si="241"/>
        <v>460</v>
      </c>
      <c r="C465" s="59">
        <f t="shared" si="239"/>
        <v>460</v>
      </c>
      <c r="D465" s="124">
        <f t="shared" si="215"/>
        <v>401993</v>
      </c>
      <c r="E465" s="16" t="str">
        <f t="shared" si="218"/>
        <v>StemC</v>
      </c>
      <c r="F465" s="58" t="str">
        <f t="shared" si="219"/>
        <v xml:space="preserve">ACD+Hep </v>
      </c>
      <c r="G465" s="58" t="str">
        <f t="shared" si="220"/>
        <v xml:space="preserve">DMSO </v>
      </c>
      <c r="H465" s="58" t="str">
        <f t="shared" si="221"/>
        <v xml:space="preserve">CleanR </v>
      </c>
      <c r="I465" s="58" t="str">
        <f t="shared" si="222"/>
        <v xml:space="preserve">SV </v>
      </c>
      <c r="J465" s="58" t="str">
        <f t="shared" si="223"/>
        <v xml:space="preserve">≤-140°C  </v>
      </c>
      <c r="K465" s="58" t="str">
        <f t="shared" si="224"/>
        <v>No</v>
      </c>
      <c r="L465" s="58" t="str">
        <f t="shared" si="225"/>
        <v xml:space="preserve">Allo </v>
      </c>
      <c r="M465" s="58" t="str">
        <f t="shared" si="226"/>
        <v xml:space="preserve">Aph </v>
      </c>
      <c r="N465" s="58" t="str">
        <f t="shared" si="227"/>
        <v xml:space="preserve">NA </v>
      </c>
      <c r="O465" s="58" t="str">
        <f t="shared" si="228"/>
        <v xml:space="preserve">Transf </v>
      </c>
      <c r="P465" s="58" t="str">
        <f t="shared" si="229"/>
        <v xml:space="preserve">? </v>
      </c>
      <c r="Q465" s="58" t="str">
        <f t="shared" si="230"/>
        <v xml:space="preserve">? </v>
      </c>
      <c r="R465" s="58" t="str">
        <f t="shared" si="231"/>
        <v xml:space="preserve">NoIrr </v>
      </c>
      <c r="S465" s="58" t="str">
        <f t="shared" si="232"/>
        <v xml:space="preserve">- </v>
      </c>
      <c r="T465" s="58" t="str">
        <f t="shared" si="233"/>
        <v>PBSC</v>
      </c>
      <c r="U465" s="58" t="str">
        <f t="shared" si="234"/>
        <v>BactTestNeg</v>
      </c>
      <c r="V465" s="58" t="str">
        <f t="shared" si="235"/>
        <v>NA</v>
      </c>
      <c r="W465" s="58" t="str">
        <f t="shared" si="236"/>
        <v xml:space="preserve">None </v>
      </c>
      <c r="X465" t="s">
        <v>63</v>
      </c>
      <c r="Y465" s="161" t="str">
        <f t="shared" si="237"/>
        <v>4-12-11-4-1-6-1-1-2-1-1-0-0-1-1-8-10-1-1</v>
      </c>
      <c r="Z465" s="8">
        <f t="shared" si="216"/>
        <v>401993</v>
      </c>
      <c r="AA465" s="7">
        <f t="shared" si="217"/>
        <v>460</v>
      </c>
      <c r="AB465" s="29" t="str">
        <f t="shared" si="242"/>
        <v>4</v>
      </c>
      <c r="AC465" s="29" t="str">
        <f t="shared" si="242"/>
        <v>0</v>
      </c>
      <c r="AD465" s="29" t="str">
        <f t="shared" si="242"/>
        <v>1</v>
      </c>
      <c r="AE465" s="29" t="str">
        <f t="shared" si="242"/>
        <v>9</v>
      </c>
      <c r="AF465" s="29" t="str">
        <f t="shared" si="242"/>
        <v>9</v>
      </c>
      <c r="AG465" s="29" t="str">
        <f t="shared" si="242"/>
        <v>3</v>
      </c>
      <c r="AH465" s="59">
        <v>460</v>
      </c>
      <c r="AI465" s="510">
        <v>401993</v>
      </c>
      <c r="AJ465" s="509">
        <v>4</v>
      </c>
      <c r="AK465" s="509">
        <v>12</v>
      </c>
      <c r="AL465" s="509">
        <v>11</v>
      </c>
      <c r="AM465" s="509">
        <v>4</v>
      </c>
      <c r="AN465" s="509">
        <v>1</v>
      </c>
      <c r="AO465" s="509">
        <v>6</v>
      </c>
      <c r="AP465" s="509">
        <v>1</v>
      </c>
      <c r="AQ465" s="509">
        <v>1</v>
      </c>
      <c r="AR465" s="509">
        <v>2</v>
      </c>
      <c r="AS465" s="509">
        <v>1</v>
      </c>
      <c r="AT465" s="509">
        <v>1</v>
      </c>
      <c r="AU465" s="509">
        <v>0</v>
      </c>
      <c r="AV465" s="509">
        <v>0</v>
      </c>
      <c r="AW465" s="509">
        <v>1</v>
      </c>
      <c r="AX465" s="509">
        <v>1</v>
      </c>
      <c r="AY465" s="509">
        <v>8</v>
      </c>
      <c r="AZ465" s="509">
        <v>10</v>
      </c>
      <c r="BA465" s="509">
        <v>1</v>
      </c>
      <c r="BB465" s="509">
        <v>1</v>
      </c>
      <c r="BC465" s="509" t="b">
        <v>0</v>
      </c>
      <c r="BD465" s="508">
        <v>44391</v>
      </c>
      <c r="BE465" s="508">
        <v>44387</v>
      </c>
      <c r="BF465" s="509" t="b">
        <v>0</v>
      </c>
      <c r="BG465" s="510" t="s">
        <v>1240</v>
      </c>
      <c r="BH465" s="509">
        <v>80</v>
      </c>
      <c r="BI465" s="510" t="s">
        <v>719</v>
      </c>
      <c r="BJ465" s="513">
        <v>44391</v>
      </c>
      <c r="BK465" s="513">
        <v>44387</v>
      </c>
      <c r="BL465" s="513">
        <v>46217</v>
      </c>
      <c r="BM465" s="510"/>
      <c r="BN465" s="512"/>
      <c r="BO465" s="510"/>
      <c r="BP465" s="509">
        <v>6</v>
      </c>
      <c r="BQ465" s="509" t="str">
        <f>IF(AI465="","",VLOOKUP(AJ465,[0]!Qualifier,(COLUMN(AJ465)-34),FALSE))</f>
        <v>StemC</v>
      </c>
      <c r="BR465" s="509" t="str">
        <f>IF(AJ465="","",VLOOKUP(AK465,[0]!Qualifier,(COLUMN(AK465)-34),FALSE))</f>
        <v xml:space="preserve">ACD+Hep </v>
      </c>
      <c r="BS465" s="509" t="str">
        <f>IF(AK465="","",VLOOKUP(AL465,[0]!Qualifier,(COLUMN(AL465)-34),FALSE))</f>
        <v xml:space="preserve">DMSO </v>
      </c>
      <c r="BT465" s="509" t="str">
        <f>IF(AL465="","",VLOOKUP(AM465,[0]!Qualifier,(COLUMN(AM465)-34),FALSE))</f>
        <v xml:space="preserve">CleanR </v>
      </c>
      <c r="BU465" s="509" t="str">
        <f>IF(AM465="","",VLOOKUP(AN465,[0]!Qualifier,(COLUMN(AN465)-34),FALSE))</f>
        <v xml:space="preserve">SV </v>
      </c>
      <c r="BV465" s="509" t="str">
        <f>IF(AN465="","",VLOOKUP(AO465,[0]!Qualifier,(COLUMN(AO465)-34),FALSE))</f>
        <v xml:space="preserve">≤-140°C  </v>
      </c>
      <c r="BW465" s="509" t="str">
        <f>IF(AO465="","",VLOOKUP(AP465,[0]!Qualifier,(COLUMN(AP465)-34),FALSE))</f>
        <v>No</v>
      </c>
      <c r="BX465" s="509" t="str">
        <f>IF(AP465="","",VLOOKUP(AQ465,[0]!Qualifier,(COLUMN(AQ465)-34),FALSE))</f>
        <v xml:space="preserve">Allo </v>
      </c>
      <c r="BY465" s="509" t="str">
        <f>IF(AQ465="","",VLOOKUP(AR465,[0]!Qualifier,(COLUMN(AR465)-34),FALSE))</f>
        <v xml:space="preserve">Aph </v>
      </c>
      <c r="BZ465" s="509" t="str">
        <f>IF(AR465="","",VLOOKUP(AS465,[0]!Qualifier,(COLUMN(AS465)-34),FALSE))</f>
        <v xml:space="preserve">NA </v>
      </c>
      <c r="CA465" s="509" t="str">
        <f>IF(AS465="","",VLOOKUP(AT465,[0]!Qualifier,(COLUMN(AT465)-34),FALSE))</f>
        <v xml:space="preserve">Transf </v>
      </c>
      <c r="CB465" s="509" t="str">
        <f>IF(AT465="","",VLOOKUP(AU465,[0]!Qualifier,(COLUMN(AU465)-34),FALSE))</f>
        <v xml:space="preserve">? </v>
      </c>
      <c r="CC465" s="509" t="str">
        <f>IF(AU465="","",VLOOKUP(AV465,[0]!Qualifier,(COLUMN(AV465)-34),FALSE))</f>
        <v xml:space="preserve">? </v>
      </c>
      <c r="CD465" s="509" t="str">
        <f>IF(AV465="","",VLOOKUP(AW465,[0]!Qualifier,(COLUMN(AW465)-34),FALSE))</f>
        <v xml:space="preserve">NoIrr </v>
      </c>
      <c r="CE465" s="508" t="str">
        <f>IF(AW465="","",VLOOKUP(AX465,[0]!Qualifier,(COLUMN(AX465)-34),FALSE))</f>
        <v xml:space="preserve">- </v>
      </c>
      <c r="CF465" s="508" t="str">
        <f>IF(AX465="","",VLOOKUP(AY465,[0]!Qualifier,(COLUMN(AY465)-34),FALSE))</f>
        <v>PBSC</v>
      </c>
      <c r="CG465" s="509" t="str">
        <f>IF(AY465="","",VLOOKUP(AZ465,[0]!Qualifier,(COLUMN(AZ465)-34),FALSE))</f>
        <v>BactTestNeg</v>
      </c>
      <c r="CH465" s="510" t="str">
        <f>IF(AZ465="","",VLOOKUP(BA465,[0]!Qualifier,(COLUMN(BA465)-34),FALSE))</f>
        <v>NA</v>
      </c>
      <c r="CI465" s="509" t="str">
        <f>IF(BA465="","",VLOOKUP(BB465,[0]!Qualifier,(COLUMN(BB465)-34),FALSE))</f>
        <v xml:space="preserve">None </v>
      </c>
      <c r="CJ465" s="510"/>
      <c r="CK465" s="513" t="str">
        <f t="shared" si="238"/>
        <v>4-12-11-4-1-6-1-1-2-1-1-0-0-1-1-8-10-1-1</v>
      </c>
      <c r="CL465" s="513">
        <v>38320</v>
      </c>
      <c r="CM465" s="513">
        <v>45195</v>
      </c>
      <c r="CN465" s="510"/>
      <c r="CP465" s="510"/>
    </row>
    <row r="466" spans="1:94" ht="12.95" customHeight="1" x14ac:dyDescent="0.35">
      <c r="A466" s="77">
        <f t="shared" si="240"/>
        <v>411613</v>
      </c>
      <c r="B466" s="7">
        <f t="shared" si="241"/>
        <v>461</v>
      </c>
      <c r="C466" s="59">
        <f t="shared" si="239"/>
        <v>461</v>
      </c>
      <c r="D466" s="124">
        <f t="shared" si="215"/>
        <v>411613</v>
      </c>
      <c r="E466" s="16" t="str">
        <f t="shared" si="218"/>
        <v>StemC</v>
      </c>
      <c r="F466" s="58" t="str">
        <f t="shared" si="219"/>
        <v>NS</v>
      </c>
      <c r="G466" s="58" t="str">
        <f t="shared" si="220"/>
        <v xml:space="preserve">HES+DMSO </v>
      </c>
      <c r="H466" s="58" t="str">
        <f t="shared" si="221"/>
        <v xml:space="preserve">Open </v>
      </c>
      <c r="I466" s="58" t="str">
        <f t="shared" si="222"/>
        <v xml:space="preserve">SV </v>
      </c>
      <c r="J466" s="58" t="str">
        <f t="shared" si="223"/>
        <v xml:space="preserve">≤-140°C  </v>
      </c>
      <c r="K466" s="58" t="str">
        <f t="shared" si="224"/>
        <v>No</v>
      </c>
      <c r="L466" s="58" t="str">
        <f t="shared" si="225"/>
        <v xml:space="preserve">Allo </v>
      </c>
      <c r="M466" s="58" t="str">
        <f t="shared" si="226"/>
        <v xml:space="preserve">CB </v>
      </c>
      <c r="N466" s="58" t="str">
        <f t="shared" si="227"/>
        <v xml:space="preserve">NA </v>
      </c>
      <c r="O466" s="58" t="str">
        <f t="shared" si="228"/>
        <v xml:space="preserve">Transf </v>
      </c>
      <c r="P466" s="58" t="str">
        <f t="shared" si="229"/>
        <v xml:space="preserve">None </v>
      </c>
      <c r="Q466" s="58" t="str">
        <f t="shared" si="230"/>
        <v xml:space="preserve">None </v>
      </c>
      <c r="R466" s="58" t="str">
        <f t="shared" si="231"/>
        <v xml:space="preserve">NoIrr </v>
      </c>
      <c r="S466" s="58" t="str">
        <f t="shared" si="232"/>
        <v xml:space="preserve">- </v>
      </c>
      <c r="T466" s="58" t="str">
        <f t="shared" si="233"/>
        <v xml:space="preserve">CordCells </v>
      </c>
      <c r="U466" s="58" t="str">
        <f t="shared" si="234"/>
        <v xml:space="preserve">Qu </v>
      </c>
      <c r="V466" s="58" t="str">
        <f t="shared" si="235"/>
        <v>NA</v>
      </c>
      <c r="W466" s="58" t="str">
        <f t="shared" si="236"/>
        <v xml:space="preserve">None </v>
      </c>
      <c r="X466" t="s">
        <v>63</v>
      </c>
      <c r="Y466" s="161" t="str">
        <f t="shared" si="237"/>
        <v>4-0-12-2-1-6-1-1-4-1-1-1-1-1-1-7-2-1-1</v>
      </c>
      <c r="Z466" s="8">
        <f t="shared" si="216"/>
        <v>411613</v>
      </c>
      <c r="AA466" s="7">
        <f t="shared" si="217"/>
        <v>461</v>
      </c>
      <c r="AB466" s="29" t="str">
        <f t="shared" si="242"/>
        <v>4</v>
      </c>
      <c r="AC466" s="29" t="str">
        <f t="shared" si="242"/>
        <v>1</v>
      </c>
      <c r="AD466" s="29" t="str">
        <f t="shared" si="242"/>
        <v>1</v>
      </c>
      <c r="AE466" s="29" t="str">
        <f t="shared" si="242"/>
        <v>6</v>
      </c>
      <c r="AF466" s="29" t="str">
        <f t="shared" si="242"/>
        <v>1</v>
      </c>
      <c r="AG466" s="29" t="str">
        <f t="shared" si="242"/>
        <v>3</v>
      </c>
      <c r="AH466" s="59">
        <v>461</v>
      </c>
      <c r="AI466" s="510">
        <v>411613</v>
      </c>
      <c r="AJ466" s="509">
        <v>4</v>
      </c>
      <c r="AK466" s="509">
        <v>0</v>
      </c>
      <c r="AL466" s="509">
        <v>12</v>
      </c>
      <c r="AM466" s="509">
        <v>2</v>
      </c>
      <c r="AN466" s="509">
        <v>1</v>
      </c>
      <c r="AO466" s="509">
        <v>6</v>
      </c>
      <c r="AP466" s="509">
        <v>1</v>
      </c>
      <c r="AQ466" s="509">
        <v>1</v>
      </c>
      <c r="AR466" s="509">
        <v>4</v>
      </c>
      <c r="AS466" s="509">
        <v>1</v>
      </c>
      <c r="AT466" s="509">
        <v>1</v>
      </c>
      <c r="AU466" s="509">
        <v>1</v>
      </c>
      <c r="AV466" s="509">
        <v>1</v>
      </c>
      <c r="AW466" s="509">
        <v>1</v>
      </c>
      <c r="AX466" s="509">
        <v>1</v>
      </c>
      <c r="AY466" s="509">
        <v>7</v>
      </c>
      <c r="AZ466" s="509">
        <v>2</v>
      </c>
      <c r="BA466" s="509">
        <v>1</v>
      </c>
      <c r="BB466" s="509">
        <v>1</v>
      </c>
      <c r="BC466" s="509" t="b">
        <v>0</v>
      </c>
      <c r="BD466" s="508">
        <v>36451</v>
      </c>
      <c r="BE466" s="508">
        <v>36451</v>
      </c>
      <c r="BF466" s="509" t="b">
        <v>0</v>
      </c>
      <c r="BG466" s="510" t="s">
        <v>1241</v>
      </c>
      <c r="BH466" s="509">
        <v>79</v>
      </c>
      <c r="BI466" s="510" t="s">
        <v>717</v>
      </c>
      <c r="BJ466" s="513">
        <v>36451</v>
      </c>
      <c r="BK466" s="513">
        <v>36451</v>
      </c>
      <c r="BL466" s="513">
        <v>46217</v>
      </c>
      <c r="BM466" s="513">
        <v>44679</v>
      </c>
      <c r="BN466" s="509">
        <v>1</v>
      </c>
      <c r="BO466" s="510" t="s">
        <v>1142</v>
      </c>
      <c r="BP466" s="509">
        <v>6</v>
      </c>
      <c r="BQ466" s="509" t="str">
        <f>IF(AI466="","",VLOOKUP(AJ466,[0]!Qualifier,(COLUMN(AJ466)-34),FALSE))</f>
        <v>StemC</v>
      </c>
      <c r="BR466" s="509" t="str">
        <f>IF(AJ466="","",VLOOKUP(AK466,[0]!Qualifier,(COLUMN(AK466)-34),FALSE))</f>
        <v>NS</v>
      </c>
      <c r="BS466" s="509" t="str">
        <f>IF(AK466="","",VLOOKUP(AL466,[0]!Qualifier,(COLUMN(AL466)-34),FALSE))</f>
        <v xml:space="preserve">HES+DMSO </v>
      </c>
      <c r="BT466" s="509" t="str">
        <f>IF(AL466="","",VLOOKUP(AM466,[0]!Qualifier,(COLUMN(AM466)-34),FALSE))</f>
        <v xml:space="preserve">Open </v>
      </c>
      <c r="BU466" s="509" t="str">
        <f>IF(AM466="","",VLOOKUP(AN466,[0]!Qualifier,(COLUMN(AN466)-34),FALSE))</f>
        <v xml:space="preserve">SV </v>
      </c>
      <c r="BV466" s="509" t="str">
        <f>IF(AN466="","",VLOOKUP(AO466,[0]!Qualifier,(COLUMN(AO466)-34),FALSE))</f>
        <v xml:space="preserve">≤-140°C  </v>
      </c>
      <c r="BW466" s="509" t="str">
        <f>IF(AO466="","",VLOOKUP(AP466,[0]!Qualifier,(COLUMN(AP466)-34),FALSE))</f>
        <v>No</v>
      </c>
      <c r="BX466" s="509" t="str">
        <f>IF(AP466="","",VLOOKUP(AQ466,[0]!Qualifier,(COLUMN(AQ466)-34),FALSE))</f>
        <v xml:space="preserve">Allo </v>
      </c>
      <c r="BY466" s="509" t="str">
        <f>IF(AQ466="","",VLOOKUP(AR466,[0]!Qualifier,(COLUMN(AR466)-34),FALSE))</f>
        <v xml:space="preserve">CB </v>
      </c>
      <c r="BZ466" s="509" t="str">
        <f>IF(AR466="","",VLOOKUP(AS466,[0]!Qualifier,(COLUMN(AS466)-34),FALSE))</f>
        <v xml:space="preserve">NA </v>
      </c>
      <c r="CA466" s="509" t="str">
        <f>IF(AS466="","",VLOOKUP(AT466,[0]!Qualifier,(COLUMN(AT466)-34),FALSE))</f>
        <v xml:space="preserve">Transf </v>
      </c>
      <c r="CB466" s="509" t="str">
        <f>IF(AT466="","",VLOOKUP(AU466,[0]!Qualifier,(COLUMN(AU466)-34),FALSE))</f>
        <v xml:space="preserve">None </v>
      </c>
      <c r="CC466" s="509" t="str">
        <f>IF(AU466="","",VLOOKUP(AV466,[0]!Qualifier,(COLUMN(AV466)-34),FALSE))</f>
        <v xml:space="preserve">None </v>
      </c>
      <c r="CD466" s="509" t="str">
        <f>IF(AV466="","",VLOOKUP(AW466,[0]!Qualifier,(COLUMN(AW466)-34),FALSE))</f>
        <v xml:space="preserve">NoIrr </v>
      </c>
      <c r="CE466" s="508" t="str">
        <f>IF(AW466="","",VLOOKUP(AX466,[0]!Qualifier,(COLUMN(AX466)-34),FALSE))</f>
        <v xml:space="preserve">- </v>
      </c>
      <c r="CF466" s="508" t="str">
        <f>IF(AX466="","",VLOOKUP(AY466,[0]!Qualifier,(COLUMN(AY466)-34),FALSE))</f>
        <v xml:space="preserve">CordCells </v>
      </c>
      <c r="CG466" s="509" t="str">
        <f>IF(AY466="","",VLOOKUP(AZ466,[0]!Qualifier,(COLUMN(AZ466)-34),FALSE))</f>
        <v xml:space="preserve">Qu </v>
      </c>
      <c r="CH466" s="510" t="str">
        <f>IF(AZ466="","",VLOOKUP(BA466,[0]!Qualifier,(COLUMN(BA466)-34),FALSE))</f>
        <v>NA</v>
      </c>
      <c r="CI466" s="509" t="str">
        <f>IF(BA466="","",VLOOKUP(BB466,[0]!Qualifier,(COLUMN(BB466)-34),FALSE))</f>
        <v xml:space="preserve">None </v>
      </c>
      <c r="CJ466" s="510"/>
      <c r="CK466" s="513" t="str">
        <f t="shared" si="238"/>
        <v>4-0-12-2-1-6-1-1-4-1-1-1-1-1-1-7-2-1-1</v>
      </c>
      <c r="CL466" s="513">
        <v>43027</v>
      </c>
      <c r="CM466" s="513">
        <v>45195</v>
      </c>
      <c r="CN466" s="510"/>
      <c r="CP466" s="510"/>
    </row>
    <row r="467" spans="1:94" ht="12.95" customHeight="1" x14ac:dyDescent="0.35">
      <c r="A467" s="77">
        <f t="shared" si="240"/>
        <v>411623</v>
      </c>
      <c r="B467" s="7">
        <f t="shared" si="241"/>
        <v>462</v>
      </c>
      <c r="C467" s="59">
        <f t="shared" si="239"/>
        <v>462</v>
      </c>
      <c r="D467" s="124">
        <f t="shared" si="215"/>
        <v>411623</v>
      </c>
      <c r="E467" s="16" t="str">
        <f t="shared" si="218"/>
        <v>StemC</v>
      </c>
      <c r="F467" s="58" t="str">
        <f t="shared" si="219"/>
        <v xml:space="preserve">CPD </v>
      </c>
      <c r="G467" s="58" t="str">
        <f t="shared" si="220"/>
        <v xml:space="preserve">DMSO </v>
      </c>
      <c r="H467" s="58" t="str">
        <f t="shared" si="221"/>
        <v xml:space="preserve">Open </v>
      </c>
      <c r="I467" s="58" t="str">
        <f t="shared" si="222"/>
        <v xml:space="preserve">SV </v>
      </c>
      <c r="J467" s="58" t="str">
        <f t="shared" si="223"/>
        <v xml:space="preserve">≤-140°C  </v>
      </c>
      <c r="K467" s="58" t="str">
        <f t="shared" si="224"/>
        <v>No</v>
      </c>
      <c r="L467" s="58" t="str">
        <f t="shared" si="225"/>
        <v xml:space="preserve">Allo </v>
      </c>
      <c r="M467" s="58" t="str">
        <f t="shared" si="226"/>
        <v xml:space="preserve">CB </v>
      </c>
      <c r="N467" s="58" t="str">
        <f t="shared" si="227"/>
        <v xml:space="preserve">≤48h </v>
      </c>
      <c r="O467" s="58" t="str">
        <f t="shared" si="228"/>
        <v xml:space="preserve">Transf </v>
      </c>
      <c r="P467" s="58" t="str">
        <f t="shared" si="229"/>
        <v xml:space="preserve">None </v>
      </c>
      <c r="Q467" s="58" t="str">
        <f t="shared" si="230"/>
        <v xml:space="preserve">None </v>
      </c>
      <c r="R467" s="58" t="str">
        <f t="shared" si="231"/>
        <v xml:space="preserve">NoIrr </v>
      </c>
      <c r="S467" s="58" t="str">
        <f t="shared" si="232"/>
        <v xml:space="preserve">- </v>
      </c>
      <c r="T467" s="58" t="str">
        <f t="shared" si="233"/>
        <v xml:space="preserve">CordCells </v>
      </c>
      <c r="U467" s="58" t="str">
        <f t="shared" si="234"/>
        <v>Non</v>
      </c>
      <c r="V467" s="58" t="str">
        <f t="shared" si="235"/>
        <v>NA</v>
      </c>
      <c r="W467" s="58" t="str">
        <f t="shared" si="236"/>
        <v xml:space="preserve">None </v>
      </c>
      <c r="X467" t="s">
        <v>63</v>
      </c>
      <c r="Y467" s="161" t="str">
        <f t="shared" si="237"/>
        <v>4-2-11-2-1-6-1-1-4-6-1-1-1-1-1-7-1-1-1</v>
      </c>
      <c r="Z467" s="8">
        <f t="shared" si="216"/>
        <v>411623</v>
      </c>
      <c r="AA467" s="7">
        <f t="shared" si="217"/>
        <v>462</v>
      </c>
      <c r="AB467" s="29" t="str">
        <f t="shared" si="242"/>
        <v>4</v>
      </c>
      <c r="AC467" s="29" t="str">
        <f t="shared" si="242"/>
        <v>1</v>
      </c>
      <c r="AD467" s="29" t="str">
        <f t="shared" si="242"/>
        <v>1</v>
      </c>
      <c r="AE467" s="29" t="str">
        <f t="shared" si="242"/>
        <v>6</v>
      </c>
      <c r="AF467" s="29" t="str">
        <f t="shared" si="242"/>
        <v>2</v>
      </c>
      <c r="AG467" s="29" t="str">
        <f t="shared" si="242"/>
        <v>3</v>
      </c>
      <c r="AH467" s="59">
        <v>462</v>
      </c>
      <c r="AI467" s="510">
        <v>411623</v>
      </c>
      <c r="AJ467" s="509">
        <v>4</v>
      </c>
      <c r="AK467" s="509">
        <v>2</v>
      </c>
      <c r="AL467" s="509">
        <v>11</v>
      </c>
      <c r="AM467" s="509">
        <v>2</v>
      </c>
      <c r="AN467" s="509">
        <v>1</v>
      </c>
      <c r="AO467" s="509">
        <v>6</v>
      </c>
      <c r="AP467" s="509">
        <v>1</v>
      </c>
      <c r="AQ467" s="509">
        <v>1</v>
      </c>
      <c r="AR467" s="509">
        <v>4</v>
      </c>
      <c r="AS467" s="509">
        <v>6</v>
      </c>
      <c r="AT467" s="509">
        <v>1</v>
      </c>
      <c r="AU467" s="509">
        <v>1</v>
      </c>
      <c r="AV467" s="509">
        <v>1</v>
      </c>
      <c r="AW467" s="509">
        <v>1</v>
      </c>
      <c r="AX467" s="509">
        <v>1</v>
      </c>
      <c r="AY467" s="509">
        <v>7</v>
      </c>
      <c r="AZ467" s="509">
        <v>1</v>
      </c>
      <c r="BA467" s="509">
        <v>1</v>
      </c>
      <c r="BB467" s="509">
        <v>1</v>
      </c>
      <c r="BC467" s="509" t="b">
        <v>0</v>
      </c>
      <c r="BD467" s="508">
        <v>38320</v>
      </c>
      <c r="BE467" s="508">
        <v>38320</v>
      </c>
      <c r="BF467" s="509" t="b">
        <v>0</v>
      </c>
      <c r="BG467" s="510" t="s">
        <v>1242</v>
      </c>
      <c r="BH467" s="509">
        <v>79</v>
      </c>
      <c r="BI467" s="510" t="s">
        <v>717</v>
      </c>
      <c r="BJ467" s="513">
        <v>38320</v>
      </c>
      <c r="BK467" s="513">
        <v>38320</v>
      </c>
      <c r="BL467" s="513">
        <v>46217</v>
      </c>
      <c r="BM467" s="513">
        <v>44679</v>
      </c>
      <c r="BN467" s="509">
        <v>1</v>
      </c>
      <c r="BO467" s="510" t="s">
        <v>1142</v>
      </c>
      <c r="BP467" s="509">
        <v>2</v>
      </c>
      <c r="BQ467" s="509" t="str">
        <f>IF(AI467="","",VLOOKUP(AJ467,[0]!Qualifier,(COLUMN(AJ467)-34),FALSE))</f>
        <v>StemC</v>
      </c>
      <c r="BR467" s="509" t="str">
        <f>IF(AJ467="","",VLOOKUP(AK467,[0]!Qualifier,(COLUMN(AK467)-34),FALSE))</f>
        <v xml:space="preserve">CPD </v>
      </c>
      <c r="BS467" s="509" t="str">
        <f>IF(AK467="","",VLOOKUP(AL467,[0]!Qualifier,(COLUMN(AL467)-34),FALSE))</f>
        <v xml:space="preserve">DMSO </v>
      </c>
      <c r="BT467" s="509" t="str">
        <f>IF(AL467="","",VLOOKUP(AM467,[0]!Qualifier,(COLUMN(AM467)-34),FALSE))</f>
        <v xml:space="preserve">Open </v>
      </c>
      <c r="BU467" s="509" t="str">
        <f>IF(AM467="","",VLOOKUP(AN467,[0]!Qualifier,(COLUMN(AN467)-34),FALSE))</f>
        <v xml:space="preserve">SV </v>
      </c>
      <c r="BV467" s="509" t="str">
        <f>IF(AN467="","",VLOOKUP(AO467,[0]!Qualifier,(COLUMN(AO467)-34),FALSE))</f>
        <v xml:space="preserve">≤-140°C  </v>
      </c>
      <c r="BW467" s="509" t="str">
        <f>IF(AO467="","",VLOOKUP(AP467,[0]!Qualifier,(COLUMN(AP467)-34),FALSE))</f>
        <v>No</v>
      </c>
      <c r="BX467" s="509" t="str">
        <f>IF(AP467="","",VLOOKUP(AQ467,[0]!Qualifier,(COLUMN(AQ467)-34),FALSE))</f>
        <v xml:space="preserve">Allo </v>
      </c>
      <c r="BY467" s="509" t="str">
        <f>IF(AQ467="","",VLOOKUP(AR467,[0]!Qualifier,(COLUMN(AR467)-34),FALSE))</f>
        <v xml:space="preserve">CB </v>
      </c>
      <c r="BZ467" s="509" t="str">
        <f>IF(AR467="","",VLOOKUP(AS467,[0]!Qualifier,(COLUMN(AS467)-34),FALSE))</f>
        <v xml:space="preserve">≤48h </v>
      </c>
      <c r="CA467" s="509" t="str">
        <f>IF(AS467="","",VLOOKUP(AT467,[0]!Qualifier,(COLUMN(AT467)-34),FALSE))</f>
        <v xml:space="preserve">Transf </v>
      </c>
      <c r="CB467" s="509" t="str">
        <f>IF(AT467="","",VLOOKUP(AU467,[0]!Qualifier,(COLUMN(AU467)-34),FALSE))</f>
        <v xml:space="preserve">None </v>
      </c>
      <c r="CC467" s="509" t="str">
        <f>IF(AU467="","",VLOOKUP(AV467,[0]!Qualifier,(COLUMN(AV467)-34),FALSE))</f>
        <v xml:space="preserve">None </v>
      </c>
      <c r="CD467" s="509" t="str">
        <f>IF(AV467="","",VLOOKUP(AW467,[0]!Qualifier,(COLUMN(AW467)-34),FALSE))</f>
        <v xml:space="preserve">NoIrr </v>
      </c>
      <c r="CE467" s="508" t="str">
        <f>IF(AW467="","",VLOOKUP(AX467,[0]!Qualifier,(COLUMN(AX467)-34),FALSE))</f>
        <v xml:space="preserve">- </v>
      </c>
      <c r="CF467" s="508" t="str">
        <f>IF(AX467="","",VLOOKUP(AY467,[0]!Qualifier,(COLUMN(AY467)-34),FALSE))</f>
        <v xml:space="preserve">CordCells </v>
      </c>
      <c r="CG467" s="509" t="str">
        <f>IF(AY467="","",VLOOKUP(AZ467,[0]!Qualifier,(COLUMN(AZ467)-34),FALSE))</f>
        <v>Non</v>
      </c>
      <c r="CH467" s="510" t="str">
        <f>IF(AZ467="","",VLOOKUP(BA467,[0]!Qualifier,(COLUMN(BA467)-34),FALSE))</f>
        <v>NA</v>
      </c>
      <c r="CI467" s="509" t="str">
        <f>IF(BA467="","",VLOOKUP(BB467,[0]!Qualifier,(COLUMN(BB467)-34),FALSE))</f>
        <v xml:space="preserve">None </v>
      </c>
      <c r="CJ467" s="510"/>
      <c r="CK467" s="513" t="str">
        <f t="shared" si="238"/>
        <v>4-2-11-2-1-6-1-1-4-6-1-1-1-1-1-7-1-1-1</v>
      </c>
      <c r="CL467" s="513">
        <v>43027</v>
      </c>
      <c r="CM467" s="513">
        <v>45195</v>
      </c>
      <c r="CN467" s="510"/>
      <c r="CP467" s="510"/>
    </row>
    <row r="468" spans="1:94" ht="12.95" customHeight="1" x14ac:dyDescent="0.35">
      <c r="A468" s="78">
        <f>D468</f>
        <v>413623</v>
      </c>
      <c r="B468" s="7">
        <f>IF(D468="","",B467+1)</f>
        <v>463</v>
      </c>
      <c r="C468" s="59">
        <f t="shared" si="239"/>
        <v>463</v>
      </c>
      <c r="D468" s="124">
        <f t="shared" si="215"/>
        <v>413623</v>
      </c>
      <c r="E468" s="16" t="str">
        <f t="shared" si="218"/>
        <v>StemC</v>
      </c>
      <c r="F468" s="58" t="str">
        <f t="shared" si="219"/>
        <v xml:space="preserve">CPD </v>
      </c>
      <c r="G468" s="58" t="str">
        <f t="shared" si="220"/>
        <v xml:space="preserve">DMSO </v>
      </c>
      <c r="H468" s="58" t="str">
        <f t="shared" si="221"/>
        <v xml:space="preserve">Open </v>
      </c>
      <c r="I468" s="58" t="str">
        <f t="shared" si="222"/>
        <v>NonSVC</v>
      </c>
      <c r="J468" s="58" t="str">
        <f t="shared" si="223"/>
        <v xml:space="preserve">≤-140°C  </v>
      </c>
      <c r="K468" s="58" t="str">
        <f t="shared" si="224"/>
        <v>No</v>
      </c>
      <c r="L468" s="58" t="str">
        <f t="shared" si="225"/>
        <v xml:space="preserve">Allo </v>
      </c>
      <c r="M468" s="58" t="str">
        <f t="shared" si="226"/>
        <v xml:space="preserve">CB </v>
      </c>
      <c r="N468" s="58" t="str">
        <f t="shared" si="227"/>
        <v xml:space="preserve">NA </v>
      </c>
      <c r="O468" s="58" t="str">
        <f t="shared" si="228"/>
        <v xml:space="preserve">Transf </v>
      </c>
      <c r="P468" s="58" t="str">
        <f t="shared" si="229"/>
        <v xml:space="preserve">None </v>
      </c>
      <c r="Q468" s="58" t="str">
        <f t="shared" si="230"/>
        <v xml:space="preserve">None </v>
      </c>
      <c r="R468" s="58" t="str">
        <f t="shared" si="231"/>
        <v xml:space="preserve">NoIrr </v>
      </c>
      <c r="S468" s="58" t="str">
        <f t="shared" si="232"/>
        <v xml:space="preserve">- </v>
      </c>
      <c r="T468" s="58" t="str">
        <f t="shared" si="233"/>
        <v xml:space="preserve">CordCells </v>
      </c>
      <c r="U468" s="58" t="str">
        <f t="shared" si="234"/>
        <v>Non</v>
      </c>
      <c r="V468" s="58" t="str">
        <f t="shared" si="235"/>
        <v>NA</v>
      </c>
      <c r="W468" s="58" t="str">
        <f t="shared" si="236"/>
        <v xml:space="preserve">None </v>
      </c>
      <c r="X468" t="s">
        <v>63</v>
      </c>
      <c r="Y468" s="161" t="str">
        <f t="shared" si="237"/>
        <v>4-2-11-2-4-6-1-1-4-1-1-1-1-1-1-7-1-1-1</v>
      </c>
      <c r="Z468" s="8">
        <f t="shared" si="216"/>
        <v>413623</v>
      </c>
      <c r="AA468" s="7">
        <f t="shared" si="217"/>
        <v>463</v>
      </c>
      <c r="AB468" s="29" t="str">
        <f t="shared" si="242"/>
        <v>4</v>
      </c>
      <c r="AC468" s="29" t="str">
        <f t="shared" si="242"/>
        <v>1</v>
      </c>
      <c r="AD468" s="29" t="str">
        <f t="shared" si="242"/>
        <v>3</v>
      </c>
      <c r="AE468" s="29" t="str">
        <f t="shared" si="242"/>
        <v>6</v>
      </c>
      <c r="AF468" s="29" t="str">
        <f t="shared" si="242"/>
        <v>2</v>
      </c>
      <c r="AG468" s="29" t="str">
        <f t="shared" si="242"/>
        <v>3</v>
      </c>
      <c r="AH468" s="59">
        <v>463</v>
      </c>
      <c r="AI468" s="510">
        <v>413623</v>
      </c>
      <c r="AJ468" s="509">
        <v>4</v>
      </c>
      <c r="AK468" s="509">
        <v>2</v>
      </c>
      <c r="AL468" s="509">
        <v>11</v>
      </c>
      <c r="AM468" s="509">
        <v>2</v>
      </c>
      <c r="AN468" s="509">
        <v>4</v>
      </c>
      <c r="AO468" s="509">
        <v>6</v>
      </c>
      <c r="AP468" s="509">
        <v>1</v>
      </c>
      <c r="AQ468" s="509">
        <v>1</v>
      </c>
      <c r="AR468" s="509">
        <v>4</v>
      </c>
      <c r="AS468" s="509">
        <v>1</v>
      </c>
      <c r="AT468" s="509">
        <v>1</v>
      </c>
      <c r="AU468" s="509">
        <v>1</v>
      </c>
      <c r="AV468" s="509">
        <v>1</v>
      </c>
      <c r="AW468" s="509">
        <v>1</v>
      </c>
      <c r="AX468" s="509">
        <v>1</v>
      </c>
      <c r="AY468" s="509">
        <v>7</v>
      </c>
      <c r="AZ468" s="509">
        <v>1</v>
      </c>
      <c r="BA468" s="509">
        <v>1</v>
      </c>
      <c r="BB468" s="509">
        <v>1</v>
      </c>
      <c r="BC468" s="509" t="b">
        <v>0</v>
      </c>
      <c r="BD468" s="508">
        <v>38695</v>
      </c>
      <c r="BE468" s="508">
        <v>38695</v>
      </c>
      <c r="BF468" s="509" t="b">
        <v>0</v>
      </c>
      <c r="BG468" s="510" t="s">
        <v>1243</v>
      </c>
      <c r="BH468" s="509">
        <v>79</v>
      </c>
      <c r="BI468" s="510" t="s">
        <v>717</v>
      </c>
      <c r="BJ468" s="513">
        <v>38695</v>
      </c>
      <c r="BK468" s="513">
        <v>38695</v>
      </c>
      <c r="BL468" s="513">
        <v>46217</v>
      </c>
      <c r="BM468" s="510"/>
      <c r="BN468" s="512"/>
      <c r="BO468" s="510"/>
      <c r="BP468" s="509">
        <v>6</v>
      </c>
      <c r="BQ468" s="509" t="str">
        <f>IF(AI468="","",VLOOKUP(AJ468,[0]!Qualifier,(COLUMN(AJ468)-34),FALSE))</f>
        <v>StemC</v>
      </c>
      <c r="BR468" s="509" t="str">
        <f>IF(AJ468="","",VLOOKUP(AK468,[0]!Qualifier,(COLUMN(AK468)-34),FALSE))</f>
        <v xml:space="preserve">CPD </v>
      </c>
      <c r="BS468" s="509" t="str">
        <f>IF(AK468="","",VLOOKUP(AL468,[0]!Qualifier,(COLUMN(AL468)-34),FALSE))</f>
        <v xml:space="preserve">DMSO </v>
      </c>
      <c r="BT468" s="509" t="str">
        <f>IF(AL468="","",VLOOKUP(AM468,[0]!Qualifier,(COLUMN(AM468)-34),FALSE))</f>
        <v xml:space="preserve">Open </v>
      </c>
      <c r="BU468" s="509" t="str">
        <f>IF(AM468="","",VLOOKUP(AN468,[0]!Qualifier,(COLUMN(AN468)-34),FALSE))</f>
        <v>NonSVC</v>
      </c>
      <c r="BV468" s="509" t="str">
        <f>IF(AN468="","",VLOOKUP(AO468,[0]!Qualifier,(COLUMN(AO468)-34),FALSE))</f>
        <v xml:space="preserve">≤-140°C  </v>
      </c>
      <c r="BW468" s="509" t="str">
        <f>IF(AO468="","",VLOOKUP(AP468,[0]!Qualifier,(COLUMN(AP468)-34),FALSE))</f>
        <v>No</v>
      </c>
      <c r="BX468" s="509" t="str">
        <f>IF(AP468="","",VLOOKUP(AQ468,[0]!Qualifier,(COLUMN(AQ468)-34),FALSE))</f>
        <v xml:space="preserve">Allo </v>
      </c>
      <c r="BY468" s="509" t="str">
        <f>IF(AQ468="","",VLOOKUP(AR468,[0]!Qualifier,(COLUMN(AR468)-34),FALSE))</f>
        <v xml:space="preserve">CB </v>
      </c>
      <c r="BZ468" s="509" t="str">
        <f>IF(AR468="","",VLOOKUP(AS468,[0]!Qualifier,(COLUMN(AS468)-34),FALSE))</f>
        <v xml:space="preserve">NA </v>
      </c>
      <c r="CA468" s="509" t="str">
        <f>IF(AS468="","",VLOOKUP(AT468,[0]!Qualifier,(COLUMN(AT468)-34),FALSE))</f>
        <v xml:space="preserve">Transf </v>
      </c>
      <c r="CB468" s="509" t="str">
        <f>IF(AT468="","",VLOOKUP(AU468,[0]!Qualifier,(COLUMN(AU468)-34),FALSE))</f>
        <v xml:space="preserve">None </v>
      </c>
      <c r="CC468" s="509" t="str">
        <f>IF(AU468="","",VLOOKUP(AV468,[0]!Qualifier,(COLUMN(AV468)-34),FALSE))</f>
        <v xml:space="preserve">None </v>
      </c>
      <c r="CD468" s="509" t="str">
        <f>IF(AV468="","",VLOOKUP(AW468,[0]!Qualifier,(COLUMN(AW468)-34),FALSE))</f>
        <v xml:space="preserve">NoIrr </v>
      </c>
      <c r="CE468" s="508" t="str">
        <f>IF(AW468="","",VLOOKUP(AX468,[0]!Qualifier,(COLUMN(AX468)-34),FALSE))</f>
        <v xml:space="preserve">- </v>
      </c>
      <c r="CF468" s="508" t="str">
        <f>IF(AX468="","",VLOOKUP(AY468,[0]!Qualifier,(COLUMN(AY468)-34),FALSE))</f>
        <v xml:space="preserve">CordCells </v>
      </c>
      <c r="CG468" s="509" t="str">
        <f>IF(AY468="","",VLOOKUP(AZ468,[0]!Qualifier,(COLUMN(AZ468)-34),FALSE))</f>
        <v>Non</v>
      </c>
      <c r="CH468" s="510" t="str">
        <f>IF(AZ468="","",VLOOKUP(BA468,[0]!Qualifier,(COLUMN(BA468)-34),FALSE))</f>
        <v>NA</v>
      </c>
      <c r="CI468" s="509" t="str">
        <f>IF(BA468="","",VLOOKUP(BB468,[0]!Qualifier,(COLUMN(BB468)-34),FALSE))</f>
        <v xml:space="preserve">None </v>
      </c>
      <c r="CJ468" s="510"/>
      <c r="CK468" s="513" t="str">
        <f t="shared" si="238"/>
        <v>4-2-11-2-4-6-1-1-4-1-1-1-1-1-1-7-1-1-1</v>
      </c>
      <c r="CL468" s="513">
        <v>38320</v>
      </c>
      <c r="CM468" s="513">
        <v>45195</v>
      </c>
      <c r="CN468" s="510"/>
      <c r="CP468" s="510"/>
    </row>
    <row r="469" spans="1:94" ht="12.95" customHeight="1" x14ac:dyDescent="0.35">
      <c r="A469" s="78">
        <f t="shared" ref="A469:A532" si="243">D469</f>
        <v>421546</v>
      </c>
      <c r="B469" s="7">
        <f t="shared" ref="B469:B522" si="244">IF(D469="","",B468+1)</f>
        <v>464</v>
      </c>
      <c r="C469" s="59">
        <f t="shared" si="239"/>
        <v>464</v>
      </c>
      <c r="D469" s="124">
        <f t="shared" si="215"/>
        <v>421546</v>
      </c>
      <c r="E469" s="16" t="str">
        <f t="shared" si="218"/>
        <v>StemC</v>
      </c>
      <c r="F469" s="58" t="str">
        <f t="shared" si="219"/>
        <v xml:space="preserve">ACD </v>
      </c>
      <c r="G469" s="58" t="str">
        <f t="shared" si="220"/>
        <v xml:space="preserve">NoAdd </v>
      </c>
      <c r="H469" s="58" t="str">
        <f t="shared" si="221"/>
        <v xml:space="preserve">CleanR </v>
      </c>
      <c r="I469" s="58" t="str">
        <f t="shared" si="222"/>
        <v xml:space="preserve">SV </v>
      </c>
      <c r="J469" s="58" t="str">
        <f t="shared" si="223"/>
        <v xml:space="preserve">2to6°C </v>
      </c>
      <c r="K469" s="58" t="str">
        <f t="shared" si="224"/>
        <v>No</v>
      </c>
      <c r="L469" s="58" t="str">
        <f t="shared" si="225"/>
        <v>Dir</v>
      </c>
      <c r="M469" s="58" t="str">
        <f t="shared" si="226"/>
        <v xml:space="preserve">Aph </v>
      </c>
      <c r="N469" s="58" t="str">
        <f t="shared" si="227"/>
        <v xml:space="preserve">NA </v>
      </c>
      <c r="O469" s="58" t="str">
        <f t="shared" si="228"/>
        <v xml:space="preserve">Transf </v>
      </c>
      <c r="P469" s="58" t="str">
        <f t="shared" si="229"/>
        <v>CellDeplAny</v>
      </c>
      <c r="Q469" s="58" t="str">
        <f t="shared" si="230"/>
        <v xml:space="preserve">None </v>
      </c>
      <c r="R469" s="58" t="str">
        <f t="shared" si="231"/>
        <v xml:space="preserve">NoIrr </v>
      </c>
      <c r="S469" s="58" t="str">
        <f t="shared" si="232"/>
        <v xml:space="preserve">- </v>
      </c>
      <c r="T469" s="58" t="str">
        <f t="shared" si="233"/>
        <v>PBSC</v>
      </c>
      <c r="U469" s="58" t="str">
        <f t="shared" si="234"/>
        <v>Non</v>
      </c>
      <c r="V469" s="58" t="str">
        <f t="shared" si="235"/>
        <v>NA</v>
      </c>
      <c r="W469" s="58" t="str">
        <f t="shared" si="236"/>
        <v xml:space="preserve">None </v>
      </c>
      <c r="X469" t="s">
        <v>63</v>
      </c>
      <c r="Y469" s="161" t="str">
        <f t="shared" si="237"/>
        <v>4-6-1-4-1-2-1-3-2-1-1-40-1-1-1-8-1-1-1</v>
      </c>
      <c r="Z469" s="8">
        <f t="shared" si="216"/>
        <v>421546</v>
      </c>
      <c r="AA469" s="7">
        <f t="shared" si="217"/>
        <v>464</v>
      </c>
      <c r="AB469" s="29" t="str">
        <f t="shared" si="242"/>
        <v>4</v>
      </c>
      <c r="AC469" s="29" t="str">
        <f t="shared" si="242"/>
        <v>2</v>
      </c>
      <c r="AD469" s="29" t="str">
        <f t="shared" si="242"/>
        <v>1</v>
      </c>
      <c r="AE469" s="29" t="str">
        <f t="shared" si="242"/>
        <v>5</v>
      </c>
      <c r="AF469" s="29" t="str">
        <f t="shared" si="242"/>
        <v>4</v>
      </c>
      <c r="AG469" s="29" t="str">
        <f t="shared" si="242"/>
        <v>6</v>
      </c>
      <c r="AH469" s="59">
        <v>464</v>
      </c>
      <c r="AI469" s="510">
        <v>421546</v>
      </c>
      <c r="AJ469" s="509">
        <v>4</v>
      </c>
      <c r="AK469" s="509">
        <v>6</v>
      </c>
      <c r="AL469" s="509">
        <v>1</v>
      </c>
      <c r="AM469" s="509">
        <v>4</v>
      </c>
      <c r="AN469" s="509">
        <v>1</v>
      </c>
      <c r="AO469" s="509">
        <v>2</v>
      </c>
      <c r="AP469" s="509">
        <v>1</v>
      </c>
      <c r="AQ469" s="509">
        <v>3</v>
      </c>
      <c r="AR469" s="509">
        <v>2</v>
      </c>
      <c r="AS469" s="509">
        <v>1</v>
      </c>
      <c r="AT469" s="509">
        <v>1</v>
      </c>
      <c r="AU469" s="509">
        <v>40</v>
      </c>
      <c r="AV469" s="509">
        <v>1</v>
      </c>
      <c r="AW469" s="509">
        <v>1</v>
      </c>
      <c r="AX469" s="509">
        <v>1</v>
      </c>
      <c r="AY469" s="509">
        <v>8</v>
      </c>
      <c r="AZ469" s="509">
        <v>1</v>
      </c>
      <c r="BA469" s="509">
        <v>1</v>
      </c>
      <c r="BB469" s="509">
        <v>1</v>
      </c>
      <c r="BC469" s="509" t="b">
        <v>0</v>
      </c>
      <c r="BD469" s="508">
        <v>42873</v>
      </c>
      <c r="BE469" s="508">
        <v>42857</v>
      </c>
      <c r="BF469" s="509" t="b">
        <v>0</v>
      </c>
      <c r="BG469" s="510" t="s">
        <v>821</v>
      </c>
      <c r="BH469" s="509">
        <v>80</v>
      </c>
      <c r="BI469" s="510" t="s">
        <v>719</v>
      </c>
      <c r="BJ469" s="513">
        <v>42873</v>
      </c>
      <c r="BK469" s="513">
        <v>42857</v>
      </c>
      <c r="BL469" s="513">
        <v>46217</v>
      </c>
      <c r="BM469" s="510"/>
      <c r="BN469" s="512"/>
      <c r="BO469" s="510"/>
      <c r="BP469" s="509">
        <v>6</v>
      </c>
      <c r="BQ469" s="509" t="str">
        <f>IF(AI469="","",VLOOKUP(AJ469,[0]!Qualifier,(COLUMN(AJ469)-34),FALSE))</f>
        <v>StemC</v>
      </c>
      <c r="BR469" s="509" t="str">
        <f>IF(AJ469="","",VLOOKUP(AK469,[0]!Qualifier,(COLUMN(AK469)-34),FALSE))</f>
        <v xml:space="preserve">ACD </v>
      </c>
      <c r="BS469" s="509" t="str">
        <f>IF(AK469="","",VLOOKUP(AL469,[0]!Qualifier,(COLUMN(AL469)-34),FALSE))</f>
        <v xml:space="preserve">NoAdd </v>
      </c>
      <c r="BT469" s="509" t="str">
        <f>IF(AL469="","",VLOOKUP(AM469,[0]!Qualifier,(COLUMN(AM469)-34),FALSE))</f>
        <v xml:space="preserve">CleanR </v>
      </c>
      <c r="BU469" s="509" t="str">
        <f>IF(AM469="","",VLOOKUP(AN469,[0]!Qualifier,(COLUMN(AN469)-34),FALSE))</f>
        <v xml:space="preserve">SV </v>
      </c>
      <c r="BV469" s="509" t="str">
        <f>IF(AN469="","",VLOOKUP(AO469,[0]!Qualifier,(COLUMN(AO469)-34),FALSE))</f>
        <v xml:space="preserve">2to6°C </v>
      </c>
      <c r="BW469" s="509" t="str">
        <f>IF(AO469="","",VLOOKUP(AP469,[0]!Qualifier,(COLUMN(AP469)-34),FALSE))</f>
        <v>No</v>
      </c>
      <c r="BX469" s="509" t="str">
        <f>IF(AP469="","",VLOOKUP(AQ469,[0]!Qualifier,(COLUMN(AQ469)-34),FALSE))</f>
        <v>Dir</v>
      </c>
      <c r="BY469" s="509" t="str">
        <f>IF(AQ469="","",VLOOKUP(AR469,[0]!Qualifier,(COLUMN(AR469)-34),FALSE))</f>
        <v xml:space="preserve">Aph </v>
      </c>
      <c r="BZ469" s="509" t="str">
        <f>IF(AR469="","",VLOOKUP(AS469,[0]!Qualifier,(COLUMN(AS469)-34),FALSE))</f>
        <v xml:space="preserve">NA </v>
      </c>
      <c r="CA469" s="509" t="str">
        <f>IF(AS469="","",VLOOKUP(AT469,[0]!Qualifier,(COLUMN(AT469)-34),FALSE))</f>
        <v xml:space="preserve">Transf </v>
      </c>
      <c r="CB469" s="509" t="str">
        <f>IF(AT469="","",VLOOKUP(AU469,[0]!Qualifier,(COLUMN(AU469)-34),FALSE))</f>
        <v>CellDeplAny</v>
      </c>
      <c r="CC469" s="509" t="str">
        <f>IF(AU469="","",VLOOKUP(AV469,[0]!Qualifier,(COLUMN(AV469)-34),FALSE))</f>
        <v xml:space="preserve">None </v>
      </c>
      <c r="CD469" s="509" t="str">
        <f>IF(AV469="","",VLOOKUP(AW469,[0]!Qualifier,(COLUMN(AW469)-34),FALSE))</f>
        <v xml:space="preserve">NoIrr </v>
      </c>
      <c r="CE469" s="508" t="str">
        <f>IF(AW469="","",VLOOKUP(AX469,[0]!Qualifier,(COLUMN(AX469)-34),FALSE))</f>
        <v xml:space="preserve">- </v>
      </c>
      <c r="CF469" s="508" t="str">
        <f>IF(AX469="","",VLOOKUP(AY469,[0]!Qualifier,(COLUMN(AY469)-34),FALSE))</f>
        <v>PBSC</v>
      </c>
      <c r="CG469" s="509" t="str">
        <f>IF(AY469="","",VLOOKUP(AZ469,[0]!Qualifier,(COLUMN(AZ469)-34),FALSE))</f>
        <v>Non</v>
      </c>
      <c r="CH469" s="510" t="str">
        <f>IF(AZ469="","",VLOOKUP(BA469,[0]!Qualifier,(COLUMN(BA469)-34),FALSE))</f>
        <v>NA</v>
      </c>
      <c r="CI469" s="509" t="str">
        <f>IF(BA469="","",VLOOKUP(BB469,[0]!Qualifier,(COLUMN(BB469)-34),FALSE))</f>
        <v xml:space="preserve">None </v>
      </c>
      <c r="CJ469" s="510"/>
      <c r="CK469" s="513" t="str">
        <f t="shared" si="238"/>
        <v>4-6-1-4-1-2-1-3-2-1-1-40-1-1-1-8-1-1-1</v>
      </c>
      <c r="CL469" s="513">
        <v>43248</v>
      </c>
      <c r="CM469" s="513">
        <v>45195</v>
      </c>
      <c r="CN469" s="510"/>
      <c r="CP469" s="510"/>
    </row>
    <row r="470" spans="1:94" ht="12.95" customHeight="1" x14ac:dyDescent="0.35">
      <c r="A470" s="78">
        <f t="shared" si="243"/>
        <v>421623</v>
      </c>
      <c r="B470" s="7">
        <f t="shared" si="244"/>
        <v>465</v>
      </c>
      <c r="C470" s="59">
        <f t="shared" si="239"/>
        <v>465</v>
      </c>
      <c r="D470" s="124">
        <f t="shared" si="215"/>
        <v>421623</v>
      </c>
      <c r="E470" s="16" t="str">
        <f t="shared" si="218"/>
        <v>StemC</v>
      </c>
      <c r="F470" s="58" t="str">
        <f t="shared" si="219"/>
        <v xml:space="preserve">CPD </v>
      </c>
      <c r="G470" s="58" t="str">
        <f t="shared" si="220"/>
        <v xml:space="preserve">DMSO </v>
      </c>
      <c r="H470" s="58" t="str">
        <f t="shared" si="221"/>
        <v xml:space="preserve">Open </v>
      </c>
      <c r="I470" s="58" t="str">
        <f t="shared" si="222"/>
        <v xml:space="preserve">SV </v>
      </c>
      <c r="J470" s="58" t="str">
        <f t="shared" si="223"/>
        <v xml:space="preserve">≤-140°C  </v>
      </c>
      <c r="K470" s="58" t="str">
        <f t="shared" si="224"/>
        <v>No</v>
      </c>
      <c r="L470" s="58" t="str">
        <f t="shared" si="225"/>
        <v>Rel</v>
      </c>
      <c r="M470" s="58" t="str">
        <f t="shared" si="226"/>
        <v xml:space="preserve">CB </v>
      </c>
      <c r="N470" s="58" t="str">
        <f t="shared" si="227"/>
        <v xml:space="preserve">≤48h </v>
      </c>
      <c r="O470" s="58" t="str">
        <f t="shared" si="228"/>
        <v xml:space="preserve">Transf </v>
      </c>
      <c r="P470" s="58" t="str">
        <f t="shared" si="229"/>
        <v xml:space="preserve">None </v>
      </c>
      <c r="Q470" s="58" t="str">
        <f t="shared" si="230"/>
        <v xml:space="preserve">None </v>
      </c>
      <c r="R470" s="58" t="str">
        <f t="shared" si="231"/>
        <v xml:space="preserve">NoIrr </v>
      </c>
      <c r="S470" s="58" t="str">
        <f t="shared" si="232"/>
        <v xml:space="preserve">- </v>
      </c>
      <c r="T470" s="58" t="str">
        <f t="shared" si="233"/>
        <v xml:space="preserve">CordCells </v>
      </c>
      <c r="U470" s="58" t="str">
        <f t="shared" si="234"/>
        <v>Non</v>
      </c>
      <c r="V470" s="58" t="str">
        <f t="shared" si="235"/>
        <v>NA</v>
      </c>
      <c r="W470" s="58" t="str">
        <f t="shared" si="236"/>
        <v xml:space="preserve">None </v>
      </c>
      <c r="X470" t="s">
        <v>63</v>
      </c>
      <c r="Y470" s="161" t="str">
        <f t="shared" si="237"/>
        <v>4-2-11-2-1-6-1-5-4-6-1-1-1-1-1-7-1-1-1</v>
      </c>
      <c r="Z470" s="8">
        <f t="shared" si="216"/>
        <v>421623</v>
      </c>
      <c r="AA470" s="7">
        <f t="shared" si="217"/>
        <v>465</v>
      </c>
      <c r="AB470" s="29" t="str">
        <f t="shared" si="242"/>
        <v>4</v>
      </c>
      <c r="AC470" s="29" t="str">
        <f t="shared" si="242"/>
        <v>2</v>
      </c>
      <c r="AD470" s="29" t="str">
        <f t="shared" si="242"/>
        <v>1</v>
      </c>
      <c r="AE470" s="29" t="str">
        <f t="shared" si="242"/>
        <v>6</v>
      </c>
      <c r="AF470" s="29" t="str">
        <f t="shared" si="242"/>
        <v>2</v>
      </c>
      <c r="AG470" s="29" t="str">
        <f t="shared" si="242"/>
        <v>3</v>
      </c>
      <c r="AH470" s="59">
        <v>465</v>
      </c>
      <c r="AI470" s="510">
        <v>421623</v>
      </c>
      <c r="AJ470" s="509">
        <v>4</v>
      </c>
      <c r="AK470" s="509">
        <v>2</v>
      </c>
      <c r="AL470" s="509">
        <v>11</v>
      </c>
      <c r="AM470" s="509">
        <v>2</v>
      </c>
      <c r="AN470" s="509">
        <v>1</v>
      </c>
      <c r="AO470" s="509">
        <v>6</v>
      </c>
      <c r="AP470" s="509">
        <v>1</v>
      </c>
      <c r="AQ470" s="509">
        <v>5</v>
      </c>
      <c r="AR470" s="509">
        <v>4</v>
      </c>
      <c r="AS470" s="509">
        <v>6</v>
      </c>
      <c r="AT470" s="509">
        <v>1</v>
      </c>
      <c r="AU470" s="509">
        <v>1</v>
      </c>
      <c r="AV470" s="509">
        <v>1</v>
      </c>
      <c r="AW470" s="509">
        <v>1</v>
      </c>
      <c r="AX470" s="509">
        <v>1</v>
      </c>
      <c r="AY470" s="509">
        <v>7</v>
      </c>
      <c r="AZ470" s="509">
        <v>1</v>
      </c>
      <c r="BA470" s="509">
        <v>1</v>
      </c>
      <c r="BB470" s="509">
        <v>1</v>
      </c>
      <c r="BC470" s="509" t="b">
        <v>0</v>
      </c>
      <c r="BD470" s="508">
        <v>38320</v>
      </c>
      <c r="BE470" s="508">
        <v>38320</v>
      </c>
      <c r="BF470" s="509" t="b">
        <v>0</v>
      </c>
      <c r="BG470" s="510" t="s">
        <v>1244</v>
      </c>
      <c r="BH470" s="509">
        <v>79</v>
      </c>
      <c r="BI470" s="510" t="s">
        <v>717</v>
      </c>
      <c r="BJ470" s="513">
        <v>38320</v>
      </c>
      <c r="BK470" s="513">
        <v>38320</v>
      </c>
      <c r="BL470" s="513">
        <v>46217</v>
      </c>
      <c r="BM470" s="513">
        <v>44679</v>
      </c>
      <c r="BN470" s="509">
        <v>1</v>
      </c>
      <c r="BO470" s="510" t="s">
        <v>1142</v>
      </c>
      <c r="BP470" s="509">
        <v>6</v>
      </c>
      <c r="BQ470" s="509" t="str">
        <f>IF(AI470="","",VLOOKUP(AJ470,[0]!Qualifier,(COLUMN(AJ470)-34),FALSE))</f>
        <v>StemC</v>
      </c>
      <c r="BR470" s="509" t="str">
        <f>IF(AJ470="","",VLOOKUP(AK470,[0]!Qualifier,(COLUMN(AK470)-34),FALSE))</f>
        <v xml:space="preserve">CPD </v>
      </c>
      <c r="BS470" s="509" t="str">
        <f>IF(AK470="","",VLOOKUP(AL470,[0]!Qualifier,(COLUMN(AL470)-34),FALSE))</f>
        <v xml:space="preserve">DMSO </v>
      </c>
      <c r="BT470" s="509" t="str">
        <f>IF(AL470="","",VLOOKUP(AM470,[0]!Qualifier,(COLUMN(AM470)-34),FALSE))</f>
        <v xml:space="preserve">Open </v>
      </c>
      <c r="BU470" s="509" t="str">
        <f>IF(AM470="","",VLOOKUP(AN470,[0]!Qualifier,(COLUMN(AN470)-34),FALSE))</f>
        <v xml:space="preserve">SV </v>
      </c>
      <c r="BV470" s="509" t="str">
        <f>IF(AN470="","",VLOOKUP(AO470,[0]!Qualifier,(COLUMN(AO470)-34),FALSE))</f>
        <v xml:space="preserve">≤-140°C  </v>
      </c>
      <c r="BW470" s="509" t="str">
        <f>IF(AO470="","",VLOOKUP(AP470,[0]!Qualifier,(COLUMN(AP470)-34),FALSE))</f>
        <v>No</v>
      </c>
      <c r="BX470" s="509" t="str">
        <f>IF(AP470="","",VLOOKUP(AQ470,[0]!Qualifier,(COLUMN(AQ470)-34),FALSE))</f>
        <v>Rel</v>
      </c>
      <c r="BY470" s="509" t="str">
        <f>IF(AQ470="","",VLOOKUP(AR470,[0]!Qualifier,(COLUMN(AR470)-34),FALSE))</f>
        <v xml:space="preserve">CB </v>
      </c>
      <c r="BZ470" s="509" t="str">
        <f>IF(AR470="","",VLOOKUP(AS470,[0]!Qualifier,(COLUMN(AS470)-34),FALSE))</f>
        <v xml:space="preserve">≤48h </v>
      </c>
      <c r="CA470" s="509" t="str">
        <f>IF(AS470="","",VLOOKUP(AT470,[0]!Qualifier,(COLUMN(AT470)-34),FALSE))</f>
        <v xml:space="preserve">Transf </v>
      </c>
      <c r="CB470" s="509" t="str">
        <f>IF(AT470="","",VLOOKUP(AU470,[0]!Qualifier,(COLUMN(AU470)-34),FALSE))</f>
        <v xml:space="preserve">None </v>
      </c>
      <c r="CC470" s="509" t="str">
        <f>IF(AU470="","",VLOOKUP(AV470,[0]!Qualifier,(COLUMN(AV470)-34),FALSE))</f>
        <v xml:space="preserve">None </v>
      </c>
      <c r="CD470" s="509" t="str">
        <f>IF(AV470="","",VLOOKUP(AW470,[0]!Qualifier,(COLUMN(AW470)-34),FALSE))</f>
        <v xml:space="preserve">NoIrr </v>
      </c>
      <c r="CE470" s="508" t="str">
        <f>IF(AW470="","",VLOOKUP(AX470,[0]!Qualifier,(COLUMN(AX470)-34),FALSE))</f>
        <v xml:space="preserve">- </v>
      </c>
      <c r="CF470" s="508" t="str">
        <f>IF(AX470="","",VLOOKUP(AY470,[0]!Qualifier,(COLUMN(AY470)-34),FALSE))</f>
        <v xml:space="preserve">CordCells </v>
      </c>
      <c r="CG470" s="509" t="str">
        <f>IF(AY470="","",VLOOKUP(AZ470,[0]!Qualifier,(COLUMN(AZ470)-34),FALSE))</f>
        <v>Non</v>
      </c>
      <c r="CH470" s="510" t="str">
        <f>IF(AZ470="","",VLOOKUP(BA470,[0]!Qualifier,(COLUMN(BA470)-34),FALSE))</f>
        <v>NA</v>
      </c>
      <c r="CI470" s="509" t="str">
        <f>IF(BA470="","",VLOOKUP(BB470,[0]!Qualifier,(COLUMN(BB470)-34),FALSE))</f>
        <v xml:space="preserve">None </v>
      </c>
      <c r="CJ470" s="510"/>
      <c r="CK470" s="513" t="str">
        <f t="shared" si="238"/>
        <v>4-2-11-2-1-6-1-5-4-6-1-1-1-1-1-7-1-1-1</v>
      </c>
      <c r="CL470" s="513">
        <v>45194</v>
      </c>
      <c r="CM470" s="513">
        <v>45195</v>
      </c>
      <c r="CN470" s="510"/>
      <c r="CP470" s="510"/>
    </row>
    <row r="471" spans="1:94" ht="12.95" customHeight="1" x14ac:dyDescent="0.35">
      <c r="A471" s="78">
        <f t="shared" si="243"/>
        <v>441004</v>
      </c>
      <c r="B471" s="7">
        <f t="shared" si="244"/>
        <v>466</v>
      </c>
      <c r="C471" s="59">
        <f t="shared" si="239"/>
        <v>466</v>
      </c>
      <c r="D471" s="124">
        <f t="shared" si="215"/>
        <v>441004</v>
      </c>
      <c r="E471" s="16" t="str">
        <f t="shared" si="218"/>
        <v>StemC</v>
      </c>
      <c r="F471" s="58" t="str">
        <f t="shared" si="219"/>
        <v xml:space="preserve">ACD </v>
      </c>
      <c r="G471" s="58" t="str">
        <f t="shared" si="220"/>
        <v xml:space="preserve">NoAdd </v>
      </c>
      <c r="H471" s="58" t="str">
        <f t="shared" si="221"/>
        <v xml:space="preserve">Closed </v>
      </c>
      <c r="I471" s="58" t="str">
        <f t="shared" si="222"/>
        <v xml:space="preserve">SV </v>
      </c>
      <c r="J471" s="58" t="str">
        <f t="shared" si="223"/>
        <v xml:space="preserve">20to24°C </v>
      </c>
      <c r="K471" s="58" t="str">
        <f t="shared" si="224"/>
        <v>No</v>
      </c>
      <c r="L471" s="58" t="str">
        <f t="shared" si="225"/>
        <v>Dir</v>
      </c>
      <c r="M471" s="58" t="str">
        <f t="shared" si="226"/>
        <v xml:space="preserve">Aph </v>
      </c>
      <c r="N471" s="58" t="str">
        <f t="shared" si="227"/>
        <v xml:space="preserve">NA </v>
      </c>
      <c r="O471" s="58" t="str">
        <f t="shared" si="228"/>
        <v xml:space="preserve">Transf </v>
      </c>
      <c r="P471" s="58" t="str">
        <f t="shared" si="229"/>
        <v xml:space="preserve">None </v>
      </c>
      <c r="Q471" s="58" t="str">
        <f t="shared" si="230"/>
        <v xml:space="preserve">None </v>
      </c>
      <c r="R471" s="58" t="str">
        <f t="shared" si="231"/>
        <v xml:space="preserve">NoIrr </v>
      </c>
      <c r="S471" s="58" t="str">
        <f t="shared" si="232"/>
        <v xml:space="preserve">- </v>
      </c>
      <c r="T471" s="58" t="str">
        <f t="shared" si="233"/>
        <v>PBSC</v>
      </c>
      <c r="U471" s="58" t="str">
        <f t="shared" si="234"/>
        <v>Non</v>
      </c>
      <c r="V471" s="58" t="str">
        <f t="shared" si="235"/>
        <v>NA</v>
      </c>
      <c r="W471" s="58" t="str">
        <f t="shared" si="236"/>
        <v xml:space="preserve">None </v>
      </c>
      <c r="X471" t="s">
        <v>63</v>
      </c>
      <c r="Y471" s="161" t="str">
        <f t="shared" si="237"/>
        <v>4-6-1-1-1-1-1-3-2-1-1-1-1-1-1-8-1-1-1</v>
      </c>
      <c r="Z471" s="8">
        <f t="shared" si="216"/>
        <v>441004</v>
      </c>
      <c r="AA471" s="7">
        <f t="shared" si="217"/>
        <v>466</v>
      </c>
      <c r="AB471" s="29" t="str">
        <f t="shared" si="242"/>
        <v>4</v>
      </c>
      <c r="AC471" s="29" t="str">
        <f t="shared" si="242"/>
        <v>4</v>
      </c>
      <c r="AD471" s="29" t="str">
        <f t="shared" si="242"/>
        <v>1</v>
      </c>
      <c r="AE471" s="29" t="str">
        <f t="shared" si="242"/>
        <v>0</v>
      </c>
      <c r="AF471" s="29" t="str">
        <f t="shared" si="242"/>
        <v>0</v>
      </c>
      <c r="AG471" s="29" t="str">
        <f t="shared" si="242"/>
        <v>4</v>
      </c>
      <c r="AH471" s="59">
        <v>466</v>
      </c>
      <c r="AI471" s="510">
        <v>441004</v>
      </c>
      <c r="AJ471" s="509">
        <v>4</v>
      </c>
      <c r="AK471" s="509">
        <v>6</v>
      </c>
      <c r="AL471" s="509">
        <v>1</v>
      </c>
      <c r="AM471" s="509">
        <v>1</v>
      </c>
      <c r="AN471" s="509">
        <v>1</v>
      </c>
      <c r="AO471" s="509">
        <v>1</v>
      </c>
      <c r="AP471" s="509">
        <v>1</v>
      </c>
      <c r="AQ471" s="509">
        <v>3</v>
      </c>
      <c r="AR471" s="509">
        <v>2</v>
      </c>
      <c r="AS471" s="509">
        <v>1</v>
      </c>
      <c r="AT471" s="509">
        <v>1</v>
      </c>
      <c r="AU471" s="509">
        <v>1</v>
      </c>
      <c r="AV471" s="509">
        <v>1</v>
      </c>
      <c r="AW471" s="509">
        <v>1</v>
      </c>
      <c r="AX471" s="509">
        <v>1</v>
      </c>
      <c r="AY471" s="509">
        <v>8</v>
      </c>
      <c r="AZ471" s="509">
        <v>1</v>
      </c>
      <c r="BA471" s="509">
        <v>1</v>
      </c>
      <c r="BB471" s="509">
        <v>1</v>
      </c>
      <c r="BC471" s="509" t="b">
        <v>0</v>
      </c>
      <c r="BD471" s="508">
        <v>38320</v>
      </c>
      <c r="BE471" s="508">
        <v>38320</v>
      </c>
      <c r="BF471" s="509" t="b">
        <v>0</v>
      </c>
      <c r="BG471" s="510" t="s">
        <v>718</v>
      </c>
      <c r="BH471" s="509">
        <v>80</v>
      </c>
      <c r="BI471" s="510" t="s">
        <v>719</v>
      </c>
      <c r="BJ471" s="513">
        <v>38320</v>
      </c>
      <c r="BK471" s="513">
        <v>38320</v>
      </c>
      <c r="BL471" s="513">
        <v>46217</v>
      </c>
      <c r="BM471" s="510"/>
      <c r="BN471" s="512"/>
      <c r="BO471" s="510"/>
      <c r="BP471" s="509">
        <v>2</v>
      </c>
      <c r="BQ471" s="509" t="str">
        <f>IF(AI471="","",VLOOKUP(AJ471,[0]!Qualifier,(COLUMN(AJ471)-34),FALSE))</f>
        <v>StemC</v>
      </c>
      <c r="BR471" s="509" t="str">
        <f>IF(AJ471="","",VLOOKUP(AK471,[0]!Qualifier,(COLUMN(AK471)-34),FALSE))</f>
        <v xml:space="preserve">ACD </v>
      </c>
      <c r="BS471" s="509" t="str">
        <f>IF(AK471="","",VLOOKUP(AL471,[0]!Qualifier,(COLUMN(AL471)-34),FALSE))</f>
        <v xml:space="preserve">NoAdd </v>
      </c>
      <c r="BT471" s="509" t="str">
        <f>IF(AL471="","",VLOOKUP(AM471,[0]!Qualifier,(COLUMN(AM471)-34),FALSE))</f>
        <v xml:space="preserve">Closed </v>
      </c>
      <c r="BU471" s="509" t="str">
        <f>IF(AM471="","",VLOOKUP(AN471,[0]!Qualifier,(COLUMN(AN471)-34),FALSE))</f>
        <v xml:space="preserve">SV </v>
      </c>
      <c r="BV471" s="509" t="str">
        <f>IF(AN471="","",VLOOKUP(AO471,[0]!Qualifier,(COLUMN(AO471)-34),FALSE))</f>
        <v xml:space="preserve">20to24°C </v>
      </c>
      <c r="BW471" s="509" t="str">
        <f>IF(AO471="","",VLOOKUP(AP471,[0]!Qualifier,(COLUMN(AP471)-34),FALSE))</f>
        <v>No</v>
      </c>
      <c r="BX471" s="509" t="str">
        <f>IF(AP471="","",VLOOKUP(AQ471,[0]!Qualifier,(COLUMN(AQ471)-34),FALSE))</f>
        <v>Dir</v>
      </c>
      <c r="BY471" s="509" t="str">
        <f>IF(AQ471="","",VLOOKUP(AR471,[0]!Qualifier,(COLUMN(AR471)-34),FALSE))</f>
        <v xml:space="preserve">Aph </v>
      </c>
      <c r="BZ471" s="509" t="str">
        <f>IF(AR471="","",VLOOKUP(AS471,[0]!Qualifier,(COLUMN(AS471)-34),FALSE))</f>
        <v xml:space="preserve">NA </v>
      </c>
      <c r="CA471" s="509" t="str">
        <f>IF(AS471="","",VLOOKUP(AT471,[0]!Qualifier,(COLUMN(AT471)-34),FALSE))</f>
        <v xml:space="preserve">Transf </v>
      </c>
      <c r="CB471" s="509" t="str">
        <f>IF(AT471="","",VLOOKUP(AU471,[0]!Qualifier,(COLUMN(AU471)-34),FALSE))</f>
        <v xml:space="preserve">None </v>
      </c>
      <c r="CC471" s="509" t="str">
        <f>IF(AU471="","",VLOOKUP(AV471,[0]!Qualifier,(COLUMN(AV471)-34),FALSE))</f>
        <v xml:space="preserve">None </v>
      </c>
      <c r="CD471" s="509" t="str">
        <f>IF(AV471="","",VLOOKUP(AW471,[0]!Qualifier,(COLUMN(AW471)-34),FALSE))</f>
        <v xml:space="preserve">NoIrr </v>
      </c>
      <c r="CE471" s="508" t="str">
        <f>IF(AW471="","",VLOOKUP(AX471,[0]!Qualifier,(COLUMN(AX471)-34),FALSE))</f>
        <v xml:space="preserve">- </v>
      </c>
      <c r="CF471" s="508" t="str">
        <f>IF(AX471="","",VLOOKUP(AY471,[0]!Qualifier,(COLUMN(AY471)-34),FALSE))</f>
        <v>PBSC</v>
      </c>
      <c r="CG471" s="509" t="str">
        <f>IF(AY471="","",VLOOKUP(AZ471,[0]!Qualifier,(COLUMN(AZ471)-34),FALSE))</f>
        <v>Non</v>
      </c>
      <c r="CH471" s="510" t="str">
        <f>IF(AZ471="","",VLOOKUP(BA471,[0]!Qualifier,(COLUMN(BA471)-34),FALSE))</f>
        <v>NA</v>
      </c>
      <c r="CI471" s="509" t="str">
        <f>IF(BA471="","",VLOOKUP(BB471,[0]!Qualifier,(COLUMN(BB471)-34),FALSE))</f>
        <v xml:space="preserve">None </v>
      </c>
      <c r="CJ471" s="510"/>
      <c r="CK471" s="513" t="str">
        <f t="shared" si="238"/>
        <v>4-6-1-1-1-1-1-3-2-1-1-1-1-1-1-8-1-1-1</v>
      </c>
      <c r="CL471" s="513">
        <v>43999</v>
      </c>
      <c r="CM471" s="513">
        <v>45195</v>
      </c>
      <c r="CN471" s="510"/>
      <c r="CP471" s="510"/>
    </row>
    <row r="472" spans="1:94" ht="12.95" customHeight="1" x14ac:dyDescent="0.35">
      <c r="A472" s="78">
        <f t="shared" si="243"/>
        <v>441005</v>
      </c>
      <c r="B472" s="7">
        <f t="shared" si="244"/>
        <v>467</v>
      </c>
      <c r="C472" s="59">
        <f t="shared" si="239"/>
        <v>467</v>
      </c>
      <c r="D472" s="124">
        <f t="shared" si="215"/>
        <v>441005</v>
      </c>
      <c r="E472" s="16" t="str">
        <f t="shared" si="218"/>
        <v>StemC</v>
      </c>
      <c r="F472" s="58" t="str">
        <f t="shared" si="219"/>
        <v xml:space="preserve">ACD </v>
      </c>
      <c r="G472" s="58" t="str">
        <f t="shared" si="220"/>
        <v xml:space="preserve">HES+DMSO </v>
      </c>
      <c r="H472" s="58" t="str">
        <f t="shared" si="221"/>
        <v xml:space="preserve">Closed </v>
      </c>
      <c r="I472" s="58" t="str">
        <f t="shared" si="222"/>
        <v xml:space="preserve">SV </v>
      </c>
      <c r="J472" s="58" t="str">
        <f t="shared" si="223"/>
        <v xml:space="preserve">≤-140°C  </v>
      </c>
      <c r="K472" s="58" t="str">
        <f t="shared" si="224"/>
        <v>No</v>
      </c>
      <c r="L472" s="58" t="str">
        <f t="shared" si="225"/>
        <v>Dir</v>
      </c>
      <c r="M472" s="58" t="str">
        <f t="shared" si="226"/>
        <v xml:space="preserve">Aph </v>
      </c>
      <c r="N472" s="58" t="str">
        <f t="shared" si="227"/>
        <v xml:space="preserve">NA </v>
      </c>
      <c r="O472" s="58" t="str">
        <f t="shared" si="228"/>
        <v xml:space="preserve">Transf </v>
      </c>
      <c r="P472" s="58" t="str">
        <f t="shared" si="229"/>
        <v xml:space="preserve">None </v>
      </c>
      <c r="Q472" s="58" t="str">
        <f t="shared" si="230"/>
        <v xml:space="preserve">None </v>
      </c>
      <c r="R472" s="58" t="str">
        <f t="shared" si="231"/>
        <v xml:space="preserve">NoIrr </v>
      </c>
      <c r="S472" s="58" t="str">
        <f t="shared" si="232"/>
        <v xml:space="preserve">- </v>
      </c>
      <c r="T472" s="58" t="str">
        <f t="shared" si="233"/>
        <v>PBSC</v>
      </c>
      <c r="U472" s="58" t="str">
        <f t="shared" si="234"/>
        <v>Non</v>
      </c>
      <c r="V472" s="58" t="str">
        <f t="shared" si="235"/>
        <v>NA</v>
      </c>
      <c r="W472" s="58" t="str">
        <f t="shared" si="236"/>
        <v xml:space="preserve">None </v>
      </c>
      <c r="X472" t="s">
        <v>63</v>
      </c>
      <c r="Y472" s="161" t="str">
        <f t="shared" si="237"/>
        <v>4-6-12-1-1-6-1-3-2-1-1-1-1-1-1-8-1-1-1</v>
      </c>
      <c r="Z472" s="8">
        <f t="shared" si="216"/>
        <v>441005</v>
      </c>
      <c r="AA472" s="7">
        <f t="shared" si="217"/>
        <v>467</v>
      </c>
      <c r="AB472" s="29" t="str">
        <f t="shared" si="242"/>
        <v>4</v>
      </c>
      <c r="AC472" s="29" t="str">
        <f t="shared" si="242"/>
        <v>4</v>
      </c>
      <c r="AD472" s="29" t="str">
        <f t="shared" si="242"/>
        <v>1</v>
      </c>
      <c r="AE472" s="29" t="str">
        <f t="shared" si="242"/>
        <v>0</v>
      </c>
      <c r="AF472" s="29" t="str">
        <f t="shared" si="242"/>
        <v>0</v>
      </c>
      <c r="AG472" s="29" t="str">
        <f t="shared" si="242"/>
        <v>5</v>
      </c>
      <c r="AH472" s="59">
        <v>467</v>
      </c>
      <c r="AI472" s="510">
        <v>441005</v>
      </c>
      <c r="AJ472" s="509">
        <v>4</v>
      </c>
      <c r="AK472" s="509">
        <v>6</v>
      </c>
      <c r="AL472" s="509">
        <v>12</v>
      </c>
      <c r="AM472" s="509">
        <v>1</v>
      </c>
      <c r="AN472" s="509">
        <v>1</v>
      </c>
      <c r="AO472" s="509">
        <v>6</v>
      </c>
      <c r="AP472" s="509">
        <v>1</v>
      </c>
      <c r="AQ472" s="509">
        <v>3</v>
      </c>
      <c r="AR472" s="509">
        <v>2</v>
      </c>
      <c r="AS472" s="509">
        <v>1</v>
      </c>
      <c r="AT472" s="509">
        <v>1</v>
      </c>
      <c r="AU472" s="509">
        <v>1</v>
      </c>
      <c r="AV472" s="509">
        <v>1</v>
      </c>
      <c r="AW472" s="509">
        <v>1</v>
      </c>
      <c r="AX472" s="509">
        <v>1</v>
      </c>
      <c r="AY472" s="509">
        <v>8</v>
      </c>
      <c r="AZ472" s="509">
        <v>1</v>
      </c>
      <c r="BA472" s="509">
        <v>1</v>
      </c>
      <c r="BB472" s="509">
        <v>1</v>
      </c>
      <c r="BC472" s="509" t="b">
        <v>0</v>
      </c>
      <c r="BD472" s="508">
        <v>38340</v>
      </c>
      <c r="BE472" s="508">
        <v>38340</v>
      </c>
      <c r="BF472" s="509" t="b">
        <v>0</v>
      </c>
      <c r="BG472" s="510" t="s">
        <v>1245</v>
      </c>
      <c r="BH472" s="509">
        <v>80</v>
      </c>
      <c r="BI472" s="510" t="s">
        <v>719</v>
      </c>
      <c r="BJ472" s="513">
        <v>38340</v>
      </c>
      <c r="BK472" s="513">
        <v>38340</v>
      </c>
      <c r="BL472" s="513">
        <v>46217</v>
      </c>
      <c r="BM472" s="510"/>
      <c r="BN472" s="512"/>
      <c r="BO472" s="510"/>
      <c r="BP472" s="509">
        <v>6</v>
      </c>
      <c r="BQ472" s="509" t="str">
        <f>IF(AI472="","",VLOOKUP(AJ472,[0]!Qualifier,(COLUMN(AJ472)-34),FALSE))</f>
        <v>StemC</v>
      </c>
      <c r="BR472" s="509" t="str">
        <f>IF(AJ472="","",VLOOKUP(AK472,[0]!Qualifier,(COLUMN(AK472)-34),FALSE))</f>
        <v xml:space="preserve">ACD </v>
      </c>
      <c r="BS472" s="509" t="str">
        <f>IF(AK472="","",VLOOKUP(AL472,[0]!Qualifier,(COLUMN(AL472)-34),FALSE))</f>
        <v xml:space="preserve">HES+DMSO </v>
      </c>
      <c r="BT472" s="509" t="str">
        <f>IF(AL472="","",VLOOKUP(AM472,[0]!Qualifier,(COLUMN(AM472)-34),FALSE))</f>
        <v xml:space="preserve">Closed </v>
      </c>
      <c r="BU472" s="509" t="str">
        <f>IF(AM472="","",VLOOKUP(AN472,[0]!Qualifier,(COLUMN(AN472)-34),FALSE))</f>
        <v xml:space="preserve">SV </v>
      </c>
      <c r="BV472" s="509" t="str">
        <f>IF(AN472="","",VLOOKUP(AO472,[0]!Qualifier,(COLUMN(AO472)-34),FALSE))</f>
        <v xml:space="preserve">≤-140°C  </v>
      </c>
      <c r="BW472" s="509" t="str">
        <f>IF(AO472="","",VLOOKUP(AP472,[0]!Qualifier,(COLUMN(AP472)-34),FALSE))</f>
        <v>No</v>
      </c>
      <c r="BX472" s="509" t="str">
        <f>IF(AP472="","",VLOOKUP(AQ472,[0]!Qualifier,(COLUMN(AQ472)-34),FALSE))</f>
        <v>Dir</v>
      </c>
      <c r="BY472" s="509" t="str">
        <f>IF(AQ472="","",VLOOKUP(AR472,[0]!Qualifier,(COLUMN(AR472)-34),FALSE))</f>
        <v xml:space="preserve">Aph </v>
      </c>
      <c r="BZ472" s="509" t="str">
        <f>IF(AR472="","",VLOOKUP(AS472,[0]!Qualifier,(COLUMN(AS472)-34),FALSE))</f>
        <v xml:space="preserve">NA </v>
      </c>
      <c r="CA472" s="509" t="str">
        <f>IF(AS472="","",VLOOKUP(AT472,[0]!Qualifier,(COLUMN(AT472)-34),FALSE))</f>
        <v xml:space="preserve">Transf </v>
      </c>
      <c r="CB472" s="509" t="str">
        <f>IF(AT472="","",VLOOKUP(AU472,[0]!Qualifier,(COLUMN(AU472)-34),FALSE))</f>
        <v xml:space="preserve">None </v>
      </c>
      <c r="CC472" s="509" t="str">
        <f>IF(AU472="","",VLOOKUP(AV472,[0]!Qualifier,(COLUMN(AV472)-34),FALSE))</f>
        <v xml:space="preserve">None </v>
      </c>
      <c r="CD472" s="509" t="str">
        <f>IF(AV472="","",VLOOKUP(AW472,[0]!Qualifier,(COLUMN(AW472)-34),FALSE))</f>
        <v xml:space="preserve">NoIrr </v>
      </c>
      <c r="CE472" s="508" t="str">
        <f>IF(AW472="","",VLOOKUP(AX472,[0]!Qualifier,(COLUMN(AX472)-34),FALSE))</f>
        <v xml:space="preserve">- </v>
      </c>
      <c r="CF472" s="508" t="str">
        <f>IF(AX472="","",VLOOKUP(AY472,[0]!Qualifier,(COLUMN(AY472)-34),FALSE))</f>
        <v>PBSC</v>
      </c>
      <c r="CG472" s="509" t="str">
        <f>IF(AY472="","",VLOOKUP(AZ472,[0]!Qualifier,(COLUMN(AZ472)-34),FALSE))</f>
        <v>Non</v>
      </c>
      <c r="CH472" s="510" t="str">
        <f>IF(AZ472="","",VLOOKUP(BA472,[0]!Qualifier,(COLUMN(BA472)-34),FALSE))</f>
        <v>NA</v>
      </c>
      <c r="CI472" s="509" t="str">
        <f>IF(BA472="","",VLOOKUP(BB472,[0]!Qualifier,(COLUMN(BB472)-34),FALSE))</f>
        <v xml:space="preserve">None </v>
      </c>
      <c r="CJ472" s="510"/>
      <c r="CK472" s="513" t="str">
        <f t="shared" si="238"/>
        <v>4-6-12-1-1-6-1-3-2-1-1-1-1-1-1-8-1-1-1</v>
      </c>
      <c r="CL472" s="513">
        <v>36389</v>
      </c>
      <c r="CM472" s="513">
        <v>45195</v>
      </c>
      <c r="CN472" s="510"/>
      <c r="CP472" s="510"/>
    </row>
    <row r="473" spans="1:94" ht="12.95" customHeight="1" x14ac:dyDescent="0.35">
      <c r="A473" s="78">
        <f t="shared" si="243"/>
        <v>441006</v>
      </c>
      <c r="B473" s="7">
        <f t="shared" si="244"/>
        <v>468</v>
      </c>
      <c r="C473" s="59">
        <f t="shared" si="239"/>
        <v>468</v>
      </c>
      <c r="D473" s="124">
        <f t="shared" si="215"/>
        <v>441006</v>
      </c>
      <c r="E473" s="16" t="str">
        <f t="shared" si="218"/>
        <v>StemC</v>
      </c>
      <c r="F473" s="58" t="str">
        <f t="shared" si="219"/>
        <v xml:space="preserve">ACD </v>
      </c>
      <c r="G473" s="58" t="str">
        <f t="shared" si="220"/>
        <v xml:space="preserve">NoAdd </v>
      </c>
      <c r="H473" s="58" t="str">
        <f t="shared" si="221"/>
        <v xml:space="preserve">Closed </v>
      </c>
      <c r="I473" s="58" t="str">
        <f t="shared" si="222"/>
        <v xml:space="preserve">SV </v>
      </c>
      <c r="J473" s="58" t="str">
        <f t="shared" si="223"/>
        <v xml:space="preserve">2to6°C </v>
      </c>
      <c r="K473" s="58" t="str">
        <f t="shared" si="224"/>
        <v>No</v>
      </c>
      <c r="L473" s="58" t="str">
        <f t="shared" si="225"/>
        <v>Dir</v>
      </c>
      <c r="M473" s="58" t="str">
        <f t="shared" si="226"/>
        <v xml:space="preserve">Aph </v>
      </c>
      <c r="N473" s="58" t="str">
        <f t="shared" si="227"/>
        <v xml:space="preserve">NA </v>
      </c>
      <c r="O473" s="58" t="str">
        <f t="shared" si="228"/>
        <v xml:space="preserve">Transf </v>
      </c>
      <c r="P473" s="58" t="str">
        <f t="shared" si="229"/>
        <v xml:space="preserve">None </v>
      </c>
      <c r="Q473" s="58" t="str">
        <f t="shared" si="230"/>
        <v xml:space="preserve">None </v>
      </c>
      <c r="R473" s="58" t="str">
        <f t="shared" si="231"/>
        <v xml:space="preserve">NoIrr </v>
      </c>
      <c r="S473" s="58" t="str">
        <f t="shared" si="232"/>
        <v xml:space="preserve">- </v>
      </c>
      <c r="T473" s="58" t="str">
        <f t="shared" si="233"/>
        <v>PBSC</v>
      </c>
      <c r="U473" s="58" t="str">
        <f t="shared" si="234"/>
        <v>Non</v>
      </c>
      <c r="V473" s="58" t="str">
        <f t="shared" si="235"/>
        <v>NA</v>
      </c>
      <c r="W473" s="58" t="str">
        <f t="shared" si="236"/>
        <v xml:space="preserve">None </v>
      </c>
      <c r="X473" t="s">
        <v>63</v>
      </c>
      <c r="Y473" s="161" t="str">
        <f t="shared" si="237"/>
        <v>4-6-1-1-1-2-1-3-2-1-1-1-1-1-1-8-1-1-1</v>
      </c>
      <c r="Z473" s="8">
        <f t="shared" si="216"/>
        <v>441006</v>
      </c>
      <c r="AA473" s="7">
        <f t="shared" si="217"/>
        <v>468</v>
      </c>
      <c r="AB473" s="29" t="str">
        <f t="shared" si="242"/>
        <v>4</v>
      </c>
      <c r="AC473" s="29" t="str">
        <f t="shared" si="242"/>
        <v>4</v>
      </c>
      <c r="AD473" s="29" t="str">
        <f t="shared" si="242"/>
        <v>1</v>
      </c>
      <c r="AE473" s="29" t="str">
        <f t="shared" si="242"/>
        <v>0</v>
      </c>
      <c r="AF473" s="29" t="str">
        <f t="shared" si="242"/>
        <v>0</v>
      </c>
      <c r="AG473" s="29" t="str">
        <f t="shared" si="242"/>
        <v>6</v>
      </c>
      <c r="AH473" s="59">
        <v>468</v>
      </c>
      <c r="AI473" s="510">
        <v>441006</v>
      </c>
      <c r="AJ473" s="509">
        <v>4</v>
      </c>
      <c r="AK473" s="509">
        <v>6</v>
      </c>
      <c r="AL473" s="509">
        <v>1</v>
      </c>
      <c r="AM473" s="509">
        <v>1</v>
      </c>
      <c r="AN473" s="509">
        <v>1</v>
      </c>
      <c r="AO473" s="509">
        <v>2</v>
      </c>
      <c r="AP473" s="509">
        <v>1</v>
      </c>
      <c r="AQ473" s="509">
        <v>3</v>
      </c>
      <c r="AR473" s="509">
        <v>2</v>
      </c>
      <c r="AS473" s="509">
        <v>1</v>
      </c>
      <c r="AT473" s="509">
        <v>1</v>
      </c>
      <c r="AU473" s="509">
        <v>1</v>
      </c>
      <c r="AV473" s="509">
        <v>1</v>
      </c>
      <c r="AW473" s="509">
        <v>1</v>
      </c>
      <c r="AX473" s="509">
        <v>1</v>
      </c>
      <c r="AY473" s="509">
        <v>8</v>
      </c>
      <c r="AZ473" s="509">
        <v>1</v>
      </c>
      <c r="BA473" s="509">
        <v>1</v>
      </c>
      <c r="BB473" s="509">
        <v>1</v>
      </c>
      <c r="BC473" s="509" t="b">
        <v>0</v>
      </c>
      <c r="BD473" s="508">
        <v>39082</v>
      </c>
      <c r="BE473" s="508">
        <v>39082</v>
      </c>
      <c r="BF473" s="509" t="b">
        <v>0</v>
      </c>
      <c r="BG473" s="510" t="s">
        <v>720</v>
      </c>
      <c r="BH473" s="509">
        <v>80</v>
      </c>
      <c r="BI473" s="510" t="s">
        <v>719</v>
      </c>
      <c r="BJ473" s="513">
        <v>39082</v>
      </c>
      <c r="BK473" s="513">
        <v>39082</v>
      </c>
      <c r="BL473" s="513">
        <v>46217</v>
      </c>
      <c r="BM473" s="510"/>
      <c r="BN473" s="512"/>
      <c r="BO473" s="510"/>
      <c r="BP473" s="509">
        <v>6</v>
      </c>
      <c r="BQ473" s="509" t="str">
        <f>IF(AI473="","",VLOOKUP(AJ473,[0]!Qualifier,(COLUMN(AJ473)-34),FALSE))</f>
        <v>StemC</v>
      </c>
      <c r="BR473" s="509" t="str">
        <f>IF(AJ473="","",VLOOKUP(AK473,[0]!Qualifier,(COLUMN(AK473)-34),FALSE))</f>
        <v xml:space="preserve">ACD </v>
      </c>
      <c r="BS473" s="509" t="str">
        <f>IF(AK473="","",VLOOKUP(AL473,[0]!Qualifier,(COLUMN(AL473)-34),FALSE))</f>
        <v xml:space="preserve">NoAdd </v>
      </c>
      <c r="BT473" s="509" t="str">
        <f>IF(AL473="","",VLOOKUP(AM473,[0]!Qualifier,(COLUMN(AM473)-34),FALSE))</f>
        <v xml:space="preserve">Closed </v>
      </c>
      <c r="BU473" s="509" t="str">
        <f>IF(AM473="","",VLOOKUP(AN473,[0]!Qualifier,(COLUMN(AN473)-34),FALSE))</f>
        <v xml:space="preserve">SV </v>
      </c>
      <c r="BV473" s="509" t="str">
        <f>IF(AN473="","",VLOOKUP(AO473,[0]!Qualifier,(COLUMN(AO473)-34),FALSE))</f>
        <v xml:space="preserve">2to6°C </v>
      </c>
      <c r="BW473" s="509" t="str">
        <f>IF(AO473="","",VLOOKUP(AP473,[0]!Qualifier,(COLUMN(AP473)-34),FALSE))</f>
        <v>No</v>
      </c>
      <c r="BX473" s="509" t="str">
        <f>IF(AP473="","",VLOOKUP(AQ473,[0]!Qualifier,(COLUMN(AQ473)-34),FALSE))</f>
        <v>Dir</v>
      </c>
      <c r="BY473" s="509" t="str">
        <f>IF(AQ473="","",VLOOKUP(AR473,[0]!Qualifier,(COLUMN(AR473)-34),FALSE))</f>
        <v xml:space="preserve">Aph </v>
      </c>
      <c r="BZ473" s="509" t="str">
        <f>IF(AR473="","",VLOOKUP(AS473,[0]!Qualifier,(COLUMN(AS473)-34),FALSE))</f>
        <v xml:space="preserve">NA </v>
      </c>
      <c r="CA473" s="509" t="str">
        <f>IF(AS473="","",VLOOKUP(AT473,[0]!Qualifier,(COLUMN(AT473)-34),FALSE))</f>
        <v xml:space="preserve">Transf </v>
      </c>
      <c r="CB473" s="509" t="str">
        <f>IF(AT473="","",VLOOKUP(AU473,[0]!Qualifier,(COLUMN(AU473)-34),FALSE))</f>
        <v xml:space="preserve">None </v>
      </c>
      <c r="CC473" s="509" t="str">
        <f>IF(AU473="","",VLOOKUP(AV473,[0]!Qualifier,(COLUMN(AV473)-34),FALSE))</f>
        <v xml:space="preserve">None </v>
      </c>
      <c r="CD473" s="509" t="str">
        <f>IF(AV473="","",VLOOKUP(AW473,[0]!Qualifier,(COLUMN(AW473)-34),FALSE))</f>
        <v xml:space="preserve">NoIrr </v>
      </c>
      <c r="CE473" s="508" t="str">
        <f>IF(AW473="","",VLOOKUP(AX473,[0]!Qualifier,(COLUMN(AX473)-34),FALSE))</f>
        <v xml:space="preserve">- </v>
      </c>
      <c r="CF473" s="508" t="str">
        <f>IF(AX473="","",VLOOKUP(AY473,[0]!Qualifier,(COLUMN(AY473)-34),FALSE))</f>
        <v>PBSC</v>
      </c>
      <c r="CG473" s="509" t="str">
        <f>IF(AY473="","",VLOOKUP(AZ473,[0]!Qualifier,(COLUMN(AZ473)-34),FALSE))</f>
        <v>Non</v>
      </c>
      <c r="CH473" s="510" t="str">
        <f>IF(AZ473="","",VLOOKUP(BA473,[0]!Qualifier,(COLUMN(BA473)-34),FALSE))</f>
        <v>NA</v>
      </c>
      <c r="CI473" s="509" t="str">
        <f>IF(BA473="","",VLOOKUP(BB473,[0]!Qualifier,(COLUMN(BB473)-34),FALSE))</f>
        <v xml:space="preserve">None </v>
      </c>
      <c r="CJ473" s="510"/>
      <c r="CK473" s="513" t="str">
        <f t="shared" si="238"/>
        <v>4-6-1-1-1-2-1-3-2-1-1-1-1-1-1-8-1-1-1</v>
      </c>
      <c r="CL473" s="513">
        <v>38695</v>
      </c>
      <c r="CM473" s="513">
        <v>45195</v>
      </c>
      <c r="CN473" s="510"/>
      <c r="CP473" s="510"/>
    </row>
    <row r="474" spans="1:94" ht="12.95" customHeight="1" x14ac:dyDescent="0.35">
      <c r="A474" s="78">
        <f t="shared" si="243"/>
        <v>441007</v>
      </c>
      <c r="B474" s="7">
        <f t="shared" si="244"/>
        <v>469</v>
      </c>
      <c r="C474" s="59">
        <f t="shared" si="239"/>
        <v>469</v>
      </c>
      <c r="D474" s="124">
        <f t="shared" si="215"/>
        <v>441007</v>
      </c>
      <c r="E474" s="16" t="str">
        <f t="shared" si="218"/>
        <v>StemC</v>
      </c>
      <c r="F474" s="58" t="str">
        <f t="shared" si="219"/>
        <v xml:space="preserve">ACD+Hep </v>
      </c>
      <c r="G474" s="58" t="str">
        <f t="shared" si="220"/>
        <v xml:space="preserve">NoAdd </v>
      </c>
      <c r="H474" s="58" t="str">
        <f t="shared" si="221"/>
        <v xml:space="preserve">Closed </v>
      </c>
      <c r="I474" s="58" t="str">
        <f t="shared" si="222"/>
        <v xml:space="preserve">SV </v>
      </c>
      <c r="J474" s="58" t="str">
        <f t="shared" si="223"/>
        <v xml:space="preserve">2to6°C </v>
      </c>
      <c r="K474" s="58" t="str">
        <f t="shared" si="224"/>
        <v>No</v>
      </c>
      <c r="L474" s="58" t="str">
        <f t="shared" si="225"/>
        <v>Dir</v>
      </c>
      <c r="M474" s="58" t="str">
        <f t="shared" si="226"/>
        <v xml:space="preserve">Aph </v>
      </c>
      <c r="N474" s="58" t="str">
        <f t="shared" si="227"/>
        <v xml:space="preserve">NA </v>
      </c>
      <c r="O474" s="58" t="str">
        <f t="shared" si="228"/>
        <v xml:space="preserve">Transf </v>
      </c>
      <c r="P474" s="58" t="str">
        <f t="shared" si="229"/>
        <v xml:space="preserve">None </v>
      </c>
      <c r="Q474" s="58" t="str">
        <f t="shared" si="230"/>
        <v xml:space="preserve">None </v>
      </c>
      <c r="R474" s="58" t="str">
        <f t="shared" si="231"/>
        <v xml:space="preserve">NoIrr </v>
      </c>
      <c r="S474" s="58" t="str">
        <f t="shared" si="232"/>
        <v xml:space="preserve">- </v>
      </c>
      <c r="T474" s="58" t="str">
        <f t="shared" si="233"/>
        <v>PBSC</v>
      </c>
      <c r="U474" s="58" t="str">
        <f t="shared" si="234"/>
        <v>Non</v>
      </c>
      <c r="V474" s="58" t="str">
        <f t="shared" si="235"/>
        <v>NA</v>
      </c>
      <c r="W474" s="58" t="str">
        <f t="shared" si="236"/>
        <v xml:space="preserve">None </v>
      </c>
      <c r="X474" t="s">
        <v>63</v>
      </c>
      <c r="Y474" s="161" t="str">
        <f t="shared" si="237"/>
        <v>4-12-1-1-1-2-1-3-2-1-1-1-1-1-1-8-1-1-1</v>
      </c>
      <c r="Z474" s="8">
        <f t="shared" si="216"/>
        <v>441007</v>
      </c>
      <c r="AA474" s="7">
        <f t="shared" si="217"/>
        <v>469</v>
      </c>
      <c r="AB474" s="29" t="str">
        <f t="shared" si="242"/>
        <v>4</v>
      </c>
      <c r="AC474" s="29" t="str">
        <f t="shared" si="242"/>
        <v>4</v>
      </c>
      <c r="AD474" s="29" t="str">
        <f t="shared" si="242"/>
        <v>1</v>
      </c>
      <c r="AE474" s="29" t="str">
        <f t="shared" si="242"/>
        <v>0</v>
      </c>
      <c r="AF474" s="29" t="str">
        <f t="shared" si="242"/>
        <v>0</v>
      </c>
      <c r="AG474" s="29" t="str">
        <f t="shared" si="242"/>
        <v>7</v>
      </c>
      <c r="AH474" s="59">
        <v>469</v>
      </c>
      <c r="AI474" s="510">
        <v>441007</v>
      </c>
      <c r="AJ474" s="509">
        <v>4</v>
      </c>
      <c r="AK474" s="509">
        <v>12</v>
      </c>
      <c r="AL474" s="509">
        <v>1</v>
      </c>
      <c r="AM474" s="509">
        <v>1</v>
      </c>
      <c r="AN474" s="509">
        <v>1</v>
      </c>
      <c r="AO474" s="509">
        <v>2</v>
      </c>
      <c r="AP474" s="509">
        <v>1</v>
      </c>
      <c r="AQ474" s="509">
        <v>3</v>
      </c>
      <c r="AR474" s="509">
        <v>2</v>
      </c>
      <c r="AS474" s="509">
        <v>1</v>
      </c>
      <c r="AT474" s="509">
        <v>1</v>
      </c>
      <c r="AU474" s="509">
        <v>1</v>
      </c>
      <c r="AV474" s="509">
        <v>1</v>
      </c>
      <c r="AW474" s="509">
        <v>1</v>
      </c>
      <c r="AX474" s="509">
        <v>1</v>
      </c>
      <c r="AY474" s="509">
        <v>8</v>
      </c>
      <c r="AZ474" s="509">
        <v>1</v>
      </c>
      <c r="BA474" s="509">
        <v>1</v>
      </c>
      <c r="BB474" s="509">
        <v>1</v>
      </c>
      <c r="BC474" s="509" t="b">
        <v>0</v>
      </c>
      <c r="BD474" s="508">
        <v>42873</v>
      </c>
      <c r="BE474" s="508">
        <v>42850</v>
      </c>
      <c r="BF474" s="509" t="b">
        <v>0</v>
      </c>
      <c r="BG474" s="510" t="s">
        <v>822</v>
      </c>
      <c r="BH474" s="509">
        <v>80</v>
      </c>
      <c r="BI474" s="510" t="s">
        <v>719</v>
      </c>
      <c r="BJ474" s="513">
        <v>42873</v>
      </c>
      <c r="BK474" s="513">
        <v>42850</v>
      </c>
      <c r="BL474" s="513">
        <v>46217</v>
      </c>
      <c r="BM474" s="510"/>
      <c r="BN474" s="512"/>
      <c r="BO474" s="510"/>
      <c r="BP474" s="509">
        <v>12</v>
      </c>
      <c r="BQ474" s="509" t="str">
        <f>IF(AI474="","",VLOOKUP(AJ474,[0]!Qualifier,(COLUMN(AJ474)-34),FALSE))</f>
        <v>StemC</v>
      </c>
      <c r="BR474" s="509" t="str">
        <f>IF(AJ474="","",VLOOKUP(AK474,[0]!Qualifier,(COLUMN(AK474)-34),FALSE))</f>
        <v xml:space="preserve">ACD+Hep </v>
      </c>
      <c r="BS474" s="509" t="str">
        <f>IF(AK474="","",VLOOKUP(AL474,[0]!Qualifier,(COLUMN(AL474)-34),FALSE))</f>
        <v xml:space="preserve">NoAdd </v>
      </c>
      <c r="BT474" s="509" t="str">
        <f>IF(AL474="","",VLOOKUP(AM474,[0]!Qualifier,(COLUMN(AM474)-34),FALSE))</f>
        <v xml:space="preserve">Closed </v>
      </c>
      <c r="BU474" s="509" t="str">
        <f>IF(AM474="","",VLOOKUP(AN474,[0]!Qualifier,(COLUMN(AN474)-34),FALSE))</f>
        <v xml:space="preserve">SV </v>
      </c>
      <c r="BV474" s="509" t="str">
        <f>IF(AN474="","",VLOOKUP(AO474,[0]!Qualifier,(COLUMN(AO474)-34),FALSE))</f>
        <v xml:space="preserve">2to6°C </v>
      </c>
      <c r="BW474" s="509" t="str">
        <f>IF(AO474="","",VLOOKUP(AP474,[0]!Qualifier,(COLUMN(AP474)-34),FALSE))</f>
        <v>No</v>
      </c>
      <c r="BX474" s="509" t="str">
        <f>IF(AP474="","",VLOOKUP(AQ474,[0]!Qualifier,(COLUMN(AQ474)-34),FALSE))</f>
        <v>Dir</v>
      </c>
      <c r="BY474" s="509" t="str">
        <f>IF(AQ474="","",VLOOKUP(AR474,[0]!Qualifier,(COLUMN(AR474)-34),FALSE))</f>
        <v xml:space="preserve">Aph </v>
      </c>
      <c r="BZ474" s="509" t="str">
        <f>IF(AR474="","",VLOOKUP(AS474,[0]!Qualifier,(COLUMN(AS474)-34),FALSE))</f>
        <v xml:space="preserve">NA </v>
      </c>
      <c r="CA474" s="509" t="str">
        <f>IF(AS474="","",VLOOKUP(AT474,[0]!Qualifier,(COLUMN(AT474)-34),FALSE))</f>
        <v xml:space="preserve">Transf </v>
      </c>
      <c r="CB474" s="509" t="str">
        <f>IF(AT474="","",VLOOKUP(AU474,[0]!Qualifier,(COLUMN(AU474)-34),FALSE))</f>
        <v xml:space="preserve">None </v>
      </c>
      <c r="CC474" s="509" t="str">
        <f>IF(AU474="","",VLOOKUP(AV474,[0]!Qualifier,(COLUMN(AV474)-34),FALSE))</f>
        <v xml:space="preserve">None </v>
      </c>
      <c r="CD474" s="509" t="str">
        <f>IF(AV474="","",VLOOKUP(AW474,[0]!Qualifier,(COLUMN(AW474)-34),FALSE))</f>
        <v xml:space="preserve">NoIrr </v>
      </c>
      <c r="CE474" s="508" t="str">
        <f>IF(AW474="","",VLOOKUP(AX474,[0]!Qualifier,(COLUMN(AX474)-34),FALSE))</f>
        <v xml:space="preserve">- </v>
      </c>
      <c r="CF474" s="508" t="str">
        <f>IF(AX474="","",VLOOKUP(AY474,[0]!Qualifier,(COLUMN(AY474)-34),FALSE))</f>
        <v>PBSC</v>
      </c>
      <c r="CG474" s="509" t="str">
        <f>IF(AY474="","",VLOOKUP(AZ474,[0]!Qualifier,(COLUMN(AZ474)-34),FALSE))</f>
        <v>Non</v>
      </c>
      <c r="CH474" s="510" t="str">
        <f>IF(AZ474="","",VLOOKUP(BA474,[0]!Qualifier,(COLUMN(BA474)-34),FALSE))</f>
        <v>NA</v>
      </c>
      <c r="CI474" s="509" t="str">
        <f>IF(BA474="","",VLOOKUP(BB474,[0]!Qualifier,(COLUMN(BB474)-34),FALSE))</f>
        <v xml:space="preserve">None </v>
      </c>
      <c r="CJ474" s="510"/>
      <c r="CK474" s="513" t="str">
        <f t="shared" si="238"/>
        <v>4-12-1-1-1-2-1-3-2-1-1-1-1-1-1-8-1-1-1</v>
      </c>
      <c r="CL474" s="513">
        <v>43563</v>
      </c>
      <c r="CM474" s="513">
        <v>45195</v>
      </c>
      <c r="CN474" s="513">
        <v>43927</v>
      </c>
      <c r="CO474" s="513">
        <v>1</v>
      </c>
      <c r="CP474" s="510" t="s">
        <v>1075</v>
      </c>
    </row>
    <row r="475" spans="1:94" ht="12.95" customHeight="1" x14ac:dyDescent="0.35">
      <c r="A475" s="78">
        <f t="shared" si="243"/>
        <v>442003</v>
      </c>
      <c r="B475" s="7">
        <f t="shared" si="244"/>
        <v>470</v>
      </c>
      <c r="C475" s="59">
        <f t="shared" si="239"/>
        <v>470</v>
      </c>
      <c r="D475" s="124">
        <f t="shared" si="215"/>
        <v>442003</v>
      </c>
      <c r="E475" s="16" t="str">
        <f t="shared" si="218"/>
        <v>StemC</v>
      </c>
      <c r="F475" s="58" t="str">
        <f t="shared" si="219"/>
        <v xml:space="preserve">ACD </v>
      </c>
      <c r="G475" s="58" t="str">
        <f t="shared" si="220"/>
        <v xml:space="preserve">DMSO </v>
      </c>
      <c r="H475" s="58" t="str">
        <f t="shared" si="221"/>
        <v xml:space="preserve">Closed </v>
      </c>
      <c r="I475" s="58" t="str">
        <f t="shared" si="222"/>
        <v xml:space="preserve">NonSV </v>
      </c>
      <c r="J475" s="58" t="str">
        <f t="shared" si="223"/>
        <v xml:space="preserve">≤-140°C  </v>
      </c>
      <c r="K475" s="58" t="str">
        <f t="shared" si="224"/>
        <v>No</v>
      </c>
      <c r="L475" s="58" t="str">
        <f t="shared" si="225"/>
        <v>Dir</v>
      </c>
      <c r="M475" s="58" t="str">
        <f t="shared" si="226"/>
        <v xml:space="preserve">Aph </v>
      </c>
      <c r="N475" s="58" t="str">
        <f t="shared" si="227"/>
        <v xml:space="preserve">NA </v>
      </c>
      <c r="O475" s="58" t="str">
        <f t="shared" si="228"/>
        <v xml:space="preserve">Transf </v>
      </c>
      <c r="P475" s="58" t="str">
        <f t="shared" si="229"/>
        <v xml:space="preserve">None </v>
      </c>
      <c r="Q475" s="58" t="str">
        <f t="shared" si="230"/>
        <v xml:space="preserve">None </v>
      </c>
      <c r="R475" s="58" t="str">
        <f t="shared" si="231"/>
        <v xml:space="preserve">NoIrr </v>
      </c>
      <c r="S475" s="58" t="str">
        <f t="shared" si="232"/>
        <v xml:space="preserve">- </v>
      </c>
      <c r="T475" s="58" t="str">
        <f t="shared" si="233"/>
        <v>PBSC</v>
      </c>
      <c r="U475" s="58" t="str">
        <f t="shared" si="234"/>
        <v>Non</v>
      </c>
      <c r="V475" s="58" t="str">
        <f t="shared" si="235"/>
        <v>NA</v>
      </c>
      <c r="W475" s="58" t="str">
        <f t="shared" si="236"/>
        <v xml:space="preserve">None </v>
      </c>
      <c r="X475" t="s">
        <v>63</v>
      </c>
      <c r="Y475" s="161" t="str">
        <f t="shared" si="237"/>
        <v>4-6-11-1-3-6-1-3-2-1-1-1-1-1-1-8-1-1-1</v>
      </c>
      <c r="Z475" s="8">
        <f t="shared" si="216"/>
        <v>442003</v>
      </c>
      <c r="AA475" s="7">
        <f t="shared" si="217"/>
        <v>470</v>
      </c>
      <c r="AB475" s="29" t="str">
        <f t="shared" si="242"/>
        <v>4</v>
      </c>
      <c r="AC475" s="29" t="str">
        <f t="shared" si="242"/>
        <v>4</v>
      </c>
      <c r="AD475" s="29" t="str">
        <f t="shared" si="242"/>
        <v>2</v>
      </c>
      <c r="AE475" s="29" t="str">
        <f t="shared" si="242"/>
        <v>0</v>
      </c>
      <c r="AF475" s="29" t="str">
        <f t="shared" si="242"/>
        <v>0</v>
      </c>
      <c r="AG475" s="29" t="str">
        <f t="shared" si="242"/>
        <v>3</v>
      </c>
      <c r="AH475" s="59">
        <v>470</v>
      </c>
      <c r="AI475" s="510">
        <v>442003</v>
      </c>
      <c r="AJ475" s="509">
        <v>4</v>
      </c>
      <c r="AK475" s="509">
        <v>6</v>
      </c>
      <c r="AL475" s="509">
        <v>11</v>
      </c>
      <c r="AM475" s="509">
        <v>1</v>
      </c>
      <c r="AN475" s="509">
        <v>3</v>
      </c>
      <c r="AO475" s="509">
        <v>6</v>
      </c>
      <c r="AP475" s="509">
        <v>1</v>
      </c>
      <c r="AQ475" s="509">
        <v>3</v>
      </c>
      <c r="AR475" s="509">
        <v>2</v>
      </c>
      <c r="AS475" s="509">
        <v>1</v>
      </c>
      <c r="AT475" s="509">
        <v>1</v>
      </c>
      <c r="AU475" s="509">
        <v>1</v>
      </c>
      <c r="AV475" s="509">
        <v>1</v>
      </c>
      <c r="AW475" s="509">
        <v>1</v>
      </c>
      <c r="AX475" s="509">
        <v>1</v>
      </c>
      <c r="AY475" s="509">
        <v>8</v>
      </c>
      <c r="AZ475" s="509">
        <v>1</v>
      </c>
      <c r="BA475" s="509">
        <v>1</v>
      </c>
      <c r="BB475" s="509">
        <v>1</v>
      </c>
      <c r="BC475" s="509" t="b">
        <v>0</v>
      </c>
      <c r="BD475" s="508">
        <v>45246</v>
      </c>
      <c r="BE475" s="508">
        <v>45245</v>
      </c>
      <c r="BF475" s="509" t="b">
        <v>0</v>
      </c>
      <c r="BG475" s="510" t="s">
        <v>1515</v>
      </c>
      <c r="BH475" s="509">
        <v>80</v>
      </c>
      <c r="BI475" s="510" t="s">
        <v>719</v>
      </c>
      <c r="BJ475" s="513">
        <v>45246</v>
      </c>
      <c r="BK475" s="513">
        <v>45245</v>
      </c>
      <c r="BL475" s="513">
        <v>46217</v>
      </c>
      <c r="BM475" s="510"/>
      <c r="BN475" s="512"/>
      <c r="BO475" s="510"/>
      <c r="BP475" s="509">
        <v>12</v>
      </c>
      <c r="BQ475" s="509" t="str">
        <f>IF(AI475="","",VLOOKUP(AJ475,[0]!Qualifier,(COLUMN(AJ475)-34),FALSE))</f>
        <v>StemC</v>
      </c>
      <c r="BR475" s="509" t="str">
        <f>IF(AJ475="","",VLOOKUP(AK475,[0]!Qualifier,(COLUMN(AK475)-34),FALSE))</f>
        <v xml:space="preserve">ACD </v>
      </c>
      <c r="BS475" s="509" t="str">
        <f>IF(AK475="","",VLOOKUP(AL475,[0]!Qualifier,(COLUMN(AL475)-34),FALSE))</f>
        <v xml:space="preserve">DMSO </v>
      </c>
      <c r="BT475" s="509" t="str">
        <f>IF(AL475="","",VLOOKUP(AM475,[0]!Qualifier,(COLUMN(AM475)-34),FALSE))</f>
        <v xml:space="preserve">Closed </v>
      </c>
      <c r="BU475" s="509" t="str">
        <f>IF(AM475="","",VLOOKUP(AN475,[0]!Qualifier,(COLUMN(AN475)-34),FALSE))</f>
        <v xml:space="preserve">NonSV </v>
      </c>
      <c r="BV475" s="509" t="str">
        <f>IF(AN475="","",VLOOKUP(AO475,[0]!Qualifier,(COLUMN(AO475)-34),FALSE))</f>
        <v xml:space="preserve">≤-140°C  </v>
      </c>
      <c r="BW475" s="509" t="str">
        <f>IF(AO475="","",VLOOKUP(AP475,[0]!Qualifier,(COLUMN(AP475)-34),FALSE))</f>
        <v>No</v>
      </c>
      <c r="BX475" s="509" t="str">
        <f>IF(AP475="","",VLOOKUP(AQ475,[0]!Qualifier,(COLUMN(AQ475)-34),FALSE))</f>
        <v>Dir</v>
      </c>
      <c r="BY475" s="509" t="str">
        <f>IF(AQ475="","",VLOOKUP(AR475,[0]!Qualifier,(COLUMN(AR475)-34),FALSE))</f>
        <v xml:space="preserve">Aph </v>
      </c>
      <c r="BZ475" s="509" t="str">
        <f>IF(AR475="","",VLOOKUP(AS475,[0]!Qualifier,(COLUMN(AS475)-34),FALSE))</f>
        <v xml:space="preserve">NA </v>
      </c>
      <c r="CA475" s="509" t="str">
        <f>IF(AS475="","",VLOOKUP(AT475,[0]!Qualifier,(COLUMN(AT475)-34),FALSE))</f>
        <v xml:space="preserve">Transf </v>
      </c>
      <c r="CB475" s="509" t="str">
        <f>IF(AT475="","",VLOOKUP(AU475,[0]!Qualifier,(COLUMN(AU475)-34),FALSE))</f>
        <v xml:space="preserve">None </v>
      </c>
      <c r="CC475" s="509" t="str">
        <f>IF(AU475="","",VLOOKUP(AV475,[0]!Qualifier,(COLUMN(AV475)-34),FALSE))</f>
        <v xml:space="preserve">None </v>
      </c>
      <c r="CD475" s="509" t="str">
        <f>IF(AV475="","",VLOOKUP(AW475,[0]!Qualifier,(COLUMN(AW475)-34),FALSE))</f>
        <v xml:space="preserve">NoIrr </v>
      </c>
      <c r="CE475" s="508" t="str">
        <f>IF(AW475="","",VLOOKUP(AX475,[0]!Qualifier,(COLUMN(AX475)-34),FALSE))</f>
        <v xml:space="preserve">- </v>
      </c>
      <c r="CF475" s="508" t="str">
        <f>IF(AX475="","",VLOOKUP(AY475,[0]!Qualifier,(COLUMN(AY475)-34),FALSE))</f>
        <v>PBSC</v>
      </c>
      <c r="CG475" s="509" t="str">
        <f>IF(AY475="","",VLOOKUP(AZ475,[0]!Qualifier,(COLUMN(AZ475)-34),FALSE))</f>
        <v>Non</v>
      </c>
      <c r="CH475" s="510" t="str">
        <f>IF(AZ475="","",VLOOKUP(BA475,[0]!Qualifier,(COLUMN(BA475)-34),FALSE))</f>
        <v>NA</v>
      </c>
      <c r="CI475" s="509" t="str">
        <f>IF(BA475="","",VLOOKUP(BB475,[0]!Qualifier,(COLUMN(BB475)-34),FALSE))</f>
        <v xml:space="preserve">None </v>
      </c>
      <c r="CJ475" s="510"/>
      <c r="CK475" s="513" t="str">
        <f t="shared" si="238"/>
        <v>4-6-11-1-3-6-1-3-2-1-1-1-1-1-1-8-1-1-1</v>
      </c>
      <c r="CL475" s="513">
        <v>43563</v>
      </c>
      <c r="CM475" s="513">
        <v>45195</v>
      </c>
      <c r="CN475" s="513">
        <v>43927</v>
      </c>
      <c r="CO475" s="513">
        <v>1</v>
      </c>
      <c r="CP475" s="510" t="s">
        <v>1075</v>
      </c>
    </row>
    <row r="476" spans="1:94" ht="12.95" customHeight="1" x14ac:dyDescent="0.35">
      <c r="A476" s="78">
        <f t="shared" si="243"/>
        <v>442004</v>
      </c>
      <c r="B476" s="7">
        <f t="shared" si="244"/>
        <v>471</v>
      </c>
      <c r="C476" s="59">
        <f t="shared" si="239"/>
        <v>471</v>
      </c>
      <c r="D476" s="124">
        <f t="shared" si="215"/>
        <v>442004</v>
      </c>
      <c r="E476" s="16" t="str">
        <f t="shared" si="218"/>
        <v>StemC</v>
      </c>
      <c r="F476" s="58" t="str">
        <f t="shared" si="219"/>
        <v xml:space="preserve">ACD </v>
      </c>
      <c r="G476" s="58" t="str">
        <f t="shared" si="220"/>
        <v xml:space="preserve">NoAdd </v>
      </c>
      <c r="H476" s="58" t="str">
        <f t="shared" si="221"/>
        <v xml:space="preserve">Closed </v>
      </c>
      <c r="I476" s="58" t="str">
        <f t="shared" si="222"/>
        <v xml:space="preserve">NonSV </v>
      </c>
      <c r="J476" s="58" t="str">
        <f t="shared" si="223"/>
        <v xml:space="preserve">2to6°C </v>
      </c>
      <c r="K476" s="58" t="str">
        <f t="shared" si="224"/>
        <v>No</v>
      </c>
      <c r="L476" s="58" t="str">
        <f t="shared" si="225"/>
        <v>Dir</v>
      </c>
      <c r="M476" s="58" t="str">
        <f t="shared" si="226"/>
        <v xml:space="preserve">Aph </v>
      </c>
      <c r="N476" s="58" t="str">
        <f t="shared" si="227"/>
        <v xml:space="preserve">NA </v>
      </c>
      <c r="O476" s="58" t="str">
        <f t="shared" si="228"/>
        <v xml:space="preserve">Transf </v>
      </c>
      <c r="P476" s="58" t="str">
        <f t="shared" si="229"/>
        <v xml:space="preserve">None </v>
      </c>
      <c r="Q476" s="58" t="str">
        <f t="shared" si="230"/>
        <v xml:space="preserve">? </v>
      </c>
      <c r="R476" s="58" t="str">
        <f t="shared" si="231"/>
        <v xml:space="preserve">NoIrr </v>
      </c>
      <c r="S476" s="58" t="str">
        <f t="shared" si="232"/>
        <v xml:space="preserve">- </v>
      </c>
      <c r="T476" s="58" t="str">
        <f t="shared" si="233"/>
        <v>PBSC</v>
      </c>
      <c r="U476" s="58" t="str">
        <f t="shared" si="234"/>
        <v>Non</v>
      </c>
      <c r="V476" s="58" t="str">
        <f t="shared" si="235"/>
        <v>NA</v>
      </c>
      <c r="W476" s="58" t="str">
        <f t="shared" si="236"/>
        <v xml:space="preserve">None </v>
      </c>
      <c r="X476" t="s">
        <v>63</v>
      </c>
      <c r="Y476" s="161" t="str">
        <f t="shared" si="237"/>
        <v>4-6-1-1-3-2-1-3-2-1-1-1-0-1-1-8-1-1-1</v>
      </c>
      <c r="Z476" s="8">
        <f t="shared" si="216"/>
        <v>442004</v>
      </c>
      <c r="AA476" s="7">
        <f t="shared" si="217"/>
        <v>471</v>
      </c>
      <c r="AB476" s="29" t="str">
        <f t="shared" si="242"/>
        <v>4</v>
      </c>
      <c r="AC476" s="29" t="str">
        <f t="shared" si="242"/>
        <v>4</v>
      </c>
      <c r="AD476" s="29" t="str">
        <f t="shared" si="242"/>
        <v>2</v>
      </c>
      <c r="AE476" s="29" t="str">
        <f t="shared" si="242"/>
        <v>0</v>
      </c>
      <c r="AF476" s="29" t="str">
        <f t="shared" si="242"/>
        <v>0</v>
      </c>
      <c r="AG476" s="29" t="str">
        <f t="shared" si="242"/>
        <v>4</v>
      </c>
      <c r="AH476" s="59">
        <v>471</v>
      </c>
      <c r="AI476" s="510">
        <v>442004</v>
      </c>
      <c r="AJ476" s="509">
        <v>4</v>
      </c>
      <c r="AK476" s="509">
        <v>6</v>
      </c>
      <c r="AL476" s="509">
        <v>1</v>
      </c>
      <c r="AM476" s="509">
        <v>1</v>
      </c>
      <c r="AN476" s="509">
        <v>3</v>
      </c>
      <c r="AO476" s="509">
        <v>2</v>
      </c>
      <c r="AP476" s="509">
        <v>1</v>
      </c>
      <c r="AQ476" s="509">
        <v>3</v>
      </c>
      <c r="AR476" s="509">
        <v>2</v>
      </c>
      <c r="AS476" s="509">
        <v>1</v>
      </c>
      <c r="AT476" s="509">
        <v>1</v>
      </c>
      <c r="AU476" s="509">
        <v>1</v>
      </c>
      <c r="AV476" s="509">
        <v>0</v>
      </c>
      <c r="AW476" s="509">
        <v>1</v>
      </c>
      <c r="AX476" s="509">
        <v>1</v>
      </c>
      <c r="AY476" s="509">
        <v>8</v>
      </c>
      <c r="AZ476" s="509">
        <v>1</v>
      </c>
      <c r="BA476" s="509">
        <v>1</v>
      </c>
      <c r="BB476" s="509">
        <v>1</v>
      </c>
      <c r="BC476" s="509" t="b">
        <v>0</v>
      </c>
      <c r="BD476" s="508">
        <v>38695</v>
      </c>
      <c r="BE476" s="508">
        <v>38695</v>
      </c>
      <c r="BF476" s="509" t="b">
        <v>0</v>
      </c>
      <c r="BG476" s="510" t="s">
        <v>721</v>
      </c>
      <c r="BH476" s="509">
        <v>80</v>
      </c>
      <c r="BI476" s="510" t="s">
        <v>719</v>
      </c>
      <c r="BJ476" s="513">
        <v>38695</v>
      </c>
      <c r="BK476" s="513">
        <v>38695</v>
      </c>
      <c r="BL476" s="513">
        <v>46217</v>
      </c>
      <c r="BM476" s="510"/>
      <c r="BN476" s="512"/>
      <c r="BO476" s="510"/>
      <c r="BP476" s="509">
        <v>6</v>
      </c>
      <c r="BQ476" s="509" t="str">
        <f>IF(AI476="","",VLOOKUP(AJ476,[0]!Qualifier,(COLUMN(AJ476)-34),FALSE))</f>
        <v>StemC</v>
      </c>
      <c r="BR476" s="509" t="str">
        <f>IF(AJ476="","",VLOOKUP(AK476,[0]!Qualifier,(COLUMN(AK476)-34),FALSE))</f>
        <v xml:space="preserve">ACD </v>
      </c>
      <c r="BS476" s="509" t="str">
        <f>IF(AK476="","",VLOOKUP(AL476,[0]!Qualifier,(COLUMN(AL476)-34),FALSE))</f>
        <v xml:space="preserve">NoAdd </v>
      </c>
      <c r="BT476" s="509" t="str">
        <f>IF(AL476="","",VLOOKUP(AM476,[0]!Qualifier,(COLUMN(AM476)-34),FALSE))</f>
        <v xml:space="preserve">Closed </v>
      </c>
      <c r="BU476" s="509" t="str">
        <f>IF(AM476="","",VLOOKUP(AN476,[0]!Qualifier,(COLUMN(AN476)-34),FALSE))</f>
        <v xml:space="preserve">NonSV </v>
      </c>
      <c r="BV476" s="509" t="str">
        <f>IF(AN476="","",VLOOKUP(AO476,[0]!Qualifier,(COLUMN(AO476)-34),FALSE))</f>
        <v xml:space="preserve">2to6°C </v>
      </c>
      <c r="BW476" s="509" t="str">
        <f>IF(AO476="","",VLOOKUP(AP476,[0]!Qualifier,(COLUMN(AP476)-34),FALSE))</f>
        <v>No</v>
      </c>
      <c r="BX476" s="509" t="str">
        <f>IF(AP476="","",VLOOKUP(AQ476,[0]!Qualifier,(COLUMN(AQ476)-34),FALSE))</f>
        <v>Dir</v>
      </c>
      <c r="BY476" s="509" t="str">
        <f>IF(AQ476="","",VLOOKUP(AR476,[0]!Qualifier,(COLUMN(AR476)-34),FALSE))</f>
        <v xml:space="preserve">Aph </v>
      </c>
      <c r="BZ476" s="509" t="str">
        <f>IF(AR476="","",VLOOKUP(AS476,[0]!Qualifier,(COLUMN(AS476)-34),FALSE))</f>
        <v xml:space="preserve">NA </v>
      </c>
      <c r="CA476" s="509" t="str">
        <f>IF(AS476="","",VLOOKUP(AT476,[0]!Qualifier,(COLUMN(AT476)-34),FALSE))</f>
        <v xml:space="preserve">Transf </v>
      </c>
      <c r="CB476" s="509" t="str">
        <f>IF(AT476="","",VLOOKUP(AU476,[0]!Qualifier,(COLUMN(AU476)-34),FALSE))</f>
        <v xml:space="preserve">None </v>
      </c>
      <c r="CC476" s="509" t="str">
        <f>IF(AU476="","",VLOOKUP(AV476,[0]!Qualifier,(COLUMN(AV476)-34),FALSE))</f>
        <v xml:space="preserve">? </v>
      </c>
      <c r="CD476" s="509" t="str">
        <f>IF(AV476="","",VLOOKUP(AW476,[0]!Qualifier,(COLUMN(AW476)-34),FALSE))</f>
        <v xml:space="preserve">NoIrr </v>
      </c>
      <c r="CE476" s="508" t="str">
        <f>IF(AW476="","",VLOOKUP(AX476,[0]!Qualifier,(COLUMN(AX476)-34),FALSE))</f>
        <v xml:space="preserve">- </v>
      </c>
      <c r="CF476" s="508" t="str">
        <f>IF(AX476="","",VLOOKUP(AY476,[0]!Qualifier,(COLUMN(AY476)-34),FALSE))</f>
        <v>PBSC</v>
      </c>
      <c r="CG476" s="509" t="str">
        <f>IF(AY476="","",VLOOKUP(AZ476,[0]!Qualifier,(COLUMN(AZ476)-34),FALSE))</f>
        <v>Non</v>
      </c>
      <c r="CH476" s="510" t="str">
        <f>IF(AZ476="","",VLOOKUP(BA476,[0]!Qualifier,(COLUMN(BA476)-34),FALSE))</f>
        <v>NA</v>
      </c>
      <c r="CI476" s="509" t="str">
        <f>IF(BA476="","",VLOOKUP(BB476,[0]!Qualifier,(COLUMN(BB476)-34),FALSE))</f>
        <v xml:space="preserve">None </v>
      </c>
      <c r="CJ476" s="510"/>
      <c r="CK476" s="513" t="str">
        <f t="shared" si="238"/>
        <v>4-6-1-1-3-2-1-3-2-1-1-1-0-1-1-8-1-1-1</v>
      </c>
      <c r="CL476" s="513">
        <v>41908</v>
      </c>
      <c r="CM476" s="513">
        <v>45195</v>
      </c>
      <c r="CN476" s="510"/>
      <c r="CP476" s="510"/>
    </row>
    <row r="477" spans="1:94" ht="12.95" customHeight="1" x14ac:dyDescent="0.35">
      <c r="A477" s="78">
        <f t="shared" si="243"/>
        <v>442028</v>
      </c>
      <c r="B477" s="7">
        <f t="shared" si="244"/>
        <v>472</v>
      </c>
      <c r="C477" s="59">
        <f t="shared" si="239"/>
        <v>472</v>
      </c>
      <c r="D477" s="124">
        <f t="shared" si="215"/>
        <v>442028</v>
      </c>
      <c r="E477" s="16" t="str">
        <f t="shared" si="218"/>
        <v>StemC</v>
      </c>
      <c r="F477" s="58" t="str">
        <f t="shared" si="219"/>
        <v xml:space="preserve">ACD </v>
      </c>
      <c r="G477" s="58" t="str">
        <f t="shared" si="220"/>
        <v xml:space="preserve">DMSO </v>
      </c>
      <c r="H477" s="58" t="str">
        <f t="shared" si="221"/>
        <v xml:space="preserve">Open </v>
      </c>
      <c r="I477" s="58" t="str">
        <f t="shared" si="222"/>
        <v xml:space="preserve">NonSV </v>
      </c>
      <c r="J477" s="58" t="str">
        <f t="shared" si="223"/>
        <v xml:space="preserve">≤-80°C </v>
      </c>
      <c r="K477" s="58" t="str">
        <f t="shared" si="224"/>
        <v>No</v>
      </c>
      <c r="L477" s="58" t="str">
        <f t="shared" si="225"/>
        <v>Dir</v>
      </c>
      <c r="M477" s="58" t="str">
        <f t="shared" si="226"/>
        <v xml:space="preserve">Aph </v>
      </c>
      <c r="N477" s="58" t="str">
        <f t="shared" si="227"/>
        <v xml:space="preserve">NA </v>
      </c>
      <c r="O477" s="58" t="str">
        <f t="shared" si="228"/>
        <v xml:space="preserve">Transf </v>
      </c>
      <c r="P477" s="58" t="str">
        <f t="shared" si="229"/>
        <v xml:space="preserve">None </v>
      </c>
      <c r="Q477" s="58" t="str">
        <f t="shared" si="230"/>
        <v xml:space="preserve">None </v>
      </c>
      <c r="R477" s="58" t="str">
        <f t="shared" si="231"/>
        <v xml:space="preserve">NoIrr </v>
      </c>
      <c r="S477" s="58" t="str">
        <f t="shared" si="232"/>
        <v xml:space="preserve">- </v>
      </c>
      <c r="T477" s="58" t="str">
        <f t="shared" si="233"/>
        <v>PBSC</v>
      </c>
      <c r="U477" s="58" t="str">
        <f t="shared" si="234"/>
        <v>Non</v>
      </c>
      <c r="V477" s="58" t="str">
        <f t="shared" si="235"/>
        <v>NA</v>
      </c>
      <c r="W477" s="58" t="str">
        <f t="shared" si="236"/>
        <v xml:space="preserve">None </v>
      </c>
      <c r="X477" t="s">
        <v>63</v>
      </c>
      <c r="Y477" s="161" t="str">
        <f t="shared" si="237"/>
        <v>4-6-11-2-3-16-1-3-2-1-1-1-1-1-1-8-1-1-1</v>
      </c>
      <c r="Z477" s="8">
        <f t="shared" si="216"/>
        <v>442028</v>
      </c>
      <c r="AA477" s="7">
        <f t="shared" si="217"/>
        <v>472</v>
      </c>
      <c r="AB477" s="29" t="str">
        <f t="shared" si="242"/>
        <v>4</v>
      </c>
      <c r="AC477" s="29" t="str">
        <f t="shared" si="242"/>
        <v>4</v>
      </c>
      <c r="AD477" s="29" t="str">
        <f t="shared" si="242"/>
        <v>2</v>
      </c>
      <c r="AE477" s="29" t="str">
        <f t="shared" si="242"/>
        <v>0</v>
      </c>
      <c r="AF477" s="29" t="str">
        <f t="shared" si="242"/>
        <v>2</v>
      </c>
      <c r="AG477" s="29" t="str">
        <f t="shared" si="242"/>
        <v>8</v>
      </c>
      <c r="AH477" s="59">
        <v>472</v>
      </c>
      <c r="AI477" s="510">
        <v>442028</v>
      </c>
      <c r="AJ477" s="509">
        <v>4</v>
      </c>
      <c r="AK477" s="509">
        <v>6</v>
      </c>
      <c r="AL477" s="509">
        <v>11</v>
      </c>
      <c r="AM477" s="509">
        <v>2</v>
      </c>
      <c r="AN477" s="509">
        <v>3</v>
      </c>
      <c r="AO477" s="509">
        <v>16</v>
      </c>
      <c r="AP477" s="509">
        <v>1</v>
      </c>
      <c r="AQ477" s="509">
        <v>3</v>
      </c>
      <c r="AR477" s="509">
        <v>2</v>
      </c>
      <c r="AS477" s="509">
        <v>1</v>
      </c>
      <c r="AT477" s="509">
        <v>1</v>
      </c>
      <c r="AU477" s="509">
        <v>1</v>
      </c>
      <c r="AV477" s="509">
        <v>1</v>
      </c>
      <c r="AW477" s="509">
        <v>1</v>
      </c>
      <c r="AX477" s="509">
        <v>1</v>
      </c>
      <c r="AY477" s="509">
        <v>8</v>
      </c>
      <c r="AZ477" s="509">
        <v>1</v>
      </c>
      <c r="BA477" s="509">
        <v>1</v>
      </c>
      <c r="BB477" s="509">
        <v>1</v>
      </c>
      <c r="BC477" s="509" t="b">
        <v>0</v>
      </c>
      <c r="BD477" s="508">
        <v>44085</v>
      </c>
      <c r="BE477" s="508">
        <v>44068</v>
      </c>
      <c r="BF477" s="509" t="b">
        <v>0</v>
      </c>
      <c r="BG477" s="510" t="s">
        <v>1246</v>
      </c>
      <c r="BH477" s="509">
        <v>80</v>
      </c>
      <c r="BI477" s="510" t="s">
        <v>719</v>
      </c>
      <c r="BJ477" s="513">
        <v>44085</v>
      </c>
      <c r="BK477" s="513">
        <v>44068</v>
      </c>
      <c r="BL477" s="513">
        <v>46217</v>
      </c>
      <c r="BM477" s="510"/>
      <c r="BN477" s="512"/>
      <c r="BO477" s="510"/>
      <c r="BP477" s="509">
        <v>2</v>
      </c>
      <c r="BQ477" s="509" t="str">
        <f>IF(AI477="","",VLOOKUP(AJ477,[0]!Qualifier,(COLUMN(AJ477)-34),FALSE))</f>
        <v>StemC</v>
      </c>
      <c r="BR477" s="509" t="str">
        <f>IF(AJ477="","",VLOOKUP(AK477,[0]!Qualifier,(COLUMN(AK477)-34),FALSE))</f>
        <v xml:space="preserve">ACD </v>
      </c>
      <c r="BS477" s="509" t="str">
        <f>IF(AK477="","",VLOOKUP(AL477,[0]!Qualifier,(COLUMN(AL477)-34),FALSE))</f>
        <v xml:space="preserve">DMSO </v>
      </c>
      <c r="BT477" s="509" t="str">
        <f>IF(AL477="","",VLOOKUP(AM477,[0]!Qualifier,(COLUMN(AM477)-34),FALSE))</f>
        <v xml:space="preserve">Open </v>
      </c>
      <c r="BU477" s="509" t="str">
        <f>IF(AM477="","",VLOOKUP(AN477,[0]!Qualifier,(COLUMN(AN477)-34),FALSE))</f>
        <v xml:space="preserve">NonSV </v>
      </c>
      <c r="BV477" s="509" t="str">
        <f>IF(AN477="","",VLOOKUP(AO477,[0]!Qualifier,(COLUMN(AO477)-34),FALSE))</f>
        <v xml:space="preserve">≤-80°C </v>
      </c>
      <c r="BW477" s="509" t="str">
        <f>IF(AO477="","",VLOOKUP(AP477,[0]!Qualifier,(COLUMN(AP477)-34),FALSE))</f>
        <v>No</v>
      </c>
      <c r="BX477" s="509" t="str">
        <f>IF(AP477="","",VLOOKUP(AQ477,[0]!Qualifier,(COLUMN(AQ477)-34),FALSE))</f>
        <v>Dir</v>
      </c>
      <c r="BY477" s="509" t="str">
        <f>IF(AQ477="","",VLOOKUP(AR477,[0]!Qualifier,(COLUMN(AR477)-34),FALSE))</f>
        <v xml:space="preserve">Aph </v>
      </c>
      <c r="BZ477" s="509" t="str">
        <f>IF(AR477="","",VLOOKUP(AS477,[0]!Qualifier,(COLUMN(AS477)-34),FALSE))</f>
        <v xml:space="preserve">NA </v>
      </c>
      <c r="CA477" s="509" t="str">
        <f>IF(AS477="","",VLOOKUP(AT477,[0]!Qualifier,(COLUMN(AT477)-34),FALSE))</f>
        <v xml:space="preserve">Transf </v>
      </c>
      <c r="CB477" s="509" t="str">
        <f>IF(AT477="","",VLOOKUP(AU477,[0]!Qualifier,(COLUMN(AU477)-34),FALSE))</f>
        <v xml:space="preserve">None </v>
      </c>
      <c r="CC477" s="509" t="str">
        <f>IF(AU477="","",VLOOKUP(AV477,[0]!Qualifier,(COLUMN(AV477)-34),FALSE))</f>
        <v xml:space="preserve">None </v>
      </c>
      <c r="CD477" s="509" t="str">
        <f>IF(AV477="","",VLOOKUP(AW477,[0]!Qualifier,(COLUMN(AW477)-34),FALSE))</f>
        <v xml:space="preserve">NoIrr </v>
      </c>
      <c r="CE477" s="508" t="str">
        <f>IF(AW477="","",VLOOKUP(AX477,[0]!Qualifier,(COLUMN(AX477)-34),FALSE))</f>
        <v xml:space="preserve">- </v>
      </c>
      <c r="CF477" s="508" t="str">
        <f>IF(AX477="","",VLOOKUP(AY477,[0]!Qualifier,(COLUMN(AY477)-34),FALSE))</f>
        <v>PBSC</v>
      </c>
      <c r="CG477" s="509" t="str">
        <f>IF(AY477="","",VLOOKUP(AZ477,[0]!Qualifier,(COLUMN(AZ477)-34),FALSE))</f>
        <v>Non</v>
      </c>
      <c r="CH477" s="510" t="str">
        <f>IF(AZ477="","",VLOOKUP(BA477,[0]!Qualifier,(COLUMN(BA477)-34),FALSE))</f>
        <v>NA</v>
      </c>
      <c r="CI477" s="509" t="str">
        <f>IF(BA477="","",VLOOKUP(BB477,[0]!Qualifier,(COLUMN(BB477)-34),FALSE))</f>
        <v xml:space="preserve">None </v>
      </c>
      <c r="CJ477" s="510"/>
      <c r="CK477" s="513" t="str">
        <f t="shared" si="238"/>
        <v>4-6-11-2-3-16-1-3-2-1-1-1-1-1-1-8-1-1-1</v>
      </c>
      <c r="CL477" s="513">
        <v>41908</v>
      </c>
      <c r="CM477" s="513">
        <v>45195</v>
      </c>
      <c r="CN477" s="510"/>
      <c r="CP477" s="510"/>
    </row>
    <row r="478" spans="1:94" ht="12.95" customHeight="1" x14ac:dyDescent="0.35">
      <c r="A478" s="78">
        <f t="shared" si="243"/>
        <v>442043</v>
      </c>
      <c r="B478" s="7">
        <f t="shared" si="244"/>
        <v>473</v>
      </c>
      <c r="C478" s="59">
        <f t="shared" si="239"/>
        <v>473</v>
      </c>
      <c r="D478" s="124">
        <f t="shared" si="215"/>
        <v>442043</v>
      </c>
      <c r="E478" s="16" t="str">
        <f t="shared" si="218"/>
        <v>StemC</v>
      </c>
      <c r="F478" s="58" t="str">
        <f t="shared" si="219"/>
        <v xml:space="preserve">ACD </v>
      </c>
      <c r="G478" s="58" t="str">
        <f t="shared" si="220"/>
        <v xml:space="preserve">DMSO </v>
      </c>
      <c r="H478" s="58" t="str">
        <f t="shared" si="221"/>
        <v xml:space="preserve">CleanR </v>
      </c>
      <c r="I478" s="58" t="str">
        <f t="shared" si="222"/>
        <v xml:space="preserve">NonSV </v>
      </c>
      <c r="J478" s="58" t="str">
        <f t="shared" si="223"/>
        <v xml:space="preserve">≤-140°C  </v>
      </c>
      <c r="K478" s="58" t="str">
        <f t="shared" si="224"/>
        <v>No</v>
      </c>
      <c r="L478" s="58" t="str">
        <f t="shared" si="225"/>
        <v>Dir</v>
      </c>
      <c r="M478" s="58" t="str">
        <f t="shared" si="226"/>
        <v xml:space="preserve">Aph </v>
      </c>
      <c r="N478" s="58" t="str">
        <f t="shared" si="227"/>
        <v xml:space="preserve">NA </v>
      </c>
      <c r="O478" s="58" t="str">
        <f t="shared" si="228"/>
        <v xml:space="preserve">Transf </v>
      </c>
      <c r="P478" s="58" t="str">
        <f t="shared" si="229"/>
        <v xml:space="preserve">None </v>
      </c>
      <c r="Q478" s="58" t="str">
        <f t="shared" si="230"/>
        <v xml:space="preserve">? </v>
      </c>
      <c r="R478" s="58" t="str">
        <f t="shared" si="231"/>
        <v xml:space="preserve">NoIrr </v>
      </c>
      <c r="S478" s="58" t="str">
        <f t="shared" si="232"/>
        <v xml:space="preserve">- </v>
      </c>
      <c r="T478" s="58" t="str">
        <f t="shared" si="233"/>
        <v>PBSC</v>
      </c>
      <c r="U478" s="58" t="str">
        <f t="shared" si="234"/>
        <v>Non</v>
      </c>
      <c r="V478" s="58" t="str">
        <f t="shared" si="235"/>
        <v>NA</v>
      </c>
      <c r="W478" s="58" t="str">
        <f t="shared" si="236"/>
        <v xml:space="preserve">None </v>
      </c>
      <c r="X478" t="s">
        <v>63</v>
      </c>
      <c r="Y478" s="161" t="str">
        <f t="shared" si="237"/>
        <v>4-6-11-4-3-6-1-3-2-1-1-1-0-1-1-8-1-1-1</v>
      </c>
      <c r="Z478" s="8">
        <f t="shared" si="216"/>
        <v>442043</v>
      </c>
      <c r="AA478" s="7">
        <f t="shared" si="217"/>
        <v>473</v>
      </c>
      <c r="AB478" s="29" t="str">
        <f t="shared" si="242"/>
        <v>4</v>
      </c>
      <c r="AC478" s="29" t="str">
        <f t="shared" si="242"/>
        <v>4</v>
      </c>
      <c r="AD478" s="29" t="str">
        <f t="shared" si="242"/>
        <v>2</v>
      </c>
      <c r="AE478" s="29" t="str">
        <f t="shared" si="242"/>
        <v>0</v>
      </c>
      <c r="AF478" s="29" t="str">
        <f t="shared" si="242"/>
        <v>4</v>
      </c>
      <c r="AG478" s="29" t="str">
        <f t="shared" si="242"/>
        <v>3</v>
      </c>
      <c r="AH478" s="59">
        <v>473</v>
      </c>
      <c r="AI478" s="510">
        <v>442043</v>
      </c>
      <c r="AJ478" s="509">
        <v>4</v>
      </c>
      <c r="AK478" s="509">
        <v>6</v>
      </c>
      <c r="AL478" s="509">
        <v>11</v>
      </c>
      <c r="AM478" s="509">
        <v>4</v>
      </c>
      <c r="AN478" s="509">
        <v>3</v>
      </c>
      <c r="AO478" s="509">
        <v>6</v>
      </c>
      <c r="AP478" s="509">
        <v>1</v>
      </c>
      <c r="AQ478" s="509">
        <v>3</v>
      </c>
      <c r="AR478" s="509">
        <v>2</v>
      </c>
      <c r="AS478" s="509">
        <v>1</v>
      </c>
      <c r="AT478" s="509">
        <v>1</v>
      </c>
      <c r="AU478" s="509">
        <v>1</v>
      </c>
      <c r="AV478" s="509">
        <v>0</v>
      </c>
      <c r="AW478" s="509">
        <v>1</v>
      </c>
      <c r="AX478" s="509">
        <v>1</v>
      </c>
      <c r="AY478" s="509">
        <v>8</v>
      </c>
      <c r="AZ478" s="509">
        <v>1</v>
      </c>
      <c r="BA478" s="509">
        <v>1</v>
      </c>
      <c r="BB478" s="509">
        <v>1</v>
      </c>
      <c r="BC478" s="509" t="b">
        <v>0</v>
      </c>
      <c r="BD478" s="508">
        <v>38695</v>
      </c>
      <c r="BE478" s="508">
        <v>38695</v>
      </c>
      <c r="BF478" s="509" t="b">
        <v>0</v>
      </c>
      <c r="BG478" s="510" t="s">
        <v>1247</v>
      </c>
      <c r="BH478" s="509">
        <v>80</v>
      </c>
      <c r="BI478" s="510" t="s">
        <v>719</v>
      </c>
      <c r="BJ478" s="513">
        <v>38695</v>
      </c>
      <c r="BK478" s="513">
        <v>38695</v>
      </c>
      <c r="BL478" s="513">
        <v>46217</v>
      </c>
      <c r="BM478" s="510"/>
      <c r="BN478" s="512"/>
      <c r="BO478" s="510"/>
      <c r="BP478" s="509">
        <v>16</v>
      </c>
      <c r="BQ478" s="509" t="str">
        <f>IF(AI478="","",VLOOKUP(AJ478,[0]!Qualifier,(COLUMN(AJ478)-34),FALSE))</f>
        <v>StemC</v>
      </c>
      <c r="BR478" s="509" t="str">
        <f>IF(AJ478="","",VLOOKUP(AK478,[0]!Qualifier,(COLUMN(AK478)-34),FALSE))</f>
        <v xml:space="preserve">ACD </v>
      </c>
      <c r="BS478" s="509" t="str">
        <f>IF(AK478="","",VLOOKUP(AL478,[0]!Qualifier,(COLUMN(AL478)-34),FALSE))</f>
        <v xml:space="preserve">DMSO </v>
      </c>
      <c r="BT478" s="509" t="str">
        <f>IF(AL478="","",VLOOKUP(AM478,[0]!Qualifier,(COLUMN(AM478)-34),FALSE))</f>
        <v xml:space="preserve">CleanR </v>
      </c>
      <c r="BU478" s="509" t="str">
        <f>IF(AM478="","",VLOOKUP(AN478,[0]!Qualifier,(COLUMN(AN478)-34),FALSE))</f>
        <v xml:space="preserve">NonSV </v>
      </c>
      <c r="BV478" s="509" t="str">
        <f>IF(AN478="","",VLOOKUP(AO478,[0]!Qualifier,(COLUMN(AO478)-34),FALSE))</f>
        <v xml:space="preserve">≤-140°C  </v>
      </c>
      <c r="BW478" s="509" t="str">
        <f>IF(AO478="","",VLOOKUP(AP478,[0]!Qualifier,(COLUMN(AP478)-34),FALSE))</f>
        <v>No</v>
      </c>
      <c r="BX478" s="509" t="str">
        <f>IF(AP478="","",VLOOKUP(AQ478,[0]!Qualifier,(COLUMN(AQ478)-34),FALSE))</f>
        <v>Dir</v>
      </c>
      <c r="BY478" s="509" t="str">
        <f>IF(AQ478="","",VLOOKUP(AR478,[0]!Qualifier,(COLUMN(AR478)-34),FALSE))</f>
        <v xml:space="preserve">Aph </v>
      </c>
      <c r="BZ478" s="509" t="str">
        <f>IF(AR478="","",VLOOKUP(AS478,[0]!Qualifier,(COLUMN(AS478)-34),FALSE))</f>
        <v xml:space="preserve">NA </v>
      </c>
      <c r="CA478" s="509" t="str">
        <f>IF(AS478="","",VLOOKUP(AT478,[0]!Qualifier,(COLUMN(AT478)-34),FALSE))</f>
        <v xml:space="preserve">Transf </v>
      </c>
      <c r="CB478" s="509" t="str">
        <f>IF(AT478="","",VLOOKUP(AU478,[0]!Qualifier,(COLUMN(AU478)-34),FALSE))</f>
        <v xml:space="preserve">None </v>
      </c>
      <c r="CC478" s="509" t="str">
        <f>IF(AU478="","",VLOOKUP(AV478,[0]!Qualifier,(COLUMN(AV478)-34),FALSE))</f>
        <v xml:space="preserve">? </v>
      </c>
      <c r="CD478" s="509" t="str">
        <f>IF(AV478="","",VLOOKUP(AW478,[0]!Qualifier,(COLUMN(AW478)-34),FALSE))</f>
        <v xml:space="preserve">NoIrr </v>
      </c>
      <c r="CE478" s="508" t="str">
        <f>IF(AW478="","",VLOOKUP(AX478,[0]!Qualifier,(COLUMN(AX478)-34),FALSE))</f>
        <v xml:space="preserve">- </v>
      </c>
      <c r="CF478" s="508" t="str">
        <f>IF(AX478="","",VLOOKUP(AY478,[0]!Qualifier,(COLUMN(AY478)-34),FALSE))</f>
        <v>PBSC</v>
      </c>
      <c r="CG478" s="509" t="str">
        <f>IF(AY478="","",VLOOKUP(AZ478,[0]!Qualifier,(COLUMN(AZ478)-34),FALSE))</f>
        <v>Non</v>
      </c>
      <c r="CH478" s="510" t="str">
        <f>IF(AZ478="","",VLOOKUP(BA478,[0]!Qualifier,(COLUMN(BA478)-34),FALSE))</f>
        <v>NA</v>
      </c>
      <c r="CI478" s="509" t="str">
        <f>IF(BA478="","",VLOOKUP(BB478,[0]!Qualifier,(COLUMN(BB478)-34),FALSE))</f>
        <v xml:space="preserve">None </v>
      </c>
      <c r="CJ478" s="510"/>
      <c r="CK478" s="513" t="str">
        <f t="shared" si="238"/>
        <v>4-6-11-4-3-6-1-3-2-1-1-1-0-1-1-8-1-1-1</v>
      </c>
      <c r="CL478" s="513">
        <v>43999</v>
      </c>
      <c r="CM478" s="513">
        <v>45195</v>
      </c>
      <c r="CN478" s="510"/>
      <c r="CP478" s="510"/>
    </row>
    <row r="479" spans="1:94" ht="12.95" customHeight="1" x14ac:dyDescent="0.35">
      <c r="A479" s="78">
        <f t="shared" si="243"/>
        <v>442140</v>
      </c>
      <c r="B479" s="7">
        <f t="shared" si="244"/>
        <v>474</v>
      </c>
      <c r="C479" s="59">
        <f t="shared" si="239"/>
        <v>474</v>
      </c>
      <c r="D479" s="124">
        <f t="shared" si="215"/>
        <v>442140</v>
      </c>
      <c r="E479" s="16" t="str">
        <f t="shared" si="218"/>
        <v>StemC</v>
      </c>
      <c r="F479" s="58" t="str">
        <f t="shared" si="219"/>
        <v xml:space="preserve">ACD+Hep </v>
      </c>
      <c r="G479" s="58" t="str">
        <f t="shared" si="220"/>
        <v xml:space="preserve">NoAdd </v>
      </c>
      <c r="H479" s="58" t="str">
        <f t="shared" si="221"/>
        <v xml:space="preserve">CleanR </v>
      </c>
      <c r="I479" s="58" t="str">
        <f t="shared" si="222"/>
        <v xml:space="preserve">NonSV </v>
      </c>
      <c r="J479" s="58" t="str">
        <f t="shared" si="223"/>
        <v xml:space="preserve">2to6°C </v>
      </c>
      <c r="K479" s="58" t="str">
        <f t="shared" si="224"/>
        <v>No</v>
      </c>
      <c r="L479" s="58" t="str">
        <f t="shared" si="225"/>
        <v>Dir</v>
      </c>
      <c r="M479" s="58" t="str">
        <f t="shared" si="226"/>
        <v xml:space="preserve">Aph </v>
      </c>
      <c r="N479" s="58" t="str">
        <f t="shared" si="227"/>
        <v xml:space="preserve">NA </v>
      </c>
      <c r="O479" s="58" t="str">
        <f t="shared" si="228"/>
        <v xml:space="preserve">Transf </v>
      </c>
      <c r="P479" s="58" t="str">
        <f t="shared" si="229"/>
        <v>CD34Sel</v>
      </c>
      <c r="Q479" s="58" t="str">
        <f t="shared" si="230"/>
        <v xml:space="preserve">None </v>
      </c>
      <c r="R479" s="58" t="str">
        <f t="shared" si="231"/>
        <v xml:space="preserve">NoIrr </v>
      </c>
      <c r="S479" s="58" t="str">
        <f t="shared" si="232"/>
        <v xml:space="preserve">- </v>
      </c>
      <c r="T479" s="58" t="str">
        <f t="shared" si="233"/>
        <v>PBSC</v>
      </c>
      <c r="U479" s="58" t="str">
        <f t="shared" si="234"/>
        <v>Non</v>
      </c>
      <c r="V479" s="58" t="str">
        <f t="shared" si="235"/>
        <v>NA</v>
      </c>
      <c r="W479" s="58" t="str">
        <f t="shared" si="236"/>
        <v xml:space="preserve">None </v>
      </c>
      <c r="X479" t="s">
        <v>63</v>
      </c>
      <c r="Y479" s="161" t="str">
        <f t="shared" si="237"/>
        <v>4-12-1-4-3-2-1-3-2-1-1-21-1-1-1-8-1-1-1</v>
      </c>
      <c r="Z479" s="8">
        <f t="shared" si="216"/>
        <v>442140</v>
      </c>
      <c r="AA479" s="7">
        <f t="shared" si="217"/>
        <v>474</v>
      </c>
      <c r="AB479" s="29" t="str">
        <f t="shared" si="242"/>
        <v>4</v>
      </c>
      <c r="AC479" s="29" t="str">
        <f t="shared" si="242"/>
        <v>4</v>
      </c>
      <c r="AD479" s="29" t="str">
        <f t="shared" si="242"/>
        <v>2</v>
      </c>
      <c r="AE479" s="29" t="str">
        <f t="shared" si="242"/>
        <v>1</v>
      </c>
      <c r="AF479" s="29" t="str">
        <f t="shared" si="242"/>
        <v>4</v>
      </c>
      <c r="AG479" s="29" t="str">
        <f t="shared" si="242"/>
        <v>0</v>
      </c>
      <c r="AH479" s="59">
        <v>474</v>
      </c>
      <c r="AI479" s="510">
        <v>442140</v>
      </c>
      <c r="AJ479" s="509">
        <v>4</v>
      </c>
      <c r="AK479" s="509">
        <v>12</v>
      </c>
      <c r="AL479" s="509">
        <v>1</v>
      </c>
      <c r="AM479" s="509">
        <v>4</v>
      </c>
      <c r="AN479" s="509">
        <v>3</v>
      </c>
      <c r="AO479" s="509">
        <v>2</v>
      </c>
      <c r="AP479" s="509">
        <v>1</v>
      </c>
      <c r="AQ479" s="509">
        <v>3</v>
      </c>
      <c r="AR479" s="509">
        <v>2</v>
      </c>
      <c r="AS479" s="509">
        <v>1</v>
      </c>
      <c r="AT479" s="509">
        <v>1</v>
      </c>
      <c r="AU479" s="509">
        <v>21</v>
      </c>
      <c r="AV479" s="509">
        <v>1</v>
      </c>
      <c r="AW479" s="509">
        <v>1</v>
      </c>
      <c r="AX479" s="509">
        <v>1</v>
      </c>
      <c r="AY479" s="509">
        <v>8</v>
      </c>
      <c r="AZ479" s="509">
        <v>1</v>
      </c>
      <c r="BA479" s="509">
        <v>1</v>
      </c>
      <c r="BB479" s="509">
        <v>1</v>
      </c>
      <c r="BC479" s="509" t="b">
        <v>0</v>
      </c>
      <c r="BD479" s="508">
        <v>44007</v>
      </c>
      <c r="BE479" s="508">
        <v>43999</v>
      </c>
      <c r="BF479" s="509" t="b">
        <v>0</v>
      </c>
      <c r="BG479" s="510" t="s">
        <v>1089</v>
      </c>
      <c r="BH479" s="509">
        <v>80</v>
      </c>
      <c r="BI479" s="510" t="s">
        <v>719</v>
      </c>
      <c r="BJ479" s="513">
        <v>44007</v>
      </c>
      <c r="BK479" s="513">
        <v>43999</v>
      </c>
      <c r="BL479" s="513">
        <v>46217</v>
      </c>
      <c r="BM479" s="510"/>
      <c r="BN479" s="512"/>
      <c r="BO479" s="510"/>
      <c r="BP479" s="509">
        <v>6</v>
      </c>
      <c r="BQ479" s="509" t="str">
        <f>IF(AI479="","",VLOOKUP(AJ479,[0]!Qualifier,(COLUMN(AJ479)-34),FALSE))</f>
        <v>StemC</v>
      </c>
      <c r="BR479" s="509" t="str">
        <f>IF(AJ479="","",VLOOKUP(AK479,[0]!Qualifier,(COLUMN(AK479)-34),FALSE))</f>
        <v xml:space="preserve">ACD+Hep </v>
      </c>
      <c r="BS479" s="509" t="str">
        <f>IF(AK479="","",VLOOKUP(AL479,[0]!Qualifier,(COLUMN(AL479)-34),FALSE))</f>
        <v xml:space="preserve">NoAdd </v>
      </c>
      <c r="BT479" s="509" t="str">
        <f>IF(AL479="","",VLOOKUP(AM479,[0]!Qualifier,(COLUMN(AM479)-34),FALSE))</f>
        <v xml:space="preserve">CleanR </v>
      </c>
      <c r="BU479" s="509" t="str">
        <f>IF(AM479="","",VLOOKUP(AN479,[0]!Qualifier,(COLUMN(AN479)-34),FALSE))</f>
        <v xml:space="preserve">NonSV </v>
      </c>
      <c r="BV479" s="509" t="str">
        <f>IF(AN479="","",VLOOKUP(AO479,[0]!Qualifier,(COLUMN(AO479)-34),FALSE))</f>
        <v xml:space="preserve">2to6°C </v>
      </c>
      <c r="BW479" s="509" t="str">
        <f>IF(AO479="","",VLOOKUP(AP479,[0]!Qualifier,(COLUMN(AP479)-34),FALSE))</f>
        <v>No</v>
      </c>
      <c r="BX479" s="509" t="str">
        <f>IF(AP479="","",VLOOKUP(AQ479,[0]!Qualifier,(COLUMN(AQ479)-34),FALSE))</f>
        <v>Dir</v>
      </c>
      <c r="BY479" s="509" t="str">
        <f>IF(AQ479="","",VLOOKUP(AR479,[0]!Qualifier,(COLUMN(AR479)-34),FALSE))</f>
        <v xml:space="preserve">Aph </v>
      </c>
      <c r="BZ479" s="509" t="str">
        <f>IF(AR479="","",VLOOKUP(AS479,[0]!Qualifier,(COLUMN(AS479)-34),FALSE))</f>
        <v xml:space="preserve">NA </v>
      </c>
      <c r="CA479" s="509" t="str">
        <f>IF(AS479="","",VLOOKUP(AT479,[0]!Qualifier,(COLUMN(AT479)-34),FALSE))</f>
        <v xml:space="preserve">Transf </v>
      </c>
      <c r="CB479" s="509" t="str">
        <f>IF(AT479="","",VLOOKUP(AU479,[0]!Qualifier,(COLUMN(AU479)-34),FALSE))</f>
        <v>CD34Sel</v>
      </c>
      <c r="CC479" s="509" t="str">
        <f>IF(AU479="","",VLOOKUP(AV479,[0]!Qualifier,(COLUMN(AV479)-34),FALSE))</f>
        <v xml:space="preserve">None </v>
      </c>
      <c r="CD479" s="509" t="str">
        <f>IF(AV479="","",VLOOKUP(AW479,[0]!Qualifier,(COLUMN(AW479)-34),FALSE))</f>
        <v xml:space="preserve">NoIrr </v>
      </c>
      <c r="CE479" s="508" t="str">
        <f>IF(AW479="","",VLOOKUP(AX479,[0]!Qualifier,(COLUMN(AX479)-34),FALSE))</f>
        <v xml:space="preserve">- </v>
      </c>
      <c r="CF479" s="508" t="str">
        <f>IF(AX479="","",VLOOKUP(AY479,[0]!Qualifier,(COLUMN(AY479)-34),FALSE))</f>
        <v>PBSC</v>
      </c>
      <c r="CG479" s="509" t="str">
        <f>IF(AY479="","",VLOOKUP(AZ479,[0]!Qualifier,(COLUMN(AZ479)-34),FALSE))</f>
        <v>Non</v>
      </c>
      <c r="CH479" s="510" t="str">
        <f>IF(AZ479="","",VLOOKUP(BA479,[0]!Qualifier,(COLUMN(BA479)-34),FALSE))</f>
        <v>NA</v>
      </c>
      <c r="CI479" s="509" t="str">
        <f>IF(BA479="","",VLOOKUP(BB479,[0]!Qualifier,(COLUMN(BB479)-34),FALSE))</f>
        <v xml:space="preserve">None </v>
      </c>
      <c r="CJ479" s="510"/>
      <c r="CK479" s="513" t="str">
        <f t="shared" si="238"/>
        <v>4-12-1-4-3-2-1-3-2-1-1-21-1-1-1-8-1-1-1</v>
      </c>
      <c r="CL479" s="513">
        <v>41908</v>
      </c>
      <c r="CM479" s="513">
        <v>45195</v>
      </c>
      <c r="CN479" s="510"/>
      <c r="CP479" s="510"/>
    </row>
    <row r="480" spans="1:94" ht="12.95" customHeight="1" x14ac:dyDescent="0.35">
      <c r="A480" s="78">
        <f t="shared" si="243"/>
        <v>442143</v>
      </c>
      <c r="B480" s="7">
        <f t="shared" si="244"/>
        <v>475</v>
      </c>
      <c r="C480" s="59">
        <f t="shared" si="239"/>
        <v>475</v>
      </c>
      <c r="D480" s="124">
        <f t="shared" si="215"/>
        <v>442143</v>
      </c>
      <c r="E480" s="16" t="str">
        <f t="shared" si="218"/>
        <v>StemC</v>
      </c>
      <c r="F480" s="58" t="str">
        <f t="shared" si="219"/>
        <v xml:space="preserve">ACD </v>
      </c>
      <c r="G480" s="58" t="str">
        <f t="shared" si="220"/>
        <v xml:space="preserve">DMSO </v>
      </c>
      <c r="H480" s="58" t="str">
        <f t="shared" si="221"/>
        <v xml:space="preserve">CleanR </v>
      </c>
      <c r="I480" s="58" t="str">
        <f t="shared" si="222"/>
        <v xml:space="preserve">NonSV </v>
      </c>
      <c r="J480" s="58" t="str">
        <f t="shared" si="223"/>
        <v xml:space="preserve">≤-140°C  </v>
      </c>
      <c r="K480" s="58" t="str">
        <f t="shared" si="224"/>
        <v>No</v>
      </c>
      <c r="L480" s="58" t="str">
        <f t="shared" si="225"/>
        <v>Dir</v>
      </c>
      <c r="M480" s="58" t="str">
        <f t="shared" si="226"/>
        <v xml:space="preserve">Aph </v>
      </c>
      <c r="N480" s="58" t="str">
        <f t="shared" si="227"/>
        <v xml:space="preserve">NA </v>
      </c>
      <c r="O480" s="58" t="str">
        <f t="shared" si="228"/>
        <v xml:space="preserve">Transf </v>
      </c>
      <c r="P480" s="58" t="str">
        <f t="shared" si="229"/>
        <v>CD34Depl</v>
      </c>
      <c r="Q480" s="58" t="str">
        <f t="shared" si="230"/>
        <v xml:space="preserve">None </v>
      </c>
      <c r="R480" s="58" t="str">
        <f t="shared" si="231"/>
        <v xml:space="preserve">NoIrr </v>
      </c>
      <c r="S480" s="58" t="str">
        <f t="shared" si="232"/>
        <v xml:space="preserve">Wash </v>
      </c>
      <c r="T480" s="58" t="str">
        <f t="shared" si="233"/>
        <v>PBSC</v>
      </c>
      <c r="U480" s="58" t="str">
        <f t="shared" si="234"/>
        <v>BactTestNeg</v>
      </c>
      <c r="V480" s="58" t="str">
        <f t="shared" si="235"/>
        <v>NA</v>
      </c>
      <c r="W480" s="58" t="str">
        <f t="shared" si="236"/>
        <v xml:space="preserve">None </v>
      </c>
      <c r="X480" t="s">
        <v>63</v>
      </c>
      <c r="Y480" s="161" t="str">
        <f t="shared" si="237"/>
        <v>4-6-11-4-3-6-1-3-2-1-1-41-1-1-2-8-10-1-1</v>
      </c>
      <c r="Z480" s="8">
        <f t="shared" si="216"/>
        <v>442143</v>
      </c>
      <c r="AA480" s="7">
        <f t="shared" si="217"/>
        <v>475</v>
      </c>
      <c r="AB480" s="29" t="str">
        <f t="shared" si="242"/>
        <v>4</v>
      </c>
      <c r="AC480" s="29" t="str">
        <f t="shared" si="242"/>
        <v>4</v>
      </c>
      <c r="AD480" s="29" t="str">
        <f t="shared" si="242"/>
        <v>2</v>
      </c>
      <c r="AE480" s="29" t="str">
        <f t="shared" si="242"/>
        <v>1</v>
      </c>
      <c r="AF480" s="29" t="str">
        <f t="shared" si="242"/>
        <v>4</v>
      </c>
      <c r="AG480" s="29" t="str">
        <f t="shared" si="242"/>
        <v>3</v>
      </c>
      <c r="AH480" s="59">
        <v>475</v>
      </c>
      <c r="AI480" s="510">
        <v>442143</v>
      </c>
      <c r="AJ480" s="509">
        <v>4</v>
      </c>
      <c r="AK480" s="509">
        <v>6</v>
      </c>
      <c r="AL480" s="509">
        <v>11</v>
      </c>
      <c r="AM480" s="509">
        <v>4</v>
      </c>
      <c r="AN480" s="509">
        <v>3</v>
      </c>
      <c r="AO480" s="509">
        <v>6</v>
      </c>
      <c r="AP480" s="509">
        <v>1</v>
      </c>
      <c r="AQ480" s="509">
        <v>3</v>
      </c>
      <c r="AR480" s="509">
        <v>2</v>
      </c>
      <c r="AS480" s="509">
        <v>1</v>
      </c>
      <c r="AT480" s="509">
        <v>1</v>
      </c>
      <c r="AU480" s="509">
        <v>41</v>
      </c>
      <c r="AV480" s="509">
        <v>1</v>
      </c>
      <c r="AW480" s="509">
        <v>1</v>
      </c>
      <c r="AX480" s="509">
        <v>2</v>
      </c>
      <c r="AY480" s="509">
        <v>8</v>
      </c>
      <c r="AZ480" s="509">
        <v>10</v>
      </c>
      <c r="BA480" s="509">
        <v>1</v>
      </c>
      <c r="BB480" s="509">
        <v>1</v>
      </c>
      <c r="BC480" s="509" t="b">
        <v>0</v>
      </c>
      <c r="BD480" s="508">
        <v>46079</v>
      </c>
      <c r="BE480" s="508">
        <v>46073</v>
      </c>
      <c r="BF480" s="509" t="b">
        <v>0</v>
      </c>
      <c r="BG480" s="510" t="s">
        <v>1631</v>
      </c>
      <c r="BH480" s="509">
        <v>80</v>
      </c>
      <c r="BI480" s="510" t="s">
        <v>719</v>
      </c>
      <c r="BJ480" s="513">
        <v>46079</v>
      </c>
      <c r="BK480" s="513">
        <v>46073</v>
      </c>
      <c r="BL480" s="513">
        <v>46217</v>
      </c>
      <c r="BM480" s="510"/>
      <c r="BN480" s="512"/>
      <c r="BO480" s="510"/>
      <c r="BP480" s="509">
        <v>1</v>
      </c>
      <c r="BQ480" s="509" t="str">
        <f>IF(AI480="","",VLOOKUP(AJ480,[0]!Qualifier,(COLUMN(AJ480)-34),FALSE))</f>
        <v>StemC</v>
      </c>
      <c r="BR480" s="509" t="str">
        <f>IF(AJ480="","",VLOOKUP(AK480,[0]!Qualifier,(COLUMN(AK480)-34),FALSE))</f>
        <v xml:space="preserve">ACD </v>
      </c>
      <c r="BS480" s="509" t="str">
        <f>IF(AK480="","",VLOOKUP(AL480,[0]!Qualifier,(COLUMN(AL480)-34),FALSE))</f>
        <v xml:space="preserve">DMSO </v>
      </c>
      <c r="BT480" s="509" t="str">
        <f>IF(AL480="","",VLOOKUP(AM480,[0]!Qualifier,(COLUMN(AM480)-34),FALSE))</f>
        <v xml:space="preserve">CleanR </v>
      </c>
      <c r="BU480" s="509" t="str">
        <f>IF(AM480="","",VLOOKUP(AN480,[0]!Qualifier,(COLUMN(AN480)-34),FALSE))</f>
        <v xml:space="preserve">NonSV </v>
      </c>
      <c r="BV480" s="509" t="str">
        <f>IF(AN480="","",VLOOKUP(AO480,[0]!Qualifier,(COLUMN(AO480)-34),FALSE))</f>
        <v xml:space="preserve">≤-140°C  </v>
      </c>
      <c r="BW480" s="509" t="str">
        <f>IF(AO480="","",VLOOKUP(AP480,[0]!Qualifier,(COLUMN(AP480)-34),FALSE))</f>
        <v>No</v>
      </c>
      <c r="BX480" s="509" t="str">
        <f>IF(AP480="","",VLOOKUP(AQ480,[0]!Qualifier,(COLUMN(AQ480)-34),FALSE))</f>
        <v>Dir</v>
      </c>
      <c r="BY480" s="509" t="str">
        <f>IF(AQ480="","",VLOOKUP(AR480,[0]!Qualifier,(COLUMN(AR480)-34),FALSE))</f>
        <v xml:space="preserve">Aph </v>
      </c>
      <c r="BZ480" s="509" t="str">
        <f>IF(AR480="","",VLOOKUP(AS480,[0]!Qualifier,(COLUMN(AS480)-34),FALSE))</f>
        <v xml:space="preserve">NA </v>
      </c>
      <c r="CA480" s="509" t="str">
        <f>IF(AS480="","",VLOOKUP(AT480,[0]!Qualifier,(COLUMN(AT480)-34),FALSE))</f>
        <v xml:space="preserve">Transf </v>
      </c>
      <c r="CB480" s="509" t="str">
        <f>IF(AT480="","",VLOOKUP(AU480,[0]!Qualifier,(COLUMN(AU480)-34),FALSE))</f>
        <v>CD34Depl</v>
      </c>
      <c r="CC480" s="509" t="str">
        <f>IF(AU480="","",VLOOKUP(AV480,[0]!Qualifier,(COLUMN(AV480)-34),FALSE))</f>
        <v xml:space="preserve">None </v>
      </c>
      <c r="CD480" s="509" t="str">
        <f>IF(AV480="","",VLOOKUP(AW480,[0]!Qualifier,(COLUMN(AW480)-34),FALSE))</f>
        <v xml:space="preserve">NoIrr </v>
      </c>
      <c r="CE480" s="508" t="str">
        <f>IF(AW480="","",VLOOKUP(AX480,[0]!Qualifier,(COLUMN(AX480)-34),FALSE))</f>
        <v xml:space="preserve">Wash </v>
      </c>
      <c r="CF480" s="508" t="str">
        <f>IF(AX480="","",VLOOKUP(AY480,[0]!Qualifier,(COLUMN(AY480)-34),FALSE))</f>
        <v>PBSC</v>
      </c>
      <c r="CG480" s="509" t="str">
        <f>IF(AY480="","",VLOOKUP(AZ480,[0]!Qualifier,(COLUMN(AZ480)-34),FALSE))</f>
        <v>BactTestNeg</v>
      </c>
      <c r="CH480" s="510" t="str">
        <f>IF(AZ480="","",VLOOKUP(BA480,[0]!Qualifier,(COLUMN(BA480)-34),FALSE))</f>
        <v>NA</v>
      </c>
      <c r="CI480" s="509" t="str">
        <f>IF(BA480="","",VLOOKUP(BB480,[0]!Qualifier,(COLUMN(BB480)-34),FALSE))</f>
        <v xml:space="preserve">None </v>
      </c>
      <c r="CJ480" s="510"/>
      <c r="CK480" s="513" t="str">
        <f t="shared" si="238"/>
        <v>4-6-11-4-3-6-1-3-2-1-1-41-1-1-2-8-10-1-1</v>
      </c>
      <c r="CL480" s="513">
        <v>43437</v>
      </c>
      <c r="CM480" s="513">
        <v>45195</v>
      </c>
      <c r="CN480" s="513">
        <v>43630</v>
      </c>
      <c r="CO480" s="513">
        <v>1</v>
      </c>
      <c r="CP480" s="510" t="s">
        <v>1073</v>
      </c>
    </row>
    <row r="481" spans="1:94" ht="12.95" customHeight="1" x14ac:dyDescent="0.35">
      <c r="A481" s="78">
        <f t="shared" si="243"/>
        <v>442144</v>
      </c>
      <c r="B481" s="7">
        <f t="shared" si="244"/>
        <v>476</v>
      </c>
      <c r="C481" s="59">
        <f t="shared" si="239"/>
        <v>476</v>
      </c>
      <c r="D481" s="124">
        <f t="shared" si="215"/>
        <v>442144</v>
      </c>
      <c r="E481" s="16" t="str">
        <f t="shared" si="218"/>
        <v>StemC</v>
      </c>
      <c r="F481" s="58" t="str">
        <f t="shared" si="219"/>
        <v xml:space="preserve">ACD </v>
      </c>
      <c r="G481" s="58" t="str">
        <f t="shared" si="220"/>
        <v xml:space="preserve">NoAdd </v>
      </c>
      <c r="H481" s="58" t="str">
        <f t="shared" si="221"/>
        <v xml:space="preserve">CleanR </v>
      </c>
      <c r="I481" s="58" t="str">
        <f t="shared" si="222"/>
        <v xml:space="preserve">NonSV </v>
      </c>
      <c r="J481" s="58" t="str">
        <f t="shared" si="223"/>
        <v xml:space="preserve">20to24°C </v>
      </c>
      <c r="K481" s="58" t="str">
        <f t="shared" si="224"/>
        <v>No</v>
      </c>
      <c r="L481" s="58" t="str">
        <f t="shared" si="225"/>
        <v>Dir</v>
      </c>
      <c r="M481" s="58" t="str">
        <f t="shared" si="226"/>
        <v xml:space="preserve">Aph </v>
      </c>
      <c r="N481" s="58" t="str">
        <f t="shared" si="227"/>
        <v xml:space="preserve">NA </v>
      </c>
      <c r="O481" s="58" t="str">
        <f t="shared" si="228"/>
        <v xml:space="preserve">Transf </v>
      </c>
      <c r="P481" s="58" t="str">
        <f t="shared" si="229"/>
        <v>CD34Sel</v>
      </c>
      <c r="Q481" s="58" t="str">
        <f t="shared" si="230"/>
        <v xml:space="preserve">None </v>
      </c>
      <c r="R481" s="58" t="str">
        <f t="shared" si="231"/>
        <v xml:space="preserve">NoIrr </v>
      </c>
      <c r="S481" s="58" t="str">
        <f t="shared" si="232"/>
        <v xml:space="preserve">- </v>
      </c>
      <c r="T481" s="58" t="str">
        <f t="shared" si="233"/>
        <v>PBSC</v>
      </c>
      <c r="U481" s="58" t="str">
        <f t="shared" si="234"/>
        <v>Non</v>
      </c>
      <c r="V481" s="58" t="str">
        <f t="shared" si="235"/>
        <v>NA</v>
      </c>
      <c r="W481" s="58" t="str">
        <f t="shared" si="236"/>
        <v xml:space="preserve">None </v>
      </c>
      <c r="X481" t="s">
        <v>63</v>
      </c>
      <c r="Y481" s="161" t="str">
        <f t="shared" si="237"/>
        <v>4-6-1-4-3-1-1-3-2-1-1-21-1-1-1-8-1-1-1</v>
      </c>
      <c r="Z481" s="8">
        <f t="shared" si="216"/>
        <v>442144</v>
      </c>
      <c r="AA481" s="7">
        <f t="shared" si="217"/>
        <v>476</v>
      </c>
      <c r="AB481" s="29" t="str">
        <f t="shared" si="242"/>
        <v>4</v>
      </c>
      <c r="AC481" s="29" t="str">
        <f t="shared" si="242"/>
        <v>4</v>
      </c>
      <c r="AD481" s="29" t="str">
        <f t="shared" si="242"/>
        <v>2</v>
      </c>
      <c r="AE481" s="29" t="str">
        <f t="shared" si="242"/>
        <v>1</v>
      </c>
      <c r="AF481" s="29" t="str">
        <f t="shared" si="242"/>
        <v>4</v>
      </c>
      <c r="AG481" s="29" t="str">
        <f t="shared" si="242"/>
        <v>4</v>
      </c>
      <c r="AH481" s="59">
        <v>476</v>
      </c>
      <c r="AI481" s="510">
        <v>442144</v>
      </c>
      <c r="AJ481" s="509">
        <v>4</v>
      </c>
      <c r="AK481" s="509">
        <v>6</v>
      </c>
      <c r="AL481" s="509">
        <v>1</v>
      </c>
      <c r="AM481" s="509">
        <v>4</v>
      </c>
      <c r="AN481" s="509">
        <v>3</v>
      </c>
      <c r="AO481" s="509">
        <v>1</v>
      </c>
      <c r="AP481" s="509">
        <v>1</v>
      </c>
      <c r="AQ481" s="509">
        <v>3</v>
      </c>
      <c r="AR481" s="509">
        <v>2</v>
      </c>
      <c r="AS481" s="509">
        <v>1</v>
      </c>
      <c r="AT481" s="509">
        <v>1</v>
      </c>
      <c r="AU481" s="509">
        <v>21</v>
      </c>
      <c r="AV481" s="509">
        <v>1</v>
      </c>
      <c r="AW481" s="509">
        <v>1</v>
      </c>
      <c r="AX481" s="509">
        <v>1</v>
      </c>
      <c r="AY481" s="509">
        <v>8</v>
      </c>
      <c r="AZ481" s="509">
        <v>1</v>
      </c>
      <c r="BA481" s="509">
        <v>1</v>
      </c>
      <c r="BB481" s="509">
        <v>1</v>
      </c>
      <c r="BC481" s="509" t="b">
        <v>0</v>
      </c>
      <c r="BD481" s="508">
        <v>43441</v>
      </c>
      <c r="BE481" s="508">
        <v>43437</v>
      </c>
      <c r="BF481" s="509" t="b">
        <v>0</v>
      </c>
      <c r="BG481" s="510" t="s">
        <v>1015</v>
      </c>
      <c r="BH481" s="509">
        <v>80</v>
      </c>
      <c r="BI481" s="510" t="s">
        <v>719</v>
      </c>
      <c r="BJ481" s="513">
        <v>43441</v>
      </c>
      <c r="BK481" s="513">
        <v>43437</v>
      </c>
      <c r="BL481" s="513">
        <v>46217</v>
      </c>
      <c r="BM481" s="510"/>
      <c r="BN481" s="512"/>
      <c r="BO481" s="510"/>
      <c r="BP481" s="509">
        <v>2</v>
      </c>
      <c r="BQ481" s="509" t="str">
        <f>IF(AI481="","",VLOOKUP(AJ481,[0]!Qualifier,(COLUMN(AJ481)-34),FALSE))</f>
        <v>StemC</v>
      </c>
      <c r="BR481" s="509" t="str">
        <f>IF(AJ481="","",VLOOKUP(AK481,[0]!Qualifier,(COLUMN(AK481)-34),FALSE))</f>
        <v xml:space="preserve">ACD </v>
      </c>
      <c r="BS481" s="509" t="str">
        <f>IF(AK481="","",VLOOKUP(AL481,[0]!Qualifier,(COLUMN(AL481)-34),FALSE))</f>
        <v xml:space="preserve">NoAdd </v>
      </c>
      <c r="BT481" s="509" t="str">
        <f>IF(AL481="","",VLOOKUP(AM481,[0]!Qualifier,(COLUMN(AM481)-34),FALSE))</f>
        <v xml:space="preserve">CleanR </v>
      </c>
      <c r="BU481" s="509" t="str">
        <f>IF(AM481="","",VLOOKUP(AN481,[0]!Qualifier,(COLUMN(AN481)-34),FALSE))</f>
        <v xml:space="preserve">NonSV </v>
      </c>
      <c r="BV481" s="509" t="str">
        <f>IF(AN481="","",VLOOKUP(AO481,[0]!Qualifier,(COLUMN(AO481)-34),FALSE))</f>
        <v xml:space="preserve">20to24°C </v>
      </c>
      <c r="BW481" s="509" t="str">
        <f>IF(AO481="","",VLOOKUP(AP481,[0]!Qualifier,(COLUMN(AP481)-34),FALSE))</f>
        <v>No</v>
      </c>
      <c r="BX481" s="509" t="str">
        <f>IF(AP481="","",VLOOKUP(AQ481,[0]!Qualifier,(COLUMN(AQ481)-34),FALSE))</f>
        <v>Dir</v>
      </c>
      <c r="BY481" s="509" t="str">
        <f>IF(AQ481="","",VLOOKUP(AR481,[0]!Qualifier,(COLUMN(AR481)-34),FALSE))</f>
        <v xml:space="preserve">Aph </v>
      </c>
      <c r="BZ481" s="509" t="str">
        <f>IF(AR481="","",VLOOKUP(AS481,[0]!Qualifier,(COLUMN(AS481)-34),FALSE))</f>
        <v xml:space="preserve">NA </v>
      </c>
      <c r="CA481" s="509" t="str">
        <f>IF(AS481="","",VLOOKUP(AT481,[0]!Qualifier,(COLUMN(AT481)-34),FALSE))</f>
        <v xml:space="preserve">Transf </v>
      </c>
      <c r="CB481" s="509" t="str">
        <f>IF(AT481="","",VLOOKUP(AU481,[0]!Qualifier,(COLUMN(AU481)-34),FALSE))</f>
        <v>CD34Sel</v>
      </c>
      <c r="CC481" s="509" t="str">
        <f>IF(AU481="","",VLOOKUP(AV481,[0]!Qualifier,(COLUMN(AV481)-34),FALSE))</f>
        <v xml:space="preserve">None </v>
      </c>
      <c r="CD481" s="509" t="str">
        <f>IF(AV481="","",VLOOKUP(AW481,[0]!Qualifier,(COLUMN(AW481)-34),FALSE))</f>
        <v xml:space="preserve">NoIrr </v>
      </c>
      <c r="CE481" s="508" t="str">
        <f>IF(AW481="","",VLOOKUP(AX481,[0]!Qualifier,(COLUMN(AX481)-34),FALSE))</f>
        <v xml:space="preserve">- </v>
      </c>
      <c r="CF481" s="508" t="str">
        <f>IF(AX481="","",VLOOKUP(AY481,[0]!Qualifier,(COLUMN(AY481)-34),FALSE))</f>
        <v>PBSC</v>
      </c>
      <c r="CG481" s="509" t="str">
        <f>IF(AY481="","",VLOOKUP(AZ481,[0]!Qualifier,(COLUMN(AZ481)-34),FALSE))</f>
        <v>Non</v>
      </c>
      <c r="CH481" s="510" t="str">
        <f>IF(AZ481="","",VLOOKUP(BA481,[0]!Qualifier,(COLUMN(BA481)-34),FALSE))</f>
        <v>NA</v>
      </c>
      <c r="CI481" s="509" t="str">
        <f>IF(BA481="","",VLOOKUP(BB481,[0]!Qualifier,(COLUMN(BB481)-34),FALSE))</f>
        <v xml:space="preserve">None </v>
      </c>
      <c r="CJ481" s="510"/>
      <c r="CK481" s="513" t="str">
        <f t="shared" si="238"/>
        <v>4-6-1-4-3-1-1-3-2-1-1-21-1-1-1-8-1-1-1</v>
      </c>
      <c r="CL481" s="513">
        <v>43886</v>
      </c>
      <c r="CM481" s="513">
        <v>45195</v>
      </c>
      <c r="CN481" s="510"/>
      <c r="CP481" s="510"/>
    </row>
    <row r="482" spans="1:94" ht="12.95" customHeight="1" x14ac:dyDescent="0.35">
      <c r="A482" s="78">
        <f t="shared" si="243"/>
        <v>442146</v>
      </c>
      <c r="B482" s="7">
        <f t="shared" si="244"/>
        <v>477</v>
      </c>
      <c r="C482" s="59">
        <f t="shared" si="239"/>
        <v>477</v>
      </c>
      <c r="D482" s="124">
        <f t="shared" si="215"/>
        <v>442146</v>
      </c>
      <c r="E482" s="16" t="str">
        <f t="shared" si="218"/>
        <v>StemC</v>
      </c>
      <c r="F482" s="58" t="str">
        <f t="shared" si="219"/>
        <v xml:space="preserve">ACD </v>
      </c>
      <c r="G482" s="58" t="str">
        <f t="shared" si="220"/>
        <v xml:space="preserve">NoAdd </v>
      </c>
      <c r="H482" s="58" t="str">
        <f t="shared" si="221"/>
        <v xml:space="preserve">CleanR </v>
      </c>
      <c r="I482" s="58" t="str">
        <f t="shared" si="222"/>
        <v xml:space="preserve">NonSV </v>
      </c>
      <c r="J482" s="58" t="str">
        <f t="shared" si="223"/>
        <v xml:space="preserve">2to6°C </v>
      </c>
      <c r="K482" s="58" t="str">
        <f t="shared" si="224"/>
        <v>No</v>
      </c>
      <c r="L482" s="58" t="str">
        <f t="shared" si="225"/>
        <v>Dir</v>
      </c>
      <c r="M482" s="58" t="str">
        <f t="shared" si="226"/>
        <v xml:space="preserve">Aph </v>
      </c>
      <c r="N482" s="58" t="str">
        <f t="shared" si="227"/>
        <v xml:space="preserve">NA </v>
      </c>
      <c r="O482" s="58" t="str">
        <f t="shared" si="228"/>
        <v xml:space="preserve">Transf </v>
      </c>
      <c r="P482" s="58" t="str">
        <f t="shared" si="229"/>
        <v>CD34Sel</v>
      </c>
      <c r="Q482" s="58" t="str">
        <f t="shared" si="230"/>
        <v xml:space="preserve">None </v>
      </c>
      <c r="R482" s="58" t="str">
        <f t="shared" si="231"/>
        <v xml:space="preserve">NoIrr </v>
      </c>
      <c r="S482" s="58" t="str">
        <f t="shared" si="232"/>
        <v xml:space="preserve">- </v>
      </c>
      <c r="T482" s="58" t="str">
        <f t="shared" si="233"/>
        <v>PBSC</v>
      </c>
      <c r="U482" s="58" t="str">
        <f t="shared" si="234"/>
        <v>Non</v>
      </c>
      <c r="V482" s="58" t="str">
        <f t="shared" si="235"/>
        <v>NA</v>
      </c>
      <c r="W482" s="58" t="str">
        <f t="shared" si="236"/>
        <v xml:space="preserve">None </v>
      </c>
      <c r="X482" t="s">
        <v>63</v>
      </c>
      <c r="Y482" s="161" t="str">
        <f t="shared" si="237"/>
        <v>4-6-1-4-3-2-1-3-2-1-1-21-1-1-1-8-1-1-1</v>
      </c>
      <c r="Z482" s="8">
        <f t="shared" si="216"/>
        <v>442146</v>
      </c>
      <c r="AA482" s="7">
        <f t="shared" si="217"/>
        <v>477</v>
      </c>
      <c r="AB482" s="29" t="str">
        <f t="shared" si="242"/>
        <v>4</v>
      </c>
      <c r="AC482" s="29" t="str">
        <f t="shared" si="242"/>
        <v>4</v>
      </c>
      <c r="AD482" s="29" t="str">
        <f t="shared" si="242"/>
        <v>2</v>
      </c>
      <c r="AE482" s="29" t="str">
        <f t="shared" si="242"/>
        <v>1</v>
      </c>
      <c r="AF482" s="29" t="str">
        <f t="shared" si="242"/>
        <v>4</v>
      </c>
      <c r="AG482" s="29" t="str">
        <f t="shared" si="242"/>
        <v>6</v>
      </c>
      <c r="AH482" s="59">
        <v>477</v>
      </c>
      <c r="AI482" s="510">
        <v>442146</v>
      </c>
      <c r="AJ482" s="509">
        <v>4</v>
      </c>
      <c r="AK482" s="509">
        <v>6</v>
      </c>
      <c r="AL482" s="509">
        <v>1</v>
      </c>
      <c r="AM482" s="509">
        <v>4</v>
      </c>
      <c r="AN482" s="509">
        <v>3</v>
      </c>
      <c r="AO482" s="509">
        <v>2</v>
      </c>
      <c r="AP482" s="509">
        <v>1</v>
      </c>
      <c r="AQ482" s="509">
        <v>3</v>
      </c>
      <c r="AR482" s="509">
        <v>2</v>
      </c>
      <c r="AS482" s="509">
        <v>1</v>
      </c>
      <c r="AT482" s="509">
        <v>1</v>
      </c>
      <c r="AU482" s="509">
        <v>21</v>
      </c>
      <c r="AV482" s="509">
        <v>1</v>
      </c>
      <c r="AW482" s="509">
        <v>1</v>
      </c>
      <c r="AX482" s="509">
        <v>1</v>
      </c>
      <c r="AY482" s="509">
        <v>8</v>
      </c>
      <c r="AZ482" s="509">
        <v>1</v>
      </c>
      <c r="BA482" s="509">
        <v>1</v>
      </c>
      <c r="BB482" s="509">
        <v>1</v>
      </c>
      <c r="BC482" s="509" t="b">
        <v>0</v>
      </c>
      <c r="BD482" s="508">
        <v>41908</v>
      </c>
      <c r="BE482" s="508">
        <v>41908</v>
      </c>
      <c r="BF482" s="509" t="b">
        <v>0</v>
      </c>
      <c r="BG482" s="510" t="s">
        <v>722</v>
      </c>
      <c r="BH482" s="509">
        <v>80</v>
      </c>
      <c r="BI482" s="510" t="s">
        <v>719</v>
      </c>
      <c r="BJ482" s="513">
        <v>41908</v>
      </c>
      <c r="BK482" s="513">
        <v>41908</v>
      </c>
      <c r="BL482" s="513">
        <v>46217</v>
      </c>
      <c r="BM482" s="510"/>
      <c r="BN482" s="512"/>
      <c r="BO482" s="510"/>
      <c r="BP482" s="509">
        <v>6</v>
      </c>
      <c r="BQ482" s="509" t="str">
        <f>IF(AI482="","",VLOOKUP(AJ482,[0]!Qualifier,(COLUMN(AJ482)-34),FALSE))</f>
        <v>StemC</v>
      </c>
      <c r="BR482" s="509" t="str">
        <f>IF(AJ482="","",VLOOKUP(AK482,[0]!Qualifier,(COLUMN(AK482)-34),FALSE))</f>
        <v xml:space="preserve">ACD </v>
      </c>
      <c r="BS482" s="509" t="str">
        <f>IF(AK482="","",VLOOKUP(AL482,[0]!Qualifier,(COLUMN(AL482)-34),FALSE))</f>
        <v xml:space="preserve">NoAdd </v>
      </c>
      <c r="BT482" s="509" t="str">
        <f>IF(AL482="","",VLOOKUP(AM482,[0]!Qualifier,(COLUMN(AM482)-34),FALSE))</f>
        <v xml:space="preserve">CleanR </v>
      </c>
      <c r="BU482" s="509" t="str">
        <f>IF(AM482="","",VLOOKUP(AN482,[0]!Qualifier,(COLUMN(AN482)-34),FALSE))</f>
        <v xml:space="preserve">NonSV </v>
      </c>
      <c r="BV482" s="509" t="str">
        <f>IF(AN482="","",VLOOKUP(AO482,[0]!Qualifier,(COLUMN(AO482)-34),FALSE))</f>
        <v xml:space="preserve">2to6°C </v>
      </c>
      <c r="BW482" s="509" t="str">
        <f>IF(AO482="","",VLOOKUP(AP482,[0]!Qualifier,(COLUMN(AP482)-34),FALSE))</f>
        <v>No</v>
      </c>
      <c r="BX482" s="509" t="str">
        <f>IF(AP482="","",VLOOKUP(AQ482,[0]!Qualifier,(COLUMN(AQ482)-34),FALSE))</f>
        <v>Dir</v>
      </c>
      <c r="BY482" s="509" t="str">
        <f>IF(AQ482="","",VLOOKUP(AR482,[0]!Qualifier,(COLUMN(AR482)-34),FALSE))</f>
        <v xml:space="preserve">Aph </v>
      </c>
      <c r="BZ482" s="509" t="str">
        <f>IF(AR482="","",VLOOKUP(AS482,[0]!Qualifier,(COLUMN(AS482)-34),FALSE))</f>
        <v xml:space="preserve">NA </v>
      </c>
      <c r="CA482" s="509" t="str">
        <f>IF(AS482="","",VLOOKUP(AT482,[0]!Qualifier,(COLUMN(AT482)-34),FALSE))</f>
        <v xml:space="preserve">Transf </v>
      </c>
      <c r="CB482" s="509" t="str">
        <f>IF(AT482="","",VLOOKUP(AU482,[0]!Qualifier,(COLUMN(AU482)-34),FALSE))</f>
        <v>CD34Sel</v>
      </c>
      <c r="CC482" s="509" t="str">
        <f>IF(AU482="","",VLOOKUP(AV482,[0]!Qualifier,(COLUMN(AV482)-34),FALSE))</f>
        <v xml:space="preserve">None </v>
      </c>
      <c r="CD482" s="509" t="str">
        <f>IF(AV482="","",VLOOKUP(AW482,[0]!Qualifier,(COLUMN(AW482)-34),FALSE))</f>
        <v xml:space="preserve">NoIrr </v>
      </c>
      <c r="CE482" s="508" t="str">
        <f>IF(AW482="","",VLOOKUP(AX482,[0]!Qualifier,(COLUMN(AX482)-34),FALSE))</f>
        <v xml:space="preserve">- </v>
      </c>
      <c r="CF482" s="508" t="str">
        <f>IF(AX482="","",VLOOKUP(AY482,[0]!Qualifier,(COLUMN(AY482)-34),FALSE))</f>
        <v>PBSC</v>
      </c>
      <c r="CG482" s="509" t="str">
        <f>IF(AY482="","",VLOOKUP(AZ482,[0]!Qualifier,(COLUMN(AZ482)-34),FALSE))</f>
        <v>Non</v>
      </c>
      <c r="CH482" s="510" t="str">
        <f>IF(AZ482="","",VLOOKUP(BA482,[0]!Qualifier,(COLUMN(BA482)-34),FALSE))</f>
        <v>NA</v>
      </c>
      <c r="CI482" s="509" t="str">
        <f>IF(BA482="","",VLOOKUP(BB482,[0]!Qualifier,(COLUMN(BB482)-34),FALSE))</f>
        <v xml:space="preserve">None </v>
      </c>
      <c r="CJ482" s="510"/>
      <c r="CK482" s="513" t="str">
        <f t="shared" si="238"/>
        <v>4-6-1-4-3-2-1-3-2-1-1-21-1-1-1-8-1-1-1</v>
      </c>
      <c r="CL482" s="513">
        <v>42845</v>
      </c>
      <c r="CM482" s="513">
        <v>45195</v>
      </c>
      <c r="CN482" s="510"/>
      <c r="CP482" s="510"/>
    </row>
    <row r="483" spans="1:94" ht="12.95" customHeight="1" x14ac:dyDescent="0.35">
      <c r="A483" s="78">
        <f t="shared" si="243"/>
        <v>442506</v>
      </c>
      <c r="B483" s="7">
        <f t="shared" si="244"/>
        <v>478</v>
      </c>
      <c r="C483" s="59">
        <f t="shared" si="239"/>
        <v>478</v>
      </c>
      <c r="D483" s="124">
        <f t="shared" si="215"/>
        <v>442506</v>
      </c>
      <c r="E483" s="16" t="str">
        <f t="shared" si="218"/>
        <v>StemC</v>
      </c>
      <c r="F483" s="58" t="str">
        <f t="shared" si="219"/>
        <v xml:space="preserve">ACD </v>
      </c>
      <c r="G483" s="58" t="str">
        <f t="shared" si="220"/>
        <v xml:space="preserve">NoAdd </v>
      </c>
      <c r="H483" s="58" t="str">
        <f t="shared" si="221"/>
        <v xml:space="preserve">Closed </v>
      </c>
      <c r="I483" s="58" t="str">
        <f t="shared" si="222"/>
        <v xml:space="preserve">NonSV </v>
      </c>
      <c r="J483" s="58" t="str">
        <f t="shared" si="223"/>
        <v xml:space="preserve">2to6°C </v>
      </c>
      <c r="K483" s="58" t="str">
        <f t="shared" si="224"/>
        <v>No</v>
      </c>
      <c r="L483" s="58" t="str">
        <f t="shared" si="225"/>
        <v>Dir</v>
      </c>
      <c r="M483" s="58" t="str">
        <f t="shared" si="226"/>
        <v xml:space="preserve">Aph </v>
      </c>
      <c r="N483" s="58" t="str">
        <f t="shared" si="227"/>
        <v xml:space="preserve">NA </v>
      </c>
      <c r="O483" s="58" t="str">
        <f t="shared" si="228"/>
        <v xml:space="preserve">Transf </v>
      </c>
      <c r="P483" s="58" t="str">
        <f t="shared" si="229"/>
        <v>CD34Sel</v>
      </c>
      <c r="Q483" s="58" t="str">
        <f t="shared" si="230"/>
        <v xml:space="preserve">None </v>
      </c>
      <c r="R483" s="58" t="str">
        <f t="shared" si="231"/>
        <v xml:space="preserve">NoIrr </v>
      </c>
      <c r="S483" s="58" t="str">
        <f t="shared" si="232"/>
        <v xml:space="preserve">- </v>
      </c>
      <c r="T483" s="58" t="str">
        <f t="shared" si="233"/>
        <v>PBSC</v>
      </c>
      <c r="U483" s="58" t="str">
        <f t="shared" si="234"/>
        <v>Non</v>
      </c>
      <c r="V483" s="58" t="str">
        <f t="shared" si="235"/>
        <v>NA</v>
      </c>
      <c r="W483" s="58" t="str">
        <f t="shared" si="236"/>
        <v xml:space="preserve">None </v>
      </c>
      <c r="X483" t="s">
        <v>63</v>
      </c>
      <c r="Y483" s="161" t="str">
        <f t="shared" si="237"/>
        <v>4-6-1-1-3-2-1-3-2-1-1-21-1-1-1-8-1-1-1</v>
      </c>
      <c r="Z483" s="8">
        <f t="shared" si="216"/>
        <v>442506</v>
      </c>
      <c r="AA483" s="7">
        <f t="shared" si="217"/>
        <v>478</v>
      </c>
      <c r="AB483" s="29" t="str">
        <f t="shared" si="242"/>
        <v>4</v>
      </c>
      <c r="AC483" s="29" t="str">
        <f t="shared" si="242"/>
        <v>4</v>
      </c>
      <c r="AD483" s="29" t="str">
        <f t="shared" si="242"/>
        <v>2</v>
      </c>
      <c r="AE483" s="29" t="str">
        <f t="shared" si="242"/>
        <v>5</v>
      </c>
      <c r="AF483" s="29" t="str">
        <f t="shared" si="242"/>
        <v>0</v>
      </c>
      <c r="AG483" s="29" t="str">
        <f t="shared" si="242"/>
        <v>6</v>
      </c>
      <c r="AH483" s="59">
        <v>478</v>
      </c>
      <c r="AI483" s="510">
        <v>442506</v>
      </c>
      <c r="AJ483" s="509">
        <v>4</v>
      </c>
      <c r="AK483" s="509">
        <v>6</v>
      </c>
      <c r="AL483" s="509">
        <v>1</v>
      </c>
      <c r="AM483" s="509">
        <v>1</v>
      </c>
      <c r="AN483" s="509">
        <v>3</v>
      </c>
      <c r="AO483" s="509">
        <v>2</v>
      </c>
      <c r="AP483" s="509">
        <v>1</v>
      </c>
      <c r="AQ483" s="509">
        <v>3</v>
      </c>
      <c r="AR483" s="509">
        <v>2</v>
      </c>
      <c r="AS483" s="509">
        <v>1</v>
      </c>
      <c r="AT483" s="509">
        <v>1</v>
      </c>
      <c r="AU483" s="509">
        <v>21</v>
      </c>
      <c r="AV483" s="509">
        <v>1</v>
      </c>
      <c r="AW483" s="509">
        <v>1</v>
      </c>
      <c r="AX483" s="509">
        <v>1</v>
      </c>
      <c r="AY483" s="509">
        <v>8</v>
      </c>
      <c r="AZ483" s="509">
        <v>1</v>
      </c>
      <c r="BA483" s="509">
        <v>1</v>
      </c>
      <c r="BB483" s="509">
        <v>1</v>
      </c>
      <c r="BC483" s="509" t="b">
        <v>0</v>
      </c>
      <c r="BD483" s="508">
        <v>41908</v>
      </c>
      <c r="BE483" s="508">
        <v>41908</v>
      </c>
      <c r="BF483" s="509" t="b">
        <v>0</v>
      </c>
      <c r="BG483" s="510" t="s">
        <v>723</v>
      </c>
      <c r="BH483" s="509">
        <v>80</v>
      </c>
      <c r="BI483" s="510" t="s">
        <v>719</v>
      </c>
      <c r="BJ483" s="513">
        <v>41908</v>
      </c>
      <c r="BK483" s="513">
        <v>41908</v>
      </c>
      <c r="BL483" s="513">
        <v>46217</v>
      </c>
      <c r="BM483" s="510"/>
      <c r="BN483" s="512"/>
      <c r="BO483" s="510"/>
      <c r="BP483" s="509">
        <v>2</v>
      </c>
      <c r="BQ483" s="509" t="str">
        <f>IF(AI483="","",VLOOKUP(AJ483,[0]!Qualifier,(COLUMN(AJ483)-34),FALSE))</f>
        <v>StemC</v>
      </c>
      <c r="BR483" s="509" t="str">
        <f>IF(AJ483="","",VLOOKUP(AK483,[0]!Qualifier,(COLUMN(AK483)-34),FALSE))</f>
        <v xml:space="preserve">ACD </v>
      </c>
      <c r="BS483" s="509" t="str">
        <f>IF(AK483="","",VLOOKUP(AL483,[0]!Qualifier,(COLUMN(AL483)-34),FALSE))</f>
        <v xml:space="preserve">NoAdd </v>
      </c>
      <c r="BT483" s="509" t="str">
        <f>IF(AL483="","",VLOOKUP(AM483,[0]!Qualifier,(COLUMN(AM483)-34),FALSE))</f>
        <v xml:space="preserve">Closed </v>
      </c>
      <c r="BU483" s="509" t="str">
        <f>IF(AM483="","",VLOOKUP(AN483,[0]!Qualifier,(COLUMN(AN483)-34),FALSE))</f>
        <v xml:space="preserve">NonSV </v>
      </c>
      <c r="BV483" s="509" t="str">
        <f>IF(AN483="","",VLOOKUP(AO483,[0]!Qualifier,(COLUMN(AO483)-34),FALSE))</f>
        <v xml:space="preserve">2to6°C </v>
      </c>
      <c r="BW483" s="509" t="str">
        <f>IF(AO483="","",VLOOKUP(AP483,[0]!Qualifier,(COLUMN(AP483)-34),FALSE))</f>
        <v>No</v>
      </c>
      <c r="BX483" s="509" t="str">
        <f>IF(AP483="","",VLOOKUP(AQ483,[0]!Qualifier,(COLUMN(AQ483)-34),FALSE))</f>
        <v>Dir</v>
      </c>
      <c r="BY483" s="509" t="str">
        <f>IF(AQ483="","",VLOOKUP(AR483,[0]!Qualifier,(COLUMN(AR483)-34),FALSE))</f>
        <v xml:space="preserve">Aph </v>
      </c>
      <c r="BZ483" s="509" t="str">
        <f>IF(AR483="","",VLOOKUP(AS483,[0]!Qualifier,(COLUMN(AS483)-34),FALSE))</f>
        <v xml:space="preserve">NA </v>
      </c>
      <c r="CA483" s="509" t="str">
        <f>IF(AS483="","",VLOOKUP(AT483,[0]!Qualifier,(COLUMN(AT483)-34),FALSE))</f>
        <v xml:space="preserve">Transf </v>
      </c>
      <c r="CB483" s="509" t="str">
        <f>IF(AT483="","",VLOOKUP(AU483,[0]!Qualifier,(COLUMN(AU483)-34),FALSE))</f>
        <v>CD34Sel</v>
      </c>
      <c r="CC483" s="509" t="str">
        <f>IF(AU483="","",VLOOKUP(AV483,[0]!Qualifier,(COLUMN(AV483)-34),FALSE))</f>
        <v xml:space="preserve">None </v>
      </c>
      <c r="CD483" s="509" t="str">
        <f>IF(AV483="","",VLOOKUP(AW483,[0]!Qualifier,(COLUMN(AW483)-34),FALSE))</f>
        <v xml:space="preserve">NoIrr </v>
      </c>
      <c r="CE483" s="508" t="str">
        <f>IF(AW483="","",VLOOKUP(AX483,[0]!Qualifier,(COLUMN(AX483)-34),FALSE))</f>
        <v xml:space="preserve">- </v>
      </c>
      <c r="CF483" s="508" t="str">
        <f>IF(AX483="","",VLOOKUP(AY483,[0]!Qualifier,(COLUMN(AY483)-34),FALSE))</f>
        <v>PBSC</v>
      </c>
      <c r="CG483" s="509" t="str">
        <f>IF(AY483="","",VLOOKUP(AZ483,[0]!Qualifier,(COLUMN(AZ483)-34),FALSE))</f>
        <v>Non</v>
      </c>
      <c r="CH483" s="510" t="str">
        <f>IF(AZ483="","",VLOOKUP(BA483,[0]!Qualifier,(COLUMN(BA483)-34),FALSE))</f>
        <v>NA</v>
      </c>
      <c r="CI483" s="509" t="str">
        <f>IF(BA483="","",VLOOKUP(BB483,[0]!Qualifier,(COLUMN(BB483)-34),FALSE))</f>
        <v xml:space="preserve">None </v>
      </c>
      <c r="CJ483" s="510"/>
      <c r="CK483" s="513" t="str">
        <f t="shared" si="238"/>
        <v>4-6-1-1-3-2-1-3-2-1-1-21-1-1-1-8-1-1-1</v>
      </c>
      <c r="CL483" s="513">
        <v>43999</v>
      </c>
      <c r="CM483" s="513">
        <v>45195</v>
      </c>
      <c r="CN483" s="510"/>
      <c r="CP483" s="510"/>
    </row>
    <row r="484" spans="1:94" ht="12.95" customHeight="1" x14ac:dyDescent="0.35">
      <c r="A484" s="78">
        <f t="shared" si="243"/>
        <v>442543</v>
      </c>
      <c r="B484" s="7">
        <f t="shared" si="244"/>
        <v>479</v>
      </c>
      <c r="C484" s="59">
        <f t="shared" si="239"/>
        <v>479</v>
      </c>
      <c r="D484" s="124">
        <f t="shared" si="215"/>
        <v>442543</v>
      </c>
      <c r="E484" s="16" t="str">
        <f t="shared" si="218"/>
        <v>StemC</v>
      </c>
      <c r="F484" s="58" t="str">
        <f t="shared" si="219"/>
        <v xml:space="preserve">ACD </v>
      </c>
      <c r="G484" s="58" t="str">
        <f t="shared" si="220"/>
        <v xml:space="preserve">DMSO </v>
      </c>
      <c r="H484" s="58" t="str">
        <f t="shared" si="221"/>
        <v xml:space="preserve">CleanR </v>
      </c>
      <c r="I484" s="58" t="str">
        <f t="shared" si="222"/>
        <v xml:space="preserve">NonSV </v>
      </c>
      <c r="J484" s="58" t="str">
        <f t="shared" si="223"/>
        <v xml:space="preserve">≤-140°C  </v>
      </c>
      <c r="K484" s="58" t="str">
        <f t="shared" si="224"/>
        <v>No</v>
      </c>
      <c r="L484" s="58" t="str">
        <f t="shared" si="225"/>
        <v>Dir</v>
      </c>
      <c r="M484" s="58" t="str">
        <f t="shared" si="226"/>
        <v xml:space="preserve">Aph </v>
      </c>
      <c r="N484" s="58" t="str">
        <f t="shared" si="227"/>
        <v xml:space="preserve">NA </v>
      </c>
      <c r="O484" s="58" t="str">
        <f t="shared" si="228"/>
        <v xml:space="preserve">Transf </v>
      </c>
      <c r="P484" s="58" t="str">
        <f t="shared" si="229"/>
        <v>CD34Sel</v>
      </c>
      <c r="Q484" s="58" t="str">
        <f t="shared" si="230"/>
        <v xml:space="preserve">None </v>
      </c>
      <c r="R484" s="58" t="str">
        <f t="shared" si="231"/>
        <v xml:space="preserve">NoIrr </v>
      </c>
      <c r="S484" s="58" t="str">
        <f t="shared" si="232"/>
        <v xml:space="preserve">- </v>
      </c>
      <c r="T484" s="58" t="str">
        <f t="shared" si="233"/>
        <v>PBSC</v>
      </c>
      <c r="U484" s="58" t="str">
        <f t="shared" si="234"/>
        <v>Non</v>
      </c>
      <c r="V484" s="58" t="str">
        <f t="shared" si="235"/>
        <v>NA</v>
      </c>
      <c r="W484" s="58" t="str">
        <f t="shared" si="236"/>
        <v xml:space="preserve">None </v>
      </c>
      <c r="X484" t="s">
        <v>63</v>
      </c>
      <c r="Y484" s="161" t="str">
        <f t="shared" si="237"/>
        <v>4-6-11-4-3-6-1-3-2-1-1-21-1-1-1-8-1-1-1</v>
      </c>
      <c r="Z484" s="8">
        <f t="shared" si="216"/>
        <v>442543</v>
      </c>
      <c r="AA484" s="7">
        <f t="shared" si="217"/>
        <v>479</v>
      </c>
      <c r="AB484" s="29" t="str">
        <f t="shared" si="242"/>
        <v>4</v>
      </c>
      <c r="AC484" s="29" t="str">
        <f t="shared" si="242"/>
        <v>4</v>
      </c>
      <c r="AD484" s="29" t="str">
        <f t="shared" si="242"/>
        <v>2</v>
      </c>
      <c r="AE484" s="29" t="str">
        <f t="shared" si="242"/>
        <v>5</v>
      </c>
      <c r="AF484" s="29" t="str">
        <f t="shared" si="242"/>
        <v>4</v>
      </c>
      <c r="AG484" s="29" t="str">
        <f t="shared" si="242"/>
        <v>3</v>
      </c>
      <c r="AH484" s="59">
        <v>479</v>
      </c>
      <c r="AI484" s="510">
        <v>442543</v>
      </c>
      <c r="AJ484" s="509">
        <v>4</v>
      </c>
      <c r="AK484" s="509">
        <v>6</v>
      </c>
      <c r="AL484" s="509">
        <v>11</v>
      </c>
      <c r="AM484" s="509">
        <v>4</v>
      </c>
      <c r="AN484" s="509">
        <v>3</v>
      </c>
      <c r="AO484" s="509">
        <v>6</v>
      </c>
      <c r="AP484" s="509">
        <v>1</v>
      </c>
      <c r="AQ484" s="509">
        <v>3</v>
      </c>
      <c r="AR484" s="509">
        <v>2</v>
      </c>
      <c r="AS484" s="509">
        <v>1</v>
      </c>
      <c r="AT484" s="509">
        <v>1</v>
      </c>
      <c r="AU484" s="509">
        <v>21</v>
      </c>
      <c r="AV484" s="509">
        <v>1</v>
      </c>
      <c r="AW484" s="509">
        <v>1</v>
      </c>
      <c r="AX484" s="509">
        <v>1</v>
      </c>
      <c r="AY484" s="509">
        <v>8</v>
      </c>
      <c r="AZ484" s="509">
        <v>1</v>
      </c>
      <c r="BA484" s="509">
        <v>1</v>
      </c>
      <c r="BB484" s="509">
        <v>1</v>
      </c>
      <c r="BC484" s="509" t="b">
        <v>0</v>
      </c>
      <c r="BD484" s="508">
        <v>41908</v>
      </c>
      <c r="BE484" s="508">
        <v>41908</v>
      </c>
      <c r="BF484" s="509" t="b">
        <v>0</v>
      </c>
      <c r="BG484" s="510" t="s">
        <v>1248</v>
      </c>
      <c r="BH484" s="509">
        <v>80</v>
      </c>
      <c r="BI484" s="510" t="s">
        <v>719</v>
      </c>
      <c r="BJ484" s="513">
        <v>41908</v>
      </c>
      <c r="BK484" s="513">
        <v>41908</v>
      </c>
      <c r="BL484" s="513">
        <v>46217</v>
      </c>
      <c r="BM484" s="510"/>
      <c r="BN484" s="512"/>
      <c r="BO484" s="510"/>
      <c r="BP484" s="509">
        <v>1</v>
      </c>
      <c r="BQ484" s="509" t="str">
        <f>IF(AI484="","",VLOOKUP(AJ484,[0]!Qualifier,(COLUMN(AJ484)-34),FALSE))</f>
        <v>StemC</v>
      </c>
      <c r="BR484" s="509" t="str">
        <f>IF(AJ484="","",VLOOKUP(AK484,[0]!Qualifier,(COLUMN(AK484)-34),FALSE))</f>
        <v xml:space="preserve">ACD </v>
      </c>
      <c r="BS484" s="509" t="str">
        <f>IF(AK484="","",VLOOKUP(AL484,[0]!Qualifier,(COLUMN(AL484)-34),FALSE))</f>
        <v xml:space="preserve">DMSO </v>
      </c>
      <c r="BT484" s="509" t="str">
        <f>IF(AL484="","",VLOOKUP(AM484,[0]!Qualifier,(COLUMN(AM484)-34),FALSE))</f>
        <v xml:space="preserve">CleanR </v>
      </c>
      <c r="BU484" s="509" t="str">
        <f>IF(AM484="","",VLOOKUP(AN484,[0]!Qualifier,(COLUMN(AN484)-34),FALSE))</f>
        <v xml:space="preserve">NonSV </v>
      </c>
      <c r="BV484" s="509" t="str">
        <f>IF(AN484="","",VLOOKUP(AO484,[0]!Qualifier,(COLUMN(AO484)-34),FALSE))</f>
        <v xml:space="preserve">≤-140°C  </v>
      </c>
      <c r="BW484" s="509" t="str">
        <f>IF(AO484="","",VLOOKUP(AP484,[0]!Qualifier,(COLUMN(AP484)-34),FALSE))</f>
        <v>No</v>
      </c>
      <c r="BX484" s="509" t="str">
        <f>IF(AP484="","",VLOOKUP(AQ484,[0]!Qualifier,(COLUMN(AQ484)-34),FALSE))</f>
        <v>Dir</v>
      </c>
      <c r="BY484" s="509" t="str">
        <f>IF(AQ484="","",VLOOKUP(AR484,[0]!Qualifier,(COLUMN(AR484)-34),FALSE))</f>
        <v xml:space="preserve">Aph </v>
      </c>
      <c r="BZ484" s="509" t="str">
        <f>IF(AR484="","",VLOOKUP(AS484,[0]!Qualifier,(COLUMN(AS484)-34),FALSE))</f>
        <v xml:space="preserve">NA </v>
      </c>
      <c r="CA484" s="509" t="str">
        <f>IF(AS484="","",VLOOKUP(AT484,[0]!Qualifier,(COLUMN(AT484)-34),FALSE))</f>
        <v xml:space="preserve">Transf </v>
      </c>
      <c r="CB484" s="509" t="str">
        <f>IF(AT484="","",VLOOKUP(AU484,[0]!Qualifier,(COLUMN(AU484)-34),FALSE))</f>
        <v>CD34Sel</v>
      </c>
      <c r="CC484" s="509" t="str">
        <f>IF(AU484="","",VLOOKUP(AV484,[0]!Qualifier,(COLUMN(AV484)-34),FALSE))</f>
        <v xml:space="preserve">None </v>
      </c>
      <c r="CD484" s="509" t="str">
        <f>IF(AV484="","",VLOOKUP(AW484,[0]!Qualifier,(COLUMN(AW484)-34),FALSE))</f>
        <v xml:space="preserve">NoIrr </v>
      </c>
      <c r="CE484" s="508" t="str">
        <f>IF(AW484="","",VLOOKUP(AX484,[0]!Qualifier,(COLUMN(AX484)-34),FALSE))</f>
        <v xml:space="preserve">- </v>
      </c>
      <c r="CF484" s="508" t="str">
        <f>IF(AX484="","",VLOOKUP(AY484,[0]!Qualifier,(COLUMN(AY484)-34),FALSE))</f>
        <v>PBSC</v>
      </c>
      <c r="CG484" s="509" t="str">
        <f>IF(AY484="","",VLOOKUP(AZ484,[0]!Qualifier,(COLUMN(AZ484)-34),FALSE))</f>
        <v>Non</v>
      </c>
      <c r="CH484" s="510" t="str">
        <f>IF(AZ484="","",VLOOKUP(BA484,[0]!Qualifier,(COLUMN(BA484)-34),FALSE))</f>
        <v>NA</v>
      </c>
      <c r="CI484" s="509" t="str">
        <f>IF(BA484="","",VLOOKUP(BB484,[0]!Qualifier,(COLUMN(BB484)-34),FALSE))</f>
        <v xml:space="preserve">None </v>
      </c>
      <c r="CJ484" s="510"/>
      <c r="CK484" s="513" t="str">
        <f t="shared" si="238"/>
        <v>4-6-11-4-3-6-1-3-2-1-1-21-1-1-1-8-1-1-1</v>
      </c>
      <c r="CL484" s="513">
        <v>38340</v>
      </c>
      <c r="CM484" s="513">
        <v>45195</v>
      </c>
      <c r="CN484" s="510"/>
      <c r="CP484" s="510"/>
    </row>
    <row r="485" spans="1:94" ht="12.95" customHeight="1" x14ac:dyDescent="0.35">
      <c r="A485" s="78">
        <f t="shared" si="243"/>
        <v>442706</v>
      </c>
      <c r="B485" s="7">
        <f t="shared" si="244"/>
        <v>480</v>
      </c>
      <c r="C485" s="59">
        <f t="shared" si="239"/>
        <v>480</v>
      </c>
      <c r="D485" s="124">
        <f t="shared" si="215"/>
        <v>442706</v>
      </c>
      <c r="E485" s="16" t="str">
        <f t="shared" si="218"/>
        <v>StemC</v>
      </c>
      <c r="F485" s="58" t="str">
        <f t="shared" si="219"/>
        <v xml:space="preserve">ACD </v>
      </c>
      <c r="G485" s="58" t="str">
        <f t="shared" si="220"/>
        <v xml:space="preserve">NoAdd </v>
      </c>
      <c r="H485" s="58" t="str">
        <f t="shared" si="221"/>
        <v xml:space="preserve">Closed </v>
      </c>
      <c r="I485" s="58" t="str">
        <f t="shared" si="222"/>
        <v xml:space="preserve">NonSV </v>
      </c>
      <c r="J485" s="58" t="str">
        <f t="shared" si="223"/>
        <v xml:space="preserve">2to6°C </v>
      </c>
      <c r="K485" s="58" t="str">
        <f t="shared" si="224"/>
        <v>No</v>
      </c>
      <c r="L485" s="58" t="str">
        <f t="shared" si="225"/>
        <v>Dir</v>
      </c>
      <c r="M485" s="58" t="str">
        <f t="shared" si="226"/>
        <v xml:space="preserve">Aph </v>
      </c>
      <c r="N485" s="58" t="str">
        <f t="shared" si="227"/>
        <v xml:space="preserve">NA </v>
      </c>
      <c r="O485" s="58" t="str">
        <f t="shared" si="228"/>
        <v xml:space="preserve">Transf </v>
      </c>
      <c r="P485" s="58" t="str">
        <f t="shared" si="229"/>
        <v>CD3+19Depl</v>
      </c>
      <c r="Q485" s="58" t="str">
        <f t="shared" si="230"/>
        <v xml:space="preserve">None </v>
      </c>
      <c r="R485" s="58" t="str">
        <f t="shared" si="231"/>
        <v xml:space="preserve">NoIrr </v>
      </c>
      <c r="S485" s="58" t="str">
        <f t="shared" si="232"/>
        <v xml:space="preserve">- </v>
      </c>
      <c r="T485" s="58" t="str">
        <f t="shared" si="233"/>
        <v>PBSC</v>
      </c>
      <c r="U485" s="58" t="str">
        <f t="shared" si="234"/>
        <v>Non</v>
      </c>
      <c r="V485" s="58" t="str">
        <f t="shared" si="235"/>
        <v>NA</v>
      </c>
      <c r="W485" s="58" t="str">
        <f t="shared" si="236"/>
        <v xml:space="preserve">None </v>
      </c>
      <c r="X485" t="s">
        <v>63</v>
      </c>
      <c r="Y485" s="161" t="str">
        <f t="shared" si="237"/>
        <v>4-6-1-1-3-2-1-3-2-1-1-42-1-1-1-8-1-1-1</v>
      </c>
      <c r="Z485" s="8">
        <f t="shared" si="216"/>
        <v>442706</v>
      </c>
      <c r="AA485" s="7">
        <f t="shared" si="217"/>
        <v>480</v>
      </c>
      <c r="AB485" s="29" t="str">
        <f t="shared" si="242"/>
        <v>4</v>
      </c>
      <c r="AC485" s="29" t="str">
        <f t="shared" si="242"/>
        <v>4</v>
      </c>
      <c r="AD485" s="29" t="str">
        <f t="shared" si="242"/>
        <v>2</v>
      </c>
      <c r="AE485" s="29" t="str">
        <f t="shared" si="242"/>
        <v>7</v>
      </c>
      <c r="AF485" s="29" t="str">
        <f t="shared" si="242"/>
        <v>0</v>
      </c>
      <c r="AG485" s="29" t="str">
        <f t="shared" si="242"/>
        <v>6</v>
      </c>
      <c r="AH485" s="59">
        <v>480</v>
      </c>
      <c r="AI485" s="510">
        <v>442706</v>
      </c>
      <c r="AJ485" s="509">
        <v>4</v>
      </c>
      <c r="AK485" s="509">
        <v>6</v>
      </c>
      <c r="AL485" s="509">
        <v>1</v>
      </c>
      <c r="AM485" s="509">
        <v>1</v>
      </c>
      <c r="AN485" s="509">
        <v>3</v>
      </c>
      <c r="AO485" s="509">
        <v>2</v>
      </c>
      <c r="AP485" s="509">
        <v>1</v>
      </c>
      <c r="AQ485" s="509">
        <v>3</v>
      </c>
      <c r="AR485" s="509">
        <v>2</v>
      </c>
      <c r="AS485" s="509">
        <v>1</v>
      </c>
      <c r="AT485" s="509">
        <v>1</v>
      </c>
      <c r="AU485" s="509">
        <v>42</v>
      </c>
      <c r="AV485" s="509">
        <v>1</v>
      </c>
      <c r="AW485" s="509">
        <v>1</v>
      </c>
      <c r="AX485" s="509">
        <v>1</v>
      </c>
      <c r="AY485" s="509">
        <v>8</v>
      </c>
      <c r="AZ485" s="509">
        <v>1</v>
      </c>
      <c r="BA485" s="509">
        <v>1</v>
      </c>
      <c r="BB485" s="509">
        <v>1</v>
      </c>
      <c r="BC485" s="509" t="b">
        <v>0</v>
      </c>
      <c r="BD485" s="508">
        <v>41908</v>
      </c>
      <c r="BE485" s="508">
        <v>41908</v>
      </c>
      <c r="BF485" s="509" t="b">
        <v>0</v>
      </c>
      <c r="BG485" s="510" t="s">
        <v>724</v>
      </c>
      <c r="BH485" s="509">
        <v>80</v>
      </c>
      <c r="BI485" s="510" t="s">
        <v>719</v>
      </c>
      <c r="BJ485" s="513">
        <v>41908</v>
      </c>
      <c r="BK485" s="513">
        <v>41908</v>
      </c>
      <c r="BL485" s="513">
        <v>46217</v>
      </c>
      <c r="BM485" s="510"/>
      <c r="BN485" s="512"/>
      <c r="BO485" s="510"/>
      <c r="BP485" s="509">
        <v>6</v>
      </c>
      <c r="BQ485" s="509" t="str">
        <f>IF(AI485="","",VLOOKUP(AJ485,[0]!Qualifier,(COLUMN(AJ485)-34),FALSE))</f>
        <v>StemC</v>
      </c>
      <c r="BR485" s="509" t="str">
        <f>IF(AJ485="","",VLOOKUP(AK485,[0]!Qualifier,(COLUMN(AK485)-34),FALSE))</f>
        <v xml:space="preserve">ACD </v>
      </c>
      <c r="BS485" s="509" t="str">
        <f>IF(AK485="","",VLOOKUP(AL485,[0]!Qualifier,(COLUMN(AL485)-34),FALSE))</f>
        <v xml:space="preserve">NoAdd </v>
      </c>
      <c r="BT485" s="509" t="str">
        <f>IF(AL485="","",VLOOKUP(AM485,[0]!Qualifier,(COLUMN(AM485)-34),FALSE))</f>
        <v xml:space="preserve">Closed </v>
      </c>
      <c r="BU485" s="509" t="str">
        <f>IF(AM485="","",VLOOKUP(AN485,[0]!Qualifier,(COLUMN(AN485)-34),FALSE))</f>
        <v xml:space="preserve">NonSV </v>
      </c>
      <c r="BV485" s="509" t="str">
        <f>IF(AN485="","",VLOOKUP(AO485,[0]!Qualifier,(COLUMN(AO485)-34),FALSE))</f>
        <v xml:space="preserve">2to6°C </v>
      </c>
      <c r="BW485" s="509" t="str">
        <f>IF(AO485="","",VLOOKUP(AP485,[0]!Qualifier,(COLUMN(AP485)-34),FALSE))</f>
        <v>No</v>
      </c>
      <c r="BX485" s="509" t="str">
        <f>IF(AP485="","",VLOOKUP(AQ485,[0]!Qualifier,(COLUMN(AQ485)-34),FALSE))</f>
        <v>Dir</v>
      </c>
      <c r="BY485" s="509" t="str">
        <f>IF(AQ485="","",VLOOKUP(AR485,[0]!Qualifier,(COLUMN(AR485)-34),FALSE))</f>
        <v xml:space="preserve">Aph </v>
      </c>
      <c r="BZ485" s="509" t="str">
        <f>IF(AR485="","",VLOOKUP(AS485,[0]!Qualifier,(COLUMN(AS485)-34),FALSE))</f>
        <v xml:space="preserve">NA </v>
      </c>
      <c r="CA485" s="509" t="str">
        <f>IF(AS485="","",VLOOKUP(AT485,[0]!Qualifier,(COLUMN(AT485)-34),FALSE))</f>
        <v xml:space="preserve">Transf </v>
      </c>
      <c r="CB485" s="509" t="str">
        <f>IF(AT485="","",VLOOKUP(AU485,[0]!Qualifier,(COLUMN(AU485)-34),FALSE))</f>
        <v>CD3+19Depl</v>
      </c>
      <c r="CC485" s="509" t="str">
        <f>IF(AU485="","",VLOOKUP(AV485,[0]!Qualifier,(COLUMN(AV485)-34),FALSE))</f>
        <v xml:space="preserve">None </v>
      </c>
      <c r="CD485" s="509" t="str">
        <f>IF(AV485="","",VLOOKUP(AW485,[0]!Qualifier,(COLUMN(AW485)-34),FALSE))</f>
        <v xml:space="preserve">NoIrr </v>
      </c>
      <c r="CE485" s="508" t="str">
        <f>IF(AW485="","",VLOOKUP(AX485,[0]!Qualifier,(COLUMN(AX485)-34),FALSE))</f>
        <v xml:space="preserve">- </v>
      </c>
      <c r="CF485" s="508" t="str">
        <f>IF(AX485="","",VLOOKUP(AY485,[0]!Qualifier,(COLUMN(AY485)-34),FALSE))</f>
        <v>PBSC</v>
      </c>
      <c r="CG485" s="509" t="str">
        <f>IF(AY485="","",VLOOKUP(AZ485,[0]!Qualifier,(COLUMN(AZ485)-34),FALSE))</f>
        <v>Non</v>
      </c>
      <c r="CH485" s="510" t="str">
        <f>IF(AZ485="","",VLOOKUP(BA485,[0]!Qualifier,(COLUMN(BA485)-34),FALSE))</f>
        <v>NA</v>
      </c>
      <c r="CI485" s="509" t="str">
        <f>IF(BA485="","",VLOOKUP(BB485,[0]!Qualifier,(COLUMN(BB485)-34),FALSE))</f>
        <v xml:space="preserve">None </v>
      </c>
      <c r="CJ485" s="510"/>
      <c r="CK485" s="513" t="str">
        <f t="shared" si="238"/>
        <v>4-6-1-1-3-2-1-3-2-1-1-42-1-1-1-8-1-1-1</v>
      </c>
      <c r="CL485" s="513">
        <v>38320</v>
      </c>
      <c r="CM485" s="513">
        <v>45195</v>
      </c>
      <c r="CN485" s="510"/>
      <c r="CP485" s="510"/>
    </row>
    <row r="486" spans="1:94" ht="12.95" customHeight="1" x14ac:dyDescent="0.35">
      <c r="A486" s="78">
        <f t="shared" si="243"/>
        <v>442743</v>
      </c>
      <c r="B486" s="7">
        <f t="shared" si="244"/>
        <v>481</v>
      </c>
      <c r="C486" s="59">
        <f t="shared" si="239"/>
        <v>481</v>
      </c>
      <c r="D486" s="124">
        <f>IF(AI486="","",AI486)</f>
        <v>442743</v>
      </c>
      <c r="E486" s="16" t="str">
        <f t="shared" si="218"/>
        <v>StemC</v>
      </c>
      <c r="F486" s="58" t="str">
        <f t="shared" si="219"/>
        <v xml:space="preserve">ACD </v>
      </c>
      <c r="G486" s="58" t="str">
        <f t="shared" si="220"/>
        <v xml:space="preserve">DMSO </v>
      </c>
      <c r="H486" s="58" t="str">
        <f t="shared" si="221"/>
        <v xml:space="preserve">CleanR </v>
      </c>
      <c r="I486" s="58" t="str">
        <f t="shared" si="222"/>
        <v xml:space="preserve">NonSV </v>
      </c>
      <c r="J486" s="58" t="str">
        <f t="shared" si="223"/>
        <v xml:space="preserve">≤-140°C  </v>
      </c>
      <c r="K486" s="58" t="str">
        <f t="shared" si="224"/>
        <v>No</v>
      </c>
      <c r="L486" s="58" t="str">
        <f t="shared" si="225"/>
        <v>Dir</v>
      </c>
      <c r="M486" s="58" t="str">
        <f t="shared" si="226"/>
        <v xml:space="preserve">Aph </v>
      </c>
      <c r="N486" s="58" t="str">
        <f t="shared" si="227"/>
        <v xml:space="preserve">NA </v>
      </c>
      <c r="O486" s="58" t="str">
        <f t="shared" si="228"/>
        <v xml:space="preserve">Transf </v>
      </c>
      <c r="P486" s="58" t="str">
        <f t="shared" si="229"/>
        <v>CD3+19Depl</v>
      </c>
      <c r="Q486" s="58" t="str">
        <f t="shared" si="230"/>
        <v xml:space="preserve">None </v>
      </c>
      <c r="R486" s="58" t="str">
        <f t="shared" si="231"/>
        <v xml:space="preserve">NoIrr </v>
      </c>
      <c r="S486" s="58" t="str">
        <f t="shared" si="232"/>
        <v xml:space="preserve">- </v>
      </c>
      <c r="T486" s="58" t="str">
        <f t="shared" si="233"/>
        <v>PBSC</v>
      </c>
      <c r="U486" s="58" t="str">
        <f t="shared" si="234"/>
        <v>Non</v>
      </c>
      <c r="V486" s="58" t="str">
        <f t="shared" si="235"/>
        <v>NA</v>
      </c>
      <c r="W486" s="58" t="str">
        <f t="shared" si="236"/>
        <v xml:space="preserve">None </v>
      </c>
      <c r="X486" t="s">
        <v>63</v>
      </c>
      <c r="Y486" s="161" t="str">
        <f t="shared" si="237"/>
        <v>4-6-11-4-3-6-1-3-2-1-1-42-1-1-1-8-1-1-1</v>
      </c>
      <c r="Z486" s="8">
        <f t="shared" si="216"/>
        <v>442743</v>
      </c>
      <c r="AA486" s="7">
        <f t="shared" si="217"/>
        <v>481</v>
      </c>
      <c r="AB486" s="29" t="str">
        <f t="shared" si="242"/>
        <v>4</v>
      </c>
      <c r="AC486" s="29" t="str">
        <f t="shared" si="242"/>
        <v>4</v>
      </c>
      <c r="AD486" s="29" t="str">
        <f t="shared" si="242"/>
        <v>2</v>
      </c>
      <c r="AE486" s="29" t="str">
        <f t="shared" si="242"/>
        <v>7</v>
      </c>
      <c r="AF486" s="29" t="str">
        <f t="shared" si="242"/>
        <v>4</v>
      </c>
      <c r="AG486" s="29" t="str">
        <f t="shared" si="242"/>
        <v>3</v>
      </c>
      <c r="AH486" s="59">
        <v>481</v>
      </c>
      <c r="AI486" s="510">
        <v>442743</v>
      </c>
      <c r="AJ486" s="509">
        <v>4</v>
      </c>
      <c r="AK486" s="509">
        <v>6</v>
      </c>
      <c r="AL486" s="509">
        <v>11</v>
      </c>
      <c r="AM486" s="509">
        <v>4</v>
      </c>
      <c r="AN486" s="509">
        <v>3</v>
      </c>
      <c r="AO486" s="509">
        <v>6</v>
      </c>
      <c r="AP486" s="509">
        <v>1</v>
      </c>
      <c r="AQ486" s="509">
        <v>3</v>
      </c>
      <c r="AR486" s="509">
        <v>2</v>
      </c>
      <c r="AS486" s="509">
        <v>1</v>
      </c>
      <c r="AT486" s="509">
        <v>1</v>
      </c>
      <c r="AU486" s="509">
        <v>42</v>
      </c>
      <c r="AV486" s="509">
        <v>1</v>
      </c>
      <c r="AW486" s="509">
        <v>1</v>
      </c>
      <c r="AX486" s="509">
        <v>1</v>
      </c>
      <c r="AY486" s="509">
        <v>8</v>
      </c>
      <c r="AZ486" s="509">
        <v>1</v>
      </c>
      <c r="BA486" s="509">
        <v>1</v>
      </c>
      <c r="BB486" s="509">
        <v>1</v>
      </c>
      <c r="BC486" s="509" t="b">
        <v>0</v>
      </c>
      <c r="BD486" s="508">
        <v>41908</v>
      </c>
      <c r="BE486" s="508">
        <v>41908</v>
      </c>
      <c r="BF486" s="509" t="b">
        <v>0</v>
      </c>
      <c r="BG486" s="510" t="s">
        <v>1249</v>
      </c>
      <c r="BH486" s="509">
        <v>80</v>
      </c>
      <c r="BI486" s="510" t="s">
        <v>719</v>
      </c>
      <c r="BJ486" s="513">
        <v>41908</v>
      </c>
      <c r="BK486" s="513">
        <v>41908</v>
      </c>
      <c r="BL486" s="513">
        <v>46217</v>
      </c>
      <c r="BM486" s="510"/>
      <c r="BN486" s="512"/>
      <c r="BO486" s="510"/>
      <c r="BP486" s="509">
        <v>1</v>
      </c>
      <c r="BQ486" s="509" t="str">
        <f>IF(AI486="","",VLOOKUP(AJ486,[0]!Qualifier,(COLUMN(AJ486)-34),FALSE))</f>
        <v>StemC</v>
      </c>
      <c r="BR486" s="509" t="str">
        <f>IF(AJ486="","",VLOOKUP(AK486,[0]!Qualifier,(COLUMN(AK486)-34),FALSE))</f>
        <v xml:space="preserve">ACD </v>
      </c>
      <c r="BS486" s="509" t="str">
        <f>IF(AK486="","",VLOOKUP(AL486,[0]!Qualifier,(COLUMN(AL486)-34),FALSE))</f>
        <v xml:space="preserve">DMSO </v>
      </c>
      <c r="BT486" s="509" t="str">
        <f>IF(AL486="","",VLOOKUP(AM486,[0]!Qualifier,(COLUMN(AM486)-34),FALSE))</f>
        <v xml:space="preserve">CleanR </v>
      </c>
      <c r="BU486" s="509" t="str">
        <f>IF(AM486="","",VLOOKUP(AN486,[0]!Qualifier,(COLUMN(AN486)-34),FALSE))</f>
        <v xml:space="preserve">NonSV </v>
      </c>
      <c r="BV486" s="509" t="str">
        <f>IF(AN486="","",VLOOKUP(AO486,[0]!Qualifier,(COLUMN(AO486)-34),FALSE))</f>
        <v xml:space="preserve">≤-140°C  </v>
      </c>
      <c r="BW486" s="509" t="str">
        <f>IF(AO486="","",VLOOKUP(AP486,[0]!Qualifier,(COLUMN(AP486)-34),FALSE))</f>
        <v>No</v>
      </c>
      <c r="BX486" s="509" t="str">
        <f>IF(AP486="","",VLOOKUP(AQ486,[0]!Qualifier,(COLUMN(AQ486)-34),FALSE))</f>
        <v>Dir</v>
      </c>
      <c r="BY486" s="509" t="str">
        <f>IF(AQ486="","",VLOOKUP(AR486,[0]!Qualifier,(COLUMN(AR486)-34),FALSE))</f>
        <v xml:space="preserve">Aph </v>
      </c>
      <c r="BZ486" s="509" t="str">
        <f>IF(AR486="","",VLOOKUP(AS486,[0]!Qualifier,(COLUMN(AS486)-34),FALSE))</f>
        <v xml:space="preserve">NA </v>
      </c>
      <c r="CA486" s="509" t="str">
        <f>IF(AS486="","",VLOOKUP(AT486,[0]!Qualifier,(COLUMN(AT486)-34),FALSE))</f>
        <v xml:space="preserve">Transf </v>
      </c>
      <c r="CB486" s="509" t="str">
        <f>IF(AT486="","",VLOOKUP(AU486,[0]!Qualifier,(COLUMN(AU486)-34),FALSE))</f>
        <v>CD3+19Depl</v>
      </c>
      <c r="CC486" s="509" t="str">
        <f>IF(AU486="","",VLOOKUP(AV486,[0]!Qualifier,(COLUMN(AV486)-34),FALSE))</f>
        <v xml:space="preserve">None </v>
      </c>
      <c r="CD486" s="509" t="str">
        <f>IF(AV486="","",VLOOKUP(AW486,[0]!Qualifier,(COLUMN(AW486)-34),FALSE))</f>
        <v xml:space="preserve">NoIrr </v>
      </c>
      <c r="CE486" s="508" t="str">
        <f>IF(AW486="","",VLOOKUP(AX486,[0]!Qualifier,(COLUMN(AX486)-34),FALSE))</f>
        <v xml:space="preserve">- </v>
      </c>
      <c r="CF486" s="508" t="str">
        <f>IF(AX486="","",VLOOKUP(AY486,[0]!Qualifier,(COLUMN(AY486)-34),FALSE))</f>
        <v>PBSC</v>
      </c>
      <c r="CG486" s="509" t="str">
        <f>IF(AY486="","",VLOOKUP(AZ486,[0]!Qualifier,(COLUMN(AZ486)-34),FALSE))</f>
        <v>Non</v>
      </c>
      <c r="CH486" s="510" t="str">
        <f>IF(AZ486="","",VLOOKUP(BA486,[0]!Qualifier,(COLUMN(BA486)-34),FALSE))</f>
        <v>NA</v>
      </c>
      <c r="CI486" s="509" t="str">
        <f>IF(BA486="","",VLOOKUP(BB486,[0]!Qualifier,(COLUMN(BB486)-34),FALSE))</f>
        <v xml:space="preserve">None </v>
      </c>
      <c r="CJ486" s="510"/>
      <c r="CK486" s="513" t="str">
        <f t="shared" si="238"/>
        <v>4-6-11-4-3-6-1-3-2-1-1-42-1-1-1-8-1-1-1</v>
      </c>
      <c r="CL486" s="513">
        <v>42850</v>
      </c>
      <c r="CM486" s="513">
        <v>45195</v>
      </c>
      <c r="CN486" s="510"/>
      <c r="CP486" s="510"/>
    </row>
    <row r="487" spans="1:94" ht="12.95" customHeight="1" x14ac:dyDescent="0.35">
      <c r="A487" s="78">
        <f t="shared" si="243"/>
        <v>442746</v>
      </c>
      <c r="B487" s="7">
        <f t="shared" si="244"/>
        <v>482</v>
      </c>
      <c r="C487" s="59">
        <f t="shared" si="239"/>
        <v>482</v>
      </c>
      <c r="D487" s="124">
        <f>IF(AI487="","",AI487)</f>
        <v>442746</v>
      </c>
      <c r="E487" s="16" t="str">
        <f t="shared" si="218"/>
        <v>StemC</v>
      </c>
      <c r="F487" s="58" t="str">
        <f t="shared" si="219"/>
        <v xml:space="preserve">ACD </v>
      </c>
      <c r="G487" s="58" t="str">
        <f t="shared" si="220"/>
        <v xml:space="preserve">NoAdd </v>
      </c>
      <c r="H487" s="58" t="str">
        <f t="shared" si="221"/>
        <v xml:space="preserve">CleanR </v>
      </c>
      <c r="I487" s="58" t="str">
        <f t="shared" si="222"/>
        <v xml:space="preserve">NonSV </v>
      </c>
      <c r="J487" s="58" t="str">
        <f t="shared" si="223"/>
        <v xml:space="preserve">2to6°C </v>
      </c>
      <c r="K487" s="58" t="str">
        <f t="shared" si="224"/>
        <v>No</v>
      </c>
      <c r="L487" s="58" t="str">
        <f t="shared" si="225"/>
        <v>Dir</v>
      </c>
      <c r="M487" s="58" t="str">
        <f t="shared" si="226"/>
        <v xml:space="preserve">Aph </v>
      </c>
      <c r="N487" s="58" t="str">
        <f t="shared" si="227"/>
        <v xml:space="preserve">NA </v>
      </c>
      <c r="O487" s="58" t="str">
        <f t="shared" si="228"/>
        <v xml:space="preserve">Transf </v>
      </c>
      <c r="P487" s="58" t="str">
        <f t="shared" si="229"/>
        <v>CD3+19Depl</v>
      </c>
      <c r="Q487" s="58" t="str">
        <f t="shared" si="230"/>
        <v xml:space="preserve">None </v>
      </c>
      <c r="R487" s="58" t="str">
        <f t="shared" si="231"/>
        <v xml:space="preserve">NoIrr </v>
      </c>
      <c r="S487" s="58" t="str">
        <f t="shared" si="232"/>
        <v xml:space="preserve">- </v>
      </c>
      <c r="T487" s="58" t="str">
        <f t="shared" si="233"/>
        <v>PBSC</v>
      </c>
      <c r="U487" s="58" t="str">
        <f t="shared" si="234"/>
        <v>Non</v>
      </c>
      <c r="V487" s="58" t="str">
        <f t="shared" si="235"/>
        <v>NA</v>
      </c>
      <c r="W487" s="58" t="str">
        <f t="shared" si="236"/>
        <v xml:space="preserve">None </v>
      </c>
      <c r="X487" t="s">
        <v>63</v>
      </c>
      <c r="Y487" s="161" t="str">
        <f t="shared" si="237"/>
        <v>4-6-1-4-3-2-1-3-2-1-1-42-1-1-1-8-1-1-1</v>
      </c>
      <c r="Z487" s="8">
        <f t="shared" si="216"/>
        <v>442746</v>
      </c>
      <c r="AA487" s="7">
        <f t="shared" si="217"/>
        <v>482</v>
      </c>
      <c r="AB487" s="29" t="str">
        <f t="shared" si="242"/>
        <v>4</v>
      </c>
      <c r="AC487" s="29" t="str">
        <f t="shared" si="242"/>
        <v>4</v>
      </c>
      <c r="AD487" s="29" t="str">
        <f t="shared" si="242"/>
        <v>2</v>
      </c>
      <c r="AE487" s="29" t="str">
        <f t="shared" si="242"/>
        <v>7</v>
      </c>
      <c r="AF487" s="29" t="str">
        <f t="shared" si="242"/>
        <v>4</v>
      </c>
      <c r="AG487" s="29" t="str">
        <f t="shared" si="242"/>
        <v>6</v>
      </c>
      <c r="AH487" s="59">
        <v>482</v>
      </c>
      <c r="AI487" s="510">
        <v>442746</v>
      </c>
      <c r="AJ487" s="509">
        <v>4</v>
      </c>
      <c r="AK487" s="509">
        <v>6</v>
      </c>
      <c r="AL487" s="509">
        <v>1</v>
      </c>
      <c r="AM487" s="509">
        <v>4</v>
      </c>
      <c r="AN487" s="509">
        <v>3</v>
      </c>
      <c r="AO487" s="509">
        <v>2</v>
      </c>
      <c r="AP487" s="509">
        <v>1</v>
      </c>
      <c r="AQ487" s="509">
        <v>3</v>
      </c>
      <c r="AR487" s="509">
        <v>2</v>
      </c>
      <c r="AS487" s="509">
        <v>1</v>
      </c>
      <c r="AT487" s="509">
        <v>1</v>
      </c>
      <c r="AU487" s="509">
        <v>42</v>
      </c>
      <c r="AV487" s="509">
        <v>1</v>
      </c>
      <c r="AW487" s="509">
        <v>1</v>
      </c>
      <c r="AX487" s="509">
        <v>1</v>
      </c>
      <c r="AY487" s="509">
        <v>8</v>
      </c>
      <c r="AZ487" s="509">
        <v>1</v>
      </c>
      <c r="BA487" s="509">
        <v>1</v>
      </c>
      <c r="BB487" s="509">
        <v>1</v>
      </c>
      <c r="BC487" s="509" t="b">
        <v>0</v>
      </c>
      <c r="BD487" s="508">
        <v>41908</v>
      </c>
      <c r="BE487" s="508">
        <v>41908</v>
      </c>
      <c r="BF487" s="509" t="b">
        <v>0</v>
      </c>
      <c r="BG487" s="510" t="s">
        <v>725</v>
      </c>
      <c r="BH487" s="509">
        <v>80</v>
      </c>
      <c r="BI487" s="510" t="s">
        <v>719</v>
      </c>
      <c r="BJ487" s="513">
        <v>41908</v>
      </c>
      <c r="BK487" s="513">
        <v>41908</v>
      </c>
      <c r="BL487" s="513">
        <v>46217</v>
      </c>
      <c r="BM487" s="510"/>
      <c r="BN487" s="512"/>
      <c r="BO487" s="510"/>
      <c r="BP487" s="509">
        <v>1</v>
      </c>
      <c r="BQ487" s="509" t="str">
        <f>IF(AI487="","",VLOOKUP(AJ487,[0]!Qualifier,(COLUMN(AJ487)-34),FALSE))</f>
        <v>StemC</v>
      </c>
      <c r="BR487" s="509" t="str">
        <f>IF(AJ487="","",VLOOKUP(AK487,[0]!Qualifier,(COLUMN(AK487)-34),FALSE))</f>
        <v xml:space="preserve">ACD </v>
      </c>
      <c r="BS487" s="509" t="str">
        <f>IF(AK487="","",VLOOKUP(AL487,[0]!Qualifier,(COLUMN(AL487)-34),FALSE))</f>
        <v xml:space="preserve">NoAdd </v>
      </c>
      <c r="BT487" s="509" t="str">
        <f>IF(AL487="","",VLOOKUP(AM487,[0]!Qualifier,(COLUMN(AM487)-34),FALSE))</f>
        <v xml:space="preserve">CleanR </v>
      </c>
      <c r="BU487" s="509" t="str">
        <f>IF(AM487="","",VLOOKUP(AN487,[0]!Qualifier,(COLUMN(AN487)-34),FALSE))</f>
        <v xml:space="preserve">NonSV </v>
      </c>
      <c r="BV487" s="509" t="str">
        <f>IF(AN487="","",VLOOKUP(AO487,[0]!Qualifier,(COLUMN(AO487)-34),FALSE))</f>
        <v xml:space="preserve">2to6°C </v>
      </c>
      <c r="BW487" s="509" t="str">
        <f>IF(AO487="","",VLOOKUP(AP487,[0]!Qualifier,(COLUMN(AP487)-34),FALSE))</f>
        <v>No</v>
      </c>
      <c r="BX487" s="509" t="str">
        <f>IF(AP487="","",VLOOKUP(AQ487,[0]!Qualifier,(COLUMN(AQ487)-34),FALSE))</f>
        <v>Dir</v>
      </c>
      <c r="BY487" s="509" t="str">
        <f>IF(AQ487="","",VLOOKUP(AR487,[0]!Qualifier,(COLUMN(AR487)-34),FALSE))</f>
        <v xml:space="preserve">Aph </v>
      </c>
      <c r="BZ487" s="509" t="str">
        <f>IF(AR487="","",VLOOKUP(AS487,[0]!Qualifier,(COLUMN(AS487)-34),FALSE))</f>
        <v xml:space="preserve">NA </v>
      </c>
      <c r="CA487" s="509" t="str">
        <f>IF(AS487="","",VLOOKUP(AT487,[0]!Qualifier,(COLUMN(AT487)-34),FALSE))</f>
        <v xml:space="preserve">Transf </v>
      </c>
      <c r="CB487" s="509" t="str">
        <f>IF(AT487="","",VLOOKUP(AU487,[0]!Qualifier,(COLUMN(AU487)-34),FALSE))</f>
        <v>CD3+19Depl</v>
      </c>
      <c r="CC487" s="509" t="str">
        <f>IF(AU487="","",VLOOKUP(AV487,[0]!Qualifier,(COLUMN(AV487)-34),FALSE))</f>
        <v xml:space="preserve">None </v>
      </c>
      <c r="CD487" s="509" t="str">
        <f>IF(AV487="","",VLOOKUP(AW487,[0]!Qualifier,(COLUMN(AW487)-34),FALSE))</f>
        <v xml:space="preserve">NoIrr </v>
      </c>
      <c r="CE487" s="508" t="str">
        <f>IF(AW487="","",VLOOKUP(AX487,[0]!Qualifier,(COLUMN(AX487)-34),FALSE))</f>
        <v xml:space="preserve">- </v>
      </c>
      <c r="CF487" s="508" t="str">
        <f>IF(AX487="","",VLOOKUP(AY487,[0]!Qualifier,(COLUMN(AY487)-34),FALSE))</f>
        <v>PBSC</v>
      </c>
      <c r="CG487" s="509" t="str">
        <f>IF(AY487="","",VLOOKUP(AZ487,[0]!Qualifier,(COLUMN(AZ487)-34),FALSE))</f>
        <v>Non</v>
      </c>
      <c r="CH487" s="510" t="str">
        <f>IF(AZ487="","",VLOOKUP(BA487,[0]!Qualifier,(COLUMN(BA487)-34),FALSE))</f>
        <v>NA</v>
      </c>
      <c r="CI487" s="509" t="str">
        <f>IF(BA487="","",VLOOKUP(BB487,[0]!Qualifier,(COLUMN(BB487)-34),FALSE))</f>
        <v xml:space="preserve">None </v>
      </c>
      <c r="CJ487" s="510"/>
      <c r="CK487" s="513" t="str">
        <f t="shared" si="238"/>
        <v>4-6-1-4-3-2-1-3-2-1-1-42-1-1-1-8-1-1-1</v>
      </c>
      <c r="CL487" s="513">
        <v>42850</v>
      </c>
      <c r="CM487" s="513">
        <v>45195</v>
      </c>
      <c r="CN487" s="510"/>
      <c r="CP487" s="510"/>
    </row>
    <row r="488" spans="1:94" ht="12.95" customHeight="1" x14ac:dyDescent="0.35">
      <c r="A488" s="78">
        <f t="shared" si="243"/>
        <v>442843</v>
      </c>
      <c r="B488" s="7">
        <f t="shared" si="244"/>
        <v>483</v>
      </c>
      <c r="C488" s="59">
        <f t="shared" si="239"/>
        <v>483</v>
      </c>
      <c r="D488" s="124">
        <f t="shared" si="215"/>
        <v>442843</v>
      </c>
      <c r="E488" s="16" t="str">
        <f t="shared" si="218"/>
        <v>StemC</v>
      </c>
      <c r="F488" s="58" t="str">
        <f t="shared" si="219"/>
        <v xml:space="preserve">ACD+Hep </v>
      </c>
      <c r="G488" s="58" t="str">
        <f t="shared" si="220"/>
        <v xml:space="preserve">DMSO </v>
      </c>
      <c r="H488" s="58" t="str">
        <f t="shared" si="221"/>
        <v xml:space="preserve">CleanR </v>
      </c>
      <c r="I488" s="58" t="str">
        <f t="shared" si="222"/>
        <v xml:space="preserve">NonSV </v>
      </c>
      <c r="J488" s="58" t="str">
        <f t="shared" si="223"/>
        <v xml:space="preserve">≤-140°C  </v>
      </c>
      <c r="K488" s="58" t="str">
        <f t="shared" si="224"/>
        <v>No</v>
      </c>
      <c r="L488" s="58" t="str">
        <f t="shared" si="225"/>
        <v>Rel</v>
      </c>
      <c r="M488" s="58" t="str">
        <f t="shared" si="226"/>
        <v xml:space="preserve">Aph </v>
      </c>
      <c r="N488" s="58" t="str">
        <f t="shared" si="227"/>
        <v xml:space="preserve">NA </v>
      </c>
      <c r="O488" s="58" t="str">
        <f t="shared" si="228"/>
        <v xml:space="preserve">Transf </v>
      </c>
      <c r="P488" s="58" t="str">
        <f t="shared" si="229"/>
        <v>AB+CD19Depl</v>
      </c>
      <c r="Q488" s="58" t="str">
        <f t="shared" si="230"/>
        <v xml:space="preserve">None </v>
      </c>
      <c r="R488" s="58" t="str">
        <f t="shared" si="231"/>
        <v xml:space="preserve">NoIrr </v>
      </c>
      <c r="S488" s="58" t="str">
        <f t="shared" si="232"/>
        <v xml:space="preserve">- </v>
      </c>
      <c r="T488" s="58" t="str">
        <f t="shared" si="233"/>
        <v>PBSC</v>
      </c>
      <c r="U488" s="58" t="str">
        <f t="shared" si="234"/>
        <v>Non</v>
      </c>
      <c r="V488" s="58" t="str">
        <f t="shared" si="235"/>
        <v>NA</v>
      </c>
      <c r="W488" s="58" t="str">
        <f t="shared" si="236"/>
        <v xml:space="preserve">None </v>
      </c>
      <c r="X488" t="s">
        <v>63</v>
      </c>
      <c r="Y488" s="161" t="str">
        <f t="shared" si="237"/>
        <v>4-12-11-4-3-6-1-5-2-1-1-43-1-1-1-8-1-1-1</v>
      </c>
      <c r="Z488" s="8">
        <f t="shared" si="216"/>
        <v>442843</v>
      </c>
      <c r="AA488" s="7">
        <f t="shared" si="217"/>
        <v>483</v>
      </c>
      <c r="AB488" s="29" t="str">
        <f t="shared" si="242"/>
        <v>4</v>
      </c>
      <c r="AC488" s="29" t="str">
        <f t="shared" si="242"/>
        <v>4</v>
      </c>
      <c r="AD488" s="29" t="str">
        <f t="shared" si="242"/>
        <v>2</v>
      </c>
      <c r="AE488" s="29" t="str">
        <f t="shared" si="242"/>
        <v>8</v>
      </c>
      <c r="AF488" s="29" t="str">
        <f t="shared" si="242"/>
        <v>4</v>
      </c>
      <c r="AG488" s="29" t="str">
        <f t="shared" si="242"/>
        <v>3</v>
      </c>
      <c r="AH488" s="59">
        <v>483</v>
      </c>
      <c r="AI488" s="510">
        <v>442843</v>
      </c>
      <c r="AJ488" s="509">
        <v>4</v>
      </c>
      <c r="AK488" s="509">
        <v>12</v>
      </c>
      <c r="AL488" s="509">
        <v>11</v>
      </c>
      <c r="AM488" s="509">
        <v>4</v>
      </c>
      <c r="AN488" s="509">
        <v>3</v>
      </c>
      <c r="AO488" s="509">
        <v>6</v>
      </c>
      <c r="AP488" s="509">
        <v>1</v>
      </c>
      <c r="AQ488" s="509">
        <v>5</v>
      </c>
      <c r="AR488" s="509">
        <v>2</v>
      </c>
      <c r="AS488" s="509">
        <v>1</v>
      </c>
      <c r="AT488" s="509">
        <v>1</v>
      </c>
      <c r="AU488" s="509">
        <v>43</v>
      </c>
      <c r="AV488" s="509">
        <v>1</v>
      </c>
      <c r="AW488" s="509">
        <v>1</v>
      </c>
      <c r="AX488" s="509">
        <v>1</v>
      </c>
      <c r="AY488" s="509">
        <v>8</v>
      </c>
      <c r="AZ488" s="509">
        <v>1</v>
      </c>
      <c r="BA488" s="509">
        <v>1</v>
      </c>
      <c r="BB488" s="509">
        <v>1</v>
      </c>
      <c r="BC488" s="509" t="b">
        <v>0</v>
      </c>
      <c r="BD488" s="508">
        <v>43014</v>
      </c>
      <c r="BE488" s="508">
        <v>42914</v>
      </c>
      <c r="BF488" s="509" t="b">
        <v>0</v>
      </c>
      <c r="BG488" s="510" t="s">
        <v>1250</v>
      </c>
      <c r="BH488" s="509">
        <v>80</v>
      </c>
      <c r="BI488" s="510" t="s">
        <v>719</v>
      </c>
      <c r="BJ488" s="513">
        <v>43014</v>
      </c>
      <c r="BK488" s="513">
        <v>42914</v>
      </c>
      <c r="BL488" s="513">
        <v>46217</v>
      </c>
      <c r="BM488" s="510"/>
      <c r="BN488" s="512"/>
      <c r="BO488" s="510"/>
      <c r="BP488" s="509">
        <v>1</v>
      </c>
      <c r="BQ488" s="509" t="str">
        <f>IF(AI488="","",VLOOKUP(AJ488,[0]!Qualifier,(COLUMN(AJ488)-34),FALSE))</f>
        <v>StemC</v>
      </c>
      <c r="BR488" s="509" t="str">
        <f>IF(AJ488="","",VLOOKUP(AK488,[0]!Qualifier,(COLUMN(AK488)-34),FALSE))</f>
        <v xml:space="preserve">ACD+Hep </v>
      </c>
      <c r="BS488" s="509" t="str">
        <f>IF(AK488="","",VLOOKUP(AL488,[0]!Qualifier,(COLUMN(AL488)-34),FALSE))</f>
        <v xml:space="preserve">DMSO </v>
      </c>
      <c r="BT488" s="509" t="str">
        <f>IF(AL488="","",VLOOKUP(AM488,[0]!Qualifier,(COLUMN(AM488)-34),FALSE))</f>
        <v xml:space="preserve">CleanR </v>
      </c>
      <c r="BU488" s="509" t="str">
        <f>IF(AM488="","",VLOOKUP(AN488,[0]!Qualifier,(COLUMN(AN488)-34),FALSE))</f>
        <v xml:space="preserve">NonSV </v>
      </c>
      <c r="BV488" s="509" t="str">
        <f>IF(AN488="","",VLOOKUP(AO488,[0]!Qualifier,(COLUMN(AO488)-34),FALSE))</f>
        <v xml:space="preserve">≤-140°C  </v>
      </c>
      <c r="BW488" s="509" t="str">
        <f>IF(AO488="","",VLOOKUP(AP488,[0]!Qualifier,(COLUMN(AP488)-34),FALSE))</f>
        <v>No</v>
      </c>
      <c r="BX488" s="509" t="str">
        <f>IF(AP488="","",VLOOKUP(AQ488,[0]!Qualifier,(COLUMN(AQ488)-34),FALSE))</f>
        <v>Rel</v>
      </c>
      <c r="BY488" s="509" t="str">
        <f>IF(AQ488="","",VLOOKUP(AR488,[0]!Qualifier,(COLUMN(AR488)-34),FALSE))</f>
        <v xml:space="preserve">Aph </v>
      </c>
      <c r="BZ488" s="509" t="str">
        <f>IF(AR488="","",VLOOKUP(AS488,[0]!Qualifier,(COLUMN(AS488)-34),FALSE))</f>
        <v xml:space="preserve">NA </v>
      </c>
      <c r="CA488" s="509" t="str">
        <f>IF(AS488="","",VLOOKUP(AT488,[0]!Qualifier,(COLUMN(AT488)-34),FALSE))</f>
        <v xml:space="preserve">Transf </v>
      </c>
      <c r="CB488" s="509" t="str">
        <f>IF(AT488="","",VLOOKUP(AU488,[0]!Qualifier,(COLUMN(AU488)-34),FALSE))</f>
        <v>AB+CD19Depl</v>
      </c>
      <c r="CC488" s="509" t="str">
        <f>IF(AU488="","",VLOOKUP(AV488,[0]!Qualifier,(COLUMN(AV488)-34),FALSE))</f>
        <v xml:space="preserve">None </v>
      </c>
      <c r="CD488" s="509" t="str">
        <f>IF(AV488="","",VLOOKUP(AW488,[0]!Qualifier,(COLUMN(AW488)-34),FALSE))</f>
        <v xml:space="preserve">NoIrr </v>
      </c>
      <c r="CE488" s="508" t="str">
        <f>IF(AW488="","",VLOOKUP(AX488,[0]!Qualifier,(COLUMN(AX488)-34),FALSE))</f>
        <v xml:space="preserve">- </v>
      </c>
      <c r="CF488" s="508" t="str">
        <f>IF(AX488="","",VLOOKUP(AY488,[0]!Qualifier,(COLUMN(AY488)-34),FALSE))</f>
        <v>PBSC</v>
      </c>
      <c r="CG488" s="509" t="str">
        <f>IF(AY488="","",VLOOKUP(AZ488,[0]!Qualifier,(COLUMN(AZ488)-34),FALSE))</f>
        <v>Non</v>
      </c>
      <c r="CH488" s="510" t="str">
        <f>IF(AZ488="","",VLOOKUP(BA488,[0]!Qualifier,(COLUMN(BA488)-34),FALSE))</f>
        <v>NA</v>
      </c>
      <c r="CI488" s="509" t="str">
        <f>IF(BA488="","",VLOOKUP(BB488,[0]!Qualifier,(COLUMN(BB488)-34),FALSE))</f>
        <v xml:space="preserve">None </v>
      </c>
      <c r="CJ488" s="510"/>
      <c r="CK488" s="513" t="str">
        <f t="shared" si="238"/>
        <v>4-12-11-4-3-6-1-5-2-1-1-43-1-1-1-8-1-1-1</v>
      </c>
      <c r="CL488" s="513">
        <v>43437</v>
      </c>
      <c r="CM488" s="513">
        <v>45195</v>
      </c>
      <c r="CN488" s="510"/>
      <c r="CP488" s="510"/>
    </row>
    <row r="489" spans="1:94" ht="12.95" customHeight="1" x14ac:dyDescent="0.35">
      <c r="A489" s="78">
        <f t="shared" si="243"/>
        <v>442906</v>
      </c>
      <c r="B489" s="7">
        <f t="shared" si="244"/>
        <v>484</v>
      </c>
      <c r="C489" s="59">
        <f t="shared" si="239"/>
        <v>484</v>
      </c>
      <c r="D489" s="124">
        <f t="shared" si="215"/>
        <v>442906</v>
      </c>
      <c r="E489" s="16" t="str">
        <f t="shared" si="218"/>
        <v>StemC</v>
      </c>
      <c r="F489" s="58" t="str">
        <f t="shared" si="219"/>
        <v xml:space="preserve">ACD </v>
      </c>
      <c r="G489" s="58" t="str">
        <f t="shared" si="220"/>
        <v xml:space="preserve">NoAdd </v>
      </c>
      <c r="H489" s="58" t="str">
        <f t="shared" si="221"/>
        <v xml:space="preserve">Closed </v>
      </c>
      <c r="I489" s="58" t="str">
        <f t="shared" si="222"/>
        <v xml:space="preserve">NonSV </v>
      </c>
      <c r="J489" s="58" t="str">
        <f t="shared" si="223"/>
        <v xml:space="preserve">2to6°C </v>
      </c>
      <c r="K489" s="58" t="str">
        <f t="shared" si="224"/>
        <v>No</v>
      </c>
      <c r="L489" s="58" t="str">
        <f t="shared" si="225"/>
        <v>Dir</v>
      </c>
      <c r="M489" s="58" t="str">
        <f t="shared" si="226"/>
        <v xml:space="preserve">Aph </v>
      </c>
      <c r="N489" s="58" t="str">
        <f t="shared" si="227"/>
        <v xml:space="preserve">NA </v>
      </c>
      <c r="O489" s="58" t="str">
        <f t="shared" si="228"/>
        <v xml:space="preserve">Transf </v>
      </c>
      <c r="P489" s="58" t="str">
        <f t="shared" si="229"/>
        <v xml:space="preserve">None </v>
      </c>
      <c r="Q489" s="58" t="str">
        <f t="shared" si="230"/>
        <v xml:space="preserve">None </v>
      </c>
      <c r="R489" s="58" t="str">
        <f t="shared" si="231"/>
        <v xml:space="preserve">NoIrr </v>
      </c>
      <c r="S489" s="58" t="str">
        <f t="shared" si="232"/>
        <v xml:space="preserve">- </v>
      </c>
      <c r="T489" s="58" t="str">
        <f t="shared" si="233"/>
        <v>PBSC</v>
      </c>
      <c r="U489" s="58" t="str">
        <f t="shared" si="234"/>
        <v>Non</v>
      </c>
      <c r="V489" s="58" t="str">
        <f t="shared" si="235"/>
        <v>NA</v>
      </c>
      <c r="W489" s="58" t="str">
        <f t="shared" si="236"/>
        <v xml:space="preserve">None </v>
      </c>
      <c r="X489" t="s">
        <v>63</v>
      </c>
      <c r="Y489" s="161" t="str">
        <f t="shared" si="237"/>
        <v>4-6-1-1-3-2-1-3-2-1-1-1-1-1-1-8-1-1-1</v>
      </c>
      <c r="Z489" s="8">
        <f t="shared" si="216"/>
        <v>442906</v>
      </c>
      <c r="AA489" s="7">
        <f t="shared" si="217"/>
        <v>484</v>
      </c>
      <c r="AB489" s="29" t="str">
        <f t="shared" si="242"/>
        <v>4</v>
      </c>
      <c r="AC489" s="29" t="str">
        <f t="shared" si="242"/>
        <v>4</v>
      </c>
      <c r="AD489" s="29" t="str">
        <f t="shared" si="242"/>
        <v>2</v>
      </c>
      <c r="AE489" s="29" t="str">
        <f t="shared" si="242"/>
        <v>9</v>
      </c>
      <c r="AF489" s="29" t="str">
        <f t="shared" si="242"/>
        <v>0</v>
      </c>
      <c r="AG489" s="29" t="str">
        <f t="shared" si="242"/>
        <v>6</v>
      </c>
      <c r="AH489" s="59">
        <v>484</v>
      </c>
      <c r="AI489" s="510">
        <v>442906</v>
      </c>
      <c r="AJ489" s="509">
        <v>4</v>
      </c>
      <c r="AK489" s="509">
        <v>6</v>
      </c>
      <c r="AL489" s="509">
        <v>1</v>
      </c>
      <c r="AM489" s="509">
        <v>1</v>
      </c>
      <c r="AN489" s="509">
        <v>3</v>
      </c>
      <c r="AO489" s="509">
        <v>2</v>
      </c>
      <c r="AP489" s="509">
        <v>1</v>
      </c>
      <c r="AQ489" s="509">
        <v>3</v>
      </c>
      <c r="AR489" s="509">
        <v>2</v>
      </c>
      <c r="AS489" s="509">
        <v>1</v>
      </c>
      <c r="AT489" s="509">
        <v>1</v>
      </c>
      <c r="AU489" s="509">
        <v>1</v>
      </c>
      <c r="AV489" s="509">
        <v>1</v>
      </c>
      <c r="AW489" s="509">
        <v>1</v>
      </c>
      <c r="AX489" s="509">
        <v>1</v>
      </c>
      <c r="AY489" s="509">
        <v>8</v>
      </c>
      <c r="AZ489" s="509">
        <v>1</v>
      </c>
      <c r="BA489" s="509">
        <v>1</v>
      </c>
      <c r="BB489" s="509">
        <v>1</v>
      </c>
      <c r="BC489" s="509" t="b">
        <v>0</v>
      </c>
      <c r="BD489" s="508">
        <v>41908</v>
      </c>
      <c r="BE489" s="508">
        <v>41908</v>
      </c>
      <c r="BF489" s="509" t="b">
        <v>0</v>
      </c>
      <c r="BG489" s="510" t="s">
        <v>726</v>
      </c>
      <c r="BH489" s="509">
        <v>80</v>
      </c>
      <c r="BI489" s="510" t="s">
        <v>719</v>
      </c>
      <c r="BJ489" s="513">
        <v>41908</v>
      </c>
      <c r="BK489" s="513">
        <v>41908</v>
      </c>
      <c r="BL489" s="513">
        <v>46217</v>
      </c>
      <c r="BM489" s="510"/>
      <c r="BN489" s="512"/>
      <c r="BO489" s="510"/>
      <c r="BP489" s="509">
        <v>6</v>
      </c>
      <c r="BQ489" s="509" t="str">
        <f>IF(AI489="","",VLOOKUP(AJ489,[0]!Qualifier,(COLUMN(AJ489)-34),FALSE))</f>
        <v>StemC</v>
      </c>
      <c r="BR489" s="509" t="str">
        <f>IF(AJ489="","",VLOOKUP(AK489,[0]!Qualifier,(COLUMN(AK489)-34),FALSE))</f>
        <v xml:space="preserve">ACD </v>
      </c>
      <c r="BS489" s="509" t="str">
        <f>IF(AK489="","",VLOOKUP(AL489,[0]!Qualifier,(COLUMN(AL489)-34),FALSE))</f>
        <v xml:space="preserve">NoAdd </v>
      </c>
      <c r="BT489" s="509" t="str">
        <f>IF(AL489="","",VLOOKUP(AM489,[0]!Qualifier,(COLUMN(AM489)-34),FALSE))</f>
        <v xml:space="preserve">Closed </v>
      </c>
      <c r="BU489" s="509" t="str">
        <f>IF(AM489="","",VLOOKUP(AN489,[0]!Qualifier,(COLUMN(AN489)-34),FALSE))</f>
        <v xml:space="preserve">NonSV </v>
      </c>
      <c r="BV489" s="509" t="str">
        <f>IF(AN489="","",VLOOKUP(AO489,[0]!Qualifier,(COLUMN(AO489)-34),FALSE))</f>
        <v xml:space="preserve">2to6°C </v>
      </c>
      <c r="BW489" s="509" t="str">
        <f>IF(AO489="","",VLOOKUP(AP489,[0]!Qualifier,(COLUMN(AP489)-34),FALSE))</f>
        <v>No</v>
      </c>
      <c r="BX489" s="509" t="str">
        <f>IF(AP489="","",VLOOKUP(AQ489,[0]!Qualifier,(COLUMN(AQ489)-34),FALSE))</f>
        <v>Dir</v>
      </c>
      <c r="BY489" s="509" t="str">
        <f>IF(AQ489="","",VLOOKUP(AR489,[0]!Qualifier,(COLUMN(AR489)-34),FALSE))</f>
        <v xml:space="preserve">Aph </v>
      </c>
      <c r="BZ489" s="509" t="str">
        <f>IF(AR489="","",VLOOKUP(AS489,[0]!Qualifier,(COLUMN(AS489)-34),FALSE))</f>
        <v xml:space="preserve">NA </v>
      </c>
      <c r="CA489" s="509" t="str">
        <f>IF(AS489="","",VLOOKUP(AT489,[0]!Qualifier,(COLUMN(AT489)-34),FALSE))</f>
        <v xml:space="preserve">Transf </v>
      </c>
      <c r="CB489" s="509" t="str">
        <f>IF(AT489="","",VLOOKUP(AU489,[0]!Qualifier,(COLUMN(AU489)-34),FALSE))</f>
        <v xml:space="preserve">None </v>
      </c>
      <c r="CC489" s="509" t="str">
        <f>IF(AU489="","",VLOOKUP(AV489,[0]!Qualifier,(COLUMN(AV489)-34),FALSE))</f>
        <v xml:space="preserve">None </v>
      </c>
      <c r="CD489" s="509" t="str">
        <f>IF(AV489="","",VLOOKUP(AW489,[0]!Qualifier,(COLUMN(AW489)-34),FALSE))</f>
        <v xml:space="preserve">NoIrr </v>
      </c>
      <c r="CE489" s="508" t="str">
        <f>IF(AW489="","",VLOOKUP(AX489,[0]!Qualifier,(COLUMN(AX489)-34),FALSE))</f>
        <v xml:space="preserve">- </v>
      </c>
      <c r="CF489" s="508" t="str">
        <f>IF(AX489="","",VLOOKUP(AY489,[0]!Qualifier,(COLUMN(AY489)-34),FALSE))</f>
        <v>PBSC</v>
      </c>
      <c r="CG489" s="509" t="str">
        <f>IF(AY489="","",VLOOKUP(AZ489,[0]!Qualifier,(COLUMN(AZ489)-34),FALSE))</f>
        <v>Non</v>
      </c>
      <c r="CH489" s="510" t="str">
        <f>IF(AZ489="","",VLOOKUP(BA489,[0]!Qualifier,(COLUMN(BA489)-34),FALSE))</f>
        <v>NA</v>
      </c>
      <c r="CI489" s="509" t="str">
        <f>IF(BA489="","",VLOOKUP(BB489,[0]!Qualifier,(COLUMN(BB489)-34),FALSE))</f>
        <v xml:space="preserve">None </v>
      </c>
      <c r="CJ489" s="510"/>
      <c r="CK489" s="513" t="str">
        <f t="shared" si="238"/>
        <v>4-6-1-1-3-2-1-3-2-1-1-1-1-1-1-8-1-1-1</v>
      </c>
      <c r="CL489" s="513">
        <v>43437</v>
      </c>
      <c r="CM489" s="513">
        <v>45195</v>
      </c>
      <c r="CN489" s="510"/>
      <c r="CP489" s="510"/>
    </row>
    <row r="490" spans="1:94" ht="12.95" customHeight="1" x14ac:dyDescent="0.35">
      <c r="A490" s="78">
        <f t="shared" si="243"/>
        <v>442907</v>
      </c>
      <c r="B490" s="7">
        <f t="shared" si="244"/>
        <v>485</v>
      </c>
      <c r="C490" s="59">
        <f t="shared" si="239"/>
        <v>485</v>
      </c>
      <c r="D490" s="124">
        <f t="shared" si="215"/>
        <v>442907</v>
      </c>
      <c r="E490" s="16" t="str">
        <f t="shared" si="218"/>
        <v>StemC</v>
      </c>
      <c r="F490" s="58" t="str">
        <f t="shared" si="219"/>
        <v xml:space="preserve">ACD+Hep </v>
      </c>
      <c r="G490" s="58" t="str">
        <f t="shared" si="220"/>
        <v xml:space="preserve">NoAdd </v>
      </c>
      <c r="H490" s="58" t="str">
        <f t="shared" si="221"/>
        <v xml:space="preserve">Closed </v>
      </c>
      <c r="I490" s="58" t="str">
        <f t="shared" si="222"/>
        <v xml:space="preserve">NonSV </v>
      </c>
      <c r="J490" s="58" t="str">
        <f t="shared" si="223"/>
        <v xml:space="preserve">2to6°C </v>
      </c>
      <c r="K490" s="58" t="str">
        <f t="shared" si="224"/>
        <v>No</v>
      </c>
      <c r="L490" s="58" t="str">
        <f t="shared" si="225"/>
        <v>Dir</v>
      </c>
      <c r="M490" s="58" t="str">
        <f t="shared" si="226"/>
        <v xml:space="preserve">Aph </v>
      </c>
      <c r="N490" s="58" t="str">
        <f t="shared" si="227"/>
        <v xml:space="preserve">NA </v>
      </c>
      <c r="O490" s="58" t="str">
        <f t="shared" si="228"/>
        <v xml:space="preserve">Transf </v>
      </c>
      <c r="P490" s="58" t="str">
        <f t="shared" si="229"/>
        <v xml:space="preserve">None </v>
      </c>
      <c r="Q490" s="58" t="str">
        <f t="shared" si="230"/>
        <v xml:space="preserve">None </v>
      </c>
      <c r="R490" s="58" t="str">
        <f t="shared" si="231"/>
        <v xml:space="preserve">NoIrr </v>
      </c>
      <c r="S490" s="58" t="str">
        <f t="shared" si="232"/>
        <v xml:space="preserve">- </v>
      </c>
      <c r="T490" s="58" t="str">
        <f t="shared" si="233"/>
        <v>PBSC</v>
      </c>
      <c r="U490" s="58" t="str">
        <f t="shared" si="234"/>
        <v>Non</v>
      </c>
      <c r="V490" s="58" t="str">
        <f t="shared" si="235"/>
        <v>NA</v>
      </c>
      <c r="W490" s="58" t="str">
        <f t="shared" si="236"/>
        <v xml:space="preserve">None </v>
      </c>
      <c r="X490" t="s">
        <v>63</v>
      </c>
      <c r="Y490" s="161" t="str">
        <f t="shared" si="237"/>
        <v>4-12-1-1-3-2-1-3-2-1-1-1-1-1-1-8-1-1-1</v>
      </c>
      <c r="Z490" s="8">
        <f t="shared" si="216"/>
        <v>442907</v>
      </c>
      <c r="AA490" s="7">
        <f t="shared" si="217"/>
        <v>485</v>
      </c>
      <c r="AB490" s="29" t="str">
        <f t="shared" si="242"/>
        <v>4</v>
      </c>
      <c r="AC490" s="29" t="str">
        <f t="shared" si="242"/>
        <v>4</v>
      </c>
      <c r="AD490" s="29" t="str">
        <f t="shared" si="242"/>
        <v>2</v>
      </c>
      <c r="AE490" s="29" t="str">
        <f t="shared" si="242"/>
        <v>9</v>
      </c>
      <c r="AF490" s="29" t="str">
        <f t="shared" si="242"/>
        <v>0</v>
      </c>
      <c r="AG490" s="29" t="str">
        <f t="shared" si="242"/>
        <v>7</v>
      </c>
      <c r="AH490" s="59">
        <v>485</v>
      </c>
      <c r="AI490" s="510">
        <v>442907</v>
      </c>
      <c r="AJ490" s="509">
        <v>4</v>
      </c>
      <c r="AK490" s="509">
        <v>12</v>
      </c>
      <c r="AL490" s="509">
        <v>1</v>
      </c>
      <c r="AM490" s="509">
        <v>1</v>
      </c>
      <c r="AN490" s="509">
        <v>3</v>
      </c>
      <c r="AO490" s="509">
        <v>2</v>
      </c>
      <c r="AP490" s="509">
        <v>1</v>
      </c>
      <c r="AQ490" s="509">
        <v>3</v>
      </c>
      <c r="AR490" s="509">
        <v>2</v>
      </c>
      <c r="AS490" s="509">
        <v>1</v>
      </c>
      <c r="AT490" s="509">
        <v>1</v>
      </c>
      <c r="AU490" s="509">
        <v>1</v>
      </c>
      <c r="AV490" s="509">
        <v>1</v>
      </c>
      <c r="AW490" s="509">
        <v>1</v>
      </c>
      <c r="AX490" s="509">
        <v>1</v>
      </c>
      <c r="AY490" s="509">
        <v>8</v>
      </c>
      <c r="AZ490" s="509">
        <v>1</v>
      </c>
      <c r="BA490" s="509">
        <v>1</v>
      </c>
      <c r="BB490" s="509">
        <v>1</v>
      </c>
      <c r="BC490" s="509" t="b">
        <v>0</v>
      </c>
      <c r="BD490" s="508">
        <v>44162</v>
      </c>
      <c r="BE490" s="508">
        <v>44155</v>
      </c>
      <c r="BF490" s="509" t="b">
        <v>0</v>
      </c>
      <c r="BG490" s="510" t="s">
        <v>1127</v>
      </c>
      <c r="BH490" s="509">
        <v>80</v>
      </c>
      <c r="BI490" s="510" t="s">
        <v>719</v>
      </c>
      <c r="BJ490" s="513">
        <v>44162</v>
      </c>
      <c r="BK490" s="513">
        <v>44155</v>
      </c>
      <c r="BL490" s="513">
        <v>46217</v>
      </c>
      <c r="BM490" s="510"/>
      <c r="BN490" s="512"/>
      <c r="BO490" s="510"/>
      <c r="BP490" s="509">
        <v>2</v>
      </c>
      <c r="BQ490" s="509" t="str">
        <f>IF(AI490="","",VLOOKUP(AJ490,[0]!Qualifier,(COLUMN(AJ490)-34),FALSE))</f>
        <v>StemC</v>
      </c>
      <c r="BR490" s="509" t="str">
        <f>IF(AJ490="","",VLOOKUP(AK490,[0]!Qualifier,(COLUMN(AK490)-34),FALSE))</f>
        <v xml:space="preserve">ACD+Hep </v>
      </c>
      <c r="BS490" s="509" t="str">
        <f>IF(AK490="","",VLOOKUP(AL490,[0]!Qualifier,(COLUMN(AL490)-34),FALSE))</f>
        <v xml:space="preserve">NoAdd </v>
      </c>
      <c r="BT490" s="509" t="str">
        <f>IF(AL490="","",VLOOKUP(AM490,[0]!Qualifier,(COLUMN(AM490)-34),FALSE))</f>
        <v xml:space="preserve">Closed </v>
      </c>
      <c r="BU490" s="509" t="str">
        <f>IF(AM490="","",VLOOKUP(AN490,[0]!Qualifier,(COLUMN(AN490)-34),FALSE))</f>
        <v xml:space="preserve">NonSV </v>
      </c>
      <c r="BV490" s="509" t="str">
        <f>IF(AN490="","",VLOOKUP(AO490,[0]!Qualifier,(COLUMN(AO490)-34),FALSE))</f>
        <v xml:space="preserve">2to6°C </v>
      </c>
      <c r="BW490" s="509" t="str">
        <f>IF(AO490="","",VLOOKUP(AP490,[0]!Qualifier,(COLUMN(AP490)-34),FALSE))</f>
        <v>No</v>
      </c>
      <c r="BX490" s="509" t="str">
        <f>IF(AP490="","",VLOOKUP(AQ490,[0]!Qualifier,(COLUMN(AQ490)-34),FALSE))</f>
        <v>Dir</v>
      </c>
      <c r="BY490" s="509" t="str">
        <f>IF(AQ490="","",VLOOKUP(AR490,[0]!Qualifier,(COLUMN(AR490)-34),FALSE))</f>
        <v xml:space="preserve">Aph </v>
      </c>
      <c r="BZ490" s="509" t="str">
        <f>IF(AR490="","",VLOOKUP(AS490,[0]!Qualifier,(COLUMN(AS490)-34),FALSE))</f>
        <v xml:space="preserve">NA </v>
      </c>
      <c r="CA490" s="509" t="str">
        <f>IF(AS490="","",VLOOKUP(AT490,[0]!Qualifier,(COLUMN(AT490)-34),FALSE))</f>
        <v xml:space="preserve">Transf </v>
      </c>
      <c r="CB490" s="509" t="str">
        <f>IF(AT490="","",VLOOKUP(AU490,[0]!Qualifier,(COLUMN(AU490)-34),FALSE))</f>
        <v xml:space="preserve">None </v>
      </c>
      <c r="CC490" s="509" t="str">
        <f>IF(AU490="","",VLOOKUP(AV490,[0]!Qualifier,(COLUMN(AV490)-34),FALSE))</f>
        <v xml:space="preserve">None </v>
      </c>
      <c r="CD490" s="509" t="str">
        <f>IF(AV490="","",VLOOKUP(AW490,[0]!Qualifier,(COLUMN(AW490)-34),FALSE))</f>
        <v xml:space="preserve">NoIrr </v>
      </c>
      <c r="CE490" s="508" t="str">
        <f>IF(AW490="","",VLOOKUP(AX490,[0]!Qualifier,(COLUMN(AX490)-34),FALSE))</f>
        <v xml:space="preserve">- </v>
      </c>
      <c r="CF490" s="508" t="str">
        <f>IF(AX490="","",VLOOKUP(AY490,[0]!Qualifier,(COLUMN(AY490)-34),FALSE))</f>
        <v>PBSC</v>
      </c>
      <c r="CG490" s="509" t="str">
        <f>IF(AY490="","",VLOOKUP(AZ490,[0]!Qualifier,(COLUMN(AZ490)-34),FALSE))</f>
        <v>Non</v>
      </c>
      <c r="CH490" s="510" t="str">
        <f>IF(AZ490="","",VLOOKUP(BA490,[0]!Qualifier,(COLUMN(BA490)-34),FALSE))</f>
        <v>NA</v>
      </c>
      <c r="CI490" s="509" t="str">
        <f>IF(BA490="","",VLOOKUP(BB490,[0]!Qualifier,(COLUMN(BB490)-34),FALSE))</f>
        <v xml:space="preserve">None </v>
      </c>
      <c r="CJ490" s="510"/>
      <c r="CK490" s="513" t="str">
        <f t="shared" si="238"/>
        <v>4-12-1-1-3-2-1-3-2-1-1-1-1-1-1-8-1-1-1</v>
      </c>
      <c r="CL490" s="513">
        <v>42829</v>
      </c>
      <c r="CM490" s="513">
        <v>45195</v>
      </c>
      <c r="CN490" s="510"/>
      <c r="CP490" s="510"/>
    </row>
    <row r="491" spans="1:94" ht="12.95" customHeight="1" x14ac:dyDescent="0.35">
      <c r="A491" s="78">
        <f t="shared" si="243"/>
        <v>442938</v>
      </c>
      <c r="B491" s="7">
        <f t="shared" si="244"/>
        <v>486</v>
      </c>
      <c r="C491" s="59">
        <f t="shared" si="239"/>
        <v>486</v>
      </c>
      <c r="D491" s="124">
        <f t="shared" si="215"/>
        <v>442938</v>
      </c>
      <c r="E491" s="16" t="str">
        <f t="shared" si="218"/>
        <v>StemC</v>
      </c>
      <c r="F491" s="58" t="str">
        <f t="shared" si="219"/>
        <v xml:space="preserve">ACD+Hep </v>
      </c>
      <c r="G491" s="58" t="str">
        <f t="shared" si="220"/>
        <v xml:space="preserve">DMSO </v>
      </c>
      <c r="H491" s="58" t="str">
        <f t="shared" si="221"/>
        <v xml:space="preserve">Open </v>
      </c>
      <c r="I491" s="58" t="str">
        <f t="shared" si="222"/>
        <v xml:space="preserve">NonSV </v>
      </c>
      <c r="J491" s="58" t="str">
        <f t="shared" si="223"/>
        <v xml:space="preserve">≤-80°C </v>
      </c>
      <c r="K491" s="58" t="str">
        <f t="shared" si="224"/>
        <v>No</v>
      </c>
      <c r="L491" s="58" t="str">
        <f t="shared" si="225"/>
        <v>Dir</v>
      </c>
      <c r="M491" s="58" t="str">
        <f t="shared" si="226"/>
        <v xml:space="preserve">Aph </v>
      </c>
      <c r="N491" s="58" t="str">
        <f t="shared" si="227"/>
        <v xml:space="preserve">NA </v>
      </c>
      <c r="O491" s="58" t="str">
        <f t="shared" si="228"/>
        <v xml:space="preserve">Transf </v>
      </c>
      <c r="P491" s="58" t="str">
        <f t="shared" si="229"/>
        <v xml:space="preserve">None </v>
      </c>
      <c r="Q491" s="58" t="str">
        <f t="shared" si="230"/>
        <v xml:space="preserve">None </v>
      </c>
      <c r="R491" s="58" t="str">
        <f t="shared" si="231"/>
        <v xml:space="preserve">NoIrr </v>
      </c>
      <c r="S491" s="58" t="str">
        <f t="shared" si="232"/>
        <v xml:space="preserve">- </v>
      </c>
      <c r="T491" s="58" t="str">
        <f t="shared" si="233"/>
        <v>PBSC</v>
      </c>
      <c r="U491" s="58" t="str">
        <f t="shared" si="234"/>
        <v>Non</v>
      </c>
      <c r="V491" s="58" t="str">
        <f t="shared" si="235"/>
        <v>NA</v>
      </c>
      <c r="W491" s="58" t="str">
        <f t="shared" si="236"/>
        <v xml:space="preserve">None </v>
      </c>
      <c r="X491" t="s">
        <v>63</v>
      </c>
      <c r="Y491" s="161" t="str">
        <f t="shared" si="237"/>
        <v>4-12-11-2-3-16-1-3-2-1-1-1-1-1-1-8-1-1-1</v>
      </c>
      <c r="Z491" s="8">
        <f t="shared" si="216"/>
        <v>442938</v>
      </c>
      <c r="AA491" s="7">
        <f t="shared" si="217"/>
        <v>486</v>
      </c>
      <c r="AB491" s="29" t="str">
        <f t="shared" si="242"/>
        <v>4</v>
      </c>
      <c r="AC491" s="29" t="str">
        <f t="shared" si="242"/>
        <v>4</v>
      </c>
      <c r="AD491" s="29" t="str">
        <f t="shared" si="242"/>
        <v>2</v>
      </c>
      <c r="AE491" s="29" t="str">
        <f t="shared" si="242"/>
        <v>9</v>
      </c>
      <c r="AF491" s="29" t="str">
        <f t="shared" si="242"/>
        <v>3</v>
      </c>
      <c r="AG491" s="29" t="str">
        <f t="shared" si="242"/>
        <v>8</v>
      </c>
      <c r="AH491" s="59">
        <v>486</v>
      </c>
      <c r="AI491" s="510">
        <v>442938</v>
      </c>
      <c r="AJ491" s="509">
        <v>4</v>
      </c>
      <c r="AK491" s="509">
        <v>12</v>
      </c>
      <c r="AL491" s="509">
        <v>11</v>
      </c>
      <c r="AM491" s="509">
        <v>2</v>
      </c>
      <c r="AN491" s="509">
        <v>3</v>
      </c>
      <c r="AO491" s="509">
        <v>16</v>
      </c>
      <c r="AP491" s="509">
        <v>1</v>
      </c>
      <c r="AQ491" s="509">
        <v>3</v>
      </c>
      <c r="AR491" s="509">
        <v>2</v>
      </c>
      <c r="AS491" s="509">
        <v>1</v>
      </c>
      <c r="AT491" s="509">
        <v>1</v>
      </c>
      <c r="AU491" s="509">
        <v>1</v>
      </c>
      <c r="AV491" s="509">
        <v>1</v>
      </c>
      <c r="AW491" s="509">
        <v>1</v>
      </c>
      <c r="AX491" s="509">
        <v>1</v>
      </c>
      <c r="AY491" s="509">
        <v>8</v>
      </c>
      <c r="AZ491" s="509">
        <v>1</v>
      </c>
      <c r="BA491" s="509">
        <v>1</v>
      </c>
      <c r="BB491" s="509">
        <v>1</v>
      </c>
      <c r="BC491" s="509" t="b">
        <v>0</v>
      </c>
      <c r="BD491" s="508">
        <v>44007</v>
      </c>
      <c r="BE491" s="508">
        <v>43999</v>
      </c>
      <c r="BF491" s="509" t="b">
        <v>0</v>
      </c>
      <c r="BG491" s="510" t="s">
        <v>1251</v>
      </c>
      <c r="BH491" s="509">
        <v>80</v>
      </c>
      <c r="BI491" s="510" t="s">
        <v>719</v>
      </c>
      <c r="BJ491" s="513">
        <v>44007</v>
      </c>
      <c r="BK491" s="513">
        <v>43999</v>
      </c>
      <c r="BL491" s="513">
        <v>46217</v>
      </c>
      <c r="BM491" s="510"/>
      <c r="BN491" s="512"/>
      <c r="BO491" s="510"/>
      <c r="BP491" s="509">
        <v>1</v>
      </c>
      <c r="BQ491" s="509" t="str">
        <f>IF(AI491="","",VLOOKUP(AJ491,[0]!Qualifier,(COLUMN(AJ491)-34),FALSE))</f>
        <v>StemC</v>
      </c>
      <c r="BR491" s="509" t="str">
        <f>IF(AJ491="","",VLOOKUP(AK491,[0]!Qualifier,(COLUMN(AK491)-34),FALSE))</f>
        <v xml:space="preserve">ACD+Hep </v>
      </c>
      <c r="BS491" s="509" t="str">
        <f>IF(AK491="","",VLOOKUP(AL491,[0]!Qualifier,(COLUMN(AL491)-34),FALSE))</f>
        <v xml:space="preserve">DMSO </v>
      </c>
      <c r="BT491" s="509" t="str">
        <f>IF(AL491="","",VLOOKUP(AM491,[0]!Qualifier,(COLUMN(AM491)-34),FALSE))</f>
        <v xml:space="preserve">Open </v>
      </c>
      <c r="BU491" s="509" t="str">
        <f>IF(AM491="","",VLOOKUP(AN491,[0]!Qualifier,(COLUMN(AN491)-34),FALSE))</f>
        <v xml:space="preserve">NonSV </v>
      </c>
      <c r="BV491" s="509" t="str">
        <f>IF(AN491="","",VLOOKUP(AO491,[0]!Qualifier,(COLUMN(AO491)-34),FALSE))</f>
        <v xml:space="preserve">≤-80°C </v>
      </c>
      <c r="BW491" s="509" t="str">
        <f>IF(AO491="","",VLOOKUP(AP491,[0]!Qualifier,(COLUMN(AP491)-34),FALSE))</f>
        <v>No</v>
      </c>
      <c r="BX491" s="509" t="str">
        <f>IF(AP491="","",VLOOKUP(AQ491,[0]!Qualifier,(COLUMN(AQ491)-34),FALSE))</f>
        <v>Dir</v>
      </c>
      <c r="BY491" s="509" t="str">
        <f>IF(AQ491="","",VLOOKUP(AR491,[0]!Qualifier,(COLUMN(AR491)-34),FALSE))</f>
        <v xml:space="preserve">Aph </v>
      </c>
      <c r="BZ491" s="509" t="str">
        <f>IF(AR491="","",VLOOKUP(AS491,[0]!Qualifier,(COLUMN(AS491)-34),FALSE))</f>
        <v xml:space="preserve">NA </v>
      </c>
      <c r="CA491" s="509" t="str">
        <f>IF(AS491="","",VLOOKUP(AT491,[0]!Qualifier,(COLUMN(AT491)-34),FALSE))</f>
        <v xml:space="preserve">Transf </v>
      </c>
      <c r="CB491" s="509" t="str">
        <f>IF(AT491="","",VLOOKUP(AU491,[0]!Qualifier,(COLUMN(AU491)-34),FALSE))</f>
        <v xml:space="preserve">None </v>
      </c>
      <c r="CC491" s="509" t="str">
        <f>IF(AU491="","",VLOOKUP(AV491,[0]!Qualifier,(COLUMN(AV491)-34),FALSE))</f>
        <v xml:space="preserve">None </v>
      </c>
      <c r="CD491" s="509" t="str">
        <f>IF(AV491="","",VLOOKUP(AW491,[0]!Qualifier,(COLUMN(AW491)-34),FALSE))</f>
        <v xml:space="preserve">NoIrr </v>
      </c>
      <c r="CE491" s="508" t="str">
        <f>IF(AW491="","",VLOOKUP(AX491,[0]!Qualifier,(COLUMN(AX491)-34),FALSE))</f>
        <v xml:space="preserve">- </v>
      </c>
      <c r="CF491" s="508" t="str">
        <f>IF(AX491="","",VLOOKUP(AY491,[0]!Qualifier,(COLUMN(AY491)-34),FALSE))</f>
        <v>PBSC</v>
      </c>
      <c r="CG491" s="509" t="str">
        <f>IF(AY491="","",VLOOKUP(AZ491,[0]!Qualifier,(COLUMN(AZ491)-34),FALSE))</f>
        <v>Non</v>
      </c>
      <c r="CH491" s="510" t="str">
        <f>IF(AZ491="","",VLOOKUP(BA491,[0]!Qualifier,(COLUMN(BA491)-34),FALSE))</f>
        <v>NA</v>
      </c>
      <c r="CI491" s="509" t="str">
        <f>IF(BA491="","",VLOOKUP(BB491,[0]!Qualifier,(COLUMN(BB491)-34),FALSE))</f>
        <v xml:space="preserve">None </v>
      </c>
      <c r="CJ491" s="510"/>
      <c r="CK491" s="513" t="str">
        <f t="shared" si="238"/>
        <v>4-12-11-2-3-16-1-3-2-1-1-1-1-1-1-8-1-1-1</v>
      </c>
      <c r="CL491" s="513">
        <v>43999</v>
      </c>
      <c r="CM491" s="513">
        <v>45195</v>
      </c>
      <c r="CN491" s="510"/>
      <c r="CP491" s="510"/>
    </row>
    <row r="492" spans="1:94" ht="12.95" customHeight="1" x14ac:dyDescent="0.35">
      <c r="A492" s="78">
        <f t="shared" si="243"/>
        <v>442943</v>
      </c>
      <c r="B492" s="7">
        <f t="shared" si="244"/>
        <v>487</v>
      </c>
      <c r="C492" s="59">
        <f t="shared" si="239"/>
        <v>487</v>
      </c>
      <c r="D492" s="124">
        <f t="shared" si="215"/>
        <v>442943</v>
      </c>
      <c r="E492" s="16" t="str">
        <f t="shared" si="218"/>
        <v>StemC</v>
      </c>
      <c r="F492" s="58" t="str">
        <f t="shared" si="219"/>
        <v xml:space="preserve">ACD </v>
      </c>
      <c r="G492" s="58" t="str">
        <f t="shared" si="220"/>
        <v xml:space="preserve">DMSO </v>
      </c>
      <c r="H492" s="58" t="str">
        <f t="shared" si="221"/>
        <v xml:space="preserve">CleanR </v>
      </c>
      <c r="I492" s="58" t="str">
        <f t="shared" si="222"/>
        <v xml:space="preserve">NonSV </v>
      </c>
      <c r="J492" s="58" t="str">
        <f t="shared" si="223"/>
        <v xml:space="preserve">≤-140°C  </v>
      </c>
      <c r="K492" s="58" t="str">
        <f t="shared" si="224"/>
        <v>No</v>
      </c>
      <c r="L492" s="58" t="str">
        <f t="shared" si="225"/>
        <v>Dir</v>
      </c>
      <c r="M492" s="58" t="str">
        <f t="shared" si="226"/>
        <v xml:space="preserve">Aph </v>
      </c>
      <c r="N492" s="58" t="str">
        <f t="shared" si="227"/>
        <v xml:space="preserve">NA </v>
      </c>
      <c r="O492" s="58" t="str">
        <f t="shared" si="228"/>
        <v xml:space="preserve">Transf </v>
      </c>
      <c r="P492" s="58" t="str">
        <f t="shared" si="229"/>
        <v xml:space="preserve">None </v>
      </c>
      <c r="Q492" s="58" t="str">
        <f t="shared" si="230"/>
        <v xml:space="preserve">None </v>
      </c>
      <c r="R492" s="58" t="str">
        <f t="shared" si="231"/>
        <v xml:space="preserve">NoIrr </v>
      </c>
      <c r="S492" s="58" t="str">
        <f t="shared" si="232"/>
        <v xml:space="preserve">- </v>
      </c>
      <c r="T492" s="58" t="str">
        <f t="shared" si="233"/>
        <v>PBSC</v>
      </c>
      <c r="U492" s="58" t="str">
        <f t="shared" si="234"/>
        <v>Non</v>
      </c>
      <c r="V492" s="58" t="str">
        <f t="shared" si="235"/>
        <v>NA</v>
      </c>
      <c r="W492" s="58" t="str">
        <f t="shared" si="236"/>
        <v xml:space="preserve">None </v>
      </c>
      <c r="X492" t="s">
        <v>63</v>
      </c>
      <c r="Y492" s="161" t="str">
        <f t="shared" si="237"/>
        <v>4-6-11-4-3-6-1-3-2-1-1-1-1-1-1-8-1-1-1</v>
      </c>
      <c r="Z492" s="8">
        <f t="shared" si="216"/>
        <v>442943</v>
      </c>
      <c r="AA492" s="7">
        <f t="shared" si="217"/>
        <v>487</v>
      </c>
      <c r="AB492" s="29" t="str">
        <f t="shared" si="242"/>
        <v>4</v>
      </c>
      <c r="AC492" s="29" t="str">
        <f t="shared" si="242"/>
        <v>4</v>
      </c>
      <c r="AD492" s="29" t="str">
        <f t="shared" si="242"/>
        <v>2</v>
      </c>
      <c r="AE492" s="29" t="str">
        <f t="shared" si="242"/>
        <v>9</v>
      </c>
      <c r="AF492" s="29" t="str">
        <f t="shared" si="242"/>
        <v>4</v>
      </c>
      <c r="AG492" s="29" t="str">
        <f t="shared" si="242"/>
        <v>3</v>
      </c>
      <c r="AH492" s="59">
        <v>487</v>
      </c>
      <c r="AI492" s="510">
        <v>442943</v>
      </c>
      <c r="AJ492" s="509">
        <v>4</v>
      </c>
      <c r="AK492" s="509">
        <v>6</v>
      </c>
      <c r="AL492" s="509">
        <v>11</v>
      </c>
      <c r="AM492" s="509">
        <v>4</v>
      </c>
      <c r="AN492" s="509">
        <v>3</v>
      </c>
      <c r="AO492" s="509">
        <v>6</v>
      </c>
      <c r="AP492" s="509">
        <v>1</v>
      </c>
      <c r="AQ492" s="509">
        <v>3</v>
      </c>
      <c r="AR492" s="509">
        <v>2</v>
      </c>
      <c r="AS492" s="509">
        <v>1</v>
      </c>
      <c r="AT492" s="509">
        <v>1</v>
      </c>
      <c r="AU492" s="509">
        <v>1</v>
      </c>
      <c r="AV492" s="509">
        <v>1</v>
      </c>
      <c r="AW492" s="509">
        <v>1</v>
      </c>
      <c r="AX492" s="509">
        <v>1</v>
      </c>
      <c r="AY492" s="509">
        <v>8</v>
      </c>
      <c r="AZ492" s="509">
        <v>1</v>
      </c>
      <c r="BA492" s="509">
        <v>1</v>
      </c>
      <c r="BB492" s="509">
        <v>1</v>
      </c>
      <c r="BC492" s="509" t="b">
        <v>0</v>
      </c>
      <c r="BD492" s="508">
        <v>41908</v>
      </c>
      <c r="BE492" s="508">
        <v>41908</v>
      </c>
      <c r="BF492" s="509" t="b">
        <v>0</v>
      </c>
      <c r="BG492" s="510" t="s">
        <v>1252</v>
      </c>
      <c r="BH492" s="509">
        <v>80</v>
      </c>
      <c r="BI492" s="510" t="s">
        <v>719</v>
      </c>
      <c r="BJ492" s="513">
        <v>41908</v>
      </c>
      <c r="BK492" s="513">
        <v>41908</v>
      </c>
      <c r="BL492" s="513">
        <v>46217</v>
      </c>
      <c r="BM492" s="510"/>
      <c r="BN492" s="512"/>
      <c r="BO492" s="510"/>
      <c r="BP492" s="509">
        <v>6</v>
      </c>
      <c r="BQ492" s="509" t="str">
        <f>IF(AI492="","",VLOOKUP(AJ492,[0]!Qualifier,(COLUMN(AJ492)-34),FALSE))</f>
        <v>StemC</v>
      </c>
      <c r="BR492" s="509" t="str">
        <f>IF(AJ492="","",VLOOKUP(AK492,[0]!Qualifier,(COLUMN(AK492)-34),FALSE))</f>
        <v xml:space="preserve">ACD </v>
      </c>
      <c r="BS492" s="509" t="str">
        <f>IF(AK492="","",VLOOKUP(AL492,[0]!Qualifier,(COLUMN(AL492)-34),FALSE))</f>
        <v xml:space="preserve">DMSO </v>
      </c>
      <c r="BT492" s="509" t="str">
        <f>IF(AL492="","",VLOOKUP(AM492,[0]!Qualifier,(COLUMN(AM492)-34),FALSE))</f>
        <v xml:space="preserve">CleanR </v>
      </c>
      <c r="BU492" s="509" t="str">
        <f>IF(AM492="","",VLOOKUP(AN492,[0]!Qualifier,(COLUMN(AN492)-34),FALSE))</f>
        <v xml:space="preserve">NonSV </v>
      </c>
      <c r="BV492" s="509" t="str">
        <f>IF(AN492="","",VLOOKUP(AO492,[0]!Qualifier,(COLUMN(AO492)-34),FALSE))</f>
        <v xml:space="preserve">≤-140°C  </v>
      </c>
      <c r="BW492" s="509" t="str">
        <f>IF(AO492="","",VLOOKUP(AP492,[0]!Qualifier,(COLUMN(AP492)-34),FALSE))</f>
        <v>No</v>
      </c>
      <c r="BX492" s="509" t="str">
        <f>IF(AP492="","",VLOOKUP(AQ492,[0]!Qualifier,(COLUMN(AQ492)-34),FALSE))</f>
        <v>Dir</v>
      </c>
      <c r="BY492" s="509" t="str">
        <f>IF(AQ492="","",VLOOKUP(AR492,[0]!Qualifier,(COLUMN(AR492)-34),FALSE))</f>
        <v xml:space="preserve">Aph </v>
      </c>
      <c r="BZ492" s="509" t="str">
        <f>IF(AR492="","",VLOOKUP(AS492,[0]!Qualifier,(COLUMN(AS492)-34),FALSE))</f>
        <v xml:space="preserve">NA </v>
      </c>
      <c r="CA492" s="509" t="str">
        <f>IF(AS492="","",VLOOKUP(AT492,[0]!Qualifier,(COLUMN(AT492)-34),FALSE))</f>
        <v xml:space="preserve">Transf </v>
      </c>
      <c r="CB492" s="509" t="str">
        <f>IF(AT492="","",VLOOKUP(AU492,[0]!Qualifier,(COLUMN(AU492)-34),FALSE))</f>
        <v xml:space="preserve">None </v>
      </c>
      <c r="CC492" s="509" t="str">
        <f>IF(AU492="","",VLOOKUP(AV492,[0]!Qualifier,(COLUMN(AV492)-34),FALSE))</f>
        <v xml:space="preserve">None </v>
      </c>
      <c r="CD492" s="509" t="str">
        <f>IF(AV492="","",VLOOKUP(AW492,[0]!Qualifier,(COLUMN(AW492)-34),FALSE))</f>
        <v xml:space="preserve">NoIrr </v>
      </c>
      <c r="CE492" s="508" t="str">
        <f>IF(AW492="","",VLOOKUP(AX492,[0]!Qualifier,(COLUMN(AX492)-34),FALSE))</f>
        <v xml:space="preserve">- </v>
      </c>
      <c r="CF492" s="508" t="str">
        <f>IF(AX492="","",VLOOKUP(AY492,[0]!Qualifier,(COLUMN(AY492)-34),FALSE))</f>
        <v>PBSC</v>
      </c>
      <c r="CG492" s="509" t="str">
        <f>IF(AY492="","",VLOOKUP(AZ492,[0]!Qualifier,(COLUMN(AZ492)-34),FALSE))</f>
        <v>Non</v>
      </c>
      <c r="CH492" s="510" t="str">
        <f>IF(AZ492="","",VLOOKUP(BA492,[0]!Qualifier,(COLUMN(BA492)-34),FALSE))</f>
        <v>NA</v>
      </c>
      <c r="CI492" s="509" t="str">
        <f>IF(BA492="","",VLOOKUP(BB492,[0]!Qualifier,(COLUMN(BB492)-34),FALSE))</f>
        <v xml:space="preserve">None </v>
      </c>
      <c r="CJ492" s="510"/>
      <c r="CK492" s="513" t="str">
        <f t="shared" si="238"/>
        <v>4-6-11-4-3-6-1-3-2-1-1-1-1-1-1-8-1-1-1</v>
      </c>
      <c r="CL492" s="513">
        <v>42829</v>
      </c>
      <c r="CM492" s="513">
        <v>45195</v>
      </c>
      <c r="CN492" s="510"/>
      <c r="CP492" s="510"/>
    </row>
    <row r="493" spans="1:94" ht="12.95" customHeight="1" x14ac:dyDescent="0.35">
      <c r="A493" s="78">
        <f t="shared" si="243"/>
        <v>443941</v>
      </c>
      <c r="B493" s="7">
        <f t="shared" si="244"/>
        <v>488</v>
      </c>
      <c r="C493" s="59">
        <f t="shared" si="239"/>
        <v>488</v>
      </c>
      <c r="D493" s="124">
        <f t="shared" si="215"/>
        <v>443941</v>
      </c>
      <c r="E493" s="16" t="str">
        <f t="shared" si="218"/>
        <v>StemC</v>
      </c>
      <c r="F493" s="58" t="str">
        <f t="shared" si="219"/>
        <v xml:space="preserve">ACD </v>
      </c>
      <c r="G493" s="58" t="str">
        <f t="shared" si="220"/>
        <v xml:space="preserve">NoAdd </v>
      </c>
      <c r="H493" s="58" t="str">
        <f t="shared" si="221"/>
        <v xml:space="preserve">CleanR </v>
      </c>
      <c r="I493" s="58" t="str">
        <f t="shared" si="222"/>
        <v>NonSVC</v>
      </c>
      <c r="J493" s="58" t="str">
        <f t="shared" si="223"/>
        <v>RoomT</v>
      </c>
      <c r="K493" s="58" t="str">
        <f t="shared" si="224"/>
        <v>No</v>
      </c>
      <c r="L493" s="58" t="str">
        <f t="shared" si="225"/>
        <v>Dir</v>
      </c>
      <c r="M493" s="58" t="str">
        <f t="shared" si="226"/>
        <v xml:space="preserve">Aph </v>
      </c>
      <c r="N493" s="58" t="str">
        <f t="shared" si="227"/>
        <v xml:space="preserve">NA </v>
      </c>
      <c r="O493" s="58" t="str">
        <f t="shared" si="228"/>
        <v xml:space="preserve">Transf </v>
      </c>
      <c r="P493" s="58" t="str">
        <f t="shared" si="229"/>
        <v xml:space="preserve">None </v>
      </c>
      <c r="Q493" s="58" t="str">
        <f t="shared" si="230"/>
        <v xml:space="preserve">None </v>
      </c>
      <c r="R493" s="58" t="str">
        <f t="shared" si="231"/>
        <v xml:space="preserve">NoIrr </v>
      </c>
      <c r="S493" s="58" t="str">
        <f t="shared" si="232"/>
        <v xml:space="preserve">- </v>
      </c>
      <c r="T493" s="58" t="str">
        <f t="shared" si="233"/>
        <v>PBSC</v>
      </c>
      <c r="U493" s="58" t="str">
        <f t="shared" si="234"/>
        <v>Non</v>
      </c>
      <c r="V493" s="58" t="str">
        <f t="shared" si="235"/>
        <v>NA</v>
      </c>
      <c r="W493" s="58" t="str">
        <f t="shared" si="236"/>
        <v xml:space="preserve">None </v>
      </c>
      <c r="X493" t="s">
        <v>63</v>
      </c>
      <c r="Y493" s="161" t="str">
        <f t="shared" si="237"/>
        <v>4-6-1-4-4-13-1-3-2-1-1-1-1-1-1-8-1-1-1</v>
      </c>
      <c r="Z493" s="8">
        <f t="shared" si="216"/>
        <v>443941</v>
      </c>
      <c r="AA493" s="7">
        <f t="shared" si="217"/>
        <v>488</v>
      </c>
      <c r="AB493" s="29" t="str">
        <f t="shared" si="242"/>
        <v>4</v>
      </c>
      <c r="AC493" s="29" t="str">
        <f t="shared" si="242"/>
        <v>4</v>
      </c>
      <c r="AD493" s="29" t="str">
        <f t="shared" si="242"/>
        <v>3</v>
      </c>
      <c r="AE493" s="29" t="str">
        <f t="shared" si="242"/>
        <v>9</v>
      </c>
      <c r="AF493" s="29" t="str">
        <f t="shared" si="242"/>
        <v>4</v>
      </c>
      <c r="AG493" s="29" t="str">
        <f t="shared" si="242"/>
        <v>1</v>
      </c>
      <c r="AH493" s="59">
        <v>488</v>
      </c>
      <c r="AI493" s="510">
        <v>443941</v>
      </c>
      <c r="AJ493" s="509">
        <v>4</v>
      </c>
      <c r="AK493" s="509">
        <v>6</v>
      </c>
      <c r="AL493" s="509">
        <v>1</v>
      </c>
      <c r="AM493" s="509">
        <v>4</v>
      </c>
      <c r="AN493" s="509">
        <v>4</v>
      </c>
      <c r="AO493" s="509">
        <v>13</v>
      </c>
      <c r="AP493" s="509">
        <v>1</v>
      </c>
      <c r="AQ493" s="509">
        <v>3</v>
      </c>
      <c r="AR493" s="509">
        <v>2</v>
      </c>
      <c r="AS493" s="509">
        <v>1</v>
      </c>
      <c r="AT493" s="509">
        <v>1</v>
      </c>
      <c r="AU493" s="509">
        <v>1</v>
      </c>
      <c r="AV493" s="509">
        <v>1</v>
      </c>
      <c r="AW493" s="509">
        <v>1</v>
      </c>
      <c r="AX493" s="509">
        <v>1</v>
      </c>
      <c r="AY493" s="509">
        <v>8</v>
      </c>
      <c r="AZ493" s="509">
        <v>1</v>
      </c>
      <c r="BA493" s="509">
        <v>1</v>
      </c>
      <c r="BB493" s="509">
        <v>1</v>
      </c>
      <c r="BC493" s="509" t="b">
        <v>0</v>
      </c>
      <c r="BD493" s="508">
        <v>46079</v>
      </c>
      <c r="BE493" s="508">
        <v>46073</v>
      </c>
      <c r="BF493" s="509" t="b">
        <v>0</v>
      </c>
      <c r="BG493" s="510" t="s">
        <v>1632</v>
      </c>
      <c r="BH493" s="509">
        <v>80</v>
      </c>
      <c r="BI493" s="510" t="s">
        <v>719</v>
      </c>
      <c r="BJ493" s="513">
        <v>46079</v>
      </c>
      <c r="BK493" s="513">
        <v>46073</v>
      </c>
      <c r="BL493" s="513">
        <v>46217</v>
      </c>
      <c r="BM493" s="510"/>
      <c r="BN493" s="512"/>
      <c r="BO493" s="510"/>
      <c r="BP493" s="509">
        <v>2</v>
      </c>
      <c r="BQ493" s="509" t="str">
        <f>IF(AI493="","",VLOOKUP(AJ493,[0]!Qualifier,(COLUMN(AJ493)-34),FALSE))</f>
        <v>StemC</v>
      </c>
      <c r="BR493" s="509" t="str">
        <f>IF(AJ493="","",VLOOKUP(AK493,[0]!Qualifier,(COLUMN(AK493)-34),FALSE))</f>
        <v xml:space="preserve">ACD </v>
      </c>
      <c r="BS493" s="509" t="str">
        <f>IF(AK493="","",VLOOKUP(AL493,[0]!Qualifier,(COLUMN(AL493)-34),FALSE))</f>
        <v xml:space="preserve">NoAdd </v>
      </c>
      <c r="BT493" s="509" t="str">
        <f>IF(AL493="","",VLOOKUP(AM493,[0]!Qualifier,(COLUMN(AM493)-34),FALSE))</f>
        <v xml:space="preserve">CleanR </v>
      </c>
      <c r="BU493" s="509" t="str">
        <f>IF(AM493="","",VLOOKUP(AN493,[0]!Qualifier,(COLUMN(AN493)-34),FALSE))</f>
        <v>NonSVC</v>
      </c>
      <c r="BV493" s="509" t="str">
        <f>IF(AN493="","",VLOOKUP(AO493,[0]!Qualifier,(COLUMN(AO493)-34),FALSE))</f>
        <v>RoomT</v>
      </c>
      <c r="BW493" s="509" t="str">
        <f>IF(AO493="","",VLOOKUP(AP493,[0]!Qualifier,(COLUMN(AP493)-34),FALSE))</f>
        <v>No</v>
      </c>
      <c r="BX493" s="509" t="str">
        <f>IF(AP493="","",VLOOKUP(AQ493,[0]!Qualifier,(COLUMN(AQ493)-34),FALSE))</f>
        <v>Dir</v>
      </c>
      <c r="BY493" s="509" t="str">
        <f>IF(AQ493="","",VLOOKUP(AR493,[0]!Qualifier,(COLUMN(AR493)-34),FALSE))</f>
        <v xml:space="preserve">Aph </v>
      </c>
      <c r="BZ493" s="509" t="str">
        <f>IF(AR493="","",VLOOKUP(AS493,[0]!Qualifier,(COLUMN(AS493)-34),FALSE))</f>
        <v xml:space="preserve">NA </v>
      </c>
      <c r="CA493" s="509" t="str">
        <f>IF(AS493="","",VLOOKUP(AT493,[0]!Qualifier,(COLUMN(AT493)-34),FALSE))</f>
        <v xml:space="preserve">Transf </v>
      </c>
      <c r="CB493" s="509" t="str">
        <f>IF(AT493="","",VLOOKUP(AU493,[0]!Qualifier,(COLUMN(AU493)-34),FALSE))</f>
        <v xml:space="preserve">None </v>
      </c>
      <c r="CC493" s="509" t="str">
        <f>IF(AU493="","",VLOOKUP(AV493,[0]!Qualifier,(COLUMN(AV493)-34),FALSE))</f>
        <v xml:space="preserve">None </v>
      </c>
      <c r="CD493" s="509" t="str">
        <f>IF(AV493="","",VLOOKUP(AW493,[0]!Qualifier,(COLUMN(AW493)-34),FALSE))</f>
        <v xml:space="preserve">NoIrr </v>
      </c>
      <c r="CE493" s="508" t="str">
        <f>IF(AW493="","",VLOOKUP(AX493,[0]!Qualifier,(COLUMN(AX493)-34),FALSE))</f>
        <v xml:space="preserve">- </v>
      </c>
      <c r="CF493" s="508" t="str">
        <f>IF(AX493="","",VLOOKUP(AY493,[0]!Qualifier,(COLUMN(AY493)-34),FALSE))</f>
        <v>PBSC</v>
      </c>
      <c r="CG493" s="509" t="str">
        <f>IF(AY493="","",VLOOKUP(AZ493,[0]!Qualifier,(COLUMN(AZ493)-34),FALSE))</f>
        <v>Non</v>
      </c>
      <c r="CH493" s="510" t="str">
        <f>IF(AZ493="","",VLOOKUP(BA493,[0]!Qualifier,(COLUMN(BA493)-34),FALSE))</f>
        <v>NA</v>
      </c>
      <c r="CI493" s="509" t="str">
        <f>IF(BA493="","",VLOOKUP(BB493,[0]!Qualifier,(COLUMN(BB493)-34),FALSE))</f>
        <v xml:space="preserve">None </v>
      </c>
      <c r="CJ493" s="510"/>
      <c r="CK493" s="513" t="str">
        <f t="shared" si="238"/>
        <v>4-6-1-4-4-13-1-3-2-1-1-1-1-1-1-8-1-1-1</v>
      </c>
      <c r="CL493" s="513">
        <v>42829</v>
      </c>
      <c r="CM493" s="513">
        <v>45195</v>
      </c>
      <c r="CN493" s="510"/>
      <c r="CP493" s="510"/>
    </row>
    <row r="494" spans="1:94" ht="12.95" customHeight="1" x14ac:dyDescent="0.35">
      <c r="A494" s="78">
        <f t="shared" si="243"/>
        <v>445703</v>
      </c>
      <c r="B494" s="7">
        <f t="shared" si="244"/>
        <v>489</v>
      </c>
      <c r="C494" s="59">
        <f t="shared" si="239"/>
        <v>489</v>
      </c>
      <c r="D494" s="124">
        <f t="shared" si="215"/>
        <v>445703</v>
      </c>
      <c r="E494" s="16" t="str">
        <f t="shared" si="218"/>
        <v>StemC</v>
      </c>
      <c r="F494" s="58" t="str">
        <f t="shared" si="219"/>
        <v xml:space="preserve">Citr+Hep </v>
      </c>
      <c r="G494" s="58" t="str">
        <f t="shared" si="220"/>
        <v xml:space="preserve">DMSO </v>
      </c>
      <c r="H494" s="58" t="str">
        <f t="shared" si="221"/>
        <v xml:space="preserve">Closed </v>
      </c>
      <c r="I494" s="58" t="str">
        <f t="shared" si="222"/>
        <v>NonSVC</v>
      </c>
      <c r="J494" s="58" t="str">
        <f t="shared" si="223"/>
        <v xml:space="preserve">≤-140°C  </v>
      </c>
      <c r="K494" s="58" t="str">
        <f t="shared" si="224"/>
        <v>No</v>
      </c>
      <c r="L494" s="58" t="str">
        <f t="shared" si="225"/>
        <v>Dir</v>
      </c>
      <c r="M494" s="58" t="str">
        <f t="shared" si="226"/>
        <v xml:space="preserve">Aph </v>
      </c>
      <c r="N494" s="58" t="str">
        <f t="shared" si="227"/>
        <v xml:space="preserve">NA </v>
      </c>
      <c r="O494" s="58" t="str">
        <f t="shared" si="228"/>
        <v xml:space="preserve">Transf </v>
      </c>
      <c r="P494" s="58" t="str">
        <f t="shared" si="229"/>
        <v>AB+CD19Depl</v>
      </c>
      <c r="Q494" s="58" t="str">
        <f t="shared" si="230"/>
        <v xml:space="preserve">None </v>
      </c>
      <c r="R494" s="58" t="str">
        <f t="shared" si="231"/>
        <v xml:space="preserve">NoIrr </v>
      </c>
      <c r="S494" s="58" t="str">
        <f t="shared" si="232"/>
        <v xml:space="preserve">Wash </v>
      </c>
      <c r="T494" s="58" t="str">
        <f t="shared" si="233"/>
        <v>PBSC</v>
      </c>
      <c r="U494" s="58" t="str">
        <f t="shared" si="234"/>
        <v>Non</v>
      </c>
      <c r="V494" s="58" t="str">
        <f t="shared" si="235"/>
        <v>NA</v>
      </c>
      <c r="W494" s="58" t="str">
        <f t="shared" si="236"/>
        <v xml:space="preserve">None </v>
      </c>
      <c r="X494" t="s">
        <v>63</v>
      </c>
      <c r="Y494" s="161" t="str">
        <f t="shared" si="237"/>
        <v>4-11-11-1-4-6-1-3-2-1-1-43-1-1-2-8-1-1-1</v>
      </c>
      <c r="Z494" s="8">
        <f t="shared" si="216"/>
        <v>445703</v>
      </c>
      <c r="AA494" s="7">
        <f t="shared" si="217"/>
        <v>489</v>
      </c>
      <c r="AB494" s="29" t="str">
        <f t="shared" si="242"/>
        <v>4</v>
      </c>
      <c r="AC494" s="29" t="str">
        <f t="shared" si="242"/>
        <v>4</v>
      </c>
      <c r="AD494" s="29" t="str">
        <f t="shared" si="242"/>
        <v>5</v>
      </c>
      <c r="AE494" s="29" t="str">
        <f t="shared" si="242"/>
        <v>7</v>
      </c>
      <c r="AF494" s="29" t="str">
        <f t="shared" si="242"/>
        <v>0</v>
      </c>
      <c r="AG494" s="29" t="str">
        <f t="shared" si="242"/>
        <v>3</v>
      </c>
      <c r="AH494" s="59">
        <v>489</v>
      </c>
      <c r="AI494" s="510">
        <v>445703</v>
      </c>
      <c r="AJ494" s="509">
        <v>4</v>
      </c>
      <c r="AK494" s="509">
        <v>11</v>
      </c>
      <c r="AL494" s="509">
        <v>11</v>
      </c>
      <c r="AM494" s="509">
        <v>1</v>
      </c>
      <c r="AN494" s="509">
        <v>4</v>
      </c>
      <c r="AO494" s="509">
        <v>6</v>
      </c>
      <c r="AP494" s="509">
        <v>1</v>
      </c>
      <c r="AQ494" s="509">
        <v>3</v>
      </c>
      <c r="AR494" s="509">
        <v>2</v>
      </c>
      <c r="AS494" s="509">
        <v>1</v>
      </c>
      <c r="AT494" s="509">
        <v>1</v>
      </c>
      <c r="AU494" s="509">
        <v>43</v>
      </c>
      <c r="AV494" s="509">
        <v>1</v>
      </c>
      <c r="AW494" s="509">
        <v>1</v>
      </c>
      <c r="AX494" s="509">
        <v>2</v>
      </c>
      <c r="AY494" s="509">
        <v>8</v>
      </c>
      <c r="AZ494" s="509">
        <v>1</v>
      </c>
      <c r="BA494" s="509">
        <v>1</v>
      </c>
      <c r="BB494" s="509">
        <v>1</v>
      </c>
      <c r="BC494" s="509" t="b">
        <v>0</v>
      </c>
      <c r="BD494" s="508">
        <v>45505</v>
      </c>
      <c r="BE494" s="508">
        <v>45474</v>
      </c>
      <c r="BF494" s="509" t="b">
        <v>0</v>
      </c>
      <c r="BG494" s="510" t="s">
        <v>1569</v>
      </c>
      <c r="BH494" s="509">
        <v>80</v>
      </c>
      <c r="BI494" s="510" t="s">
        <v>719</v>
      </c>
      <c r="BJ494" s="513">
        <v>45505</v>
      </c>
      <c r="BK494" s="513">
        <v>45474</v>
      </c>
      <c r="BL494" s="513">
        <v>46217</v>
      </c>
      <c r="BM494" s="510"/>
      <c r="BN494" s="512"/>
      <c r="BO494" s="510"/>
      <c r="BP494" s="509">
        <v>13</v>
      </c>
      <c r="BQ494" s="509" t="str">
        <f>IF(AI494="","",VLOOKUP(AJ494,[0]!Qualifier,(COLUMN(AJ494)-34),FALSE))</f>
        <v>StemC</v>
      </c>
      <c r="BR494" s="509" t="str">
        <f>IF(AJ494="","",VLOOKUP(AK494,[0]!Qualifier,(COLUMN(AK494)-34),FALSE))</f>
        <v xml:space="preserve">Citr+Hep </v>
      </c>
      <c r="BS494" s="509" t="str">
        <f>IF(AK494="","",VLOOKUP(AL494,[0]!Qualifier,(COLUMN(AL494)-34),FALSE))</f>
        <v xml:space="preserve">DMSO </v>
      </c>
      <c r="BT494" s="509" t="str">
        <f>IF(AL494="","",VLOOKUP(AM494,[0]!Qualifier,(COLUMN(AM494)-34),FALSE))</f>
        <v xml:space="preserve">Closed </v>
      </c>
      <c r="BU494" s="509" t="str">
        <f>IF(AM494="","",VLOOKUP(AN494,[0]!Qualifier,(COLUMN(AN494)-34),FALSE))</f>
        <v>NonSVC</v>
      </c>
      <c r="BV494" s="509" t="str">
        <f>IF(AN494="","",VLOOKUP(AO494,[0]!Qualifier,(COLUMN(AO494)-34),FALSE))</f>
        <v xml:space="preserve">≤-140°C  </v>
      </c>
      <c r="BW494" s="509" t="str">
        <f>IF(AO494="","",VLOOKUP(AP494,[0]!Qualifier,(COLUMN(AP494)-34),FALSE))</f>
        <v>No</v>
      </c>
      <c r="BX494" s="509" t="str">
        <f>IF(AP494="","",VLOOKUP(AQ494,[0]!Qualifier,(COLUMN(AQ494)-34),FALSE))</f>
        <v>Dir</v>
      </c>
      <c r="BY494" s="509" t="str">
        <f>IF(AQ494="","",VLOOKUP(AR494,[0]!Qualifier,(COLUMN(AR494)-34),FALSE))</f>
        <v xml:space="preserve">Aph </v>
      </c>
      <c r="BZ494" s="509" t="str">
        <f>IF(AR494="","",VLOOKUP(AS494,[0]!Qualifier,(COLUMN(AS494)-34),FALSE))</f>
        <v xml:space="preserve">NA </v>
      </c>
      <c r="CA494" s="509" t="str">
        <f>IF(AS494="","",VLOOKUP(AT494,[0]!Qualifier,(COLUMN(AT494)-34),FALSE))</f>
        <v xml:space="preserve">Transf </v>
      </c>
      <c r="CB494" s="509" t="str">
        <f>IF(AT494="","",VLOOKUP(AU494,[0]!Qualifier,(COLUMN(AU494)-34),FALSE))</f>
        <v>AB+CD19Depl</v>
      </c>
      <c r="CC494" s="509" t="str">
        <f>IF(AU494="","",VLOOKUP(AV494,[0]!Qualifier,(COLUMN(AV494)-34),FALSE))</f>
        <v xml:space="preserve">None </v>
      </c>
      <c r="CD494" s="509" t="str">
        <f>IF(AV494="","",VLOOKUP(AW494,[0]!Qualifier,(COLUMN(AW494)-34),FALSE))</f>
        <v xml:space="preserve">NoIrr </v>
      </c>
      <c r="CE494" s="508" t="str">
        <f>IF(AW494="","",VLOOKUP(AX494,[0]!Qualifier,(COLUMN(AX494)-34),FALSE))</f>
        <v xml:space="preserve">Wash </v>
      </c>
      <c r="CF494" s="508" t="str">
        <f>IF(AX494="","",VLOOKUP(AY494,[0]!Qualifier,(COLUMN(AY494)-34),FALSE))</f>
        <v>PBSC</v>
      </c>
      <c r="CG494" s="509" t="str">
        <f>IF(AY494="","",VLOOKUP(AZ494,[0]!Qualifier,(COLUMN(AZ494)-34),FALSE))</f>
        <v>Non</v>
      </c>
      <c r="CH494" s="510" t="str">
        <f>IF(AZ494="","",VLOOKUP(BA494,[0]!Qualifier,(COLUMN(BA494)-34),FALSE))</f>
        <v>NA</v>
      </c>
      <c r="CI494" s="509" t="str">
        <f>IF(BA494="","",VLOOKUP(BB494,[0]!Qualifier,(COLUMN(BB494)-34),FALSE))</f>
        <v xml:space="preserve">None </v>
      </c>
      <c r="CJ494" s="510"/>
      <c r="CK494" s="513" t="str">
        <f t="shared" si="238"/>
        <v>4-11-11-1-4-6-1-3-2-1-1-43-1-1-2-8-1-1-1</v>
      </c>
      <c r="CL494" s="513">
        <v>42862</v>
      </c>
      <c r="CM494" s="513">
        <v>45195</v>
      </c>
      <c r="CN494" s="510"/>
      <c r="CP494" s="510"/>
    </row>
    <row r="495" spans="1:94" ht="12.95" customHeight="1" x14ac:dyDescent="0.35">
      <c r="A495" s="78">
        <f t="shared" si="243"/>
        <v>445706</v>
      </c>
      <c r="B495" s="7">
        <f t="shared" si="244"/>
        <v>490</v>
      </c>
      <c r="C495" s="59">
        <f t="shared" si="239"/>
        <v>490</v>
      </c>
      <c r="D495" s="124">
        <f t="shared" si="215"/>
        <v>445706</v>
      </c>
      <c r="E495" s="16" t="str">
        <f t="shared" si="218"/>
        <v>StemC</v>
      </c>
      <c r="F495" s="58" t="str">
        <f t="shared" si="219"/>
        <v xml:space="preserve">Citr </v>
      </c>
      <c r="G495" s="58" t="str">
        <f t="shared" si="220"/>
        <v xml:space="preserve">NoAdd </v>
      </c>
      <c r="H495" s="58" t="str">
        <f t="shared" si="221"/>
        <v xml:space="preserve">Closed </v>
      </c>
      <c r="I495" s="58" t="str">
        <f t="shared" si="222"/>
        <v>NonSVC</v>
      </c>
      <c r="J495" s="58" t="str">
        <f t="shared" si="223"/>
        <v xml:space="preserve">2to6°C </v>
      </c>
      <c r="K495" s="58" t="str">
        <f t="shared" si="224"/>
        <v>No</v>
      </c>
      <c r="L495" s="58" t="str">
        <f t="shared" si="225"/>
        <v>Dir</v>
      </c>
      <c r="M495" s="58" t="str">
        <f t="shared" si="226"/>
        <v xml:space="preserve">Aph </v>
      </c>
      <c r="N495" s="58" t="str">
        <f t="shared" si="227"/>
        <v xml:space="preserve">NA </v>
      </c>
      <c r="O495" s="58" t="str">
        <f t="shared" si="228"/>
        <v xml:space="preserve">Transf </v>
      </c>
      <c r="P495" s="58" t="str">
        <f t="shared" si="229"/>
        <v>AB+CD19Depl</v>
      </c>
      <c r="Q495" s="58" t="str">
        <f t="shared" si="230"/>
        <v xml:space="preserve">None </v>
      </c>
      <c r="R495" s="58" t="str">
        <f t="shared" si="231"/>
        <v xml:space="preserve">NoIrr </v>
      </c>
      <c r="S495" s="58" t="str">
        <f t="shared" si="232"/>
        <v xml:space="preserve">Wash </v>
      </c>
      <c r="T495" s="58" t="str">
        <f t="shared" si="233"/>
        <v>PBSC</v>
      </c>
      <c r="U495" s="58" t="str">
        <f t="shared" si="234"/>
        <v>Non</v>
      </c>
      <c r="V495" s="58" t="str">
        <f t="shared" si="235"/>
        <v>NA</v>
      </c>
      <c r="W495" s="58" t="str">
        <f t="shared" si="236"/>
        <v xml:space="preserve">None </v>
      </c>
      <c r="X495" t="s">
        <v>63</v>
      </c>
      <c r="Y495" s="161" t="str">
        <f t="shared" si="237"/>
        <v>4-10-1-1-4-2-1-3-2-1-1-43-1-1-2-8-1-1-1</v>
      </c>
      <c r="Z495" s="8">
        <f t="shared" si="216"/>
        <v>445706</v>
      </c>
      <c r="AA495" s="7">
        <f t="shared" si="217"/>
        <v>490</v>
      </c>
      <c r="AB495" s="29" t="str">
        <f t="shared" si="242"/>
        <v>4</v>
      </c>
      <c r="AC495" s="29" t="str">
        <f t="shared" si="242"/>
        <v>4</v>
      </c>
      <c r="AD495" s="29" t="str">
        <f t="shared" si="242"/>
        <v>5</v>
      </c>
      <c r="AE495" s="29" t="str">
        <f t="shared" si="242"/>
        <v>7</v>
      </c>
      <c r="AF495" s="29" t="str">
        <f t="shared" si="242"/>
        <v>0</v>
      </c>
      <c r="AG495" s="29" t="str">
        <f t="shared" si="242"/>
        <v>6</v>
      </c>
      <c r="AH495" s="59">
        <v>490</v>
      </c>
      <c r="AI495" s="510">
        <v>445706</v>
      </c>
      <c r="AJ495" s="509">
        <v>4</v>
      </c>
      <c r="AK495" s="509">
        <v>10</v>
      </c>
      <c r="AL495" s="509">
        <v>1</v>
      </c>
      <c r="AM495" s="509">
        <v>1</v>
      </c>
      <c r="AN495" s="509">
        <v>4</v>
      </c>
      <c r="AO495" s="509">
        <v>2</v>
      </c>
      <c r="AP495" s="509">
        <v>1</v>
      </c>
      <c r="AQ495" s="509">
        <v>3</v>
      </c>
      <c r="AR495" s="509">
        <v>2</v>
      </c>
      <c r="AS495" s="509">
        <v>1</v>
      </c>
      <c r="AT495" s="509">
        <v>1</v>
      </c>
      <c r="AU495" s="509">
        <v>43</v>
      </c>
      <c r="AV495" s="509">
        <v>1</v>
      </c>
      <c r="AW495" s="509">
        <v>1</v>
      </c>
      <c r="AX495" s="509">
        <v>2</v>
      </c>
      <c r="AY495" s="509">
        <v>8</v>
      </c>
      <c r="AZ495" s="509">
        <v>1</v>
      </c>
      <c r="BA495" s="509">
        <v>1</v>
      </c>
      <c r="BB495" s="509">
        <v>1</v>
      </c>
      <c r="BC495" s="509" t="b">
        <v>0</v>
      </c>
      <c r="BD495" s="508">
        <v>45505</v>
      </c>
      <c r="BE495" s="508">
        <v>45474</v>
      </c>
      <c r="BF495" s="509" t="b">
        <v>0</v>
      </c>
      <c r="BG495" s="510" t="s">
        <v>1570</v>
      </c>
      <c r="BH495" s="509">
        <v>80</v>
      </c>
      <c r="BI495" s="510" t="s">
        <v>719</v>
      </c>
      <c r="BJ495" s="513">
        <v>45505</v>
      </c>
      <c r="BK495" s="513">
        <v>45474</v>
      </c>
      <c r="BL495" s="513">
        <v>46217</v>
      </c>
      <c r="BM495" s="510"/>
      <c r="BN495" s="512"/>
      <c r="BO495" s="510"/>
      <c r="BP495" s="509">
        <v>6</v>
      </c>
      <c r="BQ495" s="509" t="str">
        <f>IF(AI495="","",VLOOKUP(AJ495,[0]!Qualifier,(COLUMN(AJ495)-34),FALSE))</f>
        <v>StemC</v>
      </c>
      <c r="BR495" s="509" t="str">
        <f>IF(AJ495="","",VLOOKUP(AK495,[0]!Qualifier,(COLUMN(AK495)-34),FALSE))</f>
        <v xml:space="preserve">Citr </v>
      </c>
      <c r="BS495" s="509" t="str">
        <f>IF(AK495="","",VLOOKUP(AL495,[0]!Qualifier,(COLUMN(AL495)-34),FALSE))</f>
        <v xml:space="preserve">NoAdd </v>
      </c>
      <c r="BT495" s="509" t="str">
        <f>IF(AL495="","",VLOOKUP(AM495,[0]!Qualifier,(COLUMN(AM495)-34),FALSE))</f>
        <v xml:space="preserve">Closed </v>
      </c>
      <c r="BU495" s="509" t="str">
        <f>IF(AM495="","",VLOOKUP(AN495,[0]!Qualifier,(COLUMN(AN495)-34),FALSE))</f>
        <v>NonSVC</v>
      </c>
      <c r="BV495" s="509" t="str">
        <f>IF(AN495="","",VLOOKUP(AO495,[0]!Qualifier,(COLUMN(AO495)-34),FALSE))</f>
        <v xml:space="preserve">2to6°C </v>
      </c>
      <c r="BW495" s="509" t="str">
        <f>IF(AO495="","",VLOOKUP(AP495,[0]!Qualifier,(COLUMN(AP495)-34),FALSE))</f>
        <v>No</v>
      </c>
      <c r="BX495" s="509" t="str">
        <f>IF(AP495="","",VLOOKUP(AQ495,[0]!Qualifier,(COLUMN(AQ495)-34),FALSE))</f>
        <v>Dir</v>
      </c>
      <c r="BY495" s="509" t="str">
        <f>IF(AQ495="","",VLOOKUP(AR495,[0]!Qualifier,(COLUMN(AR495)-34),FALSE))</f>
        <v xml:space="preserve">Aph </v>
      </c>
      <c r="BZ495" s="509" t="str">
        <f>IF(AR495="","",VLOOKUP(AS495,[0]!Qualifier,(COLUMN(AS495)-34),FALSE))</f>
        <v xml:space="preserve">NA </v>
      </c>
      <c r="CA495" s="509" t="str">
        <f>IF(AS495="","",VLOOKUP(AT495,[0]!Qualifier,(COLUMN(AT495)-34),FALSE))</f>
        <v xml:space="preserve">Transf </v>
      </c>
      <c r="CB495" s="509" t="str">
        <f>IF(AT495="","",VLOOKUP(AU495,[0]!Qualifier,(COLUMN(AU495)-34),FALSE))</f>
        <v>AB+CD19Depl</v>
      </c>
      <c r="CC495" s="509" t="str">
        <f>IF(AU495="","",VLOOKUP(AV495,[0]!Qualifier,(COLUMN(AV495)-34),FALSE))</f>
        <v xml:space="preserve">None </v>
      </c>
      <c r="CD495" s="509" t="str">
        <f>IF(AV495="","",VLOOKUP(AW495,[0]!Qualifier,(COLUMN(AW495)-34),FALSE))</f>
        <v xml:space="preserve">NoIrr </v>
      </c>
      <c r="CE495" s="508" t="str">
        <f>IF(AW495="","",VLOOKUP(AX495,[0]!Qualifier,(COLUMN(AX495)-34),FALSE))</f>
        <v xml:space="preserve">Wash </v>
      </c>
      <c r="CF495" s="508" t="str">
        <f>IF(AX495="","",VLOOKUP(AY495,[0]!Qualifier,(COLUMN(AY495)-34),FALSE))</f>
        <v>PBSC</v>
      </c>
      <c r="CG495" s="509" t="str">
        <f>IF(AY495="","",VLOOKUP(AZ495,[0]!Qualifier,(COLUMN(AZ495)-34),FALSE))</f>
        <v>Non</v>
      </c>
      <c r="CH495" s="510" t="str">
        <f>IF(AZ495="","",VLOOKUP(BA495,[0]!Qualifier,(COLUMN(BA495)-34),FALSE))</f>
        <v>NA</v>
      </c>
      <c r="CI495" s="509" t="str">
        <f>IF(BA495="","",VLOOKUP(BB495,[0]!Qualifier,(COLUMN(BB495)-34),FALSE))</f>
        <v xml:space="preserve">None </v>
      </c>
      <c r="CJ495" s="510"/>
      <c r="CK495" s="513" t="str">
        <f t="shared" si="238"/>
        <v>4-10-1-1-4-2-1-3-2-1-1-43-1-1-2-8-1-1-1</v>
      </c>
      <c r="CL495" s="513">
        <v>42862</v>
      </c>
      <c r="CM495" s="513">
        <v>45195</v>
      </c>
      <c r="CN495" s="510"/>
      <c r="CP495" s="510"/>
    </row>
    <row r="496" spans="1:94" ht="12.95" customHeight="1" x14ac:dyDescent="0.35">
      <c r="A496" s="78">
        <f t="shared" si="243"/>
        <v>446943</v>
      </c>
      <c r="B496" s="7">
        <f t="shared" si="244"/>
        <v>491</v>
      </c>
      <c r="C496" s="59">
        <f t="shared" si="239"/>
        <v>491</v>
      </c>
      <c r="D496" s="124">
        <f t="shared" si="215"/>
        <v>446943</v>
      </c>
      <c r="E496" s="16" t="str">
        <f t="shared" si="218"/>
        <v>StemC</v>
      </c>
      <c r="F496" s="58" t="str">
        <f t="shared" si="219"/>
        <v xml:space="preserve">ACD+Hep </v>
      </c>
      <c r="G496" s="58" t="str">
        <f t="shared" si="220"/>
        <v xml:space="preserve">DMSO </v>
      </c>
      <c r="H496" s="58" t="str">
        <f t="shared" si="221"/>
        <v xml:space="preserve">CleanR </v>
      </c>
      <c r="I496" s="58" t="str">
        <f t="shared" si="222"/>
        <v xml:space="preserve">NonSV </v>
      </c>
      <c r="J496" s="58" t="str">
        <f t="shared" si="223"/>
        <v xml:space="preserve">≤-140°C  </v>
      </c>
      <c r="K496" s="58" t="str">
        <f t="shared" si="224"/>
        <v>No</v>
      </c>
      <c r="L496" s="58" t="str">
        <f t="shared" si="225"/>
        <v>Dir</v>
      </c>
      <c r="M496" s="58" t="str">
        <f t="shared" si="226"/>
        <v xml:space="preserve">Aph </v>
      </c>
      <c r="N496" s="58" t="str">
        <f t="shared" si="227"/>
        <v xml:space="preserve">NA </v>
      </c>
      <c r="O496" s="58" t="str">
        <f t="shared" si="228"/>
        <v xml:space="preserve">Transf </v>
      </c>
      <c r="P496" s="58" t="str">
        <f t="shared" si="229"/>
        <v xml:space="preserve">None </v>
      </c>
      <c r="Q496" s="58" t="str">
        <f t="shared" si="230"/>
        <v xml:space="preserve">None </v>
      </c>
      <c r="R496" s="58" t="str">
        <f t="shared" si="231"/>
        <v xml:space="preserve">NoIrr </v>
      </c>
      <c r="S496" s="58" t="str">
        <f t="shared" si="232"/>
        <v xml:space="preserve">- </v>
      </c>
      <c r="T496" s="58" t="str">
        <f t="shared" si="233"/>
        <v>PBSC</v>
      </c>
      <c r="U496" s="58" t="str">
        <f t="shared" si="234"/>
        <v>Non</v>
      </c>
      <c r="V496" s="58" t="str">
        <f t="shared" si="235"/>
        <v>NA</v>
      </c>
      <c r="W496" s="58" t="str">
        <f t="shared" si="236"/>
        <v xml:space="preserve">None </v>
      </c>
      <c r="X496" t="s">
        <v>63</v>
      </c>
      <c r="Y496" s="161" t="str">
        <f t="shared" si="237"/>
        <v>4-12-11-4-3-6-1-3-2-1-1-1-1-1-1-8-1-1-1</v>
      </c>
      <c r="Z496" s="8">
        <f t="shared" si="216"/>
        <v>446943</v>
      </c>
      <c r="AA496" s="7">
        <f t="shared" si="217"/>
        <v>491</v>
      </c>
      <c r="AB496" s="29" t="str">
        <f t="shared" si="242"/>
        <v>4</v>
      </c>
      <c r="AC496" s="29" t="str">
        <f t="shared" si="242"/>
        <v>4</v>
      </c>
      <c r="AD496" s="29" t="str">
        <f t="shared" si="242"/>
        <v>6</v>
      </c>
      <c r="AE496" s="29" t="str">
        <f t="shared" si="242"/>
        <v>9</v>
      </c>
      <c r="AF496" s="29" t="str">
        <f t="shared" si="242"/>
        <v>4</v>
      </c>
      <c r="AG496" s="29" t="str">
        <f t="shared" si="242"/>
        <v>3</v>
      </c>
      <c r="AH496" s="59">
        <v>491</v>
      </c>
      <c r="AI496" s="510">
        <v>446943</v>
      </c>
      <c r="AJ496" s="509">
        <v>4</v>
      </c>
      <c r="AK496" s="509">
        <v>12</v>
      </c>
      <c r="AL496" s="509">
        <v>11</v>
      </c>
      <c r="AM496" s="509">
        <v>4</v>
      </c>
      <c r="AN496" s="509">
        <v>3</v>
      </c>
      <c r="AO496" s="509">
        <v>6</v>
      </c>
      <c r="AP496" s="509">
        <v>1</v>
      </c>
      <c r="AQ496" s="509">
        <v>3</v>
      </c>
      <c r="AR496" s="509">
        <v>2</v>
      </c>
      <c r="AS496" s="509">
        <v>1</v>
      </c>
      <c r="AT496" s="509">
        <v>1</v>
      </c>
      <c r="AU496" s="509">
        <v>1</v>
      </c>
      <c r="AV496" s="509">
        <v>1</v>
      </c>
      <c r="AW496" s="509">
        <v>1</v>
      </c>
      <c r="AX496" s="509">
        <v>1</v>
      </c>
      <c r="AY496" s="509">
        <v>8</v>
      </c>
      <c r="AZ496" s="509">
        <v>1</v>
      </c>
      <c r="BA496" s="509">
        <v>1</v>
      </c>
      <c r="BB496" s="509">
        <v>1</v>
      </c>
      <c r="BC496" s="509" t="b">
        <v>0</v>
      </c>
      <c r="BD496" s="508">
        <v>45356</v>
      </c>
      <c r="BE496" s="508">
        <v>45352</v>
      </c>
      <c r="BF496" s="509" t="b">
        <v>0</v>
      </c>
      <c r="BG496" s="510" t="s">
        <v>1527</v>
      </c>
      <c r="BH496" s="509">
        <v>80</v>
      </c>
      <c r="BI496" s="510" t="s">
        <v>719</v>
      </c>
      <c r="BJ496" s="513">
        <v>45356</v>
      </c>
      <c r="BK496" s="513">
        <v>45352</v>
      </c>
      <c r="BL496" s="513">
        <v>46217</v>
      </c>
      <c r="BM496" s="510"/>
      <c r="BN496" s="512"/>
      <c r="BO496" s="510"/>
      <c r="BP496" s="509">
        <v>2</v>
      </c>
      <c r="BQ496" s="509" t="str">
        <f>IF(AI496="","",VLOOKUP(AJ496,[0]!Qualifier,(COLUMN(AJ496)-34),FALSE))</f>
        <v>StemC</v>
      </c>
      <c r="BR496" s="509" t="str">
        <f>IF(AJ496="","",VLOOKUP(AK496,[0]!Qualifier,(COLUMN(AK496)-34),FALSE))</f>
        <v xml:space="preserve">ACD+Hep </v>
      </c>
      <c r="BS496" s="509" t="str">
        <f>IF(AK496="","",VLOOKUP(AL496,[0]!Qualifier,(COLUMN(AL496)-34),FALSE))</f>
        <v xml:space="preserve">DMSO </v>
      </c>
      <c r="BT496" s="509" t="str">
        <f>IF(AL496="","",VLOOKUP(AM496,[0]!Qualifier,(COLUMN(AM496)-34),FALSE))</f>
        <v xml:space="preserve">CleanR </v>
      </c>
      <c r="BU496" s="509" t="str">
        <f>IF(AM496="","",VLOOKUP(AN496,[0]!Qualifier,(COLUMN(AN496)-34),FALSE))</f>
        <v xml:space="preserve">NonSV </v>
      </c>
      <c r="BV496" s="509" t="str">
        <f>IF(AN496="","",VLOOKUP(AO496,[0]!Qualifier,(COLUMN(AO496)-34),FALSE))</f>
        <v xml:space="preserve">≤-140°C  </v>
      </c>
      <c r="BW496" s="509" t="str">
        <f>IF(AO496="","",VLOOKUP(AP496,[0]!Qualifier,(COLUMN(AP496)-34),FALSE))</f>
        <v>No</v>
      </c>
      <c r="BX496" s="509" t="str">
        <f>IF(AP496="","",VLOOKUP(AQ496,[0]!Qualifier,(COLUMN(AQ496)-34),FALSE))</f>
        <v>Dir</v>
      </c>
      <c r="BY496" s="509" t="str">
        <f>IF(AQ496="","",VLOOKUP(AR496,[0]!Qualifier,(COLUMN(AR496)-34),FALSE))</f>
        <v xml:space="preserve">Aph </v>
      </c>
      <c r="BZ496" s="509" t="str">
        <f>IF(AR496="","",VLOOKUP(AS496,[0]!Qualifier,(COLUMN(AS496)-34),FALSE))</f>
        <v xml:space="preserve">NA </v>
      </c>
      <c r="CA496" s="509" t="str">
        <f>IF(AS496="","",VLOOKUP(AT496,[0]!Qualifier,(COLUMN(AT496)-34),FALSE))</f>
        <v xml:space="preserve">Transf </v>
      </c>
      <c r="CB496" s="509" t="str">
        <f>IF(AT496="","",VLOOKUP(AU496,[0]!Qualifier,(COLUMN(AU496)-34),FALSE))</f>
        <v xml:space="preserve">None </v>
      </c>
      <c r="CC496" s="509" t="str">
        <f>IF(AU496="","",VLOOKUP(AV496,[0]!Qualifier,(COLUMN(AV496)-34),FALSE))</f>
        <v xml:space="preserve">None </v>
      </c>
      <c r="CD496" s="509" t="str">
        <f>IF(AV496="","",VLOOKUP(AW496,[0]!Qualifier,(COLUMN(AW496)-34),FALSE))</f>
        <v xml:space="preserve">NoIrr </v>
      </c>
      <c r="CE496" s="508" t="str">
        <f>IF(AW496="","",VLOOKUP(AX496,[0]!Qualifier,(COLUMN(AX496)-34),FALSE))</f>
        <v xml:space="preserve">- </v>
      </c>
      <c r="CF496" s="508" t="str">
        <f>IF(AX496="","",VLOOKUP(AY496,[0]!Qualifier,(COLUMN(AY496)-34),FALSE))</f>
        <v>PBSC</v>
      </c>
      <c r="CG496" s="509" t="str">
        <f>IF(AY496="","",VLOOKUP(AZ496,[0]!Qualifier,(COLUMN(AZ496)-34),FALSE))</f>
        <v>Non</v>
      </c>
      <c r="CH496" s="510" t="str">
        <f>IF(AZ496="","",VLOOKUP(BA496,[0]!Qualifier,(COLUMN(BA496)-34),FALSE))</f>
        <v>NA</v>
      </c>
      <c r="CI496" s="509" t="str">
        <f>IF(BA496="","",VLOOKUP(BB496,[0]!Qualifier,(COLUMN(BB496)-34),FALSE))</f>
        <v xml:space="preserve">None </v>
      </c>
      <c r="CJ496" s="510"/>
      <c r="CK496" s="513" t="str">
        <f t="shared" si="238"/>
        <v>4-12-11-4-3-6-1-3-2-1-1-1-1-1-1-8-1-1-1</v>
      </c>
      <c r="CL496" s="513">
        <v>42829</v>
      </c>
      <c r="CM496" s="513">
        <v>45195</v>
      </c>
      <c r="CN496" s="510"/>
      <c r="CP496" s="510"/>
    </row>
    <row r="497" spans="1:94" ht="12.95" customHeight="1" x14ac:dyDescent="0.35">
      <c r="A497" s="78">
        <f t="shared" si="243"/>
        <v>446948</v>
      </c>
      <c r="B497" s="7">
        <f t="shared" si="244"/>
        <v>492</v>
      </c>
      <c r="C497" s="59">
        <f t="shared" si="239"/>
        <v>492</v>
      </c>
      <c r="D497" s="124">
        <f t="shared" si="215"/>
        <v>446948</v>
      </c>
      <c r="E497" s="16" t="str">
        <f t="shared" si="218"/>
        <v>StemC</v>
      </c>
      <c r="F497" s="58" t="str">
        <f t="shared" si="219"/>
        <v xml:space="preserve">ACD+Hep </v>
      </c>
      <c r="G497" s="58" t="str">
        <f t="shared" si="220"/>
        <v xml:space="preserve">DMSO </v>
      </c>
      <c r="H497" s="58" t="str">
        <f t="shared" si="221"/>
        <v xml:space="preserve">CleanR </v>
      </c>
      <c r="I497" s="58" t="str">
        <f t="shared" si="222"/>
        <v xml:space="preserve">NonSV </v>
      </c>
      <c r="J497" s="58" t="str">
        <f t="shared" si="223"/>
        <v xml:space="preserve">≤-60°C  </v>
      </c>
      <c r="K497" s="58" t="str">
        <f t="shared" si="224"/>
        <v>No</v>
      </c>
      <c r="L497" s="58" t="str">
        <f t="shared" si="225"/>
        <v>Dir</v>
      </c>
      <c r="M497" s="58" t="str">
        <f t="shared" si="226"/>
        <v xml:space="preserve">Aph </v>
      </c>
      <c r="N497" s="58" t="str">
        <f t="shared" si="227"/>
        <v xml:space="preserve">NA </v>
      </c>
      <c r="O497" s="58" t="str">
        <f t="shared" si="228"/>
        <v xml:space="preserve">Transf </v>
      </c>
      <c r="P497" s="58" t="str">
        <f t="shared" si="229"/>
        <v xml:space="preserve">None </v>
      </c>
      <c r="Q497" s="58" t="str">
        <f t="shared" si="230"/>
        <v xml:space="preserve">None </v>
      </c>
      <c r="R497" s="58" t="str">
        <f t="shared" si="231"/>
        <v xml:space="preserve">NoIrr </v>
      </c>
      <c r="S497" s="58" t="str">
        <f t="shared" si="232"/>
        <v xml:space="preserve">- </v>
      </c>
      <c r="T497" s="58" t="str">
        <f t="shared" si="233"/>
        <v>PBSC</v>
      </c>
      <c r="U497" s="58" t="str">
        <f t="shared" si="234"/>
        <v>Non</v>
      </c>
      <c r="V497" s="58" t="str">
        <f t="shared" si="235"/>
        <v>NA</v>
      </c>
      <c r="W497" s="58" t="str">
        <f t="shared" si="236"/>
        <v xml:space="preserve">None </v>
      </c>
      <c r="X497" t="s">
        <v>63</v>
      </c>
      <c r="Y497" s="161" t="str">
        <f t="shared" si="237"/>
        <v>4-12-11-4-3-5-1-3-2-1-1-1-1-1-1-8-1-1-1</v>
      </c>
      <c r="Z497" s="8">
        <f t="shared" si="216"/>
        <v>446948</v>
      </c>
      <c r="AA497" s="7">
        <f t="shared" si="217"/>
        <v>492</v>
      </c>
      <c r="AB497" s="29" t="str">
        <f t="shared" si="242"/>
        <v>4</v>
      </c>
      <c r="AC497" s="29" t="str">
        <f t="shared" si="242"/>
        <v>4</v>
      </c>
      <c r="AD497" s="29" t="str">
        <f t="shared" si="242"/>
        <v>6</v>
      </c>
      <c r="AE497" s="29" t="str">
        <f t="shared" si="242"/>
        <v>9</v>
      </c>
      <c r="AF497" s="29" t="str">
        <f t="shared" si="242"/>
        <v>4</v>
      </c>
      <c r="AG497" s="29" t="str">
        <f t="shared" si="242"/>
        <v>8</v>
      </c>
      <c r="AH497" s="59">
        <v>492</v>
      </c>
      <c r="AI497" s="510">
        <v>446948</v>
      </c>
      <c r="AJ497" s="509">
        <v>4</v>
      </c>
      <c r="AK497" s="509">
        <v>12</v>
      </c>
      <c r="AL497" s="509">
        <v>11</v>
      </c>
      <c r="AM497" s="509">
        <v>4</v>
      </c>
      <c r="AN497" s="509">
        <v>3</v>
      </c>
      <c r="AO497" s="509">
        <v>5</v>
      </c>
      <c r="AP497" s="509">
        <v>1</v>
      </c>
      <c r="AQ497" s="509">
        <v>3</v>
      </c>
      <c r="AR497" s="509">
        <v>2</v>
      </c>
      <c r="AS497" s="509">
        <v>1</v>
      </c>
      <c r="AT497" s="509">
        <v>1</v>
      </c>
      <c r="AU497" s="509">
        <v>1</v>
      </c>
      <c r="AV497" s="509">
        <v>1</v>
      </c>
      <c r="AW497" s="509">
        <v>1</v>
      </c>
      <c r="AX497" s="509">
        <v>1</v>
      </c>
      <c r="AY497" s="509">
        <v>8</v>
      </c>
      <c r="AZ497" s="509">
        <v>1</v>
      </c>
      <c r="BA497" s="509">
        <v>1</v>
      </c>
      <c r="BB497" s="509">
        <v>1</v>
      </c>
      <c r="BC497" s="509" t="b">
        <v>0</v>
      </c>
      <c r="BD497" s="508">
        <v>46079</v>
      </c>
      <c r="BE497" s="508">
        <v>46077</v>
      </c>
      <c r="BF497" s="509" t="b">
        <v>0</v>
      </c>
      <c r="BG497" s="510" t="s">
        <v>1633</v>
      </c>
      <c r="BH497" s="509">
        <v>80</v>
      </c>
      <c r="BI497" s="510" t="s">
        <v>719</v>
      </c>
      <c r="BJ497" s="513">
        <v>46079</v>
      </c>
      <c r="BK497" s="513">
        <v>46077</v>
      </c>
      <c r="BL497" s="513">
        <v>46217</v>
      </c>
      <c r="BM497" s="510"/>
      <c r="BN497" s="512"/>
      <c r="BO497" s="510"/>
      <c r="BP497" s="509">
        <v>6</v>
      </c>
      <c r="BQ497" s="509" t="str">
        <f>IF(AI497="","",VLOOKUP(AJ497,[0]!Qualifier,(COLUMN(AJ497)-34),FALSE))</f>
        <v>StemC</v>
      </c>
      <c r="BR497" s="509" t="str">
        <f>IF(AJ497="","",VLOOKUP(AK497,[0]!Qualifier,(COLUMN(AK497)-34),FALSE))</f>
        <v xml:space="preserve">ACD+Hep </v>
      </c>
      <c r="BS497" s="509" t="str">
        <f>IF(AK497="","",VLOOKUP(AL497,[0]!Qualifier,(COLUMN(AL497)-34),FALSE))</f>
        <v xml:space="preserve">DMSO </v>
      </c>
      <c r="BT497" s="509" t="str">
        <f>IF(AL497="","",VLOOKUP(AM497,[0]!Qualifier,(COLUMN(AM497)-34),FALSE))</f>
        <v xml:space="preserve">CleanR </v>
      </c>
      <c r="BU497" s="509" t="str">
        <f>IF(AM497="","",VLOOKUP(AN497,[0]!Qualifier,(COLUMN(AN497)-34),FALSE))</f>
        <v xml:space="preserve">NonSV </v>
      </c>
      <c r="BV497" s="509" t="str">
        <f>IF(AN497="","",VLOOKUP(AO497,[0]!Qualifier,(COLUMN(AO497)-34),FALSE))</f>
        <v xml:space="preserve">≤-60°C  </v>
      </c>
      <c r="BW497" s="509" t="str">
        <f>IF(AO497="","",VLOOKUP(AP497,[0]!Qualifier,(COLUMN(AP497)-34),FALSE))</f>
        <v>No</v>
      </c>
      <c r="BX497" s="509" t="str">
        <f>IF(AP497="","",VLOOKUP(AQ497,[0]!Qualifier,(COLUMN(AQ497)-34),FALSE))</f>
        <v>Dir</v>
      </c>
      <c r="BY497" s="509" t="str">
        <f>IF(AQ497="","",VLOOKUP(AR497,[0]!Qualifier,(COLUMN(AR497)-34),FALSE))</f>
        <v xml:space="preserve">Aph </v>
      </c>
      <c r="BZ497" s="509" t="str">
        <f>IF(AR497="","",VLOOKUP(AS497,[0]!Qualifier,(COLUMN(AS497)-34),FALSE))</f>
        <v xml:space="preserve">NA </v>
      </c>
      <c r="CA497" s="509" t="str">
        <f>IF(AS497="","",VLOOKUP(AT497,[0]!Qualifier,(COLUMN(AT497)-34),FALSE))</f>
        <v xml:space="preserve">Transf </v>
      </c>
      <c r="CB497" s="509" t="str">
        <f>IF(AT497="","",VLOOKUP(AU497,[0]!Qualifier,(COLUMN(AU497)-34),FALSE))</f>
        <v xml:space="preserve">None </v>
      </c>
      <c r="CC497" s="509" t="str">
        <f>IF(AU497="","",VLOOKUP(AV497,[0]!Qualifier,(COLUMN(AV497)-34),FALSE))</f>
        <v xml:space="preserve">None </v>
      </c>
      <c r="CD497" s="509" t="str">
        <f>IF(AV497="","",VLOOKUP(AW497,[0]!Qualifier,(COLUMN(AW497)-34),FALSE))</f>
        <v xml:space="preserve">NoIrr </v>
      </c>
      <c r="CE497" s="508" t="str">
        <f>IF(AW497="","",VLOOKUP(AX497,[0]!Qualifier,(COLUMN(AX497)-34),FALSE))</f>
        <v xml:space="preserve">- </v>
      </c>
      <c r="CF497" s="508" t="str">
        <f>IF(AX497="","",VLOOKUP(AY497,[0]!Qualifier,(COLUMN(AY497)-34),FALSE))</f>
        <v>PBSC</v>
      </c>
      <c r="CG497" s="509" t="str">
        <f>IF(AY497="","",VLOOKUP(AZ497,[0]!Qualifier,(COLUMN(AZ497)-34),FALSE))</f>
        <v>Non</v>
      </c>
      <c r="CH497" s="510" t="str">
        <f>IF(AZ497="","",VLOOKUP(BA497,[0]!Qualifier,(COLUMN(BA497)-34),FALSE))</f>
        <v>NA</v>
      </c>
      <c r="CI497" s="509" t="str">
        <f>IF(BA497="","",VLOOKUP(BB497,[0]!Qualifier,(COLUMN(BB497)-34),FALSE))</f>
        <v xml:space="preserve">None </v>
      </c>
      <c r="CJ497" s="510"/>
      <c r="CK497" s="513" t="str">
        <f t="shared" si="238"/>
        <v>4-12-11-4-3-5-1-3-2-1-1-1-1-1-1-8-1-1-1</v>
      </c>
      <c r="CL497" s="513">
        <v>44692</v>
      </c>
      <c r="CM497" s="513">
        <v>45195</v>
      </c>
      <c r="CN497" s="510"/>
      <c r="CP497" s="510"/>
    </row>
    <row r="498" spans="1:94" ht="12.95" customHeight="1" x14ac:dyDescent="0.35">
      <c r="A498" s="78">
        <f t="shared" si="243"/>
        <v>447948</v>
      </c>
      <c r="B498" s="7">
        <f t="shared" si="244"/>
        <v>493</v>
      </c>
      <c r="C498" s="59">
        <f t="shared" si="239"/>
        <v>493</v>
      </c>
      <c r="D498" s="124">
        <f t="shared" si="215"/>
        <v>447948</v>
      </c>
      <c r="E498" s="16" t="str">
        <f t="shared" si="218"/>
        <v>StemC</v>
      </c>
      <c r="F498" s="58" t="str">
        <f t="shared" si="219"/>
        <v xml:space="preserve">ACD </v>
      </c>
      <c r="G498" s="58" t="str">
        <f t="shared" si="220"/>
        <v xml:space="preserve">DMSO </v>
      </c>
      <c r="H498" s="58" t="str">
        <f t="shared" si="221"/>
        <v xml:space="preserve">CleanR </v>
      </c>
      <c r="I498" s="58" t="str">
        <f t="shared" si="222"/>
        <v xml:space="preserve">NonSV </v>
      </c>
      <c r="J498" s="58" t="str">
        <f t="shared" si="223"/>
        <v xml:space="preserve">≤-60°C  </v>
      </c>
      <c r="K498" s="58" t="str">
        <f t="shared" si="224"/>
        <v>No</v>
      </c>
      <c r="L498" s="58" t="str">
        <f t="shared" si="225"/>
        <v>Dir</v>
      </c>
      <c r="M498" s="58" t="str">
        <f t="shared" si="226"/>
        <v xml:space="preserve">Aph </v>
      </c>
      <c r="N498" s="58" t="str">
        <f t="shared" si="227"/>
        <v xml:space="preserve">NA </v>
      </c>
      <c r="O498" s="58" t="str">
        <f t="shared" si="228"/>
        <v xml:space="preserve">Transf </v>
      </c>
      <c r="P498" s="58" t="str">
        <f t="shared" si="229"/>
        <v xml:space="preserve">None </v>
      </c>
      <c r="Q498" s="58" t="str">
        <f t="shared" si="230"/>
        <v xml:space="preserve">None </v>
      </c>
      <c r="R498" s="58" t="str">
        <f t="shared" si="231"/>
        <v xml:space="preserve">NoIrr </v>
      </c>
      <c r="S498" s="58" t="str">
        <f t="shared" si="232"/>
        <v xml:space="preserve">- </v>
      </c>
      <c r="T498" s="58" t="str">
        <f t="shared" si="233"/>
        <v>PBSC</v>
      </c>
      <c r="U498" s="58" t="str">
        <f t="shared" si="234"/>
        <v>Non</v>
      </c>
      <c r="V498" s="58" t="str">
        <f t="shared" si="235"/>
        <v>NA</v>
      </c>
      <c r="W498" s="58" t="str">
        <f t="shared" si="236"/>
        <v xml:space="preserve">None </v>
      </c>
      <c r="X498" t="s">
        <v>63</v>
      </c>
      <c r="Y498" s="161" t="str">
        <f t="shared" si="237"/>
        <v>4-6-11-4-3-5-1-3-2-1-1-1-1-1-1-8-1-1-1</v>
      </c>
      <c r="Z498" s="8">
        <f t="shared" ref="Z498:Z561" si="245">IF(D498="","",D498)</f>
        <v>447948</v>
      </c>
      <c r="AA498" s="7">
        <f t="shared" ref="AA498:AA561" si="246">B498</f>
        <v>493</v>
      </c>
      <c r="AB498" s="29" t="str">
        <f t="shared" si="242"/>
        <v>4</v>
      </c>
      <c r="AC498" s="29" t="str">
        <f t="shared" si="242"/>
        <v>4</v>
      </c>
      <c r="AD498" s="29" t="str">
        <f t="shared" si="242"/>
        <v>7</v>
      </c>
      <c r="AE498" s="29" t="str">
        <f t="shared" si="242"/>
        <v>9</v>
      </c>
      <c r="AF498" s="29" t="str">
        <f t="shared" si="242"/>
        <v>4</v>
      </c>
      <c r="AG498" s="29" t="str">
        <f t="shared" si="242"/>
        <v>8</v>
      </c>
      <c r="AH498" s="59">
        <v>493</v>
      </c>
      <c r="AI498" s="510">
        <v>447948</v>
      </c>
      <c r="AJ498" s="509">
        <v>4</v>
      </c>
      <c r="AK498" s="509">
        <v>6</v>
      </c>
      <c r="AL498" s="509">
        <v>11</v>
      </c>
      <c r="AM498" s="509">
        <v>4</v>
      </c>
      <c r="AN498" s="509">
        <v>3</v>
      </c>
      <c r="AO498" s="509">
        <v>5</v>
      </c>
      <c r="AP498" s="509">
        <v>1</v>
      </c>
      <c r="AQ498" s="509">
        <v>3</v>
      </c>
      <c r="AR498" s="509">
        <v>2</v>
      </c>
      <c r="AS498" s="509">
        <v>1</v>
      </c>
      <c r="AT498" s="509">
        <v>1</v>
      </c>
      <c r="AU498" s="509">
        <v>1</v>
      </c>
      <c r="AV498" s="509">
        <v>1</v>
      </c>
      <c r="AW498" s="509">
        <v>1</v>
      </c>
      <c r="AX498" s="509">
        <v>1</v>
      </c>
      <c r="AY498" s="509">
        <v>8</v>
      </c>
      <c r="AZ498" s="509">
        <v>1</v>
      </c>
      <c r="BA498" s="509">
        <v>1</v>
      </c>
      <c r="BB498" s="509">
        <v>1</v>
      </c>
      <c r="BC498" s="509" t="b">
        <v>0</v>
      </c>
      <c r="BD498" s="508">
        <v>46079</v>
      </c>
      <c r="BE498" s="508">
        <v>46077</v>
      </c>
      <c r="BF498" s="509" t="b">
        <v>0</v>
      </c>
      <c r="BG498" s="510" t="s">
        <v>1634</v>
      </c>
      <c r="BH498" s="509">
        <v>80</v>
      </c>
      <c r="BI498" s="510" t="s">
        <v>719</v>
      </c>
      <c r="BJ498" s="513">
        <v>46079</v>
      </c>
      <c r="BK498" s="513">
        <v>46077</v>
      </c>
      <c r="BL498" s="513">
        <v>46217</v>
      </c>
      <c r="BM498" s="510"/>
      <c r="BN498" s="512"/>
      <c r="BO498" s="510"/>
      <c r="BP498" s="509">
        <v>2</v>
      </c>
      <c r="BQ498" s="509" t="str">
        <f>IF(AI498="","",VLOOKUP(AJ498,[0]!Qualifier,(COLUMN(AJ498)-34),FALSE))</f>
        <v>StemC</v>
      </c>
      <c r="BR498" s="509" t="str">
        <f>IF(AJ498="","",VLOOKUP(AK498,[0]!Qualifier,(COLUMN(AK498)-34),FALSE))</f>
        <v xml:space="preserve">ACD </v>
      </c>
      <c r="BS498" s="509" t="str">
        <f>IF(AK498="","",VLOOKUP(AL498,[0]!Qualifier,(COLUMN(AL498)-34),FALSE))</f>
        <v xml:space="preserve">DMSO </v>
      </c>
      <c r="BT498" s="509" t="str">
        <f>IF(AL498="","",VLOOKUP(AM498,[0]!Qualifier,(COLUMN(AM498)-34),FALSE))</f>
        <v xml:space="preserve">CleanR </v>
      </c>
      <c r="BU498" s="509" t="str">
        <f>IF(AM498="","",VLOOKUP(AN498,[0]!Qualifier,(COLUMN(AN498)-34),FALSE))</f>
        <v xml:space="preserve">NonSV </v>
      </c>
      <c r="BV498" s="509" t="str">
        <f>IF(AN498="","",VLOOKUP(AO498,[0]!Qualifier,(COLUMN(AO498)-34),FALSE))</f>
        <v xml:space="preserve">≤-60°C  </v>
      </c>
      <c r="BW498" s="509" t="str">
        <f>IF(AO498="","",VLOOKUP(AP498,[0]!Qualifier,(COLUMN(AP498)-34),FALSE))</f>
        <v>No</v>
      </c>
      <c r="BX498" s="509" t="str">
        <f>IF(AP498="","",VLOOKUP(AQ498,[0]!Qualifier,(COLUMN(AQ498)-34),FALSE))</f>
        <v>Dir</v>
      </c>
      <c r="BY498" s="509" t="str">
        <f>IF(AQ498="","",VLOOKUP(AR498,[0]!Qualifier,(COLUMN(AR498)-34),FALSE))</f>
        <v xml:space="preserve">Aph </v>
      </c>
      <c r="BZ498" s="509" t="str">
        <f>IF(AR498="","",VLOOKUP(AS498,[0]!Qualifier,(COLUMN(AS498)-34),FALSE))</f>
        <v xml:space="preserve">NA </v>
      </c>
      <c r="CA498" s="509" t="str">
        <f>IF(AS498="","",VLOOKUP(AT498,[0]!Qualifier,(COLUMN(AT498)-34),FALSE))</f>
        <v xml:space="preserve">Transf </v>
      </c>
      <c r="CB498" s="509" t="str">
        <f>IF(AT498="","",VLOOKUP(AU498,[0]!Qualifier,(COLUMN(AU498)-34),FALSE))</f>
        <v xml:space="preserve">None </v>
      </c>
      <c r="CC498" s="509" t="str">
        <f>IF(AU498="","",VLOOKUP(AV498,[0]!Qualifier,(COLUMN(AV498)-34),FALSE))</f>
        <v xml:space="preserve">None </v>
      </c>
      <c r="CD498" s="509" t="str">
        <f>IF(AV498="","",VLOOKUP(AW498,[0]!Qualifier,(COLUMN(AW498)-34),FALSE))</f>
        <v xml:space="preserve">NoIrr </v>
      </c>
      <c r="CE498" s="508" t="str">
        <f>IF(AW498="","",VLOOKUP(AX498,[0]!Qualifier,(COLUMN(AX498)-34),FALSE))</f>
        <v xml:space="preserve">- </v>
      </c>
      <c r="CF498" s="508" t="str">
        <f>IF(AX498="","",VLOOKUP(AY498,[0]!Qualifier,(COLUMN(AY498)-34),FALSE))</f>
        <v>PBSC</v>
      </c>
      <c r="CG498" s="509" t="str">
        <f>IF(AY498="","",VLOOKUP(AZ498,[0]!Qualifier,(COLUMN(AZ498)-34),FALSE))</f>
        <v>Non</v>
      </c>
      <c r="CH498" s="510" t="str">
        <f>IF(AZ498="","",VLOOKUP(BA498,[0]!Qualifier,(COLUMN(BA498)-34),FALSE))</f>
        <v>NA</v>
      </c>
      <c r="CI498" s="509" t="str">
        <f>IF(BA498="","",VLOOKUP(BB498,[0]!Qualifier,(COLUMN(BB498)-34),FALSE))</f>
        <v xml:space="preserve">None </v>
      </c>
      <c r="CJ498" s="510"/>
      <c r="CK498" s="513" t="str">
        <f t="shared" si="238"/>
        <v>4-6-11-4-3-5-1-3-2-1-1-1-1-1-1-8-1-1-1</v>
      </c>
      <c r="CL498" s="513">
        <v>43999</v>
      </c>
      <c r="CM498" s="513">
        <v>45195</v>
      </c>
      <c r="CN498" s="510"/>
      <c r="CP498" s="510"/>
    </row>
    <row r="499" spans="1:94" ht="12.95" customHeight="1" x14ac:dyDescent="0.35">
      <c r="A499" s="78">
        <f t="shared" si="243"/>
        <v>448840</v>
      </c>
      <c r="B499" s="7">
        <f t="shared" si="244"/>
        <v>494</v>
      </c>
      <c r="C499" s="59">
        <f t="shared" si="239"/>
        <v>494</v>
      </c>
      <c r="D499" s="124">
        <f t="shared" si="215"/>
        <v>448840</v>
      </c>
      <c r="E499" s="16" t="str">
        <f t="shared" si="218"/>
        <v>StemC</v>
      </c>
      <c r="F499" s="58" t="str">
        <f t="shared" si="219"/>
        <v xml:space="preserve">NoAC </v>
      </c>
      <c r="G499" s="58" t="str">
        <f t="shared" si="220"/>
        <v xml:space="preserve">NoAdd </v>
      </c>
      <c r="H499" s="58" t="str">
        <f t="shared" si="221"/>
        <v xml:space="preserve">CleanR </v>
      </c>
      <c r="I499" s="58" t="str">
        <f t="shared" si="222"/>
        <v xml:space="preserve">NonSV </v>
      </c>
      <c r="J499" s="58" t="str">
        <f t="shared" si="223"/>
        <v xml:space="preserve">2to6°C </v>
      </c>
      <c r="K499" s="58" t="str">
        <f t="shared" si="224"/>
        <v>No</v>
      </c>
      <c r="L499" s="58" t="str">
        <f t="shared" si="225"/>
        <v>Dir</v>
      </c>
      <c r="M499" s="58" t="str">
        <f t="shared" si="226"/>
        <v xml:space="preserve">Aph </v>
      </c>
      <c r="N499" s="58" t="str">
        <f t="shared" si="227"/>
        <v xml:space="preserve">NA </v>
      </c>
      <c r="O499" s="58" t="str">
        <f t="shared" si="228"/>
        <v xml:space="preserve">Transf </v>
      </c>
      <c r="P499" s="58" t="str">
        <f t="shared" si="229"/>
        <v>AB+CD19Depl</v>
      </c>
      <c r="Q499" s="58" t="str">
        <f t="shared" si="230"/>
        <v xml:space="preserve">None </v>
      </c>
      <c r="R499" s="58" t="str">
        <f t="shared" si="231"/>
        <v xml:space="preserve">NoIrr </v>
      </c>
      <c r="S499" s="58" t="str">
        <f t="shared" si="232"/>
        <v xml:space="preserve">Wash </v>
      </c>
      <c r="T499" s="58" t="str">
        <f t="shared" si="233"/>
        <v>PBSC</v>
      </c>
      <c r="U499" s="58" t="str">
        <f t="shared" si="234"/>
        <v>Non</v>
      </c>
      <c r="V499" s="58" t="str">
        <f t="shared" si="235"/>
        <v>NA</v>
      </c>
      <c r="W499" s="58" t="str">
        <f t="shared" si="236"/>
        <v xml:space="preserve">None </v>
      </c>
      <c r="X499" t="s">
        <v>63</v>
      </c>
      <c r="Y499" s="161" t="str">
        <f t="shared" si="237"/>
        <v>4-1-1-4-3-2-1-3-2-1-1-43-1-1-2-8-1-1-1</v>
      </c>
      <c r="Z499" s="8">
        <f t="shared" si="245"/>
        <v>448840</v>
      </c>
      <c r="AA499" s="7">
        <f t="shared" si="246"/>
        <v>494</v>
      </c>
      <c r="AB499" s="29" t="str">
        <f t="shared" si="242"/>
        <v>4</v>
      </c>
      <c r="AC499" s="29" t="str">
        <f t="shared" si="242"/>
        <v>4</v>
      </c>
      <c r="AD499" s="29" t="str">
        <f t="shared" si="242"/>
        <v>8</v>
      </c>
      <c r="AE499" s="29" t="str">
        <f t="shared" si="242"/>
        <v>8</v>
      </c>
      <c r="AF499" s="29" t="str">
        <f t="shared" si="242"/>
        <v>4</v>
      </c>
      <c r="AG499" s="29" t="str">
        <f t="shared" si="242"/>
        <v>0</v>
      </c>
      <c r="AH499" s="59">
        <v>494</v>
      </c>
      <c r="AI499" s="510">
        <v>448840</v>
      </c>
      <c r="AJ499" s="509">
        <v>4</v>
      </c>
      <c r="AK499" s="509">
        <v>1</v>
      </c>
      <c r="AL499" s="509">
        <v>1</v>
      </c>
      <c r="AM499" s="509">
        <v>4</v>
      </c>
      <c r="AN499" s="509">
        <v>3</v>
      </c>
      <c r="AO499" s="509">
        <v>2</v>
      </c>
      <c r="AP499" s="509">
        <v>1</v>
      </c>
      <c r="AQ499" s="509">
        <v>3</v>
      </c>
      <c r="AR499" s="509">
        <v>2</v>
      </c>
      <c r="AS499" s="509">
        <v>1</v>
      </c>
      <c r="AT499" s="509">
        <v>1</v>
      </c>
      <c r="AU499" s="509">
        <v>43</v>
      </c>
      <c r="AV499" s="509">
        <v>1</v>
      </c>
      <c r="AW499" s="509">
        <v>1</v>
      </c>
      <c r="AX499" s="509">
        <v>2</v>
      </c>
      <c r="AY499" s="509">
        <v>8</v>
      </c>
      <c r="AZ499" s="509">
        <v>1</v>
      </c>
      <c r="BA499" s="509">
        <v>1</v>
      </c>
      <c r="BB499" s="509">
        <v>1</v>
      </c>
      <c r="BC499" s="509" t="b">
        <v>0</v>
      </c>
      <c r="BD499" s="508">
        <v>43014</v>
      </c>
      <c r="BE499" s="508">
        <v>42992</v>
      </c>
      <c r="BF499" s="509" t="b">
        <v>0</v>
      </c>
      <c r="BG499" s="510" t="s">
        <v>849</v>
      </c>
      <c r="BH499" s="509">
        <v>80</v>
      </c>
      <c r="BI499" s="510" t="s">
        <v>719</v>
      </c>
      <c r="BJ499" s="513">
        <v>43014</v>
      </c>
      <c r="BK499" s="513">
        <v>42992</v>
      </c>
      <c r="BL499" s="513">
        <v>46217</v>
      </c>
      <c r="BM499" s="510"/>
      <c r="BN499" s="512"/>
      <c r="BO499" s="510"/>
      <c r="BP499" s="509">
        <v>16</v>
      </c>
      <c r="BQ499" s="509" t="str">
        <f>IF(AI499="","",VLOOKUP(AJ499,[0]!Qualifier,(COLUMN(AJ499)-34),FALSE))</f>
        <v>StemC</v>
      </c>
      <c r="BR499" s="509" t="str">
        <f>IF(AJ499="","",VLOOKUP(AK499,[0]!Qualifier,(COLUMN(AK499)-34),FALSE))</f>
        <v xml:space="preserve">NoAC </v>
      </c>
      <c r="BS499" s="509" t="str">
        <f>IF(AK499="","",VLOOKUP(AL499,[0]!Qualifier,(COLUMN(AL499)-34),FALSE))</f>
        <v xml:space="preserve">NoAdd </v>
      </c>
      <c r="BT499" s="509" t="str">
        <f>IF(AL499="","",VLOOKUP(AM499,[0]!Qualifier,(COLUMN(AM499)-34),FALSE))</f>
        <v xml:space="preserve">CleanR </v>
      </c>
      <c r="BU499" s="509" t="str">
        <f>IF(AM499="","",VLOOKUP(AN499,[0]!Qualifier,(COLUMN(AN499)-34),FALSE))</f>
        <v xml:space="preserve">NonSV </v>
      </c>
      <c r="BV499" s="509" t="str">
        <f>IF(AN499="","",VLOOKUP(AO499,[0]!Qualifier,(COLUMN(AO499)-34),FALSE))</f>
        <v xml:space="preserve">2to6°C </v>
      </c>
      <c r="BW499" s="509" t="str">
        <f>IF(AO499="","",VLOOKUP(AP499,[0]!Qualifier,(COLUMN(AP499)-34),FALSE))</f>
        <v>No</v>
      </c>
      <c r="BX499" s="509" t="str">
        <f>IF(AP499="","",VLOOKUP(AQ499,[0]!Qualifier,(COLUMN(AQ499)-34),FALSE))</f>
        <v>Dir</v>
      </c>
      <c r="BY499" s="509" t="str">
        <f>IF(AQ499="","",VLOOKUP(AR499,[0]!Qualifier,(COLUMN(AR499)-34),FALSE))</f>
        <v xml:space="preserve">Aph </v>
      </c>
      <c r="BZ499" s="509" t="str">
        <f>IF(AR499="","",VLOOKUP(AS499,[0]!Qualifier,(COLUMN(AS499)-34),FALSE))</f>
        <v xml:space="preserve">NA </v>
      </c>
      <c r="CA499" s="509" t="str">
        <f>IF(AS499="","",VLOOKUP(AT499,[0]!Qualifier,(COLUMN(AT499)-34),FALSE))</f>
        <v xml:space="preserve">Transf </v>
      </c>
      <c r="CB499" s="509" t="str">
        <f>IF(AT499="","",VLOOKUP(AU499,[0]!Qualifier,(COLUMN(AU499)-34),FALSE))</f>
        <v>AB+CD19Depl</v>
      </c>
      <c r="CC499" s="509" t="str">
        <f>IF(AU499="","",VLOOKUP(AV499,[0]!Qualifier,(COLUMN(AV499)-34),FALSE))</f>
        <v xml:space="preserve">None </v>
      </c>
      <c r="CD499" s="509" t="str">
        <f>IF(AV499="","",VLOOKUP(AW499,[0]!Qualifier,(COLUMN(AW499)-34),FALSE))</f>
        <v xml:space="preserve">NoIrr </v>
      </c>
      <c r="CE499" s="508" t="str">
        <f>IF(AW499="","",VLOOKUP(AX499,[0]!Qualifier,(COLUMN(AX499)-34),FALSE))</f>
        <v xml:space="preserve">Wash </v>
      </c>
      <c r="CF499" s="508" t="str">
        <f>IF(AX499="","",VLOOKUP(AY499,[0]!Qualifier,(COLUMN(AY499)-34),FALSE))</f>
        <v>PBSC</v>
      </c>
      <c r="CG499" s="509" t="str">
        <f>IF(AY499="","",VLOOKUP(AZ499,[0]!Qualifier,(COLUMN(AZ499)-34),FALSE))</f>
        <v>Non</v>
      </c>
      <c r="CH499" s="510" t="str">
        <f>IF(AZ499="","",VLOOKUP(BA499,[0]!Qualifier,(COLUMN(BA499)-34),FALSE))</f>
        <v>NA</v>
      </c>
      <c r="CI499" s="509" t="str">
        <f>IF(BA499="","",VLOOKUP(BB499,[0]!Qualifier,(COLUMN(BB499)-34),FALSE))</f>
        <v xml:space="preserve">None </v>
      </c>
      <c r="CJ499" s="510"/>
      <c r="CK499" s="513" t="str">
        <f t="shared" si="238"/>
        <v>4-1-1-4-3-2-1-3-2-1-1-43-1-1-2-8-1-1-1</v>
      </c>
      <c r="CL499" s="513">
        <v>44005</v>
      </c>
      <c r="CM499" s="513">
        <v>45195</v>
      </c>
      <c r="CN499" s="510"/>
      <c r="CP499" s="510"/>
    </row>
    <row r="500" spans="1:94" ht="12.95" customHeight="1" x14ac:dyDescent="0.35">
      <c r="A500" s="78">
        <f t="shared" si="243"/>
        <v>448842</v>
      </c>
      <c r="B500" s="7">
        <f t="shared" si="244"/>
        <v>495</v>
      </c>
      <c r="C500" s="59">
        <f t="shared" si="239"/>
        <v>495</v>
      </c>
      <c r="D500" s="124">
        <f t="shared" si="215"/>
        <v>448842</v>
      </c>
      <c r="E500" s="16" t="str">
        <f t="shared" si="218"/>
        <v>StemC</v>
      </c>
      <c r="F500" s="58" t="str">
        <f t="shared" si="219"/>
        <v xml:space="preserve">NoAC </v>
      </c>
      <c r="G500" s="58" t="str">
        <f t="shared" si="220"/>
        <v xml:space="preserve">DMSO </v>
      </c>
      <c r="H500" s="58" t="str">
        <f t="shared" si="221"/>
        <v xml:space="preserve">CleanR </v>
      </c>
      <c r="I500" s="58" t="str">
        <f t="shared" si="222"/>
        <v xml:space="preserve">NonSV </v>
      </c>
      <c r="J500" s="58" t="str">
        <f t="shared" si="223"/>
        <v xml:space="preserve">≤-140°C  </v>
      </c>
      <c r="K500" s="58" t="str">
        <f t="shared" si="224"/>
        <v>No</v>
      </c>
      <c r="L500" s="58" t="str">
        <f t="shared" si="225"/>
        <v>Dir</v>
      </c>
      <c r="M500" s="58" t="str">
        <f t="shared" si="226"/>
        <v xml:space="preserve">Aph </v>
      </c>
      <c r="N500" s="58" t="str">
        <f t="shared" si="227"/>
        <v xml:space="preserve">NA </v>
      </c>
      <c r="O500" s="58" t="str">
        <f t="shared" si="228"/>
        <v xml:space="preserve">Transf </v>
      </c>
      <c r="P500" s="58" t="str">
        <f t="shared" si="229"/>
        <v>AB+CD19Depl</v>
      </c>
      <c r="Q500" s="58" t="str">
        <f t="shared" si="230"/>
        <v xml:space="preserve">None </v>
      </c>
      <c r="R500" s="58" t="str">
        <f t="shared" si="231"/>
        <v xml:space="preserve">NoIrr </v>
      </c>
      <c r="S500" s="58" t="str">
        <f t="shared" si="232"/>
        <v xml:space="preserve">Wash </v>
      </c>
      <c r="T500" s="58" t="str">
        <f t="shared" si="233"/>
        <v>PBSC</v>
      </c>
      <c r="U500" s="58" t="str">
        <f t="shared" si="234"/>
        <v>Non</v>
      </c>
      <c r="V500" s="58" t="str">
        <f t="shared" si="235"/>
        <v>NA</v>
      </c>
      <c r="W500" s="58" t="str">
        <f t="shared" si="236"/>
        <v xml:space="preserve">None </v>
      </c>
      <c r="X500" t="s">
        <v>63</v>
      </c>
      <c r="Y500" s="161" t="str">
        <f t="shared" si="237"/>
        <v>4-1-11-4-3-6-1-3-2-1-1-43-1-1-2-8-1-1-1</v>
      </c>
      <c r="Z500" s="8">
        <f t="shared" si="245"/>
        <v>448842</v>
      </c>
      <c r="AA500" s="7">
        <f t="shared" si="246"/>
        <v>495</v>
      </c>
      <c r="AB500" s="29" t="str">
        <f t="shared" si="242"/>
        <v>4</v>
      </c>
      <c r="AC500" s="29" t="str">
        <f t="shared" si="242"/>
        <v>4</v>
      </c>
      <c r="AD500" s="29" t="str">
        <f t="shared" si="242"/>
        <v>8</v>
      </c>
      <c r="AE500" s="29" t="str">
        <f t="shared" si="242"/>
        <v>8</v>
      </c>
      <c r="AF500" s="29" t="str">
        <f t="shared" si="242"/>
        <v>4</v>
      </c>
      <c r="AG500" s="29" t="str">
        <f t="shared" si="242"/>
        <v>2</v>
      </c>
      <c r="AH500" s="59">
        <v>495</v>
      </c>
      <c r="AI500" s="510">
        <v>448842</v>
      </c>
      <c r="AJ500" s="509">
        <v>4</v>
      </c>
      <c r="AK500" s="509">
        <v>1</v>
      </c>
      <c r="AL500" s="509">
        <v>11</v>
      </c>
      <c r="AM500" s="509">
        <v>4</v>
      </c>
      <c r="AN500" s="509">
        <v>3</v>
      </c>
      <c r="AO500" s="509">
        <v>6</v>
      </c>
      <c r="AP500" s="509">
        <v>1</v>
      </c>
      <c r="AQ500" s="509">
        <v>3</v>
      </c>
      <c r="AR500" s="509">
        <v>2</v>
      </c>
      <c r="AS500" s="509">
        <v>1</v>
      </c>
      <c r="AT500" s="509">
        <v>1</v>
      </c>
      <c r="AU500" s="509">
        <v>43</v>
      </c>
      <c r="AV500" s="509">
        <v>1</v>
      </c>
      <c r="AW500" s="509">
        <v>1</v>
      </c>
      <c r="AX500" s="509">
        <v>2</v>
      </c>
      <c r="AY500" s="509">
        <v>8</v>
      </c>
      <c r="AZ500" s="509">
        <v>1</v>
      </c>
      <c r="BA500" s="509">
        <v>1</v>
      </c>
      <c r="BB500" s="509">
        <v>1</v>
      </c>
      <c r="BC500" s="509" t="b">
        <v>0</v>
      </c>
      <c r="BD500" s="508">
        <v>43014</v>
      </c>
      <c r="BE500" s="508">
        <v>42992</v>
      </c>
      <c r="BF500" s="509" t="b">
        <v>0</v>
      </c>
      <c r="BG500" s="510" t="s">
        <v>1253</v>
      </c>
      <c r="BH500" s="509">
        <v>80</v>
      </c>
      <c r="BI500" s="510" t="s">
        <v>719</v>
      </c>
      <c r="BJ500" s="513">
        <v>43014</v>
      </c>
      <c r="BK500" s="513">
        <v>42992</v>
      </c>
      <c r="BL500" s="513">
        <v>46217</v>
      </c>
      <c r="BM500" s="510"/>
      <c r="BN500" s="512"/>
      <c r="BO500" s="510"/>
      <c r="BP500" s="509">
        <v>6</v>
      </c>
      <c r="BQ500" s="509" t="str">
        <f>IF(AI500="","",VLOOKUP(AJ500,[0]!Qualifier,(COLUMN(AJ500)-34),FALSE))</f>
        <v>StemC</v>
      </c>
      <c r="BR500" s="509" t="str">
        <f>IF(AJ500="","",VLOOKUP(AK500,[0]!Qualifier,(COLUMN(AK500)-34),FALSE))</f>
        <v xml:space="preserve">NoAC </v>
      </c>
      <c r="BS500" s="509" t="str">
        <f>IF(AK500="","",VLOOKUP(AL500,[0]!Qualifier,(COLUMN(AL500)-34),FALSE))</f>
        <v xml:space="preserve">DMSO </v>
      </c>
      <c r="BT500" s="509" t="str">
        <f>IF(AL500="","",VLOOKUP(AM500,[0]!Qualifier,(COLUMN(AM500)-34),FALSE))</f>
        <v xml:space="preserve">CleanR </v>
      </c>
      <c r="BU500" s="509" t="str">
        <f>IF(AM500="","",VLOOKUP(AN500,[0]!Qualifier,(COLUMN(AN500)-34),FALSE))</f>
        <v xml:space="preserve">NonSV </v>
      </c>
      <c r="BV500" s="509" t="str">
        <f>IF(AN500="","",VLOOKUP(AO500,[0]!Qualifier,(COLUMN(AO500)-34),FALSE))</f>
        <v xml:space="preserve">≤-140°C  </v>
      </c>
      <c r="BW500" s="509" t="str">
        <f>IF(AO500="","",VLOOKUP(AP500,[0]!Qualifier,(COLUMN(AP500)-34),FALSE))</f>
        <v>No</v>
      </c>
      <c r="BX500" s="509" t="str">
        <f>IF(AP500="","",VLOOKUP(AQ500,[0]!Qualifier,(COLUMN(AQ500)-34),FALSE))</f>
        <v>Dir</v>
      </c>
      <c r="BY500" s="509" t="str">
        <f>IF(AQ500="","",VLOOKUP(AR500,[0]!Qualifier,(COLUMN(AR500)-34),FALSE))</f>
        <v xml:space="preserve">Aph </v>
      </c>
      <c r="BZ500" s="509" t="str">
        <f>IF(AR500="","",VLOOKUP(AS500,[0]!Qualifier,(COLUMN(AS500)-34),FALSE))</f>
        <v xml:space="preserve">NA </v>
      </c>
      <c r="CA500" s="509" t="str">
        <f>IF(AS500="","",VLOOKUP(AT500,[0]!Qualifier,(COLUMN(AT500)-34),FALSE))</f>
        <v xml:space="preserve">Transf </v>
      </c>
      <c r="CB500" s="509" t="str">
        <f>IF(AT500="","",VLOOKUP(AU500,[0]!Qualifier,(COLUMN(AU500)-34),FALSE))</f>
        <v>AB+CD19Depl</v>
      </c>
      <c r="CC500" s="509" t="str">
        <f>IF(AU500="","",VLOOKUP(AV500,[0]!Qualifier,(COLUMN(AV500)-34),FALSE))</f>
        <v xml:space="preserve">None </v>
      </c>
      <c r="CD500" s="509" t="str">
        <f>IF(AV500="","",VLOOKUP(AW500,[0]!Qualifier,(COLUMN(AW500)-34),FALSE))</f>
        <v xml:space="preserve">NoIrr </v>
      </c>
      <c r="CE500" s="508" t="str">
        <f>IF(AW500="","",VLOOKUP(AX500,[0]!Qualifier,(COLUMN(AX500)-34),FALSE))</f>
        <v xml:space="preserve">Wash </v>
      </c>
      <c r="CF500" s="508" t="str">
        <f>IF(AX500="","",VLOOKUP(AY500,[0]!Qualifier,(COLUMN(AY500)-34),FALSE))</f>
        <v>PBSC</v>
      </c>
      <c r="CG500" s="509" t="str">
        <f>IF(AY500="","",VLOOKUP(AZ500,[0]!Qualifier,(COLUMN(AZ500)-34),FALSE))</f>
        <v>Non</v>
      </c>
      <c r="CH500" s="510" t="str">
        <f>IF(AZ500="","",VLOOKUP(BA500,[0]!Qualifier,(COLUMN(BA500)-34),FALSE))</f>
        <v>NA</v>
      </c>
      <c r="CI500" s="509" t="str">
        <f>IF(BA500="","",VLOOKUP(BB500,[0]!Qualifier,(COLUMN(BB500)-34),FALSE))</f>
        <v xml:space="preserve">None </v>
      </c>
      <c r="CJ500" s="510"/>
      <c r="CK500" s="513" t="str">
        <f t="shared" si="238"/>
        <v>4-1-11-4-3-6-1-3-2-1-1-43-1-1-2-8-1-1-1</v>
      </c>
      <c r="CL500" s="513">
        <v>38340</v>
      </c>
      <c r="CM500" s="513">
        <v>45195</v>
      </c>
      <c r="CN500" s="510"/>
      <c r="CP500" s="510"/>
    </row>
    <row r="501" spans="1:94" ht="12.95" customHeight="1" x14ac:dyDescent="0.35">
      <c r="A501" s="78">
        <f t="shared" si="243"/>
        <v>451004</v>
      </c>
      <c r="B501" s="7">
        <f t="shared" si="244"/>
        <v>496</v>
      </c>
      <c r="C501" s="59">
        <f t="shared" si="239"/>
        <v>496</v>
      </c>
      <c r="D501" s="124">
        <f t="shared" si="215"/>
        <v>451004</v>
      </c>
      <c r="E501" s="16" t="str">
        <f t="shared" si="218"/>
        <v>StemC</v>
      </c>
      <c r="F501" s="58" t="str">
        <f t="shared" si="219"/>
        <v xml:space="preserve">ACD </v>
      </c>
      <c r="G501" s="58" t="str">
        <f t="shared" si="220"/>
        <v xml:space="preserve">NoAdd </v>
      </c>
      <c r="H501" s="58" t="str">
        <f t="shared" si="221"/>
        <v xml:space="preserve">Closed </v>
      </c>
      <c r="I501" s="58" t="str">
        <f t="shared" si="222"/>
        <v xml:space="preserve">SV </v>
      </c>
      <c r="J501" s="58" t="str">
        <f t="shared" si="223"/>
        <v xml:space="preserve">20to24°C </v>
      </c>
      <c r="K501" s="58" t="str">
        <f t="shared" si="224"/>
        <v>No</v>
      </c>
      <c r="L501" s="58" t="str">
        <f t="shared" si="225"/>
        <v>Rel</v>
      </c>
      <c r="M501" s="58" t="str">
        <f t="shared" si="226"/>
        <v xml:space="preserve">Aph </v>
      </c>
      <c r="N501" s="58" t="str">
        <f t="shared" si="227"/>
        <v xml:space="preserve">NA </v>
      </c>
      <c r="O501" s="58" t="str">
        <f t="shared" si="228"/>
        <v xml:space="preserve">Transf </v>
      </c>
      <c r="P501" s="58" t="str">
        <f t="shared" si="229"/>
        <v xml:space="preserve">None </v>
      </c>
      <c r="Q501" s="58" t="str">
        <f t="shared" si="230"/>
        <v xml:space="preserve">None </v>
      </c>
      <c r="R501" s="58" t="str">
        <f t="shared" si="231"/>
        <v xml:space="preserve">NoIrr </v>
      </c>
      <c r="S501" s="58" t="str">
        <f t="shared" si="232"/>
        <v xml:space="preserve">- </v>
      </c>
      <c r="T501" s="58" t="str">
        <f t="shared" si="233"/>
        <v>PBSC</v>
      </c>
      <c r="U501" s="58" t="str">
        <f t="shared" si="234"/>
        <v>Non</v>
      </c>
      <c r="V501" s="58" t="str">
        <f t="shared" si="235"/>
        <v>NA</v>
      </c>
      <c r="W501" s="58" t="str">
        <f t="shared" si="236"/>
        <v xml:space="preserve">None </v>
      </c>
      <c r="X501" t="s">
        <v>63</v>
      </c>
      <c r="Y501" s="161" t="str">
        <f t="shared" si="237"/>
        <v>4-6-1-1-1-1-1-5-2-1-1-1-1-1-1-8-1-1-1</v>
      </c>
      <c r="Z501" s="8">
        <f t="shared" si="245"/>
        <v>451004</v>
      </c>
      <c r="AA501" s="7">
        <f t="shared" si="246"/>
        <v>496</v>
      </c>
      <c r="AB501" s="29" t="str">
        <f t="shared" si="242"/>
        <v>4</v>
      </c>
      <c r="AC501" s="29" t="str">
        <f t="shared" si="242"/>
        <v>5</v>
      </c>
      <c r="AD501" s="29" t="str">
        <f t="shared" si="242"/>
        <v>1</v>
      </c>
      <c r="AE501" s="29" t="str">
        <f t="shared" si="242"/>
        <v>0</v>
      </c>
      <c r="AF501" s="29" t="str">
        <f t="shared" si="242"/>
        <v>0</v>
      </c>
      <c r="AG501" s="29" t="str">
        <f t="shared" si="242"/>
        <v>4</v>
      </c>
      <c r="AH501" s="59">
        <v>496</v>
      </c>
      <c r="AI501" s="510">
        <v>451004</v>
      </c>
      <c r="AJ501" s="509">
        <v>4</v>
      </c>
      <c r="AK501" s="509">
        <v>6</v>
      </c>
      <c r="AL501" s="509">
        <v>1</v>
      </c>
      <c r="AM501" s="509">
        <v>1</v>
      </c>
      <c r="AN501" s="509">
        <v>1</v>
      </c>
      <c r="AO501" s="509">
        <v>1</v>
      </c>
      <c r="AP501" s="509">
        <v>1</v>
      </c>
      <c r="AQ501" s="509">
        <v>5</v>
      </c>
      <c r="AR501" s="509">
        <v>2</v>
      </c>
      <c r="AS501" s="509">
        <v>1</v>
      </c>
      <c r="AT501" s="509">
        <v>1</v>
      </c>
      <c r="AU501" s="509">
        <v>1</v>
      </c>
      <c r="AV501" s="509">
        <v>1</v>
      </c>
      <c r="AW501" s="509">
        <v>1</v>
      </c>
      <c r="AX501" s="509">
        <v>1</v>
      </c>
      <c r="AY501" s="509">
        <v>8</v>
      </c>
      <c r="AZ501" s="509">
        <v>1</v>
      </c>
      <c r="BA501" s="509">
        <v>1</v>
      </c>
      <c r="BB501" s="509">
        <v>1</v>
      </c>
      <c r="BC501" s="509" t="b">
        <v>0</v>
      </c>
      <c r="BD501" s="508">
        <v>38320</v>
      </c>
      <c r="BE501" s="508">
        <v>38320</v>
      </c>
      <c r="BF501" s="509" t="b">
        <v>0</v>
      </c>
      <c r="BG501" s="510" t="s">
        <v>727</v>
      </c>
      <c r="BH501" s="509">
        <v>80</v>
      </c>
      <c r="BI501" s="510" t="s">
        <v>719</v>
      </c>
      <c r="BJ501" s="513">
        <v>38320</v>
      </c>
      <c r="BK501" s="513">
        <v>38320</v>
      </c>
      <c r="BL501" s="513">
        <v>46217</v>
      </c>
      <c r="BM501" s="510"/>
      <c r="BN501" s="512"/>
      <c r="BO501" s="510"/>
      <c r="BP501" s="509">
        <v>6</v>
      </c>
      <c r="BQ501" s="509" t="str">
        <f>IF(AI501="","",VLOOKUP(AJ501,[0]!Qualifier,(COLUMN(AJ501)-34),FALSE))</f>
        <v>StemC</v>
      </c>
      <c r="BR501" s="509" t="str">
        <f>IF(AJ501="","",VLOOKUP(AK501,[0]!Qualifier,(COLUMN(AK501)-34),FALSE))</f>
        <v xml:space="preserve">ACD </v>
      </c>
      <c r="BS501" s="509" t="str">
        <f>IF(AK501="","",VLOOKUP(AL501,[0]!Qualifier,(COLUMN(AL501)-34),FALSE))</f>
        <v xml:space="preserve">NoAdd </v>
      </c>
      <c r="BT501" s="509" t="str">
        <f>IF(AL501="","",VLOOKUP(AM501,[0]!Qualifier,(COLUMN(AM501)-34),FALSE))</f>
        <v xml:space="preserve">Closed </v>
      </c>
      <c r="BU501" s="509" t="str">
        <f>IF(AM501="","",VLOOKUP(AN501,[0]!Qualifier,(COLUMN(AN501)-34),FALSE))</f>
        <v xml:space="preserve">SV </v>
      </c>
      <c r="BV501" s="509" t="str">
        <f>IF(AN501="","",VLOOKUP(AO501,[0]!Qualifier,(COLUMN(AO501)-34),FALSE))</f>
        <v xml:space="preserve">20to24°C </v>
      </c>
      <c r="BW501" s="509" t="str">
        <f>IF(AO501="","",VLOOKUP(AP501,[0]!Qualifier,(COLUMN(AP501)-34),FALSE))</f>
        <v>No</v>
      </c>
      <c r="BX501" s="509" t="str">
        <f>IF(AP501="","",VLOOKUP(AQ501,[0]!Qualifier,(COLUMN(AQ501)-34),FALSE))</f>
        <v>Rel</v>
      </c>
      <c r="BY501" s="509" t="str">
        <f>IF(AQ501="","",VLOOKUP(AR501,[0]!Qualifier,(COLUMN(AR501)-34),FALSE))</f>
        <v xml:space="preserve">Aph </v>
      </c>
      <c r="BZ501" s="509" t="str">
        <f>IF(AR501="","",VLOOKUP(AS501,[0]!Qualifier,(COLUMN(AS501)-34),FALSE))</f>
        <v xml:space="preserve">NA </v>
      </c>
      <c r="CA501" s="509" t="str">
        <f>IF(AS501="","",VLOOKUP(AT501,[0]!Qualifier,(COLUMN(AT501)-34),FALSE))</f>
        <v xml:space="preserve">Transf </v>
      </c>
      <c r="CB501" s="509" t="str">
        <f>IF(AT501="","",VLOOKUP(AU501,[0]!Qualifier,(COLUMN(AU501)-34),FALSE))</f>
        <v xml:space="preserve">None </v>
      </c>
      <c r="CC501" s="509" t="str">
        <f>IF(AU501="","",VLOOKUP(AV501,[0]!Qualifier,(COLUMN(AV501)-34),FALSE))</f>
        <v xml:space="preserve">None </v>
      </c>
      <c r="CD501" s="509" t="str">
        <f>IF(AV501="","",VLOOKUP(AW501,[0]!Qualifier,(COLUMN(AW501)-34),FALSE))</f>
        <v xml:space="preserve">NoIrr </v>
      </c>
      <c r="CE501" s="508" t="str">
        <f>IF(AW501="","",VLOOKUP(AX501,[0]!Qualifier,(COLUMN(AX501)-34),FALSE))</f>
        <v xml:space="preserve">- </v>
      </c>
      <c r="CF501" s="508" t="str">
        <f>IF(AX501="","",VLOOKUP(AY501,[0]!Qualifier,(COLUMN(AY501)-34),FALSE))</f>
        <v>PBSC</v>
      </c>
      <c r="CG501" s="509" t="str">
        <f>IF(AY501="","",VLOOKUP(AZ501,[0]!Qualifier,(COLUMN(AZ501)-34),FALSE))</f>
        <v>Non</v>
      </c>
      <c r="CH501" s="510" t="str">
        <f>IF(AZ501="","",VLOOKUP(BA501,[0]!Qualifier,(COLUMN(BA501)-34),FALSE))</f>
        <v>NA</v>
      </c>
      <c r="CI501" s="509" t="str">
        <f>IF(BA501="","",VLOOKUP(BB501,[0]!Qualifier,(COLUMN(BB501)-34),FALSE))</f>
        <v xml:space="preserve">None </v>
      </c>
      <c r="CJ501" s="510"/>
      <c r="CK501" s="513" t="str">
        <f t="shared" si="238"/>
        <v>4-6-1-1-1-1-1-5-2-1-1-1-1-1-1-8-1-1-1</v>
      </c>
      <c r="CL501" s="513">
        <v>43437</v>
      </c>
      <c r="CM501" s="513">
        <v>45195</v>
      </c>
      <c r="CN501" s="510"/>
      <c r="CP501" s="510"/>
    </row>
    <row r="502" spans="1:94" ht="12.95" customHeight="1" x14ac:dyDescent="0.35">
      <c r="A502" s="78">
        <f t="shared" si="243"/>
        <v>451005</v>
      </c>
      <c r="B502" s="7">
        <f t="shared" si="244"/>
        <v>497</v>
      </c>
      <c r="C502" s="59">
        <f t="shared" si="239"/>
        <v>497</v>
      </c>
      <c r="D502" s="124">
        <f t="shared" si="215"/>
        <v>451005</v>
      </c>
      <c r="E502" s="16" t="str">
        <f t="shared" si="218"/>
        <v>StemC</v>
      </c>
      <c r="F502" s="58" t="str">
        <f t="shared" si="219"/>
        <v xml:space="preserve">ACD </v>
      </c>
      <c r="G502" s="58" t="str">
        <f t="shared" si="220"/>
        <v xml:space="preserve">HES+DMSO </v>
      </c>
      <c r="H502" s="58" t="str">
        <f t="shared" si="221"/>
        <v xml:space="preserve">Closed </v>
      </c>
      <c r="I502" s="58" t="str">
        <f t="shared" si="222"/>
        <v xml:space="preserve">SV </v>
      </c>
      <c r="J502" s="58" t="str">
        <f t="shared" si="223"/>
        <v xml:space="preserve">≤-140°C  </v>
      </c>
      <c r="K502" s="58" t="str">
        <f t="shared" si="224"/>
        <v>No</v>
      </c>
      <c r="L502" s="58" t="str">
        <f t="shared" si="225"/>
        <v>Rel</v>
      </c>
      <c r="M502" s="58" t="str">
        <f t="shared" si="226"/>
        <v xml:space="preserve">Aph </v>
      </c>
      <c r="N502" s="58" t="str">
        <f t="shared" si="227"/>
        <v xml:space="preserve">NA </v>
      </c>
      <c r="O502" s="58" t="str">
        <f t="shared" si="228"/>
        <v xml:space="preserve">Transf </v>
      </c>
      <c r="P502" s="58" t="str">
        <f t="shared" si="229"/>
        <v xml:space="preserve">None </v>
      </c>
      <c r="Q502" s="58" t="str">
        <f t="shared" si="230"/>
        <v xml:space="preserve">None </v>
      </c>
      <c r="R502" s="58" t="str">
        <f t="shared" si="231"/>
        <v xml:space="preserve">NoIrr </v>
      </c>
      <c r="S502" s="58" t="str">
        <f t="shared" si="232"/>
        <v xml:space="preserve">- </v>
      </c>
      <c r="T502" s="58" t="str">
        <f t="shared" si="233"/>
        <v>PBSC</v>
      </c>
      <c r="U502" s="58" t="str">
        <f t="shared" si="234"/>
        <v>Non</v>
      </c>
      <c r="V502" s="58" t="str">
        <f t="shared" si="235"/>
        <v>NA</v>
      </c>
      <c r="W502" s="58" t="str">
        <f t="shared" si="236"/>
        <v xml:space="preserve">None </v>
      </c>
      <c r="X502" t="s">
        <v>63</v>
      </c>
      <c r="Y502" s="161" t="str">
        <f t="shared" si="237"/>
        <v>4-6-12-1-1-6-1-5-2-1-1-1-1-1-1-8-1-1-1</v>
      </c>
      <c r="Z502" s="8">
        <f t="shared" si="245"/>
        <v>451005</v>
      </c>
      <c r="AA502" s="7">
        <f t="shared" si="246"/>
        <v>497</v>
      </c>
      <c r="AB502" s="29" t="str">
        <f t="shared" si="242"/>
        <v>4</v>
      </c>
      <c r="AC502" s="29" t="str">
        <f t="shared" si="242"/>
        <v>5</v>
      </c>
      <c r="AD502" s="29" t="str">
        <f t="shared" si="242"/>
        <v>1</v>
      </c>
      <c r="AE502" s="29" t="str">
        <f t="shared" si="242"/>
        <v>0</v>
      </c>
      <c r="AF502" s="29" t="str">
        <f t="shared" si="242"/>
        <v>0</v>
      </c>
      <c r="AG502" s="29" t="str">
        <f t="shared" si="242"/>
        <v>5</v>
      </c>
      <c r="AH502" s="59">
        <v>497</v>
      </c>
      <c r="AI502" s="510">
        <v>451005</v>
      </c>
      <c r="AJ502" s="509">
        <v>4</v>
      </c>
      <c r="AK502" s="509">
        <v>6</v>
      </c>
      <c r="AL502" s="509">
        <v>12</v>
      </c>
      <c r="AM502" s="509">
        <v>1</v>
      </c>
      <c r="AN502" s="509">
        <v>1</v>
      </c>
      <c r="AO502" s="509">
        <v>6</v>
      </c>
      <c r="AP502" s="509">
        <v>1</v>
      </c>
      <c r="AQ502" s="509">
        <v>5</v>
      </c>
      <c r="AR502" s="509">
        <v>2</v>
      </c>
      <c r="AS502" s="509">
        <v>1</v>
      </c>
      <c r="AT502" s="509">
        <v>1</v>
      </c>
      <c r="AU502" s="509">
        <v>1</v>
      </c>
      <c r="AV502" s="509">
        <v>1</v>
      </c>
      <c r="AW502" s="509">
        <v>1</v>
      </c>
      <c r="AX502" s="509">
        <v>1</v>
      </c>
      <c r="AY502" s="509">
        <v>8</v>
      </c>
      <c r="AZ502" s="509">
        <v>1</v>
      </c>
      <c r="BA502" s="509">
        <v>1</v>
      </c>
      <c r="BB502" s="509">
        <v>1</v>
      </c>
      <c r="BC502" s="509" t="b">
        <v>0</v>
      </c>
      <c r="BD502" s="508">
        <v>38320</v>
      </c>
      <c r="BE502" s="508">
        <v>38320</v>
      </c>
      <c r="BF502" s="509" t="b">
        <v>0</v>
      </c>
      <c r="BG502" s="510" t="s">
        <v>1254</v>
      </c>
      <c r="BH502" s="509">
        <v>80</v>
      </c>
      <c r="BI502" s="510" t="s">
        <v>719</v>
      </c>
      <c r="BJ502" s="513">
        <v>38320</v>
      </c>
      <c r="BK502" s="513">
        <v>38320</v>
      </c>
      <c r="BL502" s="513">
        <v>46217</v>
      </c>
      <c r="BM502" s="510"/>
      <c r="BN502" s="512"/>
      <c r="BO502" s="510"/>
      <c r="BP502" s="509">
        <v>1</v>
      </c>
      <c r="BQ502" s="509" t="str">
        <f>IF(AI502="","",VLOOKUP(AJ502,[0]!Qualifier,(COLUMN(AJ502)-34),FALSE))</f>
        <v>StemC</v>
      </c>
      <c r="BR502" s="509" t="str">
        <f>IF(AJ502="","",VLOOKUP(AK502,[0]!Qualifier,(COLUMN(AK502)-34),FALSE))</f>
        <v xml:space="preserve">ACD </v>
      </c>
      <c r="BS502" s="509" t="str">
        <f>IF(AK502="","",VLOOKUP(AL502,[0]!Qualifier,(COLUMN(AL502)-34),FALSE))</f>
        <v xml:space="preserve">HES+DMSO </v>
      </c>
      <c r="BT502" s="509" t="str">
        <f>IF(AL502="","",VLOOKUP(AM502,[0]!Qualifier,(COLUMN(AM502)-34),FALSE))</f>
        <v xml:space="preserve">Closed </v>
      </c>
      <c r="BU502" s="509" t="str">
        <f>IF(AM502="","",VLOOKUP(AN502,[0]!Qualifier,(COLUMN(AN502)-34),FALSE))</f>
        <v xml:space="preserve">SV </v>
      </c>
      <c r="BV502" s="509" t="str">
        <f>IF(AN502="","",VLOOKUP(AO502,[0]!Qualifier,(COLUMN(AO502)-34),FALSE))</f>
        <v xml:space="preserve">≤-140°C  </v>
      </c>
      <c r="BW502" s="509" t="str">
        <f>IF(AO502="","",VLOOKUP(AP502,[0]!Qualifier,(COLUMN(AP502)-34),FALSE))</f>
        <v>No</v>
      </c>
      <c r="BX502" s="509" t="str">
        <f>IF(AP502="","",VLOOKUP(AQ502,[0]!Qualifier,(COLUMN(AQ502)-34),FALSE))</f>
        <v>Rel</v>
      </c>
      <c r="BY502" s="509" t="str">
        <f>IF(AQ502="","",VLOOKUP(AR502,[0]!Qualifier,(COLUMN(AR502)-34),FALSE))</f>
        <v xml:space="preserve">Aph </v>
      </c>
      <c r="BZ502" s="509" t="str">
        <f>IF(AR502="","",VLOOKUP(AS502,[0]!Qualifier,(COLUMN(AS502)-34),FALSE))</f>
        <v xml:space="preserve">NA </v>
      </c>
      <c r="CA502" s="509" t="str">
        <f>IF(AS502="","",VLOOKUP(AT502,[0]!Qualifier,(COLUMN(AT502)-34),FALSE))</f>
        <v xml:space="preserve">Transf </v>
      </c>
      <c r="CB502" s="509" t="str">
        <f>IF(AT502="","",VLOOKUP(AU502,[0]!Qualifier,(COLUMN(AU502)-34),FALSE))</f>
        <v xml:space="preserve">None </v>
      </c>
      <c r="CC502" s="509" t="str">
        <f>IF(AU502="","",VLOOKUP(AV502,[0]!Qualifier,(COLUMN(AV502)-34),FALSE))</f>
        <v xml:space="preserve">None </v>
      </c>
      <c r="CD502" s="509" t="str">
        <f>IF(AV502="","",VLOOKUP(AW502,[0]!Qualifier,(COLUMN(AW502)-34),FALSE))</f>
        <v xml:space="preserve">NoIrr </v>
      </c>
      <c r="CE502" s="508" t="str">
        <f>IF(AW502="","",VLOOKUP(AX502,[0]!Qualifier,(COLUMN(AX502)-34),FALSE))</f>
        <v xml:space="preserve">- </v>
      </c>
      <c r="CF502" s="508" t="str">
        <f>IF(AX502="","",VLOOKUP(AY502,[0]!Qualifier,(COLUMN(AY502)-34),FALSE))</f>
        <v>PBSC</v>
      </c>
      <c r="CG502" s="509" t="str">
        <f>IF(AY502="","",VLOOKUP(AZ502,[0]!Qualifier,(COLUMN(AZ502)-34),FALSE))</f>
        <v>Non</v>
      </c>
      <c r="CH502" s="510" t="str">
        <f>IF(AZ502="","",VLOOKUP(BA502,[0]!Qualifier,(COLUMN(BA502)-34),FALSE))</f>
        <v>NA</v>
      </c>
      <c r="CI502" s="509" t="str">
        <f>IF(BA502="","",VLOOKUP(BB502,[0]!Qualifier,(COLUMN(BB502)-34),FALSE))</f>
        <v xml:space="preserve">None </v>
      </c>
      <c r="CJ502" s="510"/>
      <c r="CK502" s="513" t="str">
        <f t="shared" si="238"/>
        <v>4-6-12-1-1-6-1-5-2-1-1-1-1-1-1-8-1-1-1</v>
      </c>
      <c r="CL502" s="513">
        <v>43437</v>
      </c>
      <c r="CM502" s="513">
        <v>45195</v>
      </c>
      <c r="CN502" s="513">
        <v>43630</v>
      </c>
      <c r="CO502" s="513">
        <v>1</v>
      </c>
      <c r="CP502" s="510" t="s">
        <v>1073</v>
      </c>
    </row>
    <row r="503" spans="1:94" ht="12.95" customHeight="1" x14ac:dyDescent="0.35">
      <c r="A503" s="78">
        <f t="shared" si="243"/>
        <v>451006</v>
      </c>
      <c r="B503" s="7">
        <f t="shared" si="244"/>
        <v>498</v>
      </c>
      <c r="C503" s="59">
        <f t="shared" si="239"/>
        <v>498</v>
      </c>
      <c r="D503" s="124">
        <f t="shared" si="215"/>
        <v>451006</v>
      </c>
      <c r="E503" s="16" t="str">
        <f t="shared" si="218"/>
        <v>StemC</v>
      </c>
      <c r="F503" s="58" t="str">
        <f t="shared" si="219"/>
        <v xml:space="preserve">ACD </v>
      </c>
      <c r="G503" s="58" t="str">
        <f t="shared" si="220"/>
        <v xml:space="preserve">NoAdd </v>
      </c>
      <c r="H503" s="58" t="str">
        <f t="shared" si="221"/>
        <v xml:space="preserve">Closed </v>
      </c>
      <c r="I503" s="58" t="str">
        <f t="shared" si="222"/>
        <v xml:space="preserve">SV </v>
      </c>
      <c r="J503" s="58" t="str">
        <f t="shared" si="223"/>
        <v xml:space="preserve">2to6°C </v>
      </c>
      <c r="K503" s="58" t="str">
        <f t="shared" si="224"/>
        <v>No</v>
      </c>
      <c r="L503" s="58" t="str">
        <f t="shared" si="225"/>
        <v>Rel</v>
      </c>
      <c r="M503" s="58" t="str">
        <f t="shared" si="226"/>
        <v xml:space="preserve">Aph </v>
      </c>
      <c r="N503" s="58" t="str">
        <f t="shared" si="227"/>
        <v xml:space="preserve">NA </v>
      </c>
      <c r="O503" s="58" t="str">
        <f t="shared" si="228"/>
        <v xml:space="preserve">Transf </v>
      </c>
      <c r="P503" s="58" t="str">
        <f t="shared" si="229"/>
        <v xml:space="preserve">None </v>
      </c>
      <c r="Q503" s="58" t="str">
        <f t="shared" si="230"/>
        <v xml:space="preserve">None </v>
      </c>
      <c r="R503" s="58" t="str">
        <f t="shared" si="231"/>
        <v xml:space="preserve">NoIrr </v>
      </c>
      <c r="S503" s="58" t="str">
        <f t="shared" si="232"/>
        <v xml:space="preserve">- </v>
      </c>
      <c r="T503" s="58" t="str">
        <f t="shared" si="233"/>
        <v>PBSC</v>
      </c>
      <c r="U503" s="58" t="str">
        <f t="shared" si="234"/>
        <v>Non</v>
      </c>
      <c r="V503" s="58" t="str">
        <f t="shared" si="235"/>
        <v>NA</v>
      </c>
      <c r="W503" s="58" t="str">
        <f t="shared" si="236"/>
        <v xml:space="preserve">None </v>
      </c>
      <c r="X503" t="s">
        <v>63</v>
      </c>
      <c r="Y503" s="161" t="str">
        <f t="shared" si="237"/>
        <v>4-6-1-1-1-2-1-5-2-1-1-1-1-1-1-8-1-1-1</v>
      </c>
      <c r="Z503" s="8">
        <f t="shared" si="245"/>
        <v>451006</v>
      </c>
      <c r="AA503" s="7">
        <f t="shared" si="246"/>
        <v>498</v>
      </c>
      <c r="AB503" s="29" t="str">
        <f t="shared" si="242"/>
        <v>4</v>
      </c>
      <c r="AC503" s="29" t="str">
        <f t="shared" si="242"/>
        <v>5</v>
      </c>
      <c r="AD503" s="29" t="str">
        <f t="shared" si="242"/>
        <v>1</v>
      </c>
      <c r="AE503" s="29" t="str">
        <f t="shared" ref="AB503:AG518" si="247">MID(TEXT($Z503,"000000"),AE$5,1)</f>
        <v>0</v>
      </c>
      <c r="AF503" s="29" t="str">
        <f t="shared" si="247"/>
        <v>0</v>
      </c>
      <c r="AG503" s="29" t="str">
        <f t="shared" si="247"/>
        <v>6</v>
      </c>
      <c r="AH503" s="59">
        <v>498</v>
      </c>
      <c r="AI503" s="510">
        <v>451006</v>
      </c>
      <c r="AJ503" s="509">
        <v>4</v>
      </c>
      <c r="AK503" s="509">
        <v>6</v>
      </c>
      <c r="AL503" s="509">
        <v>1</v>
      </c>
      <c r="AM503" s="509">
        <v>1</v>
      </c>
      <c r="AN503" s="509">
        <v>1</v>
      </c>
      <c r="AO503" s="509">
        <v>2</v>
      </c>
      <c r="AP503" s="509">
        <v>1</v>
      </c>
      <c r="AQ503" s="509">
        <v>5</v>
      </c>
      <c r="AR503" s="509">
        <v>2</v>
      </c>
      <c r="AS503" s="509">
        <v>1</v>
      </c>
      <c r="AT503" s="509">
        <v>1</v>
      </c>
      <c r="AU503" s="509">
        <v>1</v>
      </c>
      <c r="AV503" s="509">
        <v>1</v>
      </c>
      <c r="AW503" s="509">
        <v>1</v>
      </c>
      <c r="AX503" s="509">
        <v>1</v>
      </c>
      <c r="AY503" s="509">
        <v>8</v>
      </c>
      <c r="AZ503" s="509">
        <v>1</v>
      </c>
      <c r="BA503" s="509">
        <v>1</v>
      </c>
      <c r="BB503" s="509">
        <v>1</v>
      </c>
      <c r="BC503" s="509" t="b">
        <v>0</v>
      </c>
      <c r="BD503" s="508">
        <v>39082</v>
      </c>
      <c r="BE503" s="508">
        <v>39082</v>
      </c>
      <c r="BF503" s="509" t="b">
        <v>0</v>
      </c>
      <c r="BG503" s="510" t="s">
        <v>728</v>
      </c>
      <c r="BH503" s="509">
        <v>80</v>
      </c>
      <c r="BI503" s="510" t="s">
        <v>719</v>
      </c>
      <c r="BJ503" s="513">
        <v>39082</v>
      </c>
      <c r="BK503" s="513">
        <v>39082</v>
      </c>
      <c r="BL503" s="513">
        <v>46217</v>
      </c>
      <c r="BM503" s="510"/>
      <c r="BN503" s="512"/>
      <c r="BO503" s="510"/>
      <c r="BP503" s="509">
        <v>1</v>
      </c>
      <c r="BQ503" s="509" t="str">
        <f>IF(AI503="","",VLOOKUP(AJ503,[0]!Qualifier,(COLUMN(AJ503)-34),FALSE))</f>
        <v>StemC</v>
      </c>
      <c r="BR503" s="509" t="str">
        <f>IF(AJ503="","",VLOOKUP(AK503,[0]!Qualifier,(COLUMN(AK503)-34),FALSE))</f>
        <v xml:space="preserve">ACD </v>
      </c>
      <c r="BS503" s="509" t="str">
        <f>IF(AK503="","",VLOOKUP(AL503,[0]!Qualifier,(COLUMN(AL503)-34),FALSE))</f>
        <v xml:space="preserve">NoAdd </v>
      </c>
      <c r="BT503" s="509" t="str">
        <f>IF(AL503="","",VLOOKUP(AM503,[0]!Qualifier,(COLUMN(AM503)-34),FALSE))</f>
        <v xml:space="preserve">Closed </v>
      </c>
      <c r="BU503" s="509" t="str">
        <f>IF(AM503="","",VLOOKUP(AN503,[0]!Qualifier,(COLUMN(AN503)-34),FALSE))</f>
        <v xml:space="preserve">SV </v>
      </c>
      <c r="BV503" s="509" t="str">
        <f>IF(AN503="","",VLOOKUP(AO503,[0]!Qualifier,(COLUMN(AO503)-34),FALSE))</f>
        <v xml:space="preserve">2to6°C </v>
      </c>
      <c r="BW503" s="509" t="str">
        <f>IF(AO503="","",VLOOKUP(AP503,[0]!Qualifier,(COLUMN(AP503)-34),FALSE))</f>
        <v>No</v>
      </c>
      <c r="BX503" s="509" t="str">
        <f>IF(AP503="","",VLOOKUP(AQ503,[0]!Qualifier,(COLUMN(AQ503)-34),FALSE))</f>
        <v>Rel</v>
      </c>
      <c r="BY503" s="509" t="str">
        <f>IF(AQ503="","",VLOOKUP(AR503,[0]!Qualifier,(COLUMN(AR503)-34),FALSE))</f>
        <v xml:space="preserve">Aph </v>
      </c>
      <c r="BZ503" s="509" t="str">
        <f>IF(AR503="","",VLOOKUP(AS503,[0]!Qualifier,(COLUMN(AS503)-34),FALSE))</f>
        <v xml:space="preserve">NA </v>
      </c>
      <c r="CA503" s="509" t="str">
        <f>IF(AS503="","",VLOOKUP(AT503,[0]!Qualifier,(COLUMN(AT503)-34),FALSE))</f>
        <v xml:space="preserve">Transf </v>
      </c>
      <c r="CB503" s="509" t="str">
        <f>IF(AT503="","",VLOOKUP(AU503,[0]!Qualifier,(COLUMN(AU503)-34),FALSE))</f>
        <v xml:space="preserve">None </v>
      </c>
      <c r="CC503" s="509" t="str">
        <f>IF(AU503="","",VLOOKUP(AV503,[0]!Qualifier,(COLUMN(AV503)-34),FALSE))</f>
        <v xml:space="preserve">None </v>
      </c>
      <c r="CD503" s="509" t="str">
        <f>IF(AV503="","",VLOOKUP(AW503,[0]!Qualifier,(COLUMN(AW503)-34),FALSE))</f>
        <v xml:space="preserve">NoIrr </v>
      </c>
      <c r="CE503" s="508" t="str">
        <f>IF(AW503="","",VLOOKUP(AX503,[0]!Qualifier,(COLUMN(AX503)-34),FALSE))</f>
        <v xml:space="preserve">- </v>
      </c>
      <c r="CF503" s="508" t="str">
        <f>IF(AX503="","",VLOOKUP(AY503,[0]!Qualifier,(COLUMN(AY503)-34),FALSE))</f>
        <v>PBSC</v>
      </c>
      <c r="CG503" s="509" t="str">
        <f>IF(AY503="","",VLOOKUP(AZ503,[0]!Qualifier,(COLUMN(AZ503)-34),FALSE))</f>
        <v>Non</v>
      </c>
      <c r="CH503" s="510" t="str">
        <f>IF(AZ503="","",VLOOKUP(BA503,[0]!Qualifier,(COLUMN(BA503)-34),FALSE))</f>
        <v>NA</v>
      </c>
      <c r="CI503" s="509" t="str">
        <f>IF(BA503="","",VLOOKUP(BB503,[0]!Qualifier,(COLUMN(BB503)-34),FALSE))</f>
        <v xml:space="preserve">None </v>
      </c>
      <c r="CJ503" s="510"/>
      <c r="CK503" s="513" t="str">
        <f t="shared" si="238"/>
        <v>4-6-1-1-1-2-1-5-2-1-1-1-1-1-1-8-1-1-1</v>
      </c>
      <c r="CL503" s="513">
        <v>43999</v>
      </c>
      <c r="CM503" s="513">
        <v>45195</v>
      </c>
      <c r="CN503" s="510"/>
      <c r="CP503" s="510"/>
    </row>
    <row r="504" spans="1:94" ht="12.95" customHeight="1" x14ac:dyDescent="0.35">
      <c r="A504" s="78">
        <f t="shared" si="243"/>
        <v>451007</v>
      </c>
      <c r="B504" s="7">
        <f t="shared" si="244"/>
        <v>499</v>
      </c>
      <c r="C504" s="59">
        <f t="shared" si="239"/>
        <v>499</v>
      </c>
      <c r="D504" s="124">
        <f t="shared" si="215"/>
        <v>451007</v>
      </c>
      <c r="E504" s="16" t="str">
        <f t="shared" si="218"/>
        <v>StemC</v>
      </c>
      <c r="F504" s="58" t="str">
        <f t="shared" si="219"/>
        <v xml:space="preserve">ACD+Hep </v>
      </c>
      <c r="G504" s="58" t="str">
        <f t="shared" si="220"/>
        <v xml:space="preserve">NoAdd </v>
      </c>
      <c r="H504" s="58" t="str">
        <f t="shared" si="221"/>
        <v xml:space="preserve">Closed </v>
      </c>
      <c r="I504" s="58" t="str">
        <f t="shared" si="222"/>
        <v xml:space="preserve">SV </v>
      </c>
      <c r="J504" s="58" t="str">
        <f t="shared" si="223"/>
        <v xml:space="preserve">2to6°C </v>
      </c>
      <c r="K504" s="58" t="str">
        <f t="shared" si="224"/>
        <v>No</v>
      </c>
      <c r="L504" s="58" t="str">
        <f t="shared" si="225"/>
        <v>Rel</v>
      </c>
      <c r="M504" s="58" t="str">
        <f t="shared" si="226"/>
        <v xml:space="preserve">Aph </v>
      </c>
      <c r="N504" s="58" t="str">
        <f t="shared" si="227"/>
        <v xml:space="preserve">NA </v>
      </c>
      <c r="O504" s="58" t="str">
        <f t="shared" si="228"/>
        <v xml:space="preserve">Transf </v>
      </c>
      <c r="P504" s="58" t="str">
        <f t="shared" si="229"/>
        <v xml:space="preserve">None </v>
      </c>
      <c r="Q504" s="58" t="str">
        <f t="shared" si="230"/>
        <v xml:space="preserve">None </v>
      </c>
      <c r="R504" s="58" t="str">
        <f t="shared" si="231"/>
        <v xml:space="preserve">NoIrr </v>
      </c>
      <c r="S504" s="58" t="str">
        <f t="shared" si="232"/>
        <v xml:space="preserve">- </v>
      </c>
      <c r="T504" s="58" t="str">
        <f t="shared" si="233"/>
        <v>PBSC</v>
      </c>
      <c r="U504" s="58" t="str">
        <f t="shared" si="234"/>
        <v>Non</v>
      </c>
      <c r="V504" s="58" t="str">
        <f t="shared" si="235"/>
        <v>NA</v>
      </c>
      <c r="W504" s="58" t="str">
        <f t="shared" si="236"/>
        <v xml:space="preserve">None </v>
      </c>
      <c r="X504" t="s">
        <v>63</v>
      </c>
      <c r="Y504" s="161" t="str">
        <f t="shared" si="237"/>
        <v>4-12-1-1-1-2-1-5-2-1-1-1-1-1-1-8-1-1-1</v>
      </c>
      <c r="Z504" s="8">
        <f t="shared" si="245"/>
        <v>451007</v>
      </c>
      <c r="AA504" s="7">
        <f t="shared" si="246"/>
        <v>499</v>
      </c>
      <c r="AB504" s="29" t="str">
        <f t="shared" si="247"/>
        <v>4</v>
      </c>
      <c r="AC504" s="29" t="str">
        <f t="shared" si="247"/>
        <v>5</v>
      </c>
      <c r="AD504" s="29" t="str">
        <f t="shared" si="247"/>
        <v>1</v>
      </c>
      <c r="AE504" s="29" t="str">
        <f t="shared" si="247"/>
        <v>0</v>
      </c>
      <c r="AF504" s="29" t="str">
        <f t="shared" si="247"/>
        <v>0</v>
      </c>
      <c r="AG504" s="29" t="str">
        <f t="shared" si="247"/>
        <v>7</v>
      </c>
      <c r="AH504" s="59">
        <v>499</v>
      </c>
      <c r="AI504" s="510">
        <v>451007</v>
      </c>
      <c r="AJ504" s="509">
        <v>4</v>
      </c>
      <c r="AK504" s="509">
        <v>12</v>
      </c>
      <c r="AL504" s="509">
        <v>1</v>
      </c>
      <c r="AM504" s="509">
        <v>1</v>
      </c>
      <c r="AN504" s="509">
        <v>1</v>
      </c>
      <c r="AO504" s="509">
        <v>2</v>
      </c>
      <c r="AP504" s="509">
        <v>1</v>
      </c>
      <c r="AQ504" s="509">
        <v>5</v>
      </c>
      <c r="AR504" s="509">
        <v>2</v>
      </c>
      <c r="AS504" s="509">
        <v>1</v>
      </c>
      <c r="AT504" s="509">
        <v>1</v>
      </c>
      <c r="AU504" s="509">
        <v>1</v>
      </c>
      <c r="AV504" s="509">
        <v>1</v>
      </c>
      <c r="AW504" s="509">
        <v>1</v>
      </c>
      <c r="AX504" s="509">
        <v>1</v>
      </c>
      <c r="AY504" s="509">
        <v>8</v>
      </c>
      <c r="AZ504" s="509">
        <v>1</v>
      </c>
      <c r="BA504" s="509">
        <v>1</v>
      </c>
      <c r="BB504" s="509">
        <v>1</v>
      </c>
      <c r="BC504" s="509" t="b">
        <v>0</v>
      </c>
      <c r="BD504" s="508">
        <v>42873</v>
      </c>
      <c r="BE504" s="508">
        <v>42850</v>
      </c>
      <c r="BF504" s="509" t="b">
        <v>0</v>
      </c>
      <c r="BG504" s="510" t="s">
        <v>823</v>
      </c>
      <c r="BH504" s="509">
        <v>80</v>
      </c>
      <c r="BI504" s="510" t="s">
        <v>719</v>
      </c>
      <c r="BJ504" s="513">
        <v>42873</v>
      </c>
      <c r="BK504" s="513">
        <v>42850</v>
      </c>
      <c r="BL504" s="513">
        <v>46217</v>
      </c>
      <c r="BM504" s="510"/>
      <c r="BN504" s="512"/>
      <c r="BO504" s="510"/>
      <c r="BP504" s="509">
        <v>2</v>
      </c>
      <c r="BQ504" s="509" t="str">
        <f>IF(AI504="","",VLOOKUP(AJ504,[0]!Qualifier,(COLUMN(AJ504)-34),FALSE))</f>
        <v>StemC</v>
      </c>
      <c r="BR504" s="509" t="str">
        <f>IF(AJ504="","",VLOOKUP(AK504,[0]!Qualifier,(COLUMN(AK504)-34),FALSE))</f>
        <v xml:space="preserve">ACD+Hep </v>
      </c>
      <c r="BS504" s="509" t="str">
        <f>IF(AK504="","",VLOOKUP(AL504,[0]!Qualifier,(COLUMN(AL504)-34),FALSE))</f>
        <v xml:space="preserve">NoAdd </v>
      </c>
      <c r="BT504" s="509" t="str">
        <f>IF(AL504="","",VLOOKUP(AM504,[0]!Qualifier,(COLUMN(AM504)-34),FALSE))</f>
        <v xml:space="preserve">Closed </v>
      </c>
      <c r="BU504" s="509" t="str">
        <f>IF(AM504="","",VLOOKUP(AN504,[0]!Qualifier,(COLUMN(AN504)-34),FALSE))</f>
        <v xml:space="preserve">SV </v>
      </c>
      <c r="BV504" s="509" t="str">
        <f>IF(AN504="","",VLOOKUP(AO504,[0]!Qualifier,(COLUMN(AO504)-34),FALSE))</f>
        <v xml:space="preserve">2to6°C </v>
      </c>
      <c r="BW504" s="509" t="str">
        <f>IF(AO504="","",VLOOKUP(AP504,[0]!Qualifier,(COLUMN(AP504)-34),FALSE))</f>
        <v>No</v>
      </c>
      <c r="BX504" s="509" t="str">
        <f>IF(AP504="","",VLOOKUP(AQ504,[0]!Qualifier,(COLUMN(AQ504)-34),FALSE))</f>
        <v>Rel</v>
      </c>
      <c r="BY504" s="509" t="str">
        <f>IF(AQ504="","",VLOOKUP(AR504,[0]!Qualifier,(COLUMN(AR504)-34),FALSE))</f>
        <v xml:space="preserve">Aph </v>
      </c>
      <c r="BZ504" s="509" t="str">
        <f>IF(AR504="","",VLOOKUP(AS504,[0]!Qualifier,(COLUMN(AS504)-34),FALSE))</f>
        <v xml:space="preserve">NA </v>
      </c>
      <c r="CA504" s="509" t="str">
        <f>IF(AS504="","",VLOOKUP(AT504,[0]!Qualifier,(COLUMN(AT504)-34),FALSE))</f>
        <v xml:space="preserve">Transf </v>
      </c>
      <c r="CB504" s="509" t="str">
        <f>IF(AT504="","",VLOOKUP(AU504,[0]!Qualifier,(COLUMN(AU504)-34),FALSE))</f>
        <v xml:space="preserve">None </v>
      </c>
      <c r="CC504" s="509" t="str">
        <f>IF(AU504="","",VLOOKUP(AV504,[0]!Qualifier,(COLUMN(AV504)-34),FALSE))</f>
        <v xml:space="preserve">None </v>
      </c>
      <c r="CD504" s="509" t="str">
        <f>IF(AV504="","",VLOOKUP(AW504,[0]!Qualifier,(COLUMN(AW504)-34),FALSE))</f>
        <v xml:space="preserve">NoIrr </v>
      </c>
      <c r="CE504" s="508" t="str">
        <f>IF(AW504="","",VLOOKUP(AX504,[0]!Qualifier,(COLUMN(AX504)-34),FALSE))</f>
        <v xml:space="preserve">- </v>
      </c>
      <c r="CF504" s="508" t="str">
        <f>IF(AX504="","",VLOOKUP(AY504,[0]!Qualifier,(COLUMN(AY504)-34),FALSE))</f>
        <v>PBSC</v>
      </c>
      <c r="CG504" s="509" t="str">
        <f>IF(AY504="","",VLOOKUP(AZ504,[0]!Qualifier,(COLUMN(AZ504)-34),FALSE))</f>
        <v>Non</v>
      </c>
      <c r="CH504" s="510" t="str">
        <f>IF(AZ504="","",VLOOKUP(BA504,[0]!Qualifier,(COLUMN(BA504)-34),FALSE))</f>
        <v>NA</v>
      </c>
      <c r="CI504" s="509" t="str">
        <f>IF(BA504="","",VLOOKUP(BB504,[0]!Qualifier,(COLUMN(BB504)-34),FALSE))</f>
        <v xml:space="preserve">None </v>
      </c>
      <c r="CJ504" s="510"/>
      <c r="CK504" s="513" t="str">
        <f t="shared" si="238"/>
        <v>4-12-1-1-1-2-1-5-2-1-1-1-1-1-1-8-1-1-1</v>
      </c>
      <c r="CL504" s="513">
        <v>44068</v>
      </c>
      <c r="CM504" s="513">
        <v>45195</v>
      </c>
      <c r="CN504" s="510"/>
      <c r="CP504" s="510"/>
    </row>
    <row r="505" spans="1:94" ht="12.95" customHeight="1" x14ac:dyDescent="0.35">
      <c r="A505" s="78">
        <f t="shared" si="243"/>
        <v>451045</v>
      </c>
      <c r="B505" s="7">
        <f t="shared" si="244"/>
        <v>500</v>
      </c>
      <c r="C505" s="59">
        <f t="shared" si="239"/>
        <v>500</v>
      </c>
      <c r="D505" s="124">
        <f t="shared" si="215"/>
        <v>451045</v>
      </c>
      <c r="E505" s="16" t="str">
        <f t="shared" si="218"/>
        <v>StemC</v>
      </c>
      <c r="F505" s="58" t="str">
        <f t="shared" si="219"/>
        <v xml:space="preserve">ACD </v>
      </c>
      <c r="G505" s="58" t="str">
        <f t="shared" si="220"/>
        <v xml:space="preserve">HES+DMSO </v>
      </c>
      <c r="H505" s="58" t="str">
        <f t="shared" si="221"/>
        <v xml:space="preserve">CleanR </v>
      </c>
      <c r="I505" s="58" t="str">
        <f t="shared" si="222"/>
        <v xml:space="preserve">SV </v>
      </c>
      <c r="J505" s="58" t="str">
        <f t="shared" si="223"/>
        <v xml:space="preserve">≤-140°C  </v>
      </c>
      <c r="K505" s="58" t="str">
        <f t="shared" si="224"/>
        <v>CryoPres</v>
      </c>
      <c r="L505" s="58" t="str">
        <f t="shared" si="225"/>
        <v>Rel</v>
      </c>
      <c r="M505" s="58" t="str">
        <f t="shared" si="226"/>
        <v xml:space="preserve">Aph </v>
      </c>
      <c r="N505" s="58" t="str">
        <f t="shared" si="227"/>
        <v xml:space="preserve">NA </v>
      </c>
      <c r="O505" s="58" t="str">
        <f t="shared" si="228"/>
        <v xml:space="preserve">Transf </v>
      </c>
      <c r="P505" s="58" t="str">
        <f t="shared" si="229"/>
        <v xml:space="preserve">None </v>
      </c>
      <c r="Q505" s="58" t="str">
        <f t="shared" si="230"/>
        <v xml:space="preserve">None </v>
      </c>
      <c r="R505" s="58" t="str">
        <f t="shared" si="231"/>
        <v xml:space="preserve">NoIrr </v>
      </c>
      <c r="S505" s="58" t="str">
        <f t="shared" si="232"/>
        <v xml:space="preserve">- </v>
      </c>
      <c r="T505" s="58" t="str">
        <f t="shared" si="233"/>
        <v>PBSC</v>
      </c>
      <c r="U505" s="58" t="str">
        <f t="shared" si="234"/>
        <v>Non</v>
      </c>
      <c r="V505" s="58" t="str">
        <f t="shared" si="235"/>
        <v>NA</v>
      </c>
      <c r="W505" s="58" t="str">
        <f t="shared" si="236"/>
        <v xml:space="preserve">None </v>
      </c>
      <c r="X505" t="s">
        <v>63</v>
      </c>
      <c r="Y505" s="161" t="str">
        <f t="shared" si="237"/>
        <v>4-6-12-4-1-6-5-5-2-1-1-1-1-1-1-8-1-1-1</v>
      </c>
      <c r="Z505" s="8">
        <f t="shared" si="245"/>
        <v>451045</v>
      </c>
      <c r="AA505" s="7">
        <f t="shared" si="246"/>
        <v>500</v>
      </c>
      <c r="AB505" s="29" t="str">
        <f t="shared" si="247"/>
        <v>4</v>
      </c>
      <c r="AC505" s="29" t="str">
        <f t="shared" si="247"/>
        <v>5</v>
      </c>
      <c r="AD505" s="29" t="str">
        <f t="shared" si="247"/>
        <v>1</v>
      </c>
      <c r="AE505" s="29" t="str">
        <f t="shared" si="247"/>
        <v>0</v>
      </c>
      <c r="AF505" s="29" t="str">
        <f t="shared" si="247"/>
        <v>4</v>
      </c>
      <c r="AG505" s="29" t="str">
        <f t="shared" si="247"/>
        <v>5</v>
      </c>
      <c r="AH505" s="59">
        <v>500</v>
      </c>
      <c r="AI505" s="510">
        <v>451045</v>
      </c>
      <c r="AJ505" s="509">
        <v>4</v>
      </c>
      <c r="AK505" s="509">
        <v>6</v>
      </c>
      <c r="AL505" s="509">
        <v>12</v>
      </c>
      <c r="AM505" s="509">
        <v>4</v>
      </c>
      <c r="AN505" s="509">
        <v>1</v>
      </c>
      <c r="AO505" s="509">
        <v>6</v>
      </c>
      <c r="AP505" s="509">
        <v>5</v>
      </c>
      <c r="AQ505" s="509">
        <v>5</v>
      </c>
      <c r="AR505" s="509">
        <v>2</v>
      </c>
      <c r="AS505" s="509">
        <v>1</v>
      </c>
      <c r="AT505" s="509">
        <v>1</v>
      </c>
      <c r="AU505" s="509">
        <v>1</v>
      </c>
      <c r="AV505" s="509">
        <v>1</v>
      </c>
      <c r="AW505" s="509">
        <v>1</v>
      </c>
      <c r="AX505" s="509">
        <v>1</v>
      </c>
      <c r="AY505" s="509">
        <v>8</v>
      </c>
      <c r="AZ505" s="509">
        <v>1</v>
      </c>
      <c r="BA505" s="509">
        <v>1</v>
      </c>
      <c r="BB505" s="509">
        <v>1</v>
      </c>
      <c r="BC505" s="509" t="b">
        <v>0</v>
      </c>
      <c r="BD505" s="508">
        <v>43255</v>
      </c>
      <c r="BE505" s="508">
        <v>43248</v>
      </c>
      <c r="BF505" s="509" t="b">
        <v>0</v>
      </c>
      <c r="BG505" s="510" t="s">
        <v>1255</v>
      </c>
      <c r="BH505" s="509">
        <v>80</v>
      </c>
      <c r="BI505" s="510" t="s">
        <v>719</v>
      </c>
      <c r="BJ505" s="513">
        <v>43255</v>
      </c>
      <c r="BK505" s="513">
        <v>43248</v>
      </c>
      <c r="BL505" s="513">
        <v>46217</v>
      </c>
      <c r="BM505" s="510"/>
      <c r="BN505" s="512"/>
      <c r="BO505" s="510"/>
      <c r="BP505" s="509">
        <v>6</v>
      </c>
      <c r="BQ505" s="509" t="str">
        <f>IF(AI505="","",VLOOKUP(AJ505,[0]!Qualifier,(COLUMN(AJ505)-34),FALSE))</f>
        <v>StemC</v>
      </c>
      <c r="BR505" s="509" t="str">
        <f>IF(AJ505="","",VLOOKUP(AK505,[0]!Qualifier,(COLUMN(AK505)-34),FALSE))</f>
        <v xml:space="preserve">ACD </v>
      </c>
      <c r="BS505" s="509" t="str">
        <f>IF(AK505="","",VLOOKUP(AL505,[0]!Qualifier,(COLUMN(AL505)-34),FALSE))</f>
        <v xml:space="preserve">HES+DMSO </v>
      </c>
      <c r="BT505" s="509" t="str">
        <f>IF(AL505="","",VLOOKUP(AM505,[0]!Qualifier,(COLUMN(AM505)-34),FALSE))</f>
        <v xml:space="preserve">CleanR </v>
      </c>
      <c r="BU505" s="509" t="str">
        <f>IF(AM505="","",VLOOKUP(AN505,[0]!Qualifier,(COLUMN(AN505)-34),FALSE))</f>
        <v xml:space="preserve">SV </v>
      </c>
      <c r="BV505" s="509" t="str">
        <f>IF(AN505="","",VLOOKUP(AO505,[0]!Qualifier,(COLUMN(AO505)-34),FALSE))</f>
        <v xml:space="preserve">≤-140°C  </v>
      </c>
      <c r="BW505" s="509" t="str">
        <f>IF(AO505="","",VLOOKUP(AP505,[0]!Qualifier,(COLUMN(AP505)-34),FALSE))</f>
        <v>CryoPres</v>
      </c>
      <c r="BX505" s="509" t="str">
        <f>IF(AP505="","",VLOOKUP(AQ505,[0]!Qualifier,(COLUMN(AQ505)-34),FALSE))</f>
        <v>Rel</v>
      </c>
      <c r="BY505" s="509" t="str">
        <f>IF(AQ505="","",VLOOKUP(AR505,[0]!Qualifier,(COLUMN(AR505)-34),FALSE))</f>
        <v xml:space="preserve">Aph </v>
      </c>
      <c r="BZ505" s="509" t="str">
        <f>IF(AR505="","",VLOOKUP(AS505,[0]!Qualifier,(COLUMN(AS505)-34),FALSE))</f>
        <v xml:space="preserve">NA </v>
      </c>
      <c r="CA505" s="509" t="str">
        <f>IF(AS505="","",VLOOKUP(AT505,[0]!Qualifier,(COLUMN(AT505)-34),FALSE))</f>
        <v xml:space="preserve">Transf </v>
      </c>
      <c r="CB505" s="509" t="str">
        <f>IF(AT505="","",VLOOKUP(AU505,[0]!Qualifier,(COLUMN(AU505)-34),FALSE))</f>
        <v xml:space="preserve">None </v>
      </c>
      <c r="CC505" s="509" t="str">
        <f>IF(AU505="","",VLOOKUP(AV505,[0]!Qualifier,(COLUMN(AV505)-34),FALSE))</f>
        <v xml:space="preserve">None </v>
      </c>
      <c r="CD505" s="509" t="str">
        <f>IF(AV505="","",VLOOKUP(AW505,[0]!Qualifier,(COLUMN(AW505)-34),FALSE))</f>
        <v xml:space="preserve">NoIrr </v>
      </c>
      <c r="CE505" s="508" t="str">
        <f>IF(AW505="","",VLOOKUP(AX505,[0]!Qualifier,(COLUMN(AX505)-34),FALSE))</f>
        <v xml:space="preserve">- </v>
      </c>
      <c r="CF505" s="508" t="str">
        <f>IF(AX505="","",VLOOKUP(AY505,[0]!Qualifier,(COLUMN(AY505)-34),FALSE))</f>
        <v>PBSC</v>
      </c>
      <c r="CG505" s="509" t="str">
        <f>IF(AY505="","",VLOOKUP(AZ505,[0]!Qualifier,(COLUMN(AZ505)-34),FALSE))</f>
        <v>Non</v>
      </c>
      <c r="CH505" s="510" t="str">
        <f>IF(AZ505="","",VLOOKUP(BA505,[0]!Qualifier,(COLUMN(BA505)-34),FALSE))</f>
        <v>NA</v>
      </c>
      <c r="CI505" s="509" t="str">
        <f>IF(BA505="","",VLOOKUP(BB505,[0]!Qualifier,(COLUMN(BB505)-34),FALSE))</f>
        <v xml:space="preserve">None </v>
      </c>
      <c r="CJ505" s="510"/>
      <c r="CK505" s="513" t="str">
        <f t="shared" si="238"/>
        <v>4-6-12-4-1-6-5-5-2-1-1-1-1-1-1-8-1-1-1</v>
      </c>
      <c r="CL505" s="513">
        <v>41908</v>
      </c>
      <c r="CM505" s="513">
        <v>45195</v>
      </c>
      <c r="CN505" s="510"/>
      <c r="CP505" s="510"/>
    </row>
    <row r="506" spans="1:94" ht="12.95" customHeight="1" x14ac:dyDescent="0.35">
      <c r="A506" s="78">
        <f t="shared" si="243"/>
        <v>451546</v>
      </c>
      <c r="B506" s="7">
        <f t="shared" si="244"/>
        <v>501</v>
      </c>
      <c r="C506" s="59">
        <f t="shared" si="239"/>
        <v>501</v>
      </c>
      <c r="D506" s="124">
        <f t="shared" si="215"/>
        <v>451546</v>
      </c>
      <c r="E506" s="16" t="str">
        <f t="shared" si="218"/>
        <v>StemC</v>
      </c>
      <c r="F506" s="58" t="str">
        <f t="shared" si="219"/>
        <v xml:space="preserve">ACD </v>
      </c>
      <c r="G506" s="58" t="str">
        <f t="shared" si="220"/>
        <v xml:space="preserve">NoAdd </v>
      </c>
      <c r="H506" s="58" t="str">
        <f t="shared" si="221"/>
        <v xml:space="preserve">CleanR </v>
      </c>
      <c r="I506" s="58" t="str">
        <f t="shared" si="222"/>
        <v xml:space="preserve">SV </v>
      </c>
      <c r="J506" s="58" t="str">
        <f t="shared" si="223"/>
        <v xml:space="preserve">2to6°C </v>
      </c>
      <c r="K506" s="58" t="str">
        <f t="shared" si="224"/>
        <v>No</v>
      </c>
      <c r="L506" s="58" t="str">
        <f t="shared" si="225"/>
        <v>Rel</v>
      </c>
      <c r="M506" s="58" t="str">
        <f t="shared" si="226"/>
        <v xml:space="preserve">Aph </v>
      </c>
      <c r="N506" s="58" t="str">
        <f t="shared" si="227"/>
        <v xml:space="preserve">NA </v>
      </c>
      <c r="O506" s="58" t="str">
        <f t="shared" si="228"/>
        <v xml:space="preserve">Transf </v>
      </c>
      <c r="P506" s="58" t="str">
        <f t="shared" si="229"/>
        <v>CellDeplAny</v>
      </c>
      <c r="Q506" s="58" t="str">
        <f t="shared" si="230"/>
        <v xml:space="preserve">None </v>
      </c>
      <c r="R506" s="58" t="str">
        <f t="shared" si="231"/>
        <v xml:space="preserve">NoIrr </v>
      </c>
      <c r="S506" s="58" t="str">
        <f t="shared" si="232"/>
        <v xml:space="preserve">- </v>
      </c>
      <c r="T506" s="58" t="str">
        <f t="shared" si="233"/>
        <v>PBSC</v>
      </c>
      <c r="U506" s="58" t="str">
        <f t="shared" si="234"/>
        <v>Non</v>
      </c>
      <c r="V506" s="58" t="str">
        <f t="shared" si="235"/>
        <v>NA</v>
      </c>
      <c r="W506" s="58" t="str">
        <f t="shared" si="236"/>
        <v xml:space="preserve">None </v>
      </c>
      <c r="X506" t="s">
        <v>63</v>
      </c>
      <c r="Y506" s="161" t="str">
        <f t="shared" si="237"/>
        <v>4-6-1-4-1-2-1-5-2-1-1-40-1-1-1-8-1-1-1</v>
      </c>
      <c r="Z506" s="8">
        <f t="shared" si="245"/>
        <v>451546</v>
      </c>
      <c r="AA506" s="7">
        <f t="shared" si="246"/>
        <v>501</v>
      </c>
      <c r="AB506" s="29" t="str">
        <f t="shared" si="247"/>
        <v>4</v>
      </c>
      <c r="AC506" s="29" t="str">
        <f t="shared" si="247"/>
        <v>5</v>
      </c>
      <c r="AD506" s="29" t="str">
        <f t="shared" si="247"/>
        <v>1</v>
      </c>
      <c r="AE506" s="29" t="str">
        <f t="shared" si="247"/>
        <v>5</v>
      </c>
      <c r="AF506" s="29" t="str">
        <f t="shared" si="247"/>
        <v>4</v>
      </c>
      <c r="AG506" s="29" t="str">
        <f t="shared" si="247"/>
        <v>6</v>
      </c>
      <c r="AH506" s="59">
        <v>501</v>
      </c>
      <c r="AI506" s="510">
        <v>451546</v>
      </c>
      <c r="AJ506" s="509">
        <v>4</v>
      </c>
      <c r="AK506" s="509">
        <v>6</v>
      </c>
      <c r="AL506" s="509">
        <v>1</v>
      </c>
      <c r="AM506" s="509">
        <v>4</v>
      </c>
      <c r="AN506" s="509">
        <v>1</v>
      </c>
      <c r="AO506" s="509">
        <v>2</v>
      </c>
      <c r="AP506" s="509">
        <v>1</v>
      </c>
      <c r="AQ506" s="509">
        <v>5</v>
      </c>
      <c r="AR506" s="509">
        <v>2</v>
      </c>
      <c r="AS506" s="509">
        <v>1</v>
      </c>
      <c r="AT506" s="509">
        <v>1</v>
      </c>
      <c r="AU506" s="509">
        <v>40</v>
      </c>
      <c r="AV506" s="509">
        <v>1</v>
      </c>
      <c r="AW506" s="509">
        <v>1</v>
      </c>
      <c r="AX506" s="509">
        <v>1</v>
      </c>
      <c r="AY506" s="509">
        <v>8</v>
      </c>
      <c r="AZ506" s="509">
        <v>1</v>
      </c>
      <c r="BA506" s="509">
        <v>1</v>
      </c>
      <c r="BB506" s="509">
        <v>1</v>
      </c>
      <c r="BC506" s="509" t="b">
        <v>0</v>
      </c>
      <c r="BD506" s="508">
        <v>42873</v>
      </c>
      <c r="BE506" s="508">
        <v>42857</v>
      </c>
      <c r="BF506" s="509" t="b">
        <v>0</v>
      </c>
      <c r="BG506" s="510" t="s">
        <v>824</v>
      </c>
      <c r="BH506" s="509">
        <v>80</v>
      </c>
      <c r="BI506" s="510" t="s">
        <v>719</v>
      </c>
      <c r="BJ506" s="513">
        <v>42873</v>
      </c>
      <c r="BK506" s="513">
        <v>42857</v>
      </c>
      <c r="BL506" s="513">
        <v>46217</v>
      </c>
      <c r="BM506" s="510"/>
      <c r="BN506" s="512"/>
      <c r="BO506" s="510"/>
      <c r="BP506" s="509">
        <v>6</v>
      </c>
      <c r="BQ506" s="509" t="str">
        <f>IF(AI506="","",VLOOKUP(AJ506,[0]!Qualifier,(COLUMN(AJ506)-34),FALSE))</f>
        <v>StemC</v>
      </c>
      <c r="BR506" s="509" t="str">
        <f>IF(AJ506="","",VLOOKUP(AK506,[0]!Qualifier,(COLUMN(AK506)-34),FALSE))</f>
        <v xml:space="preserve">ACD </v>
      </c>
      <c r="BS506" s="509" t="str">
        <f>IF(AK506="","",VLOOKUP(AL506,[0]!Qualifier,(COLUMN(AL506)-34),FALSE))</f>
        <v xml:space="preserve">NoAdd </v>
      </c>
      <c r="BT506" s="509" t="str">
        <f>IF(AL506="","",VLOOKUP(AM506,[0]!Qualifier,(COLUMN(AM506)-34),FALSE))</f>
        <v xml:space="preserve">CleanR </v>
      </c>
      <c r="BU506" s="509" t="str">
        <f>IF(AM506="","",VLOOKUP(AN506,[0]!Qualifier,(COLUMN(AN506)-34),FALSE))</f>
        <v xml:space="preserve">SV </v>
      </c>
      <c r="BV506" s="509" t="str">
        <f>IF(AN506="","",VLOOKUP(AO506,[0]!Qualifier,(COLUMN(AO506)-34),FALSE))</f>
        <v xml:space="preserve">2to6°C </v>
      </c>
      <c r="BW506" s="509" t="str">
        <f>IF(AO506="","",VLOOKUP(AP506,[0]!Qualifier,(COLUMN(AP506)-34),FALSE))</f>
        <v>No</v>
      </c>
      <c r="BX506" s="509" t="str">
        <f>IF(AP506="","",VLOOKUP(AQ506,[0]!Qualifier,(COLUMN(AQ506)-34),FALSE))</f>
        <v>Rel</v>
      </c>
      <c r="BY506" s="509" t="str">
        <f>IF(AQ506="","",VLOOKUP(AR506,[0]!Qualifier,(COLUMN(AR506)-34),FALSE))</f>
        <v xml:space="preserve">Aph </v>
      </c>
      <c r="BZ506" s="509" t="str">
        <f>IF(AR506="","",VLOOKUP(AS506,[0]!Qualifier,(COLUMN(AS506)-34),FALSE))</f>
        <v xml:space="preserve">NA </v>
      </c>
      <c r="CA506" s="509" t="str">
        <f>IF(AS506="","",VLOOKUP(AT506,[0]!Qualifier,(COLUMN(AT506)-34),FALSE))</f>
        <v xml:space="preserve">Transf </v>
      </c>
      <c r="CB506" s="509" t="str">
        <f>IF(AT506="","",VLOOKUP(AU506,[0]!Qualifier,(COLUMN(AU506)-34),FALSE))</f>
        <v>CellDeplAny</v>
      </c>
      <c r="CC506" s="509" t="str">
        <f>IF(AU506="","",VLOOKUP(AV506,[0]!Qualifier,(COLUMN(AV506)-34),FALSE))</f>
        <v xml:space="preserve">None </v>
      </c>
      <c r="CD506" s="509" t="str">
        <f>IF(AV506="","",VLOOKUP(AW506,[0]!Qualifier,(COLUMN(AW506)-34),FALSE))</f>
        <v xml:space="preserve">NoIrr </v>
      </c>
      <c r="CE506" s="508" t="str">
        <f>IF(AW506="","",VLOOKUP(AX506,[0]!Qualifier,(COLUMN(AX506)-34),FALSE))</f>
        <v xml:space="preserve">- </v>
      </c>
      <c r="CF506" s="508" t="str">
        <f>IF(AX506="","",VLOOKUP(AY506,[0]!Qualifier,(COLUMN(AY506)-34),FALSE))</f>
        <v>PBSC</v>
      </c>
      <c r="CG506" s="509" t="str">
        <f>IF(AY506="","",VLOOKUP(AZ506,[0]!Qualifier,(COLUMN(AZ506)-34),FALSE))</f>
        <v>Non</v>
      </c>
      <c r="CH506" s="510" t="str">
        <f>IF(AZ506="","",VLOOKUP(BA506,[0]!Qualifier,(COLUMN(BA506)-34),FALSE))</f>
        <v>NA</v>
      </c>
      <c r="CI506" s="509" t="str">
        <f>IF(BA506="","",VLOOKUP(BB506,[0]!Qualifier,(COLUMN(BB506)-34),FALSE))</f>
        <v xml:space="preserve">None </v>
      </c>
      <c r="CJ506" s="510"/>
      <c r="CK506" s="513" t="str">
        <f t="shared" si="238"/>
        <v>4-6-1-4-1-2-1-5-2-1-1-40-1-1-1-8-1-1-1</v>
      </c>
      <c r="CL506" s="513">
        <v>44692</v>
      </c>
      <c r="CM506" s="513">
        <v>45195</v>
      </c>
      <c r="CN506" s="510"/>
      <c r="CP506" s="510"/>
    </row>
    <row r="507" spans="1:94" ht="12.95" customHeight="1" x14ac:dyDescent="0.35">
      <c r="A507" s="78">
        <f t="shared" si="243"/>
        <v>452003</v>
      </c>
      <c r="B507" s="7">
        <f t="shared" si="244"/>
        <v>502</v>
      </c>
      <c r="C507" s="59">
        <f t="shared" si="239"/>
        <v>502</v>
      </c>
      <c r="D507" s="124">
        <f t="shared" si="215"/>
        <v>452003</v>
      </c>
      <c r="E507" s="16" t="str">
        <f t="shared" si="218"/>
        <v>StemC</v>
      </c>
      <c r="F507" s="58" t="str">
        <f t="shared" si="219"/>
        <v xml:space="preserve">ACD </v>
      </c>
      <c r="G507" s="58" t="str">
        <f t="shared" si="220"/>
        <v xml:space="preserve">DMSO </v>
      </c>
      <c r="H507" s="58" t="str">
        <f t="shared" si="221"/>
        <v xml:space="preserve">Closed </v>
      </c>
      <c r="I507" s="58" t="str">
        <f t="shared" si="222"/>
        <v xml:space="preserve">SV </v>
      </c>
      <c r="J507" s="58" t="str">
        <f t="shared" si="223"/>
        <v xml:space="preserve">≤-140°C  </v>
      </c>
      <c r="K507" s="58" t="str">
        <f t="shared" si="224"/>
        <v>No</v>
      </c>
      <c r="L507" s="58" t="str">
        <f t="shared" si="225"/>
        <v>Rel</v>
      </c>
      <c r="M507" s="58" t="str">
        <f t="shared" si="226"/>
        <v xml:space="preserve">Aph </v>
      </c>
      <c r="N507" s="58" t="str">
        <f t="shared" si="227"/>
        <v xml:space="preserve">NA </v>
      </c>
      <c r="O507" s="58" t="str">
        <f t="shared" si="228"/>
        <v xml:space="preserve">Transf </v>
      </c>
      <c r="P507" s="58" t="str">
        <f t="shared" si="229"/>
        <v xml:space="preserve">None </v>
      </c>
      <c r="Q507" s="58" t="str">
        <f t="shared" si="230"/>
        <v xml:space="preserve">None </v>
      </c>
      <c r="R507" s="58" t="str">
        <f t="shared" si="231"/>
        <v xml:space="preserve">NoIrr </v>
      </c>
      <c r="S507" s="58" t="str">
        <f t="shared" si="232"/>
        <v xml:space="preserve">- </v>
      </c>
      <c r="T507" s="58" t="str">
        <f t="shared" si="233"/>
        <v>PBSC</v>
      </c>
      <c r="U507" s="58" t="str">
        <f t="shared" si="234"/>
        <v>Non</v>
      </c>
      <c r="V507" s="58" t="str">
        <f t="shared" si="235"/>
        <v>NA</v>
      </c>
      <c r="W507" s="58" t="str">
        <f t="shared" si="236"/>
        <v xml:space="preserve">None </v>
      </c>
      <c r="X507" t="s">
        <v>63</v>
      </c>
      <c r="Y507" s="161" t="str">
        <f t="shared" si="237"/>
        <v>4-6-11-1-1-6-1-5-2-1-1-1-1-1-1-8-1-1-1</v>
      </c>
      <c r="Z507" s="8">
        <f t="shared" si="245"/>
        <v>452003</v>
      </c>
      <c r="AA507" s="7">
        <f t="shared" si="246"/>
        <v>502</v>
      </c>
      <c r="AB507" s="29" t="str">
        <f t="shared" si="247"/>
        <v>4</v>
      </c>
      <c r="AC507" s="29" t="str">
        <f t="shared" si="247"/>
        <v>5</v>
      </c>
      <c r="AD507" s="29" t="str">
        <f t="shared" si="247"/>
        <v>2</v>
      </c>
      <c r="AE507" s="29" t="str">
        <f t="shared" si="247"/>
        <v>0</v>
      </c>
      <c r="AF507" s="29" t="str">
        <f t="shared" si="247"/>
        <v>0</v>
      </c>
      <c r="AG507" s="29" t="str">
        <f t="shared" si="247"/>
        <v>3</v>
      </c>
      <c r="AH507" s="59">
        <v>502</v>
      </c>
      <c r="AI507" s="510">
        <v>452003</v>
      </c>
      <c r="AJ507" s="509">
        <v>4</v>
      </c>
      <c r="AK507" s="509">
        <v>6</v>
      </c>
      <c r="AL507" s="509">
        <v>11</v>
      </c>
      <c r="AM507" s="509">
        <v>1</v>
      </c>
      <c r="AN507" s="509">
        <v>1</v>
      </c>
      <c r="AO507" s="509">
        <v>6</v>
      </c>
      <c r="AP507" s="509">
        <v>1</v>
      </c>
      <c r="AQ507" s="509">
        <v>5</v>
      </c>
      <c r="AR507" s="509">
        <v>2</v>
      </c>
      <c r="AS507" s="509">
        <v>1</v>
      </c>
      <c r="AT507" s="509">
        <v>1</v>
      </c>
      <c r="AU507" s="509">
        <v>1</v>
      </c>
      <c r="AV507" s="509">
        <v>1</v>
      </c>
      <c r="AW507" s="509">
        <v>1</v>
      </c>
      <c r="AX507" s="509">
        <v>1</v>
      </c>
      <c r="AY507" s="509">
        <v>8</v>
      </c>
      <c r="AZ507" s="509">
        <v>1</v>
      </c>
      <c r="BA507" s="509">
        <v>1</v>
      </c>
      <c r="BB507" s="509">
        <v>1</v>
      </c>
      <c r="BC507" s="509" t="b">
        <v>0</v>
      </c>
      <c r="BD507" s="508">
        <v>45246</v>
      </c>
      <c r="BE507" s="508">
        <v>45245</v>
      </c>
      <c r="BF507" s="509" t="b">
        <v>0</v>
      </c>
      <c r="BG507" s="510" t="s">
        <v>1516</v>
      </c>
      <c r="BH507" s="509">
        <v>80</v>
      </c>
      <c r="BI507" s="510" t="s">
        <v>719</v>
      </c>
      <c r="BJ507" s="513">
        <v>45246</v>
      </c>
      <c r="BK507" s="513">
        <v>45245</v>
      </c>
      <c r="BL507" s="513">
        <v>46217</v>
      </c>
      <c r="BM507" s="510"/>
      <c r="BN507" s="512"/>
      <c r="BO507" s="510"/>
      <c r="BP507" s="509">
        <v>16</v>
      </c>
      <c r="BQ507" s="509" t="str">
        <f>IF(AI507="","",VLOOKUP(AJ507,[0]!Qualifier,(COLUMN(AJ507)-34),FALSE))</f>
        <v>StemC</v>
      </c>
      <c r="BR507" s="509" t="str">
        <f>IF(AJ507="","",VLOOKUP(AK507,[0]!Qualifier,(COLUMN(AK507)-34),FALSE))</f>
        <v xml:space="preserve">ACD </v>
      </c>
      <c r="BS507" s="509" t="str">
        <f>IF(AK507="","",VLOOKUP(AL507,[0]!Qualifier,(COLUMN(AL507)-34),FALSE))</f>
        <v xml:space="preserve">DMSO </v>
      </c>
      <c r="BT507" s="509" t="str">
        <f>IF(AL507="","",VLOOKUP(AM507,[0]!Qualifier,(COLUMN(AM507)-34),FALSE))</f>
        <v xml:space="preserve">Closed </v>
      </c>
      <c r="BU507" s="509" t="str">
        <f>IF(AM507="","",VLOOKUP(AN507,[0]!Qualifier,(COLUMN(AN507)-34),FALSE))</f>
        <v xml:space="preserve">SV </v>
      </c>
      <c r="BV507" s="509" t="str">
        <f>IF(AN507="","",VLOOKUP(AO507,[0]!Qualifier,(COLUMN(AO507)-34),FALSE))</f>
        <v xml:space="preserve">≤-140°C  </v>
      </c>
      <c r="BW507" s="509" t="str">
        <f>IF(AO507="","",VLOOKUP(AP507,[0]!Qualifier,(COLUMN(AP507)-34),FALSE))</f>
        <v>No</v>
      </c>
      <c r="BX507" s="509" t="str">
        <f>IF(AP507="","",VLOOKUP(AQ507,[0]!Qualifier,(COLUMN(AQ507)-34),FALSE))</f>
        <v>Rel</v>
      </c>
      <c r="BY507" s="509" t="str">
        <f>IF(AQ507="","",VLOOKUP(AR507,[0]!Qualifier,(COLUMN(AR507)-34),FALSE))</f>
        <v xml:space="preserve">Aph </v>
      </c>
      <c r="BZ507" s="509" t="str">
        <f>IF(AR507="","",VLOOKUP(AS507,[0]!Qualifier,(COLUMN(AS507)-34),FALSE))</f>
        <v xml:space="preserve">NA </v>
      </c>
      <c r="CA507" s="509" t="str">
        <f>IF(AS507="","",VLOOKUP(AT507,[0]!Qualifier,(COLUMN(AT507)-34),FALSE))</f>
        <v xml:space="preserve">Transf </v>
      </c>
      <c r="CB507" s="509" t="str">
        <f>IF(AT507="","",VLOOKUP(AU507,[0]!Qualifier,(COLUMN(AU507)-34),FALSE))</f>
        <v xml:space="preserve">None </v>
      </c>
      <c r="CC507" s="509" t="str">
        <f>IF(AU507="","",VLOOKUP(AV507,[0]!Qualifier,(COLUMN(AV507)-34),FALSE))</f>
        <v xml:space="preserve">None </v>
      </c>
      <c r="CD507" s="509" t="str">
        <f>IF(AV507="","",VLOOKUP(AW507,[0]!Qualifier,(COLUMN(AW507)-34),FALSE))</f>
        <v xml:space="preserve">NoIrr </v>
      </c>
      <c r="CE507" s="508" t="str">
        <f>IF(AW507="","",VLOOKUP(AX507,[0]!Qualifier,(COLUMN(AX507)-34),FALSE))</f>
        <v xml:space="preserve">- </v>
      </c>
      <c r="CF507" s="508" t="str">
        <f>IF(AX507="","",VLOOKUP(AY507,[0]!Qualifier,(COLUMN(AY507)-34),FALSE))</f>
        <v>PBSC</v>
      </c>
      <c r="CG507" s="509" t="str">
        <f>IF(AY507="","",VLOOKUP(AZ507,[0]!Qualifier,(COLUMN(AZ507)-34),FALSE))</f>
        <v>Non</v>
      </c>
      <c r="CH507" s="510" t="str">
        <f>IF(AZ507="","",VLOOKUP(BA507,[0]!Qualifier,(COLUMN(BA507)-34),FALSE))</f>
        <v>NA</v>
      </c>
      <c r="CI507" s="509" t="str">
        <f>IF(BA507="","",VLOOKUP(BB507,[0]!Qualifier,(COLUMN(BB507)-34),FALSE))</f>
        <v xml:space="preserve">None </v>
      </c>
      <c r="CJ507" s="510"/>
      <c r="CK507" s="513" t="str">
        <f t="shared" si="238"/>
        <v>4-6-11-1-1-6-1-5-2-1-1-1-1-1-1-8-1-1-1</v>
      </c>
      <c r="CL507" s="513">
        <v>43999</v>
      </c>
      <c r="CM507" s="513">
        <v>45195</v>
      </c>
      <c r="CN507" s="510"/>
      <c r="CP507" s="510"/>
    </row>
    <row r="508" spans="1:94" ht="12.95" customHeight="1" x14ac:dyDescent="0.35">
      <c r="A508" s="78">
        <f t="shared" si="243"/>
        <v>452028</v>
      </c>
      <c r="B508" s="7">
        <f t="shared" si="244"/>
        <v>503</v>
      </c>
      <c r="C508" s="59">
        <f t="shared" si="239"/>
        <v>503</v>
      </c>
      <c r="D508" s="124">
        <f t="shared" si="215"/>
        <v>452028</v>
      </c>
      <c r="E508" s="16" t="str">
        <f t="shared" si="218"/>
        <v>StemC</v>
      </c>
      <c r="F508" s="58" t="str">
        <f t="shared" si="219"/>
        <v xml:space="preserve">ACD </v>
      </c>
      <c r="G508" s="58" t="str">
        <f t="shared" si="220"/>
        <v xml:space="preserve">DMSO </v>
      </c>
      <c r="H508" s="58" t="str">
        <f t="shared" si="221"/>
        <v xml:space="preserve">Open </v>
      </c>
      <c r="I508" s="58" t="str">
        <f t="shared" si="222"/>
        <v xml:space="preserve">NonSV </v>
      </c>
      <c r="J508" s="58" t="str">
        <f t="shared" si="223"/>
        <v xml:space="preserve">≤-80°C </v>
      </c>
      <c r="K508" s="58" t="str">
        <f t="shared" si="224"/>
        <v>No</v>
      </c>
      <c r="L508" s="58" t="str">
        <f t="shared" si="225"/>
        <v>Rel</v>
      </c>
      <c r="M508" s="58" t="str">
        <f t="shared" si="226"/>
        <v xml:space="preserve">Aph </v>
      </c>
      <c r="N508" s="58" t="str">
        <f t="shared" si="227"/>
        <v xml:space="preserve">NA </v>
      </c>
      <c r="O508" s="58" t="str">
        <f t="shared" si="228"/>
        <v xml:space="preserve">Transf </v>
      </c>
      <c r="P508" s="58" t="str">
        <f t="shared" si="229"/>
        <v xml:space="preserve">None </v>
      </c>
      <c r="Q508" s="58" t="str">
        <f t="shared" si="230"/>
        <v xml:space="preserve">None </v>
      </c>
      <c r="R508" s="58" t="str">
        <f t="shared" si="231"/>
        <v xml:space="preserve">NoIrr </v>
      </c>
      <c r="S508" s="58" t="str">
        <f t="shared" si="232"/>
        <v xml:space="preserve">- </v>
      </c>
      <c r="T508" s="58" t="str">
        <f t="shared" si="233"/>
        <v>PBSC</v>
      </c>
      <c r="U508" s="58" t="str">
        <f t="shared" si="234"/>
        <v>Non</v>
      </c>
      <c r="V508" s="58" t="str">
        <f t="shared" si="235"/>
        <v>NA</v>
      </c>
      <c r="W508" s="58" t="str">
        <f t="shared" si="236"/>
        <v xml:space="preserve">None </v>
      </c>
      <c r="X508" t="s">
        <v>63</v>
      </c>
      <c r="Y508" s="161" t="str">
        <f t="shared" si="237"/>
        <v>4-6-11-2-3-16-1-5-2-1-1-1-1-1-1-8-1-1-1</v>
      </c>
      <c r="Z508" s="8">
        <f t="shared" si="245"/>
        <v>452028</v>
      </c>
      <c r="AA508" s="7">
        <f t="shared" si="246"/>
        <v>503</v>
      </c>
      <c r="AB508" s="29" t="str">
        <f t="shared" si="247"/>
        <v>4</v>
      </c>
      <c r="AC508" s="29" t="str">
        <f t="shared" si="247"/>
        <v>5</v>
      </c>
      <c r="AD508" s="29" t="str">
        <f t="shared" si="247"/>
        <v>2</v>
      </c>
      <c r="AE508" s="29" t="str">
        <f t="shared" si="247"/>
        <v>0</v>
      </c>
      <c r="AF508" s="29" t="str">
        <f t="shared" si="247"/>
        <v>2</v>
      </c>
      <c r="AG508" s="29" t="str">
        <f t="shared" si="247"/>
        <v>8</v>
      </c>
      <c r="AH508" s="59">
        <v>503</v>
      </c>
      <c r="AI508" s="510">
        <v>452028</v>
      </c>
      <c r="AJ508" s="509">
        <v>4</v>
      </c>
      <c r="AK508" s="509">
        <v>6</v>
      </c>
      <c r="AL508" s="509">
        <v>11</v>
      </c>
      <c r="AM508" s="509">
        <v>2</v>
      </c>
      <c r="AN508" s="509">
        <v>3</v>
      </c>
      <c r="AO508" s="509">
        <v>16</v>
      </c>
      <c r="AP508" s="509">
        <v>1</v>
      </c>
      <c r="AQ508" s="509">
        <v>5</v>
      </c>
      <c r="AR508" s="509">
        <v>2</v>
      </c>
      <c r="AS508" s="509">
        <v>1</v>
      </c>
      <c r="AT508" s="509">
        <v>1</v>
      </c>
      <c r="AU508" s="509">
        <v>1</v>
      </c>
      <c r="AV508" s="509">
        <v>1</v>
      </c>
      <c r="AW508" s="509">
        <v>1</v>
      </c>
      <c r="AX508" s="509">
        <v>1</v>
      </c>
      <c r="AY508" s="509">
        <v>8</v>
      </c>
      <c r="AZ508" s="509">
        <v>1</v>
      </c>
      <c r="BA508" s="509">
        <v>1</v>
      </c>
      <c r="BB508" s="509">
        <v>1</v>
      </c>
      <c r="BC508" s="509" t="b">
        <v>0</v>
      </c>
      <c r="BD508" s="508">
        <v>44085</v>
      </c>
      <c r="BE508" s="508">
        <v>44068</v>
      </c>
      <c r="BF508" s="509" t="b">
        <v>0</v>
      </c>
      <c r="BG508" s="510" t="s">
        <v>1256</v>
      </c>
      <c r="BH508" s="509">
        <v>80</v>
      </c>
      <c r="BI508" s="510" t="s">
        <v>719</v>
      </c>
      <c r="BJ508" s="513">
        <v>44085</v>
      </c>
      <c r="BK508" s="513">
        <v>44068</v>
      </c>
      <c r="BL508" s="513">
        <v>46217</v>
      </c>
      <c r="BM508" s="510"/>
      <c r="BN508" s="512"/>
      <c r="BO508" s="510"/>
      <c r="BP508" s="509">
        <v>1</v>
      </c>
      <c r="BQ508" s="509" t="str">
        <f>IF(AI508="","",VLOOKUP(AJ508,[0]!Qualifier,(COLUMN(AJ508)-34),FALSE))</f>
        <v>StemC</v>
      </c>
      <c r="BR508" s="509" t="str">
        <f>IF(AJ508="","",VLOOKUP(AK508,[0]!Qualifier,(COLUMN(AK508)-34),FALSE))</f>
        <v xml:space="preserve">ACD </v>
      </c>
      <c r="BS508" s="509" t="str">
        <f>IF(AK508="","",VLOOKUP(AL508,[0]!Qualifier,(COLUMN(AL508)-34),FALSE))</f>
        <v xml:space="preserve">DMSO </v>
      </c>
      <c r="BT508" s="509" t="str">
        <f>IF(AL508="","",VLOOKUP(AM508,[0]!Qualifier,(COLUMN(AM508)-34),FALSE))</f>
        <v xml:space="preserve">Open </v>
      </c>
      <c r="BU508" s="509" t="str">
        <f>IF(AM508="","",VLOOKUP(AN508,[0]!Qualifier,(COLUMN(AN508)-34),FALSE))</f>
        <v xml:space="preserve">NonSV </v>
      </c>
      <c r="BV508" s="509" t="str">
        <f>IF(AN508="","",VLOOKUP(AO508,[0]!Qualifier,(COLUMN(AO508)-34),FALSE))</f>
        <v xml:space="preserve">≤-80°C </v>
      </c>
      <c r="BW508" s="509" t="str">
        <f>IF(AO508="","",VLOOKUP(AP508,[0]!Qualifier,(COLUMN(AP508)-34),FALSE))</f>
        <v>No</v>
      </c>
      <c r="BX508" s="509" t="str">
        <f>IF(AP508="","",VLOOKUP(AQ508,[0]!Qualifier,(COLUMN(AQ508)-34),FALSE))</f>
        <v>Rel</v>
      </c>
      <c r="BY508" s="509" t="str">
        <f>IF(AQ508="","",VLOOKUP(AR508,[0]!Qualifier,(COLUMN(AR508)-34),FALSE))</f>
        <v xml:space="preserve">Aph </v>
      </c>
      <c r="BZ508" s="509" t="str">
        <f>IF(AR508="","",VLOOKUP(AS508,[0]!Qualifier,(COLUMN(AS508)-34),FALSE))</f>
        <v xml:space="preserve">NA </v>
      </c>
      <c r="CA508" s="509" t="str">
        <f>IF(AS508="","",VLOOKUP(AT508,[0]!Qualifier,(COLUMN(AT508)-34),FALSE))</f>
        <v xml:space="preserve">Transf </v>
      </c>
      <c r="CB508" s="509" t="str">
        <f>IF(AT508="","",VLOOKUP(AU508,[0]!Qualifier,(COLUMN(AU508)-34),FALSE))</f>
        <v xml:space="preserve">None </v>
      </c>
      <c r="CC508" s="509" t="str">
        <f>IF(AU508="","",VLOOKUP(AV508,[0]!Qualifier,(COLUMN(AV508)-34),FALSE))</f>
        <v xml:space="preserve">None </v>
      </c>
      <c r="CD508" s="509" t="str">
        <f>IF(AV508="","",VLOOKUP(AW508,[0]!Qualifier,(COLUMN(AW508)-34),FALSE))</f>
        <v xml:space="preserve">NoIrr </v>
      </c>
      <c r="CE508" s="508" t="str">
        <f>IF(AW508="","",VLOOKUP(AX508,[0]!Qualifier,(COLUMN(AX508)-34),FALSE))</f>
        <v xml:space="preserve">- </v>
      </c>
      <c r="CF508" s="508" t="str">
        <f>IF(AX508="","",VLOOKUP(AY508,[0]!Qualifier,(COLUMN(AY508)-34),FALSE))</f>
        <v>PBSC</v>
      </c>
      <c r="CG508" s="509" t="str">
        <f>IF(AY508="","",VLOOKUP(AZ508,[0]!Qualifier,(COLUMN(AZ508)-34),FALSE))</f>
        <v>Non</v>
      </c>
      <c r="CH508" s="510" t="str">
        <f>IF(AZ508="","",VLOOKUP(BA508,[0]!Qualifier,(COLUMN(BA508)-34),FALSE))</f>
        <v>NA</v>
      </c>
      <c r="CI508" s="509" t="str">
        <f>IF(BA508="","",VLOOKUP(BB508,[0]!Qualifier,(COLUMN(BB508)-34),FALSE))</f>
        <v xml:space="preserve">None </v>
      </c>
      <c r="CJ508" s="510"/>
      <c r="CK508" s="513" t="str">
        <f t="shared" si="238"/>
        <v>4-6-11-2-3-16-1-5-2-1-1-1-1-1-1-8-1-1-1</v>
      </c>
      <c r="CL508" s="513">
        <v>38340</v>
      </c>
      <c r="CM508" s="513">
        <v>45195</v>
      </c>
      <c r="CN508" s="510"/>
      <c r="CP508" s="510"/>
    </row>
    <row r="509" spans="1:94" ht="12.95" customHeight="1" x14ac:dyDescent="0.35">
      <c r="A509" s="78">
        <f t="shared" si="243"/>
        <v>452140</v>
      </c>
      <c r="B509" s="7">
        <f t="shared" si="244"/>
        <v>504</v>
      </c>
      <c r="C509" s="59">
        <f t="shared" si="239"/>
        <v>504</v>
      </c>
      <c r="D509" s="124">
        <f t="shared" si="215"/>
        <v>452140</v>
      </c>
      <c r="E509" s="16" t="str">
        <f t="shared" si="218"/>
        <v>StemC</v>
      </c>
      <c r="F509" s="58" t="str">
        <f t="shared" si="219"/>
        <v xml:space="preserve">ACD+Hep </v>
      </c>
      <c r="G509" s="58" t="str">
        <f t="shared" si="220"/>
        <v xml:space="preserve">NoAdd </v>
      </c>
      <c r="H509" s="58" t="str">
        <f t="shared" si="221"/>
        <v xml:space="preserve">CleanR </v>
      </c>
      <c r="I509" s="58" t="str">
        <f t="shared" si="222"/>
        <v xml:space="preserve">NonSV </v>
      </c>
      <c r="J509" s="58" t="str">
        <f t="shared" si="223"/>
        <v xml:space="preserve">2to6°C </v>
      </c>
      <c r="K509" s="58" t="str">
        <f t="shared" si="224"/>
        <v>No</v>
      </c>
      <c r="L509" s="58" t="str">
        <f t="shared" si="225"/>
        <v>Rel</v>
      </c>
      <c r="M509" s="58" t="str">
        <f t="shared" si="226"/>
        <v xml:space="preserve">Aph </v>
      </c>
      <c r="N509" s="58" t="str">
        <f t="shared" si="227"/>
        <v xml:space="preserve">NA </v>
      </c>
      <c r="O509" s="58" t="str">
        <f t="shared" si="228"/>
        <v xml:space="preserve">Transf </v>
      </c>
      <c r="P509" s="58" t="str">
        <f t="shared" si="229"/>
        <v>CD34Sel</v>
      </c>
      <c r="Q509" s="58" t="str">
        <f t="shared" si="230"/>
        <v xml:space="preserve">None </v>
      </c>
      <c r="R509" s="58" t="str">
        <f t="shared" si="231"/>
        <v xml:space="preserve">NoIrr </v>
      </c>
      <c r="S509" s="58" t="str">
        <f t="shared" si="232"/>
        <v xml:space="preserve">- </v>
      </c>
      <c r="T509" s="58" t="str">
        <f t="shared" si="233"/>
        <v>PBSC</v>
      </c>
      <c r="U509" s="58" t="str">
        <f t="shared" si="234"/>
        <v>Non</v>
      </c>
      <c r="V509" s="58" t="str">
        <f t="shared" si="235"/>
        <v>NA</v>
      </c>
      <c r="W509" s="58" t="str">
        <f t="shared" si="236"/>
        <v xml:space="preserve">None </v>
      </c>
      <c r="X509" t="s">
        <v>63</v>
      </c>
      <c r="Y509" s="161" t="str">
        <f t="shared" si="237"/>
        <v>4-12-1-4-3-2-1-5-2-1-1-21-1-1-1-8-1-1-1</v>
      </c>
      <c r="Z509" s="8">
        <f t="shared" si="245"/>
        <v>452140</v>
      </c>
      <c r="AA509" s="7">
        <f t="shared" si="246"/>
        <v>504</v>
      </c>
      <c r="AB509" s="29" t="str">
        <f t="shared" si="247"/>
        <v>4</v>
      </c>
      <c r="AC509" s="29" t="str">
        <f t="shared" si="247"/>
        <v>5</v>
      </c>
      <c r="AD509" s="29" t="str">
        <f t="shared" si="247"/>
        <v>2</v>
      </c>
      <c r="AE509" s="29" t="str">
        <f t="shared" si="247"/>
        <v>1</v>
      </c>
      <c r="AF509" s="29" t="str">
        <f t="shared" si="247"/>
        <v>4</v>
      </c>
      <c r="AG509" s="29" t="str">
        <f t="shared" si="247"/>
        <v>0</v>
      </c>
      <c r="AH509" s="59">
        <v>504</v>
      </c>
      <c r="AI509" s="510">
        <v>452140</v>
      </c>
      <c r="AJ509" s="509">
        <v>4</v>
      </c>
      <c r="AK509" s="509">
        <v>12</v>
      </c>
      <c r="AL509" s="509">
        <v>1</v>
      </c>
      <c r="AM509" s="509">
        <v>4</v>
      </c>
      <c r="AN509" s="509">
        <v>3</v>
      </c>
      <c r="AO509" s="509">
        <v>2</v>
      </c>
      <c r="AP509" s="509">
        <v>1</v>
      </c>
      <c r="AQ509" s="509">
        <v>5</v>
      </c>
      <c r="AR509" s="509">
        <v>2</v>
      </c>
      <c r="AS509" s="509">
        <v>1</v>
      </c>
      <c r="AT509" s="509">
        <v>1</v>
      </c>
      <c r="AU509" s="509">
        <v>21</v>
      </c>
      <c r="AV509" s="509">
        <v>1</v>
      </c>
      <c r="AW509" s="509">
        <v>1</v>
      </c>
      <c r="AX509" s="509">
        <v>1</v>
      </c>
      <c r="AY509" s="509">
        <v>8</v>
      </c>
      <c r="AZ509" s="509">
        <v>1</v>
      </c>
      <c r="BA509" s="509">
        <v>1</v>
      </c>
      <c r="BB509" s="509">
        <v>1</v>
      </c>
      <c r="BC509" s="509" t="b">
        <v>0</v>
      </c>
      <c r="BD509" s="508">
        <v>44007</v>
      </c>
      <c r="BE509" s="508">
        <v>43999</v>
      </c>
      <c r="BF509" s="509" t="b">
        <v>0</v>
      </c>
      <c r="BG509" s="510" t="s">
        <v>1090</v>
      </c>
      <c r="BH509" s="509">
        <v>80</v>
      </c>
      <c r="BI509" s="510" t="s">
        <v>719</v>
      </c>
      <c r="BJ509" s="513">
        <v>44007</v>
      </c>
      <c r="BK509" s="513">
        <v>43999</v>
      </c>
      <c r="BL509" s="513">
        <v>46217</v>
      </c>
      <c r="BM509" s="510"/>
      <c r="BN509" s="512"/>
      <c r="BO509" s="510"/>
      <c r="BP509" s="509">
        <v>6</v>
      </c>
      <c r="BQ509" s="509" t="str">
        <f>IF(AI509="","",VLOOKUP(AJ509,[0]!Qualifier,(COLUMN(AJ509)-34),FALSE))</f>
        <v>StemC</v>
      </c>
      <c r="BR509" s="509" t="str">
        <f>IF(AJ509="","",VLOOKUP(AK509,[0]!Qualifier,(COLUMN(AK509)-34),FALSE))</f>
        <v xml:space="preserve">ACD+Hep </v>
      </c>
      <c r="BS509" s="509" t="str">
        <f>IF(AK509="","",VLOOKUP(AL509,[0]!Qualifier,(COLUMN(AL509)-34),FALSE))</f>
        <v xml:space="preserve">NoAdd </v>
      </c>
      <c r="BT509" s="509" t="str">
        <f>IF(AL509="","",VLOOKUP(AM509,[0]!Qualifier,(COLUMN(AM509)-34),FALSE))</f>
        <v xml:space="preserve">CleanR </v>
      </c>
      <c r="BU509" s="509" t="str">
        <f>IF(AM509="","",VLOOKUP(AN509,[0]!Qualifier,(COLUMN(AN509)-34),FALSE))</f>
        <v xml:space="preserve">NonSV </v>
      </c>
      <c r="BV509" s="509" t="str">
        <f>IF(AN509="","",VLOOKUP(AO509,[0]!Qualifier,(COLUMN(AO509)-34),FALSE))</f>
        <v xml:space="preserve">2to6°C </v>
      </c>
      <c r="BW509" s="509" t="str">
        <f>IF(AO509="","",VLOOKUP(AP509,[0]!Qualifier,(COLUMN(AP509)-34),FALSE))</f>
        <v>No</v>
      </c>
      <c r="BX509" s="509" t="str">
        <f>IF(AP509="","",VLOOKUP(AQ509,[0]!Qualifier,(COLUMN(AQ509)-34),FALSE))</f>
        <v>Rel</v>
      </c>
      <c r="BY509" s="509" t="str">
        <f>IF(AQ509="","",VLOOKUP(AR509,[0]!Qualifier,(COLUMN(AR509)-34),FALSE))</f>
        <v xml:space="preserve">Aph </v>
      </c>
      <c r="BZ509" s="509" t="str">
        <f>IF(AR509="","",VLOOKUP(AS509,[0]!Qualifier,(COLUMN(AS509)-34),FALSE))</f>
        <v xml:space="preserve">NA </v>
      </c>
      <c r="CA509" s="509" t="str">
        <f>IF(AS509="","",VLOOKUP(AT509,[0]!Qualifier,(COLUMN(AT509)-34),FALSE))</f>
        <v xml:space="preserve">Transf </v>
      </c>
      <c r="CB509" s="509" t="str">
        <f>IF(AT509="","",VLOOKUP(AU509,[0]!Qualifier,(COLUMN(AU509)-34),FALSE))</f>
        <v>CD34Sel</v>
      </c>
      <c r="CC509" s="509" t="str">
        <f>IF(AU509="","",VLOOKUP(AV509,[0]!Qualifier,(COLUMN(AV509)-34),FALSE))</f>
        <v xml:space="preserve">None </v>
      </c>
      <c r="CD509" s="509" t="str">
        <f>IF(AV509="","",VLOOKUP(AW509,[0]!Qualifier,(COLUMN(AW509)-34),FALSE))</f>
        <v xml:space="preserve">NoIrr </v>
      </c>
      <c r="CE509" s="508" t="str">
        <f>IF(AW509="","",VLOOKUP(AX509,[0]!Qualifier,(COLUMN(AX509)-34),FALSE))</f>
        <v xml:space="preserve">- </v>
      </c>
      <c r="CF509" s="508" t="str">
        <f>IF(AX509="","",VLOOKUP(AY509,[0]!Qualifier,(COLUMN(AY509)-34),FALSE))</f>
        <v>PBSC</v>
      </c>
      <c r="CG509" s="509" t="str">
        <f>IF(AY509="","",VLOOKUP(AZ509,[0]!Qualifier,(COLUMN(AZ509)-34),FALSE))</f>
        <v>Non</v>
      </c>
      <c r="CH509" s="510" t="str">
        <f>IF(AZ509="","",VLOOKUP(BA509,[0]!Qualifier,(COLUMN(BA509)-34),FALSE))</f>
        <v>NA</v>
      </c>
      <c r="CI509" s="509" t="str">
        <f>IF(BA509="","",VLOOKUP(BB509,[0]!Qualifier,(COLUMN(BB509)-34),FALSE))</f>
        <v xml:space="preserve">None </v>
      </c>
      <c r="CJ509" s="510"/>
      <c r="CK509" s="513" t="str">
        <f t="shared" si="238"/>
        <v>4-12-1-4-3-2-1-5-2-1-1-21-1-1-1-8-1-1-1</v>
      </c>
      <c r="CL509" s="513">
        <v>38320</v>
      </c>
      <c r="CM509" s="513">
        <v>45195</v>
      </c>
      <c r="CN509" s="510"/>
      <c r="CP509" s="510"/>
    </row>
    <row r="510" spans="1:94" ht="12.95" customHeight="1" x14ac:dyDescent="0.35">
      <c r="A510" s="78">
        <f t="shared" si="243"/>
        <v>452144</v>
      </c>
      <c r="B510" s="7">
        <f t="shared" si="244"/>
        <v>505</v>
      </c>
      <c r="C510" s="59">
        <f t="shared" si="239"/>
        <v>505</v>
      </c>
      <c r="D510" s="124">
        <f t="shared" ref="D510:D522" si="248">IF(AI510="","",AI510)</f>
        <v>452144</v>
      </c>
      <c r="E510" s="16" t="str">
        <f t="shared" si="218"/>
        <v>StemC</v>
      </c>
      <c r="F510" s="58" t="str">
        <f t="shared" si="219"/>
        <v xml:space="preserve">ACD </v>
      </c>
      <c r="G510" s="58" t="str">
        <f t="shared" si="220"/>
        <v xml:space="preserve">NoAdd </v>
      </c>
      <c r="H510" s="58" t="str">
        <f t="shared" si="221"/>
        <v xml:space="preserve">CleanR </v>
      </c>
      <c r="I510" s="58" t="str">
        <f t="shared" si="222"/>
        <v xml:space="preserve">NonSV </v>
      </c>
      <c r="J510" s="58" t="str">
        <f t="shared" si="223"/>
        <v xml:space="preserve">20to24°C </v>
      </c>
      <c r="K510" s="58" t="str">
        <f t="shared" si="224"/>
        <v>No</v>
      </c>
      <c r="L510" s="58" t="str">
        <f t="shared" si="225"/>
        <v>Rel</v>
      </c>
      <c r="M510" s="58" t="str">
        <f t="shared" si="226"/>
        <v xml:space="preserve">Aph </v>
      </c>
      <c r="N510" s="58" t="str">
        <f t="shared" si="227"/>
        <v xml:space="preserve">NA </v>
      </c>
      <c r="O510" s="58" t="str">
        <f t="shared" si="228"/>
        <v xml:space="preserve">Transf </v>
      </c>
      <c r="P510" s="58" t="str">
        <f t="shared" si="229"/>
        <v>CD34Sel</v>
      </c>
      <c r="Q510" s="58" t="str">
        <f t="shared" si="230"/>
        <v xml:space="preserve">None </v>
      </c>
      <c r="R510" s="58" t="str">
        <f t="shared" si="231"/>
        <v xml:space="preserve">NoIrr </v>
      </c>
      <c r="S510" s="58" t="str">
        <f t="shared" si="232"/>
        <v xml:space="preserve">- </v>
      </c>
      <c r="T510" s="58" t="str">
        <f t="shared" si="233"/>
        <v>PBSC</v>
      </c>
      <c r="U510" s="58" t="str">
        <f t="shared" si="234"/>
        <v>Non</v>
      </c>
      <c r="V510" s="58" t="str">
        <f t="shared" si="235"/>
        <v>NA</v>
      </c>
      <c r="W510" s="58" t="str">
        <f t="shared" si="236"/>
        <v xml:space="preserve">None </v>
      </c>
      <c r="X510"/>
      <c r="Y510" s="161" t="str">
        <f t="shared" si="237"/>
        <v>4-6-1-4-3-1-1-5-2-1-1-21-1-1-1-8-1-1-1</v>
      </c>
      <c r="Z510" s="8">
        <f t="shared" si="245"/>
        <v>452144</v>
      </c>
      <c r="AA510" s="7">
        <f t="shared" si="246"/>
        <v>505</v>
      </c>
      <c r="AB510" s="29" t="str">
        <f t="shared" si="247"/>
        <v>4</v>
      </c>
      <c r="AC510" s="29" t="str">
        <f t="shared" si="247"/>
        <v>5</v>
      </c>
      <c r="AD510" s="29" t="str">
        <f t="shared" si="247"/>
        <v>2</v>
      </c>
      <c r="AE510" s="29" t="str">
        <f t="shared" si="247"/>
        <v>1</v>
      </c>
      <c r="AF510" s="29" t="str">
        <f t="shared" si="247"/>
        <v>4</v>
      </c>
      <c r="AG510" s="29" t="str">
        <f t="shared" si="247"/>
        <v>4</v>
      </c>
      <c r="AH510" s="59">
        <v>505</v>
      </c>
      <c r="AI510" s="510">
        <v>452144</v>
      </c>
      <c r="AJ510" s="509">
        <v>4</v>
      </c>
      <c r="AK510" s="509">
        <v>6</v>
      </c>
      <c r="AL510" s="509">
        <v>1</v>
      </c>
      <c r="AM510" s="509">
        <v>4</v>
      </c>
      <c r="AN510" s="509">
        <v>3</v>
      </c>
      <c r="AO510" s="509">
        <v>1</v>
      </c>
      <c r="AP510" s="509">
        <v>1</v>
      </c>
      <c r="AQ510" s="509">
        <v>5</v>
      </c>
      <c r="AR510" s="509">
        <v>2</v>
      </c>
      <c r="AS510" s="509">
        <v>1</v>
      </c>
      <c r="AT510" s="509">
        <v>1</v>
      </c>
      <c r="AU510" s="509">
        <v>21</v>
      </c>
      <c r="AV510" s="509">
        <v>1</v>
      </c>
      <c r="AW510" s="509">
        <v>1</v>
      </c>
      <c r="AX510" s="509">
        <v>1</v>
      </c>
      <c r="AY510" s="509">
        <v>8</v>
      </c>
      <c r="AZ510" s="509">
        <v>1</v>
      </c>
      <c r="BA510" s="509">
        <v>1</v>
      </c>
      <c r="BB510" s="509">
        <v>1</v>
      </c>
      <c r="BC510" s="509" t="b">
        <v>0</v>
      </c>
      <c r="BD510" s="508">
        <v>43441</v>
      </c>
      <c r="BE510" s="508">
        <v>43437</v>
      </c>
      <c r="BF510" s="509" t="b">
        <v>0</v>
      </c>
      <c r="BG510" s="510" t="s">
        <v>1016</v>
      </c>
      <c r="BH510" s="509">
        <v>80</v>
      </c>
      <c r="BI510" s="510" t="s">
        <v>719</v>
      </c>
      <c r="BJ510" s="513">
        <v>43441</v>
      </c>
      <c r="BK510" s="513">
        <v>43437</v>
      </c>
      <c r="BL510" s="513">
        <v>46217</v>
      </c>
      <c r="BM510" s="510"/>
      <c r="BN510" s="512"/>
      <c r="BO510" s="510"/>
      <c r="BP510" s="509">
        <v>1</v>
      </c>
      <c r="BQ510" s="509" t="str">
        <f>IF(AI510="","",VLOOKUP(AJ510,[0]!Qualifier,(COLUMN(AJ510)-34),FALSE))</f>
        <v>StemC</v>
      </c>
      <c r="BR510" s="509" t="str">
        <f>IF(AJ510="","",VLOOKUP(AK510,[0]!Qualifier,(COLUMN(AK510)-34),FALSE))</f>
        <v xml:space="preserve">ACD </v>
      </c>
      <c r="BS510" s="509" t="str">
        <f>IF(AK510="","",VLOOKUP(AL510,[0]!Qualifier,(COLUMN(AL510)-34),FALSE))</f>
        <v xml:space="preserve">NoAdd </v>
      </c>
      <c r="BT510" s="509" t="str">
        <f>IF(AL510="","",VLOOKUP(AM510,[0]!Qualifier,(COLUMN(AM510)-34),FALSE))</f>
        <v xml:space="preserve">CleanR </v>
      </c>
      <c r="BU510" s="509" t="str">
        <f>IF(AM510="","",VLOOKUP(AN510,[0]!Qualifier,(COLUMN(AN510)-34),FALSE))</f>
        <v xml:space="preserve">NonSV </v>
      </c>
      <c r="BV510" s="509" t="str">
        <f>IF(AN510="","",VLOOKUP(AO510,[0]!Qualifier,(COLUMN(AO510)-34),FALSE))</f>
        <v xml:space="preserve">20to24°C </v>
      </c>
      <c r="BW510" s="509" t="str">
        <f>IF(AO510="","",VLOOKUP(AP510,[0]!Qualifier,(COLUMN(AP510)-34),FALSE))</f>
        <v>No</v>
      </c>
      <c r="BX510" s="509" t="str">
        <f>IF(AP510="","",VLOOKUP(AQ510,[0]!Qualifier,(COLUMN(AQ510)-34),FALSE))</f>
        <v>Rel</v>
      </c>
      <c r="BY510" s="509" t="str">
        <f>IF(AQ510="","",VLOOKUP(AR510,[0]!Qualifier,(COLUMN(AR510)-34),FALSE))</f>
        <v xml:space="preserve">Aph </v>
      </c>
      <c r="BZ510" s="509" t="str">
        <f>IF(AR510="","",VLOOKUP(AS510,[0]!Qualifier,(COLUMN(AS510)-34),FALSE))</f>
        <v xml:space="preserve">NA </v>
      </c>
      <c r="CA510" s="509" t="str">
        <f>IF(AS510="","",VLOOKUP(AT510,[0]!Qualifier,(COLUMN(AT510)-34),FALSE))</f>
        <v xml:space="preserve">Transf </v>
      </c>
      <c r="CB510" s="509" t="str">
        <f>IF(AT510="","",VLOOKUP(AU510,[0]!Qualifier,(COLUMN(AU510)-34),FALSE))</f>
        <v>CD34Sel</v>
      </c>
      <c r="CC510" s="509" t="str">
        <f>IF(AU510="","",VLOOKUP(AV510,[0]!Qualifier,(COLUMN(AV510)-34),FALSE))</f>
        <v xml:space="preserve">None </v>
      </c>
      <c r="CD510" s="509" t="str">
        <f>IF(AV510="","",VLOOKUP(AW510,[0]!Qualifier,(COLUMN(AW510)-34),FALSE))</f>
        <v xml:space="preserve">NoIrr </v>
      </c>
      <c r="CE510" s="508" t="str">
        <f>IF(AW510="","",VLOOKUP(AX510,[0]!Qualifier,(COLUMN(AX510)-34),FALSE))</f>
        <v xml:space="preserve">- </v>
      </c>
      <c r="CF510" s="508" t="str">
        <f>IF(AX510="","",VLOOKUP(AY510,[0]!Qualifier,(COLUMN(AY510)-34),FALSE))</f>
        <v>PBSC</v>
      </c>
      <c r="CG510" s="509" t="str">
        <f>IF(AY510="","",VLOOKUP(AZ510,[0]!Qualifier,(COLUMN(AZ510)-34),FALSE))</f>
        <v>Non</v>
      </c>
      <c r="CH510" s="510" t="str">
        <f>IF(AZ510="","",VLOOKUP(BA510,[0]!Qualifier,(COLUMN(BA510)-34),FALSE))</f>
        <v>NA</v>
      </c>
      <c r="CI510" s="509" t="str">
        <f>IF(BA510="","",VLOOKUP(BB510,[0]!Qualifier,(COLUMN(BB510)-34),FALSE))</f>
        <v xml:space="preserve">None </v>
      </c>
      <c r="CJ510" s="510"/>
      <c r="CK510" s="513" t="str">
        <f t="shared" si="238"/>
        <v>4-6-1-4-3-1-1-5-2-1-1-21-1-1-1-8-1-1-1</v>
      </c>
      <c r="CL510" s="513">
        <v>42850</v>
      </c>
      <c r="CM510" s="513">
        <v>45195</v>
      </c>
      <c r="CN510" s="510"/>
      <c r="CP510" s="510"/>
    </row>
    <row r="511" spans="1:94" ht="12.95" customHeight="1" x14ac:dyDescent="0.35">
      <c r="A511" s="78">
        <f t="shared" si="243"/>
        <v>452146</v>
      </c>
      <c r="B511" s="7">
        <f t="shared" si="244"/>
        <v>506</v>
      </c>
      <c r="C511" s="59">
        <f t="shared" si="239"/>
        <v>506</v>
      </c>
      <c r="D511" s="124">
        <f t="shared" si="248"/>
        <v>452146</v>
      </c>
      <c r="E511" s="16" t="str">
        <f t="shared" si="218"/>
        <v>StemC</v>
      </c>
      <c r="F511" s="58" t="str">
        <f t="shared" si="219"/>
        <v xml:space="preserve">ACD </v>
      </c>
      <c r="G511" s="58" t="str">
        <f t="shared" si="220"/>
        <v xml:space="preserve">NoAdd </v>
      </c>
      <c r="H511" s="58" t="str">
        <f t="shared" si="221"/>
        <v xml:space="preserve">CleanR </v>
      </c>
      <c r="I511" s="58" t="str">
        <f t="shared" si="222"/>
        <v xml:space="preserve">NonSV </v>
      </c>
      <c r="J511" s="58" t="str">
        <f t="shared" si="223"/>
        <v xml:space="preserve">2to6°C </v>
      </c>
      <c r="K511" s="58" t="str">
        <f t="shared" si="224"/>
        <v>No</v>
      </c>
      <c r="L511" s="58" t="str">
        <f t="shared" si="225"/>
        <v>Rel</v>
      </c>
      <c r="M511" s="58" t="str">
        <f t="shared" si="226"/>
        <v xml:space="preserve">Aph </v>
      </c>
      <c r="N511" s="58" t="str">
        <f t="shared" si="227"/>
        <v xml:space="preserve">NA </v>
      </c>
      <c r="O511" s="58" t="str">
        <f t="shared" si="228"/>
        <v xml:space="preserve">Transf </v>
      </c>
      <c r="P511" s="58" t="str">
        <f t="shared" si="229"/>
        <v>CD34Sel</v>
      </c>
      <c r="Q511" s="58" t="str">
        <f t="shared" si="230"/>
        <v xml:space="preserve">None </v>
      </c>
      <c r="R511" s="58" t="str">
        <f t="shared" si="231"/>
        <v xml:space="preserve">NoIrr </v>
      </c>
      <c r="S511" s="58" t="str">
        <f t="shared" si="232"/>
        <v xml:space="preserve">- </v>
      </c>
      <c r="T511" s="58" t="str">
        <f t="shared" si="233"/>
        <v>PBSC</v>
      </c>
      <c r="U511" s="58" t="str">
        <f t="shared" si="234"/>
        <v>Non</v>
      </c>
      <c r="V511" s="58" t="str">
        <f t="shared" si="235"/>
        <v>NA</v>
      </c>
      <c r="W511" s="58" t="str">
        <f t="shared" si="236"/>
        <v xml:space="preserve">None </v>
      </c>
      <c r="X511"/>
      <c r="Y511" s="161" t="str">
        <f t="shared" si="237"/>
        <v>4-6-1-4-3-2-1-5-2-1-1-21-1-1-1-8-1-1-1</v>
      </c>
      <c r="Z511" s="8">
        <f t="shared" si="245"/>
        <v>452146</v>
      </c>
      <c r="AA511" s="7">
        <f t="shared" si="246"/>
        <v>506</v>
      </c>
      <c r="AB511" s="29" t="str">
        <f t="shared" si="247"/>
        <v>4</v>
      </c>
      <c r="AC511" s="29" t="str">
        <f t="shared" si="247"/>
        <v>5</v>
      </c>
      <c r="AD511" s="29" t="str">
        <f t="shared" si="247"/>
        <v>2</v>
      </c>
      <c r="AE511" s="29" t="str">
        <f t="shared" si="247"/>
        <v>1</v>
      </c>
      <c r="AF511" s="29" t="str">
        <f t="shared" si="247"/>
        <v>4</v>
      </c>
      <c r="AG511" s="29" t="str">
        <f t="shared" si="247"/>
        <v>6</v>
      </c>
      <c r="AH511" s="59">
        <v>506</v>
      </c>
      <c r="AI511" s="510">
        <v>452146</v>
      </c>
      <c r="AJ511" s="509">
        <v>4</v>
      </c>
      <c r="AK511" s="509">
        <v>6</v>
      </c>
      <c r="AL511" s="509">
        <v>1</v>
      </c>
      <c r="AM511" s="509">
        <v>4</v>
      </c>
      <c r="AN511" s="509">
        <v>3</v>
      </c>
      <c r="AO511" s="509">
        <v>2</v>
      </c>
      <c r="AP511" s="509">
        <v>1</v>
      </c>
      <c r="AQ511" s="509">
        <v>5</v>
      </c>
      <c r="AR511" s="509">
        <v>2</v>
      </c>
      <c r="AS511" s="509">
        <v>1</v>
      </c>
      <c r="AT511" s="509">
        <v>1</v>
      </c>
      <c r="AU511" s="509">
        <v>21</v>
      </c>
      <c r="AV511" s="509">
        <v>1</v>
      </c>
      <c r="AW511" s="509">
        <v>1</v>
      </c>
      <c r="AX511" s="509">
        <v>1</v>
      </c>
      <c r="AY511" s="509">
        <v>8</v>
      </c>
      <c r="AZ511" s="509">
        <v>1</v>
      </c>
      <c r="BA511" s="509">
        <v>1</v>
      </c>
      <c r="BB511" s="509">
        <v>1</v>
      </c>
      <c r="BC511" s="509" t="b">
        <v>0</v>
      </c>
      <c r="BD511" s="508">
        <v>42873</v>
      </c>
      <c r="BE511" s="508">
        <v>42829</v>
      </c>
      <c r="BF511" s="509" t="b">
        <v>0</v>
      </c>
      <c r="BG511" s="510" t="s">
        <v>825</v>
      </c>
      <c r="BH511" s="509">
        <v>80</v>
      </c>
      <c r="BI511" s="510" t="s">
        <v>719</v>
      </c>
      <c r="BJ511" s="513">
        <v>42873</v>
      </c>
      <c r="BK511" s="513">
        <v>42829</v>
      </c>
      <c r="BL511" s="513">
        <v>46217</v>
      </c>
      <c r="BM511" s="510"/>
      <c r="BN511" s="512"/>
      <c r="BO511" s="510"/>
      <c r="BP511" s="509">
        <v>1</v>
      </c>
      <c r="BQ511" s="509" t="str">
        <f>IF(AI511="","",VLOOKUP(AJ511,[0]!Qualifier,(COLUMN(AJ511)-34),FALSE))</f>
        <v>StemC</v>
      </c>
      <c r="BR511" s="509" t="str">
        <f>IF(AJ511="","",VLOOKUP(AK511,[0]!Qualifier,(COLUMN(AK511)-34),FALSE))</f>
        <v xml:space="preserve">ACD </v>
      </c>
      <c r="BS511" s="509" t="str">
        <f>IF(AK511="","",VLOOKUP(AL511,[0]!Qualifier,(COLUMN(AL511)-34),FALSE))</f>
        <v xml:space="preserve">NoAdd </v>
      </c>
      <c r="BT511" s="509" t="str">
        <f>IF(AL511="","",VLOOKUP(AM511,[0]!Qualifier,(COLUMN(AM511)-34),FALSE))</f>
        <v xml:space="preserve">CleanR </v>
      </c>
      <c r="BU511" s="509" t="str">
        <f>IF(AM511="","",VLOOKUP(AN511,[0]!Qualifier,(COLUMN(AN511)-34),FALSE))</f>
        <v xml:space="preserve">NonSV </v>
      </c>
      <c r="BV511" s="509" t="str">
        <f>IF(AN511="","",VLOOKUP(AO511,[0]!Qualifier,(COLUMN(AO511)-34),FALSE))</f>
        <v xml:space="preserve">2to6°C </v>
      </c>
      <c r="BW511" s="509" t="str">
        <f>IF(AO511="","",VLOOKUP(AP511,[0]!Qualifier,(COLUMN(AP511)-34),FALSE))</f>
        <v>No</v>
      </c>
      <c r="BX511" s="509" t="str">
        <f>IF(AP511="","",VLOOKUP(AQ511,[0]!Qualifier,(COLUMN(AQ511)-34),FALSE))</f>
        <v>Rel</v>
      </c>
      <c r="BY511" s="509" t="str">
        <f>IF(AQ511="","",VLOOKUP(AR511,[0]!Qualifier,(COLUMN(AR511)-34),FALSE))</f>
        <v xml:space="preserve">Aph </v>
      </c>
      <c r="BZ511" s="509" t="str">
        <f>IF(AR511="","",VLOOKUP(AS511,[0]!Qualifier,(COLUMN(AS511)-34),FALSE))</f>
        <v xml:space="preserve">NA </v>
      </c>
      <c r="CA511" s="509" t="str">
        <f>IF(AS511="","",VLOOKUP(AT511,[0]!Qualifier,(COLUMN(AT511)-34),FALSE))</f>
        <v xml:space="preserve">Transf </v>
      </c>
      <c r="CB511" s="509" t="str">
        <f>IF(AT511="","",VLOOKUP(AU511,[0]!Qualifier,(COLUMN(AU511)-34),FALSE))</f>
        <v>CD34Sel</v>
      </c>
      <c r="CC511" s="509" t="str">
        <f>IF(AU511="","",VLOOKUP(AV511,[0]!Qualifier,(COLUMN(AV511)-34),FALSE))</f>
        <v xml:space="preserve">None </v>
      </c>
      <c r="CD511" s="509" t="str">
        <f>IF(AV511="","",VLOOKUP(AW511,[0]!Qualifier,(COLUMN(AW511)-34),FALSE))</f>
        <v xml:space="preserve">NoIrr </v>
      </c>
      <c r="CE511" s="508" t="str">
        <f>IF(AW511="","",VLOOKUP(AX511,[0]!Qualifier,(COLUMN(AX511)-34),FALSE))</f>
        <v xml:space="preserve">- </v>
      </c>
      <c r="CF511" s="508" t="str">
        <f>IF(AX511="","",VLOOKUP(AY511,[0]!Qualifier,(COLUMN(AY511)-34),FALSE))</f>
        <v>PBSC</v>
      </c>
      <c r="CG511" s="509" t="str">
        <f>IF(AY511="","",VLOOKUP(AZ511,[0]!Qualifier,(COLUMN(AZ511)-34),FALSE))</f>
        <v>Non</v>
      </c>
      <c r="CH511" s="510" t="str">
        <f>IF(AZ511="","",VLOOKUP(BA511,[0]!Qualifier,(COLUMN(BA511)-34),FALSE))</f>
        <v>NA</v>
      </c>
      <c r="CI511" s="509" t="str">
        <f>IF(BA511="","",VLOOKUP(BB511,[0]!Qualifier,(COLUMN(BB511)-34),FALSE))</f>
        <v xml:space="preserve">None </v>
      </c>
      <c r="CJ511" s="510"/>
      <c r="CK511" s="513" t="str">
        <f t="shared" si="238"/>
        <v>4-6-1-4-3-2-1-5-2-1-1-21-1-1-1-8-1-1-1</v>
      </c>
      <c r="CL511" s="513">
        <v>42850</v>
      </c>
      <c r="CM511" s="513">
        <v>45195</v>
      </c>
      <c r="CN511" s="510"/>
      <c r="CP511" s="510"/>
    </row>
    <row r="512" spans="1:94" ht="12.95" customHeight="1" x14ac:dyDescent="0.35">
      <c r="A512" s="78">
        <f t="shared" si="243"/>
        <v>452742</v>
      </c>
      <c r="B512" s="7">
        <f t="shared" si="244"/>
        <v>507</v>
      </c>
      <c r="C512" s="59">
        <f t="shared" si="239"/>
        <v>507</v>
      </c>
      <c r="D512" s="124">
        <f t="shared" si="248"/>
        <v>452742</v>
      </c>
      <c r="E512" s="16" t="str">
        <f t="shared" si="218"/>
        <v>StemC</v>
      </c>
      <c r="F512" s="58" t="str">
        <f t="shared" si="219"/>
        <v xml:space="preserve">ACD </v>
      </c>
      <c r="G512" s="58" t="str">
        <f t="shared" si="220"/>
        <v xml:space="preserve">DMSO </v>
      </c>
      <c r="H512" s="58" t="str">
        <f t="shared" si="221"/>
        <v xml:space="preserve">CleanR </v>
      </c>
      <c r="I512" s="58" t="str">
        <f t="shared" si="222"/>
        <v xml:space="preserve">NonSV </v>
      </c>
      <c r="J512" s="58" t="str">
        <f t="shared" si="223"/>
        <v xml:space="preserve">≤-140°C  </v>
      </c>
      <c r="K512" s="58" t="str">
        <f t="shared" si="224"/>
        <v>No</v>
      </c>
      <c r="L512" s="58" t="str">
        <f t="shared" si="225"/>
        <v>Rel</v>
      </c>
      <c r="M512" s="58" t="str">
        <f t="shared" si="226"/>
        <v xml:space="preserve">Aph </v>
      </c>
      <c r="N512" s="58" t="str">
        <f t="shared" si="227"/>
        <v xml:space="preserve">NA </v>
      </c>
      <c r="O512" s="58" t="str">
        <f t="shared" si="228"/>
        <v xml:space="preserve">Transf </v>
      </c>
      <c r="P512" s="58" t="str">
        <f t="shared" si="229"/>
        <v>CD3+19Depl</v>
      </c>
      <c r="Q512" s="58" t="str">
        <f t="shared" si="230"/>
        <v xml:space="preserve">None </v>
      </c>
      <c r="R512" s="58" t="str">
        <f t="shared" si="231"/>
        <v xml:space="preserve">NoIrr </v>
      </c>
      <c r="S512" s="58" t="str">
        <f t="shared" si="232"/>
        <v xml:space="preserve">- </v>
      </c>
      <c r="T512" s="58" t="str">
        <f t="shared" si="233"/>
        <v>PBSC</v>
      </c>
      <c r="U512" s="58" t="str">
        <f t="shared" si="234"/>
        <v>Non</v>
      </c>
      <c r="V512" s="58" t="str">
        <f t="shared" si="235"/>
        <v>NA</v>
      </c>
      <c r="W512" s="58" t="str">
        <f t="shared" si="236"/>
        <v xml:space="preserve">None </v>
      </c>
      <c r="X512"/>
      <c r="Y512" s="161" t="str">
        <f t="shared" si="237"/>
        <v>4-6-11-4-3-6-1-5-2-1-1-42-1-1-1-8-1-1-1</v>
      </c>
      <c r="Z512" s="8">
        <f t="shared" si="245"/>
        <v>452742</v>
      </c>
      <c r="AA512" s="7">
        <f t="shared" si="246"/>
        <v>507</v>
      </c>
      <c r="AB512" s="29" t="str">
        <f t="shared" si="247"/>
        <v>4</v>
      </c>
      <c r="AC512" s="29" t="str">
        <f t="shared" si="247"/>
        <v>5</v>
      </c>
      <c r="AD512" s="29" t="str">
        <f t="shared" si="247"/>
        <v>2</v>
      </c>
      <c r="AE512" s="29" t="str">
        <f t="shared" si="247"/>
        <v>7</v>
      </c>
      <c r="AF512" s="29" t="str">
        <f t="shared" si="247"/>
        <v>4</v>
      </c>
      <c r="AG512" s="29" t="str">
        <f t="shared" si="247"/>
        <v>2</v>
      </c>
      <c r="AH512" s="59">
        <v>507</v>
      </c>
      <c r="AI512" s="510">
        <v>452742</v>
      </c>
      <c r="AJ512" s="509">
        <v>4</v>
      </c>
      <c r="AK512" s="509">
        <v>6</v>
      </c>
      <c r="AL512" s="509">
        <v>11</v>
      </c>
      <c r="AM512" s="509">
        <v>4</v>
      </c>
      <c r="AN512" s="509">
        <v>3</v>
      </c>
      <c r="AO512" s="509">
        <v>6</v>
      </c>
      <c r="AP512" s="509">
        <v>1</v>
      </c>
      <c r="AQ512" s="509">
        <v>5</v>
      </c>
      <c r="AR512" s="509">
        <v>2</v>
      </c>
      <c r="AS512" s="509">
        <v>1</v>
      </c>
      <c r="AT512" s="509">
        <v>1</v>
      </c>
      <c r="AU512" s="509">
        <v>42</v>
      </c>
      <c r="AV512" s="509">
        <v>1</v>
      </c>
      <c r="AW512" s="509">
        <v>1</v>
      </c>
      <c r="AX512" s="509">
        <v>1</v>
      </c>
      <c r="AY512" s="509">
        <v>8</v>
      </c>
      <c r="AZ512" s="509">
        <v>1</v>
      </c>
      <c r="BA512" s="509">
        <v>1</v>
      </c>
      <c r="BB512" s="509">
        <v>1</v>
      </c>
      <c r="BC512" s="509" t="b">
        <v>0</v>
      </c>
      <c r="BD512" s="508">
        <v>42873</v>
      </c>
      <c r="BE512" s="508">
        <v>42866</v>
      </c>
      <c r="BF512" s="509" t="b">
        <v>0</v>
      </c>
      <c r="BG512" s="510" t="s">
        <v>1257</v>
      </c>
      <c r="BH512" s="509">
        <v>78</v>
      </c>
      <c r="BI512" s="510" t="s">
        <v>730</v>
      </c>
      <c r="BJ512" s="513">
        <v>42873</v>
      </c>
      <c r="BK512" s="513">
        <v>42866</v>
      </c>
      <c r="BL512" s="513">
        <v>46217</v>
      </c>
      <c r="BM512" s="510"/>
      <c r="BN512" s="512"/>
      <c r="BO512" s="510"/>
      <c r="BP512" s="509">
        <v>6</v>
      </c>
      <c r="BQ512" s="509" t="str">
        <f>IF(AI512="","",VLOOKUP(AJ512,[0]!Qualifier,(COLUMN(AJ512)-34),FALSE))</f>
        <v>StemC</v>
      </c>
      <c r="BR512" s="509" t="str">
        <f>IF(AJ512="","",VLOOKUP(AK512,[0]!Qualifier,(COLUMN(AK512)-34),FALSE))</f>
        <v xml:space="preserve">ACD </v>
      </c>
      <c r="BS512" s="509" t="str">
        <f>IF(AK512="","",VLOOKUP(AL512,[0]!Qualifier,(COLUMN(AL512)-34),FALSE))</f>
        <v xml:space="preserve">DMSO </v>
      </c>
      <c r="BT512" s="509" t="str">
        <f>IF(AL512="","",VLOOKUP(AM512,[0]!Qualifier,(COLUMN(AM512)-34),FALSE))</f>
        <v xml:space="preserve">CleanR </v>
      </c>
      <c r="BU512" s="509" t="str">
        <f>IF(AM512="","",VLOOKUP(AN512,[0]!Qualifier,(COLUMN(AN512)-34),FALSE))</f>
        <v xml:space="preserve">NonSV </v>
      </c>
      <c r="BV512" s="509" t="str">
        <f>IF(AN512="","",VLOOKUP(AO512,[0]!Qualifier,(COLUMN(AO512)-34),FALSE))</f>
        <v xml:space="preserve">≤-140°C  </v>
      </c>
      <c r="BW512" s="509" t="str">
        <f>IF(AO512="","",VLOOKUP(AP512,[0]!Qualifier,(COLUMN(AP512)-34),FALSE))</f>
        <v>No</v>
      </c>
      <c r="BX512" s="509" t="str">
        <f>IF(AP512="","",VLOOKUP(AQ512,[0]!Qualifier,(COLUMN(AQ512)-34),FALSE))</f>
        <v>Rel</v>
      </c>
      <c r="BY512" s="509" t="str">
        <f>IF(AQ512="","",VLOOKUP(AR512,[0]!Qualifier,(COLUMN(AR512)-34),FALSE))</f>
        <v xml:space="preserve">Aph </v>
      </c>
      <c r="BZ512" s="509" t="str">
        <f>IF(AR512="","",VLOOKUP(AS512,[0]!Qualifier,(COLUMN(AS512)-34),FALSE))</f>
        <v xml:space="preserve">NA </v>
      </c>
      <c r="CA512" s="509" t="str">
        <f>IF(AS512="","",VLOOKUP(AT512,[0]!Qualifier,(COLUMN(AT512)-34),FALSE))</f>
        <v xml:space="preserve">Transf </v>
      </c>
      <c r="CB512" s="509" t="str">
        <f>IF(AT512="","",VLOOKUP(AU512,[0]!Qualifier,(COLUMN(AU512)-34),FALSE))</f>
        <v>CD3+19Depl</v>
      </c>
      <c r="CC512" s="509" t="str">
        <f>IF(AU512="","",VLOOKUP(AV512,[0]!Qualifier,(COLUMN(AV512)-34),FALSE))</f>
        <v xml:space="preserve">None </v>
      </c>
      <c r="CD512" s="509" t="str">
        <f>IF(AV512="","",VLOOKUP(AW512,[0]!Qualifier,(COLUMN(AW512)-34),FALSE))</f>
        <v xml:space="preserve">NoIrr </v>
      </c>
      <c r="CE512" s="508" t="str">
        <f>IF(AW512="","",VLOOKUP(AX512,[0]!Qualifier,(COLUMN(AX512)-34),FALSE))</f>
        <v xml:space="preserve">- </v>
      </c>
      <c r="CF512" s="508" t="str">
        <f>IF(AX512="","",VLOOKUP(AY512,[0]!Qualifier,(COLUMN(AY512)-34),FALSE))</f>
        <v>PBSC</v>
      </c>
      <c r="CG512" s="509" t="str">
        <f>IF(AY512="","",VLOOKUP(AZ512,[0]!Qualifier,(COLUMN(AZ512)-34),FALSE))</f>
        <v>Non</v>
      </c>
      <c r="CH512" s="510" t="str">
        <f>IF(AZ512="","",VLOOKUP(BA512,[0]!Qualifier,(COLUMN(BA512)-34),FALSE))</f>
        <v>NA</v>
      </c>
      <c r="CI512" s="509" t="str">
        <f>IF(BA512="","",VLOOKUP(BB512,[0]!Qualifier,(COLUMN(BB512)-34),FALSE))</f>
        <v xml:space="preserve">None </v>
      </c>
      <c r="CJ512" s="510"/>
      <c r="CK512" s="513" t="str">
        <f t="shared" si="238"/>
        <v>4-6-11-4-3-6-1-5-2-1-1-42-1-1-1-8-1-1-1</v>
      </c>
      <c r="CL512" s="513">
        <v>43437</v>
      </c>
      <c r="CM512" s="513">
        <v>45195</v>
      </c>
      <c r="CN512" s="510"/>
      <c r="CP512" s="510"/>
    </row>
    <row r="513" spans="1:94" ht="12.95" customHeight="1" x14ac:dyDescent="0.35">
      <c r="A513" s="78">
        <f t="shared" si="243"/>
        <v>452743</v>
      </c>
      <c r="B513" s="7">
        <f t="shared" si="244"/>
        <v>508</v>
      </c>
      <c r="C513" s="59">
        <f t="shared" si="239"/>
        <v>508</v>
      </c>
      <c r="D513" s="124">
        <f t="shared" si="248"/>
        <v>452743</v>
      </c>
      <c r="E513" s="16" t="str">
        <f t="shared" si="218"/>
        <v>StemC</v>
      </c>
      <c r="F513" s="58" t="str">
        <f t="shared" si="219"/>
        <v xml:space="preserve">ACD </v>
      </c>
      <c r="G513" s="58" t="str">
        <f t="shared" si="220"/>
        <v xml:space="preserve">DMSO </v>
      </c>
      <c r="H513" s="58" t="str">
        <f t="shared" si="221"/>
        <v xml:space="preserve">CleanR </v>
      </c>
      <c r="I513" s="58" t="str">
        <f t="shared" si="222"/>
        <v xml:space="preserve">NonSV </v>
      </c>
      <c r="J513" s="58" t="str">
        <f t="shared" si="223"/>
        <v xml:space="preserve">≤-140°C  </v>
      </c>
      <c r="K513" s="58" t="str">
        <f t="shared" si="224"/>
        <v>No</v>
      </c>
      <c r="L513" s="58" t="str">
        <f t="shared" si="225"/>
        <v>Rel</v>
      </c>
      <c r="M513" s="58" t="str">
        <f t="shared" si="226"/>
        <v xml:space="preserve">Aph </v>
      </c>
      <c r="N513" s="58" t="str">
        <f t="shared" si="227"/>
        <v xml:space="preserve">NA </v>
      </c>
      <c r="O513" s="58" t="str">
        <f t="shared" si="228"/>
        <v xml:space="preserve">Transf </v>
      </c>
      <c r="P513" s="58" t="str">
        <f t="shared" si="229"/>
        <v>CD34Sel</v>
      </c>
      <c r="Q513" s="58" t="str">
        <f t="shared" si="230"/>
        <v xml:space="preserve">None </v>
      </c>
      <c r="R513" s="58" t="str">
        <f t="shared" si="231"/>
        <v xml:space="preserve">NoIrr </v>
      </c>
      <c r="S513" s="58" t="str">
        <f t="shared" si="232"/>
        <v xml:space="preserve">- </v>
      </c>
      <c r="T513" s="58" t="str">
        <f t="shared" si="233"/>
        <v>PBSC</v>
      </c>
      <c r="U513" s="58" t="str">
        <f t="shared" si="234"/>
        <v>Non</v>
      </c>
      <c r="V513" s="58" t="str">
        <f t="shared" si="235"/>
        <v>NA</v>
      </c>
      <c r="W513" s="58" t="str">
        <f t="shared" si="236"/>
        <v xml:space="preserve">None </v>
      </c>
      <c r="X513"/>
      <c r="Y513" s="161" t="str">
        <f t="shared" si="237"/>
        <v>4-6-11-4-3-6-1-5-2-1-1-21-1-1-1-8-1-1-1</v>
      </c>
      <c r="Z513" s="8">
        <f t="shared" si="245"/>
        <v>452743</v>
      </c>
      <c r="AA513" s="7">
        <f t="shared" si="246"/>
        <v>508</v>
      </c>
      <c r="AB513" s="29" t="str">
        <f t="shared" si="247"/>
        <v>4</v>
      </c>
      <c r="AC513" s="29" t="str">
        <f t="shared" si="247"/>
        <v>5</v>
      </c>
      <c r="AD513" s="29" t="str">
        <f t="shared" si="247"/>
        <v>2</v>
      </c>
      <c r="AE513" s="29" t="str">
        <f t="shared" si="247"/>
        <v>7</v>
      </c>
      <c r="AF513" s="29" t="str">
        <f t="shared" si="247"/>
        <v>4</v>
      </c>
      <c r="AG513" s="29" t="str">
        <f t="shared" si="247"/>
        <v>3</v>
      </c>
      <c r="AH513" s="59">
        <v>508</v>
      </c>
      <c r="AI513" s="510">
        <v>452743</v>
      </c>
      <c r="AJ513" s="509">
        <v>4</v>
      </c>
      <c r="AK513" s="509">
        <v>6</v>
      </c>
      <c r="AL513" s="509">
        <v>11</v>
      </c>
      <c r="AM513" s="509">
        <v>4</v>
      </c>
      <c r="AN513" s="509">
        <v>3</v>
      </c>
      <c r="AO513" s="509">
        <v>6</v>
      </c>
      <c r="AP513" s="509">
        <v>1</v>
      </c>
      <c r="AQ513" s="509">
        <v>5</v>
      </c>
      <c r="AR513" s="509">
        <v>2</v>
      </c>
      <c r="AS513" s="509">
        <v>1</v>
      </c>
      <c r="AT513" s="509">
        <v>1</v>
      </c>
      <c r="AU513" s="509">
        <v>21</v>
      </c>
      <c r="AV513" s="509">
        <v>1</v>
      </c>
      <c r="AW513" s="509">
        <v>1</v>
      </c>
      <c r="AX513" s="509">
        <v>1</v>
      </c>
      <c r="AY513" s="509">
        <v>8</v>
      </c>
      <c r="AZ513" s="509">
        <v>1</v>
      </c>
      <c r="BA513" s="509">
        <v>1</v>
      </c>
      <c r="BB513" s="509">
        <v>1</v>
      </c>
      <c r="BC513" s="509" t="b">
        <v>0</v>
      </c>
      <c r="BD513" s="508">
        <v>42873</v>
      </c>
      <c r="BE513" s="508">
        <v>42829</v>
      </c>
      <c r="BF513" s="509" t="b">
        <v>0</v>
      </c>
      <c r="BG513" s="510" t="s">
        <v>1258</v>
      </c>
      <c r="BH513" s="509">
        <v>80</v>
      </c>
      <c r="BI513" s="510" t="s">
        <v>719</v>
      </c>
      <c r="BJ513" s="513">
        <v>42873</v>
      </c>
      <c r="BK513" s="513">
        <v>42829</v>
      </c>
      <c r="BL513" s="513">
        <v>46217</v>
      </c>
      <c r="BM513" s="510"/>
      <c r="BN513" s="512"/>
      <c r="BO513" s="510"/>
      <c r="BP513" s="509">
        <v>1</v>
      </c>
      <c r="BQ513" s="509" t="str">
        <f>IF(AI513="","",VLOOKUP(AJ513,[0]!Qualifier,(COLUMN(AJ513)-34),FALSE))</f>
        <v>StemC</v>
      </c>
      <c r="BR513" s="509" t="str">
        <f>IF(AJ513="","",VLOOKUP(AK513,[0]!Qualifier,(COLUMN(AK513)-34),FALSE))</f>
        <v xml:space="preserve">ACD </v>
      </c>
      <c r="BS513" s="509" t="str">
        <f>IF(AK513="","",VLOOKUP(AL513,[0]!Qualifier,(COLUMN(AL513)-34),FALSE))</f>
        <v xml:space="preserve">DMSO </v>
      </c>
      <c r="BT513" s="509" t="str">
        <f>IF(AL513="","",VLOOKUP(AM513,[0]!Qualifier,(COLUMN(AM513)-34),FALSE))</f>
        <v xml:space="preserve">CleanR </v>
      </c>
      <c r="BU513" s="509" t="str">
        <f>IF(AM513="","",VLOOKUP(AN513,[0]!Qualifier,(COLUMN(AN513)-34),FALSE))</f>
        <v xml:space="preserve">NonSV </v>
      </c>
      <c r="BV513" s="509" t="str">
        <f>IF(AN513="","",VLOOKUP(AO513,[0]!Qualifier,(COLUMN(AO513)-34),FALSE))</f>
        <v xml:space="preserve">≤-140°C  </v>
      </c>
      <c r="BW513" s="509" t="str">
        <f>IF(AO513="","",VLOOKUP(AP513,[0]!Qualifier,(COLUMN(AP513)-34),FALSE))</f>
        <v>No</v>
      </c>
      <c r="BX513" s="509" t="str">
        <f>IF(AP513="","",VLOOKUP(AQ513,[0]!Qualifier,(COLUMN(AQ513)-34),FALSE))</f>
        <v>Rel</v>
      </c>
      <c r="BY513" s="509" t="str">
        <f>IF(AQ513="","",VLOOKUP(AR513,[0]!Qualifier,(COLUMN(AR513)-34),FALSE))</f>
        <v xml:space="preserve">Aph </v>
      </c>
      <c r="BZ513" s="509" t="str">
        <f>IF(AR513="","",VLOOKUP(AS513,[0]!Qualifier,(COLUMN(AS513)-34),FALSE))</f>
        <v xml:space="preserve">NA </v>
      </c>
      <c r="CA513" s="509" t="str">
        <f>IF(AS513="","",VLOOKUP(AT513,[0]!Qualifier,(COLUMN(AT513)-34),FALSE))</f>
        <v xml:space="preserve">Transf </v>
      </c>
      <c r="CB513" s="509" t="str">
        <f>IF(AT513="","",VLOOKUP(AU513,[0]!Qualifier,(COLUMN(AU513)-34),FALSE))</f>
        <v>CD34Sel</v>
      </c>
      <c r="CC513" s="509" t="str">
        <f>IF(AU513="","",VLOOKUP(AV513,[0]!Qualifier,(COLUMN(AV513)-34),FALSE))</f>
        <v xml:space="preserve">None </v>
      </c>
      <c r="CD513" s="509" t="str">
        <f>IF(AV513="","",VLOOKUP(AW513,[0]!Qualifier,(COLUMN(AW513)-34),FALSE))</f>
        <v xml:space="preserve">NoIrr </v>
      </c>
      <c r="CE513" s="508" t="str">
        <f>IF(AW513="","",VLOOKUP(AX513,[0]!Qualifier,(COLUMN(AX513)-34),FALSE))</f>
        <v xml:space="preserve">- </v>
      </c>
      <c r="CF513" s="508" t="str">
        <f>IF(AX513="","",VLOOKUP(AY513,[0]!Qualifier,(COLUMN(AY513)-34),FALSE))</f>
        <v>PBSC</v>
      </c>
      <c r="CG513" s="509" t="str">
        <f>IF(AY513="","",VLOOKUP(AZ513,[0]!Qualifier,(COLUMN(AZ513)-34),FALSE))</f>
        <v>Non</v>
      </c>
      <c r="CH513" s="510" t="str">
        <f>IF(AZ513="","",VLOOKUP(BA513,[0]!Qualifier,(COLUMN(BA513)-34),FALSE))</f>
        <v>NA</v>
      </c>
      <c r="CI513" s="509" t="str">
        <f>IF(BA513="","",VLOOKUP(BB513,[0]!Qualifier,(COLUMN(BB513)-34),FALSE))</f>
        <v xml:space="preserve">None </v>
      </c>
      <c r="CJ513" s="510"/>
      <c r="CK513" s="513" t="str">
        <f t="shared" si="238"/>
        <v>4-6-11-4-3-6-1-5-2-1-1-21-1-1-1-8-1-1-1</v>
      </c>
      <c r="CL513" s="513">
        <v>43437</v>
      </c>
      <c r="CM513" s="513">
        <v>45195</v>
      </c>
      <c r="CN513" s="510"/>
      <c r="CP513" s="510"/>
    </row>
    <row r="514" spans="1:94" ht="12.95" customHeight="1" x14ac:dyDescent="0.35">
      <c r="A514" s="78">
        <f t="shared" si="243"/>
        <v>452746</v>
      </c>
      <c r="B514" s="7">
        <f t="shared" si="244"/>
        <v>509</v>
      </c>
      <c r="C514" s="59">
        <f t="shared" si="239"/>
        <v>509</v>
      </c>
      <c r="D514" s="124">
        <f t="shared" si="248"/>
        <v>452746</v>
      </c>
      <c r="E514" s="16" t="str">
        <f t="shared" si="218"/>
        <v>StemC</v>
      </c>
      <c r="F514" s="58" t="str">
        <f t="shared" si="219"/>
        <v xml:space="preserve">ACD </v>
      </c>
      <c r="G514" s="58" t="str">
        <f t="shared" si="220"/>
        <v xml:space="preserve">NoAdd </v>
      </c>
      <c r="H514" s="58" t="str">
        <f t="shared" si="221"/>
        <v xml:space="preserve">CleanR </v>
      </c>
      <c r="I514" s="58" t="str">
        <f t="shared" si="222"/>
        <v xml:space="preserve">NonSV </v>
      </c>
      <c r="J514" s="58" t="str">
        <f t="shared" si="223"/>
        <v xml:space="preserve">2to6°C </v>
      </c>
      <c r="K514" s="58" t="str">
        <f t="shared" si="224"/>
        <v>No</v>
      </c>
      <c r="L514" s="58" t="str">
        <f t="shared" si="225"/>
        <v>Rel</v>
      </c>
      <c r="M514" s="58" t="str">
        <f t="shared" si="226"/>
        <v xml:space="preserve">Aph </v>
      </c>
      <c r="N514" s="58" t="str">
        <f t="shared" si="227"/>
        <v xml:space="preserve">NA </v>
      </c>
      <c r="O514" s="58" t="str">
        <f t="shared" si="228"/>
        <v xml:space="preserve">Transf </v>
      </c>
      <c r="P514" s="58" t="str">
        <f t="shared" si="229"/>
        <v>CD3+19Depl</v>
      </c>
      <c r="Q514" s="58" t="str">
        <f t="shared" si="230"/>
        <v xml:space="preserve">None </v>
      </c>
      <c r="R514" s="58" t="str">
        <f t="shared" si="231"/>
        <v xml:space="preserve">NoIrr </v>
      </c>
      <c r="S514" s="58" t="str">
        <f t="shared" si="232"/>
        <v xml:space="preserve">- </v>
      </c>
      <c r="T514" s="58" t="str">
        <f t="shared" si="233"/>
        <v>PBSC</v>
      </c>
      <c r="U514" s="58" t="str">
        <f t="shared" si="234"/>
        <v>Non</v>
      </c>
      <c r="V514" s="58" t="str">
        <f t="shared" si="235"/>
        <v>NA</v>
      </c>
      <c r="W514" s="58" t="str">
        <f t="shared" si="236"/>
        <v xml:space="preserve">None </v>
      </c>
      <c r="X514"/>
      <c r="Y514" s="161" t="str">
        <f t="shared" si="237"/>
        <v>4-6-1-4-3-2-1-5-2-1-1-42-1-1-1-8-1-1-1</v>
      </c>
      <c r="Z514" s="8">
        <f t="shared" si="245"/>
        <v>452746</v>
      </c>
      <c r="AA514" s="7">
        <f t="shared" si="246"/>
        <v>509</v>
      </c>
      <c r="AB514" s="29" t="str">
        <f t="shared" si="247"/>
        <v>4</v>
      </c>
      <c r="AC514" s="29" t="str">
        <f t="shared" si="247"/>
        <v>5</v>
      </c>
      <c r="AD514" s="29" t="str">
        <f t="shared" si="247"/>
        <v>2</v>
      </c>
      <c r="AE514" s="29" t="str">
        <f t="shared" si="247"/>
        <v>7</v>
      </c>
      <c r="AF514" s="29" t="str">
        <f t="shared" si="247"/>
        <v>4</v>
      </c>
      <c r="AG514" s="29" t="str">
        <f t="shared" si="247"/>
        <v>6</v>
      </c>
      <c r="AH514" s="59">
        <v>509</v>
      </c>
      <c r="AI514" s="510">
        <v>452746</v>
      </c>
      <c r="AJ514" s="509">
        <v>4</v>
      </c>
      <c r="AK514" s="509">
        <v>6</v>
      </c>
      <c r="AL514" s="509">
        <v>1</v>
      </c>
      <c r="AM514" s="509">
        <v>4</v>
      </c>
      <c r="AN514" s="509">
        <v>3</v>
      </c>
      <c r="AO514" s="509">
        <v>2</v>
      </c>
      <c r="AP514" s="509">
        <v>1</v>
      </c>
      <c r="AQ514" s="509">
        <v>5</v>
      </c>
      <c r="AR514" s="509">
        <v>2</v>
      </c>
      <c r="AS514" s="509">
        <v>1</v>
      </c>
      <c r="AT514" s="509">
        <v>1</v>
      </c>
      <c r="AU514" s="509">
        <v>42</v>
      </c>
      <c r="AV514" s="509">
        <v>1</v>
      </c>
      <c r="AW514" s="509">
        <v>1</v>
      </c>
      <c r="AX514" s="509">
        <v>1</v>
      </c>
      <c r="AY514" s="509">
        <v>8</v>
      </c>
      <c r="AZ514" s="509">
        <v>1</v>
      </c>
      <c r="BA514" s="509">
        <v>1</v>
      </c>
      <c r="BB514" s="509">
        <v>1</v>
      </c>
      <c r="BC514" s="509" t="b">
        <v>0</v>
      </c>
      <c r="BD514" s="508">
        <v>42873</v>
      </c>
      <c r="BE514" s="508">
        <v>42829</v>
      </c>
      <c r="BF514" s="509" t="b">
        <v>0</v>
      </c>
      <c r="BG514" s="510" t="s">
        <v>826</v>
      </c>
      <c r="BH514" s="509">
        <v>80</v>
      </c>
      <c r="BI514" s="510" t="s">
        <v>719</v>
      </c>
      <c r="BJ514" s="513">
        <v>42873</v>
      </c>
      <c r="BK514" s="513">
        <v>42829</v>
      </c>
      <c r="BL514" s="513">
        <v>46217</v>
      </c>
      <c r="BM514" s="510"/>
      <c r="BN514" s="512"/>
      <c r="BO514" s="510"/>
      <c r="BP514" s="509">
        <v>2</v>
      </c>
      <c r="BQ514" s="509" t="str">
        <f>IF(AI514="","",VLOOKUP(AJ514,[0]!Qualifier,(COLUMN(AJ514)-34),FALSE))</f>
        <v>StemC</v>
      </c>
      <c r="BR514" s="509" t="str">
        <f>IF(AJ514="","",VLOOKUP(AK514,[0]!Qualifier,(COLUMN(AK514)-34),FALSE))</f>
        <v xml:space="preserve">ACD </v>
      </c>
      <c r="BS514" s="509" t="str">
        <f>IF(AK514="","",VLOOKUP(AL514,[0]!Qualifier,(COLUMN(AL514)-34),FALSE))</f>
        <v xml:space="preserve">NoAdd </v>
      </c>
      <c r="BT514" s="509" t="str">
        <f>IF(AL514="","",VLOOKUP(AM514,[0]!Qualifier,(COLUMN(AM514)-34),FALSE))</f>
        <v xml:space="preserve">CleanR </v>
      </c>
      <c r="BU514" s="509" t="str">
        <f>IF(AM514="","",VLOOKUP(AN514,[0]!Qualifier,(COLUMN(AN514)-34),FALSE))</f>
        <v xml:space="preserve">NonSV </v>
      </c>
      <c r="BV514" s="509" t="str">
        <f>IF(AN514="","",VLOOKUP(AO514,[0]!Qualifier,(COLUMN(AO514)-34),FALSE))</f>
        <v xml:space="preserve">2to6°C </v>
      </c>
      <c r="BW514" s="509" t="str">
        <f>IF(AO514="","",VLOOKUP(AP514,[0]!Qualifier,(COLUMN(AP514)-34),FALSE))</f>
        <v>No</v>
      </c>
      <c r="BX514" s="509" t="str">
        <f>IF(AP514="","",VLOOKUP(AQ514,[0]!Qualifier,(COLUMN(AQ514)-34),FALSE))</f>
        <v>Rel</v>
      </c>
      <c r="BY514" s="509" t="str">
        <f>IF(AQ514="","",VLOOKUP(AR514,[0]!Qualifier,(COLUMN(AR514)-34),FALSE))</f>
        <v xml:space="preserve">Aph </v>
      </c>
      <c r="BZ514" s="509" t="str">
        <f>IF(AR514="","",VLOOKUP(AS514,[0]!Qualifier,(COLUMN(AS514)-34),FALSE))</f>
        <v xml:space="preserve">NA </v>
      </c>
      <c r="CA514" s="509" t="str">
        <f>IF(AS514="","",VLOOKUP(AT514,[0]!Qualifier,(COLUMN(AT514)-34),FALSE))</f>
        <v xml:space="preserve">Transf </v>
      </c>
      <c r="CB514" s="509" t="str">
        <f>IF(AT514="","",VLOOKUP(AU514,[0]!Qualifier,(COLUMN(AU514)-34),FALSE))</f>
        <v>CD3+19Depl</v>
      </c>
      <c r="CC514" s="509" t="str">
        <f>IF(AU514="","",VLOOKUP(AV514,[0]!Qualifier,(COLUMN(AV514)-34),FALSE))</f>
        <v xml:space="preserve">None </v>
      </c>
      <c r="CD514" s="509" t="str">
        <f>IF(AV514="","",VLOOKUP(AW514,[0]!Qualifier,(COLUMN(AW514)-34),FALSE))</f>
        <v xml:space="preserve">NoIrr </v>
      </c>
      <c r="CE514" s="508" t="str">
        <f>IF(AW514="","",VLOOKUP(AX514,[0]!Qualifier,(COLUMN(AX514)-34),FALSE))</f>
        <v xml:space="preserve">- </v>
      </c>
      <c r="CF514" s="508" t="str">
        <f>IF(AX514="","",VLOOKUP(AY514,[0]!Qualifier,(COLUMN(AY514)-34),FALSE))</f>
        <v>PBSC</v>
      </c>
      <c r="CG514" s="509" t="str">
        <f>IF(AY514="","",VLOOKUP(AZ514,[0]!Qualifier,(COLUMN(AZ514)-34),FALSE))</f>
        <v>Non</v>
      </c>
      <c r="CH514" s="510" t="str">
        <f>IF(AZ514="","",VLOOKUP(BA514,[0]!Qualifier,(COLUMN(BA514)-34),FALSE))</f>
        <v>NA</v>
      </c>
      <c r="CI514" s="509" t="str">
        <f>IF(BA514="","",VLOOKUP(BB514,[0]!Qualifier,(COLUMN(BB514)-34),FALSE))</f>
        <v xml:space="preserve">None </v>
      </c>
      <c r="CJ514" s="510"/>
      <c r="CK514" s="513" t="str">
        <f t="shared" si="238"/>
        <v>4-6-1-4-3-2-1-5-2-1-1-42-1-1-1-8-1-1-1</v>
      </c>
      <c r="CL514" s="513">
        <v>41908</v>
      </c>
      <c r="CM514" s="513">
        <v>45195</v>
      </c>
      <c r="CN514" s="510"/>
      <c r="CP514" s="510"/>
    </row>
    <row r="515" spans="1:94" ht="12.95" customHeight="1" x14ac:dyDescent="0.35">
      <c r="A515" s="78">
        <f t="shared" si="243"/>
        <v>452906</v>
      </c>
      <c r="B515" s="7">
        <f t="shared" si="244"/>
        <v>510</v>
      </c>
      <c r="C515" s="59">
        <f t="shared" si="239"/>
        <v>510</v>
      </c>
      <c r="D515" s="124">
        <f t="shared" si="248"/>
        <v>452906</v>
      </c>
      <c r="E515" s="16" t="str">
        <f t="shared" si="218"/>
        <v>StemC</v>
      </c>
      <c r="F515" s="58" t="str">
        <f t="shared" si="219"/>
        <v xml:space="preserve">ACD </v>
      </c>
      <c r="G515" s="58" t="str">
        <f t="shared" si="220"/>
        <v xml:space="preserve">NoAdd </v>
      </c>
      <c r="H515" s="58" t="str">
        <f t="shared" si="221"/>
        <v xml:space="preserve">Closed </v>
      </c>
      <c r="I515" s="58" t="str">
        <f t="shared" si="222"/>
        <v xml:space="preserve">NonSV </v>
      </c>
      <c r="J515" s="58" t="str">
        <f t="shared" si="223"/>
        <v xml:space="preserve">2to6°C </v>
      </c>
      <c r="K515" s="58" t="str">
        <f t="shared" si="224"/>
        <v>No</v>
      </c>
      <c r="L515" s="58" t="str">
        <f t="shared" si="225"/>
        <v>Rel</v>
      </c>
      <c r="M515" s="58" t="str">
        <f t="shared" si="226"/>
        <v xml:space="preserve">Aph </v>
      </c>
      <c r="N515" s="58" t="str">
        <f t="shared" si="227"/>
        <v xml:space="preserve">NA </v>
      </c>
      <c r="O515" s="58" t="str">
        <f t="shared" si="228"/>
        <v xml:space="preserve">Transf </v>
      </c>
      <c r="P515" s="58" t="str">
        <f t="shared" si="229"/>
        <v xml:space="preserve">None </v>
      </c>
      <c r="Q515" s="58" t="str">
        <f t="shared" si="230"/>
        <v xml:space="preserve">None </v>
      </c>
      <c r="R515" s="58" t="str">
        <f t="shared" si="231"/>
        <v xml:space="preserve">NoIrr </v>
      </c>
      <c r="S515" s="58" t="str">
        <f t="shared" si="232"/>
        <v xml:space="preserve">- </v>
      </c>
      <c r="T515" s="58" t="str">
        <f t="shared" si="233"/>
        <v>PBSC</v>
      </c>
      <c r="U515" s="58" t="str">
        <f t="shared" si="234"/>
        <v>Non</v>
      </c>
      <c r="V515" s="58" t="str">
        <f t="shared" si="235"/>
        <v>NA</v>
      </c>
      <c r="W515" s="58" t="str">
        <f t="shared" si="236"/>
        <v xml:space="preserve">None </v>
      </c>
      <c r="X515"/>
      <c r="Y515" s="161" t="str">
        <f t="shared" si="237"/>
        <v>4-6-1-1-3-2-1-5-2-1-1-1-1-1-1-8-1-1-1</v>
      </c>
      <c r="Z515" s="8">
        <f t="shared" si="245"/>
        <v>452906</v>
      </c>
      <c r="AA515" s="7">
        <f t="shared" si="246"/>
        <v>510</v>
      </c>
      <c r="AB515" s="29" t="str">
        <f t="shared" si="247"/>
        <v>4</v>
      </c>
      <c r="AC515" s="29" t="str">
        <f t="shared" si="247"/>
        <v>5</v>
      </c>
      <c r="AD515" s="29" t="str">
        <f t="shared" si="247"/>
        <v>2</v>
      </c>
      <c r="AE515" s="29" t="str">
        <f t="shared" si="247"/>
        <v>9</v>
      </c>
      <c r="AF515" s="29" t="str">
        <f t="shared" si="247"/>
        <v>0</v>
      </c>
      <c r="AG515" s="29" t="str">
        <f t="shared" si="247"/>
        <v>6</v>
      </c>
      <c r="AH515" s="59">
        <v>510</v>
      </c>
      <c r="AI515" s="510">
        <v>452906</v>
      </c>
      <c r="AJ515" s="509">
        <v>4</v>
      </c>
      <c r="AK515" s="509">
        <v>6</v>
      </c>
      <c r="AL515" s="509">
        <v>1</v>
      </c>
      <c r="AM515" s="509">
        <v>1</v>
      </c>
      <c r="AN515" s="509">
        <v>3</v>
      </c>
      <c r="AO515" s="509">
        <v>2</v>
      </c>
      <c r="AP515" s="509">
        <v>1</v>
      </c>
      <c r="AQ515" s="509">
        <v>5</v>
      </c>
      <c r="AR515" s="509">
        <v>2</v>
      </c>
      <c r="AS515" s="509">
        <v>1</v>
      </c>
      <c r="AT515" s="509">
        <v>1</v>
      </c>
      <c r="AU515" s="509">
        <v>1</v>
      </c>
      <c r="AV515" s="509">
        <v>1</v>
      </c>
      <c r="AW515" s="509">
        <v>1</v>
      </c>
      <c r="AX515" s="509">
        <v>1</v>
      </c>
      <c r="AY515" s="509">
        <v>8</v>
      </c>
      <c r="AZ515" s="509">
        <v>1</v>
      </c>
      <c r="BA515" s="509">
        <v>1</v>
      </c>
      <c r="BB515" s="509">
        <v>1</v>
      </c>
      <c r="BC515" s="509" t="b">
        <v>0</v>
      </c>
      <c r="BD515" s="508">
        <v>42272</v>
      </c>
      <c r="BE515" s="508">
        <v>42271</v>
      </c>
      <c r="BF515" s="509" t="b">
        <v>0</v>
      </c>
      <c r="BG515" s="510" t="s">
        <v>729</v>
      </c>
      <c r="BH515" s="509">
        <v>80</v>
      </c>
      <c r="BI515" s="510" t="s">
        <v>719</v>
      </c>
      <c r="BJ515" s="513">
        <v>42272</v>
      </c>
      <c r="BK515" s="513">
        <v>42271</v>
      </c>
      <c r="BL515" s="513">
        <v>46217</v>
      </c>
      <c r="BM515" s="510"/>
      <c r="BN515" s="512"/>
      <c r="BO515" s="510"/>
      <c r="BP515" s="509">
        <v>6</v>
      </c>
      <c r="BQ515" s="509" t="str">
        <f>IF(AI515="","",VLOOKUP(AJ515,[0]!Qualifier,(COLUMN(AJ515)-34),FALSE))</f>
        <v>StemC</v>
      </c>
      <c r="BR515" s="509" t="str">
        <f>IF(AJ515="","",VLOOKUP(AK515,[0]!Qualifier,(COLUMN(AK515)-34),FALSE))</f>
        <v xml:space="preserve">ACD </v>
      </c>
      <c r="BS515" s="509" t="str">
        <f>IF(AK515="","",VLOOKUP(AL515,[0]!Qualifier,(COLUMN(AL515)-34),FALSE))</f>
        <v xml:space="preserve">NoAdd </v>
      </c>
      <c r="BT515" s="509" t="str">
        <f>IF(AL515="","",VLOOKUP(AM515,[0]!Qualifier,(COLUMN(AM515)-34),FALSE))</f>
        <v xml:space="preserve">Closed </v>
      </c>
      <c r="BU515" s="509" t="str">
        <f>IF(AM515="","",VLOOKUP(AN515,[0]!Qualifier,(COLUMN(AN515)-34),FALSE))</f>
        <v xml:space="preserve">NonSV </v>
      </c>
      <c r="BV515" s="509" t="str">
        <f>IF(AN515="","",VLOOKUP(AO515,[0]!Qualifier,(COLUMN(AO515)-34),FALSE))</f>
        <v xml:space="preserve">2to6°C </v>
      </c>
      <c r="BW515" s="509" t="str">
        <f>IF(AO515="","",VLOOKUP(AP515,[0]!Qualifier,(COLUMN(AP515)-34),FALSE))</f>
        <v>No</v>
      </c>
      <c r="BX515" s="509" t="str">
        <f>IF(AP515="","",VLOOKUP(AQ515,[0]!Qualifier,(COLUMN(AQ515)-34),FALSE))</f>
        <v>Rel</v>
      </c>
      <c r="BY515" s="509" t="str">
        <f>IF(AQ515="","",VLOOKUP(AR515,[0]!Qualifier,(COLUMN(AR515)-34),FALSE))</f>
        <v xml:space="preserve">Aph </v>
      </c>
      <c r="BZ515" s="509" t="str">
        <f>IF(AR515="","",VLOOKUP(AS515,[0]!Qualifier,(COLUMN(AS515)-34),FALSE))</f>
        <v xml:space="preserve">NA </v>
      </c>
      <c r="CA515" s="509" t="str">
        <f>IF(AS515="","",VLOOKUP(AT515,[0]!Qualifier,(COLUMN(AT515)-34),FALSE))</f>
        <v xml:space="preserve">Transf </v>
      </c>
      <c r="CB515" s="509" t="str">
        <f>IF(AT515="","",VLOOKUP(AU515,[0]!Qualifier,(COLUMN(AU515)-34),FALSE))</f>
        <v xml:space="preserve">None </v>
      </c>
      <c r="CC515" s="509" t="str">
        <f>IF(AU515="","",VLOOKUP(AV515,[0]!Qualifier,(COLUMN(AV515)-34),FALSE))</f>
        <v xml:space="preserve">None </v>
      </c>
      <c r="CD515" s="509" t="str">
        <f>IF(AV515="","",VLOOKUP(AW515,[0]!Qualifier,(COLUMN(AW515)-34),FALSE))</f>
        <v xml:space="preserve">NoIrr </v>
      </c>
      <c r="CE515" s="508" t="str">
        <f>IF(AW515="","",VLOOKUP(AX515,[0]!Qualifier,(COLUMN(AX515)-34),FALSE))</f>
        <v xml:space="preserve">- </v>
      </c>
      <c r="CF515" s="508" t="str">
        <f>IF(AX515="","",VLOOKUP(AY515,[0]!Qualifier,(COLUMN(AY515)-34),FALSE))</f>
        <v>PBSC</v>
      </c>
      <c r="CG515" s="509" t="str">
        <f>IF(AY515="","",VLOOKUP(AZ515,[0]!Qualifier,(COLUMN(AZ515)-34),FALSE))</f>
        <v>Non</v>
      </c>
      <c r="CH515" s="510" t="str">
        <f>IF(AZ515="","",VLOOKUP(BA515,[0]!Qualifier,(COLUMN(BA515)-34),FALSE))</f>
        <v>NA</v>
      </c>
      <c r="CI515" s="509" t="str">
        <f>IF(BA515="","",VLOOKUP(BB515,[0]!Qualifier,(COLUMN(BB515)-34),FALSE))</f>
        <v xml:space="preserve">None </v>
      </c>
      <c r="CJ515" s="510"/>
      <c r="CK515" s="513" t="str">
        <f t="shared" si="238"/>
        <v>4-6-1-1-3-2-1-5-2-1-1-1-1-1-1-8-1-1-1</v>
      </c>
      <c r="CL515" s="513">
        <v>41908</v>
      </c>
      <c r="CM515" s="513">
        <v>45195</v>
      </c>
      <c r="CN515" s="510"/>
      <c r="CP515" s="510"/>
    </row>
    <row r="516" spans="1:94" ht="12.95" customHeight="1" x14ac:dyDescent="0.35">
      <c r="A516" s="78">
        <f t="shared" si="243"/>
        <v>452907</v>
      </c>
      <c r="B516" s="7">
        <f t="shared" si="244"/>
        <v>511</v>
      </c>
      <c r="C516" s="59">
        <f t="shared" si="239"/>
        <v>511</v>
      </c>
      <c r="D516" s="124">
        <f t="shared" si="248"/>
        <v>452907</v>
      </c>
      <c r="E516" s="16" t="str">
        <f t="shared" si="218"/>
        <v>StemC</v>
      </c>
      <c r="F516" s="58" t="str">
        <f t="shared" si="219"/>
        <v xml:space="preserve">ACD+Hep </v>
      </c>
      <c r="G516" s="58" t="str">
        <f t="shared" si="220"/>
        <v xml:space="preserve">NoAdd </v>
      </c>
      <c r="H516" s="58" t="str">
        <f t="shared" si="221"/>
        <v xml:space="preserve">Closed </v>
      </c>
      <c r="I516" s="58" t="str">
        <f t="shared" si="222"/>
        <v xml:space="preserve">NonSV </v>
      </c>
      <c r="J516" s="58" t="str">
        <f t="shared" si="223"/>
        <v xml:space="preserve">2to6°C </v>
      </c>
      <c r="K516" s="58" t="str">
        <f t="shared" si="224"/>
        <v>No</v>
      </c>
      <c r="L516" s="58" t="str">
        <f t="shared" si="225"/>
        <v>Rel</v>
      </c>
      <c r="M516" s="58" t="str">
        <f t="shared" si="226"/>
        <v xml:space="preserve">Aph </v>
      </c>
      <c r="N516" s="58" t="str">
        <f t="shared" si="227"/>
        <v xml:space="preserve">NA </v>
      </c>
      <c r="O516" s="58" t="str">
        <f t="shared" si="228"/>
        <v xml:space="preserve">Transf </v>
      </c>
      <c r="P516" s="58" t="str">
        <f t="shared" si="229"/>
        <v xml:space="preserve">None </v>
      </c>
      <c r="Q516" s="58" t="str">
        <f t="shared" si="230"/>
        <v xml:space="preserve">None </v>
      </c>
      <c r="R516" s="58" t="str">
        <f t="shared" si="231"/>
        <v xml:space="preserve">NoIrr </v>
      </c>
      <c r="S516" s="58" t="str">
        <f t="shared" si="232"/>
        <v xml:space="preserve">- </v>
      </c>
      <c r="T516" s="58" t="str">
        <f t="shared" si="233"/>
        <v>PBSC</v>
      </c>
      <c r="U516" s="58" t="str">
        <f t="shared" si="234"/>
        <v>Non</v>
      </c>
      <c r="V516" s="58" t="str">
        <f t="shared" si="235"/>
        <v>NA</v>
      </c>
      <c r="W516" s="58" t="str">
        <f t="shared" si="236"/>
        <v xml:space="preserve">None </v>
      </c>
      <c r="X516"/>
      <c r="Y516" s="161" t="str">
        <f t="shared" si="237"/>
        <v>4-12-1-1-3-2-1-5-2-1-1-1-1-1-1-8-1-1-1</v>
      </c>
      <c r="Z516" s="8">
        <f t="shared" si="245"/>
        <v>452907</v>
      </c>
      <c r="AA516" s="7">
        <f t="shared" si="246"/>
        <v>511</v>
      </c>
      <c r="AB516" s="29" t="str">
        <f t="shared" si="247"/>
        <v>4</v>
      </c>
      <c r="AC516" s="29" t="str">
        <f t="shared" si="247"/>
        <v>5</v>
      </c>
      <c r="AD516" s="29" t="str">
        <f t="shared" si="247"/>
        <v>2</v>
      </c>
      <c r="AE516" s="29" t="str">
        <f t="shared" si="247"/>
        <v>9</v>
      </c>
      <c r="AF516" s="29" t="str">
        <f t="shared" si="247"/>
        <v>0</v>
      </c>
      <c r="AG516" s="29" t="str">
        <f t="shared" si="247"/>
        <v>7</v>
      </c>
      <c r="AH516" s="59">
        <v>511</v>
      </c>
      <c r="AI516" s="510">
        <v>452907</v>
      </c>
      <c r="AJ516" s="509">
        <v>4</v>
      </c>
      <c r="AK516" s="509">
        <v>12</v>
      </c>
      <c r="AL516" s="509">
        <v>1</v>
      </c>
      <c r="AM516" s="509">
        <v>1</v>
      </c>
      <c r="AN516" s="509">
        <v>3</v>
      </c>
      <c r="AO516" s="509">
        <v>2</v>
      </c>
      <c r="AP516" s="509">
        <v>1</v>
      </c>
      <c r="AQ516" s="509">
        <v>5</v>
      </c>
      <c r="AR516" s="509">
        <v>2</v>
      </c>
      <c r="AS516" s="509">
        <v>1</v>
      </c>
      <c r="AT516" s="509">
        <v>1</v>
      </c>
      <c r="AU516" s="509">
        <v>1</v>
      </c>
      <c r="AV516" s="509">
        <v>1</v>
      </c>
      <c r="AW516" s="509">
        <v>1</v>
      </c>
      <c r="AX516" s="509">
        <v>1</v>
      </c>
      <c r="AY516" s="509">
        <v>8</v>
      </c>
      <c r="AZ516" s="509">
        <v>1</v>
      </c>
      <c r="BA516" s="509">
        <v>1</v>
      </c>
      <c r="BB516" s="509">
        <v>1</v>
      </c>
      <c r="BC516" s="509" t="b">
        <v>0</v>
      </c>
      <c r="BD516" s="508">
        <v>44162</v>
      </c>
      <c r="BE516" s="508">
        <v>44155</v>
      </c>
      <c r="BF516" s="509" t="b">
        <v>0</v>
      </c>
      <c r="BG516" s="510" t="s">
        <v>1128</v>
      </c>
      <c r="BH516" s="509">
        <v>80</v>
      </c>
      <c r="BI516" s="510" t="s">
        <v>719</v>
      </c>
      <c r="BJ516" s="513">
        <v>44162</v>
      </c>
      <c r="BK516" s="513">
        <v>44155</v>
      </c>
      <c r="BL516" s="513">
        <v>46217</v>
      </c>
      <c r="BM516" s="510"/>
      <c r="BN516" s="512"/>
      <c r="BO516" s="510"/>
      <c r="BP516" s="509">
        <v>6</v>
      </c>
      <c r="BQ516" s="509" t="str">
        <f>IF(AI516="","",VLOOKUP(AJ516,[0]!Qualifier,(COLUMN(AJ516)-34),FALSE))</f>
        <v>StemC</v>
      </c>
      <c r="BR516" s="509" t="str">
        <f>IF(AJ516="","",VLOOKUP(AK516,[0]!Qualifier,(COLUMN(AK516)-34),FALSE))</f>
        <v xml:space="preserve">ACD+Hep </v>
      </c>
      <c r="BS516" s="509" t="str">
        <f>IF(AK516="","",VLOOKUP(AL516,[0]!Qualifier,(COLUMN(AL516)-34),FALSE))</f>
        <v xml:space="preserve">NoAdd </v>
      </c>
      <c r="BT516" s="509" t="str">
        <f>IF(AL516="","",VLOOKUP(AM516,[0]!Qualifier,(COLUMN(AM516)-34),FALSE))</f>
        <v xml:space="preserve">Closed </v>
      </c>
      <c r="BU516" s="509" t="str">
        <f>IF(AM516="","",VLOOKUP(AN516,[0]!Qualifier,(COLUMN(AN516)-34),FALSE))</f>
        <v xml:space="preserve">NonSV </v>
      </c>
      <c r="BV516" s="509" t="str">
        <f>IF(AN516="","",VLOOKUP(AO516,[0]!Qualifier,(COLUMN(AO516)-34),FALSE))</f>
        <v xml:space="preserve">2to6°C </v>
      </c>
      <c r="BW516" s="509" t="str">
        <f>IF(AO516="","",VLOOKUP(AP516,[0]!Qualifier,(COLUMN(AP516)-34),FALSE))</f>
        <v>No</v>
      </c>
      <c r="BX516" s="509" t="str">
        <f>IF(AP516="","",VLOOKUP(AQ516,[0]!Qualifier,(COLUMN(AQ516)-34),FALSE))</f>
        <v>Rel</v>
      </c>
      <c r="BY516" s="509" t="str">
        <f>IF(AQ516="","",VLOOKUP(AR516,[0]!Qualifier,(COLUMN(AR516)-34),FALSE))</f>
        <v xml:space="preserve">Aph </v>
      </c>
      <c r="BZ516" s="509" t="str">
        <f>IF(AR516="","",VLOOKUP(AS516,[0]!Qualifier,(COLUMN(AS516)-34),FALSE))</f>
        <v xml:space="preserve">NA </v>
      </c>
      <c r="CA516" s="509" t="str">
        <f>IF(AS516="","",VLOOKUP(AT516,[0]!Qualifier,(COLUMN(AT516)-34),FALSE))</f>
        <v xml:space="preserve">Transf </v>
      </c>
      <c r="CB516" s="509" t="str">
        <f>IF(AT516="","",VLOOKUP(AU516,[0]!Qualifier,(COLUMN(AU516)-34),FALSE))</f>
        <v xml:space="preserve">None </v>
      </c>
      <c r="CC516" s="509" t="str">
        <f>IF(AU516="","",VLOOKUP(AV516,[0]!Qualifier,(COLUMN(AV516)-34),FALSE))</f>
        <v xml:space="preserve">None </v>
      </c>
      <c r="CD516" s="509" t="str">
        <f>IF(AV516="","",VLOOKUP(AW516,[0]!Qualifier,(COLUMN(AW516)-34),FALSE))</f>
        <v xml:space="preserve">NoIrr </v>
      </c>
      <c r="CE516" s="508" t="str">
        <f>IF(AW516="","",VLOOKUP(AX516,[0]!Qualifier,(COLUMN(AX516)-34),FALSE))</f>
        <v xml:space="preserve">- </v>
      </c>
      <c r="CF516" s="508" t="str">
        <f>IF(AX516="","",VLOOKUP(AY516,[0]!Qualifier,(COLUMN(AY516)-34),FALSE))</f>
        <v>PBSC</v>
      </c>
      <c r="CG516" s="509" t="str">
        <f>IF(AY516="","",VLOOKUP(AZ516,[0]!Qualifier,(COLUMN(AZ516)-34),FALSE))</f>
        <v>Non</v>
      </c>
      <c r="CH516" s="510" t="str">
        <f>IF(AZ516="","",VLOOKUP(BA516,[0]!Qualifier,(COLUMN(BA516)-34),FALSE))</f>
        <v>NA</v>
      </c>
      <c r="CI516" s="509" t="str">
        <f>IF(BA516="","",VLOOKUP(BB516,[0]!Qualifier,(COLUMN(BB516)-34),FALSE))</f>
        <v xml:space="preserve">None </v>
      </c>
      <c r="CJ516" s="510"/>
      <c r="CK516" s="513" t="str">
        <f t="shared" si="238"/>
        <v>4-12-1-1-3-2-1-5-2-1-1-1-1-1-1-8-1-1-1</v>
      </c>
      <c r="CL516" s="513">
        <v>41908</v>
      </c>
      <c r="CM516" s="513">
        <v>45195</v>
      </c>
      <c r="CN516" s="510"/>
      <c r="CP516" s="510"/>
    </row>
    <row r="517" spans="1:94" ht="12.95" customHeight="1" x14ac:dyDescent="0.35">
      <c r="A517" s="78">
        <f t="shared" si="243"/>
        <v>452938</v>
      </c>
      <c r="B517" s="7">
        <f t="shared" si="244"/>
        <v>512</v>
      </c>
      <c r="C517" s="59">
        <f t="shared" si="239"/>
        <v>512</v>
      </c>
      <c r="D517" s="124">
        <f t="shared" si="248"/>
        <v>452938</v>
      </c>
      <c r="E517" s="16" t="str">
        <f t="shared" si="218"/>
        <v>StemC</v>
      </c>
      <c r="F517" s="58" t="str">
        <f t="shared" si="219"/>
        <v xml:space="preserve">ACD+Hep </v>
      </c>
      <c r="G517" s="58" t="str">
        <f t="shared" si="220"/>
        <v xml:space="preserve">DMSO </v>
      </c>
      <c r="H517" s="58" t="str">
        <f t="shared" si="221"/>
        <v xml:space="preserve">Open </v>
      </c>
      <c r="I517" s="58" t="str">
        <f t="shared" si="222"/>
        <v xml:space="preserve">NonSV </v>
      </c>
      <c r="J517" s="58" t="str">
        <f t="shared" si="223"/>
        <v xml:space="preserve">≤-80°C </v>
      </c>
      <c r="K517" s="58" t="str">
        <f t="shared" si="224"/>
        <v>No</v>
      </c>
      <c r="L517" s="58" t="str">
        <f t="shared" si="225"/>
        <v>Rel</v>
      </c>
      <c r="M517" s="58" t="str">
        <f t="shared" si="226"/>
        <v xml:space="preserve">Aph </v>
      </c>
      <c r="N517" s="58" t="str">
        <f t="shared" si="227"/>
        <v xml:space="preserve">NA </v>
      </c>
      <c r="O517" s="58" t="str">
        <f t="shared" si="228"/>
        <v xml:space="preserve">Transf </v>
      </c>
      <c r="P517" s="58" t="str">
        <f t="shared" si="229"/>
        <v xml:space="preserve">None </v>
      </c>
      <c r="Q517" s="58" t="str">
        <f t="shared" si="230"/>
        <v xml:space="preserve">None </v>
      </c>
      <c r="R517" s="58" t="str">
        <f t="shared" si="231"/>
        <v xml:space="preserve">NoIrr </v>
      </c>
      <c r="S517" s="58" t="str">
        <f t="shared" si="232"/>
        <v xml:space="preserve">- </v>
      </c>
      <c r="T517" s="58" t="str">
        <f t="shared" si="233"/>
        <v>PBSC</v>
      </c>
      <c r="U517" s="58" t="str">
        <f t="shared" si="234"/>
        <v>Non</v>
      </c>
      <c r="V517" s="58" t="str">
        <f t="shared" si="235"/>
        <v>NA</v>
      </c>
      <c r="W517" s="58" t="str">
        <f t="shared" si="236"/>
        <v xml:space="preserve">None </v>
      </c>
      <c r="X517"/>
      <c r="Y517" s="161" t="str">
        <f t="shared" si="237"/>
        <v>4-12-11-2-3-16-1-5-2-1-1-1-1-1-1-8-1-1-1</v>
      </c>
      <c r="Z517" s="8">
        <f t="shared" si="245"/>
        <v>452938</v>
      </c>
      <c r="AA517" s="7">
        <f t="shared" si="246"/>
        <v>512</v>
      </c>
      <c r="AB517" s="29" t="str">
        <f t="shared" si="247"/>
        <v>4</v>
      </c>
      <c r="AC517" s="29" t="str">
        <f t="shared" si="247"/>
        <v>5</v>
      </c>
      <c r="AD517" s="29" t="str">
        <f t="shared" si="247"/>
        <v>2</v>
      </c>
      <c r="AE517" s="29" t="str">
        <f t="shared" si="247"/>
        <v>9</v>
      </c>
      <c r="AF517" s="29" t="str">
        <f t="shared" si="247"/>
        <v>3</v>
      </c>
      <c r="AG517" s="29" t="str">
        <f t="shared" si="247"/>
        <v>8</v>
      </c>
      <c r="AH517" s="59">
        <v>512</v>
      </c>
      <c r="AI517" s="510">
        <v>452938</v>
      </c>
      <c r="AJ517" s="509">
        <v>4</v>
      </c>
      <c r="AK517" s="509">
        <v>12</v>
      </c>
      <c r="AL517" s="509">
        <v>11</v>
      </c>
      <c r="AM517" s="509">
        <v>2</v>
      </c>
      <c r="AN517" s="509">
        <v>3</v>
      </c>
      <c r="AO517" s="509">
        <v>16</v>
      </c>
      <c r="AP517" s="509">
        <v>1</v>
      </c>
      <c r="AQ517" s="509">
        <v>5</v>
      </c>
      <c r="AR517" s="509">
        <v>2</v>
      </c>
      <c r="AS517" s="509">
        <v>1</v>
      </c>
      <c r="AT517" s="509">
        <v>1</v>
      </c>
      <c r="AU517" s="509">
        <v>1</v>
      </c>
      <c r="AV517" s="509">
        <v>1</v>
      </c>
      <c r="AW517" s="509">
        <v>1</v>
      </c>
      <c r="AX517" s="509">
        <v>1</v>
      </c>
      <c r="AY517" s="509">
        <v>8</v>
      </c>
      <c r="AZ517" s="509">
        <v>1</v>
      </c>
      <c r="BA517" s="509">
        <v>1</v>
      </c>
      <c r="BB517" s="509">
        <v>1</v>
      </c>
      <c r="BC517" s="509" t="b">
        <v>0</v>
      </c>
      <c r="BD517" s="508">
        <v>44007</v>
      </c>
      <c r="BE517" s="508">
        <v>43999</v>
      </c>
      <c r="BF517" s="509" t="b">
        <v>0</v>
      </c>
      <c r="BG517" s="510" t="s">
        <v>1259</v>
      </c>
      <c r="BH517" s="509">
        <v>80</v>
      </c>
      <c r="BI517" s="510" t="s">
        <v>719</v>
      </c>
      <c r="BJ517" s="513">
        <v>44007</v>
      </c>
      <c r="BK517" s="513">
        <v>43999</v>
      </c>
      <c r="BL517" s="513">
        <v>46217</v>
      </c>
      <c r="BM517" s="510"/>
      <c r="BN517" s="512"/>
      <c r="BO517" s="510"/>
      <c r="BP517" s="509">
        <v>2</v>
      </c>
      <c r="BQ517" s="509" t="str">
        <f>IF(AI517="","",VLOOKUP(AJ517,[0]!Qualifier,(COLUMN(AJ517)-34),FALSE))</f>
        <v>StemC</v>
      </c>
      <c r="BR517" s="509" t="str">
        <f>IF(AJ517="","",VLOOKUP(AK517,[0]!Qualifier,(COLUMN(AK517)-34),FALSE))</f>
        <v xml:space="preserve">ACD+Hep </v>
      </c>
      <c r="BS517" s="509" t="str">
        <f>IF(AK517="","",VLOOKUP(AL517,[0]!Qualifier,(COLUMN(AL517)-34),FALSE))</f>
        <v xml:space="preserve">DMSO </v>
      </c>
      <c r="BT517" s="509" t="str">
        <f>IF(AL517="","",VLOOKUP(AM517,[0]!Qualifier,(COLUMN(AM517)-34),FALSE))</f>
        <v xml:space="preserve">Open </v>
      </c>
      <c r="BU517" s="509" t="str">
        <f>IF(AM517="","",VLOOKUP(AN517,[0]!Qualifier,(COLUMN(AN517)-34),FALSE))</f>
        <v xml:space="preserve">NonSV </v>
      </c>
      <c r="BV517" s="509" t="str">
        <f>IF(AN517="","",VLOOKUP(AO517,[0]!Qualifier,(COLUMN(AO517)-34),FALSE))</f>
        <v xml:space="preserve">≤-80°C </v>
      </c>
      <c r="BW517" s="509" t="str">
        <f>IF(AO517="","",VLOOKUP(AP517,[0]!Qualifier,(COLUMN(AP517)-34),FALSE))</f>
        <v>No</v>
      </c>
      <c r="BX517" s="509" t="str">
        <f>IF(AP517="","",VLOOKUP(AQ517,[0]!Qualifier,(COLUMN(AQ517)-34),FALSE))</f>
        <v>Rel</v>
      </c>
      <c r="BY517" s="509" t="str">
        <f>IF(AQ517="","",VLOOKUP(AR517,[0]!Qualifier,(COLUMN(AR517)-34),FALSE))</f>
        <v xml:space="preserve">Aph </v>
      </c>
      <c r="BZ517" s="509" t="str">
        <f>IF(AR517="","",VLOOKUP(AS517,[0]!Qualifier,(COLUMN(AS517)-34),FALSE))</f>
        <v xml:space="preserve">NA </v>
      </c>
      <c r="CA517" s="509" t="str">
        <f>IF(AS517="","",VLOOKUP(AT517,[0]!Qualifier,(COLUMN(AT517)-34),FALSE))</f>
        <v xml:space="preserve">Transf </v>
      </c>
      <c r="CB517" s="509" t="str">
        <f>IF(AT517="","",VLOOKUP(AU517,[0]!Qualifier,(COLUMN(AU517)-34),FALSE))</f>
        <v xml:space="preserve">None </v>
      </c>
      <c r="CC517" s="509" t="str">
        <f>IF(AU517="","",VLOOKUP(AV517,[0]!Qualifier,(COLUMN(AV517)-34),FALSE))</f>
        <v xml:space="preserve">None </v>
      </c>
      <c r="CD517" s="509" t="str">
        <f>IF(AV517="","",VLOOKUP(AW517,[0]!Qualifier,(COLUMN(AW517)-34),FALSE))</f>
        <v xml:space="preserve">NoIrr </v>
      </c>
      <c r="CE517" s="508" t="str">
        <f>IF(AW517="","",VLOOKUP(AX517,[0]!Qualifier,(COLUMN(AX517)-34),FALSE))</f>
        <v xml:space="preserve">- </v>
      </c>
      <c r="CF517" s="508" t="str">
        <f>IF(AX517="","",VLOOKUP(AY517,[0]!Qualifier,(COLUMN(AY517)-34),FALSE))</f>
        <v>PBSC</v>
      </c>
      <c r="CG517" s="509" t="str">
        <f>IF(AY517="","",VLOOKUP(AZ517,[0]!Qualifier,(COLUMN(AZ517)-34),FALSE))</f>
        <v>Non</v>
      </c>
      <c r="CH517" s="510" t="str">
        <f>IF(AZ517="","",VLOOKUP(BA517,[0]!Qualifier,(COLUMN(BA517)-34),FALSE))</f>
        <v>NA</v>
      </c>
      <c r="CI517" s="509" t="str">
        <f>IF(BA517="","",VLOOKUP(BB517,[0]!Qualifier,(COLUMN(BB517)-34),FALSE))</f>
        <v xml:space="preserve">None </v>
      </c>
      <c r="CJ517" s="510"/>
      <c r="CK517" s="513" t="str">
        <f t="shared" si="238"/>
        <v>4-12-11-2-3-16-1-5-2-1-1-1-1-1-1-8-1-1-1</v>
      </c>
      <c r="CL517" s="513">
        <v>41908</v>
      </c>
      <c r="CM517" s="513">
        <v>45195</v>
      </c>
      <c r="CN517" s="510"/>
      <c r="CP517" s="510"/>
    </row>
    <row r="518" spans="1:94" ht="12.95" customHeight="1" x14ac:dyDescent="0.35">
      <c r="A518" s="78">
        <f t="shared" si="243"/>
        <v>453703</v>
      </c>
      <c r="B518" s="7">
        <f t="shared" si="244"/>
        <v>513</v>
      </c>
      <c r="C518" s="59">
        <f t="shared" si="239"/>
        <v>513</v>
      </c>
      <c r="D518" s="124">
        <f t="shared" si="248"/>
        <v>453703</v>
      </c>
      <c r="E518" s="16" t="str">
        <f t="shared" ref="E518:E581" si="249">IF($AI518&lt;&gt;"",IF($Y$3="text", BQ518,AJ518),"")</f>
        <v>StemC</v>
      </c>
      <c r="F518" s="58" t="str">
        <f t="shared" ref="F518:F581" si="250">IF($AI518&lt;&gt;"",IF($Y$3="text", BR518,AK518),"")</f>
        <v xml:space="preserve">Citr+Hep </v>
      </c>
      <c r="G518" s="58" t="str">
        <f t="shared" ref="G518:G581" si="251">IF($AI518&lt;&gt;"",IF($Y$3="text", BS518,AL518),"")</f>
        <v xml:space="preserve">DMSO </v>
      </c>
      <c r="H518" s="58" t="str">
        <f t="shared" ref="H518:H581" si="252">IF($AI518&lt;&gt;"",IF($Y$3="text", BT518,AM518),"")</f>
        <v xml:space="preserve">Closed </v>
      </c>
      <c r="I518" s="58" t="str">
        <f t="shared" ref="I518:I581" si="253">IF($AI518&lt;&gt;"",IF($Y$3="text", BU518,AN518),"")</f>
        <v>NonSVC</v>
      </c>
      <c r="J518" s="58" t="str">
        <f t="shared" ref="J518:J581" si="254">IF($AI518&lt;&gt;"",IF($Y$3="text", BV518,AO518),"")</f>
        <v xml:space="preserve">≤-140°C  </v>
      </c>
      <c r="K518" s="58" t="str">
        <f t="shared" ref="K518:K581" si="255">IF($AI518&lt;&gt;"",IF($Y$3="text", BW518,AP518),"")</f>
        <v>No</v>
      </c>
      <c r="L518" s="58" t="str">
        <f t="shared" ref="L518:L581" si="256">IF($AI518&lt;&gt;"",IF($Y$3="text", BX518,AQ518),"")</f>
        <v>Rel</v>
      </c>
      <c r="M518" s="58" t="str">
        <f t="shared" ref="M518:M581" si="257">IF($AI518&lt;&gt;"",IF($Y$3="text", BY518,AR518),"")</f>
        <v xml:space="preserve">Aph </v>
      </c>
      <c r="N518" s="58" t="str">
        <f t="shared" ref="N518:N581" si="258">IF($AI518&lt;&gt;"",IF($Y$3="text", BZ518,AS518),"")</f>
        <v xml:space="preserve">NA </v>
      </c>
      <c r="O518" s="58" t="str">
        <f t="shared" ref="O518:O581" si="259">IF($AI518&lt;&gt;"",IF($Y$3="text", CA518,AT518),"")</f>
        <v xml:space="preserve">Transf </v>
      </c>
      <c r="P518" s="58" t="str">
        <f t="shared" ref="P518:P581" si="260">IF($AI518&lt;&gt;"",IF($Y$3="text", CB518,AU518),"")</f>
        <v>AB+CD19Depl</v>
      </c>
      <c r="Q518" s="58" t="str">
        <f t="shared" ref="Q518:Q581" si="261">IF($AI518&lt;&gt;"",IF($Y$3="text", CC518,AV518),"")</f>
        <v xml:space="preserve">None </v>
      </c>
      <c r="R518" s="58" t="str">
        <f t="shared" ref="R518:R581" si="262">IF($AI518&lt;&gt;"",IF($Y$3="text", CD518,AW518),"")</f>
        <v xml:space="preserve">NoIrr </v>
      </c>
      <c r="S518" s="58" t="str">
        <f t="shared" ref="S518:S581" si="263">IF($AI518&lt;&gt;"",IF($Y$3="text", CE518,AX518),"")</f>
        <v xml:space="preserve">Wash </v>
      </c>
      <c r="T518" s="58" t="str">
        <f t="shared" ref="T518:T581" si="264">IF($AI518&lt;&gt;"",IF($Y$3="text", CF518,AY518),"")</f>
        <v>PBSC</v>
      </c>
      <c r="U518" s="58" t="str">
        <f t="shared" ref="U518:U581" si="265">IF($AI518&lt;&gt;"",IF($Y$3="text", CG518,AZ518),"")</f>
        <v>Non</v>
      </c>
      <c r="V518" s="58" t="str">
        <f t="shared" ref="V518:V581" si="266">IF($AI518&lt;&gt;"",IF($Y$3="text", CH518,BA518),"")</f>
        <v>NA</v>
      </c>
      <c r="W518" s="58" t="str">
        <f t="shared" ref="W518:W581" si="267">IF($AI518&lt;&gt;"",IF($Y$3="text", CI518,BB518),"")</f>
        <v xml:space="preserve">None </v>
      </c>
      <c r="X518"/>
      <c r="Y518" s="161" t="str">
        <f t="shared" ref="Y518:Y581" si="268">IF(CK518="------------------"," ",CK518)</f>
        <v>4-11-11-1-4-6-1-5-2-1-1-43-1-1-2-8-1-1-1</v>
      </c>
      <c r="Z518" s="8">
        <f t="shared" si="245"/>
        <v>453703</v>
      </c>
      <c r="AA518" s="7">
        <f t="shared" si="246"/>
        <v>513</v>
      </c>
      <c r="AB518" s="29" t="str">
        <f t="shared" si="247"/>
        <v>4</v>
      </c>
      <c r="AC518" s="29" t="str">
        <f t="shared" si="247"/>
        <v>5</v>
      </c>
      <c r="AD518" s="29" t="str">
        <f t="shared" si="247"/>
        <v>3</v>
      </c>
      <c r="AE518" s="29" t="str">
        <f t="shared" si="247"/>
        <v>7</v>
      </c>
      <c r="AF518" s="29" t="str">
        <f t="shared" si="247"/>
        <v>0</v>
      </c>
      <c r="AG518" s="29" t="str">
        <f t="shared" si="247"/>
        <v>3</v>
      </c>
      <c r="AH518" s="59">
        <v>513</v>
      </c>
      <c r="AI518" s="510">
        <v>453703</v>
      </c>
      <c r="AJ518" s="509">
        <v>4</v>
      </c>
      <c r="AK518" s="509">
        <v>11</v>
      </c>
      <c r="AL518" s="509">
        <v>11</v>
      </c>
      <c r="AM518" s="509">
        <v>1</v>
      </c>
      <c r="AN518" s="509">
        <v>4</v>
      </c>
      <c r="AO518" s="509">
        <v>6</v>
      </c>
      <c r="AP518" s="509">
        <v>1</v>
      </c>
      <c r="AQ518" s="509">
        <v>5</v>
      </c>
      <c r="AR518" s="509">
        <v>2</v>
      </c>
      <c r="AS518" s="509">
        <v>1</v>
      </c>
      <c r="AT518" s="509">
        <v>1</v>
      </c>
      <c r="AU518" s="509">
        <v>43</v>
      </c>
      <c r="AV518" s="509">
        <v>1</v>
      </c>
      <c r="AW518" s="509">
        <v>1</v>
      </c>
      <c r="AX518" s="509">
        <v>2</v>
      </c>
      <c r="AY518" s="509">
        <v>8</v>
      </c>
      <c r="AZ518" s="509">
        <v>1</v>
      </c>
      <c r="BA518" s="509">
        <v>1</v>
      </c>
      <c r="BB518" s="509">
        <v>1</v>
      </c>
      <c r="BC518" s="509" t="b">
        <v>0</v>
      </c>
      <c r="BD518" s="508">
        <v>45505</v>
      </c>
      <c r="BE518" s="508">
        <v>45474</v>
      </c>
      <c r="BF518" s="509" t="b">
        <v>0</v>
      </c>
      <c r="BG518" s="510" t="s">
        <v>1571</v>
      </c>
      <c r="BH518" s="509">
        <v>80</v>
      </c>
      <c r="BI518" s="510" t="s">
        <v>719</v>
      </c>
      <c r="BJ518" s="513">
        <v>45505</v>
      </c>
      <c r="BK518" s="513">
        <v>45474</v>
      </c>
      <c r="BL518" s="513">
        <v>46217</v>
      </c>
      <c r="BM518" s="510"/>
      <c r="BN518" s="512"/>
      <c r="BO518" s="510"/>
      <c r="BP518" s="509">
        <v>2</v>
      </c>
      <c r="BQ518" s="509" t="str">
        <f>IF(AI518="","",VLOOKUP(AJ518,[0]!Qualifier,(COLUMN(AJ518)-34),FALSE))</f>
        <v>StemC</v>
      </c>
      <c r="BR518" s="509" t="str">
        <f>IF(AJ518="","",VLOOKUP(AK518,[0]!Qualifier,(COLUMN(AK518)-34),FALSE))</f>
        <v xml:space="preserve">Citr+Hep </v>
      </c>
      <c r="BS518" s="509" t="str">
        <f>IF(AK518="","",VLOOKUP(AL518,[0]!Qualifier,(COLUMN(AL518)-34),FALSE))</f>
        <v xml:space="preserve">DMSO </v>
      </c>
      <c r="BT518" s="509" t="str">
        <f>IF(AL518="","",VLOOKUP(AM518,[0]!Qualifier,(COLUMN(AM518)-34),FALSE))</f>
        <v xml:space="preserve">Closed </v>
      </c>
      <c r="BU518" s="509" t="str">
        <f>IF(AM518="","",VLOOKUP(AN518,[0]!Qualifier,(COLUMN(AN518)-34),FALSE))</f>
        <v>NonSVC</v>
      </c>
      <c r="BV518" s="509" t="str">
        <f>IF(AN518="","",VLOOKUP(AO518,[0]!Qualifier,(COLUMN(AO518)-34),FALSE))</f>
        <v xml:space="preserve">≤-140°C  </v>
      </c>
      <c r="BW518" s="509" t="str">
        <f>IF(AO518="","",VLOOKUP(AP518,[0]!Qualifier,(COLUMN(AP518)-34),FALSE))</f>
        <v>No</v>
      </c>
      <c r="BX518" s="509" t="str">
        <f>IF(AP518="","",VLOOKUP(AQ518,[0]!Qualifier,(COLUMN(AQ518)-34),FALSE))</f>
        <v>Rel</v>
      </c>
      <c r="BY518" s="509" t="str">
        <f>IF(AQ518="","",VLOOKUP(AR518,[0]!Qualifier,(COLUMN(AR518)-34),FALSE))</f>
        <v xml:space="preserve">Aph </v>
      </c>
      <c r="BZ518" s="509" t="str">
        <f>IF(AR518="","",VLOOKUP(AS518,[0]!Qualifier,(COLUMN(AS518)-34),FALSE))</f>
        <v xml:space="preserve">NA </v>
      </c>
      <c r="CA518" s="509" t="str">
        <f>IF(AS518="","",VLOOKUP(AT518,[0]!Qualifier,(COLUMN(AT518)-34),FALSE))</f>
        <v xml:space="preserve">Transf </v>
      </c>
      <c r="CB518" s="509" t="str">
        <f>IF(AT518="","",VLOOKUP(AU518,[0]!Qualifier,(COLUMN(AU518)-34),FALSE))</f>
        <v>AB+CD19Depl</v>
      </c>
      <c r="CC518" s="509" t="str">
        <f>IF(AU518="","",VLOOKUP(AV518,[0]!Qualifier,(COLUMN(AV518)-34),FALSE))</f>
        <v xml:space="preserve">None </v>
      </c>
      <c r="CD518" s="509" t="str">
        <f>IF(AV518="","",VLOOKUP(AW518,[0]!Qualifier,(COLUMN(AW518)-34),FALSE))</f>
        <v xml:space="preserve">NoIrr </v>
      </c>
      <c r="CE518" s="508" t="str">
        <f>IF(AW518="","",VLOOKUP(AX518,[0]!Qualifier,(COLUMN(AX518)-34),FALSE))</f>
        <v xml:space="preserve">Wash </v>
      </c>
      <c r="CF518" s="508" t="str">
        <f>IF(AX518="","",VLOOKUP(AY518,[0]!Qualifier,(COLUMN(AY518)-34),FALSE))</f>
        <v>PBSC</v>
      </c>
      <c r="CG518" s="509" t="str">
        <f>IF(AY518="","",VLOOKUP(AZ518,[0]!Qualifier,(COLUMN(AZ518)-34),FALSE))</f>
        <v>Non</v>
      </c>
      <c r="CH518" s="510" t="str">
        <f>IF(AZ518="","",VLOOKUP(BA518,[0]!Qualifier,(COLUMN(BA518)-34),FALSE))</f>
        <v>NA</v>
      </c>
      <c r="CI518" s="509" t="str">
        <f>IF(BA518="","",VLOOKUP(BB518,[0]!Qualifier,(COLUMN(BB518)-34),FALSE))</f>
        <v xml:space="preserve">None </v>
      </c>
      <c r="CJ518" s="510"/>
      <c r="CK518" s="513" t="str">
        <f t="shared" ref="CK518:CK581" si="269">AJ518&amp;"-"&amp;AK518&amp;"-"&amp;AL518&amp;"-"&amp;AM518&amp;"-"&amp;AN518&amp;"-"&amp;AO518&amp;"-"&amp;AP518&amp;"-"&amp;AQ518&amp;"-"&amp;AR518&amp;"-"&amp;AS518&amp;"-"&amp;AT518&amp;"-"&amp;AU518&amp;"-"&amp;AV518&amp;"-"&amp;AW518&amp;"-"&amp;AX518&amp;"-"&amp;AY518&amp;"-"&amp;AZ518&amp;"-"&amp;BA518&amp;"-"&amp;BB518</f>
        <v>4-11-11-1-4-6-1-5-2-1-1-43-1-1-2-8-1-1-1</v>
      </c>
      <c r="CL518" s="513">
        <v>41908</v>
      </c>
      <c r="CM518" s="513">
        <v>45195</v>
      </c>
      <c r="CN518" s="510"/>
      <c r="CP518" s="510"/>
    </row>
    <row r="519" spans="1:94" ht="12.95" customHeight="1" x14ac:dyDescent="0.35">
      <c r="A519" s="78">
        <f t="shared" si="243"/>
        <v>454042</v>
      </c>
      <c r="B519" s="7">
        <f t="shared" si="244"/>
        <v>514</v>
      </c>
      <c r="C519" s="59">
        <f t="shared" ref="C519:C582" si="270">IF(AH519="","",IF(OR(BC519,BF519),"ungültig",B519))</f>
        <v>514</v>
      </c>
      <c r="D519" s="124">
        <f t="shared" si="248"/>
        <v>454042</v>
      </c>
      <c r="E519" s="16" t="str">
        <f t="shared" si="249"/>
        <v>StemC</v>
      </c>
      <c r="F519" s="58" t="str">
        <f t="shared" si="250"/>
        <v xml:space="preserve">ACD </v>
      </c>
      <c r="G519" s="58" t="str">
        <f t="shared" si="251"/>
        <v xml:space="preserve">DMSO </v>
      </c>
      <c r="H519" s="58" t="str">
        <f t="shared" si="252"/>
        <v xml:space="preserve">CleanR </v>
      </c>
      <c r="I519" s="58" t="str">
        <f t="shared" si="253"/>
        <v xml:space="preserve">NonSV </v>
      </c>
      <c r="J519" s="58" t="str">
        <f t="shared" si="254"/>
        <v xml:space="preserve">≤-140°C  </v>
      </c>
      <c r="K519" s="58" t="str">
        <f t="shared" si="255"/>
        <v>No</v>
      </c>
      <c r="L519" s="58" t="str">
        <f t="shared" si="256"/>
        <v>Rel</v>
      </c>
      <c r="M519" s="58" t="str">
        <f t="shared" si="257"/>
        <v xml:space="preserve">Aph </v>
      </c>
      <c r="N519" s="58" t="str">
        <f t="shared" si="258"/>
        <v xml:space="preserve">NA </v>
      </c>
      <c r="O519" s="58" t="str">
        <f t="shared" si="259"/>
        <v xml:space="preserve">Transf </v>
      </c>
      <c r="P519" s="58" t="str">
        <f t="shared" si="260"/>
        <v xml:space="preserve">None </v>
      </c>
      <c r="Q519" s="58" t="str">
        <f t="shared" si="261"/>
        <v xml:space="preserve">? </v>
      </c>
      <c r="R519" s="58" t="str">
        <f t="shared" si="262"/>
        <v xml:space="preserve">NoIrr </v>
      </c>
      <c r="S519" s="58" t="str">
        <f t="shared" si="263"/>
        <v xml:space="preserve">- </v>
      </c>
      <c r="T519" s="58" t="str">
        <f t="shared" si="264"/>
        <v>PBSC</v>
      </c>
      <c r="U519" s="58" t="str">
        <f t="shared" si="265"/>
        <v>Non</v>
      </c>
      <c r="V519" s="58" t="str">
        <f t="shared" si="266"/>
        <v>NA</v>
      </c>
      <c r="W519" s="58" t="str">
        <f t="shared" si="267"/>
        <v xml:space="preserve">None </v>
      </c>
      <c r="X519"/>
      <c r="Y519" s="161" t="str">
        <f t="shared" si="268"/>
        <v>4-6-11-4-3-6-1-5-2-1-1-1-0-1-1-8-1-1-1</v>
      </c>
      <c r="Z519" s="523">
        <f t="shared" si="245"/>
        <v>454042</v>
      </c>
      <c r="AA519" s="7">
        <f t="shared" si="246"/>
        <v>514</v>
      </c>
      <c r="AB519" s="29" t="str">
        <f t="shared" ref="AB519:AG534" si="271">MID(TEXT($Z519,"000000"),AB$5,1)</f>
        <v>4</v>
      </c>
      <c r="AC519" s="29" t="str">
        <f t="shared" si="271"/>
        <v>5</v>
      </c>
      <c r="AD519" s="29" t="str">
        <f t="shared" si="271"/>
        <v>4</v>
      </c>
      <c r="AE519" s="29" t="str">
        <f t="shared" si="271"/>
        <v>0</v>
      </c>
      <c r="AF519" s="29" t="str">
        <f t="shared" si="271"/>
        <v>4</v>
      </c>
      <c r="AG519" s="29" t="str">
        <f t="shared" si="271"/>
        <v>2</v>
      </c>
      <c r="AH519" s="59">
        <v>514</v>
      </c>
      <c r="AI519" s="510">
        <v>454042</v>
      </c>
      <c r="AJ519" s="509">
        <v>4</v>
      </c>
      <c r="AK519" s="509">
        <v>6</v>
      </c>
      <c r="AL519" s="509">
        <v>11</v>
      </c>
      <c r="AM519" s="509">
        <v>4</v>
      </c>
      <c r="AN519" s="509">
        <v>3</v>
      </c>
      <c r="AO519" s="509">
        <v>6</v>
      </c>
      <c r="AP519" s="509">
        <v>1</v>
      </c>
      <c r="AQ519" s="509">
        <v>5</v>
      </c>
      <c r="AR519" s="509">
        <v>2</v>
      </c>
      <c r="AS519" s="509">
        <v>1</v>
      </c>
      <c r="AT519" s="509">
        <v>1</v>
      </c>
      <c r="AU519" s="509">
        <v>1</v>
      </c>
      <c r="AV519" s="509">
        <v>0</v>
      </c>
      <c r="AW519" s="509">
        <v>1</v>
      </c>
      <c r="AX519" s="509">
        <v>1</v>
      </c>
      <c r="AY519" s="509">
        <v>8</v>
      </c>
      <c r="AZ519" s="509">
        <v>1</v>
      </c>
      <c r="BA519" s="509">
        <v>1</v>
      </c>
      <c r="BB519" s="509">
        <v>1</v>
      </c>
      <c r="BC519" s="509" t="b">
        <v>0</v>
      </c>
      <c r="BD519" s="508">
        <v>39082</v>
      </c>
      <c r="BE519" s="508">
        <v>39082</v>
      </c>
      <c r="BF519" s="509" t="b">
        <v>0</v>
      </c>
      <c r="BG519" s="510" t="s">
        <v>1260</v>
      </c>
      <c r="BH519" s="509">
        <v>80</v>
      </c>
      <c r="BI519" s="510" t="s">
        <v>719</v>
      </c>
      <c r="BJ519" s="513">
        <v>39082</v>
      </c>
      <c r="BK519" s="513">
        <v>39082</v>
      </c>
      <c r="BL519" s="513">
        <v>46217</v>
      </c>
      <c r="BM519" s="510"/>
      <c r="BN519" s="512"/>
      <c r="BO519" s="510"/>
      <c r="BP519" s="509">
        <v>6</v>
      </c>
      <c r="BQ519" s="509" t="str">
        <f>IF(AI519="","",VLOOKUP(AJ519,[0]!Qualifier,(COLUMN(AJ519)-34),FALSE))</f>
        <v>StemC</v>
      </c>
      <c r="BR519" s="509" t="str">
        <f>IF(AJ519="","",VLOOKUP(AK519,[0]!Qualifier,(COLUMN(AK519)-34),FALSE))</f>
        <v xml:space="preserve">ACD </v>
      </c>
      <c r="BS519" s="509" t="str">
        <f>IF(AK519="","",VLOOKUP(AL519,[0]!Qualifier,(COLUMN(AL519)-34),FALSE))</f>
        <v xml:space="preserve">DMSO </v>
      </c>
      <c r="BT519" s="509" t="str">
        <f>IF(AL519="","",VLOOKUP(AM519,[0]!Qualifier,(COLUMN(AM519)-34),FALSE))</f>
        <v xml:space="preserve">CleanR </v>
      </c>
      <c r="BU519" s="509" t="str">
        <f>IF(AM519="","",VLOOKUP(AN519,[0]!Qualifier,(COLUMN(AN519)-34),FALSE))</f>
        <v xml:space="preserve">NonSV </v>
      </c>
      <c r="BV519" s="509" t="str">
        <f>IF(AN519="","",VLOOKUP(AO519,[0]!Qualifier,(COLUMN(AO519)-34),FALSE))</f>
        <v xml:space="preserve">≤-140°C  </v>
      </c>
      <c r="BW519" s="509" t="str">
        <f>IF(AO519="","",VLOOKUP(AP519,[0]!Qualifier,(COLUMN(AP519)-34),FALSE))</f>
        <v>No</v>
      </c>
      <c r="BX519" s="509" t="str">
        <f>IF(AP519="","",VLOOKUP(AQ519,[0]!Qualifier,(COLUMN(AQ519)-34),FALSE))</f>
        <v>Rel</v>
      </c>
      <c r="BY519" s="509" t="str">
        <f>IF(AQ519="","",VLOOKUP(AR519,[0]!Qualifier,(COLUMN(AR519)-34),FALSE))</f>
        <v xml:space="preserve">Aph </v>
      </c>
      <c r="BZ519" s="509" t="str">
        <f>IF(AR519="","",VLOOKUP(AS519,[0]!Qualifier,(COLUMN(AS519)-34),FALSE))</f>
        <v xml:space="preserve">NA </v>
      </c>
      <c r="CA519" s="509" t="str">
        <f>IF(AS519="","",VLOOKUP(AT519,[0]!Qualifier,(COLUMN(AT519)-34),FALSE))</f>
        <v xml:space="preserve">Transf </v>
      </c>
      <c r="CB519" s="509" t="str">
        <f>IF(AT519="","",VLOOKUP(AU519,[0]!Qualifier,(COLUMN(AU519)-34),FALSE))</f>
        <v xml:space="preserve">None </v>
      </c>
      <c r="CC519" s="509" t="str">
        <f>IF(AU519="","",VLOOKUP(AV519,[0]!Qualifier,(COLUMN(AV519)-34),FALSE))</f>
        <v xml:space="preserve">? </v>
      </c>
      <c r="CD519" s="509" t="str">
        <f>IF(AV519="","",VLOOKUP(AW519,[0]!Qualifier,(COLUMN(AW519)-34),FALSE))</f>
        <v xml:space="preserve">NoIrr </v>
      </c>
      <c r="CE519" s="508" t="str">
        <f>IF(AW519="","",VLOOKUP(AX519,[0]!Qualifier,(COLUMN(AX519)-34),FALSE))</f>
        <v xml:space="preserve">- </v>
      </c>
      <c r="CF519" s="508" t="str">
        <f>IF(AX519="","",VLOOKUP(AY519,[0]!Qualifier,(COLUMN(AY519)-34),FALSE))</f>
        <v>PBSC</v>
      </c>
      <c r="CG519" s="509" t="str">
        <f>IF(AY519="","",VLOOKUP(AZ519,[0]!Qualifier,(COLUMN(AZ519)-34),FALSE))</f>
        <v>Non</v>
      </c>
      <c r="CH519" s="510" t="str">
        <f>IF(AZ519="","",VLOOKUP(BA519,[0]!Qualifier,(COLUMN(BA519)-34),FALSE))</f>
        <v>NA</v>
      </c>
      <c r="CI519" s="509" t="str">
        <f>IF(BA519="","",VLOOKUP(BB519,[0]!Qualifier,(COLUMN(BB519)-34),FALSE))</f>
        <v xml:space="preserve">None </v>
      </c>
      <c r="CJ519" s="510"/>
      <c r="CK519" s="513" t="str">
        <f t="shared" si="269"/>
        <v>4-6-11-4-3-6-1-5-2-1-1-1-0-1-1-8-1-1-1</v>
      </c>
      <c r="CL519" s="513">
        <v>44692</v>
      </c>
      <c r="CM519" s="513">
        <v>45195</v>
      </c>
      <c r="CN519" s="510"/>
      <c r="CP519" s="510"/>
    </row>
    <row r="520" spans="1:94" ht="12.95" customHeight="1" x14ac:dyDescent="0.35">
      <c r="A520" s="78">
        <f t="shared" si="243"/>
        <v>455706</v>
      </c>
      <c r="B520" s="7">
        <f t="shared" si="244"/>
        <v>515</v>
      </c>
      <c r="C520" s="59">
        <f t="shared" si="270"/>
        <v>515</v>
      </c>
      <c r="D520" s="124">
        <f t="shared" si="248"/>
        <v>455706</v>
      </c>
      <c r="E520" s="16" t="str">
        <f t="shared" si="249"/>
        <v>StemC</v>
      </c>
      <c r="F520" s="58" t="str">
        <f t="shared" si="250"/>
        <v xml:space="preserve">Citr </v>
      </c>
      <c r="G520" s="58" t="str">
        <f t="shared" si="251"/>
        <v xml:space="preserve">NoAdd </v>
      </c>
      <c r="H520" s="58" t="str">
        <f t="shared" si="252"/>
        <v xml:space="preserve">Closed </v>
      </c>
      <c r="I520" s="58" t="str">
        <f t="shared" si="253"/>
        <v>NonSVC</v>
      </c>
      <c r="J520" s="58" t="str">
        <f t="shared" si="254"/>
        <v xml:space="preserve">2to6°C </v>
      </c>
      <c r="K520" s="58" t="str">
        <f t="shared" si="255"/>
        <v>No</v>
      </c>
      <c r="L520" s="58" t="str">
        <f t="shared" si="256"/>
        <v>Rel</v>
      </c>
      <c r="M520" s="58" t="str">
        <f t="shared" si="257"/>
        <v xml:space="preserve">Aph </v>
      </c>
      <c r="N520" s="58" t="str">
        <f t="shared" si="258"/>
        <v xml:space="preserve">NA </v>
      </c>
      <c r="O520" s="58" t="str">
        <f t="shared" si="259"/>
        <v xml:space="preserve">Transf </v>
      </c>
      <c r="P520" s="58" t="str">
        <f t="shared" si="260"/>
        <v>AB+CD19Depl</v>
      </c>
      <c r="Q520" s="58" t="str">
        <f t="shared" si="261"/>
        <v xml:space="preserve">None </v>
      </c>
      <c r="R520" s="58" t="str">
        <f t="shared" si="262"/>
        <v xml:space="preserve">NoIrr </v>
      </c>
      <c r="S520" s="58" t="str">
        <f t="shared" si="263"/>
        <v xml:space="preserve">Wash </v>
      </c>
      <c r="T520" s="58" t="str">
        <f t="shared" si="264"/>
        <v>PBSC</v>
      </c>
      <c r="U520" s="58" t="str">
        <f t="shared" si="265"/>
        <v>Non</v>
      </c>
      <c r="V520" s="58" t="str">
        <f t="shared" si="266"/>
        <v>NA</v>
      </c>
      <c r="W520" s="58" t="str">
        <f t="shared" si="267"/>
        <v xml:space="preserve">None </v>
      </c>
      <c r="X520"/>
      <c r="Y520" s="161" t="str">
        <f t="shared" si="268"/>
        <v>4-10-1-1-4-2-1-5-2-1-1-43-1-1-2-8-1-1-1</v>
      </c>
      <c r="Z520" s="8">
        <f t="shared" si="245"/>
        <v>455706</v>
      </c>
      <c r="AA520" s="7">
        <f t="shared" si="246"/>
        <v>515</v>
      </c>
      <c r="AB520" s="29" t="str">
        <f t="shared" si="271"/>
        <v>4</v>
      </c>
      <c r="AC520" s="29" t="str">
        <f t="shared" si="271"/>
        <v>5</v>
      </c>
      <c r="AD520" s="29" t="str">
        <f t="shared" si="271"/>
        <v>5</v>
      </c>
      <c r="AE520" s="29" t="str">
        <f t="shared" si="271"/>
        <v>7</v>
      </c>
      <c r="AF520" s="29" t="str">
        <f t="shared" si="271"/>
        <v>0</v>
      </c>
      <c r="AG520" s="29" t="str">
        <f t="shared" si="271"/>
        <v>6</v>
      </c>
      <c r="AH520" s="59">
        <v>515</v>
      </c>
      <c r="AI520" s="510">
        <v>455706</v>
      </c>
      <c r="AJ520" s="509">
        <v>4</v>
      </c>
      <c r="AK520" s="509">
        <v>10</v>
      </c>
      <c r="AL520" s="509">
        <v>1</v>
      </c>
      <c r="AM520" s="509">
        <v>1</v>
      </c>
      <c r="AN520" s="509">
        <v>4</v>
      </c>
      <c r="AO520" s="509">
        <v>2</v>
      </c>
      <c r="AP520" s="509">
        <v>1</v>
      </c>
      <c r="AQ520" s="509">
        <v>5</v>
      </c>
      <c r="AR520" s="509">
        <v>2</v>
      </c>
      <c r="AS520" s="509">
        <v>1</v>
      </c>
      <c r="AT520" s="509">
        <v>1</v>
      </c>
      <c r="AU520" s="509">
        <v>43</v>
      </c>
      <c r="AV520" s="509">
        <v>1</v>
      </c>
      <c r="AW520" s="509">
        <v>1</v>
      </c>
      <c r="AX520" s="509">
        <v>2</v>
      </c>
      <c r="AY520" s="509">
        <v>8</v>
      </c>
      <c r="AZ520" s="509">
        <v>1</v>
      </c>
      <c r="BA520" s="509">
        <v>1</v>
      </c>
      <c r="BB520" s="509">
        <v>1</v>
      </c>
      <c r="BC520" s="509" t="b">
        <v>0</v>
      </c>
      <c r="BD520" s="508">
        <v>45505</v>
      </c>
      <c r="BE520" s="508">
        <v>45474</v>
      </c>
      <c r="BF520" s="509" t="b">
        <v>0</v>
      </c>
      <c r="BG520" s="510" t="s">
        <v>1572</v>
      </c>
      <c r="BH520" s="509">
        <v>80</v>
      </c>
      <c r="BI520" s="510" t="s">
        <v>719</v>
      </c>
      <c r="BJ520" s="513">
        <v>45505</v>
      </c>
      <c r="BK520" s="513">
        <v>45474</v>
      </c>
      <c r="BL520" s="513">
        <v>46217</v>
      </c>
      <c r="BM520" s="510"/>
      <c r="BN520" s="512"/>
      <c r="BO520" s="510"/>
      <c r="BP520" s="509">
        <v>2</v>
      </c>
      <c r="BQ520" s="509" t="str">
        <f>IF(AI520="","",VLOOKUP(AJ520,[0]!Qualifier,(COLUMN(AJ520)-34),FALSE))</f>
        <v>StemC</v>
      </c>
      <c r="BR520" s="509" t="str">
        <f>IF(AJ520="","",VLOOKUP(AK520,[0]!Qualifier,(COLUMN(AK520)-34),FALSE))</f>
        <v xml:space="preserve">Citr </v>
      </c>
      <c r="BS520" s="509" t="str">
        <f>IF(AK520="","",VLOOKUP(AL520,[0]!Qualifier,(COLUMN(AL520)-34),FALSE))</f>
        <v xml:space="preserve">NoAdd </v>
      </c>
      <c r="BT520" s="509" t="str">
        <f>IF(AL520="","",VLOOKUP(AM520,[0]!Qualifier,(COLUMN(AM520)-34),FALSE))</f>
        <v xml:space="preserve">Closed </v>
      </c>
      <c r="BU520" s="509" t="str">
        <f>IF(AM520="","",VLOOKUP(AN520,[0]!Qualifier,(COLUMN(AN520)-34),FALSE))</f>
        <v>NonSVC</v>
      </c>
      <c r="BV520" s="509" t="str">
        <f>IF(AN520="","",VLOOKUP(AO520,[0]!Qualifier,(COLUMN(AO520)-34),FALSE))</f>
        <v xml:space="preserve">2to6°C </v>
      </c>
      <c r="BW520" s="509" t="str">
        <f>IF(AO520="","",VLOOKUP(AP520,[0]!Qualifier,(COLUMN(AP520)-34),FALSE))</f>
        <v>No</v>
      </c>
      <c r="BX520" s="509" t="str">
        <f>IF(AP520="","",VLOOKUP(AQ520,[0]!Qualifier,(COLUMN(AQ520)-34),FALSE))</f>
        <v>Rel</v>
      </c>
      <c r="BY520" s="509" t="str">
        <f>IF(AQ520="","",VLOOKUP(AR520,[0]!Qualifier,(COLUMN(AR520)-34),FALSE))</f>
        <v xml:space="preserve">Aph </v>
      </c>
      <c r="BZ520" s="509" t="str">
        <f>IF(AR520="","",VLOOKUP(AS520,[0]!Qualifier,(COLUMN(AS520)-34),FALSE))</f>
        <v xml:space="preserve">NA </v>
      </c>
      <c r="CA520" s="509" t="str">
        <f>IF(AS520="","",VLOOKUP(AT520,[0]!Qualifier,(COLUMN(AT520)-34),FALSE))</f>
        <v xml:space="preserve">Transf </v>
      </c>
      <c r="CB520" s="509" t="str">
        <f>IF(AT520="","",VLOOKUP(AU520,[0]!Qualifier,(COLUMN(AU520)-34),FALSE))</f>
        <v>AB+CD19Depl</v>
      </c>
      <c r="CC520" s="509" t="str">
        <f>IF(AU520="","",VLOOKUP(AV520,[0]!Qualifier,(COLUMN(AV520)-34),FALSE))</f>
        <v xml:space="preserve">None </v>
      </c>
      <c r="CD520" s="509" t="str">
        <f>IF(AV520="","",VLOOKUP(AW520,[0]!Qualifier,(COLUMN(AW520)-34),FALSE))</f>
        <v xml:space="preserve">NoIrr </v>
      </c>
      <c r="CE520" s="508" t="str">
        <f>IF(AW520="","",VLOOKUP(AX520,[0]!Qualifier,(COLUMN(AX520)-34),FALSE))</f>
        <v xml:space="preserve">Wash </v>
      </c>
      <c r="CF520" s="508" t="str">
        <f>IF(AX520="","",VLOOKUP(AY520,[0]!Qualifier,(COLUMN(AY520)-34),FALSE))</f>
        <v>PBSC</v>
      </c>
      <c r="CG520" s="509" t="str">
        <f>IF(AY520="","",VLOOKUP(AZ520,[0]!Qualifier,(COLUMN(AZ520)-34),FALSE))</f>
        <v>Non</v>
      </c>
      <c r="CH520" s="510" t="str">
        <f>IF(AZ520="","",VLOOKUP(BA520,[0]!Qualifier,(COLUMN(BA520)-34),FALSE))</f>
        <v>NA</v>
      </c>
      <c r="CI520" s="509" t="str">
        <f>IF(BA520="","",VLOOKUP(BB520,[0]!Qualifier,(COLUMN(BB520)-34),FALSE))</f>
        <v xml:space="preserve">None </v>
      </c>
      <c r="CJ520" s="510"/>
      <c r="CK520" s="513" t="str">
        <f t="shared" si="269"/>
        <v>4-10-1-1-4-2-1-5-2-1-1-43-1-1-2-8-1-1-1</v>
      </c>
      <c r="CL520" s="513">
        <v>43999</v>
      </c>
      <c r="CM520" s="513">
        <v>45195</v>
      </c>
      <c r="CN520" s="510"/>
      <c r="CP520" s="510"/>
    </row>
    <row r="521" spans="1:94" ht="12.95" customHeight="1" x14ac:dyDescent="0.35">
      <c r="A521" s="78">
        <f t="shared" si="243"/>
        <v>455742</v>
      </c>
      <c r="B521" s="7">
        <f t="shared" si="244"/>
        <v>516</v>
      </c>
      <c r="C521" s="59">
        <f t="shared" si="270"/>
        <v>516</v>
      </c>
      <c r="D521" s="124">
        <f t="shared" si="248"/>
        <v>455742</v>
      </c>
      <c r="E521" s="16" t="str">
        <f t="shared" si="249"/>
        <v>StemC</v>
      </c>
      <c r="F521" s="58" t="str">
        <f t="shared" si="250"/>
        <v xml:space="preserve">ACD </v>
      </c>
      <c r="G521" s="58" t="str">
        <f t="shared" si="251"/>
        <v xml:space="preserve">DMSO </v>
      </c>
      <c r="H521" s="58" t="str">
        <f t="shared" si="252"/>
        <v xml:space="preserve">CleanR </v>
      </c>
      <c r="I521" s="58" t="str">
        <f t="shared" si="253"/>
        <v xml:space="preserve">NonSV </v>
      </c>
      <c r="J521" s="58" t="str">
        <f t="shared" si="254"/>
        <v xml:space="preserve">≤-140°C  </v>
      </c>
      <c r="K521" s="58" t="str">
        <f t="shared" si="255"/>
        <v>No</v>
      </c>
      <c r="L521" s="58" t="str">
        <f t="shared" si="256"/>
        <v>Rel</v>
      </c>
      <c r="M521" s="58" t="str">
        <f t="shared" si="257"/>
        <v xml:space="preserve">Aph </v>
      </c>
      <c r="N521" s="58" t="str">
        <f t="shared" si="258"/>
        <v xml:space="preserve">NA </v>
      </c>
      <c r="O521" s="58" t="str">
        <f t="shared" si="259"/>
        <v xml:space="preserve">Transf </v>
      </c>
      <c r="P521" s="58" t="str">
        <f t="shared" si="260"/>
        <v>AB+CD19Depl</v>
      </c>
      <c r="Q521" s="58" t="str">
        <f t="shared" si="261"/>
        <v xml:space="preserve">None </v>
      </c>
      <c r="R521" s="58" t="str">
        <f t="shared" si="262"/>
        <v xml:space="preserve">NoIrr </v>
      </c>
      <c r="S521" s="58" t="str">
        <f t="shared" si="263"/>
        <v xml:space="preserve">- </v>
      </c>
      <c r="T521" s="58" t="str">
        <f t="shared" si="264"/>
        <v>PBSC</v>
      </c>
      <c r="U521" s="58" t="str">
        <f t="shared" si="265"/>
        <v>Non</v>
      </c>
      <c r="V521" s="58" t="str">
        <f t="shared" si="266"/>
        <v>NA</v>
      </c>
      <c r="W521" s="58" t="str">
        <f t="shared" si="267"/>
        <v xml:space="preserve">None </v>
      </c>
      <c r="X521"/>
      <c r="Y521" s="161" t="str">
        <f t="shared" si="268"/>
        <v>4-6-11-4-3-6-1-5-2-1-1-43-1-1-1-8-1-1-1</v>
      </c>
      <c r="Z521" s="8">
        <f t="shared" si="245"/>
        <v>455742</v>
      </c>
      <c r="AA521" s="7">
        <f t="shared" si="246"/>
        <v>516</v>
      </c>
      <c r="AB521" s="29" t="str">
        <f t="shared" si="271"/>
        <v>4</v>
      </c>
      <c r="AC521" s="29" t="str">
        <f t="shared" si="271"/>
        <v>5</v>
      </c>
      <c r="AD521" s="29" t="str">
        <f t="shared" si="271"/>
        <v>5</v>
      </c>
      <c r="AE521" s="29" t="str">
        <f t="shared" si="271"/>
        <v>7</v>
      </c>
      <c r="AF521" s="29" t="str">
        <f t="shared" si="271"/>
        <v>4</v>
      </c>
      <c r="AG521" s="29" t="str">
        <f t="shared" si="271"/>
        <v>2</v>
      </c>
      <c r="AH521" s="59">
        <v>516</v>
      </c>
      <c r="AI521" s="510">
        <v>455742</v>
      </c>
      <c r="AJ521" s="509">
        <v>4</v>
      </c>
      <c r="AK521" s="509">
        <v>6</v>
      </c>
      <c r="AL521" s="509">
        <v>11</v>
      </c>
      <c r="AM521" s="509">
        <v>4</v>
      </c>
      <c r="AN521" s="509">
        <v>3</v>
      </c>
      <c r="AO521" s="509">
        <v>6</v>
      </c>
      <c r="AP521" s="509">
        <v>1</v>
      </c>
      <c r="AQ521" s="509">
        <v>5</v>
      </c>
      <c r="AR521" s="509">
        <v>2</v>
      </c>
      <c r="AS521" s="509">
        <v>1</v>
      </c>
      <c r="AT521" s="509">
        <v>1</v>
      </c>
      <c r="AU521" s="509">
        <v>43</v>
      </c>
      <c r="AV521" s="509">
        <v>1</v>
      </c>
      <c r="AW521" s="509">
        <v>1</v>
      </c>
      <c r="AX521" s="509">
        <v>1</v>
      </c>
      <c r="AY521" s="509">
        <v>8</v>
      </c>
      <c r="AZ521" s="509">
        <v>1</v>
      </c>
      <c r="BA521" s="509">
        <v>1</v>
      </c>
      <c r="BB521" s="509">
        <v>1</v>
      </c>
      <c r="BC521" s="509" t="b">
        <v>0</v>
      </c>
      <c r="BD521" s="508">
        <v>43179</v>
      </c>
      <c r="BE521" s="508">
        <v>43136</v>
      </c>
      <c r="BF521" s="509" t="b">
        <v>0</v>
      </c>
      <c r="BG521" s="510" t="s">
        <v>1261</v>
      </c>
      <c r="BH521" s="509">
        <v>80</v>
      </c>
      <c r="BI521" s="510" t="s">
        <v>719</v>
      </c>
      <c r="BJ521" s="513">
        <v>43179</v>
      </c>
      <c r="BK521" s="513">
        <v>43136</v>
      </c>
      <c r="BL521" s="513">
        <v>46217</v>
      </c>
      <c r="BM521" s="510"/>
      <c r="BN521" s="512"/>
      <c r="BO521" s="510"/>
      <c r="BP521" s="509">
        <v>16</v>
      </c>
      <c r="BQ521" s="509" t="str">
        <f>IF(AI521="","",VLOOKUP(AJ521,[0]!Qualifier,(COLUMN(AJ521)-34),FALSE))</f>
        <v>StemC</v>
      </c>
      <c r="BR521" s="509" t="str">
        <f>IF(AJ521="","",VLOOKUP(AK521,[0]!Qualifier,(COLUMN(AK521)-34),FALSE))</f>
        <v xml:space="preserve">ACD </v>
      </c>
      <c r="BS521" s="509" t="str">
        <f>IF(AK521="","",VLOOKUP(AL521,[0]!Qualifier,(COLUMN(AL521)-34),FALSE))</f>
        <v xml:space="preserve">DMSO </v>
      </c>
      <c r="BT521" s="509" t="str">
        <f>IF(AL521="","",VLOOKUP(AM521,[0]!Qualifier,(COLUMN(AM521)-34),FALSE))</f>
        <v xml:space="preserve">CleanR </v>
      </c>
      <c r="BU521" s="509" t="str">
        <f>IF(AM521="","",VLOOKUP(AN521,[0]!Qualifier,(COLUMN(AN521)-34),FALSE))</f>
        <v xml:space="preserve">NonSV </v>
      </c>
      <c r="BV521" s="509" t="str">
        <f>IF(AN521="","",VLOOKUP(AO521,[0]!Qualifier,(COLUMN(AO521)-34),FALSE))</f>
        <v xml:space="preserve">≤-140°C  </v>
      </c>
      <c r="BW521" s="509" t="str">
        <f>IF(AO521="","",VLOOKUP(AP521,[0]!Qualifier,(COLUMN(AP521)-34),FALSE))</f>
        <v>No</v>
      </c>
      <c r="BX521" s="509" t="str">
        <f>IF(AP521="","",VLOOKUP(AQ521,[0]!Qualifier,(COLUMN(AQ521)-34),FALSE))</f>
        <v>Rel</v>
      </c>
      <c r="BY521" s="509" t="str">
        <f>IF(AQ521="","",VLOOKUP(AR521,[0]!Qualifier,(COLUMN(AR521)-34),FALSE))</f>
        <v xml:space="preserve">Aph </v>
      </c>
      <c r="BZ521" s="509" t="str">
        <f>IF(AR521="","",VLOOKUP(AS521,[0]!Qualifier,(COLUMN(AS521)-34),FALSE))</f>
        <v xml:space="preserve">NA </v>
      </c>
      <c r="CA521" s="509" t="str">
        <f>IF(AS521="","",VLOOKUP(AT521,[0]!Qualifier,(COLUMN(AT521)-34),FALSE))</f>
        <v xml:space="preserve">Transf </v>
      </c>
      <c r="CB521" s="509" t="str">
        <f>IF(AT521="","",VLOOKUP(AU521,[0]!Qualifier,(COLUMN(AU521)-34),FALSE))</f>
        <v>AB+CD19Depl</v>
      </c>
      <c r="CC521" s="509" t="str">
        <f>IF(AU521="","",VLOOKUP(AV521,[0]!Qualifier,(COLUMN(AV521)-34),FALSE))</f>
        <v xml:space="preserve">None </v>
      </c>
      <c r="CD521" s="509" t="str">
        <f>IF(AV521="","",VLOOKUP(AW521,[0]!Qualifier,(COLUMN(AW521)-34),FALSE))</f>
        <v xml:space="preserve">NoIrr </v>
      </c>
      <c r="CE521" s="508" t="str">
        <f>IF(AW521="","",VLOOKUP(AX521,[0]!Qualifier,(COLUMN(AX521)-34),FALSE))</f>
        <v xml:space="preserve">- </v>
      </c>
      <c r="CF521" s="508" t="str">
        <f>IF(AX521="","",VLOOKUP(AY521,[0]!Qualifier,(COLUMN(AY521)-34),FALSE))</f>
        <v>PBSC</v>
      </c>
      <c r="CG521" s="509" t="str">
        <f>IF(AY521="","",VLOOKUP(AZ521,[0]!Qualifier,(COLUMN(AZ521)-34),FALSE))</f>
        <v>Non</v>
      </c>
      <c r="CH521" s="510" t="str">
        <f>IF(AZ521="","",VLOOKUP(BA521,[0]!Qualifier,(COLUMN(BA521)-34),FALSE))</f>
        <v>NA</v>
      </c>
      <c r="CI521" s="509" t="str">
        <f>IF(BA521="","",VLOOKUP(BB521,[0]!Qualifier,(COLUMN(BB521)-34),FALSE))</f>
        <v xml:space="preserve">None </v>
      </c>
      <c r="CJ521" s="510"/>
      <c r="CK521" s="513" t="str">
        <f t="shared" si="269"/>
        <v>4-6-11-4-3-6-1-5-2-1-1-43-1-1-1-8-1-1-1</v>
      </c>
      <c r="CL521" s="513">
        <v>44005</v>
      </c>
      <c r="CM521" s="513">
        <v>45195</v>
      </c>
      <c r="CN521" s="510"/>
      <c r="CP521" s="510"/>
    </row>
    <row r="522" spans="1:94" ht="12.95" customHeight="1" x14ac:dyDescent="0.35">
      <c r="A522" s="78">
        <f t="shared" si="243"/>
        <v>455746</v>
      </c>
      <c r="B522" s="7">
        <f t="shared" si="244"/>
        <v>517</v>
      </c>
      <c r="C522" s="59">
        <f t="shared" si="270"/>
        <v>517</v>
      </c>
      <c r="D522" s="124">
        <f t="shared" si="248"/>
        <v>455746</v>
      </c>
      <c r="E522" s="16" t="str">
        <f t="shared" si="249"/>
        <v>StemC</v>
      </c>
      <c r="F522" s="58" t="str">
        <f t="shared" si="250"/>
        <v xml:space="preserve">ACD </v>
      </c>
      <c r="G522" s="58" t="str">
        <f t="shared" si="251"/>
        <v xml:space="preserve">NoAdd </v>
      </c>
      <c r="H522" s="58" t="str">
        <f t="shared" si="252"/>
        <v xml:space="preserve">CleanR </v>
      </c>
      <c r="I522" s="58" t="str">
        <f t="shared" si="253"/>
        <v xml:space="preserve">NonSV </v>
      </c>
      <c r="J522" s="58" t="str">
        <f t="shared" si="254"/>
        <v xml:space="preserve">2to6°C </v>
      </c>
      <c r="K522" s="58" t="str">
        <f t="shared" si="255"/>
        <v>No</v>
      </c>
      <c r="L522" s="58" t="str">
        <f t="shared" si="256"/>
        <v>Rel</v>
      </c>
      <c r="M522" s="58" t="str">
        <f t="shared" si="257"/>
        <v xml:space="preserve">Aph </v>
      </c>
      <c r="N522" s="58" t="str">
        <f t="shared" si="258"/>
        <v xml:space="preserve">NA </v>
      </c>
      <c r="O522" s="58" t="str">
        <f t="shared" si="259"/>
        <v xml:space="preserve">Transf </v>
      </c>
      <c r="P522" s="58" t="str">
        <f t="shared" si="260"/>
        <v>AB+CD19Depl</v>
      </c>
      <c r="Q522" s="58" t="str">
        <f t="shared" si="261"/>
        <v xml:space="preserve">None </v>
      </c>
      <c r="R522" s="58" t="str">
        <f t="shared" si="262"/>
        <v xml:space="preserve">NoIrr </v>
      </c>
      <c r="S522" s="58" t="str">
        <f t="shared" si="263"/>
        <v xml:space="preserve">- </v>
      </c>
      <c r="T522" s="58" t="str">
        <f t="shared" si="264"/>
        <v>PBSC</v>
      </c>
      <c r="U522" s="58" t="str">
        <f t="shared" si="265"/>
        <v>Non</v>
      </c>
      <c r="V522" s="58" t="str">
        <f t="shared" si="266"/>
        <v>NA</v>
      </c>
      <c r="W522" s="58" t="str">
        <f t="shared" si="267"/>
        <v xml:space="preserve">None </v>
      </c>
      <c r="X522"/>
      <c r="Y522" s="161" t="str">
        <f t="shared" si="268"/>
        <v>4-6-1-4-3-2-1-5-2-1-1-43-1-1-1-8-1-1-1</v>
      </c>
      <c r="Z522" s="8">
        <f t="shared" si="245"/>
        <v>455746</v>
      </c>
      <c r="AA522" s="7">
        <f t="shared" si="246"/>
        <v>517</v>
      </c>
      <c r="AB522" s="29" t="str">
        <f t="shared" si="271"/>
        <v>4</v>
      </c>
      <c r="AC522" s="29" t="str">
        <f t="shared" si="271"/>
        <v>5</v>
      </c>
      <c r="AD522" s="29" t="str">
        <f t="shared" si="271"/>
        <v>5</v>
      </c>
      <c r="AE522" s="29" t="str">
        <f t="shared" si="271"/>
        <v>7</v>
      </c>
      <c r="AF522" s="29" t="str">
        <f t="shared" si="271"/>
        <v>4</v>
      </c>
      <c r="AG522" s="29" t="str">
        <f t="shared" si="271"/>
        <v>6</v>
      </c>
      <c r="AH522" s="59">
        <v>517</v>
      </c>
      <c r="AI522" s="510">
        <v>455746</v>
      </c>
      <c r="AJ522" s="509">
        <v>4</v>
      </c>
      <c r="AK522" s="509">
        <v>6</v>
      </c>
      <c r="AL522" s="509">
        <v>1</v>
      </c>
      <c r="AM522" s="509">
        <v>4</v>
      </c>
      <c r="AN522" s="509">
        <v>3</v>
      </c>
      <c r="AO522" s="509">
        <v>2</v>
      </c>
      <c r="AP522" s="509">
        <v>1</v>
      </c>
      <c r="AQ522" s="509">
        <v>5</v>
      </c>
      <c r="AR522" s="509">
        <v>2</v>
      </c>
      <c r="AS522" s="509">
        <v>1</v>
      </c>
      <c r="AT522" s="509">
        <v>1</v>
      </c>
      <c r="AU522" s="509">
        <v>43</v>
      </c>
      <c r="AV522" s="509">
        <v>1</v>
      </c>
      <c r="AW522" s="509">
        <v>1</v>
      </c>
      <c r="AX522" s="509">
        <v>1</v>
      </c>
      <c r="AY522" s="509">
        <v>8</v>
      </c>
      <c r="AZ522" s="509">
        <v>1</v>
      </c>
      <c r="BA522" s="509">
        <v>1</v>
      </c>
      <c r="BB522" s="509">
        <v>1</v>
      </c>
      <c r="BC522" s="509" t="b">
        <v>0</v>
      </c>
      <c r="BD522" s="508">
        <v>43179</v>
      </c>
      <c r="BE522" s="508">
        <v>43136</v>
      </c>
      <c r="BF522" s="509" t="b">
        <v>0</v>
      </c>
      <c r="BG522" s="510" t="s">
        <v>995</v>
      </c>
      <c r="BH522" s="509">
        <v>80</v>
      </c>
      <c r="BI522" s="510" t="s">
        <v>719</v>
      </c>
      <c r="BJ522" s="513">
        <v>43179</v>
      </c>
      <c r="BK522" s="513">
        <v>43136</v>
      </c>
      <c r="BL522" s="513">
        <v>46217</v>
      </c>
      <c r="BM522" s="510"/>
      <c r="BN522" s="512"/>
      <c r="BO522" s="510"/>
      <c r="BP522" s="509">
        <v>1</v>
      </c>
      <c r="BQ522" s="509" t="str">
        <f>IF(AI522="","",VLOOKUP(AJ522,[0]!Qualifier,(COLUMN(AJ522)-34),FALSE))</f>
        <v>StemC</v>
      </c>
      <c r="BR522" s="509" t="str">
        <f>IF(AJ522="","",VLOOKUP(AK522,[0]!Qualifier,(COLUMN(AK522)-34),FALSE))</f>
        <v xml:space="preserve">ACD </v>
      </c>
      <c r="BS522" s="509" t="str">
        <f>IF(AK522="","",VLOOKUP(AL522,[0]!Qualifier,(COLUMN(AL522)-34),FALSE))</f>
        <v xml:space="preserve">NoAdd </v>
      </c>
      <c r="BT522" s="509" t="str">
        <f>IF(AL522="","",VLOOKUP(AM522,[0]!Qualifier,(COLUMN(AM522)-34),FALSE))</f>
        <v xml:space="preserve">CleanR </v>
      </c>
      <c r="BU522" s="509" t="str">
        <f>IF(AM522="","",VLOOKUP(AN522,[0]!Qualifier,(COLUMN(AN522)-34),FALSE))</f>
        <v xml:space="preserve">NonSV </v>
      </c>
      <c r="BV522" s="509" t="str">
        <f>IF(AN522="","",VLOOKUP(AO522,[0]!Qualifier,(COLUMN(AO522)-34),FALSE))</f>
        <v xml:space="preserve">2to6°C </v>
      </c>
      <c r="BW522" s="509" t="str">
        <f>IF(AO522="","",VLOOKUP(AP522,[0]!Qualifier,(COLUMN(AP522)-34),FALSE))</f>
        <v>No</v>
      </c>
      <c r="BX522" s="509" t="str">
        <f>IF(AP522="","",VLOOKUP(AQ522,[0]!Qualifier,(COLUMN(AQ522)-34),FALSE))</f>
        <v>Rel</v>
      </c>
      <c r="BY522" s="509" t="str">
        <f>IF(AQ522="","",VLOOKUP(AR522,[0]!Qualifier,(COLUMN(AR522)-34),FALSE))</f>
        <v xml:space="preserve">Aph </v>
      </c>
      <c r="BZ522" s="509" t="str">
        <f>IF(AR522="","",VLOOKUP(AS522,[0]!Qualifier,(COLUMN(AS522)-34),FALSE))</f>
        <v xml:space="preserve">NA </v>
      </c>
      <c r="CA522" s="509" t="str">
        <f>IF(AS522="","",VLOOKUP(AT522,[0]!Qualifier,(COLUMN(AT522)-34),FALSE))</f>
        <v xml:space="preserve">Transf </v>
      </c>
      <c r="CB522" s="509" t="str">
        <f>IF(AT522="","",VLOOKUP(AU522,[0]!Qualifier,(COLUMN(AU522)-34),FALSE))</f>
        <v>AB+CD19Depl</v>
      </c>
      <c r="CC522" s="509" t="str">
        <f>IF(AU522="","",VLOOKUP(AV522,[0]!Qualifier,(COLUMN(AV522)-34),FALSE))</f>
        <v xml:space="preserve">None </v>
      </c>
      <c r="CD522" s="509" t="str">
        <f>IF(AV522="","",VLOOKUP(AW522,[0]!Qualifier,(COLUMN(AW522)-34),FALSE))</f>
        <v xml:space="preserve">NoIrr </v>
      </c>
      <c r="CE522" s="508" t="str">
        <f>IF(AW522="","",VLOOKUP(AX522,[0]!Qualifier,(COLUMN(AX522)-34),FALSE))</f>
        <v xml:space="preserve">- </v>
      </c>
      <c r="CF522" s="508" t="str">
        <f>IF(AX522="","",VLOOKUP(AY522,[0]!Qualifier,(COLUMN(AY522)-34),FALSE))</f>
        <v>PBSC</v>
      </c>
      <c r="CG522" s="509" t="str">
        <f>IF(AY522="","",VLOOKUP(AZ522,[0]!Qualifier,(COLUMN(AZ522)-34),FALSE))</f>
        <v>Non</v>
      </c>
      <c r="CH522" s="510" t="str">
        <f>IF(AZ522="","",VLOOKUP(BA522,[0]!Qualifier,(COLUMN(BA522)-34),FALSE))</f>
        <v>NA</v>
      </c>
      <c r="CI522" s="509" t="str">
        <f>IF(BA522="","",VLOOKUP(BB522,[0]!Qualifier,(COLUMN(BB522)-34),FALSE))</f>
        <v xml:space="preserve">None </v>
      </c>
      <c r="CJ522" s="510"/>
      <c r="CK522" s="513" t="str">
        <f t="shared" si="269"/>
        <v>4-6-1-4-3-2-1-5-2-1-1-43-1-1-1-8-1-1-1</v>
      </c>
      <c r="CL522" s="513">
        <v>43437</v>
      </c>
      <c r="CM522" s="513">
        <v>45195</v>
      </c>
      <c r="CN522" s="510"/>
      <c r="CP522" s="510"/>
    </row>
    <row r="523" spans="1:94" ht="12.95" customHeight="1" outlineLevel="1" x14ac:dyDescent="0.35">
      <c r="A523" s="78">
        <f t="shared" si="243"/>
        <v>456943</v>
      </c>
      <c r="B523" s="7">
        <f t="shared" ref="B523:B573" si="272">IF(D523="","",B522+1)</f>
        <v>518</v>
      </c>
      <c r="C523" s="59">
        <f t="shared" si="270"/>
        <v>518</v>
      </c>
      <c r="D523" s="124">
        <f t="shared" ref="D523:D573" si="273">IF(AI523="","",AI523)</f>
        <v>456943</v>
      </c>
      <c r="E523" s="16" t="str">
        <f t="shared" si="249"/>
        <v>StemC</v>
      </c>
      <c r="F523" s="58" t="str">
        <f t="shared" si="250"/>
        <v xml:space="preserve">ACD+Hep </v>
      </c>
      <c r="G523" s="58" t="str">
        <f t="shared" si="251"/>
        <v xml:space="preserve">DMSO </v>
      </c>
      <c r="H523" s="58" t="str">
        <f t="shared" si="252"/>
        <v xml:space="preserve">CleanR </v>
      </c>
      <c r="I523" s="58" t="str">
        <f t="shared" si="253"/>
        <v xml:space="preserve">NonSV </v>
      </c>
      <c r="J523" s="58" t="str">
        <f t="shared" si="254"/>
        <v xml:space="preserve">≤-140°C  </v>
      </c>
      <c r="K523" s="58" t="str">
        <f t="shared" si="255"/>
        <v>No</v>
      </c>
      <c r="L523" s="58" t="str">
        <f t="shared" si="256"/>
        <v>Rel</v>
      </c>
      <c r="M523" s="58" t="str">
        <f t="shared" si="257"/>
        <v xml:space="preserve">Aph </v>
      </c>
      <c r="N523" s="58" t="str">
        <f t="shared" si="258"/>
        <v xml:space="preserve">NA </v>
      </c>
      <c r="O523" s="58" t="str">
        <f t="shared" si="259"/>
        <v xml:space="preserve">Transf </v>
      </c>
      <c r="P523" s="58" t="str">
        <f t="shared" si="260"/>
        <v xml:space="preserve">None </v>
      </c>
      <c r="Q523" s="58" t="str">
        <f t="shared" si="261"/>
        <v xml:space="preserve">None </v>
      </c>
      <c r="R523" s="58" t="str">
        <f t="shared" si="262"/>
        <v xml:space="preserve">NoIrr </v>
      </c>
      <c r="S523" s="58" t="str">
        <f t="shared" si="263"/>
        <v xml:space="preserve">- </v>
      </c>
      <c r="T523" s="58" t="str">
        <f t="shared" si="264"/>
        <v>PBSC</v>
      </c>
      <c r="U523" s="58" t="str">
        <f t="shared" si="265"/>
        <v>Non</v>
      </c>
      <c r="V523" s="58" t="str">
        <f t="shared" si="266"/>
        <v>NA</v>
      </c>
      <c r="W523" s="58" t="str">
        <f t="shared" si="267"/>
        <v xml:space="preserve">None </v>
      </c>
      <c r="X523"/>
      <c r="Y523" s="161" t="str">
        <f t="shared" si="268"/>
        <v>4-12-11-4-3-6-1-5-2-1-1-1-1-1-1-8-1-1-1</v>
      </c>
      <c r="Z523" s="8">
        <f t="shared" si="245"/>
        <v>456943</v>
      </c>
      <c r="AA523" s="7">
        <f t="shared" si="246"/>
        <v>518</v>
      </c>
      <c r="AB523" s="29" t="str">
        <f t="shared" si="271"/>
        <v>4</v>
      </c>
      <c r="AC523" s="29" t="str">
        <f t="shared" si="271"/>
        <v>5</v>
      </c>
      <c r="AD523" s="29" t="str">
        <f t="shared" si="271"/>
        <v>6</v>
      </c>
      <c r="AE523" s="29" t="str">
        <f t="shared" si="271"/>
        <v>9</v>
      </c>
      <c r="AF523" s="29" t="str">
        <f t="shared" si="271"/>
        <v>4</v>
      </c>
      <c r="AG523" s="29" t="str">
        <f t="shared" si="271"/>
        <v>3</v>
      </c>
      <c r="AH523" s="59">
        <v>518</v>
      </c>
      <c r="AI523" s="510">
        <v>456943</v>
      </c>
      <c r="AJ523" s="509">
        <v>4</v>
      </c>
      <c r="AK523" s="509">
        <v>12</v>
      </c>
      <c r="AL523" s="509">
        <v>11</v>
      </c>
      <c r="AM523" s="509">
        <v>4</v>
      </c>
      <c r="AN523" s="509">
        <v>3</v>
      </c>
      <c r="AO523" s="509">
        <v>6</v>
      </c>
      <c r="AP523" s="509">
        <v>1</v>
      </c>
      <c r="AQ523" s="509">
        <v>5</v>
      </c>
      <c r="AR523" s="509">
        <v>2</v>
      </c>
      <c r="AS523" s="509">
        <v>1</v>
      </c>
      <c r="AT523" s="509">
        <v>1</v>
      </c>
      <c r="AU523" s="509">
        <v>1</v>
      </c>
      <c r="AV523" s="509">
        <v>1</v>
      </c>
      <c r="AW523" s="509">
        <v>1</v>
      </c>
      <c r="AX523" s="509">
        <v>1</v>
      </c>
      <c r="AY523" s="509">
        <v>8</v>
      </c>
      <c r="AZ523" s="509">
        <v>1</v>
      </c>
      <c r="BA523" s="509">
        <v>1</v>
      </c>
      <c r="BB523" s="509">
        <v>1</v>
      </c>
      <c r="BC523" s="509" t="b">
        <v>0</v>
      </c>
      <c r="BD523" s="508">
        <v>45356</v>
      </c>
      <c r="BE523" s="508">
        <v>45352</v>
      </c>
      <c r="BF523" s="509" t="b">
        <v>0</v>
      </c>
      <c r="BG523" s="510" t="s">
        <v>1528</v>
      </c>
      <c r="BH523" s="509">
        <v>80</v>
      </c>
      <c r="BI523" s="510" t="s">
        <v>719</v>
      </c>
      <c r="BJ523" s="513">
        <v>45356</v>
      </c>
      <c r="BK523" s="513">
        <v>45352</v>
      </c>
      <c r="BL523" s="513">
        <v>46217</v>
      </c>
      <c r="BM523" s="510"/>
      <c r="BN523" s="512"/>
      <c r="BO523" s="510"/>
      <c r="BP523" s="509">
        <v>4</v>
      </c>
      <c r="BQ523" s="509" t="str">
        <f>IF(AI523="","",VLOOKUP(AJ523,[0]!Qualifier,(COLUMN(AJ523)-34),FALSE))</f>
        <v>StemC</v>
      </c>
      <c r="BR523" s="509" t="str">
        <f>IF(AJ523="","",VLOOKUP(AK523,[0]!Qualifier,(COLUMN(AK523)-34),FALSE))</f>
        <v xml:space="preserve">ACD+Hep </v>
      </c>
      <c r="BS523" s="509" t="str">
        <f>IF(AK523="","",VLOOKUP(AL523,[0]!Qualifier,(COLUMN(AL523)-34),FALSE))</f>
        <v xml:space="preserve">DMSO </v>
      </c>
      <c r="BT523" s="509" t="str">
        <f>IF(AL523="","",VLOOKUP(AM523,[0]!Qualifier,(COLUMN(AM523)-34),FALSE))</f>
        <v xml:space="preserve">CleanR </v>
      </c>
      <c r="BU523" s="509" t="str">
        <f>IF(AM523="","",VLOOKUP(AN523,[0]!Qualifier,(COLUMN(AN523)-34),FALSE))</f>
        <v xml:space="preserve">NonSV </v>
      </c>
      <c r="BV523" s="509" t="str">
        <f>IF(AN523="","",VLOOKUP(AO523,[0]!Qualifier,(COLUMN(AO523)-34),FALSE))</f>
        <v xml:space="preserve">≤-140°C  </v>
      </c>
      <c r="BW523" s="509" t="str">
        <f>IF(AO523="","",VLOOKUP(AP523,[0]!Qualifier,(COLUMN(AP523)-34),FALSE))</f>
        <v>No</v>
      </c>
      <c r="BX523" s="509" t="str">
        <f>IF(AP523="","",VLOOKUP(AQ523,[0]!Qualifier,(COLUMN(AQ523)-34),FALSE))</f>
        <v>Rel</v>
      </c>
      <c r="BY523" s="509" t="str">
        <f>IF(AQ523="","",VLOOKUP(AR523,[0]!Qualifier,(COLUMN(AR523)-34),FALSE))</f>
        <v xml:space="preserve">Aph </v>
      </c>
      <c r="BZ523" s="509" t="str">
        <f>IF(AR523="","",VLOOKUP(AS523,[0]!Qualifier,(COLUMN(AS523)-34),FALSE))</f>
        <v xml:space="preserve">NA </v>
      </c>
      <c r="CA523" s="509" t="str">
        <f>IF(AS523="","",VLOOKUP(AT523,[0]!Qualifier,(COLUMN(AT523)-34),FALSE))</f>
        <v xml:space="preserve">Transf </v>
      </c>
      <c r="CB523" s="509" t="str">
        <f>IF(AT523="","",VLOOKUP(AU523,[0]!Qualifier,(COLUMN(AU523)-34),FALSE))</f>
        <v xml:space="preserve">None </v>
      </c>
      <c r="CC523" s="509" t="str">
        <f>IF(AU523="","",VLOOKUP(AV523,[0]!Qualifier,(COLUMN(AV523)-34),FALSE))</f>
        <v xml:space="preserve">None </v>
      </c>
      <c r="CD523" s="509" t="str">
        <f>IF(AV523="","",VLOOKUP(AW523,[0]!Qualifier,(COLUMN(AW523)-34),FALSE))</f>
        <v xml:space="preserve">NoIrr </v>
      </c>
      <c r="CE523" s="508" t="str">
        <f>IF(AW523="","",VLOOKUP(AX523,[0]!Qualifier,(COLUMN(AX523)-34),FALSE))</f>
        <v xml:space="preserve">- </v>
      </c>
      <c r="CF523" s="508" t="str">
        <f>IF(AX523="","",VLOOKUP(AY523,[0]!Qualifier,(COLUMN(AY523)-34),FALSE))</f>
        <v>PBSC</v>
      </c>
      <c r="CG523" s="509" t="str">
        <f>IF(AY523="","",VLOOKUP(AZ523,[0]!Qualifier,(COLUMN(AZ523)-34),FALSE))</f>
        <v>Non</v>
      </c>
      <c r="CH523" s="510" t="str">
        <f>IF(AZ523="","",VLOOKUP(BA523,[0]!Qualifier,(COLUMN(BA523)-34),FALSE))</f>
        <v>NA</v>
      </c>
      <c r="CI523" s="512" t="str">
        <f>IF(BA523="","",VLOOKUP(BB523,[0]!Qualifier,(COLUMN(BB523)-34),FALSE))</f>
        <v xml:space="preserve">None </v>
      </c>
      <c r="CJ523" s="510"/>
      <c r="CK523" s="513" t="str">
        <f t="shared" si="269"/>
        <v>4-12-11-4-3-6-1-5-2-1-1-1-1-1-1-8-1-1-1</v>
      </c>
      <c r="CL523" s="513">
        <v>36201</v>
      </c>
      <c r="CM523" s="513">
        <v>45195</v>
      </c>
      <c r="CN523" s="510"/>
      <c r="CP523" s="510"/>
    </row>
    <row r="524" spans="1:94" ht="12.95" customHeight="1" outlineLevel="1" x14ac:dyDescent="0.35">
      <c r="A524" s="78">
        <f t="shared" si="243"/>
        <v>456948</v>
      </c>
      <c r="B524" s="7">
        <f t="shared" si="272"/>
        <v>519</v>
      </c>
      <c r="C524" s="59">
        <f t="shared" si="270"/>
        <v>519</v>
      </c>
      <c r="D524" s="124">
        <f t="shared" si="273"/>
        <v>456948</v>
      </c>
      <c r="E524" s="16" t="str">
        <f t="shared" si="249"/>
        <v>StemC</v>
      </c>
      <c r="F524" s="58" t="str">
        <f t="shared" si="250"/>
        <v xml:space="preserve">ACD+Hep </v>
      </c>
      <c r="G524" s="58" t="str">
        <f t="shared" si="251"/>
        <v xml:space="preserve">DMSO </v>
      </c>
      <c r="H524" s="58" t="str">
        <f t="shared" si="252"/>
        <v xml:space="preserve">CleanR </v>
      </c>
      <c r="I524" s="58" t="str">
        <f t="shared" si="253"/>
        <v xml:space="preserve">NonSV </v>
      </c>
      <c r="J524" s="58" t="str">
        <f t="shared" si="254"/>
        <v xml:space="preserve">≤-60°C  </v>
      </c>
      <c r="K524" s="58" t="str">
        <f t="shared" si="255"/>
        <v>No</v>
      </c>
      <c r="L524" s="58" t="str">
        <f t="shared" si="256"/>
        <v>Rel</v>
      </c>
      <c r="M524" s="58" t="str">
        <f t="shared" si="257"/>
        <v xml:space="preserve">Aph </v>
      </c>
      <c r="N524" s="58" t="str">
        <f t="shared" si="258"/>
        <v xml:space="preserve">NA </v>
      </c>
      <c r="O524" s="58" t="str">
        <f t="shared" si="259"/>
        <v xml:space="preserve">Transf </v>
      </c>
      <c r="P524" s="58" t="str">
        <f t="shared" si="260"/>
        <v xml:space="preserve">None </v>
      </c>
      <c r="Q524" s="58" t="str">
        <f t="shared" si="261"/>
        <v xml:space="preserve">None </v>
      </c>
      <c r="R524" s="58" t="str">
        <f t="shared" si="262"/>
        <v xml:space="preserve">NoIrr </v>
      </c>
      <c r="S524" s="58" t="str">
        <f t="shared" si="263"/>
        <v xml:space="preserve">- </v>
      </c>
      <c r="T524" s="58" t="str">
        <f t="shared" si="264"/>
        <v>PBSC</v>
      </c>
      <c r="U524" s="58" t="str">
        <f t="shared" si="265"/>
        <v>Non</v>
      </c>
      <c r="V524" s="58" t="str">
        <f t="shared" si="266"/>
        <v>NA</v>
      </c>
      <c r="W524" s="58" t="str">
        <f t="shared" si="267"/>
        <v xml:space="preserve">None </v>
      </c>
      <c r="X524"/>
      <c r="Y524" s="161" t="str">
        <f t="shared" si="268"/>
        <v>4-12-11-4-3-5-1-5-2-1-1-1-1-1-1-8-1-1-1</v>
      </c>
      <c r="Z524" s="8">
        <f t="shared" si="245"/>
        <v>456948</v>
      </c>
      <c r="AA524" s="7">
        <f t="shared" si="246"/>
        <v>519</v>
      </c>
      <c r="AB524" s="29" t="str">
        <f t="shared" si="271"/>
        <v>4</v>
      </c>
      <c r="AC524" s="29" t="str">
        <f t="shared" si="271"/>
        <v>5</v>
      </c>
      <c r="AD524" s="29" t="str">
        <f t="shared" si="271"/>
        <v>6</v>
      </c>
      <c r="AE524" s="29" t="str">
        <f t="shared" si="271"/>
        <v>9</v>
      </c>
      <c r="AF524" s="29" t="str">
        <f t="shared" si="271"/>
        <v>4</v>
      </c>
      <c r="AG524" s="29" t="str">
        <f t="shared" si="271"/>
        <v>8</v>
      </c>
      <c r="AH524" s="59">
        <v>519</v>
      </c>
      <c r="AI524" s="510">
        <v>456948</v>
      </c>
      <c r="AJ524" s="509">
        <v>4</v>
      </c>
      <c r="AK524" s="509">
        <v>12</v>
      </c>
      <c r="AL524" s="509">
        <v>11</v>
      </c>
      <c r="AM524" s="509">
        <v>4</v>
      </c>
      <c r="AN524" s="509">
        <v>3</v>
      </c>
      <c r="AO524" s="509">
        <v>5</v>
      </c>
      <c r="AP524" s="509">
        <v>1</v>
      </c>
      <c r="AQ524" s="509">
        <v>5</v>
      </c>
      <c r="AR524" s="509">
        <v>2</v>
      </c>
      <c r="AS524" s="509">
        <v>1</v>
      </c>
      <c r="AT524" s="509">
        <v>1</v>
      </c>
      <c r="AU524" s="509">
        <v>1</v>
      </c>
      <c r="AV524" s="509">
        <v>1</v>
      </c>
      <c r="AW524" s="509">
        <v>1</v>
      </c>
      <c r="AX524" s="509">
        <v>1</v>
      </c>
      <c r="AY524" s="509">
        <v>8</v>
      </c>
      <c r="AZ524" s="509">
        <v>1</v>
      </c>
      <c r="BA524" s="509">
        <v>1</v>
      </c>
      <c r="BB524" s="509">
        <v>1</v>
      </c>
      <c r="BC524" s="509" t="b">
        <v>0</v>
      </c>
      <c r="BD524" s="508">
        <v>46079</v>
      </c>
      <c r="BE524" s="508">
        <v>46077</v>
      </c>
      <c r="BF524" s="509" t="b">
        <v>0</v>
      </c>
      <c r="BG524" s="510" t="s">
        <v>1635</v>
      </c>
      <c r="BH524" s="509">
        <v>80</v>
      </c>
      <c r="BI524" s="510" t="s">
        <v>719</v>
      </c>
      <c r="BJ524" s="513">
        <v>46079</v>
      </c>
      <c r="BK524" s="513">
        <v>46077</v>
      </c>
      <c r="BL524" s="513">
        <v>46217</v>
      </c>
      <c r="BM524" s="510"/>
      <c r="BN524" s="512"/>
      <c r="BO524" s="510"/>
      <c r="BP524" s="509">
        <v>4</v>
      </c>
      <c r="BQ524" s="509" t="str">
        <f>IF(AI524="","",VLOOKUP(AJ524,[0]!Qualifier,(COLUMN(AJ524)-34),FALSE))</f>
        <v>StemC</v>
      </c>
      <c r="BR524" s="509" t="str">
        <f>IF(AJ524="","",VLOOKUP(AK524,[0]!Qualifier,(COLUMN(AK524)-34),FALSE))</f>
        <v xml:space="preserve">ACD+Hep </v>
      </c>
      <c r="BS524" s="509" t="str">
        <f>IF(AK524="","",VLOOKUP(AL524,[0]!Qualifier,(COLUMN(AL524)-34),FALSE))</f>
        <v xml:space="preserve">DMSO </v>
      </c>
      <c r="BT524" s="509" t="str">
        <f>IF(AL524="","",VLOOKUP(AM524,[0]!Qualifier,(COLUMN(AM524)-34),FALSE))</f>
        <v xml:space="preserve">CleanR </v>
      </c>
      <c r="BU524" s="509" t="str">
        <f>IF(AM524="","",VLOOKUP(AN524,[0]!Qualifier,(COLUMN(AN524)-34),FALSE))</f>
        <v xml:space="preserve">NonSV </v>
      </c>
      <c r="BV524" s="509" t="str">
        <f>IF(AN524="","",VLOOKUP(AO524,[0]!Qualifier,(COLUMN(AO524)-34),FALSE))</f>
        <v xml:space="preserve">≤-60°C  </v>
      </c>
      <c r="BW524" s="509" t="str">
        <f>IF(AO524="","",VLOOKUP(AP524,[0]!Qualifier,(COLUMN(AP524)-34),FALSE))</f>
        <v>No</v>
      </c>
      <c r="BX524" s="509" t="str">
        <f>IF(AP524="","",VLOOKUP(AQ524,[0]!Qualifier,(COLUMN(AQ524)-34),FALSE))</f>
        <v>Rel</v>
      </c>
      <c r="BY524" s="509" t="str">
        <f>IF(AQ524="","",VLOOKUP(AR524,[0]!Qualifier,(COLUMN(AR524)-34),FALSE))</f>
        <v xml:space="preserve">Aph </v>
      </c>
      <c r="BZ524" s="509" t="str">
        <f>IF(AR524="","",VLOOKUP(AS524,[0]!Qualifier,(COLUMN(AS524)-34),FALSE))</f>
        <v xml:space="preserve">NA </v>
      </c>
      <c r="CA524" s="509" t="str">
        <f>IF(AS524="","",VLOOKUP(AT524,[0]!Qualifier,(COLUMN(AT524)-34),FALSE))</f>
        <v xml:space="preserve">Transf </v>
      </c>
      <c r="CB524" s="509" t="str">
        <f>IF(AT524="","",VLOOKUP(AU524,[0]!Qualifier,(COLUMN(AU524)-34),FALSE))</f>
        <v xml:space="preserve">None </v>
      </c>
      <c r="CC524" s="509" t="str">
        <f>IF(AU524="","",VLOOKUP(AV524,[0]!Qualifier,(COLUMN(AV524)-34),FALSE))</f>
        <v xml:space="preserve">None </v>
      </c>
      <c r="CD524" s="509" t="str">
        <f>IF(AV524="","",VLOOKUP(AW524,[0]!Qualifier,(COLUMN(AW524)-34),FALSE))</f>
        <v xml:space="preserve">NoIrr </v>
      </c>
      <c r="CE524" s="508" t="str">
        <f>IF(AW524="","",VLOOKUP(AX524,[0]!Qualifier,(COLUMN(AX524)-34),FALSE))</f>
        <v xml:space="preserve">- </v>
      </c>
      <c r="CF524" s="508" t="str">
        <f>IF(AX524="","",VLOOKUP(AY524,[0]!Qualifier,(COLUMN(AY524)-34),FALSE))</f>
        <v>PBSC</v>
      </c>
      <c r="CG524" s="509" t="str">
        <f>IF(AY524="","",VLOOKUP(AZ524,[0]!Qualifier,(COLUMN(AZ524)-34),FALSE))</f>
        <v>Non</v>
      </c>
      <c r="CH524" s="510" t="str">
        <f>IF(AZ524="","",VLOOKUP(BA524,[0]!Qualifier,(COLUMN(BA524)-34),FALSE))</f>
        <v>NA</v>
      </c>
      <c r="CI524" s="512" t="str">
        <f>IF(BA524="","",VLOOKUP(BB524,[0]!Qualifier,(COLUMN(BB524)-34),FALSE))</f>
        <v xml:space="preserve">None </v>
      </c>
      <c r="CJ524" s="510"/>
      <c r="CK524" s="513" t="str">
        <f t="shared" si="269"/>
        <v>4-12-11-4-3-5-1-5-2-1-1-1-1-1-1-8-1-1-1</v>
      </c>
      <c r="CL524" s="513">
        <v>45094</v>
      </c>
      <c r="CM524" s="513">
        <v>45195</v>
      </c>
      <c r="CN524" s="510"/>
      <c r="CP524" s="510"/>
    </row>
    <row r="525" spans="1:94" ht="12.95" customHeight="1" outlineLevel="1" x14ac:dyDescent="0.35">
      <c r="A525" s="78">
        <f t="shared" si="243"/>
        <v>457948</v>
      </c>
      <c r="B525" s="7">
        <f t="shared" si="272"/>
        <v>520</v>
      </c>
      <c r="C525" s="59">
        <f t="shared" si="270"/>
        <v>520</v>
      </c>
      <c r="D525" s="124">
        <f t="shared" si="273"/>
        <v>457948</v>
      </c>
      <c r="E525" s="16" t="str">
        <f t="shared" si="249"/>
        <v>StemC</v>
      </c>
      <c r="F525" s="58" t="str">
        <f t="shared" si="250"/>
        <v xml:space="preserve">ACD </v>
      </c>
      <c r="G525" s="58" t="str">
        <f t="shared" si="251"/>
        <v xml:space="preserve">DMSO </v>
      </c>
      <c r="H525" s="58" t="str">
        <f t="shared" si="252"/>
        <v xml:space="preserve">CleanR </v>
      </c>
      <c r="I525" s="58" t="str">
        <f t="shared" si="253"/>
        <v xml:space="preserve">NonSV </v>
      </c>
      <c r="J525" s="58" t="str">
        <f t="shared" si="254"/>
        <v xml:space="preserve">≤-60°C  </v>
      </c>
      <c r="K525" s="58" t="str">
        <f t="shared" si="255"/>
        <v>No</v>
      </c>
      <c r="L525" s="58" t="str">
        <f t="shared" si="256"/>
        <v>Rel</v>
      </c>
      <c r="M525" s="58" t="str">
        <f t="shared" si="257"/>
        <v xml:space="preserve">Aph </v>
      </c>
      <c r="N525" s="58" t="str">
        <f t="shared" si="258"/>
        <v xml:space="preserve">NA </v>
      </c>
      <c r="O525" s="58" t="str">
        <f t="shared" si="259"/>
        <v xml:space="preserve">Transf </v>
      </c>
      <c r="P525" s="58" t="str">
        <f t="shared" si="260"/>
        <v xml:space="preserve">None </v>
      </c>
      <c r="Q525" s="58" t="str">
        <f t="shared" si="261"/>
        <v xml:space="preserve">None </v>
      </c>
      <c r="R525" s="58" t="str">
        <f t="shared" si="262"/>
        <v xml:space="preserve">NoIrr </v>
      </c>
      <c r="S525" s="58" t="str">
        <f t="shared" si="263"/>
        <v xml:space="preserve">- </v>
      </c>
      <c r="T525" s="58" t="str">
        <f t="shared" si="264"/>
        <v>PBSC</v>
      </c>
      <c r="U525" s="58" t="str">
        <f t="shared" si="265"/>
        <v>Non</v>
      </c>
      <c r="V525" s="58" t="str">
        <f t="shared" si="266"/>
        <v>NA</v>
      </c>
      <c r="W525" s="58" t="str">
        <f t="shared" si="267"/>
        <v xml:space="preserve">None </v>
      </c>
      <c r="X525"/>
      <c r="Y525" s="161" t="str">
        <f t="shared" si="268"/>
        <v>4-6-11-4-3-5-1-5-2-1-1-1-1-1-1-8-1-1-1</v>
      </c>
      <c r="Z525" s="8">
        <f t="shared" si="245"/>
        <v>457948</v>
      </c>
      <c r="AA525" s="7">
        <f t="shared" si="246"/>
        <v>520</v>
      </c>
      <c r="AB525" s="29" t="str">
        <f t="shared" si="271"/>
        <v>4</v>
      </c>
      <c r="AC525" s="29" t="str">
        <f t="shared" si="271"/>
        <v>5</v>
      </c>
      <c r="AD525" s="29" t="str">
        <f t="shared" si="271"/>
        <v>7</v>
      </c>
      <c r="AE525" s="29" t="str">
        <f t="shared" si="271"/>
        <v>9</v>
      </c>
      <c r="AF525" s="29" t="str">
        <f t="shared" si="271"/>
        <v>4</v>
      </c>
      <c r="AG525" s="29" t="str">
        <f t="shared" si="271"/>
        <v>8</v>
      </c>
      <c r="AH525" s="59">
        <v>520</v>
      </c>
      <c r="AI525" s="510">
        <v>457948</v>
      </c>
      <c r="AJ525" s="509">
        <v>4</v>
      </c>
      <c r="AK525" s="509">
        <v>6</v>
      </c>
      <c r="AL525" s="509">
        <v>11</v>
      </c>
      <c r="AM525" s="509">
        <v>4</v>
      </c>
      <c r="AN525" s="509">
        <v>3</v>
      </c>
      <c r="AO525" s="509">
        <v>5</v>
      </c>
      <c r="AP525" s="509">
        <v>1</v>
      </c>
      <c r="AQ525" s="509">
        <v>5</v>
      </c>
      <c r="AR525" s="509">
        <v>2</v>
      </c>
      <c r="AS525" s="509">
        <v>1</v>
      </c>
      <c r="AT525" s="509">
        <v>1</v>
      </c>
      <c r="AU525" s="509">
        <v>1</v>
      </c>
      <c r="AV525" s="509">
        <v>1</v>
      </c>
      <c r="AW525" s="509">
        <v>1</v>
      </c>
      <c r="AX525" s="509">
        <v>1</v>
      </c>
      <c r="AY525" s="509">
        <v>8</v>
      </c>
      <c r="AZ525" s="509">
        <v>1</v>
      </c>
      <c r="BA525" s="509">
        <v>1</v>
      </c>
      <c r="BB525" s="509">
        <v>1</v>
      </c>
      <c r="BC525" s="509" t="b">
        <v>0</v>
      </c>
      <c r="BD525" s="508">
        <v>46079</v>
      </c>
      <c r="BE525" s="508">
        <v>46077</v>
      </c>
      <c r="BF525" s="509" t="b">
        <v>0</v>
      </c>
      <c r="BG525" s="510" t="s">
        <v>1636</v>
      </c>
      <c r="BH525" s="509">
        <v>80</v>
      </c>
      <c r="BI525" s="510" t="s">
        <v>719</v>
      </c>
      <c r="BJ525" s="513">
        <v>46079</v>
      </c>
      <c r="BK525" s="513">
        <v>46077</v>
      </c>
      <c r="BL525" s="513">
        <v>46217</v>
      </c>
      <c r="BM525" s="510"/>
      <c r="BN525" s="512"/>
      <c r="BO525" s="510"/>
      <c r="BP525" s="509">
        <v>4</v>
      </c>
      <c r="BQ525" s="509" t="str">
        <f>IF(AI525="","",VLOOKUP(AJ525,[0]!Qualifier,(COLUMN(AJ525)-34),FALSE))</f>
        <v>StemC</v>
      </c>
      <c r="BR525" s="509" t="str">
        <f>IF(AJ525="","",VLOOKUP(AK525,[0]!Qualifier,(COLUMN(AK525)-34),FALSE))</f>
        <v xml:space="preserve">ACD </v>
      </c>
      <c r="BS525" s="509" t="str">
        <f>IF(AK525="","",VLOOKUP(AL525,[0]!Qualifier,(COLUMN(AL525)-34),FALSE))</f>
        <v xml:space="preserve">DMSO </v>
      </c>
      <c r="BT525" s="509" t="str">
        <f>IF(AL525="","",VLOOKUP(AM525,[0]!Qualifier,(COLUMN(AM525)-34),FALSE))</f>
        <v xml:space="preserve">CleanR </v>
      </c>
      <c r="BU525" s="509" t="str">
        <f>IF(AM525="","",VLOOKUP(AN525,[0]!Qualifier,(COLUMN(AN525)-34),FALSE))</f>
        <v xml:space="preserve">NonSV </v>
      </c>
      <c r="BV525" s="509" t="str">
        <f>IF(AN525="","",VLOOKUP(AO525,[0]!Qualifier,(COLUMN(AO525)-34),FALSE))</f>
        <v xml:space="preserve">≤-60°C  </v>
      </c>
      <c r="BW525" s="509" t="str">
        <f>IF(AO525="","",VLOOKUP(AP525,[0]!Qualifier,(COLUMN(AP525)-34),FALSE))</f>
        <v>No</v>
      </c>
      <c r="BX525" s="509" t="str">
        <f>IF(AP525="","",VLOOKUP(AQ525,[0]!Qualifier,(COLUMN(AQ525)-34),FALSE))</f>
        <v>Rel</v>
      </c>
      <c r="BY525" s="509" t="str">
        <f>IF(AQ525="","",VLOOKUP(AR525,[0]!Qualifier,(COLUMN(AR525)-34),FALSE))</f>
        <v xml:space="preserve">Aph </v>
      </c>
      <c r="BZ525" s="509" t="str">
        <f>IF(AR525="","",VLOOKUP(AS525,[0]!Qualifier,(COLUMN(AS525)-34),FALSE))</f>
        <v xml:space="preserve">NA </v>
      </c>
      <c r="CA525" s="509" t="str">
        <f>IF(AS525="","",VLOOKUP(AT525,[0]!Qualifier,(COLUMN(AT525)-34),FALSE))</f>
        <v xml:space="preserve">Transf </v>
      </c>
      <c r="CB525" s="509" t="str">
        <f>IF(AT525="","",VLOOKUP(AU525,[0]!Qualifier,(COLUMN(AU525)-34),FALSE))</f>
        <v xml:space="preserve">None </v>
      </c>
      <c r="CC525" s="509" t="str">
        <f>IF(AU525="","",VLOOKUP(AV525,[0]!Qualifier,(COLUMN(AV525)-34),FALSE))</f>
        <v xml:space="preserve">None </v>
      </c>
      <c r="CD525" s="509" t="str">
        <f>IF(AV525="","",VLOOKUP(AW525,[0]!Qualifier,(COLUMN(AW525)-34),FALSE))</f>
        <v xml:space="preserve">NoIrr </v>
      </c>
      <c r="CE525" s="508" t="str">
        <f>IF(AW525="","",VLOOKUP(AX525,[0]!Qualifier,(COLUMN(AX525)-34),FALSE))</f>
        <v xml:space="preserve">- </v>
      </c>
      <c r="CF525" s="508" t="str">
        <f>IF(AX525="","",VLOOKUP(AY525,[0]!Qualifier,(COLUMN(AY525)-34),FALSE))</f>
        <v>PBSC</v>
      </c>
      <c r="CG525" s="509" t="str">
        <f>IF(AY525="","",VLOOKUP(AZ525,[0]!Qualifier,(COLUMN(AZ525)-34),FALSE))</f>
        <v>Non</v>
      </c>
      <c r="CH525" s="510" t="str">
        <f>IF(AZ525="","",VLOOKUP(BA525,[0]!Qualifier,(COLUMN(BA525)-34),FALSE))</f>
        <v>NA</v>
      </c>
      <c r="CI525" s="512" t="str">
        <f>IF(BA525="","",VLOOKUP(BB525,[0]!Qualifier,(COLUMN(BB525)-34),FALSE))</f>
        <v xml:space="preserve">None </v>
      </c>
      <c r="CJ525" s="510"/>
      <c r="CK525" s="513" t="str">
        <f t="shared" si="269"/>
        <v>4-6-11-4-3-5-1-5-2-1-1-1-1-1-1-8-1-1-1</v>
      </c>
      <c r="CL525" s="513">
        <v>45094</v>
      </c>
      <c r="CM525" s="513">
        <v>45195</v>
      </c>
      <c r="CN525" s="510"/>
      <c r="CP525" s="510"/>
    </row>
    <row r="526" spans="1:94" ht="12.95" customHeight="1" outlineLevel="1" x14ac:dyDescent="0.35">
      <c r="A526" s="78">
        <f t="shared" si="243"/>
        <v>458840</v>
      </c>
      <c r="B526" s="7">
        <f t="shared" si="272"/>
        <v>521</v>
      </c>
      <c r="C526" s="59">
        <f t="shared" si="270"/>
        <v>521</v>
      </c>
      <c r="D526" s="124">
        <f t="shared" si="273"/>
        <v>458840</v>
      </c>
      <c r="E526" s="16" t="str">
        <f t="shared" si="249"/>
        <v>StemC</v>
      </c>
      <c r="F526" s="58" t="str">
        <f t="shared" si="250"/>
        <v xml:space="preserve">NoAC </v>
      </c>
      <c r="G526" s="58" t="str">
        <f t="shared" si="251"/>
        <v xml:space="preserve">NoAdd </v>
      </c>
      <c r="H526" s="58" t="str">
        <f t="shared" si="252"/>
        <v xml:space="preserve">CleanR </v>
      </c>
      <c r="I526" s="58" t="str">
        <f t="shared" si="253"/>
        <v xml:space="preserve">NonSV </v>
      </c>
      <c r="J526" s="58" t="str">
        <f t="shared" si="254"/>
        <v xml:space="preserve">2to6°C </v>
      </c>
      <c r="K526" s="58" t="str">
        <f t="shared" si="255"/>
        <v>No</v>
      </c>
      <c r="L526" s="58" t="str">
        <f t="shared" si="256"/>
        <v>Rel</v>
      </c>
      <c r="M526" s="58" t="str">
        <f t="shared" si="257"/>
        <v xml:space="preserve">Aph </v>
      </c>
      <c r="N526" s="58" t="str">
        <f t="shared" si="258"/>
        <v xml:space="preserve">NA </v>
      </c>
      <c r="O526" s="58" t="str">
        <f t="shared" si="259"/>
        <v xml:space="preserve">Transf </v>
      </c>
      <c r="P526" s="58" t="str">
        <f t="shared" si="260"/>
        <v>AB+CD19Depl</v>
      </c>
      <c r="Q526" s="58" t="str">
        <f t="shared" si="261"/>
        <v xml:space="preserve">None </v>
      </c>
      <c r="R526" s="58" t="str">
        <f t="shared" si="262"/>
        <v xml:space="preserve">NoIrr </v>
      </c>
      <c r="S526" s="58" t="str">
        <f t="shared" si="263"/>
        <v xml:space="preserve">Wash </v>
      </c>
      <c r="T526" s="58" t="str">
        <f t="shared" si="264"/>
        <v>PBSC</v>
      </c>
      <c r="U526" s="58" t="str">
        <f t="shared" si="265"/>
        <v>Non</v>
      </c>
      <c r="V526" s="58" t="str">
        <f t="shared" si="266"/>
        <v>NA</v>
      </c>
      <c r="W526" s="58" t="str">
        <f t="shared" si="267"/>
        <v xml:space="preserve">None </v>
      </c>
      <c r="X526"/>
      <c r="Y526" s="161" t="str">
        <f t="shared" si="268"/>
        <v>4-1-1-4-3-2-1-5-2-1-1-43-1-1-2-8-1-1-1</v>
      </c>
      <c r="Z526" s="8">
        <f t="shared" si="245"/>
        <v>458840</v>
      </c>
      <c r="AA526" s="7">
        <f t="shared" si="246"/>
        <v>521</v>
      </c>
      <c r="AB526" s="29" t="str">
        <f t="shared" si="271"/>
        <v>4</v>
      </c>
      <c r="AC526" s="29" t="str">
        <f t="shared" si="271"/>
        <v>5</v>
      </c>
      <c r="AD526" s="29" t="str">
        <f t="shared" si="271"/>
        <v>8</v>
      </c>
      <c r="AE526" s="29" t="str">
        <f t="shared" si="271"/>
        <v>8</v>
      </c>
      <c r="AF526" s="29" t="str">
        <f t="shared" si="271"/>
        <v>4</v>
      </c>
      <c r="AG526" s="29" t="str">
        <f t="shared" si="271"/>
        <v>0</v>
      </c>
      <c r="AH526" s="59">
        <v>521</v>
      </c>
      <c r="AI526" s="510">
        <v>458840</v>
      </c>
      <c r="AJ526" s="509">
        <v>4</v>
      </c>
      <c r="AK526" s="509">
        <v>1</v>
      </c>
      <c r="AL526" s="509">
        <v>1</v>
      </c>
      <c r="AM526" s="509">
        <v>4</v>
      </c>
      <c r="AN526" s="509">
        <v>3</v>
      </c>
      <c r="AO526" s="509">
        <v>2</v>
      </c>
      <c r="AP526" s="509">
        <v>1</v>
      </c>
      <c r="AQ526" s="509">
        <v>5</v>
      </c>
      <c r="AR526" s="509">
        <v>2</v>
      </c>
      <c r="AS526" s="509">
        <v>1</v>
      </c>
      <c r="AT526" s="509">
        <v>1</v>
      </c>
      <c r="AU526" s="509">
        <v>43</v>
      </c>
      <c r="AV526" s="509">
        <v>1</v>
      </c>
      <c r="AW526" s="509">
        <v>1</v>
      </c>
      <c r="AX526" s="509">
        <v>2</v>
      </c>
      <c r="AY526" s="509">
        <v>8</v>
      </c>
      <c r="AZ526" s="509">
        <v>1</v>
      </c>
      <c r="BA526" s="509">
        <v>1</v>
      </c>
      <c r="BB526" s="509">
        <v>1</v>
      </c>
      <c r="BC526" s="509" t="b">
        <v>0</v>
      </c>
      <c r="BD526" s="508">
        <v>43014</v>
      </c>
      <c r="BE526" s="508">
        <v>42992</v>
      </c>
      <c r="BF526" s="509" t="b">
        <v>0</v>
      </c>
      <c r="BG526" s="510" t="s">
        <v>850</v>
      </c>
      <c r="BH526" s="509">
        <v>80</v>
      </c>
      <c r="BI526" s="510" t="s">
        <v>719</v>
      </c>
      <c r="BJ526" s="513">
        <v>43014</v>
      </c>
      <c r="BK526" s="513">
        <v>42992</v>
      </c>
      <c r="BL526" s="513">
        <v>46217</v>
      </c>
      <c r="BM526" s="510"/>
      <c r="BN526" s="512"/>
      <c r="BO526" s="510"/>
      <c r="BP526" s="509">
        <v>4</v>
      </c>
      <c r="BQ526" s="509" t="str">
        <f>IF(AI526="","",VLOOKUP(AJ526,[0]!Qualifier,(COLUMN(AJ526)-34),FALSE))</f>
        <v>StemC</v>
      </c>
      <c r="BR526" s="509" t="str">
        <f>IF(AJ526="","",VLOOKUP(AK526,[0]!Qualifier,(COLUMN(AK526)-34),FALSE))</f>
        <v xml:space="preserve">NoAC </v>
      </c>
      <c r="BS526" s="509" t="str">
        <f>IF(AK526="","",VLOOKUP(AL526,[0]!Qualifier,(COLUMN(AL526)-34),FALSE))</f>
        <v xml:space="preserve">NoAdd </v>
      </c>
      <c r="BT526" s="509" t="str">
        <f>IF(AL526="","",VLOOKUP(AM526,[0]!Qualifier,(COLUMN(AM526)-34),FALSE))</f>
        <v xml:space="preserve">CleanR </v>
      </c>
      <c r="BU526" s="509" t="str">
        <f>IF(AM526="","",VLOOKUP(AN526,[0]!Qualifier,(COLUMN(AN526)-34),FALSE))</f>
        <v xml:space="preserve">NonSV </v>
      </c>
      <c r="BV526" s="509" t="str">
        <f>IF(AN526="","",VLOOKUP(AO526,[0]!Qualifier,(COLUMN(AO526)-34),FALSE))</f>
        <v xml:space="preserve">2to6°C </v>
      </c>
      <c r="BW526" s="509" t="str">
        <f>IF(AO526="","",VLOOKUP(AP526,[0]!Qualifier,(COLUMN(AP526)-34),FALSE))</f>
        <v>No</v>
      </c>
      <c r="BX526" s="509" t="str">
        <f>IF(AP526="","",VLOOKUP(AQ526,[0]!Qualifier,(COLUMN(AQ526)-34),FALSE))</f>
        <v>Rel</v>
      </c>
      <c r="BY526" s="509" t="str">
        <f>IF(AQ526="","",VLOOKUP(AR526,[0]!Qualifier,(COLUMN(AR526)-34),FALSE))</f>
        <v xml:space="preserve">Aph </v>
      </c>
      <c r="BZ526" s="509" t="str">
        <f>IF(AR526="","",VLOOKUP(AS526,[0]!Qualifier,(COLUMN(AS526)-34),FALSE))</f>
        <v xml:space="preserve">NA </v>
      </c>
      <c r="CA526" s="509" t="str">
        <f>IF(AS526="","",VLOOKUP(AT526,[0]!Qualifier,(COLUMN(AT526)-34),FALSE))</f>
        <v xml:space="preserve">Transf </v>
      </c>
      <c r="CB526" s="509" t="str">
        <f>IF(AT526="","",VLOOKUP(AU526,[0]!Qualifier,(COLUMN(AU526)-34),FALSE))</f>
        <v>AB+CD19Depl</v>
      </c>
      <c r="CC526" s="509" t="str">
        <f>IF(AU526="","",VLOOKUP(AV526,[0]!Qualifier,(COLUMN(AV526)-34),FALSE))</f>
        <v xml:space="preserve">None </v>
      </c>
      <c r="CD526" s="509" t="str">
        <f>IF(AV526="","",VLOOKUP(AW526,[0]!Qualifier,(COLUMN(AW526)-34),FALSE))</f>
        <v xml:space="preserve">NoIrr </v>
      </c>
      <c r="CE526" s="508" t="str">
        <f>IF(AW526="","",VLOOKUP(AX526,[0]!Qualifier,(COLUMN(AX526)-34),FALSE))</f>
        <v xml:space="preserve">Wash </v>
      </c>
      <c r="CF526" s="508" t="str">
        <f>IF(AX526="","",VLOOKUP(AY526,[0]!Qualifier,(COLUMN(AY526)-34),FALSE))</f>
        <v>PBSC</v>
      </c>
      <c r="CG526" s="509" t="str">
        <f>IF(AY526="","",VLOOKUP(AZ526,[0]!Qualifier,(COLUMN(AZ526)-34),FALSE))</f>
        <v>Non</v>
      </c>
      <c r="CH526" s="510" t="str">
        <f>IF(AZ526="","",VLOOKUP(BA526,[0]!Qualifier,(COLUMN(BA526)-34),FALSE))</f>
        <v>NA</v>
      </c>
      <c r="CI526" s="512" t="str">
        <f>IF(BA526="","",VLOOKUP(BB526,[0]!Qualifier,(COLUMN(BB526)-34),FALSE))</f>
        <v xml:space="preserve">None </v>
      </c>
      <c r="CJ526" s="510"/>
      <c r="CK526" s="513" t="str">
        <f t="shared" si="269"/>
        <v>4-1-1-4-3-2-1-5-2-1-1-43-1-1-2-8-1-1-1</v>
      </c>
      <c r="CL526" s="513">
        <v>45079</v>
      </c>
      <c r="CM526" s="513">
        <v>45195</v>
      </c>
      <c r="CN526" s="510"/>
      <c r="CP526" s="510"/>
    </row>
    <row r="527" spans="1:94" ht="12.95" customHeight="1" outlineLevel="1" x14ac:dyDescent="0.35">
      <c r="A527" s="78">
        <f t="shared" si="243"/>
        <v>458842</v>
      </c>
      <c r="B527" s="7">
        <f t="shared" si="272"/>
        <v>522</v>
      </c>
      <c r="C527" s="59">
        <f t="shared" si="270"/>
        <v>522</v>
      </c>
      <c r="D527" s="124">
        <f t="shared" si="273"/>
        <v>458842</v>
      </c>
      <c r="E527" s="16" t="str">
        <f t="shared" si="249"/>
        <v>StemC</v>
      </c>
      <c r="F527" s="58" t="str">
        <f t="shared" si="250"/>
        <v xml:space="preserve">NoAC </v>
      </c>
      <c r="G527" s="58" t="str">
        <f t="shared" si="251"/>
        <v xml:space="preserve">DMSO </v>
      </c>
      <c r="H527" s="58" t="str">
        <f t="shared" si="252"/>
        <v xml:space="preserve">CleanR </v>
      </c>
      <c r="I527" s="58" t="str">
        <f t="shared" si="253"/>
        <v xml:space="preserve">NonSV </v>
      </c>
      <c r="J527" s="58" t="str">
        <f t="shared" si="254"/>
        <v xml:space="preserve">≤-140°C  </v>
      </c>
      <c r="K527" s="58" t="str">
        <f t="shared" si="255"/>
        <v>No</v>
      </c>
      <c r="L527" s="58" t="str">
        <f t="shared" si="256"/>
        <v>Rel</v>
      </c>
      <c r="M527" s="58" t="str">
        <f t="shared" si="257"/>
        <v xml:space="preserve">Aph </v>
      </c>
      <c r="N527" s="58" t="str">
        <f t="shared" si="258"/>
        <v xml:space="preserve">NA </v>
      </c>
      <c r="O527" s="58" t="str">
        <f t="shared" si="259"/>
        <v xml:space="preserve">Transf </v>
      </c>
      <c r="P527" s="58" t="str">
        <f t="shared" si="260"/>
        <v>AB+CD19Depl</v>
      </c>
      <c r="Q527" s="58" t="str">
        <f t="shared" si="261"/>
        <v xml:space="preserve">None </v>
      </c>
      <c r="R527" s="58" t="str">
        <f t="shared" si="262"/>
        <v xml:space="preserve">NoIrr </v>
      </c>
      <c r="S527" s="58" t="str">
        <f t="shared" si="263"/>
        <v xml:space="preserve">Wash </v>
      </c>
      <c r="T527" s="58" t="str">
        <f t="shared" si="264"/>
        <v>PBSC</v>
      </c>
      <c r="U527" s="58" t="str">
        <f t="shared" si="265"/>
        <v>Non</v>
      </c>
      <c r="V527" s="58" t="str">
        <f t="shared" si="266"/>
        <v>NA</v>
      </c>
      <c r="W527" s="58" t="str">
        <f t="shared" si="267"/>
        <v xml:space="preserve">None </v>
      </c>
      <c r="X527"/>
      <c r="Y527" s="161" t="str">
        <f t="shared" si="268"/>
        <v>4-1-11-4-3-6-1-5-2-1-1-43-1-1-2-8-1-1-1</v>
      </c>
      <c r="Z527" s="8">
        <f t="shared" si="245"/>
        <v>458842</v>
      </c>
      <c r="AA527" s="7">
        <f t="shared" si="246"/>
        <v>522</v>
      </c>
      <c r="AB527" s="29" t="str">
        <f t="shared" si="271"/>
        <v>4</v>
      </c>
      <c r="AC527" s="29" t="str">
        <f t="shared" si="271"/>
        <v>5</v>
      </c>
      <c r="AD527" s="29" t="str">
        <f t="shared" si="271"/>
        <v>8</v>
      </c>
      <c r="AE527" s="29" t="str">
        <f t="shared" si="271"/>
        <v>8</v>
      </c>
      <c r="AF527" s="29" t="str">
        <f t="shared" si="271"/>
        <v>4</v>
      </c>
      <c r="AG527" s="29" t="str">
        <f t="shared" si="271"/>
        <v>2</v>
      </c>
      <c r="AH527" s="59">
        <v>522</v>
      </c>
      <c r="AI527" s="510">
        <v>458842</v>
      </c>
      <c r="AJ527" s="509">
        <v>4</v>
      </c>
      <c r="AK527" s="509">
        <v>1</v>
      </c>
      <c r="AL527" s="509">
        <v>11</v>
      </c>
      <c r="AM527" s="509">
        <v>4</v>
      </c>
      <c r="AN527" s="509">
        <v>3</v>
      </c>
      <c r="AO527" s="509">
        <v>6</v>
      </c>
      <c r="AP527" s="509">
        <v>1</v>
      </c>
      <c r="AQ527" s="509">
        <v>5</v>
      </c>
      <c r="AR527" s="509">
        <v>2</v>
      </c>
      <c r="AS527" s="509">
        <v>1</v>
      </c>
      <c r="AT527" s="509">
        <v>1</v>
      </c>
      <c r="AU527" s="509">
        <v>43</v>
      </c>
      <c r="AV527" s="509">
        <v>1</v>
      </c>
      <c r="AW527" s="509">
        <v>1</v>
      </c>
      <c r="AX527" s="509">
        <v>2</v>
      </c>
      <c r="AY527" s="509">
        <v>8</v>
      </c>
      <c r="AZ527" s="509">
        <v>1</v>
      </c>
      <c r="BA527" s="509">
        <v>1</v>
      </c>
      <c r="BB527" s="509">
        <v>1</v>
      </c>
      <c r="BC527" s="509" t="b">
        <v>0</v>
      </c>
      <c r="BD527" s="508">
        <v>43014</v>
      </c>
      <c r="BE527" s="508">
        <v>42992</v>
      </c>
      <c r="BF527" s="509" t="b">
        <v>0</v>
      </c>
      <c r="BG527" s="510" t="s">
        <v>1262</v>
      </c>
      <c r="BH527" s="509">
        <v>80</v>
      </c>
      <c r="BI527" s="510" t="s">
        <v>719</v>
      </c>
      <c r="BJ527" s="513">
        <v>43014</v>
      </c>
      <c r="BK527" s="513">
        <v>42992</v>
      </c>
      <c r="BL527" s="513">
        <v>46217</v>
      </c>
      <c r="BM527" s="510"/>
      <c r="BN527" s="512"/>
      <c r="BO527" s="510"/>
      <c r="BP527" s="509">
        <v>4</v>
      </c>
      <c r="BQ527" s="509" t="str">
        <f>IF(AI527="","",VLOOKUP(AJ527,[0]!Qualifier,(COLUMN(AJ527)-34),FALSE))</f>
        <v>StemC</v>
      </c>
      <c r="BR527" s="509" t="str">
        <f>IF(AJ527="","",VLOOKUP(AK527,[0]!Qualifier,(COLUMN(AK527)-34),FALSE))</f>
        <v xml:space="preserve">NoAC </v>
      </c>
      <c r="BS527" s="509" t="str">
        <f>IF(AK527="","",VLOOKUP(AL527,[0]!Qualifier,(COLUMN(AL527)-34),FALSE))</f>
        <v xml:space="preserve">DMSO </v>
      </c>
      <c r="BT527" s="509" t="str">
        <f>IF(AL527="","",VLOOKUP(AM527,[0]!Qualifier,(COLUMN(AM527)-34),FALSE))</f>
        <v xml:space="preserve">CleanR </v>
      </c>
      <c r="BU527" s="509" t="str">
        <f>IF(AM527="","",VLOOKUP(AN527,[0]!Qualifier,(COLUMN(AN527)-34),FALSE))</f>
        <v xml:space="preserve">NonSV </v>
      </c>
      <c r="BV527" s="509" t="str">
        <f>IF(AN527="","",VLOOKUP(AO527,[0]!Qualifier,(COLUMN(AO527)-34),FALSE))</f>
        <v xml:space="preserve">≤-140°C  </v>
      </c>
      <c r="BW527" s="509" t="str">
        <f>IF(AO527="","",VLOOKUP(AP527,[0]!Qualifier,(COLUMN(AP527)-34),FALSE))</f>
        <v>No</v>
      </c>
      <c r="BX527" s="509" t="str">
        <f>IF(AP527="","",VLOOKUP(AQ527,[0]!Qualifier,(COLUMN(AQ527)-34),FALSE))</f>
        <v>Rel</v>
      </c>
      <c r="BY527" s="509" t="str">
        <f>IF(AQ527="","",VLOOKUP(AR527,[0]!Qualifier,(COLUMN(AR527)-34),FALSE))</f>
        <v xml:space="preserve">Aph </v>
      </c>
      <c r="BZ527" s="509" t="str">
        <f>IF(AR527="","",VLOOKUP(AS527,[0]!Qualifier,(COLUMN(AS527)-34),FALSE))</f>
        <v xml:space="preserve">NA </v>
      </c>
      <c r="CA527" s="509" t="str">
        <f>IF(AS527="","",VLOOKUP(AT527,[0]!Qualifier,(COLUMN(AT527)-34),FALSE))</f>
        <v xml:space="preserve">Transf </v>
      </c>
      <c r="CB527" s="509" t="str">
        <f>IF(AT527="","",VLOOKUP(AU527,[0]!Qualifier,(COLUMN(AU527)-34),FALSE))</f>
        <v>AB+CD19Depl</v>
      </c>
      <c r="CC527" s="509" t="str">
        <f>IF(AU527="","",VLOOKUP(AV527,[0]!Qualifier,(COLUMN(AV527)-34),FALSE))</f>
        <v xml:space="preserve">None </v>
      </c>
      <c r="CD527" s="509" t="str">
        <f>IF(AV527="","",VLOOKUP(AW527,[0]!Qualifier,(COLUMN(AW527)-34),FALSE))</f>
        <v xml:space="preserve">NoIrr </v>
      </c>
      <c r="CE527" s="508" t="str">
        <f>IF(AW527="","",VLOOKUP(AX527,[0]!Qualifier,(COLUMN(AX527)-34),FALSE))</f>
        <v xml:space="preserve">Wash </v>
      </c>
      <c r="CF527" s="508" t="str">
        <f>IF(AX527="","",VLOOKUP(AY527,[0]!Qualifier,(COLUMN(AY527)-34),FALSE))</f>
        <v>PBSC</v>
      </c>
      <c r="CG527" s="509" t="str">
        <f>IF(AY527="","",VLOOKUP(AZ527,[0]!Qualifier,(COLUMN(AZ527)-34),FALSE))</f>
        <v>Non</v>
      </c>
      <c r="CH527" s="510" t="str">
        <f>IF(AZ527="","",VLOOKUP(BA527,[0]!Qualifier,(COLUMN(BA527)-34),FALSE))</f>
        <v>NA</v>
      </c>
      <c r="CI527" s="512" t="str">
        <f>IF(BA527="","",VLOOKUP(BB527,[0]!Qualifier,(COLUMN(BB527)-34),FALSE))</f>
        <v xml:space="preserve">None </v>
      </c>
      <c r="CJ527" s="510"/>
      <c r="CK527" s="513" t="str">
        <f t="shared" si="269"/>
        <v>4-1-11-4-3-6-1-5-2-1-1-43-1-1-2-8-1-1-1</v>
      </c>
      <c r="CL527" s="513">
        <v>36201</v>
      </c>
      <c r="CM527" s="513">
        <v>45195</v>
      </c>
      <c r="CN527" s="510"/>
      <c r="CP527" s="510"/>
    </row>
    <row r="528" spans="1:94" ht="12.95" customHeight="1" outlineLevel="1" x14ac:dyDescent="0.35">
      <c r="A528" s="78">
        <f t="shared" si="243"/>
        <v>460234</v>
      </c>
      <c r="B528" s="7">
        <f t="shared" si="272"/>
        <v>523</v>
      </c>
      <c r="C528" s="59">
        <f t="shared" si="270"/>
        <v>523</v>
      </c>
      <c r="D528" s="124">
        <f t="shared" si="273"/>
        <v>460234</v>
      </c>
      <c r="E528" s="16" t="str">
        <f t="shared" si="249"/>
        <v>StemC</v>
      </c>
      <c r="F528" s="58" t="str">
        <f t="shared" si="250"/>
        <v xml:space="preserve">ACD+Hep </v>
      </c>
      <c r="G528" s="58" t="str">
        <f t="shared" si="251"/>
        <v xml:space="preserve">HES+DMSO </v>
      </c>
      <c r="H528" s="58" t="str">
        <f t="shared" si="252"/>
        <v xml:space="preserve">Open </v>
      </c>
      <c r="I528" s="58" t="str">
        <f t="shared" si="253"/>
        <v xml:space="preserve">? </v>
      </c>
      <c r="J528" s="58" t="str">
        <f t="shared" si="254"/>
        <v xml:space="preserve">≤-140°C  </v>
      </c>
      <c r="K528" s="58" t="str">
        <f t="shared" si="255"/>
        <v>No</v>
      </c>
      <c r="L528" s="58" t="str">
        <f t="shared" si="256"/>
        <v xml:space="preserve">Auto </v>
      </c>
      <c r="M528" s="58" t="str">
        <f t="shared" si="257"/>
        <v xml:space="preserve">Other </v>
      </c>
      <c r="N528" s="58" t="str">
        <f t="shared" si="258"/>
        <v xml:space="preserve">NA </v>
      </c>
      <c r="O528" s="58" t="str">
        <f t="shared" si="259"/>
        <v xml:space="preserve">Transf </v>
      </c>
      <c r="P528" s="58" t="str">
        <f t="shared" si="260"/>
        <v xml:space="preserve">None </v>
      </c>
      <c r="Q528" s="58" t="str">
        <f t="shared" si="261"/>
        <v xml:space="preserve">None </v>
      </c>
      <c r="R528" s="58" t="str">
        <f t="shared" si="262"/>
        <v xml:space="preserve">NoIrr </v>
      </c>
      <c r="S528" s="58" t="str">
        <f t="shared" si="263"/>
        <v xml:space="preserve">- </v>
      </c>
      <c r="T528" s="58" t="str">
        <f t="shared" si="264"/>
        <v xml:space="preserve">BoneMarrow </v>
      </c>
      <c r="U528" s="58" t="str">
        <f t="shared" si="265"/>
        <v>Non</v>
      </c>
      <c r="V528" s="58" t="str">
        <f t="shared" si="266"/>
        <v>NA</v>
      </c>
      <c r="W528" s="58" t="str">
        <f t="shared" si="267"/>
        <v xml:space="preserve">None </v>
      </c>
      <c r="X528"/>
      <c r="Y528" s="161" t="str">
        <f t="shared" si="268"/>
        <v>4-12-12-2-0-6-1-2-3-1-1-1-1-1-1-6-1-1-1</v>
      </c>
      <c r="Z528" s="8">
        <f t="shared" si="245"/>
        <v>460234</v>
      </c>
      <c r="AA528" s="7">
        <f t="shared" si="246"/>
        <v>523</v>
      </c>
      <c r="AB528" s="29" t="str">
        <f t="shared" si="271"/>
        <v>4</v>
      </c>
      <c r="AC528" s="29" t="str">
        <f t="shared" si="271"/>
        <v>6</v>
      </c>
      <c r="AD528" s="29" t="str">
        <f t="shared" si="271"/>
        <v>0</v>
      </c>
      <c r="AE528" s="29" t="str">
        <f t="shared" si="271"/>
        <v>2</v>
      </c>
      <c r="AF528" s="29" t="str">
        <f t="shared" si="271"/>
        <v>3</v>
      </c>
      <c r="AG528" s="29" t="str">
        <f t="shared" si="271"/>
        <v>4</v>
      </c>
      <c r="AH528" s="59">
        <v>523</v>
      </c>
      <c r="AI528" s="510">
        <v>460234</v>
      </c>
      <c r="AJ528" s="509">
        <v>4</v>
      </c>
      <c r="AK528" s="509">
        <v>12</v>
      </c>
      <c r="AL528" s="509">
        <v>12</v>
      </c>
      <c r="AM528" s="509">
        <v>2</v>
      </c>
      <c r="AN528" s="509">
        <v>0</v>
      </c>
      <c r="AO528" s="509">
        <v>6</v>
      </c>
      <c r="AP528" s="509">
        <v>1</v>
      </c>
      <c r="AQ528" s="509">
        <v>2</v>
      </c>
      <c r="AR528" s="509">
        <v>3</v>
      </c>
      <c r="AS528" s="509">
        <v>1</v>
      </c>
      <c r="AT528" s="509">
        <v>1</v>
      </c>
      <c r="AU528" s="509">
        <v>1</v>
      </c>
      <c r="AV528" s="509">
        <v>1</v>
      </c>
      <c r="AW528" s="509">
        <v>1</v>
      </c>
      <c r="AX528" s="509">
        <v>1</v>
      </c>
      <c r="AY528" s="509">
        <v>6</v>
      </c>
      <c r="AZ528" s="509">
        <v>1</v>
      </c>
      <c r="BA528" s="509">
        <v>1</v>
      </c>
      <c r="BB528" s="509">
        <v>1</v>
      </c>
      <c r="BC528" s="509" t="b">
        <v>0</v>
      </c>
      <c r="BD528" s="508">
        <v>38320</v>
      </c>
      <c r="BE528" s="508">
        <v>38320</v>
      </c>
      <c r="BF528" s="509" t="b">
        <v>0</v>
      </c>
      <c r="BG528" s="510" t="s">
        <v>1263</v>
      </c>
      <c r="BH528" s="509">
        <v>78</v>
      </c>
      <c r="BI528" s="510" t="s">
        <v>730</v>
      </c>
      <c r="BJ528" s="513">
        <v>38320</v>
      </c>
      <c r="BK528" s="513">
        <v>38320</v>
      </c>
      <c r="BL528" s="513">
        <v>46217</v>
      </c>
      <c r="BM528" s="510"/>
      <c r="BN528" s="512"/>
      <c r="BO528" s="510"/>
      <c r="BP528" s="509">
        <v>4</v>
      </c>
      <c r="BQ528" s="509" t="str">
        <f>IF(AI528="","",VLOOKUP(AJ528,[0]!Qualifier,(COLUMN(AJ528)-34),FALSE))</f>
        <v>StemC</v>
      </c>
      <c r="BR528" s="509" t="str">
        <f>IF(AJ528="","",VLOOKUP(AK528,[0]!Qualifier,(COLUMN(AK528)-34),FALSE))</f>
        <v xml:space="preserve">ACD+Hep </v>
      </c>
      <c r="BS528" s="509" t="str">
        <f>IF(AK528="","",VLOOKUP(AL528,[0]!Qualifier,(COLUMN(AL528)-34),FALSE))</f>
        <v xml:space="preserve">HES+DMSO </v>
      </c>
      <c r="BT528" s="509" t="str">
        <f>IF(AL528="","",VLOOKUP(AM528,[0]!Qualifier,(COLUMN(AM528)-34),FALSE))</f>
        <v xml:space="preserve">Open </v>
      </c>
      <c r="BU528" s="509" t="str">
        <f>IF(AM528="","",VLOOKUP(AN528,[0]!Qualifier,(COLUMN(AN528)-34),FALSE))</f>
        <v xml:space="preserve">? </v>
      </c>
      <c r="BV528" s="509" t="str">
        <f>IF(AN528="","",VLOOKUP(AO528,[0]!Qualifier,(COLUMN(AO528)-34),FALSE))</f>
        <v xml:space="preserve">≤-140°C  </v>
      </c>
      <c r="BW528" s="509" t="str">
        <f>IF(AO528="","",VLOOKUP(AP528,[0]!Qualifier,(COLUMN(AP528)-34),FALSE))</f>
        <v>No</v>
      </c>
      <c r="BX528" s="509" t="str">
        <f>IF(AP528="","",VLOOKUP(AQ528,[0]!Qualifier,(COLUMN(AQ528)-34),FALSE))</f>
        <v xml:space="preserve">Auto </v>
      </c>
      <c r="BY528" s="509" t="str">
        <f>IF(AQ528="","",VLOOKUP(AR528,[0]!Qualifier,(COLUMN(AR528)-34),FALSE))</f>
        <v xml:space="preserve">Other </v>
      </c>
      <c r="BZ528" s="509" t="str">
        <f>IF(AR528="","",VLOOKUP(AS528,[0]!Qualifier,(COLUMN(AS528)-34),FALSE))</f>
        <v xml:space="preserve">NA </v>
      </c>
      <c r="CA528" s="509" t="str">
        <f>IF(AS528="","",VLOOKUP(AT528,[0]!Qualifier,(COLUMN(AT528)-34),FALSE))</f>
        <v xml:space="preserve">Transf </v>
      </c>
      <c r="CB528" s="509" t="str">
        <f>IF(AT528="","",VLOOKUP(AU528,[0]!Qualifier,(COLUMN(AU528)-34),FALSE))</f>
        <v xml:space="preserve">None </v>
      </c>
      <c r="CC528" s="509" t="str">
        <f>IF(AU528="","",VLOOKUP(AV528,[0]!Qualifier,(COLUMN(AV528)-34),FALSE))</f>
        <v xml:space="preserve">None </v>
      </c>
      <c r="CD528" s="509" t="str">
        <f>IF(AV528="","",VLOOKUP(AW528,[0]!Qualifier,(COLUMN(AW528)-34),FALSE))</f>
        <v xml:space="preserve">NoIrr </v>
      </c>
      <c r="CE528" s="508" t="str">
        <f>IF(AW528="","",VLOOKUP(AX528,[0]!Qualifier,(COLUMN(AX528)-34),FALSE))</f>
        <v xml:space="preserve">- </v>
      </c>
      <c r="CF528" s="508" t="str">
        <f>IF(AX528="","",VLOOKUP(AY528,[0]!Qualifier,(COLUMN(AY528)-34),FALSE))</f>
        <v xml:space="preserve">BoneMarrow </v>
      </c>
      <c r="CG528" s="509" t="str">
        <f>IF(AY528="","",VLOOKUP(AZ528,[0]!Qualifier,(COLUMN(AZ528)-34),FALSE))</f>
        <v>Non</v>
      </c>
      <c r="CH528" s="510" t="str">
        <f>IF(AZ528="","",VLOOKUP(BA528,[0]!Qualifier,(COLUMN(BA528)-34),FALSE))</f>
        <v>NA</v>
      </c>
      <c r="CI528" s="512" t="str">
        <f>IF(BA528="","",VLOOKUP(BB528,[0]!Qualifier,(COLUMN(BB528)-34),FALSE))</f>
        <v xml:space="preserve">None </v>
      </c>
      <c r="CJ528" s="510"/>
      <c r="CK528" s="513" t="str">
        <f t="shared" si="269"/>
        <v>4-12-12-2-0-6-1-2-3-1-1-1-1-1-1-6-1-1-1</v>
      </c>
      <c r="CL528" s="513">
        <v>36319</v>
      </c>
      <c r="CM528" s="513">
        <v>45195</v>
      </c>
      <c r="CN528" s="510"/>
      <c r="CP528" s="510"/>
    </row>
    <row r="529" spans="1:94" ht="12.95" customHeight="1" outlineLevel="1" x14ac:dyDescent="0.35">
      <c r="A529" s="78">
        <f t="shared" si="243"/>
        <v>460903</v>
      </c>
      <c r="B529" s="7">
        <f t="shared" si="272"/>
        <v>524</v>
      </c>
      <c r="C529" s="59">
        <f t="shared" si="270"/>
        <v>524</v>
      </c>
      <c r="D529" s="124">
        <f t="shared" si="273"/>
        <v>460903</v>
      </c>
      <c r="E529" s="16" t="str">
        <f t="shared" si="249"/>
        <v>StemC</v>
      </c>
      <c r="F529" s="58" t="str">
        <f t="shared" si="250"/>
        <v xml:space="preserve">ACD </v>
      </c>
      <c r="G529" s="58" t="str">
        <f t="shared" si="251"/>
        <v xml:space="preserve">DMSO </v>
      </c>
      <c r="H529" s="58" t="str">
        <f t="shared" si="252"/>
        <v xml:space="preserve">Closed </v>
      </c>
      <c r="I529" s="58" t="str">
        <f t="shared" si="253"/>
        <v xml:space="preserve">SV </v>
      </c>
      <c r="J529" s="58" t="str">
        <f t="shared" si="254"/>
        <v xml:space="preserve">≤-140°C  </v>
      </c>
      <c r="K529" s="58" t="str">
        <f t="shared" si="255"/>
        <v>No</v>
      </c>
      <c r="L529" s="58" t="str">
        <f t="shared" si="256"/>
        <v xml:space="preserve">Auto </v>
      </c>
      <c r="M529" s="58" t="str">
        <f t="shared" si="257"/>
        <v xml:space="preserve">Aph </v>
      </c>
      <c r="N529" s="58" t="str">
        <f t="shared" si="258"/>
        <v xml:space="preserve">NA </v>
      </c>
      <c r="O529" s="58" t="str">
        <f t="shared" si="259"/>
        <v xml:space="preserve">Transf </v>
      </c>
      <c r="P529" s="58" t="str">
        <f t="shared" si="260"/>
        <v xml:space="preserve">None </v>
      </c>
      <c r="Q529" s="58" t="str">
        <f t="shared" si="261"/>
        <v xml:space="preserve">None </v>
      </c>
      <c r="R529" s="58" t="str">
        <f t="shared" si="262"/>
        <v xml:space="preserve">NoIrr </v>
      </c>
      <c r="S529" s="58" t="str">
        <f t="shared" si="263"/>
        <v xml:space="preserve">- </v>
      </c>
      <c r="T529" s="58" t="str">
        <f t="shared" si="264"/>
        <v>PBSC</v>
      </c>
      <c r="U529" s="58" t="str">
        <f t="shared" si="265"/>
        <v>Non</v>
      </c>
      <c r="V529" s="58" t="str">
        <f t="shared" si="266"/>
        <v>NA</v>
      </c>
      <c r="W529" s="58" t="str">
        <f t="shared" si="267"/>
        <v xml:space="preserve">None </v>
      </c>
      <c r="X529"/>
      <c r="Y529" s="161" t="str">
        <f t="shared" si="268"/>
        <v>4-6-11-1-1-6-1-2-2-1-1-1-1-1-1-8-1-1-1</v>
      </c>
      <c r="Z529" s="8">
        <f t="shared" si="245"/>
        <v>460903</v>
      </c>
      <c r="AA529" s="7">
        <f t="shared" si="246"/>
        <v>524</v>
      </c>
      <c r="AB529" s="29" t="str">
        <f t="shared" si="271"/>
        <v>4</v>
      </c>
      <c r="AC529" s="29" t="str">
        <f t="shared" si="271"/>
        <v>6</v>
      </c>
      <c r="AD529" s="29" t="str">
        <f t="shared" si="271"/>
        <v>0</v>
      </c>
      <c r="AE529" s="29" t="str">
        <f t="shared" si="271"/>
        <v>9</v>
      </c>
      <c r="AF529" s="29" t="str">
        <f t="shared" si="271"/>
        <v>0</v>
      </c>
      <c r="AG529" s="29" t="str">
        <f t="shared" si="271"/>
        <v>3</v>
      </c>
      <c r="AH529" s="59">
        <v>524</v>
      </c>
      <c r="AI529" s="510">
        <v>460903</v>
      </c>
      <c r="AJ529" s="509">
        <v>4</v>
      </c>
      <c r="AK529" s="509">
        <v>6</v>
      </c>
      <c r="AL529" s="509">
        <v>11</v>
      </c>
      <c r="AM529" s="509">
        <v>1</v>
      </c>
      <c r="AN529" s="509">
        <v>1</v>
      </c>
      <c r="AO529" s="509">
        <v>6</v>
      </c>
      <c r="AP529" s="509">
        <v>1</v>
      </c>
      <c r="AQ529" s="509">
        <v>2</v>
      </c>
      <c r="AR529" s="509">
        <v>2</v>
      </c>
      <c r="AS529" s="509">
        <v>1</v>
      </c>
      <c r="AT529" s="509">
        <v>1</v>
      </c>
      <c r="AU529" s="509">
        <v>1</v>
      </c>
      <c r="AV529" s="509">
        <v>1</v>
      </c>
      <c r="AW529" s="509">
        <v>1</v>
      </c>
      <c r="AX529" s="509">
        <v>1</v>
      </c>
      <c r="AY529" s="509">
        <v>8</v>
      </c>
      <c r="AZ529" s="509">
        <v>1</v>
      </c>
      <c r="BA529" s="509">
        <v>1</v>
      </c>
      <c r="BB529" s="509">
        <v>1</v>
      </c>
      <c r="BC529" s="509" t="b">
        <v>0</v>
      </c>
      <c r="BD529" s="508">
        <v>43081</v>
      </c>
      <c r="BE529" s="508">
        <v>43027</v>
      </c>
      <c r="BF529" s="509" t="b">
        <v>0</v>
      </c>
      <c r="BG529" s="510" t="s">
        <v>1264</v>
      </c>
      <c r="BH529" s="509">
        <v>80</v>
      </c>
      <c r="BI529" s="510" t="s">
        <v>719</v>
      </c>
      <c r="BJ529" s="513">
        <v>43081</v>
      </c>
      <c r="BK529" s="513">
        <v>43027</v>
      </c>
      <c r="BL529" s="513">
        <v>46217</v>
      </c>
      <c r="BM529" s="510"/>
      <c r="BN529" s="512"/>
      <c r="BO529" s="510"/>
      <c r="BP529" s="509">
        <v>4</v>
      </c>
      <c r="BQ529" s="509" t="str">
        <f>IF(AI529="","",VLOOKUP(AJ529,[0]!Qualifier,(COLUMN(AJ529)-34),FALSE))</f>
        <v>StemC</v>
      </c>
      <c r="BR529" s="509" t="str">
        <f>IF(AJ529="","",VLOOKUP(AK529,[0]!Qualifier,(COLUMN(AK529)-34),FALSE))</f>
        <v xml:space="preserve">ACD </v>
      </c>
      <c r="BS529" s="509" t="str">
        <f>IF(AK529="","",VLOOKUP(AL529,[0]!Qualifier,(COLUMN(AL529)-34),FALSE))</f>
        <v xml:space="preserve">DMSO </v>
      </c>
      <c r="BT529" s="509" t="str">
        <f>IF(AL529="","",VLOOKUP(AM529,[0]!Qualifier,(COLUMN(AM529)-34),FALSE))</f>
        <v xml:space="preserve">Closed </v>
      </c>
      <c r="BU529" s="509" t="str">
        <f>IF(AM529="","",VLOOKUP(AN529,[0]!Qualifier,(COLUMN(AN529)-34),FALSE))</f>
        <v xml:space="preserve">SV </v>
      </c>
      <c r="BV529" s="509" t="str">
        <f>IF(AN529="","",VLOOKUP(AO529,[0]!Qualifier,(COLUMN(AO529)-34),FALSE))</f>
        <v xml:space="preserve">≤-140°C  </v>
      </c>
      <c r="BW529" s="509" t="str">
        <f>IF(AO529="","",VLOOKUP(AP529,[0]!Qualifier,(COLUMN(AP529)-34),FALSE))</f>
        <v>No</v>
      </c>
      <c r="BX529" s="509" t="str">
        <f>IF(AP529="","",VLOOKUP(AQ529,[0]!Qualifier,(COLUMN(AQ529)-34),FALSE))</f>
        <v xml:space="preserve">Auto </v>
      </c>
      <c r="BY529" s="509" t="str">
        <f>IF(AQ529="","",VLOOKUP(AR529,[0]!Qualifier,(COLUMN(AR529)-34),FALSE))</f>
        <v xml:space="preserve">Aph </v>
      </c>
      <c r="BZ529" s="509" t="str">
        <f>IF(AR529="","",VLOOKUP(AS529,[0]!Qualifier,(COLUMN(AS529)-34),FALSE))</f>
        <v xml:space="preserve">NA </v>
      </c>
      <c r="CA529" s="509" t="str">
        <f>IF(AS529="","",VLOOKUP(AT529,[0]!Qualifier,(COLUMN(AT529)-34),FALSE))</f>
        <v xml:space="preserve">Transf </v>
      </c>
      <c r="CB529" s="509" t="str">
        <f>IF(AT529="","",VLOOKUP(AU529,[0]!Qualifier,(COLUMN(AU529)-34),FALSE))</f>
        <v xml:space="preserve">None </v>
      </c>
      <c r="CC529" s="509" t="str">
        <f>IF(AU529="","",VLOOKUP(AV529,[0]!Qualifier,(COLUMN(AV529)-34),FALSE))</f>
        <v xml:space="preserve">None </v>
      </c>
      <c r="CD529" s="509" t="str">
        <f>IF(AV529="","",VLOOKUP(AW529,[0]!Qualifier,(COLUMN(AW529)-34),FALSE))</f>
        <v xml:space="preserve">NoIrr </v>
      </c>
      <c r="CE529" s="508" t="str">
        <f>IF(AW529="","",VLOOKUP(AX529,[0]!Qualifier,(COLUMN(AX529)-34),FALSE))</f>
        <v xml:space="preserve">- </v>
      </c>
      <c r="CF529" s="508" t="str">
        <f>IF(AX529="","",VLOOKUP(AY529,[0]!Qualifier,(COLUMN(AY529)-34),FALSE))</f>
        <v>PBSC</v>
      </c>
      <c r="CG529" s="509" t="str">
        <f>IF(AY529="","",VLOOKUP(AZ529,[0]!Qualifier,(COLUMN(AZ529)-34),FALSE))</f>
        <v>Non</v>
      </c>
      <c r="CH529" s="510" t="str">
        <f>IF(AZ529="","",VLOOKUP(BA529,[0]!Qualifier,(COLUMN(BA529)-34),FALSE))</f>
        <v>NA</v>
      </c>
      <c r="CI529" s="512" t="str">
        <f>IF(BA529="","",VLOOKUP(BB529,[0]!Qualifier,(COLUMN(BB529)-34),FALSE))</f>
        <v xml:space="preserve">None </v>
      </c>
      <c r="CJ529" s="510"/>
      <c r="CK529" s="513" t="str">
        <f t="shared" si="269"/>
        <v>4-6-11-1-1-6-1-2-2-1-1-1-1-1-1-8-1-1-1</v>
      </c>
      <c r="CL529" s="513">
        <v>36201</v>
      </c>
      <c r="CM529" s="513">
        <v>45195</v>
      </c>
      <c r="CN529" s="510"/>
      <c r="CP529" s="510"/>
    </row>
    <row r="530" spans="1:94" ht="12.95" customHeight="1" outlineLevel="1" x14ac:dyDescent="0.35">
      <c r="A530" s="78">
        <f t="shared" si="243"/>
        <v>460906</v>
      </c>
      <c r="B530" s="7">
        <f t="shared" si="272"/>
        <v>525</v>
      </c>
      <c r="C530" s="59">
        <f t="shared" si="270"/>
        <v>525</v>
      </c>
      <c r="D530" s="124">
        <f t="shared" si="273"/>
        <v>460906</v>
      </c>
      <c r="E530" s="16" t="str">
        <f t="shared" si="249"/>
        <v>StemC</v>
      </c>
      <c r="F530" s="58" t="str">
        <f t="shared" si="250"/>
        <v xml:space="preserve">ACD </v>
      </c>
      <c r="G530" s="58" t="str">
        <f t="shared" si="251"/>
        <v xml:space="preserve">NoAdd </v>
      </c>
      <c r="H530" s="58" t="str">
        <f t="shared" si="252"/>
        <v xml:space="preserve">Closed </v>
      </c>
      <c r="I530" s="58" t="str">
        <f t="shared" si="253"/>
        <v xml:space="preserve">SV </v>
      </c>
      <c r="J530" s="58" t="str">
        <f t="shared" si="254"/>
        <v xml:space="preserve">2to6°C </v>
      </c>
      <c r="K530" s="58" t="str">
        <f t="shared" si="255"/>
        <v>No</v>
      </c>
      <c r="L530" s="58" t="str">
        <f t="shared" si="256"/>
        <v xml:space="preserve">Auto </v>
      </c>
      <c r="M530" s="58" t="str">
        <f t="shared" si="257"/>
        <v xml:space="preserve">Aph </v>
      </c>
      <c r="N530" s="58" t="str">
        <f t="shared" si="258"/>
        <v xml:space="preserve">NA </v>
      </c>
      <c r="O530" s="58" t="str">
        <f t="shared" si="259"/>
        <v xml:space="preserve">Transf </v>
      </c>
      <c r="P530" s="58" t="str">
        <f t="shared" si="260"/>
        <v xml:space="preserve">None </v>
      </c>
      <c r="Q530" s="58" t="str">
        <f t="shared" si="261"/>
        <v xml:space="preserve">None </v>
      </c>
      <c r="R530" s="58" t="str">
        <f t="shared" si="262"/>
        <v xml:space="preserve">NoIrr </v>
      </c>
      <c r="S530" s="58" t="str">
        <f t="shared" si="263"/>
        <v xml:space="preserve">- </v>
      </c>
      <c r="T530" s="58" t="str">
        <f t="shared" si="264"/>
        <v>PBSC</v>
      </c>
      <c r="U530" s="58" t="str">
        <f t="shared" si="265"/>
        <v>Non</v>
      </c>
      <c r="V530" s="58" t="str">
        <f t="shared" si="266"/>
        <v>NA</v>
      </c>
      <c r="W530" s="58" t="str">
        <f t="shared" si="267"/>
        <v xml:space="preserve">None </v>
      </c>
      <c r="X530"/>
      <c r="Y530" s="161" t="str">
        <f t="shared" si="268"/>
        <v>4-6-1-1-1-2-1-2-2-1-1-1-1-1-1-8-1-1-1</v>
      </c>
      <c r="Z530" s="8">
        <f t="shared" si="245"/>
        <v>460906</v>
      </c>
      <c r="AA530" s="7">
        <f t="shared" si="246"/>
        <v>525</v>
      </c>
      <c r="AB530" s="29" t="str">
        <f t="shared" si="271"/>
        <v>4</v>
      </c>
      <c r="AC530" s="29" t="str">
        <f t="shared" si="271"/>
        <v>6</v>
      </c>
      <c r="AD530" s="29" t="str">
        <f t="shared" si="271"/>
        <v>0</v>
      </c>
      <c r="AE530" s="29" t="str">
        <f t="shared" si="271"/>
        <v>9</v>
      </c>
      <c r="AF530" s="29" t="str">
        <f t="shared" si="271"/>
        <v>0</v>
      </c>
      <c r="AG530" s="29" t="str">
        <f t="shared" si="271"/>
        <v>6</v>
      </c>
      <c r="AH530" s="59">
        <v>525</v>
      </c>
      <c r="AI530" s="510">
        <v>460906</v>
      </c>
      <c r="AJ530" s="509">
        <v>4</v>
      </c>
      <c r="AK530" s="509">
        <v>6</v>
      </c>
      <c r="AL530" s="509">
        <v>1</v>
      </c>
      <c r="AM530" s="509">
        <v>1</v>
      </c>
      <c r="AN530" s="509">
        <v>1</v>
      </c>
      <c r="AO530" s="509">
        <v>2</v>
      </c>
      <c r="AP530" s="509">
        <v>1</v>
      </c>
      <c r="AQ530" s="509">
        <v>2</v>
      </c>
      <c r="AR530" s="509">
        <v>2</v>
      </c>
      <c r="AS530" s="509">
        <v>1</v>
      </c>
      <c r="AT530" s="509">
        <v>1</v>
      </c>
      <c r="AU530" s="509">
        <v>1</v>
      </c>
      <c r="AV530" s="509">
        <v>1</v>
      </c>
      <c r="AW530" s="509">
        <v>1</v>
      </c>
      <c r="AX530" s="509">
        <v>1</v>
      </c>
      <c r="AY530" s="509">
        <v>8</v>
      </c>
      <c r="AZ530" s="509">
        <v>1</v>
      </c>
      <c r="BA530" s="509">
        <v>1</v>
      </c>
      <c r="BB530" s="509">
        <v>1</v>
      </c>
      <c r="BC530" s="509" t="b">
        <v>0</v>
      </c>
      <c r="BD530" s="508">
        <v>43081</v>
      </c>
      <c r="BE530" s="508">
        <v>43027</v>
      </c>
      <c r="BF530" s="509" t="b">
        <v>0</v>
      </c>
      <c r="BG530" s="510" t="s">
        <v>989</v>
      </c>
      <c r="BH530" s="509">
        <v>80</v>
      </c>
      <c r="BI530" s="510" t="s">
        <v>719</v>
      </c>
      <c r="BJ530" s="513">
        <v>43081</v>
      </c>
      <c r="BK530" s="513">
        <v>43027</v>
      </c>
      <c r="BL530" s="513">
        <v>46217</v>
      </c>
      <c r="BM530" s="510"/>
      <c r="BN530" s="512"/>
      <c r="BO530" s="510"/>
      <c r="BP530" s="509">
        <v>4</v>
      </c>
      <c r="BQ530" s="509" t="str">
        <f>IF(AI530="","",VLOOKUP(AJ530,[0]!Qualifier,(COLUMN(AJ530)-34),FALSE))</f>
        <v>StemC</v>
      </c>
      <c r="BR530" s="509" t="str">
        <f>IF(AJ530="","",VLOOKUP(AK530,[0]!Qualifier,(COLUMN(AK530)-34),FALSE))</f>
        <v xml:space="preserve">ACD </v>
      </c>
      <c r="BS530" s="509" t="str">
        <f>IF(AK530="","",VLOOKUP(AL530,[0]!Qualifier,(COLUMN(AL530)-34),FALSE))</f>
        <v xml:space="preserve">NoAdd </v>
      </c>
      <c r="BT530" s="509" t="str">
        <f>IF(AL530="","",VLOOKUP(AM530,[0]!Qualifier,(COLUMN(AM530)-34),FALSE))</f>
        <v xml:space="preserve">Closed </v>
      </c>
      <c r="BU530" s="509" t="str">
        <f>IF(AM530="","",VLOOKUP(AN530,[0]!Qualifier,(COLUMN(AN530)-34),FALSE))</f>
        <v xml:space="preserve">SV </v>
      </c>
      <c r="BV530" s="509" t="str">
        <f>IF(AN530="","",VLOOKUP(AO530,[0]!Qualifier,(COLUMN(AO530)-34),FALSE))</f>
        <v xml:space="preserve">2to6°C </v>
      </c>
      <c r="BW530" s="509" t="str">
        <f>IF(AO530="","",VLOOKUP(AP530,[0]!Qualifier,(COLUMN(AP530)-34),FALSE))</f>
        <v>No</v>
      </c>
      <c r="BX530" s="509" t="str">
        <f>IF(AP530="","",VLOOKUP(AQ530,[0]!Qualifier,(COLUMN(AQ530)-34),FALSE))</f>
        <v xml:space="preserve">Auto </v>
      </c>
      <c r="BY530" s="509" t="str">
        <f>IF(AQ530="","",VLOOKUP(AR530,[0]!Qualifier,(COLUMN(AR530)-34),FALSE))</f>
        <v xml:space="preserve">Aph </v>
      </c>
      <c r="BZ530" s="509" t="str">
        <f>IF(AR530="","",VLOOKUP(AS530,[0]!Qualifier,(COLUMN(AS530)-34),FALSE))</f>
        <v xml:space="preserve">NA </v>
      </c>
      <c r="CA530" s="509" t="str">
        <f>IF(AS530="","",VLOOKUP(AT530,[0]!Qualifier,(COLUMN(AT530)-34),FALSE))</f>
        <v xml:space="preserve">Transf </v>
      </c>
      <c r="CB530" s="509" t="str">
        <f>IF(AT530="","",VLOOKUP(AU530,[0]!Qualifier,(COLUMN(AU530)-34),FALSE))</f>
        <v xml:space="preserve">None </v>
      </c>
      <c r="CC530" s="509" t="str">
        <f>IF(AU530="","",VLOOKUP(AV530,[0]!Qualifier,(COLUMN(AV530)-34),FALSE))</f>
        <v xml:space="preserve">None </v>
      </c>
      <c r="CD530" s="509" t="str">
        <f>IF(AV530="","",VLOOKUP(AW530,[0]!Qualifier,(COLUMN(AW530)-34),FALSE))</f>
        <v xml:space="preserve">NoIrr </v>
      </c>
      <c r="CE530" s="508" t="str">
        <f>IF(AW530="","",VLOOKUP(AX530,[0]!Qualifier,(COLUMN(AX530)-34),FALSE))</f>
        <v xml:space="preserve">- </v>
      </c>
      <c r="CF530" s="508" t="str">
        <f>IF(AX530="","",VLOOKUP(AY530,[0]!Qualifier,(COLUMN(AY530)-34),FALSE))</f>
        <v>PBSC</v>
      </c>
      <c r="CG530" s="509" t="str">
        <f>IF(AY530="","",VLOOKUP(AZ530,[0]!Qualifier,(COLUMN(AZ530)-34),FALSE))</f>
        <v>Non</v>
      </c>
      <c r="CH530" s="510" t="str">
        <f>IF(AZ530="","",VLOOKUP(BA530,[0]!Qualifier,(COLUMN(BA530)-34),FALSE))</f>
        <v>NA</v>
      </c>
      <c r="CI530" s="512" t="str">
        <f>IF(BA530="","",VLOOKUP(BB530,[0]!Qualifier,(COLUMN(BB530)-34),FALSE))</f>
        <v xml:space="preserve">None </v>
      </c>
      <c r="CJ530" s="510"/>
      <c r="CK530" s="513" t="str">
        <f t="shared" si="269"/>
        <v>4-6-1-1-1-2-1-2-2-1-1-1-1-1-1-8-1-1-1</v>
      </c>
      <c r="CL530" s="513">
        <v>36201</v>
      </c>
      <c r="CM530" s="513">
        <v>45195</v>
      </c>
      <c r="CN530" s="510"/>
      <c r="CP530" s="510"/>
    </row>
    <row r="531" spans="1:94" ht="12.95" customHeight="1" outlineLevel="1" x14ac:dyDescent="0.35">
      <c r="A531" s="78">
        <f t="shared" si="243"/>
        <v>461005</v>
      </c>
      <c r="B531" s="7">
        <f t="shared" si="272"/>
        <v>526</v>
      </c>
      <c r="C531" s="59">
        <f t="shared" si="270"/>
        <v>526</v>
      </c>
      <c r="D531" s="124">
        <f t="shared" si="273"/>
        <v>461005</v>
      </c>
      <c r="E531" s="16" t="str">
        <f t="shared" si="249"/>
        <v>StemC</v>
      </c>
      <c r="F531" s="58" t="str">
        <f t="shared" si="250"/>
        <v xml:space="preserve">ACD </v>
      </c>
      <c r="G531" s="58" t="str">
        <f t="shared" si="251"/>
        <v xml:space="preserve">HES+DMSO </v>
      </c>
      <c r="H531" s="58" t="str">
        <f t="shared" si="252"/>
        <v xml:space="preserve">Closed </v>
      </c>
      <c r="I531" s="58" t="str">
        <f t="shared" si="253"/>
        <v xml:space="preserve">SV </v>
      </c>
      <c r="J531" s="58" t="str">
        <f t="shared" si="254"/>
        <v xml:space="preserve">≤-140°C  </v>
      </c>
      <c r="K531" s="58" t="str">
        <f t="shared" si="255"/>
        <v>No</v>
      </c>
      <c r="L531" s="58" t="str">
        <f t="shared" si="256"/>
        <v xml:space="preserve">Auto </v>
      </c>
      <c r="M531" s="58" t="str">
        <f t="shared" si="257"/>
        <v xml:space="preserve">Aph </v>
      </c>
      <c r="N531" s="58" t="str">
        <f t="shared" si="258"/>
        <v xml:space="preserve">NA </v>
      </c>
      <c r="O531" s="58" t="str">
        <f t="shared" si="259"/>
        <v xml:space="preserve">Transf </v>
      </c>
      <c r="P531" s="58" t="str">
        <f t="shared" si="260"/>
        <v xml:space="preserve">None </v>
      </c>
      <c r="Q531" s="58" t="str">
        <f t="shared" si="261"/>
        <v xml:space="preserve">None </v>
      </c>
      <c r="R531" s="58" t="str">
        <f t="shared" si="262"/>
        <v xml:space="preserve">NoIrr </v>
      </c>
      <c r="S531" s="58" t="str">
        <f t="shared" si="263"/>
        <v xml:space="preserve">- </v>
      </c>
      <c r="T531" s="58" t="str">
        <f t="shared" si="264"/>
        <v>PBSC</v>
      </c>
      <c r="U531" s="58" t="str">
        <f t="shared" si="265"/>
        <v>Non</v>
      </c>
      <c r="V531" s="58" t="str">
        <f t="shared" si="266"/>
        <v>NA</v>
      </c>
      <c r="W531" s="58" t="str">
        <f t="shared" si="267"/>
        <v xml:space="preserve">None </v>
      </c>
      <c r="X531"/>
      <c r="Y531" s="161" t="str">
        <f t="shared" si="268"/>
        <v>4-6-12-1-1-6-1-2-2-1-1-1-1-1-1-8-1-1-1</v>
      </c>
      <c r="Z531" s="8">
        <f t="shared" si="245"/>
        <v>461005</v>
      </c>
      <c r="AA531" s="7">
        <f t="shared" si="246"/>
        <v>526</v>
      </c>
      <c r="AB531" s="29" t="str">
        <f t="shared" si="271"/>
        <v>4</v>
      </c>
      <c r="AC531" s="29" t="str">
        <f t="shared" si="271"/>
        <v>6</v>
      </c>
      <c r="AD531" s="29" t="str">
        <f t="shared" si="271"/>
        <v>1</v>
      </c>
      <c r="AE531" s="29" t="str">
        <f t="shared" si="271"/>
        <v>0</v>
      </c>
      <c r="AF531" s="29" t="str">
        <f t="shared" si="271"/>
        <v>0</v>
      </c>
      <c r="AG531" s="29" t="str">
        <f t="shared" si="271"/>
        <v>5</v>
      </c>
      <c r="AH531" s="59">
        <v>526</v>
      </c>
      <c r="AI531" s="510">
        <v>461005</v>
      </c>
      <c r="AJ531" s="509">
        <v>4</v>
      </c>
      <c r="AK531" s="509">
        <v>6</v>
      </c>
      <c r="AL531" s="509">
        <v>12</v>
      </c>
      <c r="AM531" s="509">
        <v>1</v>
      </c>
      <c r="AN531" s="509">
        <v>1</v>
      </c>
      <c r="AO531" s="509">
        <v>6</v>
      </c>
      <c r="AP531" s="509">
        <v>1</v>
      </c>
      <c r="AQ531" s="509">
        <v>2</v>
      </c>
      <c r="AR531" s="509">
        <v>2</v>
      </c>
      <c r="AS531" s="509">
        <v>1</v>
      </c>
      <c r="AT531" s="509">
        <v>1</v>
      </c>
      <c r="AU531" s="509">
        <v>1</v>
      </c>
      <c r="AV531" s="509">
        <v>1</v>
      </c>
      <c r="AW531" s="509">
        <v>1</v>
      </c>
      <c r="AX531" s="509">
        <v>1</v>
      </c>
      <c r="AY531" s="509">
        <v>8</v>
      </c>
      <c r="AZ531" s="509">
        <v>1</v>
      </c>
      <c r="BA531" s="509">
        <v>1</v>
      </c>
      <c r="BB531" s="509">
        <v>1</v>
      </c>
      <c r="BC531" s="509" t="b">
        <v>0</v>
      </c>
      <c r="BD531" s="508">
        <v>38320</v>
      </c>
      <c r="BE531" s="508">
        <v>38320</v>
      </c>
      <c r="BF531" s="509" t="b">
        <v>0</v>
      </c>
      <c r="BG531" s="510" t="s">
        <v>1265</v>
      </c>
      <c r="BH531" s="509">
        <v>80</v>
      </c>
      <c r="BI531" s="510" t="s">
        <v>719</v>
      </c>
      <c r="BJ531" s="513">
        <v>38320</v>
      </c>
      <c r="BK531" s="513">
        <v>38320</v>
      </c>
      <c r="BL531" s="513">
        <v>46217</v>
      </c>
      <c r="BM531" s="510"/>
      <c r="BN531" s="512"/>
      <c r="BO531" s="510"/>
      <c r="BP531" s="509">
        <v>4</v>
      </c>
      <c r="BQ531" s="509" t="str">
        <f>IF(AI531="","",VLOOKUP(AJ531,[0]!Qualifier,(COLUMN(AJ531)-34),FALSE))</f>
        <v>StemC</v>
      </c>
      <c r="BR531" s="509" t="str">
        <f>IF(AJ531="","",VLOOKUP(AK531,[0]!Qualifier,(COLUMN(AK531)-34),FALSE))</f>
        <v xml:space="preserve">ACD </v>
      </c>
      <c r="BS531" s="509" t="str">
        <f>IF(AK531="","",VLOOKUP(AL531,[0]!Qualifier,(COLUMN(AL531)-34),FALSE))</f>
        <v xml:space="preserve">HES+DMSO </v>
      </c>
      <c r="BT531" s="509" t="str">
        <f>IF(AL531="","",VLOOKUP(AM531,[0]!Qualifier,(COLUMN(AM531)-34),FALSE))</f>
        <v xml:space="preserve">Closed </v>
      </c>
      <c r="BU531" s="509" t="str">
        <f>IF(AM531="","",VLOOKUP(AN531,[0]!Qualifier,(COLUMN(AN531)-34),FALSE))</f>
        <v xml:space="preserve">SV </v>
      </c>
      <c r="BV531" s="509" t="str">
        <f>IF(AN531="","",VLOOKUP(AO531,[0]!Qualifier,(COLUMN(AO531)-34),FALSE))</f>
        <v xml:space="preserve">≤-140°C  </v>
      </c>
      <c r="BW531" s="509" t="str">
        <f>IF(AO531="","",VLOOKUP(AP531,[0]!Qualifier,(COLUMN(AP531)-34),FALSE))</f>
        <v>No</v>
      </c>
      <c r="BX531" s="509" t="str">
        <f>IF(AP531="","",VLOOKUP(AQ531,[0]!Qualifier,(COLUMN(AQ531)-34),FALSE))</f>
        <v xml:space="preserve">Auto </v>
      </c>
      <c r="BY531" s="509" t="str">
        <f>IF(AQ531="","",VLOOKUP(AR531,[0]!Qualifier,(COLUMN(AR531)-34),FALSE))</f>
        <v xml:space="preserve">Aph </v>
      </c>
      <c r="BZ531" s="509" t="str">
        <f>IF(AR531="","",VLOOKUP(AS531,[0]!Qualifier,(COLUMN(AS531)-34),FALSE))</f>
        <v xml:space="preserve">NA </v>
      </c>
      <c r="CA531" s="509" t="str">
        <f>IF(AS531="","",VLOOKUP(AT531,[0]!Qualifier,(COLUMN(AT531)-34),FALSE))</f>
        <v xml:space="preserve">Transf </v>
      </c>
      <c r="CB531" s="509" t="str">
        <f>IF(AT531="","",VLOOKUP(AU531,[0]!Qualifier,(COLUMN(AU531)-34),FALSE))</f>
        <v xml:space="preserve">None </v>
      </c>
      <c r="CC531" s="509" t="str">
        <f>IF(AU531="","",VLOOKUP(AV531,[0]!Qualifier,(COLUMN(AV531)-34),FALSE))</f>
        <v xml:space="preserve">None </v>
      </c>
      <c r="CD531" s="509" t="str">
        <f>IF(AV531="","",VLOOKUP(AW531,[0]!Qualifier,(COLUMN(AW531)-34),FALSE))</f>
        <v xml:space="preserve">NoIrr </v>
      </c>
      <c r="CE531" s="508" t="str">
        <f>IF(AW531="","",VLOOKUP(AX531,[0]!Qualifier,(COLUMN(AX531)-34),FALSE))</f>
        <v xml:space="preserve">- </v>
      </c>
      <c r="CF531" s="508" t="str">
        <f>IF(AX531="","",VLOOKUP(AY531,[0]!Qualifier,(COLUMN(AY531)-34),FALSE))</f>
        <v>PBSC</v>
      </c>
      <c r="CG531" s="509" t="str">
        <f>IF(AY531="","",VLOOKUP(AZ531,[0]!Qualifier,(COLUMN(AZ531)-34),FALSE))</f>
        <v>Non</v>
      </c>
      <c r="CH531" s="510" t="str">
        <f>IF(AZ531="","",VLOOKUP(BA531,[0]!Qualifier,(COLUMN(BA531)-34),FALSE))</f>
        <v>NA</v>
      </c>
      <c r="CI531" s="512" t="str">
        <f>IF(BA531="","",VLOOKUP(BB531,[0]!Qualifier,(COLUMN(BB531)-34),FALSE))</f>
        <v xml:space="preserve">None </v>
      </c>
      <c r="CJ531" s="510"/>
      <c r="CK531" s="513" t="str">
        <f t="shared" si="269"/>
        <v>4-6-12-1-1-6-1-2-2-1-1-1-1-1-1-8-1-1-1</v>
      </c>
      <c r="CL531" s="513">
        <v>36250</v>
      </c>
      <c r="CM531" s="513">
        <v>45195</v>
      </c>
      <c r="CN531" s="510"/>
      <c r="CP531" s="510"/>
    </row>
    <row r="532" spans="1:94" ht="12.95" customHeight="1" outlineLevel="1" x14ac:dyDescent="0.35">
      <c r="A532" s="78">
        <f t="shared" si="243"/>
        <v>461045</v>
      </c>
      <c r="B532" s="7">
        <f t="shared" si="272"/>
        <v>527</v>
      </c>
      <c r="C532" s="59">
        <f t="shared" si="270"/>
        <v>527</v>
      </c>
      <c r="D532" s="124">
        <f t="shared" si="273"/>
        <v>461045</v>
      </c>
      <c r="E532" s="16" t="str">
        <f t="shared" si="249"/>
        <v>StemC</v>
      </c>
      <c r="F532" s="58" t="str">
        <f t="shared" si="250"/>
        <v xml:space="preserve">ACD </v>
      </c>
      <c r="G532" s="58" t="str">
        <f t="shared" si="251"/>
        <v xml:space="preserve">HES+DMSO </v>
      </c>
      <c r="H532" s="58" t="str">
        <f t="shared" si="252"/>
        <v xml:space="preserve">CleanR </v>
      </c>
      <c r="I532" s="58" t="str">
        <f t="shared" si="253"/>
        <v xml:space="preserve">SV </v>
      </c>
      <c r="J532" s="58" t="str">
        <f t="shared" si="254"/>
        <v xml:space="preserve">≤-140°C  </v>
      </c>
      <c r="K532" s="58" t="str">
        <f t="shared" si="255"/>
        <v>CryoPres</v>
      </c>
      <c r="L532" s="58" t="str">
        <f t="shared" si="256"/>
        <v xml:space="preserve">Auto </v>
      </c>
      <c r="M532" s="58" t="str">
        <f t="shared" si="257"/>
        <v xml:space="preserve">Aph </v>
      </c>
      <c r="N532" s="58" t="str">
        <f t="shared" si="258"/>
        <v xml:space="preserve">NA </v>
      </c>
      <c r="O532" s="58" t="str">
        <f t="shared" si="259"/>
        <v xml:space="preserve">Transf </v>
      </c>
      <c r="P532" s="58" t="str">
        <f t="shared" si="260"/>
        <v xml:space="preserve">None </v>
      </c>
      <c r="Q532" s="58" t="str">
        <f t="shared" si="261"/>
        <v xml:space="preserve">None </v>
      </c>
      <c r="R532" s="58" t="str">
        <f t="shared" si="262"/>
        <v xml:space="preserve">NoIrr </v>
      </c>
      <c r="S532" s="58" t="str">
        <f t="shared" si="263"/>
        <v xml:space="preserve">- </v>
      </c>
      <c r="T532" s="58" t="str">
        <f t="shared" si="264"/>
        <v>PBSC</v>
      </c>
      <c r="U532" s="58" t="str">
        <f t="shared" si="265"/>
        <v>Non</v>
      </c>
      <c r="V532" s="58" t="str">
        <f t="shared" si="266"/>
        <v>NA</v>
      </c>
      <c r="W532" s="58" t="str">
        <f t="shared" si="267"/>
        <v xml:space="preserve">None </v>
      </c>
      <c r="X532"/>
      <c r="Y532" s="161" t="str">
        <f t="shared" si="268"/>
        <v>4-6-12-4-1-6-5-2-2-1-1-1-1-1-1-8-1-1-1</v>
      </c>
      <c r="Z532" s="8">
        <f t="shared" si="245"/>
        <v>461045</v>
      </c>
      <c r="AA532" s="7">
        <f t="shared" si="246"/>
        <v>527</v>
      </c>
      <c r="AB532" s="29" t="str">
        <f t="shared" si="271"/>
        <v>4</v>
      </c>
      <c r="AC532" s="29" t="str">
        <f t="shared" si="271"/>
        <v>6</v>
      </c>
      <c r="AD532" s="29" t="str">
        <f t="shared" si="271"/>
        <v>1</v>
      </c>
      <c r="AE532" s="29" t="str">
        <f t="shared" si="271"/>
        <v>0</v>
      </c>
      <c r="AF532" s="29" t="str">
        <f t="shared" si="271"/>
        <v>4</v>
      </c>
      <c r="AG532" s="29" t="str">
        <f t="shared" si="271"/>
        <v>5</v>
      </c>
      <c r="AH532" s="59">
        <v>527</v>
      </c>
      <c r="AI532" s="510">
        <v>461045</v>
      </c>
      <c r="AJ532" s="509">
        <v>4</v>
      </c>
      <c r="AK532" s="509">
        <v>6</v>
      </c>
      <c r="AL532" s="509">
        <v>12</v>
      </c>
      <c r="AM532" s="509">
        <v>4</v>
      </c>
      <c r="AN532" s="509">
        <v>1</v>
      </c>
      <c r="AO532" s="509">
        <v>6</v>
      </c>
      <c r="AP532" s="509">
        <v>5</v>
      </c>
      <c r="AQ532" s="509">
        <v>2</v>
      </c>
      <c r="AR532" s="509">
        <v>2</v>
      </c>
      <c r="AS532" s="509">
        <v>1</v>
      </c>
      <c r="AT532" s="509">
        <v>1</v>
      </c>
      <c r="AU532" s="509">
        <v>1</v>
      </c>
      <c r="AV532" s="509">
        <v>1</v>
      </c>
      <c r="AW532" s="509">
        <v>1</v>
      </c>
      <c r="AX532" s="509">
        <v>1</v>
      </c>
      <c r="AY532" s="509">
        <v>8</v>
      </c>
      <c r="AZ532" s="509">
        <v>1</v>
      </c>
      <c r="BA532" s="509">
        <v>1</v>
      </c>
      <c r="BB532" s="509">
        <v>1</v>
      </c>
      <c r="BC532" s="509" t="b">
        <v>0</v>
      </c>
      <c r="BD532" s="508">
        <v>43255</v>
      </c>
      <c r="BE532" s="508">
        <v>43248</v>
      </c>
      <c r="BF532" s="509" t="b">
        <v>0</v>
      </c>
      <c r="BG532" s="510" t="s">
        <v>1266</v>
      </c>
      <c r="BH532" s="509">
        <v>80</v>
      </c>
      <c r="BI532" s="510" t="s">
        <v>719</v>
      </c>
      <c r="BJ532" s="513">
        <v>43255</v>
      </c>
      <c r="BK532" s="513">
        <v>43248</v>
      </c>
      <c r="BL532" s="513">
        <v>46217</v>
      </c>
      <c r="BM532" s="510"/>
      <c r="BN532" s="512"/>
      <c r="BO532" s="510"/>
      <c r="BP532" s="509">
        <v>4</v>
      </c>
      <c r="BQ532" s="509" t="str">
        <f>IF(AI532="","",VLOOKUP(AJ532,[0]!Qualifier,(COLUMN(AJ532)-34),FALSE))</f>
        <v>StemC</v>
      </c>
      <c r="BR532" s="509" t="str">
        <f>IF(AJ532="","",VLOOKUP(AK532,[0]!Qualifier,(COLUMN(AK532)-34),FALSE))</f>
        <v xml:space="preserve">ACD </v>
      </c>
      <c r="BS532" s="509" t="str">
        <f>IF(AK532="","",VLOOKUP(AL532,[0]!Qualifier,(COLUMN(AL532)-34),FALSE))</f>
        <v xml:space="preserve">HES+DMSO </v>
      </c>
      <c r="BT532" s="509" t="str">
        <f>IF(AL532="","",VLOOKUP(AM532,[0]!Qualifier,(COLUMN(AM532)-34),FALSE))</f>
        <v xml:space="preserve">CleanR </v>
      </c>
      <c r="BU532" s="509" t="str">
        <f>IF(AM532="","",VLOOKUP(AN532,[0]!Qualifier,(COLUMN(AN532)-34),FALSE))</f>
        <v xml:space="preserve">SV </v>
      </c>
      <c r="BV532" s="509" t="str">
        <f>IF(AN532="","",VLOOKUP(AO532,[0]!Qualifier,(COLUMN(AO532)-34),FALSE))</f>
        <v xml:space="preserve">≤-140°C  </v>
      </c>
      <c r="BW532" s="509" t="str">
        <f>IF(AO532="","",VLOOKUP(AP532,[0]!Qualifier,(COLUMN(AP532)-34),FALSE))</f>
        <v>CryoPres</v>
      </c>
      <c r="BX532" s="509" t="str">
        <f>IF(AP532="","",VLOOKUP(AQ532,[0]!Qualifier,(COLUMN(AQ532)-34),FALSE))</f>
        <v xml:space="preserve">Auto </v>
      </c>
      <c r="BY532" s="509" t="str">
        <f>IF(AQ532="","",VLOOKUP(AR532,[0]!Qualifier,(COLUMN(AR532)-34),FALSE))</f>
        <v xml:space="preserve">Aph </v>
      </c>
      <c r="BZ532" s="509" t="str">
        <f>IF(AR532="","",VLOOKUP(AS532,[0]!Qualifier,(COLUMN(AS532)-34),FALSE))</f>
        <v xml:space="preserve">NA </v>
      </c>
      <c r="CA532" s="509" t="str">
        <f>IF(AS532="","",VLOOKUP(AT532,[0]!Qualifier,(COLUMN(AT532)-34),FALSE))</f>
        <v xml:space="preserve">Transf </v>
      </c>
      <c r="CB532" s="509" t="str">
        <f>IF(AT532="","",VLOOKUP(AU532,[0]!Qualifier,(COLUMN(AU532)-34),FALSE))</f>
        <v xml:space="preserve">None </v>
      </c>
      <c r="CC532" s="509" t="str">
        <f>IF(AU532="","",VLOOKUP(AV532,[0]!Qualifier,(COLUMN(AV532)-34),FALSE))</f>
        <v xml:space="preserve">None </v>
      </c>
      <c r="CD532" s="509" t="str">
        <f>IF(AV532="","",VLOOKUP(AW532,[0]!Qualifier,(COLUMN(AW532)-34),FALSE))</f>
        <v xml:space="preserve">NoIrr </v>
      </c>
      <c r="CE532" s="508" t="str">
        <f>IF(AW532="","",VLOOKUP(AX532,[0]!Qualifier,(COLUMN(AX532)-34),FALSE))</f>
        <v xml:space="preserve">- </v>
      </c>
      <c r="CF532" s="508" t="str">
        <f>IF(AX532="","",VLOOKUP(AY532,[0]!Qualifier,(COLUMN(AY532)-34),FALSE))</f>
        <v>PBSC</v>
      </c>
      <c r="CG532" s="509" t="str">
        <f>IF(AY532="","",VLOOKUP(AZ532,[0]!Qualifier,(COLUMN(AZ532)-34),FALSE))</f>
        <v>Non</v>
      </c>
      <c r="CH532" s="510" t="str">
        <f>IF(AZ532="","",VLOOKUP(BA532,[0]!Qualifier,(COLUMN(BA532)-34),FALSE))</f>
        <v>NA</v>
      </c>
      <c r="CI532" s="512" t="str">
        <f>IF(BA532="","",VLOOKUP(BB532,[0]!Qualifier,(COLUMN(BB532)-34),FALSE))</f>
        <v xml:space="preserve">None </v>
      </c>
      <c r="CJ532" s="510"/>
      <c r="CK532" s="513" t="str">
        <f t="shared" si="269"/>
        <v>4-6-12-4-1-6-5-2-2-1-1-1-1-1-1-8-1-1-1</v>
      </c>
      <c r="CL532" s="513">
        <v>38320</v>
      </c>
      <c r="CM532" s="513">
        <v>45195</v>
      </c>
      <c r="CN532" s="510"/>
      <c r="CP532" s="510"/>
    </row>
    <row r="533" spans="1:94" ht="12.95" customHeight="1" outlineLevel="1" x14ac:dyDescent="0.35">
      <c r="A533" s="78">
        <f t="shared" ref="A533:A596" si="274">D533</f>
        <v>461048</v>
      </c>
      <c r="B533" s="7">
        <f t="shared" si="272"/>
        <v>528</v>
      </c>
      <c r="C533" s="59">
        <f t="shared" si="270"/>
        <v>528</v>
      </c>
      <c r="D533" s="124">
        <f t="shared" si="273"/>
        <v>461048</v>
      </c>
      <c r="E533" s="16" t="str">
        <f t="shared" si="249"/>
        <v>StemC</v>
      </c>
      <c r="F533" s="58" t="str">
        <f t="shared" si="250"/>
        <v xml:space="preserve">ACD </v>
      </c>
      <c r="G533" s="58" t="str">
        <f t="shared" si="251"/>
        <v xml:space="preserve">DMSO </v>
      </c>
      <c r="H533" s="58" t="str">
        <f t="shared" si="252"/>
        <v xml:space="preserve">CleanR </v>
      </c>
      <c r="I533" s="58" t="str">
        <f t="shared" si="253"/>
        <v xml:space="preserve">SV </v>
      </c>
      <c r="J533" s="58" t="str">
        <f t="shared" si="254"/>
        <v xml:space="preserve">≤-140°C  </v>
      </c>
      <c r="K533" s="58" t="str">
        <f t="shared" si="255"/>
        <v>No</v>
      </c>
      <c r="L533" s="58" t="str">
        <f t="shared" si="256"/>
        <v xml:space="preserve">Auto </v>
      </c>
      <c r="M533" s="58" t="str">
        <f t="shared" si="257"/>
        <v xml:space="preserve">Aph </v>
      </c>
      <c r="N533" s="58" t="str">
        <f t="shared" si="258"/>
        <v xml:space="preserve">NA </v>
      </c>
      <c r="O533" s="58" t="str">
        <f t="shared" si="259"/>
        <v xml:space="preserve">Transf </v>
      </c>
      <c r="P533" s="58" t="str">
        <f t="shared" si="260"/>
        <v xml:space="preserve">None </v>
      </c>
      <c r="Q533" s="58" t="str">
        <f t="shared" si="261"/>
        <v xml:space="preserve">None </v>
      </c>
      <c r="R533" s="58" t="str">
        <f t="shared" si="262"/>
        <v xml:space="preserve">NoIrr </v>
      </c>
      <c r="S533" s="58" t="str">
        <f t="shared" si="263"/>
        <v xml:space="preserve">- </v>
      </c>
      <c r="T533" s="58" t="str">
        <f t="shared" si="264"/>
        <v>PBSC</v>
      </c>
      <c r="U533" s="58" t="str">
        <f t="shared" si="265"/>
        <v>Non</v>
      </c>
      <c r="V533" s="58" t="str">
        <f t="shared" si="266"/>
        <v>NA</v>
      </c>
      <c r="W533" s="58" t="str">
        <f t="shared" si="267"/>
        <v xml:space="preserve">None </v>
      </c>
      <c r="X533"/>
      <c r="Y533" s="161" t="str">
        <f t="shared" si="268"/>
        <v>4-6-11-4-1-6-1-2-2-1-1-1-1-1-1-8-1-1-1</v>
      </c>
      <c r="Z533" s="8">
        <f t="shared" si="245"/>
        <v>461048</v>
      </c>
      <c r="AA533" s="7">
        <f t="shared" si="246"/>
        <v>528</v>
      </c>
      <c r="AB533" s="29" t="str">
        <f t="shared" si="271"/>
        <v>4</v>
      </c>
      <c r="AC533" s="29" t="str">
        <f t="shared" si="271"/>
        <v>6</v>
      </c>
      <c r="AD533" s="29" t="str">
        <f t="shared" si="271"/>
        <v>1</v>
      </c>
      <c r="AE533" s="29" t="str">
        <f t="shared" si="271"/>
        <v>0</v>
      </c>
      <c r="AF533" s="29" t="str">
        <f t="shared" si="271"/>
        <v>4</v>
      </c>
      <c r="AG533" s="29" t="str">
        <f t="shared" si="271"/>
        <v>8</v>
      </c>
      <c r="AH533" s="59">
        <v>528</v>
      </c>
      <c r="AI533" s="510">
        <v>461048</v>
      </c>
      <c r="AJ533" s="509">
        <v>4</v>
      </c>
      <c r="AK533" s="509">
        <v>6</v>
      </c>
      <c r="AL533" s="509">
        <v>11</v>
      </c>
      <c r="AM533" s="509">
        <v>4</v>
      </c>
      <c r="AN533" s="509">
        <v>1</v>
      </c>
      <c r="AO533" s="509">
        <v>6</v>
      </c>
      <c r="AP533" s="509">
        <v>1</v>
      </c>
      <c r="AQ533" s="509">
        <v>2</v>
      </c>
      <c r="AR533" s="509">
        <v>2</v>
      </c>
      <c r="AS533" s="509">
        <v>1</v>
      </c>
      <c r="AT533" s="509">
        <v>1</v>
      </c>
      <c r="AU533" s="509">
        <v>1</v>
      </c>
      <c r="AV533" s="509">
        <v>1</v>
      </c>
      <c r="AW533" s="509">
        <v>1</v>
      </c>
      <c r="AX533" s="509">
        <v>1</v>
      </c>
      <c r="AY533" s="509">
        <v>8</v>
      </c>
      <c r="AZ533" s="509">
        <v>1</v>
      </c>
      <c r="BA533" s="509">
        <v>1</v>
      </c>
      <c r="BB533" s="509">
        <v>1</v>
      </c>
      <c r="BC533" s="509" t="b">
        <v>0</v>
      </c>
      <c r="BD533" s="508">
        <v>45195</v>
      </c>
      <c r="BE533" s="508">
        <v>45194</v>
      </c>
      <c r="BF533" s="509" t="b">
        <v>0</v>
      </c>
      <c r="BG533" s="510" t="s">
        <v>1505</v>
      </c>
      <c r="BH533" s="509">
        <v>80</v>
      </c>
      <c r="BI533" s="510" t="s">
        <v>719</v>
      </c>
      <c r="BJ533" s="513">
        <v>45195</v>
      </c>
      <c r="BK533" s="513">
        <v>45194</v>
      </c>
      <c r="BL533" s="513">
        <v>46217</v>
      </c>
      <c r="BM533" s="510"/>
      <c r="BN533" s="512"/>
      <c r="BO533" s="510"/>
      <c r="BP533" s="509">
        <v>4</v>
      </c>
      <c r="BQ533" s="509" t="str">
        <f>IF(AI533="","",VLOOKUP(AJ533,[0]!Qualifier,(COLUMN(AJ533)-34),FALSE))</f>
        <v>StemC</v>
      </c>
      <c r="BR533" s="509" t="str">
        <f>IF(AJ533="","",VLOOKUP(AK533,[0]!Qualifier,(COLUMN(AK533)-34),FALSE))</f>
        <v xml:space="preserve">ACD </v>
      </c>
      <c r="BS533" s="509" t="str">
        <f>IF(AK533="","",VLOOKUP(AL533,[0]!Qualifier,(COLUMN(AL533)-34),FALSE))</f>
        <v xml:space="preserve">DMSO </v>
      </c>
      <c r="BT533" s="509" t="str">
        <f>IF(AL533="","",VLOOKUP(AM533,[0]!Qualifier,(COLUMN(AM533)-34),FALSE))</f>
        <v xml:space="preserve">CleanR </v>
      </c>
      <c r="BU533" s="509" t="str">
        <f>IF(AM533="","",VLOOKUP(AN533,[0]!Qualifier,(COLUMN(AN533)-34),FALSE))</f>
        <v xml:space="preserve">SV </v>
      </c>
      <c r="BV533" s="509" t="str">
        <f>IF(AN533="","",VLOOKUP(AO533,[0]!Qualifier,(COLUMN(AO533)-34),FALSE))</f>
        <v xml:space="preserve">≤-140°C  </v>
      </c>
      <c r="BW533" s="509" t="str">
        <f>IF(AO533="","",VLOOKUP(AP533,[0]!Qualifier,(COLUMN(AP533)-34),FALSE))</f>
        <v>No</v>
      </c>
      <c r="BX533" s="509" t="str">
        <f>IF(AP533="","",VLOOKUP(AQ533,[0]!Qualifier,(COLUMN(AQ533)-34),FALSE))</f>
        <v xml:space="preserve">Auto </v>
      </c>
      <c r="BY533" s="509" t="str">
        <f>IF(AQ533="","",VLOOKUP(AR533,[0]!Qualifier,(COLUMN(AR533)-34),FALSE))</f>
        <v xml:space="preserve">Aph </v>
      </c>
      <c r="BZ533" s="509" t="str">
        <f>IF(AR533="","",VLOOKUP(AS533,[0]!Qualifier,(COLUMN(AS533)-34),FALSE))</f>
        <v xml:space="preserve">NA </v>
      </c>
      <c r="CA533" s="509" t="str">
        <f>IF(AS533="","",VLOOKUP(AT533,[0]!Qualifier,(COLUMN(AT533)-34),FALSE))</f>
        <v xml:space="preserve">Transf </v>
      </c>
      <c r="CB533" s="509" t="str">
        <f>IF(AT533="","",VLOOKUP(AU533,[0]!Qualifier,(COLUMN(AU533)-34),FALSE))</f>
        <v xml:space="preserve">None </v>
      </c>
      <c r="CC533" s="509" t="str">
        <f>IF(AU533="","",VLOOKUP(AV533,[0]!Qualifier,(COLUMN(AV533)-34),FALSE))</f>
        <v xml:space="preserve">None </v>
      </c>
      <c r="CD533" s="509" t="str">
        <f>IF(AV533="","",VLOOKUP(AW533,[0]!Qualifier,(COLUMN(AW533)-34),FALSE))</f>
        <v xml:space="preserve">NoIrr </v>
      </c>
      <c r="CE533" s="508" t="str">
        <f>IF(AW533="","",VLOOKUP(AX533,[0]!Qualifier,(COLUMN(AX533)-34),FALSE))</f>
        <v xml:space="preserve">- </v>
      </c>
      <c r="CF533" s="508" t="str">
        <f>IF(AX533="","",VLOOKUP(AY533,[0]!Qualifier,(COLUMN(AY533)-34),FALSE))</f>
        <v>PBSC</v>
      </c>
      <c r="CG533" s="509" t="str">
        <f>IF(AY533="","",VLOOKUP(AZ533,[0]!Qualifier,(COLUMN(AZ533)-34),FALSE))</f>
        <v>Non</v>
      </c>
      <c r="CH533" s="510" t="str">
        <f>IF(AZ533="","",VLOOKUP(BA533,[0]!Qualifier,(COLUMN(BA533)-34),FALSE))</f>
        <v>NA</v>
      </c>
      <c r="CI533" s="512" t="str">
        <f>IF(BA533="","",VLOOKUP(BB533,[0]!Qualifier,(COLUMN(BB533)-34),FALSE))</f>
        <v xml:space="preserve">None </v>
      </c>
      <c r="CJ533" s="510"/>
      <c r="CK533" s="513" t="str">
        <f t="shared" si="269"/>
        <v>4-6-11-4-1-6-1-2-2-1-1-1-1-1-1-8-1-1-1</v>
      </c>
      <c r="CL533" s="513">
        <v>37189</v>
      </c>
      <c r="CM533" s="513">
        <v>45195</v>
      </c>
      <c r="CN533" s="510"/>
      <c r="CP533" s="510"/>
    </row>
    <row r="534" spans="1:94" ht="12.95" customHeight="1" outlineLevel="1" x14ac:dyDescent="0.35">
      <c r="A534" s="78">
        <f t="shared" si="274"/>
        <v>461910</v>
      </c>
      <c r="B534" s="7">
        <f t="shared" si="272"/>
        <v>529</v>
      </c>
      <c r="C534" s="59">
        <f t="shared" si="270"/>
        <v>529</v>
      </c>
      <c r="D534" s="124">
        <f t="shared" si="273"/>
        <v>461910</v>
      </c>
      <c r="E534" s="16" t="str">
        <f t="shared" si="249"/>
        <v>StemC</v>
      </c>
      <c r="F534" s="58" t="str">
        <f t="shared" si="250"/>
        <v xml:space="preserve">ACD+Hep </v>
      </c>
      <c r="G534" s="58" t="str">
        <f t="shared" si="251"/>
        <v xml:space="preserve">NoAdd </v>
      </c>
      <c r="H534" s="58" t="str">
        <f t="shared" si="252"/>
        <v xml:space="preserve">Closed </v>
      </c>
      <c r="I534" s="58" t="str">
        <f t="shared" si="253"/>
        <v xml:space="preserve">SV </v>
      </c>
      <c r="J534" s="58" t="str">
        <f t="shared" si="254"/>
        <v xml:space="preserve">2to6°C </v>
      </c>
      <c r="K534" s="58" t="str">
        <f t="shared" si="255"/>
        <v>No</v>
      </c>
      <c r="L534" s="58" t="str">
        <f t="shared" si="256"/>
        <v xml:space="preserve">Auto </v>
      </c>
      <c r="M534" s="58" t="str">
        <f t="shared" si="257"/>
        <v xml:space="preserve">Aph </v>
      </c>
      <c r="N534" s="58" t="str">
        <f t="shared" si="258"/>
        <v xml:space="preserve">NA </v>
      </c>
      <c r="O534" s="58" t="str">
        <f t="shared" si="259"/>
        <v xml:space="preserve">Transf </v>
      </c>
      <c r="P534" s="58" t="str">
        <f t="shared" si="260"/>
        <v xml:space="preserve">None </v>
      </c>
      <c r="Q534" s="58" t="str">
        <f t="shared" si="261"/>
        <v xml:space="preserve">None </v>
      </c>
      <c r="R534" s="58" t="str">
        <f t="shared" si="262"/>
        <v xml:space="preserve">NoIrr </v>
      </c>
      <c r="S534" s="58" t="str">
        <f t="shared" si="263"/>
        <v xml:space="preserve">- </v>
      </c>
      <c r="T534" s="58" t="str">
        <f t="shared" si="264"/>
        <v>PBSC</v>
      </c>
      <c r="U534" s="58" t="str">
        <f t="shared" si="265"/>
        <v>Non</v>
      </c>
      <c r="V534" s="58" t="str">
        <f t="shared" si="266"/>
        <v>NA</v>
      </c>
      <c r="W534" s="58" t="str">
        <f t="shared" si="267"/>
        <v xml:space="preserve">None </v>
      </c>
      <c r="X534"/>
      <c r="Y534" s="161" t="str">
        <f t="shared" si="268"/>
        <v>4-12-1-1-1-2-1-2-2-1-1-1-1-1-1-8-1-1-1</v>
      </c>
      <c r="Z534" s="8">
        <f t="shared" si="245"/>
        <v>461910</v>
      </c>
      <c r="AA534" s="7">
        <f t="shared" si="246"/>
        <v>529</v>
      </c>
      <c r="AB534" s="29" t="str">
        <f t="shared" si="271"/>
        <v>4</v>
      </c>
      <c r="AC534" s="29" t="str">
        <f t="shared" si="271"/>
        <v>6</v>
      </c>
      <c r="AD534" s="29" t="str">
        <f t="shared" si="271"/>
        <v>1</v>
      </c>
      <c r="AE534" s="29" t="str">
        <f t="shared" si="271"/>
        <v>9</v>
      </c>
      <c r="AF534" s="29" t="str">
        <f t="shared" si="271"/>
        <v>1</v>
      </c>
      <c r="AG534" s="29" t="str">
        <f t="shared" si="271"/>
        <v>0</v>
      </c>
      <c r="AH534" s="59">
        <v>529</v>
      </c>
      <c r="AI534" s="510">
        <v>461910</v>
      </c>
      <c r="AJ534" s="509">
        <v>4</v>
      </c>
      <c r="AK534" s="509">
        <v>12</v>
      </c>
      <c r="AL534" s="509">
        <v>1</v>
      </c>
      <c r="AM534" s="509">
        <v>1</v>
      </c>
      <c r="AN534" s="509">
        <v>1</v>
      </c>
      <c r="AO534" s="509">
        <v>2</v>
      </c>
      <c r="AP534" s="509">
        <v>1</v>
      </c>
      <c r="AQ534" s="509">
        <v>2</v>
      </c>
      <c r="AR534" s="509">
        <v>2</v>
      </c>
      <c r="AS534" s="509">
        <v>1</v>
      </c>
      <c r="AT534" s="509">
        <v>1</v>
      </c>
      <c r="AU534" s="509">
        <v>1</v>
      </c>
      <c r="AV534" s="509">
        <v>1</v>
      </c>
      <c r="AW534" s="509">
        <v>1</v>
      </c>
      <c r="AX534" s="509">
        <v>1</v>
      </c>
      <c r="AY534" s="509">
        <v>8</v>
      </c>
      <c r="AZ534" s="509">
        <v>1</v>
      </c>
      <c r="BA534" s="509">
        <v>1</v>
      </c>
      <c r="BB534" s="509">
        <v>1</v>
      </c>
      <c r="BC534" s="509" t="b">
        <v>0</v>
      </c>
      <c r="BD534" s="508">
        <v>44007</v>
      </c>
      <c r="BE534" s="508">
        <v>43999</v>
      </c>
      <c r="BF534" s="509" t="b">
        <v>0</v>
      </c>
      <c r="BG534" s="510" t="s">
        <v>1091</v>
      </c>
      <c r="BH534" s="509">
        <v>80</v>
      </c>
      <c r="BI534" s="510" t="s">
        <v>719</v>
      </c>
      <c r="BJ534" s="513">
        <v>44007</v>
      </c>
      <c r="BK534" s="513">
        <v>43999</v>
      </c>
      <c r="BL534" s="513">
        <v>46217</v>
      </c>
      <c r="BM534" s="510"/>
      <c r="BN534" s="512"/>
      <c r="BO534" s="510"/>
      <c r="BP534" s="509">
        <v>2</v>
      </c>
      <c r="BQ534" s="509" t="str">
        <f>IF(AI534="","",VLOOKUP(AJ534,[0]!Qualifier,(COLUMN(AJ534)-34),FALSE))</f>
        <v>StemC</v>
      </c>
      <c r="BR534" s="509" t="str">
        <f>IF(AJ534="","",VLOOKUP(AK534,[0]!Qualifier,(COLUMN(AK534)-34),FALSE))</f>
        <v xml:space="preserve">ACD+Hep </v>
      </c>
      <c r="BS534" s="509" t="str">
        <f>IF(AK534="","",VLOOKUP(AL534,[0]!Qualifier,(COLUMN(AL534)-34),FALSE))</f>
        <v xml:space="preserve">NoAdd </v>
      </c>
      <c r="BT534" s="509" t="str">
        <f>IF(AL534="","",VLOOKUP(AM534,[0]!Qualifier,(COLUMN(AM534)-34),FALSE))</f>
        <v xml:space="preserve">Closed </v>
      </c>
      <c r="BU534" s="509" t="str">
        <f>IF(AM534="","",VLOOKUP(AN534,[0]!Qualifier,(COLUMN(AN534)-34),FALSE))</f>
        <v xml:space="preserve">SV </v>
      </c>
      <c r="BV534" s="509" t="str">
        <f>IF(AN534="","",VLOOKUP(AO534,[0]!Qualifier,(COLUMN(AO534)-34),FALSE))</f>
        <v xml:space="preserve">2to6°C </v>
      </c>
      <c r="BW534" s="509" t="str">
        <f>IF(AO534="","",VLOOKUP(AP534,[0]!Qualifier,(COLUMN(AP534)-34),FALSE))</f>
        <v>No</v>
      </c>
      <c r="BX534" s="509" t="str">
        <f>IF(AP534="","",VLOOKUP(AQ534,[0]!Qualifier,(COLUMN(AQ534)-34),FALSE))</f>
        <v xml:space="preserve">Auto </v>
      </c>
      <c r="BY534" s="509" t="str">
        <f>IF(AQ534="","",VLOOKUP(AR534,[0]!Qualifier,(COLUMN(AR534)-34),FALSE))</f>
        <v xml:space="preserve">Aph </v>
      </c>
      <c r="BZ534" s="509" t="str">
        <f>IF(AR534="","",VLOOKUP(AS534,[0]!Qualifier,(COLUMN(AS534)-34),FALSE))</f>
        <v xml:space="preserve">NA </v>
      </c>
      <c r="CA534" s="509" t="str">
        <f>IF(AS534="","",VLOOKUP(AT534,[0]!Qualifier,(COLUMN(AT534)-34),FALSE))</f>
        <v xml:space="preserve">Transf </v>
      </c>
      <c r="CB534" s="509" t="str">
        <f>IF(AT534="","",VLOOKUP(AU534,[0]!Qualifier,(COLUMN(AU534)-34),FALSE))</f>
        <v xml:space="preserve">None </v>
      </c>
      <c r="CC534" s="509" t="str">
        <f>IF(AU534="","",VLOOKUP(AV534,[0]!Qualifier,(COLUMN(AV534)-34),FALSE))</f>
        <v xml:space="preserve">None </v>
      </c>
      <c r="CD534" s="509" t="str">
        <f>IF(AV534="","",VLOOKUP(AW534,[0]!Qualifier,(COLUMN(AW534)-34),FALSE))</f>
        <v xml:space="preserve">NoIrr </v>
      </c>
      <c r="CE534" s="508" t="str">
        <f>IF(AW534="","",VLOOKUP(AX534,[0]!Qualifier,(COLUMN(AX534)-34),FALSE))</f>
        <v xml:space="preserve">- </v>
      </c>
      <c r="CF534" s="508" t="str">
        <f>IF(AX534="","",VLOOKUP(AY534,[0]!Qualifier,(COLUMN(AY534)-34),FALSE))</f>
        <v>PBSC</v>
      </c>
      <c r="CG534" s="509" t="str">
        <f>IF(AY534="","",VLOOKUP(AZ534,[0]!Qualifier,(COLUMN(AZ534)-34),FALSE))</f>
        <v>Non</v>
      </c>
      <c r="CH534" s="510" t="str">
        <f>IF(AZ534="","",VLOOKUP(BA534,[0]!Qualifier,(COLUMN(BA534)-34),FALSE))</f>
        <v>NA</v>
      </c>
      <c r="CI534" s="512" t="str">
        <f>IF(BA534="","",VLOOKUP(BB534,[0]!Qualifier,(COLUMN(BB534)-34),FALSE))</f>
        <v xml:space="preserve">None </v>
      </c>
      <c r="CJ534" s="510"/>
      <c r="CK534" s="513" t="str">
        <f t="shared" si="269"/>
        <v>4-12-1-1-1-2-1-2-2-1-1-1-1-1-1-8-1-1-1</v>
      </c>
      <c r="CL534" s="513">
        <v>43923</v>
      </c>
      <c r="CM534" s="513">
        <v>45195</v>
      </c>
      <c r="CN534" s="510"/>
      <c r="CP534" s="510"/>
    </row>
    <row r="535" spans="1:94" ht="12.95" customHeight="1" outlineLevel="1" x14ac:dyDescent="0.35">
      <c r="A535" s="78">
        <f t="shared" si="274"/>
        <v>462012</v>
      </c>
      <c r="B535" s="7">
        <f t="shared" si="272"/>
        <v>530</v>
      </c>
      <c r="C535" s="59">
        <f t="shared" si="270"/>
        <v>530</v>
      </c>
      <c r="D535" s="124">
        <f t="shared" si="273"/>
        <v>462012</v>
      </c>
      <c r="E535" s="16" t="str">
        <f t="shared" si="249"/>
        <v>StemC</v>
      </c>
      <c r="F535" s="58" t="str">
        <f t="shared" si="250"/>
        <v xml:space="preserve">ACD </v>
      </c>
      <c r="G535" s="58" t="str">
        <f t="shared" si="251"/>
        <v xml:space="preserve">HES+DMSO </v>
      </c>
      <c r="H535" s="58" t="str">
        <f t="shared" si="252"/>
        <v xml:space="preserve">Open </v>
      </c>
      <c r="I535" s="58" t="str">
        <f t="shared" si="253"/>
        <v xml:space="preserve">NonSV </v>
      </c>
      <c r="J535" s="58" t="str">
        <f t="shared" si="254"/>
        <v xml:space="preserve">≤-140°C  </v>
      </c>
      <c r="K535" s="58" t="str">
        <f t="shared" si="255"/>
        <v>No</v>
      </c>
      <c r="L535" s="58" t="str">
        <f t="shared" si="256"/>
        <v xml:space="preserve">Auto </v>
      </c>
      <c r="M535" s="58" t="str">
        <f t="shared" si="257"/>
        <v xml:space="preserve">Aph </v>
      </c>
      <c r="N535" s="58" t="str">
        <f t="shared" si="258"/>
        <v xml:space="preserve">NA </v>
      </c>
      <c r="O535" s="58" t="str">
        <f t="shared" si="259"/>
        <v xml:space="preserve">Transf </v>
      </c>
      <c r="P535" s="58" t="str">
        <f t="shared" si="260"/>
        <v xml:space="preserve">None </v>
      </c>
      <c r="Q535" s="58" t="str">
        <f t="shared" si="261"/>
        <v xml:space="preserve">None </v>
      </c>
      <c r="R535" s="58" t="str">
        <f t="shared" si="262"/>
        <v xml:space="preserve">NoIrr </v>
      </c>
      <c r="S535" s="58" t="str">
        <f t="shared" si="263"/>
        <v xml:space="preserve">- </v>
      </c>
      <c r="T535" s="58" t="str">
        <f t="shared" si="264"/>
        <v>PBSC</v>
      </c>
      <c r="U535" s="58" t="str">
        <f t="shared" si="265"/>
        <v>Non</v>
      </c>
      <c r="V535" s="58" t="str">
        <f t="shared" si="266"/>
        <v>NA</v>
      </c>
      <c r="W535" s="58" t="str">
        <f t="shared" si="267"/>
        <v xml:space="preserve">None </v>
      </c>
      <c r="X535"/>
      <c r="Y535" s="161" t="str">
        <f t="shared" si="268"/>
        <v>4-6-12-2-3-6-1-2-2-1-1-1-1-1-1-8-1-1-1</v>
      </c>
      <c r="Z535" s="8">
        <f t="shared" si="245"/>
        <v>462012</v>
      </c>
      <c r="AA535" s="7">
        <f t="shared" si="246"/>
        <v>530</v>
      </c>
      <c r="AB535" s="29" t="str">
        <f t="shared" ref="AB535:AG566" si="275">MID(TEXT($Z535,"000000"),AB$5,1)</f>
        <v>4</v>
      </c>
      <c r="AC535" s="29" t="str">
        <f t="shared" si="275"/>
        <v>6</v>
      </c>
      <c r="AD535" s="29" t="str">
        <f t="shared" si="275"/>
        <v>2</v>
      </c>
      <c r="AE535" s="29" t="str">
        <f t="shared" si="275"/>
        <v>0</v>
      </c>
      <c r="AF535" s="29" t="str">
        <f t="shared" si="275"/>
        <v>1</v>
      </c>
      <c r="AG535" s="29" t="str">
        <f t="shared" si="275"/>
        <v>2</v>
      </c>
      <c r="AH535" s="59">
        <v>530</v>
      </c>
      <c r="AI535" s="510">
        <v>462012</v>
      </c>
      <c r="AJ535" s="509">
        <v>4</v>
      </c>
      <c r="AK535" s="509">
        <v>6</v>
      </c>
      <c r="AL535" s="509">
        <v>12</v>
      </c>
      <c r="AM535" s="509">
        <v>2</v>
      </c>
      <c r="AN535" s="509">
        <v>3</v>
      </c>
      <c r="AO535" s="509">
        <v>6</v>
      </c>
      <c r="AP535" s="509">
        <v>1</v>
      </c>
      <c r="AQ535" s="509">
        <v>2</v>
      </c>
      <c r="AR535" s="509">
        <v>2</v>
      </c>
      <c r="AS535" s="509">
        <v>1</v>
      </c>
      <c r="AT535" s="509">
        <v>1</v>
      </c>
      <c r="AU535" s="509">
        <v>1</v>
      </c>
      <c r="AV535" s="509">
        <v>1</v>
      </c>
      <c r="AW535" s="509">
        <v>1</v>
      </c>
      <c r="AX535" s="509">
        <v>1</v>
      </c>
      <c r="AY535" s="509">
        <v>8</v>
      </c>
      <c r="AZ535" s="509">
        <v>1</v>
      </c>
      <c r="BA535" s="509">
        <v>1</v>
      </c>
      <c r="BB535" s="509">
        <v>1</v>
      </c>
      <c r="BC535" s="509" t="b">
        <v>0</v>
      </c>
      <c r="BD535" s="508">
        <v>36389</v>
      </c>
      <c r="BE535" s="508">
        <v>36389</v>
      </c>
      <c r="BF535" s="509" t="b">
        <v>0</v>
      </c>
      <c r="BG535" s="510" t="s">
        <v>1267</v>
      </c>
      <c r="BH535" s="509">
        <v>80</v>
      </c>
      <c r="BI535" s="510" t="s">
        <v>719</v>
      </c>
      <c r="BJ535" s="513">
        <v>36389</v>
      </c>
      <c r="BK535" s="513">
        <v>36389</v>
      </c>
      <c r="BL535" s="513">
        <v>46217</v>
      </c>
      <c r="BM535" s="510"/>
      <c r="BN535" s="512"/>
      <c r="BO535" s="510"/>
      <c r="BP535" s="509">
        <v>4</v>
      </c>
      <c r="BQ535" s="509" t="str">
        <f>IF(AI535="","",VLOOKUP(AJ535,[0]!Qualifier,(COLUMN(AJ535)-34),FALSE))</f>
        <v>StemC</v>
      </c>
      <c r="BR535" s="509" t="str">
        <f>IF(AJ535="","",VLOOKUP(AK535,[0]!Qualifier,(COLUMN(AK535)-34),FALSE))</f>
        <v xml:space="preserve">ACD </v>
      </c>
      <c r="BS535" s="509" t="str">
        <f>IF(AK535="","",VLOOKUP(AL535,[0]!Qualifier,(COLUMN(AL535)-34),FALSE))</f>
        <v xml:space="preserve">HES+DMSO </v>
      </c>
      <c r="BT535" s="509" t="str">
        <f>IF(AL535="","",VLOOKUP(AM535,[0]!Qualifier,(COLUMN(AM535)-34),FALSE))</f>
        <v xml:space="preserve">Open </v>
      </c>
      <c r="BU535" s="509" t="str">
        <f>IF(AM535="","",VLOOKUP(AN535,[0]!Qualifier,(COLUMN(AN535)-34),FALSE))</f>
        <v xml:space="preserve">NonSV </v>
      </c>
      <c r="BV535" s="509" t="str">
        <f>IF(AN535="","",VLOOKUP(AO535,[0]!Qualifier,(COLUMN(AO535)-34),FALSE))</f>
        <v xml:space="preserve">≤-140°C  </v>
      </c>
      <c r="BW535" s="509" t="str">
        <f>IF(AO535="","",VLOOKUP(AP535,[0]!Qualifier,(COLUMN(AP535)-34),FALSE))</f>
        <v>No</v>
      </c>
      <c r="BX535" s="509" t="str">
        <f>IF(AP535="","",VLOOKUP(AQ535,[0]!Qualifier,(COLUMN(AQ535)-34),FALSE))</f>
        <v xml:space="preserve">Auto </v>
      </c>
      <c r="BY535" s="509" t="str">
        <f>IF(AQ535="","",VLOOKUP(AR535,[0]!Qualifier,(COLUMN(AR535)-34),FALSE))</f>
        <v xml:space="preserve">Aph </v>
      </c>
      <c r="BZ535" s="509" t="str">
        <f>IF(AR535="","",VLOOKUP(AS535,[0]!Qualifier,(COLUMN(AS535)-34),FALSE))</f>
        <v xml:space="preserve">NA </v>
      </c>
      <c r="CA535" s="509" t="str">
        <f>IF(AS535="","",VLOOKUP(AT535,[0]!Qualifier,(COLUMN(AT535)-34),FALSE))</f>
        <v xml:space="preserve">Transf </v>
      </c>
      <c r="CB535" s="509" t="str">
        <f>IF(AT535="","",VLOOKUP(AU535,[0]!Qualifier,(COLUMN(AU535)-34),FALSE))</f>
        <v xml:space="preserve">None </v>
      </c>
      <c r="CC535" s="509" t="str">
        <f>IF(AU535="","",VLOOKUP(AV535,[0]!Qualifier,(COLUMN(AV535)-34),FALSE))</f>
        <v xml:space="preserve">None </v>
      </c>
      <c r="CD535" s="509" t="str">
        <f>IF(AV535="","",VLOOKUP(AW535,[0]!Qualifier,(COLUMN(AW535)-34),FALSE))</f>
        <v xml:space="preserve">NoIrr </v>
      </c>
      <c r="CE535" s="508" t="str">
        <f>IF(AW535="","",VLOOKUP(AX535,[0]!Qualifier,(COLUMN(AX535)-34),FALSE))</f>
        <v xml:space="preserve">- </v>
      </c>
      <c r="CF535" s="508" t="str">
        <f>IF(AX535="","",VLOOKUP(AY535,[0]!Qualifier,(COLUMN(AY535)-34),FALSE))</f>
        <v>PBSC</v>
      </c>
      <c r="CG535" s="509" t="str">
        <f>IF(AY535="","",VLOOKUP(AZ535,[0]!Qualifier,(COLUMN(AZ535)-34),FALSE))</f>
        <v>Non</v>
      </c>
      <c r="CH535" s="510" t="str">
        <f>IF(AZ535="","",VLOOKUP(BA535,[0]!Qualifier,(COLUMN(BA535)-34),FALSE))</f>
        <v>NA</v>
      </c>
      <c r="CI535" s="512" t="str">
        <f>IF(BA535="","",VLOOKUP(BB535,[0]!Qualifier,(COLUMN(BB535)-34),FALSE))</f>
        <v xml:space="preserve">None </v>
      </c>
      <c r="CJ535" s="510"/>
      <c r="CK535" s="513" t="str">
        <f t="shared" si="269"/>
        <v>4-6-12-2-3-6-1-2-2-1-1-1-1-1-1-8-1-1-1</v>
      </c>
      <c r="CL535" s="513">
        <v>37483</v>
      </c>
      <c r="CM535" s="513">
        <v>45195</v>
      </c>
      <c r="CN535" s="510"/>
      <c r="CP535" s="510"/>
    </row>
    <row r="536" spans="1:94" ht="12.95" customHeight="1" outlineLevel="1" x14ac:dyDescent="0.35">
      <c r="A536" s="78">
        <f t="shared" si="274"/>
        <v>462043</v>
      </c>
      <c r="B536" s="7">
        <f t="shared" si="272"/>
        <v>531</v>
      </c>
      <c r="C536" s="59">
        <f t="shared" si="270"/>
        <v>531</v>
      </c>
      <c r="D536" s="124">
        <f t="shared" si="273"/>
        <v>462043</v>
      </c>
      <c r="E536" s="16" t="str">
        <f t="shared" si="249"/>
        <v>StemC</v>
      </c>
      <c r="F536" s="58" t="str">
        <f t="shared" si="250"/>
        <v xml:space="preserve">ACD </v>
      </c>
      <c r="G536" s="58" t="str">
        <f t="shared" si="251"/>
        <v xml:space="preserve">DMSO </v>
      </c>
      <c r="H536" s="58" t="str">
        <f t="shared" si="252"/>
        <v xml:space="preserve">CleanR </v>
      </c>
      <c r="I536" s="58" t="str">
        <f t="shared" si="253"/>
        <v xml:space="preserve">NonSV </v>
      </c>
      <c r="J536" s="58" t="str">
        <f t="shared" si="254"/>
        <v xml:space="preserve">≤-140°C  </v>
      </c>
      <c r="K536" s="58" t="str">
        <f t="shared" si="255"/>
        <v>No</v>
      </c>
      <c r="L536" s="58" t="str">
        <f t="shared" si="256"/>
        <v xml:space="preserve">Auto </v>
      </c>
      <c r="M536" s="58" t="str">
        <f t="shared" si="257"/>
        <v xml:space="preserve">Aph </v>
      </c>
      <c r="N536" s="58" t="str">
        <f t="shared" si="258"/>
        <v xml:space="preserve">NA </v>
      </c>
      <c r="O536" s="58" t="str">
        <f t="shared" si="259"/>
        <v xml:space="preserve">Transf </v>
      </c>
      <c r="P536" s="58" t="str">
        <f t="shared" si="260"/>
        <v xml:space="preserve">None </v>
      </c>
      <c r="Q536" s="58" t="str">
        <f t="shared" si="261"/>
        <v xml:space="preserve">? </v>
      </c>
      <c r="R536" s="58" t="str">
        <f t="shared" si="262"/>
        <v xml:space="preserve">NoIrr </v>
      </c>
      <c r="S536" s="58" t="str">
        <f t="shared" si="263"/>
        <v xml:space="preserve">- </v>
      </c>
      <c r="T536" s="58" t="str">
        <f t="shared" si="264"/>
        <v>PBSC</v>
      </c>
      <c r="U536" s="58" t="str">
        <f t="shared" si="265"/>
        <v>Non</v>
      </c>
      <c r="V536" s="58" t="str">
        <f t="shared" si="266"/>
        <v>NA</v>
      </c>
      <c r="W536" s="58" t="str">
        <f t="shared" si="267"/>
        <v xml:space="preserve">None </v>
      </c>
      <c r="X536"/>
      <c r="Y536" s="161" t="str">
        <f t="shared" si="268"/>
        <v>4-6-11-4-3-6-1-2-2-1-1-1-0-1-1-8-1-1-1</v>
      </c>
      <c r="Z536" s="8">
        <f t="shared" si="245"/>
        <v>462043</v>
      </c>
      <c r="AA536" s="7">
        <f t="shared" si="246"/>
        <v>531</v>
      </c>
      <c r="AB536" s="29" t="str">
        <f t="shared" si="275"/>
        <v>4</v>
      </c>
      <c r="AC536" s="29" t="str">
        <f t="shared" si="275"/>
        <v>6</v>
      </c>
      <c r="AD536" s="29" t="str">
        <f t="shared" si="275"/>
        <v>2</v>
      </c>
      <c r="AE536" s="29" t="str">
        <f t="shared" si="275"/>
        <v>0</v>
      </c>
      <c r="AF536" s="29" t="str">
        <f t="shared" si="275"/>
        <v>4</v>
      </c>
      <c r="AG536" s="29" t="str">
        <f t="shared" si="275"/>
        <v>3</v>
      </c>
      <c r="AH536" s="59">
        <v>531</v>
      </c>
      <c r="AI536" s="510">
        <v>462043</v>
      </c>
      <c r="AJ536" s="509">
        <v>4</v>
      </c>
      <c r="AK536" s="509">
        <v>6</v>
      </c>
      <c r="AL536" s="509">
        <v>11</v>
      </c>
      <c r="AM536" s="509">
        <v>4</v>
      </c>
      <c r="AN536" s="509">
        <v>3</v>
      </c>
      <c r="AO536" s="509">
        <v>6</v>
      </c>
      <c r="AP536" s="509">
        <v>1</v>
      </c>
      <c r="AQ536" s="509">
        <v>2</v>
      </c>
      <c r="AR536" s="509">
        <v>2</v>
      </c>
      <c r="AS536" s="509">
        <v>1</v>
      </c>
      <c r="AT536" s="509">
        <v>1</v>
      </c>
      <c r="AU536" s="509">
        <v>1</v>
      </c>
      <c r="AV536" s="509">
        <v>0</v>
      </c>
      <c r="AW536" s="509">
        <v>1</v>
      </c>
      <c r="AX536" s="509">
        <v>1</v>
      </c>
      <c r="AY536" s="509">
        <v>8</v>
      </c>
      <c r="AZ536" s="509">
        <v>1</v>
      </c>
      <c r="BA536" s="509">
        <v>1</v>
      </c>
      <c r="BB536" s="509">
        <v>1</v>
      </c>
      <c r="BC536" s="509" t="b">
        <v>0</v>
      </c>
      <c r="BD536" s="508">
        <v>38695</v>
      </c>
      <c r="BE536" s="508">
        <v>38695</v>
      </c>
      <c r="BF536" s="509" t="b">
        <v>0</v>
      </c>
      <c r="BG536" s="510" t="s">
        <v>1268</v>
      </c>
      <c r="BH536" s="509">
        <v>80</v>
      </c>
      <c r="BI536" s="510" t="s">
        <v>719</v>
      </c>
      <c r="BJ536" s="513">
        <v>38695</v>
      </c>
      <c r="BK536" s="513">
        <v>38695</v>
      </c>
      <c r="BL536" s="513">
        <v>46217</v>
      </c>
      <c r="BM536" s="510"/>
      <c r="BN536" s="512"/>
      <c r="BO536" s="510"/>
      <c r="BP536" s="509">
        <v>4</v>
      </c>
      <c r="BQ536" s="509" t="str">
        <f>IF(AI536="","",VLOOKUP(AJ536,[0]!Qualifier,(COLUMN(AJ536)-34),FALSE))</f>
        <v>StemC</v>
      </c>
      <c r="BR536" s="509" t="str">
        <f>IF(AJ536="","",VLOOKUP(AK536,[0]!Qualifier,(COLUMN(AK536)-34),FALSE))</f>
        <v xml:space="preserve">ACD </v>
      </c>
      <c r="BS536" s="509" t="str">
        <f>IF(AK536="","",VLOOKUP(AL536,[0]!Qualifier,(COLUMN(AL536)-34),FALSE))</f>
        <v xml:space="preserve">DMSO </v>
      </c>
      <c r="BT536" s="509" t="str">
        <f>IF(AL536="","",VLOOKUP(AM536,[0]!Qualifier,(COLUMN(AM536)-34),FALSE))</f>
        <v xml:space="preserve">CleanR </v>
      </c>
      <c r="BU536" s="509" t="str">
        <f>IF(AM536="","",VLOOKUP(AN536,[0]!Qualifier,(COLUMN(AN536)-34),FALSE))</f>
        <v xml:space="preserve">NonSV </v>
      </c>
      <c r="BV536" s="509" t="str">
        <f>IF(AN536="","",VLOOKUP(AO536,[0]!Qualifier,(COLUMN(AO536)-34),FALSE))</f>
        <v xml:space="preserve">≤-140°C  </v>
      </c>
      <c r="BW536" s="509" t="str">
        <f>IF(AO536="","",VLOOKUP(AP536,[0]!Qualifier,(COLUMN(AP536)-34),FALSE))</f>
        <v>No</v>
      </c>
      <c r="BX536" s="509" t="str">
        <f>IF(AP536="","",VLOOKUP(AQ536,[0]!Qualifier,(COLUMN(AQ536)-34),FALSE))</f>
        <v xml:space="preserve">Auto </v>
      </c>
      <c r="BY536" s="509" t="str">
        <f>IF(AQ536="","",VLOOKUP(AR536,[0]!Qualifier,(COLUMN(AR536)-34),FALSE))</f>
        <v xml:space="preserve">Aph </v>
      </c>
      <c r="BZ536" s="509" t="str">
        <f>IF(AR536="","",VLOOKUP(AS536,[0]!Qualifier,(COLUMN(AS536)-34),FALSE))</f>
        <v xml:space="preserve">NA </v>
      </c>
      <c r="CA536" s="509" t="str">
        <f>IF(AS536="","",VLOOKUP(AT536,[0]!Qualifier,(COLUMN(AT536)-34),FALSE))</f>
        <v xml:space="preserve">Transf </v>
      </c>
      <c r="CB536" s="509" t="str">
        <f>IF(AT536="","",VLOOKUP(AU536,[0]!Qualifier,(COLUMN(AU536)-34),FALSE))</f>
        <v xml:space="preserve">None </v>
      </c>
      <c r="CC536" s="509" t="str">
        <f>IF(AU536="","",VLOOKUP(AV536,[0]!Qualifier,(COLUMN(AV536)-34),FALSE))</f>
        <v xml:space="preserve">? </v>
      </c>
      <c r="CD536" s="509" t="str">
        <f>IF(AV536="","",VLOOKUP(AW536,[0]!Qualifier,(COLUMN(AW536)-34),FALSE))</f>
        <v xml:space="preserve">NoIrr </v>
      </c>
      <c r="CE536" s="508" t="str">
        <f>IF(AW536="","",VLOOKUP(AX536,[0]!Qualifier,(COLUMN(AX536)-34),FALSE))</f>
        <v xml:space="preserve">- </v>
      </c>
      <c r="CF536" s="508" t="str">
        <f>IF(AX536="","",VLOOKUP(AY536,[0]!Qualifier,(COLUMN(AY536)-34),FALSE))</f>
        <v>PBSC</v>
      </c>
      <c r="CG536" s="509" t="str">
        <f>IF(AY536="","",VLOOKUP(AZ536,[0]!Qualifier,(COLUMN(AZ536)-34),FALSE))</f>
        <v>Non</v>
      </c>
      <c r="CH536" s="510" t="str">
        <f>IF(AZ536="","",VLOOKUP(BA536,[0]!Qualifier,(COLUMN(BA536)-34),FALSE))</f>
        <v>NA</v>
      </c>
      <c r="CI536" s="512" t="str">
        <f>IF(BA536="","",VLOOKUP(BB536,[0]!Qualifier,(COLUMN(BB536)-34),FALSE))</f>
        <v xml:space="preserve">None </v>
      </c>
      <c r="CJ536" s="510"/>
      <c r="CK536" s="513" t="str">
        <f t="shared" si="269"/>
        <v>4-6-11-4-3-6-1-2-2-1-1-1-0-1-1-8-1-1-1</v>
      </c>
      <c r="CL536" s="513">
        <v>42145</v>
      </c>
      <c r="CM536" s="513">
        <v>45195</v>
      </c>
      <c r="CN536" s="510"/>
      <c r="CP536" s="510"/>
    </row>
    <row r="537" spans="1:94" ht="12.95" customHeight="1" outlineLevel="1" x14ac:dyDescent="0.35">
      <c r="A537" s="78">
        <f t="shared" si="274"/>
        <v>462069</v>
      </c>
      <c r="B537" s="7">
        <f t="shared" si="272"/>
        <v>532</v>
      </c>
      <c r="C537" s="59">
        <f t="shared" si="270"/>
        <v>532</v>
      </c>
      <c r="D537" s="124">
        <f t="shared" si="273"/>
        <v>462069</v>
      </c>
      <c r="E537" s="16" t="str">
        <f t="shared" si="249"/>
        <v>StemC</v>
      </c>
      <c r="F537" s="58" t="str">
        <f t="shared" si="250"/>
        <v xml:space="preserve">ACD </v>
      </c>
      <c r="G537" s="58" t="str">
        <f t="shared" si="251"/>
        <v xml:space="preserve">NoAdd </v>
      </c>
      <c r="H537" s="58" t="str">
        <f t="shared" si="252"/>
        <v xml:space="preserve">CleanR </v>
      </c>
      <c r="I537" s="58" t="str">
        <f t="shared" si="253"/>
        <v xml:space="preserve">NonSV </v>
      </c>
      <c r="J537" s="58" t="str">
        <f t="shared" si="254"/>
        <v xml:space="preserve">1to10°C </v>
      </c>
      <c r="K537" s="58" t="str">
        <f t="shared" si="255"/>
        <v>No</v>
      </c>
      <c r="L537" s="58" t="str">
        <f t="shared" si="256"/>
        <v xml:space="preserve">Auto </v>
      </c>
      <c r="M537" s="58" t="str">
        <f t="shared" si="257"/>
        <v xml:space="preserve">Aph </v>
      </c>
      <c r="N537" s="58" t="str">
        <f t="shared" si="258"/>
        <v xml:space="preserve">NA </v>
      </c>
      <c r="O537" s="58" t="str">
        <f t="shared" si="259"/>
        <v xml:space="preserve">Interm </v>
      </c>
      <c r="P537" s="58" t="str">
        <f t="shared" si="260"/>
        <v xml:space="preserve">None </v>
      </c>
      <c r="Q537" s="58" t="str">
        <f t="shared" si="261"/>
        <v xml:space="preserve">Divid </v>
      </c>
      <c r="R537" s="58" t="str">
        <f t="shared" si="262"/>
        <v xml:space="preserve">NoIrr </v>
      </c>
      <c r="S537" s="58" t="str">
        <f t="shared" si="263"/>
        <v xml:space="preserve">- </v>
      </c>
      <c r="T537" s="58" t="str">
        <f t="shared" si="264"/>
        <v>PBSC</v>
      </c>
      <c r="U537" s="58" t="str">
        <f t="shared" si="265"/>
        <v>Non</v>
      </c>
      <c r="V537" s="58" t="str">
        <f t="shared" si="266"/>
        <v>NA</v>
      </c>
      <c r="W537" s="58" t="str">
        <f t="shared" si="267"/>
        <v xml:space="preserve">None </v>
      </c>
      <c r="X537"/>
      <c r="Y537" s="161" t="str">
        <f t="shared" si="268"/>
        <v>4-6-1-4-3-12-1-2-2-1-6-1-2-1-1-8-1-1-1</v>
      </c>
      <c r="Z537" s="8">
        <f t="shared" si="245"/>
        <v>462069</v>
      </c>
      <c r="AA537" s="7">
        <f t="shared" si="246"/>
        <v>532</v>
      </c>
      <c r="AB537" s="29" t="str">
        <f t="shared" si="275"/>
        <v>4</v>
      </c>
      <c r="AC537" s="29" t="str">
        <f t="shared" si="275"/>
        <v>6</v>
      </c>
      <c r="AD537" s="29" t="str">
        <f t="shared" si="275"/>
        <v>2</v>
      </c>
      <c r="AE537" s="29" t="str">
        <f t="shared" si="275"/>
        <v>0</v>
      </c>
      <c r="AF537" s="29" t="str">
        <f t="shared" si="275"/>
        <v>6</v>
      </c>
      <c r="AG537" s="29" t="str">
        <f t="shared" si="275"/>
        <v>9</v>
      </c>
      <c r="AH537" s="59">
        <v>532</v>
      </c>
      <c r="AI537" s="510">
        <v>462069</v>
      </c>
      <c r="AJ537" s="509">
        <v>4</v>
      </c>
      <c r="AK537" s="509">
        <v>6</v>
      </c>
      <c r="AL537" s="509">
        <v>1</v>
      </c>
      <c r="AM537" s="509">
        <v>4</v>
      </c>
      <c r="AN537" s="509">
        <v>3</v>
      </c>
      <c r="AO537" s="509">
        <v>12</v>
      </c>
      <c r="AP537" s="509">
        <v>1</v>
      </c>
      <c r="AQ537" s="509">
        <v>2</v>
      </c>
      <c r="AR537" s="509">
        <v>2</v>
      </c>
      <c r="AS537" s="509">
        <v>1</v>
      </c>
      <c r="AT537" s="509">
        <v>6</v>
      </c>
      <c r="AU537" s="509">
        <v>1</v>
      </c>
      <c r="AV537" s="509">
        <v>2</v>
      </c>
      <c r="AW537" s="509">
        <v>1</v>
      </c>
      <c r="AX537" s="509">
        <v>1</v>
      </c>
      <c r="AY537" s="509">
        <v>8</v>
      </c>
      <c r="AZ537" s="509">
        <v>1</v>
      </c>
      <c r="BA537" s="509">
        <v>1</v>
      </c>
      <c r="BB537" s="509">
        <v>1</v>
      </c>
      <c r="BC537" s="509" t="b">
        <v>0</v>
      </c>
      <c r="BD537" s="508">
        <v>43585</v>
      </c>
      <c r="BE537" s="508">
        <v>43563</v>
      </c>
      <c r="BF537" s="509" t="b">
        <v>0</v>
      </c>
      <c r="BG537" s="510" t="s">
        <v>1063</v>
      </c>
      <c r="BH537" s="509">
        <v>80</v>
      </c>
      <c r="BI537" s="510" t="s">
        <v>719</v>
      </c>
      <c r="BJ537" s="513">
        <v>43585</v>
      </c>
      <c r="BK537" s="513">
        <v>43563</v>
      </c>
      <c r="BL537" s="513">
        <v>46217</v>
      </c>
      <c r="BM537" s="513">
        <v>43927</v>
      </c>
      <c r="BN537" s="509">
        <v>1</v>
      </c>
      <c r="BO537" s="510" t="s">
        <v>1075</v>
      </c>
      <c r="BP537" s="509">
        <v>4</v>
      </c>
      <c r="BQ537" s="509" t="str">
        <f>IF(AI537="","",VLOOKUP(AJ537,[0]!Qualifier,(COLUMN(AJ537)-34),FALSE))</f>
        <v>StemC</v>
      </c>
      <c r="BR537" s="509" t="str">
        <f>IF(AJ537="","",VLOOKUP(AK537,[0]!Qualifier,(COLUMN(AK537)-34),FALSE))</f>
        <v xml:space="preserve">ACD </v>
      </c>
      <c r="BS537" s="509" t="str">
        <f>IF(AK537="","",VLOOKUP(AL537,[0]!Qualifier,(COLUMN(AL537)-34),FALSE))</f>
        <v xml:space="preserve">NoAdd </v>
      </c>
      <c r="BT537" s="509" t="str">
        <f>IF(AL537="","",VLOOKUP(AM537,[0]!Qualifier,(COLUMN(AM537)-34),FALSE))</f>
        <v xml:space="preserve">CleanR </v>
      </c>
      <c r="BU537" s="509" t="str">
        <f>IF(AM537="","",VLOOKUP(AN537,[0]!Qualifier,(COLUMN(AN537)-34),FALSE))</f>
        <v xml:space="preserve">NonSV </v>
      </c>
      <c r="BV537" s="509" t="str">
        <f>IF(AN537="","",VLOOKUP(AO537,[0]!Qualifier,(COLUMN(AO537)-34),FALSE))</f>
        <v xml:space="preserve">1to10°C </v>
      </c>
      <c r="BW537" s="509" t="str">
        <f>IF(AO537="","",VLOOKUP(AP537,[0]!Qualifier,(COLUMN(AP537)-34),FALSE))</f>
        <v>No</v>
      </c>
      <c r="BX537" s="509" t="str">
        <f>IF(AP537="","",VLOOKUP(AQ537,[0]!Qualifier,(COLUMN(AQ537)-34),FALSE))</f>
        <v xml:space="preserve">Auto </v>
      </c>
      <c r="BY537" s="509" t="str">
        <f>IF(AQ537="","",VLOOKUP(AR537,[0]!Qualifier,(COLUMN(AR537)-34),FALSE))</f>
        <v xml:space="preserve">Aph </v>
      </c>
      <c r="BZ537" s="509" t="str">
        <f>IF(AR537="","",VLOOKUP(AS537,[0]!Qualifier,(COLUMN(AS537)-34),FALSE))</f>
        <v xml:space="preserve">NA </v>
      </c>
      <c r="CA537" s="509" t="str">
        <f>IF(AS537="","",VLOOKUP(AT537,[0]!Qualifier,(COLUMN(AT537)-34),FALSE))</f>
        <v xml:space="preserve">Interm </v>
      </c>
      <c r="CB537" s="509" t="str">
        <f>IF(AT537="","",VLOOKUP(AU537,[0]!Qualifier,(COLUMN(AU537)-34),FALSE))</f>
        <v xml:space="preserve">None </v>
      </c>
      <c r="CC537" s="509" t="str">
        <f>IF(AU537="","",VLOOKUP(AV537,[0]!Qualifier,(COLUMN(AV537)-34),FALSE))</f>
        <v xml:space="preserve">Divid </v>
      </c>
      <c r="CD537" s="509" t="str">
        <f>IF(AV537="","",VLOOKUP(AW537,[0]!Qualifier,(COLUMN(AW537)-34),FALSE))</f>
        <v xml:space="preserve">NoIrr </v>
      </c>
      <c r="CE537" s="508" t="str">
        <f>IF(AW537="","",VLOOKUP(AX537,[0]!Qualifier,(COLUMN(AX537)-34),FALSE))</f>
        <v xml:space="preserve">- </v>
      </c>
      <c r="CF537" s="508" t="str">
        <f>IF(AX537="","",VLOOKUP(AY537,[0]!Qualifier,(COLUMN(AY537)-34),FALSE))</f>
        <v>PBSC</v>
      </c>
      <c r="CG537" s="509" t="str">
        <f>IF(AY537="","",VLOOKUP(AZ537,[0]!Qualifier,(COLUMN(AZ537)-34),FALSE))</f>
        <v>Non</v>
      </c>
      <c r="CH537" s="510" t="str">
        <f>IF(AZ537="","",VLOOKUP(BA537,[0]!Qualifier,(COLUMN(BA537)-34),FALSE))</f>
        <v>NA</v>
      </c>
      <c r="CI537" s="512" t="str">
        <f>IF(BA537="","",VLOOKUP(BB537,[0]!Qualifier,(COLUMN(BB537)-34),FALSE))</f>
        <v xml:space="preserve">None </v>
      </c>
      <c r="CJ537" s="510"/>
      <c r="CK537" s="513" t="str">
        <f t="shared" si="269"/>
        <v>4-6-1-4-3-12-1-2-2-1-6-1-2-1-1-8-1-1-1</v>
      </c>
      <c r="CL537" s="513">
        <v>45061</v>
      </c>
      <c r="CM537" s="513">
        <v>45195</v>
      </c>
      <c r="CN537" s="510"/>
      <c r="CP537" s="510"/>
    </row>
    <row r="538" spans="1:94" ht="12.95" customHeight="1" outlineLevel="1" x14ac:dyDescent="0.35">
      <c r="A538" s="78">
        <f t="shared" si="274"/>
        <v>462079</v>
      </c>
      <c r="B538" s="7">
        <f t="shared" si="272"/>
        <v>533</v>
      </c>
      <c r="C538" s="59">
        <f t="shared" si="270"/>
        <v>533</v>
      </c>
      <c r="D538" s="124">
        <f t="shared" si="273"/>
        <v>462079</v>
      </c>
      <c r="E538" s="16" t="str">
        <f t="shared" si="249"/>
        <v>StemC</v>
      </c>
      <c r="F538" s="58" t="str">
        <f t="shared" si="250"/>
        <v xml:space="preserve">ACD </v>
      </c>
      <c r="G538" s="58" t="str">
        <f t="shared" si="251"/>
        <v xml:space="preserve">NoAdd </v>
      </c>
      <c r="H538" s="58" t="str">
        <f t="shared" si="252"/>
        <v xml:space="preserve">CleanR </v>
      </c>
      <c r="I538" s="58" t="str">
        <f t="shared" si="253"/>
        <v xml:space="preserve">NonSV </v>
      </c>
      <c r="J538" s="58" t="str">
        <f t="shared" si="254"/>
        <v xml:space="preserve">1to10°C </v>
      </c>
      <c r="K538" s="58" t="str">
        <f t="shared" si="255"/>
        <v>No</v>
      </c>
      <c r="L538" s="58" t="str">
        <f t="shared" si="256"/>
        <v xml:space="preserve">Auto </v>
      </c>
      <c r="M538" s="58" t="str">
        <f t="shared" si="257"/>
        <v xml:space="preserve">Aph </v>
      </c>
      <c r="N538" s="58" t="str">
        <f t="shared" si="258"/>
        <v xml:space="preserve">NA </v>
      </c>
      <c r="O538" s="58" t="str">
        <f t="shared" si="259"/>
        <v xml:space="preserve">Interm </v>
      </c>
      <c r="P538" s="58" t="str">
        <f t="shared" si="260"/>
        <v xml:space="preserve">None </v>
      </c>
      <c r="Q538" s="58" t="str">
        <f t="shared" si="261"/>
        <v xml:space="preserve">PoolDiv </v>
      </c>
      <c r="R538" s="58" t="str">
        <f t="shared" si="262"/>
        <v xml:space="preserve">NoIrr </v>
      </c>
      <c r="S538" s="58" t="str">
        <f t="shared" si="263"/>
        <v xml:space="preserve">- </v>
      </c>
      <c r="T538" s="58" t="str">
        <f t="shared" si="264"/>
        <v>PBSC</v>
      </c>
      <c r="U538" s="58" t="str">
        <f t="shared" si="265"/>
        <v>Non</v>
      </c>
      <c r="V538" s="58" t="str">
        <f t="shared" si="266"/>
        <v>NA</v>
      </c>
      <c r="W538" s="58" t="str">
        <f t="shared" si="267"/>
        <v xml:space="preserve">None </v>
      </c>
      <c r="X538"/>
      <c r="Y538" s="161" t="str">
        <f t="shared" si="268"/>
        <v>4-6-1-4-3-12-1-2-2-1-6-1-5-1-1-8-1-1-1</v>
      </c>
      <c r="Z538" s="8">
        <f t="shared" si="245"/>
        <v>462079</v>
      </c>
      <c r="AA538" s="7">
        <f t="shared" si="246"/>
        <v>533</v>
      </c>
      <c r="AB538" s="29" t="str">
        <f t="shared" si="275"/>
        <v>4</v>
      </c>
      <c r="AC538" s="29" t="str">
        <f t="shared" si="275"/>
        <v>6</v>
      </c>
      <c r="AD538" s="29" t="str">
        <f t="shared" si="275"/>
        <v>2</v>
      </c>
      <c r="AE538" s="29" t="str">
        <f t="shared" si="275"/>
        <v>0</v>
      </c>
      <c r="AF538" s="29" t="str">
        <f t="shared" si="275"/>
        <v>7</v>
      </c>
      <c r="AG538" s="29" t="str">
        <f t="shared" si="275"/>
        <v>9</v>
      </c>
      <c r="AH538" s="59">
        <v>533</v>
      </c>
      <c r="AI538" s="510">
        <v>462079</v>
      </c>
      <c r="AJ538" s="509">
        <v>4</v>
      </c>
      <c r="AK538" s="509">
        <v>6</v>
      </c>
      <c r="AL538" s="509">
        <v>1</v>
      </c>
      <c r="AM538" s="509">
        <v>4</v>
      </c>
      <c r="AN538" s="509">
        <v>3</v>
      </c>
      <c r="AO538" s="509">
        <v>12</v>
      </c>
      <c r="AP538" s="509">
        <v>1</v>
      </c>
      <c r="AQ538" s="509">
        <v>2</v>
      </c>
      <c r="AR538" s="509">
        <v>2</v>
      </c>
      <c r="AS538" s="509">
        <v>1</v>
      </c>
      <c r="AT538" s="509">
        <v>6</v>
      </c>
      <c r="AU538" s="509">
        <v>1</v>
      </c>
      <c r="AV538" s="509">
        <v>5</v>
      </c>
      <c r="AW538" s="509">
        <v>1</v>
      </c>
      <c r="AX538" s="509">
        <v>1</v>
      </c>
      <c r="AY538" s="509">
        <v>8</v>
      </c>
      <c r="AZ538" s="509">
        <v>1</v>
      </c>
      <c r="BA538" s="509">
        <v>1</v>
      </c>
      <c r="BB538" s="509">
        <v>1</v>
      </c>
      <c r="BC538" s="509" t="b">
        <v>0</v>
      </c>
      <c r="BD538" s="508">
        <v>43585</v>
      </c>
      <c r="BE538" s="508">
        <v>43563</v>
      </c>
      <c r="BF538" s="509" t="b">
        <v>0</v>
      </c>
      <c r="BG538" s="510" t="s">
        <v>1064</v>
      </c>
      <c r="BH538" s="509">
        <v>80</v>
      </c>
      <c r="BI538" s="510" t="s">
        <v>719</v>
      </c>
      <c r="BJ538" s="513">
        <v>43585</v>
      </c>
      <c r="BK538" s="513">
        <v>43563</v>
      </c>
      <c r="BL538" s="513">
        <v>46217</v>
      </c>
      <c r="BM538" s="513">
        <v>43927</v>
      </c>
      <c r="BN538" s="509">
        <v>1</v>
      </c>
      <c r="BO538" s="510" t="s">
        <v>1075</v>
      </c>
      <c r="BP538" s="509">
        <v>4</v>
      </c>
      <c r="BQ538" s="509" t="str">
        <f>IF(AI538="","",VLOOKUP(AJ538,[0]!Qualifier,(COLUMN(AJ538)-34),FALSE))</f>
        <v>StemC</v>
      </c>
      <c r="BR538" s="509" t="str">
        <f>IF(AJ538="","",VLOOKUP(AK538,[0]!Qualifier,(COLUMN(AK538)-34),FALSE))</f>
        <v xml:space="preserve">ACD </v>
      </c>
      <c r="BS538" s="509" t="str">
        <f>IF(AK538="","",VLOOKUP(AL538,[0]!Qualifier,(COLUMN(AL538)-34),FALSE))</f>
        <v xml:space="preserve">NoAdd </v>
      </c>
      <c r="BT538" s="509" t="str">
        <f>IF(AL538="","",VLOOKUP(AM538,[0]!Qualifier,(COLUMN(AM538)-34),FALSE))</f>
        <v xml:space="preserve">CleanR </v>
      </c>
      <c r="BU538" s="509" t="str">
        <f>IF(AM538="","",VLOOKUP(AN538,[0]!Qualifier,(COLUMN(AN538)-34),FALSE))</f>
        <v xml:space="preserve">NonSV </v>
      </c>
      <c r="BV538" s="509" t="str">
        <f>IF(AN538="","",VLOOKUP(AO538,[0]!Qualifier,(COLUMN(AO538)-34),FALSE))</f>
        <v xml:space="preserve">1to10°C </v>
      </c>
      <c r="BW538" s="509" t="str">
        <f>IF(AO538="","",VLOOKUP(AP538,[0]!Qualifier,(COLUMN(AP538)-34),FALSE))</f>
        <v>No</v>
      </c>
      <c r="BX538" s="509" t="str">
        <f>IF(AP538="","",VLOOKUP(AQ538,[0]!Qualifier,(COLUMN(AQ538)-34),FALSE))</f>
        <v xml:space="preserve">Auto </v>
      </c>
      <c r="BY538" s="509" t="str">
        <f>IF(AQ538="","",VLOOKUP(AR538,[0]!Qualifier,(COLUMN(AR538)-34),FALSE))</f>
        <v xml:space="preserve">Aph </v>
      </c>
      <c r="BZ538" s="509" t="str">
        <f>IF(AR538="","",VLOOKUP(AS538,[0]!Qualifier,(COLUMN(AS538)-34),FALSE))</f>
        <v xml:space="preserve">NA </v>
      </c>
      <c r="CA538" s="509" t="str">
        <f>IF(AS538="","",VLOOKUP(AT538,[0]!Qualifier,(COLUMN(AT538)-34),FALSE))</f>
        <v xml:space="preserve">Interm </v>
      </c>
      <c r="CB538" s="509" t="str">
        <f>IF(AT538="","",VLOOKUP(AU538,[0]!Qualifier,(COLUMN(AU538)-34),FALSE))</f>
        <v xml:space="preserve">None </v>
      </c>
      <c r="CC538" s="509" t="str">
        <f>IF(AU538="","",VLOOKUP(AV538,[0]!Qualifier,(COLUMN(AV538)-34),FALSE))</f>
        <v xml:space="preserve">PoolDiv </v>
      </c>
      <c r="CD538" s="509" t="str">
        <f>IF(AV538="","",VLOOKUP(AW538,[0]!Qualifier,(COLUMN(AW538)-34),FALSE))</f>
        <v xml:space="preserve">NoIrr </v>
      </c>
      <c r="CE538" s="508" t="str">
        <f>IF(AW538="","",VLOOKUP(AX538,[0]!Qualifier,(COLUMN(AX538)-34),FALSE))</f>
        <v xml:space="preserve">- </v>
      </c>
      <c r="CF538" s="508" t="str">
        <f>IF(AX538="","",VLOOKUP(AY538,[0]!Qualifier,(COLUMN(AY538)-34),FALSE))</f>
        <v>PBSC</v>
      </c>
      <c r="CG538" s="509" t="str">
        <f>IF(AY538="","",VLOOKUP(AZ538,[0]!Qualifier,(COLUMN(AZ538)-34),FALSE))</f>
        <v>Non</v>
      </c>
      <c r="CH538" s="510" t="str">
        <f>IF(AZ538="","",VLOOKUP(BA538,[0]!Qualifier,(COLUMN(BA538)-34),FALSE))</f>
        <v>NA</v>
      </c>
      <c r="CI538" s="512" t="str">
        <f>IF(BA538="","",VLOOKUP(BB538,[0]!Qualifier,(COLUMN(BB538)-34),FALSE))</f>
        <v xml:space="preserve">None </v>
      </c>
      <c r="CJ538" s="510"/>
      <c r="CK538" s="513" t="str">
        <f t="shared" si="269"/>
        <v>4-6-1-4-3-12-1-2-2-1-6-1-5-1-1-8-1-1-1</v>
      </c>
      <c r="CL538" s="513">
        <v>42145</v>
      </c>
      <c r="CM538" s="513">
        <v>45195</v>
      </c>
      <c r="CN538" s="510"/>
      <c r="CP538" s="510"/>
    </row>
    <row r="539" spans="1:94" ht="12.95" customHeight="1" outlineLevel="1" x14ac:dyDescent="0.35">
      <c r="A539" s="78">
        <f t="shared" si="274"/>
        <v>462543</v>
      </c>
      <c r="B539" s="7">
        <f t="shared" si="272"/>
        <v>534</v>
      </c>
      <c r="C539" s="59">
        <f t="shared" si="270"/>
        <v>534</v>
      </c>
      <c r="D539" s="124">
        <f t="shared" si="273"/>
        <v>462543</v>
      </c>
      <c r="E539" s="16" t="str">
        <f t="shared" si="249"/>
        <v>StemC</v>
      </c>
      <c r="F539" s="58" t="str">
        <f t="shared" si="250"/>
        <v xml:space="preserve">ACD </v>
      </c>
      <c r="G539" s="58" t="str">
        <f t="shared" si="251"/>
        <v xml:space="preserve">DMSO </v>
      </c>
      <c r="H539" s="58" t="str">
        <f t="shared" si="252"/>
        <v xml:space="preserve">CleanR </v>
      </c>
      <c r="I539" s="58" t="str">
        <f t="shared" si="253"/>
        <v xml:space="preserve">NonSV </v>
      </c>
      <c r="J539" s="58" t="str">
        <f t="shared" si="254"/>
        <v xml:space="preserve">≤-140°C  </v>
      </c>
      <c r="K539" s="58" t="str">
        <f t="shared" si="255"/>
        <v>No</v>
      </c>
      <c r="L539" s="58" t="str">
        <f t="shared" si="256"/>
        <v xml:space="preserve">Auto </v>
      </c>
      <c r="M539" s="58" t="str">
        <f t="shared" si="257"/>
        <v xml:space="preserve">Aph </v>
      </c>
      <c r="N539" s="58" t="str">
        <f t="shared" si="258"/>
        <v xml:space="preserve">NA </v>
      </c>
      <c r="O539" s="58" t="str">
        <f t="shared" si="259"/>
        <v xml:space="preserve">Transf </v>
      </c>
      <c r="P539" s="58" t="str">
        <f t="shared" si="260"/>
        <v>CD34Sel</v>
      </c>
      <c r="Q539" s="58" t="str">
        <f t="shared" si="261"/>
        <v xml:space="preserve">None </v>
      </c>
      <c r="R539" s="58" t="str">
        <f t="shared" si="262"/>
        <v xml:space="preserve">NoIrr </v>
      </c>
      <c r="S539" s="58" t="str">
        <f t="shared" si="263"/>
        <v xml:space="preserve">- </v>
      </c>
      <c r="T539" s="58" t="str">
        <f t="shared" si="264"/>
        <v>PBSC</v>
      </c>
      <c r="U539" s="58" t="str">
        <f t="shared" si="265"/>
        <v>Non</v>
      </c>
      <c r="V539" s="58" t="str">
        <f t="shared" si="266"/>
        <v>NA</v>
      </c>
      <c r="W539" s="58" t="str">
        <f t="shared" si="267"/>
        <v xml:space="preserve">None </v>
      </c>
      <c r="X539"/>
      <c r="Y539" s="161" t="str">
        <f t="shared" si="268"/>
        <v>4-6-11-4-3-6-1-2-2-1-1-21-1-1-1-8-1-1-1</v>
      </c>
      <c r="Z539" s="8">
        <f t="shared" si="245"/>
        <v>462543</v>
      </c>
      <c r="AA539" s="7">
        <f t="shared" si="246"/>
        <v>534</v>
      </c>
      <c r="AB539" s="29" t="str">
        <f t="shared" si="275"/>
        <v>4</v>
      </c>
      <c r="AC539" s="29" t="str">
        <f t="shared" si="275"/>
        <v>6</v>
      </c>
      <c r="AD539" s="29" t="str">
        <f t="shared" si="275"/>
        <v>2</v>
      </c>
      <c r="AE539" s="29" t="str">
        <f t="shared" si="275"/>
        <v>5</v>
      </c>
      <c r="AF539" s="29" t="str">
        <f t="shared" si="275"/>
        <v>4</v>
      </c>
      <c r="AG539" s="29" t="str">
        <f t="shared" si="275"/>
        <v>3</v>
      </c>
      <c r="AH539" s="59">
        <v>534</v>
      </c>
      <c r="AI539" s="510">
        <v>462543</v>
      </c>
      <c r="AJ539" s="509">
        <v>4</v>
      </c>
      <c r="AK539" s="509">
        <v>6</v>
      </c>
      <c r="AL539" s="509">
        <v>11</v>
      </c>
      <c r="AM539" s="509">
        <v>4</v>
      </c>
      <c r="AN539" s="509">
        <v>3</v>
      </c>
      <c r="AO539" s="509">
        <v>6</v>
      </c>
      <c r="AP539" s="509">
        <v>1</v>
      </c>
      <c r="AQ539" s="509">
        <v>2</v>
      </c>
      <c r="AR539" s="509">
        <v>2</v>
      </c>
      <c r="AS539" s="509">
        <v>1</v>
      </c>
      <c r="AT539" s="509">
        <v>1</v>
      </c>
      <c r="AU539" s="509">
        <v>21</v>
      </c>
      <c r="AV539" s="509">
        <v>1</v>
      </c>
      <c r="AW539" s="509">
        <v>1</v>
      </c>
      <c r="AX539" s="509">
        <v>1</v>
      </c>
      <c r="AY539" s="509">
        <v>8</v>
      </c>
      <c r="AZ539" s="509">
        <v>1</v>
      </c>
      <c r="BA539" s="509">
        <v>1</v>
      </c>
      <c r="BB539" s="509">
        <v>1</v>
      </c>
      <c r="BC539" s="509" t="b">
        <v>0</v>
      </c>
      <c r="BD539" s="508">
        <v>41908</v>
      </c>
      <c r="BE539" s="508">
        <v>41908</v>
      </c>
      <c r="BF539" s="509" t="b">
        <v>0</v>
      </c>
      <c r="BG539" s="510" t="s">
        <v>1269</v>
      </c>
      <c r="BH539" s="509">
        <v>80</v>
      </c>
      <c r="BI539" s="510" t="s">
        <v>719</v>
      </c>
      <c r="BJ539" s="513">
        <v>41908</v>
      </c>
      <c r="BK539" s="513">
        <v>41908</v>
      </c>
      <c r="BL539" s="513">
        <v>46217</v>
      </c>
      <c r="BM539" s="510"/>
      <c r="BN539" s="512"/>
      <c r="BO539" s="510"/>
      <c r="BP539" s="509">
        <v>4</v>
      </c>
      <c r="BQ539" s="509" t="str">
        <f>IF(AI539="","",VLOOKUP(AJ539,[0]!Qualifier,(COLUMN(AJ539)-34),FALSE))</f>
        <v>StemC</v>
      </c>
      <c r="BR539" s="509" t="str">
        <f>IF(AJ539="","",VLOOKUP(AK539,[0]!Qualifier,(COLUMN(AK539)-34),FALSE))</f>
        <v xml:space="preserve">ACD </v>
      </c>
      <c r="BS539" s="509" t="str">
        <f>IF(AK539="","",VLOOKUP(AL539,[0]!Qualifier,(COLUMN(AL539)-34),FALSE))</f>
        <v xml:space="preserve">DMSO </v>
      </c>
      <c r="BT539" s="509" t="str">
        <f>IF(AL539="","",VLOOKUP(AM539,[0]!Qualifier,(COLUMN(AM539)-34),FALSE))</f>
        <v xml:space="preserve">CleanR </v>
      </c>
      <c r="BU539" s="509" t="str">
        <f>IF(AM539="","",VLOOKUP(AN539,[0]!Qualifier,(COLUMN(AN539)-34),FALSE))</f>
        <v xml:space="preserve">NonSV </v>
      </c>
      <c r="BV539" s="509" t="str">
        <f>IF(AN539="","",VLOOKUP(AO539,[0]!Qualifier,(COLUMN(AO539)-34),FALSE))</f>
        <v xml:space="preserve">≤-140°C  </v>
      </c>
      <c r="BW539" s="509" t="str">
        <f>IF(AO539="","",VLOOKUP(AP539,[0]!Qualifier,(COLUMN(AP539)-34),FALSE))</f>
        <v>No</v>
      </c>
      <c r="BX539" s="509" t="str">
        <f>IF(AP539="","",VLOOKUP(AQ539,[0]!Qualifier,(COLUMN(AQ539)-34),FALSE))</f>
        <v xml:space="preserve">Auto </v>
      </c>
      <c r="BY539" s="509" t="str">
        <f>IF(AQ539="","",VLOOKUP(AR539,[0]!Qualifier,(COLUMN(AR539)-34),FALSE))</f>
        <v xml:space="preserve">Aph </v>
      </c>
      <c r="BZ539" s="509" t="str">
        <f>IF(AR539="","",VLOOKUP(AS539,[0]!Qualifier,(COLUMN(AS539)-34),FALSE))</f>
        <v xml:space="preserve">NA </v>
      </c>
      <c r="CA539" s="509" t="str">
        <f>IF(AS539="","",VLOOKUP(AT539,[0]!Qualifier,(COLUMN(AT539)-34),FALSE))</f>
        <v xml:space="preserve">Transf </v>
      </c>
      <c r="CB539" s="509" t="str">
        <f>IF(AT539="","",VLOOKUP(AU539,[0]!Qualifier,(COLUMN(AU539)-34),FALSE))</f>
        <v>CD34Sel</v>
      </c>
      <c r="CC539" s="509" t="str">
        <f>IF(AU539="","",VLOOKUP(AV539,[0]!Qualifier,(COLUMN(AV539)-34),FALSE))</f>
        <v xml:space="preserve">None </v>
      </c>
      <c r="CD539" s="509" t="str">
        <f>IF(AV539="","",VLOOKUP(AW539,[0]!Qualifier,(COLUMN(AW539)-34),FALSE))</f>
        <v xml:space="preserve">NoIrr </v>
      </c>
      <c r="CE539" s="508" t="str">
        <f>IF(AW539="","",VLOOKUP(AX539,[0]!Qualifier,(COLUMN(AX539)-34),FALSE))</f>
        <v xml:space="preserve">- </v>
      </c>
      <c r="CF539" s="508" t="str">
        <f>IF(AX539="","",VLOOKUP(AY539,[0]!Qualifier,(COLUMN(AY539)-34),FALSE))</f>
        <v>PBSC</v>
      </c>
      <c r="CG539" s="509" t="str">
        <f>IF(AY539="","",VLOOKUP(AZ539,[0]!Qualifier,(COLUMN(AZ539)-34),FALSE))</f>
        <v>Non</v>
      </c>
      <c r="CH539" s="510" t="str">
        <f>IF(AZ539="","",VLOOKUP(BA539,[0]!Qualifier,(COLUMN(BA539)-34),FALSE))</f>
        <v>NA</v>
      </c>
      <c r="CI539" s="512" t="str">
        <f>IF(BA539="","",VLOOKUP(BB539,[0]!Qualifier,(COLUMN(BB539)-34),FALSE))</f>
        <v xml:space="preserve">None </v>
      </c>
      <c r="CJ539" s="510"/>
      <c r="CK539" s="513" t="str">
        <f t="shared" si="269"/>
        <v>4-6-11-4-3-6-1-2-2-1-1-21-1-1-1-8-1-1-1</v>
      </c>
      <c r="CL539" s="513">
        <v>40279</v>
      </c>
      <c r="CM539" s="513">
        <v>45195</v>
      </c>
      <c r="CN539" s="510"/>
      <c r="CP539" s="510"/>
    </row>
    <row r="540" spans="1:94" ht="12.95" customHeight="1" outlineLevel="1" x14ac:dyDescent="0.35">
      <c r="A540" s="78">
        <f t="shared" si="274"/>
        <v>462906</v>
      </c>
      <c r="B540" s="7">
        <f t="shared" si="272"/>
        <v>535</v>
      </c>
      <c r="C540" s="59">
        <f t="shared" si="270"/>
        <v>535</v>
      </c>
      <c r="D540" s="124">
        <f t="shared" si="273"/>
        <v>462906</v>
      </c>
      <c r="E540" s="16" t="str">
        <f t="shared" si="249"/>
        <v>StemC</v>
      </c>
      <c r="F540" s="58" t="str">
        <f t="shared" si="250"/>
        <v xml:space="preserve">ACD </v>
      </c>
      <c r="G540" s="58" t="str">
        <f t="shared" si="251"/>
        <v xml:space="preserve">NoAdd </v>
      </c>
      <c r="H540" s="58" t="str">
        <f t="shared" si="252"/>
        <v xml:space="preserve">Closed </v>
      </c>
      <c r="I540" s="58" t="str">
        <f t="shared" si="253"/>
        <v xml:space="preserve">NonSV </v>
      </c>
      <c r="J540" s="58" t="str">
        <f t="shared" si="254"/>
        <v xml:space="preserve">2to6°C </v>
      </c>
      <c r="K540" s="58" t="str">
        <f t="shared" si="255"/>
        <v>No</v>
      </c>
      <c r="L540" s="58" t="str">
        <f t="shared" si="256"/>
        <v xml:space="preserve">Auto </v>
      </c>
      <c r="M540" s="58" t="str">
        <f t="shared" si="257"/>
        <v xml:space="preserve">Aph </v>
      </c>
      <c r="N540" s="58" t="str">
        <f t="shared" si="258"/>
        <v xml:space="preserve">NA </v>
      </c>
      <c r="O540" s="58" t="str">
        <f t="shared" si="259"/>
        <v xml:space="preserve">Transf </v>
      </c>
      <c r="P540" s="58" t="str">
        <f t="shared" si="260"/>
        <v xml:space="preserve">None </v>
      </c>
      <c r="Q540" s="58" t="str">
        <f t="shared" si="261"/>
        <v xml:space="preserve">None </v>
      </c>
      <c r="R540" s="58" t="str">
        <f t="shared" si="262"/>
        <v xml:space="preserve">NoIrr </v>
      </c>
      <c r="S540" s="58" t="str">
        <f t="shared" si="263"/>
        <v xml:space="preserve">- </v>
      </c>
      <c r="T540" s="58" t="str">
        <f t="shared" si="264"/>
        <v>PBSC</v>
      </c>
      <c r="U540" s="58" t="str">
        <f t="shared" si="265"/>
        <v>Non</v>
      </c>
      <c r="V540" s="58" t="str">
        <f t="shared" si="266"/>
        <v>NA</v>
      </c>
      <c r="W540" s="58" t="str">
        <f t="shared" si="267"/>
        <v xml:space="preserve">None </v>
      </c>
      <c r="X540"/>
      <c r="Y540" s="161" t="str">
        <f t="shared" si="268"/>
        <v>4-6-1-1-3-2-1-2-2-1-1-1-1-1-1-8-1-1-1</v>
      </c>
      <c r="Z540" s="8">
        <f t="shared" si="245"/>
        <v>462906</v>
      </c>
      <c r="AA540" s="7">
        <f t="shared" si="246"/>
        <v>535</v>
      </c>
      <c r="AB540" s="29" t="str">
        <f t="shared" si="275"/>
        <v>4</v>
      </c>
      <c r="AC540" s="29" t="str">
        <f t="shared" si="275"/>
        <v>6</v>
      </c>
      <c r="AD540" s="29" t="str">
        <f t="shared" si="275"/>
        <v>2</v>
      </c>
      <c r="AE540" s="29" t="str">
        <f t="shared" si="275"/>
        <v>9</v>
      </c>
      <c r="AF540" s="29" t="str">
        <f t="shared" si="275"/>
        <v>0</v>
      </c>
      <c r="AG540" s="29" t="str">
        <f t="shared" si="275"/>
        <v>6</v>
      </c>
      <c r="AH540" s="59">
        <v>535</v>
      </c>
      <c r="AI540" s="510">
        <v>462906</v>
      </c>
      <c r="AJ540" s="509">
        <v>4</v>
      </c>
      <c r="AK540" s="509">
        <v>6</v>
      </c>
      <c r="AL540" s="509">
        <v>1</v>
      </c>
      <c r="AM540" s="509">
        <v>1</v>
      </c>
      <c r="AN540" s="509">
        <v>3</v>
      </c>
      <c r="AO540" s="509">
        <v>2</v>
      </c>
      <c r="AP540" s="509">
        <v>1</v>
      </c>
      <c r="AQ540" s="509">
        <v>2</v>
      </c>
      <c r="AR540" s="509">
        <v>2</v>
      </c>
      <c r="AS540" s="509">
        <v>1</v>
      </c>
      <c r="AT540" s="509">
        <v>1</v>
      </c>
      <c r="AU540" s="509">
        <v>1</v>
      </c>
      <c r="AV540" s="509">
        <v>1</v>
      </c>
      <c r="AW540" s="509">
        <v>1</v>
      </c>
      <c r="AX540" s="509">
        <v>1</v>
      </c>
      <c r="AY540" s="509">
        <v>8</v>
      </c>
      <c r="AZ540" s="509">
        <v>1</v>
      </c>
      <c r="BA540" s="509">
        <v>1</v>
      </c>
      <c r="BB540" s="509">
        <v>1</v>
      </c>
      <c r="BC540" s="509" t="b">
        <v>0</v>
      </c>
      <c r="BD540" s="508">
        <v>41908</v>
      </c>
      <c r="BE540" s="508">
        <v>41908</v>
      </c>
      <c r="BF540" s="509" t="b">
        <v>0</v>
      </c>
      <c r="BG540" s="510" t="s">
        <v>731</v>
      </c>
      <c r="BH540" s="509">
        <v>80</v>
      </c>
      <c r="BI540" s="510" t="s">
        <v>719</v>
      </c>
      <c r="BJ540" s="513">
        <v>41908</v>
      </c>
      <c r="BK540" s="513">
        <v>41908</v>
      </c>
      <c r="BL540" s="513">
        <v>46217</v>
      </c>
      <c r="BM540" s="510"/>
      <c r="BN540" s="512"/>
      <c r="BO540" s="510"/>
      <c r="BP540" s="509">
        <v>4</v>
      </c>
      <c r="BQ540" s="509" t="str">
        <f>IF(AI540="","",VLOOKUP(AJ540,[0]!Qualifier,(COLUMN(AJ540)-34),FALSE))</f>
        <v>StemC</v>
      </c>
      <c r="BR540" s="509" t="str">
        <f>IF(AJ540="","",VLOOKUP(AK540,[0]!Qualifier,(COLUMN(AK540)-34),FALSE))</f>
        <v xml:space="preserve">ACD </v>
      </c>
      <c r="BS540" s="509" t="str">
        <f>IF(AK540="","",VLOOKUP(AL540,[0]!Qualifier,(COLUMN(AL540)-34),FALSE))</f>
        <v xml:space="preserve">NoAdd </v>
      </c>
      <c r="BT540" s="509" t="str">
        <f>IF(AL540="","",VLOOKUP(AM540,[0]!Qualifier,(COLUMN(AM540)-34),FALSE))</f>
        <v xml:space="preserve">Closed </v>
      </c>
      <c r="BU540" s="509" t="str">
        <f>IF(AM540="","",VLOOKUP(AN540,[0]!Qualifier,(COLUMN(AN540)-34),FALSE))</f>
        <v xml:space="preserve">NonSV </v>
      </c>
      <c r="BV540" s="509" t="str">
        <f>IF(AN540="","",VLOOKUP(AO540,[0]!Qualifier,(COLUMN(AO540)-34),FALSE))</f>
        <v xml:space="preserve">2to6°C </v>
      </c>
      <c r="BW540" s="509" t="str">
        <f>IF(AO540="","",VLOOKUP(AP540,[0]!Qualifier,(COLUMN(AP540)-34),FALSE))</f>
        <v>No</v>
      </c>
      <c r="BX540" s="509" t="str">
        <f>IF(AP540="","",VLOOKUP(AQ540,[0]!Qualifier,(COLUMN(AQ540)-34),FALSE))</f>
        <v xml:space="preserve">Auto </v>
      </c>
      <c r="BY540" s="509" t="str">
        <f>IF(AQ540="","",VLOOKUP(AR540,[0]!Qualifier,(COLUMN(AR540)-34),FALSE))</f>
        <v xml:space="preserve">Aph </v>
      </c>
      <c r="BZ540" s="509" t="str">
        <f>IF(AR540="","",VLOOKUP(AS540,[0]!Qualifier,(COLUMN(AS540)-34),FALSE))</f>
        <v xml:space="preserve">NA </v>
      </c>
      <c r="CA540" s="509" t="str">
        <f>IF(AS540="","",VLOOKUP(AT540,[0]!Qualifier,(COLUMN(AT540)-34),FALSE))</f>
        <v xml:space="preserve">Transf </v>
      </c>
      <c r="CB540" s="509" t="str">
        <f>IF(AT540="","",VLOOKUP(AU540,[0]!Qualifier,(COLUMN(AU540)-34),FALSE))</f>
        <v xml:space="preserve">None </v>
      </c>
      <c r="CC540" s="509" t="str">
        <f>IF(AU540="","",VLOOKUP(AV540,[0]!Qualifier,(COLUMN(AV540)-34),FALSE))</f>
        <v xml:space="preserve">None </v>
      </c>
      <c r="CD540" s="509" t="str">
        <f>IF(AV540="","",VLOOKUP(AW540,[0]!Qualifier,(COLUMN(AW540)-34),FALSE))</f>
        <v xml:space="preserve">NoIrr </v>
      </c>
      <c r="CE540" s="508" t="str">
        <f>IF(AW540="","",VLOOKUP(AX540,[0]!Qualifier,(COLUMN(AX540)-34),FALSE))</f>
        <v xml:space="preserve">- </v>
      </c>
      <c r="CF540" s="508" t="str">
        <f>IF(AX540="","",VLOOKUP(AY540,[0]!Qualifier,(COLUMN(AY540)-34),FALSE))</f>
        <v>PBSC</v>
      </c>
      <c r="CG540" s="509" t="str">
        <f>IF(AY540="","",VLOOKUP(AZ540,[0]!Qualifier,(COLUMN(AZ540)-34),FALSE))</f>
        <v>Non</v>
      </c>
      <c r="CH540" s="510" t="str">
        <f>IF(AZ540="","",VLOOKUP(BA540,[0]!Qualifier,(COLUMN(BA540)-34),FALSE))</f>
        <v>NA</v>
      </c>
      <c r="CI540" s="512" t="str">
        <f>IF(BA540="","",VLOOKUP(BB540,[0]!Qualifier,(COLUMN(BB540)-34),FALSE))</f>
        <v xml:space="preserve">None </v>
      </c>
      <c r="CJ540" s="510"/>
      <c r="CK540" s="513" t="str">
        <f t="shared" si="269"/>
        <v>4-6-1-1-3-2-1-2-2-1-1-1-1-1-1-8-1-1-1</v>
      </c>
      <c r="CL540" s="513">
        <v>40279</v>
      </c>
      <c r="CM540" s="513">
        <v>45195</v>
      </c>
      <c r="CN540" s="510"/>
      <c r="CP540" s="510"/>
    </row>
    <row r="541" spans="1:94" ht="12.95" customHeight="1" outlineLevel="1" x14ac:dyDescent="0.35">
      <c r="A541" s="78">
        <f t="shared" si="274"/>
        <v>462938</v>
      </c>
      <c r="B541" s="7">
        <f t="shared" si="272"/>
        <v>536</v>
      </c>
      <c r="C541" s="59">
        <f t="shared" si="270"/>
        <v>536</v>
      </c>
      <c r="D541" s="124">
        <f t="shared" si="273"/>
        <v>462938</v>
      </c>
      <c r="E541" s="16" t="str">
        <f t="shared" si="249"/>
        <v>StemC</v>
      </c>
      <c r="F541" s="58" t="str">
        <f t="shared" si="250"/>
        <v xml:space="preserve">ACD+Hep </v>
      </c>
      <c r="G541" s="58" t="str">
        <f t="shared" si="251"/>
        <v xml:space="preserve">DMSO </v>
      </c>
      <c r="H541" s="58" t="str">
        <f t="shared" si="252"/>
        <v xml:space="preserve">Open </v>
      </c>
      <c r="I541" s="58" t="str">
        <f t="shared" si="253"/>
        <v xml:space="preserve">NonSV </v>
      </c>
      <c r="J541" s="58" t="str">
        <f t="shared" si="254"/>
        <v xml:space="preserve">≤-80°C </v>
      </c>
      <c r="K541" s="58" t="str">
        <f t="shared" si="255"/>
        <v>No</v>
      </c>
      <c r="L541" s="58" t="str">
        <f t="shared" si="256"/>
        <v xml:space="preserve">Auto </v>
      </c>
      <c r="M541" s="58" t="str">
        <f t="shared" si="257"/>
        <v xml:space="preserve">Aph </v>
      </c>
      <c r="N541" s="58" t="str">
        <f t="shared" si="258"/>
        <v xml:space="preserve">NA </v>
      </c>
      <c r="O541" s="58" t="str">
        <f t="shared" si="259"/>
        <v xml:space="preserve">Transf </v>
      </c>
      <c r="P541" s="58" t="str">
        <f t="shared" si="260"/>
        <v xml:space="preserve">None </v>
      </c>
      <c r="Q541" s="58" t="str">
        <f t="shared" si="261"/>
        <v xml:space="preserve">None </v>
      </c>
      <c r="R541" s="58" t="str">
        <f t="shared" si="262"/>
        <v xml:space="preserve">NoIrr </v>
      </c>
      <c r="S541" s="58" t="str">
        <f t="shared" si="263"/>
        <v xml:space="preserve">- </v>
      </c>
      <c r="T541" s="58" t="str">
        <f t="shared" si="264"/>
        <v>PBSC</v>
      </c>
      <c r="U541" s="58" t="str">
        <f t="shared" si="265"/>
        <v>Non</v>
      </c>
      <c r="V541" s="58" t="str">
        <f t="shared" si="266"/>
        <v>NA</v>
      </c>
      <c r="W541" s="58" t="str">
        <f t="shared" si="267"/>
        <v xml:space="preserve">None </v>
      </c>
      <c r="X541"/>
      <c r="Y541" s="161" t="str">
        <f t="shared" si="268"/>
        <v>4-12-11-2-3-16-1-2-2-1-1-1-1-1-1-8-1-1-1</v>
      </c>
      <c r="Z541" s="8">
        <f t="shared" si="245"/>
        <v>462938</v>
      </c>
      <c r="AA541" s="7">
        <f t="shared" si="246"/>
        <v>536</v>
      </c>
      <c r="AB541" s="29" t="str">
        <f t="shared" si="275"/>
        <v>4</v>
      </c>
      <c r="AC541" s="29" t="str">
        <f t="shared" si="275"/>
        <v>6</v>
      </c>
      <c r="AD541" s="29" t="str">
        <f t="shared" si="275"/>
        <v>2</v>
      </c>
      <c r="AE541" s="29" t="str">
        <f t="shared" si="275"/>
        <v>9</v>
      </c>
      <c r="AF541" s="29" t="str">
        <f t="shared" si="275"/>
        <v>3</v>
      </c>
      <c r="AG541" s="29" t="str">
        <f t="shared" si="275"/>
        <v>8</v>
      </c>
      <c r="AH541" s="59">
        <v>536</v>
      </c>
      <c r="AI541" s="510">
        <v>462938</v>
      </c>
      <c r="AJ541" s="509">
        <v>4</v>
      </c>
      <c r="AK541" s="509">
        <v>12</v>
      </c>
      <c r="AL541" s="509">
        <v>11</v>
      </c>
      <c r="AM541" s="509">
        <v>2</v>
      </c>
      <c r="AN541" s="509">
        <v>3</v>
      </c>
      <c r="AO541" s="509">
        <v>16</v>
      </c>
      <c r="AP541" s="509">
        <v>1</v>
      </c>
      <c r="AQ541" s="509">
        <v>2</v>
      </c>
      <c r="AR541" s="509">
        <v>2</v>
      </c>
      <c r="AS541" s="509">
        <v>1</v>
      </c>
      <c r="AT541" s="509">
        <v>1</v>
      </c>
      <c r="AU541" s="509">
        <v>1</v>
      </c>
      <c r="AV541" s="509">
        <v>1</v>
      </c>
      <c r="AW541" s="509">
        <v>1</v>
      </c>
      <c r="AX541" s="509">
        <v>1</v>
      </c>
      <c r="AY541" s="509">
        <v>8</v>
      </c>
      <c r="AZ541" s="509">
        <v>1</v>
      </c>
      <c r="BA541" s="509">
        <v>1</v>
      </c>
      <c r="BB541" s="509">
        <v>1</v>
      </c>
      <c r="BC541" s="509" t="b">
        <v>0</v>
      </c>
      <c r="BD541" s="508">
        <v>44007</v>
      </c>
      <c r="BE541" s="508">
        <v>43999</v>
      </c>
      <c r="BF541" s="509" t="b">
        <v>0</v>
      </c>
      <c r="BG541" s="510" t="s">
        <v>1270</v>
      </c>
      <c r="BH541" s="509">
        <v>80</v>
      </c>
      <c r="BI541" s="510" t="s">
        <v>719</v>
      </c>
      <c r="BJ541" s="513">
        <v>44007</v>
      </c>
      <c r="BK541" s="513">
        <v>43999</v>
      </c>
      <c r="BL541" s="513">
        <v>46217</v>
      </c>
      <c r="BM541" s="510"/>
      <c r="BN541" s="512"/>
      <c r="BO541" s="510"/>
      <c r="BP541" s="509">
        <v>4</v>
      </c>
      <c r="BQ541" s="509" t="str">
        <f>IF(AI541="","",VLOOKUP(AJ541,[0]!Qualifier,(COLUMN(AJ541)-34),FALSE))</f>
        <v>StemC</v>
      </c>
      <c r="BR541" s="509" t="str">
        <f>IF(AJ541="","",VLOOKUP(AK541,[0]!Qualifier,(COLUMN(AK541)-34),FALSE))</f>
        <v xml:space="preserve">ACD+Hep </v>
      </c>
      <c r="BS541" s="509" t="str">
        <f>IF(AK541="","",VLOOKUP(AL541,[0]!Qualifier,(COLUMN(AL541)-34),FALSE))</f>
        <v xml:space="preserve">DMSO </v>
      </c>
      <c r="BT541" s="509" t="str">
        <f>IF(AL541="","",VLOOKUP(AM541,[0]!Qualifier,(COLUMN(AM541)-34),FALSE))</f>
        <v xml:space="preserve">Open </v>
      </c>
      <c r="BU541" s="509" t="str">
        <f>IF(AM541="","",VLOOKUP(AN541,[0]!Qualifier,(COLUMN(AN541)-34),FALSE))</f>
        <v xml:space="preserve">NonSV </v>
      </c>
      <c r="BV541" s="509" t="str">
        <f>IF(AN541="","",VLOOKUP(AO541,[0]!Qualifier,(COLUMN(AO541)-34),FALSE))</f>
        <v xml:space="preserve">≤-80°C </v>
      </c>
      <c r="BW541" s="509" t="str">
        <f>IF(AO541="","",VLOOKUP(AP541,[0]!Qualifier,(COLUMN(AP541)-34),FALSE))</f>
        <v>No</v>
      </c>
      <c r="BX541" s="509" t="str">
        <f>IF(AP541="","",VLOOKUP(AQ541,[0]!Qualifier,(COLUMN(AQ541)-34),FALSE))</f>
        <v xml:space="preserve">Auto </v>
      </c>
      <c r="BY541" s="509" t="str">
        <f>IF(AQ541="","",VLOOKUP(AR541,[0]!Qualifier,(COLUMN(AR541)-34),FALSE))</f>
        <v xml:space="preserve">Aph </v>
      </c>
      <c r="BZ541" s="509" t="str">
        <f>IF(AR541="","",VLOOKUP(AS541,[0]!Qualifier,(COLUMN(AS541)-34),FALSE))</f>
        <v xml:space="preserve">NA </v>
      </c>
      <c r="CA541" s="509" t="str">
        <f>IF(AS541="","",VLOOKUP(AT541,[0]!Qualifier,(COLUMN(AT541)-34),FALSE))</f>
        <v xml:space="preserve">Transf </v>
      </c>
      <c r="CB541" s="509" t="str">
        <f>IF(AT541="","",VLOOKUP(AU541,[0]!Qualifier,(COLUMN(AU541)-34),FALSE))</f>
        <v xml:space="preserve">None </v>
      </c>
      <c r="CC541" s="509" t="str">
        <f>IF(AU541="","",VLOOKUP(AV541,[0]!Qualifier,(COLUMN(AV541)-34),FALSE))</f>
        <v xml:space="preserve">None </v>
      </c>
      <c r="CD541" s="509" t="str">
        <f>IF(AV541="","",VLOOKUP(AW541,[0]!Qualifier,(COLUMN(AW541)-34),FALSE))</f>
        <v xml:space="preserve">NoIrr </v>
      </c>
      <c r="CE541" s="508" t="str">
        <f>IF(AW541="","",VLOOKUP(AX541,[0]!Qualifier,(COLUMN(AX541)-34),FALSE))</f>
        <v xml:space="preserve">- </v>
      </c>
      <c r="CF541" s="508" t="str">
        <f>IF(AX541="","",VLOOKUP(AY541,[0]!Qualifier,(COLUMN(AY541)-34),FALSE))</f>
        <v>PBSC</v>
      </c>
      <c r="CG541" s="509" t="str">
        <f>IF(AY541="","",VLOOKUP(AZ541,[0]!Qualifier,(COLUMN(AZ541)-34),FALSE))</f>
        <v>Non</v>
      </c>
      <c r="CH541" s="510" t="str">
        <f>IF(AZ541="","",VLOOKUP(BA541,[0]!Qualifier,(COLUMN(BA541)-34),FALSE))</f>
        <v>NA</v>
      </c>
      <c r="CI541" s="512" t="str">
        <f>IF(BA541="","",VLOOKUP(BB541,[0]!Qualifier,(COLUMN(BB541)-34),FALSE))</f>
        <v xml:space="preserve">None </v>
      </c>
      <c r="CJ541" s="510"/>
      <c r="CK541" s="513" t="str">
        <f t="shared" si="269"/>
        <v>4-12-11-2-3-16-1-2-2-1-1-1-1-1-1-8-1-1-1</v>
      </c>
      <c r="CL541" s="513">
        <v>44341</v>
      </c>
      <c r="CM541" s="513">
        <v>45195</v>
      </c>
      <c r="CN541" s="510"/>
      <c r="CP541" s="510"/>
    </row>
    <row r="542" spans="1:94" ht="12.95" customHeight="1" outlineLevel="1" x14ac:dyDescent="0.35">
      <c r="A542" s="78">
        <f t="shared" si="274"/>
        <v>462943</v>
      </c>
      <c r="B542" s="7">
        <f t="shared" si="272"/>
        <v>537</v>
      </c>
      <c r="C542" s="59">
        <f t="shared" si="270"/>
        <v>537</v>
      </c>
      <c r="D542" s="124">
        <f t="shared" si="273"/>
        <v>462943</v>
      </c>
      <c r="E542" s="16" t="str">
        <f t="shared" si="249"/>
        <v>StemC</v>
      </c>
      <c r="F542" s="58" t="str">
        <f t="shared" si="250"/>
        <v xml:space="preserve">ACD </v>
      </c>
      <c r="G542" s="58" t="str">
        <f t="shared" si="251"/>
        <v xml:space="preserve">DMSO </v>
      </c>
      <c r="H542" s="58" t="str">
        <f t="shared" si="252"/>
        <v xml:space="preserve">CleanR </v>
      </c>
      <c r="I542" s="58" t="str">
        <f t="shared" si="253"/>
        <v xml:space="preserve">NonSV </v>
      </c>
      <c r="J542" s="58" t="str">
        <f t="shared" si="254"/>
        <v xml:space="preserve">≤-140°C  </v>
      </c>
      <c r="K542" s="58" t="str">
        <f t="shared" si="255"/>
        <v>No</v>
      </c>
      <c r="L542" s="58" t="str">
        <f t="shared" si="256"/>
        <v xml:space="preserve">Auto </v>
      </c>
      <c r="M542" s="58" t="str">
        <f t="shared" si="257"/>
        <v xml:space="preserve">Aph </v>
      </c>
      <c r="N542" s="58" t="str">
        <f t="shared" si="258"/>
        <v xml:space="preserve">NA </v>
      </c>
      <c r="O542" s="58" t="str">
        <f t="shared" si="259"/>
        <v xml:space="preserve">Transf </v>
      </c>
      <c r="P542" s="58" t="str">
        <f t="shared" si="260"/>
        <v xml:space="preserve">None </v>
      </c>
      <c r="Q542" s="58" t="str">
        <f t="shared" si="261"/>
        <v xml:space="preserve">None </v>
      </c>
      <c r="R542" s="58" t="str">
        <f t="shared" si="262"/>
        <v xml:space="preserve">NoIrr </v>
      </c>
      <c r="S542" s="58" t="str">
        <f t="shared" si="263"/>
        <v xml:space="preserve">- </v>
      </c>
      <c r="T542" s="58" t="str">
        <f t="shared" si="264"/>
        <v>PBSC</v>
      </c>
      <c r="U542" s="58" t="str">
        <f t="shared" si="265"/>
        <v>Non</v>
      </c>
      <c r="V542" s="58" t="str">
        <f t="shared" si="266"/>
        <v>NA</v>
      </c>
      <c r="W542" s="58" t="str">
        <f t="shared" si="267"/>
        <v xml:space="preserve">None </v>
      </c>
      <c r="X542"/>
      <c r="Y542" s="161" t="str">
        <f t="shared" si="268"/>
        <v>4-6-11-4-3-6-1-2-2-1-1-1-1-1-1-8-1-1-1</v>
      </c>
      <c r="Z542" s="8">
        <f t="shared" si="245"/>
        <v>462943</v>
      </c>
      <c r="AA542" s="7">
        <f t="shared" si="246"/>
        <v>537</v>
      </c>
      <c r="AB542" s="29" t="str">
        <f t="shared" si="275"/>
        <v>4</v>
      </c>
      <c r="AC542" s="29" t="str">
        <f t="shared" si="275"/>
        <v>6</v>
      </c>
      <c r="AD542" s="29" t="str">
        <f t="shared" si="275"/>
        <v>2</v>
      </c>
      <c r="AE542" s="29" t="str">
        <f t="shared" si="275"/>
        <v>9</v>
      </c>
      <c r="AF542" s="29" t="str">
        <f t="shared" si="275"/>
        <v>4</v>
      </c>
      <c r="AG542" s="29" t="str">
        <f t="shared" si="275"/>
        <v>3</v>
      </c>
      <c r="AH542" s="59">
        <v>537</v>
      </c>
      <c r="AI542" s="510">
        <v>462943</v>
      </c>
      <c r="AJ542" s="509">
        <v>4</v>
      </c>
      <c r="AK542" s="509">
        <v>6</v>
      </c>
      <c r="AL542" s="509">
        <v>11</v>
      </c>
      <c r="AM542" s="509">
        <v>4</v>
      </c>
      <c r="AN542" s="509">
        <v>3</v>
      </c>
      <c r="AO542" s="509">
        <v>6</v>
      </c>
      <c r="AP542" s="509">
        <v>1</v>
      </c>
      <c r="AQ542" s="509">
        <v>2</v>
      </c>
      <c r="AR542" s="509">
        <v>2</v>
      </c>
      <c r="AS542" s="509">
        <v>1</v>
      </c>
      <c r="AT542" s="509">
        <v>1</v>
      </c>
      <c r="AU542" s="509">
        <v>1</v>
      </c>
      <c r="AV542" s="509">
        <v>1</v>
      </c>
      <c r="AW542" s="509">
        <v>1</v>
      </c>
      <c r="AX542" s="509">
        <v>1</v>
      </c>
      <c r="AY542" s="509">
        <v>8</v>
      </c>
      <c r="AZ542" s="509">
        <v>1</v>
      </c>
      <c r="BA542" s="509">
        <v>1</v>
      </c>
      <c r="BB542" s="509">
        <v>1</v>
      </c>
      <c r="BC542" s="509" t="b">
        <v>0</v>
      </c>
      <c r="BD542" s="508">
        <v>41908</v>
      </c>
      <c r="BE542" s="508">
        <v>41908</v>
      </c>
      <c r="BF542" s="509" t="b">
        <v>0</v>
      </c>
      <c r="BG542" s="510" t="s">
        <v>1271</v>
      </c>
      <c r="BH542" s="509">
        <v>80</v>
      </c>
      <c r="BI542" s="510" t="s">
        <v>719</v>
      </c>
      <c r="BJ542" s="513">
        <v>41908</v>
      </c>
      <c r="BK542" s="513">
        <v>41908</v>
      </c>
      <c r="BL542" s="513">
        <v>46217</v>
      </c>
      <c r="BM542" s="510"/>
      <c r="BN542" s="512"/>
      <c r="BO542" s="510"/>
      <c r="BP542" s="509">
        <v>2</v>
      </c>
      <c r="BQ542" s="509" t="str">
        <f>IF(AI542="","",VLOOKUP(AJ542,[0]!Qualifier,(COLUMN(AJ542)-34),FALSE))</f>
        <v>StemC</v>
      </c>
      <c r="BR542" s="509" t="str">
        <f>IF(AJ542="","",VLOOKUP(AK542,[0]!Qualifier,(COLUMN(AK542)-34),FALSE))</f>
        <v xml:space="preserve">ACD </v>
      </c>
      <c r="BS542" s="509" t="str">
        <f>IF(AK542="","",VLOOKUP(AL542,[0]!Qualifier,(COLUMN(AL542)-34),FALSE))</f>
        <v xml:space="preserve">DMSO </v>
      </c>
      <c r="BT542" s="509" t="str">
        <f>IF(AL542="","",VLOOKUP(AM542,[0]!Qualifier,(COLUMN(AM542)-34),FALSE))</f>
        <v xml:space="preserve">CleanR </v>
      </c>
      <c r="BU542" s="509" t="str">
        <f>IF(AM542="","",VLOOKUP(AN542,[0]!Qualifier,(COLUMN(AN542)-34),FALSE))</f>
        <v xml:space="preserve">NonSV </v>
      </c>
      <c r="BV542" s="509" t="str">
        <f>IF(AN542="","",VLOOKUP(AO542,[0]!Qualifier,(COLUMN(AO542)-34),FALSE))</f>
        <v xml:space="preserve">≤-140°C  </v>
      </c>
      <c r="BW542" s="509" t="str">
        <f>IF(AO542="","",VLOOKUP(AP542,[0]!Qualifier,(COLUMN(AP542)-34),FALSE))</f>
        <v>No</v>
      </c>
      <c r="BX542" s="509" t="str">
        <f>IF(AP542="","",VLOOKUP(AQ542,[0]!Qualifier,(COLUMN(AQ542)-34),FALSE))</f>
        <v xml:space="preserve">Auto </v>
      </c>
      <c r="BY542" s="509" t="str">
        <f>IF(AQ542="","",VLOOKUP(AR542,[0]!Qualifier,(COLUMN(AR542)-34),FALSE))</f>
        <v xml:space="preserve">Aph </v>
      </c>
      <c r="BZ542" s="509" t="str">
        <f>IF(AR542="","",VLOOKUP(AS542,[0]!Qualifier,(COLUMN(AS542)-34),FALSE))</f>
        <v xml:space="preserve">NA </v>
      </c>
      <c r="CA542" s="509" t="str">
        <f>IF(AS542="","",VLOOKUP(AT542,[0]!Qualifier,(COLUMN(AT542)-34),FALSE))</f>
        <v xml:space="preserve">Transf </v>
      </c>
      <c r="CB542" s="509" t="str">
        <f>IF(AT542="","",VLOOKUP(AU542,[0]!Qualifier,(COLUMN(AU542)-34),FALSE))</f>
        <v xml:space="preserve">None </v>
      </c>
      <c r="CC542" s="509" t="str">
        <f>IF(AU542="","",VLOOKUP(AV542,[0]!Qualifier,(COLUMN(AV542)-34),FALSE))</f>
        <v xml:space="preserve">None </v>
      </c>
      <c r="CD542" s="509" t="str">
        <f>IF(AV542="","",VLOOKUP(AW542,[0]!Qualifier,(COLUMN(AW542)-34),FALSE))</f>
        <v xml:space="preserve">NoIrr </v>
      </c>
      <c r="CE542" s="508" t="str">
        <f>IF(AW542="","",VLOOKUP(AX542,[0]!Qualifier,(COLUMN(AX542)-34),FALSE))</f>
        <v xml:space="preserve">- </v>
      </c>
      <c r="CF542" s="508" t="str">
        <f>IF(AX542="","",VLOOKUP(AY542,[0]!Qualifier,(COLUMN(AY542)-34),FALSE))</f>
        <v>PBSC</v>
      </c>
      <c r="CG542" s="509" t="str">
        <f>IF(AY542="","",VLOOKUP(AZ542,[0]!Qualifier,(COLUMN(AZ542)-34),FALSE))</f>
        <v>Non</v>
      </c>
      <c r="CH542" s="510" t="str">
        <f>IF(AZ542="","",VLOOKUP(BA542,[0]!Qualifier,(COLUMN(BA542)-34),FALSE))</f>
        <v>NA</v>
      </c>
      <c r="CI542" s="512" t="str">
        <f>IF(BA542="","",VLOOKUP(BB542,[0]!Qualifier,(COLUMN(BB542)-34),FALSE))</f>
        <v xml:space="preserve">None </v>
      </c>
      <c r="CJ542" s="510"/>
      <c r="CK542" s="513" t="str">
        <f t="shared" si="269"/>
        <v>4-6-11-4-3-6-1-2-2-1-1-1-1-1-1-8-1-1-1</v>
      </c>
      <c r="CL542" s="513">
        <v>37485</v>
      </c>
      <c r="CM542" s="513">
        <v>45195</v>
      </c>
      <c r="CN542" s="510"/>
      <c r="CP542" s="510"/>
    </row>
    <row r="543" spans="1:94" ht="12.95" customHeight="1" outlineLevel="1" x14ac:dyDescent="0.35">
      <c r="A543" s="78">
        <f t="shared" si="274"/>
        <v>462951</v>
      </c>
      <c r="B543" s="7">
        <f t="shared" si="272"/>
        <v>538</v>
      </c>
      <c r="C543" s="59">
        <f t="shared" si="270"/>
        <v>538</v>
      </c>
      <c r="D543" s="124">
        <f t="shared" si="273"/>
        <v>462951</v>
      </c>
      <c r="E543" s="16" t="str">
        <f t="shared" si="249"/>
        <v>StemC</v>
      </c>
      <c r="F543" s="58" t="str">
        <f t="shared" si="250"/>
        <v xml:space="preserve">ACD </v>
      </c>
      <c r="G543" s="58" t="str">
        <f t="shared" si="251"/>
        <v xml:space="preserve">NoAdd </v>
      </c>
      <c r="H543" s="58" t="str">
        <f t="shared" si="252"/>
        <v xml:space="preserve">Closed </v>
      </c>
      <c r="I543" s="58" t="str">
        <f t="shared" si="253"/>
        <v xml:space="preserve">NonSV </v>
      </c>
      <c r="J543" s="58" t="str">
        <f t="shared" si="254"/>
        <v xml:space="preserve">20to24°C </v>
      </c>
      <c r="K543" s="58" t="str">
        <f t="shared" si="255"/>
        <v>No</v>
      </c>
      <c r="L543" s="58" t="str">
        <f t="shared" si="256"/>
        <v xml:space="preserve">Auto </v>
      </c>
      <c r="M543" s="58" t="str">
        <f t="shared" si="257"/>
        <v xml:space="preserve">Aph </v>
      </c>
      <c r="N543" s="58" t="str">
        <f t="shared" si="258"/>
        <v xml:space="preserve">NA </v>
      </c>
      <c r="O543" s="58" t="str">
        <f t="shared" si="259"/>
        <v xml:space="preserve">Interm </v>
      </c>
      <c r="P543" s="58" t="str">
        <f t="shared" si="260"/>
        <v xml:space="preserve">None </v>
      </c>
      <c r="Q543" s="58" t="str">
        <f t="shared" si="261"/>
        <v xml:space="preserve">None </v>
      </c>
      <c r="R543" s="58" t="str">
        <f t="shared" si="262"/>
        <v xml:space="preserve">NoIrr </v>
      </c>
      <c r="S543" s="58" t="str">
        <f t="shared" si="263"/>
        <v xml:space="preserve">- </v>
      </c>
      <c r="T543" s="58" t="str">
        <f t="shared" si="264"/>
        <v>PBSC</v>
      </c>
      <c r="U543" s="58" t="str">
        <f t="shared" si="265"/>
        <v>Non</v>
      </c>
      <c r="V543" s="58" t="str">
        <f t="shared" si="266"/>
        <v>NA</v>
      </c>
      <c r="W543" s="58" t="str">
        <f t="shared" si="267"/>
        <v xml:space="preserve">None </v>
      </c>
      <c r="X543"/>
      <c r="Y543" s="161" t="str">
        <f t="shared" si="268"/>
        <v>4-6-1-1-3-1-1-2-2-1-6-1-1-1-1-8-1-1-1</v>
      </c>
      <c r="Z543" s="8">
        <f t="shared" si="245"/>
        <v>462951</v>
      </c>
      <c r="AA543" s="7">
        <f t="shared" si="246"/>
        <v>538</v>
      </c>
      <c r="AB543" s="29" t="str">
        <f t="shared" si="275"/>
        <v>4</v>
      </c>
      <c r="AC543" s="29" t="str">
        <f t="shared" si="275"/>
        <v>6</v>
      </c>
      <c r="AD543" s="29" t="str">
        <f t="shared" si="275"/>
        <v>2</v>
      </c>
      <c r="AE543" s="29" t="str">
        <f t="shared" si="275"/>
        <v>9</v>
      </c>
      <c r="AF543" s="29" t="str">
        <f t="shared" si="275"/>
        <v>5</v>
      </c>
      <c r="AG543" s="29" t="str">
        <f t="shared" si="275"/>
        <v>1</v>
      </c>
      <c r="AH543" s="59">
        <v>538</v>
      </c>
      <c r="AI543" s="510">
        <v>462951</v>
      </c>
      <c r="AJ543" s="509">
        <v>4</v>
      </c>
      <c r="AK543" s="509">
        <v>6</v>
      </c>
      <c r="AL543" s="509">
        <v>1</v>
      </c>
      <c r="AM543" s="509">
        <v>1</v>
      </c>
      <c r="AN543" s="509">
        <v>3</v>
      </c>
      <c r="AO543" s="509">
        <v>1</v>
      </c>
      <c r="AP543" s="509">
        <v>1</v>
      </c>
      <c r="AQ543" s="509">
        <v>2</v>
      </c>
      <c r="AR543" s="509">
        <v>2</v>
      </c>
      <c r="AS543" s="509">
        <v>1</v>
      </c>
      <c r="AT543" s="509">
        <v>6</v>
      </c>
      <c r="AU543" s="509">
        <v>1</v>
      </c>
      <c r="AV543" s="509">
        <v>1</v>
      </c>
      <c r="AW543" s="509">
        <v>1</v>
      </c>
      <c r="AX543" s="509">
        <v>1</v>
      </c>
      <c r="AY543" s="509">
        <v>8</v>
      </c>
      <c r="AZ543" s="509">
        <v>1</v>
      </c>
      <c r="BA543" s="509">
        <v>1</v>
      </c>
      <c r="BB543" s="509">
        <v>1</v>
      </c>
      <c r="BC543" s="509" t="b">
        <v>0</v>
      </c>
      <c r="BD543" s="508">
        <v>43441</v>
      </c>
      <c r="BE543" s="508">
        <v>43437</v>
      </c>
      <c r="BF543" s="509" t="b">
        <v>0</v>
      </c>
      <c r="BG543" s="510" t="s">
        <v>1017</v>
      </c>
      <c r="BH543" s="509">
        <v>80</v>
      </c>
      <c r="BI543" s="510" t="s">
        <v>719</v>
      </c>
      <c r="BJ543" s="513">
        <v>43441</v>
      </c>
      <c r="BK543" s="513">
        <v>43437</v>
      </c>
      <c r="BL543" s="513">
        <v>46217</v>
      </c>
      <c r="BM543" s="513">
        <v>43630</v>
      </c>
      <c r="BN543" s="509">
        <v>1</v>
      </c>
      <c r="BO543" s="510" t="s">
        <v>1073</v>
      </c>
      <c r="BP543" s="509">
        <v>4</v>
      </c>
      <c r="BQ543" s="509" t="str">
        <f>IF(AI543="","",VLOOKUP(AJ543,[0]!Qualifier,(COLUMN(AJ543)-34),FALSE))</f>
        <v>StemC</v>
      </c>
      <c r="BR543" s="509" t="str">
        <f>IF(AJ543="","",VLOOKUP(AK543,[0]!Qualifier,(COLUMN(AK543)-34),FALSE))</f>
        <v xml:space="preserve">ACD </v>
      </c>
      <c r="BS543" s="509" t="str">
        <f>IF(AK543="","",VLOOKUP(AL543,[0]!Qualifier,(COLUMN(AL543)-34),FALSE))</f>
        <v xml:space="preserve">NoAdd </v>
      </c>
      <c r="BT543" s="509" t="str">
        <f>IF(AL543="","",VLOOKUP(AM543,[0]!Qualifier,(COLUMN(AM543)-34),FALSE))</f>
        <v xml:space="preserve">Closed </v>
      </c>
      <c r="BU543" s="509" t="str">
        <f>IF(AM543="","",VLOOKUP(AN543,[0]!Qualifier,(COLUMN(AN543)-34),FALSE))</f>
        <v xml:space="preserve">NonSV </v>
      </c>
      <c r="BV543" s="509" t="str">
        <f>IF(AN543="","",VLOOKUP(AO543,[0]!Qualifier,(COLUMN(AO543)-34),FALSE))</f>
        <v xml:space="preserve">20to24°C </v>
      </c>
      <c r="BW543" s="509" t="str">
        <f>IF(AO543="","",VLOOKUP(AP543,[0]!Qualifier,(COLUMN(AP543)-34),FALSE))</f>
        <v>No</v>
      </c>
      <c r="BX543" s="509" t="str">
        <f>IF(AP543="","",VLOOKUP(AQ543,[0]!Qualifier,(COLUMN(AQ543)-34),FALSE))</f>
        <v xml:space="preserve">Auto </v>
      </c>
      <c r="BY543" s="509" t="str">
        <f>IF(AQ543="","",VLOOKUP(AR543,[0]!Qualifier,(COLUMN(AR543)-34),FALSE))</f>
        <v xml:space="preserve">Aph </v>
      </c>
      <c r="BZ543" s="509" t="str">
        <f>IF(AR543="","",VLOOKUP(AS543,[0]!Qualifier,(COLUMN(AS543)-34),FALSE))</f>
        <v xml:space="preserve">NA </v>
      </c>
      <c r="CA543" s="509" t="str">
        <f>IF(AS543="","",VLOOKUP(AT543,[0]!Qualifier,(COLUMN(AT543)-34),FALSE))</f>
        <v xml:space="preserve">Interm </v>
      </c>
      <c r="CB543" s="509" t="str">
        <f>IF(AT543="","",VLOOKUP(AU543,[0]!Qualifier,(COLUMN(AU543)-34),FALSE))</f>
        <v xml:space="preserve">None </v>
      </c>
      <c r="CC543" s="509" t="str">
        <f>IF(AU543="","",VLOOKUP(AV543,[0]!Qualifier,(COLUMN(AV543)-34),FALSE))</f>
        <v xml:space="preserve">None </v>
      </c>
      <c r="CD543" s="509" t="str">
        <f>IF(AV543="","",VLOOKUP(AW543,[0]!Qualifier,(COLUMN(AW543)-34),FALSE))</f>
        <v xml:space="preserve">NoIrr </v>
      </c>
      <c r="CE543" s="508" t="str">
        <f>IF(AW543="","",VLOOKUP(AX543,[0]!Qualifier,(COLUMN(AX543)-34),FALSE))</f>
        <v xml:space="preserve">- </v>
      </c>
      <c r="CF543" s="508" t="str">
        <f>IF(AX543="","",VLOOKUP(AY543,[0]!Qualifier,(COLUMN(AY543)-34),FALSE))</f>
        <v>PBSC</v>
      </c>
      <c r="CG543" s="509" t="str">
        <f>IF(AY543="","",VLOOKUP(AZ543,[0]!Qualifier,(COLUMN(AZ543)-34),FALSE))</f>
        <v>Non</v>
      </c>
      <c r="CH543" s="510" t="str">
        <f>IF(AZ543="","",VLOOKUP(BA543,[0]!Qualifier,(COLUMN(BA543)-34),FALSE))</f>
        <v>NA</v>
      </c>
      <c r="CI543" s="512" t="str">
        <f>IF(BA543="","",VLOOKUP(BB543,[0]!Qualifier,(COLUMN(BB543)-34),FALSE))</f>
        <v xml:space="preserve">None </v>
      </c>
      <c r="CJ543" s="510"/>
      <c r="CK543" s="513" t="str">
        <f t="shared" si="269"/>
        <v>4-6-1-1-3-1-1-2-2-1-6-1-1-1-1-8-1-1-1</v>
      </c>
      <c r="CL543" s="513">
        <v>37362</v>
      </c>
      <c r="CM543" s="513">
        <v>45195</v>
      </c>
      <c r="CN543" s="510"/>
      <c r="CP543" s="510"/>
    </row>
    <row r="544" spans="1:94" ht="12.95" customHeight="1" outlineLevel="1" x14ac:dyDescent="0.35">
      <c r="A544" s="78">
        <f t="shared" si="274"/>
        <v>462986</v>
      </c>
      <c r="B544" s="7">
        <f t="shared" si="272"/>
        <v>539</v>
      </c>
      <c r="C544" s="59">
        <f t="shared" si="270"/>
        <v>539</v>
      </c>
      <c r="D544" s="124">
        <f t="shared" si="273"/>
        <v>462986</v>
      </c>
      <c r="E544" s="16" t="str">
        <f t="shared" si="249"/>
        <v>StemC</v>
      </c>
      <c r="F544" s="58" t="str">
        <f t="shared" si="250"/>
        <v xml:space="preserve">ACD </v>
      </c>
      <c r="G544" s="58" t="str">
        <f t="shared" si="251"/>
        <v xml:space="preserve">NoAdd </v>
      </c>
      <c r="H544" s="58" t="str">
        <f t="shared" si="252"/>
        <v xml:space="preserve">Closed </v>
      </c>
      <c r="I544" s="58" t="str">
        <f t="shared" si="253"/>
        <v xml:space="preserve">NonSV </v>
      </c>
      <c r="J544" s="58" t="str">
        <f t="shared" si="254"/>
        <v xml:space="preserve">2to6°C </v>
      </c>
      <c r="K544" s="58" t="str">
        <f t="shared" si="255"/>
        <v>No</v>
      </c>
      <c r="L544" s="58" t="str">
        <f t="shared" si="256"/>
        <v xml:space="preserve">Auto </v>
      </c>
      <c r="M544" s="58" t="str">
        <f t="shared" si="257"/>
        <v xml:space="preserve">Aph </v>
      </c>
      <c r="N544" s="58" t="str">
        <f t="shared" si="258"/>
        <v xml:space="preserve">NA </v>
      </c>
      <c r="O544" s="58" t="str">
        <f t="shared" si="259"/>
        <v xml:space="preserve">Interm </v>
      </c>
      <c r="P544" s="58" t="str">
        <f t="shared" si="260"/>
        <v xml:space="preserve">None </v>
      </c>
      <c r="Q544" s="58" t="str">
        <f t="shared" si="261"/>
        <v xml:space="preserve">None </v>
      </c>
      <c r="R544" s="58" t="str">
        <f t="shared" si="262"/>
        <v xml:space="preserve">NoIrr </v>
      </c>
      <c r="S544" s="58" t="str">
        <f t="shared" si="263"/>
        <v xml:space="preserve">- </v>
      </c>
      <c r="T544" s="58" t="str">
        <f t="shared" si="264"/>
        <v>PBSC</v>
      </c>
      <c r="U544" s="58" t="str">
        <f t="shared" si="265"/>
        <v>Non</v>
      </c>
      <c r="V544" s="58" t="str">
        <f t="shared" si="266"/>
        <v>NA</v>
      </c>
      <c r="W544" s="58" t="str">
        <f t="shared" si="267"/>
        <v xml:space="preserve">None </v>
      </c>
      <c r="X544"/>
      <c r="Y544" s="161" t="str">
        <f t="shared" si="268"/>
        <v>4-6-1-1-3-2-1-2-2-1-6-1-1-1-1-8-1-1-1</v>
      </c>
      <c r="Z544" s="8">
        <f t="shared" si="245"/>
        <v>462986</v>
      </c>
      <c r="AA544" s="7">
        <f t="shared" si="246"/>
        <v>539</v>
      </c>
      <c r="AB544" s="29" t="str">
        <f t="shared" si="275"/>
        <v>4</v>
      </c>
      <c r="AC544" s="29" t="str">
        <f t="shared" si="275"/>
        <v>6</v>
      </c>
      <c r="AD544" s="29" t="str">
        <f t="shared" si="275"/>
        <v>2</v>
      </c>
      <c r="AE544" s="29" t="str">
        <f t="shared" si="275"/>
        <v>9</v>
      </c>
      <c r="AF544" s="29" t="str">
        <f t="shared" si="275"/>
        <v>8</v>
      </c>
      <c r="AG544" s="29" t="str">
        <f t="shared" si="275"/>
        <v>6</v>
      </c>
      <c r="AH544" s="59">
        <v>539</v>
      </c>
      <c r="AI544" s="510">
        <v>462986</v>
      </c>
      <c r="AJ544" s="509">
        <v>4</v>
      </c>
      <c r="AK544" s="509">
        <v>6</v>
      </c>
      <c r="AL544" s="509">
        <v>1</v>
      </c>
      <c r="AM544" s="509">
        <v>1</v>
      </c>
      <c r="AN544" s="509">
        <v>3</v>
      </c>
      <c r="AO544" s="509">
        <v>2</v>
      </c>
      <c r="AP544" s="509">
        <v>1</v>
      </c>
      <c r="AQ544" s="509">
        <v>2</v>
      </c>
      <c r="AR544" s="509">
        <v>2</v>
      </c>
      <c r="AS544" s="509">
        <v>1</v>
      </c>
      <c r="AT544" s="509">
        <v>6</v>
      </c>
      <c r="AU544" s="509">
        <v>1</v>
      </c>
      <c r="AV544" s="509">
        <v>1</v>
      </c>
      <c r="AW544" s="509">
        <v>1</v>
      </c>
      <c r="AX544" s="509">
        <v>1</v>
      </c>
      <c r="AY544" s="509">
        <v>8</v>
      </c>
      <c r="AZ544" s="509">
        <v>1</v>
      </c>
      <c r="BA544" s="509">
        <v>1</v>
      </c>
      <c r="BB544" s="509">
        <v>1</v>
      </c>
      <c r="BC544" s="509" t="b">
        <v>0</v>
      </c>
      <c r="BD544" s="508">
        <v>43927</v>
      </c>
      <c r="BE544" s="508">
        <v>43886</v>
      </c>
      <c r="BF544" s="509" t="b">
        <v>0</v>
      </c>
      <c r="BG544" s="510" t="s">
        <v>1076</v>
      </c>
      <c r="BH544" s="509">
        <v>80</v>
      </c>
      <c r="BI544" s="510" t="s">
        <v>719</v>
      </c>
      <c r="BJ544" s="513">
        <v>43927</v>
      </c>
      <c r="BK544" s="513">
        <v>43886</v>
      </c>
      <c r="BL544" s="513">
        <v>46217</v>
      </c>
      <c r="BM544" s="510"/>
      <c r="BN544" s="512"/>
      <c r="BO544" s="510"/>
      <c r="BP544" s="509">
        <v>4</v>
      </c>
      <c r="BQ544" s="509" t="str">
        <f>IF(AI544="","",VLOOKUP(AJ544,[0]!Qualifier,(COLUMN(AJ544)-34),FALSE))</f>
        <v>StemC</v>
      </c>
      <c r="BR544" s="509" t="str">
        <f>IF(AJ544="","",VLOOKUP(AK544,[0]!Qualifier,(COLUMN(AK544)-34),FALSE))</f>
        <v xml:space="preserve">ACD </v>
      </c>
      <c r="BS544" s="509" t="str">
        <f>IF(AK544="","",VLOOKUP(AL544,[0]!Qualifier,(COLUMN(AL544)-34),FALSE))</f>
        <v xml:space="preserve">NoAdd </v>
      </c>
      <c r="BT544" s="509" t="str">
        <f>IF(AL544="","",VLOOKUP(AM544,[0]!Qualifier,(COLUMN(AM544)-34),FALSE))</f>
        <v xml:space="preserve">Closed </v>
      </c>
      <c r="BU544" s="509" t="str">
        <f>IF(AM544="","",VLOOKUP(AN544,[0]!Qualifier,(COLUMN(AN544)-34),FALSE))</f>
        <v xml:space="preserve">NonSV </v>
      </c>
      <c r="BV544" s="509" t="str">
        <f>IF(AN544="","",VLOOKUP(AO544,[0]!Qualifier,(COLUMN(AO544)-34),FALSE))</f>
        <v xml:space="preserve">2to6°C </v>
      </c>
      <c r="BW544" s="509" t="str">
        <f>IF(AO544="","",VLOOKUP(AP544,[0]!Qualifier,(COLUMN(AP544)-34),FALSE))</f>
        <v>No</v>
      </c>
      <c r="BX544" s="509" t="str">
        <f>IF(AP544="","",VLOOKUP(AQ544,[0]!Qualifier,(COLUMN(AQ544)-34),FALSE))</f>
        <v xml:space="preserve">Auto </v>
      </c>
      <c r="BY544" s="509" t="str">
        <f>IF(AQ544="","",VLOOKUP(AR544,[0]!Qualifier,(COLUMN(AR544)-34),FALSE))</f>
        <v xml:space="preserve">Aph </v>
      </c>
      <c r="BZ544" s="509" t="str">
        <f>IF(AR544="","",VLOOKUP(AS544,[0]!Qualifier,(COLUMN(AS544)-34),FALSE))</f>
        <v xml:space="preserve">NA </v>
      </c>
      <c r="CA544" s="509" t="str">
        <f>IF(AS544="","",VLOOKUP(AT544,[0]!Qualifier,(COLUMN(AT544)-34),FALSE))</f>
        <v xml:space="preserve">Interm </v>
      </c>
      <c r="CB544" s="509" t="str">
        <f>IF(AT544="","",VLOOKUP(AU544,[0]!Qualifier,(COLUMN(AU544)-34),FALSE))</f>
        <v xml:space="preserve">None </v>
      </c>
      <c r="CC544" s="509" t="str">
        <f>IF(AU544="","",VLOOKUP(AV544,[0]!Qualifier,(COLUMN(AV544)-34),FALSE))</f>
        <v xml:space="preserve">None </v>
      </c>
      <c r="CD544" s="509" t="str">
        <f>IF(AV544="","",VLOOKUP(AW544,[0]!Qualifier,(COLUMN(AW544)-34),FALSE))</f>
        <v xml:space="preserve">NoIrr </v>
      </c>
      <c r="CE544" s="508" t="str">
        <f>IF(AW544="","",VLOOKUP(AX544,[0]!Qualifier,(COLUMN(AX544)-34),FALSE))</f>
        <v xml:space="preserve">- </v>
      </c>
      <c r="CF544" s="508" t="str">
        <f>IF(AX544="","",VLOOKUP(AY544,[0]!Qualifier,(COLUMN(AY544)-34),FALSE))</f>
        <v>PBSC</v>
      </c>
      <c r="CG544" s="509" t="str">
        <f>IF(AY544="","",VLOOKUP(AZ544,[0]!Qualifier,(COLUMN(AZ544)-34),FALSE))</f>
        <v>Non</v>
      </c>
      <c r="CH544" s="510" t="str">
        <f>IF(AZ544="","",VLOOKUP(BA544,[0]!Qualifier,(COLUMN(BA544)-34),FALSE))</f>
        <v>NA</v>
      </c>
      <c r="CI544" s="512" t="str">
        <f>IF(BA544="","",VLOOKUP(BB544,[0]!Qualifier,(COLUMN(BB544)-34),FALSE))</f>
        <v xml:space="preserve">None </v>
      </c>
      <c r="CJ544" s="510"/>
      <c r="CK544" s="513" t="str">
        <f t="shared" si="269"/>
        <v>4-6-1-1-3-2-1-2-2-1-6-1-1-1-1-8-1-1-1</v>
      </c>
      <c r="CL544" s="513">
        <v>36293</v>
      </c>
      <c r="CM544" s="513">
        <v>45195</v>
      </c>
      <c r="CN544" s="510"/>
      <c r="CP544" s="510"/>
    </row>
    <row r="545" spans="1:94" ht="12.95" customHeight="1" outlineLevel="1" x14ac:dyDescent="0.35">
      <c r="A545" s="78">
        <f t="shared" si="274"/>
        <v>463943</v>
      </c>
      <c r="B545" s="7">
        <f t="shared" si="272"/>
        <v>540</v>
      </c>
      <c r="C545" s="59">
        <f t="shared" si="270"/>
        <v>540</v>
      </c>
      <c r="D545" s="124">
        <f t="shared" si="273"/>
        <v>463943</v>
      </c>
      <c r="E545" s="16" t="str">
        <f t="shared" si="249"/>
        <v>StemC</v>
      </c>
      <c r="F545" s="58" t="str">
        <f t="shared" si="250"/>
        <v xml:space="preserve">ACD </v>
      </c>
      <c r="G545" s="58" t="str">
        <f t="shared" si="251"/>
        <v xml:space="preserve">DMSO </v>
      </c>
      <c r="H545" s="58" t="str">
        <f t="shared" si="252"/>
        <v xml:space="preserve">CleanR </v>
      </c>
      <c r="I545" s="58" t="str">
        <f t="shared" si="253"/>
        <v>NonSVC</v>
      </c>
      <c r="J545" s="58" t="str">
        <f t="shared" si="254"/>
        <v xml:space="preserve">≤-140°C  </v>
      </c>
      <c r="K545" s="58" t="str">
        <f t="shared" si="255"/>
        <v>No</v>
      </c>
      <c r="L545" s="58" t="str">
        <f t="shared" si="256"/>
        <v xml:space="preserve">Auto </v>
      </c>
      <c r="M545" s="58" t="str">
        <f t="shared" si="257"/>
        <v xml:space="preserve">Aph </v>
      </c>
      <c r="N545" s="58" t="str">
        <f t="shared" si="258"/>
        <v xml:space="preserve">NA </v>
      </c>
      <c r="O545" s="58" t="str">
        <f t="shared" si="259"/>
        <v xml:space="preserve">Transf </v>
      </c>
      <c r="P545" s="58" t="str">
        <f t="shared" si="260"/>
        <v xml:space="preserve">None </v>
      </c>
      <c r="Q545" s="58" t="str">
        <f t="shared" si="261"/>
        <v xml:space="preserve">None </v>
      </c>
      <c r="R545" s="58" t="str">
        <f t="shared" si="262"/>
        <v xml:space="preserve">NoIrr </v>
      </c>
      <c r="S545" s="58" t="str">
        <f t="shared" si="263"/>
        <v xml:space="preserve">- </v>
      </c>
      <c r="T545" s="58" t="str">
        <f t="shared" si="264"/>
        <v>PBSC</v>
      </c>
      <c r="U545" s="58" t="str">
        <f t="shared" si="265"/>
        <v>Non</v>
      </c>
      <c r="V545" s="58" t="str">
        <f t="shared" si="266"/>
        <v>NA</v>
      </c>
      <c r="W545" s="58" t="str">
        <f t="shared" si="267"/>
        <v xml:space="preserve">None </v>
      </c>
      <c r="X545"/>
      <c r="Y545" s="161" t="str">
        <f t="shared" si="268"/>
        <v>4-6-11-4-4-6-1-2-2-1-1-1-1-1-1-8-1-1-1</v>
      </c>
      <c r="Z545" s="8">
        <f t="shared" si="245"/>
        <v>463943</v>
      </c>
      <c r="AA545" s="7">
        <f t="shared" si="246"/>
        <v>540</v>
      </c>
      <c r="AB545" s="29" t="str">
        <f t="shared" si="275"/>
        <v>4</v>
      </c>
      <c r="AC545" s="29" t="str">
        <f t="shared" si="275"/>
        <v>6</v>
      </c>
      <c r="AD545" s="29" t="str">
        <f t="shared" si="275"/>
        <v>3</v>
      </c>
      <c r="AE545" s="29" t="str">
        <f t="shared" si="275"/>
        <v>9</v>
      </c>
      <c r="AF545" s="29" t="str">
        <f t="shared" si="275"/>
        <v>4</v>
      </c>
      <c r="AG545" s="29" t="str">
        <f t="shared" si="275"/>
        <v>3</v>
      </c>
      <c r="AH545" s="59">
        <v>540</v>
      </c>
      <c r="AI545" s="510">
        <v>463943</v>
      </c>
      <c r="AJ545" s="509">
        <v>4</v>
      </c>
      <c r="AK545" s="509">
        <v>6</v>
      </c>
      <c r="AL545" s="509">
        <v>11</v>
      </c>
      <c r="AM545" s="509">
        <v>4</v>
      </c>
      <c r="AN545" s="509">
        <v>4</v>
      </c>
      <c r="AO545" s="509">
        <v>6</v>
      </c>
      <c r="AP545" s="509">
        <v>1</v>
      </c>
      <c r="AQ545" s="509">
        <v>2</v>
      </c>
      <c r="AR545" s="509">
        <v>2</v>
      </c>
      <c r="AS545" s="509">
        <v>1</v>
      </c>
      <c r="AT545" s="509">
        <v>1</v>
      </c>
      <c r="AU545" s="509">
        <v>1</v>
      </c>
      <c r="AV545" s="509">
        <v>1</v>
      </c>
      <c r="AW545" s="509">
        <v>1</v>
      </c>
      <c r="AX545" s="509">
        <v>1</v>
      </c>
      <c r="AY545" s="509">
        <v>8</v>
      </c>
      <c r="AZ545" s="509">
        <v>1</v>
      </c>
      <c r="BA545" s="509">
        <v>1</v>
      </c>
      <c r="BB545" s="509">
        <v>1</v>
      </c>
      <c r="BC545" s="509" t="b">
        <v>0</v>
      </c>
      <c r="BD545" s="508">
        <v>42873</v>
      </c>
      <c r="BE545" s="508">
        <v>42845</v>
      </c>
      <c r="BF545" s="509" t="b">
        <v>0</v>
      </c>
      <c r="BG545" s="510" t="s">
        <v>1272</v>
      </c>
      <c r="BH545" s="509">
        <v>80</v>
      </c>
      <c r="BI545" s="510" t="s">
        <v>719</v>
      </c>
      <c r="BJ545" s="513">
        <v>42873</v>
      </c>
      <c r="BK545" s="513">
        <v>42845</v>
      </c>
      <c r="BL545" s="513">
        <v>46217</v>
      </c>
      <c r="BM545" s="510"/>
      <c r="BN545" s="512"/>
      <c r="BO545" s="510"/>
      <c r="BP545" s="509">
        <v>4</v>
      </c>
      <c r="BQ545" s="509" t="str">
        <f>IF(AI545="","",VLOOKUP(AJ545,[0]!Qualifier,(COLUMN(AJ545)-34),FALSE))</f>
        <v>StemC</v>
      </c>
      <c r="BR545" s="509" t="str">
        <f>IF(AJ545="","",VLOOKUP(AK545,[0]!Qualifier,(COLUMN(AK545)-34),FALSE))</f>
        <v xml:space="preserve">ACD </v>
      </c>
      <c r="BS545" s="509" t="str">
        <f>IF(AK545="","",VLOOKUP(AL545,[0]!Qualifier,(COLUMN(AL545)-34),FALSE))</f>
        <v xml:space="preserve">DMSO </v>
      </c>
      <c r="BT545" s="509" t="str">
        <f>IF(AL545="","",VLOOKUP(AM545,[0]!Qualifier,(COLUMN(AM545)-34),FALSE))</f>
        <v xml:space="preserve">CleanR </v>
      </c>
      <c r="BU545" s="509" t="str">
        <f>IF(AM545="","",VLOOKUP(AN545,[0]!Qualifier,(COLUMN(AN545)-34),FALSE))</f>
        <v>NonSVC</v>
      </c>
      <c r="BV545" s="509" t="str">
        <f>IF(AN545="","",VLOOKUP(AO545,[0]!Qualifier,(COLUMN(AO545)-34),FALSE))</f>
        <v xml:space="preserve">≤-140°C  </v>
      </c>
      <c r="BW545" s="509" t="str">
        <f>IF(AO545="","",VLOOKUP(AP545,[0]!Qualifier,(COLUMN(AP545)-34),FALSE))</f>
        <v>No</v>
      </c>
      <c r="BX545" s="509" t="str">
        <f>IF(AP545="","",VLOOKUP(AQ545,[0]!Qualifier,(COLUMN(AQ545)-34),FALSE))</f>
        <v xml:space="preserve">Auto </v>
      </c>
      <c r="BY545" s="509" t="str">
        <f>IF(AQ545="","",VLOOKUP(AR545,[0]!Qualifier,(COLUMN(AR545)-34),FALSE))</f>
        <v xml:space="preserve">Aph </v>
      </c>
      <c r="BZ545" s="509" t="str">
        <f>IF(AR545="","",VLOOKUP(AS545,[0]!Qualifier,(COLUMN(AS545)-34),FALSE))</f>
        <v xml:space="preserve">NA </v>
      </c>
      <c r="CA545" s="509" t="str">
        <f>IF(AS545="","",VLOOKUP(AT545,[0]!Qualifier,(COLUMN(AT545)-34),FALSE))</f>
        <v xml:space="preserve">Transf </v>
      </c>
      <c r="CB545" s="509" t="str">
        <f>IF(AT545="","",VLOOKUP(AU545,[0]!Qualifier,(COLUMN(AU545)-34),FALSE))</f>
        <v xml:space="preserve">None </v>
      </c>
      <c r="CC545" s="509" t="str">
        <f>IF(AU545="","",VLOOKUP(AV545,[0]!Qualifier,(COLUMN(AV545)-34),FALSE))</f>
        <v xml:space="preserve">None </v>
      </c>
      <c r="CD545" s="509" t="str">
        <f>IF(AV545="","",VLOOKUP(AW545,[0]!Qualifier,(COLUMN(AW545)-34),FALSE))</f>
        <v xml:space="preserve">NoIrr </v>
      </c>
      <c r="CE545" s="508" t="str">
        <f>IF(AW545="","",VLOOKUP(AX545,[0]!Qualifier,(COLUMN(AX545)-34),FALSE))</f>
        <v xml:space="preserve">- </v>
      </c>
      <c r="CF545" s="508" t="str">
        <f>IF(AX545="","",VLOOKUP(AY545,[0]!Qualifier,(COLUMN(AY545)-34),FALSE))</f>
        <v>PBSC</v>
      </c>
      <c r="CG545" s="509" t="str">
        <f>IF(AY545="","",VLOOKUP(AZ545,[0]!Qualifier,(COLUMN(AZ545)-34),FALSE))</f>
        <v>Non</v>
      </c>
      <c r="CH545" s="510" t="str">
        <f>IF(AZ545="","",VLOOKUP(BA545,[0]!Qualifier,(COLUMN(BA545)-34),FALSE))</f>
        <v>NA</v>
      </c>
      <c r="CI545" s="512" t="str">
        <f>IF(BA545="","",VLOOKUP(BB545,[0]!Qualifier,(COLUMN(BB545)-34),FALSE))</f>
        <v xml:space="preserve">None </v>
      </c>
      <c r="CJ545" s="510"/>
      <c r="CK545" s="513" t="str">
        <f t="shared" si="269"/>
        <v>4-6-11-4-4-6-1-2-2-1-1-1-1-1-1-8-1-1-1</v>
      </c>
      <c r="CL545" s="513">
        <v>45188</v>
      </c>
      <c r="CM545" s="513">
        <v>45195</v>
      </c>
      <c r="CN545" s="510"/>
      <c r="CP545" s="510"/>
    </row>
    <row r="546" spans="1:94" ht="12.95" customHeight="1" outlineLevel="1" x14ac:dyDescent="0.35">
      <c r="A546" s="78">
        <f t="shared" si="274"/>
        <v>466948</v>
      </c>
      <c r="B546" s="7">
        <f t="shared" si="272"/>
        <v>541</v>
      </c>
      <c r="C546" s="59">
        <f t="shared" si="270"/>
        <v>541</v>
      </c>
      <c r="D546" s="124">
        <f t="shared" si="273"/>
        <v>466948</v>
      </c>
      <c r="E546" s="16" t="str">
        <f t="shared" si="249"/>
        <v>StemC</v>
      </c>
      <c r="F546" s="58" t="str">
        <f t="shared" si="250"/>
        <v xml:space="preserve">ACD+Hep </v>
      </c>
      <c r="G546" s="58" t="str">
        <f t="shared" si="251"/>
        <v xml:space="preserve">DMSO </v>
      </c>
      <c r="H546" s="58" t="str">
        <f t="shared" si="252"/>
        <v xml:space="preserve">CleanR </v>
      </c>
      <c r="I546" s="58" t="str">
        <f t="shared" si="253"/>
        <v xml:space="preserve">NonSV </v>
      </c>
      <c r="J546" s="58" t="str">
        <f t="shared" si="254"/>
        <v xml:space="preserve">≤-60°C  </v>
      </c>
      <c r="K546" s="58" t="str">
        <f t="shared" si="255"/>
        <v>No</v>
      </c>
      <c r="L546" s="58" t="str">
        <f t="shared" si="256"/>
        <v xml:space="preserve">Auto </v>
      </c>
      <c r="M546" s="58" t="str">
        <f t="shared" si="257"/>
        <v xml:space="preserve">Aph </v>
      </c>
      <c r="N546" s="58" t="str">
        <f t="shared" si="258"/>
        <v xml:space="preserve">NA </v>
      </c>
      <c r="O546" s="58" t="str">
        <f t="shared" si="259"/>
        <v xml:space="preserve">Transf </v>
      </c>
      <c r="P546" s="58" t="str">
        <f t="shared" si="260"/>
        <v xml:space="preserve">None </v>
      </c>
      <c r="Q546" s="58" t="str">
        <f t="shared" si="261"/>
        <v xml:space="preserve">None </v>
      </c>
      <c r="R546" s="58" t="str">
        <f t="shared" si="262"/>
        <v xml:space="preserve">NoIrr </v>
      </c>
      <c r="S546" s="58" t="str">
        <f t="shared" si="263"/>
        <v xml:space="preserve">- </v>
      </c>
      <c r="T546" s="58" t="str">
        <f t="shared" si="264"/>
        <v>PBSC</v>
      </c>
      <c r="U546" s="58" t="str">
        <f t="shared" si="265"/>
        <v>Non</v>
      </c>
      <c r="V546" s="58" t="str">
        <f t="shared" si="266"/>
        <v>NA</v>
      </c>
      <c r="W546" s="58" t="str">
        <f t="shared" si="267"/>
        <v xml:space="preserve">None </v>
      </c>
      <c r="X546"/>
      <c r="Y546" s="161" t="str">
        <f t="shared" si="268"/>
        <v>4-12-11-4-3-5-1-2-2-1-1-1-1-1-1-8-1-1-1</v>
      </c>
      <c r="Z546" s="8">
        <f t="shared" si="245"/>
        <v>466948</v>
      </c>
      <c r="AA546" s="7">
        <f t="shared" si="246"/>
        <v>541</v>
      </c>
      <c r="AB546" s="29" t="str">
        <f t="shared" si="275"/>
        <v>4</v>
      </c>
      <c r="AC546" s="29" t="str">
        <f t="shared" si="275"/>
        <v>6</v>
      </c>
      <c r="AD546" s="29" t="str">
        <f t="shared" si="275"/>
        <v>6</v>
      </c>
      <c r="AE546" s="29" t="str">
        <f t="shared" si="275"/>
        <v>9</v>
      </c>
      <c r="AF546" s="29" t="str">
        <f t="shared" si="275"/>
        <v>4</v>
      </c>
      <c r="AG546" s="29" t="str">
        <f t="shared" si="275"/>
        <v>8</v>
      </c>
      <c r="AH546" s="59">
        <v>541</v>
      </c>
      <c r="AI546" s="510">
        <v>466948</v>
      </c>
      <c r="AJ546" s="509">
        <v>4</v>
      </c>
      <c r="AK546" s="509">
        <v>12</v>
      </c>
      <c r="AL546" s="509">
        <v>11</v>
      </c>
      <c r="AM546" s="509">
        <v>4</v>
      </c>
      <c r="AN546" s="509">
        <v>3</v>
      </c>
      <c r="AO546" s="509">
        <v>5</v>
      </c>
      <c r="AP546" s="509">
        <v>1</v>
      </c>
      <c r="AQ546" s="509">
        <v>2</v>
      </c>
      <c r="AR546" s="509">
        <v>2</v>
      </c>
      <c r="AS546" s="509">
        <v>1</v>
      </c>
      <c r="AT546" s="509">
        <v>1</v>
      </c>
      <c r="AU546" s="509">
        <v>1</v>
      </c>
      <c r="AV546" s="509">
        <v>1</v>
      </c>
      <c r="AW546" s="509">
        <v>1</v>
      </c>
      <c r="AX546" s="509">
        <v>1</v>
      </c>
      <c r="AY546" s="509">
        <v>8</v>
      </c>
      <c r="AZ546" s="509">
        <v>1</v>
      </c>
      <c r="BA546" s="509">
        <v>1</v>
      </c>
      <c r="BB546" s="509">
        <v>1</v>
      </c>
      <c r="BC546" s="509" t="b">
        <v>0</v>
      </c>
      <c r="BD546" s="508">
        <v>46079</v>
      </c>
      <c r="BE546" s="508">
        <v>46077</v>
      </c>
      <c r="BF546" s="509" t="b">
        <v>0</v>
      </c>
      <c r="BG546" s="510" t="s">
        <v>1637</v>
      </c>
      <c r="BH546" s="509">
        <v>80</v>
      </c>
      <c r="BI546" s="510" t="s">
        <v>719</v>
      </c>
      <c r="BJ546" s="513">
        <v>46079</v>
      </c>
      <c r="BK546" s="513">
        <v>46077</v>
      </c>
      <c r="BL546" s="513">
        <v>46217</v>
      </c>
      <c r="BM546" s="510"/>
      <c r="BN546" s="512"/>
      <c r="BO546" s="510"/>
      <c r="BP546" s="509">
        <v>4</v>
      </c>
      <c r="BQ546" s="509" t="str">
        <f>IF(AI546="","",VLOOKUP(AJ546,[0]!Qualifier,(COLUMN(AJ546)-34),FALSE))</f>
        <v>StemC</v>
      </c>
      <c r="BR546" s="509" t="str">
        <f>IF(AJ546="","",VLOOKUP(AK546,[0]!Qualifier,(COLUMN(AK546)-34),FALSE))</f>
        <v xml:space="preserve">ACD+Hep </v>
      </c>
      <c r="BS546" s="509" t="str">
        <f>IF(AK546="","",VLOOKUP(AL546,[0]!Qualifier,(COLUMN(AL546)-34),FALSE))</f>
        <v xml:space="preserve">DMSO </v>
      </c>
      <c r="BT546" s="509" t="str">
        <f>IF(AL546="","",VLOOKUP(AM546,[0]!Qualifier,(COLUMN(AM546)-34),FALSE))</f>
        <v xml:space="preserve">CleanR </v>
      </c>
      <c r="BU546" s="509" t="str">
        <f>IF(AM546="","",VLOOKUP(AN546,[0]!Qualifier,(COLUMN(AN546)-34),FALSE))</f>
        <v xml:space="preserve">NonSV </v>
      </c>
      <c r="BV546" s="509" t="str">
        <f>IF(AN546="","",VLOOKUP(AO546,[0]!Qualifier,(COLUMN(AO546)-34),FALSE))</f>
        <v xml:space="preserve">≤-60°C  </v>
      </c>
      <c r="BW546" s="509" t="str">
        <f>IF(AO546="","",VLOOKUP(AP546,[0]!Qualifier,(COLUMN(AP546)-34),FALSE))</f>
        <v>No</v>
      </c>
      <c r="BX546" s="509" t="str">
        <f>IF(AP546="","",VLOOKUP(AQ546,[0]!Qualifier,(COLUMN(AQ546)-34),FALSE))</f>
        <v xml:space="preserve">Auto </v>
      </c>
      <c r="BY546" s="509" t="str">
        <f>IF(AQ546="","",VLOOKUP(AR546,[0]!Qualifier,(COLUMN(AR546)-34),FALSE))</f>
        <v xml:space="preserve">Aph </v>
      </c>
      <c r="BZ546" s="509" t="str">
        <f>IF(AR546="","",VLOOKUP(AS546,[0]!Qualifier,(COLUMN(AS546)-34),FALSE))</f>
        <v xml:space="preserve">NA </v>
      </c>
      <c r="CA546" s="509" t="str">
        <f>IF(AS546="","",VLOOKUP(AT546,[0]!Qualifier,(COLUMN(AT546)-34),FALSE))</f>
        <v xml:space="preserve">Transf </v>
      </c>
      <c r="CB546" s="509" t="str">
        <f>IF(AT546="","",VLOOKUP(AU546,[0]!Qualifier,(COLUMN(AU546)-34),FALSE))</f>
        <v xml:space="preserve">None </v>
      </c>
      <c r="CC546" s="509" t="str">
        <f>IF(AU546="","",VLOOKUP(AV546,[0]!Qualifier,(COLUMN(AV546)-34),FALSE))</f>
        <v xml:space="preserve">None </v>
      </c>
      <c r="CD546" s="509" t="str">
        <f>IF(AV546="","",VLOOKUP(AW546,[0]!Qualifier,(COLUMN(AW546)-34),FALSE))</f>
        <v xml:space="preserve">NoIrr </v>
      </c>
      <c r="CE546" s="508" t="str">
        <f>IF(AW546="","",VLOOKUP(AX546,[0]!Qualifier,(COLUMN(AX546)-34),FALSE))</f>
        <v xml:space="preserve">- </v>
      </c>
      <c r="CF546" s="508" t="str">
        <f>IF(AX546="","",VLOOKUP(AY546,[0]!Qualifier,(COLUMN(AY546)-34),FALSE))</f>
        <v>PBSC</v>
      </c>
      <c r="CG546" s="509" t="str">
        <f>IF(AY546="","",VLOOKUP(AZ546,[0]!Qualifier,(COLUMN(AZ546)-34),FALSE))</f>
        <v>Non</v>
      </c>
      <c r="CH546" s="510" t="str">
        <f>IF(AZ546="","",VLOOKUP(BA546,[0]!Qualifier,(COLUMN(BA546)-34),FALSE))</f>
        <v>NA</v>
      </c>
      <c r="CI546" s="512" t="str">
        <f>IF(BA546="","",VLOOKUP(BB546,[0]!Qualifier,(COLUMN(BB546)-34),FALSE))</f>
        <v xml:space="preserve">None </v>
      </c>
      <c r="CJ546" s="510"/>
      <c r="CK546" s="513" t="str">
        <f t="shared" si="269"/>
        <v>4-12-11-4-3-5-1-2-2-1-1-1-1-1-1-8-1-1-1</v>
      </c>
      <c r="CL546" s="513">
        <v>38320</v>
      </c>
      <c r="CM546" s="513">
        <v>45195</v>
      </c>
      <c r="CN546" s="510"/>
      <c r="CP546" s="510"/>
    </row>
    <row r="547" spans="1:94" ht="12.95" customHeight="1" outlineLevel="1" x14ac:dyDescent="0.35">
      <c r="A547" s="78">
        <f t="shared" si="274"/>
        <v>467000</v>
      </c>
      <c r="B547" s="7">
        <f t="shared" si="272"/>
        <v>542</v>
      </c>
      <c r="C547" s="59">
        <f t="shared" si="270"/>
        <v>542</v>
      </c>
      <c r="D547" s="124">
        <f t="shared" si="273"/>
        <v>467000</v>
      </c>
      <c r="E547" s="16" t="str">
        <f t="shared" si="249"/>
        <v>StemC</v>
      </c>
      <c r="F547" s="58" t="str">
        <f t="shared" si="250"/>
        <v xml:space="preserve">ACD </v>
      </c>
      <c r="G547" s="58" t="str">
        <f t="shared" si="251"/>
        <v xml:space="preserve">NoAdd </v>
      </c>
      <c r="H547" s="58" t="str">
        <f t="shared" si="252"/>
        <v xml:space="preserve">Closed </v>
      </c>
      <c r="I547" s="58" t="str">
        <f t="shared" si="253"/>
        <v xml:space="preserve">NonSV </v>
      </c>
      <c r="J547" s="58" t="str">
        <f t="shared" si="254"/>
        <v xml:space="preserve">2to6°C </v>
      </c>
      <c r="K547" s="58" t="str">
        <f t="shared" si="255"/>
        <v>No</v>
      </c>
      <c r="L547" s="58" t="str">
        <f t="shared" si="256"/>
        <v xml:space="preserve">Auto </v>
      </c>
      <c r="M547" s="58" t="str">
        <f t="shared" si="257"/>
        <v xml:space="preserve">Aph </v>
      </c>
      <c r="N547" s="58" t="str">
        <f t="shared" si="258"/>
        <v xml:space="preserve">NA </v>
      </c>
      <c r="O547" s="58" t="str">
        <f t="shared" si="259"/>
        <v xml:space="preserve">Transf </v>
      </c>
      <c r="P547" s="58" t="str">
        <f t="shared" si="260"/>
        <v xml:space="preserve">None </v>
      </c>
      <c r="Q547" s="58" t="str">
        <f t="shared" si="261"/>
        <v xml:space="preserve">None </v>
      </c>
      <c r="R547" s="58" t="str">
        <f t="shared" si="262"/>
        <v xml:space="preserve">NoIrr </v>
      </c>
      <c r="S547" s="58" t="str">
        <f t="shared" si="263"/>
        <v xml:space="preserve">- </v>
      </c>
      <c r="T547" s="58" t="str">
        <f t="shared" si="264"/>
        <v>PBSC</v>
      </c>
      <c r="U547" s="58" t="str">
        <f t="shared" si="265"/>
        <v>Non</v>
      </c>
      <c r="V547" s="58" t="str">
        <f t="shared" si="266"/>
        <v>NA</v>
      </c>
      <c r="W547" s="58" t="str">
        <f t="shared" si="267"/>
        <v xml:space="preserve">None </v>
      </c>
      <c r="X547"/>
      <c r="Y547" s="161" t="str">
        <f t="shared" si="268"/>
        <v>4-6-1-1-3-2-1-2-2-1-1-1-1-1-1-8-1-1-1</v>
      </c>
      <c r="Z547" s="8">
        <f t="shared" si="245"/>
        <v>467000</v>
      </c>
      <c r="AA547" s="7">
        <f t="shared" si="246"/>
        <v>542</v>
      </c>
      <c r="AB547" s="29" t="str">
        <f t="shared" si="275"/>
        <v>4</v>
      </c>
      <c r="AC547" s="29" t="str">
        <f t="shared" si="275"/>
        <v>6</v>
      </c>
      <c r="AD547" s="29" t="str">
        <f t="shared" si="275"/>
        <v>7</v>
      </c>
      <c r="AE547" s="29" t="str">
        <f t="shared" si="275"/>
        <v>0</v>
      </c>
      <c r="AF547" s="29" t="str">
        <f t="shared" si="275"/>
        <v>0</v>
      </c>
      <c r="AG547" s="29" t="str">
        <f t="shared" si="275"/>
        <v>0</v>
      </c>
      <c r="AH547" s="59">
        <v>542</v>
      </c>
      <c r="AI547" s="510">
        <v>467000</v>
      </c>
      <c r="AJ547" s="509">
        <v>4</v>
      </c>
      <c r="AK547" s="509">
        <v>6</v>
      </c>
      <c r="AL547" s="509">
        <v>1</v>
      </c>
      <c r="AM547" s="509">
        <v>1</v>
      </c>
      <c r="AN547" s="509">
        <v>3</v>
      </c>
      <c r="AO547" s="509">
        <v>2</v>
      </c>
      <c r="AP547" s="509">
        <v>1</v>
      </c>
      <c r="AQ547" s="509">
        <v>2</v>
      </c>
      <c r="AR547" s="509">
        <v>2</v>
      </c>
      <c r="AS547" s="509">
        <v>1</v>
      </c>
      <c r="AT547" s="509">
        <v>1</v>
      </c>
      <c r="AU547" s="509">
        <v>1</v>
      </c>
      <c r="AV547" s="509">
        <v>1</v>
      </c>
      <c r="AW547" s="509">
        <v>1</v>
      </c>
      <c r="AX547" s="509">
        <v>1</v>
      </c>
      <c r="AY547" s="509">
        <v>8</v>
      </c>
      <c r="AZ547" s="509">
        <v>1</v>
      </c>
      <c r="BA547" s="509">
        <v>1</v>
      </c>
      <c r="BB547" s="509">
        <v>1</v>
      </c>
      <c r="BC547" s="509" t="b">
        <v>0</v>
      </c>
      <c r="BD547" s="508">
        <v>46079</v>
      </c>
      <c r="BE547" s="508">
        <v>46077</v>
      </c>
      <c r="BF547" s="509" t="b">
        <v>0</v>
      </c>
      <c r="BG547" s="510" t="s">
        <v>731</v>
      </c>
      <c r="BH547" s="509">
        <v>80</v>
      </c>
      <c r="BI547" s="510" t="s">
        <v>719</v>
      </c>
      <c r="BJ547" s="513">
        <v>46079</v>
      </c>
      <c r="BK547" s="513">
        <v>46077</v>
      </c>
      <c r="BL547" s="513">
        <v>46217</v>
      </c>
      <c r="BM547" s="513">
        <v>46110</v>
      </c>
      <c r="BN547" s="509">
        <v>1</v>
      </c>
      <c r="BO547" s="510" t="s">
        <v>1638</v>
      </c>
      <c r="BP547" s="509">
        <v>4</v>
      </c>
      <c r="BQ547" s="509" t="str">
        <f>IF(AI547="","",VLOOKUP(AJ547,[0]!Qualifier,(COLUMN(AJ547)-34),FALSE))</f>
        <v>StemC</v>
      </c>
      <c r="BR547" s="509" t="str">
        <f>IF(AJ547="","",VLOOKUP(AK547,[0]!Qualifier,(COLUMN(AK547)-34),FALSE))</f>
        <v xml:space="preserve">ACD </v>
      </c>
      <c r="BS547" s="509" t="str">
        <f>IF(AK547="","",VLOOKUP(AL547,[0]!Qualifier,(COLUMN(AL547)-34),FALSE))</f>
        <v xml:space="preserve">NoAdd </v>
      </c>
      <c r="BT547" s="509" t="str">
        <f>IF(AL547="","",VLOOKUP(AM547,[0]!Qualifier,(COLUMN(AM547)-34),FALSE))</f>
        <v xml:space="preserve">Closed </v>
      </c>
      <c r="BU547" s="509" t="str">
        <f>IF(AM547="","",VLOOKUP(AN547,[0]!Qualifier,(COLUMN(AN547)-34),FALSE))</f>
        <v xml:space="preserve">NonSV </v>
      </c>
      <c r="BV547" s="509" t="str">
        <f>IF(AN547="","",VLOOKUP(AO547,[0]!Qualifier,(COLUMN(AO547)-34),FALSE))</f>
        <v xml:space="preserve">2to6°C </v>
      </c>
      <c r="BW547" s="509" t="str">
        <f>IF(AO547="","",VLOOKUP(AP547,[0]!Qualifier,(COLUMN(AP547)-34),FALSE))</f>
        <v>No</v>
      </c>
      <c r="BX547" s="509" t="str">
        <f>IF(AP547="","",VLOOKUP(AQ547,[0]!Qualifier,(COLUMN(AQ547)-34),FALSE))</f>
        <v xml:space="preserve">Auto </v>
      </c>
      <c r="BY547" s="509" t="str">
        <f>IF(AQ547="","",VLOOKUP(AR547,[0]!Qualifier,(COLUMN(AR547)-34),FALSE))</f>
        <v xml:space="preserve">Aph </v>
      </c>
      <c r="BZ547" s="509" t="str">
        <f>IF(AR547="","",VLOOKUP(AS547,[0]!Qualifier,(COLUMN(AS547)-34),FALSE))</f>
        <v xml:space="preserve">NA </v>
      </c>
      <c r="CA547" s="509" t="str">
        <f>IF(AS547="","",VLOOKUP(AT547,[0]!Qualifier,(COLUMN(AT547)-34),FALSE))</f>
        <v xml:space="preserve">Transf </v>
      </c>
      <c r="CB547" s="509" t="str">
        <f>IF(AT547="","",VLOOKUP(AU547,[0]!Qualifier,(COLUMN(AU547)-34),FALSE))</f>
        <v xml:space="preserve">None </v>
      </c>
      <c r="CC547" s="509" t="str">
        <f>IF(AU547="","",VLOOKUP(AV547,[0]!Qualifier,(COLUMN(AV547)-34),FALSE))</f>
        <v xml:space="preserve">None </v>
      </c>
      <c r="CD547" s="509" t="str">
        <f>IF(AV547="","",VLOOKUP(AW547,[0]!Qualifier,(COLUMN(AW547)-34),FALSE))</f>
        <v xml:space="preserve">NoIrr </v>
      </c>
      <c r="CE547" s="508" t="str">
        <f>IF(AW547="","",VLOOKUP(AX547,[0]!Qualifier,(COLUMN(AX547)-34),FALSE))</f>
        <v xml:space="preserve">- </v>
      </c>
      <c r="CF547" s="508" t="str">
        <f>IF(AX547="","",VLOOKUP(AY547,[0]!Qualifier,(COLUMN(AY547)-34),FALSE))</f>
        <v>PBSC</v>
      </c>
      <c r="CG547" s="509" t="str">
        <f>IF(AY547="","",VLOOKUP(AZ547,[0]!Qualifier,(COLUMN(AZ547)-34),FALSE))</f>
        <v>Non</v>
      </c>
      <c r="CH547" s="510" t="str">
        <f>IF(AZ547="","",VLOOKUP(BA547,[0]!Qualifier,(COLUMN(BA547)-34),FALSE))</f>
        <v>NA</v>
      </c>
      <c r="CI547" s="512" t="str">
        <f>IF(BA547="","",VLOOKUP(BB547,[0]!Qualifier,(COLUMN(BB547)-34),FALSE))</f>
        <v xml:space="preserve">None </v>
      </c>
      <c r="CJ547" s="510"/>
      <c r="CK547" s="513" t="str">
        <f t="shared" si="269"/>
        <v>4-6-1-1-3-2-1-2-2-1-1-1-1-1-1-8-1-1-1</v>
      </c>
      <c r="CL547" s="513">
        <v>44154</v>
      </c>
      <c r="CM547" s="513">
        <v>45195</v>
      </c>
      <c r="CN547" s="510"/>
      <c r="CP547" s="510"/>
    </row>
    <row r="548" spans="1:94" ht="12.95" customHeight="1" outlineLevel="1" x14ac:dyDescent="0.35">
      <c r="A548" s="78">
        <f t="shared" si="274"/>
        <v>467948</v>
      </c>
      <c r="B548" s="7">
        <f t="shared" si="272"/>
        <v>543</v>
      </c>
      <c r="C548" s="59">
        <f t="shared" si="270"/>
        <v>543</v>
      </c>
      <c r="D548" s="124">
        <f t="shared" si="273"/>
        <v>467948</v>
      </c>
      <c r="E548" s="16" t="str">
        <f t="shared" si="249"/>
        <v>StemC</v>
      </c>
      <c r="F548" s="58" t="str">
        <f t="shared" si="250"/>
        <v xml:space="preserve">ACD </v>
      </c>
      <c r="G548" s="58" t="str">
        <f t="shared" si="251"/>
        <v xml:space="preserve">DMSO </v>
      </c>
      <c r="H548" s="58" t="str">
        <f t="shared" si="252"/>
        <v xml:space="preserve">CleanR </v>
      </c>
      <c r="I548" s="58" t="str">
        <f t="shared" si="253"/>
        <v xml:space="preserve">NonSV </v>
      </c>
      <c r="J548" s="58" t="str">
        <f t="shared" si="254"/>
        <v xml:space="preserve">≤-60°C  </v>
      </c>
      <c r="K548" s="58" t="str">
        <f t="shared" si="255"/>
        <v>No</v>
      </c>
      <c r="L548" s="58" t="str">
        <f t="shared" si="256"/>
        <v xml:space="preserve">Auto </v>
      </c>
      <c r="M548" s="58" t="str">
        <f t="shared" si="257"/>
        <v xml:space="preserve">Aph </v>
      </c>
      <c r="N548" s="58" t="str">
        <f t="shared" si="258"/>
        <v xml:space="preserve">NA </v>
      </c>
      <c r="O548" s="58" t="str">
        <f t="shared" si="259"/>
        <v xml:space="preserve">Transf </v>
      </c>
      <c r="P548" s="58" t="str">
        <f t="shared" si="260"/>
        <v xml:space="preserve">None </v>
      </c>
      <c r="Q548" s="58" t="str">
        <f t="shared" si="261"/>
        <v xml:space="preserve">None </v>
      </c>
      <c r="R548" s="58" t="str">
        <f t="shared" si="262"/>
        <v xml:space="preserve">NoIrr </v>
      </c>
      <c r="S548" s="58" t="str">
        <f t="shared" si="263"/>
        <v xml:space="preserve">- </v>
      </c>
      <c r="T548" s="58" t="str">
        <f t="shared" si="264"/>
        <v>PBSC</v>
      </c>
      <c r="U548" s="58" t="str">
        <f t="shared" si="265"/>
        <v>Non</v>
      </c>
      <c r="V548" s="58" t="str">
        <f t="shared" si="266"/>
        <v>NA</v>
      </c>
      <c r="W548" s="58" t="str">
        <f t="shared" si="267"/>
        <v xml:space="preserve">None </v>
      </c>
      <c r="X548"/>
      <c r="Y548" s="161" t="str">
        <f t="shared" si="268"/>
        <v>4-6-11-4-3-5-1-2-2-1-1-1-1-1-1-8-1-1-1</v>
      </c>
      <c r="Z548" s="8">
        <f t="shared" si="245"/>
        <v>467948</v>
      </c>
      <c r="AA548" s="7">
        <f t="shared" si="246"/>
        <v>543</v>
      </c>
      <c r="AB548" s="29" t="str">
        <f t="shared" si="275"/>
        <v>4</v>
      </c>
      <c r="AC548" s="29" t="str">
        <f t="shared" si="275"/>
        <v>6</v>
      </c>
      <c r="AD548" s="29" t="str">
        <f t="shared" si="275"/>
        <v>7</v>
      </c>
      <c r="AE548" s="29" t="str">
        <f t="shared" si="275"/>
        <v>9</v>
      </c>
      <c r="AF548" s="29" t="str">
        <f t="shared" si="275"/>
        <v>4</v>
      </c>
      <c r="AG548" s="29" t="str">
        <f t="shared" si="275"/>
        <v>8</v>
      </c>
      <c r="AH548" s="59">
        <v>543</v>
      </c>
      <c r="AI548" s="510">
        <v>467948</v>
      </c>
      <c r="AJ548" s="509">
        <v>4</v>
      </c>
      <c r="AK548" s="509">
        <v>6</v>
      </c>
      <c r="AL548" s="509">
        <v>11</v>
      </c>
      <c r="AM548" s="509">
        <v>4</v>
      </c>
      <c r="AN548" s="509">
        <v>3</v>
      </c>
      <c r="AO548" s="509">
        <v>5</v>
      </c>
      <c r="AP548" s="509">
        <v>1</v>
      </c>
      <c r="AQ548" s="509">
        <v>2</v>
      </c>
      <c r="AR548" s="509">
        <v>2</v>
      </c>
      <c r="AS548" s="509">
        <v>1</v>
      </c>
      <c r="AT548" s="509">
        <v>1</v>
      </c>
      <c r="AU548" s="509">
        <v>1</v>
      </c>
      <c r="AV548" s="509">
        <v>1</v>
      </c>
      <c r="AW548" s="509">
        <v>1</v>
      </c>
      <c r="AX548" s="509">
        <v>1</v>
      </c>
      <c r="AY548" s="509">
        <v>8</v>
      </c>
      <c r="AZ548" s="509">
        <v>1</v>
      </c>
      <c r="BA548" s="509">
        <v>1</v>
      </c>
      <c r="BB548" s="509">
        <v>1</v>
      </c>
      <c r="BC548" s="509" t="b">
        <v>0</v>
      </c>
      <c r="BD548" s="508">
        <v>46079</v>
      </c>
      <c r="BE548" s="508">
        <v>46077</v>
      </c>
      <c r="BF548" s="509" t="b">
        <v>0</v>
      </c>
      <c r="BG548" s="510" t="s">
        <v>1639</v>
      </c>
      <c r="BH548" s="509">
        <v>80</v>
      </c>
      <c r="BI548" s="510" t="s">
        <v>719</v>
      </c>
      <c r="BJ548" s="513">
        <v>46079</v>
      </c>
      <c r="BK548" s="513">
        <v>46077</v>
      </c>
      <c r="BL548" s="513">
        <v>46217</v>
      </c>
      <c r="BM548" s="510"/>
      <c r="BN548" s="512"/>
      <c r="BO548" s="510"/>
      <c r="BP548" s="509">
        <v>4</v>
      </c>
      <c r="BQ548" s="509" t="str">
        <f>IF(AI548="","",VLOOKUP(AJ548,[0]!Qualifier,(COLUMN(AJ548)-34),FALSE))</f>
        <v>StemC</v>
      </c>
      <c r="BR548" s="509" t="str">
        <f>IF(AJ548="","",VLOOKUP(AK548,[0]!Qualifier,(COLUMN(AK548)-34),FALSE))</f>
        <v xml:space="preserve">ACD </v>
      </c>
      <c r="BS548" s="509" t="str">
        <f>IF(AK548="","",VLOOKUP(AL548,[0]!Qualifier,(COLUMN(AL548)-34),FALSE))</f>
        <v xml:space="preserve">DMSO </v>
      </c>
      <c r="BT548" s="509" t="str">
        <f>IF(AL548="","",VLOOKUP(AM548,[0]!Qualifier,(COLUMN(AM548)-34),FALSE))</f>
        <v xml:space="preserve">CleanR </v>
      </c>
      <c r="BU548" s="509" t="str">
        <f>IF(AM548="","",VLOOKUP(AN548,[0]!Qualifier,(COLUMN(AN548)-34),FALSE))</f>
        <v xml:space="preserve">NonSV </v>
      </c>
      <c r="BV548" s="509" t="str">
        <f>IF(AN548="","",VLOOKUP(AO548,[0]!Qualifier,(COLUMN(AO548)-34),FALSE))</f>
        <v xml:space="preserve">≤-60°C  </v>
      </c>
      <c r="BW548" s="509" t="str">
        <f>IF(AO548="","",VLOOKUP(AP548,[0]!Qualifier,(COLUMN(AP548)-34),FALSE))</f>
        <v>No</v>
      </c>
      <c r="BX548" s="509" t="str">
        <f>IF(AP548="","",VLOOKUP(AQ548,[0]!Qualifier,(COLUMN(AQ548)-34),FALSE))</f>
        <v xml:space="preserve">Auto </v>
      </c>
      <c r="BY548" s="509" t="str">
        <f>IF(AQ548="","",VLOOKUP(AR548,[0]!Qualifier,(COLUMN(AR548)-34),FALSE))</f>
        <v xml:space="preserve">Aph </v>
      </c>
      <c r="BZ548" s="509" t="str">
        <f>IF(AR548="","",VLOOKUP(AS548,[0]!Qualifier,(COLUMN(AS548)-34),FALSE))</f>
        <v xml:space="preserve">NA </v>
      </c>
      <c r="CA548" s="509" t="str">
        <f>IF(AS548="","",VLOOKUP(AT548,[0]!Qualifier,(COLUMN(AT548)-34),FALSE))</f>
        <v xml:space="preserve">Transf </v>
      </c>
      <c r="CB548" s="509" t="str">
        <f>IF(AT548="","",VLOOKUP(AU548,[0]!Qualifier,(COLUMN(AU548)-34),FALSE))</f>
        <v xml:space="preserve">None </v>
      </c>
      <c r="CC548" s="509" t="str">
        <f>IF(AU548="","",VLOOKUP(AV548,[0]!Qualifier,(COLUMN(AV548)-34),FALSE))</f>
        <v xml:space="preserve">None </v>
      </c>
      <c r="CD548" s="509" t="str">
        <f>IF(AV548="","",VLOOKUP(AW548,[0]!Qualifier,(COLUMN(AW548)-34),FALSE))</f>
        <v xml:space="preserve">NoIrr </v>
      </c>
      <c r="CE548" s="508" t="str">
        <f>IF(AW548="","",VLOOKUP(AX548,[0]!Qualifier,(COLUMN(AX548)-34),FALSE))</f>
        <v xml:space="preserve">- </v>
      </c>
      <c r="CF548" s="508" t="str">
        <f>IF(AX548="","",VLOOKUP(AY548,[0]!Qualifier,(COLUMN(AY548)-34),FALSE))</f>
        <v>PBSC</v>
      </c>
      <c r="CG548" s="509" t="str">
        <f>IF(AY548="","",VLOOKUP(AZ548,[0]!Qualifier,(COLUMN(AZ548)-34),FALSE))</f>
        <v>Non</v>
      </c>
      <c r="CH548" s="510" t="str">
        <f>IF(AZ548="","",VLOOKUP(BA548,[0]!Qualifier,(COLUMN(BA548)-34),FALSE))</f>
        <v>NA</v>
      </c>
      <c r="CI548" s="512" t="str">
        <f>IF(BA548="","",VLOOKUP(BB548,[0]!Qualifier,(COLUMN(BB548)-34),FALSE))</f>
        <v xml:space="preserve">None </v>
      </c>
      <c r="CJ548" s="510"/>
      <c r="CK548" s="513" t="str">
        <f t="shared" si="269"/>
        <v>4-6-11-4-3-5-1-2-2-1-1-1-1-1-1-8-1-1-1</v>
      </c>
      <c r="CL548" s="513">
        <v>44154</v>
      </c>
      <c r="CM548" s="513">
        <v>45195</v>
      </c>
      <c r="CN548" s="510"/>
      <c r="CP548" s="510"/>
    </row>
    <row r="549" spans="1:94" ht="12.95" customHeight="1" outlineLevel="1" x14ac:dyDescent="0.35">
      <c r="A549" s="78">
        <f t="shared" si="274"/>
        <v>468910</v>
      </c>
      <c r="B549" s="7">
        <f t="shared" si="272"/>
        <v>544</v>
      </c>
      <c r="C549" s="59">
        <f t="shared" si="270"/>
        <v>544</v>
      </c>
      <c r="D549" s="124">
        <f t="shared" si="273"/>
        <v>468910</v>
      </c>
      <c r="E549" s="16" t="str">
        <f t="shared" si="249"/>
        <v>StemC</v>
      </c>
      <c r="F549" s="58" t="str">
        <f t="shared" si="250"/>
        <v xml:space="preserve">ACD+Hep </v>
      </c>
      <c r="G549" s="58" t="str">
        <f t="shared" si="251"/>
        <v xml:space="preserve">NoAdd </v>
      </c>
      <c r="H549" s="58" t="str">
        <f t="shared" si="252"/>
        <v xml:space="preserve">Closed </v>
      </c>
      <c r="I549" s="58" t="str">
        <f t="shared" si="253"/>
        <v xml:space="preserve">NonSV </v>
      </c>
      <c r="J549" s="58" t="str">
        <f t="shared" si="254"/>
        <v xml:space="preserve">2to6°C </v>
      </c>
      <c r="K549" s="58" t="str">
        <f t="shared" si="255"/>
        <v>No</v>
      </c>
      <c r="L549" s="58" t="str">
        <f t="shared" si="256"/>
        <v xml:space="preserve">Auto </v>
      </c>
      <c r="M549" s="58" t="str">
        <f t="shared" si="257"/>
        <v xml:space="preserve">Aph </v>
      </c>
      <c r="N549" s="58" t="str">
        <f t="shared" si="258"/>
        <v xml:space="preserve">NA </v>
      </c>
      <c r="O549" s="58" t="str">
        <f t="shared" si="259"/>
        <v xml:space="preserve">Transf </v>
      </c>
      <c r="P549" s="58" t="str">
        <f t="shared" si="260"/>
        <v xml:space="preserve">None </v>
      </c>
      <c r="Q549" s="58" t="str">
        <f t="shared" si="261"/>
        <v xml:space="preserve">None </v>
      </c>
      <c r="R549" s="58" t="str">
        <f t="shared" si="262"/>
        <v xml:space="preserve">NoIrr </v>
      </c>
      <c r="S549" s="58" t="str">
        <f t="shared" si="263"/>
        <v xml:space="preserve">- </v>
      </c>
      <c r="T549" s="58" t="str">
        <f t="shared" si="264"/>
        <v>PBSC</v>
      </c>
      <c r="U549" s="58" t="str">
        <f t="shared" si="265"/>
        <v>Non</v>
      </c>
      <c r="V549" s="58" t="str">
        <f t="shared" si="266"/>
        <v>NA</v>
      </c>
      <c r="W549" s="58" t="str">
        <f t="shared" si="267"/>
        <v xml:space="preserve">None </v>
      </c>
      <c r="X549"/>
      <c r="Y549" s="161" t="str">
        <f t="shared" si="268"/>
        <v>4-12-1-1-3-2-1-2-2-1-1-1-1-1-1-8-1-1-1</v>
      </c>
      <c r="Z549" s="8">
        <f t="shared" si="245"/>
        <v>468910</v>
      </c>
      <c r="AA549" s="7">
        <f t="shared" si="246"/>
        <v>544</v>
      </c>
      <c r="AB549" s="29" t="str">
        <f t="shared" si="275"/>
        <v>4</v>
      </c>
      <c r="AC549" s="29" t="str">
        <f t="shared" si="275"/>
        <v>6</v>
      </c>
      <c r="AD549" s="29" t="str">
        <f t="shared" si="275"/>
        <v>8</v>
      </c>
      <c r="AE549" s="29" t="str">
        <f t="shared" si="275"/>
        <v>9</v>
      </c>
      <c r="AF549" s="29" t="str">
        <f t="shared" si="275"/>
        <v>1</v>
      </c>
      <c r="AG549" s="29" t="str">
        <f t="shared" si="275"/>
        <v>0</v>
      </c>
      <c r="AH549" s="59">
        <v>544</v>
      </c>
      <c r="AI549" s="510">
        <v>468910</v>
      </c>
      <c r="AJ549" s="509">
        <v>4</v>
      </c>
      <c r="AK549" s="509">
        <v>12</v>
      </c>
      <c r="AL549" s="509">
        <v>1</v>
      </c>
      <c r="AM549" s="509">
        <v>1</v>
      </c>
      <c r="AN549" s="509">
        <v>3</v>
      </c>
      <c r="AO549" s="509">
        <v>2</v>
      </c>
      <c r="AP549" s="509">
        <v>1</v>
      </c>
      <c r="AQ549" s="509">
        <v>2</v>
      </c>
      <c r="AR549" s="509">
        <v>2</v>
      </c>
      <c r="AS549" s="509">
        <v>1</v>
      </c>
      <c r="AT549" s="509">
        <v>1</v>
      </c>
      <c r="AU549" s="509">
        <v>1</v>
      </c>
      <c r="AV549" s="509">
        <v>1</v>
      </c>
      <c r="AW549" s="509">
        <v>1</v>
      </c>
      <c r="AX549" s="509">
        <v>1</v>
      </c>
      <c r="AY549" s="509">
        <v>8</v>
      </c>
      <c r="AZ549" s="509">
        <v>1</v>
      </c>
      <c r="BA549" s="509">
        <v>1</v>
      </c>
      <c r="BB549" s="509">
        <v>1</v>
      </c>
      <c r="BC549" s="509" t="b">
        <v>0</v>
      </c>
      <c r="BD549" s="508">
        <v>44007</v>
      </c>
      <c r="BE549" s="508">
        <v>43999</v>
      </c>
      <c r="BF549" s="509" t="b">
        <v>0</v>
      </c>
      <c r="BG549" s="510" t="s">
        <v>1092</v>
      </c>
      <c r="BH549" s="509">
        <v>80</v>
      </c>
      <c r="BI549" s="510" t="s">
        <v>719</v>
      </c>
      <c r="BJ549" s="513">
        <v>44007</v>
      </c>
      <c r="BK549" s="513">
        <v>43999</v>
      </c>
      <c r="BL549" s="513">
        <v>46217</v>
      </c>
      <c r="BM549" s="510"/>
      <c r="BN549" s="512"/>
      <c r="BO549" s="510"/>
      <c r="BP549" s="509">
        <v>4</v>
      </c>
      <c r="BQ549" s="509" t="str">
        <f>IF(AI549="","",VLOOKUP(AJ549,[0]!Qualifier,(COLUMN(AJ549)-34),FALSE))</f>
        <v>StemC</v>
      </c>
      <c r="BR549" s="509" t="str">
        <f>IF(AJ549="","",VLOOKUP(AK549,[0]!Qualifier,(COLUMN(AK549)-34),FALSE))</f>
        <v xml:space="preserve">ACD+Hep </v>
      </c>
      <c r="BS549" s="509" t="str">
        <f>IF(AK549="","",VLOOKUP(AL549,[0]!Qualifier,(COLUMN(AL549)-34),FALSE))</f>
        <v xml:space="preserve">NoAdd </v>
      </c>
      <c r="BT549" s="509" t="str">
        <f>IF(AL549="","",VLOOKUP(AM549,[0]!Qualifier,(COLUMN(AM549)-34),FALSE))</f>
        <v xml:space="preserve">Closed </v>
      </c>
      <c r="BU549" s="509" t="str">
        <f>IF(AM549="","",VLOOKUP(AN549,[0]!Qualifier,(COLUMN(AN549)-34),FALSE))</f>
        <v xml:space="preserve">NonSV </v>
      </c>
      <c r="BV549" s="509" t="str">
        <f>IF(AN549="","",VLOOKUP(AO549,[0]!Qualifier,(COLUMN(AO549)-34),FALSE))</f>
        <v xml:space="preserve">2to6°C </v>
      </c>
      <c r="BW549" s="509" t="str">
        <f>IF(AO549="","",VLOOKUP(AP549,[0]!Qualifier,(COLUMN(AP549)-34),FALSE))</f>
        <v>No</v>
      </c>
      <c r="BX549" s="509" t="str">
        <f>IF(AP549="","",VLOOKUP(AQ549,[0]!Qualifier,(COLUMN(AQ549)-34),FALSE))</f>
        <v xml:space="preserve">Auto </v>
      </c>
      <c r="BY549" s="509" t="str">
        <f>IF(AQ549="","",VLOOKUP(AR549,[0]!Qualifier,(COLUMN(AR549)-34),FALSE))</f>
        <v xml:space="preserve">Aph </v>
      </c>
      <c r="BZ549" s="509" t="str">
        <f>IF(AR549="","",VLOOKUP(AS549,[0]!Qualifier,(COLUMN(AS549)-34),FALSE))</f>
        <v xml:space="preserve">NA </v>
      </c>
      <c r="CA549" s="509" t="str">
        <f>IF(AS549="","",VLOOKUP(AT549,[0]!Qualifier,(COLUMN(AT549)-34),FALSE))</f>
        <v xml:space="preserve">Transf </v>
      </c>
      <c r="CB549" s="509" t="str">
        <f>IF(AT549="","",VLOOKUP(AU549,[0]!Qualifier,(COLUMN(AU549)-34),FALSE))</f>
        <v xml:space="preserve">None </v>
      </c>
      <c r="CC549" s="509" t="str">
        <f>IF(AU549="","",VLOOKUP(AV549,[0]!Qualifier,(COLUMN(AV549)-34),FALSE))</f>
        <v xml:space="preserve">None </v>
      </c>
      <c r="CD549" s="509" t="str">
        <f>IF(AV549="","",VLOOKUP(AW549,[0]!Qualifier,(COLUMN(AW549)-34),FALSE))</f>
        <v xml:space="preserve">NoIrr </v>
      </c>
      <c r="CE549" s="508" t="str">
        <f>IF(AW549="","",VLOOKUP(AX549,[0]!Qualifier,(COLUMN(AX549)-34),FALSE))</f>
        <v xml:space="preserve">- </v>
      </c>
      <c r="CF549" s="508" t="str">
        <f>IF(AX549="","",VLOOKUP(AY549,[0]!Qualifier,(COLUMN(AY549)-34),FALSE))</f>
        <v>PBSC</v>
      </c>
      <c r="CG549" s="509" t="str">
        <f>IF(AY549="","",VLOOKUP(AZ549,[0]!Qualifier,(COLUMN(AZ549)-34),FALSE))</f>
        <v>Non</v>
      </c>
      <c r="CH549" s="510" t="str">
        <f>IF(AZ549="","",VLOOKUP(BA549,[0]!Qualifier,(COLUMN(BA549)-34),FALSE))</f>
        <v>NA</v>
      </c>
      <c r="CI549" s="512" t="str">
        <f>IF(BA549="","",VLOOKUP(BB549,[0]!Qualifier,(COLUMN(BB549)-34),FALSE))</f>
        <v xml:space="preserve">None </v>
      </c>
      <c r="CJ549" s="510"/>
      <c r="CK549" s="513" t="str">
        <f t="shared" si="269"/>
        <v>4-12-1-1-3-2-1-2-2-1-1-1-1-1-1-8-1-1-1</v>
      </c>
      <c r="CL549" s="513">
        <v>36282</v>
      </c>
      <c r="CM549" s="513">
        <v>45195</v>
      </c>
      <c r="CN549" s="510"/>
      <c r="CP549" s="510"/>
    </row>
    <row r="550" spans="1:94" ht="12.95" customHeight="1" outlineLevel="1" x14ac:dyDescent="0.35">
      <c r="A550" s="78">
        <f t="shared" si="274"/>
        <v>470234</v>
      </c>
      <c r="B550" s="7">
        <f t="shared" si="272"/>
        <v>545</v>
      </c>
      <c r="C550" s="59">
        <f t="shared" si="270"/>
        <v>545</v>
      </c>
      <c r="D550" s="124">
        <f t="shared" si="273"/>
        <v>470234</v>
      </c>
      <c r="E550" s="16" t="str">
        <f t="shared" si="249"/>
        <v>StemC</v>
      </c>
      <c r="F550" s="58" t="str">
        <f t="shared" si="250"/>
        <v xml:space="preserve">ACD+Hep </v>
      </c>
      <c r="G550" s="58" t="str">
        <f t="shared" si="251"/>
        <v xml:space="preserve">NoAdd </v>
      </c>
      <c r="H550" s="58" t="str">
        <f t="shared" si="252"/>
        <v xml:space="preserve">Open </v>
      </c>
      <c r="I550" s="58" t="str">
        <f t="shared" si="253"/>
        <v xml:space="preserve">? </v>
      </c>
      <c r="J550" s="58" t="str">
        <f t="shared" si="254"/>
        <v xml:space="preserve">20to24°C </v>
      </c>
      <c r="K550" s="58" t="str">
        <f t="shared" si="255"/>
        <v>No</v>
      </c>
      <c r="L550" s="58" t="str">
        <f t="shared" si="256"/>
        <v>Rel</v>
      </c>
      <c r="M550" s="58" t="str">
        <f t="shared" si="257"/>
        <v xml:space="preserve">BM </v>
      </c>
      <c r="N550" s="58" t="str">
        <f t="shared" si="258"/>
        <v xml:space="preserve">NA </v>
      </c>
      <c r="O550" s="58" t="str">
        <f t="shared" si="259"/>
        <v xml:space="preserve">Transf </v>
      </c>
      <c r="P550" s="58" t="str">
        <f t="shared" si="260"/>
        <v xml:space="preserve">None </v>
      </c>
      <c r="Q550" s="58" t="str">
        <f t="shared" si="261"/>
        <v xml:space="preserve">None </v>
      </c>
      <c r="R550" s="58" t="str">
        <f t="shared" si="262"/>
        <v xml:space="preserve">NoIrr </v>
      </c>
      <c r="S550" s="58" t="str">
        <f t="shared" si="263"/>
        <v xml:space="preserve">- </v>
      </c>
      <c r="T550" s="58" t="str">
        <f t="shared" si="264"/>
        <v xml:space="preserve">BoneMarrow </v>
      </c>
      <c r="U550" s="58" t="str">
        <f t="shared" si="265"/>
        <v>Non</v>
      </c>
      <c r="V550" s="58" t="str">
        <f t="shared" si="266"/>
        <v>NA</v>
      </c>
      <c r="W550" s="58" t="str">
        <f t="shared" si="267"/>
        <v xml:space="preserve">None </v>
      </c>
      <c r="X550"/>
      <c r="Y550" s="161" t="str">
        <f t="shared" si="268"/>
        <v>4-12-1-2-0-1-1-5-5-1-1-1-1-1-1-6-1-1-1</v>
      </c>
      <c r="Z550" s="8">
        <f t="shared" si="245"/>
        <v>470234</v>
      </c>
      <c r="AA550" s="7">
        <f t="shared" si="246"/>
        <v>545</v>
      </c>
      <c r="AB550" s="29" t="str">
        <f t="shared" si="275"/>
        <v>4</v>
      </c>
      <c r="AC550" s="29" t="str">
        <f t="shared" si="275"/>
        <v>7</v>
      </c>
      <c r="AD550" s="29" t="str">
        <f t="shared" si="275"/>
        <v>0</v>
      </c>
      <c r="AE550" s="29" t="str">
        <f t="shared" si="275"/>
        <v>2</v>
      </c>
      <c r="AF550" s="29" t="str">
        <f t="shared" si="275"/>
        <v>3</v>
      </c>
      <c r="AG550" s="29" t="str">
        <f t="shared" si="275"/>
        <v>4</v>
      </c>
      <c r="AH550" s="59">
        <v>545</v>
      </c>
      <c r="AI550" s="510">
        <v>470234</v>
      </c>
      <c r="AJ550" s="509">
        <v>4</v>
      </c>
      <c r="AK550" s="509">
        <v>12</v>
      </c>
      <c r="AL550" s="509">
        <v>1</v>
      </c>
      <c r="AM550" s="509">
        <v>2</v>
      </c>
      <c r="AN550" s="509">
        <v>0</v>
      </c>
      <c r="AO550" s="509">
        <v>1</v>
      </c>
      <c r="AP550" s="509">
        <v>1</v>
      </c>
      <c r="AQ550" s="509">
        <v>5</v>
      </c>
      <c r="AR550" s="509">
        <v>5</v>
      </c>
      <c r="AS550" s="509">
        <v>1</v>
      </c>
      <c r="AT550" s="509">
        <v>1</v>
      </c>
      <c r="AU550" s="509">
        <v>1</v>
      </c>
      <c r="AV550" s="509">
        <v>1</v>
      </c>
      <c r="AW550" s="509">
        <v>1</v>
      </c>
      <c r="AX550" s="509">
        <v>1</v>
      </c>
      <c r="AY550" s="509">
        <v>6</v>
      </c>
      <c r="AZ550" s="509">
        <v>1</v>
      </c>
      <c r="BA550" s="509">
        <v>1</v>
      </c>
      <c r="BB550" s="509">
        <v>1</v>
      </c>
      <c r="BC550" s="509" t="b">
        <v>0</v>
      </c>
      <c r="BD550" s="508">
        <v>38340</v>
      </c>
      <c r="BE550" s="508">
        <v>38340</v>
      </c>
      <c r="BF550" s="509" t="b">
        <v>0</v>
      </c>
      <c r="BG550" s="510" t="s">
        <v>732</v>
      </c>
      <c r="BH550" s="509">
        <v>78</v>
      </c>
      <c r="BI550" s="510" t="s">
        <v>730</v>
      </c>
      <c r="BJ550" s="513">
        <v>38340</v>
      </c>
      <c r="BK550" s="513">
        <v>38340</v>
      </c>
      <c r="BL550" s="513">
        <v>46217</v>
      </c>
      <c r="BM550" s="510"/>
      <c r="BN550" s="512"/>
      <c r="BO550" s="510"/>
      <c r="BP550" s="509">
        <v>4</v>
      </c>
      <c r="BQ550" s="509" t="str">
        <f>IF(AI550="","",VLOOKUP(AJ550,[0]!Qualifier,(COLUMN(AJ550)-34),FALSE))</f>
        <v>StemC</v>
      </c>
      <c r="BR550" s="509" t="str">
        <f>IF(AJ550="","",VLOOKUP(AK550,[0]!Qualifier,(COLUMN(AK550)-34),FALSE))</f>
        <v xml:space="preserve">ACD+Hep </v>
      </c>
      <c r="BS550" s="509" t="str">
        <f>IF(AK550="","",VLOOKUP(AL550,[0]!Qualifier,(COLUMN(AL550)-34),FALSE))</f>
        <v xml:space="preserve">NoAdd </v>
      </c>
      <c r="BT550" s="509" t="str">
        <f>IF(AL550="","",VLOOKUP(AM550,[0]!Qualifier,(COLUMN(AM550)-34),FALSE))</f>
        <v xml:space="preserve">Open </v>
      </c>
      <c r="BU550" s="509" t="str">
        <f>IF(AM550="","",VLOOKUP(AN550,[0]!Qualifier,(COLUMN(AN550)-34),FALSE))</f>
        <v xml:space="preserve">? </v>
      </c>
      <c r="BV550" s="509" t="str">
        <f>IF(AN550="","",VLOOKUP(AO550,[0]!Qualifier,(COLUMN(AO550)-34),FALSE))</f>
        <v xml:space="preserve">20to24°C </v>
      </c>
      <c r="BW550" s="509" t="str">
        <f>IF(AO550="","",VLOOKUP(AP550,[0]!Qualifier,(COLUMN(AP550)-34),FALSE))</f>
        <v>No</v>
      </c>
      <c r="BX550" s="509" t="str">
        <f>IF(AP550="","",VLOOKUP(AQ550,[0]!Qualifier,(COLUMN(AQ550)-34),FALSE))</f>
        <v>Rel</v>
      </c>
      <c r="BY550" s="509" t="str">
        <f>IF(AQ550="","",VLOOKUP(AR550,[0]!Qualifier,(COLUMN(AR550)-34),FALSE))</f>
        <v xml:space="preserve">BM </v>
      </c>
      <c r="BZ550" s="509" t="str">
        <f>IF(AR550="","",VLOOKUP(AS550,[0]!Qualifier,(COLUMN(AS550)-34),FALSE))</f>
        <v xml:space="preserve">NA </v>
      </c>
      <c r="CA550" s="509" t="str">
        <f>IF(AS550="","",VLOOKUP(AT550,[0]!Qualifier,(COLUMN(AT550)-34),FALSE))</f>
        <v xml:space="preserve">Transf </v>
      </c>
      <c r="CB550" s="509" t="str">
        <f>IF(AT550="","",VLOOKUP(AU550,[0]!Qualifier,(COLUMN(AU550)-34),FALSE))</f>
        <v xml:space="preserve">None </v>
      </c>
      <c r="CC550" s="509" t="str">
        <f>IF(AU550="","",VLOOKUP(AV550,[0]!Qualifier,(COLUMN(AV550)-34),FALSE))</f>
        <v xml:space="preserve">None </v>
      </c>
      <c r="CD550" s="509" t="str">
        <f>IF(AV550="","",VLOOKUP(AW550,[0]!Qualifier,(COLUMN(AW550)-34),FALSE))</f>
        <v xml:space="preserve">NoIrr </v>
      </c>
      <c r="CE550" s="508" t="str">
        <f>IF(AW550="","",VLOOKUP(AX550,[0]!Qualifier,(COLUMN(AX550)-34),FALSE))</f>
        <v xml:space="preserve">- </v>
      </c>
      <c r="CF550" s="508" t="str">
        <f>IF(AX550="","",VLOOKUP(AY550,[0]!Qualifier,(COLUMN(AY550)-34),FALSE))</f>
        <v xml:space="preserve">BoneMarrow </v>
      </c>
      <c r="CG550" s="509" t="str">
        <f>IF(AY550="","",VLOOKUP(AZ550,[0]!Qualifier,(COLUMN(AZ550)-34),FALSE))</f>
        <v>Non</v>
      </c>
      <c r="CH550" s="510" t="str">
        <f>IF(AZ550="","",VLOOKUP(BA550,[0]!Qualifier,(COLUMN(BA550)-34),FALSE))</f>
        <v>NA</v>
      </c>
      <c r="CI550" s="512" t="str">
        <f>IF(BA550="","",VLOOKUP(BB550,[0]!Qualifier,(COLUMN(BB550)-34),FALSE))</f>
        <v xml:space="preserve">None </v>
      </c>
      <c r="CJ550" s="510"/>
      <c r="CK550" s="513" t="str">
        <f t="shared" si="269"/>
        <v>4-12-1-2-0-1-1-5-5-1-1-1-1-1-1-6-1-1-1</v>
      </c>
      <c r="CL550" s="513">
        <v>39195</v>
      </c>
      <c r="CM550" s="513">
        <v>45195</v>
      </c>
      <c r="CN550" s="510"/>
      <c r="CP550" s="510"/>
    </row>
    <row r="551" spans="1:94" ht="12.95" customHeight="1" outlineLevel="1" x14ac:dyDescent="0.35">
      <c r="A551" s="78">
        <f t="shared" si="274"/>
        <v>470235</v>
      </c>
      <c r="B551" s="7">
        <f t="shared" si="272"/>
        <v>546</v>
      </c>
      <c r="C551" s="59">
        <f t="shared" si="270"/>
        <v>546</v>
      </c>
      <c r="D551" s="124">
        <f t="shared" si="273"/>
        <v>470235</v>
      </c>
      <c r="E551" s="16" t="str">
        <f t="shared" si="249"/>
        <v>StemC</v>
      </c>
      <c r="F551" s="58" t="str">
        <f t="shared" si="250"/>
        <v xml:space="preserve">ACD+Hep </v>
      </c>
      <c r="G551" s="58" t="str">
        <f t="shared" si="251"/>
        <v xml:space="preserve">HES+DMSO </v>
      </c>
      <c r="H551" s="58" t="str">
        <f t="shared" si="252"/>
        <v xml:space="preserve">Open </v>
      </c>
      <c r="I551" s="58" t="str">
        <f t="shared" si="253"/>
        <v xml:space="preserve">? </v>
      </c>
      <c r="J551" s="58" t="str">
        <f t="shared" si="254"/>
        <v xml:space="preserve">≤-140°C  </v>
      </c>
      <c r="K551" s="58" t="str">
        <f t="shared" si="255"/>
        <v>No</v>
      </c>
      <c r="L551" s="58" t="str">
        <f t="shared" si="256"/>
        <v>Rel</v>
      </c>
      <c r="M551" s="58" t="str">
        <f t="shared" si="257"/>
        <v xml:space="preserve">BM </v>
      </c>
      <c r="N551" s="58" t="str">
        <f t="shared" si="258"/>
        <v xml:space="preserve">NA </v>
      </c>
      <c r="O551" s="58" t="str">
        <f t="shared" si="259"/>
        <v xml:space="preserve">Transf </v>
      </c>
      <c r="P551" s="58" t="str">
        <f t="shared" si="260"/>
        <v xml:space="preserve">None </v>
      </c>
      <c r="Q551" s="58" t="str">
        <f t="shared" si="261"/>
        <v xml:space="preserve">None </v>
      </c>
      <c r="R551" s="58" t="str">
        <f t="shared" si="262"/>
        <v xml:space="preserve">NoIrr </v>
      </c>
      <c r="S551" s="58" t="str">
        <f t="shared" si="263"/>
        <v xml:space="preserve">- </v>
      </c>
      <c r="T551" s="58" t="str">
        <f t="shared" si="264"/>
        <v xml:space="preserve">BoneMarrow </v>
      </c>
      <c r="U551" s="58" t="str">
        <f t="shared" si="265"/>
        <v>Non</v>
      </c>
      <c r="V551" s="58" t="str">
        <f t="shared" si="266"/>
        <v>NA</v>
      </c>
      <c r="W551" s="58" t="str">
        <f t="shared" si="267"/>
        <v xml:space="preserve">None </v>
      </c>
      <c r="X551"/>
      <c r="Y551" s="161" t="str">
        <f t="shared" si="268"/>
        <v>4-12-12-2-0-6-1-5-5-1-1-1-1-1-1-6-1-1-1</v>
      </c>
      <c r="Z551" s="8">
        <f t="shared" si="245"/>
        <v>470235</v>
      </c>
      <c r="AA551" s="7">
        <f t="shared" si="246"/>
        <v>546</v>
      </c>
      <c r="AB551" s="29" t="str">
        <f t="shared" si="275"/>
        <v>4</v>
      </c>
      <c r="AC551" s="29" t="str">
        <f t="shared" si="275"/>
        <v>7</v>
      </c>
      <c r="AD551" s="29" t="str">
        <f t="shared" si="275"/>
        <v>0</v>
      </c>
      <c r="AE551" s="29" t="str">
        <f t="shared" si="275"/>
        <v>2</v>
      </c>
      <c r="AF551" s="29" t="str">
        <f t="shared" si="275"/>
        <v>3</v>
      </c>
      <c r="AG551" s="29" t="str">
        <f t="shared" si="275"/>
        <v>5</v>
      </c>
      <c r="AH551" s="59">
        <v>546</v>
      </c>
      <c r="AI551" s="510">
        <v>470235</v>
      </c>
      <c r="AJ551" s="509">
        <v>4</v>
      </c>
      <c r="AK551" s="509">
        <v>12</v>
      </c>
      <c r="AL551" s="509">
        <v>12</v>
      </c>
      <c r="AM551" s="509">
        <v>2</v>
      </c>
      <c r="AN551" s="509">
        <v>0</v>
      </c>
      <c r="AO551" s="509">
        <v>6</v>
      </c>
      <c r="AP551" s="509">
        <v>1</v>
      </c>
      <c r="AQ551" s="509">
        <v>5</v>
      </c>
      <c r="AR551" s="509">
        <v>5</v>
      </c>
      <c r="AS551" s="509">
        <v>1</v>
      </c>
      <c r="AT551" s="509">
        <v>1</v>
      </c>
      <c r="AU551" s="509">
        <v>1</v>
      </c>
      <c r="AV551" s="509">
        <v>1</v>
      </c>
      <c r="AW551" s="509">
        <v>1</v>
      </c>
      <c r="AX551" s="509">
        <v>1</v>
      </c>
      <c r="AY551" s="509">
        <v>6</v>
      </c>
      <c r="AZ551" s="509">
        <v>1</v>
      </c>
      <c r="BA551" s="509">
        <v>1</v>
      </c>
      <c r="BB551" s="509">
        <v>1</v>
      </c>
      <c r="BC551" s="509" t="b">
        <v>0</v>
      </c>
      <c r="BD551" s="508">
        <v>38320</v>
      </c>
      <c r="BE551" s="508">
        <v>38320</v>
      </c>
      <c r="BF551" s="509" t="b">
        <v>0</v>
      </c>
      <c r="BG551" s="510" t="s">
        <v>1273</v>
      </c>
      <c r="BH551" s="509">
        <v>78</v>
      </c>
      <c r="BI551" s="510" t="s">
        <v>730</v>
      </c>
      <c r="BJ551" s="513">
        <v>38320</v>
      </c>
      <c r="BK551" s="513">
        <v>38320</v>
      </c>
      <c r="BL551" s="513">
        <v>46217</v>
      </c>
      <c r="BM551" s="510"/>
      <c r="BN551" s="512"/>
      <c r="BO551" s="510"/>
      <c r="BP551" s="509">
        <v>4</v>
      </c>
      <c r="BQ551" s="509" t="str">
        <f>IF(AI551="","",VLOOKUP(AJ551,[0]!Qualifier,(COLUMN(AJ551)-34),FALSE))</f>
        <v>StemC</v>
      </c>
      <c r="BR551" s="509" t="str">
        <f>IF(AJ551="","",VLOOKUP(AK551,[0]!Qualifier,(COLUMN(AK551)-34),FALSE))</f>
        <v xml:space="preserve">ACD+Hep </v>
      </c>
      <c r="BS551" s="509" t="str">
        <f>IF(AK551="","",VLOOKUP(AL551,[0]!Qualifier,(COLUMN(AL551)-34),FALSE))</f>
        <v xml:space="preserve">HES+DMSO </v>
      </c>
      <c r="BT551" s="509" t="str">
        <f>IF(AL551="","",VLOOKUP(AM551,[0]!Qualifier,(COLUMN(AM551)-34),FALSE))</f>
        <v xml:space="preserve">Open </v>
      </c>
      <c r="BU551" s="509" t="str">
        <f>IF(AM551="","",VLOOKUP(AN551,[0]!Qualifier,(COLUMN(AN551)-34),FALSE))</f>
        <v xml:space="preserve">? </v>
      </c>
      <c r="BV551" s="509" t="str">
        <f>IF(AN551="","",VLOOKUP(AO551,[0]!Qualifier,(COLUMN(AO551)-34),FALSE))</f>
        <v xml:space="preserve">≤-140°C  </v>
      </c>
      <c r="BW551" s="509" t="str">
        <f>IF(AO551="","",VLOOKUP(AP551,[0]!Qualifier,(COLUMN(AP551)-34),FALSE))</f>
        <v>No</v>
      </c>
      <c r="BX551" s="509" t="str">
        <f>IF(AP551="","",VLOOKUP(AQ551,[0]!Qualifier,(COLUMN(AQ551)-34),FALSE))</f>
        <v>Rel</v>
      </c>
      <c r="BY551" s="509" t="str">
        <f>IF(AQ551="","",VLOOKUP(AR551,[0]!Qualifier,(COLUMN(AR551)-34),FALSE))</f>
        <v xml:space="preserve">BM </v>
      </c>
      <c r="BZ551" s="509" t="str">
        <f>IF(AR551="","",VLOOKUP(AS551,[0]!Qualifier,(COLUMN(AS551)-34),FALSE))</f>
        <v xml:space="preserve">NA </v>
      </c>
      <c r="CA551" s="509" t="str">
        <f>IF(AS551="","",VLOOKUP(AT551,[0]!Qualifier,(COLUMN(AT551)-34),FALSE))</f>
        <v xml:space="preserve">Transf </v>
      </c>
      <c r="CB551" s="509" t="str">
        <f>IF(AT551="","",VLOOKUP(AU551,[0]!Qualifier,(COLUMN(AU551)-34),FALSE))</f>
        <v xml:space="preserve">None </v>
      </c>
      <c r="CC551" s="509" t="str">
        <f>IF(AU551="","",VLOOKUP(AV551,[0]!Qualifier,(COLUMN(AV551)-34),FALSE))</f>
        <v xml:space="preserve">None </v>
      </c>
      <c r="CD551" s="509" t="str">
        <f>IF(AV551="","",VLOOKUP(AW551,[0]!Qualifier,(COLUMN(AW551)-34),FALSE))</f>
        <v xml:space="preserve">NoIrr </v>
      </c>
      <c r="CE551" s="508" t="str">
        <f>IF(AW551="","",VLOOKUP(AX551,[0]!Qualifier,(COLUMN(AX551)-34),FALSE))</f>
        <v xml:space="preserve">- </v>
      </c>
      <c r="CF551" s="508" t="str">
        <f>IF(AX551="","",VLOOKUP(AY551,[0]!Qualifier,(COLUMN(AY551)-34),FALSE))</f>
        <v xml:space="preserve">BoneMarrow </v>
      </c>
      <c r="CG551" s="509" t="str">
        <f>IF(AY551="","",VLOOKUP(AZ551,[0]!Qualifier,(COLUMN(AZ551)-34),FALSE))</f>
        <v>Non</v>
      </c>
      <c r="CH551" s="510" t="str">
        <f>IF(AZ551="","",VLOOKUP(BA551,[0]!Qualifier,(COLUMN(BA551)-34),FALSE))</f>
        <v>NA</v>
      </c>
      <c r="CI551" s="512" t="str">
        <f>IF(BA551="","",VLOOKUP(BB551,[0]!Qualifier,(COLUMN(BB551)-34),FALSE))</f>
        <v xml:space="preserve">None </v>
      </c>
      <c r="CJ551" s="510"/>
      <c r="CK551" s="513" t="str">
        <f t="shared" si="269"/>
        <v>4-12-12-2-0-6-1-5-5-1-1-1-1-1-1-6-1-1-1</v>
      </c>
      <c r="CL551" s="513">
        <v>39082</v>
      </c>
      <c r="CM551" s="513">
        <v>45195</v>
      </c>
      <c r="CN551" s="510"/>
      <c r="CP551" s="510"/>
    </row>
    <row r="552" spans="1:94" ht="12.95" customHeight="1" outlineLevel="1" x14ac:dyDescent="0.35">
      <c r="A552" s="78">
        <f t="shared" si="274"/>
        <v>470238</v>
      </c>
      <c r="B552" s="7">
        <f t="shared" si="272"/>
        <v>547</v>
      </c>
      <c r="C552" s="59">
        <f t="shared" si="270"/>
        <v>547</v>
      </c>
      <c r="D552" s="124">
        <f t="shared" si="273"/>
        <v>470238</v>
      </c>
      <c r="E552" s="16" t="str">
        <f t="shared" si="249"/>
        <v>StemC</v>
      </c>
      <c r="F552" s="58" t="str">
        <f t="shared" si="250"/>
        <v xml:space="preserve">ACD </v>
      </c>
      <c r="G552" s="58" t="str">
        <f t="shared" si="251"/>
        <v xml:space="preserve">NoAdd </v>
      </c>
      <c r="H552" s="58" t="str">
        <f t="shared" si="252"/>
        <v xml:space="preserve">Open </v>
      </c>
      <c r="I552" s="58" t="str">
        <f t="shared" si="253"/>
        <v xml:space="preserve">? </v>
      </c>
      <c r="J552" s="58" t="str">
        <f t="shared" si="254"/>
        <v xml:space="preserve">20to24°C </v>
      </c>
      <c r="K552" s="58" t="str">
        <f t="shared" si="255"/>
        <v>No</v>
      </c>
      <c r="L552" s="58" t="str">
        <f t="shared" si="256"/>
        <v>Rel</v>
      </c>
      <c r="M552" s="58" t="str">
        <f t="shared" si="257"/>
        <v xml:space="preserve">BM </v>
      </c>
      <c r="N552" s="58" t="str">
        <f t="shared" si="258"/>
        <v xml:space="preserve">NA </v>
      </c>
      <c r="O552" s="58" t="str">
        <f t="shared" si="259"/>
        <v xml:space="preserve">Transf </v>
      </c>
      <c r="P552" s="58" t="str">
        <f t="shared" si="260"/>
        <v xml:space="preserve">None </v>
      </c>
      <c r="Q552" s="58" t="str">
        <f t="shared" si="261"/>
        <v xml:space="preserve">None </v>
      </c>
      <c r="R552" s="58" t="str">
        <f t="shared" si="262"/>
        <v xml:space="preserve">NoIrr </v>
      </c>
      <c r="S552" s="58" t="str">
        <f t="shared" si="263"/>
        <v xml:space="preserve">- </v>
      </c>
      <c r="T552" s="58" t="str">
        <f t="shared" si="264"/>
        <v xml:space="preserve">BoneMarrow </v>
      </c>
      <c r="U552" s="58" t="str">
        <f t="shared" si="265"/>
        <v>Non</v>
      </c>
      <c r="V552" s="58" t="str">
        <f t="shared" si="266"/>
        <v>NA</v>
      </c>
      <c r="W552" s="58" t="str">
        <f t="shared" si="267"/>
        <v xml:space="preserve">None </v>
      </c>
      <c r="X552"/>
      <c r="Y552" s="161" t="str">
        <f t="shared" si="268"/>
        <v>4-6-1-2-0-1-1-5-5-1-1-1-1-1-1-6-1-1-1</v>
      </c>
      <c r="Z552" s="8">
        <f t="shared" si="245"/>
        <v>470238</v>
      </c>
      <c r="AA552" s="7">
        <f t="shared" si="246"/>
        <v>547</v>
      </c>
      <c r="AB552" s="29" t="str">
        <f t="shared" si="275"/>
        <v>4</v>
      </c>
      <c r="AC552" s="29" t="str">
        <f t="shared" si="275"/>
        <v>7</v>
      </c>
      <c r="AD552" s="29" t="str">
        <f t="shared" si="275"/>
        <v>0</v>
      </c>
      <c r="AE552" s="29" t="str">
        <f t="shared" si="275"/>
        <v>2</v>
      </c>
      <c r="AF552" s="29" t="str">
        <f t="shared" si="275"/>
        <v>3</v>
      </c>
      <c r="AG552" s="29" t="str">
        <f t="shared" si="275"/>
        <v>8</v>
      </c>
      <c r="AH552" s="59">
        <v>547</v>
      </c>
      <c r="AI552" s="510">
        <v>470238</v>
      </c>
      <c r="AJ552" s="509">
        <v>4</v>
      </c>
      <c r="AK552" s="509">
        <v>6</v>
      </c>
      <c r="AL552" s="509">
        <v>1</v>
      </c>
      <c r="AM552" s="509">
        <v>2</v>
      </c>
      <c r="AN552" s="509">
        <v>0</v>
      </c>
      <c r="AO552" s="509">
        <v>1</v>
      </c>
      <c r="AP552" s="509">
        <v>1</v>
      </c>
      <c r="AQ552" s="509">
        <v>5</v>
      </c>
      <c r="AR552" s="509">
        <v>5</v>
      </c>
      <c r="AS552" s="509">
        <v>1</v>
      </c>
      <c r="AT552" s="509">
        <v>1</v>
      </c>
      <c r="AU552" s="509">
        <v>1</v>
      </c>
      <c r="AV552" s="509">
        <v>1</v>
      </c>
      <c r="AW552" s="509">
        <v>1</v>
      </c>
      <c r="AX552" s="509">
        <v>1</v>
      </c>
      <c r="AY552" s="509">
        <v>6</v>
      </c>
      <c r="AZ552" s="509">
        <v>1</v>
      </c>
      <c r="BA552" s="509">
        <v>1</v>
      </c>
      <c r="BB552" s="509">
        <v>1</v>
      </c>
      <c r="BC552" s="509" t="b">
        <v>0</v>
      </c>
      <c r="BD552" s="508">
        <v>42873</v>
      </c>
      <c r="BE552" s="508">
        <v>42850</v>
      </c>
      <c r="BF552" s="509" t="b">
        <v>0</v>
      </c>
      <c r="BG552" s="510" t="s">
        <v>827</v>
      </c>
      <c r="BH552" s="509">
        <v>78</v>
      </c>
      <c r="BI552" s="510" t="s">
        <v>730</v>
      </c>
      <c r="BJ552" s="513">
        <v>42873</v>
      </c>
      <c r="BK552" s="513">
        <v>42850</v>
      </c>
      <c r="BL552" s="513">
        <v>46217</v>
      </c>
      <c r="BM552" s="510"/>
      <c r="BN552" s="512"/>
      <c r="BO552" s="510"/>
      <c r="BP552" s="509">
        <v>4</v>
      </c>
      <c r="BQ552" s="509" t="str">
        <f>IF(AI552="","",VLOOKUP(AJ552,[0]!Qualifier,(COLUMN(AJ552)-34),FALSE))</f>
        <v>StemC</v>
      </c>
      <c r="BR552" s="509" t="str">
        <f>IF(AJ552="","",VLOOKUP(AK552,[0]!Qualifier,(COLUMN(AK552)-34),FALSE))</f>
        <v xml:space="preserve">ACD </v>
      </c>
      <c r="BS552" s="509" t="str">
        <f>IF(AK552="","",VLOOKUP(AL552,[0]!Qualifier,(COLUMN(AL552)-34),FALSE))</f>
        <v xml:space="preserve">NoAdd </v>
      </c>
      <c r="BT552" s="509" t="str">
        <f>IF(AL552="","",VLOOKUP(AM552,[0]!Qualifier,(COLUMN(AM552)-34),FALSE))</f>
        <v xml:space="preserve">Open </v>
      </c>
      <c r="BU552" s="509" t="str">
        <f>IF(AM552="","",VLOOKUP(AN552,[0]!Qualifier,(COLUMN(AN552)-34),FALSE))</f>
        <v xml:space="preserve">? </v>
      </c>
      <c r="BV552" s="509" t="str">
        <f>IF(AN552="","",VLOOKUP(AO552,[0]!Qualifier,(COLUMN(AO552)-34),FALSE))</f>
        <v xml:space="preserve">20to24°C </v>
      </c>
      <c r="BW552" s="509" t="str">
        <f>IF(AO552="","",VLOOKUP(AP552,[0]!Qualifier,(COLUMN(AP552)-34),FALSE))</f>
        <v>No</v>
      </c>
      <c r="BX552" s="509" t="str">
        <f>IF(AP552="","",VLOOKUP(AQ552,[0]!Qualifier,(COLUMN(AQ552)-34),FALSE))</f>
        <v>Rel</v>
      </c>
      <c r="BY552" s="509" t="str">
        <f>IF(AQ552="","",VLOOKUP(AR552,[0]!Qualifier,(COLUMN(AR552)-34),FALSE))</f>
        <v xml:space="preserve">BM </v>
      </c>
      <c r="BZ552" s="509" t="str">
        <f>IF(AR552="","",VLOOKUP(AS552,[0]!Qualifier,(COLUMN(AS552)-34),FALSE))</f>
        <v xml:space="preserve">NA </v>
      </c>
      <c r="CA552" s="509" t="str">
        <f>IF(AS552="","",VLOOKUP(AT552,[0]!Qualifier,(COLUMN(AT552)-34),FALSE))</f>
        <v xml:space="preserve">Transf </v>
      </c>
      <c r="CB552" s="509" t="str">
        <f>IF(AT552="","",VLOOKUP(AU552,[0]!Qualifier,(COLUMN(AU552)-34),FALSE))</f>
        <v xml:space="preserve">None </v>
      </c>
      <c r="CC552" s="509" t="str">
        <f>IF(AU552="","",VLOOKUP(AV552,[0]!Qualifier,(COLUMN(AV552)-34),FALSE))</f>
        <v xml:space="preserve">None </v>
      </c>
      <c r="CD552" s="509" t="str">
        <f>IF(AV552="","",VLOOKUP(AW552,[0]!Qualifier,(COLUMN(AW552)-34),FALSE))</f>
        <v xml:space="preserve">NoIrr </v>
      </c>
      <c r="CE552" s="508" t="str">
        <f>IF(AW552="","",VLOOKUP(AX552,[0]!Qualifier,(COLUMN(AX552)-34),FALSE))</f>
        <v xml:space="preserve">- </v>
      </c>
      <c r="CF552" s="508" t="str">
        <f>IF(AX552="","",VLOOKUP(AY552,[0]!Qualifier,(COLUMN(AY552)-34),FALSE))</f>
        <v xml:space="preserve">BoneMarrow </v>
      </c>
      <c r="CG552" s="509" t="str">
        <f>IF(AY552="","",VLOOKUP(AZ552,[0]!Qualifier,(COLUMN(AZ552)-34),FALSE))</f>
        <v>Non</v>
      </c>
      <c r="CH552" s="510" t="str">
        <f>IF(AZ552="","",VLOOKUP(BA552,[0]!Qualifier,(COLUMN(BA552)-34),FALSE))</f>
        <v>NA</v>
      </c>
      <c r="CI552" s="512" t="str">
        <f>IF(BA552="","",VLOOKUP(BB552,[0]!Qualifier,(COLUMN(BB552)-34),FALSE))</f>
        <v xml:space="preserve">None </v>
      </c>
      <c r="CJ552" s="510"/>
      <c r="CK552" s="513" t="str">
        <f t="shared" si="269"/>
        <v>4-6-1-2-0-1-1-5-5-1-1-1-1-1-1-6-1-1-1</v>
      </c>
      <c r="CL552" s="513">
        <v>37362</v>
      </c>
      <c r="CM552" s="513">
        <v>45195</v>
      </c>
      <c r="CN552" s="510"/>
      <c r="CP552" s="510"/>
    </row>
    <row r="553" spans="1:94" ht="12.95" customHeight="1" outlineLevel="1" x14ac:dyDescent="0.35">
      <c r="A553" s="78">
        <f t="shared" si="274"/>
        <v>470239</v>
      </c>
      <c r="B553" s="7">
        <f t="shared" si="272"/>
        <v>548</v>
      </c>
      <c r="C553" s="59">
        <f t="shared" si="270"/>
        <v>548</v>
      </c>
      <c r="D553" s="124">
        <f t="shared" si="273"/>
        <v>470239</v>
      </c>
      <c r="E553" s="16" t="str">
        <f t="shared" si="249"/>
        <v>StemC</v>
      </c>
      <c r="F553" s="58" t="str">
        <f t="shared" si="250"/>
        <v xml:space="preserve">Hep </v>
      </c>
      <c r="G553" s="58" t="str">
        <f t="shared" si="251"/>
        <v xml:space="preserve">NoAdd </v>
      </c>
      <c r="H553" s="58" t="str">
        <f t="shared" si="252"/>
        <v xml:space="preserve">Open </v>
      </c>
      <c r="I553" s="58" t="str">
        <f t="shared" si="253"/>
        <v xml:space="preserve">? </v>
      </c>
      <c r="J553" s="58" t="str">
        <f t="shared" si="254"/>
        <v xml:space="preserve">20to24°C </v>
      </c>
      <c r="K553" s="58" t="str">
        <f t="shared" si="255"/>
        <v>No</v>
      </c>
      <c r="L553" s="58" t="str">
        <f t="shared" si="256"/>
        <v>Rel</v>
      </c>
      <c r="M553" s="58" t="str">
        <f t="shared" si="257"/>
        <v xml:space="preserve">BM </v>
      </c>
      <c r="N553" s="58" t="str">
        <f t="shared" si="258"/>
        <v xml:space="preserve">NA </v>
      </c>
      <c r="O553" s="58" t="str">
        <f t="shared" si="259"/>
        <v xml:space="preserve">Transf </v>
      </c>
      <c r="P553" s="58" t="str">
        <f t="shared" si="260"/>
        <v xml:space="preserve">None </v>
      </c>
      <c r="Q553" s="58" t="str">
        <f t="shared" si="261"/>
        <v xml:space="preserve">None </v>
      </c>
      <c r="R553" s="58" t="str">
        <f t="shared" si="262"/>
        <v xml:space="preserve">NoIrr </v>
      </c>
      <c r="S553" s="58" t="str">
        <f t="shared" si="263"/>
        <v xml:space="preserve">- </v>
      </c>
      <c r="T553" s="58" t="str">
        <f t="shared" si="264"/>
        <v xml:space="preserve">BoneMarrow </v>
      </c>
      <c r="U553" s="58" t="str">
        <f t="shared" si="265"/>
        <v>Non</v>
      </c>
      <c r="V553" s="58" t="str">
        <f t="shared" si="266"/>
        <v>NA</v>
      </c>
      <c r="W553" s="58" t="str">
        <f t="shared" si="267"/>
        <v xml:space="preserve">None </v>
      </c>
      <c r="X553"/>
      <c r="Y553" s="161" t="str">
        <f t="shared" si="268"/>
        <v>4-9-1-2-0-1-1-5-5-1-1-1-1-1-1-6-1-1-1</v>
      </c>
      <c r="Z553" s="8">
        <f t="shared" si="245"/>
        <v>470239</v>
      </c>
      <c r="AA553" s="7">
        <f t="shared" si="246"/>
        <v>548</v>
      </c>
      <c r="AB553" s="29" t="str">
        <f t="shared" si="275"/>
        <v>4</v>
      </c>
      <c r="AC553" s="29" t="str">
        <f t="shared" si="275"/>
        <v>7</v>
      </c>
      <c r="AD553" s="29" t="str">
        <f t="shared" si="275"/>
        <v>0</v>
      </c>
      <c r="AE553" s="29" t="str">
        <f t="shared" si="275"/>
        <v>2</v>
      </c>
      <c r="AF553" s="29" t="str">
        <f t="shared" si="275"/>
        <v>3</v>
      </c>
      <c r="AG553" s="29" t="str">
        <f t="shared" si="275"/>
        <v>9</v>
      </c>
      <c r="AH553" s="59">
        <v>548</v>
      </c>
      <c r="AI553" s="510">
        <v>470239</v>
      </c>
      <c r="AJ553" s="509">
        <v>4</v>
      </c>
      <c r="AK553" s="509">
        <v>9</v>
      </c>
      <c r="AL553" s="509">
        <v>1</v>
      </c>
      <c r="AM553" s="509">
        <v>2</v>
      </c>
      <c r="AN553" s="509">
        <v>0</v>
      </c>
      <c r="AO553" s="509">
        <v>1</v>
      </c>
      <c r="AP553" s="509">
        <v>1</v>
      </c>
      <c r="AQ553" s="509">
        <v>5</v>
      </c>
      <c r="AR553" s="509">
        <v>5</v>
      </c>
      <c r="AS553" s="509">
        <v>1</v>
      </c>
      <c r="AT553" s="509">
        <v>1</v>
      </c>
      <c r="AU553" s="509">
        <v>1</v>
      </c>
      <c r="AV553" s="509">
        <v>1</v>
      </c>
      <c r="AW553" s="509">
        <v>1</v>
      </c>
      <c r="AX553" s="509">
        <v>1</v>
      </c>
      <c r="AY553" s="509">
        <v>6</v>
      </c>
      <c r="AZ553" s="509">
        <v>1</v>
      </c>
      <c r="BA553" s="509">
        <v>1</v>
      </c>
      <c r="BB553" s="509">
        <v>1</v>
      </c>
      <c r="BC553" s="509" t="b">
        <v>0</v>
      </c>
      <c r="BD553" s="508">
        <v>42873</v>
      </c>
      <c r="BE553" s="508">
        <v>42850</v>
      </c>
      <c r="BF553" s="509" t="b">
        <v>0</v>
      </c>
      <c r="BG553" s="510" t="s">
        <v>828</v>
      </c>
      <c r="BH553" s="509">
        <v>78</v>
      </c>
      <c r="BI553" s="510" t="s">
        <v>730</v>
      </c>
      <c r="BJ553" s="513">
        <v>42873</v>
      </c>
      <c r="BK553" s="513">
        <v>42850</v>
      </c>
      <c r="BL553" s="513">
        <v>46217</v>
      </c>
      <c r="BM553" s="510"/>
      <c r="BN553" s="512"/>
      <c r="BO553" s="510"/>
      <c r="BP553" s="509">
        <v>4</v>
      </c>
      <c r="BQ553" s="509" t="str">
        <f>IF(AI553="","",VLOOKUP(AJ553,[0]!Qualifier,(COLUMN(AJ553)-34),FALSE))</f>
        <v>StemC</v>
      </c>
      <c r="BR553" s="509" t="str">
        <f>IF(AJ553="","",VLOOKUP(AK553,[0]!Qualifier,(COLUMN(AK553)-34),FALSE))</f>
        <v xml:space="preserve">Hep </v>
      </c>
      <c r="BS553" s="509" t="str">
        <f>IF(AK553="","",VLOOKUP(AL553,[0]!Qualifier,(COLUMN(AL553)-34),FALSE))</f>
        <v xml:space="preserve">NoAdd </v>
      </c>
      <c r="BT553" s="509" t="str">
        <f>IF(AL553="","",VLOOKUP(AM553,[0]!Qualifier,(COLUMN(AM553)-34),FALSE))</f>
        <v xml:space="preserve">Open </v>
      </c>
      <c r="BU553" s="509" t="str">
        <f>IF(AM553="","",VLOOKUP(AN553,[0]!Qualifier,(COLUMN(AN553)-34),FALSE))</f>
        <v xml:space="preserve">? </v>
      </c>
      <c r="BV553" s="509" t="str">
        <f>IF(AN553="","",VLOOKUP(AO553,[0]!Qualifier,(COLUMN(AO553)-34),FALSE))</f>
        <v xml:space="preserve">20to24°C </v>
      </c>
      <c r="BW553" s="509" t="str">
        <f>IF(AO553="","",VLOOKUP(AP553,[0]!Qualifier,(COLUMN(AP553)-34),FALSE))</f>
        <v>No</v>
      </c>
      <c r="BX553" s="509" t="str">
        <f>IF(AP553="","",VLOOKUP(AQ553,[0]!Qualifier,(COLUMN(AQ553)-34),FALSE))</f>
        <v>Rel</v>
      </c>
      <c r="BY553" s="509" t="str">
        <f>IF(AQ553="","",VLOOKUP(AR553,[0]!Qualifier,(COLUMN(AR553)-34),FALSE))</f>
        <v xml:space="preserve">BM </v>
      </c>
      <c r="BZ553" s="509" t="str">
        <f>IF(AR553="","",VLOOKUP(AS553,[0]!Qualifier,(COLUMN(AS553)-34),FALSE))</f>
        <v xml:space="preserve">NA </v>
      </c>
      <c r="CA553" s="509" t="str">
        <f>IF(AS553="","",VLOOKUP(AT553,[0]!Qualifier,(COLUMN(AT553)-34),FALSE))</f>
        <v xml:space="preserve">Transf </v>
      </c>
      <c r="CB553" s="509" t="str">
        <f>IF(AT553="","",VLOOKUP(AU553,[0]!Qualifier,(COLUMN(AU553)-34),FALSE))</f>
        <v xml:space="preserve">None </v>
      </c>
      <c r="CC553" s="509" t="str">
        <f>IF(AU553="","",VLOOKUP(AV553,[0]!Qualifier,(COLUMN(AV553)-34),FALSE))</f>
        <v xml:space="preserve">None </v>
      </c>
      <c r="CD553" s="509" t="str">
        <f>IF(AV553="","",VLOOKUP(AW553,[0]!Qualifier,(COLUMN(AW553)-34),FALSE))</f>
        <v xml:space="preserve">NoIrr </v>
      </c>
      <c r="CE553" s="508" t="str">
        <f>IF(AW553="","",VLOOKUP(AX553,[0]!Qualifier,(COLUMN(AX553)-34),FALSE))</f>
        <v xml:space="preserve">- </v>
      </c>
      <c r="CF553" s="508" t="str">
        <f>IF(AX553="","",VLOOKUP(AY553,[0]!Qualifier,(COLUMN(AY553)-34),FALSE))</f>
        <v xml:space="preserve">BoneMarrow </v>
      </c>
      <c r="CG553" s="509" t="str">
        <f>IF(AY553="","",VLOOKUP(AZ553,[0]!Qualifier,(COLUMN(AZ553)-34),FALSE))</f>
        <v>Non</v>
      </c>
      <c r="CH553" s="510" t="str">
        <f>IF(AZ553="","",VLOOKUP(BA553,[0]!Qualifier,(COLUMN(BA553)-34),FALSE))</f>
        <v>NA</v>
      </c>
      <c r="CI553" s="512" t="str">
        <f>IF(BA553="","",VLOOKUP(BB553,[0]!Qualifier,(COLUMN(BB553)-34),FALSE))</f>
        <v xml:space="preserve">None </v>
      </c>
      <c r="CJ553" s="510"/>
      <c r="CK553" s="513" t="str">
        <f t="shared" si="269"/>
        <v>4-9-1-2-0-1-1-5-5-1-1-1-1-1-1-6-1-1-1</v>
      </c>
      <c r="CL553" s="513">
        <v>38320</v>
      </c>
      <c r="CM553" s="513">
        <v>45195</v>
      </c>
      <c r="CN553" s="510"/>
      <c r="CP553" s="510"/>
    </row>
    <row r="554" spans="1:94" ht="12.95" customHeight="1" outlineLevel="1" x14ac:dyDescent="0.35">
      <c r="A554" s="78">
        <f t="shared" si="274"/>
        <v>472131</v>
      </c>
      <c r="B554" s="7">
        <f t="shared" si="272"/>
        <v>549</v>
      </c>
      <c r="C554" s="59">
        <f t="shared" si="270"/>
        <v>549</v>
      </c>
      <c r="D554" s="124">
        <f t="shared" si="273"/>
        <v>472131</v>
      </c>
      <c r="E554" s="16" t="str">
        <f t="shared" si="249"/>
        <v>StemC</v>
      </c>
      <c r="F554" s="58" t="str">
        <f t="shared" si="250"/>
        <v xml:space="preserve">ACD+Hep </v>
      </c>
      <c r="G554" s="58" t="str">
        <f t="shared" si="251"/>
        <v xml:space="preserve">NoAdd </v>
      </c>
      <c r="H554" s="58" t="str">
        <f t="shared" si="252"/>
        <v xml:space="preserve">Open </v>
      </c>
      <c r="I554" s="58" t="str">
        <f t="shared" si="253"/>
        <v xml:space="preserve">NonSV </v>
      </c>
      <c r="J554" s="58" t="str">
        <f t="shared" si="254"/>
        <v xml:space="preserve">20to24°C </v>
      </c>
      <c r="K554" s="58" t="str">
        <f t="shared" si="255"/>
        <v>No</v>
      </c>
      <c r="L554" s="58" t="str">
        <f t="shared" si="256"/>
        <v>Rel</v>
      </c>
      <c r="M554" s="58" t="str">
        <f t="shared" si="257"/>
        <v xml:space="preserve">BM </v>
      </c>
      <c r="N554" s="58" t="str">
        <f t="shared" si="258"/>
        <v xml:space="preserve">NA </v>
      </c>
      <c r="O554" s="58" t="str">
        <f t="shared" si="259"/>
        <v xml:space="preserve">Transf </v>
      </c>
      <c r="P554" s="58" t="str">
        <f t="shared" si="260"/>
        <v>CD34Sel</v>
      </c>
      <c r="Q554" s="58" t="str">
        <f t="shared" si="261"/>
        <v xml:space="preserve">None </v>
      </c>
      <c r="R554" s="58" t="str">
        <f t="shared" si="262"/>
        <v xml:space="preserve">NoIrr </v>
      </c>
      <c r="S554" s="58" t="str">
        <f t="shared" si="263"/>
        <v xml:space="preserve">- </v>
      </c>
      <c r="T554" s="58" t="str">
        <f t="shared" si="264"/>
        <v xml:space="preserve">BoneMarrow </v>
      </c>
      <c r="U554" s="58" t="str">
        <f t="shared" si="265"/>
        <v>Non</v>
      </c>
      <c r="V554" s="58" t="str">
        <f t="shared" si="266"/>
        <v>NA</v>
      </c>
      <c r="W554" s="58" t="str">
        <f t="shared" si="267"/>
        <v xml:space="preserve">None </v>
      </c>
      <c r="X554"/>
      <c r="Y554" s="161" t="str">
        <f t="shared" si="268"/>
        <v>4-12-1-2-3-1-1-5-5-1-1-21-1-1-1-6-1-1-1</v>
      </c>
      <c r="Z554" s="8">
        <f t="shared" si="245"/>
        <v>472131</v>
      </c>
      <c r="AA554" s="7">
        <f t="shared" si="246"/>
        <v>549</v>
      </c>
      <c r="AB554" s="29" t="str">
        <f t="shared" si="275"/>
        <v>4</v>
      </c>
      <c r="AC554" s="29" t="str">
        <f t="shared" si="275"/>
        <v>7</v>
      </c>
      <c r="AD554" s="29" t="str">
        <f t="shared" si="275"/>
        <v>2</v>
      </c>
      <c r="AE554" s="29" t="str">
        <f t="shared" si="275"/>
        <v>1</v>
      </c>
      <c r="AF554" s="29" t="str">
        <f t="shared" si="275"/>
        <v>3</v>
      </c>
      <c r="AG554" s="29" t="str">
        <f t="shared" si="275"/>
        <v>1</v>
      </c>
      <c r="AH554" s="59">
        <v>549</v>
      </c>
      <c r="AI554" s="510">
        <v>472131</v>
      </c>
      <c r="AJ554" s="509">
        <v>4</v>
      </c>
      <c r="AK554" s="509">
        <v>12</v>
      </c>
      <c r="AL554" s="509">
        <v>1</v>
      </c>
      <c r="AM554" s="509">
        <v>2</v>
      </c>
      <c r="AN554" s="509">
        <v>3</v>
      </c>
      <c r="AO554" s="509">
        <v>1</v>
      </c>
      <c r="AP554" s="509">
        <v>1</v>
      </c>
      <c r="AQ554" s="509">
        <v>5</v>
      </c>
      <c r="AR554" s="509">
        <v>5</v>
      </c>
      <c r="AS554" s="509">
        <v>1</v>
      </c>
      <c r="AT554" s="509">
        <v>1</v>
      </c>
      <c r="AU554" s="509">
        <v>21</v>
      </c>
      <c r="AV554" s="509">
        <v>1</v>
      </c>
      <c r="AW554" s="509">
        <v>1</v>
      </c>
      <c r="AX554" s="509">
        <v>1</v>
      </c>
      <c r="AY554" s="509">
        <v>6</v>
      </c>
      <c r="AZ554" s="509">
        <v>1</v>
      </c>
      <c r="BA554" s="509">
        <v>1</v>
      </c>
      <c r="BB554" s="509">
        <v>1</v>
      </c>
      <c r="BC554" s="509" t="b">
        <v>0</v>
      </c>
      <c r="BD554" s="508">
        <v>43441</v>
      </c>
      <c r="BE554" s="508">
        <v>43437</v>
      </c>
      <c r="BF554" s="509" t="b">
        <v>0</v>
      </c>
      <c r="BG554" s="510" t="s">
        <v>1018</v>
      </c>
      <c r="BH554" s="509">
        <v>78</v>
      </c>
      <c r="BI554" s="510" t="s">
        <v>730</v>
      </c>
      <c r="BJ554" s="513">
        <v>43441</v>
      </c>
      <c r="BK554" s="513">
        <v>43437</v>
      </c>
      <c r="BL554" s="513">
        <v>46217</v>
      </c>
      <c r="BM554" s="510"/>
      <c r="BN554" s="512"/>
      <c r="BO554" s="510"/>
      <c r="BP554" s="509">
        <v>4</v>
      </c>
      <c r="BQ554" s="509" t="str">
        <f>IF(AI554="","",VLOOKUP(AJ554,[0]!Qualifier,(COLUMN(AJ554)-34),FALSE))</f>
        <v>StemC</v>
      </c>
      <c r="BR554" s="509" t="str">
        <f>IF(AJ554="","",VLOOKUP(AK554,[0]!Qualifier,(COLUMN(AK554)-34),FALSE))</f>
        <v xml:space="preserve">ACD+Hep </v>
      </c>
      <c r="BS554" s="509" t="str">
        <f>IF(AK554="","",VLOOKUP(AL554,[0]!Qualifier,(COLUMN(AL554)-34),FALSE))</f>
        <v xml:space="preserve">NoAdd </v>
      </c>
      <c r="BT554" s="509" t="str">
        <f>IF(AL554="","",VLOOKUP(AM554,[0]!Qualifier,(COLUMN(AM554)-34),FALSE))</f>
        <v xml:space="preserve">Open </v>
      </c>
      <c r="BU554" s="509" t="str">
        <f>IF(AM554="","",VLOOKUP(AN554,[0]!Qualifier,(COLUMN(AN554)-34),FALSE))</f>
        <v xml:space="preserve">NonSV </v>
      </c>
      <c r="BV554" s="509" t="str">
        <f>IF(AN554="","",VLOOKUP(AO554,[0]!Qualifier,(COLUMN(AO554)-34),FALSE))</f>
        <v xml:space="preserve">20to24°C </v>
      </c>
      <c r="BW554" s="509" t="str">
        <f>IF(AO554="","",VLOOKUP(AP554,[0]!Qualifier,(COLUMN(AP554)-34),FALSE))</f>
        <v>No</v>
      </c>
      <c r="BX554" s="509" t="str">
        <f>IF(AP554="","",VLOOKUP(AQ554,[0]!Qualifier,(COLUMN(AQ554)-34),FALSE))</f>
        <v>Rel</v>
      </c>
      <c r="BY554" s="509" t="str">
        <f>IF(AQ554="","",VLOOKUP(AR554,[0]!Qualifier,(COLUMN(AR554)-34),FALSE))</f>
        <v xml:space="preserve">BM </v>
      </c>
      <c r="BZ554" s="509" t="str">
        <f>IF(AR554="","",VLOOKUP(AS554,[0]!Qualifier,(COLUMN(AS554)-34),FALSE))</f>
        <v xml:space="preserve">NA </v>
      </c>
      <c r="CA554" s="509" t="str">
        <f>IF(AS554="","",VLOOKUP(AT554,[0]!Qualifier,(COLUMN(AT554)-34),FALSE))</f>
        <v xml:space="preserve">Transf </v>
      </c>
      <c r="CB554" s="509" t="str">
        <f>IF(AT554="","",VLOOKUP(AU554,[0]!Qualifier,(COLUMN(AU554)-34),FALSE))</f>
        <v>CD34Sel</v>
      </c>
      <c r="CC554" s="509" t="str">
        <f>IF(AU554="","",VLOOKUP(AV554,[0]!Qualifier,(COLUMN(AV554)-34),FALSE))</f>
        <v xml:space="preserve">None </v>
      </c>
      <c r="CD554" s="509" t="str">
        <f>IF(AV554="","",VLOOKUP(AW554,[0]!Qualifier,(COLUMN(AW554)-34),FALSE))</f>
        <v xml:space="preserve">NoIrr </v>
      </c>
      <c r="CE554" s="508" t="str">
        <f>IF(AW554="","",VLOOKUP(AX554,[0]!Qualifier,(COLUMN(AX554)-34),FALSE))</f>
        <v xml:space="preserve">- </v>
      </c>
      <c r="CF554" s="508" t="str">
        <f>IF(AX554="","",VLOOKUP(AY554,[0]!Qualifier,(COLUMN(AY554)-34),FALSE))</f>
        <v xml:space="preserve">BoneMarrow </v>
      </c>
      <c r="CG554" s="509" t="str">
        <f>IF(AY554="","",VLOOKUP(AZ554,[0]!Qualifier,(COLUMN(AZ554)-34),FALSE))</f>
        <v>Non</v>
      </c>
      <c r="CH554" s="510" t="str">
        <f>IF(AZ554="","",VLOOKUP(BA554,[0]!Qualifier,(COLUMN(BA554)-34),FALSE))</f>
        <v>NA</v>
      </c>
      <c r="CI554" s="512" t="str">
        <f>IF(BA554="","",VLOOKUP(BB554,[0]!Qualifier,(COLUMN(BB554)-34),FALSE))</f>
        <v xml:space="preserve">None </v>
      </c>
      <c r="CJ554" s="510"/>
      <c r="CK554" s="513" t="str">
        <f t="shared" si="269"/>
        <v>4-12-1-2-3-1-1-5-5-1-1-21-1-1-1-6-1-1-1</v>
      </c>
      <c r="CL554" s="513">
        <v>42400</v>
      </c>
      <c r="CM554" s="513">
        <v>45195</v>
      </c>
      <c r="CN554" s="510"/>
      <c r="CP554" s="510"/>
    </row>
    <row r="555" spans="1:94" ht="12.95" customHeight="1" outlineLevel="1" x14ac:dyDescent="0.35">
      <c r="A555" s="78">
        <f t="shared" si="274"/>
        <v>472133</v>
      </c>
      <c r="B555" s="7">
        <f t="shared" si="272"/>
        <v>550</v>
      </c>
      <c r="C555" s="59">
        <f t="shared" si="270"/>
        <v>550</v>
      </c>
      <c r="D555" s="124">
        <f t="shared" si="273"/>
        <v>472133</v>
      </c>
      <c r="E555" s="16" t="str">
        <f t="shared" si="249"/>
        <v>StemC</v>
      </c>
      <c r="F555" s="58" t="str">
        <f t="shared" si="250"/>
        <v xml:space="preserve">ACD+Hep </v>
      </c>
      <c r="G555" s="58" t="str">
        <f t="shared" si="251"/>
        <v xml:space="preserve">DMSO </v>
      </c>
      <c r="H555" s="58" t="str">
        <f t="shared" si="252"/>
        <v xml:space="preserve">Open </v>
      </c>
      <c r="I555" s="58" t="str">
        <f t="shared" si="253"/>
        <v xml:space="preserve">NonSV </v>
      </c>
      <c r="J555" s="58" t="str">
        <f t="shared" si="254"/>
        <v xml:space="preserve">≤-140°C  </v>
      </c>
      <c r="K555" s="58" t="str">
        <f t="shared" si="255"/>
        <v>No</v>
      </c>
      <c r="L555" s="58" t="str">
        <f t="shared" si="256"/>
        <v>Rel</v>
      </c>
      <c r="M555" s="58" t="str">
        <f t="shared" si="257"/>
        <v xml:space="preserve">BM </v>
      </c>
      <c r="N555" s="58" t="str">
        <f t="shared" si="258"/>
        <v xml:space="preserve">NA </v>
      </c>
      <c r="O555" s="58" t="str">
        <f t="shared" si="259"/>
        <v xml:space="preserve">Transf </v>
      </c>
      <c r="P555" s="58" t="str">
        <f t="shared" si="260"/>
        <v>CD34Sel</v>
      </c>
      <c r="Q555" s="58" t="str">
        <f t="shared" si="261"/>
        <v xml:space="preserve">None </v>
      </c>
      <c r="R555" s="58" t="str">
        <f t="shared" si="262"/>
        <v xml:space="preserve">NoIrr </v>
      </c>
      <c r="S555" s="58" t="str">
        <f t="shared" si="263"/>
        <v xml:space="preserve">- </v>
      </c>
      <c r="T555" s="58" t="str">
        <f t="shared" si="264"/>
        <v xml:space="preserve">BoneMarrow </v>
      </c>
      <c r="U555" s="58" t="str">
        <f t="shared" si="265"/>
        <v>Non</v>
      </c>
      <c r="V555" s="58" t="str">
        <f t="shared" si="266"/>
        <v>NA</v>
      </c>
      <c r="W555" s="58" t="str">
        <f t="shared" si="267"/>
        <v xml:space="preserve">None </v>
      </c>
      <c r="X555"/>
      <c r="Y555" s="161" t="str">
        <f t="shared" si="268"/>
        <v>4-12-11-2-3-6-1-5-5-1-1-21-1-1-1-6-1-1-1</v>
      </c>
      <c r="Z555" s="8">
        <f t="shared" si="245"/>
        <v>472133</v>
      </c>
      <c r="AA555" s="7">
        <f t="shared" si="246"/>
        <v>550</v>
      </c>
      <c r="AB555" s="29" t="str">
        <f t="shared" si="275"/>
        <v>4</v>
      </c>
      <c r="AC555" s="29" t="str">
        <f t="shared" si="275"/>
        <v>7</v>
      </c>
      <c r="AD555" s="29" t="str">
        <f t="shared" si="275"/>
        <v>2</v>
      </c>
      <c r="AE555" s="29" t="str">
        <f t="shared" si="275"/>
        <v>1</v>
      </c>
      <c r="AF555" s="29" t="str">
        <f t="shared" si="275"/>
        <v>3</v>
      </c>
      <c r="AG555" s="29" t="str">
        <f t="shared" si="275"/>
        <v>3</v>
      </c>
      <c r="AH555" s="59">
        <v>550</v>
      </c>
      <c r="AI555" s="510">
        <v>472133</v>
      </c>
      <c r="AJ555" s="509">
        <v>4</v>
      </c>
      <c r="AK555" s="509">
        <v>12</v>
      </c>
      <c r="AL555" s="509">
        <v>11</v>
      </c>
      <c r="AM555" s="509">
        <v>2</v>
      </c>
      <c r="AN555" s="509">
        <v>3</v>
      </c>
      <c r="AO555" s="509">
        <v>6</v>
      </c>
      <c r="AP555" s="509">
        <v>1</v>
      </c>
      <c r="AQ555" s="509">
        <v>5</v>
      </c>
      <c r="AR555" s="509">
        <v>5</v>
      </c>
      <c r="AS555" s="509">
        <v>1</v>
      </c>
      <c r="AT555" s="509">
        <v>1</v>
      </c>
      <c r="AU555" s="509">
        <v>21</v>
      </c>
      <c r="AV555" s="509">
        <v>1</v>
      </c>
      <c r="AW555" s="509">
        <v>1</v>
      </c>
      <c r="AX555" s="509">
        <v>1</v>
      </c>
      <c r="AY555" s="509">
        <v>6</v>
      </c>
      <c r="AZ555" s="509">
        <v>1</v>
      </c>
      <c r="BA555" s="509">
        <v>1</v>
      </c>
      <c r="BB555" s="509">
        <v>1</v>
      </c>
      <c r="BC555" s="509" t="b">
        <v>0</v>
      </c>
      <c r="BD555" s="508">
        <v>43441</v>
      </c>
      <c r="BE555" s="508">
        <v>43437</v>
      </c>
      <c r="BF555" s="509" t="b">
        <v>0</v>
      </c>
      <c r="BG555" s="510" t="s">
        <v>1274</v>
      </c>
      <c r="BH555" s="509">
        <v>78</v>
      </c>
      <c r="BI555" s="510" t="s">
        <v>730</v>
      </c>
      <c r="BJ555" s="513">
        <v>43441</v>
      </c>
      <c r="BK555" s="513">
        <v>43437</v>
      </c>
      <c r="BL555" s="513">
        <v>46217</v>
      </c>
      <c r="BM555" s="510"/>
      <c r="BN555" s="512"/>
      <c r="BO555" s="510"/>
      <c r="BP555" s="509">
        <v>4</v>
      </c>
      <c r="BQ555" s="509" t="str">
        <f>IF(AI555="","",VLOOKUP(AJ555,[0]!Qualifier,(COLUMN(AJ555)-34),FALSE))</f>
        <v>StemC</v>
      </c>
      <c r="BR555" s="509" t="str">
        <f>IF(AJ555="","",VLOOKUP(AK555,[0]!Qualifier,(COLUMN(AK555)-34),FALSE))</f>
        <v xml:space="preserve">ACD+Hep </v>
      </c>
      <c r="BS555" s="509" t="str">
        <f>IF(AK555="","",VLOOKUP(AL555,[0]!Qualifier,(COLUMN(AL555)-34),FALSE))</f>
        <v xml:space="preserve">DMSO </v>
      </c>
      <c r="BT555" s="509" t="str">
        <f>IF(AL555="","",VLOOKUP(AM555,[0]!Qualifier,(COLUMN(AM555)-34),FALSE))</f>
        <v xml:space="preserve">Open </v>
      </c>
      <c r="BU555" s="509" t="str">
        <f>IF(AM555="","",VLOOKUP(AN555,[0]!Qualifier,(COLUMN(AN555)-34),FALSE))</f>
        <v xml:space="preserve">NonSV </v>
      </c>
      <c r="BV555" s="509" t="str">
        <f>IF(AN555="","",VLOOKUP(AO555,[0]!Qualifier,(COLUMN(AO555)-34),FALSE))</f>
        <v xml:space="preserve">≤-140°C  </v>
      </c>
      <c r="BW555" s="509" t="str">
        <f>IF(AO555="","",VLOOKUP(AP555,[0]!Qualifier,(COLUMN(AP555)-34),FALSE))</f>
        <v>No</v>
      </c>
      <c r="BX555" s="509" t="str">
        <f>IF(AP555="","",VLOOKUP(AQ555,[0]!Qualifier,(COLUMN(AQ555)-34),FALSE))</f>
        <v>Rel</v>
      </c>
      <c r="BY555" s="509" t="str">
        <f>IF(AQ555="","",VLOOKUP(AR555,[0]!Qualifier,(COLUMN(AR555)-34),FALSE))</f>
        <v xml:space="preserve">BM </v>
      </c>
      <c r="BZ555" s="509" t="str">
        <f>IF(AR555="","",VLOOKUP(AS555,[0]!Qualifier,(COLUMN(AS555)-34),FALSE))</f>
        <v xml:space="preserve">NA </v>
      </c>
      <c r="CA555" s="509" t="str">
        <f>IF(AS555="","",VLOOKUP(AT555,[0]!Qualifier,(COLUMN(AT555)-34),FALSE))</f>
        <v xml:space="preserve">Transf </v>
      </c>
      <c r="CB555" s="509" t="str">
        <f>IF(AT555="","",VLOOKUP(AU555,[0]!Qualifier,(COLUMN(AU555)-34),FALSE))</f>
        <v>CD34Sel</v>
      </c>
      <c r="CC555" s="509" t="str">
        <f>IF(AU555="","",VLOOKUP(AV555,[0]!Qualifier,(COLUMN(AV555)-34),FALSE))</f>
        <v xml:space="preserve">None </v>
      </c>
      <c r="CD555" s="509" t="str">
        <f>IF(AV555="","",VLOOKUP(AW555,[0]!Qualifier,(COLUMN(AW555)-34),FALSE))</f>
        <v xml:space="preserve">NoIrr </v>
      </c>
      <c r="CE555" s="508" t="str">
        <f>IF(AW555="","",VLOOKUP(AX555,[0]!Qualifier,(COLUMN(AX555)-34),FALSE))</f>
        <v xml:space="preserve">- </v>
      </c>
      <c r="CF555" s="508" t="str">
        <f>IF(AX555="","",VLOOKUP(AY555,[0]!Qualifier,(COLUMN(AY555)-34),FALSE))</f>
        <v xml:space="preserve">BoneMarrow </v>
      </c>
      <c r="CG555" s="509" t="str">
        <f>IF(AY555="","",VLOOKUP(AZ555,[0]!Qualifier,(COLUMN(AZ555)-34),FALSE))</f>
        <v>Non</v>
      </c>
      <c r="CH555" s="510" t="str">
        <f>IF(AZ555="","",VLOOKUP(BA555,[0]!Qualifier,(COLUMN(BA555)-34),FALSE))</f>
        <v>NA</v>
      </c>
      <c r="CI555" s="512" t="str">
        <f>IF(BA555="","",VLOOKUP(BB555,[0]!Qualifier,(COLUMN(BB555)-34),FALSE))</f>
        <v xml:space="preserve">None </v>
      </c>
      <c r="CJ555" s="510"/>
      <c r="CK555" s="513" t="str">
        <f t="shared" si="269"/>
        <v>4-12-11-2-3-6-1-5-5-1-1-21-1-1-1-6-1-1-1</v>
      </c>
      <c r="CL555" s="513">
        <v>45135</v>
      </c>
      <c r="CM555" s="513">
        <v>45195</v>
      </c>
      <c r="CN555" s="510"/>
      <c r="CP555" s="510"/>
    </row>
    <row r="556" spans="1:94" ht="12.95" customHeight="1" outlineLevel="1" x14ac:dyDescent="0.35">
      <c r="A556" s="78">
        <f t="shared" si="274"/>
        <v>472236</v>
      </c>
      <c r="B556" s="7">
        <f t="shared" si="272"/>
        <v>551</v>
      </c>
      <c r="C556" s="59">
        <f t="shared" si="270"/>
        <v>551</v>
      </c>
      <c r="D556" s="124">
        <f t="shared" si="273"/>
        <v>472236</v>
      </c>
      <c r="E556" s="16" t="str">
        <f t="shared" si="249"/>
        <v>StemC</v>
      </c>
      <c r="F556" s="58" t="str">
        <f t="shared" si="250"/>
        <v xml:space="preserve">ACD+Hep </v>
      </c>
      <c r="G556" s="58" t="str">
        <f t="shared" si="251"/>
        <v xml:space="preserve">NoAdd </v>
      </c>
      <c r="H556" s="58" t="str">
        <f t="shared" si="252"/>
        <v xml:space="preserve">Open </v>
      </c>
      <c r="I556" s="58" t="str">
        <f t="shared" si="253"/>
        <v xml:space="preserve">NonSV </v>
      </c>
      <c r="J556" s="58" t="str">
        <f t="shared" si="254"/>
        <v xml:space="preserve">2to6°C </v>
      </c>
      <c r="K556" s="58" t="str">
        <f t="shared" si="255"/>
        <v>No</v>
      </c>
      <c r="L556" s="58" t="str">
        <f t="shared" si="256"/>
        <v>Rel</v>
      </c>
      <c r="M556" s="58" t="str">
        <f t="shared" si="257"/>
        <v xml:space="preserve">BM </v>
      </c>
      <c r="N556" s="58" t="str">
        <f t="shared" si="258"/>
        <v xml:space="preserve">NA </v>
      </c>
      <c r="O556" s="58" t="str">
        <f t="shared" si="259"/>
        <v xml:space="preserve">Transf </v>
      </c>
      <c r="P556" s="58" t="str">
        <f t="shared" si="260"/>
        <v xml:space="preserve">None </v>
      </c>
      <c r="Q556" s="58" t="str">
        <f t="shared" si="261"/>
        <v xml:space="preserve">None </v>
      </c>
      <c r="R556" s="58" t="str">
        <f t="shared" si="262"/>
        <v xml:space="preserve">NoIrr </v>
      </c>
      <c r="S556" s="58" t="str">
        <f t="shared" si="263"/>
        <v xml:space="preserve">- </v>
      </c>
      <c r="T556" s="58" t="str">
        <f t="shared" si="264"/>
        <v xml:space="preserve">BoneMarrow </v>
      </c>
      <c r="U556" s="58" t="str">
        <f t="shared" si="265"/>
        <v>Non</v>
      </c>
      <c r="V556" s="58" t="str">
        <f t="shared" si="266"/>
        <v>NA</v>
      </c>
      <c r="W556" s="58" t="str">
        <f t="shared" si="267"/>
        <v xml:space="preserve">None </v>
      </c>
      <c r="X556"/>
      <c r="Y556" s="161" t="str">
        <f t="shared" si="268"/>
        <v>4-12-1-2-3-2-1-5-5-1-1-1-1-1-1-6-1-1-1</v>
      </c>
      <c r="Z556" s="8">
        <f t="shared" si="245"/>
        <v>472236</v>
      </c>
      <c r="AA556" s="7">
        <f t="shared" si="246"/>
        <v>551</v>
      </c>
      <c r="AB556" s="29" t="str">
        <f t="shared" si="275"/>
        <v>4</v>
      </c>
      <c r="AC556" s="29" t="str">
        <f t="shared" si="275"/>
        <v>7</v>
      </c>
      <c r="AD556" s="29" t="str">
        <f t="shared" si="275"/>
        <v>2</v>
      </c>
      <c r="AE556" s="29" t="str">
        <f t="shared" si="275"/>
        <v>2</v>
      </c>
      <c r="AF556" s="29" t="str">
        <f t="shared" si="275"/>
        <v>3</v>
      </c>
      <c r="AG556" s="29" t="str">
        <f t="shared" si="275"/>
        <v>6</v>
      </c>
      <c r="AH556" s="59">
        <v>551</v>
      </c>
      <c r="AI556" s="510">
        <v>472236</v>
      </c>
      <c r="AJ556" s="509">
        <v>4</v>
      </c>
      <c r="AK556" s="509">
        <v>12</v>
      </c>
      <c r="AL556" s="509">
        <v>1</v>
      </c>
      <c r="AM556" s="509">
        <v>2</v>
      </c>
      <c r="AN556" s="509">
        <v>3</v>
      </c>
      <c r="AO556" s="509">
        <v>2</v>
      </c>
      <c r="AP556" s="509">
        <v>1</v>
      </c>
      <c r="AQ556" s="509">
        <v>5</v>
      </c>
      <c r="AR556" s="509">
        <v>5</v>
      </c>
      <c r="AS556" s="509">
        <v>1</v>
      </c>
      <c r="AT556" s="509">
        <v>1</v>
      </c>
      <c r="AU556" s="509">
        <v>1</v>
      </c>
      <c r="AV556" s="509">
        <v>1</v>
      </c>
      <c r="AW556" s="509">
        <v>1</v>
      </c>
      <c r="AX556" s="509">
        <v>1</v>
      </c>
      <c r="AY556" s="509">
        <v>6</v>
      </c>
      <c r="AZ556" s="509">
        <v>1</v>
      </c>
      <c r="BA556" s="509">
        <v>1</v>
      </c>
      <c r="BB556" s="509">
        <v>1</v>
      </c>
      <c r="BC556" s="509" t="b">
        <v>0</v>
      </c>
      <c r="BD556" s="508">
        <v>42873</v>
      </c>
      <c r="BE556" s="508">
        <v>42829</v>
      </c>
      <c r="BF556" s="509" t="b">
        <v>0</v>
      </c>
      <c r="BG556" s="510" t="s">
        <v>829</v>
      </c>
      <c r="BH556" s="509">
        <v>78</v>
      </c>
      <c r="BI556" s="510" t="s">
        <v>730</v>
      </c>
      <c r="BJ556" s="513">
        <v>42873</v>
      </c>
      <c r="BK556" s="513">
        <v>42829</v>
      </c>
      <c r="BL556" s="513">
        <v>46217</v>
      </c>
      <c r="BM556" s="510"/>
      <c r="BN556" s="512"/>
      <c r="BO556" s="510"/>
      <c r="BP556" s="509">
        <v>4</v>
      </c>
      <c r="BQ556" s="509" t="str">
        <f>IF(AI556="","",VLOOKUP(AJ556,[0]!Qualifier,(COLUMN(AJ556)-34),FALSE))</f>
        <v>StemC</v>
      </c>
      <c r="BR556" s="509" t="str">
        <f>IF(AJ556="","",VLOOKUP(AK556,[0]!Qualifier,(COLUMN(AK556)-34),FALSE))</f>
        <v xml:space="preserve">ACD+Hep </v>
      </c>
      <c r="BS556" s="509" t="str">
        <f>IF(AK556="","",VLOOKUP(AL556,[0]!Qualifier,(COLUMN(AL556)-34),FALSE))</f>
        <v xml:space="preserve">NoAdd </v>
      </c>
      <c r="BT556" s="509" t="str">
        <f>IF(AL556="","",VLOOKUP(AM556,[0]!Qualifier,(COLUMN(AM556)-34),FALSE))</f>
        <v xml:space="preserve">Open </v>
      </c>
      <c r="BU556" s="509" t="str">
        <f>IF(AM556="","",VLOOKUP(AN556,[0]!Qualifier,(COLUMN(AN556)-34),FALSE))</f>
        <v xml:space="preserve">NonSV </v>
      </c>
      <c r="BV556" s="509" t="str">
        <f>IF(AN556="","",VLOOKUP(AO556,[0]!Qualifier,(COLUMN(AO556)-34),FALSE))</f>
        <v xml:space="preserve">2to6°C </v>
      </c>
      <c r="BW556" s="509" t="str">
        <f>IF(AO556="","",VLOOKUP(AP556,[0]!Qualifier,(COLUMN(AP556)-34),FALSE))</f>
        <v>No</v>
      </c>
      <c r="BX556" s="509" t="str">
        <f>IF(AP556="","",VLOOKUP(AQ556,[0]!Qualifier,(COLUMN(AQ556)-34),FALSE))</f>
        <v>Rel</v>
      </c>
      <c r="BY556" s="509" t="str">
        <f>IF(AQ556="","",VLOOKUP(AR556,[0]!Qualifier,(COLUMN(AR556)-34),FALSE))</f>
        <v xml:space="preserve">BM </v>
      </c>
      <c r="BZ556" s="509" t="str">
        <f>IF(AR556="","",VLOOKUP(AS556,[0]!Qualifier,(COLUMN(AS556)-34),FALSE))</f>
        <v xml:space="preserve">NA </v>
      </c>
      <c r="CA556" s="509" t="str">
        <f>IF(AS556="","",VLOOKUP(AT556,[0]!Qualifier,(COLUMN(AT556)-34),FALSE))</f>
        <v xml:space="preserve">Transf </v>
      </c>
      <c r="CB556" s="509" t="str">
        <f>IF(AT556="","",VLOOKUP(AU556,[0]!Qualifier,(COLUMN(AU556)-34),FALSE))</f>
        <v xml:space="preserve">None </v>
      </c>
      <c r="CC556" s="509" t="str">
        <f>IF(AU556="","",VLOOKUP(AV556,[0]!Qualifier,(COLUMN(AV556)-34),FALSE))</f>
        <v xml:space="preserve">None </v>
      </c>
      <c r="CD556" s="509" t="str">
        <f>IF(AV556="","",VLOOKUP(AW556,[0]!Qualifier,(COLUMN(AW556)-34),FALSE))</f>
        <v xml:space="preserve">NoIrr </v>
      </c>
      <c r="CE556" s="508" t="str">
        <f>IF(AW556="","",VLOOKUP(AX556,[0]!Qualifier,(COLUMN(AX556)-34),FALSE))</f>
        <v xml:space="preserve">- </v>
      </c>
      <c r="CF556" s="508" t="str">
        <f>IF(AX556="","",VLOOKUP(AY556,[0]!Qualifier,(COLUMN(AY556)-34),FALSE))</f>
        <v xml:space="preserve">BoneMarrow </v>
      </c>
      <c r="CG556" s="509" t="str">
        <f>IF(AY556="","",VLOOKUP(AZ556,[0]!Qualifier,(COLUMN(AZ556)-34),FALSE))</f>
        <v>Non</v>
      </c>
      <c r="CH556" s="510" t="str">
        <f>IF(AZ556="","",VLOOKUP(BA556,[0]!Qualifier,(COLUMN(BA556)-34),FALSE))</f>
        <v>NA</v>
      </c>
      <c r="CI556" s="512" t="str">
        <f>IF(BA556="","",VLOOKUP(BB556,[0]!Qualifier,(COLUMN(BB556)-34),FALSE))</f>
        <v xml:space="preserve">None </v>
      </c>
      <c r="CJ556" s="510"/>
      <c r="CK556" s="513" t="str">
        <f t="shared" si="269"/>
        <v>4-12-1-2-3-2-1-5-5-1-1-1-1-1-1-6-1-1-1</v>
      </c>
      <c r="CL556" s="513">
        <v>45079</v>
      </c>
      <c r="CM556" s="513">
        <v>45195</v>
      </c>
      <c r="CN556" s="510"/>
      <c r="CP556" s="510"/>
    </row>
    <row r="557" spans="1:94" ht="12.95" customHeight="1" outlineLevel="1" x14ac:dyDescent="0.35">
      <c r="A557" s="78">
        <f t="shared" si="274"/>
        <v>472331</v>
      </c>
      <c r="B557" s="7">
        <f t="shared" si="272"/>
        <v>552</v>
      </c>
      <c r="C557" s="59">
        <f t="shared" si="270"/>
        <v>552</v>
      </c>
      <c r="D557" s="124">
        <f t="shared" si="273"/>
        <v>472331</v>
      </c>
      <c r="E557" s="16" t="str">
        <f t="shared" si="249"/>
        <v>StemC</v>
      </c>
      <c r="F557" s="58" t="str">
        <f t="shared" si="250"/>
        <v xml:space="preserve">ACD </v>
      </c>
      <c r="G557" s="58" t="str">
        <f t="shared" si="251"/>
        <v xml:space="preserve">NoAdd </v>
      </c>
      <c r="H557" s="58" t="str">
        <f t="shared" si="252"/>
        <v xml:space="preserve">Open </v>
      </c>
      <c r="I557" s="58" t="str">
        <f t="shared" si="253"/>
        <v xml:space="preserve">NonSV </v>
      </c>
      <c r="J557" s="58" t="str">
        <f t="shared" si="254"/>
        <v xml:space="preserve">20to24°C </v>
      </c>
      <c r="K557" s="58" t="str">
        <f t="shared" si="255"/>
        <v>No</v>
      </c>
      <c r="L557" s="58" t="str">
        <f t="shared" si="256"/>
        <v>Rel</v>
      </c>
      <c r="M557" s="58" t="str">
        <f t="shared" si="257"/>
        <v xml:space="preserve">BM </v>
      </c>
      <c r="N557" s="58" t="str">
        <f t="shared" si="258"/>
        <v xml:space="preserve">NA </v>
      </c>
      <c r="O557" s="58" t="str">
        <f t="shared" si="259"/>
        <v xml:space="preserve">Transf </v>
      </c>
      <c r="P557" s="58" t="str">
        <f t="shared" si="260"/>
        <v xml:space="preserve">None </v>
      </c>
      <c r="Q557" s="58" t="str">
        <f t="shared" si="261"/>
        <v xml:space="preserve">None </v>
      </c>
      <c r="R557" s="58" t="str">
        <f t="shared" si="262"/>
        <v xml:space="preserve">NoIrr </v>
      </c>
      <c r="S557" s="58" t="str">
        <f t="shared" si="263"/>
        <v xml:space="preserve">- </v>
      </c>
      <c r="T557" s="58" t="str">
        <f t="shared" si="264"/>
        <v xml:space="preserve">BoneMarrow </v>
      </c>
      <c r="U557" s="58" t="str">
        <f t="shared" si="265"/>
        <v>Non</v>
      </c>
      <c r="V557" s="58" t="str">
        <f t="shared" si="266"/>
        <v>NA</v>
      </c>
      <c r="W557" s="58" t="str">
        <f t="shared" si="267"/>
        <v xml:space="preserve">None </v>
      </c>
      <c r="X557"/>
      <c r="Y557" s="161" t="str">
        <f t="shared" si="268"/>
        <v>4-6-1-2-3-1-1-5-5-1-1-1-1-1-1-6-1-1-1</v>
      </c>
      <c r="Z557" s="8">
        <f t="shared" si="245"/>
        <v>472331</v>
      </c>
      <c r="AA557" s="7">
        <f t="shared" si="246"/>
        <v>552</v>
      </c>
      <c r="AB557" s="29" t="str">
        <f t="shared" si="275"/>
        <v>4</v>
      </c>
      <c r="AC557" s="29" t="str">
        <f t="shared" si="275"/>
        <v>7</v>
      </c>
      <c r="AD557" s="29" t="str">
        <f t="shared" si="275"/>
        <v>2</v>
      </c>
      <c r="AE557" s="29" t="str">
        <f t="shared" si="275"/>
        <v>3</v>
      </c>
      <c r="AF557" s="29" t="str">
        <f t="shared" si="275"/>
        <v>3</v>
      </c>
      <c r="AG557" s="29" t="str">
        <f t="shared" si="275"/>
        <v>1</v>
      </c>
      <c r="AH557" s="59">
        <v>552</v>
      </c>
      <c r="AI557" s="510">
        <v>472331</v>
      </c>
      <c r="AJ557" s="509">
        <v>4</v>
      </c>
      <c r="AK557" s="509">
        <v>6</v>
      </c>
      <c r="AL557" s="509">
        <v>1</v>
      </c>
      <c r="AM557" s="509">
        <v>2</v>
      </c>
      <c r="AN557" s="509">
        <v>3</v>
      </c>
      <c r="AO557" s="509">
        <v>1</v>
      </c>
      <c r="AP557" s="509">
        <v>1</v>
      </c>
      <c r="AQ557" s="509">
        <v>5</v>
      </c>
      <c r="AR557" s="509">
        <v>5</v>
      </c>
      <c r="AS557" s="509">
        <v>1</v>
      </c>
      <c r="AT557" s="509">
        <v>1</v>
      </c>
      <c r="AU557" s="509">
        <v>1</v>
      </c>
      <c r="AV557" s="509">
        <v>1</v>
      </c>
      <c r="AW557" s="509">
        <v>1</v>
      </c>
      <c r="AX557" s="509">
        <v>1</v>
      </c>
      <c r="AY557" s="509">
        <v>6</v>
      </c>
      <c r="AZ557" s="509">
        <v>1</v>
      </c>
      <c r="BA557" s="509">
        <v>1</v>
      </c>
      <c r="BB557" s="509">
        <v>1</v>
      </c>
      <c r="BC557" s="509" t="b">
        <v>0</v>
      </c>
      <c r="BD557" s="508">
        <v>44007</v>
      </c>
      <c r="BE557" s="508">
        <v>43999</v>
      </c>
      <c r="BF557" s="509" t="b">
        <v>0</v>
      </c>
      <c r="BG557" s="510" t="s">
        <v>1093</v>
      </c>
      <c r="BH557" s="509">
        <v>78</v>
      </c>
      <c r="BI557" s="510" t="s">
        <v>730</v>
      </c>
      <c r="BJ557" s="513">
        <v>44007</v>
      </c>
      <c r="BK557" s="513">
        <v>43999</v>
      </c>
      <c r="BL557" s="513">
        <v>46217</v>
      </c>
      <c r="BM557" s="510"/>
      <c r="BN557" s="512"/>
      <c r="BO557" s="510"/>
      <c r="BP557" s="509">
        <v>4</v>
      </c>
      <c r="BQ557" s="509" t="str">
        <f>IF(AI557="","",VLOOKUP(AJ557,[0]!Qualifier,(COLUMN(AJ557)-34),FALSE))</f>
        <v>StemC</v>
      </c>
      <c r="BR557" s="509" t="str">
        <f>IF(AJ557="","",VLOOKUP(AK557,[0]!Qualifier,(COLUMN(AK557)-34),FALSE))</f>
        <v xml:space="preserve">ACD </v>
      </c>
      <c r="BS557" s="509" t="str">
        <f>IF(AK557="","",VLOOKUP(AL557,[0]!Qualifier,(COLUMN(AL557)-34),FALSE))</f>
        <v xml:space="preserve">NoAdd </v>
      </c>
      <c r="BT557" s="509" t="str">
        <f>IF(AL557="","",VLOOKUP(AM557,[0]!Qualifier,(COLUMN(AM557)-34),FALSE))</f>
        <v xml:space="preserve">Open </v>
      </c>
      <c r="BU557" s="509" t="str">
        <f>IF(AM557="","",VLOOKUP(AN557,[0]!Qualifier,(COLUMN(AN557)-34),FALSE))</f>
        <v xml:space="preserve">NonSV </v>
      </c>
      <c r="BV557" s="509" t="str">
        <f>IF(AN557="","",VLOOKUP(AO557,[0]!Qualifier,(COLUMN(AO557)-34),FALSE))</f>
        <v xml:space="preserve">20to24°C </v>
      </c>
      <c r="BW557" s="509" t="str">
        <f>IF(AO557="","",VLOOKUP(AP557,[0]!Qualifier,(COLUMN(AP557)-34),FALSE))</f>
        <v>No</v>
      </c>
      <c r="BX557" s="509" t="str">
        <f>IF(AP557="","",VLOOKUP(AQ557,[0]!Qualifier,(COLUMN(AQ557)-34),FALSE))</f>
        <v>Rel</v>
      </c>
      <c r="BY557" s="509" t="str">
        <f>IF(AQ557="","",VLOOKUP(AR557,[0]!Qualifier,(COLUMN(AR557)-34),FALSE))</f>
        <v xml:space="preserve">BM </v>
      </c>
      <c r="BZ557" s="509" t="str">
        <f>IF(AR557="","",VLOOKUP(AS557,[0]!Qualifier,(COLUMN(AS557)-34),FALSE))</f>
        <v xml:space="preserve">NA </v>
      </c>
      <c r="CA557" s="509" t="str">
        <f>IF(AS557="","",VLOOKUP(AT557,[0]!Qualifier,(COLUMN(AT557)-34),FALSE))</f>
        <v xml:space="preserve">Transf </v>
      </c>
      <c r="CB557" s="509" t="str">
        <f>IF(AT557="","",VLOOKUP(AU557,[0]!Qualifier,(COLUMN(AU557)-34),FALSE))</f>
        <v xml:space="preserve">None </v>
      </c>
      <c r="CC557" s="509" t="str">
        <f>IF(AU557="","",VLOOKUP(AV557,[0]!Qualifier,(COLUMN(AV557)-34),FALSE))</f>
        <v xml:space="preserve">None </v>
      </c>
      <c r="CD557" s="509" t="str">
        <f>IF(AV557="","",VLOOKUP(AW557,[0]!Qualifier,(COLUMN(AW557)-34),FALSE))</f>
        <v xml:space="preserve">NoIrr </v>
      </c>
      <c r="CE557" s="508" t="str">
        <f>IF(AW557="","",VLOOKUP(AX557,[0]!Qualifier,(COLUMN(AX557)-34),FALSE))</f>
        <v xml:space="preserve">- </v>
      </c>
      <c r="CF557" s="508" t="str">
        <f>IF(AX557="","",VLOOKUP(AY557,[0]!Qualifier,(COLUMN(AY557)-34),FALSE))</f>
        <v xml:space="preserve">BoneMarrow </v>
      </c>
      <c r="CG557" s="509" t="str">
        <f>IF(AY557="","",VLOOKUP(AZ557,[0]!Qualifier,(COLUMN(AZ557)-34),FALSE))</f>
        <v>Non</v>
      </c>
      <c r="CH557" s="510" t="str">
        <f>IF(AZ557="","",VLOOKUP(BA557,[0]!Qualifier,(COLUMN(BA557)-34),FALSE))</f>
        <v>NA</v>
      </c>
      <c r="CI557" s="512" t="str">
        <f>IF(BA557="","",VLOOKUP(BB557,[0]!Qualifier,(COLUMN(BB557)-34),FALSE))</f>
        <v xml:space="preserve">None </v>
      </c>
      <c r="CJ557" s="510"/>
      <c r="CK557" s="513" t="str">
        <f t="shared" si="269"/>
        <v>4-6-1-2-3-1-1-5-5-1-1-1-1-1-1-6-1-1-1</v>
      </c>
      <c r="CL557" s="513">
        <v>38320</v>
      </c>
      <c r="CM557" s="513">
        <v>45195</v>
      </c>
      <c r="CN557" s="510"/>
      <c r="CP557" s="510"/>
    </row>
    <row r="558" spans="1:94" ht="12.95" customHeight="1" outlineLevel="1" x14ac:dyDescent="0.35">
      <c r="A558" s="78">
        <f t="shared" si="274"/>
        <v>472433</v>
      </c>
      <c r="B558" s="7">
        <f t="shared" si="272"/>
        <v>553</v>
      </c>
      <c r="C558" s="59">
        <f t="shared" si="270"/>
        <v>553</v>
      </c>
      <c r="D558" s="124">
        <f t="shared" si="273"/>
        <v>472433</v>
      </c>
      <c r="E558" s="16" t="str">
        <f t="shared" si="249"/>
        <v>StemC</v>
      </c>
      <c r="F558" s="58" t="str">
        <f t="shared" si="250"/>
        <v xml:space="preserve">ACD+Hep </v>
      </c>
      <c r="G558" s="58" t="str">
        <f t="shared" si="251"/>
        <v xml:space="preserve">DMSO </v>
      </c>
      <c r="H558" s="58" t="str">
        <f t="shared" si="252"/>
        <v xml:space="preserve">Open </v>
      </c>
      <c r="I558" s="58" t="str">
        <f t="shared" si="253"/>
        <v xml:space="preserve">NonSV </v>
      </c>
      <c r="J558" s="58" t="str">
        <f t="shared" si="254"/>
        <v xml:space="preserve">≤-140°C  </v>
      </c>
      <c r="K558" s="58" t="str">
        <f t="shared" si="255"/>
        <v>No</v>
      </c>
      <c r="L558" s="58" t="str">
        <f t="shared" si="256"/>
        <v>Rel</v>
      </c>
      <c r="M558" s="58" t="str">
        <f t="shared" si="257"/>
        <v xml:space="preserve">BM </v>
      </c>
      <c r="N558" s="58" t="str">
        <f t="shared" si="258"/>
        <v xml:space="preserve">NA </v>
      </c>
      <c r="O558" s="58" t="str">
        <f t="shared" si="259"/>
        <v xml:space="preserve">Transf </v>
      </c>
      <c r="P558" s="58" t="str">
        <f t="shared" si="260"/>
        <v>CD3+19Depl</v>
      </c>
      <c r="Q558" s="58" t="str">
        <f t="shared" si="261"/>
        <v xml:space="preserve">None </v>
      </c>
      <c r="R558" s="58" t="str">
        <f t="shared" si="262"/>
        <v xml:space="preserve">NoIrr </v>
      </c>
      <c r="S558" s="58" t="str">
        <f t="shared" si="263"/>
        <v xml:space="preserve">- </v>
      </c>
      <c r="T558" s="58" t="str">
        <f t="shared" si="264"/>
        <v xml:space="preserve">BoneMarrow </v>
      </c>
      <c r="U558" s="58" t="str">
        <f t="shared" si="265"/>
        <v>Non</v>
      </c>
      <c r="V558" s="58" t="str">
        <f t="shared" si="266"/>
        <v>NA</v>
      </c>
      <c r="W558" s="58" t="str">
        <f t="shared" si="267"/>
        <v xml:space="preserve">None </v>
      </c>
      <c r="X558"/>
      <c r="Y558" s="161" t="str">
        <f t="shared" si="268"/>
        <v>4-12-11-2-3-6-1-5-5-1-1-42-1-1-1-6-1-1-1</v>
      </c>
      <c r="Z558" s="8">
        <f t="shared" si="245"/>
        <v>472433</v>
      </c>
      <c r="AA558" s="7">
        <f t="shared" si="246"/>
        <v>553</v>
      </c>
      <c r="AB558" s="29" t="str">
        <f t="shared" si="275"/>
        <v>4</v>
      </c>
      <c r="AC558" s="29" t="str">
        <f t="shared" si="275"/>
        <v>7</v>
      </c>
      <c r="AD558" s="29" t="str">
        <f t="shared" si="275"/>
        <v>2</v>
      </c>
      <c r="AE558" s="29" t="str">
        <f t="shared" si="275"/>
        <v>4</v>
      </c>
      <c r="AF558" s="29" t="str">
        <f t="shared" si="275"/>
        <v>3</v>
      </c>
      <c r="AG558" s="29" t="str">
        <f t="shared" si="275"/>
        <v>3</v>
      </c>
      <c r="AH558" s="59">
        <v>553</v>
      </c>
      <c r="AI558" s="510">
        <v>472433</v>
      </c>
      <c r="AJ558" s="509">
        <v>4</v>
      </c>
      <c r="AK558" s="509">
        <v>12</v>
      </c>
      <c r="AL558" s="509">
        <v>11</v>
      </c>
      <c r="AM558" s="509">
        <v>2</v>
      </c>
      <c r="AN558" s="509">
        <v>3</v>
      </c>
      <c r="AO558" s="509">
        <v>6</v>
      </c>
      <c r="AP558" s="509">
        <v>1</v>
      </c>
      <c r="AQ558" s="509">
        <v>5</v>
      </c>
      <c r="AR558" s="509">
        <v>5</v>
      </c>
      <c r="AS558" s="509">
        <v>1</v>
      </c>
      <c r="AT558" s="509">
        <v>1</v>
      </c>
      <c r="AU558" s="509">
        <v>42</v>
      </c>
      <c r="AV558" s="509">
        <v>1</v>
      </c>
      <c r="AW558" s="509">
        <v>1</v>
      </c>
      <c r="AX558" s="509">
        <v>1</v>
      </c>
      <c r="AY558" s="509">
        <v>6</v>
      </c>
      <c r="AZ558" s="509">
        <v>1</v>
      </c>
      <c r="BA558" s="509">
        <v>1</v>
      </c>
      <c r="BB558" s="509">
        <v>1</v>
      </c>
      <c r="BC558" s="509" t="b">
        <v>0</v>
      </c>
      <c r="BD558" s="508">
        <v>42873</v>
      </c>
      <c r="BE558" s="508">
        <v>42829</v>
      </c>
      <c r="BF558" s="509" t="b">
        <v>0</v>
      </c>
      <c r="BG558" s="510" t="s">
        <v>1275</v>
      </c>
      <c r="BH558" s="509">
        <v>78</v>
      </c>
      <c r="BI558" s="510" t="s">
        <v>730</v>
      </c>
      <c r="BJ558" s="513">
        <v>42873</v>
      </c>
      <c r="BK558" s="513">
        <v>42829</v>
      </c>
      <c r="BL558" s="513">
        <v>46217</v>
      </c>
      <c r="BM558" s="510"/>
      <c r="BN558" s="512"/>
      <c r="BO558" s="510"/>
      <c r="BP558" s="509">
        <v>4</v>
      </c>
      <c r="BQ558" s="509" t="str">
        <f>IF(AI558="","",VLOOKUP(AJ558,[0]!Qualifier,(COLUMN(AJ558)-34),FALSE))</f>
        <v>StemC</v>
      </c>
      <c r="BR558" s="509" t="str">
        <f>IF(AJ558="","",VLOOKUP(AK558,[0]!Qualifier,(COLUMN(AK558)-34),FALSE))</f>
        <v xml:space="preserve">ACD+Hep </v>
      </c>
      <c r="BS558" s="509" t="str">
        <f>IF(AK558="","",VLOOKUP(AL558,[0]!Qualifier,(COLUMN(AL558)-34),FALSE))</f>
        <v xml:space="preserve">DMSO </v>
      </c>
      <c r="BT558" s="509" t="str">
        <f>IF(AL558="","",VLOOKUP(AM558,[0]!Qualifier,(COLUMN(AM558)-34),FALSE))</f>
        <v xml:space="preserve">Open </v>
      </c>
      <c r="BU558" s="509" t="str">
        <f>IF(AM558="","",VLOOKUP(AN558,[0]!Qualifier,(COLUMN(AN558)-34),FALSE))</f>
        <v xml:space="preserve">NonSV </v>
      </c>
      <c r="BV558" s="509" t="str">
        <f>IF(AN558="","",VLOOKUP(AO558,[0]!Qualifier,(COLUMN(AO558)-34),FALSE))</f>
        <v xml:space="preserve">≤-140°C  </v>
      </c>
      <c r="BW558" s="509" t="str">
        <f>IF(AO558="","",VLOOKUP(AP558,[0]!Qualifier,(COLUMN(AP558)-34),FALSE))</f>
        <v>No</v>
      </c>
      <c r="BX558" s="509" t="str">
        <f>IF(AP558="","",VLOOKUP(AQ558,[0]!Qualifier,(COLUMN(AQ558)-34),FALSE))</f>
        <v>Rel</v>
      </c>
      <c r="BY558" s="509" t="str">
        <f>IF(AQ558="","",VLOOKUP(AR558,[0]!Qualifier,(COLUMN(AR558)-34),FALSE))</f>
        <v xml:space="preserve">BM </v>
      </c>
      <c r="BZ558" s="509" t="str">
        <f>IF(AR558="","",VLOOKUP(AS558,[0]!Qualifier,(COLUMN(AS558)-34),FALSE))</f>
        <v xml:space="preserve">NA </v>
      </c>
      <c r="CA558" s="509" t="str">
        <f>IF(AS558="","",VLOOKUP(AT558,[0]!Qualifier,(COLUMN(AT558)-34),FALSE))</f>
        <v xml:space="preserve">Transf </v>
      </c>
      <c r="CB558" s="509" t="str">
        <f>IF(AT558="","",VLOOKUP(AU558,[0]!Qualifier,(COLUMN(AU558)-34),FALSE))</f>
        <v>CD3+19Depl</v>
      </c>
      <c r="CC558" s="509" t="str">
        <f>IF(AU558="","",VLOOKUP(AV558,[0]!Qualifier,(COLUMN(AV558)-34),FALSE))</f>
        <v xml:space="preserve">None </v>
      </c>
      <c r="CD558" s="509" t="str">
        <f>IF(AV558="","",VLOOKUP(AW558,[0]!Qualifier,(COLUMN(AW558)-34),FALSE))</f>
        <v xml:space="preserve">NoIrr </v>
      </c>
      <c r="CE558" s="508" t="str">
        <f>IF(AW558="","",VLOOKUP(AX558,[0]!Qualifier,(COLUMN(AX558)-34),FALSE))</f>
        <v xml:space="preserve">- </v>
      </c>
      <c r="CF558" s="508" t="str">
        <f>IF(AX558="","",VLOOKUP(AY558,[0]!Qualifier,(COLUMN(AY558)-34),FALSE))</f>
        <v xml:space="preserve">BoneMarrow </v>
      </c>
      <c r="CG558" s="509" t="str">
        <f>IF(AY558="","",VLOOKUP(AZ558,[0]!Qualifier,(COLUMN(AZ558)-34),FALSE))</f>
        <v>Non</v>
      </c>
      <c r="CH558" s="510" t="str">
        <f>IF(AZ558="","",VLOOKUP(BA558,[0]!Qualifier,(COLUMN(BA558)-34),FALSE))</f>
        <v>NA</v>
      </c>
      <c r="CI558" s="512" t="str">
        <f>IF(BA558="","",VLOOKUP(BB558,[0]!Qualifier,(COLUMN(BB558)-34),FALSE))</f>
        <v xml:space="preserve">None </v>
      </c>
      <c r="CJ558" s="510"/>
      <c r="CK558" s="513" t="str">
        <f t="shared" si="269"/>
        <v>4-12-11-2-3-6-1-5-5-1-1-42-1-1-1-6-1-1-1</v>
      </c>
      <c r="CL558" s="513">
        <v>44159</v>
      </c>
      <c r="CM558" s="513">
        <v>45195</v>
      </c>
      <c r="CN558" s="510"/>
      <c r="CP558" s="510"/>
    </row>
    <row r="559" spans="1:94" ht="12.95" customHeight="1" outlineLevel="1" x14ac:dyDescent="0.35">
      <c r="A559" s="78">
        <f t="shared" si="274"/>
        <v>472436</v>
      </c>
      <c r="B559" s="7">
        <f t="shared" si="272"/>
        <v>554</v>
      </c>
      <c r="C559" s="59">
        <f t="shared" si="270"/>
        <v>554</v>
      </c>
      <c r="D559" s="124">
        <f t="shared" si="273"/>
        <v>472436</v>
      </c>
      <c r="E559" s="16" t="str">
        <f t="shared" si="249"/>
        <v>StemC</v>
      </c>
      <c r="F559" s="58" t="str">
        <f t="shared" si="250"/>
        <v xml:space="preserve">ACD+Hep </v>
      </c>
      <c r="G559" s="58" t="str">
        <f t="shared" si="251"/>
        <v xml:space="preserve">NoAdd </v>
      </c>
      <c r="H559" s="58" t="str">
        <f t="shared" si="252"/>
        <v xml:space="preserve">Open </v>
      </c>
      <c r="I559" s="58" t="str">
        <f t="shared" si="253"/>
        <v xml:space="preserve">NonSV </v>
      </c>
      <c r="J559" s="58" t="str">
        <f t="shared" si="254"/>
        <v xml:space="preserve">2to6°C </v>
      </c>
      <c r="K559" s="58" t="str">
        <f t="shared" si="255"/>
        <v>No</v>
      </c>
      <c r="L559" s="58" t="str">
        <f t="shared" si="256"/>
        <v>Rel</v>
      </c>
      <c r="M559" s="58" t="str">
        <f t="shared" si="257"/>
        <v xml:space="preserve">BM </v>
      </c>
      <c r="N559" s="58" t="str">
        <f t="shared" si="258"/>
        <v xml:space="preserve">NA </v>
      </c>
      <c r="O559" s="58" t="str">
        <f t="shared" si="259"/>
        <v xml:space="preserve">Transf </v>
      </c>
      <c r="P559" s="58" t="str">
        <f t="shared" si="260"/>
        <v>CD3+19Depl</v>
      </c>
      <c r="Q559" s="58" t="str">
        <f t="shared" si="261"/>
        <v xml:space="preserve">None </v>
      </c>
      <c r="R559" s="58" t="str">
        <f t="shared" si="262"/>
        <v xml:space="preserve">NoIrr </v>
      </c>
      <c r="S559" s="58" t="str">
        <f t="shared" si="263"/>
        <v xml:space="preserve">- </v>
      </c>
      <c r="T559" s="58" t="str">
        <f t="shared" si="264"/>
        <v xml:space="preserve">BoneMarrow </v>
      </c>
      <c r="U559" s="58" t="str">
        <f t="shared" si="265"/>
        <v>Non</v>
      </c>
      <c r="V559" s="58" t="str">
        <f t="shared" si="266"/>
        <v>NA</v>
      </c>
      <c r="W559" s="58" t="str">
        <f t="shared" si="267"/>
        <v xml:space="preserve">None </v>
      </c>
      <c r="X559"/>
      <c r="Y559" s="161" t="str">
        <f t="shared" si="268"/>
        <v>4-12-1-2-3-2-1-5-5-1-1-42-1-1-1-6-1-1-1</v>
      </c>
      <c r="Z559" s="8">
        <f t="shared" si="245"/>
        <v>472436</v>
      </c>
      <c r="AA559" s="7">
        <f t="shared" si="246"/>
        <v>554</v>
      </c>
      <c r="AB559" s="29" t="str">
        <f t="shared" si="275"/>
        <v>4</v>
      </c>
      <c r="AC559" s="29" t="str">
        <f t="shared" si="275"/>
        <v>7</v>
      </c>
      <c r="AD559" s="29" t="str">
        <f t="shared" si="275"/>
        <v>2</v>
      </c>
      <c r="AE559" s="29" t="str">
        <f t="shared" si="275"/>
        <v>4</v>
      </c>
      <c r="AF559" s="29" t="str">
        <f t="shared" si="275"/>
        <v>3</v>
      </c>
      <c r="AG559" s="29" t="str">
        <f t="shared" si="275"/>
        <v>6</v>
      </c>
      <c r="AH559" s="59">
        <v>554</v>
      </c>
      <c r="AI559" s="510">
        <v>472436</v>
      </c>
      <c r="AJ559" s="509">
        <v>4</v>
      </c>
      <c r="AK559" s="509">
        <v>12</v>
      </c>
      <c r="AL559" s="509">
        <v>1</v>
      </c>
      <c r="AM559" s="509">
        <v>2</v>
      </c>
      <c r="AN559" s="509">
        <v>3</v>
      </c>
      <c r="AO559" s="509">
        <v>2</v>
      </c>
      <c r="AP559" s="509">
        <v>1</v>
      </c>
      <c r="AQ559" s="509">
        <v>5</v>
      </c>
      <c r="AR559" s="509">
        <v>5</v>
      </c>
      <c r="AS559" s="509">
        <v>1</v>
      </c>
      <c r="AT559" s="509">
        <v>1</v>
      </c>
      <c r="AU559" s="509">
        <v>42</v>
      </c>
      <c r="AV559" s="509">
        <v>1</v>
      </c>
      <c r="AW559" s="509">
        <v>1</v>
      </c>
      <c r="AX559" s="509">
        <v>1</v>
      </c>
      <c r="AY559" s="509">
        <v>6</v>
      </c>
      <c r="AZ559" s="509">
        <v>1</v>
      </c>
      <c r="BA559" s="509">
        <v>1</v>
      </c>
      <c r="BB559" s="509">
        <v>1</v>
      </c>
      <c r="BC559" s="509" t="b">
        <v>0</v>
      </c>
      <c r="BD559" s="508">
        <v>42873</v>
      </c>
      <c r="BE559" s="508">
        <v>42829</v>
      </c>
      <c r="BF559" s="509" t="b">
        <v>0</v>
      </c>
      <c r="BG559" s="510" t="s">
        <v>830</v>
      </c>
      <c r="BH559" s="509">
        <v>78</v>
      </c>
      <c r="BI559" s="510" t="s">
        <v>730</v>
      </c>
      <c r="BJ559" s="513">
        <v>42873</v>
      </c>
      <c r="BK559" s="513">
        <v>42829</v>
      </c>
      <c r="BL559" s="513">
        <v>46217</v>
      </c>
      <c r="BM559" s="510"/>
      <c r="BN559" s="512"/>
      <c r="BO559" s="510"/>
      <c r="BP559" s="509">
        <v>4</v>
      </c>
      <c r="BQ559" s="509" t="str">
        <f>IF(AI559="","",VLOOKUP(AJ559,[0]!Qualifier,(COLUMN(AJ559)-34),FALSE))</f>
        <v>StemC</v>
      </c>
      <c r="BR559" s="509" t="str">
        <f>IF(AJ559="","",VLOOKUP(AK559,[0]!Qualifier,(COLUMN(AK559)-34),FALSE))</f>
        <v xml:space="preserve">ACD+Hep </v>
      </c>
      <c r="BS559" s="509" t="str">
        <f>IF(AK559="","",VLOOKUP(AL559,[0]!Qualifier,(COLUMN(AL559)-34),FALSE))</f>
        <v xml:space="preserve">NoAdd </v>
      </c>
      <c r="BT559" s="509" t="str">
        <f>IF(AL559="","",VLOOKUP(AM559,[0]!Qualifier,(COLUMN(AM559)-34),FALSE))</f>
        <v xml:space="preserve">Open </v>
      </c>
      <c r="BU559" s="509" t="str">
        <f>IF(AM559="","",VLOOKUP(AN559,[0]!Qualifier,(COLUMN(AN559)-34),FALSE))</f>
        <v xml:space="preserve">NonSV </v>
      </c>
      <c r="BV559" s="509" t="str">
        <f>IF(AN559="","",VLOOKUP(AO559,[0]!Qualifier,(COLUMN(AO559)-34),FALSE))</f>
        <v xml:space="preserve">2to6°C </v>
      </c>
      <c r="BW559" s="509" t="str">
        <f>IF(AO559="","",VLOOKUP(AP559,[0]!Qualifier,(COLUMN(AP559)-34),FALSE))</f>
        <v>No</v>
      </c>
      <c r="BX559" s="509" t="str">
        <f>IF(AP559="","",VLOOKUP(AQ559,[0]!Qualifier,(COLUMN(AQ559)-34),FALSE))</f>
        <v>Rel</v>
      </c>
      <c r="BY559" s="509" t="str">
        <f>IF(AQ559="","",VLOOKUP(AR559,[0]!Qualifier,(COLUMN(AR559)-34),FALSE))</f>
        <v xml:space="preserve">BM </v>
      </c>
      <c r="BZ559" s="509" t="str">
        <f>IF(AR559="","",VLOOKUP(AS559,[0]!Qualifier,(COLUMN(AS559)-34),FALSE))</f>
        <v xml:space="preserve">NA </v>
      </c>
      <c r="CA559" s="509" t="str">
        <f>IF(AS559="","",VLOOKUP(AT559,[0]!Qualifier,(COLUMN(AT559)-34),FALSE))</f>
        <v xml:space="preserve">Transf </v>
      </c>
      <c r="CB559" s="509" t="str">
        <f>IF(AT559="","",VLOOKUP(AU559,[0]!Qualifier,(COLUMN(AU559)-34),FALSE))</f>
        <v>CD3+19Depl</v>
      </c>
      <c r="CC559" s="509" t="str">
        <f>IF(AU559="","",VLOOKUP(AV559,[0]!Qualifier,(COLUMN(AV559)-34),FALSE))</f>
        <v xml:space="preserve">None </v>
      </c>
      <c r="CD559" s="509" t="str">
        <f>IF(AV559="","",VLOOKUP(AW559,[0]!Qualifier,(COLUMN(AW559)-34),FALSE))</f>
        <v xml:space="preserve">NoIrr </v>
      </c>
      <c r="CE559" s="508" t="str">
        <f>IF(AW559="","",VLOOKUP(AX559,[0]!Qualifier,(COLUMN(AX559)-34),FALSE))</f>
        <v xml:space="preserve">- </v>
      </c>
      <c r="CF559" s="508" t="str">
        <f>IF(AX559="","",VLOOKUP(AY559,[0]!Qualifier,(COLUMN(AY559)-34),FALSE))</f>
        <v xml:space="preserve">BoneMarrow </v>
      </c>
      <c r="CG559" s="509" t="str">
        <f>IF(AY559="","",VLOOKUP(AZ559,[0]!Qualifier,(COLUMN(AZ559)-34),FALSE))</f>
        <v>Non</v>
      </c>
      <c r="CH559" s="510" t="str">
        <f>IF(AZ559="","",VLOOKUP(BA559,[0]!Qualifier,(COLUMN(BA559)-34),FALSE))</f>
        <v>NA</v>
      </c>
      <c r="CI559" s="512" t="str">
        <f>IF(BA559="","",VLOOKUP(BB559,[0]!Qualifier,(COLUMN(BB559)-34),FALSE))</f>
        <v xml:space="preserve">None </v>
      </c>
      <c r="CJ559" s="510"/>
      <c r="CK559" s="513" t="str">
        <f t="shared" si="269"/>
        <v>4-12-1-2-3-2-1-5-5-1-1-42-1-1-1-6-1-1-1</v>
      </c>
      <c r="CL559" s="513">
        <v>37362</v>
      </c>
      <c r="CM559" s="513">
        <v>45195</v>
      </c>
      <c r="CN559" s="510"/>
      <c r="CP559" s="510"/>
    </row>
    <row r="560" spans="1:94" ht="12.95" customHeight="1" outlineLevel="1" x14ac:dyDescent="0.35">
      <c r="A560" s="78">
        <f t="shared" si="274"/>
        <v>472831</v>
      </c>
      <c r="B560" s="7">
        <f t="shared" si="272"/>
        <v>555</v>
      </c>
      <c r="C560" s="59">
        <f t="shared" si="270"/>
        <v>555</v>
      </c>
      <c r="D560" s="124">
        <f t="shared" si="273"/>
        <v>472831</v>
      </c>
      <c r="E560" s="16" t="str">
        <f t="shared" si="249"/>
        <v>StemC</v>
      </c>
      <c r="F560" s="58" t="str">
        <f t="shared" si="250"/>
        <v xml:space="preserve">ACD+Hep </v>
      </c>
      <c r="G560" s="58" t="str">
        <f t="shared" si="251"/>
        <v xml:space="preserve">NoAdd </v>
      </c>
      <c r="H560" s="58" t="str">
        <f t="shared" si="252"/>
        <v xml:space="preserve">Open </v>
      </c>
      <c r="I560" s="58" t="str">
        <f t="shared" si="253"/>
        <v xml:space="preserve">NonSV </v>
      </c>
      <c r="J560" s="58" t="str">
        <f t="shared" si="254"/>
        <v>RoomT</v>
      </c>
      <c r="K560" s="58" t="str">
        <f t="shared" si="255"/>
        <v>No</v>
      </c>
      <c r="L560" s="58" t="str">
        <f t="shared" si="256"/>
        <v>Rel</v>
      </c>
      <c r="M560" s="58" t="str">
        <f t="shared" si="257"/>
        <v xml:space="preserve">BM </v>
      </c>
      <c r="N560" s="58" t="str">
        <f t="shared" si="258"/>
        <v xml:space="preserve">NA </v>
      </c>
      <c r="O560" s="58" t="str">
        <f t="shared" si="259"/>
        <v xml:space="preserve">Transf </v>
      </c>
      <c r="P560" s="58" t="str">
        <f t="shared" si="260"/>
        <v>EryDepl</v>
      </c>
      <c r="Q560" s="58" t="str">
        <f t="shared" si="261"/>
        <v xml:space="preserve">None </v>
      </c>
      <c r="R560" s="58" t="str">
        <f t="shared" si="262"/>
        <v xml:space="preserve">NoIrr </v>
      </c>
      <c r="S560" s="58" t="str">
        <f t="shared" si="263"/>
        <v xml:space="preserve">- </v>
      </c>
      <c r="T560" s="58" t="str">
        <f t="shared" si="264"/>
        <v xml:space="preserve">BoneMarrow </v>
      </c>
      <c r="U560" s="58" t="str">
        <f t="shared" si="265"/>
        <v>Non</v>
      </c>
      <c r="V560" s="58" t="str">
        <f t="shared" si="266"/>
        <v>NA</v>
      </c>
      <c r="W560" s="58" t="str">
        <f t="shared" si="267"/>
        <v xml:space="preserve">None </v>
      </c>
      <c r="X560"/>
      <c r="Y560" s="161" t="str">
        <f t="shared" si="268"/>
        <v>4-12-1-2-3-13-1-5-5-1-1-10-1-1-1-6-1-1-1</v>
      </c>
      <c r="Z560" s="8">
        <f t="shared" si="245"/>
        <v>472831</v>
      </c>
      <c r="AA560" s="7">
        <f t="shared" si="246"/>
        <v>555</v>
      </c>
      <c r="AB560" s="29" t="str">
        <f t="shared" si="275"/>
        <v>4</v>
      </c>
      <c r="AC560" s="29" t="str">
        <f t="shared" si="275"/>
        <v>7</v>
      </c>
      <c r="AD560" s="29" t="str">
        <f t="shared" si="275"/>
        <v>2</v>
      </c>
      <c r="AE560" s="29" t="str">
        <f t="shared" si="275"/>
        <v>8</v>
      </c>
      <c r="AF560" s="29" t="str">
        <f t="shared" si="275"/>
        <v>3</v>
      </c>
      <c r="AG560" s="29" t="str">
        <f t="shared" si="275"/>
        <v>1</v>
      </c>
      <c r="AH560" s="59">
        <v>555</v>
      </c>
      <c r="AI560" s="510">
        <v>472831</v>
      </c>
      <c r="AJ560" s="509">
        <v>4</v>
      </c>
      <c r="AK560" s="509">
        <v>12</v>
      </c>
      <c r="AL560" s="509">
        <v>1</v>
      </c>
      <c r="AM560" s="509">
        <v>2</v>
      </c>
      <c r="AN560" s="509">
        <v>3</v>
      </c>
      <c r="AO560" s="509">
        <v>13</v>
      </c>
      <c r="AP560" s="509">
        <v>1</v>
      </c>
      <c r="AQ560" s="509">
        <v>5</v>
      </c>
      <c r="AR560" s="509">
        <v>5</v>
      </c>
      <c r="AS560" s="509">
        <v>1</v>
      </c>
      <c r="AT560" s="509">
        <v>1</v>
      </c>
      <c r="AU560" s="509">
        <v>10</v>
      </c>
      <c r="AV560" s="509">
        <v>1</v>
      </c>
      <c r="AW560" s="509">
        <v>1</v>
      </c>
      <c r="AX560" s="509">
        <v>1</v>
      </c>
      <c r="AY560" s="509">
        <v>6</v>
      </c>
      <c r="AZ560" s="509">
        <v>1</v>
      </c>
      <c r="BA560" s="509">
        <v>1</v>
      </c>
      <c r="BB560" s="509">
        <v>1</v>
      </c>
      <c r="BC560" s="509" t="b">
        <v>0</v>
      </c>
      <c r="BD560" s="508">
        <v>42873</v>
      </c>
      <c r="BE560" s="508">
        <v>42862</v>
      </c>
      <c r="BF560" s="509" t="b">
        <v>0</v>
      </c>
      <c r="BG560" s="510" t="s">
        <v>831</v>
      </c>
      <c r="BH560" s="509">
        <v>78</v>
      </c>
      <c r="BI560" s="510" t="s">
        <v>730</v>
      </c>
      <c r="BJ560" s="513">
        <v>42873</v>
      </c>
      <c r="BK560" s="513">
        <v>42862</v>
      </c>
      <c r="BL560" s="513">
        <v>46217</v>
      </c>
      <c r="BM560" s="510"/>
      <c r="BN560" s="512"/>
      <c r="BO560" s="510"/>
      <c r="BP560" s="509">
        <v>1</v>
      </c>
      <c r="BQ560" s="509" t="str">
        <f>IF(AI560="","",VLOOKUP(AJ560,[0]!Qualifier,(COLUMN(AJ560)-34),FALSE))</f>
        <v>StemC</v>
      </c>
      <c r="BR560" s="509" t="str">
        <f>IF(AJ560="","",VLOOKUP(AK560,[0]!Qualifier,(COLUMN(AK560)-34),FALSE))</f>
        <v xml:space="preserve">ACD+Hep </v>
      </c>
      <c r="BS560" s="509" t="str">
        <f>IF(AK560="","",VLOOKUP(AL560,[0]!Qualifier,(COLUMN(AL560)-34),FALSE))</f>
        <v xml:space="preserve">NoAdd </v>
      </c>
      <c r="BT560" s="509" t="str">
        <f>IF(AL560="","",VLOOKUP(AM560,[0]!Qualifier,(COLUMN(AM560)-34),FALSE))</f>
        <v xml:space="preserve">Open </v>
      </c>
      <c r="BU560" s="509" t="str">
        <f>IF(AM560="","",VLOOKUP(AN560,[0]!Qualifier,(COLUMN(AN560)-34),FALSE))</f>
        <v xml:space="preserve">NonSV </v>
      </c>
      <c r="BV560" s="509" t="str">
        <f>IF(AN560="","",VLOOKUP(AO560,[0]!Qualifier,(COLUMN(AO560)-34),FALSE))</f>
        <v>RoomT</v>
      </c>
      <c r="BW560" s="509" t="str">
        <f>IF(AO560="","",VLOOKUP(AP560,[0]!Qualifier,(COLUMN(AP560)-34),FALSE))</f>
        <v>No</v>
      </c>
      <c r="BX560" s="509" t="str">
        <f>IF(AP560="","",VLOOKUP(AQ560,[0]!Qualifier,(COLUMN(AQ560)-34),FALSE))</f>
        <v>Rel</v>
      </c>
      <c r="BY560" s="509" t="str">
        <f>IF(AQ560="","",VLOOKUP(AR560,[0]!Qualifier,(COLUMN(AR560)-34),FALSE))</f>
        <v xml:space="preserve">BM </v>
      </c>
      <c r="BZ560" s="509" t="str">
        <f>IF(AR560="","",VLOOKUP(AS560,[0]!Qualifier,(COLUMN(AS560)-34),FALSE))</f>
        <v xml:space="preserve">NA </v>
      </c>
      <c r="CA560" s="509" t="str">
        <f>IF(AS560="","",VLOOKUP(AT560,[0]!Qualifier,(COLUMN(AT560)-34),FALSE))</f>
        <v xml:space="preserve">Transf </v>
      </c>
      <c r="CB560" s="509" t="str">
        <f>IF(AT560="","",VLOOKUP(AU560,[0]!Qualifier,(COLUMN(AU560)-34),FALSE))</f>
        <v>EryDepl</v>
      </c>
      <c r="CC560" s="509" t="str">
        <f>IF(AU560="","",VLOOKUP(AV560,[0]!Qualifier,(COLUMN(AV560)-34),FALSE))</f>
        <v xml:space="preserve">None </v>
      </c>
      <c r="CD560" s="509" t="str">
        <f>IF(AV560="","",VLOOKUP(AW560,[0]!Qualifier,(COLUMN(AW560)-34),FALSE))</f>
        <v xml:space="preserve">NoIrr </v>
      </c>
      <c r="CE560" s="508" t="str">
        <f>IF(AW560="","",VLOOKUP(AX560,[0]!Qualifier,(COLUMN(AX560)-34),FALSE))</f>
        <v xml:space="preserve">- </v>
      </c>
      <c r="CF560" s="508" t="str">
        <f>IF(AX560="","",VLOOKUP(AY560,[0]!Qualifier,(COLUMN(AY560)-34),FALSE))</f>
        <v xml:space="preserve">BoneMarrow </v>
      </c>
      <c r="CG560" s="509" t="str">
        <f>IF(AY560="","",VLOOKUP(AZ560,[0]!Qualifier,(COLUMN(AZ560)-34),FALSE))</f>
        <v>Non</v>
      </c>
      <c r="CH560" s="510" t="str">
        <f>IF(AZ560="","",VLOOKUP(BA560,[0]!Qualifier,(COLUMN(BA560)-34),FALSE))</f>
        <v>NA</v>
      </c>
      <c r="CI560" s="512" t="str">
        <f>IF(BA560="","",VLOOKUP(BB560,[0]!Qualifier,(COLUMN(BB560)-34),FALSE))</f>
        <v xml:space="preserve">None </v>
      </c>
      <c r="CJ560" s="510"/>
      <c r="CK560" s="513" t="str">
        <f t="shared" si="269"/>
        <v>4-12-1-2-3-13-1-5-5-1-1-10-1-1-1-6-1-1-1</v>
      </c>
      <c r="CL560" s="513">
        <v>45079</v>
      </c>
      <c r="CM560" s="513">
        <v>45195</v>
      </c>
      <c r="CN560" s="510"/>
      <c r="CP560" s="510"/>
    </row>
    <row r="561" spans="1:94" ht="12.95" customHeight="1" outlineLevel="1" x14ac:dyDescent="0.35">
      <c r="A561" s="78">
        <f t="shared" si="274"/>
        <v>472833</v>
      </c>
      <c r="B561" s="7">
        <f t="shared" si="272"/>
        <v>556</v>
      </c>
      <c r="C561" s="59">
        <f t="shared" si="270"/>
        <v>556</v>
      </c>
      <c r="D561" s="124">
        <f t="shared" si="273"/>
        <v>472833</v>
      </c>
      <c r="E561" s="16" t="str">
        <f t="shared" si="249"/>
        <v>StemC</v>
      </c>
      <c r="F561" s="58" t="str">
        <f t="shared" si="250"/>
        <v xml:space="preserve">ACD+Hep </v>
      </c>
      <c r="G561" s="58" t="str">
        <f t="shared" si="251"/>
        <v xml:space="preserve">DMSO </v>
      </c>
      <c r="H561" s="58" t="str">
        <f t="shared" si="252"/>
        <v xml:space="preserve">Open </v>
      </c>
      <c r="I561" s="58" t="str">
        <f t="shared" si="253"/>
        <v xml:space="preserve">NonSV </v>
      </c>
      <c r="J561" s="58" t="str">
        <f t="shared" si="254"/>
        <v xml:space="preserve">≤-140°C  </v>
      </c>
      <c r="K561" s="58" t="str">
        <f t="shared" si="255"/>
        <v>No</v>
      </c>
      <c r="L561" s="58" t="str">
        <f t="shared" si="256"/>
        <v>Rel</v>
      </c>
      <c r="M561" s="58" t="str">
        <f t="shared" si="257"/>
        <v xml:space="preserve">BM </v>
      </c>
      <c r="N561" s="58" t="str">
        <f t="shared" si="258"/>
        <v xml:space="preserve">NA </v>
      </c>
      <c r="O561" s="58" t="str">
        <f t="shared" si="259"/>
        <v xml:space="preserve">Transf </v>
      </c>
      <c r="P561" s="58" t="str">
        <f t="shared" si="260"/>
        <v>EryDepl</v>
      </c>
      <c r="Q561" s="58" t="str">
        <f t="shared" si="261"/>
        <v xml:space="preserve">None </v>
      </c>
      <c r="R561" s="58" t="str">
        <f t="shared" si="262"/>
        <v xml:space="preserve">NoIrr </v>
      </c>
      <c r="S561" s="58" t="str">
        <f t="shared" si="263"/>
        <v xml:space="preserve">- </v>
      </c>
      <c r="T561" s="58" t="str">
        <f t="shared" si="264"/>
        <v xml:space="preserve">BoneMarrow </v>
      </c>
      <c r="U561" s="58" t="str">
        <f t="shared" si="265"/>
        <v>Non</v>
      </c>
      <c r="V561" s="58" t="str">
        <f t="shared" si="266"/>
        <v>NA</v>
      </c>
      <c r="W561" s="58" t="str">
        <f t="shared" si="267"/>
        <v xml:space="preserve">None </v>
      </c>
      <c r="X561"/>
      <c r="Y561" s="161" t="str">
        <f t="shared" si="268"/>
        <v>4-12-11-2-3-6-1-5-5-1-1-10-1-1-1-6-1-1-1</v>
      </c>
      <c r="Z561" s="8">
        <f t="shared" si="245"/>
        <v>472833</v>
      </c>
      <c r="AA561" s="7">
        <f t="shared" si="246"/>
        <v>556</v>
      </c>
      <c r="AB561" s="29" t="str">
        <f t="shared" si="275"/>
        <v>4</v>
      </c>
      <c r="AC561" s="29" t="str">
        <f t="shared" si="275"/>
        <v>7</v>
      </c>
      <c r="AD561" s="29" t="str">
        <f t="shared" si="275"/>
        <v>2</v>
      </c>
      <c r="AE561" s="29" t="str">
        <f t="shared" si="275"/>
        <v>8</v>
      </c>
      <c r="AF561" s="29" t="str">
        <f t="shared" si="275"/>
        <v>3</v>
      </c>
      <c r="AG561" s="29" t="str">
        <f t="shared" si="275"/>
        <v>3</v>
      </c>
      <c r="AH561" s="59">
        <v>556</v>
      </c>
      <c r="AI561" s="510">
        <v>472833</v>
      </c>
      <c r="AJ561" s="509">
        <v>4</v>
      </c>
      <c r="AK561" s="509">
        <v>12</v>
      </c>
      <c r="AL561" s="509">
        <v>11</v>
      </c>
      <c r="AM561" s="509">
        <v>2</v>
      </c>
      <c r="AN561" s="509">
        <v>3</v>
      </c>
      <c r="AO561" s="509">
        <v>6</v>
      </c>
      <c r="AP561" s="509">
        <v>1</v>
      </c>
      <c r="AQ561" s="509">
        <v>5</v>
      </c>
      <c r="AR561" s="509">
        <v>5</v>
      </c>
      <c r="AS561" s="509">
        <v>1</v>
      </c>
      <c r="AT561" s="509">
        <v>1</v>
      </c>
      <c r="AU561" s="509">
        <v>10</v>
      </c>
      <c r="AV561" s="509">
        <v>1</v>
      </c>
      <c r="AW561" s="509">
        <v>1</v>
      </c>
      <c r="AX561" s="509">
        <v>1</v>
      </c>
      <c r="AY561" s="509">
        <v>6</v>
      </c>
      <c r="AZ561" s="509">
        <v>1</v>
      </c>
      <c r="BA561" s="509">
        <v>1</v>
      </c>
      <c r="BB561" s="509">
        <v>1</v>
      </c>
      <c r="BC561" s="509" t="b">
        <v>0</v>
      </c>
      <c r="BD561" s="508">
        <v>42873</v>
      </c>
      <c r="BE561" s="508">
        <v>42862</v>
      </c>
      <c r="BF561" s="509" t="b">
        <v>0</v>
      </c>
      <c r="BG561" s="510" t="s">
        <v>1276</v>
      </c>
      <c r="BH561" s="509">
        <v>78</v>
      </c>
      <c r="BI561" s="510" t="s">
        <v>730</v>
      </c>
      <c r="BJ561" s="513">
        <v>42873</v>
      </c>
      <c r="BK561" s="513">
        <v>42862</v>
      </c>
      <c r="BL561" s="513">
        <v>46217</v>
      </c>
      <c r="BM561" s="510"/>
      <c r="BN561" s="512"/>
      <c r="BO561" s="510"/>
      <c r="BP561" s="509">
        <v>4</v>
      </c>
      <c r="BQ561" s="509" t="str">
        <f>IF(AI561="","",VLOOKUP(AJ561,[0]!Qualifier,(COLUMN(AJ561)-34),FALSE))</f>
        <v>StemC</v>
      </c>
      <c r="BR561" s="509" t="str">
        <f>IF(AJ561="","",VLOOKUP(AK561,[0]!Qualifier,(COLUMN(AK561)-34),FALSE))</f>
        <v xml:space="preserve">ACD+Hep </v>
      </c>
      <c r="BS561" s="509" t="str">
        <f>IF(AK561="","",VLOOKUP(AL561,[0]!Qualifier,(COLUMN(AL561)-34),FALSE))</f>
        <v xml:space="preserve">DMSO </v>
      </c>
      <c r="BT561" s="509" t="str">
        <f>IF(AL561="","",VLOOKUP(AM561,[0]!Qualifier,(COLUMN(AM561)-34),FALSE))</f>
        <v xml:space="preserve">Open </v>
      </c>
      <c r="BU561" s="509" t="str">
        <f>IF(AM561="","",VLOOKUP(AN561,[0]!Qualifier,(COLUMN(AN561)-34),FALSE))</f>
        <v xml:space="preserve">NonSV </v>
      </c>
      <c r="BV561" s="509" t="str">
        <f>IF(AN561="","",VLOOKUP(AO561,[0]!Qualifier,(COLUMN(AO561)-34),FALSE))</f>
        <v xml:space="preserve">≤-140°C  </v>
      </c>
      <c r="BW561" s="509" t="str">
        <f>IF(AO561="","",VLOOKUP(AP561,[0]!Qualifier,(COLUMN(AP561)-34),FALSE))</f>
        <v>No</v>
      </c>
      <c r="BX561" s="509" t="str">
        <f>IF(AP561="","",VLOOKUP(AQ561,[0]!Qualifier,(COLUMN(AQ561)-34),FALSE))</f>
        <v>Rel</v>
      </c>
      <c r="BY561" s="509" t="str">
        <f>IF(AQ561="","",VLOOKUP(AR561,[0]!Qualifier,(COLUMN(AR561)-34),FALSE))</f>
        <v xml:space="preserve">BM </v>
      </c>
      <c r="BZ561" s="509" t="str">
        <f>IF(AR561="","",VLOOKUP(AS561,[0]!Qualifier,(COLUMN(AS561)-34),FALSE))</f>
        <v xml:space="preserve">NA </v>
      </c>
      <c r="CA561" s="509" t="str">
        <f>IF(AS561="","",VLOOKUP(AT561,[0]!Qualifier,(COLUMN(AT561)-34),FALSE))</f>
        <v xml:space="preserve">Transf </v>
      </c>
      <c r="CB561" s="509" t="str">
        <f>IF(AT561="","",VLOOKUP(AU561,[0]!Qualifier,(COLUMN(AU561)-34),FALSE))</f>
        <v>EryDepl</v>
      </c>
      <c r="CC561" s="509" t="str">
        <f>IF(AU561="","",VLOOKUP(AV561,[0]!Qualifier,(COLUMN(AV561)-34),FALSE))</f>
        <v xml:space="preserve">None </v>
      </c>
      <c r="CD561" s="509" t="str">
        <f>IF(AV561="","",VLOOKUP(AW561,[0]!Qualifier,(COLUMN(AW561)-34),FALSE))</f>
        <v xml:space="preserve">NoIrr </v>
      </c>
      <c r="CE561" s="508" t="str">
        <f>IF(AW561="","",VLOOKUP(AX561,[0]!Qualifier,(COLUMN(AX561)-34),FALSE))</f>
        <v xml:space="preserve">- </v>
      </c>
      <c r="CF561" s="508" t="str">
        <f>IF(AX561="","",VLOOKUP(AY561,[0]!Qualifier,(COLUMN(AY561)-34),FALSE))</f>
        <v xml:space="preserve">BoneMarrow </v>
      </c>
      <c r="CG561" s="509" t="str">
        <f>IF(AY561="","",VLOOKUP(AZ561,[0]!Qualifier,(COLUMN(AZ561)-34),FALSE))</f>
        <v>Non</v>
      </c>
      <c r="CH561" s="510" t="str">
        <f>IF(AZ561="","",VLOOKUP(BA561,[0]!Qualifier,(COLUMN(BA561)-34),FALSE))</f>
        <v>NA</v>
      </c>
      <c r="CI561" s="512" t="str">
        <f>IF(BA561="","",VLOOKUP(BB561,[0]!Qualifier,(COLUMN(BB561)-34),FALSE))</f>
        <v xml:space="preserve">None </v>
      </c>
      <c r="CJ561" s="510"/>
      <c r="CK561" s="513" t="str">
        <f t="shared" si="269"/>
        <v>4-12-11-2-3-6-1-5-5-1-1-10-1-1-1-6-1-1-1</v>
      </c>
      <c r="CL561" s="513">
        <v>37362</v>
      </c>
      <c r="CM561" s="513">
        <v>45195</v>
      </c>
      <c r="CN561" s="510"/>
      <c r="CP561" s="510"/>
    </row>
    <row r="562" spans="1:94" ht="12.95" customHeight="1" outlineLevel="1" x14ac:dyDescent="0.35">
      <c r="A562" s="78">
        <f t="shared" si="274"/>
        <v>472836</v>
      </c>
      <c r="B562" s="7">
        <f t="shared" si="272"/>
        <v>557</v>
      </c>
      <c r="C562" s="59">
        <f t="shared" si="270"/>
        <v>557</v>
      </c>
      <c r="D562" s="124">
        <f t="shared" si="273"/>
        <v>472836</v>
      </c>
      <c r="E562" s="16" t="str">
        <f t="shared" si="249"/>
        <v>StemC</v>
      </c>
      <c r="F562" s="58" t="str">
        <f t="shared" si="250"/>
        <v xml:space="preserve">ACD+Hep </v>
      </c>
      <c r="G562" s="58" t="str">
        <f t="shared" si="251"/>
        <v xml:space="preserve">NoAdd </v>
      </c>
      <c r="H562" s="58" t="str">
        <f t="shared" si="252"/>
        <v xml:space="preserve">Open </v>
      </c>
      <c r="I562" s="58" t="str">
        <f t="shared" si="253"/>
        <v xml:space="preserve">NonSV </v>
      </c>
      <c r="J562" s="58" t="str">
        <f t="shared" si="254"/>
        <v xml:space="preserve">2to6°C </v>
      </c>
      <c r="K562" s="58" t="str">
        <f t="shared" si="255"/>
        <v>No</v>
      </c>
      <c r="L562" s="58" t="str">
        <f t="shared" si="256"/>
        <v>Rel</v>
      </c>
      <c r="M562" s="58" t="str">
        <f t="shared" si="257"/>
        <v xml:space="preserve">BM </v>
      </c>
      <c r="N562" s="58" t="str">
        <f t="shared" si="258"/>
        <v xml:space="preserve">NA </v>
      </c>
      <c r="O562" s="58" t="str">
        <f t="shared" si="259"/>
        <v xml:space="preserve">Transf </v>
      </c>
      <c r="P562" s="58" t="str">
        <f t="shared" si="260"/>
        <v>EryDepl</v>
      </c>
      <c r="Q562" s="58" t="str">
        <f t="shared" si="261"/>
        <v xml:space="preserve">None </v>
      </c>
      <c r="R562" s="58" t="str">
        <f t="shared" si="262"/>
        <v xml:space="preserve">NoIrr </v>
      </c>
      <c r="S562" s="58" t="str">
        <f t="shared" si="263"/>
        <v xml:space="preserve">- </v>
      </c>
      <c r="T562" s="58" t="str">
        <f t="shared" si="264"/>
        <v xml:space="preserve">BoneMarrow </v>
      </c>
      <c r="U562" s="58" t="str">
        <f t="shared" si="265"/>
        <v>Non</v>
      </c>
      <c r="V562" s="58" t="str">
        <f t="shared" si="266"/>
        <v>NA</v>
      </c>
      <c r="W562" s="58" t="str">
        <f t="shared" si="267"/>
        <v xml:space="preserve">None </v>
      </c>
      <c r="X562"/>
      <c r="Y562" s="161" t="str">
        <f t="shared" si="268"/>
        <v>4-12-1-2-3-2-1-5-5-1-1-10-1-1-1-6-1-1-1</v>
      </c>
      <c r="Z562" s="8">
        <f t="shared" ref="Z562:Z618" si="276">IF(D562="","",D562)</f>
        <v>472836</v>
      </c>
      <c r="AA562" s="7">
        <f t="shared" ref="AA562:AA618" si="277">B562</f>
        <v>557</v>
      </c>
      <c r="AB562" s="29" t="str">
        <f t="shared" si="275"/>
        <v>4</v>
      </c>
      <c r="AC562" s="29" t="str">
        <f t="shared" si="275"/>
        <v>7</v>
      </c>
      <c r="AD562" s="29" t="str">
        <f t="shared" si="275"/>
        <v>2</v>
      </c>
      <c r="AE562" s="29" t="str">
        <f t="shared" si="275"/>
        <v>8</v>
      </c>
      <c r="AF562" s="29" t="str">
        <f t="shared" si="275"/>
        <v>3</v>
      </c>
      <c r="AG562" s="29" t="str">
        <f t="shared" si="275"/>
        <v>6</v>
      </c>
      <c r="AH562" s="59">
        <v>557</v>
      </c>
      <c r="AI562" s="510">
        <v>472836</v>
      </c>
      <c r="AJ562" s="509">
        <v>4</v>
      </c>
      <c r="AK562" s="509">
        <v>12</v>
      </c>
      <c r="AL562" s="509">
        <v>1</v>
      </c>
      <c r="AM562" s="509">
        <v>2</v>
      </c>
      <c r="AN562" s="509">
        <v>3</v>
      </c>
      <c r="AO562" s="509">
        <v>2</v>
      </c>
      <c r="AP562" s="509">
        <v>1</v>
      </c>
      <c r="AQ562" s="509">
        <v>5</v>
      </c>
      <c r="AR562" s="509">
        <v>5</v>
      </c>
      <c r="AS562" s="509">
        <v>1</v>
      </c>
      <c r="AT562" s="509">
        <v>1</v>
      </c>
      <c r="AU562" s="509">
        <v>10</v>
      </c>
      <c r="AV562" s="509">
        <v>1</v>
      </c>
      <c r="AW562" s="509">
        <v>1</v>
      </c>
      <c r="AX562" s="509">
        <v>1</v>
      </c>
      <c r="AY562" s="509">
        <v>6</v>
      </c>
      <c r="AZ562" s="509">
        <v>1</v>
      </c>
      <c r="BA562" s="509">
        <v>1</v>
      </c>
      <c r="BB562" s="509">
        <v>1</v>
      </c>
      <c r="BC562" s="509" t="b">
        <v>0</v>
      </c>
      <c r="BD562" s="508">
        <v>42873</v>
      </c>
      <c r="BE562" s="508">
        <v>42829</v>
      </c>
      <c r="BF562" s="509" t="b">
        <v>0</v>
      </c>
      <c r="BG562" s="510" t="s">
        <v>832</v>
      </c>
      <c r="BH562" s="509">
        <v>78</v>
      </c>
      <c r="BI562" s="510" t="s">
        <v>730</v>
      </c>
      <c r="BJ562" s="513">
        <v>42873</v>
      </c>
      <c r="BK562" s="513">
        <v>42829</v>
      </c>
      <c r="BL562" s="513">
        <v>46217</v>
      </c>
      <c r="BM562" s="510"/>
      <c r="BN562" s="512"/>
      <c r="BO562" s="510"/>
      <c r="BP562" s="509">
        <v>4</v>
      </c>
      <c r="BQ562" s="509" t="str">
        <f>IF(AI562="","",VLOOKUP(AJ562,[0]!Qualifier,(COLUMN(AJ562)-34),FALSE))</f>
        <v>StemC</v>
      </c>
      <c r="BR562" s="509" t="str">
        <f>IF(AJ562="","",VLOOKUP(AK562,[0]!Qualifier,(COLUMN(AK562)-34),FALSE))</f>
        <v xml:space="preserve">ACD+Hep </v>
      </c>
      <c r="BS562" s="509" t="str">
        <f>IF(AK562="","",VLOOKUP(AL562,[0]!Qualifier,(COLUMN(AL562)-34),FALSE))</f>
        <v xml:space="preserve">NoAdd </v>
      </c>
      <c r="BT562" s="509" t="str">
        <f>IF(AL562="","",VLOOKUP(AM562,[0]!Qualifier,(COLUMN(AM562)-34),FALSE))</f>
        <v xml:space="preserve">Open </v>
      </c>
      <c r="BU562" s="509" t="str">
        <f>IF(AM562="","",VLOOKUP(AN562,[0]!Qualifier,(COLUMN(AN562)-34),FALSE))</f>
        <v xml:space="preserve">NonSV </v>
      </c>
      <c r="BV562" s="509" t="str">
        <f>IF(AN562="","",VLOOKUP(AO562,[0]!Qualifier,(COLUMN(AO562)-34),FALSE))</f>
        <v xml:space="preserve">2to6°C </v>
      </c>
      <c r="BW562" s="509" t="str">
        <f>IF(AO562="","",VLOOKUP(AP562,[0]!Qualifier,(COLUMN(AP562)-34),FALSE))</f>
        <v>No</v>
      </c>
      <c r="BX562" s="509" t="str">
        <f>IF(AP562="","",VLOOKUP(AQ562,[0]!Qualifier,(COLUMN(AQ562)-34),FALSE))</f>
        <v>Rel</v>
      </c>
      <c r="BY562" s="509" t="str">
        <f>IF(AQ562="","",VLOOKUP(AR562,[0]!Qualifier,(COLUMN(AR562)-34),FALSE))</f>
        <v xml:space="preserve">BM </v>
      </c>
      <c r="BZ562" s="509" t="str">
        <f>IF(AR562="","",VLOOKUP(AS562,[0]!Qualifier,(COLUMN(AS562)-34),FALSE))</f>
        <v xml:space="preserve">NA </v>
      </c>
      <c r="CA562" s="509" t="str">
        <f>IF(AS562="","",VLOOKUP(AT562,[0]!Qualifier,(COLUMN(AT562)-34),FALSE))</f>
        <v xml:space="preserve">Transf </v>
      </c>
      <c r="CB562" s="509" t="str">
        <f>IF(AT562="","",VLOOKUP(AU562,[0]!Qualifier,(COLUMN(AU562)-34),FALSE))</f>
        <v>EryDepl</v>
      </c>
      <c r="CC562" s="509" t="str">
        <f>IF(AU562="","",VLOOKUP(AV562,[0]!Qualifier,(COLUMN(AV562)-34),FALSE))</f>
        <v xml:space="preserve">None </v>
      </c>
      <c r="CD562" s="509" t="str">
        <f>IF(AV562="","",VLOOKUP(AW562,[0]!Qualifier,(COLUMN(AW562)-34),FALSE))</f>
        <v xml:space="preserve">NoIrr </v>
      </c>
      <c r="CE562" s="508" t="str">
        <f>IF(AW562="","",VLOOKUP(AX562,[0]!Qualifier,(COLUMN(AX562)-34),FALSE))</f>
        <v xml:space="preserve">- </v>
      </c>
      <c r="CF562" s="508" t="str">
        <f>IF(AX562="","",VLOOKUP(AY562,[0]!Qualifier,(COLUMN(AY562)-34),FALSE))</f>
        <v xml:space="preserve">BoneMarrow </v>
      </c>
      <c r="CG562" s="509" t="str">
        <f>IF(AY562="","",VLOOKUP(AZ562,[0]!Qualifier,(COLUMN(AZ562)-34),FALSE))</f>
        <v>Non</v>
      </c>
      <c r="CH562" s="510" t="str">
        <f>IF(AZ562="","",VLOOKUP(BA562,[0]!Qualifier,(COLUMN(BA562)-34),FALSE))</f>
        <v>NA</v>
      </c>
      <c r="CI562" s="512" t="str">
        <f>IF(BA562="","",VLOOKUP(BB562,[0]!Qualifier,(COLUMN(BB562)-34),FALSE))</f>
        <v xml:space="preserve">None </v>
      </c>
      <c r="CJ562" s="510"/>
      <c r="CK562" s="513" t="str">
        <f t="shared" si="269"/>
        <v>4-12-1-2-3-2-1-5-5-1-1-10-1-1-1-6-1-1-1</v>
      </c>
      <c r="CL562" s="513">
        <v>38320</v>
      </c>
      <c r="CM562" s="513">
        <v>45195</v>
      </c>
      <c r="CN562" s="510"/>
      <c r="CP562" s="510"/>
    </row>
    <row r="563" spans="1:94" ht="12.95" customHeight="1" outlineLevel="1" x14ac:dyDescent="0.35">
      <c r="A563" s="78">
        <f t="shared" si="274"/>
        <v>473233</v>
      </c>
      <c r="B563" s="7">
        <f t="shared" si="272"/>
        <v>558</v>
      </c>
      <c r="C563" s="59">
        <f t="shared" si="270"/>
        <v>558</v>
      </c>
      <c r="D563" s="124">
        <f t="shared" si="273"/>
        <v>473233</v>
      </c>
      <c r="E563" s="16" t="str">
        <f t="shared" si="249"/>
        <v>StemC</v>
      </c>
      <c r="F563" s="58" t="str">
        <f t="shared" si="250"/>
        <v xml:space="preserve">ACD+Hep </v>
      </c>
      <c r="G563" s="58" t="str">
        <f t="shared" si="251"/>
        <v xml:space="preserve">DMSO </v>
      </c>
      <c r="H563" s="58" t="str">
        <f t="shared" si="252"/>
        <v xml:space="preserve">Open </v>
      </c>
      <c r="I563" s="58" t="str">
        <f t="shared" si="253"/>
        <v>NonSVC</v>
      </c>
      <c r="J563" s="58" t="str">
        <f t="shared" si="254"/>
        <v xml:space="preserve">≤-140°C  </v>
      </c>
      <c r="K563" s="58" t="str">
        <f t="shared" si="255"/>
        <v>No</v>
      </c>
      <c r="L563" s="58" t="str">
        <f t="shared" si="256"/>
        <v>Rel</v>
      </c>
      <c r="M563" s="58" t="str">
        <f t="shared" si="257"/>
        <v xml:space="preserve">BM </v>
      </c>
      <c r="N563" s="58" t="str">
        <f t="shared" si="258"/>
        <v xml:space="preserve">NA </v>
      </c>
      <c r="O563" s="58" t="str">
        <f t="shared" si="259"/>
        <v xml:space="preserve">Transf </v>
      </c>
      <c r="P563" s="58" t="str">
        <f t="shared" si="260"/>
        <v>EryDepl</v>
      </c>
      <c r="Q563" s="58" t="str">
        <f t="shared" si="261"/>
        <v xml:space="preserve">None </v>
      </c>
      <c r="R563" s="58" t="str">
        <f t="shared" si="262"/>
        <v xml:space="preserve">NoIrr </v>
      </c>
      <c r="S563" s="58" t="str">
        <f t="shared" si="263"/>
        <v xml:space="preserve">- </v>
      </c>
      <c r="T563" s="58" t="str">
        <f t="shared" si="264"/>
        <v xml:space="preserve">BoneMarrow </v>
      </c>
      <c r="U563" s="58" t="str">
        <f t="shared" si="265"/>
        <v>Non</v>
      </c>
      <c r="V563" s="58" t="str">
        <f t="shared" si="266"/>
        <v>NA</v>
      </c>
      <c r="W563" s="58" t="str">
        <f t="shared" si="267"/>
        <v xml:space="preserve">None </v>
      </c>
      <c r="X563"/>
      <c r="Y563" s="161" t="str">
        <f t="shared" si="268"/>
        <v>4-12-11-2-4-6-1-5-5-1-1-10-1-1-1-6-1-1-1</v>
      </c>
      <c r="Z563" s="8">
        <f t="shared" si="276"/>
        <v>473233</v>
      </c>
      <c r="AA563" s="7">
        <f t="shared" si="277"/>
        <v>558</v>
      </c>
      <c r="AB563" s="29" t="str">
        <f t="shared" si="275"/>
        <v>4</v>
      </c>
      <c r="AC563" s="29" t="str">
        <f t="shared" si="275"/>
        <v>7</v>
      </c>
      <c r="AD563" s="29" t="str">
        <f t="shared" si="275"/>
        <v>3</v>
      </c>
      <c r="AE563" s="29" t="str">
        <f t="shared" si="275"/>
        <v>2</v>
      </c>
      <c r="AF563" s="29" t="str">
        <f t="shared" si="275"/>
        <v>3</v>
      </c>
      <c r="AG563" s="29" t="str">
        <f t="shared" si="275"/>
        <v>3</v>
      </c>
      <c r="AH563" s="59">
        <v>558</v>
      </c>
      <c r="AI563" s="510">
        <v>473233</v>
      </c>
      <c r="AJ563" s="509">
        <v>4</v>
      </c>
      <c r="AK563" s="509">
        <v>12</v>
      </c>
      <c r="AL563" s="509">
        <v>11</v>
      </c>
      <c r="AM563" s="509">
        <v>2</v>
      </c>
      <c r="AN563" s="509">
        <v>4</v>
      </c>
      <c r="AO563" s="509">
        <v>6</v>
      </c>
      <c r="AP563" s="509">
        <v>1</v>
      </c>
      <c r="AQ563" s="509">
        <v>5</v>
      </c>
      <c r="AR563" s="509">
        <v>5</v>
      </c>
      <c r="AS563" s="509">
        <v>1</v>
      </c>
      <c r="AT563" s="509">
        <v>1</v>
      </c>
      <c r="AU563" s="509">
        <v>10</v>
      </c>
      <c r="AV563" s="509">
        <v>1</v>
      </c>
      <c r="AW563" s="509">
        <v>1</v>
      </c>
      <c r="AX563" s="509">
        <v>1</v>
      </c>
      <c r="AY563" s="509">
        <v>6</v>
      </c>
      <c r="AZ563" s="509">
        <v>1</v>
      </c>
      <c r="BA563" s="509">
        <v>1</v>
      </c>
      <c r="BB563" s="509">
        <v>1</v>
      </c>
      <c r="BC563" s="509" t="b">
        <v>0</v>
      </c>
      <c r="BD563" s="508">
        <v>44692</v>
      </c>
      <c r="BE563" s="508">
        <v>44692</v>
      </c>
      <c r="BF563" s="509" t="b">
        <v>0</v>
      </c>
      <c r="BG563" s="510" t="s">
        <v>1277</v>
      </c>
      <c r="BH563" s="509">
        <v>78</v>
      </c>
      <c r="BI563" s="510" t="s">
        <v>730</v>
      </c>
      <c r="BJ563" s="513">
        <v>44692</v>
      </c>
      <c r="BK563" s="513">
        <v>44692</v>
      </c>
      <c r="BL563" s="513">
        <v>46217</v>
      </c>
      <c r="BM563" s="510"/>
      <c r="BN563" s="512"/>
      <c r="BO563" s="510"/>
      <c r="BP563" s="509">
        <v>4</v>
      </c>
      <c r="BQ563" s="509" t="str">
        <f>IF(AI563="","",VLOOKUP(AJ563,[0]!Qualifier,(COLUMN(AJ563)-34),FALSE))</f>
        <v>StemC</v>
      </c>
      <c r="BR563" s="509" t="str">
        <f>IF(AJ563="","",VLOOKUP(AK563,[0]!Qualifier,(COLUMN(AK563)-34),FALSE))</f>
        <v xml:space="preserve">ACD+Hep </v>
      </c>
      <c r="BS563" s="509" t="str">
        <f>IF(AK563="","",VLOOKUP(AL563,[0]!Qualifier,(COLUMN(AL563)-34),FALSE))</f>
        <v xml:space="preserve">DMSO </v>
      </c>
      <c r="BT563" s="509" t="str">
        <f>IF(AL563="","",VLOOKUP(AM563,[0]!Qualifier,(COLUMN(AM563)-34),FALSE))</f>
        <v xml:space="preserve">Open </v>
      </c>
      <c r="BU563" s="509" t="str">
        <f>IF(AM563="","",VLOOKUP(AN563,[0]!Qualifier,(COLUMN(AN563)-34),FALSE))</f>
        <v>NonSVC</v>
      </c>
      <c r="BV563" s="509" t="str">
        <f>IF(AN563="","",VLOOKUP(AO563,[0]!Qualifier,(COLUMN(AO563)-34),FALSE))</f>
        <v xml:space="preserve">≤-140°C  </v>
      </c>
      <c r="BW563" s="509" t="str">
        <f>IF(AO563="","",VLOOKUP(AP563,[0]!Qualifier,(COLUMN(AP563)-34),FALSE))</f>
        <v>No</v>
      </c>
      <c r="BX563" s="509" t="str">
        <f>IF(AP563="","",VLOOKUP(AQ563,[0]!Qualifier,(COLUMN(AQ563)-34),FALSE))</f>
        <v>Rel</v>
      </c>
      <c r="BY563" s="509" t="str">
        <f>IF(AQ563="","",VLOOKUP(AR563,[0]!Qualifier,(COLUMN(AR563)-34),FALSE))</f>
        <v xml:space="preserve">BM </v>
      </c>
      <c r="BZ563" s="509" t="str">
        <f>IF(AR563="","",VLOOKUP(AS563,[0]!Qualifier,(COLUMN(AS563)-34),FALSE))</f>
        <v xml:space="preserve">NA </v>
      </c>
      <c r="CA563" s="509" t="str">
        <f>IF(AS563="","",VLOOKUP(AT563,[0]!Qualifier,(COLUMN(AT563)-34),FALSE))</f>
        <v xml:space="preserve">Transf </v>
      </c>
      <c r="CB563" s="509" t="str">
        <f>IF(AT563="","",VLOOKUP(AU563,[0]!Qualifier,(COLUMN(AU563)-34),FALSE))</f>
        <v>EryDepl</v>
      </c>
      <c r="CC563" s="509" t="str">
        <f>IF(AU563="","",VLOOKUP(AV563,[0]!Qualifier,(COLUMN(AV563)-34),FALSE))</f>
        <v xml:space="preserve">None </v>
      </c>
      <c r="CD563" s="509" t="str">
        <f>IF(AV563="","",VLOOKUP(AW563,[0]!Qualifier,(COLUMN(AW563)-34),FALSE))</f>
        <v xml:space="preserve">NoIrr </v>
      </c>
      <c r="CE563" s="508" t="str">
        <f>IF(AW563="","",VLOOKUP(AX563,[0]!Qualifier,(COLUMN(AX563)-34),FALSE))</f>
        <v xml:space="preserve">- </v>
      </c>
      <c r="CF563" s="508" t="str">
        <f>IF(AX563="","",VLOOKUP(AY563,[0]!Qualifier,(COLUMN(AY563)-34),FALSE))</f>
        <v xml:space="preserve">BoneMarrow </v>
      </c>
      <c r="CG563" s="509" t="str">
        <f>IF(AY563="","",VLOOKUP(AZ563,[0]!Qualifier,(COLUMN(AZ563)-34),FALSE))</f>
        <v>Non</v>
      </c>
      <c r="CH563" s="510" t="str">
        <f>IF(AZ563="","",VLOOKUP(BA563,[0]!Qualifier,(COLUMN(BA563)-34),FALSE))</f>
        <v>NA</v>
      </c>
      <c r="CI563" s="512" t="str">
        <f>IF(BA563="","",VLOOKUP(BB563,[0]!Qualifier,(COLUMN(BB563)-34),FALSE))</f>
        <v xml:space="preserve">None </v>
      </c>
      <c r="CJ563" s="510"/>
      <c r="CK563" s="513" t="str">
        <f t="shared" si="269"/>
        <v>4-12-11-2-4-6-1-5-5-1-1-10-1-1-1-6-1-1-1</v>
      </c>
      <c r="CL563" s="513">
        <v>37362</v>
      </c>
      <c r="CM563" s="513">
        <v>45195</v>
      </c>
      <c r="CN563" s="510"/>
      <c r="CP563" s="510"/>
    </row>
    <row r="564" spans="1:94" ht="12.95" customHeight="1" outlineLevel="1" x14ac:dyDescent="0.35">
      <c r="A564" s="78">
        <f t="shared" si="274"/>
        <v>473806</v>
      </c>
      <c r="B564" s="7">
        <f t="shared" si="272"/>
        <v>559</v>
      </c>
      <c r="C564" s="59">
        <f t="shared" si="270"/>
        <v>559</v>
      </c>
      <c r="D564" s="124">
        <f t="shared" si="273"/>
        <v>473806</v>
      </c>
      <c r="E564" s="16" t="str">
        <f t="shared" si="249"/>
        <v>StemC</v>
      </c>
      <c r="F564" s="58" t="str">
        <f t="shared" si="250"/>
        <v xml:space="preserve">ACD </v>
      </c>
      <c r="G564" s="58" t="str">
        <f t="shared" si="251"/>
        <v xml:space="preserve">NoAdd </v>
      </c>
      <c r="H564" s="58" t="str">
        <f t="shared" si="252"/>
        <v xml:space="preserve">Closed </v>
      </c>
      <c r="I564" s="58" t="str">
        <f t="shared" si="253"/>
        <v>NonSVC</v>
      </c>
      <c r="J564" s="58" t="str">
        <f t="shared" si="254"/>
        <v xml:space="preserve">2to6°C </v>
      </c>
      <c r="K564" s="58" t="str">
        <f t="shared" si="255"/>
        <v>No</v>
      </c>
      <c r="L564" s="58" t="str">
        <f t="shared" si="256"/>
        <v>Rel</v>
      </c>
      <c r="M564" s="58" t="str">
        <f t="shared" si="257"/>
        <v xml:space="preserve">BM </v>
      </c>
      <c r="N564" s="58" t="str">
        <f t="shared" si="258"/>
        <v xml:space="preserve">NA </v>
      </c>
      <c r="O564" s="58" t="str">
        <f t="shared" si="259"/>
        <v xml:space="preserve">Transf </v>
      </c>
      <c r="P564" s="58" t="str">
        <f t="shared" si="260"/>
        <v>EryDepl</v>
      </c>
      <c r="Q564" s="58" t="str">
        <f t="shared" si="261"/>
        <v xml:space="preserve">None </v>
      </c>
      <c r="R564" s="58" t="str">
        <f t="shared" si="262"/>
        <v xml:space="preserve">NoIrr </v>
      </c>
      <c r="S564" s="58" t="str">
        <f t="shared" si="263"/>
        <v xml:space="preserve">- </v>
      </c>
      <c r="T564" s="58" t="str">
        <f t="shared" si="264"/>
        <v xml:space="preserve">BoneMarrow </v>
      </c>
      <c r="U564" s="58" t="str">
        <f t="shared" si="265"/>
        <v>Non</v>
      </c>
      <c r="V564" s="58" t="str">
        <f t="shared" si="266"/>
        <v>NA</v>
      </c>
      <c r="W564" s="58" t="str">
        <f t="shared" si="267"/>
        <v xml:space="preserve">None </v>
      </c>
      <c r="X564"/>
      <c r="Y564" s="161" t="str">
        <f t="shared" si="268"/>
        <v>4-6-1-1-4-2-1-5-5-1-1-10-1-1-1-6-1-1-1</v>
      </c>
      <c r="Z564" s="8">
        <f t="shared" si="276"/>
        <v>473806</v>
      </c>
      <c r="AA564" s="7">
        <f t="shared" si="277"/>
        <v>559</v>
      </c>
      <c r="AB564" s="29" t="str">
        <f t="shared" si="275"/>
        <v>4</v>
      </c>
      <c r="AC564" s="29" t="str">
        <f t="shared" si="275"/>
        <v>7</v>
      </c>
      <c r="AD564" s="29" t="str">
        <f t="shared" si="275"/>
        <v>3</v>
      </c>
      <c r="AE564" s="29" t="str">
        <f t="shared" si="275"/>
        <v>8</v>
      </c>
      <c r="AF564" s="29" t="str">
        <f t="shared" si="275"/>
        <v>0</v>
      </c>
      <c r="AG564" s="29" t="str">
        <f t="shared" si="275"/>
        <v>6</v>
      </c>
      <c r="AH564" s="59">
        <v>559</v>
      </c>
      <c r="AI564" s="510">
        <v>473806</v>
      </c>
      <c r="AJ564" s="509">
        <v>4</v>
      </c>
      <c r="AK564" s="509">
        <v>6</v>
      </c>
      <c r="AL564" s="509">
        <v>1</v>
      </c>
      <c r="AM564" s="509">
        <v>1</v>
      </c>
      <c r="AN564" s="509">
        <v>4</v>
      </c>
      <c r="AO564" s="509">
        <v>2</v>
      </c>
      <c r="AP564" s="509">
        <v>1</v>
      </c>
      <c r="AQ564" s="509">
        <v>5</v>
      </c>
      <c r="AR564" s="509">
        <v>5</v>
      </c>
      <c r="AS564" s="509">
        <v>1</v>
      </c>
      <c r="AT564" s="509">
        <v>1</v>
      </c>
      <c r="AU564" s="509">
        <v>10</v>
      </c>
      <c r="AV564" s="509">
        <v>1</v>
      </c>
      <c r="AW564" s="509">
        <v>1</v>
      </c>
      <c r="AX564" s="509">
        <v>1</v>
      </c>
      <c r="AY564" s="509">
        <v>6</v>
      </c>
      <c r="AZ564" s="509">
        <v>1</v>
      </c>
      <c r="BA564" s="509">
        <v>1</v>
      </c>
      <c r="BB564" s="509">
        <v>1</v>
      </c>
      <c r="BC564" s="509" t="b">
        <v>0</v>
      </c>
      <c r="BD564" s="508">
        <v>44007</v>
      </c>
      <c r="BE564" s="508">
        <v>43999</v>
      </c>
      <c r="BF564" s="509" t="b">
        <v>0</v>
      </c>
      <c r="BG564" s="510" t="s">
        <v>1094</v>
      </c>
      <c r="BH564" s="509">
        <v>78</v>
      </c>
      <c r="BI564" s="510" t="s">
        <v>730</v>
      </c>
      <c r="BJ564" s="513">
        <v>44007</v>
      </c>
      <c r="BK564" s="513">
        <v>43999</v>
      </c>
      <c r="BL564" s="513">
        <v>46217</v>
      </c>
      <c r="BM564" s="510"/>
      <c r="BN564" s="512"/>
      <c r="BO564" s="510"/>
      <c r="BP564" s="509">
        <v>4</v>
      </c>
      <c r="BQ564" s="509" t="str">
        <f>IF(AI564="","",VLOOKUP(AJ564,[0]!Qualifier,(COLUMN(AJ564)-34),FALSE))</f>
        <v>StemC</v>
      </c>
      <c r="BR564" s="509" t="str">
        <f>IF(AJ564="","",VLOOKUP(AK564,[0]!Qualifier,(COLUMN(AK564)-34),FALSE))</f>
        <v xml:space="preserve">ACD </v>
      </c>
      <c r="BS564" s="509" t="str">
        <f>IF(AK564="","",VLOOKUP(AL564,[0]!Qualifier,(COLUMN(AL564)-34),FALSE))</f>
        <v xml:space="preserve">NoAdd </v>
      </c>
      <c r="BT564" s="509" t="str">
        <f>IF(AL564="","",VLOOKUP(AM564,[0]!Qualifier,(COLUMN(AM564)-34),FALSE))</f>
        <v xml:space="preserve">Closed </v>
      </c>
      <c r="BU564" s="509" t="str">
        <f>IF(AM564="","",VLOOKUP(AN564,[0]!Qualifier,(COLUMN(AN564)-34),FALSE))</f>
        <v>NonSVC</v>
      </c>
      <c r="BV564" s="509" t="str">
        <f>IF(AN564="","",VLOOKUP(AO564,[0]!Qualifier,(COLUMN(AO564)-34),FALSE))</f>
        <v xml:space="preserve">2to6°C </v>
      </c>
      <c r="BW564" s="509" t="str">
        <f>IF(AO564="","",VLOOKUP(AP564,[0]!Qualifier,(COLUMN(AP564)-34),FALSE))</f>
        <v>No</v>
      </c>
      <c r="BX564" s="509" t="str">
        <f>IF(AP564="","",VLOOKUP(AQ564,[0]!Qualifier,(COLUMN(AQ564)-34),FALSE))</f>
        <v>Rel</v>
      </c>
      <c r="BY564" s="509" t="str">
        <f>IF(AQ564="","",VLOOKUP(AR564,[0]!Qualifier,(COLUMN(AR564)-34),FALSE))</f>
        <v xml:space="preserve">BM </v>
      </c>
      <c r="BZ564" s="509" t="str">
        <f>IF(AR564="","",VLOOKUP(AS564,[0]!Qualifier,(COLUMN(AS564)-34),FALSE))</f>
        <v xml:space="preserve">NA </v>
      </c>
      <c r="CA564" s="509" t="str">
        <f>IF(AS564="","",VLOOKUP(AT564,[0]!Qualifier,(COLUMN(AT564)-34),FALSE))</f>
        <v xml:space="preserve">Transf </v>
      </c>
      <c r="CB564" s="509" t="str">
        <f>IF(AT564="","",VLOOKUP(AU564,[0]!Qualifier,(COLUMN(AU564)-34),FALSE))</f>
        <v>EryDepl</v>
      </c>
      <c r="CC564" s="509" t="str">
        <f>IF(AU564="","",VLOOKUP(AV564,[0]!Qualifier,(COLUMN(AV564)-34),FALSE))</f>
        <v xml:space="preserve">None </v>
      </c>
      <c r="CD564" s="509" t="str">
        <f>IF(AV564="","",VLOOKUP(AW564,[0]!Qualifier,(COLUMN(AW564)-34),FALSE))</f>
        <v xml:space="preserve">NoIrr </v>
      </c>
      <c r="CE564" s="508" t="str">
        <f>IF(AW564="","",VLOOKUP(AX564,[0]!Qualifier,(COLUMN(AX564)-34),FALSE))</f>
        <v xml:space="preserve">- </v>
      </c>
      <c r="CF564" s="508" t="str">
        <f>IF(AX564="","",VLOOKUP(AY564,[0]!Qualifier,(COLUMN(AY564)-34),FALSE))</f>
        <v xml:space="preserve">BoneMarrow </v>
      </c>
      <c r="CG564" s="509" t="str">
        <f>IF(AY564="","",VLOOKUP(AZ564,[0]!Qualifier,(COLUMN(AZ564)-34),FALSE))</f>
        <v>Non</v>
      </c>
      <c r="CH564" s="510" t="str">
        <f>IF(AZ564="","",VLOOKUP(BA564,[0]!Qualifier,(COLUMN(BA564)-34),FALSE))</f>
        <v>NA</v>
      </c>
      <c r="CI564" s="512" t="str">
        <f>IF(BA564="","",VLOOKUP(BB564,[0]!Qualifier,(COLUMN(BB564)-34),FALSE))</f>
        <v xml:space="preserve">None </v>
      </c>
      <c r="CJ564" s="510"/>
      <c r="CK564" s="513" t="str">
        <f t="shared" si="269"/>
        <v>4-6-1-1-4-2-1-5-5-1-1-10-1-1-1-6-1-1-1</v>
      </c>
      <c r="CL564" s="513">
        <v>38695</v>
      </c>
      <c r="CM564" s="513">
        <v>45195</v>
      </c>
      <c r="CN564" s="510"/>
      <c r="CP564" s="510"/>
    </row>
    <row r="565" spans="1:94" ht="12.95" customHeight="1" outlineLevel="1" x14ac:dyDescent="0.35">
      <c r="A565" s="78">
        <f t="shared" si="274"/>
        <v>473846</v>
      </c>
      <c r="B565" s="7">
        <f t="shared" si="272"/>
        <v>560</v>
      </c>
      <c r="C565" s="59">
        <f t="shared" si="270"/>
        <v>560</v>
      </c>
      <c r="D565" s="124">
        <f t="shared" si="273"/>
        <v>473846</v>
      </c>
      <c r="E565" s="16" t="str">
        <f t="shared" si="249"/>
        <v>StemC</v>
      </c>
      <c r="F565" s="58" t="str">
        <f t="shared" si="250"/>
        <v xml:space="preserve">ACD </v>
      </c>
      <c r="G565" s="58" t="str">
        <f t="shared" si="251"/>
        <v xml:space="preserve">DMSO </v>
      </c>
      <c r="H565" s="58" t="str">
        <f t="shared" si="252"/>
        <v xml:space="preserve">Open </v>
      </c>
      <c r="I565" s="58" t="str">
        <f t="shared" si="253"/>
        <v>NonSVC</v>
      </c>
      <c r="J565" s="58" t="str">
        <f t="shared" si="254"/>
        <v xml:space="preserve">≤-80°C </v>
      </c>
      <c r="K565" s="58" t="str">
        <f t="shared" si="255"/>
        <v>No</v>
      </c>
      <c r="L565" s="58" t="str">
        <f t="shared" si="256"/>
        <v>Rel</v>
      </c>
      <c r="M565" s="58" t="str">
        <f t="shared" si="257"/>
        <v xml:space="preserve">BM </v>
      </c>
      <c r="N565" s="58" t="str">
        <f t="shared" si="258"/>
        <v xml:space="preserve">NA </v>
      </c>
      <c r="O565" s="58" t="str">
        <f t="shared" si="259"/>
        <v xml:space="preserve">Transf </v>
      </c>
      <c r="P565" s="58" t="str">
        <f t="shared" si="260"/>
        <v>EryDepl</v>
      </c>
      <c r="Q565" s="58" t="str">
        <f t="shared" si="261"/>
        <v xml:space="preserve">None </v>
      </c>
      <c r="R565" s="58" t="str">
        <f t="shared" si="262"/>
        <v xml:space="preserve">NoIrr </v>
      </c>
      <c r="S565" s="58" t="str">
        <f t="shared" si="263"/>
        <v xml:space="preserve">- </v>
      </c>
      <c r="T565" s="58" t="str">
        <f t="shared" si="264"/>
        <v xml:space="preserve">BoneMarrow </v>
      </c>
      <c r="U565" s="58" t="str">
        <f t="shared" si="265"/>
        <v>Non</v>
      </c>
      <c r="V565" s="58" t="str">
        <f t="shared" si="266"/>
        <v>NA</v>
      </c>
      <c r="W565" s="58" t="str">
        <f t="shared" si="267"/>
        <v xml:space="preserve">None </v>
      </c>
      <c r="X565"/>
      <c r="Y565" s="161" t="str">
        <f t="shared" si="268"/>
        <v>4-6-11-2-4-16-1-5-5-1-1-10-1-1-1-6-1-1-1</v>
      </c>
      <c r="Z565" s="8">
        <f t="shared" si="276"/>
        <v>473846</v>
      </c>
      <c r="AA565" s="7">
        <f t="shared" si="277"/>
        <v>560</v>
      </c>
      <c r="AB565" s="29" t="str">
        <f t="shared" si="275"/>
        <v>4</v>
      </c>
      <c r="AC565" s="29" t="str">
        <f t="shared" si="275"/>
        <v>7</v>
      </c>
      <c r="AD565" s="29" t="str">
        <f t="shared" si="275"/>
        <v>3</v>
      </c>
      <c r="AE565" s="29" t="str">
        <f t="shared" si="275"/>
        <v>8</v>
      </c>
      <c r="AF565" s="29" t="str">
        <f t="shared" si="275"/>
        <v>4</v>
      </c>
      <c r="AG565" s="29" t="str">
        <f t="shared" si="275"/>
        <v>6</v>
      </c>
      <c r="AH565" s="59">
        <v>560</v>
      </c>
      <c r="AI565" s="510">
        <v>473846</v>
      </c>
      <c r="AJ565" s="509">
        <v>4</v>
      </c>
      <c r="AK565" s="509">
        <v>6</v>
      </c>
      <c r="AL565" s="509">
        <v>11</v>
      </c>
      <c r="AM565" s="509">
        <v>2</v>
      </c>
      <c r="AN565" s="509">
        <v>4</v>
      </c>
      <c r="AO565" s="509">
        <v>16</v>
      </c>
      <c r="AP565" s="509">
        <v>1</v>
      </c>
      <c r="AQ565" s="509">
        <v>5</v>
      </c>
      <c r="AR565" s="509">
        <v>5</v>
      </c>
      <c r="AS565" s="509">
        <v>1</v>
      </c>
      <c r="AT565" s="509">
        <v>1</v>
      </c>
      <c r="AU565" s="509">
        <v>10</v>
      </c>
      <c r="AV565" s="509">
        <v>1</v>
      </c>
      <c r="AW565" s="509">
        <v>1</v>
      </c>
      <c r="AX565" s="509">
        <v>1</v>
      </c>
      <c r="AY565" s="509">
        <v>6</v>
      </c>
      <c r="AZ565" s="509">
        <v>1</v>
      </c>
      <c r="BA565" s="509">
        <v>1</v>
      </c>
      <c r="BB565" s="509">
        <v>1</v>
      </c>
      <c r="BC565" s="509" t="b">
        <v>0</v>
      </c>
      <c r="BD565" s="508">
        <v>44007</v>
      </c>
      <c r="BE565" s="508">
        <v>44005</v>
      </c>
      <c r="BF565" s="509" t="b">
        <v>0</v>
      </c>
      <c r="BG565" s="510" t="s">
        <v>1278</v>
      </c>
      <c r="BH565" s="509">
        <v>78</v>
      </c>
      <c r="BI565" s="510" t="s">
        <v>730</v>
      </c>
      <c r="BJ565" s="513">
        <v>44007</v>
      </c>
      <c r="BK565" s="513">
        <v>44005</v>
      </c>
      <c r="BL565" s="513">
        <v>46217</v>
      </c>
      <c r="BM565" s="510"/>
      <c r="BN565" s="512"/>
      <c r="BO565" s="510"/>
      <c r="BP565" s="509">
        <v>4</v>
      </c>
      <c r="BQ565" s="509" t="str">
        <f>IF(AI565="","",VLOOKUP(AJ565,[0]!Qualifier,(COLUMN(AJ565)-34),FALSE))</f>
        <v>StemC</v>
      </c>
      <c r="BR565" s="509" t="str">
        <f>IF(AJ565="","",VLOOKUP(AK565,[0]!Qualifier,(COLUMN(AK565)-34),FALSE))</f>
        <v xml:space="preserve">ACD </v>
      </c>
      <c r="BS565" s="509" t="str">
        <f>IF(AK565="","",VLOOKUP(AL565,[0]!Qualifier,(COLUMN(AL565)-34),FALSE))</f>
        <v xml:space="preserve">DMSO </v>
      </c>
      <c r="BT565" s="509" t="str">
        <f>IF(AL565="","",VLOOKUP(AM565,[0]!Qualifier,(COLUMN(AM565)-34),FALSE))</f>
        <v xml:space="preserve">Open </v>
      </c>
      <c r="BU565" s="509" t="str">
        <f>IF(AM565="","",VLOOKUP(AN565,[0]!Qualifier,(COLUMN(AN565)-34),FALSE))</f>
        <v>NonSVC</v>
      </c>
      <c r="BV565" s="509" t="str">
        <f>IF(AN565="","",VLOOKUP(AO565,[0]!Qualifier,(COLUMN(AO565)-34),FALSE))</f>
        <v xml:space="preserve">≤-80°C </v>
      </c>
      <c r="BW565" s="509" t="str">
        <f>IF(AO565="","",VLOOKUP(AP565,[0]!Qualifier,(COLUMN(AP565)-34),FALSE))</f>
        <v>No</v>
      </c>
      <c r="BX565" s="509" t="str">
        <f>IF(AP565="","",VLOOKUP(AQ565,[0]!Qualifier,(COLUMN(AQ565)-34),FALSE))</f>
        <v>Rel</v>
      </c>
      <c r="BY565" s="509" t="str">
        <f>IF(AQ565="","",VLOOKUP(AR565,[0]!Qualifier,(COLUMN(AR565)-34),FALSE))</f>
        <v xml:space="preserve">BM </v>
      </c>
      <c r="BZ565" s="509" t="str">
        <f>IF(AR565="","",VLOOKUP(AS565,[0]!Qualifier,(COLUMN(AS565)-34),FALSE))</f>
        <v xml:space="preserve">NA </v>
      </c>
      <c r="CA565" s="509" t="str">
        <f>IF(AS565="","",VLOOKUP(AT565,[0]!Qualifier,(COLUMN(AT565)-34),FALSE))</f>
        <v xml:space="preserve">Transf </v>
      </c>
      <c r="CB565" s="509" t="str">
        <f>IF(AT565="","",VLOOKUP(AU565,[0]!Qualifier,(COLUMN(AU565)-34),FALSE))</f>
        <v>EryDepl</v>
      </c>
      <c r="CC565" s="509" t="str">
        <f>IF(AU565="","",VLOOKUP(AV565,[0]!Qualifier,(COLUMN(AV565)-34),FALSE))</f>
        <v xml:space="preserve">None </v>
      </c>
      <c r="CD565" s="509" t="str">
        <f>IF(AV565="","",VLOOKUP(AW565,[0]!Qualifier,(COLUMN(AW565)-34),FALSE))</f>
        <v xml:space="preserve">NoIrr </v>
      </c>
      <c r="CE565" s="508" t="str">
        <f>IF(AW565="","",VLOOKUP(AX565,[0]!Qualifier,(COLUMN(AX565)-34),FALSE))</f>
        <v xml:space="preserve">- </v>
      </c>
      <c r="CF565" s="508" t="str">
        <f>IF(AX565="","",VLOOKUP(AY565,[0]!Qualifier,(COLUMN(AY565)-34),FALSE))</f>
        <v xml:space="preserve">BoneMarrow </v>
      </c>
      <c r="CG565" s="509" t="str">
        <f>IF(AY565="","",VLOOKUP(AZ565,[0]!Qualifier,(COLUMN(AZ565)-34),FALSE))</f>
        <v>Non</v>
      </c>
      <c r="CH565" s="510" t="str">
        <f>IF(AZ565="","",VLOOKUP(BA565,[0]!Qualifier,(COLUMN(BA565)-34),FALSE))</f>
        <v>NA</v>
      </c>
      <c r="CI565" s="512" t="str">
        <f>IF(BA565="","",VLOOKUP(BB565,[0]!Qualifier,(COLUMN(BB565)-34),FALSE))</f>
        <v xml:space="preserve">None </v>
      </c>
      <c r="CJ565" s="510"/>
      <c r="CK565" s="513" t="str">
        <f t="shared" si="269"/>
        <v>4-6-11-2-4-16-1-5-5-1-1-10-1-1-1-6-1-1-1</v>
      </c>
      <c r="CL565" s="513">
        <v>44714</v>
      </c>
      <c r="CM565" s="513">
        <v>45195</v>
      </c>
      <c r="CN565" s="510"/>
      <c r="CP565" s="510"/>
    </row>
    <row r="566" spans="1:94" ht="12.95" customHeight="1" outlineLevel="1" x14ac:dyDescent="0.35">
      <c r="A566" s="78">
        <f t="shared" ref="A566:A572" si="278">D566</f>
        <v>477828</v>
      </c>
      <c r="B566" s="7">
        <f t="shared" ref="B566:B572" si="279">IF(D566="","",B565+1)</f>
        <v>561</v>
      </c>
      <c r="C566" s="59">
        <f t="shared" si="270"/>
        <v>561</v>
      </c>
      <c r="D566" s="124">
        <f t="shared" ref="D566:D572" si="280">IF(AI566="","",AI566)</f>
        <v>477828</v>
      </c>
      <c r="E566" s="16" t="str">
        <f t="shared" si="249"/>
        <v>StemC</v>
      </c>
      <c r="F566" s="58" t="str">
        <f t="shared" si="250"/>
        <v xml:space="preserve">ACD </v>
      </c>
      <c r="G566" s="58" t="str">
        <f t="shared" si="251"/>
        <v xml:space="preserve">DMSO </v>
      </c>
      <c r="H566" s="58" t="str">
        <f t="shared" si="252"/>
        <v xml:space="preserve">Open </v>
      </c>
      <c r="I566" s="58" t="str">
        <f t="shared" si="253"/>
        <v xml:space="preserve">NonSV </v>
      </c>
      <c r="J566" s="58" t="str">
        <f t="shared" si="254"/>
        <v xml:space="preserve">≤-60°C  </v>
      </c>
      <c r="K566" s="58" t="str">
        <f t="shared" si="255"/>
        <v>No</v>
      </c>
      <c r="L566" s="58" t="str">
        <f t="shared" si="256"/>
        <v>Rel</v>
      </c>
      <c r="M566" s="58" t="str">
        <f t="shared" si="257"/>
        <v xml:space="preserve">BM </v>
      </c>
      <c r="N566" s="58" t="str">
        <f t="shared" si="258"/>
        <v xml:space="preserve">NA </v>
      </c>
      <c r="O566" s="58" t="str">
        <f t="shared" si="259"/>
        <v xml:space="preserve">Transf </v>
      </c>
      <c r="P566" s="58" t="str">
        <f t="shared" si="260"/>
        <v>EryDepl</v>
      </c>
      <c r="Q566" s="58" t="str">
        <f t="shared" si="261"/>
        <v xml:space="preserve">None </v>
      </c>
      <c r="R566" s="58" t="str">
        <f t="shared" si="262"/>
        <v xml:space="preserve">NoIrr </v>
      </c>
      <c r="S566" s="58" t="str">
        <f t="shared" si="263"/>
        <v xml:space="preserve">- </v>
      </c>
      <c r="T566" s="58" t="str">
        <f t="shared" si="264"/>
        <v xml:space="preserve">BoneMarrow </v>
      </c>
      <c r="U566" s="58" t="str">
        <f t="shared" si="265"/>
        <v>Non</v>
      </c>
      <c r="V566" s="58" t="str">
        <f t="shared" si="266"/>
        <v>NA</v>
      </c>
      <c r="W566" s="58" t="str">
        <f t="shared" si="267"/>
        <v xml:space="preserve">None </v>
      </c>
      <c r="X566"/>
      <c r="Y566" s="161" t="str">
        <f t="shared" si="268"/>
        <v>4-6-11-2-3-5-1-5-5-1-1-10-1-1-1-6-1-1-1</v>
      </c>
      <c r="Z566" s="8">
        <f t="shared" si="276"/>
        <v>477828</v>
      </c>
      <c r="AA566" s="7">
        <f t="shared" si="277"/>
        <v>561</v>
      </c>
      <c r="AB566" s="29" t="str">
        <f t="shared" si="275"/>
        <v>4</v>
      </c>
      <c r="AC566" s="29" t="str">
        <f t="shared" si="275"/>
        <v>7</v>
      </c>
      <c r="AD566" s="29" t="str">
        <f t="shared" si="275"/>
        <v>7</v>
      </c>
      <c r="AE566" s="29" t="str">
        <f t="shared" si="275"/>
        <v>8</v>
      </c>
      <c r="AF566" s="29" t="str">
        <f t="shared" si="275"/>
        <v>2</v>
      </c>
      <c r="AG566" s="29" t="str">
        <f t="shared" si="275"/>
        <v>8</v>
      </c>
      <c r="AH566" s="59">
        <v>561</v>
      </c>
      <c r="AI566" s="510">
        <v>477828</v>
      </c>
      <c r="AJ566" s="509">
        <v>4</v>
      </c>
      <c r="AK566" s="509">
        <v>6</v>
      </c>
      <c r="AL566" s="509">
        <v>11</v>
      </c>
      <c r="AM566" s="509">
        <v>2</v>
      </c>
      <c r="AN566" s="509">
        <v>3</v>
      </c>
      <c r="AO566" s="509">
        <v>5</v>
      </c>
      <c r="AP566" s="509">
        <v>1</v>
      </c>
      <c r="AQ566" s="509">
        <v>5</v>
      </c>
      <c r="AR566" s="509">
        <v>5</v>
      </c>
      <c r="AS566" s="509">
        <v>1</v>
      </c>
      <c r="AT566" s="509">
        <v>1</v>
      </c>
      <c r="AU566" s="509">
        <v>10</v>
      </c>
      <c r="AV566" s="509">
        <v>1</v>
      </c>
      <c r="AW566" s="509">
        <v>1</v>
      </c>
      <c r="AX566" s="509">
        <v>1</v>
      </c>
      <c r="AY566" s="509">
        <v>6</v>
      </c>
      <c r="AZ566" s="509">
        <v>1</v>
      </c>
      <c r="BA566" s="509">
        <v>1</v>
      </c>
      <c r="BB566" s="509">
        <v>1</v>
      </c>
      <c r="BC566" s="509" t="b">
        <v>0</v>
      </c>
      <c r="BD566" s="508">
        <v>46079</v>
      </c>
      <c r="BE566" s="508">
        <v>46077</v>
      </c>
      <c r="BF566" s="509" t="b">
        <v>0</v>
      </c>
      <c r="BG566" s="510" t="s">
        <v>1640</v>
      </c>
      <c r="BH566" s="509">
        <v>78</v>
      </c>
      <c r="BI566" s="510" t="s">
        <v>730</v>
      </c>
      <c r="BJ566" s="513">
        <v>46079</v>
      </c>
      <c r="BK566" s="513">
        <v>46077</v>
      </c>
      <c r="BL566" s="513">
        <v>46217</v>
      </c>
      <c r="BM566" s="510"/>
      <c r="BN566" s="512"/>
      <c r="BO566" s="510"/>
      <c r="BP566" s="509">
        <v>4</v>
      </c>
      <c r="BQ566" s="509" t="str">
        <f>IF(AI566="","",VLOOKUP(AJ566,[0]!Qualifier,(COLUMN(AJ566)-34),FALSE))</f>
        <v>StemC</v>
      </c>
      <c r="BR566" s="509" t="str">
        <f>IF(AJ566="","",VLOOKUP(AK566,[0]!Qualifier,(COLUMN(AK566)-34),FALSE))</f>
        <v xml:space="preserve">ACD </v>
      </c>
      <c r="BS566" s="509" t="str">
        <f>IF(AK566="","",VLOOKUP(AL566,[0]!Qualifier,(COLUMN(AL566)-34),FALSE))</f>
        <v xml:space="preserve">DMSO </v>
      </c>
      <c r="BT566" s="509" t="str">
        <f>IF(AL566="","",VLOOKUP(AM566,[0]!Qualifier,(COLUMN(AM566)-34),FALSE))</f>
        <v xml:space="preserve">Open </v>
      </c>
      <c r="BU566" s="509" t="str">
        <f>IF(AM566="","",VLOOKUP(AN566,[0]!Qualifier,(COLUMN(AN566)-34),FALSE))</f>
        <v xml:space="preserve">NonSV </v>
      </c>
      <c r="BV566" s="509" t="str">
        <f>IF(AN566="","",VLOOKUP(AO566,[0]!Qualifier,(COLUMN(AO566)-34),FALSE))</f>
        <v xml:space="preserve">≤-60°C  </v>
      </c>
      <c r="BW566" s="509" t="str">
        <f>IF(AO566="","",VLOOKUP(AP566,[0]!Qualifier,(COLUMN(AP566)-34),FALSE))</f>
        <v>No</v>
      </c>
      <c r="BX566" s="509" t="str">
        <f>IF(AP566="","",VLOOKUP(AQ566,[0]!Qualifier,(COLUMN(AQ566)-34),FALSE))</f>
        <v>Rel</v>
      </c>
      <c r="BY566" s="509" t="str">
        <f>IF(AQ566="","",VLOOKUP(AR566,[0]!Qualifier,(COLUMN(AR566)-34),FALSE))</f>
        <v xml:space="preserve">BM </v>
      </c>
      <c r="BZ566" s="509" t="str">
        <f>IF(AR566="","",VLOOKUP(AS566,[0]!Qualifier,(COLUMN(AS566)-34),FALSE))</f>
        <v xml:space="preserve">NA </v>
      </c>
      <c r="CA566" s="509" t="str">
        <f>IF(AS566="","",VLOOKUP(AT566,[0]!Qualifier,(COLUMN(AT566)-34),FALSE))</f>
        <v xml:space="preserve">Transf </v>
      </c>
      <c r="CB566" s="509" t="str">
        <f>IF(AT566="","",VLOOKUP(AU566,[0]!Qualifier,(COLUMN(AU566)-34),FALSE))</f>
        <v>EryDepl</v>
      </c>
      <c r="CC566" s="509" t="str">
        <f>IF(AU566="","",VLOOKUP(AV566,[0]!Qualifier,(COLUMN(AV566)-34),FALSE))</f>
        <v xml:space="preserve">None </v>
      </c>
      <c r="CD566" s="509" t="str">
        <f>IF(AV566="","",VLOOKUP(AW566,[0]!Qualifier,(COLUMN(AW566)-34),FALSE))</f>
        <v xml:space="preserve">NoIrr </v>
      </c>
      <c r="CE566" s="508" t="str">
        <f>IF(AW566="","",VLOOKUP(AX566,[0]!Qualifier,(COLUMN(AX566)-34),FALSE))</f>
        <v xml:space="preserve">- </v>
      </c>
      <c r="CF566" s="508" t="str">
        <f>IF(AX566="","",VLOOKUP(AY566,[0]!Qualifier,(COLUMN(AY566)-34),FALSE))</f>
        <v xml:space="preserve">BoneMarrow </v>
      </c>
      <c r="CG566" s="509" t="str">
        <f>IF(AY566="","",VLOOKUP(AZ566,[0]!Qualifier,(COLUMN(AZ566)-34),FALSE))</f>
        <v>Non</v>
      </c>
      <c r="CH566" s="510" t="str">
        <f>IF(AZ566="","",VLOOKUP(BA566,[0]!Qualifier,(COLUMN(BA566)-34),FALSE))</f>
        <v>NA</v>
      </c>
      <c r="CI566" s="512" t="str">
        <f>IF(BA566="","",VLOOKUP(BB566,[0]!Qualifier,(COLUMN(BB566)-34),FALSE))</f>
        <v xml:space="preserve">None </v>
      </c>
      <c r="CJ566" s="510"/>
      <c r="CK566" s="513" t="str">
        <f t="shared" si="269"/>
        <v>4-6-11-2-3-5-1-5-5-1-1-10-1-1-1-6-1-1-1</v>
      </c>
      <c r="CL566" s="513">
        <v>44341</v>
      </c>
      <c r="CM566" s="513">
        <v>45195</v>
      </c>
      <c r="CN566" s="510"/>
      <c r="CP566" s="510"/>
    </row>
    <row r="567" spans="1:94" ht="12.95" customHeight="1" outlineLevel="1" x14ac:dyDescent="0.35">
      <c r="A567" s="78">
        <f t="shared" si="278"/>
        <v>480235</v>
      </c>
      <c r="B567" s="7">
        <f t="shared" si="279"/>
        <v>562</v>
      </c>
      <c r="C567" s="59">
        <f t="shared" si="270"/>
        <v>562</v>
      </c>
      <c r="D567" s="124">
        <f t="shared" si="280"/>
        <v>480235</v>
      </c>
      <c r="E567" s="16" t="str">
        <f t="shared" si="249"/>
        <v>StemC</v>
      </c>
      <c r="F567" s="58" t="str">
        <f t="shared" si="250"/>
        <v xml:space="preserve">ACD+Hep </v>
      </c>
      <c r="G567" s="58" t="str">
        <f t="shared" si="251"/>
        <v xml:space="preserve">HES+DMSO </v>
      </c>
      <c r="H567" s="58" t="str">
        <f t="shared" si="252"/>
        <v xml:space="preserve">Open </v>
      </c>
      <c r="I567" s="58" t="str">
        <f t="shared" si="253"/>
        <v xml:space="preserve">? </v>
      </c>
      <c r="J567" s="58" t="str">
        <f t="shared" si="254"/>
        <v xml:space="preserve">≤-140°C  </v>
      </c>
      <c r="K567" s="58" t="str">
        <f t="shared" si="255"/>
        <v>No</v>
      </c>
      <c r="L567" s="58" t="str">
        <f t="shared" si="256"/>
        <v xml:space="preserve">Auto </v>
      </c>
      <c r="M567" s="58" t="str">
        <f t="shared" si="257"/>
        <v xml:space="preserve">BM </v>
      </c>
      <c r="N567" s="58" t="str">
        <f t="shared" si="258"/>
        <v xml:space="preserve">NA </v>
      </c>
      <c r="O567" s="58" t="str">
        <f t="shared" si="259"/>
        <v xml:space="preserve">Transf </v>
      </c>
      <c r="P567" s="58" t="str">
        <f t="shared" si="260"/>
        <v xml:space="preserve">None </v>
      </c>
      <c r="Q567" s="58" t="str">
        <f t="shared" si="261"/>
        <v xml:space="preserve">None </v>
      </c>
      <c r="R567" s="58" t="str">
        <f t="shared" si="262"/>
        <v xml:space="preserve">NoIrr </v>
      </c>
      <c r="S567" s="58" t="str">
        <f t="shared" si="263"/>
        <v xml:space="preserve">- </v>
      </c>
      <c r="T567" s="58" t="str">
        <f t="shared" si="264"/>
        <v xml:space="preserve">BoneMarrow </v>
      </c>
      <c r="U567" s="58" t="str">
        <f t="shared" si="265"/>
        <v>Non</v>
      </c>
      <c r="V567" s="58" t="str">
        <f t="shared" si="266"/>
        <v>NA</v>
      </c>
      <c r="W567" s="58" t="str">
        <f t="shared" si="267"/>
        <v xml:space="preserve">None </v>
      </c>
      <c r="X567"/>
      <c r="Y567" s="161" t="str">
        <f t="shared" si="268"/>
        <v>4-12-12-2-0-6-1-2-5-1-1-1-1-1-1-6-1-1-1</v>
      </c>
      <c r="Z567" s="8">
        <f t="shared" si="276"/>
        <v>480235</v>
      </c>
      <c r="AA567" s="7">
        <f t="shared" si="277"/>
        <v>562</v>
      </c>
      <c r="AB567" s="29" t="str">
        <f t="shared" ref="AB567:AG573" si="281">MID(TEXT($Z567,"000000"),AB$5,1)</f>
        <v>4</v>
      </c>
      <c r="AC567" s="29" t="str">
        <f t="shared" si="281"/>
        <v>8</v>
      </c>
      <c r="AD567" s="29" t="str">
        <f t="shared" si="281"/>
        <v>0</v>
      </c>
      <c r="AE567" s="29" t="str">
        <f t="shared" si="281"/>
        <v>2</v>
      </c>
      <c r="AF567" s="29" t="str">
        <f t="shared" si="281"/>
        <v>3</v>
      </c>
      <c r="AG567" s="29" t="str">
        <f t="shared" si="281"/>
        <v>5</v>
      </c>
      <c r="AH567" s="59">
        <v>562</v>
      </c>
      <c r="AI567" s="510">
        <v>480235</v>
      </c>
      <c r="AJ567" s="509">
        <v>4</v>
      </c>
      <c r="AK567" s="509">
        <v>12</v>
      </c>
      <c r="AL567" s="509">
        <v>12</v>
      </c>
      <c r="AM567" s="509">
        <v>2</v>
      </c>
      <c r="AN567" s="509">
        <v>0</v>
      </c>
      <c r="AO567" s="509">
        <v>6</v>
      </c>
      <c r="AP567" s="509">
        <v>1</v>
      </c>
      <c r="AQ567" s="509">
        <v>2</v>
      </c>
      <c r="AR567" s="509">
        <v>5</v>
      </c>
      <c r="AS567" s="509">
        <v>1</v>
      </c>
      <c r="AT567" s="509">
        <v>1</v>
      </c>
      <c r="AU567" s="509">
        <v>1</v>
      </c>
      <c r="AV567" s="509">
        <v>1</v>
      </c>
      <c r="AW567" s="509">
        <v>1</v>
      </c>
      <c r="AX567" s="509">
        <v>1</v>
      </c>
      <c r="AY567" s="509">
        <v>6</v>
      </c>
      <c r="AZ567" s="509">
        <v>1</v>
      </c>
      <c r="BA567" s="509">
        <v>1</v>
      </c>
      <c r="BB567" s="509">
        <v>1</v>
      </c>
      <c r="BC567" s="509" t="b">
        <v>0</v>
      </c>
      <c r="BD567" s="508">
        <v>38340</v>
      </c>
      <c r="BE567" s="508">
        <v>38340</v>
      </c>
      <c r="BF567" s="509" t="b">
        <v>0</v>
      </c>
      <c r="BG567" s="510" t="s">
        <v>1279</v>
      </c>
      <c r="BH567" s="509">
        <v>78</v>
      </c>
      <c r="BI567" s="510" t="s">
        <v>730</v>
      </c>
      <c r="BJ567" s="513">
        <v>38340</v>
      </c>
      <c r="BK567" s="513">
        <v>38340</v>
      </c>
      <c r="BL567" s="513">
        <v>46217</v>
      </c>
      <c r="BM567" s="510"/>
      <c r="BN567" s="512"/>
      <c r="BO567" s="510"/>
      <c r="BP567" s="509">
        <v>4</v>
      </c>
      <c r="BQ567" s="509" t="str">
        <f>IF(AI567="","",VLOOKUP(AJ567,[0]!Qualifier,(COLUMN(AJ567)-34),FALSE))</f>
        <v>StemC</v>
      </c>
      <c r="BR567" s="509" t="str">
        <f>IF(AJ567="","",VLOOKUP(AK567,[0]!Qualifier,(COLUMN(AK567)-34),FALSE))</f>
        <v xml:space="preserve">ACD+Hep </v>
      </c>
      <c r="BS567" s="509" t="str">
        <f>IF(AK567="","",VLOOKUP(AL567,[0]!Qualifier,(COLUMN(AL567)-34),FALSE))</f>
        <v xml:space="preserve">HES+DMSO </v>
      </c>
      <c r="BT567" s="509" t="str">
        <f>IF(AL567="","",VLOOKUP(AM567,[0]!Qualifier,(COLUMN(AM567)-34),FALSE))</f>
        <v xml:space="preserve">Open </v>
      </c>
      <c r="BU567" s="509" t="str">
        <f>IF(AM567="","",VLOOKUP(AN567,[0]!Qualifier,(COLUMN(AN567)-34),FALSE))</f>
        <v xml:space="preserve">? </v>
      </c>
      <c r="BV567" s="509" t="str">
        <f>IF(AN567="","",VLOOKUP(AO567,[0]!Qualifier,(COLUMN(AO567)-34),FALSE))</f>
        <v xml:space="preserve">≤-140°C  </v>
      </c>
      <c r="BW567" s="509" t="str">
        <f>IF(AO567="","",VLOOKUP(AP567,[0]!Qualifier,(COLUMN(AP567)-34),FALSE))</f>
        <v>No</v>
      </c>
      <c r="BX567" s="509" t="str">
        <f>IF(AP567="","",VLOOKUP(AQ567,[0]!Qualifier,(COLUMN(AQ567)-34),FALSE))</f>
        <v xml:space="preserve">Auto </v>
      </c>
      <c r="BY567" s="509" t="str">
        <f>IF(AQ567="","",VLOOKUP(AR567,[0]!Qualifier,(COLUMN(AR567)-34),FALSE))</f>
        <v xml:space="preserve">BM </v>
      </c>
      <c r="BZ567" s="509" t="str">
        <f>IF(AR567="","",VLOOKUP(AS567,[0]!Qualifier,(COLUMN(AS567)-34),FALSE))</f>
        <v xml:space="preserve">NA </v>
      </c>
      <c r="CA567" s="509" t="str">
        <f>IF(AS567="","",VLOOKUP(AT567,[0]!Qualifier,(COLUMN(AT567)-34),FALSE))</f>
        <v xml:space="preserve">Transf </v>
      </c>
      <c r="CB567" s="509" t="str">
        <f>IF(AT567="","",VLOOKUP(AU567,[0]!Qualifier,(COLUMN(AU567)-34),FALSE))</f>
        <v xml:space="preserve">None </v>
      </c>
      <c r="CC567" s="509" t="str">
        <f>IF(AU567="","",VLOOKUP(AV567,[0]!Qualifier,(COLUMN(AV567)-34),FALSE))</f>
        <v xml:space="preserve">None </v>
      </c>
      <c r="CD567" s="509" t="str">
        <f>IF(AV567="","",VLOOKUP(AW567,[0]!Qualifier,(COLUMN(AW567)-34),FALSE))</f>
        <v xml:space="preserve">NoIrr </v>
      </c>
      <c r="CE567" s="508" t="str">
        <f>IF(AW567="","",VLOOKUP(AX567,[0]!Qualifier,(COLUMN(AX567)-34),FALSE))</f>
        <v xml:space="preserve">- </v>
      </c>
      <c r="CF567" s="508" t="str">
        <f>IF(AX567="","",VLOOKUP(AY567,[0]!Qualifier,(COLUMN(AY567)-34),FALSE))</f>
        <v xml:space="preserve">BoneMarrow </v>
      </c>
      <c r="CG567" s="509" t="str">
        <f>IF(AY567="","",VLOOKUP(AZ567,[0]!Qualifier,(COLUMN(AZ567)-34),FALSE))</f>
        <v>Non</v>
      </c>
      <c r="CH567" s="510" t="str">
        <f>IF(AZ567="","",VLOOKUP(BA567,[0]!Qualifier,(COLUMN(BA567)-34),FALSE))</f>
        <v>NA</v>
      </c>
      <c r="CI567" s="512" t="str">
        <f>IF(BA567="","",VLOOKUP(BB567,[0]!Qualifier,(COLUMN(BB567)-34),FALSE))</f>
        <v xml:space="preserve">None </v>
      </c>
      <c r="CJ567" s="510"/>
      <c r="CK567" s="513" t="str">
        <f t="shared" si="269"/>
        <v>4-12-12-2-0-6-1-2-5-1-1-1-1-1-1-6-1-1-1</v>
      </c>
      <c r="CL567" s="513">
        <v>45094</v>
      </c>
      <c r="CM567" s="513">
        <v>45195</v>
      </c>
      <c r="CN567" s="510"/>
      <c r="CP567" s="510"/>
    </row>
    <row r="568" spans="1:94" ht="12.95" customHeight="1" outlineLevel="1" x14ac:dyDescent="0.35">
      <c r="A568" s="78">
        <f t="shared" si="278"/>
        <v>482133</v>
      </c>
      <c r="B568" s="7">
        <f t="shared" si="279"/>
        <v>563</v>
      </c>
      <c r="C568" s="59">
        <f t="shared" si="270"/>
        <v>563</v>
      </c>
      <c r="D568" s="124">
        <f t="shared" si="280"/>
        <v>482133</v>
      </c>
      <c r="E568" s="16" t="str">
        <f t="shared" si="249"/>
        <v>StemC</v>
      </c>
      <c r="F568" s="58" t="str">
        <f t="shared" si="250"/>
        <v xml:space="preserve">ACD+Hep </v>
      </c>
      <c r="G568" s="58" t="str">
        <f t="shared" si="251"/>
        <v xml:space="preserve">DMSO </v>
      </c>
      <c r="H568" s="58" t="str">
        <f t="shared" si="252"/>
        <v xml:space="preserve">Open </v>
      </c>
      <c r="I568" s="58" t="str">
        <f t="shared" si="253"/>
        <v xml:space="preserve">NonSV </v>
      </c>
      <c r="J568" s="58" t="str">
        <f t="shared" si="254"/>
        <v xml:space="preserve">≤-140°C  </v>
      </c>
      <c r="K568" s="58" t="str">
        <f t="shared" si="255"/>
        <v>No</v>
      </c>
      <c r="L568" s="58" t="str">
        <f t="shared" si="256"/>
        <v xml:space="preserve">Auto </v>
      </c>
      <c r="M568" s="58" t="str">
        <f t="shared" si="257"/>
        <v xml:space="preserve">BM </v>
      </c>
      <c r="N568" s="58" t="str">
        <f t="shared" si="258"/>
        <v xml:space="preserve">NA </v>
      </c>
      <c r="O568" s="58" t="str">
        <f t="shared" si="259"/>
        <v xml:space="preserve">Transf </v>
      </c>
      <c r="P568" s="58" t="str">
        <f t="shared" si="260"/>
        <v>CD34Sel</v>
      </c>
      <c r="Q568" s="58" t="str">
        <f t="shared" si="261"/>
        <v xml:space="preserve">None </v>
      </c>
      <c r="R568" s="58" t="str">
        <f t="shared" si="262"/>
        <v xml:space="preserve">NoIrr </v>
      </c>
      <c r="S568" s="58" t="str">
        <f t="shared" si="263"/>
        <v xml:space="preserve">- </v>
      </c>
      <c r="T568" s="58" t="str">
        <f t="shared" si="264"/>
        <v xml:space="preserve">BoneMarrow </v>
      </c>
      <c r="U568" s="58" t="str">
        <f t="shared" si="265"/>
        <v>Non</v>
      </c>
      <c r="V568" s="58" t="str">
        <f t="shared" si="266"/>
        <v>NA</v>
      </c>
      <c r="W568" s="58" t="str">
        <f t="shared" si="267"/>
        <v xml:space="preserve">None </v>
      </c>
      <c r="X568"/>
      <c r="Y568" s="161" t="str">
        <f t="shared" si="268"/>
        <v>4-12-11-2-3-6-1-2-5-1-1-21-1-1-1-6-1-1-1</v>
      </c>
      <c r="Z568" s="8">
        <f t="shared" si="276"/>
        <v>482133</v>
      </c>
      <c r="AA568" s="7">
        <f t="shared" si="277"/>
        <v>563</v>
      </c>
      <c r="AB568" s="29" t="str">
        <f t="shared" si="281"/>
        <v>4</v>
      </c>
      <c r="AC568" s="29" t="str">
        <f t="shared" si="281"/>
        <v>8</v>
      </c>
      <c r="AD568" s="29" t="str">
        <f t="shared" si="281"/>
        <v>2</v>
      </c>
      <c r="AE568" s="29" t="str">
        <f t="shared" si="281"/>
        <v>1</v>
      </c>
      <c r="AF568" s="29" t="str">
        <f t="shared" si="281"/>
        <v>3</v>
      </c>
      <c r="AG568" s="29" t="str">
        <f t="shared" si="281"/>
        <v>3</v>
      </c>
      <c r="AH568" s="59">
        <v>563</v>
      </c>
      <c r="AI568" s="510">
        <v>482133</v>
      </c>
      <c r="AJ568" s="509">
        <v>4</v>
      </c>
      <c r="AK568" s="509">
        <v>12</v>
      </c>
      <c r="AL568" s="509">
        <v>11</v>
      </c>
      <c r="AM568" s="509">
        <v>2</v>
      </c>
      <c r="AN568" s="509">
        <v>3</v>
      </c>
      <c r="AO568" s="509">
        <v>6</v>
      </c>
      <c r="AP568" s="509">
        <v>1</v>
      </c>
      <c r="AQ568" s="509">
        <v>2</v>
      </c>
      <c r="AR568" s="509">
        <v>5</v>
      </c>
      <c r="AS568" s="509">
        <v>1</v>
      </c>
      <c r="AT568" s="509">
        <v>1</v>
      </c>
      <c r="AU568" s="509">
        <v>21</v>
      </c>
      <c r="AV568" s="509">
        <v>1</v>
      </c>
      <c r="AW568" s="509">
        <v>1</v>
      </c>
      <c r="AX568" s="509">
        <v>1</v>
      </c>
      <c r="AY568" s="509">
        <v>6</v>
      </c>
      <c r="AZ568" s="509">
        <v>1</v>
      </c>
      <c r="BA568" s="509">
        <v>1</v>
      </c>
      <c r="BB568" s="509">
        <v>1</v>
      </c>
      <c r="BC568" s="509" t="b">
        <v>0</v>
      </c>
      <c r="BD568" s="508">
        <v>43441</v>
      </c>
      <c r="BE568" s="508">
        <v>43437</v>
      </c>
      <c r="BF568" s="509" t="b">
        <v>0</v>
      </c>
      <c r="BG568" s="510" t="s">
        <v>1280</v>
      </c>
      <c r="BH568" s="509">
        <v>78</v>
      </c>
      <c r="BI568" s="510" t="s">
        <v>730</v>
      </c>
      <c r="BJ568" s="513">
        <v>43441</v>
      </c>
      <c r="BK568" s="513">
        <v>43437</v>
      </c>
      <c r="BL568" s="513">
        <v>46217</v>
      </c>
      <c r="BM568" s="510"/>
      <c r="BN568" s="512"/>
      <c r="BO568" s="510"/>
      <c r="BP568" s="509">
        <v>4</v>
      </c>
      <c r="BQ568" s="509" t="str">
        <f>IF(AI568="","",VLOOKUP(AJ568,[0]!Qualifier,(COLUMN(AJ568)-34),FALSE))</f>
        <v>StemC</v>
      </c>
      <c r="BR568" s="509" t="str">
        <f>IF(AJ568="","",VLOOKUP(AK568,[0]!Qualifier,(COLUMN(AK568)-34),FALSE))</f>
        <v xml:space="preserve">ACD+Hep </v>
      </c>
      <c r="BS568" s="509" t="str">
        <f>IF(AK568="","",VLOOKUP(AL568,[0]!Qualifier,(COLUMN(AL568)-34),FALSE))</f>
        <v xml:space="preserve">DMSO </v>
      </c>
      <c r="BT568" s="509" t="str">
        <f>IF(AL568="","",VLOOKUP(AM568,[0]!Qualifier,(COLUMN(AM568)-34),FALSE))</f>
        <v xml:space="preserve">Open </v>
      </c>
      <c r="BU568" s="509" t="str">
        <f>IF(AM568="","",VLOOKUP(AN568,[0]!Qualifier,(COLUMN(AN568)-34),FALSE))</f>
        <v xml:space="preserve">NonSV </v>
      </c>
      <c r="BV568" s="509" t="str">
        <f>IF(AN568="","",VLOOKUP(AO568,[0]!Qualifier,(COLUMN(AO568)-34),FALSE))</f>
        <v xml:space="preserve">≤-140°C  </v>
      </c>
      <c r="BW568" s="509" t="str">
        <f>IF(AO568="","",VLOOKUP(AP568,[0]!Qualifier,(COLUMN(AP568)-34),FALSE))</f>
        <v>No</v>
      </c>
      <c r="BX568" s="509" t="str">
        <f>IF(AP568="","",VLOOKUP(AQ568,[0]!Qualifier,(COLUMN(AQ568)-34),FALSE))</f>
        <v xml:space="preserve">Auto </v>
      </c>
      <c r="BY568" s="509" t="str">
        <f>IF(AQ568="","",VLOOKUP(AR568,[0]!Qualifier,(COLUMN(AR568)-34),FALSE))</f>
        <v xml:space="preserve">BM </v>
      </c>
      <c r="BZ568" s="509" t="str">
        <f>IF(AR568="","",VLOOKUP(AS568,[0]!Qualifier,(COLUMN(AS568)-34),FALSE))</f>
        <v xml:space="preserve">NA </v>
      </c>
      <c r="CA568" s="509" t="str">
        <f>IF(AS568="","",VLOOKUP(AT568,[0]!Qualifier,(COLUMN(AT568)-34),FALSE))</f>
        <v xml:space="preserve">Transf </v>
      </c>
      <c r="CB568" s="509" t="str">
        <f>IF(AT568="","",VLOOKUP(AU568,[0]!Qualifier,(COLUMN(AU568)-34),FALSE))</f>
        <v>CD34Sel</v>
      </c>
      <c r="CC568" s="509" t="str">
        <f>IF(AU568="","",VLOOKUP(AV568,[0]!Qualifier,(COLUMN(AV568)-34),FALSE))</f>
        <v xml:space="preserve">None </v>
      </c>
      <c r="CD568" s="509" t="str">
        <f>IF(AV568="","",VLOOKUP(AW568,[0]!Qualifier,(COLUMN(AW568)-34),FALSE))</f>
        <v xml:space="preserve">NoIrr </v>
      </c>
      <c r="CE568" s="508" t="str">
        <f>IF(AW568="","",VLOOKUP(AX568,[0]!Qualifier,(COLUMN(AX568)-34),FALSE))</f>
        <v xml:space="preserve">- </v>
      </c>
      <c r="CF568" s="508" t="str">
        <f>IF(AX568="","",VLOOKUP(AY568,[0]!Qualifier,(COLUMN(AY568)-34),FALSE))</f>
        <v xml:space="preserve">BoneMarrow </v>
      </c>
      <c r="CG568" s="509" t="str">
        <f>IF(AY568="","",VLOOKUP(AZ568,[0]!Qualifier,(COLUMN(AZ568)-34),FALSE))</f>
        <v>Non</v>
      </c>
      <c r="CH568" s="510" t="str">
        <f>IF(AZ568="","",VLOOKUP(BA568,[0]!Qualifier,(COLUMN(BA568)-34),FALSE))</f>
        <v>NA</v>
      </c>
      <c r="CI568" s="512" t="str">
        <f>IF(BA568="","",VLOOKUP(BB568,[0]!Qualifier,(COLUMN(BB568)-34),FALSE))</f>
        <v xml:space="preserve">None </v>
      </c>
      <c r="CJ568" s="510"/>
      <c r="CK568" s="513" t="str">
        <f t="shared" si="269"/>
        <v>4-12-11-2-3-6-1-2-5-1-1-21-1-1-1-6-1-1-1</v>
      </c>
      <c r="CL568" s="513">
        <v>45094</v>
      </c>
      <c r="CM568" s="513">
        <v>45195</v>
      </c>
      <c r="CN568" s="510"/>
      <c r="CP568" s="510"/>
    </row>
    <row r="569" spans="1:94" ht="12.95" customHeight="1" outlineLevel="1" x14ac:dyDescent="0.35">
      <c r="A569" s="78">
        <f t="shared" si="278"/>
        <v>482251</v>
      </c>
      <c r="B569" s="7">
        <f t="shared" si="279"/>
        <v>564</v>
      </c>
      <c r="C569" s="59">
        <f t="shared" si="270"/>
        <v>564</v>
      </c>
      <c r="D569" s="124">
        <f t="shared" si="280"/>
        <v>482251</v>
      </c>
      <c r="E569" s="16" t="str">
        <f t="shared" si="249"/>
        <v>StemC</v>
      </c>
      <c r="F569" s="58" t="str">
        <f t="shared" si="250"/>
        <v xml:space="preserve">ACD+Hep </v>
      </c>
      <c r="G569" s="58" t="str">
        <f t="shared" si="251"/>
        <v xml:space="preserve">NoAdd </v>
      </c>
      <c r="H569" s="58" t="str">
        <f t="shared" si="252"/>
        <v xml:space="preserve">Open </v>
      </c>
      <c r="I569" s="58" t="str">
        <f t="shared" si="253"/>
        <v xml:space="preserve">NonSV </v>
      </c>
      <c r="J569" s="58" t="str">
        <f t="shared" si="254"/>
        <v xml:space="preserve">20to24°C </v>
      </c>
      <c r="K569" s="58" t="str">
        <f t="shared" si="255"/>
        <v>No</v>
      </c>
      <c r="L569" s="58" t="str">
        <f t="shared" si="256"/>
        <v xml:space="preserve">Auto </v>
      </c>
      <c r="M569" s="58" t="str">
        <f t="shared" si="257"/>
        <v xml:space="preserve">BM </v>
      </c>
      <c r="N569" s="58" t="str">
        <f t="shared" si="258"/>
        <v xml:space="preserve">NA </v>
      </c>
      <c r="O569" s="58" t="str">
        <f t="shared" si="259"/>
        <v xml:space="preserve">Interm </v>
      </c>
      <c r="P569" s="58" t="str">
        <f t="shared" si="260"/>
        <v xml:space="preserve">None </v>
      </c>
      <c r="Q569" s="58" t="str">
        <f t="shared" si="261"/>
        <v xml:space="preserve">None </v>
      </c>
      <c r="R569" s="58" t="str">
        <f t="shared" si="262"/>
        <v xml:space="preserve">NoIrr </v>
      </c>
      <c r="S569" s="58" t="str">
        <f t="shared" si="263"/>
        <v xml:space="preserve">- </v>
      </c>
      <c r="T569" s="58" t="str">
        <f t="shared" si="264"/>
        <v xml:space="preserve">BoneMarrow </v>
      </c>
      <c r="U569" s="58" t="str">
        <f t="shared" si="265"/>
        <v>Non</v>
      </c>
      <c r="V569" s="58" t="str">
        <f t="shared" si="266"/>
        <v>NA</v>
      </c>
      <c r="W569" s="58" t="str">
        <f t="shared" si="267"/>
        <v xml:space="preserve">None </v>
      </c>
      <c r="X569"/>
      <c r="Y569" s="161" t="str">
        <f t="shared" si="268"/>
        <v>4-12-1-2-3-1-1-2-5-1-6-1-1-1-1-6-1-1-1</v>
      </c>
      <c r="Z569" s="8">
        <f t="shared" si="276"/>
        <v>482251</v>
      </c>
      <c r="AA569" s="7">
        <f t="shared" si="277"/>
        <v>564</v>
      </c>
      <c r="AB569" s="29" t="str">
        <f t="shared" si="281"/>
        <v>4</v>
      </c>
      <c r="AC569" s="29" t="str">
        <f t="shared" si="281"/>
        <v>8</v>
      </c>
      <c r="AD569" s="29" t="str">
        <f t="shared" si="281"/>
        <v>2</v>
      </c>
      <c r="AE569" s="29" t="str">
        <f t="shared" si="281"/>
        <v>2</v>
      </c>
      <c r="AF569" s="29" t="str">
        <f t="shared" si="281"/>
        <v>5</v>
      </c>
      <c r="AG569" s="29" t="str">
        <f t="shared" si="281"/>
        <v>1</v>
      </c>
      <c r="AH569" s="59">
        <v>564</v>
      </c>
      <c r="AI569" s="510">
        <v>482251</v>
      </c>
      <c r="AJ569" s="509">
        <v>4</v>
      </c>
      <c r="AK569" s="509">
        <v>12</v>
      </c>
      <c r="AL569" s="509">
        <v>1</v>
      </c>
      <c r="AM569" s="509">
        <v>2</v>
      </c>
      <c r="AN569" s="509">
        <v>3</v>
      </c>
      <c r="AO569" s="509">
        <v>1</v>
      </c>
      <c r="AP569" s="509">
        <v>1</v>
      </c>
      <c r="AQ569" s="509">
        <v>2</v>
      </c>
      <c r="AR569" s="509">
        <v>5</v>
      </c>
      <c r="AS569" s="509">
        <v>1</v>
      </c>
      <c r="AT569" s="509">
        <v>6</v>
      </c>
      <c r="AU569" s="509">
        <v>1</v>
      </c>
      <c r="AV569" s="509">
        <v>1</v>
      </c>
      <c r="AW569" s="509">
        <v>1</v>
      </c>
      <c r="AX569" s="509">
        <v>1</v>
      </c>
      <c r="AY569" s="509">
        <v>6</v>
      </c>
      <c r="AZ569" s="509">
        <v>1</v>
      </c>
      <c r="BA569" s="509">
        <v>1</v>
      </c>
      <c r="BB569" s="509">
        <v>1</v>
      </c>
      <c r="BC569" s="509" t="b">
        <v>0</v>
      </c>
      <c r="BD569" s="508">
        <v>43441</v>
      </c>
      <c r="BE569" s="508">
        <v>43437</v>
      </c>
      <c r="BF569" s="509" t="b">
        <v>0</v>
      </c>
      <c r="BG569" s="510" t="s">
        <v>1019</v>
      </c>
      <c r="BH569" s="509">
        <v>78</v>
      </c>
      <c r="BI569" s="510" t="s">
        <v>730</v>
      </c>
      <c r="BJ569" s="513">
        <v>43441</v>
      </c>
      <c r="BK569" s="513">
        <v>43437</v>
      </c>
      <c r="BL569" s="513">
        <v>46217</v>
      </c>
      <c r="BM569" s="513">
        <v>43630</v>
      </c>
      <c r="BN569" s="509">
        <v>1</v>
      </c>
      <c r="BO569" s="510" t="s">
        <v>1073</v>
      </c>
      <c r="BP569" s="509">
        <v>4</v>
      </c>
      <c r="BQ569" s="509" t="str">
        <f>IF(AI569="","",VLOOKUP(AJ569,[0]!Qualifier,(COLUMN(AJ569)-34),FALSE))</f>
        <v>StemC</v>
      </c>
      <c r="BR569" s="509" t="str">
        <f>IF(AJ569="","",VLOOKUP(AK569,[0]!Qualifier,(COLUMN(AK569)-34),FALSE))</f>
        <v xml:space="preserve">ACD+Hep </v>
      </c>
      <c r="BS569" s="509" t="str">
        <f>IF(AK569="","",VLOOKUP(AL569,[0]!Qualifier,(COLUMN(AL569)-34),FALSE))</f>
        <v xml:space="preserve">NoAdd </v>
      </c>
      <c r="BT569" s="509" t="str">
        <f>IF(AL569="","",VLOOKUP(AM569,[0]!Qualifier,(COLUMN(AM569)-34),FALSE))</f>
        <v xml:space="preserve">Open </v>
      </c>
      <c r="BU569" s="509" t="str">
        <f>IF(AM569="","",VLOOKUP(AN569,[0]!Qualifier,(COLUMN(AN569)-34),FALSE))</f>
        <v xml:space="preserve">NonSV </v>
      </c>
      <c r="BV569" s="509" t="str">
        <f>IF(AN569="","",VLOOKUP(AO569,[0]!Qualifier,(COLUMN(AO569)-34),FALSE))</f>
        <v xml:space="preserve">20to24°C </v>
      </c>
      <c r="BW569" s="509" t="str">
        <f>IF(AO569="","",VLOOKUP(AP569,[0]!Qualifier,(COLUMN(AP569)-34),FALSE))</f>
        <v>No</v>
      </c>
      <c r="BX569" s="509" t="str">
        <f>IF(AP569="","",VLOOKUP(AQ569,[0]!Qualifier,(COLUMN(AQ569)-34),FALSE))</f>
        <v xml:space="preserve">Auto </v>
      </c>
      <c r="BY569" s="509" t="str">
        <f>IF(AQ569="","",VLOOKUP(AR569,[0]!Qualifier,(COLUMN(AR569)-34),FALSE))</f>
        <v xml:space="preserve">BM </v>
      </c>
      <c r="BZ569" s="509" t="str">
        <f>IF(AR569="","",VLOOKUP(AS569,[0]!Qualifier,(COLUMN(AS569)-34),FALSE))</f>
        <v xml:space="preserve">NA </v>
      </c>
      <c r="CA569" s="509" t="str">
        <f>IF(AS569="","",VLOOKUP(AT569,[0]!Qualifier,(COLUMN(AT569)-34),FALSE))</f>
        <v xml:space="preserve">Interm </v>
      </c>
      <c r="CB569" s="509" t="str">
        <f>IF(AT569="","",VLOOKUP(AU569,[0]!Qualifier,(COLUMN(AU569)-34),FALSE))</f>
        <v xml:space="preserve">None </v>
      </c>
      <c r="CC569" s="509" t="str">
        <f>IF(AU569="","",VLOOKUP(AV569,[0]!Qualifier,(COLUMN(AV569)-34),FALSE))</f>
        <v xml:space="preserve">None </v>
      </c>
      <c r="CD569" s="509" t="str">
        <f>IF(AV569="","",VLOOKUP(AW569,[0]!Qualifier,(COLUMN(AW569)-34),FALSE))</f>
        <v xml:space="preserve">NoIrr </v>
      </c>
      <c r="CE569" s="508" t="str">
        <f>IF(AW569="","",VLOOKUP(AX569,[0]!Qualifier,(COLUMN(AX569)-34),FALSE))</f>
        <v xml:space="preserve">- </v>
      </c>
      <c r="CF569" s="508" t="str">
        <f>IF(AX569="","",VLOOKUP(AY569,[0]!Qualifier,(COLUMN(AY569)-34),FALSE))</f>
        <v xml:space="preserve">BoneMarrow </v>
      </c>
      <c r="CG569" s="509" t="str">
        <f>IF(AY569="","",VLOOKUP(AZ569,[0]!Qualifier,(COLUMN(AZ569)-34),FALSE))</f>
        <v>Non</v>
      </c>
      <c r="CH569" s="510" t="str">
        <f>IF(AZ569="","",VLOOKUP(BA569,[0]!Qualifier,(COLUMN(BA569)-34),FALSE))</f>
        <v>NA</v>
      </c>
      <c r="CI569" s="512" t="str">
        <f>IF(BA569="","",VLOOKUP(BB569,[0]!Qualifier,(COLUMN(BB569)-34),FALSE))</f>
        <v xml:space="preserve">None </v>
      </c>
      <c r="CJ569" s="510"/>
      <c r="CK569" s="513" t="str">
        <f t="shared" si="269"/>
        <v>4-12-1-2-3-1-1-2-5-1-6-1-1-1-1-6-1-1-1</v>
      </c>
      <c r="CL569" s="513">
        <v>45094</v>
      </c>
      <c r="CM569" s="513">
        <v>45195</v>
      </c>
      <c r="CN569" s="510"/>
      <c r="CP569" s="510"/>
    </row>
    <row r="570" spans="1:94" ht="12.95" customHeight="1" outlineLevel="1" x14ac:dyDescent="0.35">
      <c r="A570" s="78">
        <f t="shared" si="278"/>
        <v>482331</v>
      </c>
      <c r="B570" s="7">
        <f t="shared" si="279"/>
        <v>565</v>
      </c>
      <c r="C570" s="59">
        <f t="shared" si="270"/>
        <v>565</v>
      </c>
      <c r="D570" s="124">
        <f t="shared" si="280"/>
        <v>482331</v>
      </c>
      <c r="E570" s="16" t="str">
        <f t="shared" si="249"/>
        <v>StemC</v>
      </c>
      <c r="F570" s="58" t="str">
        <f t="shared" si="250"/>
        <v xml:space="preserve">ACD </v>
      </c>
      <c r="G570" s="58" t="str">
        <f t="shared" si="251"/>
        <v xml:space="preserve">NoAdd </v>
      </c>
      <c r="H570" s="58" t="str">
        <f t="shared" si="252"/>
        <v xml:space="preserve">Open </v>
      </c>
      <c r="I570" s="58" t="str">
        <f t="shared" si="253"/>
        <v xml:space="preserve">NonSV </v>
      </c>
      <c r="J570" s="58" t="str">
        <f t="shared" si="254"/>
        <v xml:space="preserve">20to24°C </v>
      </c>
      <c r="K570" s="58" t="str">
        <f t="shared" si="255"/>
        <v>No</v>
      </c>
      <c r="L570" s="58" t="str">
        <f t="shared" si="256"/>
        <v xml:space="preserve">Auto </v>
      </c>
      <c r="M570" s="58" t="str">
        <f t="shared" si="257"/>
        <v xml:space="preserve">BM </v>
      </c>
      <c r="N570" s="58" t="str">
        <f t="shared" si="258"/>
        <v xml:space="preserve">NA </v>
      </c>
      <c r="O570" s="58" t="str">
        <f t="shared" si="259"/>
        <v xml:space="preserve">Transf </v>
      </c>
      <c r="P570" s="58" t="str">
        <f t="shared" si="260"/>
        <v xml:space="preserve">None </v>
      </c>
      <c r="Q570" s="58" t="str">
        <f t="shared" si="261"/>
        <v xml:space="preserve">None </v>
      </c>
      <c r="R570" s="58" t="str">
        <f t="shared" si="262"/>
        <v xml:space="preserve">NoIrr </v>
      </c>
      <c r="S570" s="58" t="str">
        <f t="shared" si="263"/>
        <v xml:space="preserve">- </v>
      </c>
      <c r="T570" s="58" t="str">
        <f t="shared" si="264"/>
        <v xml:space="preserve">BoneMarrow </v>
      </c>
      <c r="U570" s="58" t="str">
        <f t="shared" si="265"/>
        <v>Non</v>
      </c>
      <c r="V570" s="58" t="str">
        <f t="shared" si="266"/>
        <v>NA</v>
      </c>
      <c r="W570" s="58" t="str">
        <f t="shared" si="267"/>
        <v xml:space="preserve">None </v>
      </c>
      <c r="X570"/>
      <c r="Y570" s="161" t="str">
        <f t="shared" si="268"/>
        <v>4-6-1-2-3-1-1-2-5-1-1-1-1-1-1-6-1-1-1</v>
      </c>
      <c r="Z570" s="8">
        <f t="shared" si="276"/>
        <v>482331</v>
      </c>
      <c r="AA570" s="7">
        <f t="shared" si="277"/>
        <v>565</v>
      </c>
      <c r="AB570" s="29" t="str">
        <f t="shared" si="281"/>
        <v>4</v>
      </c>
      <c r="AC570" s="29" t="str">
        <f t="shared" si="281"/>
        <v>8</v>
      </c>
      <c r="AD570" s="29" t="str">
        <f t="shared" si="281"/>
        <v>2</v>
      </c>
      <c r="AE570" s="29" t="str">
        <f t="shared" si="281"/>
        <v>3</v>
      </c>
      <c r="AF570" s="29" t="str">
        <f t="shared" si="281"/>
        <v>3</v>
      </c>
      <c r="AG570" s="29" t="str">
        <f t="shared" si="281"/>
        <v>1</v>
      </c>
      <c r="AH570" s="59">
        <v>565</v>
      </c>
      <c r="AI570" s="510">
        <v>482331</v>
      </c>
      <c r="AJ570" s="509">
        <v>4</v>
      </c>
      <c r="AK570" s="509">
        <v>6</v>
      </c>
      <c r="AL570" s="509">
        <v>1</v>
      </c>
      <c r="AM570" s="509">
        <v>2</v>
      </c>
      <c r="AN570" s="509">
        <v>3</v>
      </c>
      <c r="AO570" s="509">
        <v>1</v>
      </c>
      <c r="AP570" s="509">
        <v>1</v>
      </c>
      <c r="AQ570" s="509">
        <v>2</v>
      </c>
      <c r="AR570" s="509">
        <v>5</v>
      </c>
      <c r="AS570" s="509">
        <v>1</v>
      </c>
      <c r="AT570" s="509">
        <v>1</v>
      </c>
      <c r="AU570" s="509">
        <v>1</v>
      </c>
      <c r="AV570" s="509">
        <v>1</v>
      </c>
      <c r="AW570" s="509">
        <v>1</v>
      </c>
      <c r="AX570" s="509">
        <v>1</v>
      </c>
      <c r="AY570" s="509">
        <v>6</v>
      </c>
      <c r="AZ570" s="509">
        <v>1</v>
      </c>
      <c r="BA570" s="509">
        <v>1</v>
      </c>
      <c r="BB570" s="509">
        <v>1</v>
      </c>
      <c r="BC570" s="509" t="b">
        <v>0</v>
      </c>
      <c r="BD570" s="508">
        <v>44007</v>
      </c>
      <c r="BE570" s="508">
        <v>43999</v>
      </c>
      <c r="BF570" s="509" t="b">
        <v>0</v>
      </c>
      <c r="BG570" s="510" t="s">
        <v>1095</v>
      </c>
      <c r="BH570" s="509">
        <v>78</v>
      </c>
      <c r="BI570" s="510" t="s">
        <v>730</v>
      </c>
      <c r="BJ570" s="513">
        <v>44007</v>
      </c>
      <c r="BK570" s="513">
        <v>43999</v>
      </c>
      <c r="BL570" s="513">
        <v>46217</v>
      </c>
      <c r="BM570" s="510"/>
      <c r="BN570" s="512"/>
      <c r="BO570" s="510"/>
      <c r="BP570" s="509">
        <v>4</v>
      </c>
      <c r="BQ570" s="509" t="str">
        <f>IF(AI570="","",VLOOKUP(AJ570,[0]!Qualifier,(COLUMN(AJ570)-34),FALSE))</f>
        <v>StemC</v>
      </c>
      <c r="BR570" s="509" t="str">
        <f>IF(AJ570="","",VLOOKUP(AK570,[0]!Qualifier,(COLUMN(AK570)-34),FALSE))</f>
        <v xml:space="preserve">ACD </v>
      </c>
      <c r="BS570" s="509" t="str">
        <f>IF(AK570="","",VLOOKUP(AL570,[0]!Qualifier,(COLUMN(AL570)-34),FALSE))</f>
        <v xml:space="preserve">NoAdd </v>
      </c>
      <c r="BT570" s="509" t="str">
        <f>IF(AL570="","",VLOOKUP(AM570,[0]!Qualifier,(COLUMN(AM570)-34),FALSE))</f>
        <v xml:space="preserve">Open </v>
      </c>
      <c r="BU570" s="509" t="str">
        <f>IF(AM570="","",VLOOKUP(AN570,[0]!Qualifier,(COLUMN(AN570)-34),FALSE))</f>
        <v xml:space="preserve">NonSV </v>
      </c>
      <c r="BV570" s="509" t="str">
        <f>IF(AN570="","",VLOOKUP(AO570,[0]!Qualifier,(COLUMN(AO570)-34),FALSE))</f>
        <v xml:space="preserve">20to24°C </v>
      </c>
      <c r="BW570" s="509" t="str">
        <f>IF(AO570="","",VLOOKUP(AP570,[0]!Qualifier,(COLUMN(AP570)-34),FALSE))</f>
        <v>No</v>
      </c>
      <c r="BX570" s="509" t="str">
        <f>IF(AP570="","",VLOOKUP(AQ570,[0]!Qualifier,(COLUMN(AQ570)-34),FALSE))</f>
        <v xml:space="preserve">Auto </v>
      </c>
      <c r="BY570" s="509" t="str">
        <f>IF(AQ570="","",VLOOKUP(AR570,[0]!Qualifier,(COLUMN(AR570)-34),FALSE))</f>
        <v xml:space="preserve">BM </v>
      </c>
      <c r="BZ570" s="509" t="str">
        <f>IF(AR570="","",VLOOKUP(AS570,[0]!Qualifier,(COLUMN(AS570)-34),FALSE))</f>
        <v xml:space="preserve">NA </v>
      </c>
      <c r="CA570" s="509" t="str">
        <f>IF(AS570="","",VLOOKUP(AT570,[0]!Qualifier,(COLUMN(AT570)-34),FALSE))</f>
        <v xml:space="preserve">Transf </v>
      </c>
      <c r="CB570" s="509" t="str">
        <f>IF(AT570="","",VLOOKUP(AU570,[0]!Qualifier,(COLUMN(AU570)-34),FALSE))</f>
        <v xml:space="preserve">None </v>
      </c>
      <c r="CC570" s="509" t="str">
        <f>IF(AU570="","",VLOOKUP(AV570,[0]!Qualifier,(COLUMN(AV570)-34),FALSE))</f>
        <v xml:space="preserve">None </v>
      </c>
      <c r="CD570" s="509" t="str">
        <f>IF(AV570="","",VLOOKUP(AW570,[0]!Qualifier,(COLUMN(AW570)-34),FALSE))</f>
        <v xml:space="preserve">NoIrr </v>
      </c>
      <c r="CE570" s="508" t="str">
        <f>IF(AW570="","",VLOOKUP(AX570,[0]!Qualifier,(COLUMN(AX570)-34),FALSE))</f>
        <v xml:space="preserve">- </v>
      </c>
      <c r="CF570" s="508" t="str">
        <f>IF(AX570="","",VLOOKUP(AY570,[0]!Qualifier,(COLUMN(AY570)-34),FALSE))</f>
        <v xml:space="preserve">BoneMarrow </v>
      </c>
      <c r="CG570" s="509" t="str">
        <f>IF(AY570="","",VLOOKUP(AZ570,[0]!Qualifier,(COLUMN(AZ570)-34),FALSE))</f>
        <v>Non</v>
      </c>
      <c r="CH570" s="510" t="str">
        <f>IF(AZ570="","",VLOOKUP(BA570,[0]!Qualifier,(COLUMN(BA570)-34),FALSE))</f>
        <v>NA</v>
      </c>
      <c r="CI570" s="512" t="str">
        <f>IF(BA570="","",VLOOKUP(BB570,[0]!Qualifier,(COLUMN(BB570)-34),FALSE))</f>
        <v xml:space="preserve">None </v>
      </c>
      <c r="CJ570" s="510"/>
      <c r="CK570" s="513" t="str">
        <f t="shared" si="269"/>
        <v>4-6-1-2-3-1-1-2-5-1-1-1-1-1-1-6-1-1-1</v>
      </c>
      <c r="CL570" s="513">
        <v>44684</v>
      </c>
      <c r="CM570" s="513">
        <v>45195</v>
      </c>
      <c r="CN570" s="510"/>
      <c r="CP570" s="510"/>
    </row>
    <row r="571" spans="1:94" ht="12.95" customHeight="1" outlineLevel="1" x14ac:dyDescent="0.35">
      <c r="A571" s="78">
        <f t="shared" si="278"/>
        <v>482800</v>
      </c>
      <c r="B571" s="7">
        <f t="shared" si="279"/>
        <v>566</v>
      </c>
      <c r="C571" s="59">
        <f t="shared" si="270"/>
        <v>566</v>
      </c>
      <c r="D571" s="124">
        <f t="shared" si="280"/>
        <v>482800</v>
      </c>
      <c r="E571" s="16" t="str">
        <f t="shared" si="249"/>
        <v>StemC</v>
      </c>
      <c r="F571" s="58" t="str">
        <f t="shared" si="250"/>
        <v xml:space="preserve">ACD </v>
      </c>
      <c r="G571" s="58" t="str">
        <f t="shared" si="251"/>
        <v xml:space="preserve">NoAdd </v>
      </c>
      <c r="H571" s="58" t="str">
        <f t="shared" si="252"/>
        <v xml:space="preserve">Closed </v>
      </c>
      <c r="I571" s="58" t="str">
        <f t="shared" si="253"/>
        <v xml:space="preserve">NonSV </v>
      </c>
      <c r="J571" s="58" t="str">
        <f t="shared" si="254"/>
        <v xml:space="preserve">2to6°C </v>
      </c>
      <c r="K571" s="58" t="str">
        <f t="shared" si="255"/>
        <v>No</v>
      </c>
      <c r="L571" s="58" t="str">
        <f t="shared" si="256"/>
        <v xml:space="preserve">Auto </v>
      </c>
      <c r="M571" s="58" t="str">
        <f t="shared" si="257"/>
        <v xml:space="preserve">BM </v>
      </c>
      <c r="N571" s="58" t="str">
        <f t="shared" si="258"/>
        <v xml:space="preserve">NA </v>
      </c>
      <c r="O571" s="58" t="str">
        <f t="shared" si="259"/>
        <v xml:space="preserve">Transf </v>
      </c>
      <c r="P571" s="58" t="str">
        <f t="shared" si="260"/>
        <v>EryDepl</v>
      </c>
      <c r="Q571" s="58" t="str">
        <f t="shared" si="261"/>
        <v xml:space="preserve">None </v>
      </c>
      <c r="R571" s="58" t="str">
        <f t="shared" si="262"/>
        <v xml:space="preserve">NoIrr </v>
      </c>
      <c r="S571" s="58" t="str">
        <f t="shared" si="263"/>
        <v xml:space="preserve">- </v>
      </c>
      <c r="T571" s="58" t="str">
        <f t="shared" si="264"/>
        <v xml:space="preserve">BoneMarrow </v>
      </c>
      <c r="U571" s="58" t="str">
        <f t="shared" si="265"/>
        <v>Non</v>
      </c>
      <c r="V571" s="58" t="str">
        <f t="shared" si="266"/>
        <v>NA</v>
      </c>
      <c r="W571" s="58" t="str">
        <f t="shared" si="267"/>
        <v xml:space="preserve">None </v>
      </c>
      <c r="X571"/>
      <c r="Y571" s="161" t="str">
        <f t="shared" si="268"/>
        <v>4-6-1-1-3-2-1-2-5-1-1-10-1-1-1-6-1-1-1</v>
      </c>
      <c r="Z571" s="8">
        <f t="shared" si="276"/>
        <v>482800</v>
      </c>
      <c r="AA571" s="7">
        <f t="shared" si="277"/>
        <v>566</v>
      </c>
      <c r="AB571" s="29" t="str">
        <f t="shared" si="281"/>
        <v>4</v>
      </c>
      <c r="AC571" s="29" t="str">
        <f t="shared" si="281"/>
        <v>8</v>
      </c>
      <c r="AD571" s="29" t="str">
        <f t="shared" si="281"/>
        <v>2</v>
      </c>
      <c r="AE571" s="29" t="str">
        <f t="shared" si="281"/>
        <v>8</v>
      </c>
      <c r="AF571" s="29" t="str">
        <f t="shared" si="281"/>
        <v>0</v>
      </c>
      <c r="AG571" s="29" t="str">
        <f t="shared" si="281"/>
        <v>0</v>
      </c>
      <c r="AH571" s="59">
        <v>566</v>
      </c>
      <c r="AI571" s="510">
        <v>482800</v>
      </c>
      <c r="AJ571" s="509">
        <v>4</v>
      </c>
      <c r="AK571" s="509">
        <v>6</v>
      </c>
      <c r="AL571" s="509">
        <v>1</v>
      </c>
      <c r="AM571" s="509">
        <v>1</v>
      </c>
      <c r="AN571" s="509">
        <v>3</v>
      </c>
      <c r="AO571" s="509">
        <v>2</v>
      </c>
      <c r="AP571" s="509">
        <v>1</v>
      </c>
      <c r="AQ571" s="509">
        <v>2</v>
      </c>
      <c r="AR571" s="509">
        <v>5</v>
      </c>
      <c r="AS571" s="509">
        <v>1</v>
      </c>
      <c r="AT571" s="509">
        <v>1</v>
      </c>
      <c r="AU571" s="509">
        <v>10</v>
      </c>
      <c r="AV571" s="509">
        <v>1</v>
      </c>
      <c r="AW571" s="509">
        <v>1</v>
      </c>
      <c r="AX571" s="509">
        <v>1</v>
      </c>
      <c r="AY571" s="509">
        <v>6</v>
      </c>
      <c r="AZ571" s="509">
        <v>1</v>
      </c>
      <c r="BA571" s="509">
        <v>1</v>
      </c>
      <c r="BB571" s="509">
        <v>1</v>
      </c>
      <c r="BC571" s="509" t="b">
        <v>0</v>
      </c>
      <c r="BD571" s="508">
        <v>44085</v>
      </c>
      <c r="BE571" s="508">
        <v>44068</v>
      </c>
      <c r="BF571" s="509" t="b">
        <v>0</v>
      </c>
      <c r="BG571" s="510" t="s">
        <v>1125</v>
      </c>
      <c r="BH571" s="509">
        <v>78</v>
      </c>
      <c r="BI571" s="510" t="s">
        <v>730</v>
      </c>
      <c r="BJ571" s="513">
        <v>44085</v>
      </c>
      <c r="BK571" s="513">
        <v>44068</v>
      </c>
      <c r="BL571" s="513">
        <v>46217</v>
      </c>
      <c r="BM571" s="510"/>
      <c r="BN571" s="512"/>
      <c r="BO571" s="510"/>
      <c r="BP571" s="509">
        <v>4</v>
      </c>
      <c r="BQ571" s="509" t="str">
        <f>IF(AI571="","",VLOOKUP(AJ571,[0]!Qualifier,(COLUMN(AJ571)-34),FALSE))</f>
        <v>StemC</v>
      </c>
      <c r="BR571" s="509" t="str">
        <f>IF(AJ571="","",VLOOKUP(AK571,[0]!Qualifier,(COLUMN(AK571)-34),FALSE))</f>
        <v xml:space="preserve">ACD </v>
      </c>
      <c r="BS571" s="509" t="str">
        <f>IF(AK571="","",VLOOKUP(AL571,[0]!Qualifier,(COLUMN(AL571)-34),FALSE))</f>
        <v xml:space="preserve">NoAdd </v>
      </c>
      <c r="BT571" s="509" t="str">
        <f>IF(AL571="","",VLOOKUP(AM571,[0]!Qualifier,(COLUMN(AM571)-34),FALSE))</f>
        <v xml:space="preserve">Closed </v>
      </c>
      <c r="BU571" s="509" t="str">
        <f>IF(AM571="","",VLOOKUP(AN571,[0]!Qualifier,(COLUMN(AN571)-34),FALSE))</f>
        <v xml:space="preserve">NonSV </v>
      </c>
      <c r="BV571" s="509" t="str">
        <f>IF(AN571="","",VLOOKUP(AO571,[0]!Qualifier,(COLUMN(AO571)-34),FALSE))</f>
        <v xml:space="preserve">2to6°C </v>
      </c>
      <c r="BW571" s="509" t="str">
        <f>IF(AO571="","",VLOOKUP(AP571,[0]!Qualifier,(COLUMN(AP571)-34),FALSE))</f>
        <v>No</v>
      </c>
      <c r="BX571" s="509" t="str">
        <f>IF(AP571="","",VLOOKUP(AQ571,[0]!Qualifier,(COLUMN(AQ571)-34),FALSE))</f>
        <v xml:space="preserve">Auto </v>
      </c>
      <c r="BY571" s="509" t="str">
        <f>IF(AQ571="","",VLOOKUP(AR571,[0]!Qualifier,(COLUMN(AR571)-34),FALSE))</f>
        <v xml:space="preserve">BM </v>
      </c>
      <c r="BZ571" s="509" t="str">
        <f>IF(AR571="","",VLOOKUP(AS571,[0]!Qualifier,(COLUMN(AS571)-34),FALSE))</f>
        <v xml:space="preserve">NA </v>
      </c>
      <c r="CA571" s="509" t="str">
        <f>IF(AS571="","",VLOOKUP(AT571,[0]!Qualifier,(COLUMN(AT571)-34),FALSE))</f>
        <v xml:space="preserve">Transf </v>
      </c>
      <c r="CB571" s="509" t="str">
        <f>IF(AT571="","",VLOOKUP(AU571,[0]!Qualifier,(COLUMN(AU571)-34),FALSE))</f>
        <v>EryDepl</v>
      </c>
      <c r="CC571" s="509" t="str">
        <f>IF(AU571="","",VLOOKUP(AV571,[0]!Qualifier,(COLUMN(AV571)-34),FALSE))</f>
        <v xml:space="preserve">None </v>
      </c>
      <c r="CD571" s="509" t="str">
        <f>IF(AV571="","",VLOOKUP(AW571,[0]!Qualifier,(COLUMN(AW571)-34),FALSE))</f>
        <v xml:space="preserve">NoIrr </v>
      </c>
      <c r="CE571" s="508" t="str">
        <f>IF(AW571="","",VLOOKUP(AX571,[0]!Qualifier,(COLUMN(AX571)-34),FALSE))</f>
        <v xml:space="preserve">- </v>
      </c>
      <c r="CF571" s="508" t="str">
        <f>IF(AX571="","",VLOOKUP(AY571,[0]!Qualifier,(COLUMN(AY571)-34),FALSE))</f>
        <v xml:space="preserve">BoneMarrow </v>
      </c>
      <c r="CG571" s="509" t="str">
        <f>IF(AY571="","",VLOOKUP(AZ571,[0]!Qualifier,(COLUMN(AZ571)-34),FALSE))</f>
        <v>Non</v>
      </c>
      <c r="CH571" s="510" t="str">
        <f>IF(AZ571="","",VLOOKUP(BA571,[0]!Qualifier,(COLUMN(BA571)-34),FALSE))</f>
        <v>NA</v>
      </c>
      <c r="CI571" s="512" t="str">
        <f>IF(BA571="","",VLOOKUP(BB571,[0]!Qualifier,(COLUMN(BB571)-34),FALSE))</f>
        <v xml:space="preserve">None </v>
      </c>
      <c r="CJ571" s="510"/>
      <c r="CK571" s="513" t="str">
        <f t="shared" si="269"/>
        <v>4-6-1-1-3-2-1-2-5-1-1-10-1-1-1-6-1-1-1</v>
      </c>
      <c r="CL571" s="513">
        <v>44341</v>
      </c>
      <c r="CM571" s="513">
        <v>45195</v>
      </c>
      <c r="CN571" s="510"/>
      <c r="CP571" s="510"/>
    </row>
    <row r="572" spans="1:94" ht="12.95" customHeight="1" outlineLevel="1" x14ac:dyDescent="0.35">
      <c r="A572" s="78">
        <f t="shared" si="278"/>
        <v>482833</v>
      </c>
      <c r="B572" s="7">
        <f t="shared" si="279"/>
        <v>567</v>
      </c>
      <c r="C572" s="59">
        <f t="shared" si="270"/>
        <v>567</v>
      </c>
      <c r="D572" s="124">
        <f t="shared" si="280"/>
        <v>482833</v>
      </c>
      <c r="E572" s="16" t="str">
        <f t="shared" si="249"/>
        <v>StemC</v>
      </c>
      <c r="F572" s="58" t="str">
        <f t="shared" si="250"/>
        <v xml:space="preserve">ACD+Hep </v>
      </c>
      <c r="G572" s="58" t="str">
        <f t="shared" si="251"/>
        <v xml:space="preserve">DMSO </v>
      </c>
      <c r="H572" s="58" t="str">
        <f t="shared" si="252"/>
        <v xml:space="preserve">Open </v>
      </c>
      <c r="I572" s="58" t="str">
        <f t="shared" si="253"/>
        <v xml:space="preserve">NonSV </v>
      </c>
      <c r="J572" s="58" t="str">
        <f t="shared" si="254"/>
        <v xml:space="preserve">≤-140°C  </v>
      </c>
      <c r="K572" s="58" t="str">
        <f t="shared" si="255"/>
        <v>No</v>
      </c>
      <c r="L572" s="58" t="str">
        <f t="shared" si="256"/>
        <v xml:space="preserve">Auto </v>
      </c>
      <c r="M572" s="58" t="str">
        <f t="shared" si="257"/>
        <v xml:space="preserve">BM </v>
      </c>
      <c r="N572" s="58" t="str">
        <f t="shared" si="258"/>
        <v xml:space="preserve">NA </v>
      </c>
      <c r="O572" s="58" t="str">
        <f t="shared" si="259"/>
        <v xml:space="preserve">Transf </v>
      </c>
      <c r="P572" s="58" t="str">
        <f t="shared" si="260"/>
        <v>EryDepl</v>
      </c>
      <c r="Q572" s="58" t="str">
        <f t="shared" si="261"/>
        <v xml:space="preserve">None </v>
      </c>
      <c r="R572" s="58" t="str">
        <f t="shared" si="262"/>
        <v xml:space="preserve">NoIrr </v>
      </c>
      <c r="S572" s="58" t="str">
        <f t="shared" si="263"/>
        <v xml:space="preserve">- </v>
      </c>
      <c r="T572" s="58" t="str">
        <f t="shared" si="264"/>
        <v xml:space="preserve">BoneMarrow </v>
      </c>
      <c r="U572" s="58" t="str">
        <f t="shared" si="265"/>
        <v>Non</v>
      </c>
      <c r="V572" s="58" t="str">
        <f t="shared" si="266"/>
        <v>NA</v>
      </c>
      <c r="W572" s="58" t="str">
        <f t="shared" si="267"/>
        <v xml:space="preserve">None </v>
      </c>
      <c r="X572"/>
      <c r="Y572" s="161" t="str">
        <f t="shared" si="268"/>
        <v>4-12-11-2-3-6-1-2-5-1-1-10-1-1-1-6-1-1-1</v>
      </c>
      <c r="Z572" s="8">
        <f t="shared" si="276"/>
        <v>482833</v>
      </c>
      <c r="AA572" s="7">
        <f t="shared" si="277"/>
        <v>567</v>
      </c>
      <c r="AB572" s="29" t="str">
        <f t="shared" si="281"/>
        <v>4</v>
      </c>
      <c r="AC572" s="29" t="str">
        <f t="shared" si="281"/>
        <v>8</v>
      </c>
      <c r="AD572" s="29" t="str">
        <f t="shared" si="281"/>
        <v>2</v>
      </c>
      <c r="AE572" s="29" t="str">
        <f t="shared" si="281"/>
        <v>8</v>
      </c>
      <c r="AF572" s="29" t="str">
        <f t="shared" si="281"/>
        <v>3</v>
      </c>
      <c r="AG572" s="29" t="str">
        <f t="shared" si="281"/>
        <v>3</v>
      </c>
      <c r="AH572" s="59">
        <v>567</v>
      </c>
      <c r="AI572" s="510">
        <v>482833</v>
      </c>
      <c r="AJ572" s="509">
        <v>4</v>
      </c>
      <c r="AK572" s="509">
        <v>12</v>
      </c>
      <c r="AL572" s="509">
        <v>11</v>
      </c>
      <c r="AM572" s="509">
        <v>2</v>
      </c>
      <c r="AN572" s="509">
        <v>3</v>
      </c>
      <c r="AO572" s="509">
        <v>6</v>
      </c>
      <c r="AP572" s="509">
        <v>1</v>
      </c>
      <c r="AQ572" s="509">
        <v>2</v>
      </c>
      <c r="AR572" s="509">
        <v>5</v>
      </c>
      <c r="AS572" s="509">
        <v>1</v>
      </c>
      <c r="AT572" s="509">
        <v>1</v>
      </c>
      <c r="AU572" s="509">
        <v>10</v>
      </c>
      <c r="AV572" s="509">
        <v>1</v>
      </c>
      <c r="AW572" s="509">
        <v>1</v>
      </c>
      <c r="AX572" s="509">
        <v>1</v>
      </c>
      <c r="AY572" s="509">
        <v>6</v>
      </c>
      <c r="AZ572" s="509">
        <v>1</v>
      </c>
      <c r="BA572" s="509">
        <v>1</v>
      </c>
      <c r="BB572" s="509">
        <v>1</v>
      </c>
      <c r="BC572" s="509" t="b">
        <v>0</v>
      </c>
      <c r="BD572" s="508">
        <v>41908</v>
      </c>
      <c r="BE572" s="508">
        <v>41908</v>
      </c>
      <c r="BF572" s="509" t="b">
        <v>0</v>
      </c>
      <c r="BG572" s="510" t="s">
        <v>1281</v>
      </c>
      <c r="BH572" s="509">
        <v>78</v>
      </c>
      <c r="BI572" s="510" t="s">
        <v>730</v>
      </c>
      <c r="BJ572" s="513">
        <v>41908</v>
      </c>
      <c r="BK572" s="513">
        <v>41908</v>
      </c>
      <c r="BL572" s="513">
        <v>46217</v>
      </c>
      <c r="BM572" s="510"/>
      <c r="BN572" s="512"/>
      <c r="BO572" s="510"/>
      <c r="BP572" s="509">
        <v>4</v>
      </c>
      <c r="BQ572" s="509" t="str">
        <f>IF(AI572="","",VLOOKUP(AJ572,[0]!Qualifier,(COLUMN(AJ572)-34),FALSE))</f>
        <v>StemC</v>
      </c>
      <c r="BR572" s="509" t="str">
        <f>IF(AJ572="","",VLOOKUP(AK572,[0]!Qualifier,(COLUMN(AK572)-34),FALSE))</f>
        <v xml:space="preserve">ACD+Hep </v>
      </c>
      <c r="BS572" s="509" t="str">
        <f>IF(AK572="","",VLOOKUP(AL572,[0]!Qualifier,(COLUMN(AL572)-34),FALSE))</f>
        <v xml:space="preserve">DMSO </v>
      </c>
      <c r="BT572" s="509" t="str">
        <f>IF(AL572="","",VLOOKUP(AM572,[0]!Qualifier,(COLUMN(AM572)-34),FALSE))</f>
        <v xml:space="preserve">Open </v>
      </c>
      <c r="BU572" s="509" t="str">
        <f>IF(AM572="","",VLOOKUP(AN572,[0]!Qualifier,(COLUMN(AN572)-34),FALSE))</f>
        <v xml:space="preserve">NonSV </v>
      </c>
      <c r="BV572" s="509" t="str">
        <f>IF(AN572="","",VLOOKUP(AO572,[0]!Qualifier,(COLUMN(AO572)-34),FALSE))</f>
        <v xml:space="preserve">≤-140°C  </v>
      </c>
      <c r="BW572" s="509" t="str">
        <f>IF(AO572="","",VLOOKUP(AP572,[0]!Qualifier,(COLUMN(AP572)-34),FALSE))</f>
        <v>No</v>
      </c>
      <c r="BX572" s="509" t="str">
        <f>IF(AP572="","",VLOOKUP(AQ572,[0]!Qualifier,(COLUMN(AQ572)-34),FALSE))</f>
        <v xml:space="preserve">Auto </v>
      </c>
      <c r="BY572" s="509" t="str">
        <f>IF(AQ572="","",VLOOKUP(AR572,[0]!Qualifier,(COLUMN(AR572)-34),FALSE))</f>
        <v xml:space="preserve">BM </v>
      </c>
      <c r="BZ572" s="509" t="str">
        <f>IF(AR572="","",VLOOKUP(AS572,[0]!Qualifier,(COLUMN(AS572)-34),FALSE))</f>
        <v xml:space="preserve">NA </v>
      </c>
      <c r="CA572" s="509" t="str">
        <f>IF(AS572="","",VLOOKUP(AT572,[0]!Qualifier,(COLUMN(AT572)-34),FALSE))</f>
        <v xml:space="preserve">Transf </v>
      </c>
      <c r="CB572" s="509" t="str">
        <f>IF(AT572="","",VLOOKUP(AU572,[0]!Qualifier,(COLUMN(AU572)-34),FALSE))</f>
        <v>EryDepl</v>
      </c>
      <c r="CC572" s="509" t="str">
        <f>IF(AU572="","",VLOOKUP(AV572,[0]!Qualifier,(COLUMN(AV572)-34),FALSE))</f>
        <v xml:space="preserve">None </v>
      </c>
      <c r="CD572" s="509" t="str">
        <f>IF(AV572="","",VLOOKUP(AW572,[0]!Qualifier,(COLUMN(AW572)-34),FALSE))</f>
        <v xml:space="preserve">NoIrr </v>
      </c>
      <c r="CE572" s="508" t="str">
        <f>IF(AW572="","",VLOOKUP(AX572,[0]!Qualifier,(COLUMN(AX572)-34),FALSE))</f>
        <v xml:space="preserve">- </v>
      </c>
      <c r="CF572" s="508" t="str">
        <f>IF(AX572="","",VLOOKUP(AY572,[0]!Qualifier,(COLUMN(AY572)-34),FALSE))</f>
        <v xml:space="preserve">BoneMarrow </v>
      </c>
      <c r="CG572" s="509" t="str">
        <f>IF(AY572="","",VLOOKUP(AZ572,[0]!Qualifier,(COLUMN(AZ572)-34),FALSE))</f>
        <v>Non</v>
      </c>
      <c r="CH572" s="510" t="str">
        <f>IF(AZ572="","",VLOOKUP(BA572,[0]!Qualifier,(COLUMN(BA572)-34),FALSE))</f>
        <v>NA</v>
      </c>
      <c r="CI572" s="512" t="str">
        <f>IF(BA572="","",VLOOKUP(BB572,[0]!Qualifier,(COLUMN(BB572)-34),FALSE))</f>
        <v xml:space="preserve">None </v>
      </c>
      <c r="CJ572" s="510"/>
      <c r="CK572" s="513" t="str">
        <f t="shared" si="269"/>
        <v>4-12-11-2-3-6-1-2-5-1-1-10-1-1-1-6-1-1-1</v>
      </c>
      <c r="CL572" s="513">
        <v>38320</v>
      </c>
      <c r="CM572" s="513">
        <v>45195</v>
      </c>
      <c r="CN572" s="510"/>
      <c r="CP572" s="510"/>
    </row>
    <row r="573" spans="1:94" ht="12.95" customHeight="1" outlineLevel="1" x14ac:dyDescent="0.35">
      <c r="A573" s="78">
        <f>D573</f>
        <v>483233</v>
      </c>
      <c r="B573" s="7">
        <f t="shared" si="272"/>
        <v>568</v>
      </c>
      <c r="C573" s="59">
        <f t="shared" si="270"/>
        <v>568</v>
      </c>
      <c r="D573" s="124">
        <f t="shared" si="273"/>
        <v>483233</v>
      </c>
      <c r="E573" s="16" t="str">
        <f t="shared" si="249"/>
        <v>StemC</v>
      </c>
      <c r="F573" s="58" t="str">
        <f t="shared" si="250"/>
        <v xml:space="preserve">ACD+Hep </v>
      </c>
      <c r="G573" s="58" t="str">
        <f t="shared" si="251"/>
        <v xml:space="preserve">DMSO </v>
      </c>
      <c r="H573" s="58" t="str">
        <f t="shared" si="252"/>
        <v xml:space="preserve">Open </v>
      </c>
      <c r="I573" s="58" t="str">
        <f t="shared" si="253"/>
        <v>NonSVC</v>
      </c>
      <c r="J573" s="58" t="str">
        <f t="shared" si="254"/>
        <v xml:space="preserve">≤-140°C  </v>
      </c>
      <c r="K573" s="58" t="str">
        <f t="shared" si="255"/>
        <v>No</v>
      </c>
      <c r="L573" s="58" t="str">
        <f t="shared" si="256"/>
        <v xml:space="preserve">Auto </v>
      </c>
      <c r="M573" s="58" t="str">
        <f t="shared" si="257"/>
        <v xml:space="preserve">BM </v>
      </c>
      <c r="N573" s="58" t="str">
        <f t="shared" si="258"/>
        <v xml:space="preserve">NA </v>
      </c>
      <c r="O573" s="58" t="str">
        <f t="shared" si="259"/>
        <v xml:space="preserve">Transf </v>
      </c>
      <c r="P573" s="58" t="str">
        <f t="shared" si="260"/>
        <v>EryDepl</v>
      </c>
      <c r="Q573" s="58" t="str">
        <f t="shared" si="261"/>
        <v xml:space="preserve">None </v>
      </c>
      <c r="R573" s="58" t="str">
        <f t="shared" si="262"/>
        <v xml:space="preserve">NoIrr </v>
      </c>
      <c r="S573" s="58" t="str">
        <f t="shared" si="263"/>
        <v xml:space="preserve">- </v>
      </c>
      <c r="T573" s="58" t="str">
        <f t="shared" si="264"/>
        <v xml:space="preserve">BoneMarrow </v>
      </c>
      <c r="U573" s="58" t="str">
        <f t="shared" si="265"/>
        <v>Non</v>
      </c>
      <c r="V573" s="58" t="str">
        <f t="shared" si="266"/>
        <v>NA</v>
      </c>
      <c r="W573" s="58" t="str">
        <f t="shared" si="267"/>
        <v xml:space="preserve">None </v>
      </c>
      <c r="X573"/>
      <c r="Y573" s="161" t="str">
        <f t="shared" si="268"/>
        <v>4-12-11-2-4-6-1-2-5-1-1-10-1-1-1-6-1-1-1</v>
      </c>
      <c r="Z573" s="8">
        <f t="shared" si="276"/>
        <v>483233</v>
      </c>
      <c r="AA573" s="7">
        <f t="shared" si="277"/>
        <v>568</v>
      </c>
      <c r="AB573" s="29" t="str">
        <f t="shared" si="281"/>
        <v>4</v>
      </c>
      <c r="AC573" s="29" t="str">
        <f t="shared" si="281"/>
        <v>8</v>
      </c>
      <c r="AD573" s="29" t="str">
        <f t="shared" si="281"/>
        <v>3</v>
      </c>
      <c r="AE573" s="29" t="str">
        <f t="shared" si="281"/>
        <v>2</v>
      </c>
      <c r="AF573" s="29" t="str">
        <f t="shared" si="281"/>
        <v>3</v>
      </c>
      <c r="AG573" s="29" t="str">
        <f t="shared" si="281"/>
        <v>3</v>
      </c>
      <c r="AH573" s="59">
        <v>568</v>
      </c>
      <c r="AI573" s="510">
        <v>483233</v>
      </c>
      <c r="AJ573" s="509">
        <v>4</v>
      </c>
      <c r="AK573" s="509">
        <v>12</v>
      </c>
      <c r="AL573" s="509">
        <v>11</v>
      </c>
      <c r="AM573" s="509">
        <v>2</v>
      </c>
      <c r="AN573" s="509">
        <v>4</v>
      </c>
      <c r="AO573" s="509">
        <v>6</v>
      </c>
      <c r="AP573" s="509">
        <v>1</v>
      </c>
      <c r="AQ573" s="509">
        <v>2</v>
      </c>
      <c r="AR573" s="509">
        <v>5</v>
      </c>
      <c r="AS573" s="509">
        <v>1</v>
      </c>
      <c r="AT573" s="509">
        <v>1</v>
      </c>
      <c r="AU573" s="509">
        <v>10</v>
      </c>
      <c r="AV573" s="509">
        <v>1</v>
      </c>
      <c r="AW573" s="509">
        <v>1</v>
      </c>
      <c r="AX573" s="509">
        <v>1</v>
      </c>
      <c r="AY573" s="509">
        <v>6</v>
      </c>
      <c r="AZ573" s="509">
        <v>1</v>
      </c>
      <c r="BA573" s="509">
        <v>1</v>
      </c>
      <c r="BB573" s="509">
        <v>1</v>
      </c>
      <c r="BC573" s="509" t="b">
        <v>0</v>
      </c>
      <c r="BD573" s="508">
        <v>44692</v>
      </c>
      <c r="BE573" s="508">
        <v>44692</v>
      </c>
      <c r="BF573" s="509" t="b">
        <v>0</v>
      </c>
      <c r="BG573" s="510" t="s">
        <v>1282</v>
      </c>
      <c r="BH573" s="509">
        <v>78</v>
      </c>
      <c r="BI573" s="510" t="s">
        <v>730</v>
      </c>
      <c r="BJ573" s="513">
        <v>44692</v>
      </c>
      <c r="BK573" s="513">
        <v>44692</v>
      </c>
      <c r="BL573" s="513">
        <v>46217</v>
      </c>
      <c r="BM573" s="510"/>
      <c r="BN573" s="512"/>
      <c r="BO573" s="510"/>
      <c r="BP573" s="509">
        <v>4</v>
      </c>
      <c r="BQ573" s="509" t="str">
        <f>IF(AI573="","",VLOOKUP(AJ573,[0]!Qualifier,(COLUMN(AJ573)-34),FALSE))</f>
        <v>StemC</v>
      </c>
      <c r="BR573" s="509" t="str">
        <f>IF(AJ573="","",VLOOKUP(AK573,[0]!Qualifier,(COLUMN(AK573)-34),FALSE))</f>
        <v xml:space="preserve">ACD+Hep </v>
      </c>
      <c r="BS573" s="509" t="str">
        <f>IF(AK573="","",VLOOKUP(AL573,[0]!Qualifier,(COLUMN(AL573)-34),FALSE))</f>
        <v xml:space="preserve">DMSO </v>
      </c>
      <c r="BT573" s="509" t="str">
        <f>IF(AL573="","",VLOOKUP(AM573,[0]!Qualifier,(COLUMN(AM573)-34),FALSE))</f>
        <v xml:space="preserve">Open </v>
      </c>
      <c r="BU573" s="509" t="str">
        <f>IF(AM573="","",VLOOKUP(AN573,[0]!Qualifier,(COLUMN(AN573)-34),FALSE))</f>
        <v>NonSVC</v>
      </c>
      <c r="BV573" s="509" t="str">
        <f>IF(AN573="","",VLOOKUP(AO573,[0]!Qualifier,(COLUMN(AO573)-34),FALSE))</f>
        <v xml:space="preserve">≤-140°C  </v>
      </c>
      <c r="BW573" s="509" t="str">
        <f>IF(AO573="","",VLOOKUP(AP573,[0]!Qualifier,(COLUMN(AP573)-34),FALSE))</f>
        <v>No</v>
      </c>
      <c r="BX573" s="509" t="str">
        <f>IF(AP573="","",VLOOKUP(AQ573,[0]!Qualifier,(COLUMN(AQ573)-34),FALSE))</f>
        <v xml:space="preserve">Auto </v>
      </c>
      <c r="BY573" s="509" t="str">
        <f>IF(AQ573="","",VLOOKUP(AR573,[0]!Qualifier,(COLUMN(AR573)-34),FALSE))</f>
        <v xml:space="preserve">BM </v>
      </c>
      <c r="BZ573" s="509" t="str">
        <f>IF(AR573="","",VLOOKUP(AS573,[0]!Qualifier,(COLUMN(AS573)-34),FALSE))</f>
        <v xml:space="preserve">NA </v>
      </c>
      <c r="CA573" s="509" t="str">
        <f>IF(AS573="","",VLOOKUP(AT573,[0]!Qualifier,(COLUMN(AT573)-34),FALSE))</f>
        <v xml:space="preserve">Transf </v>
      </c>
      <c r="CB573" s="509" t="str">
        <f>IF(AT573="","",VLOOKUP(AU573,[0]!Qualifier,(COLUMN(AU573)-34),FALSE))</f>
        <v>EryDepl</v>
      </c>
      <c r="CC573" s="509" t="str">
        <f>IF(AU573="","",VLOOKUP(AV573,[0]!Qualifier,(COLUMN(AV573)-34),FALSE))</f>
        <v xml:space="preserve">None </v>
      </c>
      <c r="CD573" s="509" t="str">
        <f>IF(AV573="","",VLOOKUP(AW573,[0]!Qualifier,(COLUMN(AW573)-34),FALSE))</f>
        <v xml:space="preserve">NoIrr </v>
      </c>
      <c r="CE573" s="508" t="str">
        <f>IF(AW573="","",VLOOKUP(AX573,[0]!Qualifier,(COLUMN(AX573)-34),FALSE))</f>
        <v xml:space="preserve">- </v>
      </c>
      <c r="CF573" s="508" t="str">
        <f>IF(AX573="","",VLOOKUP(AY573,[0]!Qualifier,(COLUMN(AY573)-34),FALSE))</f>
        <v xml:space="preserve">BoneMarrow </v>
      </c>
      <c r="CG573" s="509" t="str">
        <f>IF(AY573="","",VLOOKUP(AZ573,[0]!Qualifier,(COLUMN(AZ573)-34),FALSE))</f>
        <v>Non</v>
      </c>
      <c r="CH573" s="510" t="str">
        <f>IF(AZ573="","",VLOOKUP(BA573,[0]!Qualifier,(COLUMN(BA573)-34),FALSE))</f>
        <v>NA</v>
      </c>
      <c r="CI573" s="512" t="str">
        <f>IF(BA573="","",VLOOKUP(BB573,[0]!Qualifier,(COLUMN(BB573)-34),FALSE))</f>
        <v xml:space="preserve">None </v>
      </c>
      <c r="CJ573" s="510"/>
      <c r="CK573" s="513" t="str">
        <f t="shared" si="269"/>
        <v>4-12-11-2-4-6-1-2-5-1-1-10-1-1-1-6-1-1-1</v>
      </c>
      <c r="CL573" s="513">
        <v>43946</v>
      </c>
      <c r="CM573" s="513">
        <v>45195</v>
      </c>
      <c r="CN573" s="510"/>
      <c r="CP573" s="510"/>
    </row>
    <row r="574" spans="1:94" ht="12.95" customHeight="1" outlineLevel="1" x14ac:dyDescent="0.35">
      <c r="A574" s="78">
        <f t="shared" si="274"/>
        <v>483243</v>
      </c>
      <c r="B574" s="7">
        <f t="shared" ref="B574:B636" si="282">IF(D574="","",B573+1)</f>
        <v>569</v>
      </c>
      <c r="C574" s="59">
        <f t="shared" si="270"/>
        <v>569</v>
      </c>
      <c r="D574" s="124">
        <f t="shared" ref="D574:D590" si="283">IF(AI574="","",AI574)</f>
        <v>483243</v>
      </c>
      <c r="E574" s="16" t="str">
        <f t="shared" si="249"/>
        <v>StemC</v>
      </c>
      <c r="F574" s="58" t="str">
        <f t="shared" si="250"/>
        <v xml:space="preserve">Hep </v>
      </c>
      <c r="G574" s="58" t="str">
        <f t="shared" si="251"/>
        <v xml:space="preserve">DMSO </v>
      </c>
      <c r="H574" s="58" t="str">
        <f t="shared" si="252"/>
        <v xml:space="preserve">CleanR </v>
      </c>
      <c r="I574" s="58" t="str">
        <f t="shared" si="253"/>
        <v xml:space="preserve">NonSV </v>
      </c>
      <c r="J574" s="58" t="str">
        <f t="shared" si="254"/>
        <v xml:space="preserve">≤-140°C  </v>
      </c>
      <c r="K574" s="58" t="str">
        <f t="shared" si="255"/>
        <v>No</v>
      </c>
      <c r="L574" s="58" t="str">
        <f t="shared" si="256"/>
        <v xml:space="preserve">Auto </v>
      </c>
      <c r="M574" s="58" t="str">
        <f t="shared" si="257"/>
        <v xml:space="preserve">BM </v>
      </c>
      <c r="N574" s="58" t="str">
        <f t="shared" si="258"/>
        <v xml:space="preserve">NA </v>
      </c>
      <c r="O574" s="58" t="str">
        <f t="shared" si="259"/>
        <v xml:space="preserve">Transf </v>
      </c>
      <c r="P574" s="58" t="str">
        <f t="shared" si="260"/>
        <v xml:space="preserve">None </v>
      </c>
      <c r="Q574" s="58" t="str">
        <f t="shared" si="261"/>
        <v xml:space="preserve">None </v>
      </c>
      <c r="R574" s="58" t="str">
        <f t="shared" si="262"/>
        <v xml:space="preserve">NoIrr </v>
      </c>
      <c r="S574" s="58" t="str">
        <f t="shared" si="263"/>
        <v xml:space="preserve">- </v>
      </c>
      <c r="T574" s="58" t="str">
        <f t="shared" si="264"/>
        <v xml:space="preserve">BoneMarrow </v>
      </c>
      <c r="U574" s="58" t="str">
        <f t="shared" si="265"/>
        <v>BactTestNeg</v>
      </c>
      <c r="V574" s="58" t="str">
        <f t="shared" si="266"/>
        <v>NA</v>
      </c>
      <c r="W574" s="58" t="str">
        <f t="shared" si="267"/>
        <v xml:space="preserve">None </v>
      </c>
      <c r="X574"/>
      <c r="Y574" s="161" t="str">
        <f t="shared" si="268"/>
        <v>4-9-11-4-3-6-1-2-5-1-1-1-1-1-1-6-10-1-1</v>
      </c>
      <c r="Z574" s="8">
        <f t="shared" si="276"/>
        <v>483243</v>
      </c>
      <c r="AA574" s="7">
        <f t="shared" si="277"/>
        <v>569</v>
      </c>
      <c r="AB574" s="29" t="str">
        <f t="shared" ref="AB574:AG609" si="284">MID(TEXT($Z574,"000000"),AB$5,1)</f>
        <v>4</v>
      </c>
      <c r="AC574" s="29" t="str">
        <f t="shared" si="284"/>
        <v>8</v>
      </c>
      <c r="AD574" s="29" t="str">
        <f t="shared" si="284"/>
        <v>3</v>
      </c>
      <c r="AE574" s="29" t="str">
        <f t="shared" si="284"/>
        <v>2</v>
      </c>
      <c r="AF574" s="29" t="str">
        <f t="shared" si="284"/>
        <v>4</v>
      </c>
      <c r="AG574" s="29" t="str">
        <f t="shared" si="284"/>
        <v>3</v>
      </c>
      <c r="AH574" s="59">
        <v>569</v>
      </c>
      <c r="AI574" s="510">
        <v>483243</v>
      </c>
      <c r="AJ574" s="509">
        <v>4</v>
      </c>
      <c r="AK574" s="509">
        <v>9</v>
      </c>
      <c r="AL574" s="509">
        <v>11</v>
      </c>
      <c r="AM574" s="509">
        <v>4</v>
      </c>
      <c r="AN574" s="509">
        <v>3</v>
      </c>
      <c r="AO574" s="509">
        <v>6</v>
      </c>
      <c r="AP574" s="509">
        <v>1</v>
      </c>
      <c r="AQ574" s="509">
        <v>2</v>
      </c>
      <c r="AR574" s="509">
        <v>5</v>
      </c>
      <c r="AS574" s="509">
        <v>1</v>
      </c>
      <c r="AT574" s="509">
        <v>1</v>
      </c>
      <c r="AU574" s="509">
        <v>1</v>
      </c>
      <c r="AV574" s="509">
        <v>1</v>
      </c>
      <c r="AW574" s="509">
        <v>1</v>
      </c>
      <c r="AX574" s="509">
        <v>1</v>
      </c>
      <c r="AY574" s="509">
        <v>6</v>
      </c>
      <c r="AZ574" s="509">
        <v>10</v>
      </c>
      <c r="BA574" s="509">
        <v>1</v>
      </c>
      <c r="BB574" s="509">
        <v>1</v>
      </c>
      <c r="BC574" s="509" t="b">
        <v>0</v>
      </c>
      <c r="BD574" s="508">
        <v>46079</v>
      </c>
      <c r="BE574" s="508">
        <v>46073</v>
      </c>
      <c r="BF574" s="509" t="b">
        <v>0</v>
      </c>
      <c r="BG574" s="510" t="s">
        <v>1641</v>
      </c>
      <c r="BH574" s="509">
        <v>78</v>
      </c>
      <c r="BI574" s="510" t="s">
        <v>730</v>
      </c>
      <c r="BJ574" s="513">
        <v>46079</v>
      </c>
      <c r="BK574" s="513">
        <v>46073</v>
      </c>
      <c r="BL574" s="513">
        <v>46217</v>
      </c>
      <c r="BM574" s="510"/>
      <c r="BN574" s="512"/>
      <c r="BO574" s="510"/>
      <c r="BP574" s="509">
        <v>4</v>
      </c>
      <c r="BQ574" s="509" t="str">
        <f>IF(AI574="","",VLOOKUP(AJ574,[0]!Qualifier,(COLUMN(AJ574)-34),FALSE))</f>
        <v>StemC</v>
      </c>
      <c r="BR574" s="509" t="str">
        <f>IF(AJ574="","",VLOOKUP(AK574,[0]!Qualifier,(COLUMN(AK574)-34),FALSE))</f>
        <v xml:space="preserve">Hep </v>
      </c>
      <c r="BS574" s="509" t="str">
        <f>IF(AK574="","",VLOOKUP(AL574,[0]!Qualifier,(COLUMN(AL574)-34),FALSE))</f>
        <v xml:space="preserve">DMSO </v>
      </c>
      <c r="BT574" s="509" t="str">
        <f>IF(AL574="","",VLOOKUP(AM574,[0]!Qualifier,(COLUMN(AM574)-34),FALSE))</f>
        <v xml:space="preserve">CleanR </v>
      </c>
      <c r="BU574" s="509" t="str">
        <f>IF(AM574="","",VLOOKUP(AN574,[0]!Qualifier,(COLUMN(AN574)-34),FALSE))</f>
        <v xml:space="preserve">NonSV </v>
      </c>
      <c r="BV574" s="509" t="str">
        <f>IF(AN574="","",VLOOKUP(AO574,[0]!Qualifier,(COLUMN(AO574)-34),FALSE))</f>
        <v xml:space="preserve">≤-140°C  </v>
      </c>
      <c r="BW574" s="509" t="str">
        <f>IF(AO574="","",VLOOKUP(AP574,[0]!Qualifier,(COLUMN(AP574)-34),FALSE))</f>
        <v>No</v>
      </c>
      <c r="BX574" s="509" t="str">
        <f>IF(AP574="","",VLOOKUP(AQ574,[0]!Qualifier,(COLUMN(AQ574)-34),FALSE))</f>
        <v xml:space="preserve">Auto </v>
      </c>
      <c r="BY574" s="509" t="str">
        <f>IF(AQ574="","",VLOOKUP(AR574,[0]!Qualifier,(COLUMN(AR574)-34),FALSE))</f>
        <v xml:space="preserve">BM </v>
      </c>
      <c r="BZ574" s="509" t="str">
        <f>IF(AR574="","",VLOOKUP(AS574,[0]!Qualifier,(COLUMN(AS574)-34),FALSE))</f>
        <v xml:space="preserve">NA </v>
      </c>
      <c r="CA574" s="509" t="str">
        <f>IF(AS574="","",VLOOKUP(AT574,[0]!Qualifier,(COLUMN(AT574)-34),FALSE))</f>
        <v xml:space="preserve">Transf </v>
      </c>
      <c r="CB574" s="509" t="str">
        <f>IF(AT574="","",VLOOKUP(AU574,[0]!Qualifier,(COLUMN(AU574)-34),FALSE))</f>
        <v xml:space="preserve">None </v>
      </c>
      <c r="CC574" s="509" t="str">
        <f>IF(AU574="","",VLOOKUP(AV574,[0]!Qualifier,(COLUMN(AV574)-34),FALSE))</f>
        <v xml:space="preserve">None </v>
      </c>
      <c r="CD574" s="509" t="str">
        <f>IF(AV574="","",VLOOKUP(AW574,[0]!Qualifier,(COLUMN(AW574)-34),FALSE))</f>
        <v xml:space="preserve">NoIrr </v>
      </c>
      <c r="CE574" s="508" t="str">
        <f>IF(AW574="","",VLOOKUP(AX574,[0]!Qualifier,(COLUMN(AX574)-34),FALSE))</f>
        <v xml:space="preserve">- </v>
      </c>
      <c r="CF574" s="508" t="str">
        <f>IF(AX574="","",VLOOKUP(AY574,[0]!Qualifier,(COLUMN(AY574)-34),FALSE))</f>
        <v xml:space="preserve">BoneMarrow </v>
      </c>
      <c r="CG574" s="509" t="str">
        <f>IF(AY574="","",VLOOKUP(AZ574,[0]!Qualifier,(COLUMN(AZ574)-34),FALSE))</f>
        <v>BactTestNeg</v>
      </c>
      <c r="CH574" s="510" t="str">
        <f>IF(AZ574="","",VLOOKUP(BA574,[0]!Qualifier,(COLUMN(BA574)-34),FALSE))</f>
        <v>NA</v>
      </c>
      <c r="CI574" s="512" t="str">
        <f>IF(BA574="","",VLOOKUP(BB574,[0]!Qualifier,(COLUMN(BB574)-34),FALSE))</f>
        <v xml:space="preserve">None </v>
      </c>
      <c r="CJ574" s="510"/>
      <c r="CK574" s="513" t="str">
        <f t="shared" si="269"/>
        <v>4-9-11-4-3-6-1-2-5-1-1-1-1-1-1-6-10-1-1</v>
      </c>
      <c r="CL574" s="513">
        <v>43938</v>
      </c>
      <c r="CM574" s="513">
        <v>45195</v>
      </c>
      <c r="CN574" s="510"/>
      <c r="CP574" s="510"/>
    </row>
    <row r="575" spans="1:94" ht="12.95" customHeight="1" outlineLevel="1" x14ac:dyDescent="0.35">
      <c r="A575" s="78">
        <f t="shared" si="274"/>
        <v>483838</v>
      </c>
      <c r="B575" s="7">
        <f t="shared" si="282"/>
        <v>570</v>
      </c>
      <c r="C575" s="59">
        <f t="shared" si="270"/>
        <v>570</v>
      </c>
      <c r="D575" s="124">
        <f t="shared" si="283"/>
        <v>483838</v>
      </c>
      <c r="E575" s="16" t="str">
        <f t="shared" si="249"/>
        <v>StemC</v>
      </c>
      <c r="F575" s="58" t="str">
        <f t="shared" si="250"/>
        <v xml:space="preserve">ACD </v>
      </c>
      <c r="G575" s="58" t="str">
        <f t="shared" si="251"/>
        <v xml:space="preserve">DMSO </v>
      </c>
      <c r="H575" s="58" t="str">
        <f t="shared" si="252"/>
        <v xml:space="preserve">Open </v>
      </c>
      <c r="I575" s="58" t="str">
        <f t="shared" si="253"/>
        <v>NonSVC</v>
      </c>
      <c r="J575" s="58" t="str">
        <f t="shared" si="254"/>
        <v xml:space="preserve">≤-80°C </v>
      </c>
      <c r="K575" s="58" t="str">
        <f t="shared" si="255"/>
        <v>No</v>
      </c>
      <c r="L575" s="58" t="str">
        <f t="shared" si="256"/>
        <v xml:space="preserve">Auto </v>
      </c>
      <c r="M575" s="58" t="str">
        <f t="shared" si="257"/>
        <v xml:space="preserve">BM </v>
      </c>
      <c r="N575" s="58" t="str">
        <f t="shared" si="258"/>
        <v xml:space="preserve">NA </v>
      </c>
      <c r="O575" s="58" t="str">
        <f t="shared" si="259"/>
        <v xml:space="preserve">Transf </v>
      </c>
      <c r="P575" s="58" t="str">
        <f t="shared" si="260"/>
        <v>EryDepl</v>
      </c>
      <c r="Q575" s="58" t="str">
        <f t="shared" si="261"/>
        <v xml:space="preserve">None </v>
      </c>
      <c r="R575" s="58" t="str">
        <f t="shared" si="262"/>
        <v xml:space="preserve">NoIrr </v>
      </c>
      <c r="S575" s="58" t="str">
        <f t="shared" si="263"/>
        <v xml:space="preserve">- </v>
      </c>
      <c r="T575" s="58" t="str">
        <f t="shared" si="264"/>
        <v xml:space="preserve">BoneMarrow </v>
      </c>
      <c r="U575" s="58" t="str">
        <f t="shared" si="265"/>
        <v>Non</v>
      </c>
      <c r="V575" s="58" t="str">
        <f t="shared" si="266"/>
        <v>NA</v>
      </c>
      <c r="W575" s="58" t="str">
        <f t="shared" si="267"/>
        <v xml:space="preserve">None </v>
      </c>
      <c r="X575"/>
      <c r="Y575" s="161" t="str">
        <f t="shared" si="268"/>
        <v>4-6-11-2-4-16-1-2-5-1-1-10-1-1-1-6-1-1-1</v>
      </c>
      <c r="Z575" s="8">
        <f t="shared" si="276"/>
        <v>483838</v>
      </c>
      <c r="AA575" s="7">
        <f t="shared" si="277"/>
        <v>570</v>
      </c>
      <c r="AB575" s="29" t="str">
        <f t="shared" si="284"/>
        <v>4</v>
      </c>
      <c r="AC575" s="29" t="str">
        <f t="shared" si="284"/>
        <v>8</v>
      </c>
      <c r="AD575" s="29" t="str">
        <f t="shared" si="284"/>
        <v>3</v>
      </c>
      <c r="AE575" s="29" t="str">
        <f t="shared" si="284"/>
        <v>8</v>
      </c>
      <c r="AF575" s="29" t="str">
        <f t="shared" si="284"/>
        <v>3</v>
      </c>
      <c r="AG575" s="29" t="str">
        <f t="shared" si="284"/>
        <v>8</v>
      </c>
      <c r="AH575" s="59">
        <v>570</v>
      </c>
      <c r="AI575" s="510">
        <v>483838</v>
      </c>
      <c r="AJ575" s="509">
        <v>4</v>
      </c>
      <c r="AK575" s="509">
        <v>6</v>
      </c>
      <c r="AL575" s="509">
        <v>11</v>
      </c>
      <c r="AM575" s="509">
        <v>2</v>
      </c>
      <c r="AN575" s="509">
        <v>4</v>
      </c>
      <c r="AO575" s="509">
        <v>16</v>
      </c>
      <c r="AP575" s="509">
        <v>1</v>
      </c>
      <c r="AQ575" s="509">
        <v>2</v>
      </c>
      <c r="AR575" s="509">
        <v>5</v>
      </c>
      <c r="AS575" s="509">
        <v>1</v>
      </c>
      <c r="AT575" s="509">
        <v>1</v>
      </c>
      <c r="AU575" s="509">
        <v>10</v>
      </c>
      <c r="AV575" s="509">
        <v>1</v>
      </c>
      <c r="AW575" s="509">
        <v>1</v>
      </c>
      <c r="AX575" s="509">
        <v>1</v>
      </c>
      <c r="AY575" s="509">
        <v>6</v>
      </c>
      <c r="AZ575" s="509">
        <v>1</v>
      </c>
      <c r="BA575" s="509">
        <v>1</v>
      </c>
      <c r="BB575" s="509">
        <v>1</v>
      </c>
      <c r="BC575" s="509" t="b">
        <v>0</v>
      </c>
      <c r="BD575" s="508">
        <v>44007</v>
      </c>
      <c r="BE575" s="508">
        <v>43999</v>
      </c>
      <c r="BF575" s="509" t="b">
        <v>0</v>
      </c>
      <c r="BG575" s="510" t="s">
        <v>1283</v>
      </c>
      <c r="BH575" s="509">
        <v>78</v>
      </c>
      <c r="BI575" s="510" t="s">
        <v>730</v>
      </c>
      <c r="BJ575" s="513">
        <v>44007</v>
      </c>
      <c r="BK575" s="513">
        <v>43999</v>
      </c>
      <c r="BL575" s="513">
        <v>46217</v>
      </c>
      <c r="BM575" s="510"/>
      <c r="BN575" s="512"/>
      <c r="BO575" s="510"/>
      <c r="BP575" s="509">
        <v>4</v>
      </c>
      <c r="BQ575" s="509" t="str">
        <f>IF(AI575="","",VLOOKUP(AJ575,[0]!Qualifier,(COLUMN(AJ575)-34),FALSE))</f>
        <v>StemC</v>
      </c>
      <c r="BR575" s="509" t="str">
        <f>IF(AJ575="","",VLOOKUP(AK575,[0]!Qualifier,(COLUMN(AK575)-34),FALSE))</f>
        <v xml:space="preserve">ACD </v>
      </c>
      <c r="BS575" s="509" t="str">
        <f>IF(AK575="","",VLOOKUP(AL575,[0]!Qualifier,(COLUMN(AL575)-34),FALSE))</f>
        <v xml:space="preserve">DMSO </v>
      </c>
      <c r="BT575" s="509" t="str">
        <f>IF(AL575="","",VLOOKUP(AM575,[0]!Qualifier,(COLUMN(AM575)-34),FALSE))</f>
        <v xml:space="preserve">Open </v>
      </c>
      <c r="BU575" s="509" t="str">
        <f>IF(AM575="","",VLOOKUP(AN575,[0]!Qualifier,(COLUMN(AN575)-34),FALSE))</f>
        <v>NonSVC</v>
      </c>
      <c r="BV575" s="509" t="str">
        <f>IF(AN575="","",VLOOKUP(AO575,[0]!Qualifier,(COLUMN(AO575)-34),FALSE))</f>
        <v xml:space="preserve">≤-80°C </v>
      </c>
      <c r="BW575" s="509" t="str">
        <f>IF(AO575="","",VLOOKUP(AP575,[0]!Qualifier,(COLUMN(AP575)-34),FALSE))</f>
        <v>No</v>
      </c>
      <c r="BX575" s="509" t="str">
        <f>IF(AP575="","",VLOOKUP(AQ575,[0]!Qualifier,(COLUMN(AQ575)-34),FALSE))</f>
        <v xml:space="preserve">Auto </v>
      </c>
      <c r="BY575" s="509" t="str">
        <f>IF(AQ575="","",VLOOKUP(AR575,[0]!Qualifier,(COLUMN(AR575)-34),FALSE))</f>
        <v xml:space="preserve">BM </v>
      </c>
      <c r="BZ575" s="509" t="str">
        <f>IF(AR575="","",VLOOKUP(AS575,[0]!Qualifier,(COLUMN(AS575)-34),FALSE))</f>
        <v xml:space="preserve">NA </v>
      </c>
      <c r="CA575" s="509" t="str">
        <f>IF(AS575="","",VLOOKUP(AT575,[0]!Qualifier,(COLUMN(AT575)-34),FALSE))</f>
        <v xml:space="preserve">Transf </v>
      </c>
      <c r="CB575" s="509" t="str">
        <f>IF(AT575="","",VLOOKUP(AU575,[0]!Qualifier,(COLUMN(AU575)-34),FALSE))</f>
        <v>EryDepl</v>
      </c>
      <c r="CC575" s="509" t="str">
        <f>IF(AU575="","",VLOOKUP(AV575,[0]!Qualifier,(COLUMN(AV575)-34),FALSE))</f>
        <v xml:space="preserve">None </v>
      </c>
      <c r="CD575" s="509" t="str">
        <f>IF(AV575="","",VLOOKUP(AW575,[0]!Qualifier,(COLUMN(AW575)-34),FALSE))</f>
        <v xml:space="preserve">NoIrr </v>
      </c>
      <c r="CE575" s="508" t="str">
        <f>IF(AW575="","",VLOOKUP(AX575,[0]!Qualifier,(COLUMN(AX575)-34),FALSE))</f>
        <v xml:space="preserve">- </v>
      </c>
      <c r="CF575" s="508" t="str">
        <f>IF(AX575="","",VLOOKUP(AY575,[0]!Qualifier,(COLUMN(AY575)-34),FALSE))</f>
        <v xml:space="preserve">BoneMarrow </v>
      </c>
      <c r="CG575" s="509" t="str">
        <f>IF(AY575="","",VLOOKUP(AZ575,[0]!Qualifier,(COLUMN(AZ575)-34),FALSE))</f>
        <v>Non</v>
      </c>
      <c r="CH575" s="510" t="str">
        <f>IF(AZ575="","",VLOOKUP(BA575,[0]!Qualifier,(COLUMN(BA575)-34),FALSE))</f>
        <v>NA</v>
      </c>
      <c r="CI575" s="512" t="str">
        <f>IF(BA575="","",VLOOKUP(BB575,[0]!Qualifier,(COLUMN(BB575)-34),FALSE))</f>
        <v xml:space="preserve">None </v>
      </c>
      <c r="CJ575" s="510"/>
      <c r="CK575" s="513" t="str">
        <f t="shared" si="269"/>
        <v>4-6-11-2-4-16-1-2-5-1-1-10-1-1-1-6-1-1-1</v>
      </c>
      <c r="CL575" s="513">
        <v>38320</v>
      </c>
      <c r="CM575" s="513">
        <v>45195</v>
      </c>
      <c r="CN575" s="510"/>
      <c r="CP575" s="510"/>
    </row>
    <row r="576" spans="1:94" ht="12.95" customHeight="1" outlineLevel="1" x14ac:dyDescent="0.35">
      <c r="A576" s="78">
        <f t="shared" si="274"/>
        <v>487828</v>
      </c>
      <c r="B576" s="7">
        <f t="shared" si="282"/>
        <v>571</v>
      </c>
      <c r="C576" s="59">
        <f t="shared" si="270"/>
        <v>571</v>
      </c>
      <c r="D576" s="124">
        <f t="shared" si="283"/>
        <v>487828</v>
      </c>
      <c r="E576" s="16" t="str">
        <f t="shared" si="249"/>
        <v>StemC</v>
      </c>
      <c r="F576" s="58" t="str">
        <f t="shared" si="250"/>
        <v xml:space="preserve">ACD </v>
      </c>
      <c r="G576" s="58" t="str">
        <f t="shared" si="251"/>
        <v xml:space="preserve">DMSO </v>
      </c>
      <c r="H576" s="58" t="str">
        <f t="shared" si="252"/>
        <v xml:space="preserve">Open </v>
      </c>
      <c r="I576" s="58" t="str">
        <f t="shared" si="253"/>
        <v xml:space="preserve">NonSV </v>
      </c>
      <c r="J576" s="58" t="str">
        <f t="shared" si="254"/>
        <v xml:space="preserve">≤-60°C  </v>
      </c>
      <c r="K576" s="58" t="str">
        <f t="shared" si="255"/>
        <v>No</v>
      </c>
      <c r="L576" s="58" t="str">
        <f t="shared" si="256"/>
        <v xml:space="preserve">Auto </v>
      </c>
      <c r="M576" s="58" t="str">
        <f t="shared" si="257"/>
        <v xml:space="preserve">BM </v>
      </c>
      <c r="N576" s="58" t="str">
        <f t="shared" si="258"/>
        <v xml:space="preserve">NA </v>
      </c>
      <c r="O576" s="58" t="str">
        <f t="shared" si="259"/>
        <v xml:space="preserve">Transf </v>
      </c>
      <c r="P576" s="58" t="str">
        <f t="shared" si="260"/>
        <v>EryDepl</v>
      </c>
      <c r="Q576" s="58" t="str">
        <f t="shared" si="261"/>
        <v xml:space="preserve">None </v>
      </c>
      <c r="R576" s="58" t="str">
        <f t="shared" si="262"/>
        <v xml:space="preserve">NoIrr </v>
      </c>
      <c r="S576" s="58" t="str">
        <f t="shared" si="263"/>
        <v xml:space="preserve">- </v>
      </c>
      <c r="T576" s="58" t="str">
        <f t="shared" si="264"/>
        <v xml:space="preserve">BoneMarrow </v>
      </c>
      <c r="U576" s="58" t="str">
        <f t="shared" si="265"/>
        <v>Non</v>
      </c>
      <c r="V576" s="58" t="str">
        <f t="shared" si="266"/>
        <v>NA</v>
      </c>
      <c r="W576" s="58" t="str">
        <f t="shared" si="267"/>
        <v xml:space="preserve">None </v>
      </c>
      <c r="X576"/>
      <c r="Y576" s="161" t="str">
        <f t="shared" si="268"/>
        <v>4-6-11-2-3-5-1-2-5-1-1-10-1-1-1-6-1-1-1</v>
      </c>
      <c r="Z576" s="8">
        <f t="shared" si="276"/>
        <v>487828</v>
      </c>
      <c r="AA576" s="7">
        <f t="shared" si="277"/>
        <v>571</v>
      </c>
      <c r="AB576" s="29" t="str">
        <f t="shared" si="284"/>
        <v>4</v>
      </c>
      <c r="AC576" s="29" t="str">
        <f t="shared" si="284"/>
        <v>8</v>
      </c>
      <c r="AD576" s="29" t="str">
        <f t="shared" si="284"/>
        <v>7</v>
      </c>
      <c r="AE576" s="29" t="str">
        <f t="shared" si="284"/>
        <v>8</v>
      </c>
      <c r="AF576" s="29" t="str">
        <f t="shared" si="284"/>
        <v>2</v>
      </c>
      <c r="AG576" s="29" t="str">
        <f t="shared" si="284"/>
        <v>8</v>
      </c>
      <c r="AH576" s="59">
        <v>571</v>
      </c>
      <c r="AI576" s="510">
        <v>487828</v>
      </c>
      <c r="AJ576" s="509">
        <v>4</v>
      </c>
      <c r="AK576" s="509">
        <v>6</v>
      </c>
      <c r="AL576" s="509">
        <v>11</v>
      </c>
      <c r="AM576" s="509">
        <v>2</v>
      </c>
      <c r="AN576" s="509">
        <v>3</v>
      </c>
      <c r="AO576" s="509">
        <v>5</v>
      </c>
      <c r="AP576" s="509">
        <v>1</v>
      </c>
      <c r="AQ576" s="509">
        <v>2</v>
      </c>
      <c r="AR576" s="509">
        <v>5</v>
      </c>
      <c r="AS576" s="509">
        <v>1</v>
      </c>
      <c r="AT576" s="509">
        <v>1</v>
      </c>
      <c r="AU576" s="509">
        <v>10</v>
      </c>
      <c r="AV576" s="509">
        <v>1</v>
      </c>
      <c r="AW576" s="509">
        <v>1</v>
      </c>
      <c r="AX576" s="509">
        <v>1</v>
      </c>
      <c r="AY576" s="509">
        <v>6</v>
      </c>
      <c r="AZ576" s="509">
        <v>1</v>
      </c>
      <c r="BA576" s="509">
        <v>1</v>
      </c>
      <c r="BB576" s="509">
        <v>1</v>
      </c>
      <c r="BC576" s="509" t="b">
        <v>0</v>
      </c>
      <c r="BD576" s="508">
        <v>46079</v>
      </c>
      <c r="BE576" s="508">
        <v>46077</v>
      </c>
      <c r="BF576" s="509" t="b">
        <v>0</v>
      </c>
      <c r="BG576" s="510" t="s">
        <v>1642</v>
      </c>
      <c r="BH576" s="509">
        <v>78</v>
      </c>
      <c r="BI576" s="510" t="s">
        <v>730</v>
      </c>
      <c r="BJ576" s="513">
        <v>46079</v>
      </c>
      <c r="BK576" s="513">
        <v>46077</v>
      </c>
      <c r="BL576" s="513">
        <v>46217</v>
      </c>
      <c r="BM576" s="510"/>
      <c r="BN576" s="512"/>
      <c r="BO576" s="510"/>
      <c r="BP576" s="509">
        <v>4</v>
      </c>
      <c r="BQ576" s="509" t="str">
        <f>IF(AI576="","",VLOOKUP(AJ576,[0]!Qualifier,(COLUMN(AJ576)-34),FALSE))</f>
        <v>StemC</v>
      </c>
      <c r="BR576" s="509" t="str">
        <f>IF(AJ576="","",VLOOKUP(AK576,[0]!Qualifier,(COLUMN(AK576)-34),FALSE))</f>
        <v xml:space="preserve">ACD </v>
      </c>
      <c r="BS576" s="509" t="str">
        <f>IF(AK576="","",VLOOKUP(AL576,[0]!Qualifier,(COLUMN(AL576)-34),FALSE))</f>
        <v xml:space="preserve">DMSO </v>
      </c>
      <c r="BT576" s="509" t="str">
        <f>IF(AL576="","",VLOOKUP(AM576,[0]!Qualifier,(COLUMN(AM576)-34),FALSE))</f>
        <v xml:space="preserve">Open </v>
      </c>
      <c r="BU576" s="509" t="str">
        <f>IF(AM576="","",VLOOKUP(AN576,[0]!Qualifier,(COLUMN(AN576)-34),FALSE))</f>
        <v xml:space="preserve">NonSV </v>
      </c>
      <c r="BV576" s="509" t="str">
        <f>IF(AN576="","",VLOOKUP(AO576,[0]!Qualifier,(COLUMN(AO576)-34),FALSE))</f>
        <v xml:space="preserve">≤-60°C  </v>
      </c>
      <c r="BW576" s="509" t="str">
        <f>IF(AO576="","",VLOOKUP(AP576,[0]!Qualifier,(COLUMN(AP576)-34),FALSE))</f>
        <v>No</v>
      </c>
      <c r="BX576" s="509" t="str">
        <f>IF(AP576="","",VLOOKUP(AQ576,[0]!Qualifier,(COLUMN(AQ576)-34),FALSE))</f>
        <v xml:space="preserve">Auto </v>
      </c>
      <c r="BY576" s="509" t="str">
        <f>IF(AQ576="","",VLOOKUP(AR576,[0]!Qualifier,(COLUMN(AR576)-34),FALSE))</f>
        <v xml:space="preserve">BM </v>
      </c>
      <c r="BZ576" s="509" t="str">
        <f>IF(AR576="","",VLOOKUP(AS576,[0]!Qualifier,(COLUMN(AS576)-34),FALSE))</f>
        <v xml:space="preserve">NA </v>
      </c>
      <c r="CA576" s="509" t="str">
        <f>IF(AS576="","",VLOOKUP(AT576,[0]!Qualifier,(COLUMN(AT576)-34),FALSE))</f>
        <v xml:space="preserve">Transf </v>
      </c>
      <c r="CB576" s="509" t="str">
        <f>IF(AT576="","",VLOOKUP(AU576,[0]!Qualifier,(COLUMN(AU576)-34),FALSE))</f>
        <v>EryDepl</v>
      </c>
      <c r="CC576" s="509" t="str">
        <f>IF(AU576="","",VLOOKUP(AV576,[0]!Qualifier,(COLUMN(AV576)-34),FALSE))</f>
        <v xml:space="preserve">None </v>
      </c>
      <c r="CD576" s="509" t="str">
        <f>IF(AV576="","",VLOOKUP(AW576,[0]!Qualifier,(COLUMN(AW576)-34),FALSE))</f>
        <v xml:space="preserve">NoIrr </v>
      </c>
      <c r="CE576" s="508" t="str">
        <f>IF(AW576="","",VLOOKUP(AX576,[0]!Qualifier,(COLUMN(AX576)-34),FALSE))</f>
        <v xml:space="preserve">- </v>
      </c>
      <c r="CF576" s="508" t="str">
        <f>IF(AX576="","",VLOOKUP(AY576,[0]!Qualifier,(COLUMN(AY576)-34),FALSE))</f>
        <v xml:space="preserve">BoneMarrow </v>
      </c>
      <c r="CG576" s="509" t="str">
        <f>IF(AY576="","",VLOOKUP(AZ576,[0]!Qualifier,(COLUMN(AZ576)-34),FALSE))</f>
        <v>Non</v>
      </c>
      <c r="CH576" s="510" t="str">
        <f>IF(AZ576="","",VLOOKUP(BA576,[0]!Qualifier,(COLUMN(BA576)-34),FALSE))</f>
        <v>NA</v>
      </c>
      <c r="CI576" s="512" t="str">
        <f>IF(BA576="","",VLOOKUP(BB576,[0]!Qualifier,(COLUMN(BB576)-34),FALSE))</f>
        <v xml:space="preserve">None </v>
      </c>
      <c r="CJ576" s="510"/>
      <c r="CK576" s="513" t="str">
        <f t="shared" si="269"/>
        <v>4-6-11-2-3-5-1-2-5-1-1-10-1-1-1-6-1-1-1</v>
      </c>
      <c r="CL576" s="513">
        <v>36383</v>
      </c>
      <c r="CM576" s="513">
        <v>45195</v>
      </c>
      <c r="CN576" s="510"/>
      <c r="CP576" s="510"/>
    </row>
    <row r="577" spans="1:94" ht="12.95" customHeight="1" outlineLevel="1" x14ac:dyDescent="0.35">
      <c r="A577" s="78">
        <f t="shared" si="274"/>
        <v>490234</v>
      </c>
      <c r="B577" s="7">
        <f t="shared" si="282"/>
        <v>572</v>
      </c>
      <c r="C577" s="59">
        <f t="shared" si="270"/>
        <v>572</v>
      </c>
      <c r="D577" s="124">
        <f t="shared" si="283"/>
        <v>490234</v>
      </c>
      <c r="E577" s="16" t="str">
        <f t="shared" si="249"/>
        <v>StemC</v>
      </c>
      <c r="F577" s="58" t="str">
        <f t="shared" si="250"/>
        <v xml:space="preserve">ACD+Hep </v>
      </c>
      <c r="G577" s="58" t="str">
        <f t="shared" si="251"/>
        <v xml:space="preserve">NoAdd </v>
      </c>
      <c r="H577" s="58" t="str">
        <f t="shared" si="252"/>
        <v xml:space="preserve">Open </v>
      </c>
      <c r="I577" s="58" t="str">
        <f t="shared" si="253"/>
        <v xml:space="preserve">? </v>
      </c>
      <c r="J577" s="58" t="str">
        <f t="shared" si="254"/>
        <v xml:space="preserve">20to24°C </v>
      </c>
      <c r="K577" s="58" t="str">
        <f t="shared" si="255"/>
        <v>No</v>
      </c>
      <c r="L577" s="58" t="str">
        <f t="shared" si="256"/>
        <v>Dir</v>
      </c>
      <c r="M577" s="58" t="str">
        <f t="shared" si="257"/>
        <v xml:space="preserve">BM </v>
      </c>
      <c r="N577" s="58" t="str">
        <f t="shared" si="258"/>
        <v xml:space="preserve">NA </v>
      </c>
      <c r="O577" s="58" t="str">
        <f t="shared" si="259"/>
        <v xml:space="preserve">Transf </v>
      </c>
      <c r="P577" s="58" t="str">
        <f t="shared" si="260"/>
        <v xml:space="preserve">None </v>
      </c>
      <c r="Q577" s="58" t="str">
        <f t="shared" si="261"/>
        <v xml:space="preserve">None </v>
      </c>
      <c r="R577" s="58" t="str">
        <f t="shared" si="262"/>
        <v xml:space="preserve">NoIrr </v>
      </c>
      <c r="S577" s="58" t="str">
        <f t="shared" si="263"/>
        <v xml:space="preserve">- </v>
      </c>
      <c r="T577" s="58" t="str">
        <f t="shared" si="264"/>
        <v xml:space="preserve">BoneMarrow </v>
      </c>
      <c r="U577" s="58" t="str">
        <f t="shared" si="265"/>
        <v>Non</v>
      </c>
      <c r="V577" s="58" t="str">
        <f t="shared" si="266"/>
        <v>NA</v>
      </c>
      <c r="W577" s="58" t="str">
        <f t="shared" si="267"/>
        <v xml:space="preserve">None </v>
      </c>
      <c r="X577"/>
      <c r="Y577" s="161" t="str">
        <f t="shared" si="268"/>
        <v>4-12-1-2-0-1-1-3-5-1-1-1-1-1-1-6-1-1-1</v>
      </c>
      <c r="Z577" s="8">
        <f t="shared" si="276"/>
        <v>490234</v>
      </c>
      <c r="AA577" s="7">
        <f t="shared" si="277"/>
        <v>572</v>
      </c>
      <c r="AB577" s="29" t="str">
        <f t="shared" si="284"/>
        <v>4</v>
      </c>
      <c r="AC577" s="29" t="str">
        <f t="shared" si="284"/>
        <v>9</v>
      </c>
      <c r="AD577" s="29" t="str">
        <f t="shared" si="284"/>
        <v>0</v>
      </c>
      <c r="AE577" s="29" t="str">
        <f t="shared" si="284"/>
        <v>2</v>
      </c>
      <c r="AF577" s="29" t="str">
        <f t="shared" si="284"/>
        <v>3</v>
      </c>
      <c r="AG577" s="29" t="str">
        <f t="shared" si="284"/>
        <v>4</v>
      </c>
      <c r="AH577" s="59">
        <v>572</v>
      </c>
      <c r="AI577" s="510">
        <v>490234</v>
      </c>
      <c r="AJ577" s="509">
        <v>4</v>
      </c>
      <c r="AK577" s="509">
        <v>12</v>
      </c>
      <c r="AL577" s="509">
        <v>1</v>
      </c>
      <c r="AM577" s="509">
        <v>2</v>
      </c>
      <c r="AN577" s="509">
        <v>0</v>
      </c>
      <c r="AO577" s="509">
        <v>1</v>
      </c>
      <c r="AP577" s="509">
        <v>1</v>
      </c>
      <c r="AQ577" s="509">
        <v>3</v>
      </c>
      <c r="AR577" s="509">
        <v>5</v>
      </c>
      <c r="AS577" s="509">
        <v>1</v>
      </c>
      <c r="AT577" s="509">
        <v>1</v>
      </c>
      <c r="AU577" s="509">
        <v>1</v>
      </c>
      <c r="AV577" s="509">
        <v>1</v>
      </c>
      <c r="AW577" s="509">
        <v>1</v>
      </c>
      <c r="AX577" s="509">
        <v>1</v>
      </c>
      <c r="AY577" s="509">
        <v>6</v>
      </c>
      <c r="AZ577" s="509">
        <v>1</v>
      </c>
      <c r="BA577" s="509">
        <v>1</v>
      </c>
      <c r="BB577" s="509">
        <v>1</v>
      </c>
      <c r="BC577" s="509" t="b">
        <v>0</v>
      </c>
      <c r="BD577" s="508">
        <v>38340</v>
      </c>
      <c r="BE577" s="508">
        <v>38340</v>
      </c>
      <c r="BF577" s="509" t="b">
        <v>0</v>
      </c>
      <c r="BG577" s="510" t="s">
        <v>733</v>
      </c>
      <c r="BH577" s="509">
        <v>78</v>
      </c>
      <c r="BI577" s="510" t="s">
        <v>730</v>
      </c>
      <c r="BJ577" s="513">
        <v>38340</v>
      </c>
      <c r="BK577" s="513">
        <v>38340</v>
      </c>
      <c r="BL577" s="513">
        <v>46217</v>
      </c>
      <c r="BM577" s="510"/>
      <c r="BN577" s="512"/>
      <c r="BO577" s="510"/>
      <c r="BP577" s="509">
        <v>4</v>
      </c>
      <c r="BQ577" s="509" t="str">
        <f>IF(AI577="","",VLOOKUP(AJ577,[0]!Qualifier,(COLUMN(AJ577)-34),FALSE))</f>
        <v>StemC</v>
      </c>
      <c r="BR577" s="509" t="str">
        <f>IF(AJ577="","",VLOOKUP(AK577,[0]!Qualifier,(COLUMN(AK577)-34),FALSE))</f>
        <v xml:space="preserve">ACD+Hep </v>
      </c>
      <c r="BS577" s="509" t="str">
        <f>IF(AK577="","",VLOOKUP(AL577,[0]!Qualifier,(COLUMN(AL577)-34),FALSE))</f>
        <v xml:space="preserve">NoAdd </v>
      </c>
      <c r="BT577" s="509" t="str">
        <f>IF(AL577="","",VLOOKUP(AM577,[0]!Qualifier,(COLUMN(AM577)-34),FALSE))</f>
        <v xml:space="preserve">Open </v>
      </c>
      <c r="BU577" s="509" t="str">
        <f>IF(AM577="","",VLOOKUP(AN577,[0]!Qualifier,(COLUMN(AN577)-34),FALSE))</f>
        <v xml:space="preserve">? </v>
      </c>
      <c r="BV577" s="509" t="str">
        <f>IF(AN577="","",VLOOKUP(AO577,[0]!Qualifier,(COLUMN(AO577)-34),FALSE))</f>
        <v xml:space="preserve">20to24°C </v>
      </c>
      <c r="BW577" s="509" t="str">
        <f>IF(AO577="","",VLOOKUP(AP577,[0]!Qualifier,(COLUMN(AP577)-34),FALSE))</f>
        <v>No</v>
      </c>
      <c r="BX577" s="509" t="str">
        <f>IF(AP577="","",VLOOKUP(AQ577,[0]!Qualifier,(COLUMN(AQ577)-34),FALSE))</f>
        <v>Dir</v>
      </c>
      <c r="BY577" s="509" t="str">
        <f>IF(AQ577="","",VLOOKUP(AR577,[0]!Qualifier,(COLUMN(AR577)-34),FALSE))</f>
        <v xml:space="preserve">BM </v>
      </c>
      <c r="BZ577" s="509" t="str">
        <f>IF(AR577="","",VLOOKUP(AS577,[0]!Qualifier,(COLUMN(AS577)-34),FALSE))</f>
        <v xml:space="preserve">NA </v>
      </c>
      <c r="CA577" s="509" t="str">
        <f>IF(AS577="","",VLOOKUP(AT577,[0]!Qualifier,(COLUMN(AT577)-34),FALSE))</f>
        <v xml:space="preserve">Transf </v>
      </c>
      <c r="CB577" s="509" t="str">
        <f>IF(AT577="","",VLOOKUP(AU577,[0]!Qualifier,(COLUMN(AU577)-34),FALSE))</f>
        <v xml:space="preserve">None </v>
      </c>
      <c r="CC577" s="509" t="str">
        <f>IF(AU577="","",VLOOKUP(AV577,[0]!Qualifier,(COLUMN(AV577)-34),FALSE))</f>
        <v xml:space="preserve">None </v>
      </c>
      <c r="CD577" s="509" t="str">
        <f>IF(AV577="","",VLOOKUP(AW577,[0]!Qualifier,(COLUMN(AW577)-34),FALSE))</f>
        <v xml:space="preserve">NoIrr </v>
      </c>
      <c r="CE577" s="508" t="str">
        <f>IF(AW577="","",VLOOKUP(AX577,[0]!Qualifier,(COLUMN(AX577)-34),FALSE))</f>
        <v xml:space="preserve">- </v>
      </c>
      <c r="CF577" s="508" t="str">
        <f>IF(AX577="","",VLOOKUP(AY577,[0]!Qualifier,(COLUMN(AY577)-34),FALSE))</f>
        <v xml:space="preserve">BoneMarrow </v>
      </c>
      <c r="CG577" s="509" t="str">
        <f>IF(AY577="","",VLOOKUP(AZ577,[0]!Qualifier,(COLUMN(AZ577)-34),FALSE))</f>
        <v>Non</v>
      </c>
      <c r="CH577" s="510" t="str">
        <f>IF(AZ577="","",VLOOKUP(BA577,[0]!Qualifier,(COLUMN(BA577)-34),FALSE))</f>
        <v>NA</v>
      </c>
      <c r="CI577" s="512" t="str">
        <f>IF(BA577="","",VLOOKUP(BB577,[0]!Qualifier,(COLUMN(BB577)-34),FALSE))</f>
        <v xml:space="preserve">None </v>
      </c>
      <c r="CJ577" s="510"/>
      <c r="CK577" s="513" t="str">
        <f t="shared" si="269"/>
        <v>4-12-1-2-0-1-1-3-5-1-1-1-1-1-1-6-1-1-1</v>
      </c>
      <c r="CL577" s="513">
        <v>37988</v>
      </c>
      <c r="CM577" s="513">
        <v>45195</v>
      </c>
      <c r="CN577" s="510"/>
      <c r="CP577" s="510"/>
    </row>
    <row r="578" spans="1:94" ht="12.95" customHeight="1" outlineLevel="1" x14ac:dyDescent="0.35">
      <c r="A578" s="78">
        <f t="shared" si="274"/>
        <v>490235</v>
      </c>
      <c r="B578" s="7">
        <f t="shared" si="282"/>
        <v>573</v>
      </c>
      <c r="C578" s="59">
        <f t="shared" si="270"/>
        <v>573</v>
      </c>
      <c r="D578" s="124">
        <f t="shared" si="283"/>
        <v>490235</v>
      </c>
      <c r="E578" s="16" t="str">
        <f t="shared" si="249"/>
        <v>StemC</v>
      </c>
      <c r="F578" s="58" t="str">
        <f t="shared" si="250"/>
        <v xml:space="preserve">ACD+Hep </v>
      </c>
      <c r="G578" s="58" t="str">
        <f t="shared" si="251"/>
        <v xml:space="preserve">HES+DMSO </v>
      </c>
      <c r="H578" s="58" t="str">
        <f t="shared" si="252"/>
        <v xml:space="preserve">Open </v>
      </c>
      <c r="I578" s="58" t="str">
        <f t="shared" si="253"/>
        <v xml:space="preserve">? </v>
      </c>
      <c r="J578" s="58" t="str">
        <f t="shared" si="254"/>
        <v xml:space="preserve">≤-140°C  </v>
      </c>
      <c r="K578" s="58" t="str">
        <f t="shared" si="255"/>
        <v>No</v>
      </c>
      <c r="L578" s="58" t="str">
        <f t="shared" si="256"/>
        <v>Dir</v>
      </c>
      <c r="M578" s="58" t="str">
        <f t="shared" si="257"/>
        <v xml:space="preserve">BM </v>
      </c>
      <c r="N578" s="58" t="str">
        <f t="shared" si="258"/>
        <v xml:space="preserve">NA </v>
      </c>
      <c r="O578" s="58" t="str">
        <f t="shared" si="259"/>
        <v xml:space="preserve">Transf </v>
      </c>
      <c r="P578" s="58" t="str">
        <f t="shared" si="260"/>
        <v xml:space="preserve">None </v>
      </c>
      <c r="Q578" s="58" t="str">
        <f t="shared" si="261"/>
        <v xml:space="preserve">None </v>
      </c>
      <c r="R578" s="58" t="str">
        <f t="shared" si="262"/>
        <v xml:space="preserve">NoIrr </v>
      </c>
      <c r="S578" s="58" t="str">
        <f t="shared" si="263"/>
        <v xml:space="preserve">- </v>
      </c>
      <c r="T578" s="58" t="str">
        <f t="shared" si="264"/>
        <v xml:space="preserve">BoneMarrow </v>
      </c>
      <c r="U578" s="58" t="str">
        <f t="shared" si="265"/>
        <v>Non</v>
      </c>
      <c r="V578" s="58" t="str">
        <f t="shared" si="266"/>
        <v>NA</v>
      </c>
      <c r="W578" s="58" t="str">
        <f t="shared" si="267"/>
        <v xml:space="preserve">None </v>
      </c>
      <c r="X578"/>
      <c r="Y578" s="161" t="str">
        <f t="shared" si="268"/>
        <v>4-12-12-2-0-6-1-3-5-1-1-1-1-1-1-6-1-1-1</v>
      </c>
      <c r="Z578" s="8">
        <f t="shared" si="276"/>
        <v>490235</v>
      </c>
      <c r="AA578" s="7">
        <f t="shared" si="277"/>
        <v>573</v>
      </c>
      <c r="AB578" s="29" t="str">
        <f t="shared" si="284"/>
        <v>4</v>
      </c>
      <c r="AC578" s="29" t="str">
        <f t="shared" si="284"/>
        <v>9</v>
      </c>
      <c r="AD578" s="29" t="str">
        <f t="shared" si="284"/>
        <v>0</v>
      </c>
      <c r="AE578" s="29" t="str">
        <f t="shared" si="284"/>
        <v>2</v>
      </c>
      <c r="AF578" s="29" t="str">
        <f t="shared" si="284"/>
        <v>3</v>
      </c>
      <c r="AG578" s="29" t="str">
        <f t="shared" si="284"/>
        <v>5</v>
      </c>
      <c r="AH578" s="59">
        <v>573</v>
      </c>
      <c r="AI578" s="510">
        <v>490235</v>
      </c>
      <c r="AJ578" s="509">
        <v>4</v>
      </c>
      <c r="AK578" s="509">
        <v>12</v>
      </c>
      <c r="AL578" s="509">
        <v>12</v>
      </c>
      <c r="AM578" s="509">
        <v>2</v>
      </c>
      <c r="AN578" s="509">
        <v>0</v>
      </c>
      <c r="AO578" s="509">
        <v>6</v>
      </c>
      <c r="AP578" s="509">
        <v>1</v>
      </c>
      <c r="AQ578" s="509">
        <v>3</v>
      </c>
      <c r="AR578" s="509">
        <v>5</v>
      </c>
      <c r="AS578" s="509">
        <v>1</v>
      </c>
      <c r="AT578" s="509">
        <v>1</v>
      </c>
      <c r="AU578" s="509">
        <v>1</v>
      </c>
      <c r="AV578" s="509">
        <v>1</v>
      </c>
      <c r="AW578" s="509">
        <v>1</v>
      </c>
      <c r="AX578" s="509">
        <v>1</v>
      </c>
      <c r="AY578" s="509">
        <v>6</v>
      </c>
      <c r="AZ578" s="509">
        <v>1</v>
      </c>
      <c r="BA578" s="509">
        <v>1</v>
      </c>
      <c r="BB578" s="509">
        <v>1</v>
      </c>
      <c r="BC578" s="509" t="b">
        <v>0</v>
      </c>
      <c r="BD578" s="508">
        <v>38320</v>
      </c>
      <c r="BE578" s="508">
        <v>38320</v>
      </c>
      <c r="BF578" s="509" t="b">
        <v>0</v>
      </c>
      <c r="BG578" s="510" t="s">
        <v>1284</v>
      </c>
      <c r="BH578" s="509">
        <v>78</v>
      </c>
      <c r="BI578" s="510" t="s">
        <v>730</v>
      </c>
      <c r="BJ578" s="513">
        <v>38320</v>
      </c>
      <c r="BK578" s="513">
        <v>38320</v>
      </c>
      <c r="BL578" s="513">
        <v>46217</v>
      </c>
      <c r="BM578" s="510"/>
      <c r="BN578" s="512"/>
      <c r="BO578" s="510"/>
      <c r="BP578" s="509">
        <v>4</v>
      </c>
      <c r="BQ578" s="509" t="str">
        <f>IF(AI578="","",VLOOKUP(AJ578,[0]!Qualifier,(COLUMN(AJ578)-34),FALSE))</f>
        <v>StemC</v>
      </c>
      <c r="BR578" s="509" t="str">
        <f>IF(AJ578="","",VLOOKUP(AK578,[0]!Qualifier,(COLUMN(AK578)-34),FALSE))</f>
        <v xml:space="preserve">ACD+Hep </v>
      </c>
      <c r="BS578" s="509" t="str">
        <f>IF(AK578="","",VLOOKUP(AL578,[0]!Qualifier,(COLUMN(AL578)-34),FALSE))</f>
        <v xml:space="preserve">HES+DMSO </v>
      </c>
      <c r="BT578" s="509" t="str">
        <f>IF(AL578="","",VLOOKUP(AM578,[0]!Qualifier,(COLUMN(AM578)-34),FALSE))</f>
        <v xml:space="preserve">Open </v>
      </c>
      <c r="BU578" s="509" t="str">
        <f>IF(AM578="","",VLOOKUP(AN578,[0]!Qualifier,(COLUMN(AN578)-34),FALSE))</f>
        <v xml:space="preserve">? </v>
      </c>
      <c r="BV578" s="509" t="str">
        <f>IF(AN578="","",VLOOKUP(AO578,[0]!Qualifier,(COLUMN(AO578)-34),FALSE))</f>
        <v xml:space="preserve">≤-140°C  </v>
      </c>
      <c r="BW578" s="509" t="str">
        <f>IF(AO578="","",VLOOKUP(AP578,[0]!Qualifier,(COLUMN(AP578)-34),FALSE))</f>
        <v>No</v>
      </c>
      <c r="BX578" s="509" t="str">
        <f>IF(AP578="","",VLOOKUP(AQ578,[0]!Qualifier,(COLUMN(AQ578)-34),FALSE))</f>
        <v>Dir</v>
      </c>
      <c r="BY578" s="509" t="str">
        <f>IF(AQ578="","",VLOOKUP(AR578,[0]!Qualifier,(COLUMN(AR578)-34),FALSE))</f>
        <v xml:space="preserve">BM </v>
      </c>
      <c r="BZ578" s="509" t="str">
        <f>IF(AR578="","",VLOOKUP(AS578,[0]!Qualifier,(COLUMN(AS578)-34),FALSE))</f>
        <v xml:space="preserve">NA </v>
      </c>
      <c r="CA578" s="509" t="str">
        <f>IF(AS578="","",VLOOKUP(AT578,[0]!Qualifier,(COLUMN(AT578)-34),FALSE))</f>
        <v xml:space="preserve">Transf </v>
      </c>
      <c r="CB578" s="509" t="str">
        <f>IF(AT578="","",VLOOKUP(AU578,[0]!Qualifier,(COLUMN(AU578)-34),FALSE))</f>
        <v xml:space="preserve">None </v>
      </c>
      <c r="CC578" s="509" t="str">
        <f>IF(AU578="","",VLOOKUP(AV578,[0]!Qualifier,(COLUMN(AV578)-34),FALSE))</f>
        <v xml:space="preserve">None </v>
      </c>
      <c r="CD578" s="509" t="str">
        <f>IF(AV578="","",VLOOKUP(AW578,[0]!Qualifier,(COLUMN(AW578)-34),FALSE))</f>
        <v xml:space="preserve">NoIrr </v>
      </c>
      <c r="CE578" s="508" t="str">
        <f>IF(AW578="","",VLOOKUP(AX578,[0]!Qualifier,(COLUMN(AX578)-34),FALSE))</f>
        <v xml:space="preserve">- </v>
      </c>
      <c r="CF578" s="508" t="str">
        <f>IF(AX578="","",VLOOKUP(AY578,[0]!Qualifier,(COLUMN(AY578)-34),FALSE))</f>
        <v xml:space="preserve">BoneMarrow </v>
      </c>
      <c r="CG578" s="509" t="str">
        <f>IF(AY578="","",VLOOKUP(AZ578,[0]!Qualifier,(COLUMN(AZ578)-34),FALSE))</f>
        <v>Non</v>
      </c>
      <c r="CH578" s="510" t="str">
        <f>IF(AZ578="","",VLOOKUP(BA578,[0]!Qualifier,(COLUMN(BA578)-34),FALSE))</f>
        <v>NA</v>
      </c>
      <c r="CI578" s="512" t="str">
        <f>IF(BA578="","",VLOOKUP(BB578,[0]!Qualifier,(COLUMN(BB578)-34),FALSE))</f>
        <v xml:space="preserve">None </v>
      </c>
      <c r="CJ578" s="510"/>
      <c r="CK578" s="513" t="str">
        <f t="shared" si="269"/>
        <v>4-12-12-2-0-6-1-3-5-1-1-1-1-1-1-6-1-1-1</v>
      </c>
      <c r="CL578" s="513">
        <v>44985</v>
      </c>
      <c r="CM578" s="513">
        <v>45195</v>
      </c>
      <c r="CN578" s="510"/>
      <c r="CP578" s="510"/>
    </row>
    <row r="579" spans="1:94" ht="12.95" customHeight="1" outlineLevel="1" x14ac:dyDescent="0.35">
      <c r="A579" s="78">
        <f t="shared" si="274"/>
        <v>490238</v>
      </c>
      <c r="B579" s="7">
        <f t="shared" si="282"/>
        <v>574</v>
      </c>
      <c r="C579" s="59">
        <f t="shared" si="270"/>
        <v>574</v>
      </c>
      <c r="D579" s="124">
        <f t="shared" si="283"/>
        <v>490238</v>
      </c>
      <c r="E579" s="16" t="str">
        <f t="shared" si="249"/>
        <v>StemC</v>
      </c>
      <c r="F579" s="58" t="str">
        <f t="shared" si="250"/>
        <v xml:space="preserve">ACD </v>
      </c>
      <c r="G579" s="58" t="str">
        <f t="shared" si="251"/>
        <v xml:space="preserve">NoAdd </v>
      </c>
      <c r="H579" s="58" t="str">
        <f t="shared" si="252"/>
        <v xml:space="preserve">Open </v>
      </c>
      <c r="I579" s="58" t="str">
        <f t="shared" si="253"/>
        <v xml:space="preserve">? </v>
      </c>
      <c r="J579" s="58" t="str">
        <f t="shared" si="254"/>
        <v xml:space="preserve">20to24°C </v>
      </c>
      <c r="K579" s="58" t="str">
        <f t="shared" si="255"/>
        <v>No</v>
      </c>
      <c r="L579" s="58" t="str">
        <f t="shared" si="256"/>
        <v>Dir</v>
      </c>
      <c r="M579" s="58" t="str">
        <f t="shared" si="257"/>
        <v xml:space="preserve">BM </v>
      </c>
      <c r="N579" s="58" t="str">
        <f t="shared" si="258"/>
        <v xml:space="preserve">NA </v>
      </c>
      <c r="O579" s="58" t="str">
        <f t="shared" si="259"/>
        <v xml:space="preserve">Transf </v>
      </c>
      <c r="P579" s="58" t="str">
        <f t="shared" si="260"/>
        <v xml:space="preserve">None </v>
      </c>
      <c r="Q579" s="58" t="str">
        <f t="shared" si="261"/>
        <v xml:space="preserve">None </v>
      </c>
      <c r="R579" s="58" t="str">
        <f t="shared" si="262"/>
        <v xml:space="preserve">NoIrr </v>
      </c>
      <c r="S579" s="58" t="str">
        <f t="shared" si="263"/>
        <v xml:space="preserve">- </v>
      </c>
      <c r="T579" s="58" t="str">
        <f t="shared" si="264"/>
        <v xml:space="preserve">BoneMarrow </v>
      </c>
      <c r="U579" s="58" t="str">
        <f t="shared" si="265"/>
        <v>Non</v>
      </c>
      <c r="V579" s="58" t="str">
        <f t="shared" si="266"/>
        <v>NA</v>
      </c>
      <c r="W579" s="58" t="str">
        <f t="shared" si="267"/>
        <v xml:space="preserve">None </v>
      </c>
      <c r="X579"/>
      <c r="Y579" s="161" t="str">
        <f t="shared" si="268"/>
        <v>4-6-1-2-0-1-1-3-5-1-1-1-1-1-1-6-1-1-1</v>
      </c>
      <c r="Z579" s="8">
        <f t="shared" si="276"/>
        <v>490238</v>
      </c>
      <c r="AA579" s="7">
        <f t="shared" si="277"/>
        <v>574</v>
      </c>
      <c r="AB579" s="29" t="str">
        <f t="shared" si="284"/>
        <v>4</v>
      </c>
      <c r="AC579" s="29" t="str">
        <f t="shared" si="284"/>
        <v>9</v>
      </c>
      <c r="AD579" s="29" t="str">
        <f t="shared" si="284"/>
        <v>0</v>
      </c>
      <c r="AE579" s="29" t="str">
        <f t="shared" si="284"/>
        <v>2</v>
      </c>
      <c r="AF579" s="29" t="str">
        <f t="shared" si="284"/>
        <v>3</v>
      </c>
      <c r="AG579" s="29" t="str">
        <f t="shared" si="284"/>
        <v>8</v>
      </c>
      <c r="AH579" s="59">
        <v>574</v>
      </c>
      <c r="AI579" s="510">
        <v>490238</v>
      </c>
      <c r="AJ579" s="509">
        <v>4</v>
      </c>
      <c r="AK579" s="509">
        <v>6</v>
      </c>
      <c r="AL579" s="509">
        <v>1</v>
      </c>
      <c r="AM579" s="509">
        <v>2</v>
      </c>
      <c r="AN579" s="509">
        <v>0</v>
      </c>
      <c r="AO579" s="509">
        <v>1</v>
      </c>
      <c r="AP579" s="509">
        <v>1</v>
      </c>
      <c r="AQ579" s="509">
        <v>3</v>
      </c>
      <c r="AR579" s="509">
        <v>5</v>
      </c>
      <c r="AS579" s="509">
        <v>1</v>
      </c>
      <c r="AT579" s="509">
        <v>1</v>
      </c>
      <c r="AU579" s="509">
        <v>1</v>
      </c>
      <c r="AV579" s="509">
        <v>1</v>
      </c>
      <c r="AW579" s="509">
        <v>1</v>
      </c>
      <c r="AX579" s="509">
        <v>1</v>
      </c>
      <c r="AY579" s="509">
        <v>6</v>
      </c>
      <c r="AZ579" s="509">
        <v>1</v>
      </c>
      <c r="BA579" s="509">
        <v>1</v>
      </c>
      <c r="BB579" s="509">
        <v>1</v>
      </c>
      <c r="BC579" s="509" t="b">
        <v>0</v>
      </c>
      <c r="BD579" s="508">
        <v>42873</v>
      </c>
      <c r="BE579" s="508">
        <v>42850</v>
      </c>
      <c r="BF579" s="509" t="b">
        <v>0</v>
      </c>
      <c r="BG579" s="510" t="s">
        <v>833</v>
      </c>
      <c r="BH579" s="509">
        <v>78</v>
      </c>
      <c r="BI579" s="510" t="s">
        <v>730</v>
      </c>
      <c r="BJ579" s="513">
        <v>42873</v>
      </c>
      <c r="BK579" s="513">
        <v>42850</v>
      </c>
      <c r="BL579" s="513">
        <v>46217</v>
      </c>
      <c r="BM579" s="510"/>
      <c r="BN579" s="512"/>
      <c r="BO579" s="510"/>
      <c r="BP579" s="509">
        <v>4</v>
      </c>
      <c r="BQ579" s="509" t="str">
        <f>IF(AI579="","",VLOOKUP(AJ579,[0]!Qualifier,(COLUMN(AJ579)-34),FALSE))</f>
        <v>StemC</v>
      </c>
      <c r="BR579" s="509" t="str">
        <f>IF(AJ579="","",VLOOKUP(AK579,[0]!Qualifier,(COLUMN(AK579)-34),FALSE))</f>
        <v xml:space="preserve">ACD </v>
      </c>
      <c r="BS579" s="509" t="str">
        <f>IF(AK579="","",VLOOKUP(AL579,[0]!Qualifier,(COLUMN(AL579)-34),FALSE))</f>
        <v xml:space="preserve">NoAdd </v>
      </c>
      <c r="BT579" s="509" t="str">
        <f>IF(AL579="","",VLOOKUP(AM579,[0]!Qualifier,(COLUMN(AM579)-34),FALSE))</f>
        <v xml:space="preserve">Open </v>
      </c>
      <c r="BU579" s="509" t="str">
        <f>IF(AM579="","",VLOOKUP(AN579,[0]!Qualifier,(COLUMN(AN579)-34),FALSE))</f>
        <v xml:space="preserve">? </v>
      </c>
      <c r="BV579" s="509" t="str">
        <f>IF(AN579="","",VLOOKUP(AO579,[0]!Qualifier,(COLUMN(AO579)-34),FALSE))</f>
        <v xml:space="preserve">20to24°C </v>
      </c>
      <c r="BW579" s="509" t="str">
        <f>IF(AO579="","",VLOOKUP(AP579,[0]!Qualifier,(COLUMN(AP579)-34),FALSE))</f>
        <v>No</v>
      </c>
      <c r="BX579" s="509" t="str">
        <f>IF(AP579="","",VLOOKUP(AQ579,[0]!Qualifier,(COLUMN(AQ579)-34),FALSE))</f>
        <v>Dir</v>
      </c>
      <c r="BY579" s="509" t="str">
        <f>IF(AQ579="","",VLOOKUP(AR579,[0]!Qualifier,(COLUMN(AR579)-34),FALSE))</f>
        <v xml:space="preserve">BM </v>
      </c>
      <c r="BZ579" s="509" t="str">
        <f>IF(AR579="","",VLOOKUP(AS579,[0]!Qualifier,(COLUMN(AS579)-34),FALSE))</f>
        <v xml:space="preserve">NA </v>
      </c>
      <c r="CA579" s="509" t="str">
        <f>IF(AS579="","",VLOOKUP(AT579,[0]!Qualifier,(COLUMN(AT579)-34),FALSE))</f>
        <v xml:space="preserve">Transf </v>
      </c>
      <c r="CB579" s="509" t="str">
        <f>IF(AT579="","",VLOOKUP(AU579,[0]!Qualifier,(COLUMN(AU579)-34),FALSE))</f>
        <v xml:space="preserve">None </v>
      </c>
      <c r="CC579" s="509" t="str">
        <f>IF(AU579="","",VLOOKUP(AV579,[0]!Qualifier,(COLUMN(AV579)-34),FALSE))</f>
        <v xml:space="preserve">None </v>
      </c>
      <c r="CD579" s="509" t="str">
        <f>IF(AV579="","",VLOOKUP(AW579,[0]!Qualifier,(COLUMN(AW579)-34),FALSE))</f>
        <v xml:space="preserve">NoIrr </v>
      </c>
      <c r="CE579" s="508" t="str">
        <f>IF(AW579="","",VLOOKUP(AX579,[0]!Qualifier,(COLUMN(AX579)-34),FALSE))</f>
        <v xml:space="preserve">- </v>
      </c>
      <c r="CF579" s="508" t="str">
        <f>IF(AX579="","",VLOOKUP(AY579,[0]!Qualifier,(COLUMN(AY579)-34),FALSE))</f>
        <v xml:space="preserve">BoneMarrow </v>
      </c>
      <c r="CG579" s="509" t="str">
        <f>IF(AY579="","",VLOOKUP(AZ579,[0]!Qualifier,(COLUMN(AZ579)-34),FALSE))</f>
        <v>Non</v>
      </c>
      <c r="CH579" s="510" t="str">
        <f>IF(AZ579="","",VLOOKUP(BA579,[0]!Qualifier,(COLUMN(BA579)-34),FALSE))</f>
        <v>NA</v>
      </c>
      <c r="CI579" s="512" t="str">
        <f>IF(BA579="","",VLOOKUP(BB579,[0]!Qualifier,(COLUMN(BB579)-34),FALSE))</f>
        <v xml:space="preserve">None </v>
      </c>
      <c r="CJ579" s="510"/>
      <c r="CK579" s="513" t="str">
        <f t="shared" si="269"/>
        <v>4-6-1-2-0-1-1-3-5-1-1-1-1-1-1-6-1-1-1</v>
      </c>
      <c r="CL579" s="513">
        <v>37412</v>
      </c>
      <c r="CM579" s="513">
        <v>45195</v>
      </c>
      <c r="CN579" s="510"/>
      <c r="CP579" s="510"/>
    </row>
    <row r="580" spans="1:94" ht="12.95" customHeight="1" outlineLevel="1" x14ac:dyDescent="0.35">
      <c r="A580" s="78">
        <f t="shared" si="274"/>
        <v>490239</v>
      </c>
      <c r="B580" s="7">
        <f t="shared" si="282"/>
        <v>575</v>
      </c>
      <c r="C580" s="59">
        <f t="shared" si="270"/>
        <v>575</v>
      </c>
      <c r="D580" s="124">
        <f t="shared" si="283"/>
        <v>490239</v>
      </c>
      <c r="E580" s="16" t="str">
        <f t="shared" si="249"/>
        <v>StemC</v>
      </c>
      <c r="F580" s="58" t="str">
        <f t="shared" si="250"/>
        <v xml:space="preserve">Hep </v>
      </c>
      <c r="G580" s="58" t="str">
        <f t="shared" si="251"/>
        <v xml:space="preserve">NoAdd </v>
      </c>
      <c r="H580" s="58" t="str">
        <f t="shared" si="252"/>
        <v xml:space="preserve">Open </v>
      </c>
      <c r="I580" s="58" t="str">
        <f t="shared" si="253"/>
        <v xml:space="preserve">? </v>
      </c>
      <c r="J580" s="58" t="str">
        <f t="shared" si="254"/>
        <v xml:space="preserve">20to24°C </v>
      </c>
      <c r="K580" s="58" t="str">
        <f t="shared" si="255"/>
        <v>No</v>
      </c>
      <c r="L580" s="58" t="str">
        <f t="shared" si="256"/>
        <v>Dir</v>
      </c>
      <c r="M580" s="58" t="str">
        <f t="shared" si="257"/>
        <v xml:space="preserve">BM </v>
      </c>
      <c r="N580" s="58" t="str">
        <f t="shared" si="258"/>
        <v xml:space="preserve">NA </v>
      </c>
      <c r="O580" s="58" t="str">
        <f t="shared" si="259"/>
        <v xml:space="preserve">Transf </v>
      </c>
      <c r="P580" s="58" t="str">
        <f t="shared" si="260"/>
        <v xml:space="preserve">None </v>
      </c>
      <c r="Q580" s="58" t="str">
        <f t="shared" si="261"/>
        <v xml:space="preserve">None </v>
      </c>
      <c r="R580" s="58" t="str">
        <f t="shared" si="262"/>
        <v xml:space="preserve">NoIrr </v>
      </c>
      <c r="S580" s="58" t="str">
        <f t="shared" si="263"/>
        <v xml:space="preserve">- </v>
      </c>
      <c r="T580" s="58" t="str">
        <f t="shared" si="264"/>
        <v xml:space="preserve">BoneMarrow </v>
      </c>
      <c r="U580" s="58" t="str">
        <f t="shared" si="265"/>
        <v>Non</v>
      </c>
      <c r="V580" s="58" t="str">
        <f t="shared" si="266"/>
        <v>NA</v>
      </c>
      <c r="W580" s="58" t="str">
        <f t="shared" si="267"/>
        <v xml:space="preserve">None </v>
      </c>
      <c r="X580"/>
      <c r="Y580" s="161" t="str">
        <f t="shared" si="268"/>
        <v>4-9-1-2-0-1-1-3-5-1-1-1-1-1-1-6-1-1-1</v>
      </c>
      <c r="Z580" s="8">
        <f t="shared" si="276"/>
        <v>490239</v>
      </c>
      <c r="AA580" s="7">
        <f t="shared" si="277"/>
        <v>575</v>
      </c>
      <c r="AB580" s="29" t="str">
        <f t="shared" si="284"/>
        <v>4</v>
      </c>
      <c r="AC580" s="29" t="str">
        <f t="shared" si="284"/>
        <v>9</v>
      </c>
      <c r="AD580" s="29" t="str">
        <f t="shared" si="284"/>
        <v>0</v>
      </c>
      <c r="AE580" s="29" t="str">
        <f t="shared" si="284"/>
        <v>2</v>
      </c>
      <c r="AF580" s="29" t="str">
        <f t="shared" si="284"/>
        <v>3</v>
      </c>
      <c r="AG580" s="29" t="str">
        <f t="shared" si="284"/>
        <v>9</v>
      </c>
      <c r="AH580" s="59">
        <v>575</v>
      </c>
      <c r="AI580" s="510">
        <v>490239</v>
      </c>
      <c r="AJ580" s="509">
        <v>4</v>
      </c>
      <c r="AK580" s="509">
        <v>9</v>
      </c>
      <c r="AL580" s="509">
        <v>1</v>
      </c>
      <c r="AM580" s="509">
        <v>2</v>
      </c>
      <c r="AN580" s="509">
        <v>0</v>
      </c>
      <c r="AO580" s="509">
        <v>1</v>
      </c>
      <c r="AP580" s="509">
        <v>1</v>
      </c>
      <c r="AQ580" s="509">
        <v>3</v>
      </c>
      <c r="AR580" s="509">
        <v>5</v>
      </c>
      <c r="AS580" s="509">
        <v>1</v>
      </c>
      <c r="AT580" s="509">
        <v>1</v>
      </c>
      <c r="AU580" s="509">
        <v>1</v>
      </c>
      <c r="AV580" s="509">
        <v>1</v>
      </c>
      <c r="AW580" s="509">
        <v>1</v>
      </c>
      <c r="AX580" s="509">
        <v>1</v>
      </c>
      <c r="AY580" s="509">
        <v>6</v>
      </c>
      <c r="AZ580" s="509">
        <v>1</v>
      </c>
      <c r="BA580" s="509">
        <v>1</v>
      </c>
      <c r="BB580" s="509">
        <v>1</v>
      </c>
      <c r="BC580" s="509" t="b">
        <v>0</v>
      </c>
      <c r="BD580" s="508">
        <v>42873</v>
      </c>
      <c r="BE580" s="508">
        <v>42850</v>
      </c>
      <c r="BF580" s="509" t="b">
        <v>0</v>
      </c>
      <c r="BG580" s="510" t="s">
        <v>834</v>
      </c>
      <c r="BH580" s="509">
        <v>78</v>
      </c>
      <c r="BI580" s="510" t="s">
        <v>730</v>
      </c>
      <c r="BJ580" s="513">
        <v>42873</v>
      </c>
      <c r="BK580" s="513">
        <v>42850</v>
      </c>
      <c r="BL580" s="513">
        <v>46217</v>
      </c>
      <c r="BM580" s="510"/>
      <c r="BN580" s="512"/>
      <c r="BO580" s="510"/>
      <c r="BP580" s="509">
        <v>4</v>
      </c>
      <c r="BQ580" s="509" t="str">
        <f>IF(AI580="","",VLOOKUP(AJ580,[0]!Qualifier,(COLUMN(AJ580)-34),FALSE))</f>
        <v>StemC</v>
      </c>
      <c r="BR580" s="509" t="str">
        <f>IF(AJ580="","",VLOOKUP(AK580,[0]!Qualifier,(COLUMN(AK580)-34),FALSE))</f>
        <v xml:space="preserve">Hep </v>
      </c>
      <c r="BS580" s="509" t="str">
        <f>IF(AK580="","",VLOOKUP(AL580,[0]!Qualifier,(COLUMN(AL580)-34),FALSE))</f>
        <v xml:space="preserve">NoAdd </v>
      </c>
      <c r="BT580" s="509" t="str">
        <f>IF(AL580="","",VLOOKUP(AM580,[0]!Qualifier,(COLUMN(AM580)-34),FALSE))</f>
        <v xml:space="preserve">Open </v>
      </c>
      <c r="BU580" s="509" t="str">
        <f>IF(AM580="","",VLOOKUP(AN580,[0]!Qualifier,(COLUMN(AN580)-34),FALSE))</f>
        <v xml:space="preserve">? </v>
      </c>
      <c r="BV580" s="509" t="str">
        <f>IF(AN580="","",VLOOKUP(AO580,[0]!Qualifier,(COLUMN(AO580)-34),FALSE))</f>
        <v xml:space="preserve">20to24°C </v>
      </c>
      <c r="BW580" s="509" t="str">
        <f>IF(AO580="","",VLOOKUP(AP580,[0]!Qualifier,(COLUMN(AP580)-34),FALSE))</f>
        <v>No</v>
      </c>
      <c r="BX580" s="509" t="str">
        <f>IF(AP580="","",VLOOKUP(AQ580,[0]!Qualifier,(COLUMN(AQ580)-34),FALSE))</f>
        <v>Dir</v>
      </c>
      <c r="BY580" s="509" t="str">
        <f>IF(AQ580="","",VLOOKUP(AR580,[0]!Qualifier,(COLUMN(AR580)-34),FALSE))</f>
        <v xml:space="preserve">BM </v>
      </c>
      <c r="BZ580" s="509" t="str">
        <f>IF(AR580="","",VLOOKUP(AS580,[0]!Qualifier,(COLUMN(AS580)-34),FALSE))</f>
        <v xml:space="preserve">NA </v>
      </c>
      <c r="CA580" s="509" t="str">
        <f>IF(AS580="","",VLOOKUP(AT580,[0]!Qualifier,(COLUMN(AT580)-34),FALSE))</f>
        <v xml:space="preserve">Transf </v>
      </c>
      <c r="CB580" s="509" t="str">
        <f>IF(AT580="","",VLOOKUP(AU580,[0]!Qualifier,(COLUMN(AU580)-34),FALSE))</f>
        <v xml:space="preserve">None </v>
      </c>
      <c r="CC580" s="509" t="str">
        <f>IF(AU580="","",VLOOKUP(AV580,[0]!Qualifier,(COLUMN(AV580)-34),FALSE))</f>
        <v xml:space="preserve">None </v>
      </c>
      <c r="CD580" s="509" t="str">
        <f>IF(AV580="","",VLOOKUP(AW580,[0]!Qualifier,(COLUMN(AW580)-34),FALSE))</f>
        <v xml:space="preserve">NoIrr </v>
      </c>
      <c r="CE580" s="508" t="str">
        <f>IF(AW580="","",VLOOKUP(AX580,[0]!Qualifier,(COLUMN(AX580)-34),FALSE))</f>
        <v xml:space="preserve">- </v>
      </c>
      <c r="CF580" s="508" t="str">
        <f>IF(AX580="","",VLOOKUP(AY580,[0]!Qualifier,(COLUMN(AY580)-34),FALSE))</f>
        <v xml:space="preserve">BoneMarrow </v>
      </c>
      <c r="CG580" s="509" t="str">
        <f>IF(AY580="","",VLOOKUP(AZ580,[0]!Qualifier,(COLUMN(AZ580)-34),FALSE))</f>
        <v>Non</v>
      </c>
      <c r="CH580" s="510" t="str">
        <f>IF(AZ580="","",VLOOKUP(BA580,[0]!Qualifier,(COLUMN(BA580)-34),FALSE))</f>
        <v>NA</v>
      </c>
      <c r="CI580" s="512" t="str">
        <f>IF(BA580="","",VLOOKUP(BB580,[0]!Qualifier,(COLUMN(BB580)-34),FALSE))</f>
        <v xml:space="preserve">None </v>
      </c>
      <c r="CJ580" s="510"/>
      <c r="CK580" s="513" t="str">
        <f t="shared" si="269"/>
        <v>4-9-1-2-0-1-1-3-5-1-1-1-1-1-1-6-1-1-1</v>
      </c>
      <c r="CL580" s="513">
        <v>37362</v>
      </c>
      <c r="CM580" s="513">
        <v>45195</v>
      </c>
      <c r="CN580" s="510"/>
      <c r="CP580" s="510"/>
    </row>
    <row r="581" spans="1:94" ht="12.95" customHeight="1" outlineLevel="1" x14ac:dyDescent="0.35">
      <c r="A581" s="78">
        <f t="shared" si="274"/>
        <v>492123</v>
      </c>
      <c r="B581" s="7">
        <f t="shared" si="282"/>
        <v>576</v>
      </c>
      <c r="C581" s="59">
        <f t="shared" si="270"/>
        <v>576</v>
      </c>
      <c r="D581" s="124">
        <f t="shared" si="283"/>
        <v>492123</v>
      </c>
      <c r="E581" s="16" t="str">
        <f t="shared" si="249"/>
        <v>StemC</v>
      </c>
      <c r="F581" s="58" t="str">
        <f t="shared" si="250"/>
        <v xml:space="preserve">ACD+Hep </v>
      </c>
      <c r="G581" s="58" t="str">
        <f t="shared" si="251"/>
        <v xml:space="preserve">DMSO </v>
      </c>
      <c r="H581" s="58" t="str">
        <f t="shared" si="252"/>
        <v xml:space="preserve">Open </v>
      </c>
      <c r="I581" s="58" t="str">
        <f t="shared" si="253"/>
        <v xml:space="preserve">NonSV </v>
      </c>
      <c r="J581" s="58" t="str">
        <f t="shared" si="254"/>
        <v xml:space="preserve">≤-140°C  </v>
      </c>
      <c r="K581" s="58" t="str">
        <f t="shared" si="255"/>
        <v>No</v>
      </c>
      <c r="L581" s="58" t="str">
        <f t="shared" si="256"/>
        <v>Dir</v>
      </c>
      <c r="M581" s="58" t="str">
        <f t="shared" si="257"/>
        <v xml:space="preserve">BM </v>
      </c>
      <c r="N581" s="58" t="str">
        <f t="shared" si="258"/>
        <v xml:space="preserve">NA </v>
      </c>
      <c r="O581" s="58" t="str">
        <f t="shared" si="259"/>
        <v xml:space="preserve">Transf </v>
      </c>
      <c r="P581" s="58" t="str">
        <f t="shared" si="260"/>
        <v>CD34Sel</v>
      </c>
      <c r="Q581" s="58" t="str">
        <f t="shared" si="261"/>
        <v xml:space="preserve">None </v>
      </c>
      <c r="R581" s="58" t="str">
        <f t="shared" si="262"/>
        <v xml:space="preserve">NoIrr </v>
      </c>
      <c r="S581" s="58" t="str">
        <f t="shared" si="263"/>
        <v xml:space="preserve">- </v>
      </c>
      <c r="T581" s="58" t="str">
        <f t="shared" si="264"/>
        <v xml:space="preserve">BoneMarrow </v>
      </c>
      <c r="U581" s="58" t="str">
        <f t="shared" si="265"/>
        <v>Non</v>
      </c>
      <c r="V581" s="58" t="str">
        <f t="shared" si="266"/>
        <v>NA</v>
      </c>
      <c r="W581" s="58" t="str">
        <f t="shared" si="267"/>
        <v xml:space="preserve">None </v>
      </c>
      <c r="X581"/>
      <c r="Y581" s="161" t="str">
        <f t="shared" si="268"/>
        <v>4-12-11-2-3-6-1-3-5-1-1-21-1-1-1-6-1-1-1</v>
      </c>
      <c r="Z581" s="8">
        <f t="shared" si="276"/>
        <v>492123</v>
      </c>
      <c r="AA581" s="7">
        <f t="shared" si="277"/>
        <v>576</v>
      </c>
      <c r="AB581" s="29" t="str">
        <f t="shared" si="284"/>
        <v>4</v>
      </c>
      <c r="AC581" s="29" t="str">
        <f t="shared" si="284"/>
        <v>9</v>
      </c>
      <c r="AD581" s="29" t="str">
        <f t="shared" si="284"/>
        <v>2</v>
      </c>
      <c r="AE581" s="29" t="str">
        <f t="shared" si="284"/>
        <v>1</v>
      </c>
      <c r="AF581" s="29" t="str">
        <f t="shared" si="284"/>
        <v>2</v>
      </c>
      <c r="AG581" s="29" t="str">
        <f t="shared" si="284"/>
        <v>3</v>
      </c>
      <c r="AH581" s="59">
        <v>576</v>
      </c>
      <c r="AI581" s="510">
        <v>492123</v>
      </c>
      <c r="AJ581" s="509">
        <v>4</v>
      </c>
      <c r="AK581" s="509">
        <v>12</v>
      </c>
      <c r="AL581" s="509">
        <v>11</v>
      </c>
      <c r="AM581" s="509">
        <v>2</v>
      </c>
      <c r="AN581" s="509">
        <v>3</v>
      </c>
      <c r="AO581" s="509">
        <v>6</v>
      </c>
      <c r="AP581" s="509">
        <v>1</v>
      </c>
      <c r="AQ581" s="509">
        <v>3</v>
      </c>
      <c r="AR581" s="509">
        <v>5</v>
      </c>
      <c r="AS581" s="509">
        <v>1</v>
      </c>
      <c r="AT581" s="509">
        <v>1</v>
      </c>
      <c r="AU581" s="509">
        <v>21</v>
      </c>
      <c r="AV581" s="509">
        <v>1</v>
      </c>
      <c r="AW581" s="509">
        <v>1</v>
      </c>
      <c r="AX581" s="509">
        <v>1</v>
      </c>
      <c r="AY581" s="509">
        <v>6</v>
      </c>
      <c r="AZ581" s="509">
        <v>1</v>
      </c>
      <c r="BA581" s="509">
        <v>1</v>
      </c>
      <c r="BB581" s="509">
        <v>1</v>
      </c>
      <c r="BC581" s="509" t="b">
        <v>0</v>
      </c>
      <c r="BD581" s="508">
        <v>43441</v>
      </c>
      <c r="BE581" s="508">
        <v>43437</v>
      </c>
      <c r="BF581" s="509" t="b">
        <v>0</v>
      </c>
      <c r="BG581" s="510" t="s">
        <v>1285</v>
      </c>
      <c r="BH581" s="509">
        <v>78</v>
      </c>
      <c r="BI581" s="510" t="s">
        <v>730</v>
      </c>
      <c r="BJ581" s="513">
        <v>43441</v>
      </c>
      <c r="BK581" s="513">
        <v>43437</v>
      </c>
      <c r="BL581" s="513">
        <v>46217</v>
      </c>
      <c r="BM581" s="510"/>
      <c r="BN581" s="512"/>
      <c r="BO581" s="510"/>
      <c r="BP581" s="509">
        <v>4</v>
      </c>
      <c r="BQ581" s="509" t="str">
        <f>IF(AI581="","",VLOOKUP(AJ581,[0]!Qualifier,(COLUMN(AJ581)-34),FALSE))</f>
        <v>StemC</v>
      </c>
      <c r="BR581" s="509" t="str">
        <f>IF(AJ581="","",VLOOKUP(AK581,[0]!Qualifier,(COLUMN(AK581)-34),FALSE))</f>
        <v xml:space="preserve">ACD+Hep </v>
      </c>
      <c r="BS581" s="509" t="str">
        <f>IF(AK581="","",VLOOKUP(AL581,[0]!Qualifier,(COLUMN(AL581)-34),FALSE))</f>
        <v xml:space="preserve">DMSO </v>
      </c>
      <c r="BT581" s="509" t="str">
        <f>IF(AL581="","",VLOOKUP(AM581,[0]!Qualifier,(COLUMN(AM581)-34),FALSE))</f>
        <v xml:space="preserve">Open </v>
      </c>
      <c r="BU581" s="509" t="str">
        <f>IF(AM581="","",VLOOKUP(AN581,[0]!Qualifier,(COLUMN(AN581)-34),FALSE))</f>
        <v xml:space="preserve">NonSV </v>
      </c>
      <c r="BV581" s="509" t="str">
        <f>IF(AN581="","",VLOOKUP(AO581,[0]!Qualifier,(COLUMN(AO581)-34),FALSE))</f>
        <v xml:space="preserve">≤-140°C  </v>
      </c>
      <c r="BW581" s="509" t="str">
        <f>IF(AO581="","",VLOOKUP(AP581,[0]!Qualifier,(COLUMN(AP581)-34),FALSE))</f>
        <v>No</v>
      </c>
      <c r="BX581" s="509" t="str">
        <f>IF(AP581="","",VLOOKUP(AQ581,[0]!Qualifier,(COLUMN(AQ581)-34),FALSE))</f>
        <v>Dir</v>
      </c>
      <c r="BY581" s="509" t="str">
        <f>IF(AQ581="","",VLOOKUP(AR581,[0]!Qualifier,(COLUMN(AR581)-34),FALSE))</f>
        <v xml:space="preserve">BM </v>
      </c>
      <c r="BZ581" s="509" t="str">
        <f>IF(AR581="","",VLOOKUP(AS581,[0]!Qualifier,(COLUMN(AS581)-34),FALSE))</f>
        <v xml:space="preserve">NA </v>
      </c>
      <c r="CA581" s="509" t="str">
        <f>IF(AS581="","",VLOOKUP(AT581,[0]!Qualifier,(COLUMN(AT581)-34),FALSE))</f>
        <v xml:space="preserve">Transf </v>
      </c>
      <c r="CB581" s="509" t="str">
        <f>IF(AT581="","",VLOOKUP(AU581,[0]!Qualifier,(COLUMN(AU581)-34),FALSE))</f>
        <v>CD34Sel</v>
      </c>
      <c r="CC581" s="509" t="str">
        <f>IF(AU581="","",VLOOKUP(AV581,[0]!Qualifier,(COLUMN(AV581)-34),FALSE))</f>
        <v xml:space="preserve">None </v>
      </c>
      <c r="CD581" s="509" t="str">
        <f>IF(AV581="","",VLOOKUP(AW581,[0]!Qualifier,(COLUMN(AW581)-34),FALSE))</f>
        <v xml:space="preserve">NoIrr </v>
      </c>
      <c r="CE581" s="508" t="str">
        <f>IF(AW581="","",VLOOKUP(AX581,[0]!Qualifier,(COLUMN(AX581)-34),FALSE))</f>
        <v xml:space="preserve">- </v>
      </c>
      <c r="CF581" s="508" t="str">
        <f>IF(AX581="","",VLOOKUP(AY581,[0]!Qualifier,(COLUMN(AY581)-34),FALSE))</f>
        <v xml:space="preserve">BoneMarrow </v>
      </c>
      <c r="CG581" s="509" t="str">
        <f>IF(AY581="","",VLOOKUP(AZ581,[0]!Qualifier,(COLUMN(AZ581)-34),FALSE))</f>
        <v>Non</v>
      </c>
      <c r="CH581" s="510" t="str">
        <f>IF(AZ581="","",VLOOKUP(BA581,[0]!Qualifier,(COLUMN(BA581)-34),FALSE))</f>
        <v>NA</v>
      </c>
      <c r="CI581" s="512" t="str">
        <f>IF(BA581="","",VLOOKUP(BB581,[0]!Qualifier,(COLUMN(BB581)-34),FALSE))</f>
        <v xml:space="preserve">None </v>
      </c>
      <c r="CJ581" s="510"/>
      <c r="CK581" s="513" t="str">
        <f t="shared" si="269"/>
        <v>4-12-11-2-3-6-1-3-5-1-1-21-1-1-1-6-1-1-1</v>
      </c>
      <c r="CL581" s="513">
        <v>38320</v>
      </c>
      <c r="CM581" s="513">
        <v>45195</v>
      </c>
      <c r="CN581" s="510"/>
      <c r="CP581" s="510"/>
    </row>
    <row r="582" spans="1:94" ht="12.95" customHeight="1" outlineLevel="1" x14ac:dyDescent="0.35">
      <c r="A582" s="78">
        <f t="shared" si="274"/>
        <v>492131</v>
      </c>
      <c r="B582" s="7">
        <f t="shared" si="282"/>
        <v>577</v>
      </c>
      <c r="C582" s="59">
        <f t="shared" si="270"/>
        <v>577</v>
      </c>
      <c r="D582" s="124">
        <f t="shared" si="283"/>
        <v>492131</v>
      </c>
      <c r="E582" s="16" t="str">
        <f t="shared" ref="E582:E645" si="285">IF($AI582&lt;&gt;"",IF($Y$3="text", BQ582,AJ582),"")</f>
        <v>StemC</v>
      </c>
      <c r="F582" s="58" t="str">
        <f t="shared" ref="F582:F645" si="286">IF($AI582&lt;&gt;"",IF($Y$3="text", BR582,AK582),"")</f>
        <v xml:space="preserve">ACD+Hep </v>
      </c>
      <c r="G582" s="58" t="str">
        <f t="shared" ref="G582:G645" si="287">IF($AI582&lt;&gt;"",IF($Y$3="text", BS582,AL582),"")</f>
        <v xml:space="preserve">NoAdd </v>
      </c>
      <c r="H582" s="58" t="str">
        <f t="shared" ref="H582:H645" si="288">IF($AI582&lt;&gt;"",IF($Y$3="text", BT582,AM582),"")</f>
        <v xml:space="preserve">Open </v>
      </c>
      <c r="I582" s="58" t="str">
        <f t="shared" ref="I582:I645" si="289">IF($AI582&lt;&gt;"",IF($Y$3="text", BU582,AN582),"")</f>
        <v xml:space="preserve">NonSV </v>
      </c>
      <c r="J582" s="58" t="str">
        <f t="shared" ref="J582:J645" si="290">IF($AI582&lt;&gt;"",IF($Y$3="text", BV582,AO582),"")</f>
        <v xml:space="preserve">20to24°C </v>
      </c>
      <c r="K582" s="58" t="str">
        <f t="shared" ref="K582:K645" si="291">IF($AI582&lt;&gt;"",IF($Y$3="text", BW582,AP582),"")</f>
        <v>No</v>
      </c>
      <c r="L582" s="58" t="str">
        <f t="shared" ref="L582:L645" si="292">IF($AI582&lt;&gt;"",IF($Y$3="text", BX582,AQ582),"")</f>
        <v>Dir</v>
      </c>
      <c r="M582" s="58" t="str">
        <f t="shared" ref="M582:M645" si="293">IF($AI582&lt;&gt;"",IF($Y$3="text", BY582,AR582),"")</f>
        <v xml:space="preserve">BM </v>
      </c>
      <c r="N582" s="58" t="str">
        <f t="shared" ref="N582:N645" si="294">IF($AI582&lt;&gt;"",IF($Y$3="text", BZ582,AS582),"")</f>
        <v xml:space="preserve">NA </v>
      </c>
      <c r="O582" s="58" t="str">
        <f t="shared" ref="O582:O645" si="295">IF($AI582&lt;&gt;"",IF($Y$3="text", CA582,AT582),"")</f>
        <v xml:space="preserve">Transf </v>
      </c>
      <c r="P582" s="58" t="str">
        <f t="shared" ref="P582:P645" si="296">IF($AI582&lt;&gt;"",IF($Y$3="text", CB582,AU582),"")</f>
        <v>CD34Sel</v>
      </c>
      <c r="Q582" s="58" t="str">
        <f t="shared" ref="Q582:Q645" si="297">IF($AI582&lt;&gt;"",IF($Y$3="text", CC582,AV582),"")</f>
        <v xml:space="preserve">None </v>
      </c>
      <c r="R582" s="58" t="str">
        <f t="shared" ref="R582:R645" si="298">IF($AI582&lt;&gt;"",IF($Y$3="text", CD582,AW582),"")</f>
        <v xml:space="preserve">NoIrr </v>
      </c>
      <c r="S582" s="58" t="str">
        <f t="shared" ref="S582:S645" si="299">IF($AI582&lt;&gt;"",IF($Y$3="text", CE582,AX582),"")</f>
        <v xml:space="preserve">- </v>
      </c>
      <c r="T582" s="58" t="str">
        <f t="shared" ref="T582:T645" si="300">IF($AI582&lt;&gt;"",IF($Y$3="text", CF582,AY582),"")</f>
        <v xml:space="preserve">BoneMarrow </v>
      </c>
      <c r="U582" s="58" t="str">
        <f t="shared" ref="U582:U645" si="301">IF($AI582&lt;&gt;"",IF($Y$3="text", CG582,AZ582),"")</f>
        <v>Non</v>
      </c>
      <c r="V582" s="58" t="str">
        <f t="shared" ref="V582:V645" si="302">IF($AI582&lt;&gt;"",IF($Y$3="text", CH582,BA582),"")</f>
        <v>NA</v>
      </c>
      <c r="W582" s="58" t="str">
        <f t="shared" ref="W582:W645" si="303">IF($AI582&lt;&gt;"",IF($Y$3="text", CI582,BB582),"")</f>
        <v xml:space="preserve">None </v>
      </c>
      <c r="X582"/>
      <c r="Y582" s="161" t="str">
        <f t="shared" ref="Y582:Y645" si="304">IF(CK582="------------------"," ",CK582)</f>
        <v>4-12-1-2-3-1-1-3-5-1-1-21-1-1-1-6-1-1-1</v>
      </c>
      <c r="Z582" s="8">
        <f t="shared" si="276"/>
        <v>492131</v>
      </c>
      <c r="AA582" s="7">
        <f t="shared" si="277"/>
        <v>577</v>
      </c>
      <c r="AB582" s="29" t="str">
        <f t="shared" si="284"/>
        <v>4</v>
      </c>
      <c r="AC582" s="29" t="str">
        <f t="shared" si="284"/>
        <v>9</v>
      </c>
      <c r="AD582" s="29" t="str">
        <f t="shared" si="284"/>
        <v>2</v>
      </c>
      <c r="AE582" s="29" t="str">
        <f t="shared" si="284"/>
        <v>1</v>
      </c>
      <c r="AF582" s="29" t="str">
        <f t="shared" si="284"/>
        <v>3</v>
      </c>
      <c r="AG582" s="29" t="str">
        <f t="shared" si="284"/>
        <v>1</v>
      </c>
      <c r="AH582" s="59">
        <v>577</v>
      </c>
      <c r="AI582" s="510">
        <v>492131</v>
      </c>
      <c r="AJ582" s="509">
        <v>4</v>
      </c>
      <c r="AK582" s="509">
        <v>12</v>
      </c>
      <c r="AL582" s="509">
        <v>1</v>
      </c>
      <c r="AM582" s="509">
        <v>2</v>
      </c>
      <c r="AN582" s="509">
        <v>3</v>
      </c>
      <c r="AO582" s="509">
        <v>1</v>
      </c>
      <c r="AP582" s="509">
        <v>1</v>
      </c>
      <c r="AQ582" s="509">
        <v>3</v>
      </c>
      <c r="AR582" s="509">
        <v>5</v>
      </c>
      <c r="AS582" s="509">
        <v>1</v>
      </c>
      <c r="AT582" s="509">
        <v>1</v>
      </c>
      <c r="AU582" s="509">
        <v>21</v>
      </c>
      <c r="AV582" s="509">
        <v>1</v>
      </c>
      <c r="AW582" s="509">
        <v>1</v>
      </c>
      <c r="AX582" s="509">
        <v>1</v>
      </c>
      <c r="AY582" s="509">
        <v>6</v>
      </c>
      <c r="AZ582" s="509">
        <v>1</v>
      </c>
      <c r="BA582" s="509">
        <v>1</v>
      </c>
      <c r="BB582" s="509">
        <v>1</v>
      </c>
      <c r="BC582" s="509" t="b">
        <v>0</v>
      </c>
      <c r="BD582" s="508">
        <v>43441</v>
      </c>
      <c r="BE582" s="508">
        <v>43437</v>
      </c>
      <c r="BF582" s="509" t="b">
        <v>0</v>
      </c>
      <c r="BG582" s="510" t="s">
        <v>1020</v>
      </c>
      <c r="BH582" s="509">
        <v>78</v>
      </c>
      <c r="BI582" s="510" t="s">
        <v>730</v>
      </c>
      <c r="BJ582" s="513">
        <v>43441</v>
      </c>
      <c r="BK582" s="513">
        <v>43437</v>
      </c>
      <c r="BL582" s="513">
        <v>46217</v>
      </c>
      <c r="BM582" s="510"/>
      <c r="BN582" s="512"/>
      <c r="BO582" s="510"/>
      <c r="BP582" s="509">
        <v>4</v>
      </c>
      <c r="BQ582" s="509" t="str">
        <f>IF(AI582="","",VLOOKUP(AJ582,[0]!Qualifier,(COLUMN(AJ582)-34),FALSE))</f>
        <v>StemC</v>
      </c>
      <c r="BR582" s="509" t="str">
        <f>IF(AJ582="","",VLOOKUP(AK582,[0]!Qualifier,(COLUMN(AK582)-34),FALSE))</f>
        <v xml:space="preserve">ACD+Hep </v>
      </c>
      <c r="BS582" s="509" t="str">
        <f>IF(AK582="","",VLOOKUP(AL582,[0]!Qualifier,(COLUMN(AL582)-34),FALSE))</f>
        <v xml:space="preserve">NoAdd </v>
      </c>
      <c r="BT582" s="509" t="str">
        <f>IF(AL582="","",VLOOKUP(AM582,[0]!Qualifier,(COLUMN(AM582)-34),FALSE))</f>
        <v xml:space="preserve">Open </v>
      </c>
      <c r="BU582" s="509" t="str">
        <f>IF(AM582="","",VLOOKUP(AN582,[0]!Qualifier,(COLUMN(AN582)-34),FALSE))</f>
        <v xml:space="preserve">NonSV </v>
      </c>
      <c r="BV582" s="509" t="str">
        <f>IF(AN582="","",VLOOKUP(AO582,[0]!Qualifier,(COLUMN(AO582)-34),FALSE))</f>
        <v xml:space="preserve">20to24°C </v>
      </c>
      <c r="BW582" s="509" t="str">
        <f>IF(AO582="","",VLOOKUP(AP582,[0]!Qualifier,(COLUMN(AP582)-34),FALSE))</f>
        <v>No</v>
      </c>
      <c r="BX582" s="509" t="str">
        <f>IF(AP582="","",VLOOKUP(AQ582,[0]!Qualifier,(COLUMN(AQ582)-34),FALSE))</f>
        <v>Dir</v>
      </c>
      <c r="BY582" s="509" t="str">
        <f>IF(AQ582="","",VLOOKUP(AR582,[0]!Qualifier,(COLUMN(AR582)-34),FALSE))</f>
        <v xml:space="preserve">BM </v>
      </c>
      <c r="BZ582" s="509" t="str">
        <f>IF(AR582="","",VLOOKUP(AS582,[0]!Qualifier,(COLUMN(AS582)-34),FALSE))</f>
        <v xml:space="preserve">NA </v>
      </c>
      <c r="CA582" s="509" t="str">
        <f>IF(AS582="","",VLOOKUP(AT582,[0]!Qualifier,(COLUMN(AT582)-34),FALSE))</f>
        <v xml:space="preserve">Transf </v>
      </c>
      <c r="CB582" s="509" t="str">
        <f>IF(AT582="","",VLOOKUP(AU582,[0]!Qualifier,(COLUMN(AU582)-34),FALSE))</f>
        <v>CD34Sel</v>
      </c>
      <c r="CC582" s="509" t="str">
        <f>IF(AU582="","",VLOOKUP(AV582,[0]!Qualifier,(COLUMN(AV582)-34),FALSE))</f>
        <v xml:space="preserve">None </v>
      </c>
      <c r="CD582" s="509" t="str">
        <f>IF(AV582="","",VLOOKUP(AW582,[0]!Qualifier,(COLUMN(AW582)-34),FALSE))</f>
        <v xml:space="preserve">NoIrr </v>
      </c>
      <c r="CE582" s="508" t="str">
        <f>IF(AW582="","",VLOOKUP(AX582,[0]!Qualifier,(COLUMN(AX582)-34),FALSE))</f>
        <v xml:space="preserve">- </v>
      </c>
      <c r="CF582" s="508" t="str">
        <f>IF(AX582="","",VLOOKUP(AY582,[0]!Qualifier,(COLUMN(AY582)-34),FALSE))</f>
        <v xml:space="preserve">BoneMarrow </v>
      </c>
      <c r="CG582" s="509" t="str">
        <f>IF(AY582="","",VLOOKUP(AZ582,[0]!Qualifier,(COLUMN(AZ582)-34),FALSE))</f>
        <v>Non</v>
      </c>
      <c r="CH582" s="510" t="str">
        <f>IF(AZ582="","",VLOOKUP(BA582,[0]!Qualifier,(COLUMN(BA582)-34),FALSE))</f>
        <v>NA</v>
      </c>
      <c r="CI582" s="512" t="str">
        <f>IF(BA582="","",VLOOKUP(BB582,[0]!Qualifier,(COLUMN(BB582)-34),FALSE))</f>
        <v xml:space="preserve">None </v>
      </c>
      <c r="CJ582" s="510"/>
      <c r="CK582" s="513" t="str">
        <f t="shared" ref="CK582:CK645" si="305">AJ582&amp;"-"&amp;AK582&amp;"-"&amp;AL582&amp;"-"&amp;AM582&amp;"-"&amp;AN582&amp;"-"&amp;AO582&amp;"-"&amp;AP582&amp;"-"&amp;AQ582&amp;"-"&amp;AR582&amp;"-"&amp;AS582&amp;"-"&amp;AT582&amp;"-"&amp;AU582&amp;"-"&amp;AV582&amp;"-"&amp;AW582&amp;"-"&amp;AX582&amp;"-"&amp;AY582&amp;"-"&amp;AZ582&amp;"-"&amp;BA582&amp;"-"&amp;BB582</f>
        <v>4-12-1-2-3-1-1-3-5-1-1-21-1-1-1-6-1-1-1</v>
      </c>
      <c r="CL582" s="513">
        <v>37362</v>
      </c>
      <c r="CM582" s="513">
        <v>45195</v>
      </c>
      <c r="CN582" s="510"/>
      <c r="CP582" s="510"/>
    </row>
    <row r="583" spans="1:94" ht="12.95" customHeight="1" outlineLevel="1" x14ac:dyDescent="0.35">
      <c r="A583" s="78">
        <f t="shared" si="274"/>
        <v>492236</v>
      </c>
      <c r="B583" s="7">
        <f t="shared" si="282"/>
        <v>578</v>
      </c>
      <c r="C583" s="59">
        <f t="shared" ref="C583:C646" si="306">IF(AH583="","",IF(OR(BC583,BF583),"ungültig",B583))</f>
        <v>578</v>
      </c>
      <c r="D583" s="124">
        <f t="shared" si="283"/>
        <v>492236</v>
      </c>
      <c r="E583" s="16" t="str">
        <f t="shared" si="285"/>
        <v>StemC</v>
      </c>
      <c r="F583" s="58" t="str">
        <f t="shared" si="286"/>
        <v xml:space="preserve">ACD+Hep </v>
      </c>
      <c r="G583" s="58" t="str">
        <f t="shared" si="287"/>
        <v xml:space="preserve">NoAdd </v>
      </c>
      <c r="H583" s="58" t="str">
        <f t="shared" si="288"/>
        <v xml:space="preserve">Open </v>
      </c>
      <c r="I583" s="58" t="str">
        <f t="shared" si="289"/>
        <v xml:space="preserve">NonSV </v>
      </c>
      <c r="J583" s="58" t="str">
        <f t="shared" si="290"/>
        <v xml:space="preserve">2to6°C </v>
      </c>
      <c r="K583" s="58" t="str">
        <f t="shared" si="291"/>
        <v>No</v>
      </c>
      <c r="L583" s="58" t="str">
        <f t="shared" si="292"/>
        <v>Dir</v>
      </c>
      <c r="M583" s="58" t="str">
        <f t="shared" si="293"/>
        <v xml:space="preserve">BM </v>
      </c>
      <c r="N583" s="58" t="str">
        <f t="shared" si="294"/>
        <v xml:space="preserve">NA </v>
      </c>
      <c r="O583" s="58" t="str">
        <f t="shared" si="295"/>
        <v xml:space="preserve">Transf </v>
      </c>
      <c r="P583" s="58" t="str">
        <f t="shared" si="296"/>
        <v xml:space="preserve">None </v>
      </c>
      <c r="Q583" s="58" t="str">
        <f t="shared" si="297"/>
        <v xml:space="preserve">None </v>
      </c>
      <c r="R583" s="58" t="str">
        <f t="shared" si="298"/>
        <v xml:space="preserve">NoIrr </v>
      </c>
      <c r="S583" s="58" t="str">
        <f t="shared" si="299"/>
        <v xml:space="preserve">- </v>
      </c>
      <c r="T583" s="58" t="str">
        <f t="shared" si="300"/>
        <v xml:space="preserve">BoneMarrow </v>
      </c>
      <c r="U583" s="58" t="str">
        <f t="shared" si="301"/>
        <v>Non</v>
      </c>
      <c r="V583" s="58" t="str">
        <f t="shared" si="302"/>
        <v>NA</v>
      </c>
      <c r="W583" s="58" t="str">
        <f t="shared" si="303"/>
        <v xml:space="preserve">None </v>
      </c>
      <c r="X583"/>
      <c r="Y583" s="161" t="str">
        <f t="shared" si="304"/>
        <v>4-12-1-2-3-2-1-3-5-1-1-1-1-1-1-6-1-1-1</v>
      </c>
      <c r="Z583" s="8">
        <f t="shared" si="276"/>
        <v>492236</v>
      </c>
      <c r="AA583" s="7">
        <f t="shared" si="277"/>
        <v>578</v>
      </c>
      <c r="AB583" s="29" t="str">
        <f t="shared" si="284"/>
        <v>4</v>
      </c>
      <c r="AC583" s="29" t="str">
        <f t="shared" si="284"/>
        <v>9</v>
      </c>
      <c r="AD583" s="29" t="str">
        <f t="shared" si="284"/>
        <v>2</v>
      </c>
      <c r="AE583" s="29" t="str">
        <f t="shared" si="284"/>
        <v>2</v>
      </c>
      <c r="AF583" s="29" t="str">
        <f t="shared" si="284"/>
        <v>3</v>
      </c>
      <c r="AG583" s="29" t="str">
        <f t="shared" si="284"/>
        <v>6</v>
      </c>
      <c r="AH583" s="59">
        <v>578</v>
      </c>
      <c r="AI583" s="510">
        <v>492236</v>
      </c>
      <c r="AJ583" s="509">
        <v>4</v>
      </c>
      <c r="AK583" s="509">
        <v>12</v>
      </c>
      <c r="AL583" s="509">
        <v>1</v>
      </c>
      <c r="AM583" s="509">
        <v>2</v>
      </c>
      <c r="AN583" s="509">
        <v>3</v>
      </c>
      <c r="AO583" s="509">
        <v>2</v>
      </c>
      <c r="AP583" s="509">
        <v>1</v>
      </c>
      <c r="AQ583" s="509">
        <v>3</v>
      </c>
      <c r="AR583" s="509">
        <v>5</v>
      </c>
      <c r="AS583" s="509">
        <v>1</v>
      </c>
      <c r="AT583" s="509">
        <v>1</v>
      </c>
      <c r="AU583" s="509">
        <v>1</v>
      </c>
      <c r="AV583" s="509">
        <v>1</v>
      </c>
      <c r="AW583" s="509">
        <v>1</v>
      </c>
      <c r="AX583" s="509">
        <v>1</v>
      </c>
      <c r="AY583" s="509">
        <v>6</v>
      </c>
      <c r="AZ583" s="509">
        <v>1</v>
      </c>
      <c r="BA583" s="509">
        <v>1</v>
      </c>
      <c r="BB583" s="509">
        <v>1</v>
      </c>
      <c r="BC583" s="509" t="b">
        <v>0</v>
      </c>
      <c r="BD583" s="508">
        <v>41908</v>
      </c>
      <c r="BE583" s="508">
        <v>41908</v>
      </c>
      <c r="BF583" s="509" t="b">
        <v>0</v>
      </c>
      <c r="BG583" s="510" t="s">
        <v>734</v>
      </c>
      <c r="BH583" s="509">
        <v>78</v>
      </c>
      <c r="BI583" s="510" t="s">
        <v>730</v>
      </c>
      <c r="BJ583" s="513">
        <v>41908</v>
      </c>
      <c r="BK583" s="513">
        <v>41908</v>
      </c>
      <c r="BL583" s="513">
        <v>46217</v>
      </c>
      <c r="BM583" s="510"/>
      <c r="BN583" s="512"/>
      <c r="BO583" s="510"/>
      <c r="BP583" s="509">
        <v>4</v>
      </c>
      <c r="BQ583" s="509" t="str">
        <f>IF(AI583="","",VLOOKUP(AJ583,[0]!Qualifier,(COLUMN(AJ583)-34),FALSE))</f>
        <v>StemC</v>
      </c>
      <c r="BR583" s="509" t="str">
        <f>IF(AJ583="","",VLOOKUP(AK583,[0]!Qualifier,(COLUMN(AK583)-34),FALSE))</f>
        <v xml:space="preserve">ACD+Hep </v>
      </c>
      <c r="BS583" s="509" t="str">
        <f>IF(AK583="","",VLOOKUP(AL583,[0]!Qualifier,(COLUMN(AL583)-34),FALSE))</f>
        <v xml:space="preserve">NoAdd </v>
      </c>
      <c r="BT583" s="509" t="str">
        <f>IF(AL583="","",VLOOKUP(AM583,[0]!Qualifier,(COLUMN(AM583)-34),FALSE))</f>
        <v xml:space="preserve">Open </v>
      </c>
      <c r="BU583" s="509" t="str">
        <f>IF(AM583="","",VLOOKUP(AN583,[0]!Qualifier,(COLUMN(AN583)-34),FALSE))</f>
        <v xml:space="preserve">NonSV </v>
      </c>
      <c r="BV583" s="509" t="str">
        <f>IF(AN583="","",VLOOKUP(AO583,[0]!Qualifier,(COLUMN(AO583)-34),FALSE))</f>
        <v xml:space="preserve">2to6°C </v>
      </c>
      <c r="BW583" s="509" t="str">
        <f>IF(AO583="","",VLOOKUP(AP583,[0]!Qualifier,(COLUMN(AP583)-34),FALSE))</f>
        <v>No</v>
      </c>
      <c r="BX583" s="509" t="str">
        <f>IF(AP583="","",VLOOKUP(AQ583,[0]!Qualifier,(COLUMN(AQ583)-34),FALSE))</f>
        <v>Dir</v>
      </c>
      <c r="BY583" s="509" t="str">
        <f>IF(AQ583="","",VLOOKUP(AR583,[0]!Qualifier,(COLUMN(AR583)-34),FALSE))</f>
        <v xml:space="preserve">BM </v>
      </c>
      <c r="BZ583" s="509" t="str">
        <f>IF(AR583="","",VLOOKUP(AS583,[0]!Qualifier,(COLUMN(AS583)-34),FALSE))</f>
        <v xml:space="preserve">NA </v>
      </c>
      <c r="CA583" s="509" t="str">
        <f>IF(AS583="","",VLOOKUP(AT583,[0]!Qualifier,(COLUMN(AT583)-34),FALSE))</f>
        <v xml:space="preserve">Transf </v>
      </c>
      <c r="CB583" s="509" t="str">
        <f>IF(AT583="","",VLOOKUP(AU583,[0]!Qualifier,(COLUMN(AU583)-34),FALSE))</f>
        <v xml:space="preserve">None </v>
      </c>
      <c r="CC583" s="509" t="str">
        <f>IF(AU583="","",VLOOKUP(AV583,[0]!Qualifier,(COLUMN(AV583)-34),FALSE))</f>
        <v xml:space="preserve">None </v>
      </c>
      <c r="CD583" s="509" t="str">
        <f>IF(AV583="","",VLOOKUP(AW583,[0]!Qualifier,(COLUMN(AW583)-34),FALSE))</f>
        <v xml:space="preserve">NoIrr </v>
      </c>
      <c r="CE583" s="508" t="str">
        <f>IF(AW583="","",VLOOKUP(AX583,[0]!Qualifier,(COLUMN(AX583)-34),FALSE))</f>
        <v xml:space="preserve">- </v>
      </c>
      <c r="CF583" s="508" t="str">
        <f>IF(AX583="","",VLOOKUP(AY583,[0]!Qualifier,(COLUMN(AY583)-34),FALSE))</f>
        <v xml:space="preserve">BoneMarrow </v>
      </c>
      <c r="CG583" s="509" t="str">
        <f>IF(AY583="","",VLOOKUP(AZ583,[0]!Qualifier,(COLUMN(AZ583)-34),FALSE))</f>
        <v>Non</v>
      </c>
      <c r="CH583" s="510" t="str">
        <f>IF(AZ583="","",VLOOKUP(BA583,[0]!Qualifier,(COLUMN(BA583)-34),FALSE))</f>
        <v>NA</v>
      </c>
      <c r="CI583" s="512" t="str">
        <f>IF(BA583="","",VLOOKUP(BB583,[0]!Qualifier,(COLUMN(BB583)-34),FALSE))</f>
        <v xml:space="preserve">None </v>
      </c>
      <c r="CJ583" s="510"/>
      <c r="CK583" s="513" t="str">
        <f t="shared" si="305"/>
        <v>4-12-1-2-3-2-1-3-5-1-1-1-1-1-1-6-1-1-1</v>
      </c>
      <c r="CL583" s="513">
        <v>37362</v>
      </c>
      <c r="CM583" s="513">
        <v>45195</v>
      </c>
      <c r="CN583" s="510"/>
      <c r="CP583" s="510"/>
    </row>
    <row r="584" spans="1:94" ht="12.95" customHeight="1" outlineLevel="1" x14ac:dyDescent="0.35">
      <c r="A584" s="78">
        <f t="shared" si="274"/>
        <v>492323</v>
      </c>
      <c r="B584" s="7">
        <f t="shared" si="282"/>
        <v>579</v>
      </c>
      <c r="C584" s="59">
        <f t="shared" ref="C584" si="307">IF(AH584="","",IF(OR(BC584,BF584),"invalid",B584))</f>
        <v>579</v>
      </c>
      <c r="D584" s="124">
        <f t="shared" si="283"/>
        <v>492323</v>
      </c>
      <c r="E584" s="16" t="str">
        <f t="shared" si="285"/>
        <v>StemC</v>
      </c>
      <c r="F584" s="58" t="str">
        <f t="shared" si="286"/>
        <v xml:space="preserve">ACD+Hep </v>
      </c>
      <c r="G584" s="58" t="str">
        <f t="shared" si="287"/>
        <v xml:space="preserve">DMSO </v>
      </c>
      <c r="H584" s="58" t="str">
        <f t="shared" si="288"/>
        <v xml:space="preserve">Open </v>
      </c>
      <c r="I584" s="58" t="str">
        <f t="shared" si="289"/>
        <v xml:space="preserve">NonSV </v>
      </c>
      <c r="J584" s="58" t="str">
        <f t="shared" si="290"/>
        <v xml:space="preserve">≤-140°C  </v>
      </c>
      <c r="K584" s="58" t="str">
        <f t="shared" si="291"/>
        <v>No</v>
      </c>
      <c r="L584" s="58" t="str">
        <f t="shared" si="292"/>
        <v>Dir</v>
      </c>
      <c r="M584" s="58" t="str">
        <f t="shared" si="293"/>
        <v xml:space="preserve">BM </v>
      </c>
      <c r="N584" s="58" t="str">
        <f t="shared" si="294"/>
        <v xml:space="preserve">NA </v>
      </c>
      <c r="O584" s="58" t="str">
        <f t="shared" si="295"/>
        <v xml:space="preserve">Transf </v>
      </c>
      <c r="P584" s="58" t="str">
        <f t="shared" si="296"/>
        <v>EryDepl</v>
      </c>
      <c r="Q584" s="58" t="str">
        <f t="shared" si="297"/>
        <v xml:space="preserve">None </v>
      </c>
      <c r="R584" s="58" t="str">
        <f t="shared" si="298"/>
        <v xml:space="preserve">NoIrr </v>
      </c>
      <c r="S584" s="58" t="str">
        <f t="shared" si="299"/>
        <v xml:space="preserve">- </v>
      </c>
      <c r="T584" s="58" t="str">
        <f t="shared" si="300"/>
        <v xml:space="preserve">BoneMarrow </v>
      </c>
      <c r="U584" s="58" t="str">
        <f t="shared" si="301"/>
        <v>Non</v>
      </c>
      <c r="V584" s="58" t="str">
        <f t="shared" si="302"/>
        <v>NA</v>
      </c>
      <c r="W584" s="58" t="str">
        <f t="shared" si="303"/>
        <v xml:space="preserve">None </v>
      </c>
      <c r="X584"/>
      <c r="Y584" s="161" t="str">
        <f t="shared" si="304"/>
        <v>4-12-11-2-3-6-1-3-5-1-1-10-1-1-1-6-1-1-1</v>
      </c>
      <c r="Z584" s="8">
        <f t="shared" si="276"/>
        <v>492323</v>
      </c>
      <c r="AA584" s="7">
        <f t="shared" si="277"/>
        <v>579</v>
      </c>
      <c r="AB584" s="29" t="str">
        <f t="shared" si="284"/>
        <v>4</v>
      </c>
      <c r="AC584" s="29" t="str">
        <f t="shared" si="284"/>
        <v>9</v>
      </c>
      <c r="AD584" s="29" t="str">
        <f t="shared" si="284"/>
        <v>2</v>
      </c>
      <c r="AE584" s="29" t="str">
        <f t="shared" si="284"/>
        <v>3</v>
      </c>
      <c r="AF584" s="29" t="str">
        <f t="shared" si="284"/>
        <v>2</v>
      </c>
      <c r="AG584" s="29" t="str">
        <f t="shared" si="284"/>
        <v>3</v>
      </c>
      <c r="AH584" s="59">
        <v>579</v>
      </c>
      <c r="AI584" s="510">
        <v>492323</v>
      </c>
      <c r="AJ584" s="509">
        <v>4</v>
      </c>
      <c r="AK584" s="509">
        <v>12</v>
      </c>
      <c r="AL584" s="509">
        <v>11</v>
      </c>
      <c r="AM584" s="509">
        <v>2</v>
      </c>
      <c r="AN584" s="509">
        <v>3</v>
      </c>
      <c r="AO584" s="509">
        <v>6</v>
      </c>
      <c r="AP584" s="509">
        <v>1</v>
      </c>
      <c r="AQ584" s="509">
        <v>3</v>
      </c>
      <c r="AR584" s="509">
        <v>5</v>
      </c>
      <c r="AS584" s="509">
        <v>1</v>
      </c>
      <c r="AT584" s="509">
        <v>1</v>
      </c>
      <c r="AU584" s="509">
        <v>10</v>
      </c>
      <c r="AV584" s="509">
        <v>1</v>
      </c>
      <c r="AW584" s="509">
        <v>1</v>
      </c>
      <c r="AX584" s="509">
        <v>1</v>
      </c>
      <c r="AY584" s="509">
        <v>6</v>
      </c>
      <c r="AZ584" s="509">
        <v>1</v>
      </c>
      <c r="BA584" s="509">
        <v>1</v>
      </c>
      <c r="BB584" s="509">
        <v>1</v>
      </c>
      <c r="BC584" s="509" t="b">
        <v>0</v>
      </c>
      <c r="BD584" s="508">
        <v>41908</v>
      </c>
      <c r="BE584" s="508">
        <v>41908</v>
      </c>
      <c r="BF584" s="509" t="b">
        <v>0</v>
      </c>
      <c r="BG584" s="510" t="s">
        <v>1286</v>
      </c>
      <c r="BH584" s="509">
        <v>78</v>
      </c>
      <c r="BI584" s="510" t="s">
        <v>730</v>
      </c>
      <c r="BJ584" s="513">
        <v>41908</v>
      </c>
      <c r="BK584" s="513">
        <v>41908</v>
      </c>
      <c r="BL584" s="513">
        <v>46217</v>
      </c>
      <c r="BM584" s="510"/>
      <c r="BN584" s="512"/>
      <c r="BO584" s="510"/>
      <c r="BP584" s="509">
        <v>4</v>
      </c>
      <c r="BQ584" s="509" t="str">
        <f>IF(AI584="","",VLOOKUP(AJ584,[0]!Qualifier,(COLUMN(AJ584)-34),FALSE))</f>
        <v>StemC</v>
      </c>
      <c r="BR584" s="509" t="str">
        <f>IF(AJ584="","",VLOOKUP(AK584,[0]!Qualifier,(COLUMN(AK584)-34),FALSE))</f>
        <v xml:space="preserve">ACD+Hep </v>
      </c>
      <c r="BS584" s="509" t="str">
        <f>IF(AK584="","",VLOOKUP(AL584,[0]!Qualifier,(COLUMN(AL584)-34),FALSE))</f>
        <v xml:space="preserve">DMSO </v>
      </c>
      <c r="BT584" s="509" t="str">
        <f>IF(AL584="","",VLOOKUP(AM584,[0]!Qualifier,(COLUMN(AM584)-34),FALSE))</f>
        <v xml:space="preserve">Open </v>
      </c>
      <c r="BU584" s="509" t="str">
        <f>IF(AM584="","",VLOOKUP(AN584,[0]!Qualifier,(COLUMN(AN584)-34),FALSE))</f>
        <v xml:space="preserve">NonSV </v>
      </c>
      <c r="BV584" s="509" t="str">
        <f>IF(AN584="","",VLOOKUP(AO584,[0]!Qualifier,(COLUMN(AO584)-34),FALSE))</f>
        <v xml:space="preserve">≤-140°C  </v>
      </c>
      <c r="BW584" s="509" t="str">
        <f>IF(AO584="","",VLOOKUP(AP584,[0]!Qualifier,(COLUMN(AP584)-34),FALSE))</f>
        <v>No</v>
      </c>
      <c r="BX584" s="509" t="str">
        <f>IF(AP584="","",VLOOKUP(AQ584,[0]!Qualifier,(COLUMN(AQ584)-34),FALSE))</f>
        <v>Dir</v>
      </c>
      <c r="BY584" s="509" t="str">
        <f>IF(AQ584="","",VLOOKUP(AR584,[0]!Qualifier,(COLUMN(AR584)-34),FALSE))</f>
        <v xml:space="preserve">BM </v>
      </c>
      <c r="BZ584" s="509" t="str">
        <f>IF(AR584="","",VLOOKUP(AS584,[0]!Qualifier,(COLUMN(AS584)-34),FALSE))</f>
        <v xml:space="preserve">NA </v>
      </c>
      <c r="CA584" s="509" t="str">
        <f>IF(AS584="","",VLOOKUP(AT584,[0]!Qualifier,(COLUMN(AT584)-34),FALSE))</f>
        <v xml:space="preserve">Transf </v>
      </c>
      <c r="CB584" s="509" t="str">
        <f>IF(AT584="","",VLOOKUP(AU584,[0]!Qualifier,(COLUMN(AU584)-34),FALSE))</f>
        <v>EryDepl</v>
      </c>
      <c r="CC584" s="509" t="str">
        <f>IF(AU584="","",VLOOKUP(AV584,[0]!Qualifier,(COLUMN(AV584)-34),FALSE))</f>
        <v xml:space="preserve">None </v>
      </c>
      <c r="CD584" s="509" t="str">
        <f>IF(AV584="","",VLOOKUP(AW584,[0]!Qualifier,(COLUMN(AW584)-34),FALSE))</f>
        <v xml:space="preserve">NoIrr </v>
      </c>
      <c r="CE584" s="508" t="str">
        <f>IF(AW584="","",VLOOKUP(AX584,[0]!Qualifier,(COLUMN(AX584)-34),FALSE))</f>
        <v xml:space="preserve">- </v>
      </c>
      <c r="CF584" s="508" t="str">
        <f>IF(AX584="","",VLOOKUP(AY584,[0]!Qualifier,(COLUMN(AY584)-34),FALSE))</f>
        <v xml:space="preserve">BoneMarrow </v>
      </c>
      <c r="CG584" s="509" t="str">
        <f>IF(AY584="","",VLOOKUP(AZ584,[0]!Qualifier,(COLUMN(AZ584)-34),FALSE))</f>
        <v>Non</v>
      </c>
      <c r="CH584" s="510" t="str">
        <f>IF(AZ584="","",VLOOKUP(BA584,[0]!Qualifier,(COLUMN(BA584)-34),FALSE))</f>
        <v>NA</v>
      </c>
      <c r="CI584" s="512" t="str">
        <f>IF(BA584="","",VLOOKUP(BB584,[0]!Qualifier,(COLUMN(BB584)-34),FALSE))</f>
        <v xml:space="preserve">None </v>
      </c>
      <c r="CJ584" s="510"/>
      <c r="CK584" s="513" t="str">
        <f t="shared" si="305"/>
        <v>4-12-11-2-3-6-1-3-5-1-1-10-1-1-1-6-1-1-1</v>
      </c>
      <c r="CL584" s="513">
        <v>37362</v>
      </c>
      <c r="CM584" s="513">
        <v>45195</v>
      </c>
      <c r="CN584" s="510"/>
      <c r="CP584" s="510"/>
    </row>
    <row r="585" spans="1:94" ht="12.95" customHeight="1" outlineLevel="1" x14ac:dyDescent="0.35">
      <c r="A585" s="78">
        <f t="shared" si="274"/>
        <v>492733</v>
      </c>
      <c r="B585" s="7">
        <f t="shared" si="282"/>
        <v>580</v>
      </c>
      <c r="C585" s="59">
        <f t="shared" si="306"/>
        <v>580</v>
      </c>
      <c r="D585" s="124">
        <f t="shared" si="283"/>
        <v>492733</v>
      </c>
      <c r="E585" s="16" t="str">
        <f t="shared" si="285"/>
        <v>StemC</v>
      </c>
      <c r="F585" s="58" t="str">
        <f t="shared" si="286"/>
        <v xml:space="preserve">ACD+Hep </v>
      </c>
      <c r="G585" s="58" t="str">
        <f t="shared" si="287"/>
        <v xml:space="preserve">DMSO </v>
      </c>
      <c r="H585" s="58" t="str">
        <f t="shared" si="288"/>
        <v xml:space="preserve">Open </v>
      </c>
      <c r="I585" s="58" t="str">
        <f t="shared" si="289"/>
        <v xml:space="preserve">NonSV </v>
      </c>
      <c r="J585" s="58" t="str">
        <f t="shared" si="290"/>
        <v xml:space="preserve">≤-140°C  </v>
      </c>
      <c r="K585" s="58" t="str">
        <f t="shared" si="291"/>
        <v>No</v>
      </c>
      <c r="L585" s="58" t="str">
        <f t="shared" si="292"/>
        <v>Dir</v>
      </c>
      <c r="M585" s="58" t="str">
        <f t="shared" si="293"/>
        <v xml:space="preserve">BM </v>
      </c>
      <c r="N585" s="58" t="str">
        <f t="shared" si="294"/>
        <v xml:space="preserve">NA </v>
      </c>
      <c r="O585" s="58" t="str">
        <f t="shared" si="295"/>
        <v xml:space="preserve">Transf </v>
      </c>
      <c r="P585" s="58" t="str">
        <f t="shared" si="296"/>
        <v>CD3+19Depl</v>
      </c>
      <c r="Q585" s="58" t="str">
        <f t="shared" si="297"/>
        <v xml:space="preserve">None </v>
      </c>
      <c r="R585" s="58" t="str">
        <f t="shared" si="298"/>
        <v xml:space="preserve">NoIrr </v>
      </c>
      <c r="S585" s="58" t="str">
        <f t="shared" si="299"/>
        <v xml:space="preserve">- </v>
      </c>
      <c r="T585" s="58" t="str">
        <f t="shared" si="300"/>
        <v xml:space="preserve">BoneMarrow </v>
      </c>
      <c r="U585" s="58" t="str">
        <f t="shared" si="301"/>
        <v>Non</v>
      </c>
      <c r="V585" s="58" t="str">
        <f t="shared" si="302"/>
        <v>NA</v>
      </c>
      <c r="W585" s="58" t="str">
        <f t="shared" si="303"/>
        <v xml:space="preserve">None </v>
      </c>
      <c r="X585"/>
      <c r="Y585" s="161" t="str">
        <f t="shared" si="304"/>
        <v>4-12-11-2-3-6-1-3-5-1-1-42-1-1-1-6-1-1-1</v>
      </c>
      <c r="Z585" s="8">
        <f t="shared" si="276"/>
        <v>492733</v>
      </c>
      <c r="AA585" s="7">
        <f t="shared" si="277"/>
        <v>580</v>
      </c>
      <c r="AB585" s="29" t="str">
        <f t="shared" si="284"/>
        <v>4</v>
      </c>
      <c r="AC585" s="29" t="str">
        <f t="shared" si="284"/>
        <v>9</v>
      </c>
      <c r="AD585" s="29" t="str">
        <f t="shared" si="284"/>
        <v>2</v>
      </c>
      <c r="AE585" s="29" t="str">
        <f t="shared" si="284"/>
        <v>7</v>
      </c>
      <c r="AF585" s="29" t="str">
        <f t="shared" si="284"/>
        <v>3</v>
      </c>
      <c r="AG585" s="29" t="str">
        <f t="shared" si="284"/>
        <v>3</v>
      </c>
      <c r="AH585" s="59">
        <v>580</v>
      </c>
      <c r="AI585" s="510">
        <v>492733</v>
      </c>
      <c r="AJ585" s="509">
        <v>4</v>
      </c>
      <c r="AK585" s="509">
        <v>12</v>
      </c>
      <c r="AL585" s="509">
        <v>11</v>
      </c>
      <c r="AM585" s="509">
        <v>2</v>
      </c>
      <c r="AN585" s="509">
        <v>3</v>
      </c>
      <c r="AO585" s="509">
        <v>6</v>
      </c>
      <c r="AP585" s="509">
        <v>1</v>
      </c>
      <c r="AQ585" s="509">
        <v>3</v>
      </c>
      <c r="AR585" s="509">
        <v>5</v>
      </c>
      <c r="AS585" s="509">
        <v>1</v>
      </c>
      <c r="AT585" s="509">
        <v>1</v>
      </c>
      <c r="AU585" s="509">
        <v>42</v>
      </c>
      <c r="AV585" s="509">
        <v>1</v>
      </c>
      <c r="AW585" s="509">
        <v>1</v>
      </c>
      <c r="AX585" s="509">
        <v>1</v>
      </c>
      <c r="AY585" s="509">
        <v>6</v>
      </c>
      <c r="AZ585" s="509">
        <v>1</v>
      </c>
      <c r="BA585" s="509">
        <v>1</v>
      </c>
      <c r="BB585" s="509">
        <v>1</v>
      </c>
      <c r="BC585" s="509" t="b">
        <v>0</v>
      </c>
      <c r="BD585" s="508">
        <v>41908</v>
      </c>
      <c r="BE585" s="508">
        <v>41908</v>
      </c>
      <c r="BF585" s="509" t="b">
        <v>0</v>
      </c>
      <c r="BG585" s="510" t="s">
        <v>1287</v>
      </c>
      <c r="BH585" s="509">
        <v>78</v>
      </c>
      <c r="BI585" s="510" t="s">
        <v>730</v>
      </c>
      <c r="BJ585" s="513">
        <v>41908</v>
      </c>
      <c r="BK585" s="513">
        <v>41908</v>
      </c>
      <c r="BL585" s="513">
        <v>46217</v>
      </c>
      <c r="BM585" s="510"/>
      <c r="BN585" s="512"/>
      <c r="BO585" s="510"/>
      <c r="BP585" s="509">
        <v>4</v>
      </c>
      <c r="BQ585" s="509" t="str">
        <f>IF(AI585="","",VLOOKUP(AJ585,[0]!Qualifier,(COLUMN(AJ585)-34),FALSE))</f>
        <v>StemC</v>
      </c>
      <c r="BR585" s="509" t="str">
        <f>IF(AJ585="","",VLOOKUP(AK585,[0]!Qualifier,(COLUMN(AK585)-34),FALSE))</f>
        <v xml:space="preserve">ACD+Hep </v>
      </c>
      <c r="BS585" s="509" t="str">
        <f>IF(AK585="","",VLOOKUP(AL585,[0]!Qualifier,(COLUMN(AL585)-34),FALSE))</f>
        <v xml:space="preserve">DMSO </v>
      </c>
      <c r="BT585" s="509" t="str">
        <f>IF(AL585="","",VLOOKUP(AM585,[0]!Qualifier,(COLUMN(AM585)-34),FALSE))</f>
        <v xml:space="preserve">Open </v>
      </c>
      <c r="BU585" s="509" t="str">
        <f>IF(AM585="","",VLOOKUP(AN585,[0]!Qualifier,(COLUMN(AN585)-34),FALSE))</f>
        <v xml:space="preserve">NonSV </v>
      </c>
      <c r="BV585" s="509" t="str">
        <f>IF(AN585="","",VLOOKUP(AO585,[0]!Qualifier,(COLUMN(AO585)-34),FALSE))</f>
        <v xml:space="preserve">≤-140°C  </v>
      </c>
      <c r="BW585" s="509" t="str">
        <f>IF(AO585="","",VLOOKUP(AP585,[0]!Qualifier,(COLUMN(AP585)-34),FALSE))</f>
        <v>No</v>
      </c>
      <c r="BX585" s="509" t="str">
        <f>IF(AP585="","",VLOOKUP(AQ585,[0]!Qualifier,(COLUMN(AQ585)-34),FALSE))</f>
        <v>Dir</v>
      </c>
      <c r="BY585" s="509" t="str">
        <f>IF(AQ585="","",VLOOKUP(AR585,[0]!Qualifier,(COLUMN(AR585)-34),FALSE))</f>
        <v xml:space="preserve">BM </v>
      </c>
      <c r="BZ585" s="509" t="str">
        <f>IF(AR585="","",VLOOKUP(AS585,[0]!Qualifier,(COLUMN(AS585)-34),FALSE))</f>
        <v xml:space="preserve">NA </v>
      </c>
      <c r="CA585" s="509" t="str">
        <f>IF(AS585="","",VLOOKUP(AT585,[0]!Qualifier,(COLUMN(AT585)-34),FALSE))</f>
        <v xml:space="preserve">Transf </v>
      </c>
      <c r="CB585" s="509" t="str">
        <f>IF(AT585="","",VLOOKUP(AU585,[0]!Qualifier,(COLUMN(AU585)-34),FALSE))</f>
        <v>CD3+19Depl</v>
      </c>
      <c r="CC585" s="509" t="str">
        <f>IF(AU585="","",VLOOKUP(AV585,[0]!Qualifier,(COLUMN(AV585)-34),FALSE))</f>
        <v xml:space="preserve">None </v>
      </c>
      <c r="CD585" s="509" t="str">
        <f>IF(AV585="","",VLOOKUP(AW585,[0]!Qualifier,(COLUMN(AW585)-34),FALSE))</f>
        <v xml:space="preserve">NoIrr </v>
      </c>
      <c r="CE585" s="508" t="str">
        <f>IF(AW585="","",VLOOKUP(AX585,[0]!Qualifier,(COLUMN(AX585)-34),FALSE))</f>
        <v xml:space="preserve">- </v>
      </c>
      <c r="CF585" s="508" t="str">
        <f>IF(AX585="","",VLOOKUP(AY585,[0]!Qualifier,(COLUMN(AY585)-34),FALSE))</f>
        <v xml:space="preserve">BoneMarrow </v>
      </c>
      <c r="CG585" s="509" t="str">
        <f>IF(AY585="","",VLOOKUP(AZ585,[0]!Qualifier,(COLUMN(AZ585)-34),FALSE))</f>
        <v>Non</v>
      </c>
      <c r="CH585" s="510" t="str">
        <f>IF(AZ585="","",VLOOKUP(BA585,[0]!Qualifier,(COLUMN(BA585)-34),FALSE))</f>
        <v>NA</v>
      </c>
      <c r="CI585" s="512" t="str">
        <f>IF(BA585="","",VLOOKUP(BB585,[0]!Qualifier,(COLUMN(BB585)-34),FALSE))</f>
        <v xml:space="preserve">None </v>
      </c>
      <c r="CJ585" s="510"/>
      <c r="CK585" s="513" t="str">
        <f t="shared" si="305"/>
        <v>4-12-11-2-3-6-1-3-5-1-1-42-1-1-1-6-1-1-1</v>
      </c>
      <c r="CL585" s="513">
        <v>43938</v>
      </c>
      <c r="CM585" s="513">
        <v>45195</v>
      </c>
      <c r="CN585" s="510"/>
      <c r="CP585" s="510"/>
    </row>
    <row r="586" spans="1:94" ht="12.95" customHeight="1" outlineLevel="1" x14ac:dyDescent="0.35">
      <c r="A586" s="78">
        <f t="shared" si="274"/>
        <v>492736</v>
      </c>
      <c r="B586" s="7">
        <f t="shared" si="282"/>
        <v>581</v>
      </c>
      <c r="C586" s="59">
        <f t="shared" si="306"/>
        <v>581</v>
      </c>
      <c r="D586" s="124">
        <f t="shared" si="283"/>
        <v>492736</v>
      </c>
      <c r="E586" s="16" t="str">
        <f t="shared" si="285"/>
        <v>StemC</v>
      </c>
      <c r="F586" s="58" t="str">
        <f t="shared" si="286"/>
        <v xml:space="preserve">ACD+Hep </v>
      </c>
      <c r="G586" s="58" t="str">
        <f t="shared" si="287"/>
        <v xml:space="preserve">NoAdd </v>
      </c>
      <c r="H586" s="58" t="str">
        <f t="shared" si="288"/>
        <v xml:space="preserve">Open </v>
      </c>
      <c r="I586" s="58" t="str">
        <f t="shared" si="289"/>
        <v xml:space="preserve">NonSV </v>
      </c>
      <c r="J586" s="58" t="str">
        <f t="shared" si="290"/>
        <v xml:space="preserve">2to6°C </v>
      </c>
      <c r="K586" s="58" t="str">
        <f t="shared" si="291"/>
        <v>No</v>
      </c>
      <c r="L586" s="58" t="str">
        <f t="shared" si="292"/>
        <v>Dir</v>
      </c>
      <c r="M586" s="58" t="str">
        <f t="shared" si="293"/>
        <v xml:space="preserve">BM </v>
      </c>
      <c r="N586" s="58" t="str">
        <f t="shared" si="294"/>
        <v xml:space="preserve">NA </v>
      </c>
      <c r="O586" s="58" t="str">
        <f t="shared" si="295"/>
        <v xml:space="preserve">Transf </v>
      </c>
      <c r="P586" s="58" t="str">
        <f t="shared" si="296"/>
        <v>CD3+19Depl</v>
      </c>
      <c r="Q586" s="58" t="str">
        <f t="shared" si="297"/>
        <v xml:space="preserve">None </v>
      </c>
      <c r="R586" s="58" t="str">
        <f t="shared" si="298"/>
        <v xml:space="preserve">NoIrr </v>
      </c>
      <c r="S586" s="58" t="str">
        <f t="shared" si="299"/>
        <v xml:space="preserve">- </v>
      </c>
      <c r="T586" s="58" t="str">
        <f t="shared" si="300"/>
        <v xml:space="preserve">BoneMarrow </v>
      </c>
      <c r="U586" s="58" t="str">
        <f t="shared" si="301"/>
        <v>Non</v>
      </c>
      <c r="V586" s="58" t="str">
        <f t="shared" si="302"/>
        <v>NA</v>
      </c>
      <c r="W586" s="58" t="str">
        <f t="shared" si="303"/>
        <v xml:space="preserve">None </v>
      </c>
      <c r="X586"/>
      <c r="Y586" s="161" t="str">
        <f t="shared" si="304"/>
        <v>4-12-1-2-3-2-1-3-5-1-1-42-1-1-1-6-1-1-1</v>
      </c>
      <c r="Z586" s="8">
        <f t="shared" si="276"/>
        <v>492736</v>
      </c>
      <c r="AA586" s="7">
        <f t="shared" si="277"/>
        <v>581</v>
      </c>
      <c r="AB586" s="29" t="str">
        <f t="shared" si="284"/>
        <v>4</v>
      </c>
      <c r="AC586" s="29" t="str">
        <f t="shared" si="284"/>
        <v>9</v>
      </c>
      <c r="AD586" s="29" t="str">
        <f t="shared" si="284"/>
        <v>2</v>
      </c>
      <c r="AE586" s="29" t="str">
        <f t="shared" si="284"/>
        <v>7</v>
      </c>
      <c r="AF586" s="29" t="str">
        <f t="shared" si="284"/>
        <v>3</v>
      </c>
      <c r="AG586" s="29" t="str">
        <f t="shared" si="284"/>
        <v>6</v>
      </c>
      <c r="AH586" s="59">
        <v>581</v>
      </c>
      <c r="AI586" s="510">
        <v>492736</v>
      </c>
      <c r="AJ586" s="509">
        <v>4</v>
      </c>
      <c r="AK586" s="509">
        <v>12</v>
      </c>
      <c r="AL586" s="509">
        <v>1</v>
      </c>
      <c r="AM586" s="509">
        <v>2</v>
      </c>
      <c r="AN586" s="509">
        <v>3</v>
      </c>
      <c r="AO586" s="509">
        <v>2</v>
      </c>
      <c r="AP586" s="509">
        <v>1</v>
      </c>
      <c r="AQ586" s="509">
        <v>3</v>
      </c>
      <c r="AR586" s="509">
        <v>5</v>
      </c>
      <c r="AS586" s="509">
        <v>1</v>
      </c>
      <c r="AT586" s="509">
        <v>1</v>
      </c>
      <c r="AU586" s="509">
        <v>42</v>
      </c>
      <c r="AV586" s="509">
        <v>1</v>
      </c>
      <c r="AW586" s="509">
        <v>1</v>
      </c>
      <c r="AX586" s="509">
        <v>1</v>
      </c>
      <c r="AY586" s="509">
        <v>6</v>
      </c>
      <c r="AZ586" s="509">
        <v>1</v>
      </c>
      <c r="BA586" s="509">
        <v>1</v>
      </c>
      <c r="BB586" s="509">
        <v>1</v>
      </c>
      <c r="BC586" s="509" t="b">
        <v>0</v>
      </c>
      <c r="BD586" s="508">
        <v>41908</v>
      </c>
      <c r="BE586" s="508">
        <v>41908</v>
      </c>
      <c r="BF586" s="509" t="b">
        <v>0</v>
      </c>
      <c r="BG586" s="510" t="s">
        <v>735</v>
      </c>
      <c r="BH586" s="509">
        <v>78</v>
      </c>
      <c r="BI586" s="510" t="s">
        <v>730</v>
      </c>
      <c r="BJ586" s="513">
        <v>41908</v>
      </c>
      <c r="BK586" s="513">
        <v>41908</v>
      </c>
      <c r="BL586" s="513">
        <v>46217</v>
      </c>
      <c r="BM586" s="510"/>
      <c r="BN586" s="512"/>
      <c r="BO586" s="510"/>
      <c r="BP586" s="509">
        <v>4</v>
      </c>
      <c r="BQ586" s="509" t="str">
        <f>IF(AI586="","",VLOOKUP(AJ586,[0]!Qualifier,(COLUMN(AJ586)-34),FALSE))</f>
        <v>StemC</v>
      </c>
      <c r="BR586" s="509" t="str">
        <f>IF(AJ586="","",VLOOKUP(AK586,[0]!Qualifier,(COLUMN(AK586)-34),FALSE))</f>
        <v xml:space="preserve">ACD+Hep </v>
      </c>
      <c r="BS586" s="509" t="str">
        <f>IF(AK586="","",VLOOKUP(AL586,[0]!Qualifier,(COLUMN(AL586)-34),FALSE))</f>
        <v xml:space="preserve">NoAdd </v>
      </c>
      <c r="BT586" s="509" t="str">
        <f>IF(AL586="","",VLOOKUP(AM586,[0]!Qualifier,(COLUMN(AM586)-34),FALSE))</f>
        <v xml:space="preserve">Open </v>
      </c>
      <c r="BU586" s="509" t="str">
        <f>IF(AM586="","",VLOOKUP(AN586,[0]!Qualifier,(COLUMN(AN586)-34),FALSE))</f>
        <v xml:space="preserve">NonSV </v>
      </c>
      <c r="BV586" s="509" t="str">
        <f>IF(AN586="","",VLOOKUP(AO586,[0]!Qualifier,(COLUMN(AO586)-34),FALSE))</f>
        <v xml:space="preserve">2to6°C </v>
      </c>
      <c r="BW586" s="509" t="str">
        <f>IF(AO586="","",VLOOKUP(AP586,[0]!Qualifier,(COLUMN(AP586)-34),FALSE))</f>
        <v>No</v>
      </c>
      <c r="BX586" s="509" t="str">
        <f>IF(AP586="","",VLOOKUP(AQ586,[0]!Qualifier,(COLUMN(AQ586)-34),FALSE))</f>
        <v>Dir</v>
      </c>
      <c r="BY586" s="509" t="str">
        <f>IF(AQ586="","",VLOOKUP(AR586,[0]!Qualifier,(COLUMN(AR586)-34),FALSE))</f>
        <v xml:space="preserve">BM </v>
      </c>
      <c r="BZ586" s="509" t="str">
        <f>IF(AR586="","",VLOOKUP(AS586,[0]!Qualifier,(COLUMN(AS586)-34),FALSE))</f>
        <v xml:space="preserve">NA </v>
      </c>
      <c r="CA586" s="509" t="str">
        <f>IF(AS586="","",VLOOKUP(AT586,[0]!Qualifier,(COLUMN(AT586)-34),FALSE))</f>
        <v xml:space="preserve">Transf </v>
      </c>
      <c r="CB586" s="509" t="str">
        <f>IF(AT586="","",VLOOKUP(AU586,[0]!Qualifier,(COLUMN(AU586)-34),FALSE))</f>
        <v>CD3+19Depl</v>
      </c>
      <c r="CC586" s="509" t="str">
        <f>IF(AU586="","",VLOOKUP(AV586,[0]!Qualifier,(COLUMN(AV586)-34),FALSE))</f>
        <v xml:space="preserve">None </v>
      </c>
      <c r="CD586" s="509" t="str">
        <f>IF(AV586="","",VLOOKUP(AW586,[0]!Qualifier,(COLUMN(AW586)-34),FALSE))</f>
        <v xml:space="preserve">NoIrr </v>
      </c>
      <c r="CE586" s="508" t="str">
        <f>IF(AW586="","",VLOOKUP(AX586,[0]!Qualifier,(COLUMN(AX586)-34),FALSE))</f>
        <v xml:space="preserve">- </v>
      </c>
      <c r="CF586" s="508" t="str">
        <f>IF(AX586="","",VLOOKUP(AY586,[0]!Qualifier,(COLUMN(AY586)-34),FALSE))</f>
        <v xml:space="preserve">BoneMarrow </v>
      </c>
      <c r="CG586" s="509" t="str">
        <f>IF(AY586="","",VLOOKUP(AZ586,[0]!Qualifier,(COLUMN(AZ586)-34),FALSE))</f>
        <v>Non</v>
      </c>
      <c r="CH586" s="510" t="str">
        <f>IF(AZ586="","",VLOOKUP(BA586,[0]!Qualifier,(COLUMN(BA586)-34),FALSE))</f>
        <v>NA</v>
      </c>
      <c r="CI586" s="512" t="str">
        <f>IF(BA586="","",VLOOKUP(BB586,[0]!Qualifier,(COLUMN(BB586)-34),FALSE))</f>
        <v xml:space="preserve">None </v>
      </c>
      <c r="CJ586" s="510"/>
      <c r="CK586" s="513" t="str">
        <f t="shared" si="305"/>
        <v>4-12-1-2-3-2-1-3-5-1-1-42-1-1-1-6-1-1-1</v>
      </c>
      <c r="CL586" s="513">
        <v>43938</v>
      </c>
      <c r="CM586" s="513">
        <v>45195</v>
      </c>
      <c r="CN586" s="510"/>
      <c r="CP586" s="510"/>
    </row>
    <row r="587" spans="1:94" ht="12.95" customHeight="1" outlineLevel="1" x14ac:dyDescent="0.35">
      <c r="A587" s="78">
        <f t="shared" si="274"/>
        <v>492836</v>
      </c>
      <c r="B587" s="7">
        <f t="shared" si="282"/>
        <v>582</v>
      </c>
      <c r="C587" s="59">
        <f t="shared" si="306"/>
        <v>582</v>
      </c>
      <c r="D587" s="124">
        <f t="shared" si="283"/>
        <v>492836</v>
      </c>
      <c r="E587" s="16" t="str">
        <f t="shared" si="285"/>
        <v>StemC</v>
      </c>
      <c r="F587" s="58" t="str">
        <f t="shared" si="286"/>
        <v xml:space="preserve">ACD+Hep </v>
      </c>
      <c r="G587" s="58" t="str">
        <f t="shared" si="287"/>
        <v xml:space="preserve">NoAdd </v>
      </c>
      <c r="H587" s="58" t="str">
        <f t="shared" si="288"/>
        <v xml:space="preserve">Open </v>
      </c>
      <c r="I587" s="58" t="str">
        <f t="shared" si="289"/>
        <v xml:space="preserve">NonSV </v>
      </c>
      <c r="J587" s="58" t="str">
        <f t="shared" si="290"/>
        <v xml:space="preserve">2to6°C </v>
      </c>
      <c r="K587" s="58" t="str">
        <f t="shared" si="291"/>
        <v>No</v>
      </c>
      <c r="L587" s="58" t="str">
        <f t="shared" si="292"/>
        <v>Dir</v>
      </c>
      <c r="M587" s="58" t="str">
        <f t="shared" si="293"/>
        <v xml:space="preserve">BM </v>
      </c>
      <c r="N587" s="58" t="str">
        <f t="shared" si="294"/>
        <v xml:space="preserve">NA </v>
      </c>
      <c r="O587" s="58" t="str">
        <f t="shared" si="295"/>
        <v xml:space="preserve">Transf </v>
      </c>
      <c r="P587" s="58" t="str">
        <f t="shared" si="296"/>
        <v>EryDepl</v>
      </c>
      <c r="Q587" s="58" t="str">
        <f t="shared" si="297"/>
        <v xml:space="preserve">None </v>
      </c>
      <c r="R587" s="58" t="str">
        <f t="shared" si="298"/>
        <v xml:space="preserve">NoIrr </v>
      </c>
      <c r="S587" s="58" t="str">
        <f t="shared" si="299"/>
        <v xml:space="preserve">- </v>
      </c>
      <c r="T587" s="58" t="str">
        <f t="shared" si="300"/>
        <v xml:space="preserve">BoneMarrow </v>
      </c>
      <c r="U587" s="58" t="str">
        <f t="shared" si="301"/>
        <v>Non</v>
      </c>
      <c r="V587" s="58" t="str">
        <f t="shared" si="302"/>
        <v>NA</v>
      </c>
      <c r="W587" s="58" t="str">
        <f t="shared" si="303"/>
        <v xml:space="preserve">None </v>
      </c>
      <c r="X587"/>
      <c r="Y587" s="161" t="str">
        <f t="shared" si="304"/>
        <v>4-12-1-2-3-2-1-3-5-1-1-10-1-1-1-6-1-1-1</v>
      </c>
      <c r="Z587" s="8">
        <f t="shared" si="276"/>
        <v>492836</v>
      </c>
      <c r="AA587" s="7">
        <f t="shared" si="277"/>
        <v>582</v>
      </c>
      <c r="AB587" s="29" t="str">
        <f t="shared" si="284"/>
        <v>4</v>
      </c>
      <c r="AC587" s="29" t="str">
        <f t="shared" si="284"/>
        <v>9</v>
      </c>
      <c r="AD587" s="29" t="str">
        <f t="shared" si="284"/>
        <v>2</v>
      </c>
      <c r="AE587" s="29" t="str">
        <f t="shared" si="284"/>
        <v>8</v>
      </c>
      <c r="AF587" s="29" t="str">
        <f t="shared" si="284"/>
        <v>3</v>
      </c>
      <c r="AG587" s="29" t="str">
        <f t="shared" si="284"/>
        <v>6</v>
      </c>
      <c r="AH587" s="59">
        <v>582</v>
      </c>
      <c r="AI587" s="510">
        <v>492836</v>
      </c>
      <c r="AJ587" s="509">
        <v>4</v>
      </c>
      <c r="AK587" s="509">
        <v>12</v>
      </c>
      <c r="AL587" s="509">
        <v>1</v>
      </c>
      <c r="AM587" s="509">
        <v>2</v>
      </c>
      <c r="AN587" s="509">
        <v>3</v>
      </c>
      <c r="AO587" s="509">
        <v>2</v>
      </c>
      <c r="AP587" s="509">
        <v>1</v>
      </c>
      <c r="AQ587" s="509">
        <v>3</v>
      </c>
      <c r="AR587" s="509">
        <v>5</v>
      </c>
      <c r="AS587" s="509">
        <v>1</v>
      </c>
      <c r="AT587" s="509">
        <v>1</v>
      </c>
      <c r="AU587" s="509">
        <v>10</v>
      </c>
      <c r="AV587" s="509">
        <v>1</v>
      </c>
      <c r="AW587" s="509">
        <v>1</v>
      </c>
      <c r="AX587" s="509">
        <v>1</v>
      </c>
      <c r="AY587" s="509">
        <v>6</v>
      </c>
      <c r="AZ587" s="509">
        <v>1</v>
      </c>
      <c r="BA587" s="509">
        <v>1</v>
      </c>
      <c r="BB587" s="509">
        <v>1</v>
      </c>
      <c r="BC587" s="509" t="b">
        <v>0</v>
      </c>
      <c r="BD587" s="508">
        <v>41908</v>
      </c>
      <c r="BE587" s="508">
        <v>41908</v>
      </c>
      <c r="BF587" s="509" t="b">
        <v>0</v>
      </c>
      <c r="BG587" s="510" t="s">
        <v>736</v>
      </c>
      <c r="BH587" s="509">
        <v>78</v>
      </c>
      <c r="BI587" s="510" t="s">
        <v>730</v>
      </c>
      <c r="BJ587" s="513">
        <v>41908</v>
      </c>
      <c r="BK587" s="513">
        <v>41908</v>
      </c>
      <c r="BL587" s="513">
        <v>46217</v>
      </c>
      <c r="BM587" s="510"/>
      <c r="BN587" s="512"/>
      <c r="BO587" s="510"/>
      <c r="BP587" s="509">
        <v>4</v>
      </c>
      <c r="BQ587" s="509" t="str">
        <f>IF(AI587="","",VLOOKUP(AJ587,[0]!Qualifier,(COLUMN(AJ587)-34),FALSE))</f>
        <v>StemC</v>
      </c>
      <c r="BR587" s="509" t="str">
        <f>IF(AJ587="","",VLOOKUP(AK587,[0]!Qualifier,(COLUMN(AK587)-34),FALSE))</f>
        <v xml:space="preserve">ACD+Hep </v>
      </c>
      <c r="BS587" s="509" t="str">
        <f>IF(AK587="","",VLOOKUP(AL587,[0]!Qualifier,(COLUMN(AL587)-34),FALSE))</f>
        <v xml:space="preserve">NoAdd </v>
      </c>
      <c r="BT587" s="509" t="str">
        <f>IF(AL587="","",VLOOKUP(AM587,[0]!Qualifier,(COLUMN(AM587)-34),FALSE))</f>
        <v xml:space="preserve">Open </v>
      </c>
      <c r="BU587" s="509" t="str">
        <f>IF(AM587="","",VLOOKUP(AN587,[0]!Qualifier,(COLUMN(AN587)-34),FALSE))</f>
        <v xml:space="preserve">NonSV </v>
      </c>
      <c r="BV587" s="509" t="str">
        <f>IF(AN587="","",VLOOKUP(AO587,[0]!Qualifier,(COLUMN(AO587)-34),FALSE))</f>
        <v xml:space="preserve">2to6°C </v>
      </c>
      <c r="BW587" s="509" t="str">
        <f>IF(AO587="","",VLOOKUP(AP587,[0]!Qualifier,(COLUMN(AP587)-34),FALSE))</f>
        <v>No</v>
      </c>
      <c r="BX587" s="509" t="str">
        <f>IF(AP587="","",VLOOKUP(AQ587,[0]!Qualifier,(COLUMN(AQ587)-34),FALSE))</f>
        <v>Dir</v>
      </c>
      <c r="BY587" s="509" t="str">
        <f>IF(AQ587="","",VLOOKUP(AR587,[0]!Qualifier,(COLUMN(AR587)-34),FALSE))</f>
        <v xml:space="preserve">BM </v>
      </c>
      <c r="BZ587" s="509" t="str">
        <f>IF(AR587="","",VLOOKUP(AS587,[0]!Qualifier,(COLUMN(AS587)-34),FALSE))</f>
        <v xml:space="preserve">NA </v>
      </c>
      <c r="CA587" s="509" t="str">
        <f>IF(AS587="","",VLOOKUP(AT587,[0]!Qualifier,(COLUMN(AT587)-34),FALSE))</f>
        <v xml:space="preserve">Transf </v>
      </c>
      <c r="CB587" s="509" t="str">
        <f>IF(AT587="","",VLOOKUP(AU587,[0]!Qualifier,(COLUMN(AU587)-34),FALSE))</f>
        <v>EryDepl</v>
      </c>
      <c r="CC587" s="509" t="str">
        <f>IF(AU587="","",VLOOKUP(AV587,[0]!Qualifier,(COLUMN(AV587)-34),FALSE))</f>
        <v xml:space="preserve">None </v>
      </c>
      <c r="CD587" s="509" t="str">
        <f>IF(AV587="","",VLOOKUP(AW587,[0]!Qualifier,(COLUMN(AW587)-34),FALSE))</f>
        <v xml:space="preserve">NoIrr </v>
      </c>
      <c r="CE587" s="508" t="str">
        <f>IF(AW587="","",VLOOKUP(AX587,[0]!Qualifier,(COLUMN(AX587)-34),FALSE))</f>
        <v xml:space="preserve">- </v>
      </c>
      <c r="CF587" s="508" t="str">
        <f>IF(AX587="","",VLOOKUP(AY587,[0]!Qualifier,(COLUMN(AY587)-34),FALSE))</f>
        <v xml:space="preserve">BoneMarrow </v>
      </c>
      <c r="CG587" s="509" t="str">
        <f>IF(AY587="","",VLOOKUP(AZ587,[0]!Qualifier,(COLUMN(AZ587)-34),FALSE))</f>
        <v>Non</v>
      </c>
      <c r="CH587" s="510" t="str">
        <f>IF(AZ587="","",VLOOKUP(BA587,[0]!Qualifier,(COLUMN(BA587)-34),FALSE))</f>
        <v>NA</v>
      </c>
      <c r="CI587" s="512" t="str">
        <f>IF(BA587="","",VLOOKUP(BB587,[0]!Qualifier,(COLUMN(BB587)-34),FALSE))</f>
        <v xml:space="preserve">None </v>
      </c>
      <c r="CJ587" s="510"/>
      <c r="CK587" s="513" t="str">
        <f t="shared" si="305"/>
        <v>4-12-1-2-3-2-1-3-5-1-1-10-1-1-1-6-1-1-1</v>
      </c>
      <c r="CL587" s="513">
        <v>36293</v>
      </c>
      <c r="CM587" s="513">
        <v>45195</v>
      </c>
      <c r="CN587" s="510"/>
      <c r="CP587" s="510"/>
    </row>
    <row r="588" spans="1:94" ht="12.95" customHeight="1" outlineLevel="1" x14ac:dyDescent="0.35">
      <c r="A588" s="78">
        <f t="shared" si="274"/>
        <v>493233</v>
      </c>
      <c r="B588" s="7">
        <f t="shared" si="282"/>
        <v>583</v>
      </c>
      <c r="C588" s="59">
        <f t="shared" si="306"/>
        <v>583</v>
      </c>
      <c r="D588" s="124">
        <f t="shared" si="283"/>
        <v>493233</v>
      </c>
      <c r="E588" s="16" t="str">
        <f t="shared" si="285"/>
        <v>StemC</v>
      </c>
      <c r="F588" s="58" t="str">
        <f t="shared" si="286"/>
        <v xml:space="preserve">ACD+Hep </v>
      </c>
      <c r="G588" s="58" t="str">
        <f t="shared" si="287"/>
        <v xml:space="preserve">DMSO </v>
      </c>
      <c r="H588" s="58" t="str">
        <f t="shared" si="288"/>
        <v xml:space="preserve">Open </v>
      </c>
      <c r="I588" s="58" t="str">
        <f t="shared" si="289"/>
        <v>NonSVC</v>
      </c>
      <c r="J588" s="58" t="str">
        <f t="shared" si="290"/>
        <v xml:space="preserve">≤-140°C  </v>
      </c>
      <c r="K588" s="58" t="str">
        <f t="shared" si="291"/>
        <v>No</v>
      </c>
      <c r="L588" s="58" t="str">
        <f t="shared" si="292"/>
        <v>Dir</v>
      </c>
      <c r="M588" s="58" t="str">
        <f t="shared" si="293"/>
        <v xml:space="preserve">BM </v>
      </c>
      <c r="N588" s="58" t="str">
        <f t="shared" si="294"/>
        <v xml:space="preserve">NA </v>
      </c>
      <c r="O588" s="58" t="str">
        <f t="shared" si="295"/>
        <v xml:space="preserve">Transf </v>
      </c>
      <c r="P588" s="58" t="str">
        <f t="shared" si="296"/>
        <v>EryDepl</v>
      </c>
      <c r="Q588" s="58" t="str">
        <f t="shared" si="297"/>
        <v xml:space="preserve">None </v>
      </c>
      <c r="R588" s="58" t="str">
        <f t="shared" si="298"/>
        <v xml:space="preserve">NoIrr </v>
      </c>
      <c r="S588" s="58" t="str">
        <f t="shared" si="299"/>
        <v xml:space="preserve">- </v>
      </c>
      <c r="T588" s="58" t="str">
        <f t="shared" si="300"/>
        <v xml:space="preserve">BoneMarrow </v>
      </c>
      <c r="U588" s="58" t="str">
        <f t="shared" si="301"/>
        <v>Non</v>
      </c>
      <c r="V588" s="58" t="str">
        <f t="shared" si="302"/>
        <v>NA</v>
      </c>
      <c r="W588" s="58" t="str">
        <f t="shared" si="303"/>
        <v xml:space="preserve">None </v>
      </c>
      <c r="X588"/>
      <c r="Y588" s="161" t="str">
        <f t="shared" si="304"/>
        <v>4-12-11-2-4-6-1-3-5-1-1-10-1-1-1-6-1-1-1</v>
      </c>
      <c r="Z588" s="8">
        <f t="shared" si="276"/>
        <v>493233</v>
      </c>
      <c r="AA588" s="7">
        <f t="shared" si="277"/>
        <v>583</v>
      </c>
      <c r="AB588" s="29" t="str">
        <f t="shared" si="284"/>
        <v>4</v>
      </c>
      <c r="AC588" s="29" t="str">
        <f t="shared" si="284"/>
        <v>9</v>
      </c>
      <c r="AD588" s="29" t="str">
        <f t="shared" si="284"/>
        <v>3</v>
      </c>
      <c r="AE588" s="29" t="str">
        <f t="shared" si="284"/>
        <v>2</v>
      </c>
      <c r="AF588" s="29" t="str">
        <f t="shared" si="284"/>
        <v>3</v>
      </c>
      <c r="AG588" s="29" t="str">
        <f t="shared" si="284"/>
        <v>3</v>
      </c>
      <c r="AH588" s="59">
        <f>AH587+1</f>
        <v>583</v>
      </c>
      <c r="AI588" s="510">
        <v>493233</v>
      </c>
      <c r="AJ588" s="509">
        <v>4</v>
      </c>
      <c r="AK588" s="509">
        <v>12</v>
      </c>
      <c r="AL588" s="509">
        <v>11</v>
      </c>
      <c r="AM588" s="509">
        <v>2</v>
      </c>
      <c r="AN588" s="509">
        <v>4</v>
      </c>
      <c r="AO588" s="509">
        <v>6</v>
      </c>
      <c r="AP588" s="509">
        <v>1</v>
      </c>
      <c r="AQ588" s="509">
        <v>3</v>
      </c>
      <c r="AR588" s="509">
        <v>5</v>
      </c>
      <c r="AS588" s="509">
        <v>1</v>
      </c>
      <c r="AT588" s="509">
        <v>1</v>
      </c>
      <c r="AU588" s="509">
        <v>10</v>
      </c>
      <c r="AV588" s="509">
        <v>1</v>
      </c>
      <c r="AW588" s="509">
        <v>1</v>
      </c>
      <c r="AX588" s="509">
        <v>1</v>
      </c>
      <c r="AY588" s="509">
        <v>6</v>
      </c>
      <c r="AZ588" s="509">
        <v>1</v>
      </c>
      <c r="BA588" s="509">
        <v>1</v>
      </c>
      <c r="BB588" s="509">
        <v>1</v>
      </c>
      <c r="BC588" s="509" t="b">
        <v>0</v>
      </c>
      <c r="BD588" s="508">
        <v>44692</v>
      </c>
      <c r="BE588" s="508">
        <v>44692</v>
      </c>
      <c r="BF588" s="509" t="b">
        <v>0</v>
      </c>
      <c r="BG588" s="510" t="s">
        <v>1288</v>
      </c>
      <c r="BH588" s="509">
        <v>78</v>
      </c>
      <c r="BI588" s="510" t="s">
        <v>730</v>
      </c>
      <c r="BJ588" s="513">
        <v>44692</v>
      </c>
      <c r="BK588" s="513">
        <v>44692</v>
      </c>
      <c r="BL588" s="513">
        <v>46217</v>
      </c>
      <c r="BM588" s="510"/>
      <c r="BN588" s="512"/>
      <c r="BO588" s="510"/>
      <c r="BP588" s="509">
        <v>4</v>
      </c>
      <c r="BQ588" s="509" t="str">
        <f>IF(AI588="","",VLOOKUP(AJ588,[0]!Qualifier,(COLUMN(AJ588)-34),FALSE))</f>
        <v>StemC</v>
      </c>
      <c r="BR588" s="509" t="str">
        <f>IF(AJ588="","",VLOOKUP(AK588,[0]!Qualifier,(COLUMN(AK588)-34),FALSE))</f>
        <v xml:space="preserve">ACD+Hep </v>
      </c>
      <c r="BS588" s="509" t="str">
        <f>IF(AK588="","",VLOOKUP(AL588,[0]!Qualifier,(COLUMN(AL588)-34),FALSE))</f>
        <v xml:space="preserve">DMSO </v>
      </c>
      <c r="BT588" s="509" t="str">
        <f>IF(AL588="","",VLOOKUP(AM588,[0]!Qualifier,(COLUMN(AM588)-34),FALSE))</f>
        <v xml:space="preserve">Open </v>
      </c>
      <c r="BU588" s="509" t="str">
        <f>IF(AM588="","",VLOOKUP(AN588,[0]!Qualifier,(COLUMN(AN588)-34),FALSE))</f>
        <v>NonSVC</v>
      </c>
      <c r="BV588" s="509" t="str">
        <f>IF(AN588="","",VLOOKUP(AO588,[0]!Qualifier,(COLUMN(AO588)-34),FALSE))</f>
        <v xml:space="preserve">≤-140°C  </v>
      </c>
      <c r="BW588" s="509" t="str">
        <f>IF(AO588="","",VLOOKUP(AP588,[0]!Qualifier,(COLUMN(AP588)-34),FALSE))</f>
        <v>No</v>
      </c>
      <c r="BX588" s="509" t="str">
        <f>IF(AP588="","",VLOOKUP(AQ588,[0]!Qualifier,(COLUMN(AQ588)-34),FALSE))</f>
        <v>Dir</v>
      </c>
      <c r="BY588" s="509" t="str">
        <f>IF(AQ588="","",VLOOKUP(AR588,[0]!Qualifier,(COLUMN(AR588)-34),FALSE))</f>
        <v xml:space="preserve">BM </v>
      </c>
      <c r="BZ588" s="509" t="str">
        <f>IF(AR588="","",VLOOKUP(AS588,[0]!Qualifier,(COLUMN(AS588)-34),FALSE))</f>
        <v xml:space="preserve">NA </v>
      </c>
      <c r="CA588" s="509" t="str">
        <f>IF(AS588="","",VLOOKUP(AT588,[0]!Qualifier,(COLUMN(AT588)-34),FALSE))</f>
        <v xml:space="preserve">Transf </v>
      </c>
      <c r="CB588" s="509" t="str">
        <f>IF(AT588="","",VLOOKUP(AU588,[0]!Qualifier,(COLUMN(AU588)-34),FALSE))</f>
        <v>EryDepl</v>
      </c>
      <c r="CC588" s="509" t="str">
        <f>IF(AU588="","",VLOOKUP(AV588,[0]!Qualifier,(COLUMN(AV588)-34),FALSE))</f>
        <v xml:space="preserve">None </v>
      </c>
      <c r="CD588" s="509" t="str">
        <f>IF(AV588="","",VLOOKUP(AW588,[0]!Qualifier,(COLUMN(AW588)-34),FALSE))</f>
        <v xml:space="preserve">NoIrr </v>
      </c>
      <c r="CE588" s="508" t="str">
        <f>IF(AW588="","",VLOOKUP(AX588,[0]!Qualifier,(COLUMN(AX588)-34),FALSE))</f>
        <v xml:space="preserve">- </v>
      </c>
      <c r="CF588" s="508" t="str">
        <f>IF(AX588="","",VLOOKUP(AY588,[0]!Qualifier,(COLUMN(AY588)-34),FALSE))</f>
        <v xml:space="preserve">BoneMarrow </v>
      </c>
      <c r="CG588" s="509" t="str">
        <f>IF(AY588="","",VLOOKUP(AZ588,[0]!Qualifier,(COLUMN(AZ588)-34),FALSE))</f>
        <v>Non</v>
      </c>
      <c r="CH588" s="510" t="str">
        <f>IF(AZ588="","",VLOOKUP(BA588,[0]!Qualifier,(COLUMN(BA588)-34),FALSE))</f>
        <v>NA</v>
      </c>
      <c r="CI588" s="512" t="str">
        <f>IF(BA588="","",VLOOKUP(BB588,[0]!Qualifier,(COLUMN(BB588)-34),FALSE))</f>
        <v xml:space="preserve">None </v>
      </c>
      <c r="CJ588" s="510"/>
      <c r="CK588" s="513" t="str">
        <f t="shared" si="305"/>
        <v>4-12-11-2-4-6-1-3-5-1-1-10-1-1-1-6-1-1-1</v>
      </c>
      <c r="CL588" s="513">
        <v>43705</v>
      </c>
      <c r="CM588" s="513">
        <v>45195</v>
      </c>
      <c r="CN588" s="510"/>
      <c r="CP588" s="510"/>
    </row>
    <row r="589" spans="1:94" ht="12.95" customHeight="1" outlineLevel="1" x14ac:dyDescent="0.35">
      <c r="A589" s="78">
        <f t="shared" si="274"/>
        <v>493241</v>
      </c>
      <c r="B589" s="7">
        <f t="shared" si="282"/>
        <v>584</v>
      </c>
      <c r="C589" s="59">
        <f t="shared" si="306"/>
        <v>584</v>
      </c>
      <c r="D589" s="124">
        <f t="shared" si="283"/>
        <v>493241</v>
      </c>
      <c r="E589" s="16" t="str">
        <f t="shared" si="285"/>
        <v>StemC</v>
      </c>
      <c r="F589" s="58" t="str">
        <f t="shared" si="286"/>
        <v xml:space="preserve">Hep </v>
      </c>
      <c r="G589" s="58" t="str">
        <f t="shared" si="287"/>
        <v xml:space="preserve">NoAdd </v>
      </c>
      <c r="H589" s="58" t="str">
        <f t="shared" si="288"/>
        <v xml:space="preserve">CleanR </v>
      </c>
      <c r="I589" s="58" t="str">
        <f t="shared" si="289"/>
        <v>NonSVC</v>
      </c>
      <c r="J589" s="58" t="str">
        <f t="shared" si="290"/>
        <v>RoomT</v>
      </c>
      <c r="K589" s="58" t="str">
        <f t="shared" si="291"/>
        <v>No</v>
      </c>
      <c r="L589" s="58" t="str">
        <f t="shared" si="292"/>
        <v>Dir</v>
      </c>
      <c r="M589" s="58" t="str">
        <f t="shared" si="293"/>
        <v xml:space="preserve">BM </v>
      </c>
      <c r="N589" s="58" t="str">
        <f t="shared" si="294"/>
        <v xml:space="preserve">NA </v>
      </c>
      <c r="O589" s="58" t="str">
        <f t="shared" si="295"/>
        <v xml:space="preserve">Transf </v>
      </c>
      <c r="P589" s="58" t="str">
        <f t="shared" si="296"/>
        <v xml:space="preserve">None </v>
      </c>
      <c r="Q589" s="58" t="str">
        <f t="shared" si="297"/>
        <v xml:space="preserve">None </v>
      </c>
      <c r="R589" s="58" t="str">
        <f t="shared" si="298"/>
        <v xml:space="preserve">NoIrr </v>
      </c>
      <c r="S589" s="58" t="str">
        <f t="shared" si="299"/>
        <v xml:space="preserve">- </v>
      </c>
      <c r="T589" s="58" t="str">
        <f t="shared" si="300"/>
        <v xml:space="preserve">BoneMarrow </v>
      </c>
      <c r="U589" s="58" t="str">
        <f t="shared" si="301"/>
        <v>Non</v>
      </c>
      <c r="V589" s="58" t="str">
        <f t="shared" si="302"/>
        <v>NA</v>
      </c>
      <c r="W589" s="58" t="str">
        <f t="shared" si="303"/>
        <v xml:space="preserve">None </v>
      </c>
      <c r="X589"/>
      <c r="Y589" s="161" t="str">
        <f t="shared" si="304"/>
        <v>4-9-1-4-4-13-1-3-5-1-1-1-1-1-1-6-1-1-1</v>
      </c>
      <c r="Z589" s="8">
        <f t="shared" si="276"/>
        <v>493241</v>
      </c>
      <c r="AA589" s="7">
        <f t="shared" si="277"/>
        <v>584</v>
      </c>
      <c r="AB589" s="29" t="str">
        <f t="shared" si="284"/>
        <v>4</v>
      </c>
      <c r="AC589" s="29" t="str">
        <f t="shared" si="284"/>
        <v>9</v>
      </c>
      <c r="AD589" s="29" t="str">
        <f t="shared" si="284"/>
        <v>3</v>
      </c>
      <c r="AE589" s="29" t="str">
        <f t="shared" si="284"/>
        <v>2</v>
      </c>
      <c r="AF589" s="29" t="str">
        <f t="shared" si="284"/>
        <v>4</v>
      </c>
      <c r="AG589" s="29" t="str">
        <f t="shared" si="284"/>
        <v>1</v>
      </c>
      <c r="AH589" s="59">
        <f t="shared" ref="AH589:AH603" si="308">AH588+1</f>
        <v>584</v>
      </c>
      <c r="AI589" s="510">
        <v>493241</v>
      </c>
      <c r="AJ589" s="509">
        <v>4</v>
      </c>
      <c r="AK589" s="509">
        <v>9</v>
      </c>
      <c r="AL589" s="509">
        <v>1</v>
      </c>
      <c r="AM589" s="509">
        <v>4</v>
      </c>
      <c r="AN589" s="509">
        <v>4</v>
      </c>
      <c r="AO589" s="509">
        <v>13</v>
      </c>
      <c r="AP589" s="509">
        <v>1</v>
      </c>
      <c r="AQ589" s="509">
        <v>3</v>
      </c>
      <c r="AR589" s="509">
        <v>5</v>
      </c>
      <c r="AS589" s="509">
        <v>1</v>
      </c>
      <c r="AT589" s="509">
        <v>1</v>
      </c>
      <c r="AU589" s="509">
        <v>1</v>
      </c>
      <c r="AV589" s="509">
        <v>1</v>
      </c>
      <c r="AW589" s="509">
        <v>1</v>
      </c>
      <c r="AX589" s="509">
        <v>1</v>
      </c>
      <c r="AY589" s="509">
        <v>6</v>
      </c>
      <c r="AZ589" s="509">
        <v>1</v>
      </c>
      <c r="BA589" s="509">
        <v>1</v>
      </c>
      <c r="BB589" s="509">
        <v>1</v>
      </c>
      <c r="BC589" s="509" t="b">
        <v>0</v>
      </c>
      <c r="BD589" s="508">
        <v>46079</v>
      </c>
      <c r="BE589" s="508">
        <v>46073</v>
      </c>
      <c r="BF589" s="509" t="b">
        <v>0</v>
      </c>
      <c r="BG589" s="510" t="s">
        <v>1643</v>
      </c>
      <c r="BH589" s="509">
        <v>78</v>
      </c>
      <c r="BI589" s="510" t="s">
        <v>730</v>
      </c>
      <c r="BJ589" s="513">
        <v>46079</v>
      </c>
      <c r="BK589" s="513">
        <v>46073</v>
      </c>
      <c r="BL589" s="513">
        <v>46217</v>
      </c>
      <c r="BM589" s="510"/>
      <c r="BN589" s="512"/>
      <c r="BO589" s="510"/>
      <c r="BP589" s="509">
        <v>4</v>
      </c>
      <c r="BQ589" s="509" t="str">
        <f>IF(AI589="","",VLOOKUP(AJ589,[0]!Qualifier,(COLUMN(AJ589)-34),FALSE))</f>
        <v>StemC</v>
      </c>
      <c r="BR589" s="509" t="str">
        <f>IF(AJ589="","",VLOOKUP(AK589,[0]!Qualifier,(COLUMN(AK589)-34),FALSE))</f>
        <v xml:space="preserve">Hep </v>
      </c>
      <c r="BS589" s="509" t="str">
        <f>IF(AK589="","",VLOOKUP(AL589,[0]!Qualifier,(COLUMN(AL589)-34),FALSE))</f>
        <v xml:space="preserve">NoAdd </v>
      </c>
      <c r="BT589" s="509" t="str">
        <f>IF(AL589="","",VLOOKUP(AM589,[0]!Qualifier,(COLUMN(AM589)-34),FALSE))</f>
        <v xml:space="preserve">CleanR </v>
      </c>
      <c r="BU589" s="509" t="str">
        <f>IF(AM589="","",VLOOKUP(AN589,[0]!Qualifier,(COLUMN(AN589)-34),FALSE))</f>
        <v>NonSVC</v>
      </c>
      <c r="BV589" s="509" t="str">
        <f>IF(AN589="","",VLOOKUP(AO589,[0]!Qualifier,(COLUMN(AO589)-34),FALSE))</f>
        <v>RoomT</v>
      </c>
      <c r="BW589" s="509" t="str">
        <f>IF(AO589="","",VLOOKUP(AP589,[0]!Qualifier,(COLUMN(AP589)-34),FALSE))</f>
        <v>No</v>
      </c>
      <c r="BX589" s="509" t="str">
        <f>IF(AP589="","",VLOOKUP(AQ589,[0]!Qualifier,(COLUMN(AQ589)-34),FALSE))</f>
        <v>Dir</v>
      </c>
      <c r="BY589" s="509" t="str">
        <f>IF(AQ589="","",VLOOKUP(AR589,[0]!Qualifier,(COLUMN(AR589)-34),FALSE))</f>
        <v xml:space="preserve">BM </v>
      </c>
      <c r="BZ589" s="509" t="str">
        <f>IF(AR589="","",VLOOKUP(AS589,[0]!Qualifier,(COLUMN(AS589)-34),FALSE))</f>
        <v xml:space="preserve">NA </v>
      </c>
      <c r="CA589" s="509" t="str">
        <f>IF(AS589="","",VLOOKUP(AT589,[0]!Qualifier,(COLUMN(AT589)-34),FALSE))</f>
        <v xml:space="preserve">Transf </v>
      </c>
      <c r="CB589" s="509" t="str">
        <f>IF(AT589="","",VLOOKUP(AU589,[0]!Qualifier,(COLUMN(AU589)-34),FALSE))</f>
        <v xml:space="preserve">None </v>
      </c>
      <c r="CC589" s="509" t="str">
        <f>IF(AU589="","",VLOOKUP(AV589,[0]!Qualifier,(COLUMN(AV589)-34),FALSE))</f>
        <v xml:space="preserve">None </v>
      </c>
      <c r="CD589" s="509" t="str">
        <f>IF(AV589="","",VLOOKUP(AW589,[0]!Qualifier,(COLUMN(AW589)-34),FALSE))</f>
        <v xml:space="preserve">NoIrr </v>
      </c>
      <c r="CE589" s="508" t="str">
        <f>IF(AW589="","",VLOOKUP(AX589,[0]!Qualifier,(COLUMN(AX589)-34),FALSE))</f>
        <v xml:space="preserve">- </v>
      </c>
      <c r="CF589" s="508" t="str">
        <f>IF(AX589="","",VLOOKUP(AY589,[0]!Qualifier,(COLUMN(AY589)-34),FALSE))</f>
        <v xml:space="preserve">BoneMarrow </v>
      </c>
      <c r="CG589" s="509" t="str">
        <f>IF(AY589="","",VLOOKUP(AZ589,[0]!Qualifier,(COLUMN(AZ589)-34),FALSE))</f>
        <v>Non</v>
      </c>
      <c r="CH589" s="510" t="str">
        <f>IF(AZ589="","",VLOOKUP(BA589,[0]!Qualifier,(COLUMN(BA589)-34),FALSE))</f>
        <v>NA</v>
      </c>
      <c r="CI589" s="512" t="str">
        <f>IF(BA589="","",VLOOKUP(BB589,[0]!Qualifier,(COLUMN(BB589)-34),FALSE))</f>
        <v xml:space="preserve">None </v>
      </c>
      <c r="CJ589" s="510"/>
      <c r="CK589" s="513" t="str">
        <f t="shared" si="305"/>
        <v>4-9-1-4-4-13-1-3-5-1-1-1-1-1-1-6-1-1-1</v>
      </c>
      <c r="CL589" s="513">
        <v>44152</v>
      </c>
      <c r="CM589" s="513">
        <v>45195</v>
      </c>
      <c r="CN589" s="510"/>
      <c r="CP589" s="510"/>
    </row>
    <row r="590" spans="1:94" ht="12.95" customHeight="1" outlineLevel="1" x14ac:dyDescent="0.35">
      <c r="A590" s="78">
        <f t="shared" si="274"/>
        <v>493243</v>
      </c>
      <c r="B590" s="7">
        <f t="shared" si="282"/>
        <v>585</v>
      </c>
      <c r="C590" s="59">
        <f t="shared" si="306"/>
        <v>585</v>
      </c>
      <c r="D590" s="124">
        <f t="shared" si="283"/>
        <v>493243</v>
      </c>
      <c r="E590" s="16" t="str">
        <f t="shared" si="285"/>
        <v>StemC</v>
      </c>
      <c r="F590" s="58" t="str">
        <f t="shared" si="286"/>
        <v xml:space="preserve">Hep </v>
      </c>
      <c r="G590" s="58" t="str">
        <f t="shared" si="287"/>
        <v xml:space="preserve">DMSO </v>
      </c>
      <c r="H590" s="58" t="str">
        <f t="shared" si="288"/>
        <v xml:space="preserve">CleanR </v>
      </c>
      <c r="I590" s="58" t="str">
        <f t="shared" si="289"/>
        <v xml:space="preserve">NonSV </v>
      </c>
      <c r="J590" s="58" t="str">
        <f t="shared" si="290"/>
        <v xml:space="preserve">≤-140°C  </v>
      </c>
      <c r="K590" s="58" t="str">
        <f t="shared" si="291"/>
        <v>No</v>
      </c>
      <c r="L590" s="58" t="str">
        <f t="shared" si="292"/>
        <v>Dir</v>
      </c>
      <c r="M590" s="58" t="str">
        <f t="shared" si="293"/>
        <v xml:space="preserve">BM </v>
      </c>
      <c r="N590" s="58" t="str">
        <f t="shared" si="294"/>
        <v xml:space="preserve">NA </v>
      </c>
      <c r="O590" s="58" t="str">
        <f t="shared" si="295"/>
        <v xml:space="preserve">Transf </v>
      </c>
      <c r="P590" s="58" t="str">
        <f t="shared" si="296"/>
        <v xml:space="preserve">None </v>
      </c>
      <c r="Q590" s="58" t="str">
        <f t="shared" si="297"/>
        <v xml:space="preserve">None </v>
      </c>
      <c r="R590" s="58" t="str">
        <f t="shared" si="298"/>
        <v xml:space="preserve">NoIrr </v>
      </c>
      <c r="S590" s="58" t="str">
        <f t="shared" si="299"/>
        <v xml:space="preserve">- </v>
      </c>
      <c r="T590" s="58" t="str">
        <f t="shared" si="300"/>
        <v xml:space="preserve">BoneMarrow </v>
      </c>
      <c r="U590" s="58" t="str">
        <f t="shared" si="301"/>
        <v>BactTestNeg</v>
      </c>
      <c r="V590" s="58" t="str">
        <f t="shared" si="302"/>
        <v>NA</v>
      </c>
      <c r="W590" s="58" t="str">
        <f t="shared" si="303"/>
        <v xml:space="preserve">None </v>
      </c>
      <c r="X590"/>
      <c r="Y590" s="161" t="str">
        <f t="shared" si="304"/>
        <v>4-9-11-4-3-6-1-3-5-1-1-1-1-1-1-6-10-1-1</v>
      </c>
      <c r="Z590" s="8">
        <f t="shared" si="276"/>
        <v>493243</v>
      </c>
      <c r="AA590" s="7">
        <f t="shared" si="277"/>
        <v>585</v>
      </c>
      <c r="AB590" s="29" t="str">
        <f t="shared" si="284"/>
        <v>4</v>
      </c>
      <c r="AC590" s="29" t="str">
        <f t="shared" si="284"/>
        <v>9</v>
      </c>
      <c r="AD590" s="29" t="str">
        <f t="shared" si="284"/>
        <v>3</v>
      </c>
      <c r="AE590" s="29" t="str">
        <f t="shared" si="284"/>
        <v>2</v>
      </c>
      <c r="AF590" s="29" t="str">
        <f t="shared" si="284"/>
        <v>4</v>
      </c>
      <c r="AG590" s="29" t="str">
        <f t="shared" si="284"/>
        <v>3</v>
      </c>
      <c r="AH590" s="59">
        <f t="shared" si="308"/>
        <v>585</v>
      </c>
      <c r="AI590" s="510">
        <v>493243</v>
      </c>
      <c r="AJ590" s="509">
        <v>4</v>
      </c>
      <c r="AK590" s="509">
        <v>9</v>
      </c>
      <c r="AL590" s="509">
        <v>11</v>
      </c>
      <c r="AM590" s="509">
        <v>4</v>
      </c>
      <c r="AN590" s="509">
        <v>3</v>
      </c>
      <c r="AO590" s="509">
        <v>6</v>
      </c>
      <c r="AP590" s="509">
        <v>1</v>
      </c>
      <c r="AQ590" s="509">
        <v>3</v>
      </c>
      <c r="AR590" s="509">
        <v>5</v>
      </c>
      <c r="AS590" s="509">
        <v>1</v>
      </c>
      <c r="AT590" s="509">
        <v>1</v>
      </c>
      <c r="AU590" s="509">
        <v>1</v>
      </c>
      <c r="AV590" s="509">
        <v>1</v>
      </c>
      <c r="AW590" s="509">
        <v>1</v>
      </c>
      <c r="AX590" s="509">
        <v>1</v>
      </c>
      <c r="AY590" s="509">
        <v>6</v>
      </c>
      <c r="AZ590" s="509">
        <v>10</v>
      </c>
      <c r="BA590" s="509">
        <v>1</v>
      </c>
      <c r="BB590" s="509">
        <v>1</v>
      </c>
      <c r="BC590" s="509" t="b">
        <v>0</v>
      </c>
      <c r="BD590" s="508">
        <v>46079</v>
      </c>
      <c r="BE590" s="508">
        <v>46073</v>
      </c>
      <c r="BF590" s="509" t="b">
        <v>0</v>
      </c>
      <c r="BG590" s="510" t="s">
        <v>1644</v>
      </c>
      <c r="BH590" s="509">
        <v>78</v>
      </c>
      <c r="BI590" s="510" t="s">
        <v>730</v>
      </c>
      <c r="BJ590" s="513">
        <v>46079</v>
      </c>
      <c r="BK590" s="513">
        <v>46073</v>
      </c>
      <c r="BL590" s="513">
        <v>46217</v>
      </c>
      <c r="BM590" s="510"/>
      <c r="BN590" s="512"/>
      <c r="BO590" s="510"/>
      <c r="BP590" s="509">
        <v>4</v>
      </c>
      <c r="BQ590" s="509" t="str">
        <f>IF(AI590="","",VLOOKUP(AJ590,[0]!Qualifier,(COLUMN(AJ590)-34),FALSE))</f>
        <v>StemC</v>
      </c>
      <c r="BR590" s="509" t="str">
        <f>IF(AJ590="","",VLOOKUP(AK590,[0]!Qualifier,(COLUMN(AK590)-34),FALSE))</f>
        <v xml:space="preserve">Hep </v>
      </c>
      <c r="BS590" s="509" t="str">
        <f>IF(AK590="","",VLOOKUP(AL590,[0]!Qualifier,(COLUMN(AL590)-34),FALSE))</f>
        <v xml:space="preserve">DMSO </v>
      </c>
      <c r="BT590" s="509" t="str">
        <f>IF(AL590="","",VLOOKUP(AM590,[0]!Qualifier,(COLUMN(AM590)-34),FALSE))</f>
        <v xml:space="preserve">CleanR </v>
      </c>
      <c r="BU590" s="509" t="str">
        <f>IF(AM590="","",VLOOKUP(AN590,[0]!Qualifier,(COLUMN(AN590)-34),FALSE))</f>
        <v xml:space="preserve">NonSV </v>
      </c>
      <c r="BV590" s="509" t="str">
        <f>IF(AN590="","",VLOOKUP(AO590,[0]!Qualifier,(COLUMN(AO590)-34),FALSE))</f>
        <v xml:space="preserve">≤-140°C  </v>
      </c>
      <c r="BW590" s="509" t="str">
        <f>IF(AO590="","",VLOOKUP(AP590,[0]!Qualifier,(COLUMN(AP590)-34),FALSE))</f>
        <v>No</v>
      </c>
      <c r="BX590" s="509" t="str">
        <f>IF(AP590="","",VLOOKUP(AQ590,[0]!Qualifier,(COLUMN(AQ590)-34),FALSE))</f>
        <v>Dir</v>
      </c>
      <c r="BY590" s="509" t="str">
        <f>IF(AQ590="","",VLOOKUP(AR590,[0]!Qualifier,(COLUMN(AR590)-34),FALSE))</f>
        <v xml:space="preserve">BM </v>
      </c>
      <c r="BZ590" s="509" t="str">
        <f>IF(AR590="","",VLOOKUP(AS590,[0]!Qualifier,(COLUMN(AS590)-34),FALSE))</f>
        <v xml:space="preserve">NA </v>
      </c>
      <c r="CA590" s="509" t="str">
        <f>IF(AS590="","",VLOOKUP(AT590,[0]!Qualifier,(COLUMN(AT590)-34),FALSE))</f>
        <v xml:space="preserve">Transf </v>
      </c>
      <c r="CB590" s="509" t="str">
        <f>IF(AT590="","",VLOOKUP(AU590,[0]!Qualifier,(COLUMN(AU590)-34),FALSE))</f>
        <v xml:space="preserve">None </v>
      </c>
      <c r="CC590" s="509" t="str">
        <f>IF(AU590="","",VLOOKUP(AV590,[0]!Qualifier,(COLUMN(AV590)-34),FALSE))</f>
        <v xml:space="preserve">None </v>
      </c>
      <c r="CD590" s="509" t="str">
        <f>IF(AV590="","",VLOOKUP(AW590,[0]!Qualifier,(COLUMN(AW590)-34),FALSE))</f>
        <v xml:space="preserve">NoIrr </v>
      </c>
      <c r="CE590" s="508" t="str">
        <f>IF(AW590="","",VLOOKUP(AX590,[0]!Qualifier,(COLUMN(AX590)-34),FALSE))</f>
        <v xml:space="preserve">- </v>
      </c>
      <c r="CF590" s="508" t="str">
        <f>IF(AX590="","",VLOOKUP(AY590,[0]!Qualifier,(COLUMN(AY590)-34),FALSE))</f>
        <v xml:space="preserve">BoneMarrow </v>
      </c>
      <c r="CG590" s="509" t="str">
        <f>IF(AY590="","",VLOOKUP(AZ590,[0]!Qualifier,(COLUMN(AZ590)-34),FALSE))</f>
        <v>BactTestNeg</v>
      </c>
      <c r="CH590" s="510" t="str">
        <f>IF(AZ590="","",VLOOKUP(BA590,[0]!Qualifier,(COLUMN(BA590)-34),FALSE))</f>
        <v>NA</v>
      </c>
      <c r="CI590" s="512" t="str">
        <f>IF(BA590="","",VLOOKUP(BB590,[0]!Qualifier,(COLUMN(BB590)-34),FALSE))</f>
        <v xml:space="preserve">None </v>
      </c>
      <c r="CJ590" s="510"/>
      <c r="CK590" s="513" t="str">
        <f t="shared" si="305"/>
        <v>4-9-11-4-3-6-1-3-5-1-1-1-1-1-1-6-10-1-1</v>
      </c>
      <c r="CL590" s="513">
        <v>43927</v>
      </c>
      <c r="CM590" s="513">
        <v>45195</v>
      </c>
      <c r="CN590" s="510"/>
      <c r="CP590" s="510"/>
    </row>
    <row r="591" spans="1:94" ht="12.95" customHeight="1" outlineLevel="1" x14ac:dyDescent="0.35">
      <c r="A591" s="78">
        <f t="shared" si="274"/>
        <v>493806</v>
      </c>
      <c r="B591" s="7">
        <f t="shared" si="282"/>
        <v>586</v>
      </c>
      <c r="C591" s="59">
        <f t="shared" si="306"/>
        <v>586</v>
      </c>
      <c r="D591" s="124">
        <f t="shared" ref="D591:D618" si="309">IF(AI591="","",AI591)</f>
        <v>493806</v>
      </c>
      <c r="E591" s="16" t="str">
        <f t="shared" si="285"/>
        <v>StemC</v>
      </c>
      <c r="F591" s="58" t="str">
        <f t="shared" si="286"/>
        <v xml:space="preserve">ACD </v>
      </c>
      <c r="G591" s="58" t="str">
        <f t="shared" si="287"/>
        <v xml:space="preserve">NoAdd </v>
      </c>
      <c r="H591" s="58" t="str">
        <f t="shared" si="288"/>
        <v xml:space="preserve">Closed </v>
      </c>
      <c r="I591" s="58" t="str">
        <f t="shared" si="289"/>
        <v>NonSVC</v>
      </c>
      <c r="J591" s="58" t="str">
        <f t="shared" si="290"/>
        <v xml:space="preserve">2to6°C </v>
      </c>
      <c r="K591" s="58" t="str">
        <f t="shared" si="291"/>
        <v>No</v>
      </c>
      <c r="L591" s="58" t="str">
        <f t="shared" si="292"/>
        <v>Dir</v>
      </c>
      <c r="M591" s="58" t="str">
        <f t="shared" si="293"/>
        <v xml:space="preserve">BM </v>
      </c>
      <c r="N591" s="58" t="str">
        <f t="shared" si="294"/>
        <v xml:space="preserve">NA </v>
      </c>
      <c r="O591" s="58" t="str">
        <f t="shared" si="295"/>
        <v xml:space="preserve">Transf </v>
      </c>
      <c r="P591" s="58" t="str">
        <f t="shared" si="296"/>
        <v>EryDepl</v>
      </c>
      <c r="Q591" s="58" t="str">
        <f t="shared" si="297"/>
        <v xml:space="preserve">None </v>
      </c>
      <c r="R591" s="58" t="str">
        <f t="shared" si="298"/>
        <v xml:space="preserve">NoIrr </v>
      </c>
      <c r="S591" s="58" t="str">
        <f t="shared" si="299"/>
        <v xml:space="preserve">- </v>
      </c>
      <c r="T591" s="58" t="str">
        <f t="shared" si="300"/>
        <v xml:space="preserve">BoneMarrow </v>
      </c>
      <c r="U591" s="58" t="str">
        <f t="shared" si="301"/>
        <v>Non</v>
      </c>
      <c r="V591" s="58" t="str">
        <f t="shared" si="302"/>
        <v>NA</v>
      </c>
      <c r="W591" s="58" t="str">
        <f t="shared" si="303"/>
        <v xml:space="preserve">None </v>
      </c>
      <c r="X591"/>
      <c r="Y591" s="161" t="str">
        <f t="shared" si="304"/>
        <v>4-6-1-1-4-2-1-3-5-1-1-10-1-1-1-6-1-1-1</v>
      </c>
      <c r="Z591" s="8">
        <f t="shared" si="276"/>
        <v>493806</v>
      </c>
      <c r="AA591" s="7">
        <f t="shared" si="277"/>
        <v>586</v>
      </c>
      <c r="AB591" s="29" t="str">
        <f t="shared" si="284"/>
        <v>4</v>
      </c>
      <c r="AC591" s="29" t="str">
        <f t="shared" si="284"/>
        <v>9</v>
      </c>
      <c r="AD591" s="29" t="str">
        <f t="shared" si="284"/>
        <v>3</v>
      </c>
      <c r="AE591" s="29" t="str">
        <f t="shared" si="284"/>
        <v>8</v>
      </c>
      <c r="AF591" s="29" t="str">
        <f t="shared" si="284"/>
        <v>0</v>
      </c>
      <c r="AG591" s="29" t="str">
        <f t="shared" si="284"/>
        <v>6</v>
      </c>
      <c r="AH591" s="59">
        <f t="shared" si="308"/>
        <v>586</v>
      </c>
      <c r="AI591" s="510">
        <v>493806</v>
      </c>
      <c r="AJ591" s="509">
        <v>4</v>
      </c>
      <c r="AK591" s="509">
        <v>6</v>
      </c>
      <c r="AL591" s="509">
        <v>1</v>
      </c>
      <c r="AM591" s="509">
        <v>1</v>
      </c>
      <c r="AN591" s="509">
        <v>4</v>
      </c>
      <c r="AO591" s="509">
        <v>2</v>
      </c>
      <c r="AP591" s="509">
        <v>1</v>
      </c>
      <c r="AQ591" s="509">
        <v>3</v>
      </c>
      <c r="AR591" s="509">
        <v>5</v>
      </c>
      <c r="AS591" s="509">
        <v>1</v>
      </c>
      <c r="AT591" s="509">
        <v>1</v>
      </c>
      <c r="AU591" s="509">
        <v>10</v>
      </c>
      <c r="AV591" s="509">
        <v>1</v>
      </c>
      <c r="AW591" s="509">
        <v>1</v>
      </c>
      <c r="AX591" s="509">
        <v>1</v>
      </c>
      <c r="AY591" s="509">
        <v>6</v>
      </c>
      <c r="AZ591" s="509">
        <v>1</v>
      </c>
      <c r="BA591" s="509">
        <v>1</v>
      </c>
      <c r="BB591" s="509">
        <v>1</v>
      </c>
      <c r="BC591" s="509" t="b">
        <v>0</v>
      </c>
      <c r="BD591" s="508">
        <v>44007</v>
      </c>
      <c r="BE591" s="508">
        <v>43999</v>
      </c>
      <c r="BF591" s="509" t="b">
        <v>0</v>
      </c>
      <c r="BG591" s="510" t="s">
        <v>1096</v>
      </c>
      <c r="BH591" s="509">
        <v>78</v>
      </c>
      <c r="BI591" s="510" t="s">
        <v>730</v>
      </c>
      <c r="BJ591" s="513">
        <v>44007</v>
      </c>
      <c r="BK591" s="513">
        <v>43999</v>
      </c>
      <c r="BL591" s="513">
        <v>46217</v>
      </c>
      <c r="BM591" s="510"/>
      <c r="BN591" s="512"/>
      <c r="BO591" s="510"/>
      <c r="BP591" s="509">
        <v>4</v>
      </c>
      <c r="BQ591" s="509" t="str">
        <f>IF(AI591="","",VLOOKUP(AJ591,[0]!Qualifier,(COLUMN(AJ591)-34),FALSE))</f>
        <v>StemC</v>
      </c>
      <c r="BR591" s="509" t="str">
        <f>IF(AJ591="","",VLOOKUP(AK591,[0]!Qualifier,(COLUMN(AK591)-34),FALSE))</f>
        <v xml:space="preserve">ACD </v>
      </c>
      <c r="BS591" s="509" t="str">
        <f>IF(AK591="","",VLOOKUP(AL591,[0]!Qualifier,(COLUMN(AL591)-34),FALSE))</f>
        <v xml:space="preserve">NoAdd </v>
      </c>
      <c r="BT591" s="509" t="str">
        <f>IF(AL591="","",VLOOKUP(AM591,[0]!Qualifier,(COLUMN(AM591)-34),FALSE))</f>
        <v xml:space="preserve">Closed </v>
      </c>
      <c r="BU591" s="509" t="str">
        <f>IF(AM591="","",VLOOKUP(AN591,[0]!Qualifier,(COLUMN(AN591)-34),FALSE))</f>
        <v>NonSVC</v>
      </c>
      <c r="BV591" s="509" t="str">
        <f>IF(AN591="","",VLOOKUP(AO591,[0]!Qualifier,(COLUMN(AO591)-34),FALSE))</f>
        <v xml:space="preserve">2to6°C </v>
      </c>
      <c r="BW591" s="509" t="str">
        <f>IF(AO591="","",VLOOKUP(AP591,[0]!Qualifier,(COLUMN(AP591)-34),FALSE))</f>
        <v>No</v>
      </c>
      <c r="BX591" s="509" t="str">
        <f>IF(AP591="","",VLOOKUP(AQ591,[0]!Qualifier,(COLUMN(AQ591)-34),FALSE))</f>
        <v>Dir</v>
      </c>
      <c r="BY591" s="509" t="str">
        <f>IF(AQ591="","",VLOOKUP(AR591,[0]!Qualifier,(COLUMN(AR591)-34),FALSE))</f>
        <v xml:space="preserve">BM </v>
      </c>
      <c r="BZ591" s="509" t="str">
        <f>IF(AR591="","",VLOOKUP(AS591,[0]!Qualifier,(COLUMN(AS591)-34),FALSE))</f>
        <v xml:space="preserve">NA </v>
      </c>
      <c r="CA591" s="509" t="str">
        <f>IF(AS591="","",VLOOKUP(AT591,[0]!Qualifier,(COLUMN(AT591)-34),FALSE))</f>
        <v xml:space="preserve">Transf </v>
      </c>
      <c r="CB591" s="509" t="str">
        <f>IF(AT591="","",VLOOKUP(AU591,[0]!Qualifier,(COLUMN(AU591)-34),FALSE))</f>
        <v>EryDepl</v>
      </c>
      <c r="CC591" s="509" t="str">
        <f>IF(AU591="","",VLOOKUP(AV591,[0]!Qualifier,(COLUMN(AV591)-34),FALSE))</f>
        <v xml:space="preserve">None </v>
      </c>
      <c r="CD591" s="509" t="str">
        <f>IF(AV591="","",VLOOKUP(AW591,[0]!Qualifier,(COLUMN(AW591)-34),FALSE))</f>
        <v xml:space="preserve">NoIrr </v>
      </c>
      <c r="CE591" s="508" t="str">
        <f>IF(AW591="","",VLOOKUP(AX591,[0]!Qualifier,(COLUMN(AX591)-34),FALSE))</f>
        <v xml:space="preserve">- </v>
      </c>
      <c r="CF591" s="508" t="str">
        <f>IF(AX591="","",VLOOKUP(AY591,[0]!Qualifier,(COLUMN(AY591)-34),FALSE))</f>
        <v xml:space="preserve">BoneMarrow </v>
      </c>
      <c r="CG591" s="509" t="str">
        <f>IF(AY591="","",VLOOKUP(AZ591,[0]!Qualifier,(COLUMN(AZ591)-34),FALSE))</f>
        <v>Non</v>
      </c>
      <c r="CH591" s="510" t="str">
        <f>IF(AZ591="","",VLOOKUP(BA591,[0]!Qualifier,(COLUMN(BA591)-34),FALSE))</f>
        <v>NA</v>
      </c>
      <c r="CI591" s="512" t="str">
        <f>IF(BA591="","",VLOOKUP(BB591,[0]!Qualifier,(COLUMN(BB591)-34),FALSE))</f>
        <v xml:space="preserve">None </v>
      </c>
      <c r="CJ591" s="510"/>
      <c r="CK591" s="513" t="str">
        <f t="shared" si="305"/>
        <v>4-6-1-1-4-2-1-3-5-1-1-10-1-1-1-6-1-1-1</v>
      </c>
      <c r="CL591" s="513">
        <v>39082</v>
      </c>
      <c r="CM591" s="513">
        <v>45195</v>
      </c>
      <c r="CN591" s="510"/>
      <c r="CP591" s="510"/>
    </row>
    <row r="592" spans="1:94" ht="12.95" customHeight="1" outlineLevel="1" x14ac:dyDescent="0.35">
      <c r="A592" s="78">
        <f t="shared" si="274"/>
        <v>493846</v>
      </c>
      <c r="B592" s="7">
        <f t="shared" si="282"/>
        <v>587</v>
      </c>
      <c r="C592" s="59">
        <f t="shared" si="306"/>
        <v>587</v>
      </c>
      <c r="D592" s="124">
        <f t="shared" si="309"/>
        <v>493846</v>
      </c>
      <c r="E592" s="16" t="str">
        <f t="shared" si="285"/>
        <v>StemC</v>
      </c>
      <c r="F592" s="58" t="str">
        <f t="shared" si="286"/>
        <v xml:space="preserve">ACD </v>
      </c>
      <c r="G592" s="58" t="str">
        <f t="shared" si="287"/>
        <v xml:space="preserve">DMSO </v>
      </c>
      <c r="H592" s="58" t="str">
        <f t="shared" si="288"/>
        <v xml:space="preserve">Open </v>
      </c>
      <c r="I592" s="58" t="str">
        <f t="shared" si="289"/>
        <v>NonSVC</v>
      </c>
      <c r="J592" s="58" t="str">
        <f t="shared" si="290"/>
        <v xml:space="preserve">≤-80°C </v>
      </c>
      <c r="K592" s="58" t="str">
        <f t="shared" si="291"/>
        <v>No</v>
      </c>
      <c r="L592" s="58" t="str">
        <f t="shared" si="292"/>
        <v>Dir</v>
      </c>
      <c r="M592" s="58" t="str">
        <f t="shared" si="293"/>
        <v xml:space="preserve">BM </v>
      </c>
      <c r="N592" s="58" t="str">
        <f t="shared" si="294"/>
        <v xml:space="preserve">NA </v>
      </c>
      <c r="O592" s="58" t="str">
        <f t="shared" si="295"/>
        <v xml:space="preserve">Transf </v>
      </c>
      <c r="P592" s="58" t="str">
        <f t="shared" si="296"/>
        <v>EryDepl</v>
      </c>
      <c r="Q592" s="58" t="str">
        <f t="shared" si="297"/>
        <v xml:space="preserve">None </v>
      </c>
      <c r="R592" s="58" t="str">
        <f t="shared" si="298"/>
        <v xml:space="preserve">NoIrr </v>
      </c>
      <c r="S592" s="58" t="str">
        <f t="shared" si="299"/>
        <v xml:space="preserve">- </v>
      </c>
      <c r="T592" s="58" t="str">
        <f t="shared" si="300"/>
        <v xml:space="preserve">BoneMarrow </v>
      </c>
      <c r="U592" s="58" t="str">
        <f t="shared" si="301"/>
        <v>Non</v>
      </c>
      <c r="V592" s="58" t="str">
        <f t="shared" si="302"/>
        <v>NA</v>
      </c>
      <c r="W592" s="58" t="str">
        <f t="shared" si="303"/>
        <v xml:space="preserve">None </v>
      </c>
      <c r="X592"/>
      <c r="Y592" s="161" t="str">
        <f t="shared" si="304"/>
        <v>4-6-11-2-4-16-1-3-5-1-1-10-1-1-1-6-1-1-1</v>
      </c>
      <c r="Z592" s="8">
        <f t="shared" si="276"/>
        <v>493846</v>
      </c>
      <c r="AA592" s="7">
        <f t="shared" si="277"/>
        <v>587</v>
      </c>
      <c r="AB592" s="29" t="str">
        <f t="shared" si="284"/>
        <v>4</v>
      </c>
      <c r="AC592" s="29" t="str">
        <f t="shared" si="284"/>
        <v>9</v>
      </c>
      <c r="AD592" s="29" t="str">
        <f t="shared" si="284"/>
        <v>3</v>
      </c>
      <c r="AE592" s="29" t="str">
        <f t="shared" si="284"/>
        <v>8</v>
      </c>
      <c r="AF592" s="29" t="str">
        <f t="shared" si="284"/>
        <v>4</v>
      </c>
      <c r="AG592" s="29" t="str">
        <f t="shared" si="284"/>
        <v>6</v>
      </c>
      <c r="AH592" s="59">
        <f t="shared" si="308"/>
        <v>587</v>
      </c>
      <c r="AI592" s="510">
        <v>493846</v>
      </c>
      <c r="AJ592" s="509">
        <v>4</v>
      </c>
      <c r="AK592" s="509">
        <v>6</v>
      </c>
      <c r="AL592" s="509">
        <v>11</v>
      </c>
      <c r="AM592" s="509">
        <v>2</v>
      </c>
      <c r="AN592" s="509">
        <v>4</v>
      </c>
      <c r="AO592" s="509">
        <v>16</v>
      </c>
      <c r="AP592" s="509">
        <v>1</v>
      </c>
      <c r="AQ592" s="509">
        <v>3</v>
      </c>
      <c r="AR592" s="509">
        <v>5</v>
      </c>
      <c r="AS592" s="509">
        <v>1</v>
      </c>
      <c r="AT592" s="509">
        <v>1</v>
      </c>
      <c r="AU592" s="509">
        <v>10</v>
      </c>
      <c r="AV592" s="509">
        <v>1</v>
      </c>
      <c r="AW592" s="509">
        <v>1</v>
      </c>
      <c r="AX592" s="509">
        <v>1</v>
      </c>
      <c r="AY592" s="509">
        <v>6</v>
      </c>
      <c r="AZ592" s="509">
        <v>1</v>
      </c>
      <c r="BA592" s="509">
        <v>1</v>
      </c>
      <c r="BB592" s="509">
        <v>1</v>
      </c>
      <c r="BC592" s="509" t="b">
        <v>0</v>
      </c>
      <c r="BD592" s="508">
        <v>44007</v>
      </c>
      <c r="BE592" s="508">
        <v>44005</v>
      </c>
      <c r="BF592" s="509" t="b">
        <v>0</v>
      </c>
      <c r="BG592" s="510" t="s">
        <v>1289</v>
      </c>
      <c r="BH592" s="509">
        <v>78</v>
      </c>
      <c r="BI592" s="510" t="s">
        <v>730</v>
      </c>
      <c r="BJ592" s="513">
        <v>44007</v>
      </c>
      <c r="BK592" s="513">
        <v>44005</v>
      </c>
      <c r="BL592" s="513">
        <v>46217</v>
      </c>
      <c r="BM592" s="510"/>
      <c r="BN592" s="512"/>
      <c r="BO592" s="510"/>
      <c r="BP592" s="509">
        <v>4</v>
      </c>
      <c r="BQ592" s="509" t="str">
        <f>IF(AI592="","",VLOOKUP(AJ592,[0]!Qualifier,(COLUMN(AJ592)-34),FALSE))</f>
        <v>StemC</v>
      </c>
      <c r="BR592" s="509" t="str">
        <f>IF(AJ592="","",VLOOKUP(AK592,[0]!Qualifier,(COLUMN(AK592)-34),FALSE))</f>
        <v xml:space="preserve">ACD </v>
      </c>
      <c r="BS592" s="509" t="str">
        <f>IF(AK592="","",VLOOKUP(AL592,[0]!Qualifier,(COLUMN(AL592)-34),FALSE))</f>
        <v xml:space="preserve">DMSO </v>
      </c>
      <c r="BT592" s="509" t="str">
        <f>IF(AL592="","",VLOOKUP(AM592,[0]!Qualifier,(COLUMN(AM592)-34),FALSE))</f>
        <v xml:space="preserve">Open </v>
      </c>
      <c r="BU592" s="509" t="str">
        <f>IF(AM592="","",VLOOKUP(AN592,[0]!Qualifier,(COLUMN(AN592)-34),FALSE))</f>
        <v>NonSVC</v>
      </c>
      <c r="BV592" s="509" t="str">
        <f>IF(AN592="","",VLOOKUP(AO592,[0]!Qualifier,(COLUMN(AO592)-34),FALSE))</f>
        <v xml:space="preserve">≤-80°C </v>
      </c>
      <c r="BW592" s="509" t="str">
        <f>IF(AO592="","",VLOOKUP(AP592,[0]!Qualifier,(COLUMN(AP592)-34),FALSE))</f>
        <v>No</v>
      </c>
      <c r="BX592" s="509" t="str">
        <f>IF(AP592="","",VLOOKUP(AQ592,[0]!Qualifier,(COLUMN(AQ592)-34),FALSE))</f>
        <v>Dir</v>
      </c>
      <c r="BY592" s="509" t="str">
        <f>IF(AQ592="","",VLOOKUP(AR592,[0]!Qualifier,(COLUMN(AR592)-34),FALSE))</f>
        <v xml:space="preserve">BM </v>
      </c>
      <c r="BZ592" s="509" t="str">
        <f>IF(AR592="","",VLOOKUP(AS592,[0]!Qualifier,(COLUMN(AS592)-34),FALSE))</f>
        <v xml:space="preserve">NA </v>
      </c>
      <c r="CA592" s="509" t="str">
        <f>IF(AS592="","",VLOOKUP(AT592,[0]!Qualifier,(COLUMN(AT592)-34),FALSE))</f>
        <v xml:space="preserve">Transf </v>
      </c>
      <c r="CB592" s="509" t="str">
        <f>IF(AT592="","",VLOOKUP(AU592,[0]!Qualifier,(COLUMN(AU592)-34),FALSE))</f>
        <v>EryDepl</v>
      </c>
      <c r="CC592" s="509" t="str">
        <f>IF(AU592="","",VLOOKUP(AV592,[0]!Qualifier,(COLUMN(AV592)-34),FALSE))</f>
        <v xml:space="preserve">None </v>
      </c>
      <c r="CD592" s="509" t="str">
        <f>IF(AV592="","",VLOOKUP(AW592,[0]!Qualifier,(COLUMN(AW592)-34),FALSE))</f>
        <v xml:space="preserve">NoIrr </v>
      </c>
      <c r="CE592" s="508" t="str">
        <f>IF(AW592="","",VLOOKUP(AX592,[0]!Qualifier,(COLUMN(AX592)-34),FALSE))</f>
        <v xml:space="preserve">- </v>
      </c>
      <c r="CF592" s="508" t="str">
        <f>IF(AX592="","",VLOOKUP(AY592,[0]!Qualifier,(COLUMN(AY592)-34),FALSE))</f>
        <v xml:space="preserve">BoneMarrow </v>
      </c>
      <c r="CG592" s="509" t="str">
        <f>IF(AY592="","",VLOOKUP(AZ592,[0]!Qualifier,(COLUMN(AZ592)-34),FALSE))</f>
        <v>Non</v>
      </c>
      <c r="CH592" s="510" t="str">
        <f>IF(AZ592="","",VLOOKUP(BA592,[0]!Qualifier,(COLUMN(BA592)-34),FALSE))</f>
        <v>NA</v>
      </c>
      <c r="CI592" s="512" t="str">
        <f>IF(BA592="","",VLOOKUP(BB592,[0]!Qualifier,(COLUMN(BB592)-34),FALSE))</f>
        <v xml:space="preserve">None </v>
      </c>
      <c r="CJ592" s="510"/>
      <c r="CK592" s="513" t="str">
        <f t="shared" si="305"/>
        <v>4-6-11-2-4-16-1-3-5-1-1-10-1-1-1-6-1-1-1</v>
      </c>
      <c r="CL592" s="513">
        <v>36201</v>
      </c>
      <c r="CM592" s="513">
        <v>45195</v>
      </c>
      <c r="CN592" s="510"/>
      <c r="CP592" s="510"/>
    </row>
    <row r="593" spans="1:94" ht="12.95" customHeight="1" outlineLevel="1" x14ac:dyDescent="0.35">
      <c r="A593" s="78">
        <f t="shared" si="274"/>
        <v>497236</v>
      </c>
      <c r="B593" s="7">
        <f t="shared" si="282"/>
        <v>588</v>
      </c>
      <c r="C593" s="59">
        <f t="shared" si="306"/>
        <v>588</v>
      </c>
      <c r="D593" s="124">
        <f t="shared" si="309"/>
        <v>497236</v>
      </c>
      <c r="E593" s="16" t="str">
        <f t="shared" si="285"/>
        <v>StemC</v>
      </c>
      <c r="F593" s="58" t="str">
        <f t="shared" si="286"/>
        <v xml:space="preserve">ACD </v>
      </c>
      <c r="G593" s="58" t="str">
        <f t="shared" si="287"/>
        <v xml:space="preserve">NoAdd </v>
      </c>
      <c r="H593" s="58" t="str">
        <f t="shared" si="288"/>
        <v xml:space="preserve">Open </v>
      </c>
      <c r="I593" s="58" t="str">
        <f t="shared" si="289"/>
        <v xml:space="preserve">NonSV </v>
      </c>
      <c r="J593" s="58" t="str">
        <f t="shared" si="290"/>
        <v xml:space="preserve">2to6°C </v>
      </c>
      <c r="K593" s="58" t="str">
        <f t="shared" si="291"/>
        <v>No</v>
      </c>
      <c r="L593" s="58" t="str">
        <f t="shared" si="292"/>
        <v>Dir</v>
      </c>
      <c r="M593" s="58" t="str">
        <f t="shared" si="293"/>
        <v xml:space="preserve">BM </v>
      </c>
      <c r="N593" s="58" t="str">
        <f t="shared" si="294"/>
        <v xml:space="preserve">NA </v>
      </c>
      <c r="O593" s="58" t="str">
        <f t="shared" si="295"/>
        <v xml:space="preserve">Transf </v>
      </c>
      <c r="P593" s="58" t="str">
        <f t="shared" si="296"/>
        <v xml:space="preserve">None </v>
      </c>
      <c r="Q593" s="58" t="str">
        <f t="shared" si="297"/>
        <v xml:space="preserve">None </v>
      </c>
      <c r="R593" s="58" t="str">
        <f t="shared" si="298"/>
        <v xml:space="preserve">NoIrr </v>
      </c>
      <c r="S593" s="58" t="str">
        <f t="shared" si="299"/>
        <v xml:space="preserve">- </v>
      </c>
      <c r="T593" s="58" t="str">
        <f t="shared" si="300"/>
        <v xml:space="preserve">BoneMarrow </v>
      </c>
      <c r="U593" s="58" t="str">
        <f t="shared" si="301"/>
        <v>Non</v>
      </c>
      <c r="V593" s="58" t="str">
        <f t="shared" si="302"/>
        <v>NA</v>
      </c>
      <c r="W593" s="58" t="str">
        <f t="shared" si="303"/>
        <v xml:space="preserve">None </v>
      </c>
      <c r="X593"/>
      <c r="Y593" s="161" t="str">
        <f t="shared" si="304"/>
        <v>4-6-1-2-3-2-1-3-5-1-1-1-1-1-1-6-1-1-1</v>
      </c>
      <c r="Z593" s="8">
        <f t="shared" si="276"/>
        <v>497236</v>
      </c>
      <c r="AA593" s="7">
        <f t="shared" si="277"/>
        <v>588</v>
      </c>
      <c r="AB593" s="29" t="str">
        <f t="shared" si="284"/>
        <v>4</v>
      </c>
      <c r="AC593" s="29" t="str">
        <f t="shared" si="284"/>
        <v>9</v>
      </c>
      <c r="AD593" s="29" t="str">
        <f t="shared" si="284"/>
        <v>7</v>
      </c>
      <c r="AE593" s="29" t="str">
        <f t="shared" si="284"/>
        <v>2</v>
      </c>
      <c r="AF593" s="29" t="str">
        <f t="shared" si="284"/>
        <v>3</v>
      </c>
      <c r="AG593" s="29" t="str">
        <f t="shared" si="284"/>
        <v>6</v>
      </c>
      <c r="AH593" s="59">
        <f t="shared" si="308"/>
        <v>588</v>
      </c>
      <c r="AI593" s="510">
        <v>497236</v>
      </c>
      <c r="AJ593" s="509">
        <v>4</v>
      </c>
      <c r="AK593" s="509">
        <v>6</v>
      </c>
      <c r="AL593" s="509">
        <v>1</v>
      </c>
      <c r="AM593" s="509">
        <v>2</v>
      </c>
      <c r="AN593" s="509">
        <v>3</v>
      </c>
      <c r="AO593" s="509">
        <v>2</v>
      </c>
      <c r="AP593" s="509">
        <v>1</v>
      </c>
      <c r="AQ593" s="509">
        <v>3</v>
      </c>
      <c r="AR593" s="509">
        <v>5</v>
      </c>
      <c r="AS593" s="509">
        <v>1</v>
      </c>
      <c r="AT593" s="509">
        <v>1</v>
      </c>
      <c r="AU593" s="509">
        <v>1</v>
      </c>
      <c r="AV593" s="509">
        <v>1</v>
      </c>
      <c r="AW593" s="509">
        <v>1</v>
      </c>
      <c r="AX593" s="509">
        <v>1</v>
      </c>
      <c r="AY593" s="509">
        <v>6</v>
      </c>
      <c r="AZ593" s="509">
        <v>1</v>
      </c>
      <c r="BA593" s="509">
        <v>1</v>
      </c>
      <c r="BB593" s="509">
        <v>1</v>
      </c>
      <c r="BC593" s="509" t="b">
        <v>0</v>
      </c>
      <c r="BD593" s="508">
        <v>45803</v>
      </c>
      <c r="BE593" s="508">
        <v>45802</v>
      </c>
      <c r="BF593" s="509" t="b">
        <v>0</v>
      </c>
      <c r="BG593" s="510" t="s">
        <v>1577</v>
      </c>
      <c r="BH593" s="509">
        <v>78</v>
      </c>
      <c r="BI593" s="510" t="s">
        <v>730</v>
      </c>
      <c r="BJ593" s="513">
        <v>45803</v>
      </c>
      <c r="BK593" s="513">
        <v>45802</v>
      </c>
      <c r="BL593" s="513">
        <v>46217</v>
      </c>
      <c r="BM593" s="510"/>
      <c r="BN593" s="512"/>
      <c r="BO593" s="510"/>
      <c r="BP593" s="509">
        <v>4</v>
      </c>
      <c r="BQ593" s="509" t="str">
        <f>IF(AI593="","",VLOOKUP(AJ593,[0]!Qualifier,(COLUMN(AJ593)-34),FALSE))</f>
        <v>StemC</v>
      </c>
      <c r="BR593" s="509" t="str">
        <f>IF(AJ593="","",VLOOKUP(AK593,[0]!Qualifier,(COLUMN(AK593)-34),FALSE))</f>
        <v xml:space="preserve">ACD </v>
      </c>
      <c r="BS593" s="509" t="str">
        <f>IF(AK593="","",VLOOKUP(AL593,[0]!Qualifier,(COLUMN(AL593)-34),FALSE))</f>
        <v xml:space="preserve">NoAdd </v>
      </c>
      <c r="BT593" s="509" t="str">
        <f>IF(AL593="","",VLOOKUP(AM593,[0]!Qualifier,(COLUMN(AM593)-34),FALSE))</f>
        <v xml:space="preserve">Open </v>
      </c>
      <c r="BU593" s="509" t="str">
        <f>IF(AM593="","",VLOOKUP(AN593,[0]!Qualifier,(COLUMN(AN593)-34),FALSE))</f>
        <v xml:space="preserve">NonSV </v>
      </c>
      <c r="BV593" s="509" t="str">
        <f>IF(AN593="","",VLOOKUP(AO593,[0]!Qualifier,(COLUMN(AO593)-34),FALSE))</f>
        <v xml:space="preserve">2to6°C </v>
      </c>
      <c r="BW593" s="509" t="str">
        <f>IF(AO593="","",VLOOKUP(AP593,[0]!Qualifier,(COLUMN(AP593)-34),FALSE))</f>
        <v>No</v>
      </c>
      <c r="BX593" s="509" t="str">
        <f>IF(AP593="","",VLOOKUP(AQ593,[0]!Qualifier,(COLUMN(AQ593)-34),FALSE))</f>
        <v>Dir</v>
      </c>
      <c r="BY593" s="509" t="str">
        <f>IF(AQ593="","",VLOOKUP(AR593,[0]!Qualifier,(COLUMN(AR593)-34),FALSE))</f>
        <v xml:space="preserve">BM </v>
      </c>
      <c r="BZ593" s="509" t="str">
        <f>IF(AR593="","",VLOOKUP(AS593,[0]!Qualifier,(COLUMN(AS593)-34),FALSE))</f>
        <v xml:space="preserve">NA </v>
      </c>
      <c r="CA593" s="509" t="str">
        <f>IF(AS593="","",VLOOKUP(AT593,[0]!Qualifier,(COLUMN(AT593)-34),FALSE))</f>
        <v xml:space="preserve">Transf </v>
      </c>
      <c r="CB593" s="509" t="str">
        <f>IF(AT593="","",VLOOKUP(AU593,[0]!Qualifier,(COLUMN(AU593)-34),FALSE))</f>
        <v xml:space="preserve">None </v>
      </c>
      <c r="CC593" s="509" t="str">
        <f>IF(AU593="","",VLOOKUP(AV593,[0]!Qualifier,(COLUMN(AV593)-34),FALSE))</f>
        <v xml:space="preserve">None </v>
      </c>
      <c r="CD593" s="509" t="str">
        <f>IF(AV593="","",VLOOKUP(AW593,[0]!Qualifier,(COLUMN(AW593)-34),FALSE))</f>
        <v xml:space="preserve">NoIrr </v>
      </c>
      <c r="CE593" s="508" t="str">
        <f>IF(AW593="","",VLOOKUP(AX593,[0]!Qualifier,(COLUMN(AX593)-34),FALSE))</f>
        <v xml:space="preserve">- </v>
      </c>
      <c r="CF593" s="508" t="str">
        <f>IF(AX593="","",VLOOKUP(AY593,[0]!Qualifier,(COLUMN(AY593)-34),FALSE))</f>
        <v xml:space="preserve">BoneMarrow </v>
      </c>
      <c r="CG593" s="509" t="str">
        <f>IF(AY593="","",VLOOKUP(AZ593,[0]!Qualifier,(COLUMN(AZ593)-34),FALSE))</f>
        <v>Non</v>
      </c>
      <c r="CH593" s="510" t="str">
        <f>IF(AZ593="","",VLOOKUP(BA593,[0]!Qualifier,(COLUMN(BA593)-34),FALSE))</f>
        <v>NA</v>
      </c>
      <c r="CI593" s="512" t="str">
        <f>IF(BA593="","",VLOOKUP(BB593,[0]!Qualifier,(COLUMN(BB593)-34),FALSE))</f>
        <v xml:space="preserve">None </v>
      </c>
      <c r="CJ593" s="510"/>
      <c r="CK593" s="513" t="str">
        <f t="shared" si="305"/>
        <v>4-6-1-2-3-2-1-3-5-1-1-1-1-1-1-6-1-1-1</v>
      </c>
      <c r="CL593" s="513">
        <v>36201</v>
      </c>
      <c r="CM593" s="513">
        <v>45195</v>
      </c>
      <c r="CN593" s="510"/>
      <c r="CP593" s="510"/>
    </row>
    <row r="594" spans="1:94" ht="12.95" customHeight="1" outlineLevel="1" x14ac:dyDescent="0.35">
      <c r="A594" s="78">
        <f t="shared" si="274"/>
        <v>497828</v>
      </c>
      <c r="B594" s="7">
        <f t="shared" si="282"/>
        <v>589</v>
      </c>
      <c r="C594" s="59">
        <f t="shared" si="306"/>
        <v>589</v>
      </c>
      <c r="D594" s="124">
        <f t="shared" si="309"/>
        <v>497828</v>
      </c>
      <c r="E594" s="16" t="str">
        <f t="shared" si="285"/>
        <v>StemC</v>
      </c>
      <c r="F594" s="58" t="str">
        <f t="shared" si="286"/>
        <v xml:space="preserve">ACD </v>
      </c>
      <c r="G594" s="58" t="str">
        <f t="shared" si="287"/>
        <v xml:space="preserve">DMSO </v>
      </c>
      <c r="H594" s="58" t="str">
        <f t="shared" si="288"/>
        <v xml:space="preserve">Open </v>
      </c>
      <c r="I594" s="58" t="str">
        <f t="shared" si="289"/>
        <v xml:space="preserve">NonSV </v>
      </c>
      <c r="J594" s="58" t="str">
        <f t="shared" si="290"/>
        <v xml:space="preserve">≤-60°C  </v>
      </c>
      <c r="K594" s="58" t="str">
        <f t="shared" si="291"/>
        <v>No</v>
      </c>
      <c r="L594" s="58" t="str">
        <f t="shared" si="292"/>
        <v>Dir</v>
      </c>
      <c r="M594" s="58" t="str">
        <f t="shared" si="293"/>
        <v xml:space="preserve">BM </v>
      </c>
      <c r="N594" s="58" t="str">
        <f t="shared" si="294"/>
        <v xml:space="preserve">NA </v>
      </c>
      <c r="O594" s="58" t="str">
        <f t="shared" si="295"/>
        <v xml:space="preserve">Transf </v>
      </c>
      <c r="P594" s="58" t="str">
        <f t="shared" si="296"/>
        <v>EryDepl</v>
      </c>
      <c r="Q594" s="58" t="str">
        <f t="shared" si="297"/>
        <v xml:space="preserve">None </v>
      </c>
      <c r="R594" s="58" t="str">
        <f t="shared" si="298"/>
        <v xml:space="preserve">NoIrr </v>
      </c>
      <c r="S594" s="58" t="str">
        <f t="shared" si="299"/>
        <v xml:space="preserve">- </v>
      </c>
      <c r="T594" s="58" t="str">
        <f t="shared" si="300"/>
        <v xml:space="preserve">BoneMarrow </v>
      </c>
      <c r="U594" s="58" t="str">
        <f t="shared" si="301"/>
        <v>Non</v>
      </c>
      <c r="V594" s="58" t="str">
        <f t="shared" si="302"/>
        <v>NA</v>
      </c>
      <c r="W594" s="58" t="str">
        <f t="shared" si="303"/>
        <v xml:space="preserve">None </v>
      </c>
      <c r="X594"/>
      <c r="Y594" s="161" t="str">
        <f t="shared" si="304"/>
        <v>4-6-11-2-3-5-1-3-5-1-1-10-1-1-1-6-1-1-1</v>
      </c>
      <c r="Z594" s="8">
        <f t="shared" si="276"/>
        <v>497828</v>
      </c>
      <c r="AA594" s="7">
        <f t="shared" si="277"/>
        <v>589</v>
      </c>
      <c r="AB594" s="29" t="str">
        <f t="shared" si="284"/>
        <v>4</v>
      </c>
      <c r="AC594" s="29" t="str">
        <f t="shared" si="284"/>
        <v>9</v>
      </c>
      <c r="AD594" s="29" t="str">
        <f t="shared" si="284"/>
        <v>7</v>
      </c>
      <c r="AE594" s="29" t="str">
        <f t="shared" si="284"/>
        <v>8</v>
      </c>
      <c r="AF594" s="29" t="str">
        <f t="shared" si="284"/>
        <v>2</v>
      </c>
      <c r="AG594" s="29" t="str">
        <f t="shared" si="284"/>
        <v>8</v>
      </c>
      <c r="AH594" s="59">
        <f t="shared" si="308"/>
        <v>589</v>
      </c>
      <c r="AI594" s="510">
        <v>497828</v>
      </c>
      <c r="AJ594" s="509">
        <v>4</v>
      </c>
      <c r="AK594" s="509">
        <v>6</v>
      </c>
      <c r="AL594" s="509">
        <v>11</v>
      </c>
      <c r="AM594" s="509">
        <v>2</v>
      </c>
      <c r="AN594" s="509">
        <v>3</v>
      </c>
      <c r="AO594" s="509">
        <v>5</v>
      </c>
      <c r="AP594" s="509">
        <v>1</v>
      </c>
      <c r="AQ594" s="509">
        <v>3</v>
      </c>
      <c r="AR594" s="509">
        <v>5</v>
      </c>
      <c r="AS594" s="509">
        <v>1</v>
      </c>
      <c r="AT594" s="509">
        <v>1</v>
      </c>
      <c r="AU594" s="509">
        <v>10</v>
      </c>
      <c r="AV594" s="509">
        <v>1</v>
      </c>
      <c r="AW594" s="509">
        <v>1</v>
      </c>
      <c r="AX594" s="509">
        <v>1</v>
      </c>
      <c r="AY594" s="509">
        <v>6</v>
      </c>
      <c r="AZ594" s="509">
        <v>1</v>
      </c>
      <c r="BA594" s="509">
        <v>1</v>
      </c>
      <c r="BB594" s="509">
        <v>1</v>
      </c>
      <c r="BC594" s="509" t="b">
        <v>0</v>
      </c>
      <c r="BD594" s="508">
        <v>46079</v>
      </c>
      <c r="BE594" s="508">
        <v>46077</v>
      </c>
      <c r="BF594" s="509" t="b">
        <v>0</v>
      </c>
      <c r="BG594" s="510" t="s">
        <v>1645</v>
      </c>
      <c r="BH594" s="509">
        <v>78</v>
      </c>
      <c r="BI594" s="510" t="s">
        <v>730</v>
      </c>
      <c r="BJ594" s="513">
        <v>46079</v>
      </c>
      <c r="BK594" s="513">
        <v>46077</v>
      </c>
      <c r="BL594" s="513">
        <v>46217</v>
      </c>
      <c r="BM594" s="510"/>
      <c r="BN594" s="512"/>
      <c r="BO594" s="510"/>
      <c r="BP594" s="509">
        <v>4</v>
      </c>
      <c r="BQ594" s="509" t="str">
        <f>IF(AI594="","",VLOOKUP(AJ594,[0]!Qualifier,(COLUMN(AJ594)-34),FALSE))</f>
        <v>StemC</v>
      </c>
      <c r="BR594" s="509" t="str">
        <f>IF(AJ594="","",VLOOKUP(AK594,[0]!Qualifier,(COLUMN(AK594)-34),FALSE))</f>
        <v xml:space="preserve">ACD </v>
      </c>
      <c r="BS594" s="509" t="str">
        <f>IF(AK594="","",VLOOKUP(AL594,[0]!Qualifier,(COLUMN(AL594)-34),FALSE))</f>
        <v xml:space="preserve">DMSO </v>
      </c>
      <c r="BT594" s="509" t="str">
        <f>IF(AL594="","",VLOOKUP(AM594,[0]!Qualifier,(COLUMN(AM594)-34),FALSE))</f>
        <v xml:space="preserve">Open </v>
      </c>
      <c r="BU594" s="509" t="str">
        <f>IF(AM594="","",VLOOKUP(AN594,[0]!Qualifier,(COLUMN(AN594)-34),FALSE))</f>
        <v xml:space="preserve">NonSV </v>
      </c>
      <c r="BV594" s="509" t="str">
        <f>IF(AN594="","",VLOOKUP(AO594,[0]!Qualifier,(COLUMN(AO594)-34),FALSE))</f>
        <v xml:space="preserve">≤-60°C  </v>
      </c>
      <c r="BW594" s="509" t="str">
        <f>IF(AO594="","",VLOOKUP(AP594,[0]!Qualifier,(COLUMN(AP594)-34),FALSE))</f>
        <v>No</v>
      </c>
      <c r="BX594" s="509" t="str">
        <f>IF(AP594="","",VLOOKUP(AQ594,[0]!Qualifier,(COLUMN(AQ594)-34),FALSE))</f>
        <v>Dir</v>
      </c>
      <c r="BY594" s="509" t="str">
        <f>IF(AQ594="","",VLOOKUP(AR594,[0]!Qualifier,(COLUMN(AR594)-34),FALSE))</f>
        <v xml:space="preserve">BM </v>
      </c>
      <c r="BZ594" s="509" t="str">
        <f>IF(AR594="","",VLOOKUP(AS594,[0]!Qualifier,(COLUMN(AS594)-34),FALSE))</f>
        <v xml:space="preserve">NA </v>
      </c>
      <c r="CA594" s="509" t="str">
        <f>IF(AS594="","",VLOOKUP(AT594,[0]!Qualifier,(COLUMN(AT594)-34),FALSE))</f>
        <v xml:space="preserve">Transf </v>
      </c>
      <c r="CB594" s="509" t="str">
        <f>IF(AT594="","",VLOOKUP(AU594,[0]!Qualifier,(COLUMN(AU594)-34),FALSE))</f>
        <v>EryDepl</v>
      </c>
      <c r="CC594" s="509" t="str">
        <f>IF(AU594="","",VLOOKUP(AV594,[0]!Qualifier,(COLUMN(AV594)-34),FALSE))</f>
        <v xml:space="preserve">None </v>
      </c>
      <c r="CD594" s="509" t="str">
        <f>IF(AV594="","",VLOOKUP(AW594,[0]!Qualifier,(COLUMN(AW594)-34),FALSE))</f>
        <v xml:space="preserve">NoIrr </v>
      </c>
      <c r="CE594" s="508" t="str">
        <f>IF(AW594="","",VLOOKUP(AX594,[0]!Qualifier,(COLUMN(AX594)-34),FALSE))</f>
        <v xml:space="preserve">- </v>
      </c>
      <c r="CF594" s="508" t="str">
        <f>IF(AX594="","",VLOOKUP(AY594,[0]!Qualifier,(COLUMN(AY594)-34),FALSE))</f>
        <v xml:space="preserve">BoneMarrow </v>
      </c>
      <c r="CG594" s="509" t="str">
        <f>IF(AY594="","",VLOOKUP(AZ594,[0]!Qualifier,(COLUMN(AZ594)-34),FALSE))</f>
        <v>Non</v>
      </c>
      <c r="CH594" s="510" t="str">
        <f>IF(AZ594="","",VLOOKUP(BA594,[0]!Qualifier,(COLUMN(BA594)-34),FALSE))</f>
        <v>NA</v>
      </c>
      <c r="CI594" s="512" t="str">
        <f>IF(BA594="","",VLOOKUP(BB594,[0]!Qualifier,(COLUMN(BB594)-34),FALSE))</f>
        <v xml:space="preserve">None </v>
      </c>
      <c r="CJ594" s="510"/>
      <c r="CK594" s="513" t="str">
        <f t="shared" si="305"/>
        <v>4-6-11-2-3-5-1-3-5-1-1-10-1-1-1-6-1-1-1</v>
      </c>
      <c r="CL594" s="513">
        <v>36201</v>
      </c>
      <c r="CM594" s="513">
        <v>45195</v>
      </c>
      <c r="CN594" s="510"/>
      <c r="CP594" s="510"/>
    </row>
    <row r="595" spans="1:94" ht="12.95" customHeight="1" outlineLevel="1" x14ac:dyDescent="0.35">
      <c r="A595" s="78">
        <f t="shared" si="274"/>
        <v>498831</v>
      </c>
      <c r="B595" s="7">
        <f t="shared" si="282"/>
        <v>590</v>
      </c>
      <c r="C595" s="59">
        <f t="shared" si="306"/>
        <v>590</v>
      </c>
      <c r="D595" s="124">
        <f t="shared" si="309"/>
        <v>498831</v>
      </c>
      <c r="E595" s="16" t="str">
        <f t="shared" si="285"/>
        <v>StemC</v>
      </c>
      <c r="F595" s="58" t="str">
        <f t="shared" si="286"/>
        <v xml:space="preserve">ACD+Hep </v>
      </c>
      <c r="G595" s="58" t="str">
        <f t="shared" si="287"/>
        <v xml:space="preserve">NoAdd </v>
      </c>
      <c r="H595" s="58" t="str">
        <f t="shared" si="288"/>
        <v xml:space="preserve">Open </v>
      </c>
      <c r="I595" s="58" t="str">
        <f t="shared" si="289"/>
        <v xml:space="preserve">NonSV </v>
      </c>
      <c r="J595" s="58" t="str">
        <f t="shared" si="290"/>
        <v xml:space="preserve">20to24°C </v>
      </c>
      <c r="K595" s="58" t="str">
        <f t="shared" si="291"/>
        <v>No</v>
      </c>
      <c r="L595" s="58" t="str">
        <f t="shared" si="292"/>
        <v>Dir</v>
      </c>
      <c r="M595" s="58" t="str">
        <f t="shared" si="293"/>
        <v xml:space="preserve">BM </v>
      </c>
      <c r="N595" s="58" t="str">
        <f t="shared" si="294"/>
        <v xml:space="preserve">NA </v>
      </c>
      <c r="O595" s="58" t="str">
        <f t="shared" si="295"/>
        <v xml:space="preserve">Transf </v>
      </c>
      <c r="P595" s="58" t="str">
        <f t="shared" si="296"/>
        <v>EryDepl</v>
      </c>
      <c r="Q595" s="58" t="str">
        <f t="shared" si="297"/>
        <v xml:space="preserve">None </v>
      </c>
      <c r="R595" s="58" t="str">
        <f t="shared" si="298"/>
        <v xml:space="preserve">NoIrr </v>
      </c>
      <c r="S595" s="58" t="str">
        <f t="shared" si="299"/>
        <v xml:space="preserve">- </v>
      </c>
      <c r="T595" s="58" t="str">
        <f t="shared" si="300"/>
        <v xml:space="preserve">BoneMarrow </v>
      </c>
      <c r="U595" s="58" t="str">
        <f t="shared" si="301"/>
        <v>Non</v>
      </c>
      <c r="V595" s="58" t="str">
        <f t="shared" si="302"/>
        <v>NA</v>
      </c>
      <c r="W595" s="58" t="str">
        <f t="shared" si="303"/>
        <v xml:space="preserve">None </v>
      </c>
      <c r="X595"/>
      <c r="Y595" s="161" t="str">
        <f t="shared" si="304"/>
        <v>4-12-1-2-3-1-1-3-5-1-1-10-1-1-1-6-1-1-1</v>
      </c>
      <c r="Z595" s="8">
        <f t="shared" si="276"/>
        <v>498831</v>
      </c>
      <c r="AA595" s="7">
        <f t="shared" si="277"/>
        <v>590</v>
      </c>
      <c r="AB595" s="29" t="str">
        <f t="shared" si="284"/>
        <v>4</v>
      </c>
      <c r="AC595" s="29" t="str">
        <f t="shared" si="284"/>
        <v>9</v>
      </c>
      <c r="AD595" s="29" t="str">
        <f t="shared" si="284"/>
        <v>8</v>
      </c>
      <c r="AE595" s="29" t="str">
        <f t="shared" si="284"/>
        <v>8</v>
      </c>
      <c r="AF595" s="29" t="str">
        <f t="shared" si="284"/>
        <v>3</v>
      </c>
      <c r="AG595" s="29" t="str">
        <f t="shared" si="284"/>
        <v>1</v>
      </c>
      <c r="AH595" s="59">
        <f t="shared" si="308"/>
        <v>590</v>
      </c>
      <c r="AI595" s="510">
        <v>498831</v>
      </c>
      <c r="AJ595" s="509">
        <v>4</v>
      </c>
      <c r="AK595" s="509">
        <v>12</v>
      </c>
      <c r="AL595" s="509">
        <v>1</v>
      </c>
      <c r="AM595" s="509">
        <v>2</v>
      </c>
      <c r="AN595" s="509">
        <v>3</v>
      </c>
      <c r="AO595" s="509">
        <v>1</v>
      </c>
      <c r="AP595" s="509">
        <v>1</v>
      </c>
      <c r="AQ595" s="509">
        <v>3</v>
      </c>
      <c r="AR595" s="509">
        <v>5</v>
      </c>
      <c r="AS595" s="509">
        <v>1</v>
      </c>
      <c r="AT595" s="509">
        <v>1</v>
      </c>
      <c r="AU595" s="509">
        <v>10</v>
      </c>
      <c r="AV595" s="509">
        <v>1</v>
      </c>
      <c r="AW595" s="509">
        <v>1</v>
      </c>
      <c r="AX595" s="509">
        <v>1</v>
      </c>
      <c r="AY595" s="509">
        <v>6</v>
      </c>
      <c r="AZ595" s="509">
        <v>1</v>
      </c>
      <c r="BA595" s="509">
        <v>1</v>
      </c>
      <c r="BB595" s="509">
        <v>1</v>
      </c>
      <c r="BC595" s="509" t="b">
        <v>0</v>
      </c>
      <c r="BD595" s="508">
        <v>43441</v>
      </c>
      <c r="BE595" s="508">
        <v>43437</v>
      </c>
      <c r="BF595" s="509" t="b">
        <v>0</v>
      </c>
      <c r="BG595" s="510" t="s">
        <v>1021</v>
      </c>
      <c r="BH595" s="509">
        <v>78</v>
      </c>
      <c r="BI595" s="510" t="s">
        <v>730</v>
      </c>
      <c r="BJ595" s="513">
        <v>43441</v>
      </c>
      <c r="BK595" s="513">
        <v>43437</v>
      </c>
      <c r="BL595" s="513">
        <v>46217</v>
      </c>
      <c r="BM595" s="510"/>
      <c r="BN595" s="512"/>
      <c r="BO595" s="510"/>
      <c r="BP595" s="509">
        <v>4</v>
      </c>
      <c r="BQ595" s="509" t="str">
        <f>IF(AI595="","",VLOOKUP(AJ595,[0]!Qualifier,(COLUMN(AJ595)-34),FALSE))</f>
        <v>StemC</v>
      </c>
      <c r="BR595" s="509" t="str">
        <f>IF(AJ595="","",VLOOKUP(AK595,[0]!Qualifier,(COLUMN(AK595)-34),FALSE))</f>
        <v xml:space="preserve">ACD+Hep </v>
      </c>
      <c r="BS595" s="509" t="str">
        <f>IF(AK595="","",VLOOKUP(AL595,[0]!Qualifier,(COLUMN(AL595)-34),FALSE))</f>
        <v xml:space="preserve">NoAdd </v>
      </c>
      <c r="BT595" s="509" t="str">
        <f>IF(AL595="","",VLOOKUP(AM595,[0]!Qualifier,(COLUMN(AM595)-34),FALSE))</f>
        <v xml:space="preserve">Open </v>
      </c>
      <c r="BU595" s="509" t="str">
        <f>IF(AM595="","",VLOOKUP(AN595,[0]!Qualifier,(COLUMN(AN595)-34),FALSE))</f>
        <v xml:space="preserve">NonSV </v>
      </c>
      <c r="BV595" s="509" t="str">
        <f>IF(AN595="","",VLOOKUP(AO595,[0]!Qualifier,(COLUMN(AO595)-34),FALSE))</f>
        <v xml:space="preserve">20to24°C </v>
      </c>
      <c r="BW595" s="509" t="str">
        <f>IF(AO595="","",VLOOKUP(AP595,[0]!Qualifier,(COLUMN(AP595)-34),FALSE))</f>
        <v>No</v>
      </c>
      <c r="BX595" s="509" t="str">
        <f>IF(AP595="","",VLOOKUP(AQ595,[0]!Qualifier,(COLUMN(AQ595)-34),FALSE))</f>
        <v>Dir</v>
      </c>
      <c r="BY595" s="509" t="str">
        <f>IF(AQ595="","",VLOOKUP(AR595,[0]!Qualifier,(COLUMN(AR595)-34),FALSE))</f>
        <v xml:space="preserve">BM </v>
      </c>
      <c r="BZ595" s="509" t="str">
        <f>IF(AR595="","",VLOOKUP(AS595,[0]!Qualifier,(COLUMN(AS595)-34),FALSE))</f>
        <v xml:space="preserve">NA </v>
      </c>
      <c r="CA595" s="509" t="str">
        <f>IF(AS595="","",VLOOKUP(AT595,[0]!Qualifier,(COLUMN(AT595)-34),FALSE))</f>
        <v xml:space="preserve">Transf </v>
      </c>
      <c r="CB595" s="509" t="str">
        <f>IF(AT595="","",VLOOKUP(AU595,[0]!Qualifier,(COLUMN(AU595)-34),FALSE))</f>
        <v>EryDepl</v>
      </c>
      <c r="CC595" s="509" t="str">
        <f>IF(AU595="","",VLOOKUP(AV595,[0]!Qualifier,(COLUMN(AV595)-34),FALSE))</f>
        <v xml:space="preserve">None </v>
      </c>
      <c r="CD595" s="509" t="str">
        <f>IF(AV595="","",VLOOKUP(AW595,[0]!Qualifier,(COLUMN(AW595)-34),FALSE))</f>
        <v xml:space="preserve">NoIrr </v>
      </c>
      <c r="CE595" s="508" t="str">
        <f>IF(AW595="","",VLOOKUP(AX595,[0]!Qualifier,(COLUMN(AX595)-34),FALSE))</f>
        <v xml:space="preserve">- </v>
      </c>
      <c r="CF595" s="508" t="str">
        <f>IF(AX595="","",VLOOKUP(AY595,[0]!Qualifier,(COLUMN(AY595)-34),FALSE))</f>
        <v xml:space="preserve">BoneMarrow </v>
      </c>
      <c r="CG595" s="509" t="str">
        <f>IF(AY595="","",VLOOKUP(AZ595,[0]!Qualifier,(COLUMN(AZ595)-34),FALSE))</f>
        <v>Non</v>
      </c>
      <c r="CH595" s="510" t="str">
        <f>IF(AZ595="","",VLOOKUP(BA595,[0]!Qualifier,(COLUMN(BA595)-34),FALSE))</f>
        <v>NA</v>
      </c>
      <c r="CI595" s="512" t="str">
        <f>IF(BA595="","",VLOOKUP(BB595,[0]!Qualifier,(COLUMN(BB595)-34),FALSE))</f>
        <v xml:space="preserve">None </v>
      </c>
      <c r="CJ595" s="510"/>
      <c r="CK595" s="513" t="str">
        <f t="shared" si="305"/>
        <v>4-12-1-2-3-1-1-3-5-1-1-10-1-1-1-6-1-1-1</v>
      </c>
      <c r="CL595" s="513">
        <v>36201</v>
      </c>
      <c r="CM595" s="513">
        <v>45195</v>
      </c>
      <c r="CN595" s="513">
        <v>40160</v>
      </c>
      <c r="CO595" s="513">
        <v>1</v>
      </c>
      <c r="CP595" s="510" t="s">
        <v>1174</v>
      </c>
    </row>
    <row r="596" spans="1:94" ht="12.95" customHeight="1" outlineLevel="1" x14ac:dyDescent="0.35">
      <c r="A596" s="78">
        <f t="shared" si="274"/>
        <v>500000</v>
      </c>
      <c r="B596" s="7">
        <f t="shared" si="282"/>
        <v>591</v>
      </c>
      <c r="C596" s="59">
        <f t="shared" si="306"/>
        <v>591</v>
      </c>
      <c r="D596" s="124">
        <f t="shared" si="309"/>
        <v>500000</v>
      </c>
      <c r="E596" s="16" t="str">
        <f t="shared" si="285"/>
        <v>Plasma</v>
      </c>
      <c r="F596" s="58" t="str">
        <f t="shared" si="286"/>
        <v xml:space="preserve">ACD </v>
      </c>
      <c r="G596" s="58" t="str">
        <f t="shared" si="287"/>
        <v xml:space="preserve">NoAdd </v>
      </c>
      <c r="H596" s="58" t="str">
        <f t="shared" si="288"/>
        <v xml:space="preserve">Closed </v>
      </c>
      <c r="I596" s="58" t="str">
        <f t="shared" si="289"/>
        <v xml:space="preserve">SV </v>
      </c>
      <c r="J596" s="58" t="str">
        <f t="shared" si="290"/>
        <v xml:space="preserve">≤-30°C  </v>
      </c>
      <c r="K596" s="58" t="str">
        <f t="shared" si="291"/>
        <v>No</v>
      </c>
      <c r="L596" s="58" t="str">
        <f t="shared" si="292"/>
        <v xml:space="preserve">Allo </v>
      </c>
      <c r="M596" s="58" t="str">
        <f t="shared" si="293"/>
        <v xml:space="preserve">Aph </v>
      </c>
      <c r="N596" s="58" t="str">
        <f t="shared" si="294"/>
        <v xml:space="preserve">≤6h </v>
      </c>
      <c r="O596" s="58" t="str">
        <f t="shared" si="295"/>
        <v xml:space="preserve">Transf </v>
      </c>
      <c r="P596" s="58" t="str">
        <f t="shared" si="296"/>
        <v xml:space="preserve">None </v>
      </c>
      <c r="Q596" s="58" t="str">
        <f t="shared" si="297"/>
        <v xml:space="preserve">None </v>
      </c>
      <c r="R596" s="58" t="str">
        <f t="shared" si="298"/>
        <v xml:space="preserve">NoIrr </v>
      </c>
      <c r="S596" s="58" t="str">
        <f t="shared" si="299"/>
        <v xml:space="preserve">- </v>
      </c>
      <c r="T596" s="58" t="str">
        <f t="shared" si="300"/>
        <v>no sub</v>
      </c>
      <c r="U596" s="58" t="str">
        <f t="shared" si="301"/>
        <v xml:space="preserve">Qu </v>
      </c>
      <c r="V596" s="58" t="str">
        <f t="shared" si="302"/>
        <v>NA</v>
      </c>
      <c r="W596" s="58" t="str">
        <f t="shared" si="303"/>
        <v xml:space="preserve">None </v>
      </c>
      <c r="X596"/>
      <c r="Y596" s="161" t="str">
        <f t="shared" si="304"/>
        <v>5-6-1-1-1-4-1-1-2-2-1-1-1-1-1-1-2-1-1</v>
      </c>
      <c r="Z596" s="8">
        <f t="shared" si="276"/>
        <v>500000</v>
      </c>
      <c r="AA596" s="7">
        <f t="shared" si="277"/>
        <v>591</v>
      </c>
      <c r="AB596" s="29" t="str">
        <f t="shared" si="284"/>
        <v>5</v>
      </c>
      <c r="AC596" s="29" t="str">
        <f t="shared" si="284"/>
        <v>0</v>
      </c>
      <c r="AD596" s="29" t="str">
        <f t="shared" si="284"/>
        <v>0</v>
      </c>
      <c r="AE596" s="29" t="str">
        <f t="shared" si="284"/>
        <v>0</v>
      </c>
      <c r="AF596" s="29" t="str">
        <f t="shared" si="284"/>
        <v>0</v>
      </c>
      <c r="AG596" s="29" t="str">
        <f t="shared" si="284"/>
        <v>0</v>
      </c>
      <c r="AH596" s="59">
        <f t="shared" si="308"/>
        <v>591</v>
      </c>
      <c r="AI596" s="510">
        <v>500000</v>
      </c>
      <c r="AJ596" s="509">
        <v>5</v>
      </c>
      <c r="AK596" s="509">
        <v>6</v>
      </c>
      <c r="AL596" s="509">
        <v>1</v>
      </c>
      <c r="AM596" s="509">
        <v>1</v>
      </c>
      <c r="AN596" s="509">
        <v>1</v>
      </c>
      <c r="AO596" s="509">
        <v>4</v>
      </c>
      <c r="AP596" s="509">
        <v>1</v>
      </c>
      <c r="AQ596" s="509">
        <v>1</v>
      </c>
      <c r="AR596" s="509">
        <v>2</v>
      </c>
      <c r="AS596" s="509">
        <v>2</v>
      </c>
      <c r="AT596" s="509">
        <v>1</v>
      </c>
      <c r="AU596" s="509">
        <v>1</v>
      </c>
      <c r="AV596" s="509">
        <v>1</v>
      </c>
      <c r="AW596" s="509">
        <v>1</v>
      </c>
      <c r="AX596" s="509">
        <v>1</v>
      </c>
      <c r="AY596" s="509">
        <v>1</v>
      </c>
      <c r="AZ596" s="509">
        <v>2</v>
      </c>
      <c r="BA596" s="509">
        <v>1</v>
      </c>
      <c r="BB596" s="509">
        <v>1</v>
      </c>
      <c r="BC596" s="509" t="b">
        <v>0</v>
      </c>
      <c r="BD596" s="508">
        <v>36201</v>
      </c>
      <c r="BE596" s="508">
        <v>36201</v>
      </c>
      <c r="BF596" s="509" t="b">
        <v>0</v>
      </c>
      <c r="BG596" s="510" t="s">
        <v>1290</v>
      </c>
      <c r="BH596" s="512"/>
      <c r="BI596" s="510"/>
      <c r="BJ596" s="513">
        <v>36201</v>
      </c>
      <c r="BK596" s="513">
        <v>36201</v>
      </c>
      <c r="BL596" s="513">
        <v>46217</v>
      </c>
      <c r="BM596" s="510"/>
      <c r="BN596" s="512"/>
      <c r="BO596" s="510"/>
      <c r="BP596" s="509">
        <v>4</v>
      </c>
      <c r="BQ596" s="509" t="str">
        <f>IF(AI596="","",VLOOKUP(AJ596,[0]!Qualifier,(COLUMN(AJ596)-34),FALSE))</f>
        <v>Plasma</v>
      </c>
      <c r="BR596" s="509" t="str">
        <f>IF(AJ596="","",VLOOKUP(AK596,[0]!Qualifier,(COLUMN(AK596)-34),FALSE))</f>
        <v xml:space="preserve">ACD </v>
      </c>
      <c r="BS596" s="509" t="str">
        <f>IF(AK596="","",VLOOKUP(AL596,[0]!Qualifier,(COLUMN(AL596)-34),FALSE))</f>
        <v xml:space="preserve">NoAdd </v>
      </c>
      <c r="BT596" s="509" t="str">
        <f>IF(AL596="","",VLOOKUP(AM596,[0]!Qualifier,(COLUMN(AM596)-34),FALSE))</f>
        <v xml:space="preserve">Closed </v>
      </c>
      <c r="BU596" s="509" t="str">
        <f>IF(AM596="","",VLOOKUP(AN596,[0]!Qualifier,(COLUMN(AN596)-34),FALSE))</f>
        <v xml:space="preserve">SV </v>
      </c>
      <c r="BV596" s="509" t="str">
        <f>IF(AN596="","",VLOOKUP(AO596,[0]!Qualifier,(COLUMN(AO596)-34),FALSE))</f>
        <v xml:space="preserve">≤-30°C  </v>
      </c>
      <c r="BW596" s="509" t="str">
        <f>IF(AO596="","",VLOOKUP(AP596,[0]!Qualifier,(COLUMN(AP596)-34),FALSE))</f>
        <v>No</v>
      </c>
      <c r="BX596" s="509" t="str">
        <f>IF(AP596="","",VLOOKUP(AQ596,[0]!Qualifier,(COLUMN(AQ596)-34),FALSE))</f>
        <v xml:space="preserve">Allo </v>
      </c>
      <c r="BY596" s="509" t="str">
        <f>IF(AQ596="","",VLOOKUP(AR596,[0]!Qualifier,(COLUMN(AR596)-34),FALSE))</f>
        <v xml:space="preserve">Aph </v>
      </c>
      <c r="BZ596" s="509" t="str">
        <f>IF(AR596="","",VLOOKUP(AS596,[0]!Qualifier,(COLUMN(AS596)-34),FALSE))</f>
        <v xml:space="preserve">≤6h </v>
      </c>
      <c r="CA596" s="509" t="str">
        <f>IF(AS596="","",VLOOKUP(AT596,[0]!Qualifier,(COLUMN(AT596)-34),FALSE))</f>
        <v xml:space="preserve">Transf </v>
      </c>
      <c r="CB596" s="509" t="str">
        <f>IF(AT596="","",VLOOKUP(AU596,[0]!Qualifier,(COLUMN(AU596)-34),FALSE))</f>
        <v xml:space="preserve">None </v>
      </c>
      <c r="CC596" s="509" t="str">
        <f>IF(AU596="","",VLOOKUP(AV596,[0]!Qualifier,(COLUMN(AV596)-34),FALSE))</f>
        <v xml:space="preserve">None </v>
      </c>
      <c r="CD596" s="509" t="str">
        <f>IF(AV596="","",VLOOKUP(AW596,[0]!Qualifier,(COLUMN(AW596)-34),FALSE))</f>
        <v xml:space="preserve">NoIrr </v>
      </c>
      <c r="CE596" s="508" t="str">
        <f>IF(AW596="","",VLOOKUP(AX596,[0]!Qualifier,(COLUMN(AX596)-34),FALSE))</f>
        <v xml:space="preserve">- </v>
      </c>
      <c r="CF596" s="508" t="str">
        <f>IF(AX596="","",VLOOKUP(AY596,[0]!Qualifier,(COLUMN(AY596)-34),FALSE))</f>
        <v>no sub</v>
      </c>
      <c r="CG596" s="509" t="str">
        <f>IF(AY596="","",VLOOKUP(AZ596,[0]!Qualifier,(COLUMN(AZ596)-34),FALSE))</f>
        <v xml:space="preserve">Qu </v>
      </c>
      <c r="CH596" s="510" t="str">
        <f>IF(AZ596="","",VLOOKUP(BA596,[0]!Qualifier,(COLUMN(BA596)-34),FALSE))</f>
        <v>NA</v>
      </c>
      <c r="CI596" s="512" t="str">
        <f>IF(BA596="","",VLOOKUP(BB596,[0]!Qualifier,(COLUMN(BB596)-34),FALSE))</f>
        <v xml:space="preserve">None </v>
      </c>
      <c r="CJ596" s="510"/>
      <c r="CK596" s="513" t="str">
        <f t="shared" si="305"/>
        <v>5-6-1-1-1-4-1-1-2-2-1-1-1-1-1-1-2-1-1</v>
      </c>
      <c r="CL596" s="513">
        <v>36201</v>
      </c>
      <c r="CM596" s="513">
        <v>45195</v>
      </c>
      <c r="CN596" s="513">
        <v>40160</v>
      </c>
      <c r="CO596" s="513">
        <v>1</v>
      </c>
      <c r="CP596" s="510" t="s">
        <v>1174</v>
      </c>
    </row>
    <row r="597" spans="1:94" ht="12.95" customHeight="1" outlineLevel="1" x14ac:dyDescent="0.35">
      <c r="A597" s="78">
        <f t="shared" ref="A597:A622" si="310">D597</f>
        <v>500006</v>
      </c>
      <c r="B597" s="7">
        <f t="shared" si="282"/>
        <v>592</v>
      </c>
      <c r="C597" s="59">
        <f t="shared" si="306"/>
        <v>592</v>
      </c>
      <c r="D597" s="124">
        <f t="shared" si="309"/>
        <v>500006</v>
      </c>
      <c r="E597" s="16" t="str">
        <f t="shared" si="285"/>
        <v>Plasma</v>
      </c>
      <c r="F597" s="58" t="str">
        <f t="shared" si="286"/>
        <v xml:space="preserve">ACD </v>
      </c>
      <c r="G597" s="58" t="str">
        <f t="shared" si="287"/>
        <v xml:space="preserve">NoAdd </v>
      </c>
      <c r="H597" s="58" t="str">
        <f t="shared" si="288"/>
        <v xml:space="preserve">Closed </v>
      </c>
      <c r="I597" s="58" t="str">
        <f t="shared" si="289"/>
        <v xml:space="preserve">SV </v>
      </c>
      <c r="J597" s="58" t="str">
        <f t="shared" si="290"/>
        <v xml:space="preserve">≤-30°C  </v>
      </c>
      <c r="K597" s="58" t="str">
        <f t="shared" si="291"/>
        <v>No</v>
      </c>
      <c r="L597" s="58" t="str">
        <f t="shared" si="292"/>
        <v xml:space="preserve">Allo </v>
      </c>
      <c r="M597" s="58" t="str">
        <f t="shared" si="293"/>
        <v xml:space="preserve">Aph </v>
      </c>
      <c r="N597" s="58" t="str">
        <f t="shared" si="294"/>
        <v xml:space="preserve">≤6h </v>
      </c>
      <c r="O597" s="58" t="str">
        <f t="shared" si="295"/>
        <v xml:space="preserve">Transf </v>
      </c>
      <c r="P597" s="58" t="str">
        <f t="shared" si="296"/>
        <v xml:space="preserve">LCdepl </v>
      </c>
      <c r="Q597" s="58" t="str">
        <f t="shared" si="297"/>
        <v xml:space="preserve">None </v>
      </c>
      <c r="R597" s="58" t="str">
        <f t="shared" si="298"/>
        <v xml:space="preserve">NoIrr </v>
      </c>
      <c r="S597" s="58" t="str">
        <f t="shared" si="299"/>
        <v xml:space="preserve">- </v>
      </c>
      <c r="T597" s="58" t="str">
        <f t="shared" si="300"/>
        <v>no sub</v>
      </c>
      <c r="U597" s="58" t="str">
        <f t="shared" si="301"/>
        <v>Non</v>
      </c>
      <c r="V597" s="58" t="str">
        <f t="shared" si="302"/>
        <v>NA</v>
      </c>
      <c r="W597" s="58" t="str">
        <f t="shared" si="303"/>
        <v xml:space="preserve">None </v>
      </c>
      <c r="X597"/>
      <c r="Y597" s="161" t="str">
        <f t="shared" si="304"/>
        <v>5-6-1-1-1-4-1-1-2-2-1-3-1-1-1-1-1-1-1</v>
      </c>
      <c r="Z597" s="8">
        <f t="shared" si="276"/>
        <v>500006</v>
      </c>
      <c r="AA597" s="7">
        <f t="shared" si="277"/>
        <v>592</v>
      </c>
      <c r="AB597" s="29" t="str">
        <f t="shared" si="284"/>
        <v>5</v>
      </c>
      <c r="AC597" s="29" t="str">
        <f t="shared" si="284"/>
        <v>0</v>
      </c>
      <c r="AD597" s="29" t="str">
        <f t="shared" si="284"/>
        <v>0</v>
      </c>
      <c r="AE597" s="29" t="str">
        <f t="shared" si="284"/>
        <v>0</v>
      </c>
      <c r="AF597" s="29" t="str">
        <f t="shared" si="284"/>
        <v>0</v>
      </c>
      <c r="AG597" s="29" t="str">
        <f t="shared" si="284"/>
        <v>6</v>
      </c>
      <c r="AH597" s="59">
        <f t="shared" si="308"/>
        <v>592</v>
      </c>
      <c r="AI597" s="510">
        <v>500006</v>
      </c>
      <c r="AJ597" s="509">
        <v>5</v>
      </c>
      <c r="AK597" s="509">
        <v>6</v>
      </c>
      <c r="AL597" s="509">
        <v>1</v>
      </c>
      <c r="AM597" s="509">
        <v>1</v>
      </c>
      <c r="AN597" s="509">
        <v>1</v>
      </c>
      <c r="AO597" s="509">
        <v>4</v>
      </c>
      <c r="AP597" s="509">
        <v>1</v>
      </c>
      <c r="AQ597" s="509">
        <v>1</v>
      </c>
      <c r="AR597" s="509">
        <v>2</v>
      </c>
      <c r="AS597" s="509">
        <v>2</v>
      </c>
      <c r="AT597" s="509">
        <v>1</v>
      </c>
      <c r="AU597" s="509">
        <v>3</v>
      </c>
      <c r="AV597" s="509">
        <v>1</v>
      </c>
      <c r="AW597" s="509">
        <v>1</v>
      </c>
      <c r="AX597" s="509">
        <v>1</v>
      </c>
      <c r="AY597" s="509">
        <v>1</v>
      </c>
      <c r="AZ597" s="509">
        <v>1</v>
      </c>
      <c r="BA597" s="509">
        <v>1</v>
      </c>
      <c r="BB597" s="509">
        <v>1</v>
      </c>
      <c r="BC597" s="509" t="b">
        <v>0</v>
      </c>
      <c r="BD597" s="508">
        <v>45094</v>
      </c>
      <c r="BE597" s="508">
        <v>45094</v>
      </c>
      <c r="BF597" s="509" t="b">
        <v>0</v>
      </c>
      <c r="BG597" s="510" t="s">
        <v>1445</v>
      </c>
      <c r="BH597" s="512"/>
      <c r="BI597" s="510"/>
      <c r="BJ597" s="513">
        <v>45094</v>
      </c>
      <c r="BK597" s="513">
        <v>45094</v>
      </c>
      <c r="BL597" s="513">
        <v>46217</v>
      </c>
      <c r="BM597" s="510"/>
      <c r="BN597" s="512"/>
      <c r="BO597" s="510"/>
      <c r="BP597" s="509">
        <v>4</v>
      </c>
      <c r="BQ597" s="509" t="str">
        <f>IF(AI597="","",VLOOKUP(AJ597,[0]!Qualifier,(COLUMN(AJ597)-34),FALSE))</f>
        <v>Plasma</v>
      </c>
      <c r="BR597" s="509" t="str">
        <f>IF(AJ597="","",VLOOKUP(AK597,[0]!Qualifier,(COLUMN(AK597)-34),FALSE))</f>
        <v xml:space="preserve">ACD </v>
      </c>
      <c r="BS597" s="509" t="str">
        <f>IF(AK597="","",VLOOKUP(AL597,[0]!Qualifier,(COLUMN(AL597)-34),FALSE))</f>
        <v xml:space="preserve">NoAdd </v>
      </c>
      <c r="BT597" s="509" t="str">
        <f>IF(AL597="","",VLOOKUP(AM597,[0]!Qualifier,(COLUMN(AM597)-34),FALSE))</f>
        <v xml:space="preserve">Closed </v>
      </c>
      <c r="BU597" s="509" t="str">
        <f>IF(AM597="","",VLOOKUP(AN597,[0]!Qualifier,(COLUMN(AN597)-34),FALSE))</f>
        <v xml:space="preserve">SV </v>
      </c>
      <c r="BV597" s="509" t="str">
        <f>IF(AN597="","",VLOOKUP(AO597,[0]!Qualifier,(COLUMN(AO597)-34),FALSE))</f>
        <v xml:space="preserve">≤-30°C  </v>
      </c>
      <c r="BW597" s="509" t="str">
        <f>IF(AO597="","",VLOOKUP(AP597,[0]!Qualifier,(COLUMN(AP597)-34),FALSE))</f>
        <v>No</v>
      </c>
      <c r="BX597" s="509" t="str">
        <f>IF(AP597="","",VLOOKUP(AQ597,[0]!Qualifier,(COLUMN(AQ597)-34),FALSE))</f>
        <v xml:space="preserve">Allo </v>
      </c>
      <c r="BY597" s="509" t="str">
        <f>IF(AQ597="","",VLOOKUP(AR597,[0]!Qualifier,(COLUMN(AR597)-34),FALSE))</f>
        <v xml:space="preserve">Aph </v>
      </c>
      <c r="BZ597" s="509" t="str">
        <f>IF(AR597="","",VLOOKUP(AS597,[0]!Qualifier,(COLUMN(AS597)-34),FALSE))</f>
        <v xml:space="preserve">≤6h </v>
      </c>
      <c r="CA597" s="509" t="str">
        <f>IF(AS597="","",VLOOKUP(AT597,[0]!Qualifier,(COLUMN(AT597)-34),FALSE))</f>
        <v xml:space="preserve">Transf </v>
      </c>
      <c r="CB597" s="509" t="str">
        <f>IF(AT597="","",VLOOKUP(AU597,[0]!Qualifier,(COLUMN(AU597)-34),FALSE))</f>
        <v xml:space="preserve">LCdepl </v>
      </c>
      <c r="CC597" s="509" t="str">
        <f>IF(AU597="","",VLOOKUP(AV597,[0]!Qualifier,(COLUMN(AV597)-34),FALSE))</f>
        <v xml:space="preserve">None </v>
      </c>
      <c r="CD597" s="509" t="str">
        <f>IF(AV597="","",VLOOKUP(AW597,[0]!Qualifier,(COLUMN(AW597)-34),FALSE))</f>
        <v xml:space="preserve">NoIrr </v>
      </c>
      <c r="CE597" s="508" t="str">
        <f>IF(AW597="","",VLOOKUP(AX597,[0]!Qualifier,(COLUMN(AX597)-34),FALSE))</f>
        <v xml:space="preserve">- </v>
      </c>
      <c r="CF597" s="508" t="str">
        <f>IF(AX597="","",VLOOKUP(AY597,[0]!Qualifier,(COLUMN(AY597)-34),FALSE))</f>
        <v>no sub</v>
      </c>
      <c r="CG597" s="509" t="str">
        <f>IF(AY597="","",VLOOKUP(AZ597,[0]!Qualifier,(COLUMN(AZ597)-34),FALSE))</f>
        <v>Non</v>
      </c>
      <c r="CH597" s="510" t="str">
        <f>IF(AZ597="","",VLOOKUP(BA597,[0]!Qualifier,(COLUMN(BA597)-34),FALSE))</f>
        <v>NA</v>
      </c>
      <c r="CI597" s="512" t="str">
        <f>IF(BA597="","",VLOOKUP(BB597,[0]!Qualifier,(COLUMN(BB597)-34),FALSE))</f>
        <v xml:space="preserve">None </v>
      </c>
      <c r="CJ597" s="510"/>
      <c r="CK597" s="513" t="str">
        <f t="shared" si="305"/>
        <v>5-6-1-1-1-4-1-1-2-2-1-3-1-1-1-1-1-1-1</v>
      </c>
      <c r="CL597" s="513">
        <v>36201</v>
      </c>
      <c r="CM597" s="513">
        <v>45195</v>
      </c>
      <c r="CN597" s="513">
        <v>40160</v>
      </c>
      <c r="CO597" s="513">
        <v>1</v>
      </c>
      <c r="CP597" s="510" t="s">
        <v>1174</v>
      </c>
    </row>
    <row r="598" spans="1:94" ht="12.95" customHeight="1" outlineLevel="1" x14ac:dyDescent="0.35">
      <c r="A598" s="78">
        <f t="shared" si="310"/>
        <v>500008</v>
      </c>
      <c r="B598" s="7">
        <f t="shared" si="282"/>
        <v>593</v>
      </c>
      <c r="C598" s="59">
        <f t="shared" si="306"/>
        <v>593</v>
      </c>
      <c r="D598" s="124">
        <f t="shared" si="309"/>
        <v>500008</v>
      </c>
      <c r="E598" s="16" t="str">
        <f t="shared" si="285"/>
        <v>Plasma</v>
      </c>
      <c r="F598" s="58" t="str">
        <f t="shared" si="286"/>
        <v xml:space="preserve">ACD </v>
      </c>
      <c r="G598" s="58" t="str">
        <f t="shared" si="287"/>
        <v xml:space="preserve">NoAdd </v>
      </c>
      <c r="H598" s="58" t="str">
        <f t="shared" si="288"/>
        <v xml:space="preserve">Closed </v>
      </c>
      <c r="I598" s="58" t="str">
        <f t="shared" si="289"/>
        <v xml:space="preserve">SV </v>
      </c>
      <c r="J598" s="58" t="str">
        <f t="shared" si="290"/>
        <v xml:space="preserve">≤-30°C  </v>
      </c>
      <c r="K598" s="58" t="str">
        <f t="shared" si="291"/>
        <v>No</v>
      </c>
      <c r="L598" s="58" t="str">
        <f t="shared" si="292"/>
        <v xml:space="preserve">Allo </v>
      </c>
      <c r="M598" s="58" t="str">
        <f t="shared" si="293"/>
        <v xml:space="preserve">Aph </v>
      </c>
      <c r="N598" s="58" t="str">
        <f t="shared" si="294"/>
        <v xml:space="preserve">&gt;18h </v>
      </c>
      <c r="O598" s="58" t="str">
        <f t="shared" si="295"/>
        <v xml:space="preserve">Transf </v>
      </c>
      <c r="P598" s="58" t="str">
        <f t="shared" si="296"/>
        <v xml:space="preserve">LCdepl </v>
      </c>
      <c r="Q598" s="58" t="str">
        <f t="shared" si="297"/>
        <v xml:space="preserve">None </v>
      </c>
      <c r="R598" s="58" t="str">
        <f t="shared" si="298"/>
        <v xml:space="preserve">NoIrr </v>
      </c>
      <c r="S598" s="58" t="str">
        <f t="shared" si="299"/>
        <v xml:space="preserve">- </v>
      </c>
      <c r="T598" s="58" t="str">
        <f t="shared" si="300"/>
        <v>no sub</v>
      </c>
      <c r="U598" s="58" t="str">
        <f t="shared" si="301"/>
        <v>Non</v>
      </c>
      <c r="V598" s="58" t="str">
        <f t="shared" si="302"/>
        <v>NA</v>
      </c>
      <c r="W598" s="58" t="str">
        <f t="shared" si="303"/>
        <v xml:space="preserve">None </v>
      </c>
      <c r="X598"/>
      <c r="Y598" s="161" t="str">
        <f t="shared" si="304"/>
        <v>5-6-1-1-1-4-1-1-2-4-1-3-1-1-1-1-1-1-1</v>
      </c>
      <c r="Z598" s="8">
        <f t="shared" si="276"/>
        <v>500008</v>
      </c>
      <c r="AA598" s="7">
        <f t="shared" si="277"/>
        <v>593</v>
      </c>
      <c r="AB598" s="29" t="str">
        <f t="shared" si="284"/>
        <v>5</v>
      </c>
      <c r="AC598" s="29" t="str">
        <f t="shared" si="284"/>
        <v>0</v>
      </c>
      <c r="AD598" s="29" t="str">
        <f t="shared" si="284"/>
        <v>0</v>
      </c>
      <c r="AE598" s="29" t="str">
        <f t="shared" si="284"/>
        <v>0</v>
      </c>
      <c r="AF598" s="29" t="str">
        <f t="shared" si="284"/>
        <v>0</v>
      </c>
      <c r="AG598" s="29" t="str">
        <f t="shared" si="284"/>
        <v>8</v>
      </c>
      <c r="AH598" s="59">
        <f t="shared" si="308"/>
        <v>593</v>
      </c>
      <c r="AI598" s="510">
        <v>500008</v>
      </c>
      <c r="AJ598" s="509">
        <v>5</v>
      </c>
      <c r="AK598" s="509">
        <v>6</v>
      </c>
      <c r="AL598" s="509">
        <v>1</v>
      </c>
      <c r="AM598" s="509">
        <v>1</v>
      </c>
      <c r="AN598" s="509">
        <v>1</v>
      </c>
      <c r="AO598" s="509">
        <v>4</v>
      </c>
      <c r="AP598" s="509">
        <v>1</v>
      </c>
      <c r="AQ598" s="509">
        <v>1</v>
      </c>
      <c r="AR598" s="509">
        <v>2</v>
      </c>
      <c r="AS598" s="509">
        <v>4</v>
      </c>
      <c r="AT598" s="509">
        <v>1</v>
      </c>
      <c r="AU598" s="509">
        <v>3</v>
      </c>
      <c r="AV598" s="509">
        <v>1</v>
      </c>
      <c r="AW598" s="509">
        <v>1</v>
      </c>
      <c r="AX598" s="509">
        <v>1</v>
      </c>
      <c r="AY598" s="509">
        <v>1</v>
      </c>
      <c r="AZ598" s="509">
        <v>1</v>
      </c>
      <c r="BA598" s="509">
        <v>1</v>
      </c>
      <c r="BB598" s="509">
        <v>1</v>
      </c>
      <c r="BC598" s="509" t="b">
        <v>0</v>
      </c>
      <c r="BD598" s="508">
        <v>45094</v>
      </c>
      <c r="BE598" s="508">
        <v>45094</v>
      </c>
      <c r="BF598" s="509" t="b">
        <v>0</v>
      </c>
      <c r="BG598" s="510" t="s">
        <v>1446</v>
      </c>
      <c r="BH598" s="512"/>
      <c r="BI598" s="510"/>
      <c r="BJ598" s="513">
        <v>45094</v>
      </c>
      <c r="BK598" s="513">
        <v>45094</v>
      </c>
      <c r="BL598" s="513">
        <v>46217</v>
      </c>
      <c r="BM598" s="510"/>
      <c r="BN598" s="512"/>
      <c r="BO598" s="510"/>
      <c r="BP598" s="509">
        <v>4</v>
      </c>
      <c r="BQ598" s="509" t="str">
        <f>IF(AI598="","",VLOOKUP(AJ598,[0]!Qualifier,(COLUMN(AJ598)-34),FALSE))</f>
        <v>Plasma</v>
      </c>
      <c r="BR598" s="509" t="str">
        <f>IF(AJ598="","",VLOOKUP(AK598,[0]!Qualifier,(COLUMN(AK598)-34),FALSE))</f>
        <v xml:space="preserve">ACD </v>
      </c>
      <c r="BS598" s="509" t="str">
        <f>IF(AK598="","",VLOOKUP(AL598,[0]!Qualifier,(COLUMN(AL598)-34),FALSE))</f>
        <v xml:space="preserve">NoAdd </v>
      </c>
      <c r="BT598" s="509" t="str">
        <f>IF(AL598="","",VLOOKUP(AM598,[0]!Qualifier,(COLUMN(AM598)-34),FALSE))</f>
        <v xml:space="preserve">Closed </v>
      </c>
      <c r="BU598" s="509" t="str">
        <f>IF(AM598="","",VLOOKUP(AN598,[0]!Qualifier,(COLUMN(AN598)-34),FALSE))</f>
        <v xml:space="preserve">SV </v>
      </c>
      <c r="BV598" s="509" t="str">
        <f>IF(AN598="","",VLOOKUP(AO598,[0]!Qualifier,(COLUMN(AO598)-34),FALSE))</f>
        <v xml:space="preserve">≤-30°C  </v>
      </c>
      <c r="BW598" s="509" t="str">
        <f>IF(AO598="","",VLOOKUP(AP598,[0]!Qualifier,(COLUMN(AP598)-34),FALSE))</f>
        <v>No</v>
      </c>
      <c r="BX598" s="509" t="str">
        <f>IF(AP598="","",VLOOKUP(AQ598,[0]!Qualifier,(COLUMN(AQ598)-34),FALSE))</f>
        <v xml:space="preserve">Allo </v>
      </c>
      <c r="BY598" s="509" t="str">
        <f>IF(AQ598="","",VLOOKUP(AR598,[0]!Qualifier,(COLUMN(AR598)-34),FALSE))</f>
        <v xml:space="preserve">Aph </v>
      </c>
      <c r="BZ598" s="509" t="str">
        <f>IF(AR598="","",VLOOKUP(AS598,[0]!Qualifier,(COLUMN(AS598)-34),FALSE))</f>
        <v xml:space="preserve">&gt;18h </v>
      </c>
      <c r="CA598" s="509" t="str">
        <f>IF(AS598="","",VLOOKUP(AT598,[0]!Qualifier,(COLUMN(AT598)-34),FALSE))</f>
        <v xml:space="preserve">Transf </v>
      </c>
      <c r="CB598" s="509" t="str">
        <f>IF(AT598="","",VLOOKUP(AU598,[0]!Qualifier,(COLUMN(AU598)-34),FALSE))</f>
        <v xml:space="preserve">LCdepl </v>
      </c>
      <c r="CC598" s="509" t="str">
        <f>IF(AU598="","",VLOOKUP(AV598,[0]!Qualifier,(COLUMN(AV598)-34),FALSE))</f>
        <v xml:space="preserve">None </v>
      </c>
      <c r="CD598" s="509" t="str">
        <f>IF(AV598="","",VLOOKUP(AW598,[0]!Qualifier,(COLUMN(AW598)-34),FALSE))</f>
        <v xml:space="preserve">NoIrr </v>
      </c>
      <c r="CE598" s="508" t="str">
        <f>IF(AW598="","",VLOOKUP(AX598,[0]!Qualifier,(COLUMN(AX598)-34),FALSE))</f>
        <v xml:space="preserve">- </v>
      </c>
      <c r="CF598" s="508" t="str">
        <f>IF(AX598="","",VLOOKUP(AY598,[0]!Qualifier,(COLUMN(AY598)-34),FALSE))</f>
        <v>no sub</v>
      </c>
      <c r="CG598" s="509" t="str">
        <f>IF(AY598="","",VLOOKUP(AZ598,[0]!Qualifier,(COLUMN(AZ598)-34),FALSE))</f>
        <v>Non</v>
      </c>
      <c r="CH598" s="510" t="str">
        <f>IF(AZ598="","",VLOOKUP(BA598,[0]!Qualifier,(COLUMN(BA598)-34),FALSE))</f>
        <v>NA</v>
      </c>
      <c r="CI598" s="512" t="str">
        <f>IF(BA598="","",VLOOKUP(BB598,[0]!Qualifier,(COLUMN(BB598)-34),FALSE))</f>
        <v xml:space="preserve">None </v>
      </c>
      <c r="CJ598" s="510"/>
      <c r="CK598" s="513" t="str">
        <f t="shared" si="305"/>
        <v>5-6-1-1-1-4-1-1-2-4-1-3-1-1-1-1-1-1-1</v>
      </c>
      <c r="CL598" s="513">
        <v>36201</v>
      </c>
      <c r="CM598" s="513">
        <v>45195</v>
      </c>
      <c r="CN598" s="510"/>
      <c r="CP598" s="510"/>
    </row>
    <row r="599" spans="1:94" ht="12.95" customHeight="1" outlineLevel="1" x14ac:dyDescent="0.35">
      <c r="A599" s="78">
        <f t="shared" si="310"/>
        <v>500009</v>
      </c>
      <c r="B599" s="7">
        <f t="shared" si="282"/>
        <v>594</v>
      </c>
      <c r="C599" s="59">
        <f t="shared" si="306"/>
        <v>594</v>
      </c>
      <c r="D599" s="124">
        <f t="shared" si="309"/>
        <v>500009</v>
      </c>
      <c r="E599" s="16" t="str">
        <f t="shared" si="285"/>
        <v>Plasma</v>
      </c>
      <c r="F599" s="58" t="str">
        <f t="shared" si="286"/>
        <v xml:space="preserve">ACD </v>
      </c>
      <c r="G599" s="58" t="str">
        <f t="shared" si="287"/>
        <v xml:space="preserve">NoAdd </v>
      </c>
      <c r="H599" s="58" t="str">
        <f t="shared" si="288"/>
        <v xml:space="preserve">Closed </v>
      </c>
      <c r="I599" s="58" t="str">
        <f t="shared" si="289"/>
        <v xml:space="preserve">SV </v>
      </c>
      <c r="J599" s="58" t="str">
        <f t="shared" si="290"/>
        <v xml:space="preserve">≤-30°C  </v>
      </c>
      <c r="K599" s="58" t="str">
        <f t="shared" si="291"/>
        <v>No</v>
      </c>
      <c r="L599" s="58" t="str">
        <f t="shared" si="292"/>
        <v xml:space="preserve">Allo </v>
      </c>
      <c r="M599" s="58" t="str">
        <f t="shared" si="293"/>
        <v xml:space="preserve">Aph </v>
      </c>
      <c r="N599" s="58" t="str">
        <f t="shared" si="294"/>
        <v xml:space="preserve">≤18h </v>
      </c>
      <c r="O599" s="58" t="str">
        <f t="shared" si="295"/>
        <v xml:space="preserve">Transf </v>
      </c>
      <c r="P599" s="58" t="str">
        <f t="shared" si="296"/>
        <v xml:space="preserve">None </v>
      </c>
      <c r="Q599" s="58" t="str">
        <f t="shared" si="297"/>
        <v xml:space="preserve">None </v>
      </c>
      <c r="R599" s="58" t="str">
        <f t="shared" si="298"/>
        <v xml:space="preserve">NoIrr </v>
      </c>
      <c r="S599" s="58" t="str">
        <f t="shared" si="299"/>
        <v xml:space="preserve">- </v>
      </c>
      <c r="T599" s="58" t="str">
        <f t="shared" si="300"/>
        <v>no sub</v>
      </c>
      <c r="U599" s="58" t="str">
        <f t="shared" si="301"/>
        <v>Non</v>
      </c>
      <c r="V599" s="58" t="str">
        <f t="shared" si="302"/>
        <v>NA</v>
      </c>
      <c r="W599" s="58" t="str">
        <f t="shared" si="303"/>
        <v xml:space="preserve">None </v>
      </c>
      <c r="X599"/>
      <c r="Y599" s="161" t="str">
        <f t="shared" si="304"/>
        <v>5-6-1-1-1-4-1-1-2-3-1-1-1-1-1-1-1-1-1</v>
      </c>
      <c r="Z599" s="8">
        <f t="shared" si="276"/>
        <v>500009</v>
      </c>
      <c r="AA599" s="7">
        <f t="shared" si="277"/>
        <v>594</v>
      </c>
      <c r="AB599" s="29" t="str">
        <f t="shared" si="284"/>
        <v>5</v>
      </c>
      <c r="AC599" s="29" t="str">
        <f t="shared" si="284"/>
        <v>0</v>
      </c>
      <c r="AD599" s="29" t="str">
        <f t="shared" si="284"/>
        <v>0</v>
      </c>
      <c r="AE599" s="29" t="str">
        <f t="shared" si="284"/>
        <v>0</v>
      </c>
      <c r="AF599" s="29" t="str">
        <f t="shared" si="284"/>
        <v>0</v>
      </c>
      <c r="AG599" s="29" t="str">
        <f t="shared" si="284"/>
        <v>9</v>
      </c>
      <c r="AH599" s="59">
        <f t="shared" si="308"/>
        <v>594</v>
      </c>
      <c r="AI599" s="510">
        <v>500009</v>
      </c>
      <c r="AJ599" s="509">
        <v>5</v>
      </c>
      <c r="AK599" s="509">
        <v>6</v>
      </c>
      <c r="AL599" s="509">
        <v>1</v>
      </c>
      <c r="AM599" s="509">
        <v>1</v>
      </c>
      <c r="AN599" s="509">
        <v>1</v>
      </c>
      <c r="AO599" s="509">
        <v>4</v>
      </c>
      <c r="AP599" s="509">
        <v>1</v>
      </c>
      <c r="AQ599" s="509">
        <v>1</v>
      </c>
      <c r="AR599" s="509">
        <v>2</v>
      </c>
      <c r="AS599" s="509">
        <v>3</v>
      </c>
      <c r="AT599" s="509">
        <v>1</v>
      </c>
      <c r="AU599" s="509">
        <v>1</v>
      </c>
      <c r="AV599" s="509">
        <v>1</v>
      </c>
      <c r="AW599" s="509">
        <v>1</v>
      </c>
      <c r="AX599" s="509">
        <v>1</v>
      </c>
      <c r="AY599" s="509">
        <v>1</v>
      </c>
      <c r="AZ599" s="509">
        <v>1</v>
      </c>
      <c r="BA599" s="509">
        <v>1</v>
      </c>
      <c r="BB599" s="509">
        <v>1</v>
      </c>
      <c r="BC599" s="509" t="b">
        <v>0</v>
      </c>
      <c r="BD599" s="508">
        <v>45094</v>
      </c>
      <c r="BE599" s="508">
        <v>45079</v>
      </c>
      <c r="BF599" s="509" t="b">
        <v>0</v>
      </c>
      <c r="BG599" s="510" t="s">
        <v>1462</v>
      </c>
      <c r="BH599" s="512"/>
      <c r="BI599" s="510"/>
      <c r="BJ599" s="513">
        <v>45094</v>
      </c>
      <c r="BK599" s="513">
        <v>45079</v>
      </c>
      <c r="BL599" s="513">
        <v>46217</v>
      </c>
      <c r="BM599" s="510"/>
      <c r="BN599" s="512"/>
      <c r="BO599" s="510"/>
      <c r="BP599" s="509">
        <v>4</v>
      </c>
      <c r="BQ599" s="509" t="str">
        <f>IF(AI599="","",VLOOKUP(AJ599,[0]!Qualifier,(COLUMN(AJ599)-34),FALSE))</f>
        <v>Plasma</v>
      </c>
      <c r="BR599" s="509" t="str">
        <f>IF(AJ599="","",VLOOKUP(AK599,[0]!Qualifier,(COLUMN(AK599)-34),FALSE))</f>
        <v xml:space="preserve">ACD </v>
      </c>
      <c r="BS599" s="509" t="str">
        <f>IF(AK599="","",VLOOKUP(AL599,[0]!Qualifier,(COLUMN(AL599)-34),FALSE))</f>
        <v xml:space="preserve">NoAdd </v>
      </c>
      <c r="BT599" s="509" t="str">
        <f>IF(AL599="","",VLOOKUP(AM599,[0]!Qualifier,(COLUMN(AM599)-34),FALSE))</f>
        <v xml:space="preserve">Closed </v>
      </c>
      <c r="BU599" s="509" t="str">
        <f>IF(AM599="","",VLOOKUP(AN599,[0]!Qualifier,(COLUMN(AN599)-34),FALSE))</f>
        <v xml:space="preserve">SV </v>
      </c>
      <c r="BV599" s="509" t="str">
        <f>IF(AN599="","",VLOOKUP(AO599,[0]!Qualifier,(COLUMN(AO599)-34),FALSE))</f>
        <v xml:space="preserve">≤-30°C  </v>
      </c>
      <c r="BW599" s="509" t="str">
        <f>IF(AO599="","",VLOOKUP(AP599,[0]!Qualifier,(COLUMN(AP599)-34),FALSE))</f>
        <v>No</v>
      </c>
      <c r="BX599" s="509" t="str">
        <f>IF(AP599="","",VLOOKUP(AQ599,[0]!Qualifier,(COLUMN(AQ599)-34),FALSE))</f>
        <v xml:space="preserve">Allo </v>
      </c>
      <c r="BY599" s="509" t="str">
        <f>IF(AQ599="","",VLOOKUP(AR599,[0]!Qualifier,(COLUMN(AR599)-34),FALSE))</f>
        <v xml:space="preserve">Aph </v>
      </c>
      <c r="BZ599" s="509" t="str">
        <f>IF(AR599="","",VLOOKUP(AS599,[0]!Qualifier,(COLUMN(AS599)-34),FALSE))</f>
        <v xml:space="preserve">≤18h </v>
      </c>
      <c r="CA599" s="509" t="str">
        <f>IF(AS599="","",VLOOKUP(AT599,[0]!Qualifier,(COLUMN(AT599)-34),FALSE))</f>
        <v xml:space="preserve">Transf </v>
      </c>
      <c r="CB599" s="509" t="str">
        <f>IF(AT599="","",VLOOKUP(AU599,[0]!Qualifier,(COLUMN(AU599)-34),FALSE))</f>
        <v xml:space="preserve">None </v>
      </c>
      <c r="CC599" s="509" t="str">
        <f>IF(AU599="","",VLOOKUP(AV599,[0]!Qualifier,(COLUMN(AV599)-34),FALSE))</f>
        <v xml:space="preserve">None </v>
      </c>
      <c r="CD599" s="509" t="str">
        <f>IF(AV599="","",VLOOKUP(AW599,[0]!Qualifier,(COLUMN(AW599)-34),FALSE))</f>
        <v xml:space="preserve">NoIrr </v>
      </c>
      <c r="CE599" s="508" t="str">
        <f>IF(AW599="","",VLOOKUP(AX599,[0]!Qualifier,(COLUMN(AX599)-34),FALSE))</f>
        <v xml:space="preserve">- </v>
      </c>
      <c r="CF599" s="508" t="str">
        <f>IF(AX599="","",VLOOKUP(AY599,[0]!Qualifier,(COLUMN(AY599)-34),FALSE))</f>
        <v>no sub</v>
      </c>
      <c r="CG599" s="509" t="str">
        <f>IF(AY599="","",VLOOKUP(AZ599,[0]!Qualifier,(COLUMN(AZ599)-34),FALSE))</f>
        <v>Non</v>
      </c>
      <c r="CH599" s="510" t="str">
        <f>IF(AZ599="","",VLOOKUP(BA599,[0]!Qualifier,(COLUMN(BA599)-34),FALSE))</f>
        <v>NA</v>
      </c>
      <c r="CI599" s="512" t="str">
        <f>IF(BA599="","",VLOOKUP(BB599,[0]!Qualifier,(COLUMN(BB599)-34),FALSE))</f>
        <v xml:space="preserve">None </v>
      </c>
      <c r="CJ599" s="510"/>
      <c r="CK599" s="513" t="str">
        <f t="shared" si="305"/>
        <v>5-6-1-1-1-4-1-1-2-3-1-1-1-1-1-1-1-1-1</v>
      </c>
      <c r="CL599" s="513">
        <v>36201</v>
      </c>
      <c r="CM599" s="513">
        <v>45195</v>
      </c>
      <c r="CN599" s="510"/>
      <c r="CP599" s="510"/>
    </row>
    <row r="600" spans="1:94" ht="12.95" customHeight="1" outlineLevel="1" x14ac:dyDescent="0.35">
      <c r="A600" s="78">
        <f t="shared" si="310"/>
        <v>500010</v>
      </c>
      <c r="B600" s="7">
        <f t="shared" si="282"/>
        <v>595</v>
      </c>
      <c r="C600" s="59">
        <f t="shared" si="306"/>
        <v>595</v>
      </c>
      <c r="D600" s="124">
        <f t="shared" si="309"/>
        <v>500010</v>
      </c>
      <c r="E600" s="16" t="str">
        <f t="shared" si="285"/>
        <v>Plasma</v>
      </c>
      <c r="F600" s="58" t="str">
        <f t="shared" si="286"/>
        <v xml:space="preserve">ACD </v>
      </c>
      <c r="G600" s="58" t="str">
        <f t="shared" si="287"/>
        <v xml:space="preserve">NoAdd </v>
      </c>
      <c r="H600" s="58" t="str">
        <f t="shared" si="288"/>
        <v xml:space="preserve">Open </v>
      </c>
      <c r="I600" s="58" t="str">
        <f t="shared" si="289"/>
        <v xml:space="preserve">SV </v>
      </c>
      <c r="J600" s="58" t="str">
        <f t="shared" si="290"/>
        <v xml:space="preserve">≤-30°C  </v>
      </c>
      <c r="K600" s="58" t="str">
        <f t="shared" si="291"/>
        <v>No</v>
      </c>
      <c r="L600" s="58" t="str">
        <f t="shared" si="292"/>
        <v xml:space="preserve">Allo </v>
      </c>
      <c r="M600" s="58" t="str">
        <f t="shared" si="293"/>
        <v xml:space="preserve">Aph </v>
      </c>
      <c r="N600" s="58" t="str">
        <f t="shared" si="294"/>
        <v xml:space="preserve">≤6h </v>
      </c>
      <c r="O600" s="58" t="str">
        <f t="shared" si="295"/>
        <v xml:space="preserve">Transf </v>
      </c>
      <c r="P600" s="58" t="str">
        <f t="shared" si="296"/>
        <v xml:space="preserve">None </v>
      </c>
      <c r="Q600" s="58" t="str">
        <f t="shared" si="297"/>
        <v xml:space="preserve">None </v>
      </c>
      <c r="R600" s="58" t="str">
        <f t="shared" si="298"/>
        <v xml:space="preserve">NoIrr </v>
      </c>
      <c r="S600" s="58" t="str">
        <f t="shared" si="299"/>
        <v xml:space="preserve">- </v>
      </c>
      <c r="T600" s="58" t="str">
        <f t="shared" si="300"/>
        <v>no sub</v>
      </c>
      <c r="U600" s="58" t="str">
        <f t="shared" si="301"/>
        <v xml:space="preserve">Qu </v>
      </c>
      <c r="V600" s="58" t="str">
        <f t="shared" si="302"/>
        <v>NA</v>
      </c>
      <c r="W600" s="58" t="str">
        <f t="shared" si="303"/>
        <v xml:space="preserve">None </v>
      </c>
      <c r="X600"/>
      <c r="Y600" s="161" t="str">
        <f t="shared" si="304"/>
        <v>5-6-1-2-1-4-1-1-2-2-1-1-1-1-1-1-2-1-1</v>
      </c>
      <c r="Z600" s="8">
        <f t="shared" si="276"/>
        <v>500010</v>
      </c>
      <c r="AA600" s="7">
        <f t="shared" si="277"/>
        <v>595</v>
      </c>
      <c r="AB600" s="29" t="str">
        <f t="shared" si="284"/>
        <v>5</v>
      </c>
      <c r="AC600" s="29" t="str">
        <f t="shared" si="284"/>
        <v>0</v>
      </c>
      <c r="AD600" s="29" t="str">
        <f t="shared" si="284"/>
        <v>0</v>
      </c>
      <c r="AE600" s="29" t="str">
        <f t="shared" si="284"/>
        <v>0</v>
      </c>
      <c r="AF600" s="29" t="str">
        <f t="shared" si="284"/>
        <v>1</v>
      </c>
      <c r="AG600" s="29" t="str">
        <f t="shared" si="284"/>
        <v>0</v>
      </c>
      <c r="AH600" s="59">
        <f t="shared" si="308"/>
        <v>595</v>
      </c>
      <c r="AI600" s="510">
        <v>500010</v>
      </c>
      <c r="AJ600" s="509">
        <v>5</v>
      </c>
      <c r="AK600" s="509">
        <v>6</v>
      </c>
      <c r="AL600" s="509">
        <v>1</v>
      </c>
      <c r="AM600" s="509">
        <v>2</v>
      </c>
      <c r="AN600" s="509">
        <v>1</v>
      </c>
      <c r="AO600" s="509">
        <v>4</v>
      </c>
      <c r="AP600" s="509">
        <v>1</v>
      </c>
      <c r="AQ600" s="509">
        <v>1</v>
      </c>
      <c r="AR600" s="509">
        <v>2</v>
      </c>
      <c r="AS600" s="509">
        <v>2</v>
      </c>
      <c r="AT600" s="509">
        <v>1</v>
      </c>
      <c r="AU600" s="509">
        <v>1</v>
      </c>
      <c r="AV600" s="509">
        <v>1</v>
      </c>
      <c r="AW600" s="509">
        <v>1</v>
      </c>
      <c r="AX600" s="509">
        <v>1</v>
      </c>
      <c r="AY600" s="509">
        <v>1</v>
      </c>
      <c r="AZ600" s="509">
        <v>2</v>
      </c>
      <c r="BA600" s="509">
        <v>1</v>
      </c>
      <c r="BB600" s="509">
        <v>1</v>
      </c>
      <c r="BC600" s="509" t="b">
        <v>0</v>
      </c>
      <c r="BD600" s="508">
        <v>36201</v>
      </c>
      <c r="BE600" s="508">
        <v>36201</v>
      </c>
      <c r="BF600" s="509" t="b">
        <v>0</v>
      </c>
      <c r="BG600" s="510" t="s">
        <v>1291</v>
      </c>
      <c r="BH600" s="512"/>
      <c r="BI600" s="510"/>
      <c r="BJ600" s="513">
        <v>36201</v>
      </c>
      <c r="BK600" s="513">
        <v>36201</v>
      </c>
      <c r="BL600" s="513">
        <v>46217</v>
      </c>
      <c r="BM600" s="510"/>
      <c r="BN600" s="512"/>
      <c r="BO600" s="510"/>
      <c r="BP600" s="509">
        <v>4</v>
      </c>
      <c r="BQ600" s="509" t="str">
        <f>IF(AI600="","",VLOOKUP(AJ600,[0]!Qualifier,(COLUMN(AJ600)-34),FALSE))</f>
        <v>Plasma</v>
      </c>
      <c r="BR600" s="509" t="str">
        <f>IF(AJ600="","",VLOOKUP(AK600,[0]!Qualifier,(COLUMN(AK600)-34),FALSE))</f>
        <v xml:space="preserve">ACD </v>
      </c>
      <c r="BS600" s="509" t="str">
        <f>IF(AK600="","",VLOOKUP(AL600,[0]!Qualifier,(COLUMN(AL600)-34),FALSE))</f>
        <v xml:space="preserve">NoAdd </v>
      </c>
      <c r="BT600" s="509" t="str">
        <f>IF(AL600="","",VLOOKUP(AM600,[0]!Qualifier,(COLUMN(AM600)-34),FALSE))</f>
        <v xml:space="preserve">Open </v>
      </c>
      <c r="BU600" s="509" t="str">
        <f>IF(AM600="","",VLOOKUP(AN600,[0]!Qualifier,(COLUMN(AN600)-34),FALSE))</f>
        <v xml:space="preserve">SV </v>
      </c>
      <c r="BV600" s="509" t="str">
        <f>IF(AN600="","",VLOOKUP(AO600,[0]!Qualifier,(COLUMN(AO600)-34),FALSE))</f>
        <v xml:space="preserve">≤-30°C  </v>
      </c>
      <c r="BW600" s="509" t="str">
        <f>IF(AO600="","",VLOOKUP(AP600,[0]!Qualifier,(COLUMN(AP600)-34),FALSE))</f>
        <v>No</v>
      </c>
      <c r="BX600" s="509" t="str">
        <f>IF(AP600="","",VLOOKUP(AQ600,[0]!Qualifier,(COLUMN(AQ600)-34),FALSE))</f>
        <v xml:space="preserve">Allo </v>
      </c>
      <c r="BY600" s="509" t="str">
        <f>IF(AQ600="","",VLOOKUP(AR600,[0]!Qualifier,(COLUMN(AR600)-34),FALSE))</f>
        <v xml:space="preserve">Aph </v>
      </c>
      <c r="BZ600" s="509" t="str">
        <f>IF(AR600="","",VLOOKUP(AS600,[0]!Qualifier,(COLUMN(AS600)-34),FALSE))</f>
        <v xml:space="preserve">≤6h </v>
      </c>
      <c r="CA600" s="509" t="str">
        <f>IF(AS600="","",VLOOKUP(AT600,[0]!Qualifier,(COLUMN(AT600)-34),FALSE))</f>
        <v xml:space="preserve">Transf </v>
      </c>
      <c r="CB600" s="509" t="str">
        <f>IF(AT600="","",VLOOKUP(AU600,[0]!Qualifier,(COLUMN(AU600)-34),FALSE))</f>
        <v xml:space="preserve">None </v>
      </c>
      <c r="CC600" s="509" t="str">
        <f>IF(AU600="","",VLOOKUP(AV600,[0]!Qualifier,(COLUMN(AV600)-34),FALSE))</f>
        <v xml:space="preserve">None </v>
      </c>
      <c r="CD600" s="509" t="str">
        <f>IF(AV600="","",VLOOKUP(AW600,[0]!Qualifier,(COLUMN(AW600)-34),FALSE))</f>
        <v xml:space="preserve">NoIrr </v>
      </c>
      <c r="CE600" s="508" t="str">
        <f>IF(AW600="","",VLOOKUP(AX600,[0]!Qualifier,(COLUMN(AX600)-34),FALSE))</f>
        <v xml:space="preserve">- </v>
      </c>
      <c r="CF600" s="508" t="str">
        <f>IF(AX600="","",VLOOKUP(AY600,[0]!Qualifier,(COLUMN(AY600)-34),FALSE))</f>
        <v>no sub</v>
      </c>
      <c r="CG600" s="509" t="str">
        <f>IF(AY600="","",VLOOKUP(AZ600,[0]!Qualifier,(COLUMN(AZ600)-34),FALSE))</f>
        <v xml:space="preserve">Qu </v>
      </c>
      <c r="CH600" s="510" t="str">
        <f>IF(AZ600="","",VLOOKUP(BA600,[0]!Qualifier,(COLUMN(BA600)-34),FALSE))</f>
        <v>NA</v>
      </c>
      <c r="CI600" s="512" t="str">
        <f>IF(BA600="","",VLOOKUP(BB600,[0]!Qualifier,(COLUMN(BB600)-34),FALSE))</f>
        <v xml:space="preserve">None </v>
      </c>
      <c r="CJ600" s="510"/>
      <c r="CK600" s="513" t="str">
        <f t="shared" si="305"/>
        <v>5-6-1-2-1-4-1-1-2-2-1-1-1-1-1-1-2-1-1</v>
      </c>
      <c r="CL600" s="513">
        <v>36201</v>
      </c>
      <c r="CM600" s="513">
        <v>45195</v>
      </c>
      <c r="CN600" s="510"/>
      <c r="CP600" s="510"/>
    </row>
    <row r="601" spans="1:94" ht="12.95" customHeight="1" outlineLevel="1" x14ac:dyDescent="0.35">
      <c r="A601" s="78">
        <f t="shared" si="310"/>
        <v>500039</v>
      </c>
      <c r="B601" s="7">
        <f t="shared" si="282"/>
        <v>596</v>
      </c>
      <c r="C601" s="59">
        <f t="shared" si="306"/>
        <v>596</v>
      </c>
      <c r="D601" s="124">
        <f t="shared" si="309"/>
        <v>500039</v>
      </c>
      <c r="E601" s="16" t="str">
        <f t="shared" si="285"/>
        <v>Plasma</v>
      </c>
      <c r="F601" s="58" t="str">
        <f t="shared" si="286"/>
        <v xml:space="preserve">CPD </v>
      </c>
      <c r="G601" s="58" t="str">
        <f t="shared" si="287"/>
        <v xml:space="preserve">NoAdd </v>
      </c>
      <c r="H601" s="58" t="str">
        <f t="shared" si="288"/>
        <v xml:space="preserve">Closed </v>
      </c>
      <c r="I601" s="58" t="str">
        <f t="shared" si="289"/>
        <v xml:space="preserve">SV </v>
      </c>
      <c r="J601" s="58" t="str">
        <f t="shared" si="290"/>
        <v xml:space="preserve">≤-30°C  </v>
      </c>
      <c r="K601" s="58" t="str">
        <f t="shared" si="291"/>
        <v>No</v>
      </c>
      <c r="L601" s="58" t="str">
        <f t="shared" si="292"/>
        <v xml:space="preserve">Allo </v>
      </c>
      <c r="M601" s="58" t="str">
        <f t="shared" si="293"/>
        <v xml:space="preserve">Aph </v>
      </c>
      <c r="N601" s="58" t="str">
        <f t="shared" si="294"/>
        <v xml:space="preserve">≤4h </v>
      </c>
      <c r="O601" s="58" t="str">
        <f t="shared" si="295"/>
        <v xml:space="preserve">Fract </v>
      </c>
      <c r="P601" s="58" t="str">
        <f t="shared" si="296"/>
        <v xml:space="preserve">None </v>
      </c>
      <c r="Q601" s="58" t="str">
        <f t="shared" si="297"/>
        <v xml:space="preserve">None </v>
      </c>
      <c r="R601" s="58" t="str">
        <f t="shared" si="298"/>
        <v xml:space="preserve">NoIrr </v>
      </c>
      <c r="S601" s="58" t="str">
        <f t="shared" si="299"/>
        <v xml:space="preserve">- </v>
      </c>
      <c r="T601" s="58" t="str">
        <f t="shared" si="300"/>
        <v>no sub</v>
      </c>
      <c r="U601" s="58" t="str">
        <f t="shared" si="301"/>
        <v>Non</v>
      </c>
      <c r="V601" s="58" t="str">
        <f t="shared" si="302"/>
        <v>NA</v>
      </c>
      <c r="W601" s="58" t="str">
        <f t="shared" si="303"/>
        <v xml:space="preserve">None </v>
      </c>
      <c r="X601"/>
      <c r="Y601" s="161" t="str">
        <f t="shared" si="304"/>
        <v>5-2-1-1-1-4-1-1-2-8-3-1-1-1-1-1-1-1-1</v>
      </c>
      <c r="Z601" s="8">
        <f t="shared" si="276"/>
        <v>500039</v>
      </c>
      <c r="AA601" s="7">
        <f t="shared" si="277"/>
        <v>596</v>
      </c>
      <c r="AB601" s="29" t="str">
        <f t="shared" si="284"/>
        <v>5</v>
      </c>
      <c r="AC601" s="29" t="str">
        <f t="shared" si="284"/>
        <v>0</v>
      </c>
      <c r="AD601" s="29" t="str">
        <f t="shared" si="284"/>
        <v>0</v>
      </c>
      <c r="AE601" s="29" t="str">
        <f t="shared" si="284"/>
        <v>0</v>
      </c>
      <c r="AF601" s="29" t="str">
        <f t="shared" si="284"/>
        <v>3</v>
      </c>
      <c r="AG601" s="29" t="str">
        <f t="shared" si="284"/>
        <v>9</v>
      </c>
      <c r="AH601" s="59">
        <f t="shared" si="308"/>
        <v>596</v>
      </c>
      <c r="AI601" s="510">
        <v>500039</v>
      </c>
      <c r="AJ601" s="509">
        <v>5</v>
      </c>
      <c r="AK601" s="509">
        <v>2</v>
      </c>
      <c r="AL601" s="509">
        <v>1</v>
      </c>
      <c r="AM601" s="509">
        <v>1</v>
      </c>
      <c r="AN601" s="509">
        <v>1</v>
      </c>
      <c r="AO601" s="509">
        <v>4</v>
      </c>
      <c r="AP601" s="509">
        <v>1</v>
      </c>
      <c r="AQ601" s="509">
        <v>1</v>
      </c>
      <c r="AR601" s="509">
        <v>2</v>
      </c>
      <c r="AS601" s="509">
        <v>8</v>
      </c>
      <c r="AT601" s="509">
        <v>3</v>
      </c>
      <c r="AU601" s="509">
        <v>1</v>
      </c>
      <c r="AV601" s="509">
        <v>1</v>
      </c>
      <c r="AW601" s="509">
        <v>1</v>
      </c>
      <c r="AX601" s="509">
        <v>1</v>
      </c>
      <c r="AY601" s="509">
        <v>1</v>
      </c>
      <c r="AZ601" s="509">
        <v>1</v>
      </c>
      <c r="BA601" s="509">
        <v>1</v>
      </c>
      <c r="BB601" s="509">
        <v>1</v>
      </c>
      <c r="BC601" s="509" t="b">
        <v>0</v>
      </c>
      <c r="BD601" s="508">
        <v>36319</v>
      </c>
      <c r="BE601" s="508">
        <v>36319</v>
      </c>
      <c r="BF601" s="509" t="b">
        <v>0</v>
      </c>
      <c r="BG601" s="510" t="s">
        <v>1292</v>
      </c>
      <c r="BH601" s="512"/>
      <c r="BI601" s="510"/>
      <c r="BJ601" s="513">
        <v>36319</v>
      </c>
      <c r="BK601" s="513">
        <v>36319</v>
      </c>
      <c r="BL601" s="513">
        <v>46217</v>
      </c>
      <c r="BM601" s="510"/>
      <c r="BN601" s="512"/>
      <c r="BO601" s="510"/>
      <c r="BP601" s="509">
        <v>4</v>
      </c>
      <c r="BQ601" s="509" t="str">
        <f>IF(AI601="","",VLOOKUP(AJ601,[0]!Qualifier,(COLUMN(AJ601)-34),FALSE))</f>
        <v>Plasma</v>
      </c>
      <c r="BR601" s="509" t="str">
        <f>IF(AJ601="","",VLOOKUP(AK601,[0]!Qualifier,(COLUMN(AK601)-34),FALSE))</f>
        <v xml:space="preserve">CPD </v>
      </c>
      <c r="BS601" s="509" t="str">
        <f>IF(AK601="","",VLOOKUP(AL601,[0]!Qualifier,(COLUMN(AL601)-34),FALSE))</f>
        <v xml:space="preserve">NoAdd </v>
      </c>
      <c r="BT601" s="509" t="str">
        <f>IF(AL601="","",VLOOKUP(AM601,[0]!Qualifier,(COLUMN(AM601)-34),FALSE))</f>
        <v xml:space="preserve">Closed </v>
      </c>
      <c r="BU601" s="509" t="str">
        <f>IF(AM601="","",VLOOKUP(AN601,[0]!Qualifier,(COLUMN(AN601)-34),FALSE))</f>
        <v xml:space="preserve">SV </v>
      </c>
      <c r="BV601" s="509" t="str">
        <f>IF(AN601="","",VLOOKUP(AO601,[0]!Qualifier,(COLUMN(AO601)-34),FALSE))</f>
        <v xml:space="preserve">≤-30°C  </v>
      </c>
      <c r="BW601" s="509" t="str">
        <f>IF(AO601="","",VLOOKUP(AP601,[0]!Qualifier,(COLUMN(AP601)-34),FALSE))</f>
        <v>No</v>
      </c>
      <c r="BX601" s="509" t="str">
        <f>IF(AP601="","",VLOOKUP(AQ601,[0]!Qualifier,(COLUMN(AQ601)-34),FALSE))</f>
        <v xml:space="preserve">Allo </v>
      </c>
      <c r="BY601" s="509" t="str">
        <f>IF(AQ601="","",VLOOKUP(AR601,[0]!Qualifier,(COLUMN(AR601)-34),FALSE))</f>
        <v xml:space="preserve">Aph </v>
      </c>
      <c r="BZ601" s="509" t="str">
        <f>IF(AR601="","",VLOOKUP(AS601,[0]!Qualifier,(COLUMN(AS601)-34),FALSE))</f>
        <v xml:space="preserve">≤4h </v>
      </c>
      <c r="CA601" s="509" t="str">
        <f>IF(AS601="","",VLOOKUP(AT601,[0]!Qualifier,(COLUMN(AT601)-34),FALSE))</f>
        <v xml:space="preserve">Fract </v>
      </c>
      <c r="CB601" s="509" t="str">
        <f>IF(AT601="","",VLOOKUP(AU601,[0]!Qualifier,(COLUMN(AU601)-34),FALSE))</f>
        <v xml:space="preserve">None </v>
      </c>
      <c r="CC601" s="509" t="str">
        <f>IF(AU601="","",VLOOKUP(AV601,[0]!Qualifier,(COLUMN(AV601)-34),FALSE))</f>
        <v xml:space="preserve">None </v>
      </c>
      <c r="CD601" s="509" t="str">
        <f>IF(AV601="","",VLOOKUP(AW601,[0]!Qualifier,(COLUMN(AW601)-34),FALSE))</f>
        <v xml:space="preserve">NoIrr </v>
      </c>
      <c r="CE601" s="508" t="str">
        <f>IF(AW601="","",VLOOKUP(AX601,[0]!Qualifier,(COLUMN(AX601)-34),FALSE))</f>
        <v xml:space="preserve">- </v>
      </c>
      <c r="CF601" s="508" t="str">
        <f>IF(AX601="","",VLOOKUP(AY601,[0]!Qualifier,(COLUMN(AY601)-34),FALSE))</f>
        <v>no sub</v>
      </c>
      <c r="CG601" s="509" t="str">
        <f>IF(AY601="","",VLOOKUP(AZ601,[0]!Qualifier,(COLUMN(AZ601)-34),FALSE))</f>
        <v>Non</v>
      </c>
      <c r="CH601" s="510" t="str">
        <f>IF(AZ601="","",VLOOKUP(BA601,[0]!Qualifier,(COLUMN(BA601)-34),FALSE))</f>
        <v>NA</v>
      </c>
      <c r="CI601" s="512" t="str">
        <f>IF(BA601="","",VLOOKUP(BB601,[0]!Qualifier,(COLUMN(BB601)-34),FALSE))</f>
        <v xml:space="preserve">None </v>
      </c>
      <c r="CJ601" s="510"/>
      <c r="CK601" s="513" t="str">
        <f t="shared" si="305"/>
        <v>5-2-1-1-1-4-1-1-2-8-3-1-1-1-1-1-1-1-1</v>
      </c>
      <c r="CL601" s="513">
        <v>44985</v>
      </c>
      <c r="CM601" s="513">
        <v>45195</v>
      </c>
      <c r="CN601" s="510"/>
      <c r="CP601" s="510"/>
    </row>
    <row r="602" spans="1:94" ht="12.95" customHeight="1" outlineLevel="1" x14ac:dyDescent="0.35">
      <c r="A602" s="78">
        <f t="shared" si="310"/>
        <v>500100</v>
      </c>
      <c r="B602" s="7">
        <f t="shared" si="282"/>
        <v>597</v>
      </c>
      <c r="C602" s="59">
        <f t="shared" si="306"/>
        <v>597</v>
      </c>
      <c r="D602" s="124">
        <f t="shared" si="309"/>
        <v>500100</v>
      </c>
      <c r="E602" s="16" t="str">
        <f t="shared" si="285"/>
        <v>Plasma</v>
      </c>
      <c r="F602" s="58" t="str">
        <f t="shared" si="286"/>
        <v xml:space="preserve">ACD </v>
      </c>
      <c r="G602" s="58" t="str">
        <f t="shared" si="287"/>
        <v xml:space="preserve">NoAdd </v>
      </c>
      <c r="H602" s="58" t="str">
        <f t="shared" si="288"/>
        <v xml:space="preserve">Closed </v>
      </c>
      <c r="I602" s="58" t="str">
        <f t="shared" si="289"/>
        <v xml:space="preserve">SV </v>
      </c>
      <c r="J602" s="58" t="str">
        <f t="shared" si="290"/>
        <v xml:space="preserve">≤-30°C  </v>
      </c>
      <c r="K602" s="58" t="str">
        <f t="shared" si="291"/>
        <v>No</v>
      </c>
      <c r="L602" s="58" t="str">
        <f t="shared" si="292"/>
        <v xml:space="preserve">Allo </v>
      </c>
      <c r="M602" s="58" t="str">
        <f t="shared" si="293"/>
        <v xml:space="preserve">Aph </v>
      </c>
      <c r="N602" s="58" t="str">
        <f t="shared" si="294"/>
        <v xml:space="preserve">≤6h </v>
      </c>
      <c r="O602" s="58" t="str">
        <f t="shared" si="295"/>
        <v xml:space="preserve">Transf </v>
      </c>
      <c r="P602" s="58" t="str">
        <f t="shared" si="296"/>
        <v xml:space="preserve">LCdepl </v>
      </c>
      <c r="Q602" s="58" t="str">
        <f t="shared" si="297"/>
        <v xml:space="preserve">None </v>
      </c>
      <c r="R602" s="58" t="str">
        <f t="shared" si="298"/>
        <v xml:space="preserve">NoIrr </v>
      </c>
      <c r="S602" s="58" t="str">
        <f t="shared" si="299"/>
        <v xml:space="preserve">- </v>
      </c>
      <c r="T602" s="58" t="str">
        <f t="shared" si="300"/>
        <v>no sub</v>
      </c>
      <c r="U602" s="58" t="str">
        <f t="shared" si="301"/>
        <v xml:space="preserve">Qu </v>
      </c>
      <c r="V602" s="58" t="str">
        <f t="shared" si="302"/>
        <v>NA</v>
      </c>
      <c r="W602" s="58" t="str">
        <f t="shared" si="303"/>
        <v xml:space="preserve">None </v>
      </c>
      <c r="X602"/>
      <c r="Y602" s="161" t="str">
        <f t="shared" si="304"/>
        <v>5-6-1-1-1-4-1-1-2-2-1-3-1-1-1-1-2-1-1</v>
      </c>
      <c r="Z602" s="8">
        <f t="shared" si="276"/>
        <v>500100</v>
      </c>
      <c r="AA602" s="7">
        <f t="shared" si="277"/>
        <v>597</v>
      </c>
      <c r="AB602" s="29" t="str">
        <f t="shared" si="284"/>
        <v>5</v>
      </c>
      <c r="AC602" s="29" t="str">
        <f t="shared" si="284"/>
        <v>0</v>
      </c>
      <c r="AD602" s="29" t="str">
        <f t="shared" si="284"/>
        <v>0</v>
      </c>
      <c r="AE602" s="29" t="str">
        <f t="shared" si="284"/>
        <v>1</v>
      </c>
      <c r="AF602" s="29" t="str">
        <f t="shared" si="284"/>
        <v>0</v>
      </c>
      <c r="AG602" s="29" t="str">
        <f t="shared" si="284"/>
        <v>0</v>
      </c>
      <c r="AH602" s="59">
        <f t="shared" si="308"/>
        <v>597</v>
      </c>
      <c r="AI602" s="510">
        <v>500100</v>
      </c>
      <c r="AJ602" s="509">
        <v>5</v>
      </c>
      <c r="AK602" s="509">
        <v>6</v>
      </c>
      <c r="AL602" s="509">
        <v>1</v>
      </c>
      <c r="AM602" s="509">
        <v>1</v>
      </c>
      <c r="AN602" s="509">
        <v>1</v>
      </c>
      <c r="AO602" s="509">
        <v>4</v>
      </c>
      <c r="AP602" s="509">
        <v>1</v>
      </c>
      <c r="AQ602" s="509">
        <v>1</v>
      </c>
      <c r="AR602" s="509">
        <v>2</v>
      </c>
      <c r="AS602" s="509">
        <v>2</v>
      </c>
      <c r="AT602" s="509">
        <v>1</v>
      </c>
      <c r="AU602" s="509">
        <v>3</v>
      </c>
      <c r="AV602" s="509">
        <v>1</v>
      </c>
      <c r="AW602" s="509">
        <v>1</v>
      </c>
      <c r="AX602" s="509">
        <v>1</v>
      </c>
      <c r="AY602" s="509">
        <v>1</v>
      </c>
      <c r="AZ602" s="509">
        <v>2</v>
      </c>
      <c r="BA602" s="509">
        <v>1</v>
      </c>
      <c r="BB602" s="509">
        <v>1</v>
      </c>
      <c r="BC602" s="509" t="b">
        <v>0</v>
      </c>
      <c r="BD602" s="508">
        <v>36201</v>
      </c>
      <c r="BE602" s="508">
        <v>36201</v>
      </c>
      <c r="BF602" s="509" t="b">
        <v>0</v>
      </c>
      <c r="BG602" s="510" t="s">
        <v>1293</v>
      </c>
      <c r="BH602" s="512"/>
      <c r="BI602" s="510"/>
      <c r="BJ602" s="513">
        <v>36201</v>
      </c>
      <c r="BK602" s="513">
        <v>36201</v>
      </c>
      <c r="BL602" s="513">
        <v>46217</v>
      </c>
      <c r="BM602" s="510"/>
      <c r="BN602" s="512"/>
      <c r="BO602" s="510"/>
      <c r="BP602" s="509">
        <v>4</v>
      </c>
      <c r="BQ602" s="509" t="str">
        <f>IF(AI602="","",VLOOKUP(AJ602,[0]!Qualifier,(COLUMN(AJ602)-34),FALSE))</f>
        <v>Plasma</v>
      </c>
      <c r="BR602" s="509" t="str">
        <f>IF(AJ602="","",VLOOKUP(AK602,[0]!Qualifier,(COLUMN(AK602)-34),FALSE))</f>
        <v xml:space="preserve">ACD </v>
      </c>
      <c r="BS602" s="509" t="str">
        <f>IF(AK602="","",VLOOKUP(AL602,[0]!Qualifier,(COLUMN(AL602)-34),FALSE))</f>
        <v xml:space="preserve">NoAdd </v>
      </c>
      <c r="BT602" s="509" t="str">
        <f>IF(AL602="","",VLOOKUP(AM602,[0]!Qualifier,(COLUMN(AM602)-34),FALSE))</f>
        <v xml:space="preserve">Closed </v>
      </c>
      <c r="BU602" s="509" t="str">
        <f>IF(AM602="","",VLOOKUP(AN602,[0]!Qualifier,(COLUMN(AN602)-34),FALSE))</f>
        <v xml:space="preserve">SV </v>
      </c>
      <c r="BV602" s="509" t="str">
        <f>IF(AN602="","",VLOOKUP(AO602,[0]!Qualifier,(COLUMN(AO602)-34),FALSE))</f>
        <v xml:space="preserve">≤-30°C  </v>
      </c>
      <c r="BW602" s="509" t="str">
        <f>IF(AO602="","",VLOOKUP(AP602,[0]!Qualifier,(COLUMN(AP602)-34),FALSE))</f>
        <v>No</v>
      </c>
      <c r="BX602" s="509" t="str">
        <f>IF(AP602="","",VLOOKUP(AQ602,[0]!Qualifier,(COLUMN(AQ602)-34),FALSE))</f>
        <v xml:space="preserve">Allo </v>
      </c>
      <c r="BY602" s="509" t="str">
        <f>IF(AQ602="","",VLOOKUP(AR602,[0]!Qualifier,(COLUMN(AR602)-34),FALSE))</f>
        <v xml:space="preserve">Aph </v>
      </c>
      <c r="BZ602" s="509" t="str">
        <f>IF(AR602="","",VLOOKUP(AS602,[0]!Qualifier,(COLUMN(AS602)-34),FALSE))</f>
        <v xml:space="preserve">≤6h </v>
      </c>
      <c r="CA602" s="509" t="str">
        <f>IF(AS602="","",VLOOKUP(AT602,[0]!Qualifier,(COLUMN(AT602)-34),FALSE))</f>
        <v xml:space="preserve">Transf </v>
      </c>
      <c r="CB602" s="509" t="str">
        <f>IF(AT602="","",VLOOKUP(AU602,[0]!Qualifier,(COLUMN(AU602)-34),FALSE))</f>
        <v xml:space="preserve">LCdepl </v>
      </c>
      <c r="CC602" s="509" t="str">
        <f>IF(AU602="","",VLOOKUP(AV602,[0]!Qualifier,(COLUMN(AV602)-34),FALSE))</f>
        <v xml:space="preserve">None </v>
      </c>
      <c r="CD602" s="509" t="str">
        <f>IF(AV602="","",VLOOKUP(AW602,[0]!Qualifier,(COLUMN(AW602)-34),FALSE))</f>
        <v xml:space="preserve">NoIrr </v>
      </c>
      <c r="CE602" s="508" t="str">
        <f>IF(AW602="","",VLOOKUP(AX602,[0]!Qualifier,(COLUMN(AX602)-34),FALSE))</f>
        <v xml:space="preserve">- </v>
      </c>
      <c r="CF602" s="508" t="str">
        <f>IF(AX602="","",VLOOKUP(AY602,[0]!Qualifier,(COLUMN(AY602)-34),FALSE))</f>
        <v>no sub</v>
      </c>
      <c r="CG602" s="509" t="str">
        <f>IF(AY602="","",VLOOKUP(AZ602,[0]!Qualifier,(COLUMN(AZ602)-34),FALSE))</f>
        <v xml:space="preserve">Qu </v>
      </c>
      <c r="CH602" s="510" t="str">
        <f>IF(AZ602="","",VLOOKUP(BA602,[0]!Qualifier,(COLUMN(BA602)-34),FALSE))</f>
        <v>NA</v>
      </c>
      <c r="CI602" s="512" t="str">
        <f>IF(BA602="","",VLOOKUP(BB602,[0]!Qualifier,(COLUMN(BB602)-34),FALSE))</f>
        <v xml:space="preserve">None </v>
      </c>
      <c r="CJ602" s="510"/>
      <c r="CK602" s="513" t="str">
        <f t="shared" si="305"/>
        <v>5-6-1-1-1-4-1-1-2-2-1-3-1-1-1-1-2-1-1</v>
      </c>
      <c r="CL602" s="513">
        <v>45061</v>
      </c>
      <c r="CM602" s="513">
        <v>45195</v>
      </c>
      <c r="CN602" s="510"/>
      <c r="CP602" s="510"/>
    </row>
    <row r="603" spans="1:94" ht="12.95" customHeight="1" outlineLevel="1" x14ac:dyDescent="0.35">
      <c r="A603" s="78">
        <f t="shared" si="310"/>
        <v>500110</v>
      </c>
      <c r="B603" s="7">
        <f t="shared" si="282"/>
        <v>598</v>
      </c>
      <c r="C603" s="59">
        <f t="shared" si="306"/>
        <v>598</v>
      </c>
      <c r="D603" s="124">
        <f t="shared" si="309"/>
        <v>500110</v>
      </c>
      <c r="E603" s="16" t="str">
        <f t="shared" si="285"/>
        <v>Plasma</v>
      </c>
      <c r="F603" s="58" t="str">
        <f t="shared" si="286"/>
        <v xml:space="preserve">ACD </v>
      </c>
      <c r="G603" s="58" t="str">
        <f t="shared" si="287"/>
        <v xml:space="preserve">NoAdd </v>
      </c>
      <c r="H603" s="58" t="str">
        <f t="shared" si="288"/>
        <v xml:space="preserve">Open </v>
      </c>
      <c r="I603" s="58" t="str">
        <f t="shared" si="289"/>
        <v xml:space="preserve">SV </v>
      </c>
      <c r="J603" s="58" t="str">
        <f t="shared" si="290"/>
        <v xml:space="preserve">≤-30°C  </v>
      </c>
      <c r="K603" s="58" t="str">
        <f t="shared" si="291"/>
        <v>No</v>
      </c>
      <c r="L603" s="58" t="str">
        <f t="shared" si="292"/>
        <v xml:space="preserve">Allo </v>
      </c>
      <c r="M603" s="58" t="str">
        <f t="shared" si="293"/>
        <v xml:space="preserve">Aph </v>
      </c>
      <c r="N603" s="58" t="str">
        <f t="shared" si="294"/>
        <v xml:space="preserve">≤6h </v>
      </c>
      <c r="O603" s="58" t="str">
        <f t="shared" si="295"/>
        <v xml:space="preserve">Transf </v>
      </c>
      <c r="P603" s="58" t="str">
        <f t="shared" si="296"/>
        <v xml:space="preserve">LCdepl </v>
      </c>
      <c r="Q603" s="58" t="str">
        <f t="shared" si="297"/>
        <v xml:space="preserve">None </v>
      </c>
      <c r="R603" s="58" t="str">
        <f t="shared" si="298"/>
        <v xml:space="preserve">NoIrr </v>
      </c>
      <c r="S603" s="58" t="str">
        <f t="shared" si="299"/>
        <v xml:space="preserve">- </v>
      </c>
      <c r="T603" s="58" t="str">
        <f t="shared" si="300"/>
        <v>no sub</v>
      </c>
      <c r="U603" s="58" t="str">
        <f t="shared" si="301"/>
        <v xml:space="preserve">Qu </v>
      </c>
      <c r="V603" s="58" t="str">
        <f t="shared" si="302"/>
        <v>NA</v>
      </c>
      <c r="W603" s="58" t="str">
        <f t="shared" si="303"/>
        <v xml:space="preserve">None </v>
      </c>
      <c r="X603"/>
      <c r="Y603" s="161" t="str">
        <f t="shared" si="304"/>
        <v>5-6-1-2-1-4-1-1-2-2-1-3-1-1-1-1-2-1-1</v>
      </c>
      <c r="Z603" s="8">
        <f t="shared" si="276"/>
        <v>500110</v>
      </c>
      <c r="AA603" s="7">
        <f t="shared" si="277"/>
        <v>598</v>
      </c>
      <c r="AB603" s="29" t="str">
        <f t="shared" si="284"/>
        <v>5</v>
      </c>
      <c r="AC603" s="29" t="str">
        <f t="shared" si="284"/>
        <v>0</v>
      </c>
      <c r="AD603" s="29" t="str">
        <f t="shared" si="284"/>
        <v>0</v>
      </c>
      <c r="AE603" s="29" t="str">
        <f t="shared" si="284"/>
        <v>1</v>
      </c>
      <c r="AF603" s="29" t="str">
        <f t="shared" si="284"/>
        <v>1</v>
      </c>
      <c r="AG603" s="29" t="str">
        <f t="shared" si="284"/>
        <v>0</v>
      </c>
      <c r="AH603" s="59">
        <f t="shared" si="308"/>
        <v>598</v>
      </c>
      <c r="AI603" s="510">
        <v>500110</v>
      </c>
      <c r="AJ603" s="509">
        <v>5</v>
      </c>
      <c r="AK603" s="509">
        <v>6</v>
      </c>
      <c r="AL603" s="509">
        <v>1</v>
      </c>
      <c r="AM603" s="509">
        <v>2</v>
      </c>
      <c r="AN603" s="509">
        <v>1</v>
      </c>
      <c r="AO603" s="509">
        <v>4</v>
      </c>
      <c r="AP603" s="509">
        <v>1</v>
      </c>
      <c r="AQ603" s="509">
        <v>1</v>
      </c>
      <c r="AR603" s="509">
        <v>2</v>
      </c>
      <c r="AS603" s="509">
        <v>2</v>
      </c>
      <c r="AT603" s="509">
        <v>1</v>
      </c>
      <c r="AU603" s="509">
        <v>3</v>
      </c>
      <c r="AV603" s="509">
        <v>1</v>
      </c>
      <c r="AW603" s="509">
        <v>1</v>
      </c>
      <c r="AX603" s="509">
        <v>1</v>
      </c>
      <c r="AY603" s="509">
        <v>1</v>
      </c>
      <c r="AZ603" s="509">
        <v>2</v>
      </c>
      <c r="BA603" s="509">
        <v>1</v>
      </c>
      <c r="BB603" s="509">
        <v>1</v>
      </c>
      <c r="BC603" s="509" t="b">
        <v>0</v>
      </c>
      <c r="BD603" s="508">
        <v>36201</v>
      </c>
      <c r="BE603" s="508">
        <v>36201</v>
      </c>
      <c r="BF603" s="509" t="b">
        <v>0</v>
      </c>
      <c r="BG603" s="510" t="s">
        <v>1294</v>
      </c>
      <c r="BH603" s="512"/>
      <c r="BI603" s="510"/>
      <c r="BJ603" s="513">
        <v>36201</v>
      </c>
      <c r="BK603" s="513">
        <v>36201</v>
      </c>
      <c r="BL603" s="513">
        <v>46217</v>
      </c>
      <c r="BM603" s="510"/>
      <c r="BN603" s="512"/>
      <c r="BO603" s="510"/>
      <c r="BP603" s="509">
        <v>4</v>
      </c>
      <c r="BQ603" s="509" t="str">
        <f>IF(AI603="","",VLOOKUP(AJ603,[0]!Qualifier,(COLUMN(AJ603)-34),FALSE))</f>
        <v>Plasma</v>
      </c>
      <c r="BR603" s="509" t="str">
        <f>IF(AJ603="","",VLOOKUP(AK603,[0]!Qualifier,(COLUMN(AK603)-34),FALSE))</f>
        <v xml:space="preserve">ACD </v>
      </c>
      <c r="BS603" s="509" t="str">
        <f>IF(AK603="","",VLOOKUP(AL603,[0]!Qualifier,(COLUMN(AL603)-34),FALSE))</f>
        <v xml:space="preserve">NoAdd </v>
      </c>
      <c r="BT603" s="509" t="str">
        <f>IF(AL603="","",VLOOKUP(AM603,[0]!Qualifier,(COLUMN(AM603)-34),FALSE))</f>
        <v xml:space="preserve">Open </v>
      </c>
      <c r="BU603" s="509" t="str">
        <f>IF(AM603="","",VLOOKUP(AN603,[0]!Qualifier,(COLUMN(AN603)-34),FALSE))</f>
        <v xml:space="preserve">SV </v>
      </c>
      <c r="BV603" s="509" t="str">
        <f>IF(AN603="","",VLOOKUP(AO603,[0]!Qualifier,(COLUMN(AO603)-34),FALSE))</f>
        <v xml:space="preserve">≤-30°C  </v>
      </c>
      <c r="BW603" s="509" t="str">
        <f>IF(AO603="","",VLOOKUP(AP603,[0]!Qualifier,(COLUMN(AP603)-34),FALSE))</f>
        <v>No</v>
      </c>
      <c r="BX603" s="509" t="str">
        <f>IF(AP603="","",VLOOKUP(AQ603,[0]!Qualifier,(COLUMN(AQ603)-34),FALSE))</f>
        <v xml:space="preserve">Allo </v>
      </c>
      <c r="BY603" s="509" t="str">
        <f>IF(AQ603="","",VLOOKUP(AR603,[0]!Qualifier,(COLUMN(AR603)-34),FALSE))</f>
        <v xml:space="preserve">Aph </v>
      </c>
      <c r="BZ603" s="509" t="str">
        <f>IF(AR603="","",VLOOKUP(AS603,[0]!Qualifier,(COLUMN(AS603)-34),FALSE))</f>
        <v xml:space="preserve">≤6h </v>
      </c>
      <c r="CA603" s="509" t="str">
        <f>IF(AS603="","",VLOOKUP(AT603,[0]!Qualifier,(COLUMN(AT603)-34),FALSE))</f>
        <v xml:space="preserve">Transf </v>
      </c>
      <c r="CB603" s="509" t="str">
        <f>IF(AT603="","",VLOOKUP(AU603,[0]!Qualifier,(COLUMN(AU603)-34),FALSE))</f>
        <v xml:space="preserve">LCdepl </v>
      </c>
      <c r="CC603" s="509" t="str">
        <f>IF(AU603="","",VLOOKUP(AV603,[0]!Qualifier,(COLUMN(AV603)-34),FALSE))</f>
        <v xml:space="preserve">None </v>
      </c>
      <c r="CD603" s="509" t="str">
        <f>IF(AV603="","",VLOOKUP(AW603,[0]!Qualifier,(COLUMN(AW603)-34),FALSE))</f>
        <v xml:space="preserve">NoIrr </v>
      </c>
      <c r="CE603" s="508" t="str">
        <f>IF(AW603="","",VLOOKUP(AX603,[0]!Qualifier,(COLUMN(AX603)-34),FALSE))</f>
        <v xml:space="preserve">- </v>
      </c>
      <c r="CF603" s="508" t="str">
        <f>IF(AX603="","",VLOOKUP(AY603,[0]!Qualifier,(COLUMN(AY603)-34),FALSE))</f>
        <v>no sub</v>
      </c>
      <c r="CG603" s="509" t="str">
        <f>IF(AY603="","",VLOOKUP(AZ603,[0]!Qualifier,(COLUMN(AZ603)-34),FALSE))</f>
        <v xml:space="preserve">Qu </v>
      </c>
      <c r="CH603" s="510" t="str">
        <f>IF(AZ603="","",VLOOKUP(BA603,[0]!Qualifier,(COLUMN(BA603)-34),FALSE))</f>
        <v>NA</v>
      </c>
      <c r="CI603" s="512" t="str">
        <f>IF(BA603="","",VLOOKUP(BB603,[0]!Qualifier,(COLUMN(BB603)-34),FALSE))</f>
        <v xml:space="preserve">None </v>
      </c>
      <c r="CJ603" s="510"/>
      <c r="CK603" s="513" t="str">
        <f t="shared" si="305"/>
        <v>5-6-1-2-1-4-1-1-2-2-1-3-1-1-1-1-2-1-1</v>
      </c>
      <c r="CL603" s="513">
        <v>45094</v>
      </c>
      <c r="CM603" s="513">
        <v>45195</v>
      </c>
      <c r="CN603" s="510"/>
      <c r="CP603" s="510"/>
    </row>
    <row r="604" spans="1:94" ht="12.95" customHeight="1" outlineLevel="1" x14ac:dyDescent="0.35">
      <c r="A604" s="78">
        <f t="shared" si="310"/>
        <v>500146</v>
      </c>
      <c r="B604" s="7">
        <f t="shared" si="282"/>
        <v>599</v>
      </c>
      <c r="C604" s="59">
        <f t="shared" ref="C604" si="311">IF(AH604="","",IF(OR(BC604,BF604),"invalid",B604))</f>
        <v>599</v>
      </c>
      <c r="D604" s="124">
        <f t="shared" si="309"/>
        <v>500146</v>
      </c>
      <c r="E604" s="16" t="str">
        <f t="shared" si="285"/>
        <v>Plasma</v>
      </c>
      <c r="F604" s="58" t="str">
        <f t="shared" si="286"/>
        <v xml:space="preserve">ACD-A </v>
      </c>
      <c r="G604" s="58" t="str">
        <f t="shared" si="287"/>
        <v xml:space="preserve">NoAdd </v>
      </c>
      <c r="H604" s="58" t="str">
        <f t="shared" si="288"/>
        <v xml:space="preserve">Closed </v>
      </c>
      <c r="I604" s="58" t="str">
        <f t="shared" si="289"/>
        <v xml:space="preserve">SV </v>
      </c>
      <c r="J604" s="58" t="str">
        <f t="shared" si="290"/>
        <v xml:space="preserve">≤-30°C  </v>
      </c>
      <c r="K604" s="58" t="str">
        <f t="shared" si="291"/>
        <v>No</v>
      </c>
      <c r="L604" s="58" t="str">
        <f t="shared" si="292"/>
        <v xml:space="preserve">Allo </v>
      </c>
      <c r="M604" s="58" t="str">
        <f t="shared" si="293"/>
        <v xml:space="preserve">Aph </v>
      </c>
      <c r="N604" s="58" t="str">
        <f t="shared" si="294"/>
        <v xml:space="preserve">≤6h </v>
      </c>
      <c r="O604" s="58" t="str">
        <f t="shared" si="295"/>
        <v xml:space="preserve">NoTrans </v>
      </c>
      <c r="P604" s="58" t="str">
        <f t="shared" si="296"/>
        <v xml:space="preserve">LCdepl </v>
      </c>
      <c r="Q604" s="58" t="str">
        <f t="shared" si="297"/>
        <v xml:space="preserve">None </v>
      </c>
      <c r="R604" s="58" t="str">
        <f t="shared" si="298"/>
        <v xml:space="preserve">NoIrr </v>
      </c>
      <c r="S604" s="58" t="str">
        <f t="shared" si="299"/>
        <v xml:space="preserve">- </v>
      </c>
      <c r="T604" s="58" t="str">
        <f t="shared" si="300"/>
        <v>no sub</v>
      </c>
      <c r="U604" s="58" t="str">
        <f t="shared" si="301"/>
        <v>Non</v>
      </c>
      <c r="V604" s="58" t="str">
        <f t="shared" si="302"/>
        <v>NA</v>
      </c>
      <c r="W604" s="58" t="str">
        <f t="shared" si="303"/>
        <v xml:space="preserve">None </v>
      </c>
      <c r="X604"/>
      <c r="Y604" s="161" t="str">
        <f t="shared" si="304"/>
        <v>5-7-1-1-1-4-1-1-2-2-2-3-1-1-1-1-1-1-1</v>
      </c>
      <c r="Z604" s="8">
        <f t="shared" si="276"/>
        <v>500146</v>
      </c>
      <c r="AA604" s="7">
        <f t="shared" si="277"/>
        <v>599</v>
      </c>
      <c r="AB604" s="29" t="str">
        <f t="shared" si="284"/>
        <v>5</v>
      </c>
      <c r="AC604" s="29" t="str">
        <f t="shared" si="284"/>
        <v>0</v>
      </c>
      <c r="AD604" s="29" t="str">
        <f t="shared" si="284"/>
        <v>0</v>
      </c>
      <c r="AE604" s="29" t="str">
        <f t="shared" si="284"/>
        <v>1</v>
      </c>
      <c r="AF604" s="29" t="str">
        <f t="shared" si="284"/>
        <v>4</v>
      </c>
      <c r="AG604" s="29" t="str">
        <f t="shared" si="284"/>
        <v>6</v>
      </c>
      <c r="AH604" s="58">
        <v>599</v>
      </c>
      <c r="AI604" s="510">
        <v>500146</v>
      </c>
      <c r="AJ604" s="509">
        <v>5</v>
      </c>
      <c r="AK604" s="509">
        <v>7</v>
      </c>
      <c r="AL604" s="509">
        <v>1</v>
      </c>
      <c r="AM604" s="509">
        <v>1</v>
      </c>
      <c r="AN604" s="509">
        <v>1</v>
      </c>
      <c r="AO604" s="509">
        <v>4</v>
      </c>
      <c r="AP604" s="509">
        <v>1</v>
      </c>
      <c r="AQ604" s="509">
        <v>1</v>
      </c>
      <c r="AR604" s="509">
        <v>2</v>
      </c>
      <c r="AS604" s="509">
        <v>2</v>
      </c>
      <c r="AT604" s="509">
        <v>2</v>
      </c>
      <c r="AU604" s="509">
        <v>3</v>
      </c>
      <c r="AV604" s="509">
        <v>1</v>
      </c>
      <c r="AW604" s="509">
        <v>1</v>
      </c>
      <c r="AX604" s="509">
        <v>1</v>
      </c>
      <c r="AY604" s="509">
        <v>1</v>
      </c>
      <c r="AZ604" s="509">
        <v>1</v>
      </c>
      <c r="BA604" s="509">
        <v>1</v>
      </c>
      <c r="BB604" s="509">
        <v>1</v>
      </c>
      <c r="BC604" s="509" t="b">
        <v>0</v>
      </c>
      <c r="BD604" s="508">
        <v>45488</v>
      </c>
      <c r="BE604" s="508">
        <v>45487</v>
      </c>
      <c r="BF604" s="509" t="b">
        <v>0</v>
      </c>
      <c r="BG604" s="510" t="s">
        <v>1546</v>
      </c>
      <c r="BH604" s="512"/>
      <c r="BI604" s="510"/>
      <c r="BJ604" s="513">
        <v>45488</v>
      </c>
      <c r="BK604" s="513">
        <v>45487</v>
      </c>
      <c r="BL604" s="513">
        <v>46217</v>
      </c>
      <c r="BM604" s="510"/>
      <c r="BN604" s="512"/>
      <c r="BO604" s="510"/>
      <c r="BP604" s="509">
        <v>4</v>
      </c>
      <c r="BQ604" s="509" t="str">
        <f>IF(AI604="","",VLOOKUP(AJ604,[0]!Qualifier,(COLUMN(AJ604)-34),FALSE))</f>
        <v>Plasma</v>
      </c>
      <c r="BR604" s="509" t="str">
        <f>IF(AJ604="","",VLOOKUP(AK604,[0]!Qualifier,(COLUMN(AK604)-34),FALSE))</f>
        <v xml:space="preserve">ACD-A </v>
      </c>
      <c r="BS604" s="509" t="str">
        <f>IF(AK604="","",VLOOKUP(AL604,[0]!Qualifier,(COLUMN(AL604)-34),FALSE))</f>
        <v xml:space="preserve">NoAdd </v>
      </c>
      <c r="BT604" s="509" t="str">
        <f>IF(AL604="","",VLOOKUP(AM604,[0]!Qualifier,(COLUMN(AM604)-34),FALSE))</f>
        <v xml:space="preserve">Closed </v>
      </c>
      <c r="BU604" s="509" t="str">
        <f>IF(AM604="","",VLOOKUP(AN604,[0]!Qualifier,(COLUMN(AN604)-34),FALSE))</f>
        <v xml:space="preserve">SV </v>
      </c>
      <c r="BV604" s="509" t="str">
        <f>IF(AN604="","",VLOOKUP(AO604,[0]!Qualifier,(COLUMN(AO604)-34),FALSE))</f>
        <v xml:space="preserve">≤-30°C  </v>
      </c>
      <c r="BW604" s="509" t="str">
        <f>IF(AO604="","",VLOOKUP(AP604,[0]!Qualifier,(COLUMN(AP604)-34),FALSE))</f>
        <v>No</v>
      </c>
      <c r="BX604" s="509" t="str">
        <f>IF(AP604="","",VLOOKUP(AQ604,[0]!Qualifier,(COLUMN(AQ604)-34),FALSE))</f>
        <v xml:space="preserve">Allo </v>
      </c>
      <c r="BY604" s="509" t="str">
        <f>IF(AQ604="","",VLOOKUP(AR604,[0]!Qualifier,(COLUMN(AR604)-34),FALSE))</f>
        <v xml:space="preserve">Aph </v>
      </c>
      <c r="BZ604" s="509" t="str">
        <f>IF(AR604="","",VLOOKUP(AS604,[0]!Qualifier,(COLUMN(AS604)-34),FALSE))</f>
        <v xml:space="preserve">≤6h </v>
      </c>
      <c r="CA604" s="509" t="str">
        <f>IF(AS604="","",VLOOKUP(AT604,[0]!Qualifier,(COLUMN(AT604)-34),FALSE))</f>
        <v xml:space="preserve">NoTrans </v>
      </c>
      <c r="CB604" s="509" t="str">
        <f>IF(AT604="","",VLOOKUP(AU604,[0]!Qualifier,(COLUMN(AU604)-34),FALSE))</f>
        <v xml:space="preserve">LCdepl </v>
      </c>
      <c r="CC604" s="509" t="str">
        <f>IF(AU604="","",VLOOKUP(AV604,[0]!Qualifier,(COLUMN(AV604)-34),FALSE))</f>
        <v xml:space="preserve">None </v>
      </c>
      <c r="CD604" s="509" t="str">
        <f>IF(AV604="","",VLOOKUP(AW604,[0]!Qualifier,(COLUMN(AW604)-34),FALSE))</f>
        <v xml:space="preserve">NoIrr </v>
      </c>
      <c r="CE604" s="508" t="str">
        <f>IF(AW604="","",VLOOKUP(AX604,[0]!Qualifier,(COLUMN(AX604)-34),FALSE))</f>
        <v xml:space="preserve">- </v>
      </c>
      <c r="CF604" s="508" t="str">
        <f>IF(AX604="","",VLOOKUP(AY604,[0]!Qualifier,(COLUMN(AY604)-34),FALSE))</f>
        <v>no sub</v>
      </c>
      <c r="CG604" s="509" t="str">
        <f>IF(AY604="","",VLOOKUP(AZ604,[0]!Qualifier,(COLUMN(AZ604)-34),FALSE))</f>
        <v>Non</v>
      </c>
      <c r="CH604" s="510" t="str">
        <f>IF(AZ604="","",VLOOKUP(BA604,[0]!Qualifier,(COLUMN(BA604)-34),FALSE))</f>
        <v>NA</v>
      </c>
      <c r="CI604" s="512" t="str">
        <f>IF(BA604="","",VLOOKUP(BB604,[0]!Qualifier,(COLUMN(BB604)-34),FALSE))</f>
        <v xml:space="preserve">None </v>
      </c>
      <c r="CJ604" s="510"/>
      <c r="CK604" s="513" t="str">
        <f t="shared" si="305"/>
        <v>5-7-1-1-1-4-1-1-2-2-2-3-1-1-1-1-1-1-1</v>
      </c>
      <c r="CL604" s="513">
        <v>39540</v>
      </c>
      <c r="CM604" s="513">
        <v>45195</v>
      </c>
      <c r="CN604" s="510"/>
      <c r="CP604" s="510"/>
    </row>
    <row r="605" spans="1:94" ht="12.95" customHeight="1" outlineLevel="1" x14ac:dyDescent="0.35">
      <c r="A605" s="78">
        <f t="shared" si="310"/>
        <v>500190</v>
      </c>
      <c r="B605" s="7">
        <f t="shared" si="282"/>
        <v>600</v>
      </c>
      <c r="C605" s="59">
        <f t="shared" si="306"/>
        <v>600</v>
      </c>
      <c r="D605" s="124">
        <f t="shared" si="309"/>
        <v>500190</v>
      </c>
      <c r="E605" s="16" t="str">
        <f t="shared" si="285"/>
        <v>Plasma</v>
      </c>
      <c r="F605" s="58" t="str">
        <f t="shared" si="286"/>
        <v xml:space="preserve">Citr </v>
      </c>
      <c r="G605" s="58" t="str">
        <f t="shared" si="287"/>
        <v xml:space="preserve">NoAdd </v>
      </c>
      <c r="H605" s="58" t="str">
        <f t="shared" si="288"/>
        <v xml:space="preserve">Closed </v>
      </c>
      <c r="I605" s="58" t="str">
        <f t="shared" si="289"/>
        <v xml:space="preserve">SV </v>
      </c>
      <c r="J605" s="58" t="str">
        <f t="shared" si="290"/>
        <v xml:space="preserve">≤-30°C  </v>
      </c>
      <c r="K605" s="58" t="str">
        <f t="shared" si="291"/>
        <v>No</v>
      </c>
      <c r="L605" s="58" t="str">
        <f t="shared" si="292"/>
        <v xml:space="preserve">Allo </v>
      </c>
      <c r="M605" s="58" t="str">
        <f t="shared" si="293"/>
        <v xml:space="preserve">Aph </v>
      </c>
      <c r="N605" s="58" t="str">
        <f t="shared" si="294"/>
        <v xml:space="preserve">NA </v>
      </c>
      <c r="O605" s="58" t="str">
        <f t="shared" si="295"/>
        <v xml:space="preserve">Transf </v>
      </c>
      <c r="P605" s="58" t="str">
        <f t="shared" si="296"/>
        <v xml:space="preserve">None </v>
      </c>
      <c r="Q605" s="58" t="str">
        <f t="shared" si="297"/>
        <v xml:space="preserve">None </v>
      </c>
      <c r="R605" s="58" t="str">
        <f t="shared" si="298"/>
        <v xml:space="preserve">NoIrr </v>
      </c>
      <c r="S605" s="58" t="str">
        <f t="shared" si="299"/>
        <v xml:space="preserve">- </v>
      </c>
      <c r="T605" s="58" t="str">
        <f t="shared" si="300"/>
        <v>no sub</v>
      </c>
      <c r="U605" s="58" t="str">
        <f t="shared" si="301"/>
        <v xml:space="preserve">Qu </v>
      </c>
      <c r="V605" s="58" t="str">
        <f t="shared" si="302"/>
        <v>NA</v>
      </c>
      <c r="W605" s="58" t="str">
        <f t="shared" si="303"/>
        <v xml:space="preserve">None </v>
      </c>
      <c r="X605"/>
      <c r="Y605" s="161" t="str">
        <f t="shared" si="304"/>
        <v>5-10-1-1-1-4-1-1-2-1-1-1-1-1-1-1-2-1-1</v>
      </c>
      <c r="Z605" s="8">
        <f t="shared" si="276"/>
        <v>500190</v>
      </c>
      <c r="AA605" s="7">
        <f t="shared" si="277"/>
        <v>600</v>
      </c>
      <c r="AB605" s="29" t="str">
        <f t="shared" si="284"/>
        <v>5</v>
      </c>
      <c r="AC605" s="29" t="str">
        <f t="shared" si="284"/>
        <v>0</v>
      </c>
      <c r="AD605" s="29" t="str">
        <f t="shared" si="284"/>
        <v>0</v>
      </c>
      <c r="AE605" s="29" t="str">
        <f t="shared" si="284"/>
        <v>1</v>
      </c>
      <c r="AF605" s="29" t="str">
        <f t="shared" si="284"/>
        <v>9</v>
      </c>
      <c r="AG605" s="29" t="str">
        <f t="shared" si="284"/>
        <v>0</v>
      </c>
      <c r="AH605" s="58">
        <v>600</v>
      </c>
      <c r="AI605" s="510">
        <v>500190</v>
      </c>
      <c r="AJ605" s="509">
        <v>5</v>
      </c>
      <c r="AK605" s="509">
        <v>10</v>
      </c>
      <c r="AL605" s="509">
        <v>1</v>
      </c>
      <c r="AM605" s="509">
        <v>1</v>
      </c>
      <c r="AN605" s="509">
        <v>1</v>
      </c>
      <c r="AO605" s="509">
        <v>4</v>
      </c>
      <c r="AP605" s="509">
        <v>1</v>
      </c>
      <c r="AQ605" s="509">
        <v>1</v>
      </c>
      <c r="AR605" s="509">
        <v>2</v>
      </c>
      <c r="AS605" s="509">
        <v>1</v>
      </c>
      <c r="AT605" s="509">
        <v>1</v>
      </c>
      <c r="AU605" s="509">
        <v>1</v>
      </c>
      <c r="AV605" s="509">
        <v>1</v>
      </c>
      <c r="AW605" s="509">
        <v>1</v>
      </c>
      <c r="AX605" s="509">
        <v>1</v>
      </c>
      <c r="AY605" s="509">
        <v>1</v>
      </c>
      <c r="AZ605" s="509">
        <v>2</v>
      </c>
      <c r="BA605" s="509">
        <v>1</v>
      </c>
      <c r="BB605" s="509">
        <v>1</v>
      </c>
      <c r="BC605" s="509" t="b">
        <v>0</v>
      </c>
      <c r="BD605" s="508">
        <v>36250</v>
      </c>
      <c r="BE605" s="508">
        <v>36250</v>
      </c>
      <c r="BF605" s="509" t="b">
        <v>0</v>
      </c>
      <c r="BG605" s="510" t="s">
        <v>737</v>
      </c>
      <c r="BH605" s="512"/>
      <c r="BI605" s="510"/>
      <c r="BJ605" s="513">
        <v>36250</v>
      </c>
      <c r="BK605" s="513">
        <v>36250</v>
      </c>
      <c r="BL605" s="513">
        <v>46217</v>
      </c>
      <c r="BM605" s="510"/>
      <c r="BN605" s="512"/>
      <c r="BO605" s="510"/>
      <c r="BP605" s="509">
        <v>4</v>
      </c>
      <c r="BQ605" s="509" t="str">
        <f>IF(AI605="","",VLOOKUP(AJ605,[0]!Qualifier,(COLUMN(AJ605)-34),FALSE))</f>
        <v>Plasma</v>
      </c>
      <c r="BR605" s="509" t="str">
        <f>IF(AJ605="","",VLOOKUP(AK605,[0]!Qualifier,(COLUMN(AK605)-34),FALSE))</f>
        <v xml:space="preserve">Citr </v>
      </c>
      <c r="BS605" s="509" t="str">
        <f>IF(AK605="","",VLOOKUP(AL605,[0]!Qualifier,(COLUMN(AL605)-34),FALSE))</f>
        <v xml:space="preserve">NoAdd </v>
      </c>
      <c r="BT605" s="509" t="str">
        <f>IF(AL605="","",VLOOKUP(AM605,[0]!Qualifier,(COLUMN(AM605)-34),FALSE))</f>
        <v xml:space="preserve">Closed </v>
      </c>
      <c r="BU605" s="509" t="str">
        <f>IF(AM605="","",VLOOKUP(AN605,[0]!Qualifier,(COLUMN(AN605)-34),FALSE))</f>
        <v xml:space="preserve">SV </v>
      </c>
      <c r="BV605" s="509" t="str">
        <f>IF(AN605="","",VLOOKUP(AO605,[0]!Qualifier,(COLUMN(AO605)-34),FALSE))</f>
        <v xml:space="preserve">≤-30°C  </v>
      </c>
      <c r="BW605" s="509" t="str">
        <f>IF(AO605="","",VLOOKUP(AP605,[0]!Qualifier,(COLUMN(AP605)-34),FALSE))</f>
        <v>No</v>
      </c>
      <c r="BX605" s="509" t="str">
        <f>IF(AP605="","",VLOOKUP(AQ605,[0]!Qualifier,(COLUMN(AQ605)-34),FALSE))</f>
        <v xml:space="preserve">Allo </v>
      </c>
      <c r="BY605" s="509" t="str">
        <f>IF(AQ605="","",VLOOKUP(AR605,[0]!Qualifier,(COLUMN(AR605)-34),FALSE))</f>
        <v xml:space="preserve">Aph </v>
      </c>
      <c r="BZ605" s="509" t="str">
        <f>IF(AR605="","",VLOOKUP(AS605,[0]!Qualifier,(COLUMN(AS605)-34),FALSE))</f>
        <v xml:space="preserve">NA </v>
      </c>
      <c r="CA605" s="509" t="str">
        <f>IF(AS605="","",VLOOKUP(AT605,[0]!Qualifier,(COLUMN(AT605)-34),FALSE))</f>
        <v xml:space="preserve">Transf </v>
      </c>
      <c r="CB605" s="509" t="str">
        <f>IF(AT605="","",VLOOKUP(AU605,[0]!Qualifier,(COLUMN(AU605)-34),FALSE))</f>
        <v xml:space="preserve">None </v>
      </c>
      <c r="CC605" s="509" t="str">
        <f>IF(AU605="","",VLOOKUP(AV605,[0]!Qualifier,(COLUMN(AV605)-34),FALSE))</f>
        <v xml:space="preserve">None </v>
      </c>
      <c r="CD605" s="509" t="str">
        <f>IF(AV605="","",VLOOKUP(AW605,[0]!Qualifier,(COLUMN(AW605)-34),FALSE))</f>
        <v xml:space="preserve">NoIrr </v>
      </c>
      <c r="CE605" s="508" t="str">
        <f>IF(AW605="","",VLOOKUP(AX605,[0]!Qualifier,(COLUMN(AX605)-34),FALSE))</f>
        <v xml:space="preserve">- </v>
      </c>
      <c r="CF605" s="508" t="str">
        <f>IF(AX605="","",VLOOKUP(AY605,[0]!Qualifier,(COLUMN(AY605)-34),FALSE))</f>
        <v>no sub</v>
      </c>
      <c r="CG605" s="509" t="str">
        <f>IF(AY605="","",VLOOKUP(AZ605,[0]!Qualifier,(COLUMN(AZ605)-34),FALSE))</f>
        <v xml:space="preserve">Qu </v>
      </c>
      <c r="CH605" s="510" t="str">
        <f>IF(AZ605="","",VLOOKUP(BA605,[0]!Qualifier,(COLUMN(BA605)-34),FALSE))</f>
        <v>NA</v>
      </c>
      <c r="CI605" s="512" t="str">
        <f>IF(BA605="","",VLOOKUP(BB605,[0]!Qualifier,(COLUMN(BB605)-34),FALSE))</f>
        <v xml:space="preserve">None </v>
      </c>
      <c r="CJ605" s="510"/>
      <c r="CK605" s="513" t="str">
        <f t="shared" si="305"/>
        <v>5-10-1-1-1-4-1-1-2-1-1-1-1-1-1-1-2-1-1</v>
      </c>
      <c r="CL605" s="513">
        <v>36319</v>
      </c>
      <c r="CM605" s="513">
        <v>45195</v>
      </c>
      <c r="CN605" s="510"/>
      <c r="CP605" s="510"/>
    </row>
    <row r="606" spans="1:94" ht="12.95" customHeight="1" outlineLevel="1" x14ac:dyDescent="0.35">
      <c r="A606" s="78">
        <f t="shared" si="310"/>
        <v>500200</v>
      </c>
      <c r="B606" s="7">
        <f t="shared" si="282"/>
        <v>601</v>
      </c>
      <c r="C606" s="59">
        <f t="shared" si="306"/>
        <v>601</v>
      </c>
      <c r="D606" s="124">
        <f t="shared" si="309"/>
        <v>500200</v>
      </c>
      <c r="E606" s="16" t="str">
        <f t="shared" si="285"/>
        <v>Plasma</v>
      </c>
      <c r="F606" s="58" t="str">
        <f t="shared" si="286"/>
        <v xml:space="preserve">ACD </v>
      </c>
      <c r="G606" s="58" t="str">
        <f t="shared" si="287"/>
        <v xml:space="preserve">NoAdd </v>
      </c>
      <c r="H606" s="58" t="str">
        <f t="shared" si="288"/>
        <v xml:space="preserve">Closed </v>
      </c>
      <c r="I606" s="58" t="str">
        <f t="shared" si="289"/>
        <v xml:space="preserve">SV </v>
      </c>
      <c r="J606" s="58" t="str">
        <f t="shared" si="290"/>
        <v xml:space="preserve">≤-30°C  </v>
      </c>
      <c r="K606" s="58" t="str">
        <f t="shared" si="291"/>
        <v>No</v>
      </c>
      <c r="L606" s="58" t="str">
        <f t="shared" si="292"/>
        <v xml:space="preserve">Allo </v>
      </c>
      <c r="M606" s="58" t="str">
        <f t="shared" si="293"/>
        <v xml:space="preserve">Aph </v>
      </c>
      <c r="N606" s="58" t="str">
        <f t="shared" si="294"/>
        <v xml:space="preserve">≤6h </v>
      </c>
      <c r="O606" s="58" t="str">
        <f t="shared" si="295"/>
        <v xml:space="preserve">Transf </v>
      </c>
      <c r="P606" s="58" t="str">
        <f t="shared" si="296"/>
        <v xml:space="preserve">None </v>
      </c>
      <c r="Q606" s="58" t="str">
        <f t="shared" si="297"/>
        <v xml:space="preserve">None </v>
      </c>
      <c r="R606" s="58" t="str">
        <f t="shared" si="298"/>
        <v>Irrad</v>
      </c>
      <c r="S606" s="58" t="str">
        <f t="shared" si="299"/>
        <v xml:space="preserve">- </v>
      </c>
      <c r="T606" s="58" t="str">
        <f t="shared" si="300"/>
        <v>no sub</v>
      </c>
      <c r="U606" s="58" t="str">
        <f t="shared" si="301"/>
        <v xml:space="preserve">Qu </v>
      </c>
      <c r="V606" s="58" t="str">
        <f t="shared" si="302"/>
        <v>NA</v>
      </c>
      <c r="W606" s="58" t="str">
        <f t="shared" si="303"/>
        <v xml:space="preserve">None </v>
      </c>
      <c r="X606"/>
      <c r="Y606" s="161" t="str">
        <f t="shared" si="304"/>
        <v>5-6-1-1-1-4-1-1-2-2-1-1-1-2-1-1-2-1-1</v>
      </c>
      <c r="Z606" s="8">
        <f t="shared" si="276"/>
        <v>500200</v>
      </c>
      <c r="AA606" s="7">
        <f t="shared" si="277"/>
        <v>601</v>
      </c>
      <c r="AB606" s="29" t="str">
        <f t="shared" si="284"/>
        <v>5</v>
      </c>
      <c r="AC606" s="29" t="str">
        <f t="shared" si="284"/>
        <v>0</v>
      </c>
      <c r="AD606" s="29" t="str">
        <f t="shared" si="284"/>
        <v>0</v>
      </c>
      <c r="AE606" s="29" t="str">
        <f t="shared" si="284"/>
        <v>2</v>
      </c>
      <c r="AF606" s="29" t="str">
        <f t="shared" si="284"/>
        <v>0</v>
      </c>
      <c r="AG606" s="29" t="str">
        <f t="shared" si="284"/>
        <v>0</v>
      </c>
      <c r="AH606" s="58">
        <v>601</v>
      </c>
      <c r="AI606" s="510">
        <v>500200</v>
      </c>
      <c r="AJ606" s="509">
        <v>5</v>
      </c>
      <c r="AK606" s="509">
        <v>6</v>
      </c>
      <c r="AL606" s="509">
        <v>1</v>
      </c>
      <c r="AM606" s="509">
        <v>1</v>
      </c>
      <c r="AN606" s="509">
        <v>1</v>
      </c>
      <c r="AO606" s="509">
        <v>4</v>
      </c>
      <c r="AP606" s="509">
        <v>1</v>
      </c>
      <c r="AQ606" s="509">
        <v>1</v>
      </c>
      <c r="AR606" s="509">
        <v>2</v>
      </c>
      <c r="AS606" s="509">
        <v>2</v>
      </c>
      <c r="AT606" s="509">
        <v>1</v>
      </c>
      <c r="AU606" s="509">
        <v>1</v>
      </c>
      <c r="AV606" s="509">
        <v>1</v>
      </c>
      <c r="AW606" s="509">
        <v>2</v>
      </c>
      <c r="AX606" s="509">
        <v>1</v>
      </c>
      <c r="AY606" s="509">
        <v>1</v>
      </c>
      <c r="AZ606" s="509">
        <v>2</v>
      </c>
      <c r="BA606" s="509">
        <v>1</v>
      </c>
      <c r="BB606" s="509">
        <v>1</v>
      </c>
      <c r="BC606" s="509" t="b">
        <v>0</v>
      </c>
      <c r="BD606" s="508">
        <v>38320</v>
      </c>
      <c r="BE606" s="508">
        <v>38320</v>
      </c>
      <c r="BF606" s="509" t="b">
        <v>0</v>
      </c>
      <c r="BG606" s="510" t="s">
        <v>1295</v>
      </c>
      <c r="BH606" s="512"/>
      <c r="BI606" s="510"/>
      <c r="BJ606" s="513">
        <v>38320</v>
      </c>
      <c r="BK606" s="513">
        <v>38320</v>
      </c>
      <c r="BL606" s="513">
        <v>46217</v>
      </c>
      <c r="BM606" s="510"/>
      <c r="BN606" s="512"/>
      <c r="BO606" s="510"/>
      <c r="BP606" s="509">
        <v>4</v>
      </c>
      <c r="BQ606" s="509" t="str">
        <f>IF(AI606="","",VLOOKUP(AJ606,[0]!Qualifier,(COLUMN(AJ606)-34),FALSE))</f>
        <v>Plasma</v>
      </c>
      <c r="BR606" s="509" t="str">
        <f>IF(AJ606="","",VLOOKUP(AK606,[0]!Qualifier,(COLUMN(AK606)-34),FALSE))</f>
        <v xml:space="preserve">ACD </v>
      </c>
      <c r="BS606" s="509" t="str">
        <f>IF(AK606="","",VLOOKUP(AL606,[0]!Qualifier,(COLUMN(AL606)-34),FALSE))</f>
        <v xml:space="preserve">NoAdd </v>
      </c>
      <c r="BT606" s="509" t="str">
        <f>IF(AL606="","",VLOOKUP(AM606,[0]!Qualifier,(COLUMN(AM606)-34),FALSE))</f>
        <v xml:space="preserve">Closed </v>
      </c>
      <c r="BU606" s="509" t="str">
        <f>IF(AM606="","",VLOOKUP(AN606,[0]!Qualifier,(COLUMN(AN606)-34),FALSE))</f>
        <v xml:space="preserve">SV </v>
      </c>
      <c r="BV606" s="509" t="str">
        <f>IF(AN606="","",VLOOKUP(AO606,[0]!Qualifier,(COLUMN(AO606)-34),FALSE))</f>
        <v xml:space="preserve">≤-30°C  </v>
      </c>
      <c r="BW606" s="509" t="str">
        <f>IF(AO606="","",VLOOKUP(AP606,[0]!Qualifier,(COLUMN(AP606)-34),FALSE))</f>
        <v>No</v>
      </c>
      <c r="BX606" s="509" t="str">
        <f>IF(AP606="","",VLOOKUP(AQ606,[0]!Qualifier,(COLUMN(AQ606)-34),FALSE))</f>
        <v xml:space="preserve">Allo </v>
      </c>
      <c r="BY606" s="509" t="str">
        <f>IF(AQ606="","",VLOOKUP(AR606,[0]!Qualifier,(COLUMN(AR606)-34),FALSE))</f>
        <v xml:space="preserve">Aph </v>
      </c>
      <c r="BZ606" s="509" t="str">
        <f>IF(AR606="","",VLOOKUP(AS606,[0]!Qualifier,(COLUMN(AS606)-34),FALSE))</f>
        <v xml:space="preserve">≤6h </v>
      </c>
      <c r="CA606" s="509" t="str">
        <f>IF(AS606="","",VLOOKUP(AT606,[0]!Qualifier,(COLUMN(AT606)-34),FALSE))</f>
        <v xml:space="preserve">Transf </v>
      </c>
      <c r="CB606" s="509" t="str">
        <f>IF(AT606="","",VLOOKUP(AU606,[0]!Qualifier,(COLUMN(AU606)-34),FALSE))</f>
        <v xml:space="preserve">None </v>
      </c>
      <c r="CC606" s="509" t="str">
        <f>IF(AU606="","",VLOOKUP(AV606,[0]!Qualifier,(COLUMN(AV606)-34),FALSE))</f>
        <v xml:space="preserve">None </v>
      </c>
      <c r="CD606" s="509" t="str">
        <f>IF(AV606="","",VLOOKUP(AW606,[0]!Qualifier,(COLUMN(AW606)-34),FALSE))</f>
        <v>Irrad</v>
      </c>
      <c r="CE606" s="508" t="str">
        <f>IF(AW606="","",VLOOKUP(AX606,[0]!Qualifier,(COLUMN(AX606)-34),FALSE))</f>
        <v xml:space="preserve">- </v>
      </c>
      <c r="CF606" s="508" t="str">
        <f>IF(AX606="","",VLOOKUP(AY606,[0]!Qualifier,(COLUMN(AY606)-34),FALSE))</f>
        <v>no sub</v>
      </c>
      <c r="CG606" s="509" t="str">
        <f>IF(AY606="","",VLOOKUP(AZ606,[0]!Qualifier,(COLUMN(AZ606)-34),FALSE))</f>
        <v xml:space="preserve">Qu </v>
      </c>
      <c r="CH606" s="510" t="str">
        <f>IF(AZ606="","",VLOOKUP(BA606,[0]!Qualifier,(COLUMN(BA606)-34),FALSE))</f>
        <v>NA</v>
      </c>
      <c r="CI606" s="512" t="str">
        <f>IF(BA606="","",VLOOKUP(BB606,[0]!Qualifier,(COLUMN(BB606)-34),FALSE))</f>
        <v xml:space="preserve">None </v>
      </c>
      <c r="CJ606" s="510"/>
      <c r="CK606" s="513" t="str">
        <f t="shared" si="305"/>
        <v>5-6-1-1-1-4-1-1-2-2-1-1-1-2-1-1-2-1-1</v>
      </c>
      <c r="CL606" s="513">
        <v>36293</v>
      </c>
      <c r="CM606" s="513">
        <v>45195</v>
      </c>
      <c r="CN606" s="510"/>
      <c r="CP606" s="510"/>
    </row>
    <row r="607" spans="1:94" ht="12.95" customHeight="1" outlineLevel="1" x14ac:dyDescent="0.35">
      <c r="A607" s="78">
        <f t="shared" si="310"/>
        <v>500500</v>
      </c>
      <c r="B607" s="7">
        <f t="shared" si="282"/>
        <v>602</v>
      </c>
      <c r="C607" s="59">
        <f t="shared" si="306"/>
        <v>602</v>
      </c>
      <c r="D607" s="124">
        <f t="shared" si="309"/>
        <v>500500</v>
      </c>
      <c r="E607" s="16" t="str">
        <f t="shared" si="285"/>
        <v>Plasma</v>
      </c>
      <c r="F607" s="58" t="str">
        <f t="shared" si="286"/>
        <v xml:space="preserve">ACD </v>
      </c>
      <c r="G607" s="58" t="str">
        <f t="shared" si="287"/>
        <v xml:space="preserve">NoAdd </v>
      </c>
      <c r="H607" s="58" t="str">
        <f t="shared" si="288"/>
        <v xml:space="preserve">Closed </v>
      </c>
      <c r="I607" s="58" t="str">
        <f t="shared" si="289"/>
        <v xml:space="preserve">SVPed </v>
      </c>
      <c r="J607" s="58" t="str">
        <f t="shared" si="290"/>
        <v xml:space="preserve">≤-30°C  </v>
      </c>
      <c r="K607" s="58" t="str">
        <f t="shared" si="291"/>
        <v>No</v>
      </c>
      <c r="L607" s="58" t="str">
        <f t="shared" si="292"/>
        <v xml:space="preserve">Allo </v>
      </c>
      <c r="M607" s="58" t="str">
        <f t="shared" si="293"/>
        <v xml:space="preserve">Aph </v>
      </c>
      <c r="N607" s="58" t="str">
        <f t="shared" si="294"/>
        <v xml:space="preserve">≤6h </v>
      </c>
      <c r="O607" s="58" t="str">
        <f t="shared" si="295"/>
        <v xml:space="preserve">Transf </v>
      </c>
      <c r="P607" s="58" t="str">
        <f t="shared" si="296"/>
        <v xml:space="preserve">LCdepl </v>
      </c>
      <c r="Q607" s="58" t="str">
        <f t="shared" si="297"/>
        <v xml:space="preserve">None </v>
      </c>
      <c r="R607" s="58" t="str">
        <f t="shared" si="298"/>
        <v xml:space="preserve">NoIrr </v>
      </c>
      <c r="S607" s="58" t="str">
        <f t="shared" si="299"/>
        <v xml:space="preserve">- </v>
      </c>
      <c r="T607" s="58" t="str">
        <f t="shared" si="300"/>
        <v>no sub</v>
      </c>
      <c r="U607" s="58" t="str">
        <f t="shared" si="301"/>
        <v xml:space="preserve">Qu </v>
      </c>
      <c r="V607" s="58" t="str">
        <f t="shared" si="302"/>
        <v>NA</v>
      </c>
      <c r="W607" s="58" t="str">
        <f t="shared" si="303"/>
        <v xml:space="preserve">None </v>
      </c>
      <c r="X607"/>
      <c r="Y607" s="161" t="str">
        <f t="shared" si="304"/>
        <v>5-6-1-1-2-4-1-1-2-2-1-3-1-1-1-1-2-1-1</v>
      </c>
      <c r="Z607" s="8">
        <f t="shared" si="276"/>
        <v>500500</v>
      </c>
      <c r="AA607" s="7">
        <f t="shared" si="277"/>
        <v>602</v>
      </c>
      <c r="AB607" s="29" t="str">
        <f t="shared" si="284"/>
        <v>5</v>
      </c>
      <c r="AC607" s="29" t="str">
        <f t="shared" si="284"/>
        <v>0</v>
      </c>
      <c r="AD607" s="29" t="str">
        <f t="shared" si="284"/>
        <v>0</v>
      </c>
      <c r="AE607" s="29" t="str">
        <f t="shared" si="284"/>
        <v>5</v>
      </c>
      <c r="AF607" s="29" t="str">
        <f t="shared" si="284"/>
        <v>0</v>
      </c>
      <c r="AG607" s="29" t="str">
        <f t="shared" si="284"/>
        <v>0</v>
      </c>
      <c r="AH607" s="58">
        <v>602</v>
      </c>
      <c r="AI607" s="510">
        <v>500500</v>
      </c>
      <c r="AJ607" s="509">
        <v>5</v>
      </c>
      <c r="AK607" s="509">
        <v>6</v>
      </c>
      <c r="AL607" s="509">
        <v>1</v>
      </c>
      <c r="AM607" s="509">
        <v>1</v>
      </c>
      <c r="AN607" s="509">
        <v>2</v>
      </c>
      <c r="AO607" s="509">
        <v>4</v>
      </c>
      <c r="AP607" s="509">
        <v>1</v>
      </c>
      <c r="AQ607" s="509">
        <v>1</v>
      </c>
      <c r="AR607" s="509">
        <v>2</v>
      </c>
      <c r="AS607" s="509">
        <v>2</v>
      </c>
      <c r="AT607" s="509">
        <v>1</v>
      </c>
      <c r="AU607" s="509">
        <v>3</v>
      </c>
      <c r="AV607" s="509">
        <v>1</v>
      </c>
      <c r="AW607" s="509">
        <v>1</v>
      </c>
      <c r="AX607" s="509">
        <v>1</v>
      </c>
      <c r="AY607" s="509">
        <v>1</v>
      </c>
      <c r="AZ607" s="509">
        <v>2</v>
      </c>
      <c r="BA607" s="509">
        <v>1</v>
      </c>
      <c r="BB607" s="509">
        <v>1</v>
      </c>
      <c r="BC607" s="509" t="b">
        <v>0</v>
      </c>
      <c r="BD607" s="508">
        <v>37189</v>
      </c>
      <c r="BE607" s="508">
        <v>37189</v>
      </c>
      <c r="BF607" s="509" t="b">
        <v>0</v>
      </c>
      <c r="BG607" s="510" t="s">
        <v>1296</v>
      </c>
      <c r="BH607" s="512"/>
      <c r="BI607" s="510"/>
      <c r="BJ607" s="513">
        <v>37189</v>
      </c>
      <c r="BK607" s="513">
        <v>37189</v>
      </c>
      <c r="BL607" s="513">
        <v>46217</v>
      </c>
      <c r="BM607" s="510"/>
      <c r="BN607" s="512"/>
      <c r="BO607" s="510"/>
      <c r="BP607" s="509">
        <v>4</v>
      </c>
      <c r="BQ607" s="509" t="str">
        <f>IF(AI607="","",VLOOKUP(AJ607,[0]!Qualifier,(COLUMN(AJ607)-34),FALSE))</f>
        <v>Plasma</v>
      </c>
      <c r="BR607" s="509" t="str">
        <f>IF(AJ607="","",VLOOKUP(AK607,[0]!Qualifier,(COLUMN(AK607)-34),FALSE))</f>
        <v xml:space="preserve">ACD </v>
      </c>
      <c r="BS607" s="509" t="str">
        <f>IF(AK607="","",VLOOKUP(AL607,[0]!Qualifier,(COLUMN(AL607)-34),FALSE))</f>
        <v xml:space="preserve">NoAdd </v>
      </c>
      <c r="BT607" s="509" t="str">
        <f>IF(AL607="","",VLOOKUP(AM607,[0]!Qualifier,(COLUMN(AM607)-34),FALSE))</f>
        <v xml:space="preserve">Closed </v>
      </c>
      <c r="BU607" s="509" t="str">
        <f>IF(AM607="","",VLOOKUP(AN607,[0]!Qualifier,(COLUMN(AN607)-34),FALSE))</f>
        <v xml:space="preserve">SVPed </v>
      </c>
      <c r="BV607" s="509" t="str">
        <f>IF(AN607="","",VLOOKUP(AO607,[0]!Qualifier,(COLUMN(AO607)-34),FALSE))</f>
        <v xml:space="preserve">≤-30°C  </v>
      </c>
      <c r="BW607" s="509" t="str">
        <f>IF(AO607="","",VLOOKUP(AP607,[0]!Qualifier,(COLUMN(AP607)-34),FALSE))</f>
        <v>No</v>
      </c>
      <c r="BX607" s="509" t="str">
        <f>IF(AP607="","",VLOOKUP(AQ607,[0]!Qualifier,(COLUMN(AQ607)-34),FALSE))</f>
        <v xml:space="preserve">Allo </v>
      </c>
      <c r="BY607" s="509" t="str">
        <f>IF(AQ607="","",VLOOKUP(AR607,[0]!Qualifier,(COLUMN(AR607)-34),FALSE))</f>
        <v xml:space="preserve">Aph </v>
      </c>
      <c r="BZ607" s="509" t="str">
        <f>IF(AR607="","",VLOOKUP(AS607,[0]!Qualifier,(COLUMN(AS607)-34),FALSE))</f>
        <v xml:space="preserve">≤6h </v>
      </c>
      <c r="CA607" s="509" t="str">
        <f>IF(AS607="","",VLOOKUP(AT607,[0]!Qualifier,(COLUMN(AT607)-34),FALSE))</f>
        <v xml:space="preserve">Transf </v>
      </c>
      <c r="CB607" s="509" t="str">
        <f>IF(AT607="","",VLOOKUP(AU607,[0]!Qualifier,(COLUMN(AU607)-34),FALSE))</f>
        <v xml:space="preserve">LCdepl </v>
      </c>
      <c r="CC607" s="509" t="str">
        <f>IF(AU607="","",VLOOKUP(AV607,[0]!Qualifier,(COLUMN(AV607)-34),FALSE))</f>
        <v xml:space="preserve">None </v>
      </c>
      <c r="CD607" s="509" t="str">
        <f>IF(AV607="","",VLOOKUP(AW607,[0]!Qualifier,(COLUMN(AW607)-34),FALSE))</f>
        <v xml:space="preserve">NoIrr </v>
      </c>
      <c r="CE607" s="508" t="str">
        <f>IF(AW607="","",VLOOKUP(AX607,[0]!Qualifier,(COLUMN(AX607)-34),FALSE))</f>
        <v xml:space="preserve">- </v>
      </c>
      <c r="CF607" s="508" t="str">
        <f>IF(AX607="","",VLOOKUP(AY607,[0]!Qualifier,(COLUMN(AY607)-34),FALSE))</f>
        <v>no sub</v>
      </c>
      <c r="CG607" s="509" t="str">
        <f>IF(AY607="","",VLOOKUP(AZ607,[0]!Qualifier,(COLUMN(AZ607)-34),FALSE))</f>
        <v xml:space="preserve">Qu </v>
      </c>
      <c r="CH607" s="510" t="str">
        <f>IF(AZ607="","",VLOOKUP(BA607,[0]!Qualifier,(COLUMN(BA607)-34),FALSE))</f>
        <v>NA</v>
      </c>
      <c r="CI607" s="512" t="str">
        <f>IF(BA607="","",VLOOKUP(BB607,[0]!Qualifier,(COLUMN(BB607)-34),FALSE))</f>
        <v xml:space="preserve">None </v>
      </c>
      <c r="CJ607" s="510"/>
      <c r="CK607" s="513" t="str">
        <f t="shared" si="305"/>
        <v>5-6-1-1-2-4-1-1-2-2-1-3-1-1-1-1-2-1-1</v>
      </c>
      <c r="CL607" s="513">
        <v>36247</v>
      </c>
      <c r="CM607" s="513">
        <v>45195</v>
      </c>
      <c r="CN607" s="510"/>
      <c r="CP607" s="510"/>
    </row>
    <row r="608" spans="1:94" ht="12.95" customHeight="1" outlineLevel="1" x14ac:dyDescent="0.35">
      <c r="A608" s="78">
        <f t="shared" si="310"/>
        <v>500993</v>
      </c>
      <c r="B608" s="7">
        <f>IF(D608="","",B607+1)</f>
        <v>603</v>
      </c>
      <c r="C608" s="59">
        <f t="shared" si="306"/>
        <v>603</v>
      </c>
      <c r="D608" s="124">
        <f t="shared" si="309"/>
        <v>500993</v>
      </c>
      <c r="E608" s="16" t="str">
        <f t="shared" si="285"/>
        <v>Plasma</v>
      </c>
      <c r="F608" s="58" t="str">
        <f t="shared" si="286"/>
        <v xml:space="preserve">ACD </v>
      </c>
      <c r="G608" s="58" t="str">
        <f t="shared" si="287"/>
        <v xml:space="preserve">NoAdd </v>
      </c>
      <c r="H608" s="58" t="str">
        <f t="shared" si="288"/>
        <v xml:space="preserve">Closed </v>
      </c>
      <c r="I608" s="58" t="str">
        <f t="shared" si="289"/>
        <v xml:space="preserve">NonSV </v>
      </c>
      <c r="J608" s="58" t="str">
        <f t="shared" si="290"/>
        <v xml:space="preserve">2to6°C </v>
      </c>
      <c r="K608" s="58" t="str">
        <f t="shared" si="291"/>
        <v>No</v>
      </c>
      <c r="L608" s="58" t="str">
        <f t="shared" si="292"/>
        <v xml:space="preserve">Allo </v>
      </c>
      <c r="M608" s="58" t="str">
        <f t="shared" si="293"/>
        <v xml:space="preserve">Aph </v>
      </c>
      <c r="N608" s="58" t="str">
        <f t="shared" si="294"/>
        <v xml:space="preserve">? </v>
      </c>
      <c r="O608" s="58" t="str">
        <f t="shared" si="295"/>
        <v xml:space="preserve">SpecInf </v>
      </c>
      <c r="P608" s="58" t="str">
        <f t="shared" si="296"/>
        <v xml:space="preserve">LCdepl </v>
      </c>
      <c r="Q608" s="58" t="str">
        <f t="shared" si="297"/>
        <v xml:space="preserve">None </v>
      </c>
      <c r="R608" s="58" t="str">
        <f t="shared" si="298"/>
        <v xml:space="preserve">NoIrr </v>
      </c>
      <c r="S608" s="58" t="str">
        <f t="shared" si="299"/>
        <v xml:space="preserve">- </v>
      </c>
      <c r="T608" s="58" t="str">
        <f t="shared" si="300"/>
        <v>ConvalPl</v>
      </c>
      <c r="U608" s="58" t="str">
        <f t="shared" si="301"/>
        <v>Non</v>
      </c>
      <c r="V608" s="58" t="str">
        <f t="shared" si="302"/>
        <v>NA</v>
      </c>
      <c r="W608" s="58" t="str">
        <f t="shared" si="303"/>
        <v xml:space="preserve">None </v>
      </c>
      <c r="X608"/>
      <c r="Y608" s="161" t="str">
        <f t="shared" si="304"/>
        <v>5-6-1-1-3-2-1-1-2-0-7-3-1-1-1-23-1-1-1</v>
      </c>
      <c r="Z608" s="8">
        <f t="shared" si="276"/>
        <v>500993</v>
      </c>
      <c r="AA608" s="7">
        <f t="shared" si="277"/>
        <v>603</v>
      </c>
      <c r="AB608" s="29" t="str">
        <f t="shared" si="284"/>
        <v>5</v>
      </c>
      <c r="AC608" s="29" t="str">
        <f t="shared" si="284"/>
        <v>0</v>
      </c>
      <c r="AD608" s="29" t="str">
        <f t="shared" si="284"/>
        <v>0</v>
      </c>
      <c r="AE608" s="29" t="str">
        <f t="shared" si="284"/>
        <v>9</v>
      </c>
      <c r="AF608" s="29" t="str">
        <f t="shared" si="284"/>
        <v>9</v>
      </c>
      <c r="AG608" s="29" t="str">
        <f t="shared" si="284"/>
        <v>3</v>
      </c>
      <c r="AH608" s="58">
        <v>603</v>
      </c>
      <c r="AI608" s="510">
        <v>500993</v>
      </c>
      <c r="AJ608" s="509">
        <v>5</v>
      </c>
      <c r="AK608" s="509">
        <v>6</v>
      </c>
      <c r="AL608" s="509">
        <v>1</v>
      </c>
      <c r="AM608" s="509">
        <v>1</v>
      </c>
      <c r="AN608" s="509">
        <v>3</v>
      </c>
      <c r="AO608" s="509">
        <v>2</v>
      </c>
      <c r="AP608" s="509">
        <v>1</v>
      </c>
      <c r="AQ608" s="509">
        <v>1</v>
      </c>
      <c r="AR608" s="509">
        <v>2</v>
      </c>
      <c r="AS608" s="509">
        <v>0</v>
      </c>
      <c r="AT608" s="509">
        <v>7</v>
      </c>
      <c r="AU608" s="509">
        <v>3</v>
      </c>
      <c r="AV608" s="509">
        <v>1</v>
      </c>
      <c r="AW608" s="509">
        <v>1</v>
      </c>
      <c r="AX608" s="509">
        <v>1</v>
      </c>
      <c r="AY608" s="509">
        <v>23</v>
      </c>
      <c r="AZ608" s="509">
        <v>1</v>
      </c>
      <c r="BA608" s="509">
        <v>1</v>
      </c>
      <c r="BB608" s="509">
        <v>1</v>
      </c>
      <c r="BC608" s="509" t="b">
        <v>0</v>
      </c>
      <c r="BD608" s="508">
        <v>43927</v>
      </c>
      <c r="BE608" s="508">
        <v>43923</v>
      </c>
      <c r="BF608" s="509" t="b">
        <v>0</v>
      </c>
      <c r="BG608" s="510" t="s">
        <v>1143</v>
      </c>
      <c r="BH608" s="512"/>
      <c r="BI608" s="510"/>
      <c r="BJ608" s="513">
        <v>43927</v>
      </c>
      <c r="BK608" s="513">
        <v>43923</v>
      </c>
      <c r="BL608" s="513">
        <v>46217</v>
      </c>
      <c r="BM608" s="510"/>
      <c r="BN608" s="512"/>
      <c r="BO608" s="510"/>
      <c r="BP608" s="509">
        <v>4</v>
      </c>
      <c r="BQ608" s="509" t="str">
        <f>IF(AI608="","",VLOOKUP(AJ608,[0]!Qualifier,(COLUMN(AJ608)-34),FALSE))</f>
        <v>Plasma</v>
      </c>
      <c r="BR608" s="509" t="str">
        <f>IF(AJ608="","",VLOOKUP(AK608,[0]!Qualifier,(COLUMN(AK608)-34),FALSE))</f>
        <v xml:space="preserve">ACD </v>
      </c>
      <c r="BS608" s="509" t="str">
        <f>IF(AK608="","",VLOOKUP(AL608,[0]!Qualifier,(COLUMN(AL608)-34),FALSE))</f>
        <v xml:space="preserve">NoAdd </v>
      </c>
      <c r="BT608" s="509" t="str">
        <f>IF(AL608="","",VLOOKUP(AM608,[0]!Qualifier,(COLUMN(AM608)-34),FALSE))</f>
        <v xml:space="preserve">Closed </v>
      </c>
      <c r="BU608" s="509" t="str">
        <f>IF(AM608="","",VLOOKUP(AN608,[0]!Qualifier,(COLUMN(AN608)-34),FALSE))</f>
        <v xml:space="preserve">NonSV </v>
      </c>
      <c r="BV608" s="509" t="str">
        <f>IF(AN608="","",VLOOKUP(AO608,[0]!Qualifier,(COLUMN(AO608)-34),FALSE))</f>
        <v xml:space="preserve">2to6°C </v>
      </c>
      <c r="BW608" s="509" t="str">
        <f>IF(AO608="","",VLOOKUP(AP608,[0]!Qualifier,(COLUMN(AP608)-34),FALSE))</f>
        <v>No</v>
      </c>
      <c r="BX608" s="509" t="str">
        <f>IF(AP608="","",VLOOKUP(AQ608,[0]!Qualifier,(COLUMN(AQ608)-34),FALSE))</f>
        <v xml:space="preserve">Allo </v>
      </c>
      <c r="BY608" s="509" t="str">
        <f>IF(AQ608="","",VLOOKUP(AR608,[0]!Qualifier,(COLUMN(AR608)-34),FALSE))</f>
        <v xml:space="preserve">Aph </v>
      </c>
      <c r="BZ608" s="509" t="str">
        <f>IF(AR608="","",VLOOKUP(AS608,[0]!Qualifier,(COLUMN(AS608)-34),FALSE))</f>
        <v xml:space="preserve">? </v>
      </c>
      <c r="CA608" s="509" t="str">
        <f>IF(AS608="","",VLOOKUP(AT608,[0]!Qualifier,(COLUMN(AT608)-34),FALSE))</f>
        <v xml:space="preserve">SpecInf </v>
      </c>
      <c r="CB608" s="509" t="str">
        <f>IF(AT608="","",VLOOKUP(AU608,[0]!Qualifier,(COLUMN(AU608)-34),FALSE))</f>
        <v xml:space="preserve">LCdepl </v>
      </c>
      <c r="CC608" s="509" t="str">
        <f>IF(AU608="","",VLOOKUP(AV608,[0]!Qualifier,(COLUMN(AV608)-34),FALSE))</f>
        <v xml:space="preserve">None </v>
      </c>
      <c r="CD608" s="509" t="str">
        <f>IF(AV608="","",VLOOKUP(AW608,[0]!Qualifier,(COLUMN(AW608)-34),FALSE))</f>
        <v xml:space="preserve">NoIrr </v>
      </c>
      <c r="CE608" s="508" t="str">
        <f>IF(AW608="","",VLOOKUP(AX608,[0]!Qualifier,(COLUMN(AX608)-34),FALSE))</f>
        <v xml:space="preserve">- </v>
      </c>
      <c r="CF608" s="508" t="str">
        <f>IF(AX608="","",VLOOKUP(AY608,[0]!Qualifier,(COLUMN(AY608)-34),FALSE))</f>
        <v>ConvalPl</v>
      </c>
      <c r="CG608" s="509" t="str">
        <f>IF(AY608="","",VLOOKUP(AZ608,[0]!Qualifier,(COLUMN(AZ608)-34),FALSE))</f>
        <v>Non</v>
      </c>
      <c r="CH608" s="510" t="str">
        <f>IF(AZ608="","",VLOOKUP(BA608,[0]!Qualifier,(COLUMN(BA608)-34),FALSE))</f>
        <v>NA</v>
      </c>
      <c r="CI608" s="512" t="str">
        <f>IF(BA608="","",VLOOKUP(BB608,[0]!Qualifier,(COLUMN(BB608)-34),FALSE))</f>
        <v xml:space="preserve">None </v>
      </c>
      <c r="CJ608" s="510"/>
      <c r="CK608" s="513" t="str">
        <f t="shared" si="305"/>
        <v>5-6-1-1-3-2-1-1-2-0-7-3-1-1-1-23-1-1-1</v>
      </c>
      <c r="CL608" s="513">
        <v>36248</v>
      </c>
      <c r="CM608" s="513">
        <v>45195</v>
      </c>
      <c r="CN608" s="510"/>
      <c r="CP608" s="510"/>
    </row>
    <row r="609" spans="1:94" ht="12.95" customHeight="1" outlineLevel="1" x14ac:dyDescent="0.35">
      <c r="A609" s="78">
        <f t="shared" si="310"/>
        <v>501009</v>
      </c>
      <c r="B609" s="7">
        <f t="shared" si="282"/>
        <v>604</v>
      </c>
      <c r="C609" s="59">
        <f t="shared" ref="C609" si="312">IF(AH609="","",IF(OR(BC609,BF609),"invalid",B609))</f>
        <v>604</v>
      </c>
      <c r="D609" s="124">
        <f t="shared" si="309"/>
        <v>501009</v>
      </c>
      <c r="E609" s="16" t="str">
        <f t="shared" si="285"/>
        <v>Plasma</v>
      </c>
      <c r="F609" s="58" t="str">
        <f t="shared" si="286"/>
        <v xml:space="preserve">ACD </v>
      </c>
      <c r="G609" s="58" t="str">
        <f t="shared" si="287"/>
        <v xml:space="preserve">NoAdd </v>
      </c>
      <c r="H609" s="58" t="str">
        <f t="shared" si="288"/>
        <v xml:space="preserve">Closed </v>
      </c>
      <c r="I609" s="58" t="str">
        <f t="shared" si="289"/>
        <v xml:space="preserve">SV </v>
      </c>
      <c r="J609" s="58" t="str">
        <f t="shared" si="290"/>
        <v xml:space="preserve">≤-30°C  </v>
      </c>
      <c r="K609" s="58" t="str">
        <f t="shared" si="291"/>
        <v>No</v>
      </c>
      <c r="L609" s="58" t="str">
        <f t="shared" si="292"/>
        <v xml:space="preserve">Allo </v>
      </c>
      <c r="M609" s="58" t="str">
        <f t="shared" si="293"/>
        <v xml:space="preserve">Aph </v>
      </c>
      <c r="N609" s="58" t="str">
        <f t="shared" si="294"/>
        <v xml:space="preserve">? </v>
      </c>
      <c r="O609" s="58" t="str">
        <f t="shared" si="295"/>
        <v xml:space="preserve">Transf </v>
      </c>
      <c r="P609" s="58" t="str">
        <f t="shared" si="296"/>
        <v xml:space="preserve">None </v>
      </c>
      <c r="Q609" s="58" t="str">
        <f t="shared" si="297"/>
        <v xml:space="preserve">None </v>
      </c>
      <c r="R609" s="58" t="str">
        <f t="shared" si="298"/>
        <v xml:space="preserve">NoIrr </v>
      </c>
      <c r="S609" s="58" t="str">
        <f t="shared" si="299"/>
        <v xml:space="preserve">- </v>
      </c>
      <c r="T609" s="58" t="str">
        <f t="shared" si="300"/>
        <v xml:space="preserve">Cryoprdepl </v>
      </c>
      <c r="U609" s="58" t="str">
        <f t="shared" si="301"/>
        <v xml:space="preserve">Qu </v>
      </c>
      <c r="V609" s="58" t="str">
        <f t="shared" si="302"/>
        <v>NA</v>
      </c>
      <c r="W609" s="58" t="str">
        <f t="shared" si="303"/>
        <v xml:space="preserve">None </v>
      </c>
      <c r="X609"/>
      <c r="Y609" s="161" t="str">
        <f t="shared" si="304"/>
        <v>5-6-1-1-1-4-1-1-2-0-1-1-1-1-1-11-2-1-1</v>
      </c>
      <c r="Z609" s="8">
        <f t="shared" si="276"/>
        <v>501009</v>
      </c>
      <c r="AA609" s="7">
        <f t="shared" si="277"/>
        <v>604</v>
      </c>
      <c r="AB609" s="29" t="str">
        <f t="shared" si="284"/>
        <v>5</v>
      </c>
      <c r="AC609" s="29" t="str">
        <f t="shared" si="284"/>
        <v>0</v>
      </c>
      <c r="AD609" s="29" t="str">
        <f t="shared" si="284"/>
        <v>1</v>
      </c>
      <c r="AE609" s="29" t="str">
        <f t="shared" ref="AB609:AG620" si="313">MID(TEXT($Z609,"000000"),AE$5,1)</f>
        <v>0</v>
      </c>
      <c r="AF609" s="29" t="str">
        <f t="shared" si="313"/>
        <v>0</v>
      </c>
      <c r="AG609" s="29" t="str">
        <f t="shared" si="313"/>
        <v>9</v>
      </c>
      <c r="AH609" s="58">
        <v>604</v>
      </c>
      <c r="AI609" s="510">
        <v>501009</v>
      </c>
      <c r="AJ609" s="509">
        <v>5</v>
      </c>
      <c r="AK609" s="509">
        <v>6</v>
      </c>
      <c r="AL609" s="509">
        <v>1</v>
      </c>
      <c r="AM609" s="509">
        <v>1</v>
      </c>
      <c r="AN609" s="509">
        <v>1</v>
      </c>
      <c r="AO609" s="509">
        <v>4</v>
      </c>
      <c r="AP609" s="509">
        <v>1</v>
      </c>
      <c r="AQ609" s="509">
        <v>1</v>
      </c>
      <c r="AR609" s="509">
        <v>2</v>
      </c>
      <c r="AS609" s="509">
        <v>0</v>
      </c>
      <c r="AT609" s="509">
        <v>1</v>
      </c>
      <c r="AU609" s="509">
        <v>1</v>
      </c>
      <c r="AV609" s="509">
        <v>1</v>
      </c>
      <c r="AW609" s="509">
        <v>1</v>
      </c>
      <c r="AX609" s="509">
        <v>1</v>
      </c>
      <c r="AY609" s="509">
        <v>11</v>
      </c>
      <c r="AZ609" s="509">
        <v>2</v>
      </c>
      <c r="BA609" s="509">
        <v>1</v>
      </c>
      <c r="BB609" s="509">
        <v>1</v>
      </c>
      <c r="BC609" s="509" t="b">
        <v>0</v>
      </c>
      <c r="BD609" s="508">
        <v>37483</v>
      </c>
      <c r="BE609" s="508">
        <v>37483</v>
      </c>
      <c r="BF609" s="509" t="b">
        <v>0</v>
      </c>
      <c r="BG609" s="510" t="s">
        <v>1144</v>
      </c>
      <c r="BH609" s="512"/>
      <c r="BI609" s="510"/>
      <c r="BJ609" s="513">
        <v>37483</v>
      </c>
      <c r="BK609" s="513">
        <v>37483</v>
      </c>
      <c r="BL609" s="513">
        <v>46217</v>
      </c>
      <c r="BM609" s="510"/>
      <c r="BN609" s="512"/>
      <c r="BO609" s="510"/>
      <c r="BP609" s="509">
        <v>4</v>
      </c>
      <c r="BQ609" s="509" t="str">
        <f>IF(AI609="","",VLOOKUP(AJ609,[0]!Qualifier,(COLUMN(AJ609)-34),FALSE))</f>
        <v>Plasma</v>
      </c>
      <c r="BR609" s="509" t="str">
        <f>IF(AJ609="","",VLOOKUP(AK609,[0]!Qualifier,(COLUMN(AK609)-34),FALSE))</f>
        <v xml:space="preserve">ACD </v>
      </c>
      <c r="BS609" s="509" t="str">
        <f>IF(AK609="","",VLOOKUP(AL609,[0]!Qualifier,(COLUMN(AL609)-34),FALSE))</f>
        <v xml:space="preserve">NoAdd </v>
      </c>
      <c r="BT609" s="509" t="str">
        <f>IF(AL609="","",VLOOKUP(AM609,[0]!Qualifier,(COLUMN(AM609)-34),FALSE))</f>
        <v xml:space="preserve">Closed </v>
      </c>
      <c r="BU609" s="509" t="str">
        <f>IF(AM609="","",VLOOKUP(AN609,[0]!Qualifier,(COLUMN(AN609)-34),FALSE))</f>
        <v xml:space="preserve">SV </v>
      </c>
      <c r="BV609" s="509" t="str">
        <f>IF(AN609="","",VLOOKUP(AO609,[0]!Qualifier,(COLUMN(AO609)-34),FALSE))</f>
        <v xml:space="preserve">≤-30°C  </v>
      </c>
      <c r="BW609" s="509" t="str">
        <f>IF(AO609="","",VLOOKUP(AP609,[0]!Qualifier,(COLUMN(AP609)-34),FALSE))</f>
        <v>No</v>
      </c>
      <c r="BX609" s="509" t="str">
        <f>IF(AP609="","",VLOOKUP(AQ609,[0]!Qualifier,(COLUMN(AQ609)-34),FALSE))</f>
        <v xml:space="preserve">Allo </v>
      </c>
      <c r="BY609" s="509" t="str">
        <f>IF(AQ609="","",VLOOKUP(AR609,[0]!Qualifier,(COLUMN(AR609)-34),FALSE))</f>
        <v xml:space="preserve">Aph </v>
      </c>
      <c r="BZ609" s="509" t="str">
        <f>IF(AR609="","",VLOOKUP(AS609,[0]!Qualifier,(COLUMN(AS609)-34),FALSE))</f>
        <v xml:space="preserve">? </v>
      </c>
      <c r="CA609" s="509" t="str">
        <f>IF(AS609="","",VLOOKUP(AT609,[0]!Qualifier,(COLUMN(AT609)-34),FALSE))</f>
        <v xml:space="preserve">Transf </v>
      </c>
      <c r="CB609" s="509" t="str">
        <f>IF(AT609="","",VLOOKUP(AU609,[0]!Qualifier,(COLUMN(AU609)-34),FALSE))</f>
        <v xml:space="preserve">None </v>
      </c>
      <c r="CC609" s="509" t="str">
        <f>IF(AU609="","",VLOOKUP(AV609,[0]!Qualifier,(COLUMN(AV609)-34),FALSE))</f>
        <v xml:space="preserve">None </v>
      </c>
      <c r="CD609" s="509" t="str">
        <f>IF(AV609="","",VLOOKUP(AW609,[0]!Qualifier,(COLUMN(AW609)-34),FALSE))</f>
        <v xml:space="preserve">NoIrr </v>
      </c>
      <c r="CE609" s="508" t="str">
        <f>IF(AW609="","",VLOOKUP(AX609,[0]!Qualifier,(COLUMN(AX609)-34),FALSE))</f>
        <v xml:space="preserve">- </v>
      </c>
      <c r="CF609" s="508" t="str">
        <f>IF(AX609="","",VLOOKUP(AY609,[0]!Qualifier,(COLUMN(AY609)-34),FALSE))</f>
        <v xml:space="preserve">Cryoprdepl </v>
      </c>
      <c r="CG609" s="509" t="str">
        <f>IF(AY609="","",VLOOKUP(AZ609,[0]!Qualifier,(COLUMN(AZ609)-34),FALSE))</f>
        <v xml:space="preserve">Qu </v>
      </c>
      <c r="CH609" s="510" t="str">
        <f>IF(AZ609="","",VLOOKUP(BA609,[0]!Qualifier,(COLUMN(BA609)-34),FALSE))</f>
        <v>NA</v>
      </c>
      <c r="CI609" s="512" t="str">
        <f>IF(BA609="","",VLOOKUP(BB609,[0]!Qualifier,(COLUMN(BB609)-34),FALSE))</f>
        <v xml:space="preserve">None </v>
      </c>
      <c r="CJ609" s="510"/>
      <c r="CK609" s="513" t="str">
        <f t="shared" si="305"/>
        <v>5-6-1-1-1-4-1-1-2-0-1-1-1-1-1-11-2-1-1</v>
      </c>
      <c r="CL609" s="513">
        <v>36293</v>
      </c>
      <c r="CM609" s="513">
        <v>45195</v>
      </c>
      <c r="CN609" s="510"/>
      <c r="CP609" s="510"/>
    </row>
    <row r="610" spans="1:94" ht="12.95" customHeight="1" outlineLevel="1" x14ac:dyDescent="0.35">
      <c r="A610" s="78">
        <f t="shared" si="310"/>
        <v>501100</v>
      </c>
      <c r="B610" s="7">
        <f t="shared" si="282"/>
        <v>605</v>
      </c>
      <c r="C610" s="59">
        <f t="shared" si="306"/>
        <v>605</v>
      </c>
      <c r="D610" s="124">
        <f t="shared" si="309"/>
        <v>501100</v>
      </c>
      <c r="E610" s="16" t="str">
        <f t="shared" si="285"/>
        <v>Plasma</v>
      </c>
      <c r="F610" s="58" t="str">
        <f t="shared" si="286"/>
        <v xml:space="preserve">ACD </v>
      </c>
      <c r="G610" s="58" t="str">
        <f t="shared" si="287"/>
        <v xml:space="preserve">NoAdd </v>
      </c>
      <c r="H610" s="58" t="str">
        <f t="shared" si="288"/>
        <v xml:space="preserve">Closed </v>
      </c>
      <c r="I610" s="58" t="str">
        <f t="shared" si="289"/>
        <v xml:space="preserve">SV </v>
      </c>
      <c r="J610" s="58" t="str">
        <f t="shared" si="290"/>
        <v xml:space="preserve">≤-30°C  </v>
      </c>
      <c r="K610" s="58" t="str">
        <f t="shared" si="291"/>
        <v>No</v>
      </c>
      <c r="L610" s="58" t="str">
        <f t="shared" si="292"/>
        <v xml:space="preserve">Allo </v>
      </c>
      <c r="M610" s="58" t="str">
        <f t="shared" si="293"/>
        <v xml:space="preserve">Aph </v>
      </c>
      <c r="N610" s="58" t="str">
        <f t="shared" si="294"/>
        <v xml:space="preserve">≤24h </v>
      </c>
      <c r="O610" s="58" t="str">
        <f t="shared" si="295"/>
        <v xml:space="preserve">Transf </v>
      </c>
      <c r="P610" s="58" t="str">
        <f t="shared" si="296"/>
        <v xml:space="preserve">LCdepl </v>
      </c>
      <c r="Q610" s="58" t="str">
        <f t="shared" si="297"/>
        <v xml:space="preserve">None </v>
      </c>
      <c r="R610" s="58" t="str">
        <f t="shared" si="298"/>
        <v xml:space="preserve">NoIrr </v>
      </c>
      <c r="S610" s="58" t="str">
        <f t="shared" si="299"/>
        <v xml:space="preserve">- </v>
      </c>
      <c r="T610" s="58" t="str">
        <f t="shared" si="300"/>
        <v>no sub</v>
      </c>
      <c r="U610" s="58" t="str">
        <f t="shared" si="301"/>
        <v xml:space="preserve">Qu </v>
      </c>
      <c r="V610" s="58" t="str">
        <f t="shared" si="302"/>
        <v>NA</v>
      </c>
      <c r="W610" s="58" t="str">
        <f t="shared" si="303"/>
        <v xml:space="preserve">None </v>
      </c>
      <c r="X610"/>
      <c r="Y610" s="161" t="str">
        <f t="shared" si="304"/>
        <v>5-6-1-1-1-4-1-1-2-5-1-3-1-1-1-1-2-1-1</v>
      </c>
      <c r="Z610" s="8">
        <f t="shared" si="276"/>
        <v>501100</v>
      </c>
      <c r="AA610" s="7">
        <f t="shared" si="277"/>
        <v>605</v>
      </c>
      <c r="AB610" s="29" t="str">
        <f t="shared" si="313"/>
        <v>5</v>
      </c>
      <c r="AC610" s="29" t="str">
        <f t="shared" si="313"/>
        <v>0</v>
      </c>
      <c r="AD610" s="29" t="str">
        <f t="shared" si="313"/>
        <v>1</v>
      </c>
      <c r="AE610" s="29" t="str">
        <f t="shared" si="313"/>
        <v>1</v>
      </c>
      <c r="AF610" s="29" t="str">
        <f t="shared" si="313"/>
        <v>0</v>
      </c>
      <c r="AG610" s="29" t="str">
        <f t="shared" si="313"/>
        <v>0</v>
      </c>
      <c r="AH610" s="58">
        <v>605</v>
      </c>
      <c r="AI610" s="510">
        <v>501100</v>
      </c>
      <c r="AJ610" s="509">
        <v>5</v>
      </c>
      <c r="AK610" s="509">
        <v>6</v>
      </c>
      <c r="AL610" s="509">
        <v>1</v>
      </c>
      <c r="AM610" s="509">
        <v>1</v>
      </c>
      <c r="AN610" s="509">
        <v>1</v>
      </c>
      <c r="AO610" s="509">
        <v>4</v>
      </c>
      <c r="AP610" s="509">
        <v>1</v>
      </c>
      <c r="AQ610" s="509">
        <v>1</v>
      </c>
      <c r="AR610" s="509">
        <v>2</v>
      </c>
      <c r="AS610" s="509">
        <v>5</v>
      </c>
      <c r="AT610" s="509">
        <v>1</v>
      </c>
      <c r="AU610" s="509">
        <v>3</v>
      </c>
      <c r="AV610" s="509">
        <v>1</v>
      </c>
      <c r="AW610" s="509">
        <v>1</v>
      </c>
      <c r="AX610" s="509">
        <v>1</v>
      </c>
      <c r="AY610" s="509">
        <v>1</v>
      </c>
      <c r="AZ610" s="509">
        <v>2</v>
      </c>
      <c r="BA610" s="509">
        <v>1</v>
      </c>
      <c r="BB610" s="509">
        <v>1</v>
      </c>
      <c r="BC610" s="509" t="b">
        <v>0</v>
      </c>
      <c r="BD610" s="508">
        <v>42267</v>
      </c>
      <c r="BE610" s="508">
        <v>42145</v>
      </c>
      <c r="BF610" s="509" t="b">
        <v>0</v>
      </c>
      <c r="BG610" s="510" t="s">
        <v>1297</v>
      </c>
      <c r="BH610" s="512"/>
      <c r="BI610" s="510"/>
      <c r="BJ610" s="513">
        <v>42267</v>
      </c>
      <c r="BK610" s="513">
        <v>42145</v>
      </c>
      <c r="BL610" s="513">
        <v>46217</v>
      </c>
      <c r="BM610" s="510"/>
      <c r="BN610" s="512"/>
      <c r="BO610" s="510"/>
      <c r="BP610" s="509">
        <v>4</v>
      </c>
      <c r="BQ610" s="509" t="str">
        <f>IF(AI610="","",VLOOKUP(AJ610,[0]!Qualifier,(COLUMN(AJ610)-34),FALSE))</f>
        <v>Plasma</v>
      </c>
      <c r="BR610" s="509" t="str">
        <f>IF(AJ610="","",VLOOKUP(AK610,[0]!Qualifier,(COLUMN(AK610)-34),FALSE))</f>
        <v xml:space="preserve">ACD </v>
      </c>
      <c r="BS610" s="509" t="str">
        <f>IF(AK610="","",VLOOKUP(AL610,[0]!Qualifier,(COLUMN(AL610)-34),FALSE))</f>
        <v xml:space="preserve">NoAdd </v>
      </c>
      <c r="BT610" s="509" t="str">
        <f>IF(AL610="","",VLOOKUP(AM610,[0]!Qualifier,(COLUMN(AM610)-34),FALSE))</f>
        <v xml:space="preserve">Closed </v>
      </c>
      <c r="BU610" s="509" t="str">
        <f>IF(AM610="","",VLOOKUP(AN610,[0]!Qualifier,(COLUMN(AN610)-34),FALSE))</f>
        <v xml:space="preserve">SV </v>
      </c>
      <c r="BV610" s="509" t="str">
        <f>IF(AN610="","",VLOOKUP(AO610,[0]!Qualifier,(COLUMN(AO610)-34),FALSE))</f>
        <v xml:space="preserve">≤-30°C  </v>
      </c>
      <c r="BW610" s="509" t="str">
        <f>IF(AO610="","",VLOOKUP(AP610,[0]!Qualifier,(COLUMN(AP610)-34),FALSE))</f>
        <v>No</v>
      </c>
      <c r="BX610" s="509" t="str">
        <f>IF(AP610="","",VLOOKUP(AQ610,[0]!Qualifier,(COLUMN(AQ610)-34),FALSE))</f>
        <v xml:space="preserve">Allo </v>
      </c>
      <c r="BY610" s="509" t="str">
        <f>IF(AQ610="","",VLOOKUP(AR610,[0]!Qualifier,(COLUMN(AR610)-34),FALSE))</f>
        <v xml:space="preserve">Aph </v>
      </c>
      <c r="BZ610" s="509" t="str">
        <f>IF(AR610="","",VLOOKUP(AS610,[0]!Qualifier,(COLUMN(AS610)-34),FALSE))</f>
        <v xml:space="preserve">≤24h </v>
      </c>
      <c r="CA610" s="509" t="str">
        <f>IF(AS610="","",VLOOKUP(AT610,[0]!Qualifier,(COLUMN(AT610)-34),FALSE))</f>
        <v xml:space="preserve">Transf </v>
      </c>
      <c r="CB610" s="509" t="str">
        <f>IF(AT610="","",VLOOKUP(AU610,[0]!Qualifier,(COLUMN(AU610)-34),FALSE))</f>
        <v xml:space="preserve">LCdepl </v>
      </c>
      <c r="CC610" s="509" t="str">
        <f>IF(AU610="","",VLOOKUP(AV610,[0]!Qualifier,(COLUMN(AV610)-34),FALSE))</f>
        <v xml:space="preserve">None </v>
      </c>
      <c r="CD610" s="509" t="str">
        <f>IF(AV610="","",VLOOKUP(AW610,[0]!Qualifier,(COLUMN(AW610)-34),FALSE))</f>
        <v xml:space="preserve">NoIrr </v>
      </c>
      <c r="CE610" s="508" t="str">
        <f>IF(AW610="","",VLOOKUP(AX610,[0]!Qualifier,(COLUMN(AX610)-34),FALSE))</f>
        <v xml:space="preserve">- </v>
      </c>
      <c r="CF610" s="508" t="str">
        <f>IF(AX610="","",VLOOKUP(AY610,[0]!Qualifier,(COLUMN(AY610)-34),FALSE))</f>
        <v>no sub</v>
      </c>
      <c r="CG610" s="509" t="str">
        <f>IF(AY610="","",VLOOKUP(AZ610,[0]!Qualifier,(COLUMN(AZ610)-34),FALSE))</f>
        <v xml:space="preserve">Qu </v>
      </c>
      <c r="CH610" s="510" t="str">
        <f>IF(AZ610="","",VLOOKUP(BA610,[0]!Qualifier,(COLUMN(BA610)-34),FALSE))</f>
        <v>NA</v>
      </c>
      <c r="CI610" s="512" t="str">
        <f>IF(BA610="","",VLOOKUP(BB610,[0]!Qualifier,(COLUMN(BB610)-34),FALSE))</f>
        <v xml:space="preserve">None </v>
      </c>
      <c r="CJ610" s="510"/>
      <c r="CK610" s="513" t="str">
        <f t="shared" si="305"/>
        <v>5-6-1-1-1-4-1-1-2-5-1-3-1-1-1-1-2-1-1</v>
      </c>
      <c r="CL610" s="513">
        <v>37362</v>
      </c>
      <c r="CM610" s="513">
        <v>45195</v>
      </c>
      <c r="CN610" s="510"/>
      <c r="CP610" s="510"/>
    </row>
    <row r="611" spans="1:94" ht="12.95" customHeight="1" outlineLevel="1" x14ac:dyDescent="0.35">
      <c r="A611" s="78">
        <f t="shared" si="310"/>
        <v>501109</v>
      </c>
      <c r="B611" s="7">
        <f t="shared" si="282"/>
        <v>606</v>
      </c>
      <c r="C611" s="59">
        <f t="shared" si="306"/>
        <v>606</v>
      </c>
      <c r="D611" s="124">
        <f t="shared" si="309"/>
        <v>501109</v>
      </c>
      <c r="E611" s="16" t="str">
        <f t="shared" si="285"/>
        <v>Plasma</v>
      </c>
      <c r="F611" s="58" t="str">
        <f t="shared" si="286"/>
        <v xml:space="preserve">ACD </v>
      </c>
      <c r="G611" s="58" t="str">
        <f t="shared" si="287"/>
        <v xml:space="preserve">NoAdd </v>
      </c>
      <c r="H611" s="58" t="str">
        <f t="shared" si="288"/>
        <v xml:space="preserve">Closed </v>
      </c>
      <c r="I611" s="58" t="str">
        <f t="shared" si="289"/>
        <v xml:space="preserve">SV </v>
      </c>
      <c r="J611" s="58" t="str">
        <f t="shared" si="290"/>
        <v xml:space="preserve">≤-30°C  </v>
      </c>
      <c r="K611" s="58" t="str">
        <f t="shared" si="291"/>
        <v>No</v>
      </c>
      <c r="L611" s="58" t="str">
        <f t="shared" si="292"/>
        <v xml:space="preserve">Allo </v>
      </c>
      <c r="M611" s="58" t="str">
        <f t="shared" si="293"/>
        <v xml:space="preserve">Aph </v>
      </c>
      <c r="N611" s="58" t="str">
        <f t="shared" si="294"/>
        <v xml:space="preserve">≤18h </v>
      </c>
      <c r="O611" s="58" t="str">
        <f t="shared" si="295"/>
        <v xml:space="preserve">Transf </v>
      </c>
      <c r="P611" s="58" t="str">
        <f t="shared" si="296"/>
        <v xml:space="preserve">LCdepl </v>
      </c>
      <c r="Q611" s="58" t="str">
        <f t="shared" si="297"/>
        <v xml:space="preserve">None </v>
      </c>
      <c r="R611" s="58" t="str">
        <f t="shared" si="298"/>
        <v xml:space="preserve">NoIrr </v>
      </c>
      <c r="S611" s="58" t="str">
        <f t="shared" si="299"/>
        <v xml:space="preserve">- </v>
      </c>
      <c r="T611" s="58" t="str">
        <f t="shared" si="300"/>
        <v>no sub</v>
      </c>
      <c r="U611" s="58" t="str">
        <f t="shared" si="301"/>
        <v>Non</v>
      </c>
      <c r="V611" s="58" t="str">
        <f t="shared" si="302"/>
        <v>NA</v>
      </c>
      <c r="W611" s="58" t="str">
        <f t="shared" si="303"/>
        <v xml:space="preserve">None </v>
      </c>
      <c r="X611"/>
      <c r="Y611" s="161" t="str">
        <f t="shared" si="304"/>
        <v>5-6-1-1-1-4-1-1-2-3-1-3-1-1-1-1-1-1-1</v>
      </c>
      <c r="Z611" s="8">
        <f t="shared" si="276"/>
        <v>501109</v>
      </c>
      <c r="AA611" s="7">
        <f t="shared" si="277"/>
        <v>606</v>
      </c>
      <c r="AB611" s="29" t="str">
        <f t="shared" si="313"/>
        <v>5</v>
      </c>
      <c r="AC611" s="29" t="str">
        <f t="shared" si="313"/>
        <v>0</v>
      </c>
      <c r="AD611" s="29" t="str">
        <f t="shared" si="313"/>
        <v>1</v>
      </c>
      <c r="AE611" s="29" t="str">
        <f t="shared" si="313"/>
        <v>1</v>
      </c>
      <c r="AF611" s="29" t="str">
        <f t="shared" si="313"/>
        <v>0</v>
      </c>
      <c r="AG611" s="29" t="str">
        <f t="shared" si="313"/>
        <v>9</v>
      </c>
      <c r="AH611" s="58">
        <v>606</v>
      </c>
      <c r="AI611" s="510">
        <v>501109</v>
      </c>
      <c r="AJ611" s="509">
        <v>5</v>
      </c>
      <c r="AK611" s="509">
        <v>6</v>
      </c>
      <c r="AL611" s="509">
        <v>1</v>
      </c>
      <c r="AM611" s="509">
        <v>1</v>
      </c>
      <c r="AN611" s="509">
        <v>1</v>
      </c>
      <c r="AO611" s="509">
        <v>4</v>
      </c>
      <c r="AP611" s="509">
        <v>1</v>
      </c>
      <c r="AQ611" s="509">
        <v>1</v>
      </c>
      <c r="AR611" s="509">
        <v>2</v>
      </c>
      <c r="AS611" s="509">
        <v>3</v>
      </c>
      <c r="AT611" s="509">
        <v>1</v>
      </c>
      <c r="AU611" s="509">
        <v>3</v>
      </c>
      <c r="AV611" s="509">
        <v>1</v>
      </c>
      <c r="AW611" s="509">
        <v>1</v>
      </c>
      <c r="AX611" s="509">
        <v>1</v>
      </c>
      <c r="AY611" s="509">
        <v>1</v>
      </c>
      <c r="AZ611" s="509">
        <v>1</v>
      </c>
      <c r="BA611" s="509">
        <v>1</v>
      </c>
      <c r="BB611" s="509">
        <v>1</v>
      </c>
      <c r="BC611" s="509" t="b">
        <v>0</v>
      </c>
      <c r="BD611" s="508">
        <v>45094</v>
      </c>
      <c r="BE611" s="508">
        <v>45061</v>
      </c>
      <c r="BF611" s="509" t="b">
        <v>0</v>
      </c>
      <c r="BG611" s="510" t="s">
        <v>1463</v>
      </c>
      <c r="BH611" s="512"/>
      <c r="BI611" s="510"/>
      <c r="BJ611" s="513">
        <v>45094</v>
      </c>
      <c r="BK611" s="513">
        <v>45061</v>
      </c>
      <c r="BL611" s="513">
        <v>46217</v>
      </c>
      <c r="BM611" s="510"/>
      <c r="BN611" s="512"/>
      <c r="BO611" s="510"/>
      <c r="BP611" s="509">
        <v>4</v>
      </c>
      <c r="BQ611" s="509" t="str">
        <f>IF(AI611="","",VLOOKUP(AJ611,[0]!Qualifier,(COLUMN(AJ611)-34),FALSE))</f>
        <v>Plasma</v>
      </c>
      <c r="BR611" s="509" t="str">
        <f>IF(AJ611="","",VLOOKUP(AK611,[0]!Qualifier,(COLUMN(AK611)-34),FALSE))</f>
        <v xml:space="preserve">ACD </v>
      </c>
      <c r="BS611" s="509" t="str">
        <f>IF(AK611="","",VLOOKUP(AL611,[0]!Qualifier,(COLUMN(AL611)-34),FALSE))</f>
        <v xml:space="preserve">NoAdd </v>
      </c>
      <c r="BT611" s="509" t="str">
        <f>IF(AL611="","",VLOOKUP(AM611,[0]!Qualifier,(COLUMN(AM611)-34),FALSE))</f>
        <v xml:space="preserve">Closed </v>
      </c>
      <c r="BU611" s="509" t="str">
        <f>IF(AM611="","",VLOOKUP(AN611,[0]!Qualifier,(COLUMN(AN611)-34),FALSE))</f>
        <v xml:space="preserve">SV </v>
      </c>
      <c r="BV611" s="509" t="str">
        <f>IF(AN611="","",VLOOKUP(AO611,[0]!Qualifier,(COLUMN(AO611)-34),FALSE))</f>
        <v xml:space="preserve">≤-30°C  </v>
      </c>
      <c r="BW611" s="509" t="str">
        <f>IF(AO611="","",VLOOKUP(AP611,[0]!Qualifier,(COLUMN(AP611)-34),FALSE))</f>
        <v>No</v>
      </c>
      <c r="BX611" s="509" t="str">
        <f>IF(AP611="","",VLOOKUP(AQ611,[0]!Qualifier,(COLUMN(AQ611)-34),FALSE))</f>
        <v xml:space="preserve">Allo </v>
      </c>
      <c r="BY611" s="509" t="str">
        <f>IF(AQ611="","",VLOOKUP(AR611,[0]!Qualifier,(COLUMN(AR611)-34),FALSE))</f>
        <v xml:space="preserve">Aph </v>
      </c>
      <c r="BZ611" s="509" t="str">
        <f>IF(AR611="","",VLOOKUP(AS611,[0]!Qualifier,(COLUMN(AS611)-34),FALSE))</f>
        <v xml:space="preserve">≤18h </v>
      </c>
      <c r="CA611" s="509" t="str">
        <f>IF(AS611="","",VLOOKUP(AT611,[0]!Qualifier,(COLUMN(AT611)-34),FALSE))</f>
        <v xml:space="preserve">Transf </v>
      </c>
      <c r="CB611" s="509" t="str">
        <f>IF(AT611="","",VLOOKUP(AU611,[0]!Qualifier,(COLUMN(AU611)-34),FALSE))</f>
        <v xml:space="preserve">LCdepl </v>
      </c>
      <c r="CC611" s="509" t="str">
        <f>IF(AU611="","",VLOOKUP(AV611,[0]!Qualifier,(COLUMN(AV611)-34),FALSE))</f>
        <v xml:space="preserve">None </v>
      </c>
      <c r="CD611" s="509" t="str">
        <f>IF(AV611="","",VLOOKUP(AW611,[0]!Qualifier,(COLUMN(AW611)-34),FALSE))</f>
        <v xml:space="preserve">NoIrr </v>
      </c>
      <c r="CE611" s="508" t="str">
        <f>IF(AW611="","",VLOOKUP(AX611,[0]!Qualifier,(COLUMN(AX611)-34),FALSE))</f>
        <v xml:space="preserve">- </v>
      </c>
      <c r="CF611" s="508" t="str">
        <f>IF(AX611="","",VLOOKUP(AY611,[0]!Qualifier,(COLUMN(AY611)-34),FALSE))</f>
        <v>no sub</v>
      </c>
      <c r="CG611" s="509" t="str">
        <f>IF(AY611="","",VLOOKUP(AZ611,[0]!Qualifier,(COLUMN(AZ611)-34),FALSE))</f>
        <v>Non</v>
      </c>
      <c r="CH611" s="510" t="str">
        <f>IF(AZ611="","",VLOOKUP(BA611,[0]!Qualifier,(COLUMN(BA611)-34),FALSE))</f>
        <v>NA</v>
      </c>
      <c r="CI611" s="512" t="str">
        <f>IF(BA611="","",VLOOKUP(BB611,[0]!Qualifier,(COLUMN(BB611)-34),FALSE))</f>
        <v xml:space="preserve">None </v>
      </c>
      <c r="CJ611" s="510"/>
      <c r="CK611" s="513" t="str">
        <f t="shared" si="305"/>
        <v>5-6-1-1-1-4-1-1-2-3-1-3-1-1-1-1-1-1-1</v>
      </c>
      <c r="CL611" s="513">
        <v>36293</v>
      </c>
      <c r="CM611" s="513">
        <v>45195</v>
      </c>
      <c r="CN611" s="510"/>
      <c r="CP611" s="510"/>
    </row>
    <row r="612" spans="1:94" ht="12.95" customHeight="1" outlineLevel="1" x14ac:dyDescent="0.35">
      <c r="A612" s="78">
        <f t="shared" si="310"/>
        <v>501139</v>
      </c>
      <c r="B612" s="7">
        <f t="shared" si="282"/>
        <v>607</v>
      </c>
      <c r="C612" s="59">
        <f t="shared" si="306"/>
        <v>607</v>
      </c>
      <c r="D612" s="124">
        <f t="shared" si="309"/>
        <v>501139</v>
      </c>
      <c r="E612" s="16" t="str">
        <f t="shared" si="285"/>
        <v>Plasma</v>
      </c>
      <c r="F612" s="58" t="str">
        <f t="shared" si="286"/>
        <v xml:space="preserve">ACD </v>
      </c>
      <c r="G612" s="58" t="str">
        <f t="shared" si="287"/>
        <v xml:space="preserve">NoAdd </v>
      </c>
      <c r="H612" s="58" t="str">
        <f t="shared" si="288"/>
        <v xml:space="preserve">Closed </v>
      </c>
      <c r="I612" s="58" t="str">
        <f t="shared" si="289"/>
        <v xml:space="preserve">SV </v>
      </c>
      <c r="J612" s="58" t="str">
        <f t="shared" si="290"/>
        <v xml:space="preserve">≤-30°C  </v>
      </c>
      <c r="K612" s="58" t="str">
        <f t="shared" si="291"/>
        <v>No</v>
      </c>
      <c r="L612" s="58" t="str">
        <f t="shared" si="292"/>
        <v xml:space="preserve">Allo </v>
      </c>
      <c r="M612" s="58" t="str">
        <f t="shared" si="293"/>
        <v xml:space="preserve">Aph </v>
      </c>
      <c r="N612" s="58" t="str">
        <f t="shared" si="294"/>
        <v xml:space="preserve">≤24h </v>
      </c>
      <c r="O612" s="58" t="str">
        <f t="shared" si="295"/>
        <v xml:space="preserve">Fract </v>
      </c>
      <c r="P612" s="58" t="str">
        <f t="shared" si="296"/>
        <v xml:space="preserve">LCdepl </v>
      </c>
      <c r="Q612" s="58" t="str">
        <f t="shared" si="297"/>
        <v xml:space="preserve">None </v>
      </c>
      <c r="R612" s="58" t="str">
        <f t="shared" si="298"/>
        <v xml:space="preserve">NoIrr </v>
      </c>
      <c r="S612" s="58" t="str">
        <f t="shared" si="299"/>
        <v xml:space="preserve">- </v>
      </c>
      <c r="T612" s="58" t="str">
        <f t="shared" si="300"/>
        <v>no sub</v>
      </c>
      <c r="U612" s="58" t="str">
        <f t="shared" si="301"/>
        <v>Non</v>
      </c>
      <c r="V612" s="58" t="str">
        <f t="shared" si="302"/>
        <v>NA</v>
      </c>
      <c r="W612" s="58" t="str">
        <f t="shared" si="303"/>
        <v xml:space="preserve">None </v>
      </c>
      <c r="X612"/>
      <c r="Y612" s="161" t="str">
        <f t="shared" si="304"/>
        <v>5-6-1-1-1-4-1-1-2-5-3-3-1-1-1-1-1-1-1</v>
      </c>
      <c r="Z612" s="8">
        <f t="shared" si="276"/>
        <v>501139</v>
      </c>
      <c r="AA612" s="7">
        <f t="shared" si="277"/>
        <v>607</v>
      </c>
      <c r="AB612" s="29" t="str">
        <f t="shared" si="313"/>
        <v>5</v>
      </c>
      <c r="AC612" s="29" t="str">
        <f t="shared" si="313"/>
        <v>0</v>
      </c>
      <c r="AD612" s="29" t="str">
        <f t="shared" si="313"/>
        <v>1</v>
      </c>
      <c r="AE612" s="29" t="str">
        <f t="shared" si="313"/>
        <v>1</v>
      </c>
      <c r="AF612" s="29" t="str">
        <f t="shared" si="313"/>
        <v>3</v>
      </c>
      <c r="AG612" s="29" t="str">
        <f t="shared" si="313"/>
        <v>9</v>
      </c>
      <c r="AH612" s="58">
        <v>607</v>
      </c>
      <c r="AI612" s="510">
        <v>501139</v>
      </c>
      <c r="AJ612" s="509">
        <v>5</v>
      </c>
      <c r="AK612" s="509">
        <v>6</v>
      </c>
      <c r="AL612" s="509">
        <v>1</v>
      </c>
      <c r="AM612" s="509">
        <v>1</v>
      </c>
      <c r="AN612" s="509">
        <v>1</v>
      </c>
      <c r="AO612" s="509">
        <v>4</v>
      </c>
      <c r="AP612" s="509">
        <v>1</v>
      </c>
      <c r="AQ612" s="509">
        <v>1</v>
      </c>
      <c r="AR612" s="509">
        <v>2</v>
      </c>
      <c r="AS612" s="509">
        <v>5</v>
      </c>
      <c r="AT612" s="509">
        <v>3</v>
      </c>
      <c r="AU612" s="509">
        <v>3</v>
      </c>
      <c r="AV612" s="509">
        <v>1</v>
      </c>
      <c r="AW612" s="509">
        <v>1</v>
      </c>
      <c r="AX612" s="509">
        <v>1</v>
      </c>
      <c r="AY612" s="509">
        <v>1</v>
      </c>
      <c r="AZ612" s="509">
        <v>1</v>
      </c>
      <c r="BA612" s="509">
        <v>1</v>
      </c>
      <c r="BB612" s="509">
        <v>1</v>
      </c>
      <c r="BC612" s="509" t="b">
        <v>0</v>
      </c>
      <c r="BD612" s="508">
        <v>42267</v>
      </c>
      <c r="BE612" s="508">
        <v>42145</v>
      </c>
      <c r="BF612" s="509" t="b">
        <v>0</v>
      </c>
      <c r="BG612" s="510" t="s">
        <v>1298</v>
      </c>
      <c r="BH612" s="512"/>
      <c r="BI612" s="510"/>
      <c r="BJ612" s="513">
        <v>42267</v>
      </c>
      <c r="BK612" s="513">
        <v>42145</v>
      </c>
      <c r="BL612" s="513">
        <v>46217</v>
      </c>
      <c r="BM612" s="510"/>
      <c r="BN612" s="512"/>
      <c r="BO612" s="510"/>
      <c r="BP612" s="509">
        <v>4</v>
      </c>
      <c r="BQ612" s="509" t="str">
        <f>IF(AI612="","",VLOOKUP(AJ612,[0]!Qualifier,(COLUMN(AJ612)-34),FALSE))</f>
        <v>Plasma</v>
      </c>
      <c r="BR612" s="509" t="str">
        <f>IF(AJ612="","",VLOOKUP(AK612,[0]!Qualifier,(COLUMN(AK612)-34),FALSE))</f>
        <v xml:space="preserve">ACD </v>
      </c>
      <c r="BS612" s="509" t="str">
        <f>IF(AK612="","",VLOOKUP(AL612,[0]!Qualifier,(COLUMN(AL612)-34),FALSE))</f>
        <v xml:space="preserve">NoAdd </v>
      </c>
      <c r="BT612" s="509" t="str">
        <f>IF(AL612="","",VLOOKUP(AM612,[0]!Qualifier,(COLUMN(AM612)-34),FALSE))</f>
        <v xml:space="preserve">Closed </v>
      </c>
      <c r="BU612" s="509" t="str">
        <f>IF(AM612="","",VLOOKUP(AN612,[0]!Qualifier,(COLUMN(AN612)-34),FALSE))</f>
        <v xml:space="preserve">SV </v>
      </c>
      <c r="BV612" s="509" t="str">
        <f>IF(AN612="","",VLOOKUP(AO612,[0]!Qualifier,(COLUMN(AO612)-34),FALSE))</f>
        <v xml:space="preserve">≤-30°C  </v>
      </c>
      <c r="BW612" s="509" t="str">
        <f>IF(AO612="","",VLOOKUP(AP612,[0]!Qualifier,(COLUMN(AP612)-34),FALSE))</f>
        <v>No</v>
      </c>
      <c r="BX612" s="509" t="str">
        <f>IF(AP612="","",VLOOKUP(AQ612,[0]!Qualifier,(COLUMN(AQ612)-34),FALSE))</f>
        <v xml:space="preserve">Allo </v>
      </c>
      <c r="BY612" s="509" t="str">
        <f>IF(AQ612="","",VLOOKUP(AR612,[0]!Qualifier,(COLUMN(AR612)-34),FALSE))</f>
        <v xml:space="preserve">Aph </v>
      </c>
      <c r="BZ612" s="509" t="str">
        <f>IF(AR612="","",VLOOKUP(AS612,[0]!Qualifier,(COLUMN(AS612)-34),FALSE))</f>
        <v xml:space="preserve">≤24h </v>
      </c>
      <c r="CA612" s="509" t="str">
        <f>IF(AS612="","",VLOOKUP(AT612,[0]!Qualifier,(COLUMN(AT612)-34),FALSE))</f>
        <v xml:space="preserve">Fract </v>
      </c>
      <c r="CB612" s="509" t="str">
        <f>IF(AT612="","",VLOOKUP(AU612,[0]!Qualifier,(COLUMN(AU612)-34),FALSE))</f>
        <v xml:space="preserve">LCdepl </v>
      </c>
      <c r="CC612" s="509" t="str">
        <f>IF(AU612="","",VLOOKUP(AV612,[0]!Qualifier,(COLUMN(AV612)-34),FALSE))</f>
        <v xml:space="preserve">None </v>
      </c>
      <c r="CD612" s="509" t="str">
        <f>IF(AV612="","",VLOOKUP(AW612,[0]!Qualifier,(COLUMN(AW612)-34),FALSE))</f>
        <v xml:space="preserve">NoIrr </v>
      </c>
      <c r="CE612" s="508" t="str">
        <f>IF(AW612="","",VLOOKUP(AX612,[0]!Qualifier,(COLUMN(AX612)-34),FALSE))</f>
        <v xml:space="preserve">- </v>
      </c>
      <c r="CF612" s="508" t="str">
        <f>IF(AX612="","",VLOOKUP(AY612,[0]!Qualifier,(COLUMN(AY612)-34),FALSE))</f>
        <v>no sub</v>
      </c>
      <c r="CG612" s="509" t="str">
        <f>IF(AY612="","",VLOOKUP(AZ612,[0]!Qualifier,(COLUMN(AZ612)-34),FALSE))</f>
        <v>Non</v>
      </c>
      <c r="CH612" s="510" t="str">
        <f>IF(AZ612="","",VLOOKUP(BA612,[0]!Qualifier,(COLUMN(BA612)-34),FALSE))</f>
        <v>NA</v>
      </c>
      <c r="CI612" s="512" t="str">
        <f>IF(BA612="","",VLOOKUP(BB612,[0]!Qualifier,(COLUMN(BB612)-34),FALSE))</f>
        <v xml:space="preserve">None </v>
      </c>
      <c r="CJ612" s="510"/>
      <c r="CK612" s="513" t="str">
        <f t="shared" si="305"/>
        <v>5-6-1-1-1-4-1-1-2-5-3-3-1-1-1-1-1-1-1</v>
      </c>
      <c r="CL612" s="513">
        <v>36201</v>
      </c>
      <c r="CM612" s="513">
        <v>45195</v>
      </c>
      <c r="CN612" s="510"/>
      <c r="CP612" s="510"/>
    </row>
    <row r="613" spans="1:94" ht="12.95" customHeight="1" outlineLevel="1" x14ac:dyDescent="0.35">
      <c r="A613" s="78">
        <f t="shared" si="310"/>
        <v>501405</v>
      </c>
      <c r="B613" s="7">
        <f t="shared" si="282"/>
        <v>608</v>
      </c>
      <c r="C613" s="59">
        <f t="shared" si="306"/>
        <v>608</v>
      </c>
      <c r="D613" s="124">
        <f t="shared" si="309"/>
        <v>501405</v>
      </c>
      <c r="E613" s="16" t="str">
        <f t="shared" si="285"/>
        <v>Plasma</v>
      </c>
      <c r="F613" s="58" t="str">
        <f t="shared" si="286"/>
        <v xml:space="preserve">Citr </v>
      </c>
      <c r="G613" s="58" t="str">
        <f t="shared" si="287"/>
        <v xml:space="preserve">NoAdd </v>
      </c>
      <c r="H613" s="58" t="str">
        <f t="shared" si="288"/>
        <v xml:space="preserve">Closed </v>
      </c>
      <c r="I613" s="58" t="str">
        <f t="shared" si="289"/>
        <v xml:space="preserve">SV </v>
      </c>
      <c r="J613" s="58" t="str">
        <f t="shared" si="290"/>
        <v xml:space="preserve">≤-30°C  </v>
      </c>
      <c r="K613" s="58" t="str">
        <f t="shared" si="291"/>
        <v>No</v>
      </c>
      <c r="L613" s="58" t="str">
        <f t="shared" si="292"/>
        <v xml:space="preserve">Allo </v>
      </c>
      <c r="M613" s="58" t="str">
        <f t="shared" si="293"/>
        <v xml:space="preserve">Aph </v>
      </c>
      <c r="N613" s="58" t="str">
        <f t="shared" si="294"/>
        <v xml:space="preserve">≤8h </v>
      </c>
      <c r="O613" s="58" t="str">
        <f t="shared" si="295"/>
        <v xml:space="preserve">Transf </v>
      </c>
      <c r="P613" s="58" t="str">
        <f t="shared" si="296"/>
        <v xml:space="preserve">LCdepl </v>
      </c>
      <c r="Q613" s="58" t="str">
        <f t="shared" si="297"/>
        <v xml:space="preserve">None </v>
      </c>
      <c r="R613" s="58" t="str">
        <f t="shared" si="298"/>
        <v xml:space="preserve">NoIrr </v>
      </c>
      <c r="S613" s="58" t="str">
        <f t="shared" si="299"/>
        <v xml:space="preserve">- </v>
      </c>
      <c r="T613" s="58" t="str">
        <f t="shared" si="300"/>
        <v>no sub</v>
      </c>
      <c r="U613" s="58" t="str">
        <f t="shared" si="301"/>
        <v>Non</v>
      </c>
      <c r="V613" s="58" t="str">
        <f t="shared" si="302"/>
        <v>NA</v>
      </c>
      <c r="W613" s="58" t="str">
        <f t="shared" si="303"/>
        <v>Phch</v>
      </c>
      <c r="X613"/>
      <c r="Y613" s="161" t="str">
        <f t="shared" si="304"/>
        <v>5-10-1-1-1-4-1-1-2-9-1-3-1-1-1-1-1-1-3</v>
      </c>
      <c r="Z613" s="8">
        <f t="shared" si="276"/>
        <v>501405</v>
      </c>
      <c r="AA613" s="7">
        <f t="shared" si="277"/>
        <v>608</v>
      </c>
      <c r="AB613" s="29" t="str">
        <f t="shared" si="313"/>
        <v>5</v>
      </c>
      <c r="AC613" s="29" t="str">
        <f t="shared" si="313"/>
        <v>0</v>
      </c>
      <c r="AD613" s="29" t="str">
        <f t="shared" si="313"/>
        <v>1</v>
      </c>
      <c r="AE613" s="29" t="str">
        <f t="shared" si="313"/>
        <v>4</v>
      </c>
      <c r="AF613" s="29" t="str">
        <f t="shared" si="313"/>
        <v>0</v>
      </c>
      <c r="AG613" s="29" t="str">
        <f t="shared" si="313"/>
        <v>5</v>
      </c>
      <c r="AH613" s="58">
        <v>608</v>
      </c>
      <c r="AI613" s="510">
        <v>501405</v>
      </c>
      <c r="AJ613" s="509">
        <v>5</v>
      </c>
      <c r="AK613" s="509">
        <v>10</v>
      </c>
      <c r="AL613" s="509">
        <v>1</v>
      </c>
      <c r="AM613" s="509">
        <v>1</v>
      </c>
      <c r="AN613" s="509">
        <v>1</v>
      </c>
      <c r="AO613" s="509">
        <v>4</v>
      </c>
      <c r="AP613" s="509">
        <v>1</v>
      </c>
      <c r="AQ613" s="509">
        <v>1</v>
      </c>
      <c r="AR613" s="509">
        <v>2</v>
      </c>
      <c r="AS613" s="509">
        <v>9</v>
      </c>
      <c r="AT613" s="509">
        <v>1</v>
      </c>
      <c r="AU613" s="509">
        <v>3</v>
      </c>
      <c r="AV613" s="509">
        <v>1</v>
      </c>
      <c r="AW613" s="509">
        <v>1</v>
      </c>
      <c r="AX613" s="509">
        <v>1</v>
      </c>
      <c r="AY613" s="509">
        <v>1</v>
      </c>
      <c r="AZ613" s="509">
        <v>1</v>
      </c>
      <c r="BA613" s="509">
        <v>1</v>
      </c>
      <c r="BB613" s="509">
        <v>3</v>
      </c>
      <c r="BC613" s="509" t="b">
        <v>0</v>
      </c>
      <c r="BD613" s="508">
        <v>40689</v>
      </c>
      <c r="BE613" s="508">
        <v>40279</v>
      </c>
      <c r="BF613" s="509" t="b">
        <v>0</v>
      </c>
      <c r="BG613" s="510" t="s">
        <v>1299</v>
      </c>
      <c r="BH613" s="512"/>
      <c r="BI613" s="510"/>
      <c r="BJ613" s="513">
        <v>40689</v>
      </c>
      <c r="BK613" s="513">
        <v>40279</v>
      </c>
      <c r="BL613" s="513">
        <v>46217</v>
      </c>
      <c r="BM613" s="510"/>
      <c r="BN613" s="512"/>
      <c r="BO613" s="510"/>
      <c r="BP613" s="509">
        <v>4</v>
      </c>
      <c r="BQ613" s="509" t="str">
        <f>IF(AI613="","",VLOOKUP(AJ613,[0]!Qualifier,(COLUMN(AJ613)-34),FALSE))</f>
        <v>Plasma</v>
      </c>
      <c r="BR613" s="509" t="str">
        <f>IF(AJ613="","",VLOOKUP(AK613,[0]!Qualifier,(COLUMN(AK613)-34),FALSE))</f>
        <v xml:space="preserve">Citr </v>
      </c>
      <c r="BS613" s="509" t="str">
        <f>IF(AK613="","",VLOOKUP(AL613,[0]!Qualifier,(COLUMN(AL613)-34),FALSE))</f>
        <v xml:space="preserve">NoAdd </v>
      </c>
      <c r="BT613" s="509" t="str">
        <f>IF(AL613="","",VLOOKUP(AM613,[0]!Qualifier,(COLUMN(AM613)-34),FALSE))</f>
        <v xml:space="preserve">Closed </v>
      </c>
      <c r="BU613" s="509" t="str">
        <f>IF(AM613="","",VLOOKUP(AN613,[0]!Qualifier,(COLUMN(AN613)-34),FALSE))</f>
        <v xml:space="preserve">SV </v>
      </c>
      <c r="BV613" s="509" t="str">
        <f>IF(AN613="","",VLOOKUP(AO613,[0]!Qualifier,(COLUMN(AO613)-34),FALSE))</f>
        <v xml:space="preserve">≤-30°C  </v>
      </c>
      <c r="BW613" s="509" t="str">
        <f>IF(AO613="","",VLOOKUP(AP613,[0]!Qualifier,(COLUMN(AP613)-34),FALSE))</f>
        <v>No</v>
      </c>
      <c r="BX613" s="509" t="str">
        <f>IF(AP613="","",VLOOKUP(AQ613,[0]!Qualifier,(COLUMN(AQ613)-34),FALSE))</f>
        <v xml:space="preserve">Allo </v>
      </c>
      <c r="BY613" s="509" t="str">
        <f>IF(AQ613="","",VLOOKUP(AR613,[0]!Qualifier,(COLUMN(AR613)-34),FALSE))</f>
        <v xml:space="preserve">Aph </v>
      </c>
      <c r="BZ613" s="509" t="str">
        <f>IF(AR613="","",VLOOKUP(AS613,[0]!Qualifier,(COLUMN(AS613)-34),FALSE))</f>
        <v xml:space="preserve">≤8h </v>
      </c>
      <c r="CA613" s="509" t="str">
        <f>IF(AS613="","",VLOOKUP(AT613,[0]!Qualifier,(COLUMN(AT613)-34),FALSE))</f>
        <v xml:space="preserve">Transf </v>
      </c>
      <c r="CB613" s="509" t="str">
        <f>IF(AT613="","",VLOOKUP(AU613,[0]!Qualifier,(COLUMN(AU613)-34),FALSE))</f>
        <v xml:space="preserve">LCdepl </v>
      </c>
      <c r="CC613" s="509" t="str">
        <f>IF(AU613="","",VLOOKUP(AV613,[0]!Qualifier,(COLUMN(AV613)-34),FALSE))</f>
        <v xml:space="preserve">None </v>
      </c>
      <c r="CD613" s="509" t="str">
        <f>IF(AV613="","",VLOOKUP(AW613,[0]!Qualifier,(COLUMN(AW613)-34),FALSE))</f>
        <v xml:space="preserve">NoIrr </v>
      </c>
      <c r="CE613" s="508" t="str">
        <f>IF(AW613="","",VLOOKUP(AX613,[0]!Qualifier,(COLUMN(AX613)-34),FALSE))</f>
        <v xml:space="preserve">- </v>
      </c>
      <c r="CF613" s="508" t="str">
        <f>IF(AX613="","",VLOOKUP(AY613,[0]!Qualifier,(COLUMN(AY613)-34),FALSE))</f>
        <v>no sub</v>
      </c>
      <c r="CG613" s="509" t="str">
        <f>IF(AY613="","",VLOOKUP(AZ613,[0]!Qualifier,(COLUMN(AZ613)-34),FALSE))</f>
        <v>Non</v>
      </c>
      <c r="CH613" s="510" t="str">
        <f>IF(AZ613="","",VLOOKUP(BA613,[0]!Qualifier,(COLUMN(BA613)-34),FALSE))</f>
        <v>NA</v>
      </c>
      <c r="CI613" s="512" t="str">
        <f>IF(BA613="","",VLOOKUP(BB613,[0]!Qualifier,(COLUMN(BB613)-34),FALSE))</f>
        <v>Phch</v>
      </c>
      <c r="CJ613" s="510"/>
      <c r="CK613" s="513" t="str">
        <f t="shared" si="305"/>
        <v>5-10-1-1-1-4-1-1-2-9-1-3-1-1-1-1-1-1-3</v>
      </c>
      <c r="CL613" s="513">
        <v>36201</v>
      </c>
      <c r="CM613" s="513">
        <v>45195</v>
      </c>
      <c r="CN613" s="510"/>
      <c r="CP613" s="510"/>
    </row>
    <row r="614" spans="1:94" ht="12.95" customHeight="1" outlineLevel="1" x14ac:dyDescent="0.35">
      <c r="A614" s="78">
        <f t="shared" si="310"/>
        <v>501415</v>
      </c>
      <c r="B614" s="7">
        <f t="shared" si="282"/>
        <v>609</v>
      </c>
      <c r="C614" s="59">
        <f t="shared" si="306"/>
        <v>609</v>
      </c>
      <c r="D614" s="124">
        <f t="shared" si="309"/>
        <v>501415</v>
      </c>
      <c r="E614" s="16" t="str">
        <f t="shared" si="285"/>
        <v>Plasma</v>
      </c>
      <c r="F614" s="58" t="str">
        <f t="shared" si="286"/>
        <v xml:space="preserve">Citr </v>
      </c>
      <c r="G614" s="58" t="str">
        <f t="shared" si="287"/>
        <v xml:space="preserve">NoAdd </v>
      </c>
      <c r="H614" s="58" t="str">
        <f t="shared" si="288"/>
        <v xml:space="preserve">Open </v>
      </c>
      <c r="I614" s="58" t="str">
        <f t="shared" si="289"/>
        <v xml:space="preserve">SV </v>
      </c>
      <c r="J614" s="58" t="str">
        <f t="shared" si="290"/>
        <v xml:space="preserve">≤-30°C  </v>
      </c>
      <c r="K614" s="58" t="str">
        <f t="shared" si="291"/>
        <v>No</v>
      </c>
      <c r="L614" s="58" t="str">
        <f t="shared" si="292"/>
        <v xml:space="preserve">Allo </v>
      </c>
      <c r="M614" s="58" t="str">
        <f t="shared" si="293"/>
        <v xml:space="preserve">Aph </v>
      </c>
      <c r="N614" s="58" t="str">
        <f t="shared" si="294"/>
        <v xml:space="preserve">≤8h </v>
      </c>
      <c r="O614" s="58" t="str">
        <f t="shared" si="295"/>
        <v xml:space="preserve">Transf </v>
      </c>
      <c r="P614" s="58" t="str">
        <f t="shared" si="296"/>
        <v xml:space="preserve">LCdepl </v>
      </c>
      <c r="Q614" s="58" t="str">
        <f t="shared" si="297"/>
        <v xml:space="preserve">None </v>
      </c>
      <c r="R614" s="58" t="str">
        <f t="shared" si="298"/>
        <v xml:space="preserve">NoIrr </v>
      </c>
      <c r="S614" s="58" t="str">
        <f t="shared" si="299"/>
        <v xml:space="preserve">- </v>
      </c>
      <c r="T614" s="58" t="str">
        <f t="shared" si="300"/>
        <v>no sub</v>
      </c>
      <c r="U614" s="58" t="str">
        <f t="shared" si="301"/>
        <v>Non</v>
      </c>
      <c r="V614" s="58" t="str">
        <f t="shared" si="302"/>
        <v>NA</v>
      </c>
      <c r="W614" s="58" t="str">
        <f t="shared" si="303"/>
        <v>Phch</v>
      </c>
      <c r="X614"/>
      <c r="Y614" s="161" t="str">
        <f t="shared" si="304"/>
        <v>5-10-1-2-1-4-1-1-2-9-1-3-1-1-1-1-1-1-3</v>
      </c>
      <c r="Z614" s="8">
        <f t="shared" si="276"/>
        <v>501415</v>
      </c>
      <c r="AA614" s="7">
        <f t="shared" si="277"/>
        <v>609</v>
      </c>
      <c r="AB614" s="29" t="str">
        <f t="shared" si="313"/>
        <v>5</v>
      </c>
      <c r="AC614" s="29" t="str">
        <f t="shared" si="313"/>
        <v>0</v>
      </c>
      <c r="AD614" s="29" t="str">
        <f t="shared" si="313"/>
        <v>1</v>
      </c>
      <c r="AE614" s="29" t="str">
        <f t="shared" si="313"/>
        <v>4</v>
      </c>
      <c r="AF614" s="29" t="str">
        <f t="shared" si="313"/>
        <v>1</v>
      </c>
      <c r="AG614" s="29" t="str">
        <f t="shared" si="313"/>
        <v>5</v>
      </c>
      <c r="AH614" s="58">
        <v>609</v>
      </c>
      <c r="AI614" s="510">
        <v>501415</v>
      </c>
      <c r="AJ614" s="509">
        <v>5</v>
      </c>
      <c r="AK614" s="509">
        <v>10</v>
      </c>
      <c r="AL614" s="509">
        <v>1</v>
      </c>
      <c r="AM614" s="509">
        <v>2</v>
      </c>
      <c r="AN614" s="509">
        <v>1</v>
      </c>
      <c r="AO614" s="509">
        <v>4</v>
      </c>
      <c r="AP614" s="509">
        <v>1</v>
      </c>
      <c r="AQ614" s="509">
        <v>1</v>
      </c>
      <c r="AR614" s="509">
        <v>2</v>
      </c>
      <c r="AS614" s="509">
        <v>9</v>
      </c>
      <c r="AT614" s="509">
        <v>1</v>
      </c>
      <c r="AU614" s="509">
        <v>3</v>
      </c>
      <c r="AV614" s="509">
        <v>1</v>
      </c>
      <c r="AW614" s="509">
        <v>1</v>
      </c>
      <c r="AX614" s="509">
        <v>1</v>
      </c>
      <c r="AY614" s="509">
        <v>1</v>
      </c>
      <c r="AZ614" s="509">
        <v>1</v>
      </c>
      <c r="BA614" s="509">
        <v>1</v>
      </c>
      <c r="BB614" s="509">
        <v>3</v>
      </c>
      <c r="BC614" s="509" t="b">
        <v>0</v>
      </c>
      <c r="BD614" s="508">
        <v>40689</v>
      </c>
      <c r="BE614" s="508">
        <v>40279</v>
      </c>
      <c r="BF614" s="509" t="b">
        <v>0</v>
      </c>
      <c r="BG614" s="510" t="s">
        <v>1300</v>
      </c>
      <c r="BH614" s="512"/>
      <c r="BI614" s="510"/>
      <c r="BJ614" s="513">
        <v>40689</v>
      </c>
      <c r="BK614" s="513">
        <v>40279</v>
      </c>
      <c r="BL614" s="513">
        <v>46217</v>
      </c>
      <c r="BM614" s="510"/>
      <c r="BN614" s="512"/>
      <c r="BO614" s="510"/>
      <c r="BP614" s="509">
        <v>4</v>
      </c>
      <c r="BQ614" s="509" t="str">
        <f>IF(AI614="","",VLOOKUP(AJ614,[0]!Qualifier,(COLUMN(AJ614)-34),FALSE))</f>
        <v>Plasma</v>
      </c>
      <c r="BR614" s="509" t="str">
        <f>IF(AJ614="","",VLOOKUP(AK614,[0]!Qualifier,(COLUMN(AK614)-34),FALSE))</f>
        <v xml:space="preserve">Citr </v>
      </c>
      <c r="BS614" s="509" t="str">
        <f>IF(AK614="","",VLOOKUP(AL614,[0]!Qualifier,(COLUMN(AL614)-34),FALSE))</f>
        <v xml:space="preserve">NoAdd </v>
      </c>
      <c r="BT614" s="509" t="str">
        <f>IF(AL614="","",VLOOKUP(AM614,[0]!Qualifier,(COLUMN(AM614)-34),FALSE))</f>
        <v xml:space="preserve">Open </v>
      </c>
      <c r="BU614" s="509" t="str">
        <f>IF(AM614="","",VLOOKUP(AN614,[0]!Qualifier,(COLUMN(AN614)-34),FALSE))</f>
        <v xml:space="preserve">SV </v>
      </c>
      <c r="BV614" s="509" t="str">
        <f>IF(AN614="","",VLOOKUP(AO614,[0]!Qualifier,(COLUMN(AO614)-34),FALSE))</f>
        <v xml:space="preserve">≤-30°C  </v>
      </c>
      <c r="BW614" s="509" t="str">
        <f>IF(AO614="","",VLOOKUP(AP614,[0]!Qualifier,(COLUMN(AP614)-34),FALSE))</f>
        <v>No</v>
      </c>
      <c r="BX614" s="509" t="str">
        <f>IF(AP614="","",VLOOKUP(AQ614,[0]!Qualifier,(COLUMN(AQ614)-34),FALSE))</f>
        <v xml:space="preserve">Allo </v>
      </c>
      <c r="BY614" s="509" t="str">
        <f>IF(AQ614="","",VLOOKUP(AR614,[0]!Qualifier,(COLUMN(AR614)-34),FALSE))</f>
        <v xml:space="preserve">Aph </v>
      </c>
      <c r="BZ614" s="509" t="str">
        <f>IF(AR614="","",VLOOKUP(AS614,[0]!Qualifier,(COLUMN(AS614)-34),FALSE))</f>
        <v xml:space="preserve">≤8h </v>
      </c>
      <c r="CA614" s="509" t="str">
        <f>IF(AS614="","",VLOOKUP(AT614,[0]!Qualifier,(COLUMN(AT614)-34),FALSE))</f>
        <v xml:space="preserve">Transf </v>
      </c>
      <c r="CB614" s="509" t="str">
        <f>IF(AT614="","",VLOOKUP(AU614,[0]!Qualifier,(COLUMN(AU614)-34),FALSE))</f>
        <v xml:space="preserve">LCdepl </v>
      </c>
      <c r="CC614" s="509" t="str">
        <f>IF(AU614="","",VLOOKUP(AV614,[0]!Qualifier,(COLUMN(AV614)-34),FALSE))</f>
        <v xml:space="preserve">None </v>
      </c>
      <c r="CD614" s="509" t="str">
        <f>IF(AV614="","",VLOOKUP(AW614,[0]!Qualifier,(COLUMN(AW614)-34),FALSE))</f>
        <v xml:space="preserve">NoIrr </v>
      </c>
      <c r="CE614" s="508" t="str">
        <f>IF(AW614="","",VLOOKUP(AX614,[0]!Qualifier,(COLUMN(AX614)-34),FALSE))</f>
        <v xml:space="preserve">- </v>
      </c>
      <c r="CF614" s="508" t="str">
        <f>IF(AX614="","",VLOOKUP(AY614,[0]!Qualifier,(COLUMN(AY614)-34),FALSE))</f>
        <v>no sub</v>
      </c>
      <c r="CG614" s="509" t="str">
        <f>IF(AY614="","",VLOOKUP(AZ614,[0]!Qualifier,(COLUMN(AZ614)-34),FALSE))</f>
        <v>Non</v>
      </c>
      <c r="CH614" s="510" t="str">
        <f>IF(AZ614="","",VLOOKUP(BA614,[0]!Qualifier,(COLUMN(BA614)-34),FALSE))</f>
        <v>NA</v>
      </c>
      <c r="CI614" s="512" t="str">
        <f>IF(BA614="","",VLOOKUP(BB614,[0]!Qualifier,(COLUMN(BB614)-34),FALSE))</f>
        <v>Phch</v>
      </c>
      <c r="CJ614" s="510"/>
      <c r="CK614" s="513" t="str">
        <f t="shared" si="305"/>
        <v>5-10-1-2-1-4-1-1-2-9-1-3-1-1-1-1-1-1-3</v>
      </c>
      <c r="CL614" s="513">
        <v>36201</v>
      </c>
      <c r="CM614" s="513">
        <v>45195</v>
      </c>
      <c r="CN614" s="510"/>
      <c r="CP614" s="510"/>
    </row>
    <row r="615" spans="1:94" ht="12.95" customHeight="1" outlineLevel="1" x14ac:dyDescent="0.35">
      <c r="A615" s="78">
        <f t="shared" si="310"/>
        <v>503101</v>
      </c>
      <c r="B615" s="7">
        <f t="shared" si="282"/>
        <v>610</v>
      </c>
      <c r="C615" s="59">
        <f t="shared" ref="C615" si="314">IF(AH615="","",IF(OR(BC615,BF615),"invalid",B615))</f>
        <v>610</v>
      </c>
      <c r="D615" s="124">
        <f t="shared" si="309"/>
        <v>503101</v>
      </c>
      <c r="E615" s="16" t="str">
        <f t="shared" si="285"/>
        <v>Plasma</v>
      </c>
      <c r="F615" s="58" t="str">
        <f t="shared" si="286"/>
        <v xml:space="preserve">ACD </v>
      </c>
      <c r="G615" s="58" t="str">
        <f t="shared" si="287"/>
        <v xml:space="preserve">NoAdd </v>
      </c>
      <c r="H615" s="58" t="str">
        <f t="shared" si="288"/>
        <v xml:space="preserve">Closed </v>
      </c>
      <c r="I615" s="58" t="str">
        <f t="shared" si="289"/>
        <v xml:space="preserve">SV </v>
      </c>
      <c r="J615" s="58" t="str">
        <f t="shared" si="290"/>
        <v xml:space="preserve">≤-30°C  </v>
      </c>
      <c r="K615" s="58" t="str">
        <f t="shared" si="291"/>
        <v>No</v>
      </c>
      <c r="L615" s="58" t="str">
        <f t="shared" si="292"/>
        <v xml:space="preserve">Allo </v>
      </c>
      <c r="M615" s="58" t="str">
        <f t="shared" si="293"/>
        <v xml:space="preserve">Aph </v>
      </c>
      <c r="N615" s="58" t="str">
        <f t="shared" si="294"/>
        <v xml:space="preserve">≤18h </v>
      </c>
      <c r="O615" s="58" t="str">
        <f t="shared" si="295"/>
        <v xml:space="preserve">Transf </v>
      </c>
      <c r="P615" s="58" t="str">
        <f t="shared" si="296"/>
        <v xml:space="preserve">LCdepl </v>
      </c>
      <c r="Q615" s="58" t="str">
        <f t="shared" si="297"/>
        <v xml:space="preserve">None </v>
      </c>
      <c r="R615" s="58" t="str">
        <f t="shared" si="298"/>
        <v xml:space="preserve">NoIrr </v>
      </c>
      <c r="S615" s="58" t="str">
        <f t="shared" si="299"/>
        <v xml:space="preserve">- </v>
      </c>
      <c r="T615" s="58" t="str">
        <f t="shared" si="300"/>
        <v>no sub</v>
      </c>
      <c r="U615" s="58" t="str">
        <f t="shared" si="301"/>
        <v xml:space="preserve">Qu </v>
      </c>
      <c r="V615" s="58" t="str">
        <f t="shared" si="302"/>
        <v>NA</v>
      </c>
      <c r="W615" s="58" t="str">
        <f t="shared" si="303"/>
        <v xml:space="preserve">None </v>
      </c>
      <c r="X615"/>
      <c r="Y615" s="161" t="str">
        <f t="shared" si="304"/>
        <v>5-6-1-1-1-4-1-1-2-3-1-3-1-1-1-1-2-1-1</v>
      </c>
      <c r="Z615" s="8">
        <f t="shared" si="276"/>
        <v>503101</v>
      </c>
      <c r="AA615" s="7">
        <f t="shared" si="277"/>
        <v>610</v>
      </c>
      <c r="AB615" s="29" t="str">
        <f t="shared" si="313"/>
        <v>5</v>
      </c>
      <c r="AC615" s="29" t="str">
        <f t="shared" si="313"/>
        <v>0</v>
      </c>
      <c r="AD615" s="29" t="str">
        <f t="shared" si="313"/>
        <v>3</v>
      </c>
      <c r="AE615" s="29" t="str">
        <f t="shared" si="313"/>
        <v>1</v>
      </c>
      <c r="AF615" s="29" t="str">
        <f t="shared" si="313"/>
        <v>0</v>
      </c>
      <c r="AG615" s="29" t="str">
        <f t="shared" si="313"/>
        <v>1</v>
      </c>
      <c r="AH615" s="58">
        <v>610</v>
      </c>
      <c r="AI615" s="510">
        <v>503101</v>
      </c>
      <c r="AJ615" s="509">
        <v>5</v>
      </c>
      <c r="AK615" s="509">
        <v>6</v>
      </c>
      <c r="AL615" s="509">
        <v>1</v>
      </c>
      <c r="AM615" s="509">
        <v>1</v>
      </c>
      <c r="AN615" s="509">
        <v>1</v>
      </c>
      <c r="AO615" s="509">
        <v>4</v>
      </c>
      <c r="AP615" s="509">
        <v>1</v>
      </c>
      <c r="AQ615" s="509">
        <v>1</v>
      </c>
      <c r="AR615" s="509">
        <v>2</v>
      </c>
      <c r="AS615" s="509">
        <v>3</v>
      </c>
      <c r="AT615" s="509">
        <v>1</v>
      </c>
      <c r="AU615" s="509">
        <v>3</v>
      </c>
      <c r="AV615" s="509">
        <v>1</v>
      </c>
      <c r="AW615" s="509">
        <v>1</v>
      </c>
      <c r="AX615" s="509">
        <v>1</v>
      </c>
      <c r="AY615" s="509">
        <v>1</v>
      </c>
      <c r="AZ615" s="509">
        <v>2</v>
      </c>
      <c r="BA615" s="509">
        <v>1</v>
      </c>
      <c r="BB615" s="509">
        <v>1</v>
      </c>
      <c r="BC615" s="509" t="b">
        <v>0</v>
      </c>
      <c r="BD615" s="508">
        <v>44364</v>
      </c>
      <c r="BE615" s="508">
        <v>44341</v>
      </c>
      <c r="BF615" s="509" t="b">
        <v>0</v>
      </c>
      <c r="BG615" s="510" t="s">
        <v>1297</v>
      </c>
      <c r="BH615" s="512"/>
      <c r="BI615" s="510"/>
      <c r="BJ615" s="513">
        <v>44364</v>
      </c>
      <c r="BK615" s="513">
        <v>44341</v>
      </c>
      <c r="BL615" s="513">
        <v>46217</v>
      </c>
      <c r="BM615" s="510"/>
      <c r="BN615" s="512"/>
      <c r="BO615" s="510"/>
      <c r="BP615" s="509">
        <v>4</v>
      </c>
      <c r="BQ615" s="509" t="str">
        <f>IF(AI615="","",VLOOKUP(AJ615,[0]!Qualifier,(COLUMN(AJ615)-34),FALSE))</f>
        <v>Plasma</v>
      </c>
      <c r="BR615" s="509" t="str">
        <f>IF(AJ615="","",VLOOKUP(AK615,[0]!Qualifier,(COLUMN(AK615)-34),FALSE))</f>
        <v xml:space="preserve">ACD </v>
      </c>
      <c r="BS615" s="509" t="str">
        <f>IF(AK615="","",VLOOKUP(AL615,[0]!Qualifier,(COLUMN(AL615)-34),FALSE))</f>
        <v xml:space="preserve">NoAdd </v>
      </c>
      <c r="BT615" s="509" t="str">
        <f>IF(AL615="","",VLOOKUP(AM615,[0]!Qualifier,(COLUMN(AM615)-34),FALSE))</f>
        <v xml:space="preserve">Closed </v>
      </c>
      <c r="BU615" s="509" t="str">
        <f>IF(AM615="","",VLOOKUP(AN615,[0]!Qualifier,(COLUMN(AN615)-34),FALSE))</f>
        <v xml:space="preserve">SV </v>
      </c>
      <c r="BV615" s="509" t="str">
        <f>IF(AN615="","",VLOOKUP(AO615,[0]!Qualifier,(COLUMN(AO615)-34),FALSE))</f>
        <v xml:space="preserve">≤-30°C  </v>
      </c>
      <c r="BW615" s="509" t="str">
        <f>IF(AO615="","",VLOOKUP(AP615,[0]!Qualifier,(COLUMN(AP615)-34),FALSE))</f>
        <v>No</v>
      </c>
      <c r="BX615" s="509" t="str">
        <f>IF(AP615="","",VLOOKUP(AQ615,[0]!Qualifier,(COLUMN(AQ615)-34),FALSE))</f>
        <v xml:space="preserve">Allo </v>
      </c>
      <c r="BY615" s="509" t="str">
        <f>IF(AQ615="","",VLOOKUP(AR615,[0]!Qualifier,(COLUMN(AR615)-34),FALSE))</f>
        <v xml:space="preserve">Aph </v>
      </c>
      <c r="BZ615" s="509" t="str">
        <f>IF(AR615="","",VLOOKUP(AS615,[0]!Qualifier,(COLUMN(AS615)-34),FALSE))</f>
        <v xml:space="preserve">≤18h </v>
      </c>
      <c r="CA615" s="509" t="str">
        <f>IF(AS615="","",VLOOKUP(AT615,[0]!Qualifier,(COLUMN(AT615)-34),FALSE))</f>
        <v xml:space="preserve">Transf </v>
      </c>
      <c r="CB615" s="509" t="str">
        <f>IF(AT615="","",VLOOKUP(AU615,[0]!Qualifier,(COLUMN(AU615)-34),FALSE))</f>
        <v xml:space="preserve">LCdepl </v>
      </c>
      <c r="CC615" s="509" t="str">
        <f>IF(AU615="","",VLOOKUP(AV615,[0]!Qualifier,(COLUMN(AV615)-34),FALSE))</f>
        <v xml:space="preserve">None </v>
      </c>
      <c r="CD615" s="509" t="str">
        <f>IF(AV615="","",VLOOKUP(AW615,[0]!Qualifier,(COLUMN(AW615)-34),FALSE))</f>
        <v xml:space="preserve">NoIrr </v>
      </c>
      <c r="CE615" s="508" t="str">
        <f>IF(AW615="","",VLOOKUP(AX615,[0]!Qualifier,(COLUMN(AX615)-34),FALSE))</f>
        <v xml:space="preserve">- </v>
      </c>
      <c r="CF615" s="508" t="str">
        <f>IF(AX615="","",VLOOKUP(AY615,[0]!Qualifier,(COLUMN(AY615)-34),FALSE))</f>
        <v>no sub</v>
      </c>
      <c r="CG615" s="509" t="str">
        <f>IF(AY615="","",VLOOKUP(AZ615,[0]!Qualifier,(COLUMN(AZ615)-34),FALSE))</f>
        <v xml:space="preserve">Qu </v>
      </c>
      <c r="CH615" s="510" t="str">
        <f>IF(AZ615="","",VLOOKUP(BA615,[0]!Qualifier,(COLUMN(BA615)-34),FALSE))</f>
        <v>NA</v>
      </c>
      <c r="CI615" s="512" t="str">
        <f>IF(BA615="","",VLOOKUP(BB615,[0]!Qualifier,(COLUMN(BB615)-34),FALSE))</f>
        <v xml:space="preserve">None </v>
      </c>
      <c r="CJ615" s="510"/>
      <c r="CK615" s="513" t="str">
        <f t="shared" si="305"/>
        <v>5-6-1-1-1-4-1-1-2-3-1-3-1-1-1-1-2-1-1</v>
      </c>
      <c r="CL615" s="513">
        <v>36201</v>
      </c>
      <c r="CM615" s="513">
        <v>45195</v>
      </c>
      <c r="CN615" s="513">
        <v>40160</v>
      </c>
      <c r="CO615" s="513">
        <v>1</v>
      </c>
      <c r="CP615" s="510" t="s">
        <v>1174</v>
      </c>
    </row>
    <row r="616" spans="1:94" ht="12.95" customHeight="1" outlineLevel="1" x14ac:dyDescent="0.35">
      <c r="A616" s="78">
        <f t="shared" si="310"/>
        <v>504094</v>
      </c>
      <c r="B616" s="7">
        <f t="shared" si="282"/>
        <v>611</v>
      </c>
      <c r="C616" s="59">
        <f t="shared" si="306"/>
        <v>611</v>
      </c>
      <c r="D616" s="124">
        <f t="shared" si="309"/>
        <v>504094</v>
      </c>
      <c r="E616" s="16" t="str">
        <f t="shared" si="285"/>
        <v>Plasma</v>
      </c>
      <c r="F616" s="58" t="str">
        <f t="shared" si="286"/>
        <v xml:space="preserve">ACD </v>
      </c>
      <c r="G616" s="58" t="str">
        <f t="shared" si="287"/>
        <v xml:space="preserve">NoAdd </v>
      </c>
      <c r="H616" s="58" t="str">
        <f t="shared" si="288"/>
        <v xml:space="preserve">Closed </v>
      </c>
      <c r="I616" s="58" t="str">
        <f t="shared" si="289"/>
        <v xml:space="preserve">NonSV </v>
      </c>
      <c r="J616" s="58" t="str">
        <f t="shared" si="290"/>
        <v xml:space="preserve">2to6°C </v>
      </c>
      <c r="K616" s="58" t="str">
        <f t="shared" si="291"/>
        <v>No</v>
      </c>
      <c r="L616" s="58" t="str">
        <f t="shared" si="292"/>
        <v xml:space="preserve">Allo </v>
      </c>
      <c r="M616" s="58" t="str">
        <f t="shared" si="293"/>
        <v xml:space="preserve">Aph </v>
      </c>
      <c r="N616" s="58" t="str">
        <f t="shared" si="294"/>
        <v xml:space="preserve">? </v>
      </c>
      <c r="O616" s="58" t="str">
        <f t="shared" si="295"/>
        <v xml:space="preserve">Transf </v>
      </c>
      <c r="P616" s="58" t="str">
        <f t="shared" si="296"/>
        <v xml:space="preserve">None </v>
      </c>
      <c r="Q616" s="58" t="str">
        <f t="shared" si="297"/>
        <v xml:space="preserve">Pool </v>
      </c>
      <c r="R616" s="58" t="str">
        <f t="shared" si="298"/>
        <v xml:space="preserve">NoIrr </v>
      </c>
      <c r="S616" s="58" t="str">
        <f t="shared" si="299"/>
        <v xml:space="preserve">- </v>
      </c>
      <c r="T616" s="58" t="str">
        <f t="shared" si="300"/>
        <v xml:space="preserve">Cryoprdepl </v>
      </c>
      <c r="U616" s="58" t="str">
        <f t="shared" si="301"/>
        <v xml:space="preserve">Qu </v>
      </c>
      <c r="V616" s="58" t="str">
        <f t="shared" si="302"/>
        <v>NA</v>
      </c>
      <c r="W616" s="58" t="str">
        <f t="shared" si="303"/>
        <v xml:space="preserve">None </v>
      </c>
      <c r="X616"/>
      <c r="Y616" s="161" t="str">
        <f t="shared" si="304"/>
        <v>5-6-1-1-3-2-1-1-2-0-1-1-3-1-1-11-2-1-1</v>
      </c>
      <c r="Z616" s="8">
        <f t="shared" si="276"/>
        <v>504094</v>
      </c>
      <c r="AA616" s="7">
        <f t="shared" si="277"/>
        <v>611</v>
      </c>
      <c r="AB616" s="29" t="str">
        <f t="shared" si="313"/>
        <v>5</v>
      </c>
      <c r="AC616" s="29" t="str">
        <f t="shared" si="313"/>
        <v>0</v>
      </c>
      <c r="AD616" s="29" t="str">
        <f t="shared" si="313"/>
        <v>4</v>
      </c>
      <c r="AE616" s="29" t="str">
        <f t="shared" si="313"/>
        <v>0</v>
      </c>
      <c r="AF616" s="29" t="str">
        <f t="shared" si="313"/>
        <v>9</v>
      </c>
      <c r="AG616" s="29" t="str">
        <f t="shared" si="313"/>
        <v>4</v>
      </c>
      <c r="AH616" s="58">
        <v>611</v>
      </c>
      <c r="AI616" s="510">
        <v>504094</v>
      </c>
      <c r="AJ616" s="509">
        <v>5</v>
      </c>
      <c r="AK616" s="509">
        <v>6</v>
      </c>
      <c r="AL616" s="509">
        <v>1</v>
      </c>
      <c r="AM616" s="509">
        <v>1</v>
      </c>
      <c r="AN616" s="509">
        <v>3</v>
      </c>
      <c r="AO616" s="509">
        <v>2</v>
      </c>
      <c r="AP616" s="509">
        <v>1</v>
      </c>
      <c r="AQ616" s="509">
        <v>1</v>
      </c>
      <c r="AR616" s="509">
        <v>2</v>
      </c>
      <c r="AS616" s="509">
        <v>0</v>
      </c>
      <c r="AT616" s="509">
        <v>1</v>
      </c>
      <c r="AU616" s="509">
        <v>1</v>
      </c>
      <c r="AV616" s="509">
        <v>3</v>
      </c>
      <c r="AW616" s="509">
        <v>1</v>
      </c>
      <c r="AX616" s="509">
        <v>1</v>
      </c>
      <c r="AY616" s="509">
        <v>11</v>
      </c>
      <c r="AZ616" s="509">
        <v>2</v>
      </c>
      <c r="BA616" s="509">
        <v>1</v>
      </c>
      <c r="BB616" s="509">
        <v>1</v>
      </c>
      <c r="BC616" s="509" t="b">
        <v>0</v>
      </c>
      <c r="BD616" s="508">
        <v>37485</v>
      </c>
      <c r="BE616" s="508">
        <v>37485</v>
      </c>
      <c r="BF616" s="509" t="b">
        <v>0</v>
      </c>
      <c r="BG616" s="510" t="s">
        <v>1145</v>
      </c>
      <c r="BH616" s="512"/>
      <c r="BI616" s="510"/>
      <c r="BJ616" s="513">
        <v>37485</v>
      </c>
      <c r="BK616" s="513">
        <v>37485</v>
      </c>
      <c r="BL616" s="513">
        <v>46217</v>
      </c>
      <c r="BM616" s="510"/>
      <c r="BN616" s="512"/>
      <c r="BO616" s="510"/>
      <c r="BP616" s="509">
        <v>4</v>
      </c>
      <c r="BQ616" s="509" t="str">
        <f>IF(AI616="","",VLOOKUP(AJ616,[0]!Qualifier,(COLUMN(AJ616)-34),FALSE))</f>
        <v>Plasma</v>
      </c>
      <c r="BR616" s="509" t="str">
        <f>IF(AJ616="","",VLOOKUP(AK616,[0]!Qualifier,(COLUMN(AK616)-34),FALSE))</f>
        <v xml:space="preserve">ACD </v>
      </c>
      <c r="BS616" s="509" t="str">
        <f>IF(AK616="","",VLOOKUP(AL616,[0]!Qualifier,(COLUMN(AL616)-34),FALSE))</f>
        <v xml:space="preserve">NoAdd </v>
      </c>
      <c r="BT616" s="509" t="str">
        <f>IF(AL616="","",VLOOKUP(AM616,[0]!Qualifier,(COLUMN(AM616)-34),FALSE))</f>
        <v xml:space="preserve">Closed </v>
      </c>
      <c r="BU616" s="509" t="str">
        <f>IF(AM616="","",VLOOKUP(AN616,[0]!Qualifier,(COLUMN(AN616)-34),FALSE))</f>
        <v xml:space="preserve">NonSV </v>
      </c>
      <c r="BV616" s="509" t="str">
        <f>IF(AN616="","",VLOOKUP(AO616,[0]!Qualifier,(COLUMN(AO616)-34),FALSE))</f>
        <v xml:space="preserve">2to6°C </v>
      </c>
      <c r="BW616" s="509" t="str">
        <f>IF(AO616="","",VLOOKUP(AP616,[0]!Qualifier,(COLUMN(AP616)-34),FALSE))</f>
        <v>No</v>
      </c>
      <c r="BX616" s="509" t="str">
        <f>IF(AP616="","",VLOOKUP(AQ616,[0]!Qualifier,(COLUMN(AQ616)-34),FALSE))</f>
        <v xml:space="preserve">Allo </v>
      </c>
      <c r="BY616" s="509" t="str">
        <f>IF(AQ616="","",VLOOKUP(AR616,[0]!Qualifier,(COLUMN(AR616)-34),FALSE))</f>
        <v xml:space="preserve">Aph </v>
      </c>
      <c r="BZ616" s="509" t="str">
        <f>IF(AR616="","",VLOOKUP(AS616,[0]!Qualifier,(COLUMN(AS616)-34),FALSE))</f>
        <v xml:space="preserve">? </v>
      </c>
      <c r="CA616" s="509" t="str">
        <f>IF(AS616="","",VLOOKUP(AT616,[0]!Qualifier,(COLUMN(AT616)-34),FALSE))</f>
        <v xml:space="preserve">Transf </v>
      </c>
      <c r="CB616" s="509" t="str">
        <f>IF(AT616="","",VLOOKUP(AU616,[0]!Qualifier,(COLUMN(AU616)-34),FALSE))</f>
        <v xml:space="preserve">None </v>
      </c>
      <c r="CC616" s="509" t="str">
        <f>IF(AU616="","",VLOOKUP(AV616,[0]!Qualifier,(COLUMN(AV616)-34),FALSE))</f>
        <v xml:space="preserve">Pool </v>
      </c>
      <c r="CD616" s="509" t="str">
        <f>IF(AV616="","",VLOOKUP(AW616,[0]!Qualifier,(COLUMN(AW616)-34),FALSE))</f>
        <v xml:space="preserve">NoIrr </v>
      </c>
      <c r="CE616" s="508" t="str">
        <f>IF(AW616="","",VLOOKUP(AX616,[0]!Qualifier,(COLUMN(AX616)-34),FALSE))</f>
        <v xml:space="preserve">- </v>
      </c>
      <c r="CF616" s="508" t="str">
        <f>IF(AX616="","",VLOOKUP(AY616,[0]!Qualifier,(COLUMN(AY616)-34),FALSE))</f>
        <v xml:space="preserve">Cryoprdepl </v>
      </c>
      <c r="CG616" s="509" t="str">
        <f>IF(AY616="","",VLOOKUP(AZ616,[0]!Qualifier,(COLUMN(AZ616)-34),FALSE))</f>
        <v xml:space="preserve">Qu </v>
      </c>
      <c r="CH616" s="510" t="str">
        <f>IF(AZ616="","",VLOOKUP(BA616,[0]!Qualifier,(COLUMN(BA616)-34),FALSE))</f>
        <v>NA</v>
      </c>
      <c r="CI616" s="512" t="str">
        <f>IF(BA616="","",VLOOKUP(BB616,[0]!Qualifier,(COLUMN(BB616)-34),FALSE))</f>
        <v xml:space="preserve">None </v>
      </c>
      <c r="CJ616" s="510"/>
      <c r="CK616" s="513" t="str">
        <f t="shared" si="305"/>
        <v>5-6-1-1-3-2-1-1-2-0-1-1-3-1-1-11-2-1-1</v>
      </c>
      <c r="CL616" s="513">
        <v>36201</v>
      </c>
      <c r="CM616" s="513">
        <v>45195</v>
      </c>
      <c r="CN616" s="513">
        <v>40160</v>
      </c>
      <c r="CO616" s="513">
        <v>1</v>
      </c>
      <c r="CP616" s="510" t="s">
        <v>1174</v>
      </c>
    </row>
    <row r="617" spans="1:94" ht="12.95" customHeight="1" outlineLevel="1" x14ac:dyDescent="0.35">
      <c r="A617" s="78">
        <f t="shared" si="310"/>
        <v>504190</v>
      </c>
      <c r="B617" s="7">
        <f t="shared" si="282"/>
        <v>612</v>
      </c>
      <c r="C617" s="59">
        <f t="shared" si="306"/>
        <v>612</v>
      </c>
      <c r="D617" s="124">
        <f t="shared" si="309"/>
        <v>504190</v>
      </c>
      <c r="E617" s="16" t="str">
        <f t="shared" si="285"/>
        <v>Plasma</v>
      </c>
      <c r="F617" s="58" t="str">
        <f t="shared" si="286"/>
        <v xml:space="preserve">Citr </v>
      </c>
      <c r="G617" s="58" t="str">
        <f t="shared" si="287"/>
        <v xml:space="preserve">NoAdd </v>
      </c>
      <c r="H617" s="58" t="str">
        <f t="shared" si="288"/>
        <v xml:space="preserve">Closed </v>
      </c>
      <c r="I617" s="58" t="str">
        <f t="shared" si="289"/>
        <v xml:space="preserve">NonSV </v>
      </c>
      <c r="J617" s="58" t="str">
        <f t="shared" si="290"/>
        <v xml:space="preserve">≤-30°C  </v>
      </c>
      <c r="K617" s="58" t="str">
        <f t="shared" si="291"/>
        <v>No</v>
      </c>
      <c r="L617" s="58" t="str">
        <f t="shared" si="292"/>
        <v xml:space="preserve">Allo </v>
      </c>
      <c r="M617" s="58" t="str">
        <f t="shared" si="293"/>
        <v xml:space="preserve">Aph </v>
      </c>
      <c r="N617" s="58" t="str">
        <f t="shared" si="294"/>
        <v xml:space="preserve">≤8h </v>
      </c>
      <c r="O617" s="58" t="str">
        <f t="shared" si="295"/>
        <v xml:space="preserve">Transf </v>
      </c>
      <c r="P617" s="58" t="str">
        <f t="shared" si="296"/>
        <v xml:space="preserve">LCdepl </v>
      </c>
      <c r="Q617" s="58" t="str">
        <f t="shared" si="297"/>
        <v xml:space="preserve">None </v>
      </c>
      <c r="R617" s="58" t="str">
        <f t="shared" si="298"/>
        <v>Irrad</v>
      </c>
      <c r="S617" s="58" t="str">
        <f t="shared" si="299"/>
        <v xml:space="preserve">- </v>
      </c>
      <c r="T617" s="58" t="str">
        <f t="shared" si="300"/>
        <v>no sub</v>
      </c>
      <c r="U617" s="58" t="str">
        <f t="shared" si="301"/>
        <v xml:space="preserve">Qu </v>
      </c>
      <c r="V617" s="58" t="str">
        <f t="shared" si="302"/>
        <v>NA</v>
      </c>
      <c r="W617" s="58" t="str">
        <f t="shared" si="303"/>
        <v xml:space="preserve">None </v>
      </c>
      <c r="X617"/>
      <c r="Y617" s="161" t="str">
        <f t="shared" si="304"/>
        <v>5-10-1-1-3-4-1-1-2-9-1-3-1-2-1-1-2-1-1</v>
      </c>
      <c r="Z617" s="8">
        <f t="shared" si="276"/>
        <v>504190</v>
      </c>
      <c r="AA617" s="7">
        <f t="shared" si="277"/>
        <v>612</v>
      </c>
      <c r="AB617" s="29" t="str">
        <f t="shared" si="313"/>
        <v>5</v>
      </c>
      <c r="AC617" s="29" t="str">
        <f t="shared" si="313"/>
        <v>0</v>
      </c>
      <c r="AD617" s="29" t="str">
        <f t="shared" si="313"/>
        <v>4</v>
      </c>
      <c r="AE617" s="29" t="str">
        <f t="shared" si="313"/>
        <v>1</v>
      </c>
      <c r="AF617" s="29" t="str">
        <f t="shared" si="313"/>
        <v>9</v>
      </c>
      <c r="AG617" s="29" t="str">
        <f t="shared" si="313"/>
        <v>0</v>
      </c>
      <c r="AH617" s="58">
        <v>612</v>
      </c>
      <c r="AI617" s="510">
        <v>504190</v>
      </c>
      <c r="AJ617" s="509">
        <v>5</v>
      </c>
      <c r="AK617" s="509">
        <v>10</v>
      </c>
      <c r="AL617" s="509">
        <v>1</v>
      </c>
      <c r="AM617" s="509">
        <v>1</v>
      </c>
      <c r="AN617" s="509">
        <v>3</v>
      </c>
      <c r="AO617" s="509">
        <v>4</v>
      </c>
      <c r="AP617" s="509">
        <v>1</v>
      </c>
      <c r="AQ617" s="509">
        <v>1</v>
      </c>
      <c r="AR617" s="509">
        <v>2</v>
      </c>
      <c r="AS617" s="509">
        <v>9</v>
      </c>
      <c r="AT617" s="509">
        <v>1</v>
      </c>
      <c r="AU617" s="509">
        <v>3</v>
      </c>
      <c r="AV617" s="509">
        <v>1</v>
      </c>
      <c r="AW617" s="509">
        <v>2</v>
      </c>
      <c r="AX617" s="509">
        <v>1</v>
      </c>
      <c r="AY617" s="509">
        <v>1</v>
      </c>
      <c r="AZ617" s="509">
        <v>2</v>
      </c>
      <c r="BA617" s="509">
        <v>1</v>
      </c>
      <c r="BB617" s="509">
        <v>1</v>
      </c>
      <c r="BC617" s="509" t="b">
        <v>0</v>
      </c>
      <c r="BD617" s="508">
        <v>37362</v>
      </c>
      <c r="BE617" s="508">
        <v>37362</v>
      </c>
      <c r="BF617" s="509" t="b">
        <v>0</v>
      </c>
      <c r="BG617" s="510" t="s">
        <v>1301</v>
      </c>
      <c r="BH617" s="512"/>
      <c r="BI617" s="510"/>
      <c r="BJ617" s="513">
        <v>37362</v>
      </c>
      <c r="BK617" s="513">
        <v>37362</v>
      </c>
      <c r="BL617" s="513">
        <v>46217</v>
      </c>
      <c r="BM617" s="510"/>
      <c r="BN617" s="512"/>
      <c r="BO617" s="510"/>
      <c r="BP617" s="509">
        <v>4</v>
      </c>
      <c r="BQ617" s="509" t="str">
        <f>IF(AI617="","",VLOOKUP(AJ617,[0]!Qualifier,(COLUMN(AJ617)-34),FALSE))</f>
        <v>Plasma</v>
      </c>
      <c r="BR617" s="509" t="str">
        <f>IF(AJ617="","",VLOOKUP(AK617,[0]!Qualifier,(COLUMN(AK617)-34),FALSE))</f>
        <v xml:space="preserve">Citr </v>
      </c>
      <c r="BS617" s="509" t="str">
        <f>IF(AK617="","",VLOOKUP(AL617,[0]!Qualifier,(COLUMN(AL617)-34),FALSE))</f>
        <v xml:space="preserve">NoAdd </v>
      </c>
      <c r="BT617" s="509" t="str">
        <f>IF(AL617="","",VLOOKUP(AM617,[0]!Qualifier,(COLUMN(AM617)-34),FALSE))</f>
        <v xml:space="preserve">Closed </v>
      </c>
      <c r="BU617" s="509" t="str">
        <f>IF(AM617="","",VLOOKUP(AN617,[0]!Qualifier,(COLUMN(AN617)-34),FALSE))</f>
        <v xml:space="preserve">NonSV </v>
      </c>
      <c r="BV617" s="509" t="str">
        <f>IF(AN617="","",VLOOKUP(AO617,[0]!Qualifier,(COLUMN(AO617)-34),FALSE))</f>
        <v xml:space="preserve">≤-30°C  </v>
      </c>
      <c r="BW617" s="509" t="str">
        <f>IF(AO617="","",VLOOKUP(AP617,[0]!Qualifier,(COLUMN(AP617)-34),FALSE))</f>
        <v>No</v>
      </c>
      <c r="BX617" s="509" t="str">
        <f>IF(AP617="","",VLOOKUP(AQ617,[0]!Qualifier,(COLUMN(AQ617)-34),FALSE))</f>
        <v xml:space="preserve">Allo </v>
      </c>
      <c r="BY617" s="509" t="str">
        <f>IF(AQ617="","",VLOOKUP(AR617,[0]!Qualifier,(COLUMN(AR617)-34),FALSE))</f>
        <v xml:space="preserve">Aph </v>
      </c>
      <c r="BZ617" s="509" t="str">
        <f>IF(AR617="","",VLOOKUP(AS617,[0]!Qualifier,(COLUMN(AS617)-34),FALSE))</f>
        <v xml:space="preserve">≤8h </v>
      </c>
      <c r="CA617" s="509" t="str">
        <f>IF(AS617="","",VLOOKUP(AT617,[0]!Qualifier,(COLUMN(AT617)-34),FALSE))</f>
        <v xml:space="preserve">Transf </v>
      </c>
      <c r="CB617" s="509" t="str">
        <f>IF(AT617="","",VLOOKUP(AU617,[0]!Qualifier,(COLUMN(AU617)-34),FALSE))</f>
        <v xml:space="preserve">LCdepl </v>
      </c>
      <c r="CC617" s="509" t="str">
        <f>IF(AU617="","",VLOOKUP(AV617,[0]!Qualifier,(COLUMN(AV617)-34),FALSE))</f>
        <v xml:space="preserve">None </v>
      </c>
      <c r="CD617" s="509" t="str">
        <f>IF(AV617="","",VLOOKUP(AW617,[0]!Qualifier,(COLUMN(AW617)-34),FALSE))</f>
        <v>Irrad</v>
      </c>
      <c r="CE617" s="508" t="str">
        <f>IF(AW617="","",VLOOKUP(AX617,[0]!Qualifier,(COLUMN(AX617)-34),FALSE))</f>
        <v xml:space="preserve">- </v>
      </c>
      <c r="CF617" s="508" t="str">
        <f>IF(AX617="","",VLOOKUP(AY617,[0]!Qualifier,(COLUMN(AY617)-34),FALSE))</f>
        <v>no sub</v>
      </c>
      <c r="CG617" s="509" t="str">
        <f>IF(AY617="","",VLOOKUP(AZ617,[0]!Qualifier,(COLUMN(AZ617)-34),FALSE))</f>
        <v xml:space="preserve">Qu </v>
      </c>
      <c r="CH617" s="510" t="str">
        <f>IF(AZ617="","",VLOOKUP(BA617,[0]!Qualifier,(COLUMN(BA617)-34),FALSE))</f>
        <v>NA</v>
      </c>
      <c r="CI617" s="512" t="str">
        <f>IF(BA617="","",VLOOKUP(BB617,[0]!Qualifier,(COLUMN(BB617)-34),FALSE))</f>
        <v xml:space="preserve">None </v>
      </c>
      <c r="CJ617" s="510"/>
      <c r="CK617" s="513" t="str">
        <f t="shared" si="305"/>
        <v>5-10-1-1-3-4-1-1-2-9-1-3-1-2-1-1-2-1-1</v>
      </c>
      <c r="CL617" s="513">
        <v>36201</v>
      </c>
      <c r="CM617" s="513">
        <v>45195</v>
      </c>
      <c r="CN617" s="513">
        <v>40160</v>
      </c>
      <c r="CO617" s="513">
        <v>1</v>
      </c>
      <c r="CP617" s="510" t="s">
        <v>1174</v>
      </c>
    </row>
    <row r="618" spans="1:94" ht="12.95" customHeight="1" outlineLevel="1" x14ac:dyDescent="0.35">
      <c r="A618" s="78">
        <f t="shared" si="310"/>
        <v>505000</v>
      </c>
      <c r="B618" s="7">
        <f t="shared" si="282"/>
        <v>613</v>
      </c>
      <c r="C618" s="59">
        <f t="shared" si="306"/>
        <v>613</v>
      </c>
      <c r="D618" s="124">
        <f t="shared" si="309"/>
        <v>505000</v>
      </c>
      <c r="E618" s="16" t="str">
        <f t="shared" si="285"/>
        <v>Plasma</v>
      </c>
      <c r="F618" s="58" t="str">
        <f t="shared" si="286"/>
        <v xml:space="preserve">Citr </v>
      </c>
      <c r="G618" s="58" t="str">
        <f t="shared" si="287"/>
        <v xml:space="preserve">NoAdd </v>
      </c>
      <c r="H618" s="58" t="str">
        <f t="shared" si="288"/>
        <v xml:space="preserve">Closed </v>
      </c>
      <c r="I618" s="58" t="str">
        <f t="shared" si="289"/>
        <v xml:space="preserve">SV </v>
      </c>
      <c r="J618" s="58" t="str">
        <f t="shared" si="290"/>
        <v xml:space="preserve">≤-30°C  </v>
      </c>
      <c r="K618" s="58" t="str">
        <f t="shared" si="291"/>
        <v>No</v>
      </c>
      <c r="L618" s="58" t="str">
        <f t="shared" si="292"/>
        <v xml:space="preserve">Allo </v>
      </c>
      <c r="M618" s="58" t="str">
        <f t="shared" si="293"/>
        <v xml:space="preserve">Aph </v>
      </c>
      <c r="N618" s="58" t="str">
        <f t="shared" si="294"/>
        <v xml:space="preserve">≤6h </v>
      </c>
      <c r="O618" s="58" t="str">
        <f t="shared" si="295"/>
        <v xml:space="preserve">Transf </v>
      </c>
      <c r="P618" s="58" t="str">
        <f t="shared" si="296"/>
        <v xml:space="preserve">None </v>
      </c>
      <c r="Q618" s="58" t="str">
        <f t="shared" si="297"/>
        <v xml:space="preserve">None </v>
      </c>
      <c r="R618" s="58" t="str">
        <f t="shared" si="298"/>
        <v xml:space="preserve">NoIrr </v>
      </c>
      <c r="S618" s="58" t="str">
        <f t="shared" si="299"/>
        <v xml:space="preserve">- </v>
      </c>
      <c r="T618" s="58" t="str">
        <f t="shared" si="300"/>
        <v>no sub</v>
      </c>
      <c r="U618" s="58" t="str">
        <f t="shared" si="301"/>
        <v xml:space="preserve">Qu </v>
      </c>
      <c r="V618" s="58" t="str">
        <f t="shared" si="302"/>
        <v>NA</v>
      </c>
      <c r="W618" s="58" t="str">
        <f t="shared" si="303"/>
        <v xml:space="preserve">None </v>
      </c>
      <c r="X618"/>
      <c r="Y618" s="161" t="str">
        <f t="shared" si="304"/>
        <v>5-10-1-1-1-4-1-1-2-2-1-1-1-1-1-1-2-1-1</v>
      </c>
      <c r="Z618" s="8">
        <f t="shared" si="276"/>
        <v>505000</v>
      </c>
      <c r="AA618" s="7">
        <f t="shared" si="277"/>
        <v>613</v>
      </c>
      <c r="AB618" s="29" t="str">
        <f t="shared" si="313"/>
        <v>5</v>
      </c>
      <c r="AC618" s="29" t="str">
        <f t="shared" si="313"/>
        <v>0</v>
      </c>
      <c r="AD618" s="29" t="str">
        <f t="shared" si="313"/>
        <v>5</v>
      </c>
      <c r="AE618" s="29" t="str">
        <f t="shared" si="313"/>
        <v>0</v>
      </c>
      <c r="AF618" s="29" t="str">
        <f t="shared" si="313"/>
        <v>0</v>
      </c>
      <c r="AG618" s="29" t="str">
        <f t="shared" si="313"/>
        <v>0</v>
      </c>
      <c r="AH618" s="58">
        <v>613</v>
      </c>
      <c r="AI618" s="510">
        <v>505000</v>
      </c>
      <c r="AJ618" s="509">
        <v>5</v>
      </c>
      <c r="AK618" s="509">
        <v>10</v>
      </c>
      <c r="AL618" s="509">
        <v>1</v>
      </c>
      <c r="AM618" s="509">
        <v>1</v>
      </c>
      <c r="AN618" s="509">
        <v>1</v>
      </c>
      <c r="AO618" s="509">
        <v>4</v>
      </c>
      <c r="AP618" s="509">
        <v>1</v>
      </c>
      <c r="AQ618" s="509">
        <v>1</v>
      </c>
      <c r="AR618" s="509">
        <v>2</v>
      </c>
      <c r="AS618" s="509">
        <v>2</v>
      </c>
      <c r="AT618" s="509">
        <v>1</v>
      </c>
      <c r="AU618" s="509">
        <v>1</v>
      </c>
      <c r="AV618" s="509">
        <v>1</v>
      </c>
      <c r="AW618" s="509">
        <v>1</v>
      </c>
      <c r="AX618" s="509">
        <v>1</v>
      </c>
      <c r="AY618" s="509">
        <v>1</v>
      </c>
      <c r="AZ618" s="509">
        <v>2</v>
      </c>
      <c r="BA618" s="509">
        <v>1</v>
      </c>
      <c r="BB618" s="509">
        <v>1</v>
      </c>
      <c r="BC618" s="509" t="b">
        <v>0</v>
      </c>
      <c r="BD618" s="508">
        <v>36293</v>
      </c>
      <c r="BE618" s="508">
        <v>36293</v>
      </c>
      <c r="BF618" s="509" t="b">
        <v>0</v>
      </c>
      <c r="BG618" s="510" t="s">
        <v>1302</v>
      </c>
      <c r="BH618" s="512"/>
      <c r="BI618" s="510"/>
      <c r="BJ618" s="513">
        <v>36293</v>
      </c>
      <c r="BK618" s="513">
        <v>36293</v>
      </c>
      <c r="BL618" s="513">
        <v>46217</v>
      </c>
      <c r="BM618" s="510"/>
      <c r="BN618" s="512"/>
      <c r="BO618" s="510"/>
      <c r="BP618" s="509">
        <v>4</v>
      </c>
      <c r="BQ618" s="509" t="str">
        <f>IF(AI618="","",VLOOKUP(AJ618,[0]!Qualifier,(COLUMN(AJ618)-34),FALSE))</f>
        <v>Plasma</v>
      </c>
      <c r="BR618" s="509" t="str">
        <f>IF(AJ618="","",VLOOKUP(AK618,[0]!Qualifier,(COLUMN(AK618)-34),FALSE))</f>
        <v xml:space="preserve">Citr </v>
      </c>
      <c r="BS618" s="509" t="str">
        <f>IF(AK618="","",VLOOKUP(AL618,[0]!Qualifier,(COLUMN(AL618)-34),FALSE))</f>
        <v xml:space="preserve">NoAdd </v>
      </c>
      <c r="BT618" s="509" t="str">
        <f>IF(AL618="","",VLOOKUP(AM618,[0]!Qualifier,(COLUMN(AM618)-34),FALSE))</f>
        <v xml:space="preserve">Closed </v>
      </c>
      <c r="BU618" s="509" t="str">
        <f>IF(AM618="","",VLOOKUP(AN618,[0]!Qualifier,(COLUMN(AN618)-34),FALSE))</f>
        <v xml:space="preserve">SV </v>
      </c>
      <c r="BV618" s="509" t="str">
        <f>IF(AN618="","",VLOOKUP(AO618,[0]!Qualifier,(COLUMN(AO618)-34),FALSE))</f>
        <v xml:space="preserve">≤-30°C  </v>
      </c>
      <c r="BW618" s="509" t="str">
        <f>IF(AO618="","",VLOOKUP(AP618,[0]!Qualifier,(COLUMN(AP618)-34),FALSE))</f>
        <v>No</v>
      </c>
      <c r="BX618" s="509" t="str">
        <f>IF(AP618="","",VLOOKUP(AQ618,[0]!Qualifier,(COLUMN(AQ618)-34),FALSE))</f>
        <v xml:space="preserve">Allo </v>
      </c>
      <c r="BY618" s="509" t="str">
        <f>IF(AQ618="","",VLOOKUP(AR618,[0]!Qualifier,(COLUMN(AR618)-34),FALSE))</f>
        <v xml:space="preserve">Aph </v>
      </c>
      <c r="BZ618" s="509" t="str">
        <f>IF(AR618="","",VLOOKUP(AS618,[0]!Qualifier,(COLUMN(AS618)-34),FALSE))</f>
        <v xml:space="preserve">≤6h </v>
      </c>
      <c r="CA618" s="509" t="str">
        <f>IF(AS618="","",VLOOKUP(AT618,[0]!Qualifier,(COLUMN(AT618)-34),FALSE))</f>
        <v xml:space="preserve">Transf </v>
      </c>
      <c r="CB618" s="509" t="str">
        <f>IF(AT618="","",VLOOKUP(AU618,[0]!Qualifier,(COLUMN(AU618)-34),FALSE))</f>
        <v xml:space="preserve">None </v>
      </c>
      <c r="CC618" s="509" t="str">
        <f>IF(AU618="","",VLOOKUP(AV618,[0]!Qualifier,(COLUMN(AV618)-34),FALSE))</f>
        <v xml:space="preserve">None </v>
      </c>
      <c r="CD618" s="509" t="str">
        <f>IF(AV618="","",VLOOKUP(AW618,[0]!Qualifier,(COLUMN(AW618)-34),FALSE))</f>
        <v xml:space="preserve">NoIrr </v>
      </c>
      <c r="CE618" s="508" t="str">
        <f>IF(AW618="","",VLOOKUP(AX618,[0]!Qualifier,(COLUMN(AX618)-34),FALSE))</f>
        <v xml:space="preserve">- </v>
      </c>
      <c r="CF618" s="508" t="str">
        <f>IF(AX618="","",VLOOKUP(AY618,[0]!Qualifier,(COLUMN(AY618)-34),FALSE))</f>
        <v>no sub</v>
      </c>
      <c r="CG618" s="509" t="str">
        <f>IF(AY618="","",VLOOKUP(AZ618,[0]!Qualifier,(COLUMN(AZ618)-34),FALSE))</f>
        <v xml:space="preserve">Qu </v>
      </c>
      <c r="CH618" s="510" t="str">
        <f>IF(AZ618="","",VLOOKUP(BA618,[0]!Qualifier,(COLUMN(BA618)-34),FALSE))</f>
        <v>NA</v>
      </c>
      <c r="CI618" s="512" t="str">
        <f>IF(BA618="","",VLOOKUP(BB618,[0]!Qualifier,(COLUMN(BB618)-34),FALSE))</f>
        <v xml:space="preserve">None </v>
      </c>
      <c r="CJ618" s="510"/>
      <c r="CK618" s="513" t="str">
        <f t="shared" si="305"/>
        <v>5-10-1-1-1-4-1-1-2-2-1-1-1-1-1-1-2-1-1</v>
      </c>
      <c r="CL618" s="513">
        <v>45135</v>
      </c>
      <c r="CM618" s="513">
        <v>45195</v>
      </c>
      <c r="CN618" s="510"/>
      <c r="CP618" s="510"/>
    </row>
    <row r="619" spans="1:94" ht="12.95" customHeight="1" outlineLevel="1" x14ac:dyDescent="0.35">
      <c r="A619" s="78">
        <f t="shared" si="310"/>
        <v>505009</v>
      </c>
      <c r="B619" s="7">
        <f t="shared" si="282"/>
        <v>614</v>
      </c>
      <c r="C619" s="59">
        <f t="shared" si="306"/>
        <v>614</v>
      </c>
      <c r="D619" s="124">
        <f>IF(AI619="","",AI619)</f>
        <v>505009</v>
      </c>
      <c r="E619" s="16" t="str">
        <f t="shared" si="285"/>
        <v>Plasma</v>
      </c>
      <c r="F619" s="58" t="str">
        <f t="shared" si="286"/>
        <v xml:space="preserve">Citr </v>
      </c>
      <c r="G619" s="58" t="str">
        <f t="shared" si="287"/>
        <v xml:space="preserve">NoAdd </v>
      </c>
      <c r="H619" s="58" t="str">
        <f t="shared" si="288"/>
        <v xml:space="preserve">Closed </v>
      </c>
      <c r="I619" s="58" t="str">
        <f t="shared" si="289"/>
        <v xml:space="preserve">SV </v>
      </c>
      <c r="J619" s="58" t="str">
        <f t="shared" si="290"/>
        <v xml:space="preserve">≤-30°C  </v>
      </c>
      <c r="K619" s="58" t="str">
        <f t="shared" si="291"/>
        <v>No</v>
      </c>
      <c r="L619" s="58" t="str">
        <f t="shared" si="292"/>
        <v xml:space="preserve">Allo </v>
      </c>
      <c r="M619" s="58" t="str">
        <f t="shared" si="293"/>
        <v xml:space="preserve">Aph </v>
      </c>
      <c r="N619" s="58" t="str">
        <f t="shared" si="294"/>
        <v xml:space="preserve">≤18h </v>
      </c>
      <c r="O619" s="58" t="str">
        <f t="shared" si="295"/>
        <v xml:space="preserve">Transf </v>
      </c>
      <c r="P619" s="58" t="str">
        <f t="shared" si="296"/>
        <v xml:space="preserve">None </v>
      </c>
      <c r="Q619" s="58" t="str">
        <f t="shared" si="297"/>
        <v xml:space="preserve">None </v>
      </c>
      <c r="R619" s="58" t="str">
        <f t="shared" si="298"/>
        <v xml:space="preserve">NoIrr </v>
      </c>
      <c r="S619" s="58" t="str">
        <f t="shared" si="299"/>
        <v xml:space="preserve">- </v>
      </c>
      <c r="T619" s="58" t="str">
        <f t="shared" si="300"/>
        <v>no sub</v>
      </c>
      <c r="U619" s="58" t="str">
        <f t="shared" si="301"/>
        <v>Non</v>
      </c>
      <c r="V619" s="58" t="str">
        <f t="shared" si="302"/>
        <v>NA</v>
      </c>
      <c r="W619" s="58" t="str">
        <f t="shared" si="303"/>
        <v xml:space="preserve">None </v>
      </c>
      <c r="Y619" s="161" t="str">
        <f t="shared" si="304"/>
        <v>5-10-1-1-1-4-1-1-2-3-1-1-1-1-1-1-1-1-1</v>
      </c>
      <c r="Z619" s="8">
        <f>IF(D619&gt;0,D619,"")</f>
        <v>505009</v>
      </c>
      <c r="AA619" s="7">
        <f>B619</f>
        <v>614</v>
      </c>
      <c r="AB619" s="29" t="str">
        <f t="shared" si="313"/>
        <v>5</v>
      </c>
      <c r="AC619" s="29" t="str">
        <f t="shared" si="313"/>
        <v>0</v>
      </c>
      <c r="AD619" s="29" t="str">
        <f t="shared" si="313"/>
        <v>5</v>
      </c>
      <c r="AE619" s="29" t="str">
        <f t="shared" si="313"/>
        <v>0</v>
      </c>
      <c r="AF619" s="29" t="str">
        <f t="shared" si="313"/>
        <v>0</v>
      </c>
      <c r="AG619" s="29" t="str">
        <f t="shared" si="313"/>
        <v>9</v>
      </c>
      <c r="AH619" s="58">
        <v>614</v>
      </c>
      <c r="AI619" s="510">
        <v>505009</v>
      </c>
      <c r="AJ619" s="509">
        <v>5</v>
      </c>
      <c r="AK619" s="509">
        <v>10</v>
      </c>
      <c r="AL619" s="509">
        <v>1</v>
      </c>
      <c r="AM619" s="509">
        <v>1</v>
      </c>
      <c r="AN619" s="509">
        <v>1</v>
      </c>
      <c r="AO619" s="509">
        <v>4</v>
      </c>
      <c r="AP619" s="509">
        <v>1</v>
      </c>
      <c r="AQ619" s="509">
        <v>1</v>
      </c>
      <c r="AR619" s="509">
        <v>2</v>
      </c>
      <c r="AS619" s="509">
        <v>3</v>
      </c>
      <c r="AT619" s="509">
        <v>1</v>
      </c>
      <c r="AU619" s="509">
        <v>1</v>
      </c>
      <c r="AV619" s="509">
        <v>1</v>
      </c>
      <c r="AW619" s="509">
        <v>1</v>
      </c>
      <c r="AX619" s="509">
        <v>1</v>
      </c>
      <c r="AY619" s="509">
        <v>1</v>
      </c>
      <c r="AZ619" s="509">
        <v>1</v>
      </c>
      <c r="BA619" s="509">
        <v>1</v>
      </c>
      <c r="BB619" s="509">
        <v>1</v>
      </c>
      <c r="BC619" s="509" t="b">
        <v>0</v>
      </c>
      <c r="BD619" s="508">
        <v>45192</v>
      </c>
      <c r="BE619" s="508">
        <v>45188</v>
      </c>
      <c r="BF619" s="509" t="b">
        <v>0</v>
      </c>
      <c r="BG619" s="510" t="s">
        <v>1506</v>
      </c>
      <c r="BH619" s="512"/>
      <c r="BI619" s="510"/>
      <c r="BJ619" s="513">
        <v>45192</v>
      </c>
      <c r="BK619" s="513">
        <v>45188</v>
      </c>
      <c r="BL619" s="513">
        <v>46217</v>
      </c>
      <c r="BM619" s="510"/>
      <c r="BN619" s="512"/>
      <c r="BO619" s="510"/>
      <c r="BP619" s="509">
        <v>4</v>
      </c>
      <c r="BQ619" s="509" t="str">
        <f>IF(AI619="","",VLOOKUP(AJ619,[0]!Qualifier,(COLUMN(AJ619)-34),FALSE))</f>
        <v>Plasma</v>
      </c>
      <c r="BR619" s="509" t="str">
        <f>IF(AJ619="","",VLOOKUP(AK619,[0]!Qualifier,(COLUMN(AK619)-34),FALSE))</f>
        <v xml:space="preserve">Citr </v>
      </c>
      <c r="BS619" s="509" t="str">
        <f>IF(AK619="","",VLOOKUP(AL619,[0]!Qualifier,(COLUMN(AL619)-34),FALSE))</f>
        <v xml:space="preserve">NoAdd </v>
      </c>
      <c r="BT619" s="509" t="str">
        <f>IF(AL619="","",VLOOKUP(AM619,[0]!Qualifier,(COLUMN(AM619)-34),FALSE))</f>
        <v xml:space="preserve">Closed </v>
      </c>
      <c r="BU619" s="509" t="str">
        <f>IF(AM619="","",VLOOKUP(AN619,[0]!Qualifier,(COLUMN(AN619)-34),FALSE))</f>
        <v xml:space="preserve">SV </v>
      </c>
      <c r="BV619" s="509" t="str">
        <f>IF(AN619="","",VLOOKUP(AO619,[0]!Qualifier,(COLUMN(AO619)-34),FALSE))</f>
        <v xml:space="preserve">≤-30°C  </v>
      </c>
      <c r="BW619" s="509" t="str">
        <f>IF(AO619="","",VLOOKUP(AP619,[0]!Qualifier,(COLUMN(AP619)-34),FALSE))</f>
        <v>No</v>
      </c>
      <c r="BX619" s="509" t="str">
        <f>IF(AP619="","",VLOOKUP(AQ619,[0]!Qualifier,(COLUMN(AQ619)-34),FALSE))</f>
        <v xml:space="preserve">Allo </v>
      </c>
      <c r="BY619" s="509" t="str">
        <f>IF(AQ619="","",VLOOKUP(AR619,[0]!Qualifier,(COLUMN(AR619)-34),FALSE))</f>
        <v xml:space="preserve">Aph </v>
      </c>
      <c r="BZ619" s="509" t="str">
        <f>IF(AR619="","",VLOOKUP(AS619,[0]!Qualifier,(COLUMN(AS619)-34),FALSE))</f>
        <v xml:space="preserve">≤18h </v>
      </c>
      <c r="CA619" s="509" t="str">
        <f>IF(AS619="","",VLOOKUP(AT619,[0]!Qualifier,(COLUMN(AT619)-34),FALSE))</f>
        <v xml:space="preserve">Transf </v>
      </c>
      <c r="CB619" s="509" t="str">
        <f>IF(AT619="","",VLOOKUP(AU619,[0]!Qualifier,(COLUMN(AU619)-34),FALSE))</f>
        <v xml:space="preserve">None </v>
      </c>
      <c r="CC619" s="509" t="str">
        <f>IF(AU619="","",VLOOKUP(AV619,[0]!Qualifier,(COLUMN(AV619)-34),FALSE))</f>
        <v xml:space="preserve">None </v>
      </c>
      <c r="CD619" s="509" t="str">
        <f>IF(AV619="","",VLOOKUP(AW619,[0]!Qualifier,(COLUMN(AW619)-34),FALSE))</f>
        <v xml:space="preserve">NoIrr </v>
      </c>
      <c r="CE619" s="508" t="str">
        <f>IF(AW619="","",VLOOKUP(AX619,[0]!Qualifier,(COLUMN(AX619)-34),FALSE))</f>
        <v xml:space="preserve">- </v>
      </c>
      <c r="CF619" s="508" t="str">
        <f>IF(AX619="","",VLOOKUP(AY619,[0]!Qualifier,(COLUMN(AY619)-34),FALSE))</f>
        <v>no sub</v>
      </c>
      <c r="CG619" s="509" t="str">
        <f>IF(AY619="","",VLOOKUP(AZ619,[0]!Qualifier,(COLUMN(AZ619)-34),FALSE))</f>
        <v>Non</v>
      </c>
      <c r="CH619" s="510" t="str">
        <f>IF(AZ619="","",VLOOKUP(BA619,[0]!Qualifier,(COLUMN(BA619)-34),FALSE))</f>
        <v>NA</v>
      </c>
      <c r="CI619" s="512" t="str">
        <f>IF(BA619="","",VLOOKUP(BB619,[0]!Qualifier,(COLUMN(BB619)-34),FALSE))</f>
        <v xml:space="preserve">None </v>
      </c>
      <c r="CJ619" s="510"/>
      <c r="CK619" s="513" t="str">
        <f t="shared" si="305"/>
        <v>5-10-1-1-1-4-1-1-2-3-1-1-1-1-1-1-1-1-1</v>
      </c>
      <c r="CL619" s="513">
        <v>36319</v>
      </c>
      <c r="CM619" s="513">
        <v>45195</v>
      </c>
      <c r="CN619" s="510"/>
      <c r="CP619" s="510"/>
    </row>
    <row r="620" spans="1:94" ht="12.95" customHeight="1" outlineLevel="1" x14ac:dyDescent="0.35">
      <c r="A620" s="78">
        <f t="shared" si="310"/>
        <v>505010</v>
      </c>
      <c r="B620" s="7">
        <f t="shared" si="282"/>
        <v>615</v>
      </c>
      <c r="C620" s="59">
        <f t="shared" si="306"/>
        <v>615</v>
      </c>
      <c r="D620" s="124">
        <f t="shared" ref="D620:D639" si="315">IF(AI620="","",AI620)</f>
        <v>505010</v>
      </c>
      <c r="E620" s="16" t="str">
        <f t="shared" si="285"/>
        <v>Plasma</v>
      </c>
      <c r="F620" s="58" t="str">
        <f t="shared" si="286"/>
        <v xml:space="preserve">Citr </v>
      </c>
      <c r="G620" s="58" t="str">
        <f t="shared" si="287"/>
        <v xml:space="preserve">NoAdd </v>
      </c>
      <c r="H620" s="58" t="str">
        <f t="shared" si="288"/>
        <v xml:space="preserve">Open </v>
      </c>
      <c r="I620" s="58" t="str">
        <f t="shared" si="289"/>
        <v xml:space="preserve">SV </v>
      </c>
      <c r="J620" s="58" t="str">
        <f t="shared" si="290"/>
        <v xml:space="preserve">≤-30°C  </v>
      </c>
      <c r="K620" s="58" t="str">
        <f t="shared" si="291"/>
        <v>No</v>
      </c>
      <c r="L620" s="58" t="str">
        <f t="shared" si="292"/>
        <v xml:space="preserve">Allo </v>
      </c>
      <c r="M620" s="58" t="str">
        <f t="shared" si="293"/>
        <v xml:space="preserve">Aph </v>
      </c>
      <c r="N620" s="58" t="str">
        <f t="shared" si="294"/>
        <v xml:space="preserve">≤6h </v>
      </c>
      <c r="O620" s="58" t="str">
        <f t="shared" si="295"/>
        <v xml:space="preserve">Transf </v>
      </c>
      <c r="P620" s="58" t="str">
        <f t="shared" si="296"/>
        <v xml:space="preserve">None </v>
      </c>
      <c r="Q620" s="58" t="str">
        <f t="shared" si="297"/>
        <v xml:space="preserve">None </v>
      </c>
      <c r="R620" s="58" t="str">
        <f t="shared" si="298"/>
        <v xml:space="preserve">NoIrr </v>
      </c>
      <c r="S620" s="58" t="str">
        <f t="shared" si="299"/>
        <v xml:space="preserve">- </v>
      </c>
      <c r="T620" s="58" t="str">
        <f t="shared" si="300"/>
        <v>no sub</v>
      </c>
      <c r="U620" s="58" t="str">
        <f t="shared" si="301"/>
        <v xml:space="preserve">Qu </v>
      </c>
      <c r="V620" s="58" t="str">
        <f t="shared" si="302"/>
        <v>NA</v>
      </c>
      <c r="W620" s="58" t="str">
        <f t="shared" si="303"/>
        <v xml:space="preserve">None </v>
      </c>
      <c r="Y620" s="161" t="str">
        <f t="shared" si="304"/>
        <v>5-10-1-2-1-4-1-1-2-2-1-1-1-1-1-1-2-1-1</v>
      </c>
      <c r="Z620" s="8">
        <f>IF(D620&gt;0,D620,"")</f>
        <v>505010</v>
      </c>
      <c r="AA620" s="7">
        <f>B620</f>
        <v>615</v>
      </c>
      <c r="AB620" s="29" t="str">
        <f t="shared" si="313"/>
        <v>5</v>
      </c>
      <c r="AC620" s="29" t="str">
        <f t="shared" si="313"/>
        <v>0</v>
      </c>
      <c r="AD620" s="29" t="str">
        <f t="shared" si="313"/>
        <v>5</v>
      </c>
      <c r="AE620" s="29" t="str">
        <f t="shared" si="313"/>
        <v>0</v>
      </c>
      <c r="AF620" s="29" t="str">
        <f t="shared" si="313"/>
        <v>1</v>
      </c>
      <c r="AG620" s="29" t="str">
        <f t="shared" si="313"/>
        <v>0</v>
      </c>
      <c r="AH620" s="58">
        <v>615</v>
      </c>
      <c r="AI620" s="510">
        <v>505010</v>
      </c>
      <c r="AJ620" s="509">
        <v>5</v>
      </c>
      <c r="AK620" s="509">
        <v>10</v>
      </c>
      <c r="AL620" s="509">
        <v>1</v>
      </c>
      <c r="AM620" s="509">
        <v>2</v>
      </c>
      <c r="AN620" s="509">
        <v>1</v>
      </c>
      <c r="AO620" s="509">
        <v>4</v>
      </c>
      <c r="AP620" s="509">
        <v>1</v>
      </c>
      <c r="AQ620" s="509">
        <v>1</v>
      </c>
      <c r="AR620" s="509">
        <v>2</v>
      </c>
      <c r="AS620" s="509">
        <v>2</v>
      </c>
      <c r="AT620" s="509">
        <v>1</v>
      </c>
      <c r="AU620" s="509">
        <v>1</v>
      </c>
      <c r="AV620" s="509">
        <v>1</v>
      </c>
      <c r="AW620" s="509">
        <v>1</v>
      </c>
      <c r="AX620" s="509">
        <v>1</v>
      </c>
      <c r="AY620" s="509">
        <v>1</v>
      </c>
      <c r="AZ620" s="509">
        <v>2</v>
      </c>
      <c r="BA620" s="509">
        <v>1</v>
      </c>
      <c r="BB620" s="509">
        <v>1</v>
      </c>
      <c r="BC620" s="509" t="b">
        <v>0</v>
      </c>
      <c r="BD620" s="508">
        <v>38320</v>
      </c>
      <c r="BE620" s="508">
        <v>38320</v>
      </c>
      <c r="BF620" s="509" t="b">
        <v>0</v>
      </c>
      <c r="BG620" s="510" t="s">
        <v>1303</v>
      </c>
      <c r="BH620" s="512"/>
      <c r="BI620" s="510"/>
      <c r="BJ620" s="513">
        <v>38320</v>
      </c>
      <c r="BK620" s="513">
        <v>38320</v>
      </c>
      <c r="BL620" s="513">
        <v>46217</v>
      </c>
      <c r="BM620" s="510"/>
      <c r="BN620" s="512"/>
      <c r="BO620" s="510"/>
      <c r="BP620" s="509">
        <v>4</v>
      </c>
      <c r="BQ620" s="509" t="str">
        <f>IF(AI620="","",VLOOKUP(AJ620,[0]!Qualifier,(COLUMN(AJ620)-34),FALSE))</f>
        <v>Plasma</v>
      </c>
      <c r="BR620" s="509" t="str">
        <f>IF(AJ620="","",VLOOKUP(AK620,[0]!Qualifier,(COLUMN(AK620)-34),FALSE))</f>
        <v xml:space="preserve">Citr </v>
      </c>
      <c r="BS620" s="509" t="str">
        <f>IF(AK620="","",VLOOKUP(AL620,[0]!Qualifier,(COLUMN(AL620)-34),FALSE))</f>
        <v xml:space="preserve">NoAdd </v>
      </c>
      <c r="BT620" s="509" t="str">
        <f>IF(AL620="","",VLOOKUP(AM620,[0]!Qualifier,(COLUMN(AM620)-34),FALSE))</f>
        <v xml:space="preserve">Open </v>
      </c>
      <c r="BU620" s="509" t="str">
        <f>IF(AM620="","",VLOOKUP(AN620,[0]!Qualifier,(COLUMN(AN620)-34),FALSE))</f>
        <v xml:space="preserve">SV </v>
      </c>
      <c r="BV620" s="509" t="str">
        <f>IF(AN620="","",VLOOKUP(AO620,[0]!Qualifier,(COLUMN(AO620)-34),FALSE))</f>
        <v xml:space="preserve">≤-30°C  </v>
      </c>
      <c r="BW620" s="509" t="str">
        <f>IF(AO620="","",VLOOKUP(AP620,[0]!Qualifier,(COLUMN(AP620)-34),FALSE))</f>
        <v>No</v>
      </c>
      <c r="BX620" s="509" t="str">
        <f>IF(AP620="","",VLOOKUP(AQ620,[0]!Qualifier,(COLUMN(AQ620)-34),FALSE))</f>
        <v xml:space="preserve">Allo </v>
      </c>
      <c r="BY620" s="509" t="str">
        <f>IF(AQ620="","",VLOOKUP(AR620,[0]!Qualifier,(COLUMN(AR620)-34),FALSE))</f>
        <v xml:space="preserve">Aph </v>
      </c>
      <c r="BZ620" s="509" t="str">
        <f>IF(AR620="","",VLOOKUP(AS620,[0]!Qualifier,(COLUMN(AS620)-34),FALSE))</f>
        <v xml:space="preserve">≤6h </v>
      </c>
      <c r="CA620" s="509" t="str">
        <f>IF(AS620="","",VLOOKUP(AT620,[0]!Qualifier,(COLUMN(AT620)-34),FALSE))</f>
        <v xml:space="preserve">Transf </v>
      </c>
      <c r="CB620" s="509" t="str">
        <f>IF(AT620="","",VLOOKUP(AU620,[0]!Qualifier,(COLUMN(AU620)-34),FALSE))</f>
        <v xml:space="preserve">None </v>
      </c>
      <c r="CC620" s="509" t="str">
        <f>IF(AU620="","",VLOOKUP(AV620,[0]!Qualifier,(COLUMN(AV620)-34),FALSE))</f>
        <v xml:space="preserve">None </v>
      </c>
      <c r="CD620" s="509" t="str">
        <f>IF(AV620="","",VLOOKUP(AW620,[0]!Qualifier,(COLUMN(AW620)-34),FALSE))</f>
        <v xml:space="preserve">NoIrr </v>
      </c>
      <c r="CE620" s="508" t="str">
        <f>IF(AW620="","",VLOOKUP(AX620,[0]!Qualifier,(COLUMN(AX620)-34),FALSE))</f>
        <v xml:space="preserve">- </v>
      </c>
      <c r="CF620" s="508" t="str">
        <f>IF(AX620="","",VLOOKUP(AY620,[0]!Qualifier,(COLUMN(AY620)-34),FALSE))</f>
        <v>no sub</v>
      </c>
      <c r="CG620" s="509" t="str">
        <f>IF(AY620="","",VLOOKUP(AZ620,[0]!Qualifier,(COLUMN(AZ620)-34),FALSE))</f>
        <v xml:space="preserve">Qu </v>
      </c>
      <c r="CH620" s="510" t="str">
        <f>IF(AZ620="","",VLOOKUP(BA620,[0]!Qualifier,(COLUMN(BA620)-34),FALSE))</f>
        <v>NA</v>
      </c>
      <c r="CI620" s="512" t="str">
        <f>IF(BA620="","",VLOOKUP(BB620,[0]!Qualifier,(COLUMN(BB620)-34),FALSE))</f>
        <v xml:space="preserve">None </v>
      </c>
      <c r="CJ620" s="510"/>
      <c r="CK620" s="513" t="str">
        <f t="shared" si="305"/>
        <v>5-10-1-2-1-4-1-1-2-2-1-1-1-1-1-1-2-1-1</v>
      </c>
      <c r="CL620" s="513">
        <v>36320</v>
      </c>
      <c r="CM620" s="513">
        <v>45195</v>
      </c>
      <c r="CN620" s="510"/>
      <c r="CP620" s="510"/>
    </row>
    <row r="621" spans="1:94" ht="12.95" customHeight="1" outlineLevel="1" x14ac:dyDescent="0.35">
      <c r="A621" s="78">
        <f t="shared" si="310"/>
        <v>505011</v>
      </c>
      <c r="B621" s="7">
        <f t="shared" si="282"/>
        <v>616</v>
      </c>
      <c r="C621" s="59">
        <f t="shared" si="306"/>
        <v>616</v>
      </c>
      <c r="D621" s="124">
        <f t="shared" si="315"/>
        <v>505011</v>
      </c>
      <c r="E621" s="16" t="str">
        <f t="shared" si="285"/>
        <v>Plasma</v>
      </c>
      <c r="F621" s="58" t="str">
        <f t="shared" si="286"/>
        <v xml:space="preserve">Citr </v>
      </c>
      <c r="G621" s="58" t="str">
        <f t="shared" si="287"/>
        <v xml:space="preserve">NoAdd </v>
      </c>
      <c r="H621" s="58" t="str">
        <f t="shared" si="288"/>
        <v xml:space="preserve">Closed </v>
      </c>
      <c r="I621" s="58" t="str">
        <f t="shared" si="289"/>
        <v xml:space="preserve">SV </v>
      </c>
      <c r="J621" s="58" t="str">
        <f t="shared" si="290"/>
        <v xml:space="preserve">≤-30°C  </v>
      </c>
      <c r="K621" s="58" t="str">
        <f t="shared" si="291"/>
        <v>No</v>
      </c>
      <c r="L621" s="58" t="str">
        <f t="shared" si="292"/>
        <v xml:space="preserve">Allo </v>
      </c>
      <c r="M621" s="58" t="str">
        <f t="shared" si="293"/>
        <v xml:space="preserve">Aph </v>
      </c>
      <c r="N621" s="58" t="str">
        <f t="shared" si="294"/>
        <v xml:space="preserve">≤6h </v>
      </c>
      <c r="O621" s="58" t="str">
        <f t="shared" si="295"/>
        <v xml:space="preserve">Transf </v>
      </c>
      <c r="P621" s="58" t="str">
        <f t="shared" si="296"/>
        <v xml:space="preserve">None </v>
      </c>
      <c r="Q621" s="58" t="str">
        <f t="shared" si="297"/>
        <v xml:space="preserve">None </v>
      </c>
      <c r="R621" s="58" t="str">
        <f t="shared" si="298"/>
        <v xml:space="preserve">NoIrr </v>
      </c>
      <c r="S621" s="58" t="str">
        <f t="shared" si="299"/>
        <v xml:space="preserve">- </v>
      </c>
      <c r="T621" s="58" t="str">
        <f t="shared" si="300"/>
        <v>no sub</v>
      </c>
      <c r="U621" s="58" t="str">
        <f t="shared" si="301"/>
        <v>Non</v>
      </c>
      <c r="V621" s="58" t="str">
        <f t="shared" si="302"/>
        <v>NA</v>
      </c>
      <c r="W621" s="58" t="str">
        <f t="shared" si="303"/>
        <v xml:space="preserve">None </v>
      </c>
      <c r="Y621" s="161" t="str">
        <f t="shared" si="304"/>
        <v>5-10-1-1-1-4-1-1-2-2-1-1-1-1-1-1-1-1-1</v>
      </c>
      <c r="Z621" s="8">
        <f t="shared" ref="Z621:Z684" si="316">IF(D621&gt;0,D621,"")</f>
        <v>505011</v>
      </c>
      <c r="AA621" s="7">
        <f t="shared" ref="AA621:AA684" si="317">B621</f>
        <v>616</v>
      </c>
      <c r="AB621" s="29" t="str">
        <f t="shared" ref="AB621:AG663" si="318">MID(TEXT($Z621,"000000"),AB$5,1)</f>
        <v>5</v>
      </c>
      <c r="AC621" s="29" t="str">
        <f t="shared" si="318"/>
        <v>0</v>
      </c>
      <c r="AD621" s="29" t="str">
        <f t="shared" si="318"/>
        <v>5</v>
      </c>
      <c r="AE621" s="29" t="str">
        <f t="shared" si="318"/>
        <v>0</v>
      </c>
      <c r="AF621" s="29" t="str">
        <f t="shared" si="318"/>
        <v>1</v>
      </c>
      <c r="AG621" s="29" t="str">
        <f t="shared" si="318"/>
        <v>1</v>
      </c>
      <c r="AH621" s="58">
        <v>616</v>
      </c>
      <c r="AI621" s="510">
        <v>505011</v>
      </c>
      <c r="AJ621" s="509">
        <v>5</v>
      </c>
      <c r="AK621" s="509">
        <v>10</v>
      </c>
      <c r="AL621" s="509">
        <v>1</v>
      </c>
      <c r="AM621" s="509">
        <v>1</v>
      </c>
      <c r="AN621" s="509">
        <v>1</v>
      </c>
      <c r="AO621" s="509">
        <v>4</v>
      </c>
      <c r="AP621" s="509">
        <v>1</v>
      </c>
      <c r="AQ621" s="509">
        <v>1</v>
      </c>
      <c r="AR621" s="509">
        <v>2</v>
      </c>
      <c r="AS621" s="509">
        <v>2</v>
      </c>
      <c r="AT621" s="509">
        <v>1</v>
      </c>
      <c r="AU621" s="509">
        <v>1</v>
      </c>
      <c r="AV621" s="509">
        <v>1</v>
      </c>
      <c r="AW621" s="509">
        <v>1</v>
      </c>
      <c r="AX621" s="509">
        <v>1</v>
      </c>
      <c r="AY621" s="509">
        <v>1</v>
      </c>
      <c r="AZ621" s="509">
        <v>1</v>
      </c>
      <c r="BA621" s="509">
        <v>1</v>
      </c>
      <c r="BB621" s="509">
        <v>1</v>
      </c>
      <c r="BC621" s="509" t="b">
        <v>0</v>
      </c>
      <c r="BD621" s="508">
        <v>45246</v>
      </c>
      <c r="BE621" s="508">
        <v>45246</v>
      </c>
      <c r="BF621" s="509" t="b">
        <v>0</v>
      </c>
      <c r="BG621" s="510" t="s">
        <v>1517</v>
      </c>
      <c r="BH621" s="512"/>
      <c r="BI621" s="510"/>
      <c r="BJ621" s="513">
        <v>45246</v>
      </c>
      <c r="BK621" s="513">
        <v>45246</v>
      </c>
      <c r="BL621" s="513">
        <v>46217</v>
      </c>
      <c r="BM621" s="510"/>
      <c r="BN621" s="512"/>
      <c r="BO621" s="510"/>
      <c r="BP621" s="509">
        <v>4</v>
      </c>
      <c r="BQ621" s="509" t="str">
        <f>IF(AI621="","",VLOOKUP(AJ621,[0]!Qualifier,(COLUMN(AJ621)-34),FALSE))</f>
        <v>Plasma</v>
      </c>
      <c r="BR621" s="509" t="str">
        <f>IF(AJ621="","",VLOOKUP(AK621,[0]!Qualifier,(COLUMN(AK621)-34),FALSE))</f>
        <v xml:space="preserve">Citr </v>
      </c>
      <c r="BS621" s="509" t="str">
        <f>IF(AK621="","",VLOOKUP(AL621,[0]!Qualifier,(COLUMN(AL621)-34),FALSE))</f>
        <v xml:space="preserve">NoAdd </v>
      </c>
      <c r="BT621" s="509" t="str">
        <f>IF(AL621="","",VLOOKUP(AM621,[0]!Qualifier,(COLUMN(AM621)-34),FALSE))</f>
        <v xml:space="preserve">Closed </v>
      </c>
      <c r="BU621" s="509" t="str">
        <f>IF(AM621="","",VLOOKUP(AN621,[0]!Qualifier,(COLUMN(AN621)-34),FALSE))</f>
        <v xml:space="preserve">SV </v>
      </c>
      <c r="BV621" s="509" t="str">
        <f>IF(AN621="","",VLOOKUP(AO621,[0]!Qualifier,(COLUMN(AO621)-34),FALSE))</f>
        <v xml:space="preserve">≤-30°C  </v>
      </c>
      <c r="BW621" s="509" t="str">
        <f>IF(AO621="","",VLOOKUP(AP621,[0]!Qualifier,(COLUMN(AP621)-34),FALSE))</f>
        <v>No</v>
      </c>
      <c r="BX621" s="509" t="str">
        <f>IF(AP621="","",VLOOKUP(AQ621,[0]!Qualifier,(COLUMN(AQ621)-34),FALSE))</f>
        <v xml:space="preserve">Allo </v>
      </c>
      <c r="BY621" s="509" t="str">
        <f>IF(AQ621="","",VLOOKUP(AR621,[0]!Qualifier,(COLUMN(AR621)-34),FALSE))</f>
        <v xml:space="preserve">Aph </v>
      </c>
      <c r="BZ621" s="509" t="str">
        <f>IF(AR621="","",VLOOKUP(AS621,[0]!Qualifier,(COLUMN(AS621)-34),FALSE))</f>
        <v xml:space="preserve">≤6h </v>
      </c>
      <c r="CA621" s="509" t="str">
        <f>IF(AS621="","",VLOOKUP(AT621,[0]!Qualifier,(COLUMN(AT621)-34),FALSE))</f>
        <v xml:space="preserve">Transf </v>
      </c>
      <c r="CB621" s="509" t="str">
        <f>IF(AT621="","",VLOOKUP(AU621,[0]!Qualifier,(COLUMN(AU621)-34),FALSE))</f>
        <v xml:space="preserve">None </v>
      </c>
      <c r="CC621" s="509" t="str">
        <f>IF(AU621="","",VLOOKUP(AV621,[0]!Qualifier,(COLUMN(AV621)-34),FALSE))</f>
        <v xml:space="preserve">None </v>
      </c>
      <c r="CD621" s="509" t="str">
        <f>IF(AV621="","",VLOOKUP(AW621,[0]!Qualifier,(COLUMN(AW621)-34),FALSE))</f>
        <v xml:space="preserve">NoIrr </v>
      </c>
      <c r="CE621" s="508" t="str">
        <f>IF(AW621="","",VLOOKUP(AX621,[0]!Qualifier,(COLUMN(AX621)-34),FALSE))</f>
        <v xml:space="preserve">- </v>
      </c>
      <c r="CF621" s="508" t="str">
        <f>IF(AX621="","",VLOOKUP(AY621,[0]!Qualifier,(COLUMN(AY621)-34),FALSE))</f>
        <v>no sub</v>
      </c>
      <c r="CG621" s="509" t="str">
        <f>IF(AY621="","",VLOOKUP(AZ621,[0]!Qualifier,(COLUMN(AZ621)-34),FALSE))</f>
        <v>Non</v>
      </c>
      <c r="CH621" s="510" t="str">
        <f>IF(AZ621="","",VLOOKUP(BA621,[0]!Qualifier,(COLUMN(BA621)-34),FALSE))</f>
        <v>NA</v>
      </c>
      <c r="CI621" s="512" t="str">
        <f>IF(BA621="","",VLOOKUP(BB621,[0]!Qualifier,(COLUMN(BB621)-34),FALSE))</f>
        <v xml:space="preserve">None </v>
      </c>
      <c r="CJ621" s="510"/>
      <c r="CK621" s="513" t="str">
        <f t="shared" si="305"/>
        <v>5-10-1-1-1-4-1-1-2-2-1-1-1-1-1-1-1-1-1</v>
      </c>
      <c r="CL621" s="513">
        <v>36319</v>
      </c>
      <c r="CM621" s="513">
        <v>45195</v>
      </c>
      <c r="CN621" s="510"/>
      <c r="CP621" s="510"/>
    </row>
    <row r="622" spans="1:94" ht="12.95" customHeight="1" outlineLevel="1" x14ac:dyDescent="0.35">
      <c r="A622" s="78">
        <f t="shared" si="310"/>
        <v>505021</v>
      </c>
      <c r="B622" s="7">
        <f t="shared" si="282"/>
        <v>617</v>
      </c>
      <c r="C622" s="59">
        <f t="shared" si="306"/>
        <v>617</v>
      </c>
      <c r="D622" s="124">
        <f t="shared" si="315"/>
        <v>505021</v>
      </c>
      <c r="E622" s="16" t="str">
        <f t="shared" si="285"/>
        <v>Plasma</v>
      </c>
      <c r="F622" s="58" t="str">
        <f t="shared" si="286"/>
        <v xml:space="preserve">Citr </v>
      </c>
      <c r="G622" s="58" t="str">
        <f t="shared" si="287"/>
        <v xml:space="preserve">NoAdd </v>
      </c>
      <c r="H622" s="58" t="str">
        <f t="shared" si="288"/>
        <v xml:space="preserve">Closed </v>
      </c>
      <c r="I622" s="58" t="str">
        <f t="shared" si="289"/>
        <v xml:space="preserve">SV </v>
      </c>
      <c r="J622" s="58" t="str">
        <f t="shared" si="290"/>
        <v xml:space="preserve">≤-30°C  </v>
      </c>
      <c r="K622" s="58" t="str">
        <f t="shared" si="291"/>
        <v>No</v>
      </c>
      <c r="L622" s="58" t="str">
        <f t="shared" si="292"/>
        <v xml:space="preserve">Allo </v>
      </c>
      <c r="M622" s="58" t="str">
        <f t="shared" si="293"/>
        <v xml:space="preserve">Aph </v>
      </c>
      <c r="N622" s="58" t="str">
        <f t="shared" si="294"/>
        <v xml:space="preserve">≤18h </v>
      </c>
      <c r="O622" s="58" t="str">
        <f t="shared" si="295"/>
        <v xml:space="preserve">SpecInf </v>
      </c>
      <c r="P622" s="58" t="str">
        <f t="shared" si="296"/>
        <v xml:space="preserve">None </v>
      </c>
      <c r="Q622" s="58" t="str">
        <f t="shared" si="297"/>
        <v xml:space="preserve">None </v>
      </c>
      <c r="R622" s="58" t="str">
        <f t="shared" si="298"/>
        <v xml:space="preserve">NoIrr </v>
      </c>
      <c r="S622" s="58" t="str">
        <f t="shared" si="299"/>
        <v xml:space="preserve">- </v>
      </c>
      <c r="T622" s="58" t="str">
        <f t="shared" si="300"/>
        <v>ConvalPl</v>
      </c>
      <c r="U622" s="58" t="str">
        <f t="shared" si="301"/>
        <v xml:space="preserve">Qu </v>
      </c>
      <c r="V622" s="58" t="str">
        <f t="shared" si="302"/>
        <v>NA</v>
      </c>
      <c r="W622" s="58" t="str">
        <f t="shared" si="303"/>
        <v xml:space="preserve">None </v>
      </c>
      <c r="Y622" s="161" t="str">
        <f t="shared" si="304"/>
        <v>5-10-1-1-1-4-1-1-2-3-7-1-1-1-1-23-2-1-1</v>
      </c>
      <c r="Z622" s="8">
        <f t="shared" si="316"/>
        <v>505021</v>
      </c>
      <c r="AA622" s="7">
        <f t="shared" si="317"/>
        <v>617</v>
      </c>
      <c r="AB622" s="29" t="str">
        <f t="shared" si="318"/>
        <v>5</v>
      </c>
      <c r="AC622" s="29" t="str">
        <f t="shared" si="318"/>
        <v>0</v>
      </c>
      <c r="AD622" s="29" t="str">
        <f t="shared" si="318"/>
        <v>5</v>
      </c>
      <c r="AE622" s="29" t="str">
        <f t="shared" si="318"/>
        <v>0</v>
      </c>
      <c r="AF622" s="29" t="str">
        <f t="shared" si="318"/>
        <v>2</v>
      </c>
      <c r="AG622" s="29" t="str">
        <f t="shared" si="318"/>
        <v>1</v>
      </c>
      <c r="AH622" s="58">
        <v>617</v>
      </c>
      <c r="AI622" s="510">
        <v>505021</v>
      </c>
      <c r="AJ622" s="509">
        <v>5</v>
      </c>
      <c r="AK622" s="509">
        <v>10</v>
      </c>
      <c r="AL622" s="509">
        <v>1</v>
      </c>
      <c r="AM622" s="509">
        <v>1</v>
      </c>
      <c r="AN622" s="509">
        <v>1</v>
      </c>
      <c r="AO622" s="509">
        <v>4</v>
      </c>
      <c r="AP622" s="509">
        <v>1</v>
      </c>
      <c r="AQ622" s="509">
        <v>1</v>
      </c>
      <c r="AR622" s="509">
        <v>2</v>
      </c>
      <c r="AS622" s="509">
        <v>3</v>
      </c>
      <c r="AT622" s="509">
        <v>7</v>
      </c>
      <c r="AU622" s="509">
        <v>1</v>
      </c>
      <c r="AV622" s="509">
        <v>1</v>
      </c>
      <c r="AW622" s="509">
        <v>1</v>
      </c>
      <c r="AX622" s="509">
        <v>1</v>
      </c>
      <c r="AY622" s="509">
        <v>23</v>
      </c>
      <c r="AZ622" s="509">
        <v>2</v>
      </c>
      <c r="BA622" s="509">
        <v>1</v>
      </c>
      <c r="BB622" s="509">
        <v>1</v>
      </c>
      <c r="BC622" s="509" t="b">
        <v>0</v>
      </c>
      <c r="BD622" s="508">
        <v>44162</v>
      </c>
      <c r="BE622" s="508">
        <v>44154</v>
      </c>
      <c r="BF622" s="509" t="b">
        <v>0</v>
      </c>
      <c r="BG622" s="510" t="s">
        <v>1464</v>
      </c>
      <c r="BH622" s="512"/>
      <c r="BI622" s="510"/>
      <c r="BJ622" s="513">
        <v>44162</v>
      </c>
      <c r="BK622" s="513">
        <v>44154</v>
      </c>
      <c r="BL622" s="513">
        <v>46217</v>
      </c>
      <c r="BM622" s="510"/>
      <c r="BN622" s="512"/>
      <c r="BO622" s="510"/>
      <c r="BP622" s="509">
        <v>4</v>
      </c>
      <c r="BQ622" s="509" t="str">
        <f>IF(AI622="","",VLOOKUP(AJ622,[0]!Qualifier,(COLUMN(AJ622)-34),FALSE))</f>
        <v>Plasma</v>
      </c>
      <c r="BR622" s="509" t="str">
        <f>IF(AJ622="","",VLOOKUP(AK622,[0]!Qualifier,(COLUMN(AK622)-34),FALSE))</f>
        <v xml:space="preserve">Citr </v>
      </c>
      <c r="BS622" s="509" t="str">
        <f>IF(AK622="","",VLOOKUP(AL622,[0]!Qualifier,(COLUMN(AL622)-34),FALSE))</f>
        <v xml:space="preserve">NoAdd </v>
      </c>
      <c r="BT622" s="509" t="str">
        <f>IF(AL622="","",VLOOKUP(AM622,[0]!Qualifier,(COLUMN(AM622)-34),FALSE))</f>
        <v xml:space="preserve">Closed </v>
      </c>
      <c r="BU622" s="509" t="str">
        <f>IF(AM622="","",VLOOKUP(AN622,[0]!Qualifier,(COLUMN(AN622)-34),FALSE))</f>
        <v xml:space="preserve">SV </v>
      </c>
      <c r="BV622" s="509" t="str">
        <f>IF(AN622="","",VLOOKUP(AO622,[0]!Qualifier,(COLUMN(AO622)-34),FALSE))</f>
        <v xml:space="preserve">≤-30°C  </v>
      </c>
      <c r="BW622" s="509" t="str">
        <f>IF(AO622="","",VLOOKUP(AP622,[0]!Qualifier,(COLUMN(AP622)-34),FALSE))</f>
        <v>No</v>
      </c>
      <c r="BX622" s="509" t="str">
        <f>IF(AP622="","",VLOOKUP(AQ622,[0]!Qualifier,(COLUMN(AQ622)-34),FALSE))</f>
        <v xml:space="preserve">Allo </v>
      </c>
      <c r="BY622" s="509" t="str">
        <f>IF(AQ622="","",VLOOKUP(AR622,[0]!Qualifier,(COLUMN(AR622)-34),FALSE))</f>
        <v xml:space="preserve">Aph </v>
      </c>
      <c r="BZ622" s="509" t="str">
        <f>IF(AR622="","",VLOOKUP(AS622,[0]!Qualifier,(COLUMN(AS622)-34),FALSE))</f>
        <v xml:space="preserve">≤18h </v>
      </c>
      <c r="CA622" s="509" t="str">
        <f>IF(AS622="","",VLOOKUP(AT622,[0]!Qualifier,(COLUMN(AT622)-34),FALSE))</f>
        <v xml:space="preserve">SpecInf </v>
      </c>
      <c r="CB622" s="509" t="str">
        <f>IF(AT622="","",VLOOKUP(AU622,[0]!Qualifier,(COLUMN(AU622)-34),FALSE))</f>
        <v xml:space="preserve">None </v>
      </c>
      <c r="CC622" s="509" t="str">
        <f>IF(AU622="","",VLOOKUP(AV622,[0]!Qualifier,(COLUMN(AV622)-34),FALSE))</f>
        <v xml:space="preserve">None </v>
      </c>
      <c r="CD622" s="509" t="str">
        <f>IF(AV622="","",VLOOKUP(AW622,[0]!Qualifier,(COLUMN(AW622)-34),FALSE))</f>
        <v xml:space="preserve">NoIrr </v>
      </c>
      <c r="CE622" s="508" t="str">
        <f>IF(AW622="","",VLOOKUP(AX622,[0]!Qualifier,(COLUMN(AX622)-34),FALSE))</f>
        <v xml:space="preserve">- </v>
      </c>
      <c r="CF622" s="508" t="str">
        <f>IF(AX622="","",VLOOKUP(AY622,[0]!Qualifier,(COLUMN(AY622)-34),FALSE))</f>
        <v>ConvalPl</v>
      </c>
      <c r="CG622" s="509" t="str">
        <f>IF(AY622="","",VLOOKUP(AZ622,[0]!Qualifier,(COLUMN(AZ622)-34),FALSE))</f>
        <v xml:space="preserve">Qu </v>
      </c>
      <c r="CH622" s="510" t="str">
        <f>IF(AZ622="","",VLOOKUP(BA622,[0]!Qualifier,(COLUMN(BA622)-34),FALSE))</f>
        <v>NA</v>
      </c>
      <c r="CI622" s="512" t="str">
        <f>IF(BA622="","",VLOOKUP(BB622,[0]!Qualifier,(COLUMN(BB622)-34),FALSE))</f>
        <v xml:space="preserve">None </v>
      </c>
      <c r="CJ622" s="510"/>
      <c r="CK622" s="513" t="str">
        <f t="shared" si="305"/>
        <v>5-10-1-1-1-4-1-1-2-3-7-1-1-1-1-23-2-1-1</v>
      </c>
      <c r="CL622" s="513">
        <v>36280</v>
      </c>
      <c r="CM622" s="513">
        <v>45195</v>
      </c>
      <c r="CN622" s="510"/>
      <c r="CP622" s="510"/>
    </row>
    <row r="623" spans="1:94" ht="12.95" customHeight="1" outlineLevel="1" x14ac:dyDescent="0.35">
      <c r="B623" s="7">
        <f t="shared" si="282"/>
        <v>618</v>
      </c>
      <c r="C623" s="59">
        <f t="shared" si="306"/>
        <v>618</v>
      </c>
      <c r="D623" s="124">
        <f t="shared" si="315"/>
        <v>505023</v>
      </c>
      <c r="E623" s="16" t="str">
        <f t="shared" si="285"/>
        <v>Plasma</v>
      </c>
      <c r="F623" s="58" t="str">
        <f t="shared" si="286"/>
        <v xml:space="preserve">Citr </v>
      </c>
      <c r="G623" s="58" t="str">
        <f t="shared" si="287"/>
        <v xml:space="preserve">NoAdd </v>
      </c>
      <c r="H623" s="58" t="str">
        <f t="shared" si="288"/>
        <v xml:space="preserve">Closed </v>
      </c>
      <c r="I623" s="58" t="str">
        <f t="shared" si="289"/>
        <v xml:space="preserve">SV </v>
      </c>
      <c r="J623" s="58" t="str">
        <f t="shared" si="290"/>
        <v xml:space="preserve">≤-30°C  </v>
      </c>
      <c r="K623" s="58" t="str">
        <f t="shared" si="291"/>
        <v>No</v>
      </c>
      <c r="L623" s="58" t="str">
        <f t="shared" si="292"/>
        <v xml:space="preserve">Allo </v>
      </c>
      <c r="M623" s="58" t="str">
        <f t="shared" si="293"/>
        <v xml:space="preserve">Aph </v>
      </c>
      <c r="N623" s="58" t="str">
        <f t="shared" si="294"/>
        <v xml:space="preserve">≤18h </v>
      </c>
      <c r="O623" s="58" t="str">
        <f t="shared" si="295"/>
        <v xml:space="preserve">SpecInf </v>
      </c>
      <c r="P623" s="58" t="str">
        <f t="shared" si="296"/>
        <v xml:space="preserve">None </v>
      </c>
      <c r="Q623" s="58" t="str">
        <f t="shared" si="297"/>
        <v xml:space="preserve">None </v>
      </c>
      <c r="R623" s="58" t="str">
        <f t="shared" si="298"/>
        <v xml:space="preserve">NoIrr </v>
      </c>
      <c r="S623" s="58" t="str">
        <f t="shared" si="299"/>
        <v xml:space="preserve">- </v>
      </c>
      <c r="T623" s="58" t="str">
        <f t="shared" si="300"/>
        <v>ConvalPl</v>
      </c>
      <c r="U623" s="58" t="str">
        <f t="shared" si="301"/>
        <v>Non</v>
      </c>
      <c r="V623" s="58" t="str">
        <f t="shared" si="302"/>
        <v>NA</v>
      </c>
      <c r="W623" s="58" t="str">
        <f t="shared" si="303"/>
        <v xml:space="preserve">None </v>
      </c>
      <c r="Y623" s="161" t="str">
        <f t="shared" si="304"/>
        <v>5-10-1-1-1-4-1-1-2-3-7-1-1-1-1-23-1-1-1</v>
      </c>
      <c r="Z623" s="8">
        <f t="shared" si="316"/>
        <v>505023</v>
      </c>
      <c r="AA623" s="7">
        <f t="shared" si="317"/>
        <v>618</v>
      </c>
      <c r="AB623" s="29" t="str">
        <f t="shared" si="318"/>
        <v>5</v>
      </c>
      <c r="AC623" s="29" t="str">
        <f t="shared" si="318"/>
        <v>0</v>
      </c>
      <c r="AD623" s="29" t="str">
        <f t="shared" si="318"/>
        <v>5</v>
      </c>
      <c r="AE623" s="29" t="str">
        <f t="shared" si="318"/>
        <v>0</v>
      </c>
      <c r="AF623" s="29" t="str">
        <f t="shared" si="318"/>
        <v>2</v>
      </c>
      <c r="AG623" s="29" t="str">
        <f t="shared" si="318"/>
        <v>3</v>
      </c>
      <c r="AH623" s="58">
        <v>618</v>
      </c>
      <c r="AI623" s="510">
        <v>505023</v>
      </c>
      <c r="AJ623" s="509">
        <v>5</v>
      </c>
      <c r="AK623" s="509">
        <v>10</v>
      </c>
      <c r="AL623" s="509">
        <v>1</v>
      </c>
      <c r="AM623" s="509">
        <v>1</v>
      </c>
      <c r="AN623" s="509">
        <v>1</v>
      </c>
      <c r="AO623" s="509">
        <v>4</v>
      </c>
      <c r="AP623" s="509">
        <v>1</v>
      </c>
      <c r="AQ623" s="509">
        <v>1</v>
      </c>
      <c r="AR623" s="509">
        <v>2</v>
      </c>
      <c r="AS623" s="509">
        <v>3</v>
      </c>
      <c r="AT623" s="509">
        <v>7</v>
      </c>
      <c r="AU623" s="509">
        <v>1</v>
      </c>
      <c r="AV623" s="509">
        <v>1</v>
      </c>
      <c r="AW623" s="509">
        <v>1</v>
      </c>
      <c r="AX623" s="509">
        <v>1</v>
      </c>
      <c r="AY623" s="509">
        <v>23</v>
      </c>
      <c r="AZ623" s="509">
        <v>1</v>
      </c>
      <c r="BA623" s="509">
        <v>1</v>
      </c>
      <c r="BB623" s="509">
        <v>1</v>
      </c>
      <c r="BC623" s="509" t="b">
        <v>0</v>
      </c>
      <c r="BD623" s="508">
        <v>44162</v>
      </c>
      <c r="BE623" s="508">
        <v>44154</v>
      </c>
      <c r="BF623" s="509" t="b">
        <v>0</v>
      </c>
      <c r="BG623" s="510" t="s">
        <v>1465</v>
      </c>
      <c r="BH623" s="512"/>
      <c r="BI623" s="510"/>
      <c r="BJ623" s="513">
        <v>44162</v>
      </c>
      <c r="BK623" s="513">
        <v>44154</v>
      </c>
      <c r="BL623" s="513">
        <v>46217</v>
      </c>
      <c r="BM623" s="510"/>
      <c r="BN623" s="512"/>
      <c r="BO623" s="510"/>
      <c r="BP623" s="509">
        <v>4</v>
      </c>
      <c r="BQ623" s="509" t="str">
        <f>IF(AI623="","",VLOOKUP(AJ623,[0]!Qualifier,(COLUMN(AJ623)-34),FALSE))</f>
        <v>Plasma</v>
      </c>
      <c r="BR623" s="509" t="str">
        <f>IF(AJ623="","",VLOOKUP(AK623,[0]!Qualifier,(COLUMN(AK623)-34),FALSE))</f>
        <v xml:space="preserve">Citr </v>
      </c>
      <c r="BS623" s="509" t="str">
        <f>IF(AK623="","",VLOOKUP(AL623,[0]!Qualifier,(COLUMN(AL623)-34),FALSE))</f>
        <v xml:space="preserve">NoAdd </v>
      </c>
      <c r="BT623" s="509" t="str">
        <f>IF(AL623="","",VLOOKUP(AM623,[0]!Qualifier,(COLUMN(AM623)-34),FALSE))</f>
        <v xml:space="preserve">Closed </v>
      </c>
      <c r="BU623" s="509" t="str">
        <f>IF(AM623="","",VLOOKUP(AN623,[0]!Qualifier,(COLUMN(AN623)-34),FALSE))</f>
        <v xml:space="preserve">SV </v>
      </c>
      <c r="BV623" s="509" t="str">
        <f>IF(AN623="","",VLOOKUP(AO623,[0]!Qualifier,(COLUMN(AO623)-34),FALSE))</f>
        <v xml:space="preserve">≤-30°C  </v>
      </c>
      <c r="BW623" s="509" t="str">
        <f>IF(AO623="","",VLOOKUP(AP623,[0]!Qualifier,(COLUMN(AP623)-34),FALSE))</f>
        <v>No</v>
      </c>
      <c r="BX623" s="509" t="str">
        <f>IF(AP623="","",VLOOKUP(AQ623,[0]!Qualifier,(COLUMN(AQ623)-34),FALSE))</f>
        <v xml:space="preserve">Allo </v>
      </c>
      <c r="BY623" s="509" t="str">
        <f>IF(AQ623="","",VLOOKUP(AR623,[0]!Qualifier,(COLUMN(AR623)-34),FALSE))</f>
        <v xml:space="preserve">Aph </v>
      </c>
      <c r="BZ623" s="509" t="str">
        <f>IF(AR623="","",VLOOKUP(AS623,[0]!Qualifier,(COLUMN(AS623)-34),FALSE))</f>
        <v xml:space="preserve">≤18h </v>
      </c>
      <c r="CA623" s="509" t="str">
        <f>IF(AS623="","",VLOOKUP(AT623,[0]!Qualifier,(COLUMN(AT623)-34),FALSE))</f>
        <v xml:space="preserve">SpecInf </v>
      </c>
      <c r="CB623" s="509" t="str">
        <f>IF(AT623="","",VLOOKUP(AU623,[0]!Qualifier,(COLUMN(AU623)-34),FALSE))</f>
        <v xml:space="preserve">None </v>
      </c>
      <c r="CC623" s="509" t="str">
        <f>IF(AU623="","",VLOOKUP(AV623,[0]!Qualifier,(COLUMN(AV623)-34),FALSE))</f>
        <v xml:space="preserve">None </v>
      </c>
      <c r="CD623" s="509" t="str">
        <f>IF(AV623="","",VLOOKUP(AW623,[0]!Qualifier,(COLUMN(AW623)-34),FALSE))</f>
        <v xml:space="preserve">NoIrr </v>
      </c>
      <c r="CE623" s="508" t="str">
        <f>IF(AW623="","",VLOOKUP(AX623,[0]!Qualifier,(COLUMN(AX623)-34),FALSE))</f>
        <v xml:space="preserve">- </v>
      </c>
      <c r="CF623" s="508" t="str">
        <f>IF(AX623="","",VLOOKUP(AY623,[0]!Qualifier,(COLUMN(AY623)-34),FALSE))</f>
        <v>ConvalPl</v>
      </c>
      <c r="CG623" s="509" t="str">
        <f>IF(AY623="","",VLOOKUP(AZ623,[0]!Qualifier,(COLUMN(AZ623)-34),FALSE))</f>
        <v>Non</v>
      </c>
      <c r="CH623" s="510" t="str">
        <f>IF(AZ623="","",VLOOKUP(BA623,[0]!Qualifier,(COLUMN(BA623)-34),FALSE))</f>
        <v>NA</v>
      </c>
      <c r="CI623" s="512" t="str">
        <f>IF(BA623="","",VLOOKUP(BB623,[0]!Qualifier,(COLUMN(BB623)-34),FALSE))</f>
        <v xml:space="preserve">None </v>
      </c>
      <c r="CJ623" s="510"/>
      <c r="CK623" s="513" t="str">
        <f t="shared" si="305"/>
        <v>5-10-1-1-1-4-1-1-2-3-7-1-1-1-1-23-1-1-1</v>
      </c>
      <c r="CL623" s="513">
        <v>37538</v>
      </c>
      <c r="CM623" s="513">
        <v>45195</v>
      </c>
      <c r="CN623" s="510"/>
      <c r="CP623" s="510"/>
    </row>
    <row r="624" spans="1:94" ht="12.95" customHeight="1" outlineLevel="1" x14ac:dyDescent="0.35">
      <c r="B624" s="7">
        <f t="shared" si="282"/>
        <v>619</v>
      </c>
      <c r="C624" s="59">
        <f t="shared" si="306"/>
        <v>619</v>
      </c>
      <c r="D624" s="124">
        <f t="shared" si="315"/>
        <v>505049</v>
      </c>
      <c r="E624" s="16" t="str">
        <f t="shared" si="285"/>
        <v>Plasma</v>
      </c>
      <c r="F624" s="58" t="str">
        <f t="shared" si="286"/>
        <v xml:space="preserve">Citr </v>
      </c>
      <c r="G624" s="58" t="str">
        <f t="shared" si="287"/>
        <v xml:space="preserve">NoAdd </v>
      </c>
      <c r="H624" s="58" t="str">
        <f t="shared" si="288"/>
        <v xml:space="preserve">Closed </v>
      </c>
      <c r="I624" s="58" t="str">
        <f t="shared" si="289"/>
        <v xml:space="preserve">SV </v>
      </c>
      <c r="J624" s="58" t="str">
        <f t="shared" si="290"/>
        <v xml:space="preserve">≤-30°C  </v>
      </c>
      <c r="K624" s="58" t="str">
        <f t="shared" si="291"/>
        <v>No</v>
      </c>
      <c r="L624" s="58" t="str">
        <f t="shared" si="292"/>
        <v xml:space="preserve">Allo </v>
      </c>
      <c r="M624" s="58" t="str">
        <f t="shared" si="293"/>
        <v xml:space="preserve">Aph </v>
      </c>
      <c r="N624" s="58" t="str">
        <f t="shared" si="294"/>
        <v xml:space="preserve">≤6h </v>
      </c>
      <c r="O624" s="58" t="str">
        <f t="shared" si="295"/>
        <v xml:space="preserve">Fract </v>
      </c>
      <c r="P624" s="58" t="str">
        <f t="shared" si="296"/>
        <v xml:space="preserve">None </v>
      </c>
      <c r="Q624" s="58" t="str">
        <f t="shared" si="297"/>
        <v xml:space="preserve">None </v>
      </c>
      <c r="R624" s="58" t="str">
        <f t="shared" si="298"/>
        <v xml:space="preserve">NoIrr </v>
      </c>
      <c r="S624" s="58" t="str">
        <f t="shared" si="299"/>
        <v xml:space="preserve">- </v>
      </c>
      <c r="T624" s="58" t="str">
        <f t="shared" si="300"/>
        <v>no sub</v>
      </c>
      <c r="U624" s="58" t="str">
        <f t="shared" si="301"/>
        <v>Non</v>
      </c>
      <c r="V624" s="58" t="str">
        <f t="shared" si="302"/>
        <v>NA</v>
      </c>
      <c r="W624" s="58" t="str">
        <f t="shared" si="303"/>
        <v xml:space="preserve">None </v>
      </c>
      <c r="Y624" s="161" t="str">
        <f t="shared" si="304"/>
        <v>5-10-1-1-1-4-1-1-2-2-3-1-1-1-1-1-1-1-1</v>
      </c>
      <c r="Z624" s="8">
        <f t="shared" si="316"/>
        <v>505049</v>
      </c>
      <c r="AA624" s="7">
        <f t="shared" si="317"/>
        <v>619</v>
      </c>
      <c r="AB624" s="29" t="str">
        <f t="shared" si="318"/>
        <v>5</v>
      </c>
      <c r="AC624" s="29" t="str">
        <f t="shared" si="318"/>
        <v>0</v>
      </c>
      <c r="AD624" s="29" t="str">
        <f t="shared" si="318"/>
        <v>5</v>
      </c>
      <c r="AE624" s="29" t="str">
        <f t="shared" si="318"/>
        <v>0</v>
      </c>
      <c r="AF624" s="29" t="str">
        <f t="shared" si="318"/>
        <v>4</v>
      </c>
      <c r="AG624" s="29" t="str">
        <f t="shared" si="318"/>
        <v>9</v>
      </c>
      <c r="AH624" s="58">
        <v>619</v>
      </c>
      <c r="AI624" s="510">
        <v>505049</v>
      </c>
      <c r="AJ624" s="509">
        <v>5</v>
      </c>
      <c r="AK624" s="509">
        <v>10</v>
      </c>
      <c r="AL624" s="509">
        <v>1</v>
      </c>
      <c r="AM624" s="509">
        <v>1</v>
      </c>
      <c r="AN624" s="509">
        <v>1</v>
      </c>
      <c r="AO624" s="509">
        <v>4</v>
      </c>
      <c r="AP624" s="509">
        <v>1</v>
      </c>
      <c r="AQ624" s="509">
        <v>1</v>
      </c>
      <c r="AR624" s="509">
        <v>2</v>
      </c>
      <c r="AS624" s="509">
        <v>2</v>
      </c>
      <c r="AT624" s="509">
        <v>3</v>
      </c>
      <c r="AU624" s="509">
        <v>1</v>
      </c>
      <c r="AV624" s="509">
        <v>1</v>
      </c>
      <c r="AW624" s="509">
        <v>1</v>
      </c>
      <c r="AX624" s="509">
        <v>1</v>
      </c>
      <c r="AY624" s="509">
        <v>1</v>
      </c>
      <c r="AZ624" s="509">
        <v>1</v>
      </c>
      <c r="BA624" s="509">
        <v>1</v>
      </c>
      <c r="BB624" s="509">
        <v>1</v>
      </c>
      <c r="BC624" s="509" t="b">
        <v>0</v>
      </c>
      <c r="BD624" s="508">
        <v>36282</v>
      </c>
      <c r="BE624" s="508">
        <v>36282</v>
      </c>
      <c r="BF624" s="509" t="b">
        <v>0</v>
      </c>
      <c r="BG624" s="510" t="s">
        <v>1304</v>
      </c>
      <c r="BH624" s="512"/>
      <c r="BI624" s="510"/>
      <c r="BJ624" s="513">
        <v>36282</v>
      </c>
      <c r="BK624" s="513">
        <v>36282</v>
      </c>
      <c r="BL624" s="513">
        <v>46217</v>
      </c>
      <c r="BM624" s="510"/>
      <c r="BN624" s="512"/>
      <c r="BO624" s="510"/>
      <c r="BP624" s="509">
        <v>4</v>
      </c>
      <c r="BQ624" s="509" t="str">
        <f>IF(AI624="","",VLOOKUP(AJ624,[0]!Qualifier,(COLUMN(AJ624)-34),FALSE))</f>
        <v>Plasma</v>
      </c>
      <c r="BR624" s="509" t="str">
        <f>IF(AJ624="","",VLOOKUP(AK624,[0]!Qualifier,(COLUMN(AK624)-34),FALSE))</f>
        <v xml:space="preserve">Citr </v>
      </c>
      <c r="BS624" s="509" t="str">
        <f>IF(AK624="","",VLOOKUP(AL624,[0]!Qualifier,(COLUMN(AL624)-34),FALSE))</f>
        <v xml:space="preserve">NoAdd </v>
      </c>
      <c r="BT624" s="509" t="str">
        <f>IF(AL624="","",VLOOKUP(AM624,[0]!Qualifier,(COLUMN(AM624)-34),FALSE))</f>
        <v xml:space="preserve">Closed </v>
      </c>
      <c r="BU624" s="509" t="str">
        <f>IF(AM624="","",VLOOKUP(AN624,[0]!Qualifier,(COLUMN(AN624)-34),FALSE))</f>
        <v xml:space="preserve">SV </v>
      </c>
      <c r="BV624" s="509" t="str">
        <f>IF(AN624="","",VLOOKUP(AO624,[0]!Qualifier,(COLUMN(AO624)-34),FALSE))</f>
        <v xml:space="preserve">≤-30°C  </v>
      </c>
      <c r="BW624" s="509" t="str">
        <f>IF(AO624="","",VLOOKUP(AP624,[0]!Qualifier,(COLUMN(AP624)-34),FALSE))</f>
        <v>No</v>
      </c>
      <c r="BX624" s="509" t="str">
        <f>IF(AP624="","",VLOOKUP(AQ624,[0]!Qualifier,(COLUMN(AQ624)-34),FALSE))</f>
        <v xml:space="preserve">Allo </v>
      </c>
      <c r="BY624" s="509" t="str">
        <f>IF(AQ624="","",VLOOKUP(AR624,[0]!Qualifier,(COLUMN(AR624)-34),FALSE))</f>
        <v xml:space="preserve">Aph </v>
      </c>
      <c r="BZ624" s="509" t="str">
        <f>IF(AR624="","",VLOOKUP(AS624,[0]!Qualifier,(COLUMN(AS624)-34),FALSE))</f>
        <v xml:space="preserve">≤6h </v>
      </c>
      <c r="CA624" s="509" t="str">
        <f>IF(AS624="","",VLOOKUP(AT624,[0]!Qualifier,(COLUMN(AT624)-34),FALSE))</f>
        <v xml:space="preserve">Fract </v>
      </c>
      <c r="CB624" s="509" t="str">
        <f>IF(AT624="","",VLOOKUP(AU624,[0]!Qualifier,(COLUMN(AU624)-34),FALSE))</f>
        <v xml:space="preserve">None </v>
      </c>
      <c r="CC624" s="509" t="str">
        <f>IF(AU624="","",VLOOKUP(AV624,[0]!Qualifier,(COLUMN(AV624)-34),FALSE))</f>
        <v xml:space="preserve">None </v>
      </c>
      <c r="CD624" s="509" t="str">
        <f>IF(AV624="","",VLOOKUP(AW624,[0]!Qualifier,(COLUMN(AW624)-34),FALSE))</f>
        <v xml:space="preserve">NoIrr </v>
      </c>
      <c r="CE624" s="508" t="str">
        <f>IF(AW624="","",VLOOKUP(AX624,[0]!Qualifier,(COLUMN(AX624)-34),FALSE))</f>
        <v xml:space="preserve">- </v>
      </c>
      <c r="CF624" s="508" t="str">
        <f>IF(AX624="","",VLOOKUP(AY624,[0]!Qualifier,(COLUMN(AY624)-34),FALSE))</f>
        <v>no sub</v>
      </c>
      <c r="CG624" s="509" t="str">
        <f>IF(AY624="","",VLOOKUP(AZ624,[0]!Qualifier,(COLUMN(AZ624)-34),FALSE))</f>
        <v>Non</v>
      </c>
      <c r="CH624" s="510" t="str">
        <f>IF(AZ624="","",VLOOKUP(BA624,[0]!Qualifier,(COLUMN(BA624)-34),FALSE))</f>
        <v>NA</v>
      </c>
      <c r="CI624" s="512" t="str">
        <f>IF(BA624="","",VLOOKUP(BB624,[0]!Qualifier,(COLUMN(BB624)-34),FALSE))</f>
        <v xml:space="preserve">None </v>
      </c>
      <c r="CJ624" s="510"/>
      <c r="CK624" s="513" t="str">
        <f t="shared" si="305"/>
        <v>5-10-1-1-1-4-1-1-2-2-3-1-1-1-1-1-1-1-1</v>
      </c>
      <c r="CL624" s="513">
        <v>38320</v>
      </c>
      <c r="CM624" s="513">
        <v>45195</v>
      </c>
      <c r="CN624" s="510"/>
      <c r="CP624" s="510"/>
    </row>
    <row r="625" spans="2:94" ht="12.95" customHeight="1" outlineLevel="1" x14ac:dyDescent="0.35">
      <c r="B625" s="7">
        <f t="shared" si="282"/>
        <v>620</v>
      </c>
      <c r="C625" s="59">
        <f t="shared" si="306"/>
        <v>620</v>
      </c>
      <c r="D625" s="124">
        <f t="shared" si="315"/>
        <v>505059</v>
      </c>
      <c r="E625" s="16" t="str">
        <f t="shared" si="285"/>
        <v>Plasma</v>
      </c>
      <c r="F625" s="58" t="str">
        <f t="shared" si="286"/>
        <v xml:space="preserve">Citr </v>
      </c>
      <c r="G625" s="58" t="str">
        <f t="shared" si="287"/>
        <v xml:space="preserve">NoAdd </v>
      </c>
      <c r="H625" s="58" t="str">
        <f t="shared" si="288"/>
        <v xml:space="preserve">Closed </v>
      </c>
      <c r="I625" s="58" t="str">
        <f t="shared" si="289"/>
        <v xml:space="preserve">SV </v>
      </c>
      <c r="J625" s="58" t="str">
        <f t="shared" si="290"/>
        <v xml:space="preserve">≤-30°C  </v>
      </c>
      <c r="K625" s="58" t="str">
        <f t="shared" si="291"/>
        <v>No</v>
      </c>
      <c r="L625" s="58" t="str">
        <f t="shared" si="292"/>
        <v xml:space="preserve">Allo </v>
      </c>
      <c r="M625" s="58" t="str">
        <f t="shared" si="293"/>
        <v xml:space="preserve">Aph </v>
      </c>
      <c r="N625" s="58" t="str">
        <f t="shared" si="294"/>
        <v xml:space="preserve">≤24h </v>
      </c>
      <c r="O625" s="58" t="str">
        <f t="shared" si="295"/>
        <v xml:space="preserve">Fract </v>
      </c>
      <c r="P625" s="58" t="str">
        <f t="shared" si="296"/>
        <v xml:space="preserve">None </v>
      </c>
      <c r="Q625" s="58" t="str">
        <f t="shared" si="297"/>
        <v xml:space="preserve">None </v>
      </c>
      <c r="R625" s="58" t="str">
        <f t="shared" si="298"/>
        <v xml:space="preserve">NoIrr </v>
      </c>
      <c r="S625" s="58" t="str">
        <f t="shared" si="299"/>
        <v xml:space="preserve">- </v>
      </c>
      <c r="T625" s="58" t="str">
        <f t="shared" si="300"/>
        <v>no sub</v>
      </c>
      <c r="U625" s="58" t="str">
        <f t="shared" si="301"/>
        <v>Non</v>
      </c>
      <c r="V625" s="58" t="str">
        <f t="shared" si="302"/>
        <v>NA</v>
      </c>
      <c r="W625" s="58" t="str">
        <f t="shared" si="303"/>
        <v xml:space="preserve">None </v>
      </c>
      <c r="Y625" s="161" t="str">
        <f t="shared" si="304"/>
        <v>5-10-1-1-1-4-1-1-2-5-3-1-1-1-1-1-1-1-1</v>
      </c>
      <c r="Z625" s="8">
        <f t="shared" si="316"/>
        <v>505059</v>
      </c>
      <c r="AA625" s="7">
        <f t="shared" si="317"/>
        <v>620</v>
      </c>
      <c r="AB625" s="29" t="str">
        <f t="shared" si="318"/>
        <v>5</v>
      </c>
      <c r="AC625" s="29" t="str">
        <f t="shared" si="318"/>
        <v>0</v>
      </c>
      <c r="AD625" s="29" t="str">
        <f t="shared" si="318"/>
        <v>5</v>
      </c>
      <c r="AE625" s="29" t="str">
        <f t="shared" si="318"/>
        <v>0</v>
      </c>
      <c r="AF625" s="29" t="str">
        <f t="shared" si="318"/>
        <v>5</v>
      </c>
      <c r="AG625" s="29" t="str">
        <f t="shared" si="318"/>
        <v>9</v>
      </c>
      <c r="AH625" s="58">
        <v>620</v>
      </c>
      <c r="AI625" s="510">
        <v>505059</v>
      </c>
      <c r="AJ625" s="509">
        <v>5</v>
      </c>
      <c r="AK625" s="509">
        <v>10</v>
      </c>
      <c r="AL625" s="509">
        <v>1</v>
      </c>
      <c r="AM625" s="509">
        <v>1</v>
      </c>
      <c r="AN625" s="509">
        <v>1</v>
      </c>
      <c r="AO625" s="509">
        <v>4</v>
      </c>
      <c r="AP625" s="509">
        <v>1</v>
      </c>
      <c r="AQ625" s="509">
        <v>1</v>
      </c>
      <c r="AR625" s="509">
        <v>2</v>
      </c>
      <c r="AS625" s="509">
        <v>5</v>
      </c>
      <c r="AT625" s="509">
        <v>3</v>
      </c>
      <c r="AU625" s="509">
        <v>1</v>
      </c>
      <c r="AV625" s="509">
        <v>1</v>
      </c>
      <c r="AW625" s="509">
        <v>1</v>
      </c>
      <c r="AX625" s="509">
        <v>1</v>
      </c>
      <c r="AY625" s="509">
        <v>1</v>
      </c>
      <c r="AZ625" s="509">
        <v>1</v>
      </c>
      <c r="BA625" s="509">
        <v>1</v>
      </c>
      <c r="BB625" s="509">
        <v>1</v>
      </c>
      <c r="BC625" s="509" t="b">
        <v>0</v>
      </c>
      <c r="BD625" s="508">
        <v>39438</v>
      </c>
      <c r="BE625" s="508">
        <v>39195</v>
      </c>
      <c r="BF625" s="509" t="b">
        <v>0</v>
      </c>
      <c r="BG625" s="510" t="s">
        <v>1305</v>
      </c>
      <c r="BH625" s="512"/>
      <c r="BI625" s="510"/>
      <c r="BJ625" s="513">
        <v>39438</v>
      </c>
      <c r="BK625" s="513">
        <v>39195</v>
      </c>
      <c r="BL625" s="513">
        <v>46217</v>
      </c>
      <c r="BM625" s="510"/>
      <c r="BN625" s="512"/>
      <c r="BO625" s="510"/>
      <c r="BP625" s="509">
        <v>4</v>
      </c>
      <c r="BQ625" s="509" t="str">
        <f>IF(AI625="","",VLOOKUP(AJ625,[0]!Qualifier,(COLUMN(AJ625)-34),FALSE))</f>
        <v>Plasma</v>
      </c>
      <c r="BR625" s="509" t="str">
        <f>IF(AJ625="","",VLOOKUP(AK625,[0]!Qualifier,(COLUMN(AK625)-34),FALSE))</f>
        <v xml:space="preserve">Citr </v>
      </c>
      <c r="BS625" s="509" t="str">
        <f>IF(AK625="","",VLOOKUP(AL625,[0]!Qualifier,(COLUMN(AL625)-34),FALSE))</f>
        <v xml:space="preserve">NoAdd </v>
      </c>
      <c r="BT625" s="509" t="str">
        <f>IF(AL625="","",VLOOKUP(AM625,[0]!Qualifier,(COLUMN(AM625)-34),FALSE))</f>
        <v xml:space="preserve">Closed </v>
      </c>
      <c r="BU625" s="509" t="str">
        <f>IF(AM625="","",VLOOKUP(AN625,[0]!Qualifier,(COLUMN(AN625)-34),FALSE))</f>
        <v xml:space="preserve">SV </v>
      </c>
      <c r="BV625" s="509" t="str">
        <f>IF(AN625="","",VLOOKUP(AO625,[0]!Qualifier,(COLUMN(AO625)-34),FALSE))</f>
        <v xml:space="preserve">≤-30°C  </v>
      </c>
      <c r="BW625" s="509" t="str">
        <f>IF(AO625="","",VLOOKUP(AP625,[0]!Qualifier,(COLUMN(AP625)-34),FALSE))</f>
        <v>No</v>
      </c>
      <c r="BX625" s="509" t="str">
        <f>IF(AP625="","",VLOOKUP(AQ625,[0]!Qualifier,(COLUMN(AQ625)-34),FALSE))</f>
        <v xml:space="preserve">Allo </v>
      </c>
      <c r="BY625" s="509" t="str">
        <f>IF(AQ625="","",VLOOKUP(AR625,[0]!Qualifier,(COLUMN(AR625)-34),FALSE))</f>
        <v xml:space="preserve">Aph </v>
      </c>
      <c r="BZ625" s="509" t="str">
        <f>IF(AR625="","",VLOOKUP(AS625,[0]!Qualifier,(COLUMN(AS625)-34),FALSE))</f>
        <v xml:space="preserve">≤24h </v>
      </c>
      <c r="CA625" s="509" t="str">
        <f>IF(AS625="","",VLOOKUP(AT625,[0]!Qualifier,(COLUMN(AT625)-34),FALSE))</f>
        <v xml:space="preserve">Fract </v>
      </c>
      <c r="CB625" s="509" t="str">
        <f>IF(AT625="","",VLOOKUP(AU625,[0]!Qualifier,(COLUMN(AU625)-34),FALSE))</f>
        <v xml:space="preserve">None </v>
      </c>
      <c r="CC625" s="509" t="str">
        <f>IF(AU625="","",VLOOKUP(AV625,[0]!Qualifier,(COLUMN(AV625)-34),FALSE))</f>
        <v xml:space="preserve">None </v>
      </c>
      <c r="CD625" s="509" t="str">
        <f>IF(AV625="","",VLOOKUP(AW625,[0]!Qualifier,(COLUMN(AW625)-34),FALSE))</f>
        <v xml:space="preserve">NoIrr </v>
      </c>
      <c r="CE625" s="508" t="str">
        <f>IF(AW625="","",VLOOKUP(AX625,[0]!Qualifier,(COLUMN(AX625)-34),FALSE))</f>
        <v xml:space="preserve">- </v>
      </c>
      <c r="CF625" s="508" t="str">
        <f>IF(AX625="","",VLOOKUP(AY625,[0]!Qualifier,(COLUMN(AY625)-34),FALSE))</f>
        <v>no sub</v>
      </c>
      <c r="CG625" s="509" t="str">
        <f>IF(AY625="","",VLOOKUP(AZ625,[0]!Qualifier,(COLUMN(AZ625)-34),FALSE))</f>
        <v>Non</v>
      </c>
      <c r="CH625" s="510" t="str">
        <f>IF(AZ625="","",VLOOKUP(BA625,[0]!Qualifier,(COLUMN(BA625)-34),FALSE))</f>
        <v>NA</v>
      </c>
      <c r="CI625" s="512" t="str">
        <f>IF(BA625="","",VLOOKUP(BB625,[0]!Qualifier,(COLUMN(BB625)-34),FALSE))</f>
        <v xml:space="preserve">None </v>
      </c>
      <c r="CJ625" s="510"/>
      <c r="CK625" s="513" t="str">
        <f t="shared" si="305"/>
        <v>5-10-1-1-1-4-1-1-2-5-3-1-1-1-1-1-1-1-1</v>
      </c>
      <c r="CL625" s="513">
        <v>38320</v>
      </c>
      <c r="CM625" s="513">
        <v>45195</v>
      </c>
      <c r="CN625" s="510"/>
      <c r="CP625" s="510"/>
    </row>
    <row r="626" spans="2:94" ht="12.95" customHeight="1" outlineLevel="1" x14ac:dyDescent="0.35">
      <c r="B626" s="7">
        <f t="shared" si="282"/>
        <v>621</v>
      </c>
      <c r="C626" s="59">
        <f t="shared" si="306"/>
        <v>621</v>
      </c>
      <c r="D626" s="124">
        <f t="shared" si="315"/>
        <v>505080</v>
      </c>
      <c r="E626" s="16" t="str">
        <f t="shared" si="285"/>
        <v>Plasma</v>
      </c>
      <c r="F626" s="58" t="str">
        <f t="shared" si="286"/>
        <v xml:space="preserve">Citr </v>
      </c>
      <c r="G626" s="58" t="str">
        <f t="shared" si="287"/>
        <v xml:space="preserve">NoAdd </v>
      </c>
      <c r="H626" s="58" t="str">
        <f t="shared" si="288"/>
        <v xml:space="preserve">Closed </v>
      </c>
      <c r="I626" s="58" t="str">
        <f t="shared" si="289"/>
        <v xml:space="preserve">SVPed </v>
      </c>
      <c r="J626" s="58" t="str">
        <f t="shared" si="290"/>
        <v xml:space="preserve">≤-30°C  </v>
      </c>
      <c r="K626" s="58" t="str">
        <f t="shared" si="291"/>
        <v>No</v>
      </c>
      <c r="L626" s="58" t="str">
        <f t="shared" si="292"/>
        <v xml:space="preserve">Allo </v>
      </c>
      <c r="M626" s="58" t="str">
        <f t="shared" si="293"/>
        <v xml:space="preserve">Aph </v>
      </c>
      <c r="N626" s="58" t="str">
        <f t="shared" si="294"/>
        <v xml:space="preserve">≤6h </v>
      </c>
      <c r="O626" s="58" t="str">
        <f t="shared" si="295"/>
        <v xml:space="preserve">Transf </v>
      </c>
      <c r="P626" s="58" t="str">
        <f t="shared" si="296"/>
        <v xml:space="preserve">None </v>
      </c>
      <c r="Q626" s="58" t="str">
        <f t="shared" si="297"/>
        <v xml:space="preserve">None </v>
      </c>
      <c r="R626" s="58" t="str">
        <f t="shared" si="298"/>
        <v xml:space="preserve">NoIrr </v>
      </c>
      <c r="S626" s="58" t="str">
        <f t="shared" si="299"/>
        <v xml:space="preserve">- </v>
      </c>
      <c r="T626" s="58" t="str">
        <f t="shared" si="300"/>
        <v>no sub</v>
      </c>
      <c r="U626" s="58" t="str">
        <f t="shared" si="301"/>
        <v xml:space="preserve">Qu </v>
      </c>
      <c r="V626" s="58" t="str">
        <f t="shared" si="302"/>
        <v>NA</v>
      </c>
      <c r="W626" s="58" t="str">
        <f t="shared" si="303"/>
        <v xml:space="preserve">None </v>
      </c>
      <c r="Y626" s="161" t="str">
        <f t="shared" si="304"/>
        <v>5-10-1-1-2-4-1-1-2-2-1-1-1-1-1-1-2-1-1</v>
      </c>
      <c r="Z626" s="8">
        <f t="shared" si="316"/>
        <v>505080</v>
      </c>
      <c r="AA626" s="7">
        <f t="shared" si="317"/>
        <v>621</v>
      </c>
      <c r="AB626" s="29" t="str">
        <f t="shared" si="318"/>
        <v>5</v>
      </c>
      <c r="AC626" s="29" t="str">
        <f t="shared" si="318"/>
        <v>0</v>
      </c>
      <c r="AD626" s="29" t="str">
        <f t="shared" si="318"/>
        <v>5</v>
      </c>
      <c r="AE626" s="29" t="str">
        <f t="shared" si="318"/>
        <v>0</v>
      </c>
      <c r="AF626" s="29" t="str">
        <f t="shared" si="318"/>
        <v>8</v>
      </c>
      <c r="AG626" s="29" t="str">
        <f t="shared" si="318"/>
        <v>0</v>
      </c>
      <c r="AH626" s="58">
        <v>621</v>
      </c>
      <c r="AI626" s="510">
        <v>505080</v>
      </c>
      <c r="AJ626" s="509">
        <v>5</v>
      </c>
      <c r="AK626" s="509">
        <v>10</v>
      </c>
      <c r="AL626" s="509">
        <v>1</v>
      </c>
      <c r="AM626" s="509">
        <v>1</v>
      </c>
      <c r="AN626" s="509">
        <v>2</v>
      </c>
      <c r="AO626" s="509">
        <v>4</v>
      </c>
      <c r="AP626" s="509">
        <v>1</v>
      </c>
      <c r="AQ626" s="509">
        <v>1</v>
      </c>
      <c r="AR626" s="509">
        <v>2</v>
      </c>
      <c r="AS626" s="509">
        <v>2</v>
      </c>
      <c r="AT626" s="509">
        <v>1</v>
      </c>
      <c r="AU626" s="509">
        <v>1</v>
      </c>
      <c r="AV626" s="509">
        <v>1</v>
      </c>
      <c r="AW626" s="509">
        <v>1</v>
      </c>
      <c r="AX626" s="509">
        <v>1</v>
      </c>
      <c r="AY626" s="509">
        <v>1</v>
      </c>
      <c r="AZ626" s="509">
        <v>2</v>
      </c>
      <c r="BA626" s="509">
        <v>1</v>
      </c>
      <c r="BB626" s="509">
        <v>1</v>
      </c>
      <c r="BC626" s="509" t="b">
        <v>0</v>
      </c>
      <c r="BD626" s="508">
        <v>39082</v>
      </c>
      <c r="BE626" s="508">
        <v>39082</v>
      </c>
      <c r="BF626" s="509" t="b">
        <v>0</v>
      </c>
      <c r="BG626" s="510" t="s">
        <v>1306</v>
      </c>
      <c r="BH626" s="512"/>
      <c r="BI626" s="510"/>
      <c r="BJ626" s="513">
        <v>39082</v>
      </c>
      <c r="BK626" s="513">
        <v>39082</v>
      </c>
      <c r="BL626" s="513">
        <v>46217</v>
      </c>
      <c r="BM626" s="510"/>
      <c r="BN626" s="512"/>
      <c r="BO626" s="510"/>
      <c r="BP626" s="509">
        <v>1</v>
      </c>
      <c r="BQ626" s="509" t="str">
        <f>IF(AI626="","",VLOOKUP(AJ626,[0]!Qualifier,(COLUMN(AJ626)-34),FALSE))</f>
        <v>Plasma</v>
      </c>
      <c r="BR626" s="509" t="str">
        <f>IF(AJ626="","",VLOOKUP(AK626,[0]!Qualifier,(COLUMN(AK626)-34),FALSE))</f>
        <v xml:space="preserve">Citr </v>
      </c>
      <c r="BS626" s="509" t="str">
        <f>IF(AK626="","",VLOOKUP(AL626,[0]!Qualifier,(COLUMN(AL626)-34),FALSE))</f>
        <v xml:space="preserve">NoAdd </v>
      </c>
      <c r="BT626" s="509" t="str">
        <f>IF(AL626="","",VLOOKUP(AM626,[0]!Qualifier,(COLUMN(AM626)-34),FALSE))</f>
        <v xml:space="preserve">Closed </v>
      </c>
      <c r="BU626" s="509" t="str">
        <f>IF(AM626="","",VLOOKUP(AN626,[0]!Qualifier,(COLUMN(AN626)-34),FALSE))</f>
        <v xml:space="preserve">SVPed </v>
      </c>
      <c r="BV626" s="509" t="str">
        <f>IF(AN626="","",VLOOKUP(AO626,[0]!Qualifier,(COLUMN(AO626)-34),FALSE))</f>
        <v xml:space="preserve">≤-30°C  </v>
      </c>
      <c r="BW626" s="509" t="str">
        <f>IF(AO626="","",VLOOKUP(AP626,[0]!Qualifier,(COLUMN(AP626)-34),FALSE))</f>
        <v>No</v>
      </c>
      <c r="BX626" s="509" t="str">
        <f>IF(AP626="","",VLOOKUP(AQ626,[0]!Qualifier,(COLUMN(AQ626)-34),FALSE))</f>
        <v xml:space="preserve">Allo </v>
      </c>
      <c r="BY626" s="509" t="str">
        <f>IF(AQ626="","",VLOOKUP(AR626,[0]!Qualifier,(COLUMN(AR626)-34),FALSE))</f>
        <v xml:space="preserve">Aph </v>
      </c>
      <c r="BZ626" s="509" t="str">
        <f>IF(AR626="","",VLOOKUP(AS626,[0]!Qualifier,(COLUMN(AS626)-34),FALSE))</f>
        <v xml:space="preserve">≤6h </v>
      </c>
      <c r="CA626" s="509" t="str">
        <f>IF(AS626="","",VLOOKUP(AT626,[0]!Qualifier,(COLUMN(AT626)-34),FALSE))</f>
        <v xml:space="preserve">Transf </v>
      </c>
      <c r="CB626" s="509" t="str">
        <f>IF(AT626="","",VLOOKUP(AU626,[0]!Qualifier,(COLUMN(AU626)-34),FALSE))</f>
        <v xml:space="preserve">None </v>
      </c>
      <c r="CC626" s="509" t="str">
        <f>IF(AU626="","",VLOOKUP(AV626,[0]!Qualifier,(COLUMN(AV626)-34),FALSE))</f>
        <v xml:space="preserve">None </v>
      </c>
      <c r="CD626" s="509" t="str">
        <f>IF(AV626="","",VLOOKUP(AW626,[0]!Qualifier,(COLUMN(AW626)-34),FALSE))</f>
        <v xml:space="preserve">NoIrr </v>
      </c>
      <c r="CE626" s="508" t="str">
        <f>IF(AW626="","",VLOOKUP(AX626,[0]!Qualifier,(COLUMN(AX626)-34),FALSE))</f>
        <v xml:space="preserve">- </v>
      </c>
      <c r="CF626" s="508" t="str">
        <f>IF(AX626="","",VLOOKUP(AY626,[0]!Qualifier,(COLUMN(AY626)-34),FALSE))</f>
        <v>no sub</v>
      </c>
      <c r="CG626" s="509" t="str">
        <f>IF(AY626="","",VLOOKUP(AZ626,[0]!Qualifier,(COLUMN(AZ626)-34),FALSE))</f>
        <v xml:space="preserve">Qu </v>
      </c>
      <c r="CH626" s="510" t="str">
        <f>IF(AZ626="","",VLOOKUP(BA626,[0]!Qualifier,(COLUMN(BA626)-34),FALSE))</f>
        <v>NA</v>
      </c>
      <c r="CI626" s="512" t="str">
        <f>IF(BA626="","",VLOOKUP(BB626,[0]!Qualifier,(COLUMN(BB626)-34),FALSE))</f>
        <v xml:space="preserve">None </v>
      </c>
      <c r="CJ626" s="510"/>
      <c r="CK626" s="513" t="str">
        <f t="shared" si="305"/>
        <v>5-10-1-1-2-4-1-1-2-2-1-1-1-1-1-1-2-1-1</v>
      </c>
      <c r="CL626" s="513">
        <v>45079</v>
      </c>
      <c r="CM626" s="513">
        <v>45195</v>
      </c>
      <c r="CN626" s="510"/>
      <c r="CP626" s="510"/>
    </row>
    <row r="627" spans="2:94" ht="12.95" customHeight="1" outlineLevel="1" x14ac:dyDescent="0.35">
      <c r="B627" s="7">
        <f t="shared" si="282"/>
        <v>622</v>
      </c>
      <c r="C627" s="59">
        <f t="shared" si="306"/>
        <v>622</v>
      </c>
      <c r="D627" s="124">
        <f t="shared" si="315"/>
        <v>505100</v>
      </c>
      <c r="E627" s="16" t="str">
        <f t="shared" si="285"/>
        <v>Plasma</v>
      </c>
      <c r="F627" s="58" t="str">
        <f t="shared" si="286"/>
        <v xml:space="preserve">Citr </v>
      </c>
      <c r="G627" s="58" t="str">
        <f t="shared" si="287"/>
        <v xml:space="preserve">NoAdd </v>
      </c>
      <c r="H627" s="58" t="str">
        <f t="shared" si="288"/>
        <v xml:space="preserve">Closed </v>
      </c>
      <c r="I627" s="58" t="str">
        <f t="shared" si="289"/>
        <v xml:space="preserve">SV </v>
      </c>
      <c r="J627" s="58" t="str">
        <f t="shared" si="290"/>
        <v xml:space="preserve">≤-30°C  </v>
      </c>
      <c r="K627" s="58" t="str">
        <f t="shared" si="291"/>
        <v>No</v>
      </c>
      <c r="L627" s="58" t="str">
        <f t="shared" si="292"/>
        <v xml:space="preserve">Allo </v>
      </c>
      <c r="M627" s="58" t="str">
        <f t="shared" si="293"/>
        <v xml:space="preserve">Aph </v>
      </c>
      <c r="N627" s="58" t="str">
        <f t="shared" si="294"/>
        <v xml:space="preserve">≤8h </v>
      </c>
      <c r="O627" s="58" t="str">
        <f t="shared" si="295"/>
        <v xml:space="preserve">Transf </v>
      </c>
      <c r="P627" s="58" t="str">
        <f t="shared" si="296"/>
        <v xml:space="preserve">LCdepl </v>
      </c>
      <c r="Q627" s="58" t="str">
        <f t="shared" si="297"/>
        <v xml:space="preserve">None </v>
      </c>
      <c r="R627" s="58" t="str">
        <f t="shared" si="298"/>
        <v xml:space="preserve">NoIrr </v>
      </c>
      <c r="S627" s="58" t="str">
        <f t="shared" si="299"/>
        <v xml:space="preserve">- </v>
      </c>
      <c r="T627" s="58" t="str">
        <f t="shared" si="300"/>
        <v>no sub</v>
      </c>
      <c r="U627" s="58" t="str">
        <f t="shared" si="301"/>
        <v xml:space="preserve">Qu </v>
      </c>
      <c r="V627" s="58" t="str">
        <f t="shared" si="302"/>
        <v>NA</v>
      </c>
      <c r="W627" s="58" t="str">
        <f t="shared" si="303"/>
        <v xml:space="preserve">None </v>
      </c>
      <c r="Y627" s="161" t="str">
        <f t="shared" si="304"/>
        <v>5-10-1-1-1-4-1-1-2-9-1-3-1-1-1-1-2-1-1</v>
      </c>
      <c r="Z627" s="8">
        <f t="shared" si="316"/>
        <v>505100</v>
      </c>
      <c r="AA627" s="7">
        <f t="shared" si="317"/>
        <v>622</v>
      </c>
      <c r="AB627" s="29" t="str">
        <f t="shared" si="318"/>
        <v>5</v>
      </c>
      <c r="AC627" s="29" t="str">
        <f t="shared" si="318"/>
        <v>0</v>
      </c>
      <c r="AD627" s="29" t="str">
        <f t="shared" si="318"/>
        <v>5</v>
      </c>
      <c r="AE627" s="29" t="str">
        <f t="shared" si="318"/>
        <v>1</v>
      </c>
      <c r="AF627" s="29" t="str">
        <f t="shared" si="318"/>
        <v>0</v>
      </c>
      <c r="AG627" s="29" t="str">
        <f t="shared" si="318"/>
        <v>0</v>
      </c>
      <c r="AH627" s="58">
        <v>622</v>
      </c>
      <c r="AI627" s="510">
        <v>505100</v>
      </c>
      <c r="AJ627" s="509">
        <v>5</v>
      </c>
      <c r="AK627" s="509">
        <v>10</v>
      </c>
      <c r="AL627" s="509">
        <v>1</v>
      </c>
      <c r="AM627" s="509">
        <v>1</v>
      </c>
      <c r="AN627" s="509">
        <v>1</v>
      </c>
      <c r="AO627" s="509">
        <v>4</v>
      </c>
      <c r="AP627" s="509">
        <v>1</v>
      </c>
      <c r="AQ627" s="509">
        <v>1</v>
      </c>
      <c r="AR627" s="509">
        <v>2</v>
      </c>
      <c r="AS627" s="509">
        <v>9</v>
      </c>
      <c r="AT627" s="509">
        <v>1</v>
      </c>
      <c r="AU627" s="509">
        <v>3</v>
      </c>
      <c r="AV627" s="509">
        <v>1</v>
      </c>
      <c r="AW627" s="509">
        <v>1</v>
      </c>
      <c r="AX627" s="509">
        <v>1</v>
      </c>
      <c r="AY627" s="509">
        <v>1</v>
      </c>
      <c r="AZ627" s="509">
        <v>2</v>
      </c>
      <c r="BA627" s="509">
        <v>1</v>
      </c>
      <c r="BB627" s="509">
        <v>1</v>
      </c>
      <c r="BC627" s="509" t="b">
        <v>0</v>
      </c>
      <c r="BD627" s="508">
        <v>37362</v>
      </c>
      <c r="BE627" s="508">
        <v>37362</v>
      </c>
      <c r="BF627" s="509" t="b">
        <v>0</v>
      </c>
      <c r="BG627" s="510" t="s">
        <v>1307</v>
      </c>
      <c r="BH627" s="512"/>
      <c r="BI627" s="510"/>
      <c r="BJ627" s="513">
        <v>37362</v>
      </c>
      <c r="BK627" s="513">
        <v>37362</v>
      </c>
      <c r="BL627" s="513">
        <v>46217</v>
      </c>
      <c r="BM627" s="510"/>
      <c r="BN627" s="512"/>
      <c r="BO627" s="510"/>
      <c r="BP627" s="509">
        <v>4</v>
      </c>
      <c r="BQ627" s="509" t="str">
        <f>IF(AI627="","",VLOOKUP(AJ627,[0]!Qualifier,(COLUMN(AJ627)-34),FALSE))</f>
        <v>Plasma</v>
      </c>
      <c r="BR627" s="509" t="str">
        <f>IF(AJ627="","",VLOOKUP(AK627,[0]!Qualifier,(COLUMN(AK627)-34),FALSE))</f>
        <v xml:space="preserve">Citr </v>
      </c>
      <c r="BS627" s="509" t="str">
        <f>IF(AK627="","",VLOOKUP(AL627,[0]!Qualifier,(COLUMN(AL627)-34),FALSE))</f>
        <v xml:space="preserve">NoAdd </v>
      </c>
      <c r="BT627" s="509" t="str">
        <f>IF(AL627="","",VLOOKUP(AM627,[0]!Qualifier,(COLUMN(AM627)-34),FALSE))</f>
        <v xml:space="preserve">Closed </v>
      </c>
      <c r="BU627" s="509" t="str">
        <f>IF(AM627="","",VLOOKUP(AN627,[0]!Qualifier,(COLUMN(AN627)-34),FALSE))</f>
        <v xml:space="preserve">SV </v>
      </c>
      <c r="BV627" s="509" t="str">
        <f>IF(AN627="","",VLOOKUP(AO627,[0]!Qualifier,(COLUMN(AO627)-34),FALSE))</f>
        <v xml:space="preserve">≤-30°C  </v>
      </c>
      <c r="BW627" s="509" t="str">
        <f>IF(AO627="","",VLOOKUP(AP627,[0]!Qualifier,(COLUMN(AP627)-34),FALSE))</f>
        <v>No</v>
      </c>
      <c r="BX627" s="509" t="str">
        <f>IF(AP627="","",VLOOKUP(AQ627,[0]!Qualifier,(COLUMN(AQ627)-34),FALSE))</f>
        <v xml:space="preserve">Allo </v>
      </c>
      <c r="BY627" s="509" t="str">
        <f>IF(AQ627="","",VLOOKUP(AR627,[0]!Qualifier,(COLUMN(AR627)-34),FALSE))</f>
        <v xml:space="preserve">Aph </v>
      </c>
      <c r="BZ627" s="509" t="str">
        <f>IF(AR627="","",VLOOKUP(AS627,[0]!Qualifier,(COLUMN(AS627)-34),FALSE))</f>
        <v xml:space="preserve">≤8h </v>
      </c>
      <c r="CA627" s="509" t="str">
        <f>IF(AS627="","",VLOOKUP(AT627,[0]!Qualifier,(COLUMN(AT627)-34),FALSE))</f>
        <v xml:space="preserve">Transf </v>
      </c>
      <c r="CB627" s="509" t="str">
        <f>IF(AT627="","",VLOOKUP(AU627,[0]!Qualifier,(COLUMN(AU627)-34),FALSE))</f>
        <v xml:space="preserve">LCdepl </v>
      </c>
      <c r="CC627" s="509" t="str">
        <f>IF(AU627="","",VLOOKUP(AV627,[0]!Qualifier,(COLUMN(AV627)-34),FALSE))</f>
        <v xml:space="preserve">None </v>
      </c>
      <c r="CD627" s="509" t="str">
        <f>IF(AV627="","",VLOOKUP(AW627,[0]!Qualifier,(COLUMN(AW627)-34),FALSE))</f>
        <v xml:space="preserve">NoIrr </v>
      </c>
      <c r="CE627" s="508" t="str">
        <f>IF(AW627="","",VLOOKUP(AX627,[0]!Qualifier,(COLUMN(AX627)-34),FALSE))</f>
        <v xml:space="preserve">- </v>
      </c>
      <c r="CF627" s="508" t="str">
        <f>IF(AX627="","",VLOOKUP(AY627,[0]!Qualifier,(COLUMN(AY627)-34),FALSE))</f>
        <v>no sub</v>
      </c>
      <c r="CG627" s="509" t="str">
        <f>IF(AY627="","",VLOOKUP(AZ627,[0]!Qualifier,(COLUMN(AZ627)-34),FALSE))</f>
        <v xml:space="preserve">Qu </v>
      </c>
      <c r="CH627" s="510" t="str">
        <f>IF(AZ627="","",VLOOKUP(BA627,[0]!Qualifier,(COLUMN(BA627)-34),FALSE))</f>
        <v>NA</v>
      </c>
      <c r="CI627" s="512" t="str">
        <f>IF(BA627="","",VLOOKUP(BB627,[0]!Qualifier,(COLUMN(BB627)-34),FALSE))</f>
        <v xml:space="preserve">None </v>
      </c>
      <c r="CJ627" s="510"/>
      <c r="CK627" s="513" t="str">
        <f t="shared" si="305"/>
        <v>5-10-1-1-1-4-1-1-2-9-1-3-1-1-1-1-2-1-1</v>
      </c>
      <c r="CL627" s="513">
        <v>45079</v>
      </c>
      <c r="CM627" s="513">
        <v>45195</v>
      </c>
      <c r="CN627" s="510"/>
      <c r="CP627" s="510"/>
    </row>
    <row r="628" spans="2:94" ht="12.95" customHeight="1" outlineLevel="1" x14ac:dyDescent="0.35">
      <c r="B628" s="7">
        <f t="shared" si="282"/>
        <v>623</v>
      </c>
      <c r="C628" s="59">
        <f t="shared" si="306"/>
        <v>623</v>
      </c>
      <c r="D628" s="124">
        <f t="shared" si="315"/>
        <v>505101</v>
      </c>
      <c r="E628" s="16" t="str">
        <f t="shared" si="285"/>
        <v>Plasma</v>
      </c>
      <c r="F628" s="58" t="str">
        <f t="shared" si="286"/>
        <v xml:space="preserve">Citr </v>
      </c>
      <c r="G628" s="58" t="str">
        <f t="shared" si="287"/>
        <v xml:space="preserve">NoAdd </v>
      </c>
      <c r="H628" s="58" t="str">
        <f t="shared" si="288"/>
        <v xml:space="preserve">Closed </v>
      </c>
      <c r="I628" s="58" t="str">
        <f t="shared" si="289"/>
        <v xml:space="preserve">SV </v>
      </c>
      <c r="J628" s="58" t="str">
        <f t="shared" si="290"/>
        <v xml:space="preserve">≤-30°C  </v>
      </c>
      <c r="K628" s="58" t="str">
        <f t="shared" si="291"/>
        <v>No</v>
      </c>
      <c r="L628" s="58" t="str">
        <f t="shared" si="292"/>
        <v xml:space="preserve">Allo </v>
      </c>
      <c r="M628" s="58" t="str">
        <f t="shared" si="293"/>
        <v xml:space="preserve">Aph </v>
      </c>
      <c r="N628" s="58" t="str">
        <f t="shared" si="294"/>
        <v xml:space="preserve">≤18h </v>
      </c>
      <c r="O628" s="58" t="str">
        <f t="shared" si="295"/>
        <v xml:space="preserve">Transf </v>
      </c>
      <c r="P628" s="58" t="str">
        <f t="shared" si="296"/>
        <v xml:space="preserve">LCdepl </v>
      </c>
      <c r="Q628" s="58" t="str">
        <f t="shared" si="297"/>
        <v xml:space="preserve">None </v>
      </c>
      <c r="R628" s="58" t="str">
        <f t="shared" si="298"/>
        <v xml:space="preserve">NoIrr </v>
      </c>
      <c r="S628" s="58" t="str">
        <f t="shared" si="299"/>
        <v xml:space="preserve">- </v>
      </c>
      <c r="T628" s="58" t="str">
        <f t="shared" si="300"/>
        <v>no sub</v>
      </c>
      <c r="U628" s="58" t="str">
        <f t="shared" si="301"/>
        <v xml:space="preserve">Qu </v>
      </c>
      <c r="V628" s="58" t="str">
        <f t="shared" si="302"/>
        <v>NA</v>
      </c>
      <c r="W628" s="58" t="str">
        <f t="shared" si="303"/>
        <v xml:space="preserve">None </v>
      </c>
      <c r="Y628" s="161" t="str">
        <f t="shared" si="304"/>
        <v>5-10-1-1-1-4-1-1-2-3-1-3-1-1-1-1-2-1-1</v>
      </c>
      <c r="Z628" s="8">
        <f t="shared" si="316"/>
        <v>505101</v>
      </c>
      <c r="AA628" s="7">
        <f t="shared" si="317"/>
        <v>623</v>
      </c>
      <c r="AB628" s="29" t="str">
        <f t="shared" si="318"/>
        <v>5</v>
      </c>
      <c r="AC628" s="29" t="str">
        <f t="shared" si="318"/>
        <v>0</v>
      </c>
      <c r="AD628" s="29" t="str">
        <f t="shared" si="318"/>
        <v>5</v>
      </c>
      <c r="AE628" s="29" t="str">
        <f t="shared" si="318"/>
        <v>1</v>
      </c>
      <c r="AF628" s="29" t="str">
        <f t="shared" si="318"/>
        <v>0</v>
      </c>
      <c r="AG628" s="29" t="str">
        <f t="shared" si="318"/>
        <v>1</v>
      </c>
      <c r="AH628" s="58">
        <v>623</v>
      </c>
      <c r="AI628" s="510">
        <v>505101</v>
      </c>
      <c r="AJ628" s="509">
        <v>5</v>
      </c>
      <c r="AK628" s="509">
        <v>10</v>
      </c>
      <c r="AL628" s="509">
        <v>1</v>
      </c>
      <c r="AM628" s="509">
        <v>1</v>
      </c>
      <c r="AN628" s="509">
        <v>1</v>
      </c>
      <c r="AO628" s="509">
        <v>4</v>
      </c>
      <c r="AP628" s="509">
        <v>1</v>
      </c>
      <c r="AQ628" s="509">
        <v>1</v>
      </c>
      <c r="AR628" s="509">
        <v>2</v>
      </c>
      <c r="AS628" s="509">
        <v>3</v>
      </c>
      <c r="AT628" s="509">
        <v>1</v>
      </c>
      <c r="AU628" s="509">
        <v>3</v>
      </c>
      <c r="AV628" s="509">
        <v>1</v>
      </c>
      <c r="AW628" s="509">
        <v>1</v>
      </c>
      <c r="AX628" s="509">
        <v>1</v>
      </c>
      <c r="AY628" s="509">
        <v>1</v>
      </c>
      <c r="AZ628" s="509">
        <v>2</v>
      </c>
      <c r="BA628" s="509">
        <v>1</v>
      </c>
      <c r="BB628" s="509">
        <v>1</v>
      </c>
      <c r="BC628" s="509" t="b">
        <v>0</v>
      </c>
      <c r="BD628" s="508">
        <v>38320</v>
      </c>
      <c r="BE628" s="508">
        <v>38320</v>
      </c>
      <c r="BF628" s="509" t="b">
        <v>0</v>
      </c>
      <c r="BG628" s="510" t="s">
        <v>1466</v>
      </c>
      <c r="BH628" s="512"/>
      <c r="BI628" s="510"/>
      <c r="BJ628" s="513">
        <v>38320</v>
      </c>
      <c r="BK628" s="513">
        <v>38320</v>
      </c>
      <c r="BL628" s="513">
        <v>46217</v>
      </c>
      <c r="BM628" s="510"/>
      <c r="BN628" s="512"/>
      <c r="BO628" s="510"/>
      <c r="BP628" s="509">
        <v>4</v>
      </c>
      <c r="BQ628" s="509" t="str">
        <f>IF(AI628="","",VLOOKUP(AJ628,[0]!Qualifier,(COLUMN(AJ628)-34),FALSE))</f>
        <v>Plasma</v>
      </c>
      <c r="BR628" s="509" t="str">
        <f>IF(AJ628="","",VLOOKUP(AK628,[0]!Qualifier,(COLUMN(AK628)-34),FALSE))</f>
        <v xml:space="preserve">Citr </v>
      </c>
      <c r="BS628" s="509" t="str">
        <f>IF(AK628="","",VLOOKUP(AL628,[0]!Qualifier,(COLUMN(AL628)-34),FALSE))</f>
        <v xml:space="preserve">NoAdd </v>
      </c>
      <c r="BT628" s="509" t="str">
        <f>IF(AL628="","",VLOOKUP(AM628,[0]!Qualifier,(COLUMN(AM628)-34),FALSE))</f>
        <v xml:space="preserve">Closed </v>
      </c>
      <c r="BU628" s="509" t="str">
        <f>IF(AM628="","",VLOOKUP(AN628,[0]!Qualifier,(COLUMN(AN628)-34),FALSE))</f>
        <v xml:space="preserve">SV </v>
      </c>
      <c r="BV628" s="509" t="str">
        <f>IF(AN628="","",VLOOKUP(AO628,[0]!Qualifier,(COLUMN(AO628)-34),FALSE))</f>
        <v xml:space="preserve">≤-30°C  </v>
      </c>
      <c r="BW628" s="509" t="str">
        <f>IF(AO628="","",VLOOKUP(AP628,[0]!Qualifier,(COLUMN(AP628)-34),FALSE))</f>
        <v>No</v>
      </c>
      <c r="BX628" s="509" t="str">
        <f>IF(AP628="","",VLOOKUP(AQ628,[0]!Qualifier,(COLUMN(AQ628)-34),FALSE))</f>
        <v xml:space="preserve">Allo </v>
      </c>
      <c r="BY628" s="509" t="str">
        <f>IF(AQ628="","",VLOOKUP(AR628,[0]!Qualifier,(COLUMN(AR628)-34),FALSE))</f>
        <v xml:space="preserve">Aph </v>
      </c>
      <c r="BZ628" s="509" t="str">
        <f>IF(AR628="","",VLOOKUP(AS628,[0]!Qualifier,(COLUMN(AS628)-34),FALSE))</f>
        <v xml:space="preserve">≤18h </v>
      </c>
      <c r="CA628" s="509" t="str">
        <f>IF(AS628="","",VLOOKUP(AT628,[0]!Qualifier,(COLUMN(AT628)-34),FALSE))</f>
        <v xml:space="preserve">Transf </v>
      </c>
      <c r="CB628" s="509" t="str">
        <f>IF(AT628="","",VLOOKUP(AU628,[0]!Qualifier,(COLUMN(AU628)-34),FALSE))</f>
        <v xml:space="preserve">LCdepl </v>
      </c>
      <c r="CC628" s="509" t="str">
        <f>IF(AU628="","",VLOOKUP(AV628,[0]!Qualifier,(COLUMN(AV628)-34),FALSE))</f>
        <v xml:space="preserve">None </v>
      </c>
      <c r="CD628" s="509" t="str">
        <f>IF(AV628="","",VLOOKUP(AW628,[0]!Qualifier,(COLUMN(AW628)-34),FALSE))</f>
        <v xml:space="preserve">NoIrr </v>
      </c>
      <c r="CE628" s="508" t="str">
        <f>IF(AW628="","",VLOOKUP(AX628,[0]!Qualifier,(COLUMN(AX628)-34),FALSE))</f>
        <v xml:space="preserve">- </v>
      </c>
      <c r="CF628" s="508" t="str">
        <f>IF(AX628="","",VLOOKUP(AY628,[0]!Qualifier,(COLUMN(AY628)-34),FALSE))</f>
        <v>no sub</v>
      </c>
      <c r="CG628" s="509" t="str">
        <f>IF(AY628="","",VLOOKUP(AZ628,[0]!Qualifier,(COLUMN(AZ628)-34),FALSE))</f>
        <v xml:space="preserve">Qu </v>
      </c>
      <c r="CH628" s="510" t="str">
        <f>IF(AZ628="","",VLOOKUP(BA628,[0]!Qualifier,(COLUMN(BA628)-34),FALSE))</f>
        <v>NA</v>
      </c>
      <c r="CI628" s="512" t="str">
        <f>IF(BA628="","",VLOOKUP(BB628,[0]!Qualifier,(COLUMN(BB628)-34),FALSE))</f>
        <v xml:space="preserve">None </v>
      </c>
      <c r="CJ628" s="510"/>
      <c r="CK628" s="513" t="str">
        <f t="shared" si="305"/>
        <v>5-10-1-1-1-4-1-1-2-3-1-3-1-1-1-1-2-1-1</v>
      </c>
      <c r="CL628" s="513">
        <v>38320</v>
      </c>
      <c r="CM628" s="513">
        <v>45195</v>
      </c>
      <c r="CN628" s="510"/>
      <c r="CP628" s="510"/>
    </row>
    <row r="629" spans="2:94" ht="12.95" customHeight="1" outlineLevel="1" x14ac:dyDescent="0.35">
      <c r="B629" s="7">
        <f t="shared" si="282"/>
        <v>624</v>
      </c>
      <c r="C629" s="59">
        <f t="shared" si="306"/>
        <v>624</v>
      </c>
      <c r="D629" s="124">
        <f t="shared" si="315"/>
        <v>505104</v>
      </c>
      <c r="E629" s="16" t="str">
        <f t="shared" si="285"/>
        <v>Plasma</v>
      </c>
      <c r="F629" s="58" t="str">
        <f t="shared" si="286"/>
        <v xml:space="preserve">Citr </v>
      </c>
      <c r="G629" s="58" t="str">
        <f t="shared" si="287"/>
        <v xml:space="preserve">NoAdd </v>
      </c>
      <c r="H629" s="58" t="str">
        <f t="shared" si="288"/>
        <v xml:space="preserve">Closed </v>
      </c>
      <c r="I629" s="58" t="str">
        <f t="shared" si="289"/>
        <v xml:space="preserve">SV </v>
      </c>
      <c r="J629" s="58" t="str">
        <f t="shared" si="290"/>
        <v xml:space="preserve">≤-30°C  </v>
      </c>
      <c r="K629" s="58" t="str">
        <f t="shared" si="291"/>
        <v>No</v>
      </c>
      <c r="L629" s="58" t="str">
        <f t="shared" si="292"/>
        <v xml:space="preserve">Allo </v>
      </c>
      <c r="M629" s="58" t="str">
        <f t="shared" si="293"/>
        <v xml:space="preserve">Aph </v>
      </c>
      <c r="N629" s="58" t="str">
        <f t="shared" si="294"/>
        <v xml:space="preserve">≤18h </v>
      </c>
      <c r="O629" s="58" t="str">
        <f t="shared" si="295"/>
        <v xml:space="preserve">Transf </v>
      </c>
      <c r="P629" s="58" t="str">
        <f t="shared" si="296"/>
        <v xml:space="preserve">LCdepl </v>
      </c>
      <c r="Q629" s="58" t="str">
        <f t="shared" si="297"/>
        <v xml:space="preserve">None </v>
      </c>
      <c r="R629" s="58" t="str">
        <f t="shared" si="298"/>
        <v xml:space="preserve">NoIrr </v>
      </c>
      <c r="S629" s="58" t="str">
        <f t="shared" si="299"/>
        <v xml:space="preserve">- </v>
      </c>
      <c r="T629" s="58" t="str">
        <f t="shared" si="300"/>
        <v>no sub</v>
      </c>
      <c r="U629" s="58" t="str">
        <f t="shared" si="301"/>
        <v>Non</v>
      </c>
      <c r="V629" s="58" t="str">
        <f t="shared" si="302"/>
        <v>NA</v>
      </c>
      <c r="W629" s="58" t="str">
        <f t="shared" si="303"/>
        <v>Phch</v>
      </c>
      <c r="Y629" s="161" t="str">
        <f t="shared" si="304"/>
        <v>5-10-1-1-1-4-1-1-2-3-1-3-1-1-1-1-1-1-3</v>
      </c>
      <c r="Z629" s="8">
        <f t="shared" si="316"/>
        <v>505104</v>
      </c>
      <c r="AA629" s="7">
        <f t="shared" si="317"/>
        <v>624</v>
      </c>
      <c r="AB629" s="29" t="str">
        <f t="shared" si="318"/>
        <v>5</v>
      </c>
      <c r="AC629" s="29" t="str">
        <f t="shared" si="318"/>
        <v>0</v>
      </c>
      <c r="AD629" s="29" t="str">
        <f t="shared" si="318"/>
        <v>5</v>
      </c>
      <c r="AE629" s="29" t="str">
        <f t="shared" si="318"/>
        <v>1</v>
      </c>
      <c r="AF629" s="29" t="str">
        <f t="shared" si="318"/>
        <v>0</v>
      </c>
      <c r="AG629" s="29" t="str">
        <f t="shared" si="318"/>
        <v>4</v>
      </c>
      <c r="AH629" s="58">
        <v>624</v>
      </c>
      <c r="AI629" s="510">
        <v>505104</v>
      </c>
      <c r="AJ629" s="509">
        <v>5</v>
      </c>
      <c r="AK629" s="509">
        <v>10</v>
      </c>
      <c r="AL629" s="509">
        <v>1</v>
      </c>
      <c r="AM629" s="509">
        <v>1</v>
      </c>
      <c r="AN629" s="509">
        <v>1</v>
      </c>
      <c r="AO629" s="509">
        <v>4</v>
      </c>
      <c r="AP629" s="509">
        <v>1</v>
      </c>
      <c r="AQ629" s="509">
        <v>1</v>
      </c>
      <c r="AR629" s="509">
        <v>2</v>
      </c>
      <c r="AS629" s="509">
        <v>3</v>
      </c>
      <c r="AT629" s="509">
        <v>1</v>
      </c>
      <c r="AU629" s="509">
        <v>3</v>
      </c>
      <c r="AV629" s="509">
        <v>1</v>
      </c>
      <c r="AW629" s="509">
        <v>1</v>
      </c>
      <c r="AX629" s="509">
        <v>1</v>
      </c>
      <c r="AY629" s="509">
        <v>1</v>
      </c>
      <c r="AZ629" s="509">
        <v>1</v>
      </c>
      <c r="BA629" s="509">
        <v>1</v>
      </c>
      <c r="BB629" s="509">
        <v>3</v>
      </c>
      <c r="BC629" s="509" t="b">
        <v>0</v>
      </c>
      <c r="BD629" s="508">
        <v>42442</v>
      </c>
      <c r="BE629" s="508">
        <v>42400</v>
      </c>
      <c r="BF629" s="509" t="b">
        <v>0</v>
      </c>
      <c r="BG629" s="510" t="s">
        <v>1467</v>
      </c>
      <c r="BH629" s="512"/>
      <c r="BI629" s="510"/>
      <c r="BJ629" s="513">
        <v>42442</v>
      </c>
      <c r="BK629" s="513">
        <v>42400</v>
      </c>
      <c r="BL629" s="513">
        <v>46217</v>
      </c>
      <c r="BM629" s="510"/>
      <c r="BN629" s="512"/>
      <c r="BO629" s="510"/>
      <c r="BP629" s="509">
        <v>4</v>
      </c>
      <c r="BQ629" s="509" t="str">
        <f>IF(AI629="","",VLOOKUP(AJ629,[0]!Qualifier,(COLUMN(AJ629)-34),FALSE))</f>
        <v>Plasma</v>
      </c>
      <c r="BR629" s="509" t="str">
        <f>IF(AJ629="","",VLOOKUP(AK629,[0]!Qualifier,(COLUMN(AK629)-34),FALSE))</f>
        <v xml:space="preserve">Citr </v>
      </c>
      <c r="BS629" s="509" t="str">
        <f>IF(AK629="","",VLOOKUP(AL629,[0]!Qualifier,(COLUMN(AL629)-34),FALSE))</f>
        <v xml:space="preserve">NoAdd </v>
      </c>
      <c r="BT629" s="509" t="str">
        <f>IF(AL629="","",VLOOKUP(AM629,[0]!Qualifier,(COLUMN(AM629)-34),FALSE))</f>
        <v xml:space="preserve">Closed </v>
      </c>
      <c r="BU629" s="509" t="str">
        <f>IF(AM629="","",VLOOKUP(AN629,[0]!Qualifier,(COLUMN(AN629)-34),FALSE))</f>
        <v xml:space="preserve">SV </v>
      </c>
      <c r="BV629" s="509" t="str">
        <f>IF(AN629="","",VLOOKUP(AO629,[0]!Qualifier,(COLUMN(AO629)-34),FALSE))</f>
        <v xml:space="preserve">≤-30°C  </v>
      </c>
      <c r="BW629" s="509" t="str">
        <f>IF(AO629="","",VLOOKUP(AP629,[0]!Qualifier,(COLUMN(AP629)-34),FALSE))</f>
        <v>No</v>
      </c>
      <c r="BX629" s="509" t="str">
        <f>IF(AP629="","",VLOOKUP(AQ629,[0]!Qualifier,(COLUMN(AQ629)-34),FALSE))</f>
        <v xml:space="preserve">Allo </v>
      </c>
      <c r="BY629" s="509" t="str">
        <f>IF(AQ629="","",VLOOKUP(AR629,[0]!Qualifier,(COLUMN(AR629)-34),FALSE))</f>
        <v xml:space="preserve">Aph </v>
      </c>
      <c r="BZ629" s="509" t="str">
        <f>IF(AR629="","",VLOOKUP(AS629,[0]!Qualifier,(COLUMN(AS629)-34),FALSE))</f>
        <v xml:space="preserve">≤18h </v>
      </c>
      <c r="CA629" s="509" t="str">
        <f>IF(AS629="","",VLOOKUP(AT629,[0]!Qualifier,(COLUMN(AT629)-34),FALSE))</f>
        <v xml:space="preserve">Transf </v>
      </c>
      <c r="CB629" s="509" t="str">
        <f>IF(AT629="","",VLOOKUP(AU629,[0]!Qualifier,(COLUMN(AU629)-34),FALSE))</f>
        <v xml:space="preserve">LCdepl </v>
      </c>
      <c r="CC629" s="509" t="str">
        <f>IF(AU629="","",VLOOKUP(AV629,[0]!Qualifier,(COLUMN(AV629)-34),FALSE))</f>
        <v xml:space="preserve">None </v>
      </c>
      <c r="CD629" s="509" t="str">
        <f>IF(AV629="","",VLOOKUP(AW629,[0]!Qualifier,(COLUMN(AW629)-34),FALSE))</f>
        <v xml:space="preserve">NoIrr </v>
      </c>
      <c r="CE629" s="508" t="str">
        <f>IF(AW629="","",VLOOKUP(AX629,[0]!Qualifier,(COLUMN(AX629)-34),FALSE))</f>
        <v xml:space="preserve">- </v>
      </c>
      <c r="CF629" s="508" t="str">
        <f>IF(AX629="","",VLOOKUP(AY629,[0]!Qualifier,(COLUMN(AY629)-34),FALSE))</f>
        <v>no sub</v>
      </c>
      <c r="CG629" s="509" t="str">
        <f>IF(AY629="","",VLOOKUP(AZ629,[0]!Qualifier,(COLUMN(AZ629)-34),FALSE))</f>
        <v>Non</v>
      </c>
      <c r="CH629" s="510" t="str">
        <f>IF(AZ629="","",VLOOKUP(BA629,[0]!Qualifier,(COLUMN(BA629)-34),FALSE))</f>
        <v>NA</v>
      </c>
      <c r="CI629" s="512" t="str">
        <f>IF(BA629="","",VLOOKUP(BB629,[0]!Qualifier,(COLUMN(BB629)-34),FALSE))</f>
        <v>Phch</v>
      </c>
      <c r="CJ629" s="510"/>
      <c r="CK629" s="513" t="str">
        <f t="shared" si="305"/>
        <v>5-10-1-1-1-4-1-1-2-3-1-3-1-1-1-1-1-1-3</v>
      </c>
      <c r="CL629" s="513">
        <v>37189</v>
      </c>
      <c r="CM629" s="513">
        <v>45195</v>
      </c>
      <c r="CN629" s="510"/>
      <c r="CP629" s="510"/>
    </row>
    <row r="630" spans="2:94" ht="12.95" customHeight="1" outlineLevel="1" x14ac:dyDescent="0.35">
      <c r="B630" s="7">
        <f t="shared" si="282"/>
        <v>625</v>
      </c>
      <c r="C630" s="59">
        <f t="shared" si="306"/>
        <v>625</v>
      </c>
      <c r="D630" s="124">
        <f t="shared" si="315"/>
        <v>505107</v>
      </c>
      <c r="E630" s="16" t="str">
        <f t="shared" si="285"/>
        <v>Plasma</v>
      </c>
      <c r="F630" s="58" t="str">
        <f t="shared" si="286"/>
        <v xml:space="preserve">Citr </v>
      </c>
      <c r="G630" s="58" t="str">
        <f t="shared" si="287"/>
        <v xml:space="preserve">NoAdd </v>
      </c>
      <c r="H630" s="58" t="str">
        <f t="shared" si="288"/>
        <v xml:space="preserve">Closed </v>
      </c>
      <c r="I630" s="58" t="str">
        <f t="shared" si="289"/>
        <v xml:space="preserve">SV </v>
      </c>
      <c r="J630" s="58" t="str">
        <f t="shared" si="290"/>
        <v xml:space="preserve">≤-30°C  </v>
      </c>
      <c r="K630" s="58" t="str">
        <f t="shared" si="291"/>
        <v>No</v>
      </c>
      <c r="L630" s="58" t="str">
        <f t="shared" si="292"/>
        <v xml:space="preserve">Allo </v>
      </c>
      <c r="M630" s="58" t="str">
        <f t="shared" si="293"/>
        <v xml:space="preserve">Aph </v>
      </c>
      <c r="N630" s="58" t="str">
        <f t="shared" si="294"/>
        <v xml:space="preserve">≤8h </v>
      </c>
      <c r="O630" s="58" t="str">
        <f t="shared" si="295"/>
        <v xml:space="preserve">Transf </v>
      </c>
      <c r="P630" s="58" t="str">
        <f t="shared" si="296"/>
        <v xml:space="preserve">LCdepl </v>
      </c>
      <c r="Q630" s="58" t="str">
        <f t="shared" si="297"/>
        <v xml:space="preserve">None </v>
      </c>
      <c r="R630" s="58" t="str">
        <f t="shared" si="298"/>
        <v xml:space="preserve">NoIrr </v>
      </c>
      <c r="S630" s="58" t="str">
        <f t="shared" si="299"/>
        <v xml:space="preserve">- </v>
      </c>
      <c r="T630" s="58" t="str">
        <f t="shared" si="300"/>
        <v>no sub</v>
      </c>
      <c r="U630" s="58" t="str">
        <f t="shared" si="301"/>
        <v>Non</v>
      </c>
      <c r="V630" s="58" t="str">
        <f t="shared" si="302"/>
        <v>NA</v>
      </c>
      <c r="W630" s="58" t="str">
        <f t="shared" si="303"/>
        <v xml:space="preserve">None </v>
      </c>
      <c r="Y630" s="161" t="str">
        <f t="shared" si="304"/>
        <v>5-10-1-1-1-4-1-1-2-9-1-3-1-1-1-1-1-1-1</v>
      </c>
      <c r="Z630" s="8">
        <f t="shared" si="316"/>
        <v>505107</v>
      </c>
      <c r="AA630" s="7">
        <f t="shared" si="317"/>
        <v>625</v>
      </c>
      <c r="AB630" s="29" t="str">
        <f t="shared" si="318"/>
        <v>5</v>
      </c>
      <c r="AC630" s="29" t="str">
        <f t="shared" si="318"/>
        <v>0</v>
      </c>
      <c r="AD630" s="29" t="str">
        <f t="shared" si="318"/>
        <v>5</v>
      </c>
      <c r="AE630" s="29" t="str">
        <f t="shared" si="318"/>
        <v>1</v>
      </c>
      <c r="AF630" s="29" t="str">
        <f t="shared" si="318"/>
        <v>0</v>
      </c>
      <c r="AG630" s="29" t="str">
        <f t="shared" si="318"/>
        <v>7</v>
      </c>
      <c r="AH630" s="58">
        <v>625</v>
      </c>
      <c r="AI630" s="510">
        <v>505107</v>
      </c>
      <c r="AJ630" s="509">
        <v>5</v>
      </c>
      <c r="AK630" s="509">
        <v>10</v>
      </c>
      <c r="AL630" s="509">
        <v>1</v>
      </c>
      <c r="AM630" s="509">
        <v>1</v>
      </c>
      <c r="AN630" s="509">
        <v>1</v>
      </c>
      <c r="AO630" s="509">
        <v>4</v>
      </c>
      <c r="AP630" s="509">
        <v>1</v>
      </c>
      <c r="AQ630" s="509">
        <v>1</v>
      </c>
      <c r="AR630" s="509">
        <v>2</v>
      </c>
      <c r="AS630" s="509">
        <v>9</v>
      </c>
      <c r="AT630" s="509">
        <v>1</v>
      </c>
      <c r="AU630" s="509">
        <v>3</v>
      </c>
      <c r="AV630" s="509">
        <v>1</v>
      </c>
      <c r="AW630" s="509">
        <v>1</v>
      </c>
      <c r="AX630" s="509">
        <v>1</v>
      </c>
      <c r="AY630" s="509">
        <v>1</v>
      </c>
      <c r="AZ630" s="509">
        <v>1</v>
      </c>
      <c r="BA630" s="509">
        <v>1</v>
      </c>
      <c r="BB630" s="509">
        <v>1</v>
      </c>
      <c r="BC630" s="509" t="b">
        <v>0</v>
      </c>
      <c r="BD630" s="508">
        <v>45140</v>
      </c>
      <c r="BE630" s="508">
        <v>45135</v>
      </c>
      <c r="BF630" s="509" t="b">
        <v>0</v>
      </c>
      <c r="BG630" s="510" t="s">
        <v>1457</v>
      </c>
      <c r="BH630" s="512"/>
      <c r="BI630" s="510"/>
      <c r="BJ630" s="513">
        <v>45140</v>
      </c>
      <c r="BK630" s="513">
        <v>45135</v>
      </c>
      <c r="BL630" s="513">
        <v>46217</v>
      </c>
      <c r="BM630" s="510"/>
      <c r="BN630" s="512"/>
      <c r="BO630" s="510"/>
      <c r="BP630" s="509">
        <v>4</v>
      </c>
      <c r="BQ630" s="509" t="str">
        <f>IF(AI630="","",VLOOKUP(AJ630,[0]!Qualifier,(COLUMN(AJ630)-34),FALSE))</f>
        <v>Plasma</v>
      </c>
      <c r="BR630" s="509" t="str">
        <f>IF(AJ630="","",VLOOKUP(AK630,[0]!Qualifier,(COLUMN(AK630)-34),FALSE))</f>
        <v xml:space="preserve">Citr </v>
      </c>
      <c r="BS630" s="509" t="str">
        <f>IF(AK630="","",VLOOKUP(AL630,[0]!Qualifier,(COLUMN(AL630)-34),FALSE))</f>
        <v xml:space="preserve">NoAdd </v>
      </c>
      <c r="BT630" s="509" t="str">
        <f>IF(AL630="","",VLOOKUP(AM630,[0]!Qualifier,(COLUMN(AM630)-34),FALSE))</f>
        <v xml:space="preserve">Closed </v>
      </c>
      <c r="BU630" s="509" t="str">
        <f>IF(AM630="","",VLOOKUP(AN630,[0]!Qualifier,(COLUMN(AN630)-34),FALSE))</f>
        <v xml:space="preserve">SV </v>
      </c>
      <c r="BV630" s="509" t="str">
        <f>IF(AN630="","",VLOOKUP(AO630,[0]!Qualifier,(COLUMN(AO630)-34),FALSE))</f>
        <v xml:space="preserve">≤-30°C  </v>
      </c>
      <c r="BW630" s="509" t="str">
        <f>IF(AO630="","",VLOOKUP(AP630,[0]!Qualifier,(COLUMN(AP630)-34),FALSE))</f>
        <v>No</v>
      </c>
      <c r="BX630" s="509" t="str">
        <f>IF(AP630="","",VLOOKUP(AQ630,[0]!Qualifier,(COLUMN(AQ630)-34),FALSE))</f>
        <v xml:space="preserve">Allo </v>
      </c>
      <c r="BY630" s="509" t="str">
        <f>IF(AQ630="","",VLOOKUP(AR630,[0]!Qualifier,(COLUMN(AR630)-34),FALSE))</f>
        <v xml:space="preserve">Aph </v>
      </c>
      <c r="BZ630" s="509" t="str">
        <f>IF(AR630="","",VLOOKUP(AS630,[0]!Qualifier,(COLUMN(AS630)-34),FALSE))</f>
        <v xml:space="preserve">≤8h </v>
      </c>
      <c r="CA630" s="509" t="str">
        <f>IF(AS630="","",VLOOKUP(AT630,[0]!Qualifier,(COLUMN(AT630)-34),FALSE))</f>
        <v xml:space="preserve">Transf </v>
      </c>
      <c r="CB630" s="509" t="str">
        <f>IF(AT630="","",VLOOKUP(AU630,[0]!Qualifier,(COLUMN(AU630)-34),FALSE))</f>
        <v xml:space="preserve">LCdepl </v>
      </c>
      <c r="CC630" s="509" t="str">
        <f>IF(AU630="","",VLOOKUP(AV630,[0]!Qualifier,(COLUMN(AV630)-34),FALSE))</f>
        <v xml:space="preserve">None </v>
      </c>
      <c r="CD630" s="509" t="str">
        <f>IF(AV630="","",VLOOKUP(AW630,[0]!Qualifier,(COLUMN(AW630)-34),FALSE))</f>
        <v xml:space="preserve">NoIrr </v>
      </c>
      <c r="CE630" s="508" t="str">
        <f>IF(AW630="","",VLOOKUP(AX630,[0]!Qualifier,(COLUMN(AX630)-34),FALSE))</f>
        <v xml:space="preserve">- </v>
      </c>
      <c r="CF630" s="508" t="str">
        <f>IF(AX630="","",VLOOKUP(AY630,[0]!Qualifier,(COLUMN(AY630)-34),FALSE))</f>
        <v>no sub</v>
      </c>
      <c r="CG630" s="509" t="str">
        <f>IF(AY630="","",VLOOKUP(AZ630,[0]!Qualifier,(COLUMN(AZ630)-34),FALSE))</f>
        <v>Non</v>
      </c>
      <c r="CH630" s="510" t="str">
        <f>IF(AZ630="","",VLOOKUP(BA630,[0]!Qualifier,(COLUMN(BA630)-34),FALSE))</f>
        <v>NA</v>
      </c>
      <c r="CI630" s="512" t="str">
        <f>IF(BA630="","",VLOOKUP(BB630,[0]!Qualifier,(COLUMN(BB630)-34),FALSE))</f>
        <v xml:space="preserve">None </v>
      </c>
      <c r="CJ630" s="510"/>
      <c r="CK630" s="513" t="str">
        <f t="shared" si="305"/>
        <v>5-10-1-1-1-4-1-1-2-9-1-3-1-1-1-1-1-1-1</v>
      </c>
      <c r="CL630" s="513">
        <v>36328</v>
      </c>
      <c r="CM630" s="513">
        <v>45195</v>
      </c>
      <c r="CN630" s="510"/>
      <c r="CP630" s="510"/>
    </row>
    <row r="631" spans="2:94" ht="12.95" customHeight="1" outlineLevel="1" x14ac:dyDescent="0.35">
      <c r="B631" s="7">
        <f t="shared" si="282"/>
        <v>626</v>
      </c>
      <c r="C631" s="59">
        <f t="shared" si="306"/>
        <v>626</v>
      </c>
      <c r="D631" s="124">
        <f t="shared" si="315"/>
        <v>505109</v>
      </c>
      <c r="E631" s="16" t="str">
        <f t="shared" si="285"/>
        <v>Plasma</v>
      </c>
      <c r="F631" s="58" t="str">
        <f t="shared" si="286"/>
        <v xml:space="preserve">Citr </v>
      </c>
      <c r="G631" s="58" t="str">
        <f t="shared" si="287"/>
        <v xml:space="preserve">NoAdd </v>
      </c>
      <c r="H631" s="58" t="str">
        <f t="shared" si="288"/>
        <v xml:space="preserve">Closed </v>
      </c>
      <c r="I631" s="58" t="str">
        <f t="shared" si="289"/>
        <v xml:space="preserve">SV </v>
      </c>
      <c r="J631" s="58" t="str">
        <f t="shared" si="290"/>
        <v xml:space="preserve">≤-30°C  </v>
      </c>
      <c r="K631" s="58" t="str">
        <f t="shared" si="291"/>
        <v>No</v>
      </c>
      <c r="L631" s="58" t="str">
        <f t="shared" si="292"/>
        <v xml:space="preserve">Allo </v>
      </c>
      <c r="M631" s="58" t="str">
        <f t="shared" si="293"/>
        <v xml:space="preserve">Aph </v>
      </c>
      <c r="N631" s="58" t="str">
        <f t="shared" si="294"/>
        <v xml:space="preserve">≤18h </v>
      </c>
      <c r="O631" s="58" t="str">
        <f t="shared" si="295"/>
        <v xml:space="preserve">Transf </v>
      </c>
      <c r="P631" s="58" t="str">
        <f t="shared" si="296"/>
        <v xml:space="preserve">LCdepl </v>
      </c>
      <c r="Q631" s="58" t="str">
        <f t="shared" si="297"/>
        <v xml:space="preserve">None </v>
      </c>
      <c r="R631" s="58" t="str">
        <f t="shared" si="298"/>
        <v xml:space="preserve">NoIrr </v>
      </c>
      <c r="S631" s="58" t="str">
        <f t="shared" si="299"/>
        <v xml:space="preserve">- </v>
      </c>
      <c r="T631" s="58" t="str">
        <f t="shared" si="300"/>
        <v>no sub</v>
      </c>
      <c r="U631" s="58" t="str">
        <f t="shared" si="301"/>
        <v>Non</v>
      </c>
      <c r="V631" s="58" t="str">
        <f t="shared" si="302"/>
        <v>NA</v>
      </c>
      <c r="W631" s="58" t="str">
        <f t="shared" si="303"/>
        <v xml:space="preserve">None </v>
      </c>
      <c r="Y631" s="161" t="str">
        <f t="shared" si="304"/>
        <v>5-10-1-1-1-4-1-1-2-3-1-3-1-1-1-1-1-1-1</v>
      </c>
      <c r="Z631" s="8">
        <f t="shared" si="316"/>
        <v>505109</v>
      </c>
      <c r="AA631" s="7">
        <f t="shared" si="317"/>
        <v>626</v>
      </c>
      <c r="AB631" s="29" t="str">
        <f t="shared" si="318"/>
        <v>5</v>
      </c>
      <c r="AC631" s="29" t="str">
        <f t="shared" si="318"/>
        <v>0</v>
      </c>
      <c r="AD631" s="29" t="str">
        <f t="shared" si="318"/>
        <v>5</v>
      </c>
      <c r="AE631" s="29" t="str">
        <f t="shared" si="318"/>
        <v>1</v>
      </c>
      <c r="AF631" s="29" t="str">
        <f t="shared" si="318"/>
        <v>0</v>
      </c>
      <c r="AG631" s="29" t="str">
        <f t="shared" si="318"/>
        <v>9</v>
      </c>
      <c r="AH631" s="58">
        <v>626</v>
      </c>
      <c r="AI631" s="510">
        <v>505109</v>
      </c>
      <c r="AJ631" s="509">
        <v>5</v>
      </c>
      <c r="AK631" s="509">
        <v>10</v>
      </c>
      <c r="AL631" s="509">
        <v>1</v>
      </c>
      <c r="AM631" s="509">
        <v>1</v>
      </c>
      <c r="AN631" s="509">
        <v>1</v>
      </c>
      <c r="AO631" s="509">
        <v>4</v>
      </c>
      <c r="AP631" s="509">
        <v>1</v>
      </c>
      <c r="AQ631" s="509">
        <v>1</v>
      </c>
      <c r="AR631" s="509">
        <v>2</v>
      </c>
      <c r="AS631" s="509">
        <v>3</v>
      </c>
      <c r="AT631" s="509">
        <v>1</v>
      </c>
      <c r="AU631" s="509">
        <v>3</v>
      </c>
      <c r="AV631" s="509">
        <v>1</v>
      </c>
      <c r="AW631" s="509">
        <v>1</v>
      </c>
      <c r="AX631" s="509">
        <v>1</v>
      </c>
      <c r="AY631" s="509">
        <v>1</v>
      </c>
      <c r="AZ631" s="509">
        <v>1</v>
      </c>
      <c r="BA631" s="509">
        <v>1</v>
      </c>
      <c r="BB631" s="509">
        <v>1</v>
      </c>
      <c r="BC631" s="509" t="b">
        <v>0</v>
      </c>
      <c r="BD631" s="508">
        <v>45094</v>
      </c>
      <c r="BE631" s="508">
        <v>45079</v>
      </c>
      <c r="BF631" s="509" t="b">
        <v>0</v>
      </c>
      <c r="BG631" s="510" t="s">
        <v>1468</v>
      </c>
      <c r="BH631" s="512"/>
      <c r="BI631" s="510"/>
      <c r="BJ631" s="513">
        <v>45094</v>
      </c>
      <c r="BK631" s="513">
        <v>45079</v>
      </c>
      <c r="BL631" s="513">
        <v>46217</v>
      </c>
      <c r="BM631" s="510"/>
      <c r="BN631" s="512"/>
      <c r="BO631" s="510"/>
      <c r="BP631" s="509">
        <v>4</v>
      </c>
      <c r="BQ631" s="509" t="str">
        <f>IF(AI631="","",VLOOKUP(AJ631,[0]!Qualifier,(COLUMN(AJ631)-34),FALSE))</f>
        <v>Plasma</v>
      </c>
      <c r="BR631" s="509" t="str">
        <f>IF(AJ631="","",VLOOKUP(AK631,[0]!Qualifier,(COLUMN(AK631)-34),FALSE))</f>
        <v xml:space="preserve">Citr </v>
      </c>
      <c r="BS631" s="509" t="str">
        <f>IF(AK631="","",VLOOKUP(AL631,[0]!Qualifier,(COLUMN(AL631)-34),FALSE))</f>
        <v xml:space="preserve">NoAdd </v>
      </c>
      <c r="BT631" s="509" t="str">
        <f>IF(AL631="","",VLOOKUP(AM631,[0]!Qualifier,(COLUMN(AM631)-34),FALSE))</f>
        <v xml:space="preserve">Closed </v>
      </c>
      <c r="BU631" s="509" t="str">
        <f>IF(AM631="","",VLOOKUP(AN631,[0]!Qualifier,(COLUMN(AN631)-34),FALSE))</f>
        <v xml:space="preserve">SV </v>
      </c>
      <c r="BV631" s="509" t="str">
        <f>IF(AN631="","",VLOOKUP(AO631,[0]!Qualifier,(COLUMN(AO631)-34),FALSE))</f>
        <v xml:space="preserve">≤-30°C  </v>
      </c>
      <c r="BW631" s="509" t="str">
        <f>IF(AO631="","",VLOOKUP(AP631,[0]!Qualifier,(COLUMN(AP631)-34),FALSE))</f>
        <v>No</v>
      </c>
      <c r="BX631" s="509" t="str">
        <f>IF(AP631="","",VLOOKUP(AQ631,[0]!Qualifier,(COLUMN(AQ631)-34),FALSE))</f>
        <v xml:space="preserve">Allo </v>
      </c>
      <c r="BY631" s="509" t="str">
        <f>IF(AQ631="","",VLOOKUP(AR631,[0]!Qualifier,(COLUMN(AR631)-34),FALSE))</f>
        <v xml:space="preserve">Aph </v>
      </c>
      <c r="BZ631" s="509" t="str">
        <f>IF(AR631="","",VLOOKUP(AS631,[0]!Qualifier,(COLUMN(AS631)-34),FALSE))</f>
        <v xml:space="preserve">≤18h </v>
      </c>
      <c r="CA631" s="509" t="str">
        <f>IF(AS631="","",VLOOKUP(AT631,[0]!Qualifier,(COLUMN(AT631)-34),FALSE))</f>
        <v xml:space="preserve">Transf </v>
      </c>
      <c r="CB631" s="509" t="str">
        <f>IF(AT631="","",VLOOKUP(AU631,[0]!Qualifier,(COLUMN(AU631)-34),FALSE))</f>
        <v xml:space="preserve">LCdepl </v>
      </c>
      <c r="CC631" s="509" t="str">
        <f>IF(AU631="","",VLOOKUP(AV631,[0]!Qualifier,(COLUMN(AV631)-34),FALSE))</f>
        <v xml:space="preserve">None </v>
      </c>
      <c r="CD631" s="509" t="str">
        <f>IF(AV631="","",VLOOKUP(AW631,[0]!Qualifier,(COLUMN(AW631)-34),FALSE))</f>
        <v xml:space="preserve">NoIrr </v>
      </c>
      <c r="CE631" s="508" t="str">
        <f>IF(AW631="","",VLOOKUP(AX631,[0]!Qualifier,(COLUMN(AX631)-34),FALSE))</f>
        <v xml:space="preserve">- </v>
      </c>
      <c r="CF631" s="508" t="str">
        <f>IF(AX631="","",VLOOKUP(AY631,[0]!Qualifier,(COLUMN(AY631)-34),FALSE))</f>
        <v>no sub</v>
      </c>
      <c r="CG631" s="509" t="str">
        <f>IF(AY631="","",VLOOKUP(AZ631,[0]!Qualifier,(COLUMN(AZ631)-34),FALSE))</f>
        <v>Non</v>
      </c>
      <c r="CH631" s="510" t="str">
        <f>IF(AZ631="","",VLOOKUP(BA631,[0]!Qualifier,(COLUMN(BA631)-34),FALSE))</f>
        <v>NA</v>
      </c>
      <c r="CI631" s="512" t="str">
        <f>IF(BA631="","",VLOOKUP(BB631,[0]!Qualifier,(COLUMN(BB631)-34),FALSE))</f>
        <v xml:space="preserve">None </v>
      </c>
      <c r="CJ631" s="510"/>
      <c r="CK631" s="513" t="str">
        <f t="shared" si="305"/>
        <v>5-10-1-1-1-4-1-1-2-3-1-3-1-1-1-1-1-1-1</v>
      </c>
      <c r="CL631" s="513">
        <v>37988</v>
      </c>
      <c r="CM631" s="513">
        <v>45195</v>
      </c>
      <c r="CN631" s="510"/>
      <c r="CP631" s="510"/>
    </row>
    <row r="632" spans="2:94" ht="12.95" customHeight="1" outlineLevel="1" x14ac:dyDescent="0.35">
      <c r="B632" s="7">
        <f t="shared" si="282"/>
        <v>627</v>
      </c>
      <c r="C632" s="59">
        <f t="shared" si="306"/>
        <v>627</v>
      </c>
      <c r="D632" s="124">
        <f t="shared" si="315"/>
        <v>505110</v>
      </c>
      <c r="E632" s="16" t="str">
        <f t="shared" si="285"/>
        <v>Plasma</v>
      </c>
      <c r="F632" s="58" t="str">
        <f t="shared" si="286"/>
        <v xml:space="preserve">Citr </v>
      </c>
      <c r="G632" s="58" t="str">
        <f t="shared" si="287"/>
        <v xml:space="preserve">NoAdd </v>
      </c>
      <c r="H632" s="58" t="str">
        <f t="shared" si="288"/>
        <v xml:space="preserve">Open </v>
      </c>
      <c r="I632" s="58" t="str">
        <f t="shared" si="289"/>
        <v xml:space="preserve">SV </v>
      </c>
      <c r="J632" s="58" t="str">
        <f t="shared" si="290"/>
        <v xml:space="preserve">≤-30°C  </v>
      </c>
      <c r="K632" s="58" t="str">
        <f t="shared" si="291"/>
        <v>No</v>
      </c>
      <c r="L632" s="58" t="str">
        <f t="shared" si="292"/>
        <v xml:space="preserve">Allo </v>
      </c>
      <c r="M632" s="58" t="str">
        <f t="shared" si="293"/>
        <v xml:space="preserve">Aph </v>
      </c>
      <c r="N632" s="58" t="str">
        <f t="shared" si="294"/>
        <v xml:space="preserve">≤8h </v>
      </c>
      <c r="O632" s="58" t="str">
        <f t="shared" si="295"/>
        <v xml:space="preserve">Transf </v>
      </c>
      <c r="P632" s="58" t="str">
        <f t="shared" si="296"/>
        <v xml:space="preserve">LCdepl </v>
      </c>
      <c r="Q632" s="58" t="str">
        <f t="shared" si="297"/>
        <v xml:space="preserve">None </v>
      </c>
      <c r="R632" s="58" t="str">
        <f t="shared" si="298"/>
        <v xml:space="preserve">NoIrr </v>
      </c>
      <c r="S632" s="58" t="str">
        <f t="shared" si="299"/>
        <v xml:space="preserve">- </v>
      </c>
      <c r="T632" s="58" t="str">
        <f t="shared" si="300"/>
        <v>no sub</v>
      </c>
      <c r="U632" s="58" t="str">
        <f t="shared" si="301"/>
        <v xml:space="preserve">Qu </v>
      </c>
      <c r="V632" s="58" t="str">
        <f t="shared" si="302"/>
        <v>NA</v>
      </c>
      <c r="W632" s="58" t="str">
        <f t="shared" si="303"/>
        <v xml:space="preserve">None </v>
      </c>
      <c r="Y632" s="161" t="str">
        <f t="shared" si="304"/>
        <v>5-10-1-2-1-4-1-1-2-9-1-3-1-1-1-1-2-1-1</v>
      </c>
      <c r="Z632" s="8">
        <f t="shared" si="316"/>
        <v>505110</v>
      </c>
      <c r="AA632" s="7">
        <f t="shared" si="317"/>
        <v>627</v>
      </c>
      <c r="AB632" s="29" t="str">
        <f t="shared" si="318"/>
        <v>5</v>
      </c>
      <c r="AC632" s="29" t="str">
        <f t="shared" si="318"/>
        <v>0</v>
      </c>
      <c r="AD632" s="29" t="str">
        <f t="shared" si="318"/>
        <v>5</v>
      </c>
      <c r="AE632" s="29" t="str">
        <f t="shared" si="318"/>
        <v>1</v>
      </c>
      <c r="AF632" s="29" t="str">
        <f t="shared" si="318"/>
        <v>1</v>
      </c>
      <c r="AG632" s="29" t="str">
        <f t="shared" si="318"/>
        <v>0</v>
      </c>
      <c r="AH632" s="58">
        <v>627</v>
      </c>
      <c r="AI632" s="510">
        <v>505110</v>
      </c>
      <c r="AJ632" s="509">
        <v>5</v>
      </c>
      <c r="AK632" s="509">
        <v>10</v>
      </c>
      <c r="AL632" s="509">
        <v>1</v>
      </c>
      <c r="AM632" s="509">
        <v>2</v>
      </c>
      <c r="AN632" s="509">
        <v>1</v>
      </c>
      <c r="AO632" s="509">
        <v>4</v>
      </c>
      <c r="AP632" s="509">
        <v>1</v>
      </c>
      <c r="AQ632" s="509">
        <v>1</v>
      </c>
      <c r="AR632" s="509">
        <v>2</v>
      </c>
      <c r="AS632" s="509">
        <v>9</v>
      </c>
      <c r="AT632" s="509">
        <v>1</v>
      </c>
      <c r="AU632" s="509">
        <v>3</v>
      </c>
      <c r="AV632" s="509">
        <v>1</v>
      </c>
      <c r="AW632" s="509">
        <v>1</v>
      </c>
      <c r="AX632" s="509">
        <v>1</v>
      </c>
      <c r="AY632" s="509">
        <v>1</v>
      </c>
      <c r="AZ632" s="509">
        <v>2</v>
      </c>
      <c r="BA632" s="509">
        <v>1</v>
      </c>
      <c r="BB632" s="509">
        <v>1</v>
      </c>
      <c r="BC632" s="509" t="b">
        <v>0</v>
      </c>
      <c r="BD632" s="508">
        <v>38320</v>
      </c>
      <c r="BE632" s="508">
        <v>38320</v>
      </c>
      <c r="BF632" s="509" t="b">
        <v>0</v>
      </c>
      <c r="BG632" s="510" t="s">
        <v>1308</v>
      </c>
      <c r="BH632" s="512"/>
      <c r="BI632" s="510"/>
      <c r="BJ632" s="513">
        <v>38320</v>
      </c>
      <c r="BK632" s="513">
        <v>38320</v>
      </c>
      <c r="BL632" s="513">
        <v>46217</v>
      </c>
      <c r="BM632" s="510"/>
      <c r="BN632" s="512"/>
      <c r="BO632" s="510"/>
      <c r="BP632" s="509">
        <v>4</v>
      </c>
      <c r="BQ632" s="509" t="str">
        <f>IF(AI632="","",VLOOKUP(AJ632,[0]!Qualifier,(COLUMN(AJ632)-34),FALSE))</f>
        <v>Plasma</v>
      </c>
      <c r="BR632" s="509" t="str">
        <f>IF(AJ632="","",VLOOKUP(AK632,[0]!Qualifier,(COLUMN(AK632)-34),FALSE))</f>
        <v xml:space="preserve">Citr </v>
      </c>
      <c r="BS632" s="509" t="str">
        <f>IF(AK632="","",VLOOKUP(AL632,[0]!Qualifier,(COLUMN(AL632)-34),FALSE))</f>
        <v xml:space="preserve">NoAdd </v>
      </c>
      <c r="BT632" s="509" t="str">
        <f>IF(AL632="","",VLOOKUP(AM632,[0]!Qualifier,(COLUMN(AM632)-34),FALSE))</f>
        <v xml:space="preserve">Open </v>
      </c>
      <c r="BU632" s="509" t="str">
        <f>IF(AM632="","",VLOOKUP(AN632,[0]!Qualifier,(COLUMN(AN632)-34),FALSE))</f>
        <v xml:space="preserve">SV </v>
      </c>
      <c r="BV632" s="509" t="str">
        <f>IF(AN632="","",VLOOKUP(AO632,[0]!Qualifier,(COLUMN(AO632)-34),FALSE))</f>
        <v xml:space="preserve">≤-30°C  </v>
      </c>
      <c r="BW632" s="509" t="str">
        <f>IF(AO632="","",VLOOKUP(AP632,[0]!Qualifier,(COLUMN(AP632)-34),FALSE))</f>
        <v>No</v>
      </c>
      <c r="BX632" s="509" t="str">
        <f>IF(AP632="","",VLOOKUP(AQ632,[0]!Qualifier,(COLUMN(AQ632)-34),FALSE))</f>
        <v xml:space="preserve">Allo </v>
      </c>
      <c r="BY632" s="509" t="str">
        <f>IF(AQ632="","",VLOOKUP(AR632,[0]!Qualifier,(COLUMN(AR632)-34),FALSE))</f>
        <v xml:space="preserve">Aph </v>
      </c>
      <c r="BZ632" s="509" t="str">
        <f>IF(AR632="","",VLOOKUP(AS632,[0]!Qualifier,(COLUMN(AS632)-34),FALSE))</f>
        <v xml:space="preserve">≤8h </v>
      </c>
      <c r="CA632" s="509" t="str">
        <f>IF(AS632="","",VLOOKUP(AT632,[0]!Qualifier,(COLUMN(AT632)-34),FALSE))</f>
        <v xml:space="preserve">Transf </v>
      </c>
      <c r="CB632" s="509" t="str">
        <f>IF(AT632="","",VLOOKUP(AU632,[0]!Qualifier,(COLUMN(AU632)-34),FALSE))</f>
        <v xml:space="preserve">LCdepl </v>
      </c>
      <c r="CC632" s="509" t="str">
        <f>IF(AU632="","",VLOOKUP(AV632,[0]!Qualifier,(COLUMN(AV632)-34),FALSE))</f>
        <v xml:space="preserve">None </v>
      </c>
      <c r="CD632" s="509" t="str">
        <f>IF(AV632="","",VLOOKUP(AW632,[0]!Qualifier,(COLUMN(AW632)-34),FALSE))</f>
        <v xml:space="preserve">NoIrr </v>
      </c>
      <c r="CE632" s="508" t="str">
        <f>IF(AW632="","",VLOOKUP(AX632,[0]!Qualifier,(COLUMN(AX632)-34),FALSE))</f>
        <v xml:space="preserve">- </v>
      </c>
      <c r="CF632" s="508" t="str">
        <f>IF(AX632="","",VLOOKUP(AY632,[0]!Qualifier,(COLUMN(AY632)-34),FALSE))</f>
        <v>no sub</v>
      </c>
      <c r="CG632" s="509" t="str">
        <f>IF(AY632="","",VLOOKUP(AZ632,[0]!Qualifier,(COLUMN(AZ632)-34),FALSE))</f>
        <v xml:space="preserve">Qu </v>
      </c>
      <c r="CH632" s="510" t="str">
        <f>IF(AZ632="","",VLOOKUP(BA632,[0]!Qualifier,(COLUMN(BA632)-34),FALSE))</f>
        <v>NA</v>
      </c>
      <c r="CI632" s="512" t="str">
        <f>IF(BA632="","",VLOOKUP(BB632,[0]!Qualifier,(COLUMN(BB632)-34),FALSE))</f>
        <v xml:space="preserve">None </v>
      </c>
      <c r="CJ632" s="510"/>
      <c r="CK632" s="513" t="str">
        <f t="shared" si="305"/>
        <v>5-10-1-2-1-4-1-1-2-9-1-3-1-1-1-1-2-1-1</v>
      </c>
      <c r="CL632" s="513">
        <v>44985</v>
      </c>
      <c r="CM632" s="513">
        <v>45195</v>
      </c>
      <c r="CN632" s="510"/>
      <c r="CP632" s="510"/>
    </row>
    <row r="633" spans="2:94" ht="12.95" customHeight="1" outlineLevel="1" x14ac:dyDescent="0.35">
      <c r="B633" s="7">
        <f t="shared" si="282"/>
        <v>628</v>
      </c>
      <c r="C633" s="59">
        <f t="shared" si="306"/>
        <v>628</v>
      </c>
      <c r="D633" s="124">
        <f t="shared" si="315"/>
        <v>505123</v>
      </c>
      <c r="E633" s="16" t="str">
        <f t="shared" si="285"/>
        <v>Plasma</v>
      </c>
      <c r="F633" s="58" t="str">
        <f t="shared" si="286"/>
        <v xml:space="preserve">Citr </v>
      </c>
      <c r="G633" s="58" t="str">
        <f t="shared" si="287"/>
        <v xml:space="preserve">NoAdd </v>
      </c>
      <c r="H633" s="58" t="str">
        <f t="shared" si="288"/>
        <v xml:space="preserve">Closed </v>
      </c>
      <c r="I633" s="58" t="str">
        <f t="shared" si="289"/>
        <v xml:space="preserve">SV </v>
      </c>
      <c r="J633" s="58" t="str">
        <f t="shared" si="290"/>
        <v xml:space="preserve">≤-30°C  </v>
      </c>
      <c r="K633" s="58" t="str">
        <f t="shared" si="291"/>
        <v>No</v>
      </c>
      <c r="L633" s="58" t="str">
        <f t="shared" si="292"/>
        <v xml:space="preserve">Allo </v>
      </c>
      <c r="M633" s="58" t="str">
        <f t="shared" si="293"/>
        <v xml:space="preserve">Aph </v>
      </c>
      <c r="N633" s="58" t="str">
        <f t="shared" si="294"/>
        <v xml:space="preserve">≤18h </v>
      </c>
      <c r="O633" s="58" t="str">
        <f t="shared" si="295"/>
        <v xml:space="preserve">SpecInf </v>
      </c>
      <c r="P633" s="58" t="str">
        <f t="shared" si="296"/>
        <v xml:space="preserve">LCdepl </v>
      </c>
      <c r="Q633" s="58" t="str">
        <f t="shared" si="297"/>
        <v xml:space="preserve">None </v>
      </c>
      <c r="R633" s="58" t="str">
        <f t="shared" si="298"/>
        <v xml:space="preserve">NoIrr </v>
      </c>
      <c r="S633" s="58" t="str">
        <f t="shared" si="299"/>
        <v xml:space="preserve">- </v>
      </c>
      <c r="T633" s="58" t="str">
        <f t="shared" si="300"/>
        <v>ConvalPl</v>
      </c>
      <c r="U633" s="58" t="str">
        <f t="shared" si="301"/>
        <v>Non</v>
      </c>
      <c r="V633" s="58" t="str">
        <f t="shared" si="302"/>
        <v>NA</v>
      </c>
      <c r="W633" s="58" t="str">
        <f t="shared" si="303"/>
        <v xml:space="preserve">None </v>
      </c>
      <c r="Y633" s="161" t="str">
        <f t="shared" si="304"/>
        <v>5-10-1-1-1-4-1-1-2-3-7-3-1-1-1-23-1-1-1</v>
      </c>
      <c r="Z633" s="8">
        <f t="shared" si="316"/>
        <v>505123</v>
      </c>
      <c r="AA633" s="7">
        <f t="shared" si="317"/>
        <v>628</v>
      </c>
      <c r="AB633" s="29" t="str">
        <f t="shared" si="318"/>
        <v>5</v>
      </c>
      <c r="AC633" s="29" t="str">
        <f t="shared" si="318"/>
        <v>0</v>
      </c>
      <c r="AD633" s="29" t="str">
        <f t="shared" si="318"/>
        <v>5</v>
      </c>
      <c r="AE633" s="29" t="str">
        <f t="shared" si="318"/>
        <v>1</v>
      </c>
      <c r="AF633" s="29" t="str">
        <f t="shared" si="318"/>
        <v>2</v>
      </c>
      <c r="AG633" s="29" t="str">
        <f t="shared" si="318"/>
        <v>3</v>
      </c>
      <c r="AH633" s="58">
        <v>628</v>
      </c>
      <c r="AI633" s="510">
        <v>505123</v>
      </c>
      <c r="AJ633" s="509">
        <v>5</v>
      </c>
      <c r="AK633" s="509">
        <v>10</v>
      </c>
      <c r="AL633" s="509">
        <v>1</v>
      </c>
      <c r="AM633" s="509">
        <v>1</v>
      </c>
      <c r="AN633" s="509">
        <v>1</v>
      </c>
      <c r="AO633" s="509">
        <v>4</v>
      </c>
      <c r="AP633" s="509">
        <v>1</v>
      </c>
      <c r="AQ633" s="509">
        <v>1</v>
      </c>
      <c r="AR633" s="509">
        <v>2</v>
      </c>
      <c r="AS633" s="509">
        <v>3</v>
      </c>
      <c r="AT633" s="509">
        <v>7</v>
      </c>
      <c r="AU633" s="509">
        <v>3</v>
      </c>
      <c r="AV633" s="509">
        <v>1</v>
      </c>
      <c r="AW633" s="509">
        <v>1</v>
      </c>
      <c r="AX633" s="509">
        <v>1</v>
      </c>
      <c r="AY633" s="509">
        <v>23</v>
      </c>
      <c r="AZ633" s="509">
        <v>1</v>
      </c>
      <c r="BA633" s="509">
        <v>1</v>
      </c>
      <c r="BB633" s="509">
        <v>1</v>
      </c>
      <c r="BC633" s="509" t="b">
        <v>0</v>
      </c>
      <c r="BD633" s="508">
        <v>44162</v>
      </c>
      <c r="BE633" s="508">
        <v>44159</v>
      </c>
      <c r="BF633" s="509" t="b">
        <v>0</v>
      </c>
      <c r="BG633" s="510" t="s">
        <v>1469</v>
      </c>
      <c r="BH633" s="512"/>
      <c r="BI633" s="510"/>
      <c r="BJ633" s="513">
        <v>44162</v>
      </c>
      <c r="BK633" s="513">
        <v>44159</v>
      </c>
      <c r="BL633" s="513">
        <v>46217</v>
      </c>
      <c r="BM633" s="510"/>
      <c r="BN633" s="512"/>
      <c r="BO633" s="510"/>
      <c r="BP633" s="509">
        <v>4</v>
      </c>
      <c r="BQ633" s="509" t="str">
        <f>IF(AI633="","",VLOOKUP(AJ633,[0]!Qualifier,(COLUMN(AJ633)-34),FALSE))</f>
        <v>Plasma</v>
      </c>
      <c r="BR633" s="509" t="str">
        <f>IF(AJ633="","",VLOOKUP(AK633,[0]!Qualifier,(COLUMN(AK633)-34),FALSE))</f>
        <v xml:space="preserve">Citr </v>
      </c>
      <c r="BS633" s="509" t="str">
        <f>IF(AK633="","",VLOOKUP(AL633,[0]!Qualifier,(COLUMN(AL633)-34),FALSE))</f>
        <v xml:space="preserve">NoAdd </v>
      </c>
      <c r="BT633" s="509" t="str">
        <f>IF(AL633="","",VLOOKUP(AM633,[0]!Qualifier,(COLUMN(AM633)-34),FALSE))</f>
        <v xml:space="preserve">Closed </v>
      </c>
      <c r="BU633" s="509" t="str">
        <f>IF(AM633="","",VLOOKUP(AN633,[0]!Qualifier,(COLUMN(AN633)-34),FALSE))</f>
        <v xml:space="preserve">SV </v>
      </c>
      <c r="BV633" s="509" t="str">
        <f>IF(AN633="","",VLOOKUP(AO633,[0]!Qualifier,(COLUMN(AO633)-34),FALSE))</f>
        <v xml:space="preserve">≤-30°C  </v>
      </c>
      <c r="BW633" s="509" t="str">
        <f>IF(AO633="","",VLOOKUP(AP633,[0]!Qualifier,(COLUMN(AP633)-34),FALSE))</f>
        <v>No</v>
      </c>
      <c r="BX633" s="509" t="str">
        <f>IF(AP633="","",VLOOKUP(AQ633,[0]!Qualifier,(COLUMN(AQ633)-34),FALSE))</f>
        <v xml:space="preserve">Allo </v>
      </c>
      <c r="BY633" s="509" t="str">
        <f>IF(AQ633="","",VLOOKUP(AR633,[0]!Qualifier,(COLUMN(AR633)-34),FALSE))</f>
        <v xml:space="preserve">Aph </v>
      </c>
      <c r="BZ633" s="509" t="str">
        <f>IF(AR633="","",VLOOKUP(AS633,[0]!Qualifier,(COLUMN(AS633)-34),FALSE))</f>
        <v xml:space="preserve">≤18h </v>
      </c>
      <c r="CA633" s="509" t="str">
        <f>IF(AS633="","",VLOOKUP(AT633,[0]!Qualifier,(COLUMN(AT633)-34),FALSE))</f>
        <v xml:space="preserve">SpecInf </v>
      </c>
      <c r="CB633" s="509" t="str">
        <f>IF(AT633="","",VLOOKUP(AU633,[0]!Qualifier,(COLUMN(AU633)-34),FALSE))</f>
        <v xml:space="preserve">LCdepl </v>
      </c>
      <c r="CC633" s="509" t="str">
        <f>IF(AU633="","",VLOOKUP(AV633,[0]!Qualifier,(COLUMN(AV633)-34),FALSE))</f>
        <v xml:space="preserve">None </v>
      </c>
      <c r="CD633" s="509" t="str">
        <f>IF(AV633="","",VLOOKUP(AW633,[0]!Qualifier,(COLUMN(AW633)-34),FALSE))</f>
        <v xml:space="preserve">NoIrr </v>
      </c>
      <c r="CE633" s="508" t="str">
        <f>IF(AW633="","",VLOOKUP(AX633,[0]!Qualifier,(COLUMN(AX633)-34),FALSE))</f>
        <v xml:space="preserve">- </v>
      </c>
      <c r="CF633" s="508" t="str">
        <f>IF(AX633="","",VLOOKUP(AY633,[0]!Qualifier,(COLUMN(AY633)-34),FALSE))</f>
        <v>ConvalPl</v>
      </c>
      <c r="CG633" s="509" t="str">
        <f>IF(AY633="","",VLOOKUP(AZ633,[0]!Qualifier,(COLUMN(AZ633)-34),FALSE))</f>
        <v>Non</v>
      </c>
      <c r="CH633" s="510" t="str">
        <f>IF(AZ633="","",VLOOKUP(BA633,[0]!Qualifier,(COLUMN(BA633)-34),FALSE))</f>
        <v>NA</v>
      </c>
      <c r="CI633" s="512" t="str">
        <f>IF(BA633="","",VLOOKUP(BB633,[0]!Qualifier,(COLUMN(BB633)-34),FALSE))</f>
        <v xml:space="preserve">None </v>
      </c>
      <c r="CJ633" s="510"/>
      <c r="CK633" s="513" t="str">
        <f t="shared" si="305"/>
        <v>5-10-1-1-1-4-1-1-2-3-7-3-1-1-1-23-1-1-1</v>
      </c>
      <c r="CL633" s="513">
        <v>37362</v>
      </c>
      <c r="CM633" s="513">
        <v>45195</v>
      </c>
      <c r="CN633" s="510"/>
      <c r="CP633" s="510"/>
    </row>
    <row r="634" spans="2:94" ht="12.95" customHeight="1" outlineLevel="1" x14ac:dyDescent="0.35">
      <c r="B634" s="7">
        <f t="shared" si="282"/>
        <v>629</v>
      </c>
      <c r="C634" s="59">
        <f t="shared" si="306"/>
        <v>629</v>
      </c>
      <c r="D634" s="124">
        <f t="shared" si="315"/>
        <v>505190</v>
      </c>
      <c r="E634" s="16" t="str">
        <f t="shared" si="285"/>
        <v>Plasma</v>
      </c>
      <c r="F634" s="58" t="str">
        <f t="shared" si="286"/>
        <v xml:space="preserve">Citr </v>
      </c>
      <c r="G634" s="58" t="str">
        <f t="shared" si="287"/>
        <v xml:space="preserve">NoAdd </v>
      </c>
      <c r="H634" s="58" t="str">
        <f t="shared" si="288"/>
        <v xml:space="preserve">Closed </v>
      </c>
      <c r="I634" s="58" t="str">
        <f t="shared" si="289"/>
        <v xml:space="preserve">NonSV </v>
      </c>
      <c r="J634" s="58" t="str">
        <f t="shared" si="290"/>
        <v xml:space="preserve">≤-30°C  </v>
      </c>
      <c r="K634" s="58" t="str">
        <f t="shared" si="291"/>
        <v>No</v>
      </c>
      <c r="L634" s="58" t="str">
        <f t="shared" si="292"/>
        <v xml:space="preserve">Allo </v>
      </c>
      <c r="M634" s="58" t="str">
        <f t="shared" si="293"/>
        <v xml:space="preserve">Aph </v>
      </c>
      <c r="N634" s="58" t="str">
        <f t="shared" si="294"/>
        <v xml:space="preserve">≤8h </v>
      </c>
      <c r="O634" s="58" t="str">
        <f t="shared" si="295"/>
        <v xml:space="preserve">Transf </v>
      </c>
      <c r="P634" s="58" t="str">
        <f t="shared" si="296"/>
        <v xml:space="preserve">LCdepl </v>
      </c>
      <c r="Q634" s="58" t="str">
        <f t="shared" si="297"/>
        <v xml:space="preserve">None </v>
      </c>
      <c r="R634" s="58" t="str">
        <f t="shared" si="298"/>
        <v xml:space="preserve">NoIrr </v>
      </c>
      <c r="S634" s="58" t="str">
        <f t="shared" si="299"/>
        <v xml:space="preserve">- </v>
      </c>
      <c r="T634" s="58" t="str">
        <f t="shared" si="300"/>
        <v>no sub</v>
      </c>
      <c r="U634" s="58" t="str">
        <f t="shared" si="301"/>
        <v xml:space="preserve">Qu </v>
      </c>
      <c r="V634" s="58" t="str">
        <f t="shared" si="302"/>
        <v>NA</v>
      </c>
      <c r="W634" s="58" t="str">
        <f t="shared" si="303"/>
        <v xml:space="preserve">None </v>
      </c>
      <c r="Y634" s="161" t="str">
        <f t="shared" si="304"/>
        <v>5-10-1-1-3-4-1-1-2-9-1-3-1-1-1-1-2-1-1</v>
      </c>
      <c r="Z634" s="8">
        <f t="shared" si="316"/>
        <v>505190</v>
      </c>
      <c r="AA634" s="7">
        <f t="shared" si="317"/>
        <v>629</v>
      </c>
      <c r="AB634" s="29" t="str">
        <f t="shared" si="318"/>
        <v>5</v>
      </c>
      <c r="AC634" s="29" t="str">
        <f t="shared" si="318"/>
        <v>0</v>
      </c>
      <c r="AD634" s="29" t="str">
        <f t="shared" si="318"/>
        <v>5</v>
      </c>
      <c r="AE634" s="29" t="str">
        <f t="shared" si="318"/>
        <v>1</v>
      </c>
      <c r="AF634" s="29" t="str">
        <f t="shared" si="318"/>
        <v>9</v>
      </c>
      <c r="AG634" s="29" t="str">
        <f t="shared" si="318"/>
        <v>0</v>
      </c>
      <c r="AH634" s="58">
        <v>629</v>
      </c>
      <c r="AI634" s="510">
        <v>505190</v>
      </c>
      <c r="AJ634" s="509">
        <v>5</v>
      </c>
      <c r="AK634" s="509">
        <v>10</v>
      </c>
      <c r="AL634" s="509">
        <v>1</v>
      </c>
      <c r="AM634" s="509">
        <v>1</v>
      </c>
      <c r="AN634" s="509">
        <v>3</v>
      </c>
      <c r="AO634" s="509">
        <v>4</v>
      </c>
      <c r="AP634" s="509">
        <v>1</v>
      </c>
      <c r="AQ634" s="509">
        <v>1</v>
      </c>
      <c r="AR634" s="509">
        <v>2</v>
      </c>
      <c r="AS634" s="509">
        <v>9</v>
      </c>
      <c r="AT634" s="509">
        <v>1</v>
      </c>
      <c r="AU634" s="509">
        <v>3</v>
      </c>
      <c r="AV634" s="509">
        <v>1</v>
      </c>
      <c r="AW634" s="509">
        <v>1</v>
      </c>
      <c r="AX634" s="509">
        <v>1</v>
      </c>
      <c r="AY634" s="509">
        <v>1</v>
      </c>
      <c r="AZ634" s="509">
        <v>2</v>
      </c>
      <c r="BA634" s="509">
        <v>1</v>
      </c>
      <c r="BB634" s="509">
        <v>1</v>
      </c>
      <c r="BC634" s="509" t="b">
        <v>0</v>
      </c>
      <c r="BD634" s="508">
        <v>37362</v>
      </c>
      <c r="BE634" s="508">
        <v>37362</v>
      </c>
      <c r="BF634" s="509" t="b">
        <v>0</v>
      </c>
      <c r="BG634" s="510" t="s">
        <v>1309</v>
      </c>
      <c r="BH634" s="512"/>
      <c r="BI634" s="510"/>
      <c r="BJ634" s="513">
        <v>37362</v>
      </c>
      <c r="BK634" s="513">
        <v>37362</v>
      </c>
      <c r="BL634" s="513">
        <v>46217</v>
      </c>
      <c r="BM634" s="510"/>
      <c r="BN634" s="512"/>
      <c r="BO634" s="510"/>
      <c r="BP634" s="509">
        <v>4</v>
      </c>
      <c r="BQ634" s="509" t="str">
        <f>IF(AI634="","",VLOOKUP(AJ634,[0]!Qualifier,(COLUMN(AJ634)-34),FALSE))</f>
        <v>Plasma</v>
      </c>
      <c r="BR634" s="509" t="str">
        <f>IF(AJ634="","",VLOOKUP(AK634,[0]!Qualifier,(COLUMN(AK634)-34),FALSE))</f>
        <v xml:space="preserve">Citr </v>
      </c>
      <c r="BS634" s="509" t="str">
        <f>IF(AK634="","",VLOOKUP(AL634,[0]!Qualifier,(COLUMN(AL634)-34),FALSE))</f>
        <v xml:space="preserve">NoAdd </v>
      </c>
      <c r="BT634" s="509" t="str">
        <f>IF(AL634="","",VLOOKUP(AM634,[0]!Qualifier,(COLUMN(AM634)-34),FALSE))</f>
        <v xml:space="preserve">Closed </v>
      </c>
      <c r="BU634" s="509" t="str">
        <f>IF(AM634="","",VLOOKUP(AN634,[0]!Qualifier,(COLUMN(AN634)-34),FALSE))</f>
        <v xml:space="preserve">NonSV </v>
      </c>
      <c r="BV634" s="509" t="str">
        <f>IF(AN634="","",VLOOKUP(AO634,[0]!Qualifier,(COLUMN(AO634)-34),FALSE))</f>
        <v xml:space="preserve">≤-30°C  </v>
      </c>
      <c r="BW634" s="509" t="str">
        <f>IF(AO634="","",VLOOKUP(AP634,[0]!Qualifier,(COLUMN(AP634)-34),FALSE))</f>
        <v>No</v>
      </c>
      <c r="BX634" s="509" t="str">
        <f>IF(AP634="","",VLOOKUP(AQ634,[0]!Qualifier,(COLUMN(AQ634)-34),FALSE))</f>
        <v xml:space="preserve">Allo </v>
      </c>
      <c r="BY634" s="509" t="str">
        <f>IF(AQ634="","",VLOOKUP(AR634,[0]!Qualifier,(COLUMN(AR634)-34),FALSE))</f>
        <v xml:space="preserve">Aph </v>
      </c>
      <c r="BZ634" s="509" t="str">
        <f>IF(AR634="","",VLOOKUP(AS634,[0]!Qualifier,(COLUMN(AS634)-34),FALSE))</f>
        <v xml:space="preserve">≤8h </v>
      </c>
      <c r="CA634" s="509" t="str">
        <f>IF(AS634="","",VLOOKUP(AT634,[0]!Qualifier,(COLUMN(AT634)-34),FALSE))</f>
        <v xml:space="preserve">Transf </v>
      </c>
      <c r="CB634" s="509" t="str">
        <f>IF(AT634="","",VLOOKUP(AU634,[0]!Qualifier,(COLUMN(AU634)-34),FALSE))</f>
        <v xml:space="preserve">LCdepl </v>
      </c>
      <c r="CC634" s="509" t="str">
        <f>IF(AU634="","",VLOOKUP(AV634,[0]!Qualifier,(COLUMN(AV634)-34),FALSE))</f>
        <v xml:space="preserve">None </v>
      </c>
      <c r="CD634" s="509" t="str">
        <f>IF(AV634="","",VLOOKUP(AW634,[0]!Qualifier,(COLUMN(AW634)-34),FALSE))</f>
        <v xml:space="preserve">NoIrr </v>
      </c>
      <c r="CE634" s="508" t="str">
        <f>IF(AW634="","",VLOOKUP(AX634,[0]!Qualifier,(COLUMN(AX634)-34),FALSE))</f>
        <v xml:space="preserve">- </v>
      </c>
      <c r="CF634" s="508" t="str">
        <f>IF(AX634="","",VLOOKUP(AY634,[0]!Qualifier,(COLUMN(AY634)-34),FALSE))</f>
        <v>no sub</v>
      </c>
      <c r="CG634" s="509" t="str">
        <f>IF(AY634="","",VLOOKUP(AZ634,[0]!Qualifier,(COLUMN(AZ634)-34),FALSE))</f>
        <v xml:space="preserve">Qu </v>
      </c>
      <c r="CH634" s="510" t="str">
        <f>IF(AZ634="","",VLOOKUP(BA634,[0]!Qualifier,(COLUMN(BA634)-34),FALSE))</f>
        <v>NA</v>
      </c>
      <c r="CI634" s="512" t="str">
        <f>IF(BA634="","",VLOOKUP(BB634,[0]!Qualifier,(COLUMN(BB634)-34),FALSE))</f>
        <v xml:space="preserve">None </v>
      </c>
      <c r="CJ634" s="510"/>
      <c r="CK634" s="513" t="str">
        <f t="shared" si="305"/>
        <v>5-10-1-1-3-4-1-1-2-9-1-3-1-1-1-1-2-1-1</v>
      </c>
      <c r="CL634" s="513">
        <v>41908</v>
      </c>
      <c r="CM634" s="513">
        <v>45195</v>
      </c>
      <c r="CN634" s="510"/>
      <c r="CP634" s="510"/>
    </row>
    <row r="635" spans="2:94" ht="12.95" customHeight="1" outlineLevel="1" x14ac:dyDescent="0.35">
      <c r="B635" s="7">
        <f t="shared" si="282"/>
        <v>630</v>
      </c>
      <c r="C635" s="59">
        <f t="shared" si="306"/>
        <v>630</v>
      </c>
      <c r="D635" s="124">
        <f t="shared" si="315"/>
        <v>505203</v>
      </c>
      <c r="E635" s="16" t="str">
        <f t="shared" si="285"/>
        <v>Plasma</v>
      </c>
      <c r="F635" s="58" t="str">
        <f t="shared" si="286"/>
        <v xml:space="preserve">Citr </v>
      </c>
      <c r="G635" s="58" t="str">
        <f t="shared" si="287"/>
        <v xml:space="preserve">NoAdd </v>
      </c>
      <c r="H635" s="58" t="str">
        <f t="shared" si="288"/>
        <v xml:space="preserve">Closed </v>
      </c>
      <c r="I635" s="58" t="str">
        <f t="shared" si="289"/>
        <v xml:space="preserve">SV </v>
      </c>
      <c r="J635" s="58" t="str">
        <f t="shared" si="290"/>
        <v xml:space="preserve">20to24°C </v>
      </c>
      <c r="K635" s="58" t="str">
        <f t="shared" si="291"/>
        <v>No</v>
      </c>
      <c r="L635" s="58" t="str">
        <f t="shared" si="292"/>
        <v xml:space="preserve">Allo </v>
      </c>
      <c r="M635" s="58" t="str">
        <f t="shared" si="293"/>
        <v xml:space="preserve">Aph </v>
      </c>
      <c r="N635" s="58" t="str">
        <f t="shared" si="294"/>
        <v xml:space="preserve">≤18h </v>
      </c>
      <c r="O635" s="58" t="str">
        <f t="shared" si="295"/>
        <v xml:space="preserve">Transf </v>
      </c>
      <c r="P635" s="58" t="str">
        <f t="shared" si="296"/>
        <v xml:space="preserve">LCdepl </v>
      </c>
      <c r="Q635" s="58" t="str">
        <f t="shared" si="297"/>
        <v xml:space="preserve">None </v>
      </c>
      <c r="R635" s="58" t="str">
        <f t="shared" si="298"/>
        <v>Irrad</v>
      </c>
      <c r="S635" s="58" t="str">
        <f t="shared" si="299"/>
        <v xml:space="preserve">- </v>
      </c>
      <c r="T635" s="58" t="str">
        <f t="shared" si="300"/>
        <v>no sub</v>
      </c>
      <c r="U635" s="58" t="str">
        <f t="shared" si="301"/>
        <v>Non</v>
      </c>
      <c r="V635" s="58" t="str">
        <f t="shared" si="302"/>
        <v>NA</v>
      </c>
      <c r="W635" s="58" t="str">
        <f t="shared" si="303"/>
        <v xml:space="preserve">None </v>
      </c>
      <c r="Y635" s="161" t="str">
        <f t="shared" si="304"/>
        <v>5-10-1-1-1-1-1-1-2-3-1-3-1-2-1-1-1-1-1</v>
      </c>
      <c r="Z635" s="8">
        <f t="shared" si="316"/>
        <v>505203</v>
      </c>
      <c r="AA635" s="7">
        <f t="shared" si="317"/>
        <v>630</v>
      </c>
      <c r="AB635" s="29" t="str">
        <f t="shared" si="318"/>
        <v>5</v>
      </c>
      <c r="AC635" s="29" t="str">
        <f t="shared" si="318"/>
        <v>0</v>
      </c>
      <c r="AD635" s="29" t="str">
        <f t="shared" si="318"/>
        <v>5</v>
      </c>
      <c r="AE635" s="29" t="str">
        <f t="shared" si="318"/>
        <v>2</v>
      </c>
      <c r="AF635" s="29" t="str">
        <f t="shared" si="318"/>
        <v>0</v>
      </c>
      <c r="AG635" s="29" t="str">
        <f t="shared" si="318"/>
        <v>3</v>
      </c>
      <c r="AH635" s="58">
        <v>630</v>
      </c>
      <c r="AI635" s="510">
        <v>505203</v>
      </c>
      <c r="AJ635" s="509">
        <v>5</v>
      </c>
      <c r="AK635" s="509">
        <v>10</v>
      </c>
      <c r="AL635" s="509">
        <v>1</v>
      </c>
      <c r="AM635" s="509">
        <v>1</v>
      </c>
      <c r="AN635" s="509">
        <v>1</v>
      </c>
      <c r="AO635" s="509">
        <v>1</v>
      </c>
      <c r="AP635" s="509">
        <v>1</v>
      </c>
      <c r="AQ635" s="509">
        <v>1</v>
      </c>
      <c r="AR635" s="509">
        <v>2</v>
      </c>
      <c r="AS635" s="509">
        <v>3</v>
      </c>
      <c r="AT635" s="509">
        <v>1</v>
      </c>
      <c r="AU635" s="509">
        <v>3</v>
      </c>
      <c r="AV635" s="509">
        <v>1</v>
      </c>
      <c r="AW635" s="509">
        <v>2</v>
      </c>
      <c r="AX635" s="509">
        <v>1</v>
      </c>
      <c r="AY635" s="509">
        <v>1</v>
      </c>
      <c r="AZ635" s="509">
        <v>1</v>
      </c>
      <c r="BA635" s="509">
        <v>1</v>
      </c>
      <c r="BB635" s="509">
        <v>1</v>
      </c>
      <c r="BC635" s="509" t="b">
        <v>0</v>
      </c>
      <c r="BD635" s="508">
        <v>45094</v>
      </c>
      <c r="BE635" s="508">
        <v>45079</v>
      </c>
      <c r="BF635" s="509" t="b">
        <v>0</v>
      </c>
      <c r="BG635" s="510" t="s">
        <v>1470</v>
      </c>
      <c r="BH635" s="512"/>
      <c r="BI635" s="510"/>
      <c r="BJ635" s="513">
        <v>45094</v>
      </c>
      <c r="BK635" s="513">
        <v>45079</v>
      </c>
      <c r="BL635" s="513">
        <v>46217</v>
      </c>
      <c r="BM635" s="510"/>
      <c r="BN635" s="512"/>
      <c r="BO635" s="510"/>
      <c r="BP635" s="509">
        <v>4</v>
      </c>
      <c r="BQ635" s="509" t="str">
        <f>IF(AI635="","",VLOOKUP(AJ635,[0]!Qualifier,(COLUMN(AJ635)-34),FALSE))</f>
        <v>Plasma</v>
      </c>
      <c r="BR635" s="509" t="str">
        <f>IF(AJ635="","",VLOOKUP(AK635,[0]!Qualifier,(COLUMN(AK635)-34),FALSE))</f>
        <v xml:space="preserve">Citr </v>
      </c>
      <c r="BS635" s="509" t="str">
        <f>IF(AK635="","",VLOOKUP(AL635,[0]!Qualifier,(COLUMN(AL635)-34),FALSE))</f>
        <v xml:space="preserve">NoAdd </v>
      </c>
      <c r="BT635" s="509" t="str">
        <f>IF(AL635="","",VLOOKUP(AM635,[0]!Qualifier,(COLUMN(AM635)-34),FALSE))</f>
        <v xml:space="preserve">Closed </v>
      </c>
      <c r="BU635" s="509" t="str">
        <f>IF(AM635="","",VLOOKUP(AN635,[0]!Qualifier,(COLUMN(AN635)-34),FALSE))</f>
        <v xml:space="preserve">SV </v>
      </c>
      <c r="BV635" s="509" t="str">
        <f>IF(AN635="","",VLOOKUP(AO635,[0]!Qualifier,(COLUMN(AO635)-34),FALSE))</f>
        <v xml:space="preserve">20to24°C </v>
      </c>
      <c r="BW635" s="509" t="str">
        <f>IF(AO635="","",VLOOKUP(AP635,[0]!Qualifier,(COLUMN(AP635)-34),FALSE))</f>
        <v>No</v>
      </c>
      <c r="BX635" s="509" t="str">
        <f>IF(AP635="","",VLOOKUP(AQ635,[0]!Qualifier,(COLUMN(AQ635)-34),FALSE))</f>
        <v xml:space="preserve">Allo </v>
      </c>
      <c r="BY635" s="509" t="str">
        <f>IF(AQ635="","",VLOOKUP(AR635,[0]!Qualifier,(COLUMN(AR635)-34),FALSE))</f>
        <v xml:space="preserve">Aph </v>
      </c>
      <c r="BZ635" s="509" t="str">
        <f>IF(AR635="","",VLOOKUP(AS635,[0]!Qualifier,(COLUMN(AS635)-34),FALSE))</f>
        <v xml:space="preserve">≤18h </v>
      </c>
      <c r="CA635" s="509" t="str">
        <f>IF(AS635="","",VLOOKUP(AT635,[0]!Qualifier,(COLUMN(AT635)-34),FALSE))</f>
        <v xml:space="preserve">Transf </v>
      </c>
      <c r="CB635" s="509" t="str">
        <f>IF(AT635="","",VLOOKUP(AU635,[0]!Qualifier,(COLUMN(AU635)-34),FALSE))</f>
        <v xml:space="preserve">LCdepl </v>
      </c>
      <c r="CC635" s="509" t="str">
        <f>IF(AU635="","",VLOOKUP(AV635,[0]!Qualifier,(COLUMN(AV635)-34),FALSE))</f>
        <v xml:space="preserve">None </v>
      </c>
      <c r="CD635" s="509" t="str">
        <f>IF(AV635="","",VLOOKUP(AW635,[0]!Qualifier,(COLUMN(AW635)-34),FALSE))</f>
        <v>Irrad</v>
      </c>
      <c r="CE635" s="508" t="str">
        <f>IF(AW635="","",VLOOKUP(AX635,[0]!Qualifier,(COLUMN(AX635)-34),FALSE))</f>
        <v xml:space="preserve">- </v>
      </c>
      <c r="CF635" s="508" t="str">
        <f>IF(AX635="","",VLOOKUP(AY635,[0]!Qualifier,(COLUMN(AY635)-34),FALSE))</f>
        <v>no sub</v>
      </c>
      <c r="CG635" s="509" t="str">
        <f>IF(AY635="","",VLOOKUP(AZ635,[0]!Qualifier,(COLUMN(AZ635)-34),FALSE))</f>
        <v>Non</v>
      </c>
      <c r="CH635" s="510" t="str">
        <f>IF(AZ635="","",VLOOKUP(BA635,[0]!Qualifier,(COLUMN(BA635)-34),FALSE))</f>
        <v>NA</v>
      </c>
      <c r="CI635" s="512" t="str">
        <f>IF(BA635="","",VLOOKUP(BB635,[0]!Qualifier,(COLUMN(BB635)-34),FALSE))</f>
        <v xml:space="preserve">None </v>
      </c>
      <c r="CJ635" s="510"/>
      <c r="CK635" s="513" t="str">
        <f t="shared" si="305"/>
        <v>5-10-1-1-1-1-1-1-2-3-1-3-1-2-1-1-1-1-1</v>
      </c>
      <c r="CL635" s="513">
        <v>45061</v>
      </c>
      <c r="CM635" s="513">
        <v>45195</v>
      </c>
      <c r="CN635" s="510"/>
      <c r="CP635" s="510"/>
    </row>
    <row r="636" spans="2:94" ht="12.95" customHeight="1" outlineLevel="1" x14ac:dyDescent="0.35">
      <c r="B636" s="7">
        <f t="shared" si="282"/>
        <v>631</v>
      </c>
      <c r="C636" s="59">
        <f t="shared" si="306"/>
        <v>631</v>
      </c>
      <c r="D636" s="124">
        <f t="shared" si="315"/>
        <v>505300</v>
      </c>
      <c r="E636" s="16" t="str">
        <f t="shared" si="285"/>
        <v>Plasma</v>
      </c>
      <c r="F636" s="58" t="str">
        <f t="shared" si="286"/>
        <v xml:space="preserve">Citr </v>
      </c>
      <c r="G636" s="58" t="str">
        <f t="shared" si="287"/>
        <v xml:space="preserve">NoAdd </v>
      </c>
      <c r="H636" s="58" t="str">
        <f t="shared" si="288"/>
        <v xml:space="preserve">Closed </v>
      </c>
      <c r="I636" s="58" t="str">
        <f t="shared" si="289"/>
        <v xml:space="preserve">SV </v>
      </c>
      <c r="J636" s="58" t="str">
        <f t="shared" si="290"/>
        <v xml:space="preserve">≤-30°C  </v>
      </c>
      <c r="K636" s="58" t="str">
        <f t="shared" si="291"/>
        <v>No</v>
      </c>
      <c r="L636" s="58" t="str">
        <f t="shared" si="292"/>
        <v xml:space="preserve">Allo </v>
      </c>
      <c r="M636" s="58" t="str">
        <f t="shared" si="293"/>
        <v xml:space="preserve">Aph </v>
      </c>
      <c r="N636" s="58" t="str">
        <f t="shared" si="294"/>
        <v xml:space="preserve">≤8h </v>
      </c>
      <c r="O636" s="58" t="str">
        <f t="shared" si="295"/>
        <v xml:space="preserve">Transf </v>
      </c>
      <c r="P636" s="58" t="str">
        <f t="shared" si="296"/>
        <v xml:space="preserve">LCdepl </v>
      </c>
      <c r="Q636" s="58" t="str">
        <f t="shared" si="297"/>
        <v xml:space="preserve">None </v>
      </c>
      <c r="R636" s="58" t="str">
        <f t="shared" si="298"/>
        <v>Irrad</v>
      </c>
      <c r="S636" s="58" t="str">
        <f t="shared" si="299"/>
        <v xml:space="preserve">- </v>
      </c>
      <c r="T636" s="58" t="str">
        <f t="shared" si="300"/>
        <v>no sub</v>
      </c>
      <c r="U636" s="58" t="str">
        <f t="shared" si="301"/>
        <v xml:space="preserve">Qu </v>
      </c>
      <c r="V636" s="58" t="str">
        <f t="shared" si="302"/>
        <v>NA</v>
      </c>
      <c r="W636" s="58" t="str">
        <f t="shared" si="303"/>
        <v xml:space="preserve">None </v>
      </c>
      <c r="Y636" s="161" t="str">
        <f t="shared" si="304"/>
        <v>5-10-1-1-1-4-1-1-2-9-1-3-1-2-1-1-2-1-1</v>
      </c>
      <c r="Z636" s="8">
        <f t="shared" si="316"/>
        <v>505300</v>
      </c>
      <c r="AA636" s="7">
        <f t="shared" si="317"/>
        <v>631</v>
      </c>
      <c r="AB636" s="29" t="str">
        <f t="shared" si="318"/>
        <v>5</v>
      </c>
      <c r="AC636" s="29" t="str">
        <f t="shared" si="318"/>
        <v>0</v>
      </c>
      <c r="AD636" s="29" t="str">
        <f t="shared" si="318"/>
        <v>5</v>
      </c>
      <c r="AE636" s="29" t="str">
        <f t="shared" si="318"/>
        <v>3</v>
      </c>
      <c r="AF636" s="29" t="str">
        <f t="shared" si="318"/>
        <v>0</v>
      </c>
      <c r="AG636" s="29" t="str">
        <f t="shared" si="318"/>
        <v>0</v>
      </c>
      <c r="AH636" s="58">
        <v>631</v>
      </c>
      <c r="AI636" s="510">
        <v>505300</v>
      </c>
      <c r="AJ636" s="509">
        <v>5</v>
      </c>
      <c r="AK636" s="509">
        <v>10</v>
      </c>
      <c r="AL636" s="509">
        <v>1</v>
      </c>
      <c r="AM636" s="509">
        <v>1</v>
      </c>
      <c r="AN636" s="509">
        <v>1</v>
      </c>
      <c r="AO636" s="509">
        <v>4</v>
      </c>
      <c r="AP636" s="509">
        <v>1</v>
      </c>
      <c r="AQ636" s="509">
        <v>1</v>
      </c>
      <c r="AR636" s="509">
        <v>2</v>
      </c>
      <c r="AS636" s="509">
        <v>9</v>
      </c>
      <c r="AT636" s="509">
        <v>1</v>
      </c>
      <c r="AU636" s="509">
        <v>3</v>
      </c>
      <c r="AV636" s="509">
        <v>1</v>
      </c>
      <c r="AW636" s="509">
        <v>2</v>
      </c>
      <c r="AX636" s="509">
        <v>1</v>
      </c>
      <c r="AY636" s="509">
        <v>1</v>
      </c>
      <c r="AZ636" s="509">
        <v>2</v>
      </c>
      <c r="BA636" s="509">
        <v>1</v>
      </c>
      <c r="BB636" s="509">
        <v>1</v>
      </c>
      <c r="BC636" s="509" t="b">
        <v>0</v>
      </c>
      <c r="BD636" s="508">
        <v>37362</v>
      </c>
      <c r="BE636" s="508">
        <v>37362</v>
      </c>
      <c r="BF636" s="509" t="b">
        <v>0</v>
      </c>
      <c r="BG636" s="510" t="s">
        <v>1310</v>
      </c>
      <c r="BH636" s="512"/>
      <c r="BI636" s="510"/>
      <c r="BJ636" s="513">
        <v>37362</v>
      </c>
      <c r="BK636" s="513">
        <v>37362</v>
      </c>
      <c r="BL636" s="513">
        <v>46217</v>
      </c>
      <c r="BM636" s="510"/>
      <c r="BN636" s="512"/>
      <c r="BO636" s="510"/>
      <c r="BP636" s="509">
        <v>4</v>
      </c>
      <c r="BQ636" s="509" t="str">
        <f>IF(AI636="","",VLOOKUP(AJ636,[0]!Qualifier,(COLUMN(AJ636)-34),FALSE))</f>
        <v>Plasma</v>
      </c>
      <c r="BR636" s="509" t="str">
        <f>IF(AJ636="","",VLOOKUP(AK636,[0]!Qualifier,(COLUMN(AK636)-34),FALSE))</f>
        <v xml:space="preserve">Citr </v>
      </c>
      <c r="BS636" s="509" t="str">
        <f>IF(AK636="","",VLOOKUP(AL636,[0]!Qualifier,(COLUMN(AL636)-34),FALSE))</f>
        <v xml:space="preserve">NoAdd </v>
      </c>
      <c r="BT636" s="509" t="str">
        <f>IF(AL636="","",VLOOKUP(AM636,[0]!Qualifier,(COLUMN(AM636)-34),FALSE))</f>
        <v xml:space="preserve">Closed </v>
      </c>
      <c r="BU636" s="509" t="str">
        <f>IF(AM636="","",VLOOKUP(AN636,[0]!Qualifier,(COLUMN(AN636)-34),FALSE))</f>
        <v xml:space="preserve">SV </v>
      </c>
      <c r="BV636" s="509" t="str">
        <f>IF(AN636="","",VLOOKUP(AO636,[0]!Qualifier,(COLUMN(AO636)-34),FALSE))</f>
        <v xml:space="preserve">≤-30°C  </v>
      </c>
      <c r="BW636" s="509" t="str">
        <f>IF(AO636="","",VLOOKUP(AP636,[0]!Qualifier,(COLUMN(AP636)-34),FALSE))</f>
        <v>No</v>
      </c>
      <c r="BX636" s="509" t="str">
        <f>IF(AP636="","",VLOOKUP(AQ636,[0]!Qualifier,(COLUMN(AQ636)-34),FALSE))</f>
        <v xml:space="preserve">Allo </v>
      </c>
      <c r="BY636" s="509" t="str">
        <f>IF(AQ636="","",VLOOKUP(AR636,[0]!Qualifier,(COLUMN(AR636)-34),FALSE))</f>
        <v xml:space="preserve">Aph </v>
      </c>
      <c r="BZ636" s="509" t="str">
        <f>IF(AR636="","",VLOOKUP(AS636,[0]!Qualifier,(COLUMN(AS636)-34),FALSE))</f>
        <v xml:space="preserve">≤8h </v>
      </c>
      <c r="CA636" s="509" t="str">
        <f>IF(AS636="","",VLOOKUP(AT636,[0]!Qualifier,(COLUMN(AT636)-34),FALSE))</f>
        <v xml:space="preserve">Transf </v>
      </c>
      <c r="CB636" s="509" t="str">
        <f>IF(AT636="","",VLOOKUP(AU636,[0]!Qualifier,(COLUMN(AU636)-34),FALSE))</f>
        <v xml:space="preserve">LCdepl </v>
      </c>
      <c r="CC636" s="509" t="str">
        <f>IF(AU636="","",VLOOKUP(AV636,[0]!Qualifier,(COLUMN(AV636)-34),FALSE))</f>
        <v xml:space="preserve">None </v>
      </c>
      <c r="CD636" s="509" t="str">
        <f>IF(AV636="","",VLOOKUP(AW636,[0]!Qualifier,(COLUMN(AW636)-34),FALSE))</f>
        <v>Irrad</v>
      </c>
      <c r="CE636" s="508" t="str">
        <f>IF(AW636="","",VLOOKUP(AX636,[0]!Qualifier,(COLUMN(AX636)-34),FALSE))</f>
        <v xml:space="preserve">- </v>
      </c>
      <c r="CF636" s="508" t="str">
        <f>IF(AX636="","",VLOOKUP(AY636,[0]!Qualifier,(COLUMN(AY636)-34),FALSE))</f>
        <v>no sub</v>
      </c>
      <c r="CG636" s="509" t="str">
        <f>IF(AY636="","",VLOOKUP(AZ636,[0]!Qualifier,(COLUMN(AZ636)-34),FALSE))</f>
        <v xml:space="preserve">Qu </v>
      </c>
      <c r="CH636" s="510" t="str">
        <f>IF(AZ636="","",VLOOKUP(BA636,[0]!Qualifier,(COLUMN(BA636)-34),FALSE))</f>
        <v>NA</v>
      </c>
      <c r="CI636" s="512" t="str">
        <f>IF(BA636="","",VLOOKUP(BB636,[0]!Qualifier,(COLUMN(BB636)-34),FALSE))</f>
        <v xml:space="preserve">None </v>
      </c>
      <c r="CJ636" s="510"/>
      <c r="CK636" s="513" t="str">
        <f t="shared" si="305"/>
        <v>5-10-1-1-1-4-1-1-2-9-1-3-1-2-1-1-2-1-1</v>
      </c>
      <c r="CL636" s="513">
        <v>38320</v>
      </c>
      <c r="CM636" s="513">
        <v>45195</v>
      </c>
      <c r="CN636" s="510"/>
      <c r="CP636" s="510"/>
    </row>
    <row r="637" spans="2:94" ht="12.95" customHeight="1" outlineLevel="1" x14ac:dyDescent="0.35">
      <c r="B637" s="7">
        <f>IF(D637="","",B636+1)</f>
        <v>632</v>
      </c>
      <c r="C637" s="59">
        <f>IF(AH637="","",IF(OR(BC637,BF637),"ungültig",B637))</f>
        <v>632</v>
      </c>
      <c r="D637" s="124">
        <f t="shared" si="315"/>
        <v>505301</v>
      </c>
      <c r="E637" s="16" t="str">
        <f t="shared" si="285"/>
        <v>Plasma</v>
      </c>
      <c r="F637" s="58" t="str">
        <f t="shared" si="286"/>
        <v xml:space="preserve">Citr </v>
      </c>
      <c r="G637" s="58" t="str">
        <f t="shared" si="287"/>
        <v xml:space="preserve">NoAdd </v>
      </c>
      <c r="H637" s="58" t="str">
        <f t="shared" si="288"/>
        <v xml:space="preserve">Closed </v>
      </c>
      <c r="I637" s="58" t="str">
        <f t="shared" si="289"/>
        <v xml:space="preserve">SV </v>
      </c>
      <c r="J637" s="58" t="str">
        <f t="shared" si="290"/>
        <v xml:space="preserve">≤-30°C  </v>
      </c>
      <c r="K637" s="58" t="str">
        <f t="shared" si="291"/>
        <v>No</v>
      </c>
      <c r="L637" s="58" t="str">
        <f t="shared" si="292"/>
        <v xml:space="preserve">Allo </v>
      </c>
      <c r="M637" s="58" t="str">
        <f t="shared" si="293"/>
        <v xml:space="preserve">Aph </v>
      </c>
      <c r="N637" s="58" t="str">
        <f t="shared" si="294"/>
        <v xml:space="preserve">≤18h </v>
      </c>
      <c r="O637" s="58" t="str">
        <f t="shared" si="295"/>
        <v xml:space="preserve">Transf </v>
      </c>
      <c r="P637" s="58" t="str">
        <f t="shared" si="296"/>
        <v xml:space="preserve">LCdepl </v>
      </c>
      <c r="Q637" s="58" t="str">
        <f t="shared" si="297"/>
        <v xml:space="preserve">None </v>
      </c>
      <c r="R637" s="58" t="str">
        <f t="shared" si="298"/>
        <v>Irrad</v>
      </c>
      <c r="S637" s="58" t="str">
        <f t="shared" si="299"/>
        <v xml:space="preserve">- </v>
      </c>
      <c r="T637" s="58" t="str">
        <f t="shared" si="300"/>
        <v>no sub</v>
      </c>
      <c r="U637" s="58" t="str">
        <f t="shared" si="301"/>
        <v xml:space="preserve">Qu </v>
      </c>
      <c r="V637" s="58" t="str">
        <f t="shared" si="302"/>
        <v>NA</v>
      </c>
      <c r="W637" s="58" t="str">
        <f t="shared" si="303"/>
        <v xml:space="preserve">None </v>
      </c>
      <c r="Y637" s="161" t="str">
        <f t="shared" si="304"/>
        <v>5-10-1-1-1-4-1-1-2-3-1-3-1-2-1-1-2-1-1</v>
      </c>
      <c r="Z637" s="8">
        <f t="shared" si="316"/>
        <v>505301</v>
      </c>
      <c r="AA637" s="7">
        <f t="shared" si="317"/>
        <v>632</v>
      </c>
      <c r="AB637" s="29" t="str">
        <f t="shared" si="318"/>
        <v>5</v>
      </c>
      <c r="AC637" s="29" t="str">
        <f t="shared" si="318"/>
        <v>0</v>
      </c>
      <c r="AD637" s="29" t="str">
        <f t="shared" si="318"/>
        <v>5</v>
      </c>
      <c r="AE637" s="29" t="str">
        <f t="shared" si="318"/>
        <v>3</v>
      </c>
      <c r="AF637" s="29" t="str">
        <f t="shared" si="318"/>
        <v>0</v>
      </c>
      <c r="AG637" s="29" t="str">
        <f t="shared" si="318"/>
        <v>1</v>
      </c>
      <c r="AH637" s="58">
        <v>632</v>
      </c>
      <c r="AI637" s="510">
        <v>505301</v>
      </c>
      <c r="AJ637" s="509">
        <v>5</v>
      </c>
      <c r="AK637" s="509">
        <v>10</v>
      </c>
      <c r="AL637" s="509">
        <v>1</v>
      </c>
      <c r="AM637" s="509">
        <v>1</v>
      </c>
      <c r="AN637" s="509">
        <v>1</v>
      </c>
      <c r="AO637" s="509">
        <v>4</v>
      </c>
      <c r="AP637" s="509">
        <v>1</v>
      </c>
      <c r="AQ637" s="509">
        <v>1</v>
      </c>
      <c r="AR637" s="509">
        <v>2</v>
      </c>
      <c r="AS637" s="509">
        <v>3</v>
      </c>
      <c r="AT637" s="509">
        <v>1</v>
      </c>
      <c r="AU637" s="509">
        <v>3</v>
      </c>
      <c r="AV637" s="509">
        <v>1</v>
      </c>
      <c r="AW637" s="509">
        <v>2</v>
      </c>
      <c r="AX637" s="509">
        <v>1</v>
      </c>
      <c r="AY637" s="509">
        <v>1</v>
      </c>
      <c r="AZ637" s="509">
        <v>2</v>
      </c>
      <c r="BA637" s="509">
        <v>1</v>
      </c>
      <c r="BB637" s="509">
        <v>1</v>
      </c>
      <c r="BC637" s="509" t="b">
        <v>0</v>
      </c>
      <c r="BD637" s="508">
        <v>38320</v>
      </c>
      <c r="BE637" s="508">
        <v>38320</v>
      </c>
      <c r="BF637" s="509" t="b">
        <v>0</v>
      </c>
      <c r="BG637" s="510" t="s">
        <v>1471</v>
      </c>
      <c r="BH637" s="512"/>
      <c r="BI637" s="510"/>
      <c r="BJ637" s="513">
        <v>38320</v>
      </c>
      <c r="BK637" s="513">
        <v>38320</v>
      </c>
      <c r="BL637" s="513">
        <v>46217</v>
      </c>
      <c r="BM637" s="510"/>
      <c r="BN637" s="512"/>
      <c r="BO637" s="510"/>
      <c r="BP637" s="509">
        <v>4</v>
      </c>
      <c r="BQ637" s="509" t="str">
        <f>IF(AI637="","",VLOOKUP(AJ637,[0]!Qualifier,(COLUMN(AJ637)-34),FALSE))</f>
        <v>Plasma</v>
      </c>
      <c r="BR637" s="509" t="str">
        <f>IF(AJ637="","",VLOOKUP(AK637,[0]!Qualifier,(COLUMN(AK637)-34),FALSE))</f>
        <v xml:space="preserve">Citr </v>
      </c>
      <c r="BS637" s="509" t="str">
        <f>IF(AK637="","",VLOOKUP(AL637,[0]!Qualifier,(COLUMN(AL637)-34),FALSE))</f>
        <v xml:space="preserve">NoAdd </v>
      </c>
      <c r="BT637" s="509" t="str">
        <f>IF(AL637="","",VLOOKUP(AM637,[0]!Qualifier,(COLUMN(AM637)-34),FALSE))</f>
        <v xml:space="preserve">Closed </v>
      </c>
      <c r="BU637" s="509" t="str">
        <f>IF(AM637="","",VLOOKUP(AN637,[0]!Qualifier,(COLUMN(AN637)-34),FALSE))</f>
        <v xml:space="preserve">SV </v>
      </c>
      <c r="BV637" s="509" t="str">
        <f>IF(AN637="","",VLOOKUP(AO637,[0]!Qualifier,(COLUMN(AO637)-34),FALSE))</f>
        <v xml:space="preserve">≤-30°C  </v>
      </c>
      <c r="BW637" s="509" t="str">
        <f>IF(AO637="","",VLOOKUP(AP637,[0]!Qualifier,(COLUMN(AP637)-34),FALSE))</f>
        <v>No</v>
      </c>
      <c r="BX637" s="509" t="str">
        <f>IF(AP637="","",VLOOKUP(AQ637,[0]!Qualifier,(COLUMN(AQ637)-34),FALSE))</f>
        <v xml:space="preserve">Allo </v>
      </c>
      <c r="BY637" s="509" t="str">
        <f>IF(AQ637="","",VLOOKUP(AR637,[0]!Qualifier,(COLUMN(AR637)-34),FALSE))</f>
        <v xml:space="preserve">Aph </v>
      </c>
      <c r="BZ637" s="509" t="str">
        <f>IF(AR637="","",VLOOKUP(AS637,[0]!Qualifier,(COLUMN(AS637)-34),FALSE))</f>
        <v xml:space="preserve">≤18h </v>
      </c>
      <c r="CA637" s="509" t="str">
        <f>IF(AS637="","",VLOOKUP(AT637,[0]!Qualifier,(COLUMN(AT637)-34),FALSE))</f>
        <v xml:space="preserve">Transf </v>
      </c>
      <c r="CB637" s="509" t="str">
        <f>IF(AT637="","",VLOOKUP(AU637,[0]!Qualifier,(COLUMN(AU637)-34),FALSE))</f>
        <v xml:space="preserve">LCdepl </v>
      </c>
      <c r="CC637" s="509" t="str">
        <f>IF(AU637="","",VLOOKUP(AV637,[0]!Qualifier,(COLUMN(AV637)-34),FALSE))</f>
        <v xml:space="preserve">None </v>
      </c>
      <c r="CD637" s="509" t="str">
        <f>IF(AV637="","",VLOOKUP(AW637,[0]!Qualifier,(COLUMN(AW637)-34),FALSE))</f>
        <v>Irrad</v>
      </c>
      <c r="CE637" s="508" t="str">
        <f>IF(AW637="","",VLOOKUP(AX637,[0]!Qualifier,(COLUMN(AX637)-34),FALSE))</f>
        <v xml:space="preserve">- </v>
      </c>
      <c r="CF637" s="508" t="str">
        <f>IF(AX637="","",VLOOKUP(AY637,[0]!Qualifier,(COLUMN(AY637)-34),FALSE))</f>
        <v>no sub</v>
      </c>
      <c r="CG637" s="509" t="str">
        <f>IF(AY637="","",VLOOKUP(AZ637,[0]!Qualifier,(COLUMN(AZ637)-34),FALSE))</f>
        <v xml:space="preserve">Qu </v>
      </c>
      <c r="CH637" s="510" t="str">
        <f>IF(AZ637="","",VLOOKUP(BA637,[0]!Qualifier,(COLUMN(BA637)-34),FALSE))</f>
        <v>NA</v>
      </c>
      <c r="CI637" s="512" t="str">
        <f>IF(BA637="","",VLOOKUP(BB637,[0]!Qualifier,(COLUMN(BB637)-34),FALSE))</f>
        <v xml:space="preserve">None </v>
      </c>
      <c r="CJ637" s="510"/>
      <c r="CK637" s="513" t="str">
        <f t="shared" si="305"/>
        <v>5-10-1-1-1-4-1-1-2-3-1-3-1-2-1-1-2-1-1</v>
      </c>
      <c r="CL637" s="513">
        <v>37189</v>
      </c>
      <c r="CM637" s="513">
        <v>45195</v>
      </c>
      <c r="CN637" s="510"/>
      <c r="CP637" s="510"/>
    </row>
    <row r="638" spans="2:94" ht="12.95" customHeight="1" outlineLevel="1" x14ac:dyDescent="0.35">
      <c r="B638" s="7">
        <f>IF(D638="","",B637+1)</f>
        <v>633</v>
      </c>
      <c r="C638" s="59">
        <f>IF(AH638="","",IF(OR(BC638,BF638),"ungültig",B638))</f>
        <v>633</v>
      </c>
      <c r="D638" s="124">
        <f t="shared" si="315"/>
        <v>505500</v>
      </c>
      <c r="E638" s="16" t="str">
        <f t="shared" si="285"/>
        <v>Plasma</v>
      </c>
      <c r="F638" s="58" t="str">
        <f t="shared" si="286"/>
        <v xml:space="preserve">Citr </v>
      </c>
      <c r="G638" s="58" t="str">
        <f t="shared" si="287"/>
        <v xml:space="preserve">NoAdd </v>
      </c>
      <c r="H638" s="58" t="str">
        <f t="shared" si="288"/>
        <v xml:space="preserve">Closed </v>
      </c>
      <c r="I638" s="58" t="str">
        <f t="shared" si="289"/>
        <v xml:space="preserve">SVPed </v>
      </c>
      <c r="J638" s="58" t="str">
        <f t="shared" si="290"/>
        <v xml:space="preserve">≤-30°C  </v>
      </c>
      <c r="K638" s="58" t="str">
        <f t="shared" si="291"/>
        <v>No</v>
      </c>
      <c r="L638" s="58" t="str">
        <f t="shared" si="292"/>
        <v xml:space="preserve">Allo </v>
      </c>
      <c r="M638" s="58" t="str">
        <f t="shared" si="293"/>
        <v xml:space="preserve">Aph </v>
      </c>
      <c r="N638" s="58" t="str">
        <f t="shared" si="294"/>
        <v xml:space="preserve">≤8h </v>
      </c>
      <c r="O638" s="58" t="str">
        <f t="shared" si="295"/>
        <v xml:space="preserve">Transf </v>
      </c>
      <c r="P638" s="58" t="str">
        <f t="shared" si="296"/>
        <v xml:space="preserve">LCdepl </v>
      </c>
      <c r="Q638" s="58" t="str">
        <f t="shared" si="297"/>
        <v xml:space="preserve">None </v>
      </c>
      <c r="R638" s="58" t="str">
        <f t="shared" si="298"/>
        <v xml:space="preserve">NoIrr </v>
      </c>
      <c r="S638" s="58" t="str">
        <f t="shared" si="299"/>
        <v xml:space="preserve">- </v>
      </c>
      <c r="T638" s="58" t="str">
        <f t="shared" si="300"/>
        <v>no sub</v>
      </c>
      <c r="U638" s="58" t="str">
        <f t="shared" si="301"/>
        <v xml:space="preserve">Qu </v>
      </c>
      <c r="V638" s="58" t="str">
        <f t="shared" si="302"/>
        <v>NA</v>
      </c>
      <c r="W638" s="58" t="str">
        <f t="shared" si="303"/>
        <v xml:space="preserve">None </v>
      </c>
      <c r="Y638" s="161" t="str">
        <f t="shared" si="304"/>
        <v>5-10-1-1-2-4-1-1-2-9-1-3-1-1-1-1-2-1-1</v>
      </c>
      <c r="Z638" s="8">
        <f t="shared" si="316"/>
        <v>505500</v>
      </c>
      <c r="AA638" s="7">
        <f t="shared" si="317"/>
        <v>633</v>
      </c>
      <c r="AB638" s="29" t="str">
        <f t="shared" si="318"/>
        <v>5</v>
      </c>
      <c r="AC638" s="29" t="str">
        <f t="shared" si="318"/>
        <v>0</v>
      </c>
      <c r="AD638" s="29" t="str">
        <f t="shared" si="318"/>
        <v>5</v>
      </c>
      <c r="AE638" s="29" t="str">
        <f t="shared" si="318"/>
        <v>5</v>
      </c>
      <c r="AF638" s="29" t="str">
        <f t="shared" si="318"/>
        <v>0</v>
      </c>
      <c r="AG638" s="29" t="str">
        <f t="shared" si="318"/>
        <v>0</v>
      </c>
      <c r="AH638" s="58">
        <v>633</v>
      </c>
      <c r="AI638" s="510">
        <v>505500</v>
      </c>
      <c r="AJ638" s="509">
        <v>5</v>
      </c>
      <c r="AK638" s="509">
        <v>10</v>
      </c>
      <c r="AL638" s="509">
        <v>1</v>
      </c>
      <c r="AM638" s="509">
        <v>1</v>
      </c>
      <c r="AN638" s="509">
        <v>2</v>
      </c>
      <c r="AO638" s="509">
        <v>4</v>
      </c>
      <c r="AP638" s="509">
        <v>1</v>
      </c>
      <c r="AQ638" s="509">
        <v>1</v>
      </c>
      <c r="AR638" s="509">
        <v>2</v>
      </c>
      <c r="AS638" s="509">
        <v>9</v>
      </c>
      <c r="AT638" s="509">
        <v>1</v>
      </c>
      <c r="AU638" s="509">
        <v>3</v>
      </c>
      <c r="AV638" s="509">
        <v>1</v>
      </c>
      <c r="AW638" s="509">
        <v>1</v>
      </c>
      <c r="AX638" s="509">
        <v>1</v>
      </c>
      <c r="AY638" s="509">
        <v>1</v>
      </c>
      <c r="AZ638" s="509">
        <v>2</v>
      </c>
      <c r="BA638" s="509">
        <v>1</v>
      </c>
      <c r="BB638" s="509">
        <v>1</v>
      </c>
      <c r="BC638" s="509" t="b">
        <v>0</v>
      </c>
      <c r="BD638" s="508">
        <v>37362</v>
      </c>
      <c r="BE638" s="508">
        <v>37362</v>
      </c>
      <c r="BF638" s="509" t="b">
        <v>0</v>
      </c>
      <c r="BG638" s="510" t="s">
        <v>1311</v>
      </c>
      <c r="BH638" s="512"/>
      <c r="BI638" s="510"/>
      <c r="BJ638" s="513">
        <v>37362</v>
      </c>
      <c r="BK638" s="513">
        <v>37362</v>
      </c>
      <c r="BL638" s="513">
        <v>46217</v>
      </c>
      <c r="BM638" s="510"/>
      <c r="BN638" s="512"/>
      <c r="BO638" s="510"/>
      <c r="BP638" s="509">
        <v>4</v>
      </c>
      <c r="BQ638" s="509" t="str">
        <f>IF(AI638="","",VLOOKUP(AJ638,[0]!Qualifier,(COLUMN(AJ638)-34),FALSE))</f>
        <v>Plasma</v>
      </c>
      <c r="BR638" s="509" t="str">
        <f>IF(AJ638="","",VLOOKUP(AK638,[0]!Qualifier,(COLUMN(AK638)-34),FALSE))</f>
        <v xml:space="preserve">Citr </v>
      </c>
      <c r="BS638" s="509" t="str">
        <f>IF(AK638="","",VLOOKUP(AL638,[0]!Qualifier,(COLUMN(AL638)-34),FALSE))</f>
        <v xml:space="preserve">NoAdd </v>
      </c>
      <c r="BT638" s="509" t="str">
        <f>IF(AL638="","",VLOOKUP(AM638,[0]!Qualifier,(COLUMN(AM638)-34),FALSE))</f>
        <v xml:space="preserve">Closed </v>
      </c>
      <c r="BU638" s="509" t="str">
        <f>IF(AM638="","",VLOOKUP(AN638,[0]!Qualifier,(COLUMN(AN638)-34),FALSE))</f>
        <v xml:space="preserve">SVPed </v>
      </c>
      <c r="BV638" s="509" t="str">
        <f>IF(AN638="","",VLOOKUP(AO638,[0]!Qualifier,(COLUMN(AO638)-34),FALSE))</f>
        <v xml:space="preserve">≤-30°C  </v>
      </c>
      <c r="BW638" s="509" t="str">
        <f>IF(AO638="","",VLOOKUP(AP638,[0]!Qualifier,(COLUMN(AP638)-34),FALSE))</f>
        <v>No</v>
      </c>
      <c r="BX638" s="509" t="str">
        <f>IF(AP638="","",VLOOKUP(AQ638,[0]!Qualifier,(COLUMN(AQ638)-34),FALSE))</f>
        <v xml:space="preserve">Allo </v>
      </c>
      <c r="BY638" s="509" t="str">
        <f>IF(AQ638="","",VLOOKUP(AR638,[0]!Qualifier,(COLUMN(AR638)-34),FALSE))</f>
        <v xml:space="preserve">Aph </v>
      </c>
      <c r="BZ638" s="509" t="str">
        <f>IF(AR638="","",VLOOKUP(AS638,[0]!Qualifier,(COLUMN(AS638)-34),FALSE))</f>
        <v xml:space="preserve">≤8h </v>
      </c>
      <c r="CA638" s="509" t="str">
        <f>IF(AS638="","",VLOOKUP(AT638,[0]!Qualifier,(COLUMN(AT638)-34),FALSE))</f>
        <v xml:space="preserve">Transf </v>
      </c>
      <c r="CB638" s="509" t="str">
        <f>IF(AT638="","",VLOOKUP(AU638,[0]!Qualifier,(COLUMN(AU638)-34),FALSE))</f>
        <v xml:space="preserve">LCdepl </v>
      </c>
      <c r="CC638" s="509" t="str">
        <f>IF(AU638="","",VLOOKUP(AV638,[0]!Qualifier,(COLUMN(AV638)-34),FALSE))</f>
        <v xml:space="preserve">None </v>
      </c>
      <c r="CD638" s="509" t="str">
        <f>IF(AV638="","",VLOOKUP(AW638,[0]!Qualifier,(COLUMN(AW638)-34),FALSE))</f>
        <v xml:space="preserve">NoIrr </v>
      </c>
      <c r="CE638" s="508" t="str">
        <f>IF(AW638="","",VLOOKUP(AX638,[0]!Qualifier,(COLUMN(AX638)-34),FALSE))</f>
        <v xml:space="preserve">- </v>
      </c>
      <c r="CF638" s="508" t="str">
        <f>IF(AX638="","",VLOOKUP(AY638,[0]!Qualifier,(COLUMN(AY638)-34),FALSE))</f>
        <v>no sub</v>
      </c>
      <c r="CG638" s="509" t="str">
        <f>IF(AY638="","",VLOOKUP(AZ638,[0]!Qualifier,(COLUMN(AZ638)-34),FALSE))</f>
        <v xml:space="preserve">Qu </v>
      </c>
      <c r="CH638" s="510" t="str">
        <f>IF(AZ638="","",VLOOKUP(BA638,[0]!Qualifier,(COLUMN(BA638)-34),FALSE))</f>
        <v>NA</v>
      </c>
      <c r="CI638" s="512" t="str">
        <f>IF(BA638="","",VLOOKUP(BB638,[0]!Qualifier,(COLUMN(BB638)-34),FALSE))</f>
        <v xml:space="preserve">None </v>
      </c>
      <c r="CJ638" s="510"/>
      <c r="CK638" s="513" t="str">
        <f t="shared" si="305"/>
        <v>5-10-1-1-2-4-1-1-2-9-1-3-1-1-1-1-2-1-1</v>
      </c>
      <c r="CL638" s="513">
        <v>38695</v>
      </c>
      <c r="CM638" s="513">
        <v>45195</v>
      </c>
      <c r="CN638" s="510"/>
      <c r="CP638" s="510"/>
    </row>
    <row r="639" spans="2:94" ht="12.95" customHeight="1" outlineLevel="1" x14ac:dyDescent="0.35">
      <c r="B639" s="7">
        <f>IF(D639="","",B638+1)</f>
        <v>634</v>
      </c>
      <c r="C639" s="59">
        <f>IF(AH639="","",IF(OR(BC639,BF639),"ungültig",B639))</f>
        <v>634</v>
      </c>
      <c r="D639" s="124">
        <f t="shared" si="315"/>
        <v>505510</v>
      </c>
      <c r="E639" s="16" t="str">
        <f t="shared" si="285"/>
        <v>Plasma</v>
      </c>
      <c r="F639" s="58" t="str">
        <f t="shared" si="286"/>
        <v xml:space="preserve">Citr </v>
      </c>
      <c r="G639" s="58" t="str">
        <f t="shared" si="287"/>
        <v xml:space="preserve">NoAdd </v>
      </c>
      <c r="H639" s="58" t="str">
        <f t="shared" si="288"/>
        <v xml:space="preserve">Open </v>
      </c>
      <c r="I639" s="58" t="str">
        <f t="shared" si="289"/>
        <v xml:space="preserve">SVPed </v>
      </c>
      <c r="J639" s="58" t="str">
        <f t="shared" si="290"/>
        <v xml:space="preserve">≤-30°C  </v>
      </c>
      <c r="K639" s="58" t="str">
        <f t="shared" si="291"/>
        <v>No</v>
      </c>
      <c r="L639" s="58" t="str">
        <f t="shared" si="292"/>
        <v xml:space="preserve">Allo </v>
      </c>
      <c r="M639" s="58" t="str">
        <f t="shared" si="293"/>
        <v xml:space="preserve">Aph </v>
      </c>
      <c r="N639" s="58" t="str">
        <f t="shared" si="294"/>
        <v xml:space="preserve">≤6h </v>
      </c>
      <c r="O639" s="58" t="str">
        <f t="shared" si="295"/>
        <v xml:space="preserve">Transf </v>
      </c>
      <c r="P639" s="58" t="str">
        <f t="shared" si="296"/>
        <v xml:space="preserve">LCdepl </v>
      </c>
      <c r="Q639" s="58" t="str">
        <f t="shared" si="297"/>
        <v xml:space="preserve">None </v>
      </c>
      <c r="R639" s="58" t="str">
        <f t="shared" si="298"/>
        <v xml:space="preserve">NoIrr </v>
      </c>
      <c r="S639" s="58" t="str">
        <f t="shared" si="299"/>
        <v xml:space="preserve">- </v>
      </c>
      <c r="T639" s="58" t="str">
        <f t="shared" si="300"/>
        <v>no sub</v>
      </c>
      <c r="U639" s="58" t="str">
        <f t="shared" si="301"/>
        <v xml:space="preserve">Qu </v>
      </c>
      <c r="V639" s="58" t="str">
        <f t="shared" si="302"/>
        <v>NA</v>
      </c>
      <c r="W639" s="58" t="str">
        <f t="shared" si="303"/>
        <v xml:space="preserve">None </v>
      </c>
      <c r="Y639" s="161" t="str">
        <f t="shared" si="304"/>
        <v>5-10-1-2-2-4-1-1-2-2-1-3-1-1-1-1-2-1-1</v>
      </c>
      <c r="Z639" s="8">
        <f t="shared" si="316"/>
        <v>505510</v>
      </c>
      <c r="AA639" s="7">
        <f t="shared" si="317"/>
        <v>634</v>
      </c>
      <c r="AB639" s="29" t="str">
        <f t="shared" si="318"/>
        <v>5</v>
      </c>
      <c r="AC639" s="29" t="str">
        <f t="shared" si="318"/>
        <v>0</v>
      </c>
      <c r="AD639" s="29" t="str">
        <f t="shared" si="318"/>
        <v>5</v>
      </c>
      <c r="AE639" s="29" t="str">
        <f t="shared" si="318"/>
        <v>5</v>
      </c>
      <c r="AF639" s="29" t="str">
        <f t="shared" si="318"/>
        <v>1</v>
      </c>
      <c r="AG639" s="29" t="str">
        <f t="shared" si="318"/>
        <v>0</v>
      </c>
      <c r="AH639" s="58">
        <v>634</v>
      </c>
      <c r="AI639" s="510">
        <v>505510</v>
      </c>
      <c r="AJ639" s="509">
        <v>5</v>
      </c>
      <c r="AK639" s="509">
        <v>10</v>
      </c>
      <c r="AL639" s="509">
        <v>1</v>
      </c>
      <c r="AM639" s="509">
        <v>2</v>
      </c>
      <c r="AN639" s="509">
        <v>2</v>
      </c>
      <c r="AO639" s="509">
        <v>4</v>
      </c>
      <c r="AP639" s="509">
        <v>1</v>
      </c>
      <c r="AQ639" s="509">
        <v>1</v>
      </c>
      <c r="AR639" s="509">
        <v>2</v>
      </c>
      <c r="AS639" s="509">
        <v>2</v>
      </c>
      <c r="AT639" s="509">
        <v>1</v>
      </c>
      <c r="AU639" s="509">
        <v>3</v>
      </c>
      <c r="AV639" s="509">
        <v>1</v>
      </c>
      <c r="AW639" s="509">
        <v>1</v>
      </c>
      <c r="AX639" s="509">
        <v>1</v>
      </c>
      <c r="AY639" s="509">
        <v>1</v>
      </c>
      <c r="AZ639" s="509">
        <v>2</v>
      </c>
      <c r="BA639" s="509">
        <v>1</v>
      </c>
      <c r="BB639" s="509">
        <v>1</v>
      </c>
      <c r="BC639" s="509" t="b">
        <v>0</v>
      </c>
      <c r="BD639" s="508">
        <v>38695</v>
      </c>
      <c r="BE639" s="508">
        <v>38695</v>
      </c>
      <c r="BF639" s="509" t="b">
        <v>0</v>
      </c>
      <c r="BG639" s="510" t="s">
        <v>1312</v>
      </c>
      <c r="BH639" s="512"/>
      <c r="BI639" s="510"/>
      <c r="BJ639" s="513">
        <v>38695</v>
      </c>
      <c r="BK639" s="513">
        <v>38695</v>
      </c>
      <c r="BL639" s="513">
        <v>46217</v>
      </c>
      <c r="BM639" s="510"/>
      <c r="BN639" s="512"/>
      <c r="BO639" s="510"/>
      <c r="BP639" s="509">
        <v>4</v>
      </c>
      <c r="BQ639" s="509" t="str">
        <f>IF(AI639="","",VLOOKUP(AJ639,[0]!Qualifier,(COLUMN(AJ639)-34),FALSE))</f>
        <v>Plasma</v>
      </c>
      <c r="BR639" s="509" t="str">
        <f>IF(AJ639="","",VLOOKUP(AK639,[0]!Qualifier,(COLUMN(AK639)-34),FALSE))</f>
        <v xml:space="preserve">Citr </v>
      </c>
      <c r="BS639" s="509" t="str">
        <f>IF(AK639="","",VLOOKUP(AL639,[0]!Qualifier,(COLUMN(AL639)-34),FALSE))</f>
        <v xml:space="preserve">NoAdd </v>
      </c>
      <c r="BT639" s="509" t="str">
        <f>IF(AL639="","",VLOOKUP(AM639,[0]!Qualifier,(COLUMN(AM639)-34),FALSE))</f>
        <v xml:space="preserve">Open </v>
      </c>
      <c r="BU639" s="509" t="str">
        <f>IF(AM639="","",VLOOKUP(AN639,[0]!Qualifier,(COLUMN(AN639)-34),FALSE))</f>
        <v xml:space="preserve">SVPed </v>
      </c>
      <c r="BV639" s="509" t="str">
        <f>IF(AN639="","",VLOOKUP(AO639,[0]!Qualifier,(COLUMN(AO639)-34),FALSE))</f>
        <v xml:space="preserve">≤-30°C  </v>
      </c>
      <c r="BW639" s="509" t="str">
        <f>IF(AO639="","",VLOOKUP(AP639,[0]!Qualifier,(COLUMN(AP639)-34),FALSE))</f>
        <v>No</v>
      </c>
      <c r="BX639" s="509" t="str">
        <f>IF(AP639="","",VLOOKUP(AQ639,[0]!Qualifier,(COLUMN(AQ639)-34),FALSE))</f>
        <v xml:space="preserve">Allo </v>
      </c>
      <c r="BY639" s="509" t="str">
        <f>IF(AQ639="","",VLOOKUP(AR639,[0]!Qualifier,(COLUMN(AR639)-34),FALSE))</f>
        <v xml:space="preserve">Aph </v>
      </c>
      <c r="BZ639" s="509" t="str">
        <f>IF(AR639="","",VLOOKUP(AS639,[0]!Qualifier,(COLUMN(AS639)-34),FALSE))</f>
        <v xml:space="preserve">≤6h </v>
      </c>
      <c r="CA639" s="509" t="str">
        <f>IF(AS639="","",VLOOKUP(AT639,[0]!Qualifier,(COLUMN(AT639)-34),FALSE))</f>
        <v xml:space="preserve">Transf </v>
      </c>
      <c r="CB639" s="509" t="str">
        <f>IF(AT639="","",VLOOKUP(AU639,[0]!Qualifier,(COLUMN(AU639)-34),FALSE))</f>
        <v xml:space="preserve">LCdepl </v>
      </c>
      <c r="CC639" s="509" t="str">
        <f>IF(AU639="","",VLOOKUP(AV639,[0]!Qualifier,(COLUMN(AV639)-34),FALSE))</f>
        <v xml:space="preserve">None </v>
      </c>
      <c r="CD639" s="509" t="str">
        <f>IF(AV639="","",VLOOKUP(AW639,[0]!Qualifier,(COLUMN(AW639)-34),FALSE))</f>
        <v xml:space="preserve">NoIrr </v>
      </c>
      <c r="CE639" s="508" t="str">
        <f>IF(AW639="","",VLOOKUP(AX639,[0]!Qualifier,(COLUMN(AX639)-34),FALSE))</f>
        <v xml:space="preserve">- </v>
      </c>
      <c r="CF639" s="508" t="str">
        <f>IF(AX639="","",VLOOKUP(AY639,[0]!Qualifier,(COLUMN(AY639)-34),FALSE))</f>
        <v>no sub</v>
      </c>
      <c r="CG639" s="509" t="str">
        <f>IF(AY639="","",VLOOKUP(AZ639,[0]!Qualifier,(COLUMN(AZ639)-34),FALSE))</f>
        <v xml:space="preserve">Qu </v>
      </c>
      <c r="CH639" s="510" t="str">
        <f>IF(AZ639="","",VLOOKUP(BA639,[0]!Qualifier,(COLUMN(BA639)-34),FALSE))</f>
        <v>NA</v>
      </c>
      <c r="CI639" s="512" t="str">
        <f>IF(BA639="","",VLOOKUP(BB639,[0]!Qualifier,(COLUMN(BB639)-34),FALSE))</f>
        <v xml:space="preserve">None </v>
      </c>
      <c r="CJ639" s="510"/>
      <c r="CK639" s="513" t="str">
        <f t="shared" si="305"/>
        <v>5-10-1-2-2-4-1-1-2-2-1-3-1-1-1-1-2-1-1</v>
      </c>
      <c r="CL639" s="513">
        <v>37055</v>
      </c>
      <c r="CM639" s="513">
        <v>45195</v>
      </c>
      <c r="CN639" s="510"/>
      <c r="CP639" s="510"/>
    </row>
    <row r="640" spans="2:94" ht="12.95" customHeight="1" outlineLevel="1" x14ac:dyDescent="0.35">
      <c r="B640" s="7">
        <f t="shared" ref="B640:B673" si="319">IF(D640="","",B639+1)</f>
        <v>635</v>
      </c>
      <c r="C640" s="59">
        <f t="shared" si="306"/>
        <v>635</v>
      </c>
      <c r="D640" s="124">
        <f t="shared" ref="D640:D659" si="320">IF(AI640="","",AI640)</f>
        <v>505600</v>
      </c>
      <c r="E640" s="16" t="str">
        <f t="shared" si="285"/>
        <v>Plasma</v>
      </c>
      <c r="F640" s="58" t="str">
        <f t="shared" si="286"/>
        <v xml:space="preserve">Citr </v>
      </c>
      <c r="G640" s="58" t="str">
        <f t="shared" si="287"/>
        <v xml:space="preserve">NoAdd </v>
      </c>
      <c r="H640" s="58" t="str">
        <f t="shared" si="288"/>
        <v xml:space="preserve">Closed </v>
      </c>
      <c r="I640" s="58" t="str">
        <f t="shared" si="289"/>
        <v xml:space="preserve">SV </v>
      </c>
      <c r="J640" s="58" t="str">
        <f t="shared" si="290"/>
        <v xml:space="preserve">≤-30°C  </v>
      </c>
      <c r="K640" s="58" t="str">
        <f t="shared" si="291"/>
        <v>No</v>
      </c>
      <c r="L640" s="58" t="str">
        <f t="shared" si="292"/>
        <v xml:space="preserve">Allo </v>
      </c>
      <c r="M640" s="58" t="str">
        <f t="shared" si="293"/>
        <v xml:space="preserve">Aph </v>
      </c>
      <c r="N640" s="58" t="str">
        <f t="shared" si="294"/>
        <v xml:space="preserve">≤6h </v>
      </c>
      <c r="O640" s="58" t="str">
        <f t="shared" si="295"/>
        <v xml:space="preserve">Transf </v>
      </c>
      <c r="P640" s="58" t="str">
        <f t="shared" si="296"/>
        <v>Cellfree</v>
      </c>
      <c r="Q640" s="58" t="str">
        <f t="shared" si="297"/>
        <v xml:space="preserve">None </v>
      </c>
      <c r="R640" s="58" t="str">
        <f t="shared" si="298"/>
        <v xml:space="preserve">NoIrr </v>
      </c>
      <c r="S640" s="58" t="str">
        <f t="shared" si="299"/>
        <v xml:space="preserve">- </v>
      </c>
      <c r="T640" s="58" t="str">
        <f t="shared" si="300"/>
        <v>no sub</v>
      </c>
      <c r="U640" s="58" t="str">
        <f t="shared" si="301"/>
        <v xml:space="preserve">Qu </v>
      </c>
      <c r="V640" s="58" t="str">
        <f t="shared" si="302"/>
        <v>NA</v>
      </c>
      <c r="W640" s="58" t="str">
        <f t="shared" si="303"/>
        <v xml:space="preserve">None </v>
      </c>
      <c r="Y640" s="161" t="str">
        <f t="shared" si="304"/>
        <v>5-10-1-1-1-4-1-1-2-2-1-5-1-1-1-1-2-1-1</v>
      </c>
      <c r="Z640" s="8">
        <f t="shared" si="316"/>
        <v>505600</v>
      </c>
      <c r="AA640" s="7">
        <f t="shared" si="317"/>
        <v>635</v>
      </c>
      <c r="AB640" s="29" t="str">
        <f t="shared" si="318"/>
        <v>5</v>
      </c>
      <c r="AC640" s="29" t="str">
        <f t="shared" si="318"/>
        <v>0</v>
      </c>
      <c r="AD640" s="29" t="str">
        <f t="shared" si="318"/>
        <v>5</v>
      </c>
      <c r="AE640" s="29" t="str">
        <f t="shared" si="318"/>
        <v>6</v>
      </c>
      <c r="AF640" s="29" t="str">
        <f t="shared" si="318"/>
        <v>0</v>
      </c>
      <c r="AG640" s="29" t="str">
        <f t="shared" si="318"/>
        <v>0</v>
      </c>
      <c r="AH640" s="58">
        <v>635</v>
      </c>
      <c r="AI640" s="510">
        <v>505600</v>
      </c>
      <c r="AJ640" s="509">
        <v>5</v>
      </c>
      <c r="AK640" s="509">
        <v>10</v>
      </c>
      <c r="AL640" s="509">
        <v>1</v>
      </c>
      <c r="AM640" s="509">
        <v>1</v>
      </c>
      <c r="AN640" s="509">
        <v>1</v>
      </c>
      <c r="AO640" s="509">
        <v>4</v>
      </c>
      <c r="AP640" s="509">
        <v>1</v>
      </c>
      <c r="AQ640" s="509">
        <v>1</v>
      </c>
      <c r="AR640" s="509">
        <v>2</v>
      </c>
      <c r="AS640" s="509">
        <v>2</v>
      </c>
      <c r="AT640" s="509">
        <v>1</v>
      </c>
      <c r="AU640" s="509">
        <v>5</v>
      </c>
      <c r="AV640" s="509">
        <v>1</v>
      </c>
      <c r="AW640" s="509">
        <v>1</v>
      </c>
      <c r="AX640" s="509">
        <v>1</v>
      </c>
      <c r="AY640" s="509">
        <v>1</v>
      </c>
      <c r="AZ640" s="509">
        <v>2</v>
      </c>
      <c r="BA640" s="509">
        <v>1</v>
      </c>
      <c r="BB640" s="509">
        <v>1</v>
      </c>
      <c r="BC640" s="509" t="b">
        <v>0</v>
      </c>
      <c r="BD640" s="508">
        <v>44715</v>
      </c>
      <c r="BE640" s="508">
        <v>44714</v>
      </c>
      <c r="BF640" s="509" t="b">
        <v>0</v>
      </c>
      <c r="BG640" s="510" t="s">
        <v>1313</v>
      </c>
      <c r="BH640" s="512"/>
      <c r="BI640" s="510"/>
      <c r="BJ640" s="513">
        <v>44715</v>
      </c>
      <c r="BK640" s="513">
        <v>44714</v>
      </c>
      <c r="BL640" s="513">
        <v>46217</v>
      </c>
      <c r="BM640" s="510"/>
      <c r="BN640" s="512"/>
      <c r="BO640" s="510"/>
      <c r="BP640" s="509">
        <v>8</v>
      </c>
      <c r="BQ640" s="509" t="str">
        <f>IF(AI640="","",VLOOKUP(AJ640,[0]!Qualifier,(COLUMN(AJ640)-34),FALSE))</f>
        <v>Plasma</v>
      </c>
      <c r="BR640" s="509" t="str">
        <f>IF(AJ640="","",VLOOKUP(AK640,[0]!Qualifier,(COLUMN(AK640)-34),FALSE))</f>
        <v xml:space="preserve">Citr </v>
      </c>
      <c r="BS640" s="509" t="str">
        <f>IF(AK640="","",VLOOKUP(AL640,[0]!Qualifier,(COLUMN(AL640)-34),FALSE))</f>
        <v xml:space="preserve">NoAdd </v>
      </c>
      <c r="BT640" s="509" t="str">
        <f>IF(AL640="","",VLOOKUP(AM640,[0]!Qualifier,(COLUMN(AM640)-34),FALSE))</f>
        <v xml:space="preserve">Closed </v>
      </c>
      <c r="BU640" s="509" t="str">
        <f>IF(AM640="","",VLOOKUP(AN640,[0]!Qualifier,(COLUMN(AN640)-34),FALSE))</f>
        <v xml:space="preserve">SV </v>
      </c>
      <c r="BV640" s="509" t="str">
        <f>IF(AN640="","",VLOOKUP(AO640,[0]!Qualifier,(COLUMN(AO640)-34),FALSE))</f>
        <v xml:space="preserve">≤-30°C  </v>
      </c>
      <c r="BW640" s="509" t="str">
        <f>IF(AO640="","",VLOOKUP(AP640,[0]!Qualifier,(COLUMN(AP640)-34),FALSE))</f>
        <v>No</v>
      </c>
      <c r="BX640" s="509" t="str">
        <f>IF(AP640="","",VLOOKUP(AQ640,[0]!Qualifier,(COLUMN(AQ640)-34),FALSE))</f>
        <v xml:space="preserve">Allo </v>
      </c>
      <c r="BY640" s="509" t="str">
        <f>IF(AQ640="","",VLOOKUP(AR640,[0]!Qualifier,(COLUMN(AR640)-34),FALSE))</f>
        <v xml:space="preserve">Aph </v>
      </c>
      <c r="BZ640" s="509" t="str">
        <f>IF(AR640="","",VLOOKUP(AS640,[0]!Qualifier,(COLUMN(AS640)-34),FALSE))</f>
        <v xml:space="preserve">≤6h </v>
      </c>
      <c r="CA640" s="509" t="str">
        <f>IF(AS640="","",VLOOKUP(AT640,[0]!Qualifier,(COLUMN(AT640)-34),FALSE))</f>
        <v xml:space="preserve">Transf </v>
      </c>
      <c r="CB640" s="509" t="str">
        <f>IF(AT640="","",VLOOKUP(AU640,[0]!Qualifier,(COLUMN(AU640)-34),FALSE))</f>
        <v>Cellfree</v>
      </c>
      <c r="CC640" s="509" t="str">
        <f>IF(AU640="","",VLOOKUP(AV640,[0]!Qualifier,(COLUMN(AV640)-34),FALSE))</f>
        <v xml:space="preserve">None </v>
      </c>
      <c r="CD640" s="509" t="str">
        <f>IF(AV640="","",VLOOKUP(AW640,[0]!Qualifier,(COLUMN(AW640)-34),FALSE))</f>
        <v xml:space="preserve">NoIrr </v>
      </c>
      <c r="CE640" s="508" t="str">
        <f>IF(AW640="","",VLOOKUP(AX640,[0]!Qualifier,(COLUMN(AX640)-34),FALSE))</f>
        <v xml:space="preserve">- </v>
      </c>
      <c r="CF640" s="508" t="str">
        <f>IF(AX640="","",VLOOKUP(AY640,[0]!Qualifier,(COLUMN(AY640)-34),FALSE))</f>
        <v>no sub</v>
      </c>
      <c r="CG640" s="509" t="str">
        <f>IF(AY640="","",VLOOKUP(AZ640,[0]!Qualifier,(COLUMN(AZ640)-34),FALSE))</f>
        <v xml:space="preserve">Qu </v>
      </c>
      <c r="CH640" s="510" t="str">
        <f>IF(AZ640="","",VLOOKUP(BA640,[0]!Qualifier,(COLUMN(BA640)-34),FALSE))</f>
        <v>NA</v>
      </c>
      <c r="CI640" s="512" t="str">
        <f>IF(BA640="","",VLOOKUP(BB640,[0]!Qualifier,(COLUMN(BB640)-34),FALSE))</f>
        <v xml:space="preserve">None </v>
      </c>
      <c r="CJ640" s="510"/>
      <c r="CK640" s="513" t="str">
        <f t="shared" si="305"/>
        <v>5-10-1-1-1-4-1-1-2-2-1-5-1-1-1-1-2-1-1</v>
      </c>
      <c r="CL640" s="513">
        <v>39473</v>
      </c>
      <c r="CM640" s="513">
        <v>45195</v>
      </c>
      <c r="CN640" s="513">
        <v>42261</v>
      </c>
      <c r="CO640" s="513">
        <v>1</v>
      </c>
      <c r="CP640" s="510" t="s">
        <v>1077</v>
      </c>
    </row>
    <row r="641" spans="2:94" ht="12.95" customHeight="1" outlineLevel="1" x14ac:dyDescent="0.35">
      <c r="B641" s="7">
        <f t="shared" si="319"/>
        <v>636</v>
      </c>
      <c r="C641" s="59">
        <f t="shared" si="306"/>
        <v>636</v>
      </c>
      <c r="D641" s="124">
        <f t="shared" si="320"/>
        <v>505601</v>
      </c>
      <c r="E641" s="16" t="str">
        <f t="shared" si="285"/>
        <v>Plasma</v>
      </c>
      <c r="F641" s="58" t="str">
        <f t="shared" si="286"/>
        <v xml:space="preserve">Citr </v>
      </c>
      <c r="G641" s="58" t="str">
        <f t="shared" si="287"/>
        <v xml:space="preserve">NoAdd </v>
      </c>
      <c r="H641" s="58" t="str">
        <f t="shared" si="288"/>
        <v xml:space="preserve">Closed </v>
      </c>
      <c r="I641" s="58" t="str">
        <f t="shared" si="289"/>
        <v xml:space="preserve">SV </v>
      </c>
      <c r="J641" s="58" t="str">
        <f t="shared" si="290"/>
        <v xml:space="preserve">≤-30°C  </v>
      </c>
      <c r="K641" s="58" t="str">
        <f t="shared" si="291"/>
        <v>No</v>
      </c>
      <c r="L641" s="58" t="str">
        <f t="shared" si="292"/>
        <v xml:space="preserve">Allo </v>
      </c>
      <c r="M641" s="58" t="str">
        <f t="shared" si="293"/>
        <v xml:space="preserve">Aph </v>
      </c>
      <c r="N641" s="58" t="str">
        <f t="shared" si="294"/>
        <v xml:space="preserve">≤18h </v>
      </c>
      <c r="O641" s="58" t="str">
        <f t="shared" si="295"/>
        <v xml:space="preserve">Transf </v>
      </c>
      <c r="P641" s="58" t="str">
        <f t="shared" si="296"/>
        <v>Cellfree</v>
      </c>
      <c r="Q641" s="58" t="str">
        <f t="shared" si="297"/>
        <v xml:space="preserve">None </v>
      </c>
      <c r="R641" s="58" t="str">
        <f t="shared" si="298"/>
        <v xml:space="preserve">NoIrr </v>
      </c>
      <c r="S641" s="58" t="str">
        <f t="shared" si="299"/>
        <v xml:space="preserve">- </v>
      </c>
      <c r="T641" s="58" t="str">
        <f t="shared" si="300"/>
        <v>no sub</v>
      </c>
      <c r="U641" s="58" t="str">
        <f t="shared" si="301"/>
        <v xml:space="preserve">Qu </v>
      </c>
      <c r="V641" s="58" t="str">
        <f t="shared" si="302"/>
        <v>NA</v>
      </c>
      <c r="W641" s="58" t="str">
        <f t="shared" si="303"/>
        <v xml:space="preserve">None </v>
      </c>
      <c r="Y641" s="161" t="str">
        <f t="shared" si="304"/>
        <v>5-10-1-1-1-4-1-1-2-3-1-5-1-1-1-1-2-1-1</v>
      </c>
      <c r="Z641" s="8">
        <f t="shared" si="316"/>
        <v>505601</v>
      </c>
      <c r="AA641" s="7">
        <f t="shared" si="317"/>
        <v>636</v>
      </c>
      <c r="AB641" s="29" t="str">
        <f t="shared" si="318"/>
        <v>5</v>
      </c>
      <c r="AC641" s="29" t="str">
        <f t="shared" si="318"/>
        <v>0</v>
      </c>
      <c r="AD641" s="29" t="str">
        <f t="shared" si="318"/>
        <v>5</v>
      </c>
      <c r="AE641" s="29" t="str">
        <f t="shared" si="318"/>
        <v>6</v>
      </c>
      <c r="AF641" s="29" t="str">
        <f t="shared" si="318"/>
        <v>0</v>
      </c>
      <c r="AG641" s="29" t="str">
        <f t="shared" si="318"/>
        <v>1</v>
      </c>
      <c r="AH641" s="58">
        <v>636</v>
      </c>
      <c r="AI641" s="510">
        <v>505601</v>
      </c>
      <c r="AJ641" s="509">
        <v>5</v>
      </c>
      <c r="AK641" s="509">
        <v>10</v>
      </c>
      <c r="AL641" s="509">
        <v>1</v>
      </c>
      <c r="AM641" s="509">
        <v>1</v>
      </c>
      <c r="AN641" s="509">
        <v>1</v>
      </c>
      <c r="AO641" s="509">
        <v>4</v>
      </c>
      <c r="AP641" s="509">
        <v>1</v>
      </c>
      <c r="AQ641" s="509">
        <v>1</v>
      </c>
      <c r="AR641" s="509">
        <v>2</v>
      </c>
      <c r="AS641" s="509">
        <v>3</v>
      </c>
      <c r="AT641" s="509">
        <v>1</v>
      </c>
      <c r="AU641" s="509">
        <v>5</v>
      </c>
      <c r="AV641" s="509">
        <v>1</v>
      </c>
      <c r="AW641" s="509">
        <v>1</v>
      </c>
      <c r="AX641" s="509">
        <v>1</v>
      </c>
      <c r="AY641" s="509">
        <v>1</v>
      </c>
      <c r="AZ641" s="509">
        <v>2</v>
      </c>
      <c r="BA641" s="509">
        <v>1</v>
      </c>
      <c r="BB641" s="509">
        <v>1</v>
      </c>
      <c r="BC641" s="509" t="b">
        <v>0</v>
      </c>
      <c r="BD641" s="508">
        <v>44364</v>
      </c>
      <c r="BE641" s="508">
        <v>44341</v>
      </c>
      <c r="BF641" s="509" t="b">
        <v>0</v>
      </c>
      <c r="BG641" s="510" t="s">
        <v>1472</v>
      </c>
      <c r="BH641" s="512"/>
      <c r="BI641" s="510"/>
      <c r="BJ641" s="513">
        <v>44364</v>
      </c>
      <c r="BK641" s="513">
        <v>44341</v>
      </c>
      <c r="BL641" s="513">
        <v>46217</v>
      </c>
      <c r="BM641" s="510"/>
      <c r="BN641" s="512"/>
      <c r="BO641" s="510"/>
      <c r="BP641" s="509">
        <v>8</v>
      </c>
      <c r="BQ641" s="509" t="str">
        <f>IF(AI641="","",VLOOKUP(AJ641,[0]!Qualifier,(COLUMN(AJ641)-34),FALSE))</f>
        <v>Plasma</v>
      </c>
      <c r="BR641" s="509" t="str">
        <f>IF(AJ641="","",VLOOKUP(AK641,[0]!Qualifier,(COLUMN(AK641)-34),FALSE))</f>
        <v xml:space="preserve">Citr </v>
      </c>
      <c r="BS641" s="509" t="str">
        <f>IF(AK641="","",VLOOKUP(AL641,[0]!Qualifier,(COLUMN(AL641)-34),FALSE))</f>
        <v xml:space="preserve">NoAdd </v>
      </c>
      <c r="BT641" s="509" t="str">
        <f>IF(AL641="","",VLOOKUP(AM641,[0]!Qualifier,(COLUMN(AM641)-34),FALSE))</f>
        <v xml:space="preserve">Closed </v>
      </c>
      <c r="BU641" s="509" t="str">
        <f>IF(AM641="","",VLOOKUP(AN641,[0]!Qualifier,(COLUMN(AN641)-34),FALSE))</f>
        <v xml:space="preserve">SV </v>
      </c>
      <c r="BV641" s="509" t="str">
        <f>IF(AN641="","",VLOOKUP(AO641,[0]!Qualifier,(COLUMN(AO641)-34),FALSE))</f>
        <v xml:space="preserve">≤-30°C  </v>
      </c>
      <c r="BW641" s="509" t="str">
        <f>IF(AO641="","",VLOOKUP(AP641,[0]!Qualifier,(COLUMN(AP641)-34),FALSE))</f>
        <v>No</v>
      </c>
      <c r="BX641" s="509" t="str">
        <f>IF(AP641="","",VLOOKUP(AQ641,[0]!Qualifier,(COLUMN(AQ641)-34),FALSE))</f>
        <v xml:space="preserve">Allo </v>
      </c>
      <c r="BY641" s="509" t="str">
        <f>IF(AQ641="","",VLOOKUP(AR641,[0]!Qualifier,(COLUMN(AR641)-34),FALSE))</f>
        <v xml:space="preserve">Aph </v>
      </c>
      <c r="BZ641" s="509" t="str">
        <f>IF(AR641="","",VLOOKUP(AS641,[0]!Qualifier,(COLUMN(AS641)-34),FALSE))</f>
        <v xml:space="preserve">≤18h </v>
      </c>
      <c r="CA641" s="509" t="str">
        <f>IF(AS641="","",VLOOKUP(AT641,[0]!Qualifier,(COLUMN(AT641)-34),FALSE))</f>
        <v xml:space="preserve">Transf </v>
      </c>
      <c r="CB641" s="509" t="str">
        <f>IF(AT641="","",VLOOKUP(AU641,[0]!Qualifier,(COLUMN(AU641)-34),FALSE))</f>
        <v>Cellfree</v>
      </c>
      <c r="CC641" s="509" t="str">
        <f>IF(AU641="","",VLOOKUP(AV641,[0]!Qualifier,(COLUMN(AV641)-34),FALSE))</f>
        <v xml:space="preserve">None </v>
      </c>
      <c r="CD641" s="509" t="str">
        <f>IF(AV641="","",VLOOKUP(AW641,[0]!Qualifier,(COLUMN(AW641)-34),FALSE))</f>
        <v xml:space="preserve">NoIrr </v>
      </c>
      <c r="CE641" s="508" t="str">
        <f>IF(AW641="","",VLOOKUP(AX641,[0]!Qualifier,(COLUMN(AX641)-34),FALSE))</f>
        <v xml:space="preserve">- </v>
      </c>
      <c r="CF641" s="508" t="str">
        <f>IF(AX641="","",VLOOKUP(AY641,[0]!Qualifier,(COLUMN(AY641)-34),FALSE))</f>
        <v>no sub</v>
      </c>
      <c r="CG641" s="509" t="str">
        <f>IF(AY641="","",VLOOKUP(AZ641,[0]!Qualifier,(COLUMN(AZ641)-34),FALSE))</f>
        <v xml:space="preserve">Qu </v>
      </c>
      <c r="CH641" s="510" t="str">
        <f>IF(AZ641="","",VLOOKUP(BA641,[0]!Qualifier,(COLUMN(BA641)-34),FALSE))</f>
        <v>NA</v>
      </c>
      <c r="CI641" s="512" t="str">
        <f>IF(BA641="","",VLOOKUP(BB641,[0]!Qualifier,(COLUMN(BB641)-34),FALSE))</f>
        <v xml:space="preserve">None </v>
      </c>
      <c r="CJ641" s="510"/>
      <c r="CK641" s="513" t="str">
        <f t="shared" si="305"/>
        <v>5-10-1-1-1-4-1-1-2-3-1-5-1-1-1-1-2-1-1</v>
      </c>
      <c r="CL641" s="513">
        <v>41908</v>
      </c>
      <c r="CM641" s="513">
        <v>45195</v>
      </c>
      <c r="CN641" s="510"/>
      <c r="CP641" s="510"/>
    </row>
    <row r="642" spans="2:94" ht="12.95" customHeight="1" outlineLevel="1" x14ac:dyDescent="0.35">
      <c r="B642" s="7">
        <f t="shared" si="319"/>
        <v>637</v>
      </c>
      <c r="C642" s="59">
        <f t="shared" si="306"/>
        <v>637</v>
      </c>
      <c r="D642" s="124">
        <f t="shared" si="320"/>
        <v>505606</v>
      </c>
      <c r="E642" s="16" t="str">
        <f t="shared" si="285"/>
        <v>Plasma</v>
      </c>
      <c r="F642" s="58" t="str">
        <f t="shared" si="286"/>
        <v xml:space="preserve">Citr </v>
      </c>
      <c r="G642" s="58" t="str">
        <f t="shared" si="287"/>
        <v xml:space="preserve">NoAdd </v>
      </c>
      <c r="H642" s="58" t="str">
        <f t="shared" si="288"/>
        <v xml:space="preserve">Closed </v>
      </c>
      <c r="I642" s="58" t="str">
        <f t="shared" si="289"/>
        <v xml:space="preserve">SV </v>
      </c>
      <c r="J642" s="58" t="str">
        <f t="shared" si="290"/>
        <v xml:space="preserve">≤-30°C  </v>
      </c>
      <c r="K642" s="58" t="str">
        <f t="shared" si="291"/>
        <v>No</v>
      </c>
      <c r="L642" s="58" t="str">
        <f t="shared" si="292"/>
        <v xml:space="preserve">Allo </v>
      </c>
      <c r="M642" s="58" t="str">
        <f t="shared" si="293"/>
        <v xml:space="preserve">Aph </v>
      </c>
      <c r="N642" s="58" t="str">
        <f t="shared" si="294"/>
        <v xml:space="preserve">≤6h </v>
      </c>
      <c r="O642" s="58" t="str">
        <f t="shared" si="295"/>
        <v xml:space="preserve">Transf </v>
      </c>
      <c r="P642" s="58" t="str">
        <f t="shared" si="296"/>
        <v>Cellfree</v>
      </c>
      <c r="Q642" s="58" t="str">
        <f t="shared" si="297"/>
        <v xml:space="preserve">None </v>
      </c>
      <c r="R642" s="58" t="str">
        <f t="shared" si="298"/>
        <v xml:space="preserve">NoIrr </v>
      </c>
      <c r="S642" s="58" t="str">
        <f t="shared" si="299"/>
        <v xml:space="preserve">- </v>
      </c>
      <c r="T642" s="58" t="str">
        <f t="shared" si="300"/>
        <v>no sub</v>
      </c>
      <c r="U642" s="58" t="str">
        <f t="shared" si="301"/>
        <v>Non</v>
      </c>
      <c r="V642" s="58" t="str">
        <f t="shared" si="302"/>
        <v>NA</v>
      </c>
      <c r="W642" s="58" t="str">
        <f t="shared" si="303"/>
        <v xml:space="preserve">None </v>
      </c>
      <c r="Y642" s="161" t="str">
        <f t="shared" si="304"/>
        <v>5-10-1-1-1-4-1-1-2-2-1-5-1-1-1-1-1-1-1</v>
      </c>
      <c r="Z642" s="8">
        <f t="shared" si="316"/>
        <v>505606</v>
      </c>
      <c r="AA642" s="7">
        <f t="shared" si="317"/>
        <v>637</v>
      </c>
      <c r="AB642" s="29" t="str">
        <f t="shared" si="318"/>
        <v>5</v>
      </c>
      <c r="AC642" s="29" t="str">
        <f t="shared" si="318"/>
        <v>0</v>
      </c>
      <c r="AD642" s="29" t="str">
        <f t="shared" si="318"/>
        <v>5</v>
      </c>
      <c r="AE642" s="29" t="str">
        <f t="shared" si="318"/>
        <v>6</v>
      </c>
      <c r="AF642" s="29" t="str">
        <f t="shared" si="318"/>
        <v>0</v>
      </c>
      <c r="AG642" s="29" t="str">
        <f t="shared" si="318"/>
        <v>6</v>
      </c>
      <c r="AH642" s="58">
        <v>637</v>
      </c>
      <c r="AI642" s="510">
        <v>505606</v>
      </c>
      <c r="AJ642" s="509">
        <v>5</v>
      </c>
      <c r="AK642" s="509">
        <v>10</v>
      </c>
      <c r="AL642" s="509">
        <v>1</v>
      </c>
      <c r="AM642" s="509">
        <v>1</v>
      </c>
      <c r="AN642" s="509">
        <v>1</v>
      </c>
      <c r="AO642" s="509">
        <v>4</v>
      </c>
      <c r="AP642" s="509">
        <v>1</v>
      </c>
      <c r="AQ642" s="509">
        <v>1</v>
      </c>
      <c r="AR642" s="509">
        <v>2</v>
      </c>
      <c r="AS642" s="509">
        <v>2</v>
      </c>
      <c r="AT642" s="509">
        <v>1</v>
      </c>
      <c r="AU642" s="509">
        <v>5</v>
      </c>
      <c r="AV642" s="509">
        <v>1</v>
      </c>
      <c r="AW642" s="509">
        <v>1</v>
      </c>
      <c r="AX642" s="509">
        <v>1</v>
      </c>
      <c r="AY642" s="509">
        <v>1</v>
      </c>
      <c r="AZ642" s="509">
        <v>1</v>
      </c>
      <c r="BA642" s="509">
        <v>1</v>
      </c>
      <c r="BB642" s="509">
        <v>1</v>
      </c>
      <c r="BC642" s="509" t="b">
        <v>0</v>
      </c>
      <c r="BD642" s="508">
        <v>45094</v>
      </c>
      <c r="BE642" s="508">
        <v>45094</v>
      </c>
      <c r="BF642" s="509" t="b">
        <v>0</v>
      </c>
      <c r="BG642" s="510" t="s">
        <v>1447</v>
      </c>
      <c r="BH642" s="512"/>
      <c r="BI642" s="510"/>
      <c r="BJ642" s="513">
        <v>45094</v>
      </c>
      <c r="BK642" s="513">
        <v>45094</v>
      </c>
      <c r="BL642" s="513">
        <v>46217</v>
      </c>
      <c r="BM642" s="510"/>
      <c r="BN642" s="512"/>
      <c r="BO642" s="510"/>
      <c r="BP642" s="509">
        <v>8</v>
      </c>
      <c r="BQ642" s="509" t="str">
        <f>IF(AI642="","",VLOOKUP(AJ642,[0]!Qualifier,(COLUMN(AJ642)-34),FALSE))</f>
        <v>Plasma</v>
      </c>
      <c r="BR642" s="509" t="str">
        <f>IF(AJ642="","",VLOOKUP(AK642,[0]!Qualifier,(COLUMN(AK642)-34),FALSE))</f>
        <v xml:space="preserve">Citr </v>
      </c>
      <c r="BS642" s="509" t="str">
        <f>IF(AK642="","",VLOOKUP(AL642,[0]!Qualifier,(COLUMN(AL642)-34),FALSE))</f>
        <v xml:space="preserve">NoAdd </v>
      </c>
      <c r="BT642" s="509" t="str">
        <f>IF(AL642="","",VLOOKUP(AM642,[0]!Qualifier,(COLUMN(AM642)-34),FALSE))</f>
        <v xml:space="preserve">Closed </v>
      </c>
      <c r="BU642" s="509" t="str">
        <f>IF(AM642="","",VLOOKUP(AN642,[0]!Qualifier,(COLUMN(AN642)-34),FALSE))</f>
        <v xml:space="preserve">SV </v>
      </c>
      <c r="BV642" s="509" t="str">
        <f>IF(AN642="","",VLOOKUP(AO642,[0]!Qualifier,(COLUMN(AO642)-34),FALSE))</f>
        <v xml:space="preserve">≤-30°C  </v>
      </c>
      <c r="BW642" s="509" t="str">
        <f>IF(AO642="","",VLOOKUP(AP642,[0]!Qualifier,(COLUMN(AP642)-34),FALSE))</f>
        <v>No</v>
      </c>
      <c r="BX642" s="509" t="str">
        <f>IF(AP642="","",VLOOKUP(AQ642,[0]!Qualifier,(COLUMN(AQ642)-34),FALSE))</f>
        <v xml:space="preserve">Allo </v>
      </c>
      <c r="BY642" s="509" t="str">
        <f>IF(AQ642="","",VLOOKUP(AR642,[0]!Qualifier,(COLUMN(AR642)-34),FALSE))</f>
        <v xml:space="preserve">Aph </v>
      </c>
      <c r="BZ642" s="509" t="str">
        <f>IF(AR642="","",VLOOKUP(AS642,[0]!Qualifier,(COLUMN(AS642)-34),FALSE))</f>
        <v xml:space="preserve">≤6h </v>
      </c>
      <c r="CA642" s="509" t="str">
        <f>IF(AS642="","",VLOOKUP(AT642,[0]!Qualifier,(COLUMN(AT642)-34),FALSE))</f>
        <v xml:space="preserve">Transf </v>
      </c>
      <c r="CB642" s="509" t="str">
        <f>IF(AT642="","",VLOOKUP(AU642,[0]!Qualifier,(COLUMN(AU642)-34),FALSE))</f>
        <v>Cellfree</v>
      </c>
      <c r="CC642" s="509" t="str">
        <f>IF(AU642="","",VLOOKUP(AV642,[0]!Qualifier,(COLUMN(AV642)-34),FALSE))</f>
        <v xml:space="preserve">None </v>
      </c>
      <c r="CD642" s="509" t="str">
        <f>IF(AV642="","",VLOOKUP(AW642,[0]!Qualifier,(COLUMN(AW642)-34),FALSE))</f>
        <v xml:space="preserve">NoIrr </v>
      </c>
      <c r="CE642" s="508" t="str">
        <f>IF(AW642="","",VLOOKUP(AX642,[0]!Qualifier,(COLUMN(AX642)-34),FALSE))</f>
        <v xml:space="preserve">- </v>
      </c>
      <c r="CF642" s="508" t="str">
        <f>IF(AX642="","",VLOOKUP(AY642,[0]!Qualifier,(COLUMN(AY642)-34),FALSE))</f>
        <v>no sub</v>
      </c>
      <c r="CG642" s="509" t="str">
        <f>IF(AY642="","",VLOOKUP(AZ642,[0]!Qualifier,(COLUMN(AZ642)-34),FALSE))</f>
        <v>Non</v>
      </c>
      <c r="CH642" s="510" t="str">
        <f>IF(AZ642="","",VLOOKUP(BA642,[0]!Qualifier,(COLUMN(BA642)-34),FALSE))</f>
        <v>NA</v>
      </c>
      <c r="CI642" s="512" t="str">
        <f>IF(BA642="","",VLOOKUP(BB642,[0]!Qualifier,(COLUMN(BB642)-34),FALSE))</f>
        <v xml:space="preserve">None </v>
      </c>
      <c r="CJ642" s="510"/>
      <c r="CK642" s="513" t="str">
        <f t="shared" si="305"/>
        <v>5-10-1-1-1-4-1-1-2-2-1-5-1-1-1-1-1-1-1</v>
      </c>
      <c r="CL642" s="513">
        <v>42263</v>
      </c>
      <c r="CM642" s="513">
        <v>45195</v>
      </c>
      <c r="CN642" s="510"/>
      <c r="CP642" s="510"/>
    </row>
    <row r="643" spans="2:94" ht="12.95" customHeight="1" outlineLevel="1" x14ac:dyDescent="0.35">
      <c r="B643" s="7">
        <f t="shared" si="319"/>
        <v>638</v>
      </c>
      <c r="C643" s="59">
        <f t="shared" si="306"/>
        <v>638</v>
      </c>
      <c r="D643" s="124">
        <f t="shared" si="320"/>
        <v>505607</v>
      </c>
      <c r="E643" s="16" t="str">
        <f t="shared" si="285"/>
        <v>Plasma</v>
      </c>
      <c r="F643" s="58" t="str">
        <f t="shared" si="286"/>
        <v xml:space="preserve">Citr </v>
      </c>
      <c r="G643" s="58" t="str">
        <f t="shared" si="287"/>
        <v xml:space="preserve">NoAdd </v>
      </c>
      <c r="H643" s="58" t="str">
        <f t="shared" si="288"/>
        <v xml:space="preserve">Closed </v>
      </c>
      <c r="I643" s="58" t="str">
        <f t="shared" si="289"/>
        <v xml:space="preserve">SV </v>
      </c>
      <c r="J643" s="58" t="str">
        <f t="shared" si="290"/>
        <v xml:space="preserve">≤-30°C  </v>
      </c>
      <c r="K643" s="58" t="str">
        <f t="shared" si="291"/>
        <v>No</v>
      </c>
      <c r="L643" s="58" t="str">
        <f t="shared" si="292"/>
        <v xml:space="preserve">Allo </v>
      </c>
      <c r="M643" s="58" t="str">
        <f t="shared" si="293"/>
        <v xml:space="preserve">Aph </v>
      </c>
      <c r="N643" s="58" t="str">
        <f t="shared" si="294"/>
        <v xml:space="preserve">≤18h </v>
      </c>
      <c r="O643" s="58" t="str">
        <f t="shared" si="295"/>
        <v xml:space="preserve">Transf </v>
      </c>
      <c r="P643" s="58" t="str">
        <f t="shared" si="296"/>
        <v>Cellfree</v>
      </c>
      <c r="Q643" s="58" t="str">
        <f t="shared" si="297"/>
        <v xml:space="preserve">None </v>
      </c>
      <c r="R643" s="58" t="str">
        <f t="shared" si="298"/>
        <v xml:space="preserve">NoIrr </v>
      </c>
      <c r="S643" s="58" t="str">
        <f t="shared" si="299"/>
        <v xml:space="preserve">- </v>
      </c>
      <c r="T643" s="58" t="str">
        <f t="shared" si="300"/>
        <v>no sub</v>
      </c>
      <c r="U643" s="58" t="str">
        <f t="shared" si="301"/>
        <v>Non</v>
      </c>
      <c r="V643" s="58" t="str">
        <f t="shared" si="302"/>
        <v>NA</v>
      </c>
      <c r="W643" s="58" t="str">
        <f t="shared" si="303"/>
        <v xml:space="preserve">None </v>
      </c>
      <c r="Y643" s="161" t="str">
        <f t="shared" si="304"/>
        <v>5-10-1-1-1-4-1-1-2-3-1-5-1-1-1-1-1-1-1</v>
      </c>
      <c r="Z643" s="8">
        <f t="shared" si="316"/>
        <v>505607</v>
      </c>
      <c r="AA643" s="7">
        <f t="shared" si="317"/>
        <v>638</v>
      </c>
      <c r="AB643" s="29" t="str">
        <f t="shared" si="318"/>
        <v>5</v>
      </c>
      <c r="AC643" s="29" t="str">
        <f t="shared" si="318"/>
        <v>0</v>
      </c>
      <c r="AD643" s="29" t="str">
        <f t="shared" si="318"/>
        <v>5</v>
      </c>
      <c r="AE643" s="29" t="str">
        <f t="shared" si="318"/>
        <v>6</v>
      </c>
      <c r="AF643" s="29" t="str">
        <f t="shared" si="318"/>
        <v>0</v>
      </c>
      <c r="AG643" s="29" t="str">
        <f t="shared" si="318"/>
        <v>7</v>
      </c>
      <c r="AH643" s="58">
        <v>638</v>
      </c>
      <c r="AI643" s="510">
        <v>505607</v>
      </c>
      <c r="AJ643" s="509">
        <v>5</v>
      </c>
      <c r="AK643" s="509">
        <v>10</v>
      </c>
      <c r="AL643" s="509">
        <v>1</v>
      </c>
      <c r="AM643" s="509">
        <v>1</v>
      </c>
      <c r="AN643" s="509">
        <v>1</v>
      </c>
      <c r="AO643" s="509">
        <v>4</v>
      </c>
      <c r="AP643" s="509">
        <v>1</v>
      </c>
      <c r="AQ643" s="509">
        <v>1</v>
      </c>
      <c r="AR643" s="509">
        <v>2</v>
      </c>
      <c r="AS643" s="509">
        <v>3</v>
      </c>
      <c r="AT643" s="509">
        <v>1</v>
      </c>
      <c r="AU643" s="509">
        <v>5</v>
      </c>
      <c r="AV643" s="509">
        <v>1</v>
      </c>
      <c r="AW643" s="509">
        <v>1</v>
      </c>
      <c r="AX643" s="509">
        <v>1</v>
      </c>
      <c r="AY643" s="509">
        <v>1</v>
      </c>
      <c r="AZ643" s="509">
        <v>1</v>
      </c>
      <c r="BA643" s="509">
        <v>1</v>
      </c>
      <c r="BB643" s="509">
        <v>1</v>
      </c>
      <c r="BC643" s="509" t="b">
        <v>0</v>
      </c>
      <c r="BD643" s="508">
        <v>45094</v>
      </c>
      <c r="BE643" s="508">
        <v>45094</v>
      </c>
      <c r="BF643" s="509" t="b">
        <v>0</v>
      </c>
      <c r="BG643" s="510" t="s">
        <v>1473</v>
      </c>
      <c r="BH643" s="512"/>
      <c r="BI643" s="510"/>
      <c r="BJ643" s="513">
        <v>45094</v>
      </c>
      <c r="BK643" s="513">
        <v>45094</v>
      </c>
      <c r="BL643" s="513">
        <v>46217</v>
      </c>
      <c r="BM643" s="510"/>
      <c r="BN643" s="512"/>
      <c r="BO643" s="510"/>
      <c r="BP643" s="509">
        <v>2</v>
      </c>
      <c r="BQ643" s="509" t="str">
        <f>IF(AI643="","",VLOOKUP(AJ643,[0]!Qualifier,(COLUMN(AJ643)-34),FALSE))</f>
        <v>Plasma</v>
      </c>
      <c r="BR643" s="509" t="str">
        <f>IF(AJ643="","",VLOOKUP(AK643,[0]!Qualifier,(COLUMN(AK643)-34),FALSE))</f>
        <v xml:space="preserve">Citr </v>
      </c>
      <c r="BS643" s="509" t="str">
        <f>IF(AK643="","",VLOOKUP(AL643,[0]!Qualifier,(COLUMN(AL643)-34),FALSE))</f>
        <v xml:space="preserve">NoAdd </v>
      </c>
      <c r="BT643" s="509" t="str">
        <f>IF(AL643="","",VLOOKUP(AM643,[0]!Qualifier,(COLUMN(AM643)-34),FALSE))</f>
        <v xml:space="preserve">Closed </v>
      </c>
      <c r="BU643" s="509" t="str">
        <f>IF(AM643="","",VLOOKUP(AN643,[0]!Qualifier,(COLUMN(AN643)-34),FALSE))</f>
        <v xml:space="preserve">SV </v>
      </c>
      <c r="BV643" s="509" t="str">
        <f>IF(AN643="","",VLOOKUP(AO643,[0]!Qualifier,(COLUMN(AO643)-34),FALSE))</f>
        <v xml:space="preserve">≤-30°C  </v>
      </c>
      <c r="BW643" s="509" t="str">
        <f>IF(AO643="","",VLOOKUP(AP643,[0]!Qualifier,(COLUMN(AP643)-34),FALSE))</f>
        <v>No</v>
      </c>
      <c r="BX643" s="509" t="str">
        <f>IF(AP643="","",VLOOKUP(AQ643,[0]!Qualifier,(COLUMN(AQ643)-34),FALSE))</f>
        <v xml:space="preserve">Allo </v>
      </c>
      <c r="BY643" s="509" t="str">
        <f>IF(AQ643="","",VLOOKUP(AR643,[0]!Qualifier,(COLUMN(AR643)-34),FALSE))</f>
        <v xml:space="preserve">Aph </v>
      </c>
      <c r="BZ643" s="509" t="str">
        <f>IF(AR643="","",VLOOKUP(AS643,[0]!Qualifier,(COLUMN(AS643)-34),FALSE))</f>
        <v xml:space="preserve">≤18h </v>
      </c>
      <c r="CA643" s="509" t="str">
        <f>IF(AS643="","",VLOOKUP(AT643,[0]!Qualifier,(COLUMN(AT643)-34),FALSE))</f>
        <v xml:space="preserve">Transf </v>
      </c>
      <c r="CB643" s="509" t="str">
        <f>IF(AT643="","",VLOOKUP(AU643,[0]!Qualifier,(COLUMN(AU643)-34),FALSE))</f>
        <v>Cellfree</v>
      </c>
      <c r="CC643" s="509" t="str">
        <f>IF(AU643="","",VLOOKUP(AV643,[0]!Qualifier,(COLUMN(AV643)-34),FALSE))</f>
        <v xml:space="preserve">None </v>
      </c>
      <c r="CD643" s="509" t="str">
        <f>IF(AV643="","",VLOOKUP(AW643,[0]!Qualifier,(COLUMN(AW643)-34),FALSE))</f>
        <v xml:space="preserve">NoIrr </v>
      </c>
      <c r="CE643" s="508" t="str">
        <f>IF(AW643="","",VLOOKUP(AX643,[0]!Qualifier,(COLUMN(AX643)-34),FALSE))</f>
        <v xml:space="preserve">- </v>
      </c>
      <c r="CF643" s="508" t="str">
        <f>IF(AX643="","",VLOOKUP(AY643,[0]!Qualifier,(COLUMN(AY643)-34),FALSE))</f>
        <v>no sub</v>
      </c>
      <c r="CG643" s="509" t="str">
        <f>IF(AY643="","",VLOOKUP(AZ643,[0]!Qualifier,(COLUMN(AZ643)-34),FALSE))</f>
        <v>Non</v>
      </c>
      <c r="CH643" s="510" t="str">
        <f>IF(AZ643="","",VLOOKUP(BA643,[0]!Qualifier,(COLUMN(BA643)-34),FALSE))</f>
        <v>NA</v>
      </c>
      <c r="CI643" s="512" t="str">
        <f>IF(BA643="","",VLOOKUP(BB643,[0]!Qualifier,(COLUMN(BB643)-34),FALSE))</f>
        <v xml:space="preserve">None </v>
      </c>
      <c r="CJ643" s="510"/>
      <c r="CK643" s="513" t="str">
        <f t="shared" si="305"/>
        <v>5-10-1-1-1-4-1-1-2-3-1-5-1-1-1-1-1-1-1</v>
      </c>
      <c r="CL643" s="513">
        <v>37055</v>
      </c>
      <c r="CM643" s="513">
        <v>45195</v>
      </c>
      <c r="CN643" s="510"/>
      <c r="CP643" s="510"/>
    </row>
    <row r="644" spans="2:94" ht="12.95" customHeight="1" outlineLevel="1" x14ac:dyDescent="0.35">
      <c r="B644" s="7">
        <f t="shared" si="319"/>
        <v>639</v>
      </c>
      <c r="C644" s="59">
        <f t="shared" si="306"/>
        <v>639</v>
      </c>
      <c r="D644" s="124">
        <f t="shared" si="320"/>
        <v>505608</v>
      </c>
      <c r="E644" s="16" t="str">
        <f t="shared" si="285"/>
        <v>Plasma</v>
      </c>
      <c r="F644" s="58" t="str">
        <f t="shared" si="286"/>
        <v xml:space="preserve">Citr </v>
      </c>
      <c r="G644" s="58" t="str">
        <f t="shared" si="287"/>
        <v xml:space="preserve">NoAdd </v>
      </c>
      <c r="H644" s="58" t="str">
        <f t="shared" si="288"/>
        <v xml:space="preserve">Closed </v>
      </c>
      <c r="I644" s="58" t="str">
        <f t="shared" si="289"/>
        <v xml:space="preserve">SV </v>
      </c>
      <c r="J644" s="58" t="str">
        <f t="shared" si="290"/>
        <v xml:space="preserve">≤-30°C  </v>
      </c>
      <c r="K644" s="58" t="str">
        <f t="shared" si="291"/>
        <v>No</v>
      </c>
      <c r="L644" s="58" t="str">
        <f t="shared" si="292"/>
        <v xml:space="preserve">Allo </v>
      </c>
      <c r="M644" s="58" t="str">
        <f t="shared" si="293"/>
        <v xml:space="preserve">Aph </v>
      </c>
      <c r="N644" s="58" t="str">
        <f t="shared" si="294"/>
        <v xml:space="preserve">&gt;18h </v>
      </c>
      <c r="O644" s="58" t="str">
        <f t="shared" si="295"/>
        <v xml:space="preserve">Transf </v>
      </c>
      <c r="P644" s="58" t="str">
        <f t="shared" si="296"/>
        <v>Cellfree</v>
      </c>
      <c r="Q644" s="58" t="str">
        <f t="shared" si="297"/>
        <v xml:space="preserve">None </v>
      </c>
      <c r="R644" s="58" t="str">
        <f t="shared" si="298"/>
        <v xml:space="preserve">NoIrr </v>
      </c>
      <c r="S644" s="58" t="str">
        <f t="shared" si="299"/>
        <v xml:space="preserve">- </v>
      </c>
      <c r="T644" s="58" t="str">
        <f t="shared" si="300"/>
        <v>no sub</v>
      </c>
      <c r="U644" s="58" t="str">
        <f t="shared" si="301"/>
        <v>Non</v>
      </c>
      <c r="V644" s="58" t="str">
        <f t="shared" si="302"/>
        <v>NA</v>
      </c>
      <c r="W644" s="58" t="str">
        <f t="shared" si="303"/>
        <v xml:space="preserve">None </v>
      </c>
      <c r="Y644" s="161" t="str">
        <f t="shared" si="304"/>
        <v>5-10-1-1-1-4-1-1-2-4-1-5-1-1-1-1-1-1-1</v>
      </c>
      <c r="Z644" s="8">
        <f t="shared" si="316"/>
        <v>505608</v>
      </c>
      <c r="AA644" s="7">
        <f t="shared" si="317"/>
        <v>639</v>
      </c>
      <c r="AB644" s="29" t="str">
        <f t="shared" si="318"/>
        <v>5</v>
      </c>
      <c r="AC644" s="29" t="str">
        <f t="shared" si="318"/>
        <v>0</v>
      </c>
      <c r="AD644" s="29" t="str">
        <f t="shared" si="318"/>
        <v>5</v>
      </c>
      <c r="AE644" s="29" t="str">
        <f t="shared" si="318"/>
        <v>6</v>
      </c>
      <c r="AF644" s="29" t="str">
        <f t="shared" si="318"/>
        <v>0</v>
      </c>
      <c r="AG644" s="29" t="str">
        <f t="shared" si="318"/>
        <v>8</v>
      </c>
      <c r="AH644" s="58">
        <v>639</v>
      </c>
      <c r="AI644" s="510">
        <v>505608</v>
      </c>
      <c r="AJ644" s="509">
        <v>5</v>
      </c>
      <c r="AK644" s="509">
        <v>10</v>
      </c>
      <c r="AL644" s="509">
        <v>1</v>
      </c>
      <c r="AM644" s="509">
        <v>1</v>
      </c>
      <c r="AN644" s="509">
        <v>1</v>
      </c>
      <c r="AO644" s="509">
        <v>4</v>
      </c>
      <c r="AP644" s="509">
        <v>1</v>
      </c>
      <c r="AQ644" s="509">
        <v>1</v>
      </c>
      <c r="AR644" s="509">
        <v>2</v>
      </c>
      <c r="AS644" s="509">
        <v>4</v>
      </c>
      <c r="AT644" s="509">
        <v>1</v>
      </c>
      <c r="AU644" s="509">
        <v>5</v>
      </c>
      <c r="AV644" s="509">
        <v>1</v>
      </c>
      <c r="AW644" s="509">
        <v>1</v>
      </c>
      <c r="AX644" s="509">
        <v>1</v>
      </c>
      <c r="AY644" s="509">
        <v>1</v>
      </c>
      <c r="AZ644" s="509">
        <v>1</v>
      </c>
      <c r="BA644" s="509">
        <v>1</v>
      </c>
      <c r="BB644" s="509">
        <v>1</v>
      </c>
      <c r="BC644" s="509" t="b">
        <v>0</v>
      </c>
      <c r="BD644" s="508">
        <v>45094</v>
      </c>
      <c r="BE644" s="508">
        <v>45094</v>
      </c>
      <c r="BF644" s="509" t="b">
        <v>0</v>
      </c>
      <c r="BG644" s="510" t="s">
        <v>1448</v>
      </c>
      <c r="BH644" s="512"/>
      <c r="BI644" s="510"/>
      <c r="BJ644" s="513">
        <v>45094</v>
      </c>
      <c r="BK644" s="513">
        <v>45094</v>
      </c>
      <c r="BL644" s="513">
        <v>46217</v>
      </c>
      <c r="BM644" s="510"/>
      <c r="BN644" s="512"/>
      <c r="BO644" s="510"/>
      <c r="BP644" s="509">
        <v>8</v>
      </c>
      <c r="BQ644" s="509" t="str">
        <f>IF(AI644="","",VLOOKUP(AJ644,[0]!Qualifier,(COLUMN(AJ644)-34),FALSE))</f>
        <v>Plasma</v>
      </c>
      <c r="BR644" s="509" t="str">
        <f>IF(AJ644="","",VLOOKUP(AK644,[0]!Qualifier,(COLUMN(AK644)-34),FALSE))</f>
        <v xml:space="preserve">Citr </v>
      </c>
      <c r="BS644" s="509" t="str">
        <f>IF(AK644="","",VLOOKUP(AL644,[0]!Qualifier,(COLUMN(AL644)-34),FALSE))</f>
        <v xml:space="preserve">NoAdd </v>
      </c>
      <c r="BT644" s="509" t="str">
        <f>IF(AL644="","",VLOOKUP(AM644,[0]!Qualifier,(COLUMN(AM644)-34),FALSE))</f>
        <v xml:space="preserve">Closed </v>
      </c>
      <c r="BU644" s="509" t="str">
        <f>IF(AM644="","",VLOOKUP(AN644,[0]!Qualifier,(COLUMN(AN644)-34),FALSE))</f>
        <v xml:space="preserve">SV </v>
      </c>
      <c r="BV644" s="509" t="str">
        <f>IF(AN644="","",VLOOKUP(AO644,[0]!Qualifier,(COLUMN(AO644)-34),FALSE))</f>
        <v xml:space="preserve">≤-30°C  </v>
      </c>
      <c r="BW644" s="509" t="str">
        <f>IF(AO644="","",VLOOKUP(AP644,[0]!Qualifier,(COLUMN(AP644)-34),FALSE))</f>
        <v>No</v>
      </c>
      <c r="BX644" s="509" t="str">
        <f>IF(AP644="","",VLOOKUP(AQ644,[0]!Qualifier,(COLUMN(AQ644)-34),FALSE))</f>
        <v xml:space="preserve">Allo </v>
      </c>
      <c r="BY644" s="509" t="str">
        <f>IF(AQ644="","",VLOOKUP(AR644,[0]!Qualifier,(COLUMN(AR644)-34),FALSE))</f>
        <v xml:space="preserve">Aph </v>
      </c>
      <c r="BZ644" s="509" t="str">
        <f>IF(AR644="","",VLOOKUP(AS644,[0]!Qualifier,(COLUMN(AS644)-34),FALSE))</f>
        <v xml:space="preserve">&gt;18h </v>
      </c>
      <c r="CA644" s="509" t="str">
        <f>IF(AS644="","",VLOOKUP(AT644,[0]!Qualifier,(COLUMN(AT644)-34),FALSE))</f>
        <v xml:space="preserve">Transf </v>
      </c>
      <c r="CB644" s="509" t="str">
        <f>IF(AT644="","",VLOOKUP(AU644,[0]!Qualifier,(COLUMN(AU644)-34),FALSE))</f>
        <v>Cellfree</v>
      </c>
      <c r="CC644" s="509" t="str">
        <f>IF(AU644="","",VLOOKUP(AV644,[0]!Qualifier,(COLUMN(AV644)-34),FALSE))</f>
        <v xml:space="preserve">None </v>
      </c>
      <c r="CD644" s="509" t="str">
        <f>IF(AV644="","",VLOOKUP(AW644,[0]!Qualifier,(COLUMN(AW644)-34),FALSE))</f>
        <v xml:space="preserve">NoIrr </v>
      </c>
      <c r="CE644" s="508" t="str">
        <f>IF(AW644="","",VLOOKUP(AX644,[0]!Qualifier,(COLUMN(AX644)-34),FALSE))</f>
        <v xml:space="preserve">- </v>
      </c>
      <c r="CF644" s="508" t="str">
        <f>IF(AX644="","",VLOOKUP(AY644,[0]!Qualifier,(COLUMN(AY644)-34),FALSE))</f>
        <v>no sub</v>
      </c>
      <c r="CG644" s="509" t="str">
        <f>IF(AY644="","",VLOOKUP(AZ644,[0]!Qualifier,(COLUMN(AZ644)-34),FALSE))</f>
        <v>Non</v>
      </c>
      <c r="CH644" s="510" t="str">
        <f>IF(AZ644="","",VLOOKUP(BA644,[0]!Qualifier,(COLUMN(BA644)-34),FALSE))</f>
        <v>NA</v>
      </c>
      <c r="CI644" s="512" t="str">
        <f>IF(BA644="","",VLOOKUP(BB644,[0]!Qualifier,(COLUMN(BB644)-34),FALSE))</f>
        <v xml:space="preserve">None </v>
      </c>
      <c r="CJ644" s="510"/>
      <c r="CK644" s="513" t="str">
        <f t="shared" si="305"/>
        <v>5-10-1-1-1-4-1-1-2-4-1-5-1-1-1-1-1-1-1</v>
      </c>
      <c r="CL644" s="513">
        <v>39473</v>
      </c>
      <c r="CM644" s="513">
        <v>45195</v>
      </c>
      <c r="CN644" s="510"/>
      <c r="CP644" s="510"/>
    </row>
    <row r="645" spans="2:94" ht="12.95" customHeight="1" outlineLevel="1" x14ac:dyDescent="0.35">
      <c r="B645" s="7">
        <f t="shared" si="319"/>
        <v>640</v>
      </c>
      <c r="C645" s="59">
        <f t="shared" si="306"/>
        <v>640</v>
      </c>
      <c r="D645" s="124">
        <f t="shared" si="320"/>
        <v>505620</v>
      </c>
      <c r="E645" s="16" t="str">
        <f t="shared" si="285"/>
        <v>Plasma</v>
      </c>
      <c r="F645" s="58" t="str">
        <f t="shared" si="286"/>
        <v xml:space="preserve">Citr </v>
      </c>
      <c r="G645" s="58" t="str">
        <f t="shared" si="287"/>
        <v xml:space="preserve">NoAdd </v>
      </c>
      <c r="H645" s="58" t="str">
        <f t="shared" si="288"/>
        <v xml:space="preserve">Closed </v>
      </c>
      <c r="I645" s="58" t="str">
        <f t="shared" si="289"/>
        <v xml:space="preserve">SV </v>
      </c>
      <c r="J645" s="58" t="str">
        <f t="shared" si="290"/>
        <v xml:space="preserve">≤-30°C  </v>
      </c>
      <c r="K645" s="58" t="str">
        <f t="shared" si="291"/>
        <v>No</v>
      </c>
      <c r="L645" s="58" t="str">
        <f t="shared" si="292"/>
        <v xml:space="preserve">Allo </v>
      </c>
      <c r="M645" s="58" t="str">
        <f t="shared" si="293"/>
        <v xml:space="preserve">Aph </v>
      </c>
      <c r="N645" s="58" t="str">
        <f t="shared" si="294"/>
        <v xml:space="preserve">≤24h </v>
      </c>
      <c r="O645" s="58" t="str">
        <f t="shared" si="295"/>
        <v xml:space="preserve">Fract </v>
      </c>
      <c r="P645" s="58" t="str">
        <f t="shared" si="296"/>
        <v>Cellfree</v>
      </c>
      <c r="Q645" s="58" t="str">
        <f t="shared" si="297"/>
        <v xml:space="preserve">None </v>
      </c>
      <c r="R645" s="58" t="str">
        <f t="shared" si="298"/>
        <v xml:space="preserve">NoIrr </v>
      </c>
      <c r="S645" s="58" t="str">
        <f t="shared" si="299"/>
        <v xml:space="preserve">- </v>
      </c>
      <c r="T645" s="58" t="str">
        <f t="shared" si="300"/>
        <v>no sub</v>
      </c>
      <c r="U645" s="58" t="str">
        <f t="shared" si="301"/>
        <v>Non</v>
      </c>
      <c r="V645" s="58" t="str">
        <f t="shared" si="302"/>
        <v>NA</v>
      </c>
      <c r="W645" s="58" t="str">
        <f t="shared" si="303"/>
        <v xml:space="preserve">None </v>
      </c>
      <c r="Y645" s="161" t="str">
        <f t="shared" si="304"/>
        <v>5-10-1-1-1-4-1-1-2-5-3-5-1-1-1-1-1-1-1</v>
      </c>
      <c r="Z645" s="8">
        <f t="shared" si="316"/>
        <v>505620</v>
      </c>
      <c r="AA645" s="7">
        <f t="shared" si="317"/>
        <v>640</v>
      </c>
      <c r="AB645" s="29" t="str">
        <f t="shared" si="318"/>
        <v>5</v>
      </c>
      <c r="AC645" s="29" t="str">
        <f t="shared" si="318"/>
        <v>0</v>
      </c>
      <c r="AD645" s="29" t="str">
        <f t="shared" si="318"/>
        <v>5</v>
      </c>
      <c r="AE645" s="29" t="str">
        <f t="shared" si="318"/>
        <v>6</v>
      </c>
      <c r="AF645" s="29" t="str">
        <f t="shared" si="318"/>
        <v>2</v>
      </c>
      <c r="AG645" s="29" t="str">
        <f t="shared" si="318"/>
        <v>0</v>
      </c>
      <c r="AH645" s="58">
        <v>640</v>
      </c>
      <c r="AI645" s="510">
        <v>505620</v>
      </c>
      <c r="AJ645" s="509">
        <v>5</v>
      </c>
      <c r="AK645" s="509">
        <v>10</v>
      </c>
      <c r="AL645" s="509">
        <v>1</v>
      </c>
      <c r="AM645" s="509">
        <v>1</v>
      </c>
      <c r="AN645" s="509">
        <v>1</v>
      </c>
      <c r="AO645" s="509">
        <v>4</v>
      </c>
      <c r="AP645" s="509">
        <v>1</v>
      </c>
      <c r="AQ645" s="509">
        <v>1</v>
      </c>
      <c r="AR645" s="509">
        <v>2</v>
      </c>
      <c r="AS645" s="509">
        <v>5</v>
      </c>
      <c r="AT645" s="509">
        <v>3</v>
      </c>
      <c r="AU645" s="509">
        <v>5</v>
      </c>
      <c r="AV645" s="509">
        <v>1</v>
      </c>
      <c r="AW645" s="509">
        <v>1</v>
      </c>
      <c r="AX645" s="509">
        <v>1</v>
      </c>
      <c r="AY645" s="509">
        <v>1</v>
      </c>
      <c r="AZ645" s="509">
        <v>1</v>
      </c>
      <c r="BA645" s="509">
        <v>1</v>
      </c>
      <c r="BB645" s="509">
        <v>1</v>
      </c>
      <c r="BC645" s="509" t="b">
        <v>0</v>
      </c>
      <c r="BD645" s="508">
        <v>44692</v>
      </c>
      <c r="BE645" s="508">
        <v>44684</v>
      </c>
      <c r="BF645" s="509" t="b">
        <v>0</v>
      </c>
      <c r="BG645" s="510" t="s">
        <v>1314</v>
      </c>
      <c r="BH645" s="512"/>
      <c r="BI645" s="510"/>
      <c r="BJ645" s="513">
        <v>44692</v>
      </c>
      <c r="BK645" s="513">
        <v>44684</v>
      </c>
      <c r="BL645" s="513">
        <v>46217</v>
      </c>
      <c r="BM645" s="510"/>
      <c r="BN645" s="512"/>
      <c r="BO645" s="510"/>
      <c r="BP645" s="509">
        <v>8</v>
      </c>
      <c r="BQ645" s="509" t="str">
        <f>IF(AI645="","",VLOOKUP(AJ645,[0]!Qualifier,(COLUMN(AJ645)-34),FALSE))</f>
        <v>Plasma</v>
      </c>
      <c r="BR645" s="509" t="str">
        <f>IF(AJ645="","",VLOOKUP(AK645,[0]!Qualifier,(COLUMN(AK645)-34),FALSE))</f>
        <v xml:space="preserve">Citr </v>
      </c>
      <c r="BS645" s="509" t="str">
        <f>IF(AK645="","",VLOOKUP(AL645,[0]!Qualifier,(COLUMN(AL645)-34),FALSE))</f>
        <v xml:space="preserve">NoAdd </v>
      </c>
      <c r="BT645" s="509" t="str">
        <f>IF(AL645="","",VLOOKUP(AM645,[0]!Qualifier,(COLUMN(AM645)-34),FALSE))</f>
        <v xml:space="preserve">Closed </v>
      </c>
      <c r="BU645" s="509" t="str">
        <f>IF(AM645="","",VLOOKUP(AN645,[0]!Qualifier,(COLUMN(AN645)-34),FALSE))</f>
        <v xml:space="preserve">SV </v>
      </c>
      <c r="BV645" s="509" t="str">
        <f>IF(AN645="","",VLOOKUP(AO645,[0]!Qualifier,(COLUMN(AO645)-34),FALSE))</f>
        <v xml:space="preserve">≤-30°C  </v>
      </c>
      <c r="BW645" s="509" t="str">
        <f>IF(AO645="","",VLOOKUP(AP645,[0]!Qualifier,(COLUMN(AP645)-34),FALSE))</f>
        <v>No</v>
      </c>
      <c r="BX645" s="509" t="str">
        <f>IF(AP645="","",VLOOKUP(AQ645,[0]!Qualifier,(COLUMN(AQ645)-34),FALSE))</f>
        <v xml:space="preserve">Allo </v>
      </c>
      <c r="BY645" s="509" t="str">
        <f>IF(AQ645="","",VLOOKUP(AR645,[0]!Qualifier,(COLUMN(AR645)-34),FALSE))</f>
        <v xml:space="preserve">Aph </v>
      </c>
      <c r="BZ645" s="509" t="str">
        <f>IF(AR645="","",VLOOKUP(AS645,[0]!Qualifier,(COLUMN(AS645)-34),FALSE))</f>
        <v xml:space="preserve">≤24h </v>
      </c>
      <c r="CA645" s="509" t="str">
        <f>IF(AS645="","",VLOOKUP(AT645,[0]!Qualifier,(COLUMN(AT645)-34),FALSE))</f>
        <v xml:space="preserve">Fract </v>
      </c>
      <c r="CB645" s="509" t="str">
        <f>IF(AT645="","",VLOOKUP(AU645,[0]!Qualifier,(COLUMN(AU645)-34),FALSE))</f>
        <v>Cellfree</v>
      </c>
      <c r="CC645" s="509" t="str">
        <f>IF(AU645="","",VLOOKUP(AV645,[0]!Qualifier,(COLUMN(AV645)-34),FALSE))</f>
        <v xml:space="preserve">None </v>
      </c>
      <c r="CD645" s="509" t="str">
        <f>IF(AV645="","",VLOOKUP(AW645,[0]!Qualifier,(COLUMN(AW645)-34),FALSE))</f>
        <v xml:space="preserve">NoIrr </v>
      </c>
      <c r="CE645" s="508" t="str">
        <f>IF(AW645="","",VLOOKUP(AX645,[0]!Qualifier,(COLUMN(AX645)-34),FALSE))</f>
        <v xml:space="preserve">- </v>
      </c>
      <c r="CF645" s="508" t="str">
        <f>IF(AX645="","",VLOOKUP(AY645,[0]!Qualifier,(COLUMN(AY645)-34),FALSE))</f>
        <v>no sub</v>
      </c>
      <c r="CG645" s="509" t="str">
        <f>IF(AY645="","",VLOOKUP(AZ645,[0]!Qualifier,(COLUMN(AZ645)-34),FALSE))</f>
        <v>Non</v>
      </c>
      <c r="CH645" s="510" t="str">
        <f>IF(AZ645="","",VLOOKUP(BA645,[0]!Qualifier,(COLUMN(BA645)-34),FALSE))</f>
        <v>NA</v>
      </c>
      <c r="CI645" s="512" t="str">
        <f>IF(BA645="","",VLOOKUP(BB645,[0]!Qualifier,(COLUMN(BB645)-34),FALSE))</f>
        <v xml:space="preserve">None </v>
      </c>
      <c r="CJ645" s="510"/>
      <c r="CK645" s="513" t="str">
        <f t="shared" si="305"/>
        <v>5-10-1-1-1-4-1-1-2-5-3-5-1-1-1-1-1-1-1</v>
      </c>
      <c r="CL645" s="513">
        <v>41908</v>
      </c>
      <c r="CM645" s="513">
        <v>45195</v>
      </c>
      <c r="CN645" s="510"/>
      <c r="CP645" s="510"/>
    </row>
    <row r="646" spans="2:94" ht="12.95" customHeight="1" outlineLevel="1" x14ac:dyDescent="0.35">
      <c r="B646" s="7">
        <f t="shared" si="319"/>
        <v>641</v>
      </c>
      <c r="C646" s="59">
        <f t="shared" si="306"/>
        <v>641</v>
      </c>
      <c r="D646" s="124">
        <f t="shared" si="320"/>
        <v>505671</v>
      </c>
      <c r="E646" s="16" t="str">
        <f t="shared" ref="E646:E683" si="321">IF($AI646&lt;&gt;"",IF($Y$3="text", BQ646,AJ646),"")</f>
        <v>Plasma</v>
      </c>
      <c r="F646" s="58" t="str">
        <f t="shared" ref="F646:F683" si="322">IF($AI646&lt;&gt;"",IF($Y$3="text", BR646,AK646),"")</f>
        <v xml:space="preserve">Citr </v>
      </c>
      <c r="G646" s="58" t="str">
        <f t="shared" ref="G646:G683" si="323">IF($AI646&lt;&gt;"",IF($Y$3="text", BS646,AL646),"")</f>
        <v xml:space="preserve">NoAdd </v>
      </c>
      <c r="H646" s="58" t="str">
        <f t="shared" ref="H646:H683" si="324">IF($AI646&lt;&gt;"",IF($Y$3="text", BT646,AM646),"")</f>
        <v xml:space="preserve">Closed </v>
      </c>
      <c r="I646" s="58" t="str">
        <f t="shared" ref="I646:I683" si="325">IF($AI646&lt;&gt;"",IF($Y$3="text", BU646,AN646),"")</f>
        <v xml:space="preserve">SV </v>
      </c>
      <c r="J646" s="58" t="str">
        <f t="shared" ref="J646:J683" si="326">IF($AI646&lt;&gt;"",IF($Y$3="text", BV646,AO646),"")</f>
        <v xml:space="preserve">≤-30°C  </v>
      </c>
      <c r="K646" s="58" t="str">
        <f t="shared" ref="K646:K683" si="327">IF($AI646&lt;&gt;"",IF($Y$3="text", BW646,AP646),"")</f>
        <v>No</v>
      </c>
      <c r="L646" s="58" t="str">
        <f t="shared" ref="L646:L683" si="328">IF($AI646&lt;&gt;"",IF($Y$3="text", BX646,AQ646),"")</f>
        <v xml:space="preserve">Allo </v>
      </c>
      <c r="M646" s="58" t="str">
        <f t="shared" ref="M646:M683" si="329">IF($AI646&lt;&gt;"",IF($Y$3="text", BY646,AR646),"")</f>
        <v xml:space="preserve">Aph </v>
      </c>
      <c r="N646" s="58" t="str">
        <f t="shared" ref="N646:N683" si="330">IF($AI646&lt;&gt;"",IF($Y$3="text", BZ646,AS646),"")</f>
        <v xml:space="preserve">≤18h </v>
      </c>
      <c r="O646" s="58" t="str">
        <f t="shared" ref="O646:O683" si="331">IF($AI646&lt;&gt;"",IF($Y$3="text", CA646,AT646),"")</f>
        <v xml:space="preserve">SpecInf </v>
      </c>
      <c r="P646" s="58" t="str">
        <f t="shared" ref="P646:P683" si="332">IF($AI646&lt;&gt;"",IF($Y$3="text", CB646,AU646),"")</f>
        <v>Cellfree</v>
      </c>
      <c r="Q646" s="58" t="str">
        <f t="shared" ref="Q646:Q683" si="333">IF($AI646&lt;&gt;"",IF($Y$3="text", CC646,AV646),"")</f>
        <v xml:space="preserve">None </v>
      </c>
      <c r="R646" s="58" t="str">
        <f t="shared" ref="R646:R683" si="334">IF($AI646&lt;&gt;"",IF($Y$3="text", CD646,AW646),"")</f>
        <v xml:space="preserve">NoIrr </v>
      </c>
      <c r="S646" s="58" t="str">
        <f t="shared" ref="S646:S683" si="335">IF($AI646&lt;&gt;"",IF($Y$3="text", CE646,AX646),"")</f>
        <v xml:space="preserve">- </v>
      </c>
      <c r="T646" s="58" t="str">
        <f t="shared" ref="T646:T683" si="336">IF($AI646&lt;&gt;"",IF($Y$3="text", CF646,AY646),"")</f>
        <v>ConvalPl</v>
      </c>
      <c r="U646" s="58" t="str">
        <f t="shared" ref="U646:U683" si="337">IF($AI646&lt;&gt;"",IF($Y$3="text", CG646,AZ646),"")</f>
        <v xml:space="preserve">Qu </v>
      </c>
      <c r="V646" s="58" t="str">
        <f t="shared" ref="V646:V683" si="338">IF($AI646&lt;&gt;"",IF($Y$3="text", CH646,BA646),"")</f>
        <v>NA</v>
      </c>
      <c r="W646" s="58" t="str">
        <f t="shared" ref="W646:W683" si="339">IF($AI646&lt;&gt;"",IF($Y$3="text", CI646,BB646),"")</f>
        <v xml:space="preserve">None </v>
      </c>
      <c r="Y646" s="161" t="str">
        <f t="shared" ref="Y646:Y709" si="340">IF(CK646="------------------"," ",CK646)</f>
        <v>5-10-1-1-1-4-1-1-2-3-7-5-1-1-1-23-2-1-1</v>
      </c>
      <c r="Z646" s="8">
        <f t="shared" si="316"/>
        <v>505671</v>
      </c>
      <c r="AA646" s="7">
        <f t="shared" si="317"/>
        <v>641</v>
      </c>
      <c r="AB646" s="29" t="str">
        <f t="shared" si="318"/>
        <v>5</v>
      </c>
      <c r="AC646" s="29" t="str">
        <f t="shared" si="318"/>
        <v>0</v>
      </c>
      <c r="AD646" s="29" t="str">
        <f t="shared" si="318"/>
        <v>5</v>
      </c>
      <c r="AE646" s="29" t="str">
        <f t="shared" si="318"/>
        <v>6</v>
      </c>
      <c r="AF646" s="29" t="str">
        <f t="shared" si="318"/>
        <v>7</v>
      </c>
      <c r="AG646" s="29" t="str">
        <f t="shared" si="318"/>
        <v>1</v>
      </c>
      <c r="AH646" s="58">
        <v>641</v>
      </c>
      <c r="AI646" s="510">
        <v>505671</v>
      </c>
      <c r="AJ646" s="509">
        <v>5</v>
      </c>
      <c r="AK646" s="509">
        <v>10</v>
      </c>
      <c r="AL646" s="509">
        <v>1</v>
      </c>
      <c r="AM646" s="509">
        <v>1</v>
      </c>
      <c r="AN646" s="509">
        <v>1</v>
      </c>
      <c r="AO646" s="509">
        <v>4</v>
      </c>
      <c r="AP646" s="509">
        <v>1</v>
      </c>
      <c r="AQ646" s="509">
        <v>1</v>
      </c>
      <c r="AR646" s="509">
        <v>2</v>
      </c>
      <c r="AS646" s="509">
        <v>3</v>
      </c>
      <c r="AT646" s="509">
        <v>7</v>
      </c>
      <c r="AU646" s="509">
        <v>5</v>
      </c>
      <c r="AV646" s="509">
        <v>1</v>
      </c>
      <c r="AW646" s="509">
        <v>1</v>
      </c>
      <c r="AX646" s="509">
        <v>1</v>
      </c>
      <c r="AY646" s="509">
        <v>23</v>
      </c>
      <c r="AZ646" s="509">
        <v>2</v>
      </c>
      <c r="BA646" s="509">
        <v>1</v>
      </c>
      <c r="BB646" s="509">
        <v>1</v>
      </c>
      <c r="BC646" s="509" t="b">
        <v>0</v>
      </c>
      <c r="BD646" s="508">
        <v>44364</v>
      </c>
      <c r="BE646" s="508">
        <v>44341</v>
      </c>
      <c r="BF646" s="509" t="b">
        <v>0</v>
      </c>
      <c r="BG646" s="510" t="s">
        <v>1474</v>
      </c>
      <c r="BH646" s="512"/>
      <c r="BI646" s="510"/>
      <c r="BJ646" s="513">
        <v>44364</v>
      </c>
      <c r="BK646" s="513">
        <v>44341</v>
      </c>
      <c r="BL646" s="513">
        <v>46217</v>
      </c>
      <c r="BM646" s="510"/>
      <c r="BN646" s="512"/>
      <c r="BO646" s="510"/>
      <c r="BP646" s="509">
        <v>2</v>
      </c>
      <c r="BQ646" s="509" t="str">
        <f>IF(AI646="","",VLOOKUP(AJ646,[0]!Qualifier,(COLUMN(AJ646)-34),FALSE))</f>
        <v>Plasma</v>
      </c>
      <c r="BR646" s="509" t="str">
        <f>IF(AJ646="","",VLOOKUP(AK646,[0]!Qualifier,(COLUMN(AK646)-34),FALSE))</f>
        <v xml:space="preserve">Citr </v>
      </c>
      <c r="BS646" s="509" t="str">
        <f>IF(AK646="","",VLOOKUP(AL646,[0]!Qualifier,(COLUMN(AL646)-34),FALSE))</f>
        <v xml:space="preserve">NoAdd </v>
      </c>
      <c r="BT646" s="509" t="str">
        <f>IF(AL646="","",VLOOKUP(AM646,[0]!Qualifier,(COLUMN(AM646)-34),FALSE))</f>
        <v xml:space="preserve">Closed </v>
      </c>
      <c r="BU646" s="509" t="str">
        <f>IF(AM646="","",VLOOKUP(AN646,[0]!Qualifier,(COLUMN(AN646)-34),FALSE))</f>
        <v xml:space="preserve">SV </v>
      </c>
      <c r="BV646" s="509" t="str">
        <f>IF(AN646="","",VLOOKUP(AO646,[0]!Qualifier,(COLUMN(AO646)-34),FALSE))</f>
        <v xml:space="preserve">≤-30°C  </v>
      </c>
      <c r="BW646" s="509" t="str">
        <f>IF(AO646="","",VLOOKUP(AP646,[0]!Qualifier,(COLUMN(AP646)-34),FALSE))</f>
        <v>No</v>
      </c>
      <c r="BX646" s="509" t="str">
        <f>IF(AP646="","",VLOOKUP(AQ646,[0]!Qualifier,(COLUMN(AQ646)-34),FALSE))</f>
        <v xml:space="preserve">Allo </v>
      </c>
      <c r="BY646" s="509" t="str">
        <f>IF(AQ646="","",VLOOKUP(AR646,[0]!Qualifier,(COLUMN(AR646)-34),FALSE))</f>
        <v xml:space="preserve">Aph </v>
      </c>
      <c r="BZ646" s="509" t="str">
        <f>IF(AR646="","",VLOOKUP(AS646,[0]!Qualifier,(COLUMN(AS646)-34),FALSE))</f>
        <v xml:space="preserve">≤18h </v>
      </c>
      <c r="CA646" s="509" t="str">
        <f>IF(AS646="","",VLOOKUP(AT646,[0]!Qualifier,(COLUMN(AT646)-34),FALSE))</f>
        <v xml:space="preserve">SpecInf </v>
      </c>
      <c r="CB646" s="509" t="str">
        <f>IF(AT646="","",VLOOKUP(AU646,[0]!Qualifier,(COLUMN(AU646)-34),FALSE))</f>
        <v>Cellfree</v>
      </c>
      <c r="CC646" s="509" t="str">
        <f>IF(AU646="","",VLOOKUP(AV646,[0]!Qualifier,(COLUMN(AV646)-34),FALSE))</f>
        <v xml:space="preserve">None </v>
      </c>
      <c r="CD646" s="509" t="str">
        <f>IF(AV646="","",VLOOKUP(AW646,[0]!Qualifier,(COLUMN(AW646)-34),FALSE))</f>
        <v xml:space="preserve">NoIrr </v>
      </c>
      <c r="CE646" s="508" t="str">
        <f>IF(AW646="","",VLOOKUP(AX646,[0]!Qualifier,(COLUMN(AX646)-34),FALSE))</f>
        <v xml:space="preserve">- </v>
      </c>
      <c r="CF646" s="508" t="str">
        <f>IF(AX646="","",VLOOKUP(AY646,[0]!Qualifier,(COLUMN(AY646)-34),FALSE))</f>
        <v>ConvalPl</v>
      </c>
      <c r="CG646" s="509" t="str">
        <f>IF(AY646="","",VLOOKUP(AZ646,[0]!Qualifier,(COLUMN(AZ646)-34),FALSE))</f>
        <v xml:space="preserve">Qu </v>
      </c>
      <c r="CH646" s="510" t="str">
        <f>IF(AZ646="","",VLOOKUP(BA646,[0]!Qualifier,(COLUMN(BA646)-34),FALSE))</f>
        <v>NA</v>
      </c>
      <c r="CI646" s="512" t="str">
        <f>IF(BA646="","",VLOOKUP(BB646,[0]!Qualifier,(COLUMN(BB646)-34),FALSE))</f>
        <v xml:space="preserve">None </v>
      </c>
      <c r="CJ646" s="510"/>
      <c r="CK646" s="513" t="str">
        <f t="shared" ref="CK646:CK709" si="341">AJ646&amp;"-"&amp;AK646&amp;"-"&amp;AL646&amp;"-"&amp;AM646&amp;"-"&amp;AN646&amp;"-"&amp;AO646&amp;"-"&amp;AP646&amp;"-"&amp;AQ646&amp;"-"&amp;AR646&amp;"-"&amp;AS646&amp;"-"&amp;AT646&amp;"-"&amp;AU646&amp;"-"&amp;AV646&amp;"-"&amp;AW646&amp;"-"&amp;AX646&amp;"-"&amp;AY646&amp;"-"&amp;AZ646&amp;"-"&amp;BA646&amp;"-"&amp;BB646</f>
        <v>5-10-1-1-1-4-1-1-2-3-7-5-1-1-1-23-2-1-1</v>
      </c>
      <c r="CL646" s="513">
        <v>37485</v>
      </c>
      <c r="CM646" s="513">
        <v>45195</v>
      </c>
      <c r="CN646" s="510"/>
      <c r="CP646" s="510"/>
    </row>
    <row r="647" spans="2:94" ht="12.95" customHeight="1" outlineLevel="1" x14ac:dyDescent="0.35">
      <c r="B647" s="7">
        <f t="shared" si="319"/>
        <v>642</v>
      </c>
      <c r="C647" s="59">
        <f t="shared" ref="C647:C673" si="342">IF(AH647="","",IF(OR(BC647,BF647),"ungültig",B647))</f>
        <v>642</v>
      </c>
      <c r="D647" s="124">
        <f t="shared" si="320"/>
        <v>505701</v>
      </c>
      <c r="E647" s="16" t="str">
        <f t="shared" si="321"/>
        <v>Plasma</v>
      </c>
      <c r="F647" s="58" t="str">
        <f t="shared" si="322"/>
        <v xml:space="preserve">Citr </v>
      </c>
      <c r="G647" s="58" t="str">
        <f t="shared" si="323"/>
        <v xml:space="preserve">NoAdd </v>
      </c>
      <c r="H647" s="58" t="str">
        <f t="shared" si="324"/>
        <v xml:space="preserve">Closed </v>
      </c>
      <c r="I647" s="58" t="str">
        <f t="shared" si="325"/>
        <v xml:space="preserve">SVPed </v>
      </c>
      <c r="J647" s="58" t="str">
        <f t="shared" si="326"/>
        <v xml:space="preserve">≤-30°C  </v>
      </c>
      <c r="K647" s="58" t="str">
        <f t="shared" si="327"/>
        <v>No</v>
      </c>
      <c r="L647" s="58" t="str">
        <f t="shared" si="328"/>
        <v xml:space="preserve">Allo </v>
      </c>
      <c r="M647" s="58" t="str">
        <f t="shared" si="329"/>
        <v xml:space="preserve">Aph </v>
      </c>
      <c r="N647" s="58" t="str">
        <f t="shared" si="330"/>
        <v xml:space="preserve">≤18h </v>
      </c>
      <c r="O647" s="58" t="str">
        <f t="shared" si="331"/>
        <v xml:space="preserve">Transf </v>
      </c>
      <c r="P647" s="58" t="str">
        <f t="shared" si="332"/>
        <v xml:space="preserve">LCdepl </v>
      </c>
      <c r="Q647" s="58" t="str">
        <f t="shared" si="333"/>
        <v xml:space="preserve">Divid </v>
      </c>
      <c r="R647" s="58" t="str">
        <f t="shared" si="334"/>
        <v>Irrad</v>
      </c>
      <c r="S647" s="58" t="str">
        <f t="shared" si="335"/>
        <v xml:space="preserve">- </v>
      </c>
      <c r="T647" s="58" t="str">
        <f t="shared" si="336"/>
        <v>no sub</v>
      </c>
      <c r="U647" s="58" t="str">
        <f t="shared" si="337"/>
        <v xml:space="preserve">Qu </v>
      </c>
      <c r="V647" s="58" t="str">
        <f t="shared" si="338"/>
        <v>NA</v>
      </c>
      <c r="W647" s="58" t="str">
        <f t="shared" si="339"/>
        <v xml:space="preserve">None </v>
      </c>
      <c r="Y647" s="161" t="str">
        <f t="shared" si="340"/>
        <v>5-10-1-1-2-4-1-1-2-3-1-3-2-2-1-1-2-1-1</v>
      </c>
      <c r="Z647" s="8">
        <f t="shared" si="316"/>
        <v>505701</v>
      </c>
      <c r="AA647" s="7">
        <f t="shared" si="317"/>
        <v>642</v>
      </c>
      <c r="AB647" s="29" t="str">
        <f t="shared" si="318"/>
        <v>5</v>
      </c>
      <c r="AC647" s="29" t="str">
        <f t="shared" si="318"/>
        <v>0</v>
      </c>
      <c r="AD647" s="29" t="str">
        <f t="shared" si="318"/>
        <v>5</v>
      </c>
      <c r="AE647" s="29" t="str">
        <f t="shared" si="318"/>
        <v>7</v>
      </c>
      <c r="AF647" s="29" t="str">
        <f t="shared" si="318"/>
        <v>0</v>
      </c>
      <c r="AG647" s="29" t="str">
        <f t="shared" si="318"/>
        <v>1</v>
      </c>
      <c r="AH647" s="58">
        <v>642</v>
      </c>
      <c r="AI647" s="510">
        <v>505701</v>
      </c>
      <c r="AJ647" s="509">
        <v>5</v>
      </c>
      <c r="AK647" s="509">
        <v>10</v>
      </c>
      <c r="AL647" s="509">
        <v>1</v>
      </c>
      <c r="AM647" s="509">
        <v>1</v>
      </c>
      <c r="AN647" s="509">
        <v>2</v>
      </c>
      <c r="AO647" s="509">
        <v>4</v>
      </c>
      <c r="AP647" s="509">
        <v>1</v>
      </c>
      <c r="AQ647" s="509">
        <v>1</v>
      </c>
      <c r="AR647" s="509">
        <v>2</v>
      </c>
      <c r="AS647" s="509">
        <v>3</v>
      </c>
      <c r="AT647" s="509">
        <v>1</v>
      </c>
      <c r="AU647" s="509">
        <v>3</v>
      </c>
      <c r="AV647" s="509">
        <v>2</v>
      </c>
      <c r="AW647" s="509">
        <v>2</v>
      </c>
      <c r="AX647" s="509">
        <v>1</v>
      </c>
      <c r="AY647" s="509">
        <v>1</v>
      </c>
      <c r="AZ647" s="509">
        <v>2</v>
      </c>
      <c r="BA647" s="509">
        <v>1</v>
      </c>
      <c r="BB647" s="509">
        <v>1</v>
      </c>
      <c r="BC647" s="509" t="b">
        <v>0</v>
      </c>
      <c r="BD647" s="508">
        <v>38320</v>
      </c>
      <c r="BE647" s="508">
        <v>38320</v>
      </c>
      <c r="BF647" s="509" t="b">
        <v>0</v>
      </c>
      <c r="BG647" s="510" t="s">
        <v>1475</v>
      </c>
      <c r="BH647" s="512"/>
      <c r="BI647" s="510"/>
      <c r="BJ647" s="513">
        <v>38320</v>
      </c>
      <c r="BK647" s="513">
        <v>38320</v>
      </c>
      <c r="BL647" s="513">
        <v>46217</v>
      </c>
      <c r="BM647" s="510"/>
      <c r="BN647" s="512"/>
      <c r="BO647" s="510"/>
      <c r="BP647" s="509">
        <v>4</v>
      </c>
      <c r="BQ647" s="509" t="str">
        <f>IF(AI647="","",VLOOKUP(AJ647,[0]!Qualifier,(COLUMN(AJ647)-34),FALSE))</f>
        <v>Plasma</v>
      </c>
      <c r="BR647" s="509" t="str">
        <f>IF(AJ647="","",VLOOKUP(AK647,[0]!Qualifier,(COLUMN(AK647)-34),FALSE))</f>
        <v xml:space="preserve">Citr </v>
      </c>
      <c r="BS647" s="509" t="str">
        <f>IF(AK647="","",VLOOKUP(AL647,[0]!Qualifier,(COLUMN(AL647)-34),FALSE))</f>
        <v xml:space="preserve">NoAdd </v>
      </c>
      <c r="BT647" s="509" t="str">
        <f>IF(AL647="","",VLOOKUP(AM647,[0]!Qualifier,(COLUMN(AM647)-34),FALSE))</f>
        <v xml:space="preserve">Closed </v>
      </c>
      <c r="BU647" s="509" t="str">
        <f>IF(AM647="","",VLOOKUP(AN647,[0]!Qualifier,(COLUMN(AN647)-34),FALSE))</f>
        <v xml:space="preserve">SVPed </v>
      </c>
      <c r="BV647" s="509" t="str">
        <f>IF(AN647="","",VLOOKUP(AO647,[0]!Qualifier,(COLUMN(AO647)-34),FALSE))</f>
        <v xml:space="preserve">≤-30°C  </v>
      </c>
      <c r="BW647" s="509" t="str">
        <f>IF(AO647="","",VLOOKUP(AP647,[0]!Qualifier,(COLUMN(AP647)-34),FALSE))</f>
        <v>No</v>
      </c>
      <c r="BX647" s="509" t="str">
        <f>IF(AP647="","",VLOOKUP(AQ647,[0]!Qualifier,(COLUMN(AQ647)-34),FALSE))</f>
        <v xml:space="preserve">Allo </v>
      </c>
      <c r="BY647" s="509" t="str">
        <f>IF(AQ647="","",VLOOKUP(AR647,[0]!Qualifier,(COLUMN(AR647)-34),FALSE))</f>
        <v xml:space="preserve">Aph </v>
      </c>
      <c r="BZ647" s="509" t="str">
        <f>IF(AR647="","",VLOOKUP(AS647,[0]!Qualifier,(COLUMN(AS647)-34),FALSE))</f>
        <v xml:space="preserve">≤18h </v>
      </c>
      <c r="CA647" s="509" t="str">
        <f>IF(AS647="","",VLOOKUP(AT647,[0]!Qualifier,(COLUMN(AT647)-34),FALSE))</f>
        <v xml:space="preserve">Transf </v>
      </c>
      <c r="CB647" s="509" t="str">
        <f>IF(AT647="","",VLOOKUP(AU647,[0]!Qualifier,(COLUMN(AU647)-34),FALSE))</f>
        <v xml:space="preserve">LCdepl </v>
      </c>
      <c r="CC647" s="509" t="str">
        <f>IF(AU647="","",VLOOKUP(AV647,[0]!Qualifier,(COLUMN(AV647)-34),FALSE))</f>
        <v xml:space="preserve">Divid </v>
      </c>
      <c r="CD647" s="509" t="str">
        <f>IF(AV647="","",VLOOKUP(AW647,[0]!Qualifier,(COLUMN(AW647)-34),FALSE))</f>
        <v>Irrad</v>
      </c>
      <c r="CE647" s="508" t="str">
        <f>IF(AW647="","",VLOOKUP(AX647,[0]!Qualifier,(COLUMN(AX647)-34),FALSE))</f>
        <v xml:space="preserve">- </v>
      </c>
      <c r="CF647" s="508" t="str">
        <f>IF(AX647="","",VLOOKUP(AY647,[0]!Qualifier,(COLUMN(AY647)-34),FALSE))</f>
        <v>no sub</v>
      </c>
      <c r="CG647" s="509" t="str">
        <f>IF(AY647="","",VLOOKUP(AZ647,[0]!Qualifier,(COLUMN(AZ647)-34),FALSE))</f>
        <v xml:space="preserve">Qu </v>
      </c>
      <c r="CH647" s="510" t="str">
        <f>IF(AZ647="","",VLOOKUP(BA647,[0]!Qualifier,(COLUMN(BA647)-34),FALSE))</f>
        <v>NA</v>
      </c>
      <c r="CI647" s="512" t="str">
        <f>IF(BA647="","",VLOOKUP(BB647,[0]!Qualifier,(COLUMN(BB647)-34),FALSE))</f>
        <v xml:space="preserve">None </v>
      </c>
      <c r="CJ647" s="510"/>
      <c r="CK647" s="513" t="str">
        <f t="shared" si="341"/>
        <v>5-10-1-1-2-4-1-1-2-3-1-3-2-2-1-1-2-1-1</v>
      </c>
      <c r="CL647" s="513">
        <v>37538</v>
      </c>
      <c r="CM647" s="513">
        <v>45195</v>
      </c>
      <c r="CN647" s="510"/>
      <c r="CP647" s="510"/>
    </row>
    <row r="648" spans="2:94" ht="12.95" customHeight="1" outlineLevel="1" x14ac:dyDescent="0.35">
      <c r="B648" s="7">
        <f t="shared" si="319"/>
        <v>643</v>
      </c>
      <c r="C648" s="59">
        <f t="shared" si="342"/>
        <v>643</v>
      </c>
      <c r="D648" s="124">
        <f t="shared" si="320"/>
        <v>505993</v>
      </c>
      <c r="E648" s="16" t="str">
        <f t="shared" si="321"/>
        <v>Plasma</v>
      </c>
      <c r="F648" s="58" t="str">
        <f t="shared" si="322"/>
        <v xml:space="preserve">Citr </v>
      </c>
      <c r="G648" s="58" t="str">
        <f t="shared" si="323"/>
        <v xml:space="preserve">NoAdd </v>
      </c>
      <c r="H648" s="58" t="str">
        <f t="shared" si="324"/>
        <v xml:space="preserve">Closed </v>
      </c>
      <c r="I648" s="58" t="str">
        <f t="shared" si="325"/>
        <v xml:space="preserve">NonSV </v>
      </c>
      <c r="J648" s="58" t="str">
        <f t="shared" si="326"/>
        <v xml:space="preserve">≤-30°C  </v>
      </c>
      <c r="K648" s="58" t="str">
        <f t="shared" si="327"/>
        <v>No</v>
      </c>
      <c r="L648" s="58" t="str">
        <f t="shared" si="328"/>
        <v xml:space="preserve">Allo </v>
      </c>
      <c r="M648" s="58" t="str">
        <f t="shared" si="329"/>
        <v xml:space="preserve">Aph </v>
      </c>
      <c r="N648" s="58" t="str">
        <f t="shared" si="330"/>
        <v xml:space="preserve">≤18h </v>
      </c>
      <c r="O648" s="58" t="str">
        <f t="shared" si="331"/>
        <v xml:space="preserve">SpecInf </v>
      </c>
      <c r="P648" s="58" t="str">
        <f t="shared" si="332"/>
        <v xml:space="preserve">LCdepl </v>
      </c>
      <c r="Q648" s="58" t="str">
        <f t="shared" si="333"/>
        <v xml:space="preserve">None </v>
      </c>
      <c r="R648" s="58" t="str">
        <f t="shared" si="334"/>
        <v xml:space="preserve">NoIrr </v>
      </c>
      <c r="S648" s="58" t="str">
        <f t="shared" si="335"/>
        <v xml:space="preserve">- </v>
      </c>
      <c r="T648" s="58" t="str">
        <f t="shared" si="336"/>
        <v>ConvalPl</v>
      </c>
      <c r="U648" s="58" t="str">
        <f t="shared" si="337"/>
        <v>Non</v>
      </c>
      <c r="V648" s="58" t="str">
        <f t="shared" si="338"/>
        <v>NA</v>
      </c>
      <c r="W648" s="58" t="str">
        <f t="shared" si="339"/>
        <v xml:space="preserve">None </v>
      </c>
      <c r="Y648" s="161" t="str">
        <f t="shared" si="340"/>
        <v>5-10-1-1-3-4-1-1-2-3-7-3-1-1-1-23-1-1-1</v>
      </c>
      <c r="Z648" s="8">
        <f t="shared" si="316"/>
        <v>505993</v>
      </c>
      <c r="AA648" s="7">
        <f t="shared" si="317"/>
        <v>643</v>
      </c>
      <c r="AB648" s="29" t="str">
        <f t="shared" si="318"/>
        <v>5</v>
      </c>
      <c r="AC648" s="29" t="str">
        <f t="shared" si="318"/>
        <v>0</v>
      </c>
      <c r="AD648" s="29" t="str">
        <f t="shared" si="318"/>
        <v>5</v>
      </c>
      <c r="AE648" s="29" t="str">
        <f t="shared" si="318"/>
        <v>9</v>
      </c>
      <c r="AF648" s="29" t="str">
        <f t="shared" si="318"/>
        <v>9</v>
      </c>
      <c r="AG648" s="29" t="str">
        <f t="shared" si="318"/>
        <v>3</v>
      </c>
      <c r="AH648" s="48">
        <v>643</v>
      </c>
      <c r="AI648" s="510">
        <v>505993</v>
      </c>
      <c r="AJ648" s="509">
        <v>5</v>
      </c>
      <c r="AK648" s="509">
        <v>10</v>
      </c>
      <c r="AL648" s="509">
        <v>1</v>
      </c>
      <c r="AM648" s="509">
        <v>1</v>
      </c>
      <c r="AN648" s="509">
        <v>3</v>
      </c>
      <c r="AO648" s="509">
        <v>4</v>
      </c>
      <c r="AP648" s="509">
        <v>1</v>
      </c>
      <c r="AQ648" s="509">
        <v>1</v>
      </c>
      <c r="AR648" s="509">
        <v>2</v>
      </c>
      <c r="AS648" s="509">
        <v>3</v>
      </c>
      <c r="AT648" s="509">
        <v>7</v>
      </c>
      <c r="AU648" s="509">
        <v>3</v>
      </c>
      <c r="AV648" s="509">
        <v>1</v>
      </c>
      <c r="AW648" s="509">
        <v>1</v>
      </c>
      <c r="AX648" s="509">
        <v>1</v>
      </c>
      <c r="AY648" s="509">
        <v>23</v>
      </c>
      <c r="AZ648" s="509">
        <v>1</v>
      </c>
      <c r="BA648" s="509">
        <v>1</v>
      </c>
      <c r="BB648" s="509">
        <v>1</v>
      </c>
      <c r="BC648" s="509" t="b">
        <v>0</v>
      </c>
      <c r="BD648" s="508">
        <v>43949</v>
      </c>
      <c r="BE648" s="508">
        <v>43946</v>
      </c>
      <c r="BF648" s="509" t="b">
        <v>0</v>
      </c>
      <c r="BG648" s="510" t="s">
        <v>1476</v>
      </c>
      <c r="BH648" s="512"/>
      <c r="BI648" s="510"/>
      <c r="BJ648" s="513">
        <v>43949</v>
      </c>
      <c r="BK648" s="513">
        <v>43946</v>
      </c>
      <c r="BL648" s="513">
        <v>46217</v>
      </c>
      <c r="BM648" s="510"/>
      <c r="BN648" s="512"/>
      <c r="BO648" s="510"/>
      <c r="BP648" s="509">
        <v>4</v>
      </c>
      <c r="BQ648" s="509" t="str">
        <f>IF(AI648="","",VLOOKUP(AJ648,[0]!Qualifier,(COLUMN(AJ648)-34),FALSE))</f>
        <v>Plasma</v>
      </c>
      <c r="BR648" s="509" t="str">
        <f>IF(AJ648="","",VLOOKUP(AK648,[0]!Qualifier,(COLUMN(AK648)-34),FALSE))</f>
        <v xml:space="preserve">Citr </v>
      </c>
      <c r="BS648" s="509" t="str">
        <f>IF(AK648="","",VLOOKUP(AL648,[0]!Qualifier,(COLUMN(AL648)-34),FALSE))</f>
        <v xml:space="preserve">NoAdd </v>
      </c>
      <c r="BT648" s="509" t="str">
        <f>IF(AL648="","",VLOOKUP(AM648,[0]!Qualifier,(COLUMN(AM648)-34),FALSE))</f>
        <v xml:space="preserve">Closed </v>
      </c>
      <c r="BU648" s="509" t="str">
        <f>IF(AM648="","",VLOOKUP(AN648,[0]!Qualifier,(COLUMN(AN648)-34),FALSE))</f>
        <v xml:space="preserve">NonSV </v>
      </c>
      <c r="BV648" s="509" t="str">
        <f>IF(AN648="","",VLOOKUP(AO648,[0]!Qualifier,(COLUMN(AO648)-34),FALSE))</f>
        <v xml:space="preserve">≤-30°C  </v>
      </c>
      <c r="BW648" s="509" t="str">
        <f>IF(AO648="","",VLOOKUP(AP648,[0]!Qualifier,(COLUMN(AP648)-34),FALSE))</f>
        <v>No</v>
      </c>
      <c r="BX648" s="509" t="str">
        <f>IF(AP648="","",VLOOKUP(AQ648,[0]!Qualifier,(COLUMN(AQ648)-34),FALSE))</f>
        <v xml:space="preserve">Allo </v>
      </c>
      <c r="BY648" s="509" t="str">
        <f>IF(AQ648="","",VLOOKUP(AR648,[0]!Qualifier,(COLUMN(AR648)-34),FALSE))</f>
        <v xml:space="preserve">Aph </v>
      </c>
      <c r="BZ648" s="509" t="str">
        <f>IF(AR648="","",VLOOKUP(AS648,[0]!Qualifier,(COLUMN(AS648)-34),FALSE))</f>
        <v xml:space="preserve">≤18h </v>
      </c>
      <c r="CA648" s="509" t="str">
        <f>IF(AS648="","",VLOOKUP(AT648,[0]!Qualifier,(COLUMN(AT648)-34),FALSE))</f>
        <v xml:space="preserve">SpecInf </v>
      </c>
      <c r="CB648" s="509" t="str">
        <f>IF(AT648="","",VLOOKUP(AU648,[0]!Qualifier,(COLUMN(AU648)-34),FALSE))</f>
        <v xml:space="preserve">LCdepl </v>
      </c>
      <c r="CC648" s="509" t="str">
        <f>IF(AU648="","",VLOOKUP(AV648,[0]!Qualifier,(COLUMN(AV648)-34),FALSE))</f>
        <v xml:space="preserve">None </v>
      </c>
      <c r="CD648" s="509" t="str">
        <f>IF(AV648="","",VLOOKUP(AW648,[0]!Qualifier,(COLUMN(AW648)-34),FALSE))</f>
        <v xml:space="preserve">NoIrr </v>
      </c>
      <c r="CE648" s="508" t="str">
        <f>IF(AW648="","",VLOOKUP(AX648,[0]!Qualifier,(COLUMN(AX648)-34),FALSE))</f>
        <v xml:space="preserve">- </v>
      </c>
      <c r="CF648" s="508" t="str">
        <f>IF(AX648="","",VLOOKUP(AY648,[0]!Qualifier,(COLUMN(AY648)-34),FALSE))</f>
        <v>ConvalPl</v>
      </c>
      <c r="CG648" s="509" t="str">
        <f>IF(AY648="","",VLOOKUP(AZ648,[0]!Qualifier,(COLUMN(AZ648)-34),FALSE))</f>
        <v>Non</v>
      </c>
      <c r="CH648" s="510" t="str">
        <f>IF(AZ648="","",VLOOKUP(BA648,[0]!Qualifier,(COLUMN(BA648)-34),FALSE))</f>
        <v>NA</v>
      </c>
      <c r="CI648" s="512" t="str">
        <f>IF(BA648="","",VLOOKUP(BB648,[0]!Qualifier,(COLUMN(BB648)-34),FALSE))</f>
        <v xml:space="preserve">None </v>
      </c>
      <c r="CJ648" s="510"/>
      <c r="CK648" s="513" t="str">
        <f t="shared" si="341"/>
        <v>5-10-1-1-3-4-1-1-2-3-7-3-1-1-1-23-1-1-1</v>
      </c>
      <c r="CL648" s="513">
        <v>44684</v>
      </c>
      <c r="CM648" s="513">
        <v>45195</v>
      </c>
      <c r="CN648" s="510"/>
      <c r="CP648" s="510"/>
    </row>
    <row r="649" spans="2:94" ht="12.95" customHeight="1" outlineLevel="1" x14ac:dyDescent="0.35">
      <c r="B649" s="7">
        <f t="shared" si="319"/>
        <v>644</v>
      </c>
      <c r="C649" s="59">
        <f t="shared" si="342"/>
        <v>644</v>
      </c>
      <c r="D649" s="124">
        <f t="shared" si="320"/>
        <v>505995</v>
      </c>
      <c r="E649" s="16" t="str">
        <f t="shared" si="321"/>
        <v>Plasma</v>
      </c>
      <c r="F649" s="58" t="str">
        <f t="shared" si="322"/>
        <v xml:space="preserve">Citr </v>
      </c>
      <c r="G649" s="58" t="str">
        <f t="shared" si="323"/>
        <v xml:space="preserve">NoAdd </v>
      </c>
      <c r="H649" s="58" t="str">
        <f t="shared" si="324"/>
        <v xml:space="preserve">Closed </v>
      </c>
      <c r="I649" s="58" t="str">
        <f t="shared" si="325"/>
        <v xml:space="preserve">NonSV </v>
      </c>
      <c r="J649" s="58" t="str">
        <f t="shared" si="326"/>
        <v xml:space="preserve">≤-30°C  </v>
      </c>
      <c r="K649" s="58" t="str">
        <f t="shared" si="327"/>
        <v>No</v>
      </c>
      <c r="L649" s="58" t="str">
        <f t="shared" si="328"/>
        <v xml:space="preserve">Allo </v>
      </c>
      <c r="M649" s="58" t="str">
        <f t="shared" si="329"/>
        <v xml:space="preserve">Aph </v>
      </c>
      <c r="N649" s="58" t="str">
        <f t="shared" si="330"/>
        <v xml:space="preserve">≤18h </v>
      </c>
      <c r="O649" s="58" t="str">
        <f t="shared" si="331"/>
        <v xml:space="preserve">SpecInf </v>
      </c>
      <c r="P649" s="58" t="str">
        <f t="shared" si="332"/>
        <v xml:space="preserve">LCdepl </v>
      </c>
      <c r="Q649" s="58" t="str">
        <f t="shared" si="333"/>
        <v xml:space="preserve">None </v>
      </c>
      <c r="R649" s="58" t="str">
        <f t="shared" si="334"/>
        <v xml:space="preserve">NoIrr </v>
      </c>
      <c r="S649" s="58" t="str">
        <f t="shared" si="335"/>
        <v xml:space="preserve">- </v>
      </c>
      <c r="T649" s="58" t="str">
        <f t="shared" si="336"/>
        <v>ConvalPl</v>
      </c>
      <c r="U649" s="58" t="str">
        <f t="shared" si="337"/>
        <v>Non</v>
      </c>
      <c r="V649" s="58" t="str">
        <f t="shared" si="338"/>
        <v>NA</v>
      </c>
      <c r="W649" s="58" t="str">
        <f t="shared" si="339"/>
        <v>Phch</v>
      </c>
      <c r="Y649" s="161" t="str">
        <f t="shared" si="340"/>
        <v>5-10-1-1-3-4-1-1-2-3-7-3-1-1-1-23-1-1-3</v>
      </c>
      <c r="Z649" s="8">
        <f t="shared" si="316"/>
        <v>505995</v>
      </c>
      <c r="AA649" s="7">
        <f t="shared" si="317"/>
        <v>644</v>
      </c>
      <c r="AB649" s="29" t="str">
        <f t="shared" si="318"/>
        <v>5</v>
      </c>
      <c r="AC649" s="29" t="str">
        <f t="shared" si="318"/>
        <v>0</v>
      </c>
      <c r="AD649" s="29" t="str">
        <f t="shared" si="318"/>
        <v>5</v>
      </c>
      <c r="AE649" s="29" t="str">
        <f t="shared" si="318"/>
        <v>9</v>
      </c>
      <c r="AF649" s="29" t="str">
        <f t="shared" si="318"/>
        <v>9</v>
      </c>
      <c r="AG649" s="29" t="str">
        <f t="shared" si="318"/>
        <v>5</v>
      </c>
      <c r="AH649" s="48">
        <v>644</v>
      </c>
      <c r="AI649" s="510">
        <v>505995</v>
      </c>
      <c r="AJ649" s="509">
        <v>5</v>
      </c>
      <c r="AK649" s="509">
        <v>10</v>
      </c>
      <c r="AL649" s="509">
        <v>1</v>
      </c>
      <c r="AM649" s="509">
        <v>1</v>
      </c>
      <c r="AN649" s="509">
        <v>3</v>
      </c>
      <c r="AO649" s="509">
        <v>4</v>
      </c>
      <c r="AP649" s="509">
        <v>1</v>
      </c>
      <c r="AQ649" s="509">
        <v>1</v>
      </c>
      <c r="AR649" s="509">
        <v>2</v>
      </c>
      <c r="AS649" s="509">
        <v>3</v>
      </c>
      <c r="AT649" s="509">
        <v>7</v>
      </c>
      <c r="AU649" s="509">
        <v>3</v>
      </c>
      <c r="AV649" s="509">
        <v>1</v>
      </c>
      <c r="AW649" s="509">
        <v>1</v>
      </c>
      <c r="AX649" s="509">
        <v>1</v>
      </c>
      <c r="AY649" s="509">
        <v>23</v>
      </c>
      <c r="AZ649" s="509">
        <v>1</v>
      </c>
      <c r="BA649" s="509">
        <v>1</v>
      </c>
      <c r="BB649" s="509">
        <v>3</v>
      </c>
      <c r="BC649" s="509" t="b">
        <v>0</v>
      </c>
      <c r="BD649" s="508">
        <v>43940</v>
      </c>
      <c r="BE649" s="508">
        <v>43938</v>
      </c>
      <c r="BF649" s="509" t="b">
        <v>0</v>
      </c>
      <c r="BG649" s="510" t="s">
        <v>1477</v>
      </c>
      <c r="BH649" s="512"/>
      <c r="BI649" s="510"/>
      <c r="BJ649" s="513">
        <v>43940</v>
      </c>
      <c r="BK649" s="513">
        <v>43938</v>
      </c>
      <c r="BL649" s="513">
        <v>46217</v>
      </c>
      <c r="BM649" s="510"/>
      <c r="BN649" s="512"/>
      <c r="BO649" s="510"/>
      <c r="BP649" s="509">
        <v>4</v>
      </c>
      <c r="BQ649" s="509" t="str">
        <f>IF(AI649="","",VLOOKUP(AJ649,[0]!Qualifier,(COLUMN(AJ649)-34),FALSE))</f>
        <v>Plasma</v>
      </c>
      <c r="BR649" s="509" t="str">
        <f>IF(AJ649="","",VLOOKUP(AK649,[0]!Qualifier,(COLUMN(AK649)-34),FALSE))</f>
        <v xml:space="preserve">Citr </v>
      </c>
      <c r="BS649" s="509" t="str">
        <f>IF(AK649="","",VLOOKUP(AL649,[0]!Qualifier,(COLUMN(AL649)-34),FALSE))</f>
        <v xml:space="preserve">NoAdd </v>
      </c>
      <c r="BT649" s="509" t="str">
        <f>IF(AL649="","",VLOOKUP(AM649,[0]!Qualifier,(COLUMN(AM649)-34),FALSE))</f>
        <v xml:space="preserve">Closed </v>
      </c>
      <c r="BU649" s="509" t="str">
        <f>IF(AM649="","",VLOOKUP(AN649,[0]!Qualifier,(COLUMN(AN649)-34),FALSE))</f>
        <v xml:space="preserve">NonSV </v>
      </c>
      <c r="BV649" s="509" t="str">
        <f>IF(AN649="","",VLOOKUP(AO649,[0]!Qualifier,(COLUMN(AO649)-34),FALSE))</f>
        <v xml:space="preserve">≤-30°C  </v>
      </c>
      <c r="BW649" s="509" t="str">
        <f>IF(AO649="","",VLOOKUP(AP649,[0]!Qualifier,(COLUMN(AP649)-34),FALSE))</f>
        <v>No</v>
      </c>
      <c r="BX649" s="509" t="str">
        <f>IF(AP649="","",VLOOKUP(AQ649,[0]!Qualifier,(COLUMN(AQ649)-34),FALSE))</f>
        <v xml:space="preserve">Allo </v>
      </c>
      <c r="BY649" s="509" t="str">
        <f>IF(AQ649="","",VLOOKUP(AR649,[0]!Qualifier,(COLUMN(AR649)-34),FALSE))</f>
        <v xml:space="preserve">Aph </v>
      </c>
      <c r="BZ649" s="509" t="str">
        <f>IF(AR649="","",VLOOKUP(AS649,[0]!Qualifier,(COLUMN(AS649)-34),FALSE))</f>
        <v xml:space="preserve">≤18h </v>
      </c>
      <c r="CA649" s="509" t="str">
        <f>IF(AS649="","",VLOOKUP(AT649,[0]!Qualifier,(COLUMN(AT649)-34),FALSE))</f>
        <v xml:space="preserve">SpecInf </v>
      </c>
      <c r="CB649" s="509" t="str">
        <f>IF(AT649="","",VLOOKUP(AU649,[0]!Qualifier,(COLUMN(AU649)-34),FALSE))</f>
        <v xml:space="preserve">LCdepl </v>
      </c>
      <c r="CC649" s="509" t="str">
        <f>IF(AU649="","",VLOOKUP(AV649,[0]!Qualifier,(COLUMN(AV649)-34),FALSE))</f>
        <v xml:space="preserve">None </v>
      </c>
      <c r="CD649" s="509" t="str">
        <f>IF(AV649="","",VLOOKUP(AW649,[0]!Qualifier,(COLUMN(AW649)-34),FALSE))</f>
        <v xml:space="preserve">NoIrr </v>
      </c>
      <c r="CE649" s="508" t="str">
        <f>IF(AW649="","",VLOOKUP(AX649,[0]!Qualifier,(COLUMN(AX649)-34),FALSE))</f>
        <v xml:space="preserve">- </v>
      </c>
      <c r="CF649" s="508" t="str">
        <f>IF(AX649="","",VLOOKUP(AY649,[0]!Qualifier,(COLUMN(AY649)-34),FALSE))</f>
        <v>ConvalPl</v>
      </c>
      <c r="CG649" s="509" t="str">
        <f>IF(AY649="","",VLOOKUP(AZ649,[0]!Qualifier,(COLUMN(AZ649)-34),FALSE))</f>
        <v>Non</v>
      </c>
      <c r="CH649" s="510" t="str">
        <f>IF(AZ649="","",VLOOKUP(BA649,[0]!Qualifier,(COLUMN(BA649)-34),FALSE))</f>
        <v>NA</v>
      </c>
      <c r="CI649" s="512" t="str">
        <f>IF(BA649="","",VLOOKUP(BB649,[0]!Qualifier,(COLUMN(BB649)-34),FALSE))</f>
        <v>Phch</v>
      </c>
      <c r="CJ649" s="510"/>
      <c r="CK649" s="513" t="str">
        <f t="shared" si="341"/>
        <v>5-10-1-1-3-4-1-1-2-3-7-3-1-1-1-23-1-1-3</v>
      </c>
      <c r="CL649" s="513">
        <v>38695</v>
      </c>
      <c r="CM649" s="513">
        <v>45195</v>
      </c>
      <c r="CN649" s="510"/>
      <c r="CP649" s="510"/>
    </row>
    <row r="650" spans="2:94" ht="12.95" customHeight="1" outlineLevel="1" x14ac:dyDescent="0.35">
      <c r="B650" s="7">
        <f>IF(D650="","",B649+1)</f>
        <v>645</v>
      </c>
      <c r="C650" s="59">
        <f t="shared" si="342"/>
        <v>645</v>
      </c>
      <c r="D650" s="124">
        <f>IF(AI650="","",AI650)</f>
        <v>506000</v>
      </c>
      <c r="E650" s="16" t="str">
        <f t="shared" si="321"/>
        <v>Plasma</v>
      </c>
      <c r="F650" s="58" t="str">
        <f t="shared" si="322"/>
        <v xml:space="preserve">CPD </v>
      </c>
      <c r="G650" s="58" t="str">
        <f t="shared" si="323"/>
        <v xml:space="preserve">NoAdd </v>
      </c>
      <c r="H650" s="58" t="str">
        <f t="shared" si="324"/>
        <v xml:space="preserve">Closed </v>
      </c>
      <c r="I650" s="58" t="str">
        <f t="shared" si="325"/>
        <v xml:space="preserve">SV </v>
      </c>
      <c r="J650" s="58" t="str">
        <f t="shared" si="326"/>
        <v xml:space="preserve">≤-30°C  </v>
      </c>
      <c r="K650" s="58" t="str">
        <f t="shared" si="327"/>
        <v>No</v>
      </c>
      <c r="L650" s="58" t="str">
        <f t="shared" si="328"/>
        <v xml:space="preserve">Allo </v>
      </c>
      <c r="M650" s="58" t="str">
        <f t="shared" si="329"/>
        <v xml:space="preserve">Aph </v>
      </c>
      <c r="N650" s="58" t="str">
        <f t="shared" si="330"/>
        <v xml:space="preserve">≤6h </v>
      </c>
      <c r="O650" s="58" t="str">
        <f t="shared" si="331"/>
        <v xml:space="preserve">Transf </v>
      </c>
      <c r="P650" s="58" t="str">
        <f t="shared" si="332"/>
        <v xml:space="preserve">None </v>
      </c>
      <c r="Q650" s="58" t="str">
        <f t="shared" si="333"/>
        <v xml:space="preserve">None </v>
      </c>
      <c r="R650" s="58" t="str">
        <f t="shared" si="334"/>
        <v xml:space="preserve">NoIrr </v>
      </c>
      <c r="S650" s="58" t="str">
        <f t="shared" si="335"/>
        <v xml:space="preserve">- </v>
      </c>
      <c r="T650" s="58" t="str">
        <f t="shared" si="336"/>
        <v>no sub</v>
      </c>
      <c r="U650" s="58" t="str">
        <f t="shared" si="337"/>
        <v xml:space="preserve">Qu </v>
      </c>
      <c r="V650" s="58" t="str">
        <f t="shared" si="338"/>
        <v>NA</v>
      </c>
      <c r="W650" s="58" t="str">
        <f t="shared" si="339"/>
        <v xml:space="preserve">None </v>
      </c>
      <c r="Y650" s="161" t="str">
        <f t="shared" si="340"/>
        <v>5-2-1-1-1-4-1-1-2-2-1-1-1-1-1-1-2-1-1</v>
      </c>
      <c r="Z650" s="8">
        <f>IF(D650&gt;0,D650,"")</f>
        <v>506000</v>
      </c>
      <c r="AA650" s="7">
        <f>B650</f>
        <v>645</v>
      </c>
      <c r="AB650" s="29" t="str">
        <f t="shared" ref="AB650:AG654" si="343">MID(TEXT($Z650,"000000"),AB$5,1)</f>
        <v>5</v>
      </c>
      <c r="AC650" s="29" t="str">
        <f t="shared" si="343"/>
        <v>0</v>
      </c>
      <c r="AD650" s="29" t="str">
        <f t="shared" si="343"/>
        <v>6</v>
      </c>
      <c r="AE650" s="29" t="str">
        <f t="shared" si="343"/>
        <v>0</v>
      </c>
      <c r="AF650" s="29" t="str">
        <f t="shared" si="343"/>
        <v>0</v>
      </c>
      <c r="AG650" s="29" t="str">
        <f t="shared" si="343"/>
        <v>0</v>
      </c>
      <c r="AH650" s="48">
        <v>645</v>
      </c>
      <c r="AI650" s="510">
        <v>506000</v>
      </c>
      <c r="AJ650" s="509">
        <v>5</v>
      </c>
      <c r="AK650" s="509">
        <v>2</v>
      </c>
      <c r="AL650" s="509">
        <v>1</v>
      </c>
      <c r="AM650" s="509">
        <v>1</v>
      </c>
      <c r="AN650" s="509">
        <v>1</v>
      </c>
      <c r="AO650" s="509">
        <v>4</v>
      </c>
      <c r="AP650" s="509">
        <v>1</v>
      </c>
      <c r="AQ650" s="509">
        <v>1</v>
      </c>
      <c r="AR650" s="509">
        <v>2</v>
      </c>
      <c r="AS650" s="509">
        <v>2</v>
      </c>
      <c r="AT650" s="509">
        <v>1</v>
      </c>
      <c r="AU650" s="509">
        <v>1</v>
      </c>
      <c r="AV650" s="509">
        <v>1</v>
      </c>
      <c r="AW650" s="509">
        <v>1</v>
      </c>
      <c r="AX650" s="509">
        <v>1</v>
      </c>
      <c r="AY650" s="509">
        <v>1</v>
      </c>
      <c r="AZ650" s="509">
        <v>2</v>
      </c>
      <c r="BA650" s="509">
        <v>1</v>
      </c>
      <c r="BB650" s="509">
        <v>1</v>
      </c>
      <c r="BC650" s="509" t="b">
        <v>0</v>
      </c>
      <c r="BD650" s="508">
        <v>38320</v>
      </c>
      <c r="BE650" s="508">
        <v>38320</v>
      </c>
      <c r="BF650" s="509" t="b">
        <v>0</v>
      </c>
      <c r="BG650" s="510" t="s">
        <v>1315</v>
      </c>
      <c r="BH650" s="512"/>
      <c r="BI650" s="510"/>
      <c r="BJ650" s="513">
        <v>38320</v>
      </c>
      <c r="BK650" s="513">
        <v>38320</v>
      </c>
      <c r="BL650" s="513">
        <v>46217</v>
      </c>
      <c r="BM650" s="510"/>
      <c r="BN650" s="512"/>
      <c r="BO650" s="510"/>
      <c r="BP650" s="509">
        <v>4</v>
      </c>
      <c r="BQ650" s="509" t="str">
        <f>IF(AI650="","",VLOOKUP(AJ650,[0]!Qualifier,(COLUMN(AJ650)-34),FALSE))</f>
        <v>Plasma</v>
      </c>
      <c r="BR650" s="509" t="str">
        <f>IF(AJ650="","",VLOOKUP(AK650,[0]!Qualifier,(COLUMN(AK650)-34),FALSE))</f>
        <v xml:space="preserve">CPD </v>
      </c>
      <c r="BS650" s="509" t="str">
        <f>IF(AK650="","",VLOOKUP(AL650,[0]!Qualifier,(COLUMN(AL650)-34),FALSE))</f>
        <v xml:space="preserve">NoAdd </v>
      </c>
      <c r="BT650" s="509" t="str">
        <f>IF(AL650="","",VLOOKUP(AM650,[0]!Qualifier,(COLUMN(AM650)-34),FALSE))</f>
        <v xml:space="preserve">Closed </v>
      </c>
      <c r="BU650" s="509" t="str">
        <f>IF(AM650="","",VLOOKUP(AN650,[0]!Qualifier,(COLUMN(AN650)-34),FALSE))</f>
        <v xml:space="preserve">SV </v>
      </c>
      <c r="BV650" s="509" t="str">
        <f>IF(AN650="","",VLOOKUP(AO650,[0]!Qualifier,(COLUMN(AO650)-34),FALSE))</f>
        <v xml:space="preserve">≤-30°C  </v>
      </c>
      <c r="BW650" s="509" t="str">
        <f>IF(AO650="","",VLOOKUP(AP650,[0]!Qualifier,(COLUMN(AP650)-34),FALSE))</f>
        <v>No</v>
      </c>
      <c r="BX650" s="509" t="str">
        <f>IF(AP650="","",VLOOKUP(AQ650,[0]!Qualifier,(COLUMN(AQ650)-34),FALSE))</f>
        <v xml:space="preserve">Allo </v>
      </c>
      <c r="BY650" s="509" t="str">
        <f>IF(AQ650="","",VLOOKUP(AR650,[0]!Qualifier,(COLUMN(AR650)-34),FALSE))</f>
        <v xml:space="preserve">Aph </v>
      </c>
      <c r="BZ650" s="509" t="str">
        <f>IF(AR650="","",VLOOKUP(AS650,[0]!Qualifier,(COLUMN(AS650)-34),FALSE))</f>
        <v xml:space="preserve">≤6h </v>
      </c>
      <c r="CA650" s="509" t="str">
        <f>IF(AS650="","",VLOOKUP(AT650,[0]!Qualifier,(COLUMN(AT650)-34),FALSE))</f>
        <v xml:space="preserve">Transf </v>
      </c>
      <c r="CB650" s="509" t="str">
        <f>IF(AT650="","",VLOOKUP(AU650,[0]!Qualifier,(COLUMN(AU650)-34),FALSE))</f>
        <v xml:space="preserve">None </v>
      </c>
      <c r="CC650" s="509" t="str">
        <f>IF(AU650="","",VLOOKUP(AV650,[0]!Qualifier,(COLUMN(AV650)-34),FALSE))</f>
        <v xml:space="preserve">None </v>
      </c>
      <c r="CD650" s="509" t="str">
        <f>IF(AV650="","",VLOOKUP(AW650,[0]!Qualifier,(COLUMN(AW650)-34),FALSE))</f>
        <v xml:space="preserve">NoIrr </v>
      </c>
      <c r="CE650" s="508" t="str">
        <f>IF(AW650="","",VLOOKUP(AX650,[0]!Qualifier,(COLUMN(AX650)-34),FALSE))</f>
        <v xml:space="preserve">- </v>
      </c>
      <c r="CF650" s="508" t="str">
        <f>IF(AX650="","",VLOOKUP(AY650,[0]!Qualifier,(COLUMN(AY650)-34),FALSE))</f>
        <v>no sub</v>
      </c>
      <c r="CG650" s="509" t="str">
        <f>IF(AY650="","",VLOOKUP(AZ650,[0]!Qualifier,(COLUMN(AZ650)-34),FALSE))</f>
        <v xml:space="preserve">Qu </v>
      </c>
      <c r="CH650" s="510" t="str">
        <f>IF(AZ650="","",VLOOKUP(BA650,[0]!Qualifier,(COLUMN(BA650)-34),FALSE))</f>
        <v>NA</v>
      </c>
      <c r="CI650" s="512" t="str">
        <f>IF(BA650="","",VLOOKUP(BB650,[0]!Qualifier,(COLUMN(BB650)-34),FALSE))</f>
        <v xml:space="preserve">None </v>
      </c>
      <c r="CJ650" s="510"/>
      <c r="CK650" s="513" t="str">
        <f t="shared" si="341"/>
        <v>5-2-1-1-1-4-1-1-2-2-1-1-1-1-1-1-2-1-1</v>
      </c>
      <c r="CL650" s="513">
        <v>38320</v>
      </c>
      <c r="CM650" s="513">
        <v>45195</v>
      </c>
      <c r="CN650" s="510"/>
      <c r="CP650" s="510"/>
    </row>
    <row r="651" spans="2:94" ht="12.95" customHeight="1" outlineLevel="1" x14ac:dyDescent="0.35">
      <c r="B651" s="7">
        <f>IF(D651="","",B650+1)</f>
        <v>646</v>
      </c>
      <c r="C651" s="59">
        <f t="shared" si="342"/>
        <v>646</v>
      </c>
      <c r="D651" s="124">
        <f>IF(AI651="","",AI651)</f>
        <v>506100</v>
      </c>
      <c r="E651" s="16" t="str">
        <f t="shared" si="321"/>
        <v>Plasma</v>
      </c>
      <c r="F651" s="58" t="str">
        <f t="shared" si="322"/>
        <v xml:space="preserve">CPD </v>
      </c>
      <c r="G651" s="58" t="str">
        <f t="shared" si="323"/>
        <v xml:space="preserve">NoAdd </v>
      </c>
      <c r="H651" s="58" t="str">
        <f t="shared" si="324"/>
        <v xml:space="preserve">Closed </v>
      </c>
      <c r="I651" s="58" t="str">
        <f t="shared" si="325"/>
        <v xml:space="preserve">SV </v>
      </c>
      <c r="J651" s="58" t="str">
        <f t="shared" si="326"/>
        <v xml:space="preserve">≤-30°C  </v>
      </c>
      <c r="K651" s="58" t="str">
        <f t="shared" si="327"/>
        <v>No</v>
      </c>
      <c r="L651" s="58" t="str">
        <f t="shared" si="328"/>
        <v xml:space="preserve">Allo </v>
      </c>
      <c r="M651" s="58" t="str">
        <f t="shared" si="329"/>
        <v xml:space="preserve">Aph </v>
      </c>
      <c r="N651" s="58" t="str">
        <f t="shared" si="330"/>
        <v xml:space="preserve">≤6h </v>
      </c>
      <c r="O651" s="58" t="str">
        <f t="shared" si="331"/>
        <v xml:space="preserve">Transf </v>
      </c>
      <c r="P651" s="58" t="str">
        <f t="shared" si="332"/>
        <v xml:space="preserve">LCdepl </v>
      </c>
      <c r="Q651" s="58" t="str">
        <f t="shared" si="333"/>
        <v xml:space="preserve">None </v>
      </c>
      <c r="R651" s="58" t="str">
        <f t="shared" si="334"/>
        <v xml:space="preserve">NoIrr </v>
      </c>
      <c r="S651" s="58" t="str">
        <f t="shared" si="335"/>
        <v xml:space="preserve">- </v>
      </c>
      <c r="T651" s="58" t="str">
        <f t="shared" si="336"/>
        <v>no sub</v>
      </c>
      <c r="U651" s="58" t="str">
        <f t="shared" si="337"/>
        <v xml:space="preserve">Qu </v>
      </c>
      <c r="V651" s="58" t="str">
        <f t="shared" si="338"/>
        <v>NA</v>
      </c>
      <c r="W651" s="58" t="str">
        <f t="shared" si="339"/>
        <v xml:space="preserve">None </v>
      </c>
      <c r="Y651" s="161" t="str">
        <f t="shared" si="340"/>
        <v>5-2-1-1-1-4-1-1-2-2-1-3-1-1-1-1-2-1-1</v>
      </c>
      <c r="Z651" s="8">
        <f>IF(D651&gt;0,D651,"")</f>
        <v>506100</v>
      </c>
      <c r="AA651" s="7">
        <f>B651</f>
        <v>646</v>
      </c>
      <c r="AB651" s="29" t="str">
        <f t="shared" si="343"/>
        <v>5</v>
      </c>
      <c r="AC651" s="29" t="str">
        <f t="shared" si="343"/>
        <v>0</v>
      </c>
      <c r="AD651" s="29" t="str">
        <f t="shared" si="343"/>
        <v>6</v>
      </c>
      <c r="AE651" s="29" t="str">
        <f t="shared" si="343"/>
        <v>1</v>
      </c>
      <c r="AF651" s="29" t="str">
        <f t="shared" si="343"/>
        <v>0</v>
      </c>
      <c r="AG651" s="29" t="str">
        <f t="shared" si="343"/>
        <v>0</v>
      </c>
      <c r="AH651" s="48">
        <v>646</v>
      </c>
      <c r="AI651" s="510">
        <v>506100</v>
      </c>
      <c r="AJ651" s="509">
        <v>5</v>
      </c>
      <c r="AK651" s="509">
        <v>2</v>
      </c>
      <c r="AL651" s="509">
        <v>1</v>
      </c>
      <c r="AM651" s="509">
        <v>1</v>
      </c>
      <c r="AN651" s="509">
        <v>1</v>
      </c>
      <c r="AO651" s="509">
        <v>4</v>
      </c>
      <c r="AP651" s="509">
        <v>1</v>
      </c>
      <c r="AQ651" s="509">
        <v>1</v>
      </c>
      <c r="AR651" s="509">
        <v>2</v>
      </c>
      <c r="AS651" s="509">
        <v>2</v>
      </c>
      <c r="AT651" s="509">
        <v>1</v>
      </c>
      <c r="AU651" s="509">
        <v>3</v>
      </c>
      <c r="AV651" s="509">
        <v>1</v>
      </c>
      <c r="AW651" s="509">
        <v>1</v>
      </c>
      <c r="AX651" s="509">
        <v>1</v>
      </c>
      <c r="AY651" s="509">
        <v>1</v>
      </c>
      <c r="AZ651" s="509">
        <v>2</v>
      </c>
      <c r="BA651" s="509">
        <v>1</v>
      </c>
      <c r="BB651" s="509">
        <v>1</v>
      </c>
      <c r="BC651" s="509" t="b">
        <v>0</v>
      </c>
      <c r="BD651" s="508">
        <v>36383</v>
      </c>
      <c r="BE651" s="508">
        <v>36383</v>
      </c>
      <c r="BF651" s="509" t="b">
        <v>0</v>
      </c>
      <c r="BG651" s="510" t="s">
        <v>1316</v>
      </c>
      <c r="BH651" s="512"/>
      <c r="BI651" s="510"/>
      <c r="BJ651" s="513">
        <v>36383</v>
      </c>
      <c r="BK651" s="513">
        <v>36383</v>
      </c>
      <c r="BL651" s="513">
        <v>46217</v>
      </c>
      <c r="BM651" s="510"/>
      <c r="BN651" s="512"/>
      <c r="BO651" s="510"/>
      <c r="BP651" s="509">
        <v>4</v>
      </c>
      <c r="BQ651" s="509" t="str">
        <f>IF(AI651="","",VLOOKUP(AJ651,[0]!Qualifier,(COLUMN(AJ651)-34),FALSE))</f>
        <v>Plasma</v>
      </c>
      <c r="BR651" s="509" t="str">
        <f>IF(AJ651="","",VLOOKUP(AK651,[0]!Qualifier,(COLUMN(AK651)-34),FALSE))</f>
        <v xml:space="preserve">CPD </v>
      </c>
      <c r="BS651" s="509" t="str">
        <f>IF(AK651="","",VLOOKUP(AL651,[0]!Qualifier,(COLUMN(AL651)-34),FALSE))</f>
        <v xml:space="preserve">NoAdd </v>
      </c>
      <c r="BT651" s="509" t="str">
        <f>IF(AL651="","",VLOOKUP(AM651,[0]!Qualifier,(COLUMN(AM651)-34),FALSE))</f>
        <v xml:space="preserve">Closed </v>
      </c>
      <c r="BU651" s="509" t="str">
        <f>IF(AM651="","",VLOOKUP(AN651,[0]!Qualifier,(COLUMN(AN651)-34),FALSE))</f>
        <v xml:space="preserve">SV </v>
      </c>
      <c r="BV651" s="509" t="str">
        <f>IF(AN651="","",VLOOKUP(AO651,[0]!Qualifier,(COLUMN(AO651)-34),FALSE))</f>
        <v xml:space="preserve">≤-30°C  </v>
      </c>
      <c r="BW651" s="509" t="str">
        <f>IF(AO651="","",VLOOKUP(AP651,[0]!Qualifier,(COLUMN(AP651)-34),FALSE))</f>
        <v>No</v>
      </c>
      <c r="BX651" s="509" t="str">
        <f>IF(AP651="","",VLOOKUP(AQ651,[0]!Qualifier,(COLUMN(AQ651)-34),FALSE))</f>
        <v xml:space="preserve">Allo </v>
      </c>
      <c r="BY651" s="509" t="str">
        <f>IF(AQ651="","",VLOOKUP(AR651,[0]!Qualifier,(COLUMN(AR651)-34),FALSE))</f>
        <v xml:space="preserve">Aph </v>
      </c>
      <c r="BZ651" s="509" t="str">
        <f>IF(AR651="","",VLOOKUP(AS651,[0]!Qualifier,(COLUMN(AS651)-34),FALSE))</f>
        <v xml:space="preserve">≤6h </v>
      </c>
      <c r="CA651" s="509" t="str">
        <f>IF(AS651="","",VLOOKUP(AT651,[0]!Qualifier,(COLUMN(AT651)-34),FALSE))</f>
        <v xml:space="preserve">Transf </v>
      </c>
      <c r="CB651" s="509" t="str">
        <f>IF(AT651="","",VLOOKUP(AU651,[0]!Qualifier,(COLUMN(AU651)-34),FALSE))</f>
        <v xml:space="preserve">LCdepl </v>
      </c>
      <c r="CC651" s="509" t="str">
        <f>IF(AU651="","",VLOOKUP(AV651,[0]!Qualifier,(COLUMN(AV651)-34),FALSE))</f>
        <v xml:space="preserve">None </v>
      </c>
      <c r="CD651" s="509" t="str">
        <f>IF(AV651="","",VLOOKUP(AW651,[0]!Qualifier,(COLUMN(AW651)-34),FALSE))</f>
        <v xml:space="preserve">NoIrr </v>
      </c>
      <c r="CE651" s="508" t="str">
        <f>IF(AW651="","",VLOOKUP(AX651,[0]!Qualifier,(COLUMN(AX651)-34),FALSE))</f>
        <v xml:space="preserve">- </v>
      </c>
      <c r="CF651" s="508" t="str">
        <f>IF(AX651="","",VLOOKUP(AY651,[0]!Qualifier,(COLUMN(AY651)-34),FALSE))</f>
        <v>no sub</v>
      </c>
      <c r="CG651" s="509" t="str">
        <f>IF(AY651="","",VLOOKUP(AZ651,[0]!Qualifier,(COLUMN(AZ651)-34),FALSE))</f>
        <v xml:space="preserve">Qu </v>
      </c>
      <c r="CH651" s="510" t="str">
        <f>IF(AZ651="","",VLOOKUP(BA651,[0]!Qualifier,(COLUMN(BA651)-34),FALSE))</f>
        <v>NA</v>
      </c>
      <c r="CI651" s="512" t="str">
        <f>IF(BA651="","",VLOOKUP(BB651,[0]!Qualifier,(COLUMN(BB651)-34),FALSE))</f>
        <v xml:space="preserve">None </v>
      </c>
      <c r="CJ651" s="510"/>
      <c r="CK651" s="513" t="str">
        <f t="shared" si="341"/>
        <v>5-2-1-1-1-4-1-1-2-2-1-3-1-1-1-1-2-1-1</v>
      </c>
      <c r="CL651" s="513">
        <v>37988</v>
      </c>
      <c r="CM651" s="513">
        <v>45195</v>
      </c>
      <c r="CN651" s="510"/>
      <c r="CP651" s="510"/>
    </row>
    <row r="652" spans="2:94" ht="12.95" customHeight="1" outlineLevel="1" x14ac:dyDescent="0.35">
      <c r="B652" s="7">
        <f>IF(D652="","",B651+1)</f>
        <v>647</v>
      </c>
      <c r="C652" s="59">
        <f t="shared" ref="C652:C653" si="344">IF(AH652="","",IF(OR(BC652,BF652),"invalid",B652))</f>
        <v>647</v>
      </c>
      <c r="D652" s="124">
        <f>IF(AI652="","",AI652)</f>
        <v>506102</v>
      </c>
      <c r="E652" s="16" t="str">
        <f t="shared" si="321"/>
        <v>Plasma</v>
      </c>
      <c r="F652" s="58" t="str">
        <f t="shared" si="322"/>
        <v xml:space="preserve">CPD </v>
      </c>
      <c r="G652" s="58" t="str">
        <f t="shared" si="323"/>
        <v xml:space="preserve">NoAdd </v>
      </c>
      <c r="H652" s="58" t="str">
        <f t="shared" si="324"/>
        <v xml:space="preserve">Closed </v>
      </c>
      <c r="I652" s="58" t="str">
        <f t="shared" si="325"/>
        <v xml:space="preserve">SV </v>
      </c>
      <c r="J652" s="58" t="str">
        <f t="shared" si="326"/>
        <v xml:space="preserve">≤-30°C  </v>
      </c>
      <c r="K652" s="58" t="str">
        <f t="shared" si="327"/>
        <v>No</v>
      </c>
      <c r="L652" s="58" t="str">
        <f t="shared" si="328"/>
        <v xml:space="preserve">Allo </v>
      </c>
      <c r="M652" s="58" t="str">
        <f t="shared" si="329"/>
        <v xml:space="preserve">Aph </v>
      </c>
      <c r="N652" s="58" t="str">
        <f t="shared" si="330"/>
        <v xml:space="preserve">≤24h </v>
      </c>
      <c r="O652" s="58" t="str">
        <f t="shared" si="331"/>
        <v xml:space="preserve">Transf </v>
      </c>
      <c r="P652" s="58" t="str">
        <f t="shared" si="332"/>
        <v xml:space="preserve">LCdepl </v>
      </c>
      <c r="Q652" s="58" t="str">
        <f t="shared" si="333"/>
        <v xml:space="preserve">None </v>
      </c>
      <c r="R652" s="58" t="str">
        <f t="shared" si="334"/>
        <v xml:space="preserve">NoIrr </v>
      </c>
      <c r="S652" s="58" t="str">
        <f t="shared" si="335"/>
        <v xml:space="preserve">- </v>
      </c>
      <c r="T652" s="58" t="str">
        <f t="shared" si="336"/>
        <v>no sub</v>
      </c>
      <c r="U652" s="58" t="str">
        <f t="shared" si="337"/>
        <v xml:space="preserve">Qu </v>
      </c>
      <c r="V652" s="58" t="str">
        <f t="shared" si="338"/>
        <v>NA</v>
      </c>
      <c r="W652" s="58" t="str">
        <f t="shared" si="339"/>
        <v xml:space="preserve">None </v>
      </c>
      <c r="Y652" s="161" t="str">
        <f t="shared" si="340"/>
        <v>5-2-1-1-1-4-1-1-2-5-1-3-1-1-1-1-2-1-1</v>
      </c>
      <c r="Z652" s="8">
        <f>IF(D652&gt;0,D652,"")</f>
        <v>506102</v>
      </c>
      <c r="AA652" s="7">
        <f>B652</f>
        <v>647</v>
      </c>
      <c r="AB652" s="29" t="str">
        <f t="shared" si="343"/>
        <v>5</v>
      </c>
      <c r="AC652" s="29" t="str">
        <f t="shared" si="343"/>
        <v>0</v>
      </c>
      <c r="AD652" s="29" t="str">
        <f t="shared" si="343"/>
        <v>6</v>
      </c>
      <c r="AE652" s="29" t="str">
        <f t="shared" si="343"/>
        <v>1</v>
      </c>
      <c r="AF652" s="29" t="str">
        <f t="shared" si="343"/>
        <v>0</v>
      </c>
      <c r="AG652" s="29" t="str">
        <f t="shared" si="343"/>
        <v>2</v>
      </c>
      <c r="AH652" s="48">
        <v>647</v>
      </c>
      <c r="AI652" s="510">
        <v>506102</v>
      </c>
      <c r="AJ652" s="509">
        <v>5</v>
      </c>
      <c r="AK652" s="509">
        <v>2</v>
      </c>
      <c r="AL652" s="509">
        <v>1</v>
      </c>
      <c r="AM652" s="509">
        <v>1</v>
      </c>
      <c r="AN652" s="509">
        <v>1</v>
      </c>
      <c r="AO652" s="509">
        <v>4</v>
      </c>
      <c r="AP652" s="509">
        <v>1</v>
      </c>
      <c r="AQ652" s="509">
        <v>1</v>
      </c>
      <c r="AR652" s="509">
        <v>2</v>
      </c>
      <c r="AS652" s="509">
        <v>5</v>
      </c>
      <c r="AT652" s="509">
        <v>1</v>
      </c>
      <c r="AU652" s="509">
        <v>3</v>
      </c>
      <c r="AV652" s="509">
        <v>1</v>
      </c>
      <c r="AW652" s="509">
        <v>1</v>
      </c>
      <c r="AX652" s="509">
        <v>1</v>
      </c>
      <c r="AY652" s="509">
        <v>1</v>
      </c>
      <c r="AZ652" s="509">
        <v>2</v>
      </c>
      <c r="BA652" s="509">
        <v>1</v>
      </c>
      <c r="BB652" s="509">
        <v>1</v>
      </c>
      <c r="BC652" s="509" t="b">
        <v>0</v>
      </c>
      <c r="BD652" s="508">
        <v>37988</v>
      </c>
      <c r="BE652" s="508">
        <v>37988</v>
      </c>
      <c r="BF652" s="509" t="b">
        <v>0</v>
      </c>
      <c r="BG652" s="510" t="s">
        <v>1317</v>
      </c>
      <c r="BH652" s="512"/>
      <c r="BI652" s="510"/>
      <c r="BJ652" s="513">
        <v>37988</v>
      </c>
      <c r="BK652" s="513">
        <v>37988</v>
      </c>
      <c r="BL652" s="513">
        <v>46217</v>
      </c>
      <c r="BM652" s="510"/>
      <c r="BN652" s="512"/>
      <c r="BO652" s="510"/>
      <c r="BP652" s="509">
        <v>4</v>
      </c>
      <c r="BQ652" s="509" t="str">
        <f>IF(AI652="","",VLOOKUP(AJ652,[0]!Qualifier,(COLUMN(AJ652)-34),FALSE))</f>
        <v>Plasma</v>
      </c>
      <c r="BR652" s="509" t="str">
        <f>IF(AJ652="","",VLOOKUP(AK652,[0]!Qualifier,(COLUMN(AK652)-34),FALSE))</f>
        <v xml:space="preserve">CPD </v>
      </c>
      <c r="BS652" s="509" t="str">
        <f>IF(AK652="","",VLOOKUP(AL652,[0]!Qualifier,(COLUMN(AL652)-34),FALSE))</f>
        <v xml:space="preserve">NoAdd </v>
      </c>
      <c r="BT652" s="509" t="str">
        <f>IF(AL652="","",VLOOKUP(AM652,[0]!Qualifier,(COLUMN(AM652)-34),FALSE))</f>
        <v xml:space="preserve">Closed </v>
      </c>
      <c r="BU652" s="509" t="str">
        <f>IF(AM652="","",VLOOKUP(AN652,[0]!Qualifier,(COLUMN(AN652)-34),FALSE))</f>
        <v xml:space="preserve">SV </v>
      </c>
      <c r="BV652" s="509" t="str">
        <f>IF(AN652="","",VLOOKUP(AO652,[0]!Qualifier,(COLUMN(AO652)-34),FALSE))</f>
        <v xml:space="preserve">≤-30°C  </v>
      </c>
      <c r="BW652" s="509" t="str">
        <f>IF(AO652="","",VLOOKUP(AP652,[0]!Qualifier,(COLUMN(AP652)-34),FALSE))</f>
        <v>No</v>
      </c>
      <c r="BX652" s="509" t="str">
        <f>IF(AP652="","",VLOOKUP(AQ652,[0]!Qualifier,(COLUMN(AQ652)-34),FALSE))</f>
        <v xml:space="preserve">Allo </v>
      </c>
      <c r="BY652" s="509" t="str">
        <f>IF(AQ652="","",VLOOKUP(AR652,[0]!Qualifier,(COLUMN(AR652)-34),FALSE))</f>
        <v xml:space="preserve">Aph </v>
      </c>
      <c r="BZ652" s="509" t="str">
        <f>IF(AR652="","",VLOOKUP(AS652,[0]!Qualifier,(COLUMN(AS652)-34),FALSE))</f>
        <v xml:space="preserve">≤24h </v>
      </c>
      <c r="CA652" s="509" t="str">
        <f>IF(AS652="","",VLOOKUP(AT652,[0]!Qualifier,(COLUMN(AT652)-34),FALSE))</f>
        <v xml:space="preserve">Transf </v>
      </c>
      <c r="CB652" s="509" t="str">
        <f>IF(AT652="","",VLOOKUP(AU652,[0]!Qualifier,(COLUMN(AU652)-34),FALSE))</f>
        <v xml:space="preserve">LCdepl </v>
      </c>
      <c r="CC652" s="509" t="str">
        <f>IF(AU652="","",VLOOKUP(AV652,[0]!Qualifier,(COLUMN(AV652)-34),FALSE))</f>
        <v xml:space="preserve">None </v>
      </c>
      <c r="CD652" s="509" t="str">
        <f>IF(AV652="","",VLOOKUP(AW652,[0]!Qualifier,(COLUMN(AW652)-34),FALSE))</f>
        <v xml:space="preserve">NoIrr </v>
      </c>
      <c r="CE652" s="508" t="str">
        <f>IF(AW652="","",VLOOKUP(AX652,[0]!Qualifier,(COLUMN(AX652)-34),FALSE))</f>
        <v xml:space="preserve">- </v>
      </c>
      <c r="CF652" s="508" t="str">
        <f>IF(AX652="","",VLOOKUP(AY652,[0]!Qualifier,(COLUMN(AY652)-34),FALSE))</f>
        <v>no sub</v>
      </c>
      <c r="CG652" s="509" t="str">
        <f>IF(AY652="","",VLOOKUP(AZ652,[0]!Qualifier,(COLUMN(AZ652)-34),FALSE))</f>
        <v xml:space="preserve">Qu </v>
      </c>
      <c r="CH652" s="510" t="str">
        <f>IF(AZ652="","",VLOOKUP(BA652,[0]!Qualifier,(COLUMN(BA652)-34),FALSE))</f>
        <v>NA</v>
      </c>
      <c r="CI652" s="512" t="str">
        <f>IF(BA652="","",VLOOKUP(BB652,[0]!Qualifier,(COLUMN(BB652)-34),FALSE))</f>
        <v xml:space="preserve">None </v>
      </c>
      <c r="CJ652" s="510"/>
      <c r="CK652" s="513" t="str">
        <f t="shared" si="341"/>
        <v>5-2-1-1-1-4-1-1-2-5-1-3-1-1-1-1-2-1-1</v>
      </c>
      <c r="CL652" s="513">
        <v>39884</v>
      </c>
      <c r="CM652" s="513">
        <v>45195</v>
      </c>
      <c r="CN652" s="510"/>
      <c r="CP652" s="510"/>
    </row>
    <row r="653" spans="2:94" ht="12.95" customHeight="1" outlineLevel="1" x14ac:dyDescent="0.35">
      <c r="B653" s="7">
        <f>IF(D653="","",B652+1)</f>
        <v>648</v>
      </c>
      <c r="C653" s="59">
        <f t="shared" si="344"/>
        <v>648</v>
      </c>
      <c r="D653" s="124">
        <f>IF(AI653="","",AI653)</f>
        <v>506103</v>
      </c>
      <c r="E653" s="16" t="str">
        <f t="shared" si="321"/>
        <v>Plasma</v>
      </c>
      <c r="F653" s="58" t="str">
        <f t="shared" si="322"/>
        <v xml:space="preserve">CPD </v>
      </c>
      <c r="G653" s="58" t="str">
        <f t="shared" si="323"/>
        <v xml:space="preserve">NoAdd </v>
      </c>
      <c r="H653" s="58" t="str">
        <f t="shared" si="324"/>
        <v xml:space="preserve">Closed </v>
      </c>
      <c r="I653" s="58" t="str">
        <f t="shared" si="325"/>
        <v xml:space="preserve">SV </v>
      </c>
      <c r="J653" s="58" t="str">
        <f t="shared" si="326"/>
        <v xml:space="preserve">≤-30°C  </v>
      </c>
      <c r="K653" s="58" t="str">
        <f t="shared" si="327"/>
        <v>No</v>
      </c>
      <c r="L653" s="58" t="str">
        <f t="shared" si="328"/>
        <v xml:space="preserve">Allo </v>
      </c>
      <c r="M653" s="58" t="str">
        <f t="shared" si="329"/>
        <v xml:space="preserve">Aph </v>
      </c>
      <c r="N653" s="58" t="str">
        <f t="shared" si="330"/>
        <v xml:space="preserve">≤24h </v>
      </c>
      <c r="O653" s="58" t="str">
        <f t="shared" si="331"/>
        <v xml:space="preserve">Transf </v>
      </c>
      <c r="P653" s="58" t="str">
        <f t="shared" si="332"/>
        <v xml:space="preserve">LCdepl </v>
      </c>
      <c r="Q653" s="58" t="str">
        <f t="shared" si="333"/>
        <v xml:space="preserve">None </v>
      </c>
      <c r="R653" s="58" t="str">
        <f t="shared" si="334"/>
        <v xml:space="preserve">NoIrr </v>
      </c>
      <c r="S653" s="58" t="str">
        <f t="shared" si="335"/>
        <v xml:space="preserve">- </v>
      </c>
      <c r="T653" s="58" t="str">
        <f t="shared" si="336"/>
        <v>no sub</v>
      </c>
      <c r="U653" s="58" t="str">
        <f t="shared" si="337"/>
        <v>Non</v>
      </c>
      <c r="V653" s="58" t="str">
        <f t="shared" si="338"/>
        <v>NA</v>
      </c>
      <c r="W653" s="58" t="str">
        <f t="shared" si="339"/>
        <v xml:space="preserve">None </v>
      </c>
      <c r="Y653" s="161" t="str">
        <f t="shared" si="340"/>
        <v>5-2-1-1-1-4-1-1-2-5-1-3-1-1-1-1-1-1-1</v>
      </c>
      <c r="Z653" s="8">
        <f>IF(D653&gt;0,D653,"")</f>
        <v>506103</v>
      </c>
      <c r="AA653" s="7">
        <f>B653</f>
        <v>648</v>
      </c>
      <c r="AB653" s="29" t="str">
        <f t="shared" si="343"/>
        <v>5</v>
      </c>
      <c r="AC653" s="29" t="str">
        <f t="shared" si="343"/>
        <v>0</v>
      </c>
      <c r="AD653" s="29" t="str">
        <f t="shared" si="343"/>
        <v>6</v>
      </c>
      <c r="AE653" s="29" t="str">
        <f t="shared" si="343"/>
        <v>1</v>
      </c>
      <c r="AF653" s="29" t="str">
        <f t="shared" si="343"/>
        <v>0</v>
      </c>
      <c r="AG653" s="29" t="str">
        <f t="shared" si="343"/>
        <v>3</v>
      </c>
      <c r="AH653" s="48">
        <v>648</v>
      </c>
      <c r="AI653" s="510">
        <v>506103</v>
      </c>
      <c r="AJ653" s="509">
        <v>5</v>
      </c>
      <c r="AK653" s="509">
        <v>2</v>
      </c>
      <c r="AL653" s="509">
        <v>1</v>
      </c>
      <c r="AM653" s="509">
        <v>1</v>
      </c>
      <c r="AN653" s="509">
        <v>1</v>
      </c>
      <c r="AO653" s="509">
        <v>4</v>
      </c>
      <c r="AP653" s="509">
        <v>1</v>
      </c>
      <c r="AQ653" s="509">
        <v>1</v>
      </c>
      <c r="AR653" s="509">
        <v>2</v>
      </c>
      <c r="AS653" s="509">
        <v>5</v>
      </c>
      <c r="AT653" s="509">
        <v>1</v>
      </c>
      <c r="AU653" s="509">
        <v>3</v>
      </c>
      <c r="AV653" s="509">
        <v>1</v>
      </c>
      <c r="AW653" s="509">
        <v>1</v>
      </c>
      <c r="AX653" s="509">
        <v>1</v>
      </c>
      <c r="AY653" s="509">
        <v>1</v>
      </c>
      <c r="AZ653" s="509">
        <v>1</v>
      </c>
      <c r="BA653" s="509">
        <v>1</v>
      </c>
      <c r="BB653" s="509">
        <v>1</v>
      </c>
      <c r="BC653" s="509" t="b">
        <v>0</v>
      </c>
      <c r="BD653" s="508">
        <v>45094</v>
      </c>
      <c r="BE653" s="508">
        <v>44985</v>
      </c>
      <c r="BF653" s="509" t="b">
        <v>0</v>
      </c>
      <c r="BG653" s="510" t="s">
        <v>1449</v>
      </c>
      <c r="BH653" s="512"/>
      <c r="BI653" s="510"/>
      <c r="BJ653" s="513">
        <v>45094</v>
      </c>
      <c r="BK653" s="513">
        <v>44985</v>
      </c>
      <c r="BL653" s="513">
        <v>46217</v>
      </c>
      <c r="BM653" s="510"/>
      <c r="BN653" s="512"/>
      <c r="BO653" s="510"/>
      <c r="BP653" s="509">
        <v>4</v>
      </c>
      <c r="BQ653" s="509" t="str">
        <f>IF(AI653="","",VLOOKUP(AJ653,[0]!Qualifier,(COLUMN(AJ653)-34),FALSE))</f>
        <v>Plasma</v>
      </c>
      <c r="BR653" s="509" t="str">
        <f>IF(AJ653="","",VLOOKUP(AK653,[0]!Qualifier,(COLUMN(AK653)-34),FALSE))</f>
        <v xml:space="preserve">CPD </v>
      </c>
      <c r="BS653" s="509" t="str">
        <f>IF(AK653="","",VLOOKUP(AL653,[0]!Qualifier,(COLUMN(AL653)-34),FALSE))</f>
        <v xml:space="preserve">NoAdd </v>
      </c>
      <c r="BT653" s="509" t="str">
        <f>IF(AL653="","",VLOOKUP(AM653,[0]!Qualifier,(COLUMN(AM653)-34),FALSE))</f>
        <v xml:space="preserve">Closed </v>
      </c>
      <c r="BU653" s="509" t="str">
        <f>IF(AM653="","",VLOOKUP(AN653,[0]!Qualifier,(COLUMN(AN653)-34),FALSE))</f>
        <v xml:space="preserve">SV </v>
      </c>
      <c r="BV653" s="509" t="str">
        <f>IF(AN653="","",VLOOKUP(AO653,[0]!Qualifier,(COLUMN(AO653)-34),FALSE))</f>
        <v xml:space="preserve">≤-30°C  </v>
      </c>
      <c r="BW653" s="509" t="str">
        <f>IF(AO653="","",VLOOKUP(AP653,[0]!Qualifier,(COLUMN(AP653)-34),FALSE))</f>
        <v>No</v>
      </c>
      <c r="BX653" s="509" t="str">
        <f>IF(AP653="","",VLOOKUP(AQ653,[0]!Qualifier,(COLUMN(AQ653)-34),FALSE))</f>
        <v xml:space="preserve">Allo </v>
      </c>
      <c r="BY653" s="509" t="str">
        <f>IF(AQ653="","",VLOOKUP(AR653,[0]!Qualifier,(COLUMN(AR653)-34),FALSE))</f>
        <v xml:space="preserve">Aph </v>
      </c>
      <c r="BZ653" s="509" t="str">
        <f>IF(AR653="","",VLOOKUP(AS653,[0]!Qualifier,(COLUMN(AS653)-34),FALSE))</f>
        <v xml:space="preserve">≤24h </v>
      </c>
      <c r="CA653" s="509" t="str">
        <f>IF(AS653="","",VLOOKUP(AT653,[0]!Qualifier,(COLUMN(AT653)-34),FALSE))</f>
        <v xml:space="preserve">Transf </v>
      </c>
      <c r="CB653" s="509" t="str">
        <f>IF(AT653="","",VLOOKUP(AU653,[0]!Qualifier,(COLUMN(AU653)-34),FALSE))</f>
        <v xml:space="preserve">LCdepl </v>
      </c>
      <c r="CC653" s="509" t="str">
        <f>IF(AU653="","",VLOOKUP(AV653,[0]!Qualifier,(COLUMN(AV653)-34),FALSE))</f>
        <v xml:space="preserve">None </v>
      </c>
      <c r="CD653" s="509" t="str">
        <f>IF(AV653="","",VLOOKUP(AW653,[0]!Qualifier,(COLUMN(AW653)-34),FALSE))</f>
        <v xml:space="preserve">NoIrr </v>
      </c>
      <c r="CE653" s="508" t="str">
        <f>IF(AW653="","",VLOOKUP(AX653,[0]!Qualifier,(COLUMN(AX653)-34),FALSE))</f>
        <v xml:space="preserve">- </v>
      </c>
      <c r="CF653" s="508" t="str">
        <f>IF(AX653="","",VLOOKUP(AY653,[0]!Qualifier,(COLUMN(AY653)-34),FALSE))</f>
        <v>no sub</v>
      </c>
      <c r="CG653" s="509" t="str">
        <f>IF(AY653="","",VLOOKUP(AZ653,[0]!Qualifier,(COLUMN(AZ653)-34),FALSE))</f>
        <v>Non</v>
      </c>
      <c r="CH653" s="510" t="str">
        <f>IF(AZ653="","",VLOOKUP(BA653,[0]!Qualifier,(COLUMN(BA653)-34),FALSE))</f>
        <v>NA</v>
      </c>
      <c r="CI653" s="512" t="str">
        <f>IF(BA653="","",VLOOKUP(BB653,[0]!Qualifier,(COLUMN(BB653)-34),FALSE))</f>
        <v xml:space="preserve">None </v>
      </c>
      <c r="CJ653" s="510"/>
      <c r="CK653" s="513" t="str">
        <f t="shared" si="341"/>
        <v>5-2-1-1-1-4-1-1-2-5-1-3-1-1-1-1-1-1-1</v>
      </c>
      <c r="CL653" s="513">
        <v>39884</v>
      </c>
      <c r="CM653" s="513">
        <v>45195</v>
      </c>
      <c r="CN653" s="510"/>
      <c r="CP653" s="510"/>
    </row>
    <row r="654" spans="2:94" ht="12.95" customHeight="1" outlineLevel="1" x14ac:dyDescent="0.35">
      <c r="B654" s="7">
        <f>IF(D654="","",B653+1)</f>
        <v>649</v>
      </c>
      <c r="C654" s="59">
        <f t="shared" si="342"/>
        <v>649</v>
      </c>
      <c r="D654" s="124">
        <f>IF(AI654="","",AI654)</f>
        <v>506129</v>
      </c>
      <c r="E654" s="16" t="str">
        <f t="shared" si="321"/>
        <v>Plasma</v>
      </c>
      <c r="F654" s="58" t="str">
        <f t="shared" si="322"/>
        <v xml:space="preserve">CPD </v>
      </c>
      <c r="G654" s="58" t="str">
        <f t="shared" si="323"/>
        <v xml:space="preserve">NoAdd </v>
      </c>
      <c r="H654" s="58" t="str">
        <f t="shared" si="324"/>
        <v xml:space="preserve">Closed </v>
      </c>
      <c r="I654" s="58" t="str">
        <f t="shared" si="325"/>
        <v xml:space="preserve">SV </v>
      </c>
      <c r="J654" s="58" t="str">
        <f t="shared" si="326"/>
        <v xml:space="preserve">≤-30°C  </v>
      </c>
      <c r="K654" s="58" t="str">
        <f t="shared" si="327"/>
        <v>No</v>
      </c>
      <c r="L654" s="58" t="str">
        <f t="shared" si="328"/>
        <v xml:space="preserve">Allo </v>
      </c>
      <c r="M654" s="58" t="str">
        <f t="shared" si="329"/>
        <v xml:space="preserve">Aph </v>
      </c>
      <c r="N654" s="58" t="str">
        <f t="shared" si="330"/>
        <v xml:space="preserve">≤6h </v>
      </c>
      <c r="O654" s="58" t="str">
        <f t="shared" si="331"/>
        <v xml:space="preserve">Fract </v>
      </c>
      <c r="P654" s="58" t="str">
        <f t="shared" si="332"/>
        <v xml:space="preserve">LCdepl </v>
      </c>
      <c r="Q654" s="58" t="str">
        <f t="shared" si="333"/>
        <v xml:space="preserve">None </v>
      </c>
      <c r="R654" s="58" t="str">
        <f t="shared" si="334"/>
        <v xml:space="preserve">NoIrr </v>
      </c>
      <c r="S654" s="58" t="str">
        <f t="shared" si="335"/>
        <v xml:space="preserve">- </v>
      </c>
      <c r="T654" s="58" t="str">
        <f t="shared" si="336"/>
        <v>no sub</v>
      </c>
      <c r="U654" s="58" t="str">
        <f t="shared" si="337"/>
        <v>Non</v>
      </c>
      <c r="V654" s="58" t="str">
        <f t="shared" si="338"/>
        <v>NA</v>
      </c>
      <c r="W654" s="58" t="str">
        <f t="shared" si="339"/>
        <v xml:space="preserve">None </v>
      </c>
      <c r="Y654" s="161" t="str">
        <f t="shared" si="340"/>
        <v>5-2-1-1-1-4-1-1-2-2-3-3-1-1-1-1-1-1-1</v>
      </c>
      <c r="Z654" s="8">
        <f>IF(D654&gt;0,D654,"")</f>
        <v>506129</v>
      </c>
      <c r="AA654" s="7">
        <f>B654</f>
        <v>649</v>
      </c>
      <c r="AB654" s="29" t="str">
        <f t="shared" si="343"/>
        <v>5</v>
      </c>
      <c r="AC654" s="29" t="str">
        <f t="shared" si="343"/>
        <v>0</v>
      </c>
      <c r="AD654" s="29" t="str">
        <f t="shared" si="343"/>
        <v>6</v>
      </c>
      <c r="AE654" s="29" t="str">
        <f t="shared" si="343"/>
        <v>1</v>
      </c>
      <c r="AF654" s="29" t="str">
        <f t="shared" si="343"/>
        <v>2</v>
      </c>
      <c r="AG654" s="29" t="str">
        <f t="shared" si="343"/>
        <v>9</v>
      </c>
      <c r="AH654" s="48">
        <v>649</v>
      </c>
      <c r="AI654" s="510">
        <v>506129</v>
      </c>
      <c r="AJ654" s="509">
        <v>5</v>
      </c>
      <c r="AK654" s="509">
        <v>2</v>
      </c>
      <c r="AL654" s="509">
        <v>1</v>
      </c>
      <c r="AM654" s="509">
        <v>1</v>
      </c>
      <c r="AN654" s="509">
        <v>1</v>
      </c>
      <c r="AO654" s="509">
        <v>4</v>
      </c>
      <c r="AP654" s="509">
        <v>1</v>
      </c>
      <c r="AQ654" s="509">
        <v>1</v>
      </c>
      <c r="AR654" s="509">
        <v>2</v>
      </c>
      <c r="AS654" s="509">
        <v>2</v>
      </c>
      <c r="AT654" s="509">
        <v>3</v>
      </c>
      <c r="AU654" s="509">
        <v>3</v>
      </c>
      <c r="AV654" s="509">
        <v>1</v>
      </c>
      <c r="AW654" s="509">
        <v>1</v>
      </c>
      <c r="AX654" s="509">
        <v>1</v>
      </c>
      <c r="AY654" s="509">
        <v>1</v>
      </c>
      <c r="AZ654" s="509">
        <v>1</v>
      </c>
      <c r="BA654" s="509">
        <v>1</v>
      </c>
      <c r="BB654" s="509">
        <v>1</v>
      </c>
      <c r="BC654" s="509" t="b">
        <v>0</v>
      </c>
      <c r="BD654" s="508">
        <v>37412</v>
      </c>
      <c r="BE654" s="508">
        <v>37412</v>
      </c>
      <c r="BF654" s="509" t="b">
        <v>0</v>
      </c>
      <c r="BG654" s="510" t="s">
        <v>1318</v>
      </c>
      <c r="BH654" s="512"/>
      <c r="BI654" s="510"/>
      <c r="BJ654" s="513">
        <v>37412</v>
      </c>
      <c r="BK654" s="513">
        <v>37412</v>
      </c>
      <c r="BL654" s="513">
        <v>46217</v>
      </c>
      <c r="BM654" s="510"/>
      <c r="BN654" s="512"/>
      <c r="BO654" s="510"/>
      <c r="BP654" s="509">
        <v>4</v>
      </c>
      <c r="BQ654" s="509" t="str">
        <f>IF(AI654="","",VLOOKUP(AJ654,[0]!Qualifier,(COLUMN(AJ654)-34),FALSE))</f>
        <v>Plasma</v>
      </c>
      <c r="BR654" s="509" t="str">
        <f>IF(AJ654="","",VLOOKUP(AK654,[0]!Qualifier,(COLUMN(AK654)-34),FALSE))</f>
        <v xml:space="preserve">CPD </v>
      </c>
      <c r="BS654" s="509" t="str">
        <f>IF(AK654="","",VLOOKUP(AL654,[0]!Qualifier,(COLUMN(AL654)-34),FALSE))</f>
        <v xml:space="preserve">NoAdd </v>
      </c>
      <c r="BT654" s="509" t="str">
        <f>IF(AL654="","",VLOOKUP(AM654,[0]!Qualifier,(COLUMN(AM654)-34),FALSE))</f>
        <v xml:space="preserve">Closed </v>
      </c>
      <c r="BU654" s="509" t="str">
        <f>IF(AM654="","",VLOOKUP(AN654,[0]!Qualifier,(COLUMN(AN654)-34),FALSE))</f>
        <v xml:space="preserve">SV </v>
      </c>
      <c r="BV654" s="509" t="str">
        <f>IF(AN654="","",VLOOKUP(AO654,[0]!Qualifier,(COLUMN(AO654)-34),FALSE))</f>
        <v xml:space="preserve">≤-30°C  </v>
      </c>
      <c r="BW654" s="509" t="str">
        <f>IF(AO654="","",VLOOKUP(AP654,[0]!Qualifier,(COLUMN(AP654)-34),FALSE))</f>
        <v>No</v>
      </c>
      <c r="BX654" s="509" t="str">
        <f>IF(AP654="","",VLOOKUP(AQ654,[0]!Qualifier,(COLUMN(AQ654)-34),FALSE))</f>
        <v xml:space="preserve">Allo </v>
      </c>
      <c r="BY654" s="509" t="str">
        <f>IF(AQ654="","",VLOOKUP(AR654,[0]!Qualifier,(COLUMN(AR654)-34),FALSE))</f>
        <v xml:space="preserve">Aph </v>
      </c>
      <c r="BZ654" s="509" t="str">
        <f>IF(AR654="","",VLOOKUP(AS654,[0]!Qualifier,(COLUMN(AS654)-34),FALSE))</f>
        <v xml:space="preserve">≤6h </v>
      </c>
      <c r="CA654" s="509" t="str">
        <f>IF(AS654="","",VLOOKUP(AT654,[0]!Qualifier,(COLUMN(AT654)-34),FALSE))</f>
        <v xml:space="preserve">Fract </v>
      </c>
      <c r="CB654" s="509" t="str">
        <f>IF(AT654="","",VLOOKUP(AU654,[0]!Qualifier,(COLUMN(AU654)-34),FALSE))</f>
        <v xml:space="preserve">LCdepl </v>
      </c>
      <c r="CC654" s="509" t="str">
        <f>IF(AU654="","",VLOOKUP(AV654,[0]!Qualifier,(COLUMN(AV654)-34),FALSE))</f>
        <v xml:space="preserve">None </v>
      </c>
      <c r="CD654" s="509" t="str">
        <f>IF(AV654="","",VLOOKUP(AW654,[0]!Qualifier,(COLUMN(AW654)-34),FALSE))</f>
        <v xml:space="preserve">NoIrr </v>
      </c>
      <c r="CE654" s="508" t="str">
        <f>IF(AW654="","",VLOOKUP(AX654,[0]!Qualifier,(COLUMN(AX654)-34),FALSE))</f>
        <v xml:space="preserve">- </v>
      </c>
      <c r="CF654" s="508" t="str">
        <f>IF(AX654="","",VLOOKUP(AY654,[0]!Qualifier,(COLUMN(AY654)-34),FALSE))</f>
        <v>no sub</v>
      </c>
      <c r="CG654" s="509" t="str">
        <f>IF(AY654="","",VLOOKUP(AZ654,[0]!Qualifier,(COLUMN(AZ654)-34),FALSE))</f>
        <v>Non</v>
      </c>
      <c r="CH654" s="510" t="str">
        <f>IF(AZ654="","",VLOOKUP(BA654,[0]!Qualifier,(COLUMN(BA654)-34),FALSE))</f>
        <v>NA</v>
      </c>
      <c r="CI654" s="512" t="str">
        <f>IF(BA654="","",VLOOKUP(BB654,[0]!Qualifier,(COLUMN(BB654)-34),FALSE))</f>
        <v xml:space="preserve">None </v>
      </c>
      <c r="CJ654" s="510"/>
      <c r="CK654" s="513" t="str">
        <f t="shared" si="341"/>
        <v>5-2-1-1-1-4-1-1-2-2-3-3-1-1-1-1-1-1-1</v>
      </c>
      <c r="CL654" s="513">
        <v>38695</v>
      </c>
      <c r="CM654" s="513">
        <v>45195</v>
      </c>
      <c r="CN654" s="510"/>
      <c r="CP654" s="510"/>
    </row>
    <row r="655" spans="2:94" ht="12.95" customHeight="1" outlineLevel="1" x14ac:dyDescent="0.35">
      <c r="B655" s="7">
        <f t="shared" si="319"/>
        <v>650</v>
      </c>
      <c r="C655" s="59">
        <f t="shared" si="342"/>
        <v>650</v>
      </c>
      <c r="D655" s="124">
        <f t="shared" si="320"/>
        <v>506190</v>
      </c>
      <c r="E655" s="16" t="str">
        <f t="shared" si="321"/>
        <v>Plasma</v>
      </c>
      <c r="F655" s="58" t="str">
        <f t="shared" si="322"/>
        <v xml:space="preserve">CPD </v>
      </c>
      <c r="G655" s="58" t="str">
        <f t="shared" si="323"/>
        <v xml:space="preserve">NoAdd </v>
      </c>
      <c r="H655" s="58" t="str">
        <f t="shared" si="324"/>
        <v xml:space="preserve">Closed </v>
      </c>
      <c r="I655" s="58" t="str">
        <f t="shared" si="325"/>
        <v xml:space="preserve">NonSV </v>
      </c>
      <c r="J655" s="58" t="str">
        <f t="shared" si="326"/>
        <v xml:space="preserve">≤-30°C  </v>
      </c>
      <c r="K655" s="58" t="str">
        <f>IF($AI655&lt;&gt;"",IF($Y$3="text", BW655,AP655),"")</f>
        <v>No</v>
      </c>
      <c r="L655" s="58" t="str">
        <f t="shared" si="328"/>
        <v xml:space="preserve">Allo </v>
      </c>
      <c r="M655" s="58" t="str">
        <f t="shared" si="329"/>
        <v xml:space="preserve">Aph </v>
      </c>
      <c r="N655" s="58" t="str">
        <f t="shared" si="330"/>
        <v xml:space="preserve">≤8h </v>
      </c>
      <c r="O655" s="58" t="str">
        <f t="shared" si="331"/>
        <v xml:space="preserve">Transf </v>
      </c>
      <c r="P655" s="58" t="str">
        <f t="shared" si="332"/>
        <v xml:space="preserve">LCdepl </v>
      </c>
      <c r="Q655" s="58" t="str">
        <f t="shared" si="333"/>
        <v xml:space="preserve">None </v>
      </c>
      <c r="R655" s="58" t="str">
        <f t="shared" si="334"/>
        <v xml:space="preserve">NoIrr </v>
      </c>
      <c r="S655" s="58" t="str">
        <f t="shared" si="335"/>
        <v xml:space="preserve">- </v>
      </c>
      <c r="T655" s="58" t="str">
        <f t="shared" si="336"/>
        <v>no sub</v>
      </c>
      <c r="U655" s="58" t="str">
        <f t="shared" si="337"/>
        <v xml:space="preserve">Qu </v>
      </c>
      <c r="V655" s="58" t="str">
        <f t="shared" si="338"/>
        <v>NA</v>
      </c>
      <c r="W655" s="58" t="str">
        <f t="shared" si="339"/>
        <v xml:space="preserve">None </v>
      </c>
      <c r="Y655" s="161" t="str">
        <f t="shared" si="340"/>
        <v>5-2-1-1-3-4-1-1-2-9-1-3-1-1-1-1-2-1-1</v>
      </c>
      <c r="Z655" s="8">
        <f t="shared" si="316"/>
        <v>506190</v>
      </c>
      <c r="AA655" s="7">
        <f t="shared" si="317"/>
        <v>650</v>
      </c>
      <c r="AB655" s="29" t="str">
        <f t="shared" si="318"/>
        <v>5</v>
      </c>
      <c r="AC655" s="29" t="str">
        <f t="shared" si="318"/>
        <v>0</v>
      </c>
      <c r="AD655" s="29" t="str">
        <f t="shared" si="318"/>
        <v>6</v>
      </c>
      <c r="AE655" s="29" t="str">
        <f t="shared" si="318"/>
        <v>1</v>
      </c>
      <c r="AF655" s="29" t="str">
        <f t="shared" si="318"/>
        <v>9</v>
      </c>
      <c r="AG655" s="29" t="str">
        <f t="shared" si="318"/>
        <v>0</v>
      </c>
      <c r="AH655" s="48">
        <v>650</v>
      </c>
      <c r="AI655" s="510">
        <v>506190</v>
      </c>
      <c r="AJ655" s="509">
        <v>5</v>
      </c>
      <c r="AK655" s="509">
        <v>2</v>
      </c>
      <c r="AL655" s="509">
        <v>1</v>
      </c>
      <c r="AM655" s="509">
        <v>1</v>
      </c>
      <c r="AN655" s="509">
        <v>3</v>
      </c>
      <c r="AO655" s="509">
        <v>4</v>
      </c>
      <c r="AP655" s="509">
        <v>1</v>
      </c>
      <c r="AQ655" s="509">
        <v>1</v>
      </c>
      <c r="AR655" s="509">
        <v>2</v>
      </c>
      <c r="AS655" s="509">
        <v>9</v>
      </c>
      <c r="AT655" s="509">
        <v>1</v>
      </c>
      <c r="AU655" s="509">
        <v>3</v>
      </c>
      <c r="AV655" s="509">
        <v>1</v>
      </c>
      <c r="AW655" s="509">
        <v>1</v>
      </c>
      <c r="AX655" s="509">
        <v>1</v>
      </c>
      <c r="AY655" s="509">
        <v>1</v>
      </c>
      <c r="AZ655" s="509">
        <v>2</v>
      </c>
      <c r="BA655" s="509">
        <v>1</v>
      </c>
      <c r="BB655" s="509">
        <v>1</v>
      </c>
      <c r="BC655" s="509" t="b">
        <v>0</v>
      </c>
      <c r="BD655" s="508">
        <v>37362</v>
      </c>
      <c r="BE655" s="508">
        <v>37362</v>
      </c>
      <c r="BF655" s="509" t="b">
        <v>0</v>
      </c>
      <c r="BG655" s="510" t="s">
        <v>1319</v>
      </c>
      <c r="BH655" s="512"/>
      <c r="BI655" s="510"/>
      <c r="BJ655" s="513">
        <v>37362</v>
      </c>
      <c r="BK655" s="513">
        <v>37362</v>
      </c>
      <c r="BL655" s="513">
        <v>46217</v>
      </c>
      <c r="BM655" s="510"/>
      <c r="BN655" s="512"/>
      <c r="BO655" s="510"/>
      <c r="BP655" s="509">
        <v>4</v>
      </c>
      <c r="BQ655" s="509" t="str">
        <f>IF(AI655="","",VLOOKUP(AJ655,[0]!Qualifier,(COLUMN(AJ655)-34),FALSE))</f>
        <v>Plasma</v>
      </c>
      <c r="BR655" s="509" t="str">
        <f>IF(AJ655="","",VLOOKUP(AK655,[0]!Qualifier,(COLUMN(AK655)-34),FALSE))</f>
        <v xml:space="preserve">CPD </v>
      </c>
      <c r="BS655" s="509" t="str">
        <f>IF(AK655="","",VLOOKUP(AL655,[0]!Qualifier,(COLUMN(AL655)-34),FALSE))</f>
        <v xml:space="preserve">NoAdd </v>
      </c>
      <c r="BT655" s="509" t="str">
        <f>IF(AL655="","",VLOOKUP(AM655,[0]!Qualifier,(COLUMN(AM655)-34),FALSE))</f>
        <v xml:space="preserve">Closed </v>
      </c>
      <c r="BU655" s="509" t="str">
        <f>IF(AM655="","",VLOOKUP(AN655,[0]!Qualifier,(COLUMN(AN655)-34),FALSE))</f>
        <v xml:space="preserve">NonSV </v>
      </c>
      <c r="BV655" s="509" t="str">
        <f>IF(AN655="","",VLOOKUP(AO655,[0]!Qualifier,(COLUMN(AO655)-34),FALSE))</f>
        <v xml:space="preserve">≤-30°C  </v>
      </c>
      <c r="BW655" s="509" t="str">
        <f>IF(AO655="","",VLOOKUP(AP655,[0]!Qualifier,(COLUMN(AP655)-34),FALSE))</f>
        <v>No</v>
      </c>
      <c r="BX655" s="509" t="str">
        <f>IF(AP655="","",VLOOKUP(AQ655,[0]!Qualifier,(COLUMN(AQ655)-34),FALSE))</f>
        <v xml:space="preserve">Allo </v>
      </c>
      <c r="BY655" s="509" t="str">
        <f>IF(AQ655="","",VLOOKUP(AR655,[0]!Qualifier,(COLUMN(AR655)-34),FALSE))</f>
        <v xml:space="preserve">Aph </v>
      </c>
      <c r="BZ655" s="509" t="str">
        <f>IF(AR655="","",VLOOKUP(AS655,[0]!Qualifier,(COLUMN(AS655)-34),FALSE))</f>
        <v xml:space="preserve">≤8h </v>
      </c>
      <c r="CA655" s="509" t="str">
        <f>IF(AS655="","",VLOOKUP(AT655,[0]!Qualifier,(COLUMN(AT655)-34),FALSE))</f>
        <v xml:space="preserve">Transf </v>
      </c>
      <c r="CB655" s="509" t="str">
        <f>IF(AT655="","",VLOOKUP(AU655,[0]!Qualifier,(COLUMN(AU655)-34),FALSE))</f>
        <v xml:space="preserve">LCdepl </v>
      </c>
      <c r="CC655" s="509" t="str">
        <f>IF(AU655="","",VLOOKUP(AV655,[0]!Qualifier,(COLUMN(AV655)-34),FALSE))</f>
        <v xml:space="preserve">None </v>
      </c>
      <c r="CD655" s="509" t="str">
        <f>IF(AV655="","",VLOOKUP(AW655,[0]!Qualifier,(COLUMN(AW655)-34),FALSE))</f>
        <v xml:space="preserve">NoIrr </v>
      </c>
      <c r="CE655" s="508" t="str">
        <f>IF(AW655="","",VLOOKUP(AX655,[0]!Qualifier,(COLUMN(AX655)-34),FALSE))</f>
        <v xml:space="preserve">- </v>
      </c>
      <c r="CF655" s="508" t="str">
        <f>IF(AX655="","",VLOOKUP(AY655,[0]!Qualifier,(COLUMN(AY655)-34),FALSE))</f>
        <v>no sub</v>
      </c>
      <c r="CG655" s="509" t="str">
        <f>IF(AY655="","",VLOOKUP(AZ655,[0]!Qualifier,(COLUMN(AZ655)-34),FALSE))</f>
        <v xml:space="preserve">Qu </v>
      </c>
      <c r="CH655" s="510" t="str">
        <f>IF(AZ655="","",VLOOKUP(BA655,[0]!Qualifier,(COLUMN(BA655)-34),FALSE))</f>
        <v>NA</v>
      </c>
      <c r="CI655" s="512" t="str">
        <f>IF(BA655="","",VLOOKUP(BB655,[0]!Qualifier,(COLUMN(BB655)-34),FALSE))</f>
        <v xml:space="preserve">None </v>
      </c>
      <c r="CJ655" s="510"/>
      <c r="CK655" s="513" t="str">
        <f t="shared" si="341"/>
        <v>5-2-1-1-3-4-1-1-2-9-1-3-1-1-1-1-2-1-1</v>
      </c>
      <c r="CL655" s="513">
        <v>37826</v>
      </c>
      <c r="CM655" s="513">
        <v>45195</v>
      </c>
      <c r="CN655" s="510"/>
      <c r="CP655" s="510"/>
    </row>
    <row r="656" spans="2:94" ht="12.95" customHeight="1" outlineLevel="1" x14ac:dyDescent="0.35">
      <c r="B656" s="7">
        <f t="shared" si="319"/>
        <v>651</v>
      </c>
      <c r="C656" s="59">
        <f t="shared" si="342"/>
        <v>651</v>
      </c>
      <c r="D656" s="124">
        <f t="shared" si="320"/>
        <v>506200</v>
      </c>
      <c r="E656" s="16" t="str">
        <f t="shared" si="321"/>
        <v>Plasma</v>
      </c>
      <c r="F656" s="58" t="str">
        <f t="shared" si="322"/>
        <v xml:space="preserve">CPD </v>
      </c>
      <c r="G656" s="58" t="str">
        <f t="shared" si="323"/>
        <v xml:space="preserve">NoAdd </v>
      </c>
      <c r="H656" s="58" t="str">
        <f t="shared" si="324"/>
        <v xml:space="preserve">Closed </v>
      </c>
      <c r="I656" s="58" t="str">
        <f t="shared" si="325"/>
        <v xml:space="preserve">SV </v>
      </c>
      <c r="J656" s="58" t="str">
        <f t="shared" si="326"/>
        <v xml:space="preserve">≤-30°C  </v>
      </c>
      <c r="K656" s="58" t="str">
        <f t="shared" si="327"/>
        <v>No</v>
      </c>
      <c r="L656" s="58" t="str">
        <f t="shared" si="328"/>
        <v xml:space="preserve">Allo </v>
      </c>
      <c r="M656" s="58" t="str">
        <f t="shared" si="329"/>
        <v xml:space="preserve">Aph </v>
      </c>
      <c r="N656" s="58" t="str">
        <f t="shared" si="330"/>
        <v xml:space="preserve">≤6h </v>
      </c>
      <c r="O656" s="58" t="str">
        <f t="shared" si="331"/>
        <v xml:space="preserve">Transf </v>
      </c>
      <c r="P656" s="58" t="str">
        <f t="shared" si="332"/>
        <v xml:space="preserve">None </v>
      </c>
      <c r="Q656" s="58" t="str">
        <f t="shared" si="333"/>
        <v xml:space="preserve">None </v>
      </c>
      <c r="R656" s="58" t="str">
        <f t="shared" si="334"/>
        <v>Irrad</v>
      </c>
      <c r="S656" s="58" t="str">
        <f t="shared" si="335"/>
        <v xml:space="preserve">- </v>
      </c>
      <c r="T656" s="58" t="str">
        <f t="shared" si="336"/>
        <v>no sub</v>
      </c>
      <c r="U656" s="58" t="str">
        <f t="shared" si="337"/>
        <v xml:space="preserve">Qu </v>
      </c>
      <c r="V656" s="58" t="str">
        <f t="shared" si="338"/>
        <v>NA</v>
      </c>
      <c r="W656" s="58" t="str">
        <f t="shared" si="339"/>
        <v xml:space="preserve">None </v>
      </c>
      <c r="Y656" s="161" t="str">
        <f t="shared" si="340"/>
        <v>5-2-1-1-1-4-1-1-2-2-1-1-1-2-1-1-2-1-1</v>
      </c>
      <c r="Z656" s="8">
        <f t="shared" si="316"/>
        <v>506200</v>
      </c>
      <c r="AA656" s="7">
        <f t="shared" si="317"/>
        <v>651</v>
      </c>
      <c r="AB656" s="29" t="str">
        <f t="shared" si="318"/>
        <v>5</v>
      </c>
      <c r="AC656" s="29" t="str">
        <f t="shared" si="318"/>
        <v>0</v>
      </c>
      <c r="AD656" s="29" t="str">
        <f t="shared" si="318"/>
        <v>6</v>
      </c>
      <c r="AE656" s="29" t="str">
        <f t="shared" si="318"/>
        <v>2</v>
      </c>
      <c r="AF656" s="29" t="str">
        <f t="shared" si="318"/>
        <v>0</v>
      </c>
      <c r="AG656" s="29" t="str">
        <f t="shared" si="318"/>
        <v>0</v>
      </c>
      <c r="AH656" s="48">
        <v>651</v>
      </c>
      <c r="AI656" s="510">
        <v>506200</v>
      </c>
      <c r="AJ656" s="509">
        <v>5</v>
      </c>
      <c r="AK656" s="509">
        <v>2</v>
      </c>
      <c r="AL656" s="509">
        <v>1</v>
      </c>
      <c r="AM656" s="509">
        <v>1</v>
      </c>
      <c r="AN656" s="509">
        <v>1</v>
      </c>
      <c r="AO656" s="509">
        <v>4</v>
      </c>
      <c r="AP656" s="509">
        <v>1</v>
      </c>
      <c r="AQ656" s="509">
        <v>1</v>
      </c>
      <c r="AR656" s="509">
        <v>2</v>
      </c>
      <c r="AS656" s="509">
        <v>2</v>
      </c>
      <c r="AT656" s="509">
        <v>1</v>
      </c>
      <c r="AU656" s="509">
        <v>1</v>
      </c>
      <c r="AV656" s="509">
        <v>1</v>
      </c>
      <c r="AW656" s="509">
        <v>2</v>
      </c>
      <c r="AX656" s="509">
        <v>1</v>
      </c>
      <c r="AY656" s="509">
        <v>1</v>
      </c>
      <c r="AZ656" s="509">
        <v>2</v>
      </c>
      <c r="BA656" s="509">
        <v>1</v>
      </c>
      <c r="BB656" s="509">
        <v>1</v>
      </c>
      <c r="BC656" s="509" t="b">
        <v>0</v>
      </c>
      <c r="BD656" s="508">
        <v>38320</v>
      </c>
      <c r="BE656" s="508">
        <v>38320</v>
      </c>
      <c r="BF656" s="509" t="b">
        <v>0</v>
      </c>
      <c r="BG656" s="510" t="s">
        <v>1320</v>
      </c>
      <c r="BH656" s="512"/>
      <c r="BI656" s="510"/>
      <c r="BJ656" s="513">
        <v>38320</v>
      </c>
      <c r="BK656" s="513">
        <v>38320</v>
      </c>
      <c r="BL656" s="513">
        <v>46217</v>
      </c>
      <c r="BM656" s="510"/>
      <c r="BN656" s="512"/>
      <c r="BO656" s="510"/>
      <c r="BP656" s="509">
        <v>4</v>
      </c>
      <c r="BQ656" s="509" t="str">
        <f>IF(AI656="","",VLOOKUP(AJ656,[0]!Qualifier,(COLUMN(AJ656)-34),FALSE))</f>
        <v>Plasma</v>
      </c>
      <c r="BR656" s="509" t="str">
        <f>IF(AJ656="","",VLOOKUP(AK656,[0]!Qualifier,(COLUMN(AK656)-34),FALSE))</f>
        <v xml:space="preserve">CPD </v>
      </c>
      <c r="BS656" s="509" t="str">
        <f>IF(AK656="","",VLOOKUP(AL656,[0]!Qualifier,(COLUMN(AL656)-34),FALSE))</f>
        <v xml:space="preserve">NoAdd </v>
      </c>
      <c r="BT656" s="509" t="str">
        <f>IF(AL656="","",VLOOKUP(AM656,[0]!Qualifier,(COLUMN(AM656)-34),FALSE))</f>
        <v xml:space="preserve">Closed </v>
      </c>
      <c r="BU656" s="509" t="str">
        <f>IF(AM656="","",VLOOKUP(AN656,[0]!Qualifier,(COLUMN(AN656)-34),FALSE))</f>
        <v xml:space="preserve">SV </v>
      </c>
      <c r="BV656" s="509" t="str">
        <f>IF(AN656="","",VLOOKUP(AO656,[0]!Qualifier,(COLUMN(AO656)-34),FALSE))</f>
        <v xml:space="preserve">≤-30°C  </v>
      </c>
      <c r="BW656" s="509" t="str">
        <f>IF(AO656="","",VLOOKUP(AP656,[0]!Qualifier,(COLUMN(AP656)-34),FALSE))</f>
        <v>No</v>
      </c>
      <c r="BX656" s="509" t="str">
        <f>IF(AP656="","",VLOOKUP(AQ656,[0]!Qualifier,(COLUMN(AQ656)-34),FALSE))</f>
        <v xml:space="preserve">Allo </v>
      </c>
      <c r="BY656" s="509" t="str">
        <f>IF(AQ656="","",VLOOKUP(AR656,[0]!Qualifier,(COLUMN(AR656)-34),FALSE))</f>
        <v xml:space="preserve">Aph </v>
      </c>
      <c r="BZ656" s="509" t="str">
        <f>IF(AR656="","",VLOOKUP(AS656,[0]!Qualifier,(COLUMN(AS656)-34),FALSE))</f>
        <v xml:space="preserve">≤6h </v>
      </c>
      <c r="CA656" s="509" t="str">
        <f>IF(AS656="","",VLOOKUP(AT656,[0]!Qualifier,(COLUMN(AT656)-34),FALSE))</f>
        <v xml:space="preserve">Transf </v>
      </c>
      <c r="CB656" s="509" t="str">
        <f>IF(AT656="","",VLOOKUP(AU656,[0]!Qualifier,(COLUMN(AU656)-34),FALSE))</f>
        <v xml:space="preserve">None </v>
      </c>
      <c r="CC656" s="509" t="str">
        <f>IF(AU656="","",VLOOKUP(AV656,[0]!Qualifier,(COLUMN(AV656)-34),FALSE))</f>
        <v xml:space="preserve">None </v>
      </c>
      <c r="CD656" s="509" t="str">
        <f>IF(AV656="","",VLOOKUP(AW656,[0]!Qualifier,(COLUMN(AW656)-34),FALSE))</f>
        <v>Irrad</v>
      </c>
      <c r="CE656" s="508" t="str">
        <f>IF(AW656="","",VLOOKUP(AX656,[0]!Qualifier,(COLUMN(AX656)-34),FALSE))</f>
        <v xml:space="preserve">- </v>
      </c>
      <c r="CF656" s="508" t="str">
        <f>IF(AX656="","",VLOOKUP(AY656,[0]!Qualifier,(COLUMN(AY656)-34),FALSE))</f>
        <v>no sub</v>
      </c>
      <c r="CG656" s="509" t="str">
        <f>IF(AY656="","",VLOOKUP(AZ656,[0]!Qualifier,(COLUMN(AZ656)-34),FALSE))</f>
        <v xml:space="preserve">Qu </v>
      </c>
      <c r="CH656" s="510" t="str">
        <f>IF(AZ656="","",VLOOKUP(BA656,[0]!Qualifier,(COLUMN(BA656)-34),FALSE))</f>
        <v>NA</v>
      </c>
      <c r="CI656" s="512" t="str">
        <f>IF(BA656="","",VLOOKUP(BB656,[0]!Qualifier,(COLUMN(BB656)-34),FALSE))</f>
        <v xml:space="preserve">None </v>
      </c>
      <c r="CJ656" s="510"/>
      <c r="CK656" s="513" t="str">
        <f t="shared" si="341"/>
        <v>5-2-1-1-1-4-1-1-2-2-1-1-1-2-1-1-2-1-1</v>
      </c>
      <c r="CL656" s="513">
        <v>44684</v>
      </c>
      <c r="CM656" s="513">
        <v>45195</v>
      </c>
      <c r="CN656" s="510"/>
      <c r="CP656" s="510"/>
    </row>
    <row r="657" spans="2:94" ht="12.95" customHeight="1" outlineLevel="1" x14ac:dyDescent="0.35">
      <c r="B657" s="7">
        <f t="shared" si="319"/>
        <v>652</v>
      </c>
      <c r="C657" s="59">
        <f t="shared" si="342"/>
        <v>652</v>
      </c>
      <c r="D657" s="124">
        <f t="shared" si="320"/>
        <v>506300</v>
      </c>
      <c r="E657" s="16" t="str">
        <f t="shared" si="321"/>
        <v>Plasma</v>
      </c>
      <c r="F657" s="58" t="str">
        <f t="shared" si="322"/>
        <v xml:space="preserve">CPD </v>
      </c>
      <c r="G657" s="58" t="str">
        <f t="shared" si="323"/>
        <v xml:space="preserve">NoAdd </v>
      </c>
      <c r="H657" s="58" t="str">
        <f t="shared" si="324"/>
        <v xml:space="preserve">Closed </v>
      </c>
      <c r="I657" s="58" t="str">
        <f t="shared" si="325"/>
        <v xml:space="preserve">SV </v>
      </c>
      <c r="J657" s="58" t="str">
        <f t="shared" si="326"/>
        <v xml:space="preserve">≤-30°C  </v>
      </c>
      <c r="K657" s="58" t="str">
        <f t="shared" si="327"/>
        <v>No</v>
      </c>
      <c r="L657" s="58" t="str">
        <f t="shared" si="328"/>
        <v xml:space="preserve">Allo </v>
      </c>
      <c r="M657" s="58" t="str">
        <f t="shared" si="329"/>
        <v xml:space="preserve">Aph </v>
      </c>
      <c r="N657" s="58" t="str">
        <f t="shared" si="330"/>
        <v xml:space="preserve">≤8h </v>
      </c>
      <c r="O657" s="58" t="str">
        <f t="shared" si="331"/>
        <v xml:space="preserve">Transf </v>
      </c>
      <c r="P657" s="58" t="str">
        <f t="shared" si="332"/>
        <v xml:space="preserve">LCdepl </v>
      </c>
      <c r="Q657" s="58" t="str">
        <f t="shared" si="333"/>
        <v xml:space="preserve">None </v>
      </c>
      <c r="R657" s="58" t="str">
        <f t="shared" si="334"/>
        <v>Irrad</v>
      </c>
      <c r="S657" s="58" t="str">
        <f t="shared" si="335"/>
        <v xml:space="preserve">- </v>
      </c>
      <c r="T657" s="58" t="str">
        <f t="shared" si="336"/>
        <v>no sub</v>
      </c>
      <c r="U657" s="58" t="str">
        <f t="shared" si="337"/>
        <v xml:space="preserve">Qu </v>
      </c>
      <c r="V657" s="58" t="str">
        <f t="shared" si="338"/>
        <v>NA</v>
      </c>
      <c r="W657" s="58" t="str">
        <f t="shared" si="339"/>
        <v xml:space="preserve">None </v>
      </c>
      <c r="Y657" s="161" t="str">
        <f t="shared" si="340"/>
        <v>5-2-1-1-1-4-1-1-2-9-1-3-1-2-1-1-2-1-1</v>
      </c>
      <c r="Z657" s="8">
        <f t="shared" si="316"/>
        <v>506300</v>
      </c>
      <c r="AA657" s="7">
        <f t="shared" si="317"/>
        <v>652</v>
      </c>
      <c r="AB657" s="29" t="str">
        <f t="shared" si="318"/>
        <v>5</v>
      </c>
      <c r="AC657" s="29" t="str">
        <f t="shared" si="318"/>
        <v>0</v>
      </c>
      <c r="AD657" s="29" t="str">
        <f t="shared" si="318"/>
        <v>6</v>
      </c>
      <c r="AE657" s="29" t="str">
        <f t="shared" si="318"/>
        <v>3</v>
      </c>
      <c r="AF657" s="29" t="str">
        <f t="shared" si="318"/>
        <v>0</v>
      </c>
      <c r="AG657" s="29" t="str">
        <f t="shared" si="318"/>
        <v>0</v>
      </c>
      <c r="AH657" s="48">
        <v>652</v>
      </c>
      <c r="AI657" s="510">
        <v>506300</v>
      </c>
      <c r="AJ657" s="509">
        <v>5</v>
      </c>
      <c r="AK657" s="509">
        <v>2</v>
      </c>
      <c r="AL657" s="509">
        <v>1</v>
      </c>
      <c r="AM657" s="509">
        <v>1</v>
      </c>
      <c r="AN657" s="509">
        <v>1</v>
      </c>
      <c r="AO657" s="509">
        <v>4</v>
      </c>
      <c r="AP657" s="509">
        <v>1</v>
      </c>
      <c r="AQ657" s="509">
        <v>1</v>
      </c>
      <c r="AR657" s="509">
        <v>2</v>
      </c>
      <c r="AS657" s="509">
        <v>9</v>
      </c>
      <c r="AT657" s="509">
        <v>1</v>
      </c>
      <c r="AU657" s="509">
        <v>3</v>
      </c>
      <c r="AV657" s="509">
        <v>1</v>
      </c>
      <c r="AW657" s="509">
        <v>2</v>
      </c>
      <c r="AX657" s="509">
        <v>1</v>
      </c>
      <c r="AY657" s="509">
        <v>1</v>
      </c>
      <c r="AZ657" s="509">
        <v>2</v>
      </c>
      <c r="BA657" s="509">
        <v>1</v>
      </c>
      <c r="BB657" s="509">
        <v>1</v>
      </c>
      <c r="BC657" s="509" t="b">
        <v>0</v>
      </c>
      <c r="BD657" s="508">
        <v>37362</v>
      </c>
      <c r="BE657" s="508">
        <v>37362</v>
      </c>
      <c r="BF657" s="509" t="b">
        <v>0</v>
      </c>
      <c r="BG657" s="510" t="s">
        <v>1321</v>
      </c>
      <c r="BH657" s="512"/>
      <c r="BI657" s="510"/>
      <c r="BJ657" s="513">
        <v>37362</v>
      </c>
      <c r="BK657" s="513">
        <v>37362</v>
      </c>
      <c r="BL657" s="513">
        <v>46217</v>
      </c>
      <c r="BM657" s="510"/>
      <c r="BN657" s="512"/>
      <c r="BO657" s="510"/>
      <c r="BP657" s="509">
        <v>4</v>
      </c>
      <c r="BQ657" s="509" t="str">
        <f>IF(AI657="","",VLOOKUP(AJ657,[0]!Qualifier,(COLUMN(AJ657)-34),FALSE))</f>
        <v>Plasma</v>
      </c>
      <c r="BR657" s="509" t="str">
        <f>IF(AJ657="","",VLOOKUP(AK657,[0]!Qualifier,(COLUMN(AK657)-34),FALSE))</f>
        <v xml:space="preserve">CPD </v>
      </c>
      <c r="BS657" s="509" t="str">
        <f>IF(AK657="","",VLOOKUP(AL657,[0]!Qualifier,(COLUMN(AL657)-34),FALSE))</f>
        <v xml:space="preserve">NoAdd </v>
      </c>
      <c r="BT657" s="509" t="str">
        <f>IF(AL657="","",VLOOKUP(AM657,[0]!Qualifier,(COLUMN(AM657)-34),FALSE))</f>
        <v xml:space="preserve">Closed </v>
      </c>
      <c r="BU657" s="509" t="str">
        <f>IF(AM657="","",VLOOKUP(AN657,[0]!Qualifier,(COLUMN(AN657)-34),FALSE))</f>
        <v xml:space="preserve">SV </v>
      </c>
      <c r="BV657" s="509" t="str">
        <f>IF(AN657="","",VLOOKUP(AO657,[0]!Qualifier,(COLUMN(AO657)-34),FALSE))</f>
        <v xml:space="preserve">≤-30°C  </v>
      </c>
      <c r="BW657" s="509" t="str">
        <f>IF(AO657="","",VLOOKUP(AP657,[0]!Qualifier,(COLUMN(AP657)-34),FALSE))</f>
        <v>No</v>
      </c>
      <c r="BX657" s="509" t="str">
        <f>IF(AP657="","",VLOOKUP(AQ657,[0]!Qualifier,(COLUMN(AQ657)-34),FALSE))</f>
        <v xml:space="preserve">Allo </v>
      </c>
      <c r="BY657" s="509" t="str">
        <f>IF(AQ657="","",VLOOKUP(AR657,[0]!Qualifier,(COLUMN(AR657)-34),FALSE))</f>
        <v xml:space="preserve">Aph </v>
      </c>
      <c r="BZ657" s="509" t="str">
        <f>IF(AR657="","",VLOOKUP(AS657,[0]!Qualifier,(COLUMN(AS657)-34),FALSE))</f>
        <v xml:space="preserve">≤8h </v>
      </c>
      <c r="CA657" s="509" t="str">
        <f>IF(AS657="","",VLOOKUP(AT657,[0]!Qualifier,(COLUMN(AT657)-34),FALSE))</f>
        <v xml:space="preserve">Transf </v>
      </c>
      <c r="CB657" s="509" t="str">
        <f>IF(AT657="","",VLOOKUP(AU657,[0]!Qualifier,(COLUMN(AU657)-34),FALSE))</f>
        <v xml:space="preserve">LCdepl </v>
      </c>
      <c r="CC657" s="509" t="str">
        <f>IF(AU657="","",VLOOKUP(AV657,[0]!Qualifier,(COLUMN(AV657)-34),FALSE))</f>
        <v xml:space="preserve">None </v>
      </c>
      <c r="CD657" s="509" t="str">
        <f>IF(AV657="","",VLOOKUP(AW657,[0]!Qualifier,(COLUMN(AW657)-34),FALSE))</f>
        <v>Irrad</v>
      </c>
      <c r="CE657" s="508" t="str">
        <f>IF(AW657="","",VLOOKUP(AX657,[0]!Qualifier,(COLUMN(AX657)-34),FALSE))</f>
        <v xml:space="preserve">- </v>
      </c>
      <c r="CF657" s="508" t="str">
        <f>IF(AX657="","",VLOOKUP(AY657,[0]!Qualifier,(COLUMN(AY657)-34),FALSE))</f>
        <v>no sub</v>
      </c>
      <c r="CG657" s="509" t="str">
        <f>IF(AY657="","",VLOOKUP(AZ657,[0]!Qualifier,(COLUMN(AZ657)-34),FALSE))</f>
        <v xml:space="preserve">Qu </v>
      </c>
      <c r="CH657" s="510" t="str">
        <f>IF(AZ657="","",VLOOKUP(BA657,[0]!Qualifier,(COLUMN(BA657)-34),FALSE))</f>
        <v>NA</v>
      </c>
      <c r="CI657" s="512" t="str">
        <f>IF(BA657="","",VLOOKUP(BB657,[0]!Qualifier,(COLUMN(BB657)-34),FALSE))</f>
        <v xml:space="preserve">None </v>
      </c>
      <c r="CJ657" s="510"/>
      <c r="CK657" s="513" t="str">
        <f t="shared" si="341"/>
        <v>5-2-1-1-1-4-1-1-2-9-1-3-1-2-1-1-2-1-1</v>
      </c>
      <c r="CL657" s="513">
        <v>44406</v>
      </c>
      <c r="CM657" s="513">
        <v>45195</v>
      </c>
      <c r="CN657" s="510"/>
      <c r="CP657" s="510"/>
    </row>
    <row r="658" spans="2:94" ht="12.95" customHeight="1" outlineLevel="1" x14ac:dyDescent="0.35">
      <c r="B658" s="7">
        <f t="shared" si="319"/>
        <v>653</v>
      </c>
      <c r="C658" s="59">
        <f t="shared" si="342"/>
        <v>653</v>
      </c>
      <c r="D658" s="124">
        <f t="shared" si="320"/>
        <v>506390</v>
      </c>
      <c r="E658" s="16" t="str">
        <f t="shared" si="321"/>
        <v>Plasma</v>
      </c>
      <c r="F658" s="58" t="str">
        <f t="shared" si="322"/>
        <v xml:space="preserve">CPD </v>
      </c>
      <c r="G658" s="58" t="str">
        <f t="shared" si="323"/>
        <v xml:space="preserve">NoAdd </v>
      </c>
      <c r="H658" s="58" t="str">
        <f t="shared" si="324"/>
        <v xml:space="preserve">Closed </v>
      </c>
      <c r="I658" s="58" t="str">
        <f t="shared" si="325"/>
        <v xml:space="preserve">NonSV </v>
      </c>
      <c r="J658" s="58" t="str">
        <f t="shared" si="326"/>
        <v xml:space="preserve">≤-30°C  </v>
      </c>
      <c r="K658" s="58" t="str">
        <f t="shared" si="327"/>
        <v>No</v>
      </c>
      <c r="L658" s="58" t="str">
        <f t="shared" si="328"/>
        <v xml:space="preserve">Allo </v>
      </c>
      <c r="M658" s="58" t="str">
        <f t="shared" si="329"/>
        <v xml:space="preserve">Aph </v>
      </c>
      <c r="N658" s="58" t="str">
        <f t="shared" si="330"/>
        <v xml:space="preserve">≤8h </v>
      </c>
      <c r="O658" s="58" t="str">
        <f t="shared" si="331"/>
        <v xml:space="preserve">Transf </v>
      </c>
      <c r="P658" s="58" t="str">
        <f t="shared" si="332"/>
        <v xml:space="preserve">LCdepl </v>
      </c>
      <c r="Q658" s="58" t="str">
        <f t="shared" si="333"/>
        <v xml:space="preserve">None </v>
      </c>
      <c r="R658" s="58" t="str">
        <f t="shared" si="334"/>
        <v>Irrad</v>
      </c>
      <c r="S658" s="58" t="str">
        <f t="shared" si="335"/>
        <v xml:space="preserve">- </v>
      </c>
      <c r="T658" s="58" t="str">
        <f t="shared" si="336"/>
        <v>no sub</v>
      </c>
      <c r="U658" s="58" t="str">
        <f t="shared" si="337"/>
        <v xml:space="preserve">Qu </v>
      </c>
      <c r="V658" s="58" t="str">
        <f t="shared" si="338"/>
        <v>NA</v>
      </c>
      <c r="W658" s="58" t="str">
        <f t="shared" si="339"/>
        <v xml:space="preserve">None </v>
      </c>
      <c r="Y658" s="161" t="str">
        <f t="shared" si="340"/>
        <v>5-2-1-1-3-4-1-1-2-9-1-3-1-2-1-1-2-1-1</v>
      </c>
      <c r="Z658" s="8">
        <f t="shared" si="316"/>
        <v>506390</v>
      </c>
      <c r="AA658" s="7">
        <f t="shared" si="317"/>
        <v>653</v>
      </c>
      <c r="AB658" s="29" t="str">
        <f t="shared" si="318"/>
        <v>5</v>
      </c>
      <c r="AC658" s="29" t="str">
        <f t="shared" si="318"/>
        <v>0</v>
      </c>
      <c r="AD658" s="29" t="str">
        <f t="shared" si="318"/>
        <v>6</v>
      </c>
      <c r="AE658" s="29" t="str">
        <f t="shared" si="318"/>
        <v>3</v>
      </c>
      <c r="AF658" s="29" t="str">
        <f t="shared" si="318"/>
        <v>9</v>
      </c>
      <c r="AG658" s="29" t="str">
        <f t="shared" si="318"/>
        <v>0</v>
      </c>
      <c r="AH658" s="48">
        <v>653</v>
      </c>
      <c r="AI658" s="510">
        <v>506390</v>
      </c>
      <c r="AJ658" s="509">
        <v>5</v>
      </c>
      <c r="AK658" s="509">
        <v>2</v>
      </c>
      <c r="AL658" s="509">
        <v>1</v>
      </c>
      <c r="AM658" s="509">
        <v>1</v>
      </c>
      <c r="AN658" s="509">
        <v>3</v>
      </c>
      <c r="AO658" s="509">
        <v>4</v>
      </c>
      <c r="AP658" s="509">
        <v>1</v>
      </c>
      <c r="AQ658" s="509">
        <v>1</v>
      </c>
      <c r="AR658" s="509">
        <v>2</v>
      </c>
      <c r="AS658" s="509">
        <v>9</v>
      </c>
      <c r="AT658" s="509">
        <v>1</v>
      </c>
      <c r="AU658" s="509">
        <v>3</v>
      </c>
      <c r="AV658" s="509">
        <v>1</v>
      </c>
      <c r="AW658" s="509">
        <v>2</v>
      </c>
      <c r="AX658" s="509">
        <v>1</v>
      </c>
      <c r="AY658" s="509">
        <v>1</v>
      </c>
      <c r="AZ658" s="509">
        <v>2</v>
      </c>
      <c r="BA658" s="509">
        <v>1</v>
      </c>
      <c r="BB658" s="509">
        <v>1</v>
      </c>
      <c r="BC658" s="509" t="b">
        <v>0</v>
      </c>
      <c r="BD658" s="508">
        <v>37362</v>
      </c>
      <c r="BE658" s="508">
        <v>37362</v>
      </c>
      <c r="BF658" s="509" t="b">
        <v>0</v>
      </c>
      <c r="BG658" s="510" t="s">
        <v>1322</v>
      </c>
      <c r="BH658" s="512"/>
      <c r="BI658" s="510"/>
      <c r="BJ658" s="513">
        <v>37362</v>
      </c>
      <c r="BK658" s="513">
        <v>37362</v>
      </c>
      <c r="BL658" s="513">
        <v>46217</v>
      </c>
      <c r="BM658" s="510"/>
      <c r="BN658" s="512"/>
      <c r="BO658" s="510"/>
      <c r="BP658" s="509">
        <v>4</v>
      </c>
      <c r="BQ658" s="509" t="str">
        <f>IF(AI658="","",VLOOKUP(AJ658,[0]!Qualifier,(COLUMN(AJ658)-34),FALSE))</f>
        <v>Plasma</v>
      </c>
      <c r="BR658" s="509" t="str">
        <f>IF(AJ658="","",VLOOKUP(AK658,[0]!Qualifier,(COLUMN(AK658)-34),FALSE))</f>
        <v xml:space="preserve">CPD </v>
      </c>
      <c r="BS658" s="509" t="str">
        <f>IF(AK658="","",VLOOKUP(AL658,[0]!Qualifier,(COLUMN(AL658)-34),FALSE))</f>
        <v xml:space="preserve">NoAdd </v>
      </c>
      <c r="BT658" s="509" t="str">
        <f>IF(AL658="","",VLOOKUP(AM658,[0]!Qualifier,(COLUMN(AM658)-34),FALSE))</f>
        <v xml:space="preserve">Closed </v>
      </c>
      <c r="BU658" s="509" t="str">
        <f>IF(AM658="","",VLOOKUP(AN658,[0]!Qualifier,(COLUMN(AN658)-34),FALSE))</f>
        <v xml:space="preserve">NonSV </v>
      </c>
      <c r="BV658" s="509" t="str">
        <f>IF(AN658="","",VLOOKUP(AO658,[0]!Qualifier,(COLUMN(AO658)-34),FALSE))</f>
        <v xml:space="preserve">≤-30°C  </v>
      </c>
      <c r="BW658" s="509" t="str">
        <f>IF(AO658="","",VLOOKUP(AP658,[0]!Qualifier,(COLUMN(AP658)-34),FALSE))</f>
        <v>No</v>
      </c>
      <c r="BX658" s="509" t="str">
        <f>IF(AP658="","",VLOOKUP(AQ658,[0]!Qualifier,(COLUMN(AQ658)-34),FALSE))</f>
        <v xml:space="preserve">Allo </v>
      </c>
      <c r="BY658" s="509" t="str">
        <f>IF(AQ658="","",VLOOKUP(AR658,[0]!Qualifier,(COLUMN(AR658)-34),FALSE))</f>
        <v xml:space="preserve">Aph </v>
      </c>
      <c r="BZ658" s="509" t="str">
        <f>IF(AR658="","",VLOOKUP(AS658,[0]!Qualifier,(COLUMN(AS658)-34),FALSE))</f>
        <v xml:space="preserve">≤8h </v>
      </c>
      <c r="CA658" s="509" t="str">
        <f>IF(AS658="","",VLOOKUP(AT658,[0]!Qualifier,(COLUMN(AT658)-34),FALSE))</f>
        <v xml:space="preserve">Transf </v>
      </c>
      <c r="CB658" s="509" t="str">
        <f>IF(AT658="","",VLOOKUP(AU658,[0]!Qualifier,(COLUMN(AU658)-34),FALSE))</f>
        <v xml:space="preserve">LCdepl </v>
      </c>
      <c r="CC658" s="509" t="str">
        <f>IF(AU658="","",VLOOKUP(AV658,[0]!Qualifier,(COLUMN(AV658)-34),FALSE))</f>
        <v xml:space="preserve">None </v>
      </c>
      <c r="CD658" s="509" t="str">
        <f>IF(AV658="","",VLOOKUP(AW658,[0]!Qualifier,(COLUMN(AW658)-34),FALSE))</f>
        <v>Irrad</v>
      </c>
      <c r="CE658" s="508" t="str">
        <f>IF(AW658="","",VLOOKUP(AX658,[0]!Qualifier,(COLUMN(AX658)-34),FALSE))</f>
        <v xml:space="preserve">- </v>
      </c>
      <c r="CF658" s="508" t="str">
        <f>IF(AX658="","",VLOOKUP(AY658,[0]!Qualifier,(COLUMN(AY658)-34),FALSE))</f>
        <v>no sub</v>
      </c>
      <c r="CG658" s="509" t="str">
        <f>IF(AY658="","",VLOOKUP(AZ658,[0]!Qualifier,(COLUMN(AZ658)-34),FALSE))</f>
        <v xml:space="preserve">Qu </v>
      </c>
      <c r="CH658" s="510" t="str">
        <f>IF(AZ658="","",VLOOKUP(BA658,[0]!Qualifier,(COLUMN(BA658)-34),FALSE))</f>
        <v>NA</v>
      </c>
      <c r="CI658" s="512" t="str">
        <f>IF(BA658="","",VLOOKUP(BB658,[0]!Qualifier,(COLUMN(BB658)-34),FALSE))</f>
        <v xml:space="preserve">None </v>
      </c>
      <c r="CJ658" s="510"/>
      <c r="CK658" s="513" t="str">
        <f t="shared" si="341"/>
        <v>5-2-1-1-3-4-1-1-2-9-1-3-1-2-1-1-2-1-1</v>
      </c>
      <c r="CL658" s="513">
        <v>37988</v>
      </c>
      <c r="CM658" s="513">
        <v>45195</v>
      </c>
      <c r="CN658" s="510"/>
      <c r="CP658" s="510"/>
    </row>
    <row r="659" spans="2:94" ht="12.95" customHeight="1" outlineLevel="1" x14ac:dyDescent="0.35">
      <c r="B659" s="7">
        <f t="shared" si="319"/>
        <v>654</v>
      </c>
      <c r="C659" s="59">
        <f t="shared" si="342"/>
        <v>654</v>
      </c>
      <c r="D659" s="124">
        <f t="shared" si="320"/>
        <v>506500</v>
      </c>
      <c r="E659" s="16" t="str">
        <f t="shared" si="321"/>
        <v>Plasma</v>
      </c>
      <c r="F659" s="58" t="str">
        <f t="shared" si="322"/>
        <v xml:space="preserve">CPD </v>
      </c>
      <c r="G659" s="58" t="str">
        <f t="shared" si="323"/>
        <v xml:space="preserve">NoAdd </v>
      </c>
      <c r="H659" s="58" t="str">
        <f t="shared" si="324"/>
        <v xml:space="preserve">Closed </v>
      </c>
      <c r="I659" s="58" t="str">
        <f t="shared" si="325"/>
        <v xml:space="preserve">SVPed </v>
      </c>
      <c r="J659" s="58" t="str">
        <f t="shared" si="326"/>
        <v xml:space="preserve">≤-30°C  </v>
      </c>
      <c r="K659" s="58" t="str">
        <f t="shared" si="327"/>
        <v>No</v>
      </c>
      <c r="L659" s="58" t="str">
        <f t="shared" si="328"/>
        <v xml:space="preserve">Allo </v>
      </c>
      <c r="M659" s="58" t="str">
        <f t="shared" si="329"/>
        <v xml:space="preserve">Aph </v>
      </c>
      <c r="N659" s="58" t="str">
        <f t="shared" si="330"/>
        <v xml:space="preserve">≤8h </v>
      </c>
      <c r="O659" s="58" t="str">
        <f t="shared" si="331"/>
        <v xml:space="preserve">Transf </v>
      </c>
      <c r="P659" s="58" t="str">
        <f t="shared" si="332"/>
        <v xml:space="preserve">LCdepl </v>
      </c>
      <c r="Q659" s="58" t="str">
        <f t="shared" si="333"/>
        <v xml:space="preserve">None </v>
      </c>
      <c r="R659" s="58" t="str">
        <f t="shared" si="334"/>
        <v xml:space="preserve">NoIrr </v>
      </c>
      <c r="S659" s="58" t="str">
        <f t="shared" si="335"/>
        <v xml:space="preserve">- </v>
      </c>
      <c r="T659" s="58" t="str">
        <f t="shared" si="336"/>
        <v>no sub</v>
      </c>
      <c r="U659" s="58" t="str">
        <f t="shared" si="337"/>
        <v xml:space="preserve">Qu </v>
      </c>
      <c r="V659" s="58" t="str">
        <f t="shared" si="338"/>
        <v>NA</v>
      </c>
      <c r="W659" s="58" t="str">
        <f t="shared" si="339"/>
        <v xml:space="preserve">None </v>
      </c>
      <c r="Y659" s="161" t="str">
        <f t="shared" si="340"/>
        <v>5-2-1-1-2-4-1-1-2-9-1-3-1-1-1-1-2-1-1</v>
      </c>
      <c r="Z659" s="8">
        <f t="shared" si="316"/>
        <v>506500</v>
      </c>
      <c r="AA659" s="7">
        <f t="shared" si="317"/>
        <v>654</v>
      </c>
      <c r="AB659" s="29" t="str">
        <f t="shared" si="318"/>
        <v>5</v>
      </c>
      <c r="AC659" s="29" t="str">
        <f t="shared" si="318"/>
        <v>0</v>
      </c>
      <c r="AD659" s="29" t="str">
        <f t="shared" si="318"/>
        <v>6</v>
      </c>
      <c r="AE659" s="29" t="str">
        <f t="shared" si="318"/>
        <v>5</v>
      </c>
      <c r="AF659" s="29" t="str">
        <f t="shared" si="318"/>
        <v>0</v>
      </c>
      <c r="AG659" s="29" t="str">
        <f t="shared" si="318"/>
        <v>0</v>
      </c>
      <c r="AH659" s="48">
        <v>654</v>
      </c>
      <c r="AI659" s="510">
        <v>506500</v>
      </c>
      <c r="AJ659" s="509">
        <v>5</v>
      </c>
      <c r="AK659" s="509">
        <v>2</v>
      </c>
      <c r="AL659" s="509">
        <v>1</v>
      </c>
      <c r="AM659" s="509">
        <v>1</v>
      </c>
      <c r="AN659" s="509">
        <v>2</v>
      </c>
      <c r="AO659" s="509">
        <v>4</v>
      </c>
      <c r="AP659" s="509">
        <v>1</v>
      </c>
      <c r="AQ659" s="509">
        <v>1</v>
      </c>
      <c r="AR659" s="509">
        <v>2</v>
      </c>
      <c r="AS659" s="509">
        <v>9</v>
      </c>
      <c r="AT659" s="509">
        <v>1</v>
      </c>
      <c r="AU659" s="509">
        <v>3</v>
      </c>
      <c r="AV659" s="509">
        <v>1</v>
      </c>
      <c r="AW659" s="509">
        <v>1</v>
      </c>
      <c r="AX659" s="509">
        <v>1</v>
      </c>
      <c r="AY659" s="509">
        <v>1</v>
      </c>
      <c r="AZ659" s="509">
        <v>2</v>
      </c>
      <c r="BA659" s="509">
        <v>1</v>
      </c>
      <c r="BB659" s="509">
        <v>1</v>
      </c>
      <c r="BC659" s="509" t="b">
        <v>0</v>
      </c>
      <c r="BD659" s="508">
        <v>37362</v>
      </c>
      <c r="BE659" s="508">
        <v>37362</v>
      </c>
      <c r="BF659" s="509" t="b">
        <v>0</v>
      </c>
      <c r="BG659" s="510" t="s">
        <v>1323</v>
      </c>
      <c r="BH659" s="512"/>
      <c r="BI659" s="510"/>
      <c r="BJ659" s="513">
        <v>37362</v>
      </c>
      <c r="BK659" s="513">
        <v>37362</v>
      </c>
      <c r="BL659" s="513">
        <v>46217</v>
      </c>
      <c r="BM659" s="510"/>
      <c r="BN659" s="512"/>
      <c r="BO659" s="510"/>
      <c r="BP659" s="509">
        <v>4</v>
      </c>
      <c r="BQ659" s="509" t="str">
        <f>IF(AI659="","",VLOOKUP(AJ659,[0]!Qualifier,(COLUMN(AJ659)-34),FALSE))</f>
        <v>Plasma</v>
      </c>
      <c r="BR659" s="509" t="str">
        <f>IF(AJ659="","",VLOOKUP(AK659,[0]!Qualifier,(COLUMN(AK659)-34),FALSE))</f>
        <v xml:space="preserve">CPD </v>
      </c>
      <c r="BS659" s="509" t="str">
        <f>IF(AK659="","",VLOOKUP(AL659,[0]!Qualifier,(COLUMN(AL659)-34),FALSE))</f>
        <v xml:space="preserve">NoAdd </v>
      </c>
      <c r="BT659" s="509" t="str">
        <f>IF(AL659="","",VLOOKUP(AM659,[0]!Qualifier,(COLUMN(AM659)-34),FALSE))</f>
        <v xml:space="preserve">Closed </v>
      </c>
      <c r="BU659" s="509" t="str">
        <f>IF(AM659="","",VLOOKUP(AN659,[0]!Qualifier,(COLUMN(AN659)-34),FALSE))</f>
        <v xml:space="preserve">SVPed </v>
      </c>
      <c r="BV659" s="509" t="str">
        <f>IF(AN659="","",VLOOKUP(AO659,[0]!Qualifier,(COLUMN(AO659)-34),FALSE))</f>
        <v xml:space="preserve">≤-30°C  </v>
      </c>
      <c r="BW659" s="509" t="str">
        <f>IF(AO659="","",VLOOKUP(AP659,[0]!Qualifier,(COLUMN(AP659)-34),FALSE))</f>
        <v>No</v>
      </c>
      <c r="BX659" s="509" t="str">
        <f>IF(AP659="","",VLOOKUP(AQ659,[0]!Qualifier,(COLUMN(AQ659)-34),FALSE))</f>
        <v xml:space="preserve">Allo </v>
      </c>
      <c r="BY659" s="509" t="str">
        <f>IF(AQ659="","",VLOOKUP(AR659,[0]!Qualifier,(COLUMN(AR659)-34),FALSE))</f>
        <v xml:space="preserve">Aph </v>
      </c>
      <c r="BZ659" s="509" t="str">
        <f>IF(AR659="","",VLOOKUP(AS659,[0]!Qualifier,(COLUMN(AS659)-34),FALSE))</f>
        <v xml:space="preserve">≤8h </v>
      </c>
      <c r="CA659" s="509" t="str">
        <f>IF(AS659="","",VLOOKUP(AT659,[0]!Qualifier,(COLUMN(AT659)-34),FALSE))</f>
        <v xml:space="preserve">Transf </v>
      </c>
      <c r="CB659" s="509" t="str">
        <f>IF(AT659="","",VLOOKUP(AU659,[0]!Qualifier,(COLUMN(AU659)-34),FALSE))</f>
        <v xml:space="preserve">LCdepl </v>
      </c>
      <c r="CC659" s="509" t="str">
        <f>IF(AU659="","",VLOOKUP(AV659,[0]!Qualifier,(COLUMN(AV659)-34),FALSE))</f>
        <v xml:space="preserve">None </v>
      </c>
      <c r="CD659" s="509" t="str">
        <f>IF(AV659="","",VLOOKUP(AW659,[0]!Qualifier,(COLUMN(AW659)-34),FALSE))</f>
        <v xml:space="preserve">NoIrr </v>
      </c>
      <c r="CE659" s="508" t="str">
        <f>IF(AW659="","",VLOOKUP(AX659,[0]!Qualifier,(COLUMN(AX659)-34),FALSE))</f>
        <v xml:space="preserve">- </v>
      </c>
      <c r="CF659" s="508" t="str">
        <f>IF(AX659="","",VLOOKUP(AY659,[0]!Qualifier,(COLUMN(AY659)-34),FALSE))</f>
        <v>no sub</v>
      </c>
      <c r="CG659" s="509" t="str">
        <f>IF(AY659="","",VLOOKUP(AZ659,[0]!Qualifier,(COLUMN(AZ659)-34),FALSE))</f>
        <v xml:space="preserve">Qu </v>
      </c>
      <c r="CH659" s="510" t="str">
        <f>IF(AZ659="","",VLOOKUP(BA659,[0]!Qualifier,(COLUMN(BA659)-34),FALSE))</f>
        <v>NA</v>
      </c>
      <c r="CI659" s="512" t="str">
        <f>IF(BA659="","",VLOOKUP(BB659,[0]!Qualifier,(COLUMN(BB659)-34),FALSE))</f>
        <v xml:space="preserve">None </v>
      </c>
      <c r="CJ659" s="510"/>
      <c r="CK659" s="513" t="str">
        <f t="shared" si="341"/>
        <v>5-2-1-1-2-4-1-1-2-9-1-3-1-1-1-1-2-1-1</v>
      </c>
      <c r="CL659" s="513">
        <v>45160</v>
      </c>
      <c r="CM659" s="513">
        <v>45195</v>
      </c>
      <c r="CN659" s="510"/>
      <c r="CP659" s="510"/>
    </row>
    <row r="660" spans="2:94" ht="12.95" customHeight="1" outlineLevel="1" x14ac:dyDescent="0.35">
      <c r="B660" s="7">
        <f t="shared" si="319"/>
        <v>655</v>
      </c>
      <c r="C660" s="59">
        <f t="shared" ref="C660" si="345">IF(AH660="","",IF(OR(BC660,BF660),"invalid",B660))</f>
        <v>655</v>
      </c>
      <c r="D660" s="124">
        <f t="shared" ref="D660:D684" si="346">IF(AI660="","",AI660)</f>
        <v>506990</v>
      </c>
      <c r="E660" s="16" t="str">
        <f t="shared" si="321"/>
        <v>Plasma</v>
      </c>
      <c r="F660" s="58" t="str">
        <f t="shared" si="322"/>
        <v xml:space="preserve">CPD </v>
      </c>
      <c r="G660" s="58" t="str">
        <f t="shared" si="323"/>
        <v xml:space="preserve">NoAdd </v>
      </c>
      <c r="H660" s="58" t="str">
        <f t="shared" si="324"/>
        <v xml:space="preserve">Closed </v>
      </c>
      <c r="I660" s="58" t="str">
        <f t="shared" si="325"/>
        <v xml:space="preserve">NonSV </v>
      </c>
      <c r="J660" s="58" t="str">
        <f t="shared" si="326"/>
        <v xml:space="preserve">≤-30°C  </v>
      </c>
      <c r="K660" s="58" t="str">
        <f t="shared" si="327"/>
        <v>No</v>
      </c>
      <c r="L660" s="58" t="str">
        <f t="shared" si="328"/>
        <v xml:space="preserve">Allo </v>
      </c>
      <c r="M660" s="58" t="str">
        <f t="shared" si="329"/>
        <v xml:space="preserve">Aph </v>
      </c>
      <c r="N660" s="58" t="str">
        <f t="shared" si="330"/>
        <v xml:space="preserve">≤6h </v>
      </c>
      <c r="O660" s="58" t="str">
        <f t="shared" si="331"/>
        <v xml:space="preserve">SpecInf </v>
      </c>
      <c r="P660" s="58" t="str">
        <f t="shared" si="332"/>
        <v xml:space="preserve">LCdepl </v>
      </c>
      <c r="Q660" s="58" t="str">
        <f t="shared" si="333"/>
        <v xml:space="preserve">None </v>
      </c>
      <c r="R660" s="58" t="str">
        <f t="shared" si="334"/>
        <v xml:space="preserve">NoIrr </v>
      </c>
      <c r="S660" s="58" t="str">
        <f t="shared" si="335"/>
        <v xml:space="preserve">- </v>
      </c>
      <c r="T660" s="58" t="str">
        <f t="shared" si="336"/>
        <v>ConvalPl</v>
      </c>
      <c r="U660" s="58" t="str">
        <f t="shared" si="337"/>
        <v xml:space="preserve">Qu </v>
      </c>
      <c r="V660" s="58" t="str">
        <f t="shared" si="338"/>
        <v>NA</v>
      </c>
      <c r="W660" s="58" t="str">
        <f t="shared" si="339"/>
        <v xml:space="preserve">None </v>
      </c>
      <c r="Y660" s="161" t="str">
        <f t="shared" si="340"/>
        <v>5-2-1-1-3-4-1-1-2-2-7-3-1-1-1-23-2-1-1</v>
      </c>
      <c r="Z660" s="8">
        <f t="shared" si="316"/>
        <v>506990</v>
      </c>
      <c r="AA660" s="7">
        <f t="shared" si="317"/>
        <v>655</v>
      </c>
      <c r="AB660" s="29" t="str">
        <f t="shared" si="318"/>
        <v>5</v>
      </c>
      <c r="AC660" s="29" t="str">
        <f t="shared" si="318"/>
        <v>0</v>
      </c>
      <c r="AD660" s="29" t="str">
        <f t="shared" si="318"/>
        <v>6</v>
      </c>
      <c r="AE660" s="29" t="str">
        <f t="shared" si="318"/>
        <v>9</v>
      </c>
      <c r="AF660" s="29" t="str">
        <f t="shared" si="318"/>
        <v>9</v>
      </c>
      <c r="AG660" s="29" t="str">
        <f t="shared" si="318"/>
        <v>0</v>
      </c>
      <c r="AH660" s="48">
        <v>655</v>
      </c>
      <c r="AI660" s="510">
        <v>506990</v>
      </c>
      <c r="AJ660" s="509">
        <v>5</v>
      </c>
      <c r="AK660" s="509">
        <v>2</v>
      </c>
      <c r="AL660" s="509">
        <v>1</v>
      </c>
      <c r="AM660" s="509">
        <v>1</v>
      </c>
      <c r="AN660" s="509">
        <v>3</v>
      </c>
      <c r="AO660" s="509">
        <v>4</v>
      </c>
      <c r="AP660" s="509">
        <v>1</v>
      </c>
      <c r="AQ660" s="509">
        <v>1</v>
      </c>
      <c r="AR660" s="509">
        <v>2</v>
      </c>
      <c r="AS660" s="509">
        <v>2</v>
      </c>
      <c r="AT660" s="509">
        <v>7</v>
      </c>
      <c r="AU660" s="509">
        <v>3</v>
      </c>
      <c r="AV660" s="509">
        <v>1</v>
      </c>
      <c r="AW660" s="509">
        <v>1</v>
      </c>
      <c r="AX660" s="509">
        <v>1</v>
      </c>
      <c r="AY660" s="509">
        <v>23</v>
      </c>
      <c r="AZ660" s="509">
        <v>2</v>
      </c>
      <c r="BA660" s="509">
        <v>1</v>
      </c>
      <c r="BB660" s="509">
        <v>1</v>
      </c>
      <c r="BC660" s="509" t="b">
        <v>0</v>
      </c>
      <c r="BD660" s="508">
        <v>43940</v>
      </c>
      <c r="BE660" s="508">
        <v>43938</v>
      </c>
      <c r="BF660" s="509" t="b">
        <v>0</v>
      </c>
      <c r="BG660" s="510" t="s">
        <v>1324</v>
      </c>
      <c r="BH660" s="512"/>
      <c r="BI660" s="510"/>
      <c r="BJ660" s="513">
        <v>43940</v>
      </c>
      <c r="BK660" s="513">
        <v>43938</v>
      </c>
      <c r="BL660" s="513">
        <v>46217</v>
      </c>
      <c r="BM660" s="510"/>
      <c r="BN660" s="512"/>
      <c r="BO660" s="510"/>
      <c r="BP660" s="509">
        <v>4</v>
      </c>
      <c r="BQ660" s="509" t="str">
        <f>IF(AI660="","",VLOOKUP(AJ660,[0]!Qualifier,(COLUMN(AJ660)-34),FALSE))</f>
        <v>Plasma</v>
      </c>
      <c r="BR660" s="509" t="str">
        <f>IF(AJ660="","",VLOOKUP(AK660,[0]!Qualifier,(COLUMN(AK660)-34),FALSE))</f>
        <v xml:space="preserve">CPD </v>
      </c>
      <c r="BS660" s="509" t="str">
        <f>IF(AK660="","",VLOOKUP(AL660,[0]!Qualifier,(COLUMN(AL660)-34),FALSE))</f>
        <v xml:space="preserve">NoAdd </v>
      </c>
      <c r="BT660" s="509" t="str">
        <f>IF(AL660="","",VLOOKUP(AM660,[0]!Qualifier,(COLUMN(AM660)-34),FALSE))</f>
        <v xml:space="preserve">Closed </v>
      </c>
      <c r="BU660" s="509" t="str">
        <f>IF(AM660="","",VLOOKUP(AN660,[0]!Qualifier,(COLUMN(AN660)-34),FALSE))</f>
        <v xml:space="preserve">NonSV </v>
      </c>
      <c r="BV660" s="509" t="str">
        <f>IF(AN660="","",VLOOKUP(AO660,[0]!Qualifier,(COLUMN(AO660)-34),FALSE))</f>
        <v xml:space="preserve">≤-30°C  </v>
      </c>
      <c r="BW660" s="509" t="str">
        <f>IF(AO660="","",VLOOKUP(AP660,[0]!Qualifier,(COLUMN(AP660)-34),FALSE))</f>
        <v>No</v>
      </c>
      <c r="BX660" s="509" t="str">
        <f>IF(AP660="","",VLOOKUP(AQ660,[0]!Qualifier,(COLUMN(AQ660)-34),FALSE))</f>
        <v xml:space="preserve">Allo </v>
      </c>
      <c r="BY660" s="509" t="str">
        <f>IF(AQ660="","",VLOOKUP(AR660,[0]!Qualifier,(COLUMN(AR660)-34),FALSE))</f>
        <v xml:space="preserve">Aph </v>
      </c>
      <c r="BZ660" s="509" t="str">
        <f>IF(AR660="","",VLOOKUP(AS660,[0]!Qualifier,(COLUMN(AS660)-34),FALSE))</f>
        <v xml:space="preserve">≤6h </v>
      </c>
      <c r="CA660" s="509" t="str">
        <f>IF(AS660="","",VLOOKUP(AT660,[0]!Qualifier,(COLUMN(AT660)-34),FALSE))</f>
        <v xml:space="preserve">SpecInf </v>
      </c>
      <c r="CB660" s="509" t="str">
        <f>IF(AT660="","",VLOOKUP(AU660,[0]!Qualifier,(COLUMN(AU660)-34),FALSE))</f>
        <v xml:space="preserve">LCdepl </v>
      </c>
      <c r="CC660" s="509" t="str">
        <f>IF(AU660="","",VLOOKUP(AV660,[0]!Qualifier,(COLUMN(AV660)-34),FALSE))</f>
        <v xml:space="preserve">None </v>
      </c>
      <c r="CD660" s="509" t="str">
        <f>IF(AV660="","",VLOOKUP(AW660,[0]!Qualifier,(COLUMN(AW660)-34),FALSE))</f>
        <v xml:space="preserve">NoIrr </v>
      </c>
      <c r="CE660" s="508" t="str">
        <f>IF(AW660="","",VLOOKUP(AX660,[0]!Qualifier,(COLUMN(AX660)-34),FALSE))</f>
        <v xml:space="preserve">- </v>
      </c>
      <c r="CF660" s="508" t="str">
        <f>IF(AX660="","",VLOOKUP(AY660,[0]!Qualifier,(COLUMN(AY660)-34),FALSE))</f>
        <v>ConvalPl</v>
      </c>
      <c r="CG660" s="509" t="str">
        <f>IF(AY660="","",VLOOKUP(AZ660,[0]!Qualifier,(COLUMN(AZ660)-34),FALSE))</f>
        <v xml:space="preserve">Qu </v>
      </c>
      <c r="CH660" s="510" t="str">
        <f>IF(AZ660="","",VLOOKUP(BA660,[0]!Qualifier,(COLUMN(BA660)-34),FALSE))</f>
        <v>NA</v>
      </c>
      <c r="CI660" s="512" t="str">
        <f>IF(BA660="","",VLOOKUP(BB660,[0]!Qualifier,(COLUMN(BB660)-34),FALSE))</f>
        <v xml:space="preserve">None </v>
      </c>
      <c r="CJ660" s="510"/>
      <c r="CK660" s="513" t="str">
        <f t="shared" si="341"/>
        <v>5-2-1-1-3-4-1-1-2-2-7-3-1-1-1-23-2-1-1</v>
      </c>
      <c r="CL660" s="513">
        <v>38695</v>
      </c>
      <c r="CM660" s="513">
        <v>45195</v>
      </c>
      <c r="CN660" s="510"/>
      <c r="CP660" s="510"/>
    </row>
    <row r="661" spans="2:94" ht="12.95" customHeight="1" outlineLevel="1" x14ac:dyDescent="0.35">
      <c r="B661" s="7">
        <f t="shared" si="319"/>
        <v>656</v>
      </c>
      <c r="C661" s="59">
        <f t="shared" si="342"/>
        <v>656</v>
      </c>
      <c r="D661" s="124">
        <f t="shared" si="346"/>
        <v>506993</v>
      </c>
      <c r="E661" s="16" t="str">
        <f t="shared" si="321"/>
        <v>Plasma</v>
      </c>
      <c r="F661" s="58" t="str">
        <f t="shared" si="322"/>
        <v xml:space="preserve">CPD </v>
      </c>
      <c r="G661" s="58" t="str">
        <f t="shared" si="323"/>
        <v xml:space="preserve">NoAdd </v>
      </c>
      <c r="H661" s="58" t="str">
        <f t="shared" si="324"/>
        <v xml:space="preserve">Closed </v>
      </c>
      <c r="I661" s="58" t="str">
        <f t="shared" si="325"/>
        <v xml:space="preserve">NonSV </v>
      </c>
      <c r="J661" s="58" t="str">
        <f t="shared" si="326"/>
        <v xml:space="preserve">≤-30°C  </v>
      </c>
      <c r="K661" s="58" t="str">
        <f t="shared" si="327"/>
        <v>No</v>
      </c>
      <c r="L661" s="58" t="str">
        <f t="shared" si="328"/>
        <v xml:space="preserve">Allo </v>
      </c>
      <c r="M661" s="58" t="str">
        <f t="shared" si="329"/>
        <v xml:space="preserve">Aph </v>
      </c>
      <c r="N661" s="58" t="str">
        <f t="shared" si="330"/>
        <v xml:space="preserve">≤24h </v>
      </c>
      <c r="O661" s="58" t="str">
        <f t="shared" si="331"/>
        <v xml:space="preserve">SpecInf </v>
      </c>
      <c r="P661" s="58" t="str">
        <f t="shared" si="332"/>
        <v xml:space="preserve">LCdepl </v>
      </c>
      <c r="Q661" s="58" t="str">
        <f t="shared" si="333"/>
        <v xml:space="preserve">None </v>
      </c>
      <c r="R661" s="58" t="str">
        <f t="shared" si="334"/>
        <v xml:space="preserve">NoIrr </v>
      </c>
      <c r="S661" s="58" t="str">
        <f t="shared" si="335"/>
        <v xml:space="preserve">- </v>
      </c>
      <c r="T661" s="58" t="str">
        <f t="shared" si="336"/>
        <v>ConvalPl</v>
      </c>
      <c r="U661" s="58" t="str">
        <f t="shared" si="337"/>
        <v>Non</v>
      </c>
      <c r="V661" s="58" t="str">
        <f t="shared" si="338"/>
        <v>NA</v>
      </c>
      <c r="W661" s="58" t="str">
        <f t="shared" si="339"/>
        <v xml:space="preserve">None </v>
      </c>
      <c r="Y661" s="161" t="str">
        <f t="shared" si="340"/>
        <v>5-2-1-1-3-4-1-1-2-5-7-3-1-1-1-23-1-1-1</v>
      </c>
      <c r="Z661" s="8">
        <f t="shared" si="316"/>
        <v>506993</v>
      </c>
      <c r="AA661" s="7">
        <f t="shared" si="317"/>
        <v>656</v>
      </c>
      <c r="AB661" s="29" t="str">
        <f t="shared" si="318"/>
        <v>5</v>
      </c>
      <c r="AC661" s="29" t="str">
        <f t="shared" si="318"/>
        <v>0</v>
      </c>
      <c r="AD661" s="29" t="str">
        <f t="shared" si="318"/>
        <v>6</v>
      </c>
      <c r="AE661" s="29" t="str">
        <f t="shared" si="318"/>
        <v>9</v>
      </c>
      <c r="AF661" s="29" t="str">
        <f t="shared" si="318"/>
        <v>9</v>
      </c>
      <c r="AG661" s="29" t="str">
        <f t="shared" si="318"/>
        <v>3</v>
      </c>
      <c r="AH661" s="48">
        <v>656</v>
      </c>
      <c r="AI661" s="510">
        <v>506993</v>
      </c>
      <c r="AJ661" s="509">
        <v>5</v>
      </c>
      <c r="AK661" s="509">
        <v>2</v>
      </c>
      <c r="AL661" s="509">
        <v>1</v>
      </c>
      <c r="AM661" s="509">
        <v>1</v>
      </c>
      <c r="AN661" s="509">
        <v>3</v>
      </c>
      <c r="AO661" s="509">
        <v>4</v>
      </c>
      <c r="AP661" s="509">
        <v>1</v>
      </c>
      <c r="AQ661" s="509">
        <v>1</v>
      </c>
      <c r="AR661" s="509">
        <v>2</v>
      </c>
      <c r="AS661" s="509">
        <v>5</v>
      </c>
      <c r="AT661" s="509">
        <v>7</v>
      </c>
      <c r="AU661" s="509">
        <v>3</v>
      </c>
      <c r="AV661" s="509">
        <v>1</v>
      </c>
      <c r="AW661" s="509">
        <v>1</v>
      </c>
      <c r="AX661" s="509">
        <v>1</v>
      </c>
      <c r="AY661" s="509">
        <v>23</v>
      </c>
      <c r="AZ661" s="509">
        <v>1</v>
      </c>
      <c r="BA661" s="509">
        <v>1</v>
      </c>
      <c r="BB661" s="509">
        <v>1</v>
      </c>
      <c r="BC661" s="509" t="b">
        <v>0</v>
      </c>
      <c r="BD661" s="508">
        <v>43940</v>
      </c>
      <c r="BE661" s="508">
        <v>43938</v>
      </c>
      <c r="BF661" s="509" t="b">
        <v>0</v>
      </c>
      <c r="BG661" s="510" t="s">
        <v>1325</v>
      </c>
      <c r="BH661" s="512"/>
      <c r="BI661" s="510"/>
      <c r="BJ661" s="513">
        <v>43940</v>
      </c>
      <c r="BK661" s="513">
        <v>43938</v>
      </c>
      <c r="BL661" s="513">
        <v>46217</v>
      </c>
      <c r="BM661" s="510"/>
      <c r="BN661" s="512"/>
      <c r="BO661" s="510"/>
      <c r="BP661" s="509">
        <v>4</v>
      </c>
      <c r="BQ661" s="509" t="str">
        <f>IF(AI661="","",VLOOKUP(AJ661,[0]!Qualifier,(COLUMN(AJ661)-34),FALSE))</f>
        <v>Plasma</v>
      </c>
      <c r="BR661" s="509" t="str">
        <f>IF(AJ661="","",VLOOKUP(AK661,[0]!Qualifier,(COLUMN(AK661)-34),FALSE))</f>
        <v xml:space="preserve">CPD </v>
      </c>
      <c r="BS661" s="509" t="str">
        <f>IF(AK661="","",VLOOKUP(AL661,[0]!Qualifier,(COLUMN(AL661)-34),FALSE))</f>
        <v xml:space="preserve">NoAdd </v>
      </c>
      <c r="BT661" s="509" t="str">
        <f>IF(AL661="","",VLOOKUP(AM661,[0]!Qualifier,(COLUMN(AM661)-34),FALSE))</f>
        <v xml:space="preserve">Closed </v>
      </c>
      <c r="BU661" s="509" t="str">
        <f>IF(AM661="","",VLOOKUP(AN661,[0]!Qualifier,(COLUMN(AN661)-34),FALSE))</f>
        <v xml:space="preserve">NonSV </v>
      </c>
      <c r="BV661" s="509" t="str">
        <f>IF(AN661="","",VLOOKUP(AO661,[0]!Qualifier,(COLUMN(AO661)-34),FALSE))</f>
        <v xml:space="preserve">≤-30°C  </v>
      </c>
      <c r="BW661" s="509" t="str">
        <f>IF(AO661="","",VLOOKUP(AP661,[0]!Qualifier,(COLUMN(AP661)-34),FALSE))</f>
        <v>No</v>
      </c>
      <c r="BX661" s="509" t="str">
        <f>IF(AP661="","",VLOOKUP(AQ661,[0]!Qualifier,(COLUMN(AQ661)-34),FALSE))</f>
        <v xml:space="preserve">Allo </v>
      </c>
      <c r="BY661" s="509" t="str">
        <f>IF(AQ661="","",VLOOKUP(AR661,[0]!Qualifier,(COLUMN(AR661)-34),FALSE))</f>
        <v xml:space="preserve">Aph </v>
      </c>
      <c r="BZ661" s="509" t="str">
        <f>IF(AR661="","",VLOOKUP(AS661,[0]!Qualifier,(COLUMN(AS661)-34),FALSE))</f>
        <v xml:space="preserve">≤24h </v>
      </c>
      <c r="CA661" s="509" t="str">
        <f>IF(AS661="","",VLOOKUP(AT661,[0]!Qualifier,(COLUMN(AT661)-34),FALSE))</f>
        <v xml:space="preserve">SpecInf </v>
      </c>
      <c r="CB661" s="509" t="str">
        <f>IF(AT661="","",VLOOKUP(AU661,[0]!Qualifier,(COLUMN(AU661)-34),FALSE))</f>
        <v xml:space="preserve">LCdepl </v>
      </c>
      <c r="CC661" s="509" t="str">
        <f>IF(AU661="","",VLOOKUP(AV661,[0]!Qualifier,(COLUMN(AV661)-34),FALSE))</f>
        <v xml:space="preserve">None </v>
      </c>
      <c r="CD661" s="509" t="str">
        <f>IF(AV661="","",VLOOKUP(AW661,[0]!Qualifier,(COLUMN(AW661)-34),FALSE))</f>
        <v xml:space="preserve">NoIrr </v>
      </c>
      <c r="CE661" s="508" t="str">
        <f>IF(AW661="","",VLOOKUP(AX661,[0]!Qualifier,(COLUMN(AX661)-34),FALSE))</f>
        <v xml:space="preserve">- </v>
      </c>
      <c r="CF661" s="508" t="str">
        <f>IF(AX661="","",VLOOKUP(AY661,[0]!Qualifier,(COLUMN(AY661)-34),FALSE))</f>
        <v>ConvalPl</v>
      </c>
      <c r="CG661" s="509" t="str">
        <f>IF(AY661="","",VLOOKUP(AZ661,[0]!Qualifier,(COLUMN(AZ661)-34),FALSE))</f>
        <v>Non</v>
      </c>
      <c r="CH661" s="510" t="str">
        <f>IF(AZ661="","",VLOOKUP(BA661,[0]!Qualifier,(COLUMN(BA661)-34),FALSE))</f>
        <v>NA</v>
      </c>
      <c r="CI661" s="512" t="str">
        <f>IF(BA661="","",VLOOKUP(BB661,[0]!Qualifier,(COLUMN(BB661)-34),FALSE))</f>
        <v xml:space="preserve">None </v>
      </c>
      <c r="CJ661" s="510"/>
      <c r="CK661" s="513" t="str">
        <f t="shared" si="341"/>
        <v>5-2-1-1-3-4-1-1-2-5-7-3-1-1-1-23-1-1-1</v>
      </c>
      <c r="CL661" s="513">
        <v>43938</v>
      </c>
      <c r="CM661" s="513">
        <v>45195</v>
      </c>
      <c r="CN661" s="510"/>
      <c r="CP661" s="510"/>
    </row>
    <row r="662" spans="2:94" ht="12.95" customHeight="1" outlineLevel="1" x14ac:dyDescent="0.35">
      <c r="B662" s="7">
        <f t="shared" si="319"/>
        <v>657</v>
      </c>
      <c r="C662" s="59">
        <f t="shared" si="342"/>
        <v>657</v>
      </c>
      <c r="D662" s="124">
        <f t="shared" si="346"/>
        <v>507049</v>
      </c>
      <c r="E662" s="16" t="str">
        <f t="shared" si="321"/>
        <v>Plasma</v>
      </c>
      <c r="F662" s="58" t="str">
        <f t="shared" si="322"/>
        <v xml:space="preserve">ACD-A </v>
      </c>
      <c r="G662" s="58" t="str">
        <f t="shared" si="323"/>
        <v xml:space="preserve">NoAdd </v>
      </c>
      <c r="H662" s="58" t="str">
        <f t="shared" si="324"/>
        <v xml:space="preserve">Closed </v>
      </c>
      <c r="I662" s="58" t="str">
        <f t="shared" si="325"/>
        <v xml:space="preserve">SV </v>
      </c>
      <c r="J662" s="58" t="str">
        <f t="shared" si="326"/>
        <v xml:space="preserve">≤-30°C  </v>
      </c>
      <c r="K662" s="58" t="str">
        <f t="shared" si="327"/>
        <v>No</v>
      </c>
      <c r="L662" s="58" t="str">
        <f t="shared" si="328"/>
        <v xml:space="preserve">Allo </v>
      </c>
      <c r="M662" s="58" t="str">
        <f t="shared" si="329"/>
        <v xml:space="preserve">Aph </v>
      </c>
      <c r="N662" s="58" t="str">
        <f t="shared" si="330"/>
        <v xml:space="preserve">≤6h </v>
      </c>
      <c r="O662" s="58" t="str">
        <f t="shared" si="331"/>
        <v xml:space="preserve">Fract </v>
      </c>
      <c r="P662" s="58" t="str">
        <f t="shared" si="332"/>
        <v xml:space="preserve">None </v>
      </c>
      <c r="Q662" s="58" t="str">
        <f t="shared" si="333"/>
        <v xml:space="preserve">None </v>
      </c>
      <c r="R662" s="58" t="str">
        <f t="shared" si="334"/>
        <v xml:space="preserve">NoIrr </v>
      </c>
      <c r="S662" s="58" t="str">
        <f t="shared" si="335"/>
        <v xml:space="preserve">- </v>
      </c>
      <c r="T662" s="58" t="str">
        <f t="shared" si="336"/>
        <v>no sub</v>
      </c>
      <c r="U662" s="58" t="str">
        <f t="shared" si="337"/>
        <v>Non</v>
      </c>
      <c r="V662" s="58" t="str">
        <f t="shared" si="338"/>
        <v>NA</v>
      </c>
      <c r="W662" s="58" t="str">
        <f t="shared" si="339"/>
        <v xml:space="preserve">None </v>
      </c>
      <c r="Y662" s="161" t="str">
        <f t="shared" si="340"/>
        <v>5-7-1-1-1-4-1-1-2-2-3-1-1-1-1-1-1-1-1</v>
      </c>
      <c r="Z662" s="8">
        <f t="shared" si="316"/>
        <v>507049</v>
      </c>
      <c r="AA662" s="7">
        <f t="shared" si="317"/>
        <v>657</v>
      </c>
      <c r="AB662" s="29" t="str">
        <f t="shared" si="318"/>
        <v>5</v>
      </c>
      <c r="AC662" s="29" t="str">
        <f t="shared" si="318"/>
        <v>0</v>
      </c>
      <c r="AD662" s="29" t="str">
        <f t="shared" si="318"/>
        <v>7</v>
      </c>
      <c r="AE662" s="29" t="str">
        <f t="shared" si="318"/>
        <v>0</v>
      </c>
      <c r="AF662" s="29" t="str">
        <f t="shared" si="318"/>
        <v>4</v>
      </c>
      <c r="AG662" s="29" t="str">
        <f t="shared" si="318"/>
        <v>9</v>
      </c>
      <c r="AH662" s="48">
        <v>657</v>
      </c>
      <c r="AI662" s="510">
        <v>507049</v>
      </c>
      <c r="AJ662" s="509">
        <v>5</v>
      </c>
      <c r="AK662" s="509">
        <v>7</v>
      </c>
      <c r="AL662" s="509">
        <v>1</v>
      </c>
      <c r="AM662" s="509">
        <v>1</v>
      </c>
      <c r="AN662" s="509">
        <v>1</v>
      </c>
      <c r="AO662" s="509">
        <v>4</v>
      </c>
      <c r="AP662" s="509">
        <v>1</v>
      </c>
      <c r="AQ662" s="509">
        <v>1</v>
      </c>
      <c r="AR662" s="509">
        <v>2</v>
      </c>
      <c r="AS662" s="509">
        <v>2</v>
      </c>
      <c r="AT662" s="509">
        <v>3</v>
      </c>
      <c r="AU662" s="509">
        <v>1</v>
      </c>
      <c r="AV662" s="509">
        <v>1</v>
      </c>
      <c r="AW662" s="509">
        <v>1</v>
      </c>
      <c r="AX662" s="509">
        <v>1</v>
      </c>
      <c r="AY662" s="509">
        <v>1</v>
      </c>
      <c r="AZ662" s="509">
        <v>1</v>
      </c>
      <c r="BA662" s="509">
        <v>1</v>
      </c>
      <c r="BB662" s="509">
        <v>1</v>
      </c>
      <c r="BC662" s="509" t="b">
        <v>0</v>
      </c>
      <c r="BD662" s="508">
        <v>36293</v>
      </c>
      <c r="BE662" s="508">
        <v>36293</v>
      </c>
      <c r="BF662" s="509" t="b">
        <v>0</v>
      </c>
      <c r="BG662" s="510" t="s">
        <v>1326</v>
      </c>
      <c r="BH662" s="512"/>
      <c r="BI662" s="510"/>
      <c r="BJ662" s="513">
        <v>36293</v>
      </c>
      <c r="BK662" s="513">
        <v>36293</v>
      </c>
      <c r="BL662" s="513">
        <v>46217</v>
      </c>
      <c r="BM662" s="510"/>
      <c r="BN662" s="512"/>
      <c r="BO662" s="510"/>
      <c r="BP662" s="509">
        <v>4</v>
      </c>
      <c r="BQ662" s="509" t="str">
        <f>IF(AI662="","",VLOOKUP(AJ662,[0]!Qualifier,(COLUMN(AJ662)-34),FALSE))</f>
        <v>Plasma</v>
      </c>
      <c r="BR662" s="509" t="str">
        <f>IF(AJ662="","",VLOOKUP(AK662,[0]!Qualifier,(COLUMN(AK662)-34),FALSE))</f>
        <v xml:space="preserve">ACD-A </v>
      </c>
      <c r="BS662" s="509" t="str">
        <f>IF(AK662="","",VLOOKUP(AL662,[0]!Qualifier,(COLUMN(AL662)-34),FALSE))</f>
        <v xml:space="preserve">NoAdd </v>
      </c>
      <c r="BT662" s="509" t="str">
        <f>IF(AL662="","",VLOOKUP(AM662,[0]!Qualifier,(COLUMN(AM662)-34),FALSE))</f>
        <v xml:space="preserve">Closed </v>
      </c>
      <c r="BU662" s="509" t="str">
        <f>IF(AM662="","",VLOOKUP(AN662,[0]!Qualifier,(COLUMN(AN662)-34),FALSE))</f>
        <v xml:space="preserve">SV </v>
      </c>
      <c r="BV662" s="509" t="str">
        <f>IF(AN662="","",VLOOKUP(AO662,[0]!Qualifier,(COLUMN(AO662)-34),FALSE))</f>
        <v xml:space="preserve">≤-30°C  </v>
      </c>
      <c r="BW662" s="509" t="str">
        <f>IF(AO662="","",VLOOKUP(AP662,[0]!Qualifier,(COLUMN(AP662)-34),FALSE))</f>
        <v>No</v>
      </c>
      <c r="BX662" s="509" t="str">
        <f>IF(AP662="","",VLOOKUP(AQ662,[0]!Qualifier,(COLUMN(AQ662)-34),FALSE))</f>
        <v xml:space="preserve">Allo </v>
      </c>
      <c r="BY662" s="509" t="str">
        <f>IF(AQ662="","",VLOOKUP(AR662,[0]!Qualifier,(COLUMN(AR662)-34),FALSE))</f>
        <v xml:space="preserve">Aph </v>
      </c>
      <c r="BZ662" s="509" t="str">
        <f>IF(AR662="","",VLOOKUP(AS662,[0]!Qualifier,(COLUMN(AS662)-34),FALSE))</f>
        <v xml:space="preserve">≤6h </v>
      </c>
      <c r="CA662" s="509" t="str">
        <f>IF(AS662="","",VLOOKUP(AT662,[0]!Qualifier,(COLUMN(AT662)-34),FALSE))</f>
        <v xml:space="preserve">Fract </v>
      </c>
      <c r="CB662" s="509" t="str">
        <f>IF(AT662="","",VLOOKUP(AU662,[0]!Qualifier,(COLUMN(AU662)-34),FALSE))</f>
        <v xml:space="preserve">None </v>
      </c>
      <c r="CC662" s="509" t="str">
        <f>IF(AU662="","",VLOOKUP(AV662,[0]!Qualifier,(COLUMN(AV662)-34),FALSE))</f>
        <v xml:space="preserve">None </v>
      </c>
      <c r="CD662" s="509" t="str">
        <f>IF(AV662="","",VLOOKUP(AW662,[0]!Qualifier,(COLUMN(AW662)-34),FALSE))</f>
        <v xml:space="preserve">NoIrr </v>
      </c>
      <c r="CE662" s="508" t="str">
        <f>IF(AW662="","",VLOOKUP(AX662,[0]!Qualifier,(COLUMN(AX662)-34),FALSE))</f>
        <v xml:space="preserve">- </v>
      </c>
      <c r="CF662" s="508" t="str">
        <f>IF(AX662="","",VLOOKUP(AY662,[0]!Qualifier,(COLUMN(AY662)-34),FALSE))</f>
        <v>no sub</v>
      </c>
      <c r="CG662" s="509" t="str">
        <f>IF(AY662="","",VLOOKUP(AZ662,[0]!Qualifier,(COLUMN(AZ662)-34),FALSE))</f>
        <v>Non</v>
      </c>
      <c r="CH662" s="510" t="str">
        <f>IF(AZ662="","",VLOOKUP(BA662,[0]!Qualifier,(COLUMN(BA662)-34),FALSE))</f>
        <v>NA</v>
      </c>
      <c r="CI662" s="512" t="str">
        <f>IF(BA662="","",VLOOKUP(BB662,[0]!Qualifier,(COLUMN(BB662)-34),FALSE))</f>
        <v xml:space="preserve">None </v>
      </c>
      <c r="CJ662" s="510"/>
      <c r="CK662" s="513" t="str">
        <f t="shared" si="341"/>
        <v>5-7-1-1-1-4-1-1-2-2-3-1-1-1-1-1-1-1-1</v>
      </c>
      <c r="CL662" s="513">
        <v>37988</v>
      </c>
      <c r="CM662" s="513">
        <v>45195</v>
      </c>
      <c r="CN662" s="510"/>
      <c r="CP662" s="510"/>
    </row>
    <row r="663" spans="2:94" ht="12.95" customHeight="1" outlineLevel="1" x14ac:dyDescent="0.35">
      <c r="B663" s="7">
        <f t="shared" si="319"/>
        <v>658</v>
      </c>
      <c r="C663" s="59">
        <f t="shared" si="342"/>
        <v>658</v>
      </c>
      <c r="D663" s="124">
        <f t="shared" si="346"/>
        <v>507069</v>
      </c>
      <c r="E663" s="16" t="str">
        <f t="shared" si="321"/>
        <v>Plasma</v>
      </c>
      <c r="F663" s="58" t="str">
        <f t="shared" si="322"/>
        <v xml:space="preserve">ACD-A </v>
      </c>
      <c r="G663" s="58" t="str">
        <f t="shared" si="323"/>
        <v xml:space="preserve">NoAdd </v>
      </c>
      <c r="H663" s="58" t="str">
        <f t="shared" si="324"/>
        <v xml:space="preserve">Closed </v>
      </c>
      <c r="I663" s="58" t="str">
        <f t="shared" si="325"/>
        <v xml:space="preserve">SV </v>
      </c>
      <c r="J663" s="58" t="str">
        <f t="shared" si="326"/>
        <v xml:space="preserve">≤-30°C  </v>
      </c>
      <c r="K663" s="58" t="str">
        <f t="shared" si="327"/>
        <v>No</v>
      </c>
      <c r="L663" s="58" t="str">
        <f t="shared" si="328"/>
        <v xml:space="preserve">Allo </v>
      </c>
      <c r="M663" s="58" t="str">
        <f t="shared" si="329"/>
        <v xml:space="preserve">Aph </v>
      </c>
      <c r="N663" s="58" t="str">
        <f t="shared" si="330"/>
        <v xml:space="preserve">≤24h </v>
      </c>
      <c r="O663" s="58" t="str">
        <f t="shared" si="331"/>
        <v xml:space="preserve">Fract </v>
      </c>
      <c r="P663" s="58" t="str">
        <f t="shared" si="332"/>
        <v xml:space="preserve">None </v>
      </c>
      <c r="Q663" s="58" t="str">
        <f t="shared" si="333"/>
        <v xml:space="preserve">None </v>
      </c>
      <c r="R663" s="58" t="str">
        <f t="shared" si="334"/>
        <v xml:space="preserve">NoIrr </v>
      </c>
      <c r="S663" s="58" t="str">
        <f t="shared" si="335"/>
        <v xml:space="preserve">- </v>
      </c>
      <c r="T663" s="58" t="str">
        <f t="shared" si="336"/>
        <v>no sub</v>
      </c>
      <c r="U663" s="58" t="str">
        <f t="shared" si="337"/>
        <v>Non</v>
      </c>
      <c r="V663" s="58" t="str">
        <f t="shared" si="338"/>
        <v>NA</v>
      </c>
      <c r="W663" s="58" t="str">
        <f t="shared" si="339"/>
        <v xml:space="preserve">None </v>
      </c>
      <c r="Y663" s="161" t="str">
        <f t="shared" si="340"/>
        <v>5-7-1-1-1-4-1-1-2-5-3-1-1-1-1-1-1-1-1</v>
      </c>
      <c r="Z663" s="8">
        <f t="shared" si="316"/>
        <v>507069</v>
      </c>
      <c r="AA663" s="7">
        <f t="shared" si="317"/>
        <v>658</v>
      </c>
      <c r="AB663" s="29" t="str">
        <f t="shared" si="318"/>
        <v>5</v>
      </c>
      <c r="AC663" s="29" t="str">
        <f t="shared" si="318"/>
        <v>0</v>
      </c>
      <c r="AD663" s="29" t="str">
        <f t="shared" si="318"/>
        <v>7</v>
      </c>
      <c r="AE663" s="29" t="str">
        <f t="shared" ref="AB663:AG705" si="347">MID(TEXT($Z663,"000000"),AE$5,1)</f>
        <v>0</v>
      </c>
      <c r="AF663" s="29" t="str">
        <f t="shared" si="347"/>
        <v>6</v>
      </c>
      <c r="AG663" s="29" t="str">
        <f t="shared" si="347"/>
        <v>9</v>
      </c>
      <c r="AH663" s="48">
        <v>658</v>
      </c>
      <c r="AI663" s="510">
        <v>507069</v>
      </c>
      <c r="AJ663" s="509">
        <v>5</v>
      </c>
      <c r="AK663" s="509">
        <v>7</v>
      </c>
      <c r="AL663" s="509">
        <v>1</v>
      </c>
      <c r="AM663" s="509">
        <v>1</v>
      </c>
      <c r="AN663" s="509">
        <v>1</v>
      </c>
      <c r="AO663" s="509">
        <v>4</v>
      </c>
      <c r="AP663" s="509">
        <v>1</v>
      </c>
      <c r="AQ663" s="509">
        <v>1</v>
      </c>
      <c r="AR663" s="509">
        <v>2</v>
      </c>
      <c r="AS663" s="509">
        <v>5</v>
      </c>
      <c r="AT663" s="509">
        <v>3</v>
      </c>
      <c r="AU663" s="509">
        <v>1</v>
      </c>
      <c r="AV663" s="509">
        <v>1</v>
      </c>
      <c r="AW663" s="509">
        <v>1</v>
      </c>
      <c r="AX663" s="509">
        <v>1</v>
      </c>
      <c r="AY663" s="509">
        <v>1</v>
      </c>
      <c r="AZ663" s="509">
        <v>1</v>
      </c>
      <c r="BA663" s="509">
        <v>1</v>
      </c>
      <c r="BB663" s="509">
        <v>1</v>
      </c>
      <c r="BC663" s="509" t="b">
        <v>0</v>
      </c>
      <c r="BD663" s="508">
        <v>43925</v>
      </c>
      <c r="BE663" s="508">
        <v>43705</v>
      </c>
      <c r="BF663" s="509" t="b">
        <v>0</v>
      </c>
      <c r="BG663" s="510" t="s">
        <v>1327</v>
      </c>
      <c r="BH663" s="512"/>
      <c r="BI663" s="510"/>
      <c r="BJ663" s="513">
        <v>43925</v>
      </c>
      <c r="BK663" s="513">
        <v>43705</v>
      </c>
      <c r="BL663" s="513">
        <v>46217</v>
      </c>
      <c r="BM663" s="510"/>
      <c r="BN663" s="512"/>
      <c r="BO663" s="510"/>
      <c r="BP663" s="509">
        <v>3</v>
      </c>
      <c r="BQ663" s="509" t="str">
        <f>IF(AI663="","",VLOOKUP(AJ663,[0]!Qualifier,(COLUMN(AJ663)-34),FALSE))</f>
        <v>Plasma</v>
      </c>
      <c r="BR663" s="509" t="str">
        <f>IF(AJ663="","",VLOOKUP(AK663,[0]!Qualifier,(COLUMN(AK663)-34),FALSE))</f>
        <v xml:space="preserve">ACD-A </v>
      </c>
      <c r="BS663" s="509" t="str">
        <f>IF(AK663="","",VLOOKUP(AL663,[0]!Qualifier,(COLUMN(AL663)-34),FALSE))</f>
        <v xml:space="preserve">NoAdd </v>
      </c>
      <c r="BT663" s="509" t="str">
        <f>IF(AL663="","",VLOOKUP(AM663,[0]!Qualifier,(COLUMN(AM663)-34),FALSE))</f>
        <v xml:space="preserve">Closed </v>
      </c>
      <c r="BU663" s="509" t="str">
        <f>IF(AM663="","",VLOOKUP(AN663,[0]!Qualifier,(COLUMN(AN663)-34),FALSE))</f>
        <v xml:space="preserve">SV </v>
      </c>
      <c r="BV663" s="509" t="str">
        <f>IF(AN663="","",VLOOKUP(AO663,[0]!Qualifier,(COLUMN(AO663)-34),FALSE))</f>
        <v xml:space="preserve">≤-30°C  </v>
      </c>
      <c r="BW663" s="509" t="str">
        <f>IF(AO663="","",VLOOKUP(AP663,[0]!Qualifier,(COLUMN(AP663)-34),FALSE))</f>
        <v>No</v>
      </c>
      <c r="BX663" s="509" t="str">
        <f>IF(AP663="","",VLOOKUP(AQ663,[0]!Qualifier,(COLUMN(AQ663)-34),FALSE))</f>
        <v xml:space="preserve">Allo </v>
      </c>
      <c r="BY663" s="509" t="str">
        <f>IF(AQ663="","",VLOOKUP(AR663,[0]!Qualifier,(COLUMN(AR663)-34),FALSE))</f>
        <v xml:space="preserve">Aph </v>
      </c>
      <c r="BZ663" s="509" t="str">
        <f>IF(AR663="","",VLOOKUP(AS663,[0]!Qualifier,(COLUMN(AS663)-34),FALSE))</f>
        <v xml:space="preserve">≤24h </v>
      </c>
      <c r="CA663" s="509" t="str">
        <f>IF(AS663="","",VLOOKUP(AT663,[0]!Qualifier,(COLUMN(AT663)-34),FALSE))</f>
        <v xml:space="preserve">Fract </v>
      </c>
      <c r="CB663" s="509" t="str">
        <f>IF(AT663="","",VLOOKUP(AU663,[0]!Qualifier,(COLUMN(AU663)-34),FALSE))</f>
        <v xml:space="preserve">None </v>
      </c>
      <c r="CC663" s="509" t="str">
        <f>IF(AU663="","",VLOOKUP(AV663,[0]!Qualifier,(COLUMN(AV663)-34),FALSE))</f>
        <v xml:space="preserve">None </v>
      </c>
      <c r="CD663" s="509" t="str">
        <f>IF(AV663="","",VLOOKUP(AW663,[0]!Qualifier,(COLUMN(AW663)-34),FALSE))</f>
        <v xml:space="preserve">NoIrr </v>
      </c>
      <c r="CE663" s="508" t="str">
        <f>IF(AW663="","",VLOOKUP(AX663,[0]!Qualifier,(COLUMN(AX663)-34),FALSE))</f>
        <v xml:space="preserve">- </v>
      </c>
      <c r="CF663" s="508" t="str">
        <f>IF(AX663="","",VLOOKUP(AY663,[0]!Qualifier,(COLUMN(AY663)-34),FALSE))</f>
        <v>no sub</v>
      </c>
      <c r="CG663" s="509" t="str">
        <f>IF(AY663="","",VLOOKUP(AZ663,[0]!Qualifier,(COLUMN(AZ663)-34),FALSE))</f>
        <v>Non</v>
      </c>
      <c r="CH663" s="510" t="str">
        <f>IF(AZ663="","",VLOOKUP(BA663,[0]!Qualifier,(COLUMN(BA663)-34),FALSE))</f>
        <v>NA</v>
      </c>
      <c r="CI663" s="512" t="str">
        <f>IF(BA663="","",VLOOKUP(BB663,[0]!Qualifier,(COLUMN(BB663)-34),FALSE))</f>
        <v xml:space="preserve">None </v>
      </c>
      <c r="CJ663" s="510"/>
      <c r="CK663" s="513" t="str">
        <f t="shared" si="341"/>
        <v>5-7-1-1-1-4-1-1-2-5-3-1-1-1-1-1-1-1-1</v>
      </c>
      <c r="CL663" s="513">
        <v>37988</v>
      </c>
      <c r="CM663" s="513">
        <v>45195</v>
      </c>
      <c r="CN663" s="510"/>
      <c r="CP663" s="510"/>
    </row>
    <row r="664" spans="2:94" ht="12.95" customHeight="1" outlineLevel="1" x14ac:dyDescent="0.35">
      <c r="B664" s="7">
        <f t="shared" si="319"/>
        <v>659</v>
      </c>
      <c r="C664" s="59" t="s">
        <v>1566</v>
      </c>
      <c r="D664" s="124">
        <f t="shared" si="346"/>
        <v>507973</v>
      </c>
      <c r="E664" s="16" t="str">
        <f t="shared" si="321"/>
        <v>Plasma</v>
      </c>
      <c r="F664" s="58" t="str">
        <f t="shared" si="322"/>
        <v xml:space="preserve">ACD </v>
      </c>
      <c r="G664" s="58" t="str">
        <f t="shared" si="323"/>
        <v xml:space="preserve">NoAdd </v>
      </c>
      <c r="H664" s="58" t="str">
        <f t="shared" si="324"/>
        <v xml:space="preserve">Closed </v>
      </c>
      <c r="I664" s="58" t="str">
        <f t="shared" si="325"/>
        <v xml:space="preserve">SV </v>
      </c>
      <c r="J664" s="58" t="str">
        <f t="shared" si="326"/>
        <v xml:space="preserve">≤-30°C  </v>
      </c>
      <c r="K664" s="58" t="str">
        <f t="shared" si="327"/>
        <v>No</v>
      </c>
      <c r="L664" s="58" t="str">
        <f t="shared" si="328"/>
        <v xml:space="preserve">Allo </v>
      </c>
      <c r="M664" s="58" t="str">
        <f t="shared" si="329"/>
        <v xml:space="preserve">Aph </v>
      </c>
      <c r="N664" s="58" t="str">
        <f t="shared" si="330"/>
        <v xml:space="preserve">≤18h </v>
      </c>
      <c r="O664" s="58" t="str">
        <f t="shared" si="331"/>
        <v xml:space="preserve">SpecInf </v>
      </c>
      <c r="P664" s="58" t="str">
        <f t="shared" si="332"/>
        <v xml:space="preserve">LCdepl </v>
      </c>
      <c r="Q664" s="58" t="str">
        <f t="shared" si="333"/>
        <v xml:space="preserve">None </v>
      </c>
      <c r="R664" s="58" t="str">
        <f t="shared" si="334"/>
        <v xml:space="preserve">NoIrr </v>
      </c>
      <c r="S664" s="58" t="str">
        <f t="shared" si="335"/>
        <v xml:space="preserve">- </v>
      </c>
      <c r="T664" s="58" t="str">
        <f t="shared" si="336"/>
        <v>ConvalPl</v>
      </c>
      <c r="U664" s="58" t="str">
        <f t="shared" si="337"/>
        <v>Non</v>
      </c>
      <c r="V664" s="58" t="str">
        <f t="shared" si="338"/>
        <v>NA</v>
      </c>
      <c r="W664" s="58" t="str">
        <f t="shared" si="339"/>
        <v>Phdy</v>
      </c>
      <c r="Y664" s="161" t="str">
        <f t="shared" si="340"/>
        <v>5-6-1-1-1-4-1-1-2-3-7-3-1-1-1-23-1-1-5</v>
      </c>
      <c r="Z664" s="8">
        <f t="shared" si="316"/>
        <v>507973</v>
      </c>
      <c r="AA664" s="7">
        <f t="shared" si="317"/>
        <v>659</v>
      </c>
      <c r="AB664" s="29" t="str">
        <f t="shared" si="347"/>
        <v>5</v>
      </c>
      <c r="AC664" s="29" t="str">
        <f t="shared" si="347"/>
        <v>0</v>
      </c>
      <c r="AD664" s="29" t="str">
        <f t="shared" si="347"/>
        <v>7</v>
      </c>
      <c r="AE664" s="29" t="str">
        <f t="shared" si="347"/>
        <v>9</v>
      </c>
      <c r="AF664" s="29" t="str">
        <f t="shared" si="347"/>
        <v>7</v>
      </c>
      <c r="AG664" s="29" t="str">
        <f t="shared" si="347"/>
        <v>3</v>
      </c>
      <c r="AH664" s="48">
        <v>659</v>
      </c>
      <c r="AI664" s="510">
        <v>507973</v>
      </c>
      <c r="AJ664" s="509">
        <v>5</v>
      </c>
      <c r="AK664" s="509">
        <v>6</v>
      </c>
      <c r="AL664" s="509">
        <v>1</v>
      </c>
      <c r="AM664" s="509">
        <v>1</v>
      </c>
      <c r="AN664" s="509">
        <v>1</v>
      </c>
      <c r="AO664" s="509">
        <v>4</v>
      </c>
      <c r="AP664" s="509">
        <v>1</v>
      </c>
      <c r="AQ664" s="509">
        <v>1</v>
      </c>
      <c r="AR664" s="509">
        <v>2</v>
      </c>
      <c r="AS664" s="509">
        <v>3</v>
      </c>
      <c r="AT664" s="509">
        <v>7</v>
      </c>
      <c r="AU664" s="509">
        <v>3</v>
      </c>
      <c r="AV664" s="509">
        <v>1</v>
      </c>
      <c r="AW664" s="509">
        <v>1</v>
      </c>
      <c r="AX664" s="509">
        <v>1</v>
      </c>
      <c r="AY664" s="509">
        <v>23</v>
      </c>
      <c r="AZ664" s="509">
        <v>1</v>
      </c>
      <c r="BA664" s="509">
        <v>1</v>
      </c>
      <c r="BB664" s="509">
        <v>5</v>
      </c>
      <c r="BC664" s="509" t="b">
        <v>0</v>
      </c>
      <c r="BD664" s="508">
        <v>44162</v>
      </c>
      <c r="BE664" s="508">
        <v>44152</v>
      </c>
      <c r="BF664" s="509" t="b">
        <v>0</v>
      </c>
      <c r="BG664" s="510" t="s">
        <v>1478</v>
      </c>
      <c r="BH664" s="512"/>
      <c r="BI664" s="510"/>
      <c r="BJ664" s="513">
        <v>44162</v>
      </c>
      <c r="BK664" s="513">
        <v>44152</v>
      </c>
      <c r="BL664" s="513">
        <v>46217</v>
      </c>
      <c r="BM664" s="510"/>
      <c r="BN664" s="512"/>
      <c r="BO664" s="510"/>
      <c r="BP664" s="509">
        <v>2</v>
      </c>
      <c r="BQ664" s="509" t="str">
        <f>IF(AI664="","",VLOOKUP(AJ664,[0]!Qualifier,(COLUMN(AJ664)-34),FALSE))</f>
        <v>Plasma</v>
      </c>
      <c r="BR664" s="509" t="str">
        <f>IF(AJ664="","",VLOOKUP(AK664,[0]!Qualifier,(COLUMN(AK664)-34),FALSE))</f>
        <v xml:space="preserve">ACD </v>
      </c>
      <c r="BS664" s="509" t="str">
        <f>IF(AK664="","",VLOOKUP(AL664,[0]!Qualifier,(COLUMN(AL664)-34),FALSE))</f>
        <v xml:space="preserve">NoAdd </v>
      </c>
      <c r="BT664" s="509" t="str">
        <f>IF(AL664="","",VLOOKUP(AM664,[0]!Qualifier,(COLUMN(AM664)-34),FALSE))</f>
        <v xml:space="preserve">Closed </v>
      </c>
      <c r="BU664" s="509" t="str">
        <f>IF(AM664="","",VLOOKUP(AN664,[0]!Qualifier,(COLUMN(AN664)-34),FALSE))</f>
        <v xml:space="preserve">SV </v>
      </c>
      <c r="BV664" s="509" t="str">
        <f>IF(AN664="","",VLOOKUP(AO664,[0]!Qualifier,(COLUMN(AO664)-34),FALSE))</f>
        <v xml:space="preserve">≤-30°C  </v>
      </c>
      <c r="BW664" s="509" t="str">
        <f>IF(AO664="","",VLOOKUP(AP664,[0]!Qualifier,(COLUMN(AP664)-34),FALSE))</f>
        <v>No</v>
      </c>
      <c r="BX664" s="509" t="str">
        <f>IF(AP664="","",VLOOKUP(AQ664,[0]!Qualifier,(COLUMN(AQ664)-34),FALSE))</f>
        <v xml:space="preserve">Allo </v>
      </c>
      <c r="BY664" s="509" t="str">
        <f>IF(AQ664="","",VLOOKUP(AR664,[0]!Qualifier,(COLUMN(AR664)-34),FALSE))</f>
        <v xml:space="preserve">Aph </v>
      </c>
      <c r="BZ664" s="509" t="str">
        <f>IF(AR664="","",VLOOKUP(AS664,[0]!Qualifier,(COLUMN(AS664)-34),FALSE))</f>
        <v xml:space="preserve">≤18h </v>
      </c>
      <c r="CA664" s="509" t="str">
        <f>IF(AS664="","",VLOOKUP(AT664,[0]!Qualifier,(COLUMN(AT664)-34),FALSE))</f>
        <v xml:space="preserve">SpecInf </v>
      </c>
      <c r="CB664" s="509" t="str">
        <f>IF(AT664="","",VLOOKUP(AU664,[0]!Qualifier,(COLUMN(AU664)-34),FALSE))</f>
        <v xml:space="preserve">LCdepl </v>
      </c>
      <c r="CC664" s="509" t="str">
        <f>IF(AU664="","",VLOOKUP(AV664,[0]!Qualifier,(COLUMN(AV664)-34),FALSE))</f>
        <v xml:space="preserve">None </v>
      </c>
      <c r="CD664" s="509" t="str">
        <f>IF(AV664="","",VLOOKUP(AW664,[0]!Qualifier,(COLUMN(AW664)-34),FALSE))</f>
        <v xml:space="preserve">NoIrr </v>
      </c>
      <c r="CE664" s="508" t="str">
        <f>IF(AW664="","",VLOOKUP(AX664,[0]!Qualifier,(COLUMN(AX664)-34),FALSE))</f>
        <v xml:space="preserve">- </v>
      </c>
      <c r="CF664" s="508" t="str">
        <f>IF(AX664="","",VLOOKUP(AY664,[0]!Qualifier,(COLUMN(AY664)-34),FALSE))</f>
        <v>ConvalPl</v>
      </c>
      <c r="CG664" s="509" t="str">
        <f>IF(AY664="","",VLOOKUP(AZ664,[0]!Qualifier,(COLUMN(AZ664)-34),FALSE))</f>
        <v>Non</v>
      </c>
      <c r="CH664" s="510" t="str">
        <f>IF(AZ664="","",VLOOKUP(BA664,[0]!Qualifier,(COLUMN(BA664)-34),FALSE))</f>
        <v>NA</v>
      </c>
      <c r="CI664" s="512" t="str">
        <f>IF(BA664="","",VLOOKUP(BB664,[0]!Qualifier,(COLUMN(BB664)-34),FALSE))</f>
        <v>Phdy</v>
      </c>
      <c r="CJ664" s="510"/>
      <c r="CK664" s="513" t="str">
        <f t="shared" si="341"/>
        <v>5-6-1-1-1-4-1-1-2-3-7-3-1-1-1-23-1-1-5</v>
      </c>
      <c r="CL664" s="513">
        <v>38695</v>
      </c>
      <c r="CM664" s="513">
        <v>45195</v>
      </c>
      <c r="CN664" s="510"/>
      <c r="CP664" s="510"/>
    </row>
    <row r="665" spans="2:94" ht="12.95" customHeight="1" outlineLevel="1" x14ac:dyDescent="0.35">
      <c r="B665" s="7">
        <f t="shared" si="319"/>
        <v>660</v>
      </c>
      <c r="C665" s="59">
        <f t="shared" si="342"/>
        <v>660</v>
      </c>
      <c r="D665" s="124">
        <f t="shared" si="346"/>
        <v>507993</v>
      </c>
      <c r="E665" s="16" t="str">
        <f t="shared" si="321"/>
        <v>Plasma</v>
      </c>
      <c r="F665" s="58" t="str">
        <f t="shared" si="322"/>
        <v xml:space="preserve">ACD </v>
      </c>
      <c r="G665" s="58" t="str">
        <f t="shared" si="323"/>
        <v xml:space="preserve">NoAdd </v>
      </c>
      <c r="H665" s="58" t="str">
        <f t="shared" si="324"/>
        <v xml:space="preserve">Closed </v>
      </c>
      <c r="I665" s="58" t="str">
        <f t="shared" si="325"/>
        <v xml:space="preserve">NonSV </v>
      </c>
      <c r="J665" s="58" t="str">
        <f t="shared" si="326"/>
        <v xml:space="preserve">≤-30°C  </v>
      </c>
      <c r="K665" s="58" t="str">
        <f t="shared" si="327"/>
        <v>No</v>
      </c>
      <c r="L665" s="58" t="str">
        <f t="shared" si="328"/>
        <v xml:space="preserve">Allo </v>
      </c>
      <c r="M665" s="58" t="str">
        <f t="shared" si="329"/>
        <v xml:space="preserve">Aph </v>
      </c>
      <c r="N665" s="58" t="str">
        <f t="shared" si="330"/>
        <v xml:space="preserve">≤18h </v>
      </c>
      <c r="O665" s="58" t="str">
        <f t="shared" si="331"/>
        <v xml:space="preserve">SpecInf </v>
      </c>
      <c r="P665" s="58" t="str">
        <f t="shared" si="332"/>
        <v xml:space="preserve">LCdepl </v>
      </c>
      <c r="Q665" s="58" t="str">
        <f t="shared" si="333"/>
        <v xml:space="preserve">None </v>
      </c>
      <c r="R665" s="58" t="str">
        <f t="shared" si="334"/>
        <v xml:space="preserve">NoIrr </v>
      </c>
      <c r="S665" s="58" t="str">
        <f t="shared" si="335"/>
        <v xml:space="preserve">- </v>
      </c>
      <c r="T665" s="58" t="str">
        <f t="shared" si="336"/>
        <v>ConvalPl</v>
      </c>
      <c r="U665" s="58" t="str">
        <f t="shared" si="337"/>
        <v>Non</v>
      </c>
      <c r="V665" s="58" t="str">
        <f t="shared" si="338"/>
        <v>NA</v>
      </c>
      <c r="W665" s="58" t="str">
        <f t="shared" si="339"/>
        <v xml:space="preserve">None </v>
      </c>
      <c r="Y665" s="161" t="str">
        <f t="shared" si="340"/>
        <v>5-6-1-1-3-4-1-1-2-3-7-3-1-1-1-23-1-1-1</v>
      </c>
      <c r="Z665" s="8">
        <f t="shared" si="316"/>
        <v>507993</v>
      </c>
      <c r="AA665" s="7">
        <f t="shared" si="317"/>
        <v>660</v>
      </c>
      <c r="AB665" s="29" t="str">
        <f t="shared" si="347"/>
        <v>5</v>
      </c>
      <c r="AC665" s="29" t="str">
        <f t="shared" si="347"/>
        <v>0</v>
      </c>
      <c r="AD665" s="29" t="str">
        <f t="shared" si="347"/>
        <v>7</v>
      </c>
      <c r="AE665" s="29" t="str">
        <f t="shared" si="347"/>
        <v>9</v>
      </c>
      <c r="AF665" s="29" t="str">
        <f t="shared" si="347"/>
        <v>9</v>
      </c>
      <c r="AG665" s="29" t="str">
        <f t="shared" si="347"/>
        <v>3</v>
      </c>
      <c r="AH665" s="48">
        <v>660</v>
      </c>
      <c r="AI665" s="510">
        <v>507993</v>
      </c>
      <c r="AJ665" s="509">
        <v>5</v>
      </c>
      <c r="AK665" s="509">
        <v>6</v>
      </c>
      <c r="AL665" s="509">
        <v>1</v>
      </c>
      <c r="AM665" s="509">
        <v>1</v>
      </c>
      <c r="AN665" s="509">
        <v>3</v>
      </c>
      <c r="AO665" s="509">
        <v>4</v>
      </c>
      <c r="AP665" s="509">
        <v>1</v>
      </c>
      <c r="AQ665" s="509">
        <v>1</v>
      </c>
      <c r="AR665" s="509">
        <v>2</v>
      </c>
      <c r="AS665" s="509">
        <v>3</v>
      </c>
      <c r="AT665" s="509">
        <v>7</v>
      </c>
      <c r="AU665" s="509">
        <v>3</v>
      </c>
      <c r="AV665" s="509">
        <v>1</v>
      </c>
      <c r="AW665" s="509">
        <v>1</v>
      </c>
      <c r="AX665" s="509">
        <v>1</v>
      </c>
      <c r="AY665" s="509">
        <v>23</v>
      </c>
      <c r="AZ665" s="509">
        <v>1</v>
      </c>
      <c r="BA665" s="509">
        <v>1</v>
      </c>
      <c r="BB665" s="509">
        <v>1</v>
      </c>
      <c r="BC665" s="509" t="b">
        <v>0</v>
      </c>
      <c r="BD665" s="508">
        <v>43927</v>
      </c>
      <c r="BE665" s="508">
        <v>43927</v>
      </c>
      <c r="BF665" s="509" t="b">
        <v>0</v>
      </c>
      <c r="BG665" s="510" t="s">
        <v>1479</v>
      </c>
      <c r="BH665" s="512"/>
      <c r="BI665" s="510"/>
      <c r="BJ665" s="513">
        <v>43927</v>
      </c>
      <c r="BK665" s="513">
        <v>43927</v>
      </c>
      <c r="BL665" s="513">
        <v>46217</v>
      </c>
      <c r="BM665" s="510"/>
      <c r="BN665" s="512"/>
      <c r="BO665" s="510"/>
      <c r="BP665" s="509">
        <v>2</v>
      </c>
      <c r="BQ665" s="509" t="str">
        <f>IF(AI665="","",VLOOKUP(AJ665,[0]!Qualifier,(COLUMN(AJ665)-34),FALSE))</f>
        <v>Plasma</v>
      </c>
      <c r="BR665" s="509" t="str">
        <f>IF(AJ665="","",VLOOKUP(AK665,[0]!Qualifier,(COLUMN(AK665)-34),FALSE))</f>
        <v xml:space="preserve">ACD </v>
      </c>
      <c r="BS665" s="509" t="str">
        <f>IF(AK665="","",VLOOKUP(AL665,[0]!Qualifier,(COLUMN(AL665)-34),FALSE))</f>
        <v xml:space="preserve">NoAdd </v>
      </c>
      <c r="BT665" s="509" t="str">
        <f>IF(AL665="","",VLOOKUP(AM665,[0]!Qualifier,(COLUMN(AM665)-34),FALSE))</f>
        <v xml:space="preserve">Closed </v>
      </c>
      <c r="BU665" s="509" t="str">
        <f>IF(AM665="","",VLOOKUP(AN665,[0]!Qualifier,(COLUMN(AN665)-34),FALSE))</f>
        <v xml:space="preserve">NonSV </v>
      </c>
      <c r="BV665" s="509" t="str">
        <f>IF(AN665="","",VLOOKUP(AO665,[0]!Qualifier,(COLUMN(AO665)-34),FALSE))</f>
        <v xml:space="preserve">≤-30°C  </v>
      </c>
      <c r="BW665" s="509" t="str">
        <f>IF(AO665="","",VLOOKUP(AP665,[0]!Qualifier,(COLUMN(AP665)-34),FALSE))</f>
        <v>No</v>
      </c>
      <c r="BX665" s="509" t="str">
        <f>IF(AP665="","",VLOOKUP(AQ665,[0]!Qualifier,(COLUMN(AQ665)-34),FALSE))</f>
        <v xml:space="preserve">Allo </v>
      </c>
      <c r="BY665" s="509" t="str">
        <f>IF(AQ665="","",VLOOKUP(AR665,[0]!Qualifier,(COLUMN(AR665)-34),FALSE))</f>
        <v xml:space="preserve">Aph </v>
      </c>
      <c r="BZ665" s="509" t="str">
        <f>IF(AR665="","",VLOOKUP(AS665,[0]!Qualifier,(COLUMN(AS665)-34),FALSE))</f>
        <v xml:space="preserve">≤18h </v>
      </c>
      <c r="CA665" s="509" t="str">
        <f>IF(AS665="","",VLOOKUP(AT665,[0]!Qualifier,(COLUMN(AT665)-34),FALSE))</f>
        <v xml:space="preserve">SpecInf </v>
      </c>
      <c r="CB665" s="509" t="str">
        <f>IF(AT665="","",VLOOKUP(AU665,[0]!Qualifier,(COLUMN(AU665)-34),FALSE))</f>
        <v xml:space="preserve">LCdepl </v>
      </c>
      <c r="CC665" s="509" t="str">
        <f>IF(AU665="","",VLOOKUP(AV665,[0]!Qualifier,(COLUMN(AV665)-34),FALSE))</f>
        <v xml:space="preserve">None </v>
      </c>
      <c r="CD665" s="509" t="str">
        <f>IF(AV665="","",VLOOKUP(AW665,[0]!Qualifier,(COLUMN(AW665)-34),FALSE))</f>
        <v xml:space="preserve">NoIrr </v>
      </c>
      <c r="CE665" s="508" t="str">
        <f>IF(AW665="","",VLOOKUP(AX665,[0]!Qualifier,(COLUMN(AX665)-34),FALSE))</f>
        <v xml:space="preserve">- </v>
      </c>
      <c r="CF665" s="508" t="str">
        <f>IF(AX665="","",VLOOKUP(AY665,[0]!Qualifier,(COLUMN(AY665)-34),FALSE))</f>
        <v>ConvalPl</v>
      </c>
      <c r="CG665" s="509" t="str">
        <f>IF(AY665="","",VLOOKUP(AZ665,[0]!Qualifier,(COLUMN(AZ665)-34),FALSE))</f>
        <v>Non</v>
      </c>
      <c r="CH665" s="510" t="str">
        <f>IF(AZ665="","",VLOOKUP(BA665,[0]!Qualifier,(COLUMN(BA665)-34),FALSE))</f>
        <v>NA</v>
      </c>
      <c r="CI665" s="512" t="str">
        <f>IF(BA665="","",VLOOKUP(BB665,[0]!Qualifier,(COLUMN(BB665)-34),FALSE))</f>
        <v xml:space="preserve">None </v>
      </c>
      <c r="CJ665" s="510"/>
      <c r="CK665" s="513" t="str">
        <f t="shared" si="341"/>
        <v>5-6-1-1-3-4-1-1-2-3-7-3-1-1-1-23-1-1-1</v>
      </c>
      <c r="CL665" s="513">
        <v>38695</v>
      </c>
      <c r="CM665" s="513">
        <v>45195</v>
      </c>
      <c r="CN665" s="510"/>
      <c r="CP665" s="510"/>
    </row>
    <row r="666" spans="2:94" ht="12.95" customHeight="1" outlineLevel="1" x14ac:dyDescent="0.35">
      <c r="B666" s="7">
        <f t="shared" si="319"/>
        <v>661</v>
      </c>
      <c r="C666" s="59">
        <f t="shared" si="342"/>
        <v>661</v>
      </c>
      <c r="D666" s="124">
        <f t="shared" si="346"/>
        <v>508000</v>
      </c>
      <c r="E666" s="16" t="str">
        <f t="shared" si="321"/>
        <v>Plasma</v>
      </c>
      <c r="F666" s="58" t="str">
        <f t="shared" si="322"/>
        <v xml:space="preserve">Citr </v>
      </c>
      <c r="G666" s="58" t="str">
        <f t="shared" si="323"/>
        <v xml:space="preserve">NoAdd </v>
      </c>
      <c r="H666" s="58" t="str">
        <f t="shared" si="324"/>
        <v xml:space="preserve">Closed </v>
      </c>
      <c r="I666" s="58" t="str">
        <f t="shared" si="325"/>
        <v xml:space="preserve">SV </v>
      </c>
      <c r="J666" s="58" t="str">
        <f t="shared" si="326"/>
        <v xml:space="preserve">≤-30°C  </v>
      </c>
      <c r="K666" s="58" t="str">
        <f t="shared" si="327"/>
        <v>No</v>
      </c>
      <c r="L666" s="58" t="str">
        <f t="shared" si="328"/>
        <v xml:space="preserve">Allo </v>
      </c>
      <c r="M666" s="58" t="str">
        <f t="shared" si="329"/>
        <v xml:space="preserve">Aph </v>
      </c>
      <c r="N666" s="58" t="str">
        <f t="shared" si="330"/>
        <v xml:space="preserve">? </v>
      </c>
      <c r="O666" s="58" t="str">
        <f t="shared" si="331"/>
        <v xml:space="preserve">Transf </v>
      </c>
      <c r="P666" s="58" t="str">
        <f t="shared" si="332"/>
        <v xml:space="preserve">None </v>
      </c>
      <c r="Q666" s="58" t="str">
        <f t="shared" si="333"/>
        <v xml:space="preserve">None </v>
      </c>
      <c r="R666" s="58" t="str">
        <f t="shared" si="334"/>
        <v xml:space="preserve">NoIrr </v>
      </c>
      <c r="S666" s="58" t="str">
        <f t="shared" si="335"/>
        <v xml:space="preserve">- </v>
      </c>
      <c r="T666" s="58" t="str">
        <f t="shared" si="336"/>
        <v xml:space="preserve">Cryoprdepl </v>
      </c>
      <c r="U666" s="58" t="str">
        <f t="shared" si="337"/>
        <v xml:space="preserve">Qu </v>
      </c>
      <c r="V666" s="58" t="str">
        <f t="shared" si="338"/>
        <v>NA</v>
      </c>
      <c r="W666" s="58" t="str">
        <f t="shared" si="339"/>
        <v xml:space="preserve">None </v>
      </c>
      <c r="Y666" s="161" t="str">
        <f t="shared" si="340"/>
        <v>5-10-1-1-1-4-1-1-2-0-1-1-1-1-1-11-2-1-1</v>
      </c>
      <c r="Z666" s="8">
        <f t="shared" si="316"/>
        <v>508000</v>
      </c>
      <c r="AA666" s="7">
        <f t="shared" si="317"/>
        <v>661</v>
      </c>
      <c r="AB666" s="29" t="str">
        <f t="shared" si="347"/>
        <v>5</v>
      </c>
      <c r="AC666" s="29" t="str">
        <f t="shared" si="347"/>
        <v>0</v>
      </c>
      <c r="AD666" s="29" t="str">
        <f t="shared" si="347"/>
        <v>8</v>
      </c>
      <c r="AE666" s="29" t="str">
        <f t="shared" si="347"/>
        <v>0</v>
      </c>
      <c r="AF666" s="29" t="str">
        <f t="shared" si="347"/>
        <v>0</v>
      </c>
      <c r="AG666" s="29" t="str">
        <f t="shared" si="347"/>
        <v>0</v>
      </c>
      <c r="AH666" s="48">
        <v>661</v>
      </c>
      <c r="AI666" s="510">
        <v>508000</v>
      </c>
      <c r="AJ666" s="509">
        <v>5</v>
      </c>
      <c r="AK666" s="509">
        <v>10</v>
      </c>
      <c r="AL666" s="509">
        <v>1</v>
      </c>
      <c r="AM666" s="509">
        <v>1</v>
      </c>
      <c r="AN666" s="509">
        <v>1</v>
      </c>
      <c r="AO666" s="509">
        <v>4</v>
      </c>
      <c r="AP666" s="509">
        <v>1</v>
      </c>
      <c r="AQ666" s="509">
        <v>1</v>
      </c>
      <c r="AR666" s="509">
        <v>2</v>
      </c>
      <c r="AS666" s="509">
        <v>0</v>
      </c>
      <c r="AT666" s="509">
        <v>1</v>
      </c>
      <c r="AU666" s="509">
        <v>1</v>
      </c>
      <c r="AV666" s="509">
        <v>1</v>
      </c>
      <c r="AW666" s="509">
        <v>1</v>
      </c>
      <c r="AX666" s="509">
        <v>1</v>
      </c>
      <c r="AY666" s="509">
        <v>11</v>
      </c>
      <c r="AZ666" s="509">
        <v>2</v>
      </c>
      <c r="BA666" s="509">
        <v>1</v>
      </c>
      <c r="BB666" s="509">
        <v>1</v>
      </c>
      <c r="BC666" s="509" t="b">
        <v>0</v>
      </c>
      <c r="BD666" s="508">
        <v>39082</v>
      </c>
      <c r="BE666" s="508">
        <v>39082</v>
      </c>
      <c r="BF666" s="509" t="b">
        <v>0</v>
      </c>
      <c r="BG666" s="510" t="s">
        <v>1146</v>
      </c>
      <c r="BH666" s="512"/>
      <c r="BI666" s="510"/>
      <c r="BJ666" s="513">
        <v>39082</v>
      </c>
      <c r="BK666" s="513">
        <v>39082</v>
      </c>
      <c r="BL666" s="513">
        <v>46217</v>
      </c>
      <c r="BM666" s="510"/>
      <c r="BN666" s="512"/>
      <c r="BO666" s="510"/>
      <c r="BP666" s="509">
        <v>4</v>
      </c>
      <c r="BQ666" s="509" t="str">
        <f>IF(AI666="","",VLOOKUP(AJ666,[0]!Qualifier,(COLUMN(AJ666)-34),FALSE))</f>
        <v>Plasma</v>
      </c>
      <c r="BR666" s="509" t="str">
        <f>IF(AJ666="","",VLOOKUP(AK666,[0]!Qualifier,(COLUMN(AK666)-34),FALSE))</f>
        <v xml:space="preserve">Citr </v>
      </c>
      <c r="BS666" s="509" t="str">
        <f>IF(AK666="","",VLOOKUP(AL666,[0]!Qualifier,(COLUMN(AL666)-34),FALSE))</f>
        <v xml:space="preserve">NoAdd </v>
      </c>
      <c r="BT666" s="509" t="str">
        <f>IF(AL666="","",VLOOKUP(AM666,[0]!Qualifier,(COLUMN(AM666)-34),FALSE))</f>
        <v xml:space="preserve">Closed </v>
      </c>
      <c r="BU666" s="509" t="str">
        <f>IF(AM666="","",VLOOKUP(AN666,[0]!Qualifier,(COLUMN(AN666)-34),FALSE))</f>
        <v xml:space="preserve">SV </v>
      </c>
      <c r="BV666" s="509" t="str">
        <f>IF(AN666="","",VLOOKUP(AO666,[0]!Qualifier,(COLUMN(AO666)-34),FALSE))</f>
        <v xml:space="preserve">≤-30°C  </v>
      </c>
      <c r="BW666" s="509" t="str">
        <f>IF(AO666="","",VLOOKUP(AP666,[0]!Qualifier,(COLUMN(AP666)-34),FALSE))</f>
        <v>No</v>
      </c>
      <c r="BX666" s="509" t="str">
        <f>IF(AP666="","",VLOOKUP(AQ666,[0]!Qualifier,(COLUMN(AQ666)-34),FALSE))</f>
        <v xml:space="preserve">Allo </v>
      </c>
      <c r="BY666" s="509" t="str">
        <f>IF(AQ666="","",VLOOKUP(AR666,[0]!Qualifier,(COLUMN(AR666)-34),FALSE))</f>
        <v xml:space="preserve">Aph </v>
      </c>
      <c r="BZ666" s="509" t="str">
        <f>IF(AR666="","",VLOOKUP(AS666,[0]!Qualifier,(COLUMN(AS666)-34),FALSE))</f>
        <v xml:space="preserve">? </v>
      </c>
      <c r="CA666" s="509" t="str">
        <f>IF(AS666="","",VLOOKUP(AT666,[0]!Qualifier,(COLUMN(AT666)-34),FALSE))</f>
        <v xml:space="preserve">Transf </v>
      </c>
      <c r="CB666" s="509" t="str">
        <f>IF(AT666="","",VLOOKUP(AU666,[0]!Qualifier,(COLUMN(AU666)-34),FALSE))</f>
        <v xml:space="preserve">None </v>
      </c>
      <c r="CC666" s="509" t="str">
        <f>IF(AU666="","",VLOOKUP(AV666,[0]!Qualifier,(COLUMN(AV666)-34),FALSE))</f>
        <v xml:space="preserve">None </v>
      </c>
      <c r="CD666" s="509" t="str">
        <f>IF(AV666="","",VLOOKUP(AW666,[0]!Qualifier,(COLUMN(AW666)-34),FALSE))</f>
        <v xml:space="preserve">NoIrr </v>
      </c>
      <c r="CE666" s="508" t="str">
        <f>IF(AW666="","",VLOOKUP(AX666,[0]!Qualifier,(COLUMN(AX666)-34),FALSE))</f>
        <v xml:space="preserve">- </v>
      </c>
      <c r="CF666" s="508" t="str">
        <f>IF(AX666="","",VLOOKUP(AY666,[0]!Qualifier,(COLUMN(AY666)-34),FALSE))</f>
        <v xml:space="preserve">Cryoprdepl </v>
      </c>
      <c r="CG666" s="509" t="str">
        <f>IF(AY666="","",VLOOKUP(AZ666,[0]!Qualifier,(COLUMN(AZ666)-34),FALSE))</f>
        <v xml:space="preserve">Qu </v>
      </c>
      <c r="CH666" s="510" t="str">
        <f>IF(AZ666="","",VLOOKUP(BA666,[0]!Qualifier,(COLUMN(BA666)-34),FALSE))</f>
        <v>NA</v>
      </c>
      <c r="CI666" s="512" t="str">
        <f>IF(BA666="","",VLOOKUP(BB666,[0]!Qualifier,(COLUMN(BB666)-34),FALSE))</f>
        <v xml:space="preserve">None </v>
      </c>
      <c r="CJ666" s="510"/>
      <c r="CK666" s="513" t="str">
        <f t="shared" si="341"/>
        <v>5-10-1-1-1-4-1-1-2-0-1-1-1-1-1-11-2-1-1</v>
      </c>
      <c r="CL666" s="513">
        <v>37988</v>
      </c>
      <c r="CM666" s="513">
        <v>45195</v>
      </c>
      <c r="CN666" s="510"/>
      <c r="CP666" s="510"/>
    </row>
    <row r="667" spans="2:94" ht="12.95" customHeight="1" outlineLevel="1" x14ac:dyDescent="0.35">
      <c r="B667" s="7">
        <f t="shared" si="319"/>
        <v>662</v>
      </c>
      <c r="C667" s="59">
        <f t="shared" si="342"/>
        <v>662</v>
      </c>
      <c r="D667" s="124">
        <f t="shared" si="346"/>
        <v>510000</v>
      </c>
      <c r="E667" s="16" t="str">
        <f t="shared" si="321"/>
        <v>Plasma</v>
      </c>
      <c r="F667" s="58" t="str">
        <f t="shared" si="322"/>
        <v xml:space="preserve">CPD </v>
      </c>
      <c r="G667" s="58" t="str">
        <f t="shared" si="323"/>
        <v xml:space="preserve">NoAdd </v>
      </c>
      <c r="H667" s="58" t="str">
        <f t="shared" si="324"/>
        <v xml:space="preserve">Closed </v>
      </c>
      <c r="I667" s="58" t="str">
        <f t="shared" si="325"/>
        <v xml:space="preserve">SV </v>
      </c>
      <c r="J667" s="58" t="str">
        <f t="shared" si="326"/>
        <v xml:space="preserve">≤-30°C  </v>
      </c>
      <c r="K667" s="58" t="str">
        <f t="shared" si="327"/>
        <v>No</v>
      </c>
      <c r="L667" s="58" t="str">
        <f t="shared" si="328"/>
        <v xml:space="preserve">Allo </v>
      </c>
      <c r="M667" s="58" t="str">
        <f t="shared" si="329"/>
        <v xml:space="preserve">WB </v>
      </c>
      <c r="N667" s="58" t="str">
        <f t="shared" si="330"/>
        <v xml:space="preserve">≤6h </v>
      </c>
      <c r="O667" s="58" t="str">
        <f t="shared" si="331"/>
        <v xml:space="preserve">Transf </v>
      </c>
      <c r="P667" s="58" t="str">
        <f t="shared" si="332"/>
        <v xml:space="preserve">None </v>
      </c>
      <c r="Q667" s="58" t="str">
        <f t="shared" si="333"/>
        <v xml:space="preserve">None </v>
      </c>
      <c r="R667" s="58" t="str">
        <f t="shared" si="334"/>
        <v xml:space="preserve">NoIrr </v>
      </c>
      <c r="S667" s="58" t="str">
        <f t="shared" si="335"/>
        <v xml:space="preserve">- </v>
      </c>
      <c r="T667" s="58" t="str">
        <f t="shared" si="336"/>
        <v>no sub</v>
      </c>
      <c r="U667" s="58" t="str">
        <f t="shared" si="337"/>
        <v xml:space="preserve">Qu </v>
      </c>
      <c r="V667" s="58" t="str">
        <f t="shared" si="338"/>
        <v>NA</v>
      </c>
      <c r="W667" s="58" t="str">
        <f t="shared" si="339"/>
        <v xml:space="preserve">None </v>
      </c>
      <c r="Y667" s="161" t="str">
        <f t="shared" si="340"/>
        <v>5-2-1-1-1-4-1-1-1-2-1-1-1-1-1-1-2-1-1</v>
      </c>
      <c r="Z667" s="8">
        <f t="shared" si="316"/>
        <v>510000</v>
      </c>
      <c r="AA667" s="7">
        <f t="shared" si="317"/>
        <v>662</v>
      </c>
      <c r="AB667" s="29" t="str">
        <f t="shared" si="347"/>
        <v>5</v>
      </c>
      <c r="AC667" s="29" t="str">
        <f t="shared" si="347"/>
        <v>1</v>
      </c>
      <c r="AD667" s="29" t="str">
        <f t="shared" si="347"/>
        <v>0</v>
      </c>
      <c r="AE667" s="29" t="str">
        <f t="shared" si="347"/>
        <v>0</v>
      </c>
      <c r="AF667" s="29" t="str">
        <f t="shared" si="347"/>
        <v>0</v>
      </c>
      <c r="AG667" s="29" t="str">
        <f t="shared" si="347"/>
        <v>0</v>
      </c>
      <c r="AH667" s="48">
        <v>662</v>
      </c>
      <c r="AI667" s="510">
        <v>510000</v>
      </c>
      <c r="AJ667" s="509">
        <v>5</v>
      </c>
      <c r="AK667" s="509">
        <v>2</v>
      </c>
      <c r="AL667" s="509">
        <v>1</v>
      </c>
      <c r="AM667" s="509">
        <v>1</v>
      </c>
      <c r="AN667" s="509">
        <v>1</v>
      </c>
      <c r="AO667" s="509">
        <v>4</v>
      </c>
      <c r="AP667" s="509">
        <v>1</v>
      </c>
      <c r="AQ667" s="509">
        <v>1</v>
      </c>
      <c r="AR667" s="509">
        <v>1</v>
      </c>
      <c r="AS667" s="509">
        <v>2</v>
      </c>
      <c r="AT667" s="509">
        <v>1</v>
      </c>
      <c r="AU667" s="509">
        <v>1</v>
      </c>
      <c r="AV667" s="509">
        <v>1</v>
      </c>
      <c r="AW667" s="509">
        <v>1</v>
      </c>
      <c r="AX667" s="509">
        <v>1</v>
      </c>
      <c r="AY667" s="509">
        <v>1</v>
      </c>
      <c r="AZ667" s="509">
        <v>2</v>
      </c>
      <c r="BA667" s="509">
        <v>1</v>
      </c>
      <c r="BB667" s="509">
        <v>1</v>
      </c>
      <c r="BC667" s="509" t="b">
        <v>0</v>
      </c>
      <c r="BD667" s="508">
        <v>36201</v>
      </c>
      <c r="BE667" s="508">
        <v>36201</v>
      </c>
      <c r="BF667" s="509" t="b">
        <v>0</v>
      </c>
      <c r="BG667" s="510" t="s">
        <v>1328</v>
      </c>
      <c r="BH667" s="512"/>
      <c r="BI667" s="510"/>
      <c r="BJ667" s="513">
        <v>36201</v>
      </c>
      <c r="BK667" s="513">
        <v>36201</v>
      </c>
      <c r="BL667" s="513">
        <v>46217</v>
      </c>
      <c r="BM667" s="510"/>
      <c r="BN667" s="512"/>
      <c r="BO667" s="510"/>
      <c r="BP667" s="509">
        <v>4</v>
      </c>
      <c r="BQ667" s="509" t="str">
        <f>IF(AI667="","",VLOOKUP(AJ667,[0]!Qualifier,(COLUMN(AJ667)-34),FALSE))</f>
        <v>Plasma</v>
      </c>
      <c r="BR667" s="509" t="str">
        <f>IF(AJ667="","",VLOOKUP(AK667,[0]!Qualifier,(COLUMN(AK667)-34),FALSE))</f>
        <v xml:space="preserve">CPD </v>
      </c>
      <c r="BS667" s="509" t="str">
        <f>IF(AK667="","",VLOOKUP(AL667,[0]!Qualifier,(COLUMN(AL667)-34),FALSE))</f>
        <v xml:space="preserve">NoAdd </v>
      </c>
      <c r="BT667" s="509" t="str">
        <f>IF(AL667="","",VLOOKUP(AM667,[0]!Qualifier,(COLUMN(AM667)-34),FALSE))</f>
        <v xml:space="preserve">Closed </v>
      </c>
      <c r="BU667" s="509" t="str">
        <f>IF(AM667="","",VLOOKUP(AN667,[0]!Qualifier,(COLUMN(AN667)-34),FALSE))</f>
        <v xml:space="preserve">SV </v>
      </c>
      <c r="BV667" s="509" t="str">
        <f>IF(AN667="","",VLOOKUP(AO667,[0]!Qualifier,(COLUMN(AO667)-34),FALSE))</f>
        <v xml:space="preserve">≤-30°C  </v>
      </c>
      <c r="BW667" s="509" t="str">
        <f>IF(AO667="","",VLOOKUP(AP667,[0]!Qualifier,(COLUMN(AP667)-34),FALSE))</f>
        <v>No</v>
      </c>
      <c r="BX667" s="509" t="str">
        <f>IF(AP667="","",VLOOKUP(AQ667,[0]!Qualifier,(COLUMN(AQ667)-34),FALSE))</f>
        <v xml:space="preserve">Allo </v>
      </c>
      <c r="BY667" s="509" t="str">
        <f>IF(AQ667="","",VLOOKUP(AR667,[0]!Qualifier,(COLUMN(AR667)-34),FALSE))</f>
        <v xml:space="preserve">WB </v>
      </c>
      <c r="BZ667" s="509" t="str">
        <f>IF(AR667="","",VLOOKUP(AS667,[0]!Qualifier,(COLUMN(AS667)-34),FALSE))</f>
        <v xml:space="preserve">≤6h </v>
      </c>
      <c r="CA667" s="509" t="str">
        <f>IF(AS667="","",VLOOKUP(AT667,[0]!Qualifier,(COLUMN(AT667)-34),FALSE))</f>
        <v xml:space="preserve">Transf </v>
      </c>
      <c r="CB667" s="509" t="str">
        <f>IF(AT667="","",VLOOKUP(AU667,[0]!Qualifier,(COLUMN(AU667)-34),FALSE))</f>
        <v xml:space="preserve">None </v>
      </c>
      <c r="CC667" s="509" t="str">
        <f>IF(AU667="","",VLOOKUP(AV667,[0]!Qualifier,(COLUMN(AV667)-34),FALSE))</f>
        <v xml:space="preserve">None </v>
      </c>
      <c r="CD667" s="509" t="str">
        <f>IF(AV667="","",VLOOKUP(AW667,[0]!Qualifier,(COLUMN(AW667)-34),FALSE))</f>
        <v xml:space="preserve">NoIrr </v>
      </c>
      <c r="CE667" s="508" t="str">
        <f>IF(AW667="","",VLOOKUP(AX667,[0]!Qualifier,(COLUMN(AX667)-34),FALSE))</f>
        <v xml:space="preserve">- </v>
      </c>
      <c r="CF667" s="508" t="str">
        <f>IF(AX667="","",VLOOKUP(AY667,[0]!Qualifier,(COLUMN(AY667)-34),FALSE))</f>
        <v>no sub</v>
      </c>
      <c r="CG667" s="509" t="str">
        <f>IF(AY667="","",VLOOKUP(AZ667,[0]!Qualifier,(COLUMN(AZ667)-34),FALSE))</f>
        <v xml:space="preserve">Qu </v>
      </c>
      <c r="CH667" s="510" t="str">
        <f>IF(AZ667="","",VLOOKUP(BA667,[0]!Qualifier,(COLUMN(BA667)-34),FALSE))</f>
        <v>NA</v>
      </c>
      <c r="CI667" s="512" t="str">
        <f>IF(BA667="","",VLOOKUP(BB667,[0]!Qualifier,(COLUMN(BB667)-34),FALSE))</f>
        <v xml:space="preserve">None </v>
      </c>
      <c r="CJ667" s="510"/>
      <c r="CK667" s="513" t="str">
        <f t="shared" si="341"/>
        <v>5-2-1-1-1-4-1-1-1-2-1-1-1-1-1-1-2-1-1</v>
      </c>
      <c r="CL667" s="513">
        <v>41908</v>
      </c>
      <c r="CM667" s="513">
        <v>45195</v>
      </c>
      <c r="CN667" s="510"/>
      <c r="CP667" s="510"/>
    </row>
    <row r="668" spans="2:94" ht="12.95" customHeight="1" outlineLevel="1" x14ac:dyDescent="0.35">
      <c r="B668" s="7">
        <f t="shared" si="319"/>
        <v>663</v>
      </c>
      <c r="C668" s="59">
        <f t="shared" si="342"/>
        <v>663</v>
      </c>
      <c r="D668" s="124">
        <f t="shared" si="346"/>
        <v>510001</v>
      </c>
      <c r="E668" s="16" t="str">
        <f t="shared" si="321"/>
        <v>Plasma</v>
      </c>
      <c r="F668" s="58" t="str">
        <f t="shared" si="322"/>
        <v xml:space="preserve">CPD </v>
      </c>
      <c r="G668" s="58" t="str">
        <f t="shared" si="323"/>
        <v xml:space="preserve">NoAdd </v>
      </c>
      <c r="H668" s="58" t="str">
        <f t="shared" si="324"/>
        <v xml:space="preserve">Closed </v>
      </c>
      <c r="I668" s="58" t="str">
        <f t="shared" si="325"/>
        <v xml:space="preserve">SV </v>
      </c>
      <c r="J668" s="58" t="str">
        <f t="shared" si="326"/>
        <v xml:space="preserve">≤-30°C  </v>
      </c>
      <c r="K668" s="58" t="str">
        <f t="shared" si="327"/>
        <v>No</v>
      </c>
      <c r="L668" s="58" t="str">
        <f t="shared" si="328"/>
        <v xml:space="preserve">Allo </v>
      </c>
      <c r="M668" s="58" t="str">
        <f t="shared" si="329"/>
        <v xml:space="preserve">WB </v>
      </c>
      <c r="N668" s="58" t="str">
        <f t="shared" si="330"/>
        <v xml:space="preserve">≤18h </v>
      </c>
      <c r="O668" s="58" t="str">
        <f t="shared" si="331"/>
        <v xml:space="preserve">Transf </v>
      </c>
      <c r="P668" s="58" t="str">
        <f t="shared" si="332"/>
        <v xml:space="preserve">None </v>
      </c>
      <c r="Q668" s="58" t="str">
        <f t="shared" si="333"/>
        <v xml:space="preserve">None </v>
      </c>
      <c r="R668" s="58" t="str">
        <f t="shared" si="334"/>
        <v xml:space="preserve">NoIrr </v>
      </c>
      <c r="S668" s="58" t="str">
        <f t="shared" si="335"/>
        <v xml:space="preserve">- </v>
      </c>
      <c r="T668" s="58" t="str">
        <f t="shared" si="336"/>
        <v>no sub</v>
      </c>
      <c r="U668" s="58" t="str">
        <f t="shared" si="337"/>
        <v xml:space="preserve">Qu </v>
      </c>
      <c r="V668" s="58" t="str">
        <f t="shared" si="338"/>
        <v>NA</v>
      </c>
      <c r="W668" s="58" t="str">
        <f t="shared" si="339"/>
        <v xml:space="preserve">None </v>
      </c>
      <c r="Y668" s="161" t="str">
        <f t="shared" si="340"/>
        <v>5-2-1-1-1-4-1-1-1-3-1-1-1-1-1-1-2-1-1</v>
      </c>
      <c r="Z668" s="8">
        <f t="shared" si="316"/>
        <v>510001</v>
      </c>
      <c r="AA668" s="7">
        <f t="shared" si="317"/>
        <v>663</v>
      </c>
      <c r="AB668" s="29" t="str">
        <f t="shared" si="347"/>
        <v>5</v>
      </c>
      <c r="AC668" s="29" t="str">
        <f t="shared" si="347"/>
        <v>1</v>
      </c>
      <c r="AD668" s="29" t="str">
        <f t="shared" si="347"/>
        <v>0</v>
      </c>
      <c r="AE668" s="29" t="str">
        <f t="shared" si="347"/>
        <v>0</v>
      </c>
      <c r="AF668" s="29" t="str">
        <f t="shared" si="347"/>
        <v>0</v>
      </c>
      <c r="AG668" s="29" t="str">
        <f t="shared" si="347"/>
        <v>1</v>
      </c>
      <c r="AH668" s="48">
        <v>663</v>
      </c>
      <c r="AI668" s="510">
        <v>510001</v>
      </c>
      <c r="AJ668" s="509">
        <v>5</v>
      </c>
      <c r="AK668" s="509">
        <v>2</v>
      </c>
      <c r="AL668" s="509">
        <v>1</v>
      </c>
      <c r="AM668" s="509">
        <v>1</v>
      </c>
      <c r="AN668" s="509">
        <v>1</v>
      </c>
      <c r="AO668" s="509">
        <v>4</v>
      </c>
      <c r="AP668" s="509">
        <v>1</v>
      </c>
      <c r="AQ668" s="509">
        <v>1</v>
      </c>
      <c r="AR668" s="509">
        <v>1</v>
      </c>
      <c r="AS668" s="509">
        <v>3</v>
      </c>
      <c r="AT668" s="509">
        <v>1</v>
      </c>
      <c r="AU668" s="509">
        <v>1</v>
      </c>
      <c r="AV668" s="509">
        <v>1</v>
      </c>
      <c r="AW668" s="509">
        <v>1</v>
      </c>
      <c r="AX668" s="509">
        <v>1</v>
      </c>
      <c r="AY668" s="509">
        <v>1</v>
      </c>
      <c r="AZ668" s="509">
        <v>2</v>
      </c>
      <c r="BA668" s="509">
        <v>1</v>
      </c>
      <c r="BB668" s="509">
        <v>1</v>
      </c>
      <c r="BC668" s="509" t="b">
        <v>0</v>
      </c>
      <c r="BD668" s="508">
        <v>36201</v>
      </c>
      <c r="BE668" s="508">
        <v>36201</v>
      </c>
      <c r="BF668" s="509" t="b">
        <v>0</v>
      </c>
      <c r="BG668" s="510" t="s">
        <v>1480</v>
      </c>
      <c r="BH668" s="512"/>
      <c r="BI668" s="510"/>
      <c r="BJ668" s="513">
        <v>36201</v>
      </c>
      <c r="BK668" s="513">
        <v>36201</v>
      </c>
      <c r="BL668" s="513">
        <v>46217</v>
      </c>
      <c r="BM668" s="510"/>
      <c r="BN668" s="512"/>
      <c r="BO668" s="510"/>
      <c r="BP668" s="509">
        <v>4</v>
      </c>
      <c r="BQ668" s="509" t="str">
        <f>IF(AI668="","",VLOOKUP(AJ668,[0]!Qualifier,(COLUMN(AJ668)-34),FALSE))</f>
        <v>Plasma</v>
      </c>
      <c r="BR668" s="509" t="str">
        <f>IF(AJ668="","",VLOOKUP(AK668,[0]!Qualifier,(COLUMN(AK668)-34),FALSE))</f>
        <v xml:space="preserve">CPD </v>
      </c>
      <c r="BS668" s="509" t="str">
        <f>IF(AK668="","",VLOOKUP(AL668,[0]!Qualifier,(COLUMN(AL668)-34),FALSE))</f>
        <v xml:space="preserve">NoAdd </v>
      </c>
      <c r="BT668" s="509" t="str">
        <f>IF(AL668="","",VLOOKUP(AM668,[0]!Qualifier,(COLUMN(AM668)-34),FALSE))</f>
        <v xml:space="preserve">Closed </v>
      </c>
      <c r="BU668" s="509" t="str">
        <f>IF(AM668="","",VLOOKUP(AN668,[0]!Qualifier,(COLUMN(AN668)-34),FALSE))</f>
        <v xml:space="preserve">SV </v>
      </c>
      <c r="BV668" s="509" t="str">
        <f>IF(AN668="","",VLOOKUP(AO668,[0]!Qualifier,(COLUMN(AO668)-34),FALSE))</f>
        <v xml:space="preserve">≤-30°C  </v>
      </c>
      <c r="BW668" s="509" t="str">
        <f>IF(AO668="","",VLOOKUP(AP668,[0]!Qualifier,(COLUMN(AP668)-34),FALSE))</f>
        <v>No</v>
      </c>
      <c r="BX668" s="509" t="str">
        <f>IF(AP668="","",VLOOKUP(AQ668,[0]!Qualifier,(COLUMN(AQ668)-34),FALSE))</f>
        <v xml:space="preserve">Allo </v>
      </c>
      <c r="BY668" s="509" t="str">
        <f>IF(AQ668="","",VLOOKUP(AR668,[0]!Qualifier,(COLUMN(AR668)-34),FALSE))</f>
        <v xml:space="preserve">WB </v>
      </c>
      <c r="BZ668" s="509" t="str">
        <f>IF(AR668="","",VLOOKUP(AS668,[0]!Qualifier,(COLUMN(AS668)-34),FALSE))</f>
        <v xml:space="preserve">≤18h </v>
      </c>
      <c r="CA668" s="509" t="str">
        <f>IF(AS668="","",VLOOKUP(AT668,[0]!Qualifier,(COLUMN(AT668)-34),FALSE))</f>
        <v xml:space="preserve">Transf </v>
      </c>
      <c r="CB668" s="509" t="str">
        <f>IF(AT668="","",VLOOKUP(AU668,[0]!Qualifier,(COLUMN(AU668)-34),FALSE))</f>
        <v xml:space="preserve">None </v>
      </c>
      <c r="CC668" s="509" t="str">
        <f>IF(AU668="","",VLOOKUP(AV668,[0]!Qualifier,(COLUMN(AV668)-34),FALSE))</f>
        <v xml:space="preserve">None </v>
      </c>
      <c r="CD668" s="509" t="str">
        <f>IF(AV668="","",VLOOKUP(AW668,[0]!Qualifier,(COLUMN(AW668)-34),FALSE))</f>
        <v xml:space="preserve">NoIrr </v>
      </c>
      <c r="CE668" s="508" t="str">
        <f>IF(AW668="","",VLOOKUP(AX668,[0]!Qualifier,(COLUMN(AX668)-34),FALSE))</f>
        <v xml:space="preserve">- </v>
      </c>
      <c r="CF668" s="508" t="str">
        <f>IF(AX668="","",VLOOKUP(AY668,[0]!Qualifier,(COLUMN(AY668)-34),FALSE))</f>
        <v>no sub</v>
      </c>
      <c r="CG668" s="509" t="str">
        <f>IF(AY668="","",VLOOKUP(AZ668,[0]!Qualifier,(COLUMN(AZ668)-34),FALSE))</f>
        <v xml:space="preserve">Qu </v>
      </c>
      <c r="CH668" s="510" t="str">
        <f>IF(AZ668="","",VLOOKUP(BA668,[0]!Qualifier,(COLUMN(BA668)-34),FALSE))</f>
        <v>NA</v>
      </c>
      <c r="CI668" s="512" t="str">
        <f>IF(BA668="","",VLOOKUP(BB668,[0]!Qualifier,(COLUMN(BB668)-34),FALSE))</f>
        <v xml:space="preserve">None </v>
      </c>
      <c r="CJ668" s="510"/>
      <c r="CK668" s="513" t="str">
        <f t="shared" si="341"/>
        <v>5-2-1-1-1-4-1-1-1-3-1-1-1-1-1-1-2-1-1</v>
      </c>
      <c r="CL668" s="513">
        <v>39513</v>
      </c>
      <c r="CM668" s="513">
        <v>45195</v>
      </c>
      <c r="CN668" s="510"/>
      <c r="CP668" s="510"/>
    </row>
    <row r="669" spans="2:94" ht="12.95" customHeight="1" outlineLevel="1" x14ac:dyDescent="0.35">
      <c r="B669" s="7">
        <f t="shared" si="319"/>
        <v>664</v>
      </c>
      <c r="C669" s="59">
        <f t="shared" si="342"/>
        <v>664</v>
      </c>
      <c r="D669" s="124">
        <f t="shared" si="346"/>
        <v>510002</v>
      </c>
      <c r="E669" s="16" t="str">
        <f t="shared" si="321"/>
        <v>Plasma</v>
      </c>
      <c r="F669" s="58" t="str">
        <f t="shared" si="322"/>
        <v xml:space="preserve">CPD </v>
      </c>
      <c r="G669" s="58" t="str">
        <f t="shared" si="323"/>
        <v xml:space="preserve">NoAdd </v>
      </c>
      <c r="H669" s="58" t="str">
        <f t="shared" si="324"/>
        <v xml:space="preserve">Closed </v>
      </c>
      <c r="I669" s="58" t="str">
        <f t="shared" si="325"/>
        <v xml:space="preserve">SV </v>
      </c>
      <c r="J669" s="58" t="str">
        <f t="shared" si="326"/>
        <v xml:space="preserve">≤-30°C  </v>
      </c>
      <c r="K669" s="58" t="str">
        <f t="shared" si="327"/>
        <v>No</v>
      </c>
      <c r="L669" s="58" t="str">
        <f t="shared" si="328"/>
        <v xml:space="preserve">Allo </v>
      </c>
      <c r="M669" s="58" t="str">
        <f t="shared" si="329"/>
        <v xml:space="preserve">WB </v>
      </c>
      <c r="N669" s="58" t="str">
        <f t="shared" si="330"/>
        <v xml:space="preserve">&gt;18h </v>
      </c>
      <c r="O669" s="58" t="str">
        <f t="shared" si="331"/>
        <v xml:space="preserve">Transf </v>
      </c>
      <c r="P669" s="58" t="str">
        <f t="shared" si="332"/>
        <v xml:space="preserve">None </v>
      </c>
      <c r="Q669" s="58" t="str">
        <f t="shared" si="333"/>
        <v xml:space="preserve">None </v>
      </c>
      <c r="R669" s="58" t="str">
        <f t="shared" si="334"/>
        <v xml:space="preserve">NoIrr </v>
      </c>
      <c r="S669" s="58" t="str">
        <f t="shared" si="335"/>
        <v xml:space="preserve">- </v>
      </c>
      <c r="T669" s="58" t="str">
        <f t="shared" si="336"/>
        <v>no sub</v>
      </c>
      <c r="U669" s="58" t="str">
        <f t="shared" si="337"/>
        <v xml:space="preserve">Qu </v>
      </c>
      <c r="V669" s="58" t="str">
        <f t="shared" si="338"/>
        <v>NA</v>
      </c>
      <c r="W669" s="58" t="str">
        <f t="shared" si="339"/>
        <v xml:space="preserve">None </v>
      </c>
      <c r="Y669" s="161" t="str">
        <f t="shared" si="340"/>
        <v>5-2-1-1-1-4-1-1-1-4-1-1-1-1-1-1-2-1-1</v>
      </c>
      <c r="Z669" s="8">
        <f t="shared" si="316"/>
        <v>510002</v>
      </c>
      <c r="AA669" s="7">
        <f t="shared" si="317"/>
        <v>664</v>
      </c>
      <c r="AB669" s="29" t="str">
        <f t="shared" si="347"/>
        <v>5</v>
      </c>
      <c r="AC669" s="29" t="str">
        <f t="shared" si="347"/>
        <v>1</v>
      </c>
      <c r="AD669" s="29" t="str">
        <f t="shared" si="347"/>
        <v>0</v>
      </c>
      <c r="AE669" s="29" t="str">
        <f t="shared" si="347"/>
        <v>0</v>
      </c>
      <c r="AF669" s="29" t="str">
        <f t="shared" si="347"/>
        <v>0</v>
      </c>
      <c r="AG669" s="29" t="str">
        <f t="shared" si="347"/>
        <v>2</v>
      </c>
      <c r="AH669" s="48">
        <v>664</v>
      </c>
      <c r="AI669" s="510">
        <v>510002</v>
      </c>
      <c r="AJ669" s="509">
        <v>5</v>
      </c>
      <c r="AK669" s="509">
        <v>2</v>
      </c>
      <c r="AL669" s="509">
        <v>1</v>
      </c>
      <c r="AM669" s="509">
        <v>1</v>
      </c>
      <c r="AN669" s="509">
        <v>1</v>
      </c>
      <c r="AO669" s="509">
        <v>4</v>
      </c>
      <c r="AP669" s="509">
        <v>1</v>
      </c>
      <c r="AQ669" s="509">
        <v>1</v>
      </c>
      <c r="AR669" s="509">
        <v>1</v>
      </c>
      <c r="AS669" s="509">
        <v>4</v>
      </c>
      <c r="AT669" s="509">
        <v>1</v>
      </c>
      <c r="AU669" s="509">
        <v>1</v>
      </c>
      <c r="AV669" s="509">
        <v>1</v>
      </c>
      <c r="AW669" s="509">
        <v>1</v>
      </c>
      <c r="AX669" s="509">
        <v>1</v>
      </c>
      <c r="AY669" s="509">
        <v>1</v>
      </c>
      <c r="AZ669" s="509">
        <v>2</v>
      </c>
      <c r="BA669" s="509">
        <v>1</v>
      </c>
      <c r="BB669" s="509">
        <v>1</v>
      </c>
      <c r="BC669" s="509" t="b">
        <v>0</v>
      </c>
      <c r="BD669" s="508">
        <v>36201</v>
      </c>
      <c r="BE669" s="508">
        <v>36201</v>
      </c>
      <c r="BF669" s="509" t="b">
        <v>0</v>
      </c>
      <c r="BG669" s="510" t="s">
        <v>738</v>
      </c>
      <c r="BH669" s="512"/>
      <c r="BI669" s="510"/>
      <c r="BJ669" s="513">
        <v>36201</v>
      </c>
      <c r="BK669" s="513">
        <v>36201</v>
      </c>
      <c r="BL669" s="513">
        <v>46217</v>
      </c>
      <c r="BM669" s="510"/>
      <c r="BN669" s="512"/>
      <c r="BO669" s="510"/>
      <c r="BP669" s="509">
        <v>4</v>
      </c>
      <c r="BQ669" s="509" t="str">
        <f>IF(AI669="","",VLOOKUP(AJ669,[0]!Qualifier,(COLUMN(AJ669)-34),FALSE))</f>
        <v>Plasma</v>
      </c>
      <c r="BR669" s="509" t="str">
        <f>IF(AJ669="","",VLOOKUP(AK669,[0]!Qualifier,(COLUMN(AK669)-34),FALSE))</f>
        <v xml:space="preserve">CPD </v>
      </c>
      <c r="BS669" s="509" t="str">
        <f>IF(AK669="","",VLOOKUP(AL669,[0]!Qualifier,(COLUMN(AL669)-34),FALSE))</f>
        <v xml:space="preserve">NoAdd </v>
      </c>
      <c r="BT669" s="509" t="str">
        <f>IF(AL669="","",VLOOKUP(AM669,[0]!Qualifier,(COLUMN(AM669)-34),FALSE))</f>
        <v xml:space="preserve">Closed </v>
      </c>
      <c r="BU669" s="509" t="str">
        <f>IF(AM669="","",VLOOKUP(AN669,[0]!Qualifier,(COLUMN(AN669)-34),FALSE))</f>
        <v xml:space="preserve">SV </v>
      </c>
      <c r="BV669" s="509" t="str">
        <f>IF(AN669="","",VLOOKUP(AO669,[0]!Qualifier,(COLUMN(AO669)-34),FALSE))</f>
        <v xml:space="preserve">≤-30°C  </v>
      </c>
      <c r="BW669" s="509" t="str">
        <f>IF(AO669="","",VLOOKUP(AP669,[0]!Qualifier,(COLUMN(AP669)-34),FALSE))</f>
        <v>No</v>
      </c>
      <c r="BX669" s="509" t="str">
        <f>IF(AP669="","",VLOOKUP(AQ669,[0]!Qualifier,(COLUMN(AQ669)-34),FALSE))</f>
        <v xml:space="preserve">Allo </v>
      </c>
      <c r="BY669" s="509" t="str">
        <f>IF(AQ669="","",VLOOKUP(AR669,[0]!Qualifier,(COLUMN(AR669)-34),FALSE))</f>
        <v xml:space="preserve">WB </v>
      </c>
      <c r="BZ669" s="509" t="str">
        <f>IF(AR669="","",VLOOKUP(AS669,[0]!Qualifier,(COLUMN(AS669)-34),FALSE))</f>
        <v xml:space="preserve">&gt;18h </v>
      </c>
      <c r="CA669" s="509" t="str">
        <f>IF(AS669="","",VLOOKUP(AT669,[0]!Qualifier,(COLUMN(AT669)-34),FALSE))</f>
        <v xml:space="preserve">Transf </v>
      </c>
      <c r="CB669" s="509" t="str">
        <f>IF(AT669="","",VLOOKUP(AU669,[0]!Qualifier,(COLUMN(AU669)-34),FALSE))</f>
        <v xml:space="preserve">None </v>
      </c>
      <c r="CC669" s="509" t="str">
        <f>IF(AU669="","",VLOOKUP(AV669,[0]!Qualifier,(COLUMN(AV669)-34),FALSE))</f>
        <v xml:space="preserve">None </v>
      </c>
      <c r="CD669" s="509" t="str">
        <f>IF(AV669="","",VLOOKUP(AW669,[0]!Qualifier,(COLUMN(AW669)-34),FALSE))</f>
        <v xml:space="preserve">NoIrr </v>
      </c>
      <c r="CE669" s="508" t="str">
        <f>IF(AW669="","",VLOOKUP(AX669,[0]!Qualifier,(COLUMN(AX669)-34),FALSE))</f>
        <v xml:space="preserve">- </v>
      </c>
      <c r="CF669" s="508" t="str">
        <f>IF(AX669="","",VLOOKUP(AY669,[0]!Qualifier,(COLUMN(AY669)-34),FALSE))</f>
        <v>no sub</v>
      </c>
      <c r="CG669" s="509" t="str">
        <f>IF(AY669="","",VLOOKUP(AZ669,[0]!Qualifier,(COLUMN(AZ669)-34),FALSE))</f>
        <v xml:space="preserve">Qu </v>
      </c>
      <c r="CH669" s="510" t="str">
        <f>IF(AZ669="","",VLOOKUP(BA669,[0]!Qualifier,(COLUMN(BA669)-34),FALSE))</f>
        <v>NA</v>
      </c>
      <c r="CI669" s="512" t="str">
        <f>IF(BA669="","",VLOOKUP(BB669,[0]!Qualifier,(COLUMN(BB669)-34),FALSE))</f>
        <v xml:space="preserve">None </v>
      </c>
      <c r="CJ669" s="510"/>
      <c r="CK669" s="513" t="str">
        <f t="shared" si="341"/>
        <v>5-2-1-1-1-4-1-1-1-4-1-1-1-1-1-1-2-1-1</v>
      </c>
      <c r="CL669" s="513">
        <v>39514</v>
      </c>
      <c r="CM669" s="513">
        <v>45195</v>
      </c>
      <c r="CN669" s="510"/>
      <c r="CP669" s="510"/>
    </row>
    <row r="670" spans="2:94" ht="12.95" customHeight="1" outlineLevel="1" x14ac:dyDescent="0.35">
      <c r="B670" s="7">
        <f t="shared" si="319"/>
        <v>665</v>
      </c>
      <c r="C670" s="59">
        <f t="shared" si="342"/>
        <v>665</v>
      </c>
      <c r="D670" s="124">
        <f t="shared" si="346"/>
        <v>510003</v>
      </c>
      <c r="E670" s="16" t="str">
        <f t="shared" si="321"/>
        <v>Plasma</v>
      </c>
      <c r="F670" s="58" t="str">
        <f t="shared" si="322"/>
        <v xml:space="preserve">CPD </v>
      </c>
      <c r="G670" s="58" t="str">
        <f t="shared" si="323"/>
        <v xml:space="preserve">NoAdd </v>
      </c>
      <c r="H670" s="58" t="str">
        <f t="shared" si="324"/>
        <v xml:space="preserve">Closed </v>
      </c>
      <c r="I670" s="58" t="str">
        <f t="shared" si="325"/>
        <v xml:space="preserve">SV </v>
      </c>
      <c r="J670" s="58" t="str">
        <f t="shared" si="326"/>
        <v xml:space="preserve">≤-30°C  </v>
      </c>
      <c r="K670" s="58" t="str">
        <f t="shared" si="327"/>
        <v>No</v>
      </c>
      <c r="L670" s="58" t="str">
        <f t="shared" si="328"/>
        <v xml:space="preserve">Allo </v>
      </c>
      <c r="M670" s="58" t="str">
        <f t="shared" si="329"/>
        <v xml:space="preserve">WB </v>
      </c>
      <c r="N670" s="58" t="str">
        <f t="shared" si="330"/>
        <v xml:space="preserve">≤6h </v>
      </c>
      <c r="O670" s="58" t="str">
        <f t="shared" si="331"/>
        <v xml:space="preserve">Transf </v>
      </c>
      <c r="P670" s="58" t="str">
        <f t="shared" si="332"/>
        <v xml:space="preserve">None </v>
      </c>
      <c r="Q670" s="58" t="str">
        <f t="shared" si="333"/>
        <v xml:space="preserve">None </v>
      </c>
      <c r="R670" s="58" t="str">
        <f t="shared" si="334"/>
        <v xml:space="preserve">NoIrr </v>
      </c>
      <c r="S670" s="58" t="str">
        <f t="shared" si="335"/>
        <v xml:space="preserve">- </v>
      </c>
      <c r="T670" s="58" t="str">
        <f t="shared" si="336"/>
        <v>no sub</v>
      </c>
      <c r="U670" s="58" t="str">
        <f t="shared" si="337"/>
        <v>Non</v>
      </c>
      <c r="V670" s="58" t="str">
        <f t="shared" si="338"/>
        <v>NA</v>
      </c>
      <c r="W670" s="58" t="str">
        <f t="shared" si="339"/>
        <v>Phdy</v>
      </c>
      <c r="Y670" s="161" t="str">
        <f t="shared" si="340"/>
        <v>5-2-1-1-1-4-1-1-1-2-1-1-1-1-1-1-1-1-5</v>
      </c>
      <c r="Z670" s="8">
        <f t="shared" si="316"/>
        <v>510003</v>
      </c>
      <c r="AA670" s="7">
        <f t="shared" si="317"/>
        <v>665</v>
      </c>
      <c r="AB670" s="29" t="str">
        <f t="shared" si="347"/>
        <v>5</v>
      </c>
      <c r="AC670" s="29" t="str">
        <f t="shared" si="347"/>
        <v>1</v>
      </c>
      <c r="AD670" s="29" t="str">
        <f t="shared" si="347"/>
        <v>0</v>
      </c>
      <c r="AE670" s="29" t="str">
        <f t="shared" si="347"/>
        <v>0</v>
      </c>
      <c r="AF670" s="29" t="str">
        <f t="shared" si="347"/>
        <v>0</v>
      </c>
      <c r="AG670" s="29" t="str">
        <f t="shared" si="347"/>
        <v>3</v>
      </c>
      <c r="AH670" s="48">
        <v>665</v>
      </c>
      <c r="AI670" s="510">
        <v>510003</v>
      </c>
      <c r="AJ670" s="509">
        <v>5</v>
      </c>
      <c r="AK670" s="509">
        <v>2</v>
      </c>
      <c r="AL670" s="509">
        <v>1</v>
      </c>
      <c r="AM670" s="509">
        <v>1</v>
      </c>
      <c r="AN670" s="509">
        <v>1</v>
      </c>
      <c r="AO670" s="509">
        <v>4</v>
      </c>
      <c r="AP670" s="509">
        <v>1</v>
      </c>
      <c r="AQ670" s="509">
        <v>1</v>
      </c>
      <c r="AR670" s="509">
        <v>1</v>
      </c>
      <c r="AS670" s="509">
        <v>2</v>
      </c>
      <c r="AT670" s="509">
        <v>1</v>
      </c>
      <c r="AU670" s="509">
        <v>1</v>
      </c>
      <c r="AV670" s="509">
        <v>1</v>
      </c>
      <c r="AW670" s="509">
        <v>1</v>
      </c>
      <c r="AX670" s="509">
        <v>1</v>
      </c>
      <c r="AY670" s="509">
        <v>1</v>
      </c>
      <c r="AZ670" s="509">
        <v>1</v>
      </c>
      <c r="BA670" s="509">
        <v>1</v>
      </c>
      <c r="BB670" s="509">
        <v>5</v>
      </c>
      <c r="BC670" s="509" t="b">
        <v>0</v>
      </c>
      <c r="BD670" s="508">
        <v>36201</v>
      </c>
      <c r="BE670" s="508">
        <v>36201</v>
      </c>
      <c r="BF670" s="509" t="b">
        <v>0</v>
      </c>
      <c r="BG670" s="510" t="s">
        <v>1329</v>
      </c>
      <c r="BH670" s="512"/>
      <c r="BI670" s="510"/>
      <c r="BJ670" s="513">
        <v>36201</v>
      </c>
      <c r="BK670" s="513">
        <v>36201</v>
      </c>
      <c r="BL670" s="513">
        <v>46217</v>
      </c>
      <c r="BM670" s="513">
        <v>40160</v>
      </c>
      <c r="BN670" s="509">
        <v>1</v>
      </c>
      <c r="BO670" s="510" t="s">
        <v>1174</v>
      </c>
      <c r="BP670" s="509">
        <v>4</v>
      </c>
      <c r="BQ670" s="509" t="str">
        <f>IF(AI670="","",VLOOKUP(AJ670,[0]!Qualifier,(COLUMN(AJ670)-34),FALSE))</f>
        <v>Plasma</v>
      </c>
      <c r="BR670" s="509" t="str">
        <f>IF(AJ670="","",VLOOKUP(AK670,[0]!Qualifier,(COLUMN(AK670)-34),FALSE))</f>
        <v xml:space="preserve">CPD </v>
      </c>
      <c r="BS670" s="509" t="str">
        <f>IF(AK670="","",VLOOKUP(AL670,[0]!Qualifier,(COLUMN(AL670)-34),FALSE))</f>
        <v xml:space="preserve">NoAdd </v>
      </c>
      <c r="BT670" s="509" t="str">
        <f>IF(AL670="","",VLOOKUP(AM670,[0]!Qualifier,(COLUMN(AM670)-34),FALSE))</f>
        <v xml:space="preserve">Closed </v>
      </c>
      <c r="BU670" s="509" t="str">
        <f>IF(AM670="","",VLOOKUP(AN670,[0]!Qualifier,(COLUMN(AN670)-34),FALSE))</f>
        <v xml:space="preserve">SV </v>
      </c>
      <c r="BV670" s="509" t="str">
        <f>IF(AN670="","",VLOOKUP(AO670,[0]!Qualifier,(COLUMN(AO670)-34),FALSE))</f>
        <v xml:space="preserve">≤-30°C  </v>
      </c>
      <c r="BW670" s="509" t="str">
        <f>IF(AO670="","",VLOOKUP(AP670,[0]!Qualifier,(COLUMN(AP670)-34),FALSE))</f>
        <v>No</v>
      </c>
      <c r="BX670" s="509" t="str">
        <f>IF(AP670="","",VLOOKUP(AQ670,[0]!Qualifier,(COLUMN(AQ670)-34),FALSE))</f>
        <v xml:space="preserve">Allo </v>
      </c>
      <c r="BY670" s="509" t="str">
        <f>IF(AQ670="","",VLOOKUP(AR670,[0]!Qualifier,(COLUMN(AR670)-34),FALSE))</f>
        <v xml:space="preserve">WB </v>
      </c>
      <c r="BZ670" s="509" t="str">
        <f>IF(AR670="","",VLOOKUP(AS670,[0]!Qualifier,(COLUMN(AS670)-34),FALSE))</f>
        <v xml:space="preserve">≤6h </v>
      </c>
      <c r="CA670" s="509" t="str">
        <f>IF(AS670="","",VLOOKUP(AT670,[0]!Qualifier,(COLUMN(AT670)-34),FALSE))</f>
        <v xml:space="preserve">Transf </v>
      </c>
      <c r="CB670" s="509" t="str">
        <f>IF(AT670="","",VLOOKUP(AU670,[0]!Qualifier,(COLUMN(AU670)-34),FALSE))</f>
        <v xml:space="preserve">None </v>
      </c>
      <c r="CC670" s="509" t="str">
        <f>IF(AU670="","",VLOOKUP(AV670,[0]!Qualifier,(COLUMN(AV670)-34),FALSE))</f>
        <v xml:space="preserve">None </v>
      </c>
      <c r="CD670" s="509" t="str">
        <f>IF(AV670="","",VLOOKUP(AW670,[0]!Qualifier,(COLUMN(AW670)-34),FALSE))</f>
        <v xml:space="preserve">NoIrr </v>
      </c>
      <c r="CE670" s="508" t="str">
        <f>IF(AW670="","",VLOOKUP(AX670,[0]!Qualifier,(COLUMN(AX670)-34),FALSE))</f>
        <v xml:space="preserve">- </v>
      </c>
      <c r="CF670" s="508" t="str">
        <f>IF(AX670="","",VLOOKUP(AY670,[0]!Qualifier,(COLUMN(AY670)-34),FALSE))</f>
        <v>no sub</v>
      </c>
      <c r="CG670" s="509" t="str">
        <f>IF(AY670="","",VLOOKUP(AZ670,[0]!Qualifier,(COLUMN(AZ670)-34),FALSE))</f>
        <v>Non</v>
      </c>
      <c r="CH670" s="510" t="str">
        <f>IF(AZ670="","",VLOOKUP(BA670,[0]!Qualifier,(COLUMN(BA670)-34),FALSE))</f>
        <v>NA</v>
      </c>
      <c r="CI670" s="512" t="str">
        <f>IF(BA670="","",VLOOKUP(BB670,[0]!Qualifier,(COLUMN(BB670)-34),FALSE))</f>
        <v>Phdy</v>
      </c>
      <c r="CJ670" s="510"/>
      <c r="CK670" s="513" t="str">
        <f t="shared" si="341"/>
        <v>5-2-1-1-1-4-1-1-1-2-1-1-1-1-1-1-1-1-5</v>
      </c>
      <c r="CL670" s="513">
        <v>40001</v>
      </c>
      <c r="CM670" s="513">
        <v>45195</v>
      </c>
      <c r="CN670" s="510"/>
      <c r="CP670" s="510"/>
    </row>
    <row r="671" spans="2:94" ht="12.95" customHeight="1" outlineLevel="1" x14ac:dyDescent="0.35">
      <c r="B671" s="7">
        <f t="shared" si="319"/>
        <v>666</v>
      </c>
      <c r="C671" s="59">
        <f t="shared" si="342"/>
        <v>666</v>
      </c>
      <c r="D671" s="124">
        <f t="shared" si="346"/>
        <v>510004</v>
      </c>
      <c r="E671" s="16" t="str">
        <f t="shared" si="321"/>
        <v>Plasma</v>
      </c>
      <c r="F671" s="58" t="str">
        <f t="shared" si="322"/>
        <v xml:space="preserve">CPD </v>
      </c>
      <c r="G671" s="58" t="str">
        <f t="shared" si="323"/>
        <v xml:space="preserve">NoAdd </v>
      </c>
      <c r="H671" s="58" t="str">
        <f t="shared" si="324"/>
        <v xml:space="preserve">Closed </v>
      </c>
      <c r="I671" s="58" t="str">
        <f t="shared" si="325"/>
        <v xml:space="preserve">SV </v>
      </c>
      <c r="J671" s="58" t="str">
        <f t="shared" si="326"/>
        <v xml:space="preserve">≤-30°C  </v>
      </c>
      <c r="K671" s="58" t="str">
        <f t="shared" si="327"/>
        <v>No</v>
      </c>
      <c r="L671" s="58" t="str">
        <f t="shared" si="328"/>
        <v xml:space="preserve">Allo </v>
      </c>
      <c r="M671" s="58" t="str">
        <f t="shared" si="329"/>
        <v xml:space="preserve">WB </v>
      </c>
      <c r="N671" s="58" t="str">
        <f t="shared" si="330"/>
        <v xml:space="preserve">≤18h </v>
      </c>
      <c r="O671" s="58" t="str">
        <f t="shared" si="331"/>
        <v xml:space="preserve">Transf </v>
      </c>
      <c r="P671" s="58" t="str">
        <f t="shared" si="332"/>
        <v xml:space="preserve">None </v>
      </c>
      <c r="Q671" s="58" t="str">
        <f t="shared" si="333"/>
        <v xml:space="preserve">None </v>
      </c>
      <c r="R671" s="58" t="str">
        <f t="shared" si="334"/>
        <v xml:space="preserve">NoIrr </v>
      </c>
      <c r="S671" s="58" t="str">
        <f t="shared" si="335"/>
        <v xml:space="preserve">- </v>
      </c>
      <c r="T671" s="58" t="str">
        <f t="shared" si="336"/>
        <v>no sub</v>
      </c>
      <c r="U671" s="58" t="str">
        <f t="shared" si="337"/>
        <v>Non</v>
      </c>
      <c r="V671" s="58" t="str">
        <f t="shared" si="338"/>
        <v>NA</v>
      </c>
      <c r="W671" s="58" t="str">
        <f t="shared" si="339"/>
        <v>Phdy</v>
      </c>
      <c r="Y671" s="161" t="str">
        <f t="shared" si="340"/>
        <v>5-2-1-1-1-4-1-1-1-3-1-1-1-1-1-1-1-1-5</v>
      </c>
      <c r="Z671" s="8">
        <f t="shared" si="316"/>
        <v>510004</v>
      </c>
      <c r="AA671" s="7">
        <f t="shared" si="317"/>
        <v>666</v>
      </c>
      <c r="AB671" s="29" t="str">
        <f t="shared" si="347"/>
        <v>5</v>
      </c>
      <c r="AC671" s="29" t="str">
        <f t="shared" si="347"/>
        <v>1</v>
      </c>
      <c r="AD671" s="29" t="str">
        <f t="shared" si="347"/>
        <v>0</v>
      </c>
      <c r="AE671" s="29" t="str">
        <f t="shared" si="347"/>
        <v>0</v>
      </c>
      <c r="AF671" s="29" t="str">
        <f t="shared" si="347"/>
        <v>0</v>
      </c>
      <c r="AG671" s="29" t="str">
        <f t="shared" si="347"/>
        <v>4</v>
      </c>
      <c r="AH671" s="48">
        <v>666</v>
      </c>
      <c r="AI671" s="510">
        <v>510004</v>
      </c>
      <c r="AJ671" s="509">
        <v>5</v>
      </c>
      <c r="AK671" s="509">
        <v>2</v>
      </c>
      <c r="AL671" s="509">
        <v>1</v>
      </c>
      <c r="AM671" s="509">
        <v>1</v>
      </c>
      <c r="AN671" s="509">
        <v>1</v>
      </c>
      <c r="AO671" s="509">
        <v>4</v>
      </c>
      <c r="AP671" s="509">
        <v>1</v>
      </c>
      <c r="AQ671" s="509">
        <v>1</v>
      </c>
      <c r="AR671" s="509">
        <v>1</v>
      </c>
      <c r="AS671" s="509">
        <v>3</v>
      </c>
      <c r="AT671" s="509">
        <v>1</v>
      </c>
      <c r="AU671" s="509">
        <v>1</v>
      </c>
      <c r="AV671" s="509">
        <v>1</v>
      </c>
      <c r="AW671" s="509">
        <v>1</v>
      </c>
      <c r="AX671" s="509">
        <v>1</v>
      </c>
      <c r="AY671" s="509">
        <v>1</v>
      </c>
      <c r="AZ671" s="509">
        <v>1</v>
      </c>
      <c r="BA671" s="509">
        <v>1</v>
      </c>
      <c r="BB671" s="509">
        <v>5</v>
      </c>
      <c r="BC671" s="509" t="b">
        <v>0</v>
      </c>
      <c r="BD671" s="508">
        <v>36201</v>
      </c>
      <c r="BE671" s="508">
        <v>36201</v>
      </c>
      <c r="BF671" s="509" t="b">
        <v>0</v>
      </c>
      <c r="BG671" s="510" t="s">
        <v>1481</v>
      </c>
      <c r="BH671" s="512"/>
      <c r="BI671" s="510"/>
      <c r="BJ671" s="513">
        <v>36201</v>
      </c>
      <c r="BK671" s="513">
        <v>36201</v>
      </c>
      <c r="BL671" s="513">
        <v>46217</v>
      </c>
      <c r="BM671" s="513">
        <v>40160</v>
      </c>
      <c r="BN671" s="509">
        <v>1</v>
      </c>
      <c r="BO671" s="510" t="s">
        <v>1174</v>
      </c>
      <c r="BP671" s="509">
        <v>3</v>
      </c>
      <c r="BQ671" s="509" t="str">
        <f>IF(AI671="","",VLOOKUP(AJ671,[0]!Qualifier,(COLUMN(AJ671)-34),FALSE))</f>
        <v>Plasma</v>
      </c>
      <c r="BR671" s="509" t="str">
        <f>IF(AJ671="","",VLOOKUP(AK671,[0]!Qualifier,(COLUMN(AK671)-34),FALSE))</f>
        <v xml:space="preserve">CPD </v>
      </c>
      <c r="BS671" s="509" t="str">
        <f>IF(AK671="","",VLOOKUP(AL671,[0]!Qualifier,(COLUMN(AL671)-34),FALSE))</f>
        <v xml:space="preserve">NoAdd </v>
      </c>
      <c r="BT671" s="509" t="str">
        <f>IF(AL671="","",VLOOKUP(AM671,[0]!Qualifier,(COLUMN(AM671)-34),FALSE))</f>
        <v xml:space="preserve">Closed </v>
      </c>
      <c r="BU671" s="509" t="str">
        <f>IF(AM671="","",VLOOKUP(AN671,[0]!Qualifier,(COLUMN(AN671)-34),FALSE))</f>
        <v xml:space="preserve">SV </v>
      </c>
      <c r="BV671" s="509" t="str">
        <f>IF(AN671="","",VLOOKUP(AO671,[0]!Qualifier,(COLUMN(AO671)-34),FALSE))</f>
        <v xml:space="preserve">≤-30°C  </v>
      </c>
      <c r="BW671" s="509" t="str">
        <f>IF(AO671="","",VLOOKUP(AP671,[0]!Qualifier,(COLUMN(AP671)-34),FALSE))</f>
        <v>No</v>
      </c>
      <c r="BX671" s="509" t="str">
        <f>IF(AP671="","",VLOOKUP(AQ671,[0]!Qualifier,(COLUMN(AQ671)-34),FALSE))</f>
        <v xml:space="preserve">Allo </v>
      </c>
      <c r="BY671" s="509" t="str">
        <f>IF(AQ671="","",VLOOKUP(AR671,[0]!Qualifier,(COLUMN(AR671)-34),FALSE))</f>
        <v xml:space="preserve">WB </v>
      </c>
      <c r="BZ671" s="509" t="str">
        <f>IF(AR671="","",VLOOKUP(AS671,[0]!Qualifier,(COLUMN(AS671)-34),FALSE))</f>
        <v xml:space="preserve">≤18h </v>
      </c>
      <c r="CA671" s="509" t="str">
        <f>IF(AS671="","",VLOOKUP(AT671,[0]!Qualifier,(COLUMN(AT671)-34),FALSE))</f>
        <v xml:space="preserve">Transf </v>
      </c>
      <c r="CB671" s="509" t="str">
        <f>IF(AT671="","",VLOOKUP(AU671,[0]!Qualifier,(COLUMN(AU671)-34),FALSE))</f>
        <v xml:space="preserve">None </v>
      </c>
      <c r="CC671" s="509" t="str">
        <f>IF(AU671="","",VLOOKUP(AV671,[0]!Qualifier,(COLUMN(AV671)-34),FALSE))</f>
        <v xml:space="preserve">None </v>
      </c>
      <c r="CD671" s="509" t="str">
        <f>IF(AV671="","",VLOOKUP(AW671,[0]!Qualifier,(COLUMN(AW671)-34),FALSE))</f>
        <v xml:space="preserve">NoIrr </v>
      </c>
      <c r="CE671" s="508" t="str">
        <f>IF(AW671="","",VLOOKUP(AX671,[0]!Qualifier,(COLUMN(AX671)-34),FALSE))</f>
        <v xml:space="preserve">- </v>
      </c>
      <c r="CF671" s="508" t="str">
        <f>IF(AX671="","",VLOOKUP(AY671,[0]!Qualifier,(COLUMN(AY671)-34),FALSE))</f>
        <v>no sub</v>
      </c>
      <c r="CG671" s="509" t="str">
        <f>IF(AY671="","",VLOOKUP(AZ671,[0]!Qualifier,(COLUMN(AZ671)-34),FALSE))</f>
        <v>Non</v>
      </c>
      <c r="CH671" s="510" t="str">
        <f>IF(AZ671="","",VLOOKUP(BA671,[0]!Qualifier,(COLUMN(BA671)-34),FALSE))</f>
        <v>NA</v>
      </c>
      <c r="CI671" s="512" t="str">
        <f>IF(BA671="","",VLOOKUP(BB671,[0]!Qualifier,(COLUMN(BB671)-34),FALSE))</f>
        <v>Phdy</v>
      </c>
      <c r="CJ671" s="510"/>
      <c r="CK671" s="513" t="str">
        <f t="shared" si="341"/>
        <v>5-2-1-1-1-4-1-1-1-3-1-1-1-1-1-1-1-1-5</v>
      </c>
      <c r="CL671" s="513">
        <v>40001</v>
      </c>
      <c r="CM671" s="513">
        <v>45195</v>
      </c>
      <c r="CN671" s="510"/>
      <c r="CP671" s="510"/>
    </row>
    <row r="672" spans="2:94" ht="12.95" customHeight="1" outlineLevel="1" x14ac:dyDescent="0.35">
      <c r="B672" s="7">
        <f t="shared" si="319"/>
        <v>667</v>
      </c>
      <c r="C672" s="59">
        <f t="shared" si="342"/>
        <v>667</v>
      </c>
      <c r="D672" s="124">
        <f t="shared" si="346"/>
        <v>510005</v>
      </c>
      <c r="E672" s="16" t="str">
        <f t="shared" si="321"/>
        <v>Plasma</v>
      </c>
      <c r="F672" s="58" t="str">
        <f t="shared" si="322"/>
        <v xml:space="preserve">CPD </v>
      </c>
      <c r="G672" s="58" t="str">
        <f t="shared" si="323"/>
        <v xml:space="preserve">NoAdd </v>
      </c>
      <c r="H672" s="58" t="str">
        <f t="shared" si="324"/>
        <v xml:space="preserve">Closed </v>
      </c>
      <c r="I672" s="58" t="str">
        <f t="shared" si="325"/>
        <v xml:space="preserve">SV </v>
      </c>
      <c r="J672" s="58" t="str">
        <f t="shared" si="326"/>
        <v xml:space="preserve">≤-30°C  </v>
      </c>
      <c r="K672" s="58" t="str">
        <f t="shared" si="327"/>
        <v>No</v>
      </c>
      <c r="L672" s="58" t="str">
        <f t="shared" si="328"/>
        <v xml:space="preserve">Allo </v>
      </c>
      <c r="M672" s="58" t="str">
        <f t="shared" si="329"/>
        <v xml:space="preserve">WB </v>
      </c>
      <c r="N672" s="58" t="str">
        <f t="shared" si="330"/>
        <v xml:space="preserve">&gt;18h </v>
      </c>
      <c r="O672" s="58" t="str">
        <f t="shared" si="331"/>
        <v xml:space="preserve">Transf </v>
      </c>
      <c r="P672" s="58" t="str">
        <f t="shared" si="332"/>
        <v xml:space="preserve">None </v>
      </c>
      <c r="Q672" s="58" t="str">
        <f t="shared" si="333"/>
        <v xml:space="preserve">None </v>
      </c>
      <c r="R672" s="58" t="str">
        <f t="shared" si="334"/>
        <v xml:space="preserve">NoIrr </v>
      </c>
      <c r="S672" s="58" t="str">
        <f t="shared" si="335"/>
        <v xml:space="preserve">- </v>
      </c>
      <c r="T672" s="58" t="str">
        <f t="shared" si="336"/>
        <v>no sub</v>
      </c>
      <c r="U672" s="58" t="str">
        <f t="shared" si="337"/>
        <v>Non</v>
      </c>
      <c r="V672" s="58" t="str">
        <f t="shared" si="338"/>
        <v>NA</v>
      </c>
      <c r="W672" s="58" t="str">
        <f t="shared" si="339"/>
        <v>Phdy</v>
      </c>
      <c r="Y672" s="161" t="str">
        <f t="shared" si="340"/>
        <v>5-2-1-1-1-4-1-1-1-4-1-1-1-1-1-1-1-1-5</v>
      </c>
      <c r="Z672" s="8">
        <f t="shared" si="316"/>
        <v>510005</v>
      </c>
      <c r="AA672" s="7">
        <f t="shared" si="317"/>
        <v>667</v>
      </c>
      <c r="AB672" s="29" t="str">
        <f t="shared" si="347"/>
        <v>5</v>
      </c>
      <c r="AC672" s="29" t="str">
        <f t="shared" si="347"/>
        <v>1</v>
      </c>
      <c r="AD672" s="29" t="str">
        <f t="shared" si="347"/>
        <v>0</v>
      </c>
      <c r="AE672" s="29" t="str">
        <f t="shared" si="347"/>
        <v>0</v>
      </c>
      <c r="AF672" s="29" t="str">
        <f t="shared" si="347"/>
        <v>0</v>
      </c>
      <c r="AG672" s="29" t="str">
        <f t="shared" si="347"/>
        <v>5</v>
      </c>
      <c r="AH672" s="48">
        <v>667</v>
      </c>
      <c r="AI672" s="510">
        <v>510005</v>
      </c>
      <c r="AJ672" s="509">
        <v>5</v>
      </c>
      <c r="AK672" s="509">
        <v>2</v>
      </c>
      <c r="AL672" s="509">
        <v>1</v>
      </c>
      <c r="AM672" s="509">
        <v>1</v>
      </c>
      <c r="AN672" s="509">
        <v>1</v>
      </c>
      <c r="AO672" s="509">
        <v>4</v>
      </c>
      <c r="AP672" s="509">
        <v>1</v>
      </c>
      <c r="AQ672" s="509">
        <v>1</v>
      </c>
      <c r="AR672" s="509">
        <v>1</v>
      </c>
      <c r="AS672" s="509">
        <v>4</v>
      </c>
      <c r="AT672" s="509">
        <v>1</v>
      </c>
      <c r="AU672" s="509">
        <v>1</v>
      </c>
      <c r="AV672" s="509">
        <v>1</v>
      </c>
      <c r="AW672" s="509">
        <v>1</v>
      </c>
      <c r="AX672" s="509">
        <v>1</v>
      </c>
      <c r="AY672" s="509">
        <v>1</v>
      </c>
      <c r="AZ672" s="509">
        <v>1</v>
      </c>
      <c r="BA672" s="509">
        <v>1</v>
      </c>
      <c r="BB672" s="509">
        <v>5</v>
      </c>
      <c r="BC672" s="509" t="b">
        <v>0</v>
      </c>
      <c r="BD672" s="508">
        <v>36201</v>
      </c>
      <c r="BE672" s="508">
        <v>36201</v>
      </c>
      <c r="BF672" s="509" t="b">
        <v>0</v>
      </c>
      <c r="BG672" s="510" t="s">
        <v>739</v>
      </c>
      <c r="BH672" s="512"/>
      <c r="BI672" s="510"/>
      <c r="BJ672" s="513">
        <v>36201</v>
      </c>
      <c r="BK672" s="513">
        <v>36201</v>
      </c>
      <c r="BL672" s="513">
        <v>46217</v>
      </c>
      <c r="BM672" s="513">
        <v>40160</v>
      </c>
      <c r="BN672" s="509">
        <v>1</v>
      </c>
      <c r="BO672" s="510" t="s">
        <v>1174</v>
      </c>
      <c r="BP672" s="509">
        <v>4</v>
      </c>
      <c r="BQ672" s="509" t="str">
        <f>IF(AI672="","",VLOOKUP(AJ672,[0]!Qualifier,(COLUMN(AJ672)-34),FALSE))</f>
        <v>Plasma</v>
      </c>
      <c r="BR672" s="509" t="str">
        <f>IF(AJ672="","",VLOOKUP(AK672,[0]!Qualifier,(COLUMN(AK672)-34),FALSE))</f>
        <v xml:space="preserve">CPD </v>
      </c>
      <c r="BS672" s="509" t="str">
        <f>IF(AK672="","",VLOOKUP(AL672,[0]!Qualifier,(COLUMN(AL672)-34),FALSE))</f>
        <v xml:space="preserve">NoAdd </v>
      </c>
      <c r="BT672" s="509" t="str">
        <f>IF(AL672="","",VLOOKUP(AM672,[0]!Qualifier,(COLUMN(AM672)-34),FALSE))</f>
        <v xml:space="preserve">Closed </v>
      </c>
      <c r="BU672" s="509" t="str">
        <f>IF(AM672="","",VLOOKUP(AN672,[0]!Qualifier,(COLUMN(AN672)-34),FALSE))</f>
        <v xml:space="preserve">SV </v>
      </c>
      <c r="BV672" s="509" t="str">
        <f>IF(AN672="","",VLOOKUP(AO672,[0]!Qualifier,(COLUMN(AO672)-34),FALSE))</f>
        <v xml:space="preserve">≤-30°C  </v>
      </c>
      <c r="BW672" s="509" t="str">
        <f>IF(AO672="","",VLOOKUP(AP672,[0]!Qualifier,(COLUMN(AP672)-34),FALSE))</f>
        <v>No</v>
      </c>
      <c r="BX672" s="509" t="str">
        <f>IF(AP672="","",VLOOKUP(AQ672,[0]!Qualifier,(COLUMN(AQ672)-34),FALSE))</f>
        <v xml:space="preserve">Allo </v>
      </c>
      <c r="BY672" s="509" t="str">
        <f>IF(AQ672="","",VLOOKUP(AR672,[0]!Qualifier,(COLUMN(AR672)-34),FALSE))</f>
        <v xml:space="preserve">WB </v>
      </c>
      <c r="BZ672" s="509" t="str">
        <f>IF(AR672="","",VLOOKUP(AS672,[0]!Qualifier,(COLUMN(AS672)-34),FALSE))</f>
        <v xml:space="preserve">&gt;18h </v>
      </c>
      <c r="CA672" s="509" t="str">
        <f>IF(AS672="","",VLOOKUP(AT672,[0]!Qualifier,(COLUMN(AT672)-34),FALSE))</f>
        <v xml:space="preserve">Transf </v>
      </c>
      <c r="CB672" s="509" t="str">
        <f>IF(AT672="","",VLOOKUP(AU672,[0]!Qualifier,(COLUMN(AU672)-34),FALSE))</f>
        <v xml:space="preserve">None </v>
      </c>
      <c r="CC672" s="509" t="str">
        <f>IF(AU672="","",VLOOKUP(AV672,[0]!Qualifier,(COLUMN(AV672)-34),FALSE))</f>
        <v xml:space="preserve">None </v>
      </c>
      <c r="CD672" s="509" t="str">
        <f>IF(AV672="","",VLOOKUP(AW672,[0]!Qualifier,(COLUMN(AW672)-34),FALSE))</f>
        <v xml:space="preserve">NoIrr </v>
      </c>
      <c r="CE672" s="508" t="str">
        <f>IF(AW672="","",VLOOKUP(AX672,[0]!Qualifier,(COLUMN(AX672)-34),FALSE))</f>
        <v xml:space="preserve">- </v>
      </c>
      <c r="CF672" s="508" t="str">
        <f>IF(AX672="","",VLOOKUP(AY672,[0]!Qualifier,(COLUMN(AY672)-34),FALSE))</f>
        <v>no sub</v>
      </c>
      <c r="CG672" s="509" t="str">
        <f>IF(AY672="","",VLOOKUP(AZ672,[0]!Qualifier,(COLUMN(AZ672)-34),FALSE))</f>
        <v>Non</v>
      </c>
      <c r="CH672" s="510" t="str">
        <f>IF(AZ672="","",VLOOKUP(BA672,[0]!Qualifier,(COLUMN(BA672)-34),FALSE))</f>
        <v>NA</v>
      </c>
      <c r="CI672" s="512" t="str">
        <f>IF(BA672="","",VLOOKUP(BB672,[0]!Qualifier,(COLUMN(BB672)-34),FALSE))</f>
        <v>Phdy</v>
      </c>
      <c r="CJ672" s="510"/>
      <c r="CK672" s="513" t="str">
        <f t="shared" si="341"/>
        <v>5-2-1-1-1-4-1-1-1-4-1-1-1-1-1-1-1-1-5</v>
      </c>
      <c r="CL672" s="513">
        <v>36201</v>
      </c>
      <c r="CM672" s="513">
        <v>45195</v>
      </c>
      <c r="CN672" s="510"/>
      <c r="CP672" s="510"/>
    </row>
    <row r="673" spans="2:94" ht="12.95" customHeight="1" outlineLevel="1" x14ac:dyDescent="0.35">
      <c r="B673" s="7">
        <f t="shared" si="319"/>
        <v>668</v>
      </c>
      <c r="C673" s="59">
        <f t="shared" si="342"/>
        <v>668</v>
      </c>
      <c r="D673" s="124">
        <f t="shared" si="346"/>
        <v>510006</v>
      </c>
      <c r="E673" s="16" t="str">
        <f t="shared" si="321"/>
        <v>Plasma</v>
      </c>
      <c r="F673" s="58" t="str">
        <f t="shared" si="322"/>
        <v xml:space="preserve">CPD </v>
      </c>
      <c r="G673" s="58" t="str">
        <f t="shared" si="323"/>
        <v xml:space="preserve">NoAdd </v>
      </c>
      <c r="H673" s="58" t="str">
        <f t="shared" si="324"/>
        <v xml:space="preserve">Closed </v>
      </c>
      <c r="I673" s="58" t="str">
        <f t="shared" si="325"/>
        <v xml:space="preserve">SV </v>
      </c>
      <c r="J673" s="58" t="str">
        <f t="shared" si="326"/>
        <v xml:space="preserve">≤-30°C  </v>
      </c>
      <c r="K673" s="58" t="str">
        <f t="shared" si="327"/>
        <v>No</v>
      </c>
      <c r="L673" s="58" t="str">
        <f t="shared" si="328"/>
        <v xml:space="preserve">Allo </v>
      </c>
      <c r="M673" s="58" t="str">
        <f t="shared" si="329"/>
        <v xml:space="preserve">WB </v>
      </c>
      <c r="N673" s="58" t="str">
        <f t="shared" si="330"/>
        <v xml:space="preserve">≤6h </v>
      </c>
      <c r="O673" s="58" t="str">
        <f t="shared" si="331"/>
        <v xml:space="preserve">Transf </v>
      </c>
      <c r="P673" s="58" t="str">
        <f t="shared" si="332"/>
        <v xml:space="preserve">None </v>
      </c>
      <c r="Q673" s="58" t="str">
        <f t="shared" si="333"/>
        <v xml:space="preserve">Pool </v>
      </c>
      <c r="R673" s="58" t="str">
        <f t="shared" si="334"/>
        <v xml:space="preserve">NoIrr </v>
      </c>
      <c r="S673" s="58" t="str">
        <f t="shared" si="335"/>
        <v xml:space="preserve">- </v>
      </c>
      <c r="T673" s="58" t="str">
        <f t="shared" si="336"/>
        <v>no sub</v>
      </c>
      <c r="U673" s="58" t="str">
        <f t="shared" si="337"/>
        <v>Non</v>
      </c>
      <c r="V673" s="58" t="str">
        <f t="shared" si="338"/>
        <v>NA</v>
      </c>
      <c r="W673" s="58" t="str">
        <f t="shared" si="339"/>
        <v xml:space="preserve">SD </v>
      </c>
      <c r="Y673" s="161" t="str">
        <f t="shared" si="340"/>
        <v>5-2-1-1-1-4-1-1-1-2-1-1-3-1-1-1-1-1-2</v>
      </c>
      <c r="Z673" s="8">
        <f t="shared" si="316"/>
        <v>510006</v>
      </c>
      <c r="AA673" s="7">
        <f t="shared" si="317"/>
        <v>668</v>
      </c>
      <c r="AB673" s="29" t="str">
        <f t="shared" si="347"/>
        <v>5</v>
      </c>
      <c r="AC673" s="29" t="str">
        <f t="shared" si="347"/>
        <v>1</v>
      </c>
      <c r="AD673" s="29" t="str">
        <f t="shared" si="347"/>
        <v>0</v>
      </c>
      <c r="AE673" s="29" t="str">
        <f t="shared" si="347"/>
        <v>0</v>
      </c>
      <c r="AF673" s="29" t="str">
        <f t="shared" si="347"/>
        <v>0</v>
      </c>
      <c r="AG673" s="29" t="str">
        <f t="shared" si="347"/>
        <v>6</v>
      </c>
      <c r="AH673" s="48">
        <v>668</v>
      </c>
      <c r="AI673" s="510">
        <v>510006</v>
      </c>
      <c r="AJ673" s="509">
        <v>5</v>
      </c>
      <c r="AK673" s="509">
        <v>2</v>
      </c>
      <c r="AL673" s="509">
        <v>1</v>
      </c>
      <c r="AM673" s="509">
        <v>1</v>
      </c>
      <c r="AN673" s="509">
        <v>1</v>
      </c>
      <c r="AO673" s="509">
        <v>4</v>
      </c>
      <c r="AP673" s="509">
        <v>1</v>
      </c>
      <c r="AQ673" s="509">
        <v>1</v>
      </c>
      <c r="AR673" s="509">
        <v>1</v>
      </c>
      <c r="AS673" s="509">
        <v>2</v>
      </c>
      <c r="AT673" s="509">
        <v>1</v>
      </c>
      <c r="AU673" s="509">
        <v>1</v>
      </c>
      <c r="AV673" s="509">
        <v>3</v>
      </c>
      <c r="AW673" s="509">
        <v>1</v>
      </c>
      <c r="AX673" s="509">
        <v>1</v>
      </c>
      <c r="AY673" s="509">
        <v>1</v>
      </c>
      <c r="AZ673" s="509">
        <v>1</v>
      </c>
      <c r="BA673" s="509">
        <v>1</v>
      </c>
      <c r="BB673" s="509">
        <v>2</v>
      </c>
      <c r="BC673" s="509" t="b">
        <v>0</v>
      </c>
      <c r="BD673" s="508">
        <v>36201</v>
      </c>
      <c r="BE673" s="508">
        <v>36201</v>
      </c>
      <c r="BF673" s="509" t="b">
        <v>0</v>
      </c>
      <c r="BG673" s="510" t="s">
        <v>1330</v>
      </c>
      <c r="BH673" s="512"/>
      <c r="BI673" s="510"/>
      <c r="BJ673" s="513">
        <v>36201</v>
      </c>
      <c r="BK673" s="513">
        <v>36201</v>
      </c>
      <c r="BL673" s="513">
        <v>46217</v>
      </c>
      <c r="BM673" s="510"/>
      <c r="BN673" s="512"/>
      <c r="BO673" s="510"/>
      <c r="BP673" s="509">
        <v>4</v>
      </c>
      <c r="BQ673" s="509" t="str">
        <f>IF(AI673="","",VLOOKUP(AJ673,[0]!Qualifier,(COLUMN(AJ673)-34),FALSE))</f>
        <v>Plasma</v>
      </c>
      <c r="BR673" s="509" t="str">
        <f>IF(AJ673="","",VLOOKUP(AK673,[0]!Qualifier,(COLUMN(AK673)-34),FALSE))</f>
        <v xml:space="preserve">CPD </v>
      </c>
      <c r="BS673" s="509" t="str">
        <f>IF(AK673="","",VLOOKUP(AL673,[0]!Qualifier,(COLUMN(AL673)-34),FALSE))</f>
        <v xml:space="preserve">NoAdd </v>
      </c>
      <c r="BT673" s="509" t="str">
        <f>IF(AL673="","",VLOOKUP(AM673,[0]!Qualifier,(COLUMN(AM673)-34),FALSE))</f>
        <v xml:space="preserve">Closed </v>
      </c>
      <c r="BU673" s="509" t="str">
        <f>IF(AM673="","",VLOOKUP(AN673,[0]!Qualifier,(COLUMN(AN673)-34),FALSE))</f>
        <v xml:space="preserve">SV </v>
      </c>
      <c r="BV673" s="509" t="str">
        <f>IF(AN673="","",VLOOKUP(AO673,[0]!Qualifier,(COLUMN(AO673)-34),FALSE))</f>
        <v xml:space="preserve">≤-30°C  </v>
      </c>
      <c r="BW673" s="509" t="str">
        <f>IF(AO673="","",VLOOKUP(AP673,[0]!Qualifier,(COLUMN(AP673)-34),FALSE))</f>
        <v>No</v>
      </c>
      <c r="BX673" s="509" t="str">
        <f>IF(AP673="","",VLOOKUP(AQ673,[0]!Qualifier,(COLUMN(AQ673)-34),FALSE))</f>
        <v xml:space="preserve">Allo </v>
      </c>
      <c r="BY673" s="509" t="str">
        <f>IF(AQ673="","",VLOOKUP(AR673,[0]!Qualifier,(COLUMN(AR673)-34),FALSE))</f>
        <v xml:space="preserve">WB </v>
      </c>
      <c r="BZ673" s="509" t="str">
        <f>IF(AR673="","",VLOOKUP(AS673,[0]!Qualifier,(COLUMN(AS673)-34),FALSE))</f>
        <v xml:space="preserve">≤6h </v>
      </c>
      <c r="CA673" s="509" t="str">
        <f>IF(AS673="","",VLOOKUP(AT673,[0]!Qualifier,(COLUMN(AT673)-34),FALSE))</f>
        <v xml:space="preserve">Transf </v>
      </c>
      <c r="CB673" s="509" t="str">
        <f>IF(AT673="","",VLOOKUP(AU673,[0]!Qualifier,(COLUMN(AU673)-34),FALSE))</f>
        <v xml:space="preserve">None </v>
      </c>
      <c r="CC673" s="509" t="str">
        <f>IF(AU673="","",VLOOKUP(AV673,[0]!Qualifier,(COLUMN(AV673)-34),FALSE))</f>
        <v xml:space="preserve">Pool </v>
      </c>
      <c r="CD673" s="509" t="str">
        <f>IF(AV673="","",VLOOKUP(AW673,[0]!Qualifier,(COLUMN(AW673)-34),FALSE))</f>
        <v xml:space="preserve">NoIrr </v>
      </c>
      <c r="CE673" s="508" t="str">
        <f>IF(AW673="","",VLOOKUP(AX673,[0]!Qualifier,(COLUMN(AX673)-34),FALSE))</f>
        <v xml:space="preserve">- </v>
      </c>
      <c r="CF673" s="508" t="str">
        <f>IF(AX673="","",VLOOKUP(AY673,[0]!Qualifier,(COLUMN(AY673)-34),FALSE))</f>
        <v>no sub</v>
      </c>
      <c r="CG673" s="509" t="str">
        <f>IF(AY673="","",VLOOKUP(AZ673,[0]!Qualifier,(COLUMN(AZ673)-34),FALSE))</f>
        <v>Non</v>
      </c>
      <c r="CH673" s="510" t="str">
        <f>IF(AZ673="","",VLOOKUP(BA673,[0]!Qualifier,(COLUMN(BA673)-34),FALSE))</f>
        <v>NA</v>
      </c>
      <c r="CI673" s="512" t="str">
        <f>IF(BA673="","",VLOOKUP(BB673,[0]!Qualifier,(COLUMN(BB673)-34),FALSE))</f>
        <v xml:space="preserve">SD </v>
      </c>
      <c r="CJ673" s="510"/>
      <c r="CK673" s="513" t="str">
        <f t="shared" si="341"/>
        <v>5-2-1-1-1-4-1-1-1-2-1-1-3-1-1-1-1-1-2</v>
      </c>
      <c r="CL673" s="513">
        <v>36201</v>
      </c>
      <c r="CM673" s="513">
        <v>45195</v>
      </c>
      <c r="CN673" s="510"/>
      <c r="CP673" s="510"/>
    </row>
    <row r="674" spans="2:94" ht="12.95" customHeight="1" outlineLevel="1" x14ac:dyDescent="0.35">
      <c r="B674" s="7">
        <f t="shared" ref="B674:B679" si="348">IF(D674="","",B673+1)</f>
        <v>669</v>
      </c>
      <c r="C674" s="59">
        <f t="shared" ref="C674:C679" si="349">IF(AH674="","",IF(OR(BC674,BF674),"ungültig",B674))</f>
        <v>669</v>
      </c>
      <c r="D674" s="124">
        <f t="shared" ref="D674:D679" si="350">IF(AI674="","",AI674)</f>
        <v>510007</v>
      </c>
      <c r="E674" s="16" t="str">
        <f t="shared" si="321"/>
        <v>Plasma</v>
      </c>
      <c r="F674" s="58" t="str">
        <f t="shared" si="322"/>
        <v xml:space="preserve">CPD </v>
      </c>
      <c r="G674" s="58" t="str">
        <f t="shared" si="323"/>
        <v xml:space="preserve">NoAdd </v>
      </c>
      <c r="H674" s="58" t="str">
        <f t="shared" si="324"/>
        <v xml:space="preserve">Closed </v>
      </c>
      <c r="I674" s="58" t="str">
        <f t="shared" si="325"/>
        <v xml:space="preserve">SV </v>
      </c>
      <c r="J674" s="58" t="str">
        <f t="shared" si="326"/>
        <v xml:space="preserve">≤-30°C  </v>
      </c>
      <c r="K674" s="58" t="str">
        <f t="shared" si="327"/>
        <v>No</v>
      </c>
      <c r="L674" s="58" t="str">
        <f t="shared" si="328"/>
        <v xml:space="preserve">Allo </v>
      </c>
      <c r="M674" s="58" t="str">
        <f t="shared" si="329"/>
        <v xml:space="preserve">WB </v>
      </c>
      <c r="N674" s="58" t="str">
        <f t="shared" si="330"/>
        <v xml:space="preserve">≤18h </v>
      </c>
      <c r="O674" s="58" t="str">
        <f t="shared" si="331"/>
        <v xml:space="preserve">Transf </v>
      </c>
      <c r="P674" s="58" t="str">
        <f t="shared" si="332"/>
        <v xml:space="preserve">None </v>
      </c>
      <c r="Q674" s="58" t="str">
        <f t="shared" si="333"/>
        <v xml:space="preserve">Pool </v>
      </c>
      <c r="R674" s="58" t="str">
        <f t="shared" si="334"/>
        <v xml:space="preserve">NoIrr </v>
      </c>
      <c r="S674" s="58" t="str">
        <f t="shared" si="335"/>
        <v xml:space="preserve">- </v>
      </c>
      <c r="T674" s="58" t="str">
        <f t="shared" si="336"/>
        <v>no sub</v>
      </c>
      <c r="U674" s="58" t="str">
        <f t="shared" si="337"/>
        <v>Non</v>
      </c>
      <c r="V674" s="58" t="str">
        <f t="shared" si="338"/>
        <v>NA</v>
      </c>
      <c r="W674" s="58" t="str">
        <f t="shared" si="339"/>
        <v xml:space="preserve">SD </v>
      </c>
      <c r="Y674" s="161" t="str">
        <f t="shared" si="340"/>
        <v>5-2-1-1-1-4-1-1-1-3-1-1-3-1-1-1-1-1-2</v>
      </c>
      <c r="Z674" s="8">
        <f t="shared" ref="Z674:Z679" si="351">IF(D674&gt;0,D674,"")</f>
        <v>510007</v>
      </c>
      <c r="AA674" s="7">
        <f t="shared" ref="AA674:AA679" si="352">B674</f>
        <v>669</v>
      </c>
      <c r="AB674" s="29" t="str">
        <f t="shared" si="347"/>
        <v>5</v>
      </c>
      <c r="AC674" s="29" t="str">
        <f t="shared" si="347"/>
        <v>1</v>
      </c>
      <c r="AD674" s="29" t="str">
        <f t="shared" si="347"/>
        <v>0</v>
      </c>
      <c r="AE674" s="29" t="str">
        <f t="shared" si="347"/>
        <v>0</v>
      </c>
      <c r="AF674" s="29" t="str">
        <f t="shared" si="347"/>
        <v>0</v>
      </c>
      <c r="AG674" s="29" t="str">
        <f t="shared" si="347"/>
        <v>7</v>
      </c>
      <c r="AH674" s="48">
        <v>669</v>
      </c>
      <c r="AI674" s="510">
        <v>510007</v>
      </c>
      <c r="AJ674" s="509">
        <v>5</v>
      </c>
      <c r="AK674" s="509">
        <v>2</v>
      </c>
      <c r="AL674" s="509">
        <v>1</v>
      </c>
      <c r="AM674" s="509">
        <v>1</v>
      </c>
      <c r="AN674" s="509">
        <v>1</v>
      </c>
      <c r="AO674" s="509">
        <v>4</v>
      </c>
      <c r="AP674" s="509">
        <v>1</v>
      </c>
      <c r="AQ674" s="509">
        <v>1</v>
      </c>
      <c r="AR674" s="509">
        <v>1</v>
      </c>
      <c r="AS674" s="509">
        <v>3</v>
      </c>
      <c r="AT674" s="509">
        <v>1</v>
      </c>
      <c r="AU674" s="509">
        <v>1</v>
      </c>
      <c r="AV674" s="509">
        <v>3</v>
      </c>
      <c r="AW674" s="509">
        <v>1</v>
      </c>
      <c r="AX674" s="509">
        <v>1</v>
      </c>
      <c r="AY674" s="509">
        <v>1</v>
      </c>
      <c r="AZ674" s="509">
        <v>1</v>
      </c>
      <c r="BA674" s="509">
        <v>1</v>
      </c>
      <c r="BB674" s="509">
        <v>2</v>
      </c>
      <c r="BC674" s="509" t="b">
        <v>0</v>
      </c>
      <c r="BD674" s="508">
        <v>36201</v>
      </c>
      <c r="BE674" s="508">
        <v>36201</v>
      </c>
      <c r="BF674" s="509" t="b">
        <v>0</v>
      </c>
      <c r="BG674" s="510" t="s">
        <v>1482</v>
      </c>
      <c r="BH674" s="512"/>
      <c r="BI674" s="510"/>
      <c r="BJ674" s="513">
        <v>36201</v>
      </c>
      <c r="BK674" s="513">
        <v>36201</v>
      </c>
      <c r="BL674" s="513">
        <v>46217</v>
      </c>
      <c r="BM674" s="510"/>
      <c r="BN674" s="512"/>
      <c r="BO674" s="510"/>
      <c r="BP674" s="509">
        <v>4</v>
      </c>
      <c r="BQ674" s="509" t="str">
        <f>IF(AI674="","",VLOOKUP(AJ674,[0]!Qualifier,(COLUMN(AJ674)-34),FALSE))</f>
        <v>Plasma</v>
      </c>
      <c r="BR674" s="509" t="str">
        <f>IF(AJ674="","",VLOOKUP(AK674,[0]!Qualifier,(COLUMN(AK674)-34),FALSE))</f>
        <v xml:space="preserve">CPD </v>
      </c>
      <c r="BS674" s="509" t="str">
        <f>IF(AK674="","",VLOOKUP(AL674,[0]!Qualifier,(COLUMN(AL674)-34),FALSE))</f>
        <v xml:space="preserve">NoAdd </v>
      </c>
      <c r="BT674" s="509" t="str">
        <f>IF(AL674="","",VLOOKUP(AM674,[0]!Qualifier,(COLUMN(AM674)-34),FALSE))</f>
        <v xml:space="preserve">Closed </v>
      </c>
      <c r="BU674" s="509" t="str">
        <f>IF(AM674="","",VLOOKUP(AN674,[0]!Qualifier,(COLUMN(AN674)-34),FALSE))</f>
        <v xml:space="preserve">SV </v>
      </c>
      <c r="BV674" s="509" t="str">
        <f>IF(AN674="","",VLOOKUP(AO674,[0]!Qualifier,(COLUMN(AO674)-34),FALSE))</f>
        <v xml:space="preserve">≤-30°C  </v>
      </c>
      <c r="BW674" s="509" t="str">
        <f>IF(AO674="","",VLOOKUP(AP674,[0]!Qualifier,(COLUMN(AP674)-34),FALSE))</f>
        <v>No</v>
      </c>
      <c r="BX674" s="509" t="str">
        <f>IF(AP674="","",VLOOKUP(AQ674,[0]!Qualifier,(COLUMN(AQ674)-34),FALSE))</f>
        <v xml:space="preserve">Allo </v>
      </c>
      <c r="BY674" s="509" t="str">
        <f>IF(AQ674="","",VLOOKUP(AR674,[0]!Qualifier,(COLUMN(AR674)-34),FALSE))</f>
        <v xml:space="preserve">WB </v>
      </c>
      <c r="BZ674" s="509" t="str">
        <f>IF(AR674="","",VLOOKUP(AS674,[0]!Qualifier,(COLUMN(AS674)-34),FALSE))</f>
        <v xml:space="preserve">≤18h </v>
      </c>
      <c r="CA674" s="509" t="str">
        <f>IF(AS674="","",VLOOKUP(AT674,[0]!Qualifier,(COLUMN(AT674)-34),FALSE))</f>
        <v xml:space="preserve">Transf </v>
      </c>
      <c r="CB674" s="509" t="str">
        <f>IF(AT674="","",VLOOKUP(AU674,[0]!Qualifier,(COLUMN(AU674)-34),FALSE))</f>
        <v xml:space="preserve">None </v>
      </c>
      <c r="CC674" s="509" t="str">
        <f>IF(AU674="","",VLOOKUP(AV674,[0]!Qualifier,(COLUMN(AV674)-34),FALSE))</f>
        <v xml:space="preserve">Pool </v>
      </c>
      <c r="CD674" s="509" t="str">
        <f>IF(AV674="","",VLOOKUP(AW674,[0]!Qualifier,(COLUMN(AW674)-34),FALSE))</f>
        <v xml:space="preserve">NoIrr </v>
      </c>
      <c r="CE674" s="508" t="str">
        <f>IF(AW674="","",VLOOKUP(AX674,[0]!Qualifier,(COLUMN(AX674)-34),FALSE))</f>
        <v xml:space="preserve">- </v>
      </c>
      <c r="CF674" s="508" t="str">
        <f>IF(AX674="","",VLOOKUP(AY674,[0]!Qualifier,(COLUMN(AY674)-34),FALSE))</f>
        <v>no sub</v>
      </c>
      <c r="CG674" s="509" t="str">
        <f>IF(AY674="","",VLOOKUP(AZ674,[0]!Qualifier,(COLUMN(AZ674)-34),FALSE))</f>
        <v>Non</v>
      </c>
      <c r="CH674" s="510" t="str">
        <f>IF(AZ674="","",VLOOKUP(BA674,[0]!Qualifier,(COLUMN(BA674)-34),FALSE))</f>
        <v>NA</v>
      </c>
      <c r="CI674" s="512" t="str">
        <f>IF(BA674="","",VLOOKUP(BB674,[0]!Qualifier,(COLUMN(BB674)-34),FALSE))</f>
        <v xml:space="preserve">SD </v>
      </c>
      <c r="CJ674" s="510"/>
      <c r="CK674" s="513" t="str">
        <f t="shared" si="341"/>
        <v>5-2-1-1-1-4-1-1-1-3-1-1-3-1-1-1-1-1-2</v>
      </c>
      <c r="CL674" s="513">
        <v>36201</v>
      </c>
      <c r="CM674" s="513">
        <v>45195</v>
      </c>
      <c r="CN674" s="510"/>
      <c r="CP674" s="510"/>
    </row>
    <row r="675" spans="2:94" ht="12.95" customHeight="1" outlineLevel="1" x14ac:dyDescent="0.35">
      <c r="B675" s="7">
        <f t="shared" si="348"/>
        <v>670</v>
      </c>
      <c r="C675" s="59">
        <f t="shared" si="349"/>
        <v>670</v>
      </c>
      <c r="D675" s="124">
        <f t="shared" si="350"/>
        <v>510008</v>
      </c>
      <c r="E675" s="16" t="str">
        <f t="shared" si="321"/>
        <v>Plasma</v>
      </c>
      <c r="F675" s="58" t="str">
        <f t="shared" si="322"/>
        <v xml:space="preserve">CPD </v>
      </c>
      <c r="G675" s="58" t="str">
        <f t="shared" si="323"/>
        <v xml:space="preserve">NoAdd </v>
      </c>
      <c r="H675" s="58" t="str">
        <f t="shared" si="324"/>
        <v xml:space="preserve">Closed </v>
      </c>
      <c r="I675" s="58" t="str">
        <f t="shared" si="325"/>
        <v xml:space="preserve">SV </v>
      </c>
      <c r="J675" s="58" t="str">
        <f t="shared" si="326"/>
        <v xml:space="preserve">≤-30°C  </v>
      </c>
      <c r="K675" s="58" t="str">
        <f t="shared" si="327"/>
        <v>No</v>
      </c>
      <c r="L675" s="58" t="str">
        <f t="shared" si="328"/>
        <v xml:space="preserve">Allo </v>
      </c>
      <c r="M675" s="58" t="str">
        <f t="shared" si="329"/>
        <v xml:space="preserve">WB </v>
      </c>
      <c r="N675" s="58" t="str">
        <f t="shared" si="330"/>
        <v xml:space="preserve">&gt;18h </v>
      </c>
      <c r="O675" s="58" t="str">
        <f t="shared" si="331"/>
        <v xml:space="preserve">Transf </v>
      </c>
      <c r="P675" s="58" t="str">
        <f t="shared" si="332"/>
        <v xml:space="preserve">None </v>
      </c>
      <c r="Q675" s="58" t="str">
        <f t="shared" si="333"/>
        <v xml:space="preserve">Pool </v>
      </c>
      <c r="R675" s="58" t="str">
        <f t="shared" si="334"/>
        <v xml:space="preserve">NoIrr </v>
      </c>
      <c r="S675" s="58" t="str">
        <f t="shared" si="335"/>
        <v xml:space="preserve">- </v>
      </c>
      <c r="T675" s="58" t="str">
        <f t="shared" si="336"/>
        <v>no sub</v>
      </c>
      <c r="U675" s="58" t="str">
        <f t="shared" si="337"/>
        <v>Non</v>
      </c>
      <c r="V675" s="58" t="str">
        <f t="shared" si="338"/>
        <v>NA</v>
      </c>
      <c r="W675" s="58" t="str">
        <f t="shared" si="339"/>
        <v xml:space="preserve">SD </v>
      </c>
      <c r="Y675" s="161" t="str">
        <f t="shared" si="340"/>
        <v>5-2-1-1-1-4-1-1-1-4-1-1-3-1-1-1-1-1-2</v>
      </c>
      <c r="Z675" s="8">
        <f t="shared" si="351"/>
        <v>510008</v>
      </c>
      <c r="AA675" s="7">
        <f t="shared" si="352"/>
        <v>670</v>
      </c>
      <c r="AB675" s="29" t="str">
        <f t="shared" si="347"/>
        <v>5</v>
      </c>
      <c r="AC675" s="29" t="str">
        <f t="shared" si="347"/>
        <v>1</v>
      </c>
      <c r="AD675" s="29" t="str">
        <f t="shared" si="347"/>
        <v>0</v>
      </c>
      <c r="AE675" s="29" t="str">
        <f t="shared" si="347"/>
        <v>0</v>
      </c>
      <c r="AF675" s="29" t="str">
        <f t="shared" si="347"/>
        <v>0</v>
      </c>
      <c r="AG675" s="29" t="str">
        <f t="shared" si="347"/>
        <v>8</v>
      </c>
      <c r="AH675" s="48">
        <v>670</v>
      </c>
      <c r="AI675" s="510">
        <v>510008</v>
      </c>
      <c r="AJ675" s="509">
        <v>5</v>
      </c>
      <c r="AK675" s="509">
        <v>2</v>
      </c>
      <c r="AL675" s="509">
        <v>1</v>
      </c>
      <c r="AM675" s="509">
        <v>1</v>
      </c>
      <c r="AN675" s="509">
        <v>1</v>
      </c>
      <c r="AO675" s="509">
        <v>4</v>
      </c>
      <c r="AP675" s="509">
        <v>1</v>
      </c>
      <c r="AQ675" s="509">
        <v>1</v>
      </c>
      <c r="AR675" s="509">
        <v>1</v>
      </c>
      <c r="AS675" s="509">
        <v>4</v>
      </c>
      <c r="AT675" s="509">
        <v>1</v>
      </c>
      <c r="AU675" s="509">
        <v>1</v>
      </c>
      <c r="AV675" s="509">
        <v>3</v>
      </c>
      <c r="AW675" s="509">
        <v>1</v>
      </c>
      <c r="AX675" s="509">
        <v>1</v>
      </c>
      <c r="AY675" s="509">
        <v>1</v>
      </c>
      <c r="AZ675" s="509">
        <v>1</v>
      </c>
      <c r="BA675" s="509">
        <v>1</v>
      </c>
      <c r="BB675" s="509">
        <v>2</v>
      </c>
      <c r="BC675" s="509" t="b">
        <v>0</v>
      </c>
      <c r="BD675" s="508">
        <v>36201</v>
      </c>
      <c r="BE675" s="508">
        <v>36201</v>
      </c>
      <c r="BF675" s="509" t="b">
        <v>0</v>
      </c>
      <c r="BG675" s="510" t="s">
        <v>740</v>
      </c>
      <c r="BH675" s="512"/>
      <c r="BI675" s="510"/>
      <c r="BJ675" s="513">
        <v>36201</v>
      </c>
      <c r="BK675" s="513">
        <v>36201</v>
      </c>
      <c r="BL675" s="513">
        <v>46217</v>
      </c>
      <c r="BM675" s="510"/>
      <c r="BN675" s="512"/>
      <c r="BO675" s="510"/>
      <c r="BP675" s="509">
        <v>4</v>
      </c>
      <c r="BQ675" s="509" t="str">
        <f>IF(AI675="","",VLOOKUP(AJ675,[0]!Qualifier,(COLUMN(AJ675)-34),FALSE))</f>
        <v>Plasma</v>
      </c>
      <c r="BR675" s="509" t="str">
        <f>IF(AJ675="","",VLOOKUP(AK675,[0]!Qualifier,(COLUMN(AK675)-34),FALSE))</f>
        <v xml:space="preserve">CPD </v>
      </c>
      <c r="BS675" s="509" t="str">
        <f>IF(AK675="","",VLOOKUP(AL675,[0]!Qualifier,(COLUMN(AL675)-34),FALSE))</f>
        <v xml:space="preserve">NoAdd </v>
      </c>
      <c r="BT675" s="509" t="str">
        <f>IF(AL675="","",VLOOKUP(AM675,[0]!Qualifier,(COLUMN(AM675)-34),FALSE))</f>
        <v xml:space="preserve">Closed </v>
      </c>
      <c r="BU675" s="509" t="str">
        <f>IF(AM675="","",VLOOKUP(AN675,[0]!Qualifier,(COLUMN(AN675)-34),FALSE))</f>
        <v xml:space="preserve">SV </v>
      </c>
      <c r="BV675" s="509" t="str">
        <f>IF(AN675="","",VLOOKUP(AO675,[0]!Qualifier,(COLUMN(AO675)-34),FALSE))</f>
        <v xml:space="preserve">≤-30°C  </v>
      </c>
      <c r="BW675" s="509" t="str">
        <f>IF(AO675="","",VLOOKUP(AP675,[0]!Qualifier,(COLUMN(AP675)-34),FALSE))</f>
        <v>No</v>
      </c>
      <c r="BX675" s="509" t="str">
        <f>IF(AP675="","",VLOOKUP(AQ675,[0]!Qualifier,(COLUMN(AQ675)-34),FALSE))</f>
        <v xml:space="preserve">Allo </v>
      </c>
      <c r="BY675" s="509" t="str">
        <f>IF(AQ675="","",VLOOKUP(AR675,[0]!Qualifier,(COLUMN(AR675)-34),FALSE))</f>
        <v xml:space="preserve">WB </v>
      </c>
      <c r="BZ675" s="509" t="str">
        <f>IF(AR675="","",VLOOKUP(AS675,[0]!Qualifier,(COLUMN(AS675)-34),FALSE))</f>
        <v xml:space="preserve">&gt;18h </v>
      </c>
      <c r="CA675" s="509" t="str">
        <f>IF(AS675="","",VLOOKUP(AT675,[0]!Qualifier,(COLUMN(AT675)-34),FALSE))</f>
        <v xml:space="preserve">Transf </v>
      </c>
      <c r="CB675" s="509" t="str">
        <f>IF(AT675="","",VLOOKUP(AU675,[0]!Qualifier,(COLUMN(AU675)-34),FALSE))</f>
        <v xml:space="preserve">None </v>
      </c>
      <c r="CC675" s="509" t="str">
        <f>IF(AU675="","",VLOOKUP(AV675,[0]!Qualifier,(COLUMN(AV675)-34),FALSE))</f>
        <v xml:space="preserve">Pool </v>
      </c>
      <c r="CD675" s="509" t="str">
        <f>IF(AV675="","",VLOOKUP(AW675,[0]!Qualifier,(COLUMN(AW675)-34),FALSE))</f>
        <v xml:space="preserve">NoIrr </v>
      </c>
      <c r="CE675" s="508" t="str">
        <f>IF(AW675="","",VLOOKUP(AX675,[0]!Qualifier,(COLUMN(AX675)-34),FALSE))</f>
        <v xml:space="preserve">- </v>
      </c>
      <c r="CF675" s="508" t="str">
        <f>IF(AX675="","",VLOOKUP(AY675,[0]!Qualifier,(COLUMN(AY675)-34),FALSE))</f>
        <v>no sub</v>
      </c>
      <c r="CG675" s="509" t="str">
        <f>IF(AY675="","",VLOOKUP(AZ675,[0]!Qualifier,(COLUMN(AZ675)-34),FALSE))</f>
        <v>Non</v>
      </c>
      <c r="CH675" s="510" t="str">
        <f>IF(AZ675="","",VLOOKUP(BA675,[0]!Qualifier,(COLUMN(BA675)-34),FALSE))</f>
        <v>NA</v>
      </c>
      <c r="CI675" s="512" t="str">
        <f>IF(BA675="","",VLOOKUP(BB675,[0]!Qualifier,(COLUMN(BB675)-34),FALSE))</f>
        <v xml:space="preserve">SD </v>
      </c>
      <c r="CJ675" s="510"/>
      <c r="CK675" s="513" t="str">
        <f t="shared" si="341"/>
        <v>5-2-1-1-1-4-1-1-1-4-1-1-3-1-1-1-1-1-2</v>
      </c>
      <c r="CL675" s="513">
        <v>44684</v>
      </c>
      <c r="CM675" s="513">
        <v>45195</v>
      </c>
      <c r="CN675" s="510"/>
      <c r="CP675" s="510"/>
    </row>
    <row r="676" spans="2:94" ht="12.95" customHeight="1" outlineLevel="1" x14ac:dyDescent="0.35">
      <c r="B676" s="7">
        <f t="shared" si="348"/>
        <v>671</v>
      </c>
      <c r="C676" s="59">
        <f t="shared" si="349"/>
        <v>671</v>
      </c>
      <c r="D676" s="124">
        <f t="shared" si="350"/>
        <v>510009</v>
      </c>
      <c r="E676" s="16" t="str">
        <f t="shared" si="321"/>
        <v>Plasma</v>
      </c>
      <c r="F676" s="58" t="str">
        <f t="shared" si="322"/>
        <v xml:space="preserve">CPD </v>
      </c>
      <c r="G676" s="58" t="str">
        <f t="shared" si="323"/>
        <v xml:space="preserve">NoAdd </v>
      </c>
      <c r="H676" s="58" t="str">
        <f t="shared" si="324"/>
        <v xml:space="preserve">Closed </v>
      </c>
      <c r="I676" s="58" t="str">
        <f t="shared" si="325"/>
        <v xml:space="preserve">SV </v>
      </c>
      <c r="J676" s="58" t="str">
        <f t="shared" si="326"/>
        <v xml:space="preserve">≤-30°C  </v>
      </c>
      <c r="K676" s="58" t="str">
        <f t="shared" si="327"/>
        <v>No</v>
      </c>
      <c r="L676" s="58" t="str">
        <f t="shared" si="328"/>
        <v xml:space="preserve">Allo </v>
      </c>
      <c r="M676" s="58" t="str">
        <f t="shared" si="329"/>
        <v xml:space="preserve">WB </v>
      </c>
      <c r="N676" s="58" t="str">
        <f t="shared" si="330"/>
        <v xml:space="preserve">≤24h </v>
      </c>
      <c r="O676" s="58" t="str">
        <f t="shared" si="331"/>
        <v xml:space="preserve">Transf </v>
      </c>
      <c r="P676" s="58" t="str">
        <f t="shared" si="332"/>
        <v xml:space="preserve">LCdepl </v>
      </c>
      <c r="Q676" s="58" t="str">
        <f t="shared" si="333"/>
        <v xml:space="preserve">None </v>
      </c>
      <c r="R676" s="58" t="str">
        <f t="shared" si="334"/>
        <v xml:space="preserve">NoIrr </v>
      </c>
      <c r="S676" s="58" t="str">
        <f t="shared" si="335"/>
        <v xml:space="preserve">- </v>
      </c>
      <c r="T676" s="58" t="str">
        <f t="shared" si="336"/>
        <v>no sub</v>
      </c>
      <c r="U676" s="58" t="str">
        <f t="shared" si="337"/>
        <v>Non</v>
      </c>
      <c r="V676" s="58" t="str">
        <f t="shared" si="338"/>
        <v>NA</v>
      </c>
      <c r="W676" s="58" t="str">
        <f t="shared" si="339"/>
        <v xml:space="preserve">None </v>
      </c>
      <c r="Y676" s="161" t="str">
        <f t="shared" si="340"/>
        <v>5-2-1-1-1-4-1-1-1-5-1-3-1-1-1-1-1-1-1</v>
      </c>
      <c r="Z676" s="8">
        <f t="shared" si="351"/>
        <v>510009</v>
      </c>
      <c r="AA676" s="7">
        <f t="shared" si="352"/>
        <v>671</v>
      </c>
      <c r="AB676" s="29" t="str">
        <f t="shared" ref="AB676:AG679" si="353">MID(TEXT($Z676,"000000"),AB$5,1)</f>
        <v>5</v>
      </c>
      <c r="AC676" s="29" t="str">
        <f t="shared" si="353"/>
        <v>1</v>
      </c>
      <c r="AD676" s="29" t="str">
        <f t="shared" si="353"/>
        <v>0</v>
      </c>
      <c r="AE676" s="29" t="str">
        <f t="shared" si="353"/>
        <v>0</v>
      </c>
      <c r="AF676" s="29" t="str">
        <f t="shared" si="353"/>
        <v>0</v>
      </c>
      <c r="AG676" s="29" t="str">
        <f t="shared" si="353"/>
        <v>9</v>
      </c>
      <c r="AH676" s="48">
        <v>671</v>
      </c>
      <c r="AI676" s="510">
        <v>510009</v>
      </c>
      <c r="AJ676" s="509">
        <v>5</v>
      </c>
      <c r="AK676" s="509">
        <v>2</v>
      </c>
      <c r="AL676" s="509">
        <v>1</v>
      </c>
      <c r="AM676" s="509">
        <v>1</v>
      </c>
      <c r="AN676" s="509">
        <v>1</v>
      </c>
      <c r="AO676" s="509">
        <v>4</v>
      </c>
      <c r="AP676" s="509">
        <v>1</v>
      </c>
      <c r="AQ676" s="509">
        <v>1</v>
      </c>
      <c r="AR676" s="509">
        <v>1</v>
      </c>
      <c r="AS676" s="509">
        <v>5</v>
      </c>
      <c r="AT676" s="509">
        <v>1</v>
      </c>
      <c r="AU676" s="509">
        <v>3</v>
      </c>
      <c r="AV676" s="509">
        <v>1</v>
      </c>
      <c r="AW676" s="509">
        <v>1</v>
      </c>
      <c r="AX676" s="509">
        <v>1</v>
      </c>
      <c r="AY676" s="509">
        <v>1</v>
      </c>
      <c r="AZ676" s="509">
        <v>1</v>
      </c>
      <c r="BA676" s="509">
        <v>1</v>
      </c>
      <c r="BB676" s="509">
        <v>1</v>
      </c>
      <c r="BC676" s="509" t="b">
        <v>0</v>
      </c>
      <c r="BD676" s="508">
        <v>45094</v>
      </c>
      <c r="BE676" s="508">
        <v>44985</v>
      </c>
      <c r="BF676" s="509" t="b">
        <v>0</v>
      </c>
      <c r="BG676" s="510" t="s">
        <v>1450</v>
      </c>
      <c r="BH676" s="512"/>
      <c r="BI676" s="510"/>
      <c r="BJ676" s="513">
        <v>45094</v>
      </c>
      <c r="BK676" s="513">
        <v>44985</v>
      </c>
      <c r="BL676" s="513">
        <v>46217</v>
      </c>
      <c r="BM676" s="510"/>
      <c r="BN676" s="512"/>
      <c r="BO676" s="510"/>
      <c r="BP676" s="509">
        <v>4</v>
      </c>
      <c r="BQ676" s="509" t="str">
        <f>IF(AI676="","",VLOOKUP(AJ676,[0]!Qualifier,(COLUMN(AJ676)-34),FALSE))</f>
        <v>Plasma</v>
      </c>
      <c r="BR676" s="509" t="str">
        <f>IF(AJ676="","",VLOOKUP(AK676,[0]!Qualifier,(COLUMN(AK676)-34),FALSE))</f>
        <v xml:space="preserve">CPD </v>
      </c>
      <c r="BS676" s="509" t="str">
        <f>IF(AK676="","",VLOOKUP(AL676,[0]!Qualifier,(COLUMN(AL676)-34),FALSE))</f>
        <v xml:space="preserve">NoAdd </v>
      </c>
      <c r="BT676" s="509" t="str">
        <f>IF(AL676="","",VLOOKUP(AM676,[0]!Qualifier,(COLUMN(AM676)-34),FALSE))</f>
        <v xml:space="preserve">Closed </v>
      </c>
      <c r="BU676" s="509" t="str">
        <f>IF(AM676="","",VLOOKUP(AN676,[0]!Qualifier,(COLUMN(AN676)-34),FALSE))</f>
        <v xml:space="preserve">SV </v>
      </c>
      <c r="BV676" s="509" t="str">
        <f>IF(AN676="","",VLOOKUP(AO676,[0]!Qualifier,(COLUMN(AO676)-34),FALSE))</f>
        <v xml:space="preserve">≤-30°C  </v>
      </c>
      <c r="BW676" s="509" t="str">
        <f>IF(AO676="","",VLOOKUP(AP676,[0]!Qualifier,(COLUMN(AP676)-34),FALSE))</f>
        <v>No</v>
      </c>
      <c r="BX676" s="509" t="str">
        <f>IF(AP676="","",VLOOKUP(AQ676,[0]!Qualifier,(COLUMN(AQ676)-34),FALSE))</f>
        <v xml:space="preserve">Allo </v>
      </c>
      <c r="BY676" s="509" t="str">
        <f>IF(AQ676="","",VLOOKUP(AR676,[0]!Qualifier,(COLUMN(AR676)-34),FALSE))</f>
        <v xml:space="preserve">WB </v>
      </c>
      <c r="BZ676" s="509" t="str">
        <f>IF(AR676="","",VLOOKUP(AS676,[0]!Qualifier,(COLUMN(AS676)-34),FALSE))</f>
        <v xml:space="preserve">≤24h </v>
      </c>
      <c r="CA676" s="509" t="str">
        <f>IF(AS676="","",VLOOKUP(AT676,[0]!Qualifier,(COLUMN(AT676)-34),FALSE))</f>
        <v xml:space="preserve">Transf </v>
      </c>
      <c r="CB676" s="509" t="str">
        <f>IF(AT676="","",VLOOKUP(AU676,[0]!Qualifier,(COLUMN(AU676)-34),FALSE))</f>
        <v xml:space="preserve">LCdepl </v>
      </c>
      <c r="CC676" s="509" t="str">
        <f>IF(AU676="","",VLOOKUP(AV676,[0]!Qualifier,(COLUMN(AV676)-34),FALSE))</f>
        <v xml:space="preserve">None </v>
      </c>
      <c r="CD676" s="509" t="str">
        <f>IF(AV676="","",VLOOKUP(AW676,[0]!Qualifier,(COLUMN(AW676)-34),FALSE))</f>
        <v xml:space="preserve">NoIrr </v>
      </c>
      <c r="CE676" s="508" t="str">
        <f>IF(AW676="","",VLOOKUP(AX676,[0]!Qualifier,(COLUMN(AX676)-34),FALSE))</f>
        <v xml:space="preserve">- </v>
      </c>
      <c r="CF676" s="508" t="str">
        <f>IF(AX676="","",VLOOKUP(AY676,[0]!Qualifier,(COLUMN(AY676)-34),FALSE))</f>
        <v>no sub</v>
      </c>
      <c r="CG676" s="509" t="str">
        <f>IF(AY676="","",VLOOKUP(AZ676,[0]!Qualifier,(COLUMN(AZ676)-34),FALSE))</f>
        <v>Non</v>
      </c>
      <c r="CH676" s="510" t="str">
        <f>IF(AZ676="","",VLOOKUP(BA676,[0]!Qualifier,(COLUMN(BA676)-34),FALSE))</f>
        <v>NA</v>
      </c>
      <c r="CI676" s="512" t="str">
        <f>IF(BA676="","",VLOOKUP(BB676,[0]!Qualifier,(COLUMN(BB676)-34),FALSE))</f>
        <v xml:space="preserve">None </v>
      </c>
      <c r="CJ676" s="510"/>
      <c r="CK676" s="513" t="str">
        <f t="shared" si="341"/>
        <v>5-2-1-1-1-4-1-1-1-5-1-3-1-1-1-1-1-1-1</v>
      </c>
      <c r="CL676" s="513">
        <v>44684</v>
      </c>
      <c r="CM676" s="513">
        <v>45195</v>
      </c>
      <c r="CN676" s="510"/>
      <c r="CP676" s="510"/>
    </row>
    <row r="677" spans="2:94" ht="12.95" customHeight="1" outlineLevel="1" x14ac:dyDescent="0.35">
      <c r="B677" s="7">
        <f t="shared" si="348"/>
        <v>672</v>
      </c>
      <c r="C677" s="59">
        <f t="shared" ref="C677:C678" si="354">IF(AH677="","",IF(OR(BC677,BF677),"invalid",B677))</f>
        <v>672</v>
      </c>
      <c r="D677" s="124">
        <f t="shared" si="350"/>
        <v>510010</v>
      </c>
      <c r="E677" s="16" t="str">
        <f t="shared" si="321"/>
        <v>Plasma</v>
      </c>
      <c r="F677" s="58" t="str">
        <f t="shared" si="322"/>
        <v xml:space="preserve">CPD </v>
      </c>
      <c r="G677" s="58" t="str">
        <f t="shared" si="323"/>
        <v xml:space="preserve">NoAdd </v>
      </c>
      <c r="H677" s="58" t="str">
        <f t="shared" si="324"/>
        <v xml:space="preserve">Closed </v>
      </c>
      <c r="I677" s="58" t="str">
        <f t="shared" si="325"/>
        <v xml:space="preserve">SV </v>
      </c>
      <c r="J677" s="58" t="str">
        <f t="shared" si="326"/>
        <v xml:space="preserve">≤-30°C  </v>
      </c>
      <c r="K677" s="58" t="str">
        <f t="shared" si="327"/>
        <v>No</v>
      </c>
      <c r="L677" s="58" t="str">
        <f t="shared" si="328"/>
        <v xml:space="preserve">Allo </v>
      </c>
      <c r="M677" s="58" t="str">
        <f t="shared" si="329"/>
        <v xml:space="preserve">WB </v>
      </c>
      <c r="N677" s="58" t="str">
        <f t="shared" si="330"/>
        <v xml:space="preserve">≤18h </v>
      </c>
      <c r="O677" s="58" t="str">
        <f t="shared" si="331"/>
        <v xml:space="preserve">Transf </v>
      </c>
      <c r="P677" s="58" t="str">
        <f t="shared" si="332"/>
        <v xml:space="preserve">None </v>
      </c>
      <c r="Q677" s="58" t="str">
        <f t="shared" si="333"/>
        <v xml:space="preserve">None </v>
      </c>
      <c r="R677" s="58" t="str">
        <f t="shared" si="334"/>
        <v xml:space="preserve">NoIrr </v>
      </c>
      <c r="S677" s="58" t="str">
        <f t="shared" si="335"/>
        <v xml:space="preserve">- </v>
      </c>
      <c r="T677" s="58" t="str">
        <f t="shared" si="336"/>
        <v>no sub</v>
      </c>
      <c r="U677" s="58" t="str">
        <f t="shared" si="337"/>
        <v>Non</v>
      </c>
      <c r="V677" s="58" t="str">
        <f t="shared" si="338"/>
        <v>NA</v>
      </c>
      <c r="W677" s="58" t="str">
        <f t="shared" si="339"/>
        <v xml:space="preserve">None </v>
      </c>
      <c r="Y677" s="161" t="str">
        <f t="shared" si="340"/>
        <v>5-2-1-1-1-4-1-1-1-3-1-1-1-1-1-1-1-1-1</v>
      </c>
      <c r="Z677" s="8">
        <f t="shared" si="351"/>
        <v>510010</v>
      </c>
      <c r="AA677" s="7">
        <f t="shared" si="352"/>
        <v>672</v>
      </c>
      <c r="AB677" s="29" t="str">
        <f t="shared" si="353"/>
        <v>5</v>
      </c>
      <c r="AC677" s="29" t="str">
        <f t="shared" si="353"/>
        <v>1</v>
      </c>
      <c r="AD677" s="29" t="str">
        <f t="shared" si="353"/>
        <v>0</v>
      </c>
      <c r="AE677" s="29" t="str">
        <f t="shared" si="353"/>
        <v>0</v>
      </c>
      <c r="AF677" s="29" t="str">
        <f t="shared" si="353"/>
        <v>1</v>
      </c>
      <c r="AG677" s="29" t="str">
        <f t="shared" si="353"/>
        <v>0</v>
      </c>
      <c r="AH677" s="48">
        <v>672</v>
      </c>
      <c r="AI677" s="510">
        <v>510010</v>
      </c>
      <c r="AJ677" s="509">
        <v>5</v>
      </c>
      <c r="AK677" s="509">
        <v>2</v>
      </c>
      <c r="AL677" s="509">
        <v>1</v>
      </c>
      <c r="AM677" s="509">
        <v>1</v>
      </c>
      <c r="AN677" s="509">
        <v>1</v>
      </c>
      <c r="AO677" s="509">
        <v>4</v>
      </c>
      <c r="AP677" s="509">
        <v>1</v>
      </c>
      <c r="AQ677" s="509">
        <v>1</v>
      </c>
      <c r="AR677" s="509">
        <v>1</v>
      </c>
      <c r="AS677" s="509">
        <v>3</v>
      </c>
      <c r="AT677" s="509">
        <v>1</v>
      </c>
      <c r="AU677" s="509">
        <v>1</v>
      </c>
      <c r="AV677" s="509">
        <v>1</v>
      </c>
      <c r="AW677" s="509">
        <v>1</v>
      </c>
      <c r="AX677" s="509">
        <v>1</v>
      </c>
      <c r="AY677" s="509">
        <v>1</v>
      </c>
      <c r="AZ677" s="509">
        <v>1</v>
      </c>
      <c r="BA677" s="509">
        <v>1</v>
      </c>
      <c r="BB677" s="509">
        <v>1</v>
      </c>
      <c r="BC677" s="509" t="b">
        <v>0</v>
      </c>
      <c r="BD677" s="508">
        <v>45094</v>
      </c>
      <c r="BE677" s="508">
        <v>45061</v>
      </c>
      <c r="BF677" s="509" t="b">
        <v>0</v>
      </c>
      <c r="BG677" s="510" t="s">
        <v>1483</v>
      </c>
      <c r="BH677" s="512"/>
      <c r="BI677" s="510"/>
      <c r="BJ677" s="513">
        <v>45094</v>
      </c>
      <c r="BK677" s="513">
        <v>45061</v>
      </c>
      <c r="BL677" s="513">
        <v>46217</v>
      </c>
      <c r="BM677" s="510"/>
      <c r="BN677" s="512"/>
      <c r="BO677" s="510"/>
      <c r="BP677" s="509">
        <v>4</v>
      </c>
      <c r="BQ677" s="509" t="str">
        <f>IF(AI677="","",VLOOKUP(AJ677,[0]!Qualifier,(COLUMN(AJ677)-34),FALSE))</f>
        <v>Plasma</v>
      </c>
      <c r="BR677" s="509" t="str">
        <f>IF(AJ677="","",VLOOKUP(AK677,[0]!Qualifier,(COLUMN(AK677)-34),FALSE))</f>
        <v xml:space="preserve">CPD </v>
      </c>
      <c r="BS677" s="509" t="str">
        <f>IF(AK677="","",VLOOKUP(AL677,[0]!Qualifier,(COLUMN(AL677)-34),FALSE))</f>
        <v xml:space="preserve">NoAdd </v>
      </c>
      <c r="BT677" s="509" t="str">
        <f>IF(AL677="","",VLOOKUP(AM677,[0]!Qualifier,(COLUMN(AM677)-34),FALSE))</f>
        <v xml:space="preserve">Closed </v>
      </c>
      <c r="BU677" s="509" t="str">
        <f>IF(AM677="","",VLOOKUP(AN677,[0]!Qualifier,(COLUMN(AN677)-34),FALSE))</f>
        <v xml:space="preserve">SV </v>
      </c>
      <c r="BV677" s="509" t="str">
        <f>IF(AN677="","",VLOOKUP(AO677,[0]!Qualifier,(COLUMN(AO677)-34),FALSE))</f>
        <v xml:space="preserve">≤-30°C  </v>
      </c>
      <c r="BW677" s="509" t="str">
        <f>IF(AO677="","",VLOOKUP(AP677,[0]!Qualifier,(COLUMN(AP677)-34),FALSE))</f>
        <v>No</v>
      </c>
      <c r="BX677" s="509" t="str">
        <f>IF(AP677="","",VLOOKUP(AQ677,[0]!Qualifier,(COLUMN(AQ677)-34),FALSE))</f>
        <v xml:space="preserve">Allo </v>
      </c>
      <c r="BY677" s="509" t="str">
        <f>IF(AQ677="","",VLOOKUP(AR677,[0]!Qualifier,(COLUMN(AR677)-34),FALSE))</f>
        <v xml:space="preserve">WB </v>
      </c>
      <c r="BZ677" s="509" t="str">
        <f>IF(AR677="","",VLOOKUP(AS677,[0]!Qualifier,(COLUMN(AS677)-34),FALSE))</f>
        <v xml:space="preserve">≤18h </v>
      </c>
      <c r="CA677" s="509" t="str">
        <f>IF(AS677="","",VLOOKUP(AT677,[0]!Qualifier,(COLUMN(AT677)-34),FALSE))</f>
        <v xml:space="preserve">Transf </v>
      </c>
      <c r="CB677" s="509" t="str">
        <f>IF(AT677="","",VLOOKUP(AU677,[0]!Qualifier,(COLUMN(AU677)-34),FALSE))</f>
        <v xml:space="preserve">None </v>
      </c>
      <c r="CC677" s="509" t="str">
        <f>IF(AU677="","",VLOOKUP(AV677,[0]!Qualifier,(COLUMN(AV677)-34),FALSE))</f>
        <v xml:space="preserve">None </v>
      </c>
      <c r="CD677" s="509" t="str">
        <f>IF(AV677="","",VLOOKUP(AW677,[0]!Qualifier,(COLUMN(AW677)-34),FALSE))</f>
        <v xml:space="preserve">NoIrr </v>
      </c>
      <c r="CE677" s="508" t="str">
        <f>IF(AW677="","",VLOOKUP(AX677,[0]!Qualifier,(COLUMN(AX677)-34),FALSE))</f>
        <v xml:space="preserve">- </v>
      </c>
      <c r="CF677" s="508" t="str">
        <f>IF(AX677="","",VLOOKUP(AY677,[0]!Qualifier,(COLUMN(AY677)-34),FALSE))</f>
        <v>no sub</v>
      </c>
      <c r="CG677" s="509" t="str">
        <f>IF(AY677="","",VLOOKUP(AZ677,[0]!Qualifier,(COLUMN(AZ677)-34),FALSE))</f>
        <v>Non</v>
      </c>
      <c r="CH677" s="510" t="str">
        <f>IF(AZ677="","",VLOOKUP(BA677,[0]!Qualifier,(COLUMN(BA677)-34),FALSE))</f>
        <v>NA</v>
      </c>
      <c r="CI677" s="512" t="str">
        <f>IF(BA677="","",VLOOKUP(BB677,[0]!Qualifier,(COLUMN(BB677)-34),FALSE))</f>
        <v xml:space="preserve">None </v>
      </c>
      <c r="CJ677" s="510"/>
      <c r="CK677" s="513" t="str">
        <f t="shared" si="341"/>
        <v>5-2-1-1-1-4-1-1-1-3-1-1-1-1-1-1-1-1-1</v>
      </c>
      <c r="CL677" s="513">
        <v>36201</v>
      </c>
      <c r="CM677" s="513">
        <v>45195</v>
      </c>
      <c r="CN677" s="510"/>
      <c r="CP677" s="510"/>
    </row>
    <row r="678" spans="2:94" ht="12.95" customHeight="1" outlineLevel="1" x14ac:dyDescent="0.35">
      <c r="B678" s="7">
        <f t="shared" si="348"/>
        <v>673</v>
      </c>
      <c r="C678" s="59">
        <f t="shared" si="354"/>
        <v>673</v>
      </c>
      <c r="D678" s="124">
        <f t="shared" si="350"/>
        <v>510016</v>
      </c>
      <c r="E678" s="16" t="str">
        <f t="shared" si="321"/>
        <v>Plasma</v>
      </c>
      <c r="F678" s="58" t="str">
        <f t="shared" si="322"/>
        <v xml:space="preserve">CPD </v>
      </c>
      <c r="G678" s="58" t="str">
        <f t="shared" si="323"/>
        <v xml:space="preserve">NoAdd </v>
      </c>
      <c r="H678" s="58" t="str">
        <f t="shared" si="324"/>
        <v xml:space="preserve">Closed </v>
      </c>
      <c r="I678" s="58" t="str">
        <f t="shared" si="325"/>
        <v xml:space="preserve">SV </v>
      </c>
      <c r="J678" s="58" t="str">
        <f t="shared" si="326"/>
        <v xml:space="preserve">≤-30°C  </v>
      </c>
      <c r="K678" s="58" t="str">
        <f t="shared" si="327"/>
        <v>No</v>
      </c>
      <c r="L678" s="58" t="str">
        <f t="shared" si="328"/>
        <v xml:space="preserve">Allo </v>
      </c>
      <c r="M678" s="58" t="str">
        <f t="shared" si="329"/>
        <v xml:space="preserve">WB </v>
      </c>
      <c r="N678" s="58" t="str">
        <f t="shared" si="330"/>
        <v xml:space="preserve">≤6h </v>
      </c>
      <c r="O678" s="58" t="str">
        <f t="shared" si="331"/>
        <v xml:space="preserve">Transf </v>
      </c>
      <c r="P678" s="58" t="str">
        <f t="shared" si="332"/>
        <v xml:space="preserve">None </v>
      </c>
      <c r="Q678" s="58" t="str">
        <f t="shared" si="333"/>
        <v xml:space="preserve">None </v>
      </c>
      <c r="R678" s="58" t="str">
        <f t="shared" si="334"/>
        <v xml:space="preserve">NoIrr </v>
      </c>
      <c r="S678" s="58" t="str">
        <f t="shared" si="335"/>
        <v xml:space="preserve">- </v>
      </c>
      <c r="T678" s="58" t="str">
        <f t="shared" si="336"/>
        <v>no sub</v>
      </c>
      <c r="U678" s="58" t="str">
        <f t="shared" si="337"/>
        <v>Non</v>
      </c>
      <c r="V678" s="58" t="str">
        <f t="shared" si="338"/>
        <v>NA</v>
      </c>
      <c r="W678" s="58" t="str">
        <f t="shared" si="339"/>
        <v xml:space="preserve">None </v>
      </c>
      <c r="Y678" s="161" t="str">
        <f t="shared" si="340"/>
        <v>5-2-1-1-1-4-1-1-1-2-1-1-1-1-1-1-1-1-1</v>
      </c>
      <c r="Z678" s="8">
        <f t="shared" si="351"/>
        <v>510016</v>
      </c>
      <c r="AA678" s="7">
        <f t="shared" si="352"/>
        <v>673</v>
      </c>
      <c r="AB678" s="29" t="str">
        <f t="shared" si="353"/>
        <v>5</v>
      </c>
      <c r="AC678" s="29" t="str">
        <f t="shared" si="353"/>
        <v>1</v>
      </c>
      <c r="AD678" s="29" t="str">
        <f t="shared" si="353"/>
        <v>0</v>
      </c>
      <c r="AE678" s="29" t="str">
        <f t="shared" si="353"/>
        <v>0</v>
      </c>
      <c r="AF678" s="29" t="str">
        <f t="shared" si="353"/>
        <v>1</v>
      </c>
      <c r="AG678" s="29" t="str">
        <f t="shared" si="353"/>
        <v>6</v>
      </c>
      <c r="AH678" s="48">
        <v>673</v>
      </c>
      <c r="AI678" s="510">
        <v>510016</v>
      </c>
      <c r="AJ678" s="509">
        <v>5</v>
      </c>
      <c r="AK678" s="509">
        <v>2</v>
      </c>
      <c r="AL678" s="509">
        <v>1</v>
      </c>
      <c r="AM678" s="509">
        <v>1</v>
      </c>
      <c r="AN678" s="509">
        <v>1</v>
      </c>
      <c r="AO678" s="509">
        <v>4</v>
      </c>
      <c r="AP678" s="509">
        <v>1</v>
      </c>
      <c r="AQ678" s="509">
        <v>1</v>
      </c>
      <c r="AR678" s="509">
        <v>1</v>
      </c>
      <c r="AS678" s="509">
        <v>2</v>
      </c>
      <c r="AT678" s="509">
        <v>1</v>
      </c>
      <c r="AU678" s="509">
        <v>1</v>
      </c>
      <c r="AV678" s="509">
        <v>1</v>
      </c>
      <c r="AW678" s="509">
        <v>1</v>
      </c>
      <c r="AX678" s="509">
        <v>1</v>
      </c>
      <c r="AY678" s="509">
        <v>1</v>
      </c>
      <c r="AZ678" s="509">
        <v>1</v>
      </c>
      <c r="BA678" s="509">
        <v>1</v>
      </c>
      <c r="BB678" s="509">
        <v>1</v>
      </c>
      <c r="BC678" s="509" t="b">
        <v>0</v>
      </c>
      <c r="BD678" s="508">
        <v>45094</v>
      </c>
      <c r="BE678" s="508">
        <v>45094</v>
      </c>
      <c r="BF678" s="509" t="b">
        <v>0</v>
      </c>
      <c r="BG678" s="510" t="s">
        <v>1451</v>
      </c>
      <c r="BH678" s="512"/>
      <c r="BI678" s="510"/>
      <c r="BJ678" s="513">
        <v>45094</v>
      </c>
      <c r="BK678" s="513">
        <v>45094</v>
      </c>
      <c r="BL678" s="513">
        <v>46217</v>
      </c>
      <c r="BM678" s="510"/>
      <c r="BN678" s="512"/>
      <c r="BO678" s="510"/>
      <c r="BP678" s="509">
        <v>2</v>
      </c>
      <c r="BQ678" s="509" t="str">
        <f>IF(AI678="","",VLOOKUP(AJ678,[0]!Qualifier,(COLUMN(AJ678)-34),FALSE))</f>
        <v>Plasma</v>
      </c>
      <c r="BR678" s="509" t="str">
        <f>IF(AJ678="","",VLOOKUP(AK678,[0]!Qualifier,(COLUMN(AK678)-34),FALSE))</f>
        <v xml:space="preserve">CPD </v>
      </c>
      <c r="BS678" s="509" t="str">
        <f>IF(AK678="","",VLOOKUP(AL678,[0]!Qualifier,(COLUMN(AL678)-34),FALSE))</f>
        <v xml:space="preserve">NoAdd </v>
      </c>
      <c r="BT678" s="509" t="str">
        <f>IF(AL678="","",VLOOKUP(AM678,[0]!Qualifier,(COLUMN(AM678)-34),FALSE))</f>
        <v xml:space="preserve">Closed </v>
      </c>
      <c r="BU678" s="509" t="str">
        <f>IF(AM678="","",VLOOKUP(AN678,[0]!Qualifier,(COLUMN(AN678)-34),FALSE))</f>
        <v xml:space="preserve">SV </v>
      </c>
      <c r="BV678" s="509" t="str">
        <f>IF(AN678="","",VLOOKUP(AO678,[0]!Qualifier,(COLUMN(AO678)-34),FALSE))</f>
        <v xml:space="preserve">≤-30°C  </v>
      </c>
      <c r="BW678" s="509" t="str">
        <f>IF(AO678="","",VLOOKUP(AP678,[0]!Qualifier,(COLUMN(AP678)-34),FALSE))</f>
        <v>No</v>
      </c>
      <c r="BX678" s="509" t="str">
        <f>IF(AP678="","",VLOOKUP(AQ678,[0]!Qualifier,(COLUMN(AQ678)-34),FALSE))</f>
        <v xml:space="preserve">Allo </v>
      </c>
      <c r="BY678" s="509" t="str">
        <f>IF(AQ678="","",VLOOKUP(AR678,[0]!Qualifier,(COLUMN(AR678)-34),FALSE))</f>
        <v xml:space="preserve">WB </v>
      </c>
      <c r="BZ678" s="509" t="str">
        <f>IF(AR678="","",VLOOKUP(AS678,[0]!Qualifier,(COLUMN(AS678)-34),FALSE))</f>
        <v xml:space="preserve">≤6h </v>
      </c>
      <c r="CA678" s="509" t="str">
        <f>IF(AS678="","",VLOOKUP(AT678,[0]!Qualifier,(COLUMN(AT678)-34),FALSE))</f>
        <v xml:space="preserve">Transf </v>
      </c>
      <c r="CB678" s="509" t="str">
        <f>IF(AT678="","",VLOOKUP(AU678,[0]!Qualifier,(COLUMN(AU678)-34),FALSE))</f>
        <v xml:space="preserve">None </v>
      </c>
      <c r="CC678" s="509" t="str">
        <f>IF(AU678="","",VLOOKUP(AV678,[0]!Qualifier,(COLUMN(AV678)-34),FALSE))</f>
        <v xml:space="preserve">None </v>
      </c>
      <c r="CD678" s="509" t="str">
        <f>IF(AV678="","",VLOOKUP(AW678,[0]!Qualifier,(COLUMN(AW678)-34),FALSE))</f>
        <v xml:space="preserve">NoIrr </v>
      </c>
      <c r="CE678" s="508" t="str">
        <f>IF(AW678="","",VLOOKUP(AX678,[0]!Qualifier,(COLUMN(AX678)-34),FALSE))</f>
        <v xml:space="preserve">- </v>
      </c>
      <c r="CF678" s="508" t="str">
        <f>IF(AX678="","",VLOOKUP(AY678,[0]!Qualifier,(COLUMN(AY678)-34),FALSE))</f>
        <v>no sub</v>
      </c>
      <c r="CG678" s="509" t="str">
        <f>IF(AY678="","",VLOOKUP(AZ678,[0]!Qualifier,(COLUMN(AZ678)-34),FALSE))</f>
        <v>Non</v>
      </c>
      <c r="CH678" s="510" t="str">
        <f>IF(AZ678="","",VLOOKUP(BA678,[0]!Qualifier,(COLUMN(BA678)-34),FALSE))</f>
        <v>NA</v>
      </c>
      <c r="CI678" s="512" t="str">
        <f>IF(BA678="","",VLOOKUP(BB678,[0]!Qualifier,(COLUMN(BB678)-34),FALSE))</f>
        <v xml:space="preserve">None </v>
      </c>
      <c r="CJ678" s="510"/>
      <c r="CK678" s="513" t="str">
        <f t="shared" si="341"/>
        <v>5-2-1-1-1-4-1-1-1-2-1-1-1-1-1-1-1-1-1</v>
      </c>
      <c r="CL678" s="513">
        <v>39267</v>
      </c>
      <c r="CM678" s="513">
        <v>45195</v>
      </c>
      <c r="CN678" s="510"/>
      <c r="CP678" s="510"/>
    </row>
    <row r="679" spans="2:94" ht="12.95" customHeight="1" outlineLevel="1" x14ac:dyDescent="0.35">
      <c r="B679" s="7">
        <f t="shared" si="348"/>
        <v>674</v>
      </c>
      <c r="C679" s="59">
        <f t="shared" si="349"/>
        <v>674</v>
      </c>
      <c r="D679" s="124">
        <f t="shared" si="350"/>
        <v>510029</v>
      </c>
      <c r="E679" s="16" t="str">
        <f t="shared" si="321"/>
        <v>Plasma</v>
      </c>
      <c r="F679" s="58" t="str">
        <f t="shared" si="322"/>
        <v xml:space="preserve">CPD </v>
      </c>
      <c r="G679" s="58" t="str">
        <f t="shared" si="323"/>
        <v xml:space="preserve">NoAdd </v>
      </c>
      <c r="H679" s="58" t="str">
        <f t="shared" si="324"/>
        <v xml:space="preserve">Closed </v>
      </c>
      <c r="I679" s="58" t="str">
        <f t="shared" si="325"/>
        <v xml:space="preserve">SV </v>
      </c>
      <c r="J679" s="58" t="str">
        <f t="shared" si="326"/>
        <v xml:space="preserve">≤-30°C  </v>
      </c>
      <c r="K679" s="58" t="str">
        <f t="shared" si="327"/>
        <v>No</v>
      </c>
      <c r="L679" s="58" t="str">
        <f t="shared" si="328"/>
        <v xml:space="preserve">Allo </v>
      </c>
      <c r="M679" s="58" t="str">
        <f t="shared" si="329"/>
        <v xml:space="preserve">WB </v>
      </c>
      <c r="N679" s="58" t="str">
        <f t="shared" si="330"/>
        <v xml:space="preserve">≤8h </v>
      </c>
      <c r="O679" s="58" t="str">
        <f t="shared" si="331"/>
        <v xml:space="preserve">Fract </v>
      </c>
      <c r="P679" s="58" t="str">
        <f t="shared" si="332"/>
        <v xml:space="preserve">None </v>
      </c>
      <c r="Q679" s="58" t="str">
        <f t="shared" si="333"/>
        <v xml:space="preserve">None </v>
      </c>
      <c r="R679" s="58" t="str">
        <f t="shared" si="334"/>
        <v xml:space="preserve">NoIrr </v>
      </c>
      <c r="S679" s="58" t="str">
        <f t="shared" si="335"/>
        <v xml:space="preserve">- </v>
      </c>
      <c r="T679" s="58" t="str">
        <f t="shared" si="336"/>
        <v>no sub</v>
      </c>
      <c r="U679" s="58" t="str">
        <f t="shared" si="337"/>
        <v>Non</v>
      </c>
      <c r="V679" s="58" t="str">
        <f t="shared" si="338"/>
        <v>NA</v>
      </c>
      <c r="W679" s="58" t="str">
        <f t="shared" si="339"/>
        <v xml:space="preserve">None </v>
      </c>
      <c r="Y679" s="161" t="str">
        <f t="shared" si="340"/>
        <v>5-2-1-1-1-4-1-1-1-9-3-1-1-1-1-1-1-1-1</v>
      </c>
      <c r="Z679" s="8">
        <f t="shared" si="351"/>
        <v>510029</v>
      </c>
      <c r="AA679" s="7">
        <f t="shared" si="352"/>
        <v>674</v>
      </c>
      <c r="AB679" s="29" t="str">
        <f t="shared" si="353"/>
        <v>5</v>
      </c>
      <c r="AC679" s="29" t="str">
        <f t="shared" si="353"/>
        <v>1</v>
      </c>
      <c r="AD679" s="29" t="str">
        <f t="shared" si="353"/>
        <v>0</v>
      </c>
      <c r="AE679" s="29" t="str">
        <f t="shared" si="353"/>
        <v>0</v>
      </c>
      <c r="AF679" s="29" t="str">
        <f t="shared" si="353"/>
        <v>2</v>
      </c>
      <c r="AG679" s="29" t="str">
        <f t="shared" si="353"/>
        <v>9</v>
      </c>
      <c r="AH679" s="48">
        <v>674</v>
      </c>
      <c r="AI679" s="510">
        <v>510029</v>
      </c>
      <c r="AJ679" s="509">
        <v>5</v>
      </c>
      <c r="AK679" s="509">
        <v>2</v>
      </c>
      <c r="AL679" s="509">
        <v>1</v>
      </c>
      <c r="AM679" s="509">
        <v>1</v>
      </c>
      <c r="AN679" s="509">
        <v>1</v>
      </c>
      <c r="AO679" s="509">
        <v>4</v>
      </c>
      <c r="AP679" s="509">
        <v>1</v>
      </c>
      <c r="AQ679" s="509">
        <v>1</v>
      </c>
      <c r="AR679" s="509">
        <v>1</v>
      </c>
      <c r="AS679" s="509">
        <v>9</v>
      </c>
      <c r="AT679" s="509">
        <v>3</v>
      </c>
      <c r="AU679" s="509">
        <v>1</v>
      </c>
      <c r="AV679" s="509">
        <v>1</v>
      </c>
      <c r="AW679" s="509">
        <v>1</v>
      </c>
      <c r="AX679" s="509">
        <v>1</v>
      </c>
      <c r="AY679" s="509">
        <v>1</v>
      </c>
      <c r="AZ679" s="509">
        <v>1</v>
      </c>
      <c r="BA679" s="509">
        <v>1</v>
      </c>
      <c r="BB679" s="509">
        <v>1</v>
      </c>
      <c r="BC679" s="509" t="b">
        <v>0</v>
      </c>
      <c r="BD679" s="508">
        <v>39640</v>
      </c>
      <c r="BE679" s="508">
        <v>39540</v>
      </c>
      <c r="BF679" s="509" t="b">
        <v>0</v>
      </c>
      <c r="BG679" s="510" t="s">
        <v>1331</v>
      </c>
      <c r="BH679" s="512"/>
      <c r="BI679" s="510"/>
      <c r="BJ679" s="513">
        <v>39640</v>
      </c>
      <c r="BK679" s="513">
        <v>39540</v>
      </c>
      <c r="BL679" s="513">
        <v>46217</v>
      </c>
      <c r="BM679" s="510"/>
      <c r="BN679" s="512"/>
      <c r="BO679" s="510"/>
      <c r="BP679" s="509">
        <v>4</v>
      </c>
      <c r="BQ679" s="509" t="str">
        <f>IF(AI679="","",VLOOKUP(AJ679,[0]!Qualifier,(COLUMN(AJ679)-34),FALSE))</f>
        <v>Plasma</v>
      </c>
      <c r="BR679" s="509" t="str">
        <f>IF(AJ679="","",VLOOKUP(AK679,[0]!Qualifier,(COLUMN(AK679)-34),FALSE))</f>
        <v xml:space="preserve">CPD </v>
      </c>
      <c r="BS679" s="509" t="str">
        <f>IF(AK679="","",VLOOKUP(AL679,[0]!Qualifier,(COLUMN(AL679)-34),FALSE))</f>
        <v xml:space="preserve">NoAdd </v>
      </c>
      <c r="BT679" s="509" t="str">
        <f>IF(AL679="","",VLOOKUP(AM679,[0]!Qualifier,(COLUMN(AM679)-34),FALSE))</f>
        <v xml:space="preserve">Closed </v>
      </c>
      <c r="BU679" s="509" t="str">
        <f>IF(AM679="","",VLOOKUP(AN679,[0]!Qualifier,(COLUMN(AN679)-34),FALSE))</f>
        <v xml:space="preserve">SV </v>
      </c>
      <c r="BV679" s="509" t="str">
        <f>IF(AN679="","",VLOOKUP(AO679,[0]!Qualifier,(COLUMN(AO679)-34),FALSE))</f>
        <v xml:space="preserve">≤-30°C  </v>
      </c>
      <c r="BW679" s="509" t="str">
        <f>IF(AO679="","",VLOOKUP(AP679,[0]!Qualifier,(COLUMN(AP679)-34),FALSE))</f>
        <v>No</v>
      </c>
      <c r="BX679" s="509" t="str">
        <f>IF(AP679="","",VLOOKUP(AQ679,[0]!Qualifier,(COLUMN(AQ679)-34),FALSE))</f>
        <v xml:space="preserve">Allo </v>
      </c>
      <c r="BY679" s="509" t="str">
        <f>IF(AQ679="","",VLOOKUP(AR679,[0]!Qualifier,(COLUMN(AR679)-34),FALSE))</f>
        <v xml:space="preserve">WB </v>
      </c>
      <c r="BZ679" s="509" t="str">
        <f>IF(AR679="","",VLOOKUP(AS679,[0]!Qualifier,(COLUMN(AS679)-34),FALSE))</f>
        <v xml:space="preserve">≤8h </v>
      </c>
      <c r="CA679" s="509" t="str">
        <f>IF(AS679="","",VLOOKUP(AT679,[0]!Qualifier,(COLUMN(AT679)-34),FALSE))</f>
        <v xml:space="preserve">Fract </v>
      </c>
      <c r="CB679" s="509" t="str">
        <f>IF(AT679="","",VLOOKUP(AU679,[0]!Qualifier,(COLUMN(AU679)-34),FALSE))</f>
        <v xml:space="preserve">None </v>
      </c>
      <c r="CC679" s="509" t="str">
        <f>IF(AU679="","",VLOOKUP(AV679,[0]!Qualifier,(COLUMN(AV679)-34),FALSE))</f>
        <v xml:space="preserve">None </v>
      </c>
      <c r="CD679" s="509" t="str">
        <f>IF(AV679="","",VLOOKUP(AW679,[0]!Qualifier,(COLUMN(AW679)-34),FALSE))</f>
        <v xml:space="preserve">NoIrr </v>
      </c>
      <c r="CE679" s="508" t="str">
        <f>IF(AW679="","",VLOOKUP(AX679,[0]!Qualifier,(COLUMN(AX679)-34),FALSE))</f>
        <v xml:space="preserve">- </v>
      </c>
      <c r="CF679" s="508" t="str">
        <f>IF(AX679="","",VLOOKUP(AY679,[0]!Qualifier,(COLUMN(AY679)-34),FALSE))</f>
        <v>no sub</v>
      </c>
      <c r="CG679" s="509" t="str">
        <f>IF(AY679="","",VLOOKUP(AZ679,[0]!Qualifier,(COLUMN(AZ679)-34),FALSE))</f>
        <v>Non</v>
      </c>
      <c r="CH679" s="510" t="str">
        <f>IF(AZ679="","",VLOOKUP(BA679,[0]!Qualifier,(COLUMN(BA679)-34),FALSE))</f>
        <v>NA</v>
      </c>
      <c r="CI679" s="512" t="str">
        <f>IF(BA679="","",VLOOKUP(BB679,[0]!Qualifier,(COLUMN(BB679)-34),FALSE))</f>
        <v xml:space="preserve">None </v>
      </c>
      <c r="CJ679" s="510"/>
      <c r="CK679" s="513" t="str">
        <f t="shared" si="341"/>
        <v>5-2-1-1-1-4-1-1-1-9-3-1-1-1-1-1-1-1-1</v>
      </c>
      <c r="CL679" s="513">
        <v>38695</v>
      </c>
      <c r="CM679" s="513">
        <v>45195</v>
      </c>
      <c r="CN679" s="510"/>
      <c r="CP679" s="510"/>
    </row>
    <row r="680" spans="2:94" ht="12.95" customHeight="1" outlineLevel="1" x14ac:dyDescent="0.35">
      <c r="B680" s="7">
        <f>IF(D680="","",B679+1)</f>
        <v>675</v>
      </c>
      <c r="C680" s="59">
        <f t="shared" ref="C680:C694" si="355">IF(AH680="","",IF(OR(BC680,BF680),"ungültig",B680))</f>
        <v>675</v>
      </c>
      <c r="D680" s="124">
        <f>IF(AI680="","",AI680)</f>
        <v>510039</v>
      </c>
      <c r="E680" s="16" t="str">
        <f t="shared" si="321"/>
        <v>Plasma</v>
      </c>
      <c r="F680" s="58" t="str">
        <f t="shared" si="322"/>
        <v xml:space="preserve">CPD </v>
      </c>
      <c r="G680" s="58" t="str">
        <f t="shared" si="323"/>
        <v xml:space="preserve">NoAdd </v>
      </c>
      <c r="H680" s="58" t="str">
        <f t="shared" si="324"/>
        <v xml:space="preserve">Closed </v>
      </c>
      <c r="I680" s="58" t="str">
        <f t="shared" si="325"/>
        <v xml:space="preserve">SV </v>
      </c>
      <c r="J680" s="58" t="str">
        <f t="shared" si="326"/>
        <v xml:space="preserve">≤-30°C  </v>
      </c>
      <c r="K680" s="58" t="str">
        <f t="shared" si="327"/>
        <v>No</v>
      </c>
      <c r="L680" s="58" t="str">
        <f t="shared" si="328"/>
        <v xml:space="preserve">Allo </v>
      </c>
      <c r="M680" s="58" t="str">
        <f t="shared" si="329"/>
        <v xml:space="preserve">WB </v>
      </c>
      <c r="N680" s="58" t="str">
        <f t="shared" si="330"/>
        <v xml:space="preserve">≤4h </v>
      </c>
      <c r="O680" s="58" t="str">
        <f t="shared" si="331"/>
        <v xml:space="preserve">Fract </v>
      </c>
      <c r="P680" s="58" t="str">
        <f t="shared" si="332"/>
        <v xml:space="preserve">None </v>
      </c>
      <c r="Q680" s="58" t="str">
        <f t="shared" si="333"/>
        <v xml:space="preserve">None </v>
      </c>
      <c r="R680" s="58" t="str">
        <f t="shared" si="334"/>
        <v xml:space="preserve">NoIrr </v>
      </c>
      <c r="S680" s="58" t="str">
        <f t="shared" si="335"/>
        <v xml:space="preserve">- </v>
      </c>
      <c r="T680" s="58" t="str">
        <f t="shared" si="336"/>
        <v>no sub</v>
      </c>
      <c r="U680" s="58" t="str">
        <f t="shared" si="337"/>
        <v>Non</v>
      </c>
      <c r="V680" s="58" t="str">
        <f t="shared" si="338"/>
        <v>NA</v>
      </c>
      <c r="W680" s="58" t="str">
        <f t="shared" si="339"/>
        <v xml:space="preserve">None </v>
      </c>
      <c r="Y680" s="161" t="str">
        <f t="shared" si="340"/>
        <v>5-2-1-1-1-4-1-1-1-8-3-1-1-1-1-1-1-1-1</v>
      </c>
      <c r="Z680" s="8">
        <f t="shared" si="316"/>
        <v>510039</v>
      </c>
      <c r="AA680" s="7">
        <f t="shared" si="317"/>
        <v>675</v>
      </c>
      <c r="AB680" s="29" t="str">
        <f t="shared" si="347"/>
        <v>5</v>
      </c>
      <c r="AC680" s="29" t="str">
        <f t="shared" si="347"/>
        <v>1</v>
      </c>
      <c r="AD680" s="29" t="str">
        <f t="shared" si="347"/>
        <v>0</v>
      </c>
      <c r="AE680" s="29" t="str">
        <f t="shared" si="347"/>
        <v>0</v>
      </c>
      <c r="AF680" s="29" t="str">
        <f t="shared" si="347"/>
        <v>3</v>
      </c>
      <c r="AG680" s="29" t="str">
        <f t="shared" si="347"/>
        <v>9</v>
      </c>
      <c r="AH680" s="48">
        <v>675</v>
      </c>
      <c r="AI680" s="510">
        <v>510039</v>
      </c>
      <c r="AJ680" s="509">
        <v>5</v>
      </c>
      <c r="AK680" s="509">
        <v>2</v>
      </c>
      <c r="AL680" s="509">
        <v>1</v>
      </c>
      <c r="AM680" s="509">
        <v>1</v>
      </c>
      <c r="AN680" s="509">
        <v>1</v>
      </c>
      <c r="AO680" s="509">
        <v>4</v>
      </c>
      <c r="AP680" s="509">
        <v>1</v>
      </c>
      <c r="AQ680" s="509">
        <v>1</v>
      </c>
      <c r="AR680" s="509">
        <v>1</v>
      </c>
      <c r="AS680" s="509">
        <v>8</v>
      </c>
      <c r="AT680" s="509">
        <v>3</v>
      </c>
      <c r="AU680" s="509">
        <v>1</v>
      </c>
      <c r="AV680" s="509">
        <v>1</v>
      </c>
      <c r="AW680" s="509">
        <v>1</v>
      </c>
      <c r="AX680" s="509">
        <v>1</v>
      </c>
      <c r="AY680" s="509">
        <v>1</v>
      </c>
      <c r="AZ680" s="509">
        <v>1</v>
      </c>
      <c r="BA680" s="509">
        <v>1</v>
      </c>
      <c r="BB680" s="509">
        <v>1</v>
      </c>
      <c r="BC680" s="509" t="b">
        <v>0</v>
      </c>
      <c r="BD680" s="508">
        <v>36319</v>
      </c>
      <c r="BE680" s="508">
        <v>36319</v>
      </c>
      <c r="BF680" s="509" t="b">
        <v>0</v>
      </c>
      <c r="BG680" s="510" t="s">
        <v>1332</v>
      </c>
      <c r="BH680" s="512"/>
      <c r="BI680" s="510"/>
      <c r="BJ680" s="513">
        <v>36319</v>
      </c>
      <c r="BK680" s="513">
        <v>36319</v>
      </c>
      <c r="BL680" s="513">
        <v>46217</v>
      </c>
      <c r="BM680" s="510"/>
      <c r="BN680" s="512"/>
      <c r="BO680" s="510"/>
      <c r="BP680" s="509">
        <v>4</v>
      </c>
      <c r="BQ680" s="509" t="str">
        <f>IF(AI680="","",VLOOKUP(AJ680,[0]!Qualifier,(COLUMN(AJ680)-34),FALSE))</f>
        <v>Plasma</v>
      </c>
      <c r="BR680" s="509" t="str">
        <f>IF(AJ680="","",VLOOKUP(AK680,[0]!Qualifier,(COLUMN(AK680)-34),FALSE))</f>
        <v xml:space="preserve">CPD </v>
      </c>
      <c r="BS680" s="509" t="str">
        <f>IF(AK680="","",VLOOKUP(AL680,[0]!Qualifier,(COLUMN(AL680)-34),FALSE))</f>
        <v xml:space="preserve">NoAdd </v>
      </c>
      <c r="BT680" s="509" t="str">
        <f>IF(AL680="","",VLOOKUP(AM680,[0]!Qualifier,(COLUMN(AM680)-34),FALSE))</f>
        <v xml:space="preserve">Closed </v>
      </c>
      <c r="BU680" s="509" t="str">
        <f>IF(AM680="","",VLOOKUP(AN680,[0]!Qualifier,(COLUMN(AN680)-34),FALSE))</f>
        <v xml:space="preserve">SV </v>
      </c>
      <c r="BV680" s="509" t="str">
        <f>IF(AN680="","",VLOOKUP(AO680,[0]!Qualifier,(COLUMN(AO680)-34),FALSE))</f>
        <v xml:space="preserve">≤-30°C  </v>
      </c>
      <c r="BW680" s="509" t="str">
        <f>IF(AO680="","",VLOOKUP(AP680,[0]!Qualifier,(COLUMN(AP680)-34),FALSE))</f>
        <v>No</v>
      </c>
      <c r="BX680" s="509" t="str">
        <f>IF(AP680="","",VLOOKUP(AQ680,[0]!Qualifier,(COLUMN(AQ680)-34),FALSE))</f>
        <v xml:space="preserve">Allo </v>
      </c>
      <c r="BY680" s="509" t="str">
        <f>IF(AQ680="","",VLOOKUP(AR680,[0]!Qualifier,(COLUMN(AR680)-34),FALSE))</f>
        <v xml:space="preserve">WB </v>
      </c>
      <c r="BZ680" s="509" t="str">
        <f>IF(AR680="","",VLOOKUP(AS680,[0]!Qualifier,(COLUMN(AS680)-34),FALSE))</f>
        <v xml:space="preserve">≤4h </v>
      </c>
      <c r="CA680" s="509" t="str">
        <f>IF(AS680="","",VLOOKUP(AT680,[0]!Qualifier,(COLUMN(AT680)-34),FALSE))</f>
        <v xml:space="preserve">Fract </v>
      </c>
      <c r="CB680" s="509" t="str">
        <f>IF(AT680="","",VLOOKUP(AU680,[0]!Qualifier,(COLUMN(AU680)-34),FALSE))</f>
        <v xml:space="preserve">None </v>
      </c>
      <c r="CC680" s="509" t="str">
        <f>IF(AU680="","",VLOOKUP(AV680,[0]!Qualifier,(COLUMN(AV680)-34),FALSE))</f>
        <v xml:space="preserve">None </v>
      </c>
      <c r="CD680" s="509" t="str">
        <f>IF(AV680="","",VLOOKUP(AW680,[0]!Qualifier,(COLUMN(AW680)-34),FALSE))</f>
        <v xml:space="preserve">NoIrr </v>
      </c>
      <c r="CE680" s="508" t="str">
        <f>IF(AW680="","",VLOOKUP(AX680,[0]!Qualifier,(COLUMN(AX680)-34),FALSE))</f>
        <v xml:space="preserve">- </v>
      </c>
      <c r="CF680" s="508" t="str">
        <f>IF(AX680="","",VLOOKUP(AY680,[0]!Qualifier,(COLUMN(AY680)-34),FALSE))</f>
        <v>no sub</v>
      </c>
      <c r="CG680" s="509" t="str">
        <f>IF(AY680="","",VLOOKUP(AZ680,[0]!Qualifier,(COLUMN(AZ680)-34),FALSE))</f>
        <v>Non</v>
      </c>
      <c r="CH680" s="510" t="str">
        <f>IF(AZ680="","",VLOOKUP(BA680,[0]!Qualifier,(COLUMN(BA680)-34),FALSE))</f>
        <v>NA</v>
      </c>
      <c r="CI680" s="512" t="str">
        <f>IF(BA680="","",VLOOKUP(BB680,[0]!Qualifier,(COLUMN(BB680)-34),FALSE))</f>
        <v xml:space="preserve">None </v>
      </c>
      <c r="CJ680" s="510"/>
      <c r="CK680" s="513" t="str">
        <f t="shared" si="341"/>
        <v>5-2-1-1-1-4-1-1-1-8-3-1-1-1-1-1-1-1-1</v>
      </c>
      <c r="CL680" s="513">
        <v>44684</v>
      </c>
      <c r="CM680" s="513">
        <v>45195</v>
      </c>
      <c r="CN680" s="510"/>
      <c r="CP680" s="510"/>
    </row>
    <row r="681" spans="2:94" ht="12.95" customHeight="1" outlineLevel="1" x14ac:dyDescent="0.35">
      <c r="B681" s="7">
        <f>IF(D681="","",B680+1)</f>
        <v>676</v>
      </c>
      <c r="C681" s="59">
        <f t="shared" si="355"/>
        <v>676</v>
      </c>
      <c r="D681" s="124">
        <f>IF(AI681="","",AI681)</f>
        <v>510049</v>
      </c>
      <c r="E681" s="16" t="str">
        <f t="shared" si="321"/>
        <v>Plasma</v>
      </c>
      <c r="F681" s="58" t="str">
        <f t="shared" si="322"/>
        <v xml:space="preserve">CPD </v>
      </c>
      <c r="G681" s="58" t="str">
        <f t="shared" si="323"/>
        <v xml:space="preserve">NoAdd </v>
      </c>
      <c r="H681" s="58" t="str">
        <f t="shared" si="324"/>
        <v xml:space="preserve">Closed </v>
      </c>
      <c r="I681" s="58" t="str">
        <f t="shared" si="325"/>
        <v xml:space="preserve">SV </v>
      </c>
      <c r="J681" s="58" t="str">
        <f t="shared" si="326"/>
        <v xml:space="preserve">≤-30°C  </v>
      </c>
      <c r="K681" s="58" t="str">
        <f t="shared" si="327"/>
        <v>No</v>
      </c>
      <c r="L681" s="58" t="str">
        <f t="shared" si="328"/>
        <v xml:space="preserve">Allo </v>
      </c>
      <c r="M681" s="58" t="str">
        <f t="shared" si="329"/>
        <v xml:space="preserve">WB </v>
      </c>
      <c r="N681" s="58" t="str">
        <f t="shared" si="330"/>
        <v xml:space="preserve">≤6h </v>
      </c>
      <c r="O681" s="58" t="str">
        <f t="shared" si="331"/>
        <v xml:space="preserve">Fract </v>
      </c>
      <c r="P681" s="58" t="str">
        <f t="shared" si="332"/>
        <v xml:space="preserve">None </v>
      </c>
      <c r="Q681" s="58" t="str">
        <f t="shared" si="333"/>
        <v xml:space="preserve">None </v>
      </c>
      <c r="R681" s="58" t="str">
        <f t="shared" si="334"/>
        <v xml:space="preserve">NoIrr </v>
      </c>
      <c r="S681" s="58" t="str">
        <f t="shared" si="335"/>
        <v xml:space="preserve">- </v>
      </c>
      <c r="T681" s="58" t="str">
        <f t="shared" si="336"/>
        <v>no sub</v>
      </c>
      <c r="U681" s="58" t="str">
        <f t="shared" si="337"/>
        <v>Non</v>
      </c>
      <c r="V681" s="58" t="str">
        <f t="shared" si="338"/>
        <v>NA</v>
      </c>
      <c r="W681" s="58" t="str">
        <f t="shared" si="339"/>
        <v xml:space="preserve">None </v>
      </c>
      <c r="Y681" s="161" t="str">
        <f t="shared" si="340"/>
        <v>5-2-1-1-1-4-1-1-1-2-3-1-1-1-1-1-1-1-1</v>
      </c>
      <c r="Z681" s="8">
        <f t="shared" si="316"/>
        <v>510049</v>
      </c>
      <c r="AA681" s="7">
        <f t="shared" si="317"/>
        <v>676</v>
      </c>
      <c r="AB681" s="29" t="str">
        <f t="shared" si="347"/>
        <v>5</v>
      </c>
      <c r="AC681" s="29" t="str">
        <f t="shared" si="347"/>
        <v>1</v>
      </c>
      <c r="AD681" s="29" t="str">
        <f t="shared" si="347"/>
        <v>0</v>
      </c>
      <c r="AE681" s="29" t="str">
        <f t="shared" si="347"/>
        <v>0</v>
      </c>
      <c r="AF681" s="29" t="str">
        <f t="shared" si="347"/>
        <v>4</v>
      </c>
      <c r="AG681" s="29" t="str">
        <f t="shared" si="347"/>
        <v>9</v>
      </c>
      <c r="AH681" s="48">
        <v>676</v>
      </c>
      <c r="AI681" s="510">
        <v>510049</v>
      </c>
      <c r="AJ681" s="509">
        <v>5</v>
      </c>
      <c r="AK681" s="509">
        <v>2</v>
      </c>
      <c r="AL681" s="509">
        <v>1</v>
      </c>
      <c r="AM681" s="509">
        <v>1</v>
      </c>
      <c r="AN681" s="509">
        <v>1</v>
      </c>
      <c r="AO681" s="509">
        <v>4</v>
      </c>
      <c r="AP681" s="509">
        <v>1</v>
      </c>
      <c r="AQ681" s="509">
        <v>1</v>
      </c>
      <c r="AR681" s="509">
        <v>1</v>
      </c>
      <c r="AS681" s="509">
        <v>2</v>
      </c>
      <c r="AT681" s="509">
        <v>3</v>
      </c>
      <c r="AU681" s="509">
        <v>1</v>
      </c>
      <c r="AV681" s="509">
        <v>1</v>
      </c>
      <c r="AW681" s="509">
        <v>1</v>
      </c>
      <c r="AX681" s="509">
        <v>1</v>
      </c>
      <c r="AY681" s="509">
        <v>1</v>
      </c>
      <c r="AZ681" s="509">
        <v>1</v>
      </c>
      <c r="BA681" s="509">
        <v>1</v>
      </c>
      <c r="BB681" s="509">
        <v>1</v>
      </c>
      <c r="BC681" s="509" t="b">
        <v>0</v>
      </c>
      <c r="BD681" s="508">
        <v>36280</v>
      </c>
      <c r="BE681" s="508">
        <v>36293</v>
      </c>
      <c r="BF681" s="509" t="b">
        <v>0</v>
      </c>
      <c r="BG681" s="510" t="s">
        <v>1333</v>
      </c>
      <c r="BH681" s="512"/>
      <c r="BI681" s="510"/>
      <c r="BJ681" s="513">
        <v>36280</v>
      </c>
      <c r="BK681" s="513">
        <v>36293</v>
      </c>
      <c r="BL681" s="513">
        <v>46217</v>
      </c>
      <c r="BM681" s="510"/>
      <c r="BN681" s="512"/>
      <c r="BO681" s="510"/>
      <c r="BP681" s="509">
        <v>4</v>
      </c>
      <c r="BQ681" s="509" t="str">
        <f>IF(AI681="","",VLOOKUP(AJ681,[0]!Qualifier,(COLUMN(AJ681)-34),FALSE))</f>
        <v>Plasma</v>
      </c>
      <c r="BR681" s="509" t="str">
        <f>IF(AJ681="","",VLOOKUP(AK681,[0]!Qualifier,(COLUMN(AK681)-34),FALSE))</f>
        <v xml:space="preserve">CPD </v>
      </c>
      <c r="BS681" s="509" t="str">
        <f>IF(AK681="","",VLOOKUP(AL681,[0]!Qualifier,(COLUMN(AL681)-34),FALSE))</f>
        <v xml:space="preserve">NoAdd </v>
      </c>
      <c r="BT681" s="509" t="str">
        <f>IF(AL681="","",VLOOKUP(AM681,[0]!Qualifier,(COLUMN(AM681)-34),FALSE))</f>
        <v xml:space="preserve">Closed </v>
      </c>
      <c r="BU681" s="509" t="str">
        <f>IF(AM681="","",VLOOKUP(AN681,[0]!Qualifier,(COLUMN(AN681)-34),FALSE))</f>
        <v xml:space="preserve">SV </v>
      </c>
      <c r="BV681" s="509" t="str">
        <f>IF(AN681="","",VLOOKUP(AO681,[0]!Qualifier,(COLUMN(AO681)-34),FALSE))</f>
        <v xml:space="preserve">≤-30°C  </v>
      </c>
      <c r="BW681" s="509" t="str">
        <f>IF(AO681="","",VLOOKUP(AP681,[0]!Qualifier,(COLUMN(AP681)-34),FALSE))</f>
        <v>No</v>
      </c>
      <c r="BX681" s="509" t="str">
        <f>IF(AP681="","",VLOOKUP(AQ681,[0]!Qualifier,(COLUMN(AQ681)-34),FALSE))</f>
        <v xml:space="preserve">Allo </v>
      </c>
      <c r="BY681" s="509" t="str">
        <f>IF(AQ681="","",VLOOKUP(AR681,[0]!Qualifier,(COLUMN(AR681)-34),FALSE))</f>
        <v xml:space="preserve">WB </v>
      </c>
      <c r="BZ681" s="509" t="str">
        <f>IF(AR681="","",VLOOKUP(AS681,[0]!Qualifier,(COLUMN(AS681)-34),FALSE))</f>
        <v xml:space="preserve">≤6h </v>
      </c>
      <c r="CA681" s="509" t="str">
        <f>IF(AS681="","",VLOOKUP(AT681,[0]!Qualifier,(COLUMN(AT681)-34),FALSE))</f>
        <v xml:space="preserve">Fract </v>
      </c>
      <c r="CB681" s="509" t="str">
        <f>IF(AT681="","",VLOOKUP(AU681,[0]!Qualifier,(COLUMN(AU681)-34),FALSE))</f>
        <v xml:space="preserve">None </v>
      </c>
      <c r="CC681" s="509" t="str">
        <f>IF(AU681="","",VLOOKUP(AV681,[0]!Qualifier,(COLUMN(AV681)-34),FALSE))</f>
        <v xml:space="preserve">None </v>
      </c>
      <c r="CD681" s="509" t="str">
        <f>IF(AV681="","",VLOOKUP(AW681,[0]!Qualifier,(COLUMN(AW681)-34),FALSE))</f>
        <v xml:space="preserve">NoIrr </v>
      </c>
      <c r="CE681" s="508" t="str">
        <f>IF(AW681="","",VLOOKUP(AX681,[0]!Qualifier,(COLUMN(AX681)-34),FALSE))</f>
        <v xml:space="preserve">- </v>
      </c>
      <c r="CF681" s="508" t="str">
        <f>IF(AX681="","",VLOOKUP(AY681,[0]!Qualifier,(COLUMN(AY681)-34),FALSE))</f>
        <v>no sub</v>
      </c>
      <c r="CG681" s="509" t="str">
        <f>IF(AY681="","",VLOOKUP(AZ681,[0]!Qualifier,(COLUMN(AZ681)-34),FALSE))</f>
        <v>Non</v>
      </c>
      <c r="CH681" s="510" t="str">
        <f>IF(AZ681="","",VLOOKUP(BA681,[0]!Qualifier,(COLUMN(BA681)-34),FALSE))</f>
        <v>NA</v>
      </c>
      <c r="CI681" s="512" t="str">
        <f>IF(BA681="","",VLOOKUP(BB681,[0]!Qualifier,(COLUMN(BB681)-34),FALSE))</f>
        <v xml:space="preserve">None </v>
      </c>
      <c r="CJ681" s="510"/>
      <c r="CK681" s="513" t="str">
        <f t="shared" si="341"/>
        <v>5-2-1-1-1-4-1-1-1-2-3-1-1-1-1-1-1-1-1</v>
      </c>
      <c r="CL681" s="513">
        <v>44684</v>
      </c>
      <c r="CM681" s="513">
        <v>45195</v>
      </c>
      <c r="CN681" s="510"/>
      <c r="CP681" s="510"/>
    </row>
    <row r="682" spans="2:94" ht="12.95" customHeight="1" outlineLevel="1" x14ac:dyDescent="0.35">
      <c r="B682" s="7">
        <f>IF(D682="","",B681+1)</f>
        <v>677</v>
      </c>
      <c r="C682" s="59">
        <f t="shared" si="355"/>
        <v>677</v>
      </c>
      <c r="D682" s="124">
        <f>IF(AI682="","",AI682)</f>
        <v>510059</v>
      </c>
      <c r="E682" s="16" t="str">
        <f t="shared" si="321"/>
        <v>Plasma</v>
      </c>
      <c r="F682" s="58" t="str">
        <f t="shared" si="322"/>
        <v xml:space="preserve">CPD </v>
      </c>
      <c r="G682" s="58" t="str">
        <f t="shared" si="323"/>
        <v xml:space="preserve">NoAdd </v>
      </c>
      <c r="H682" s="58" t="str">
        <f t="shared" si="324"/>
        <v xml:space="preserve">Closed </v>
      </c>
      <c r="I682" s="58" t="str">
        <f t="shared" si="325"/>
        <v xml:space="preserve">SV </v>
      </c>
      <c r="J682" s="58" t="str">
        <f t="shared" si="326"/>
        <v xml:space="preserve">≤-30°C  </v>
      </c>
      <c r="K682" s="58" t="str">
        <f t="shared" si="327"/>
        <v>No</v>
      </c>
      <c r="L682" s="58" t="str">
        <f t="shared" si="328"/>
        <v xml:space="preserve">Allo </v>
      </c>
      <c r="M682" s="58" t="str">
        <f t="shared" si="329"/>
        <v xml:space="preserve">WB </v>
      </c>
      <c r="N682" s="58" t="str">
        <f t="shared" si="330"/>
        <v xml:space="preserve">≤18h </v>
      </c>
      <c r="O682" s="58" t="str">
        <f t="shared" si="331"/>
        <v xml:space="preserve">Fract </v>
      </c>
      <c r="P682" s="58" t="str">
        <f t="shared" si="332"/>
        <v xml:space="preserve">None </v>
      </c>
      <c r="Q682" s="58" t="str">
        <f t="shared" si="333"/>
        <v xml:space="preserve">None </v>
      </c>
      <c r="R682" s="58" t="str">
        <f t="shared" si="334"/>
        <v xml:space="preserve">NoIrr </v>
      </c>
      <c r="S682" s="58" t="str">
        <f t="shared" si="335"/>
        <v xml:space="preserve">- </v>
      </c>
      <c r="T682" s="58" t="str">
        <f t="shared" si="336"/>
        <v>no sub</v>
      </c>
      <c r="U682" s="58" t="str">
        <f t="shared" si="337"/>
        <v>Non</v>
      </c>
      <c r="V682" s="58" t="str">
        <f t="shared" si="338"/>
        <v>NA</v>
      </c>
      <c r="W682" s="58" t="str">
        <f t="shared" si="339"/>
        <v xml:space="preserve">None </v>
      </c>
      <c r="Y682" s="161" t="str">
        <f t="shared" si="340"/>
        <v>5-2-1-1-1-4-1-1-1-3-3-1-1-1-1-1-1-1-1</v>
      </c>
      <c r="Z682" s="8">
        <f t="shared" si="316"/>
        <v>510059</v>
      </c>
      <c r="AA682" s="7">
        <f t="shared" si="317"/>
        <v>677</v>
      </c>
      <c r="AB682" s="29" t="str">
        <f t="shared" si="347"/>
        <v>5</v>
      </c>
      <c r="AC682" s="29" t="str">
        <f t="shared" si="347"/>
        <v>1</v>
      </c>
      <c r="AD682" s="29" t="str">
        <f t="shared" si="347"/>
        <v>0</v>
      </c>
      <c r="AE682" s="29" t="str">
        <f t="shared" si="347"/>
        <v>0</v>
      </c>
      <c r="AF682" s="29" t="str">
        <f t="shared" si="347"/>
        <v>5</v>
      </c>
      <c r="AG682" s="29" t="str">
        <f t="shared" si="347"/>
        <v>9</v>
      </c>
      <c r="AH682" s="48">
        <v>677</v>
      </c>
      <c r="AI682" s="510">
        <v>510059</v>
      </c>
      <c r="AJ682" s="509">
        <v>5</v>
      </c>
      <c r="AK682" s="509">
        <v>2</v>
      </c>
      <c r="AL682" s="509">
        <v>1</v>
      </c>
      <c r="AM682" s="509">
        <v>1</v>
      </c>
      <c r="AN682" s="509">
        <v>1</v>
      </c>
      <c r="AO682" s="509">
        <v>4</v>
      </c>
      <c r="AP682" s="509">
        <v>1</v>
      </c>
      <c r="AQ682" s="509">
        <v>1</v>
      </c>
      <c r="AR682" s="509">
        <v>1</v>
      </c>
      <c r="AS682" s="509">
        <v>3</v>
      </c>
      <c r="AT682" s="509">
        <v>3</v>
      </c>
      <c r="AU682" s="509">
        <v>1</v>
      </c>
      <c r="AV682" s="509">
        <v>1</v>
      </c>
      <c r="AW682" s="509">
        <v>1</v>
      </c>
      <c r="AX682" s="509">
        <v>1</v>
      </c>
      <c r="AY682" s="509">
        <v>1</v>
      </c>
      <c r="AZ682" s="509">
        <v>1</v>
      </c>
      <c r="BA682" s="509">
        <v>1</v>
      </c>
      <c r="BB682" s="509">
        <v>1</v>
      </c>
      <c r="BC682" s="509" t="b">
        <v>0</v>
      </c>
      <c r="BD682" s="508">
        <v>36247</v>
      </c>
      <c r="BE682" s="508">
        <v>36247</v>
      </c>
      <c r="BF682" s="509" t="b">
        <v>0</v>
      </c>
      <c r="BG682" s="510" t="s">
        <v>1335</v>
      </c>
      <c r="BH682" s="512"/>
      <c r="BI682" s="510"/>
      <c r="BJ682" s="513">
        <v>36247</v>
      </c>
      <c r="BK682" s="513">
        <v>36247</v>
      </c>
      <c r="BL682" s="513">
        <v>46217</v>
      </c>
      <c r="BM682" s="510"/>
      <c r="BN682" s="512"/>
      <c r="BO682" s="510"/>
      <c r="BP682" s="509">
        <v>4</v>
      </c>
      <c r="BQ682" s="509" t="str">
        <f>IF(AI682="","",VLOOKUP(AJ682,[0]!Qualifier,(COLUMN(AJ682)-34),FALSE))</f>
        <v>Plasma</v>
      </c>
      <c r="BR682" s="509" t="str">
        <f>IF(AJ682="","",VLOOKUP(AK682,[0]!Qualifier,(COLUMN(AK682)-34),FALSE))</f>
        <v xml:space="preserve">CPD </v>
      </c>
      <c r="BS682" s="509" t="str">
        <f>IF(AK682="","",VLOOKUP(AL682,[0]!Qualifier,(COLUMN(AL682)-34),FALSE))</f>
        <v xml:space="preserve">NoAdd </v>
      </c>
      <c r="BT682" s="509" t="str">
        <f>IF(AL682="","",VLOOKUP(AM682,[0]!Qualifier,(COLUMN(AM682)-34),FALSE))</f>
        <v xml:space="preserve">Closed </v>
      </c>
      <c r="BU682" s="509" t="str">
        <f>IF(AM682="","",VLOOKUP(AN682,[0]!Qualifier,(COLUMN(AN682)-34),FALSE))</f>
        <v xml:space="preserve">SV </v>
      </c>
      <c r="BV682" s="509" t="str">
        <f>IF(AN682="","",VLOOKUP(AO682,[0]!Qualifier,(COLUMN(AO682)-34),FALSE))</f>
        <v xml:space="preserve">≤-30°C  </v>
      </c>
      <c r="BW682" s="509" t="str">
        <f>IF(AO682="","",VLOOKUP(AP682,[0]!Qualifier,(COLUMN(AP682)-34),FALSE))</f>
        <v>No</v>
      </c>
      <c r="BX682" s="509" t="str">
        <f>IF(AP682="","",VLOOKUP(AQ682,[0]!Qualifier,(COLUMN(AQ682)-34),FALSE))</f>
        <v xml:space="preserve">Allo </v>
      </c>
      <c r="BY682" s="509" t="str">
        <f>IF(AQ682="","",VLOOKUP(AR682,[0]!Qualifier,(COLUMN(AR682)-34),FALSE))</f>
        <v xml:space="preserve">WB </v>
      </c>
      <c r="BZ682" s="509" t="str">
        <f>IF(AR682="","",VLOOKUP(AS682,[0]!Qualifier,(COLUMN(AS682)-34),FALSE))</f>
        <v xml:space="preserve">≤18h </v>
      </c>
      <c r="CA682" s="509" t="str">
        <f>IF(AS682="","",VLOOKUP(AT682,[0]!Qualifier,(COLUMN(AT682)-34),FALSE))</f>
        <v xml:space="preserve">Fract </v>
      </c>
      <c r="CB682" s="509" t="str">
        <f>IF(AT682="","",VLOOKUP(AU682,[0]!Qualifier,(COLUMN(AU682)-34),FALSE))</f>
        <v xml:space="preserve">None </v>
      </c>
      <c r="CC682" s="509" t="str">
        <f>IF(AU682="","",VLOOKUP(AV682,[0]!Qualifier,(COLUMN(AV682)-34),FALSE))</f>
        <v xml:space="preserve">None </v>
      </c>
      <c r="CD682" s="509" t="str">
        <f>IF(AV682="","",VLOOKUP(AW682,[0]!Qualifier,(COLUMN(AW682)-34),FALSE))</f>
        <v xml:space="preserve">NoIrr </v>
      </c>
      <c r="CE682" s="508" t="str">
        <f>IF(AW682="","",VLOOKUP(AX682,[0]!Qualifier,(COLUMN(AX682)-34),FALSE))</f>
        <v xml:space="preserve">- </v>
      </c>
      <c r="CF682" s="508" t="str">
        <f>IF(AX682="","",VLOOKUP(AY682,[0]!Qualifier,(COLUMN(AY682)-34),FALSE))</f>
        <v>no sub</v>
      </c>
      <c r="CG682" s="509" t="str">
        <f>IF(AY682="","",VLOOKUP(AZ682,[0]!Qualifier,(COLUMN(AZ682)-34),FALSE))</f>
        <v>Non</v>
      </c>
      <c r="CH682" s="510" t="str">
        <f>IF(AZ682="","",VLOOKUP(BA682,[0]!Qualifier,(COLUMN(BA682)-34),FALSE))</f>
        <v>NA</v>
      </c>
      <c r="CI682" s="512" t="str">
        <f>IF(BA682="","",VLOOKUP(BB682,[0]!Qualifier,(COLUMN(BB682)-34),FALSE))</f>
        <v xml:space="preserve">None </v>
      </c>
      <c r="CJ682" s="510"/>
      <c r="CK682" s="513" t="str">
        <f t="shared" si="341"/>
        <v>5-2-1-1-1-4-1-1-1-3-3-1-1-1-1-1-1-1-1</v>
      </c>
      <c r="CL682" s="513">
        <v>37988</v>
      </c>
      <c r="CM682" s="513">
        <v>45195</v>
      </c>
      <c r="CN682" s="510"/>
      <c r="CP682" s="510"/>
    </row>
    <row r="683" spans="2:94" ht="12.95" customHeight="1" outlineLevel="1" x14ac:dyDescent="0.35">
      <c r="B683" s="7">
        <f>IF(D683="","",B682+1)</f>
        <v>678</v>
      </c>
      <c r="C683" s="59">
        <f t="shared" si="355"/>
        <v>678</v>
      </c>
      <c r="D683" s="124">
        <f>IF(AI683="","",AI683)</f>
        <v>510069</v>
      </c>
      <c r="E683" s="16" t="str">
        <f t="shared" si="321"/>
        <v>Plasma</v>
      </c>
      <c r="F683" s="58" t="str">
        <f t="shared" si="322"/>
        <v xml:space="preserve">CPD </v>
      </c>
      <c r="G683" s="58" t="str">
        <f t="shared" si="323"/>
        <v xml:space="preserve">NoAdd </v>
      </c>
      <c r="H683" s="58" t="str">
        <f t="shared" si="324"/>
        <v xml:space="preserve">Closed </v>
      </c>
      <c r="I683" s="58" t="str">
        <f t="shared" si="325"/>
        <v xml:space="preserve">SV </v>
      </c>
      <c r="J683" s="58" t="str">
        <f t="shared" si="326"/>
        <v xml:space="preserve">≤-30°C  </v>
      </c>
      <c r="K683" s="58" t="str">
        <f t="shared" si="327"/>
        <v>No</v>
      </c>
      <c r="L683" s="58" t="str">
        <f t="shared" si="328"/>
        <v xml:space="preserve">Allo </v>
      </c>
      <c r="M683" s="58" t="str">
        <f t="shared" si="329"/>
        <v xml:space="preserve">WB </v>
      </c>
      <c r="N683" s="58" t="str">
        <f t="shared" si="330"/>
        <v xml:space="preserve">&gt;18h </v>
      </c>
      <c r="O683" s="58" t="str">
        <f t="shared" si="331"/>
        <v xml:space="preserve">Fract </v>
      </c>
      <c r="P683" s="58" t="str">
        <f t="shared" si="332"/>
        <v xml:space="preserve">None </v>
      </c>
      <c r="Q683" s="58" t="str">
        <f t="shared" si="333"/>
        <v xml:space="preserve">None </v>
      </c>
      <c r="R683" s="58" t="str">
        <f t="shared" si="334"/>
        <v xml:space="preserve">NoIrr </v>
      </c>
      <c r="S683" s="58" t="str">
        <f t="shared" si="335"/>
        <v xml:space="preserve">- </v>
      </c>
      <c r="T683" s="58" t="str">
        <f t="shared" si="336"/>
        <v>no sub</v>
      </c>
      <c r="U683" s="58" t="str">
        <f t="shared" si="337"/>
        <v>Non</v>
      </c>
      <c r="V683" s="58" t="str">
        <f t="shared" si="338"/>
        <v>NA</v>
      </c>
      <c r="W683" s="58" t="str">
        <f t="shared" si="339"/>
        <v xml:space="preserve">None </v>
      </c>
      <c r="Y683" s="161" t="str">
        <f t="shared" si="340"/>
        <v>5-2-1-1-1-4-1-1-1-4-3-1-1-1-1-1-1-1-1</v>
      </c>
      <c r="Z683" s="8">
        <f t="shared" si="316"/>
        <v>510069</v>
      </c>
      <c r="AA683" s="7">
        <f t="shared" si="317"/>
        <v>678</v>
      </c>
      <c r="AB683" s="29" t="str">
        <f t="shared" si="347"/>
        <v>5</v>
      </c>
      <c r="AC683" s="29" t="str">
        <f t="shared" si="347"/>
        <v>1</v>
      </c>
      <c r="AD683" s="29" t="str">
        <f t="shared" si="347"/>
        <v>0</v>
      </c>
      <c r="AE683" s="29" t="str">
        <f t="shared" si="347"/>
        <v>0</v>
      </c>
      <c r="AF683" s="29" t="str">
        <f t="shared" si="347"/>
        <v>6</v>
      </c>
      <c r="AG683" s="29" t="str">
        <f t="shared" si="347"/>
        <v>9</v>
      </c>
      <c r="AH683" s="48">
        <v>678</v>
      </c>
      <c r="AI683" s="510">
        <v>510069</v>
      </c>
      <c r="AJ683" s="509">
        <v>5</v>
      </c>
      <c r="AK683" s="509">
        <v>2</v>
      </c>
      <c r="AL683" s="509">
        <v>1</v>
      </c>
      <c r="AM683" s="509">
        <v>1</v>
      </c>
      <c r="AN683" s="509">
        <v>1</v>
      </c>
      <c r="AO683" s="509">
        <v>4</v>
      </c>
      <c r="AP683" s="509">
        <v>1</v>
      </c>
      <c r="AQ683" s="509">
        <v>1</v>
      </c>
      <c r="AR683" s="509">
        <v>1</v>
      </c>
      <c r="AS683" s="509">
        <v>4</v>
      </c>
      <c r="AT683" s="509">
        <v>3</v>
      </c>
      <c r="AU683" s="509">
        <v>1</v>
      </c>
      <c r="AV683" s="509">
        <v>1</v>
      </c>
      <c r="AW683" s="509">
        <v>1</v>
      </c>
      <c r="AX683" s="509">
        <v>1</v>
      </c>
      <c r="AY683" s="509">
        <v>1</v>
      </c>
      <c r="AZ683" s="509">
        <v>1</v>
      </c>
      <c r="BA683" s="509">
        <v>1</v>
      </c>
      <c r="BB683" s="509">
        <v>1</v>
      </c>
      <c r="BC683" s="509" t="b">
        <v>0</v>
      </c>
      <c r="BD683" s="508">
        <v>36248</v>
      </c>
      <c r="BE683" s="508">
        <v>36248</v>
      </c>
      <c r="BF683" s="509" t="b">
        <v>0</v>
      </c>
      <c r="BG683" s="510" t="s">
        <v>741</v>
      </c>
      <c r="BH683" s="512"/>
      <c r="BI683" s="510"/>
      <c r="BJ683" s="513">
        <v>36248</v>
      </c>
      <c r="BK683" s="513">
        <v>36248</v>
      </c>
      <c r="BL683" s="513">
        <v>46217</v>
      </c>
      <c r="BM683" s="510"/>
      <c r="BN683" s="512"/>
      <c r="BO683" s="510"/>
      <c r="BP683" s="509">
        <v>2</v>
      </c>
      <c r="BQ683" s="509" t="str">
        <f>IF(AI683="","",VLOOKUP(AJ683,[0]!Qualifier,(COLUMN(AJ683)-34),FALSE))</f>
        <v>Plasma</v>
      </c>
      <c r="BR683" s="509" t="str">
        <f>IF(AJ683="","",VLOOKUP(AK683,[0]!Qualifier,(COLUMN(AK683)-34),FALSE))</f>
        <v xml:space="preserve">CPD </v>
      </c>
      <c r="BS683" s="509" t="str">
        <f>IF(AK683="","",VLOOKUP(AL683,[0]!Qualifier,(COLUMN(AL683)-34),FALSE))</f>
        <v xml:space="preserve">NoAdd </v>
      </c>
      <c r="BT683" s="509" t="str">
        <f>IF(AL683="","",VLOOKUP(AM683,[0]!Qualifier,(COLUMN(AM683)-34),FALSE))</f>
        <v xml:space="preserve">Closed </v>
      </c>
      <c r="BU683" s="509" t="str">
        <f>IF(AM683="","",VLOOKUP(AN683,[0]!Qualifier,(COLUMN(AN683)-34),FALSE))</f>
        <v xml:space="preserve">SV </v>
      </c>
      <c r="BV683" s="509" t="str">
        <f>IF(AN683="","",VLOOKUP(AO683,[0]!Qualifier,(COLUMN(AO683)-34),FALSE))</f>
        <v xml:space="preserve">≤-30°C  </v>
      </c>
      <c r="BW683" s="509" t="str">
        <f>IF(AO683="","",VLOOKUP(AP683,[0]!Qualifier,(COLUMN(AP683)-34),FALSE))</f>
        <v>No</v>
      </c>
      <c r="BX683" s="509" t="str">
        <f>IF(AP683="","",VLOOKUP(AQ683,[0]!Qualifier,(COLUMN(AQ683)-34),FALSE))</f>
        <v xml:space="preserve">Allo </v>
      </c>
      <c r="BY683" s="509" t="str">
        <f>IF(AQ683="","",VLOOKUP(AR683,[0]!Qualifier,(COLUMN(AR683)-34),FALSE))</f>
        <v xml:space="preserve">WB </v>
      </c>
      <c r="BZ683" s="509" t="str">
        <f>IF(AR683="","",VLOOKUP(AS683,[0]!Qualifier,(COLUMN(AS683)-34),FALSE))</f>
        <v xml:space="preserve">&gt;18h </v>
      </c>
      <c r="CA683" s="509" t="str">
        <f>IF(AS683="","",VLOOKUP(AT683,[0]!Qualifier,(COLUMN(AT683)-34),FALSE))</f>
        <v xml:space="preserve">Fract </v>
      </c>
      <c r="CB683" s="509" t="str">
        <f>IF(AT683="","",VLOOKUP(AU683,[0]!Qualifier,(COLUMN(AU683)-34),FALSE))</f>
        <v xml:space="preserve">None </v>
      </c>
      <c r="CC683" s="509" t="str">
        <f>IF(AU683="","",VLOOKUP(AV683,[0]!Qualifier,(COLUMN(AV683)-34),FALSE))</f>
        <v xml:space="preserve">None </v>
      </c>
      <c r="CD683" s="509" t="str">
        <f>IF(AV683="","",VLOOKUP(AW683,[0]!Qualifier,(COLUMN(AW683)-34),FALSE))</f>
        <v xml:space="preserve">NoIrr </v>
      </c>
      <c r="CE683" s="508" t="str">
        <f>IF(AW683="","",VLOOKUP(AX683,[0]!Qualifier,(COLUMN(AX683)-34),FALSE))</f>
        <v xml:space="preserve">- </v>
      </c>
      <c r="CF683" s="508" t="str">
        <f>IF(AX683="","",VLOOKUP(AY683,[0]!Qualifier,(COLUMN(AY683)-34),FALSE))</f>
        <v>no sub</v>
      </c>
      <c r="CG683" s="509" t="str">
        <f>IF(AY683="","",VLOOKUP(AZ683,[0]!Qualifier,(COLUMN(AZ683)-34),FALSE))</f>
        <v>Non</v>
      </c>
      <c r="CH683" s="510" t="str">
        <f>IF(AZ683="","",VLOOKUP(BA683,[0]!Qualifier,(COLUMN(BA683)-34),FALSE))</f>
        <v>NA</v>
      </c>
      <c r="CI683" s="512" t="str">
        <f>IF(BA683="","",VLOOKUP(BB683,[0]!Qualifier,(COLUMN(BB683)-34),FALSE))</f>
        <v xml:space="preserve">None </v>
      </c>
      <c r="CJ683" s="510"/>
      <c r="CK683" s="513" t="str">
        <f t="shared" si="341"/>
        <v>5-2-1-1-1-4-1-1-1-4-3-1-1-1-1-1-1-1-1</v>
      </c>
      <c r="CL683" s="513">
        <v>39267</v>
      </c>
      <c r="CM683" s="513">
        <v>45195</v>
      </c>
      <c r="CN683" s="510"/>
      <c r="CP683" s="510"/>
    </row>
    <row r="684" spans="2:94" ht="12.75" customHeight="1" outlineLevel="2" x14ac:dyDescent="0.35">
      <c r="B684" s="7">
        <f>IF(D684="","",B683+1)</f>
        <v>679</v>
      </c>
      <c r="C684" s="59">
        <f t="shared" si="355"/>
        <v>679</v>
      </c>
      <c r="D684" s="124">
        <f t="shared" si="346"/>
        <v>510079</v>
      </c>
      <c r="E684" s="16" t="str">
        <f t="shared" ref="E684:E699" si="356">IF($AI684&lt;&gt;"",IF($Y$3="text", BQ684,AJ684),"")</f>
        <v>Plasma</v>
      </c>
      <c r="F684" s="58" t="str">
        <f t="shared" ref="F684:F697" si="357">IF($AI684&lt;&gt;"",IF($Y$3="text", BR684,AK684),"")</f>
        <v xml:space="preserve">CPD </v>
      </c>
      <c r="G684" s="58" t="str">
        <f t="shared" ref="G684:G697" si="358">IF($AI684&lt;&gt;"",IF($Y$3="text", BS684,AL684),"")</f>
        <v xml:space="preserve">NoAdd </v>
      </c>
      <c r="H684" s="58" t="str">
        <f t="shared" ref="H684:H697" si="359">IF($AI684&lt;&gt;"",IF($Y$3="text", BT684,AM684),"")</f>
        <v xml:space="preserve">Closed </v>
      </c>
      <c r="I684" s="58" t="str">
        <f t="shared" ref="I684:I697" si="360">IF($AI684&lt;&gt;"",IF($Y$3="text", BU684,AN684),"")</f>
        <v xml:space="preserve">SV </v>
      </c>
      <c r="J684" s="58" t="str">
        <f t="shared" ref="J684:J697" si="361">IF($AI684&lt;&gt;"",IF($Y$3="text", BV684,AO684),"")</f>
        <v xml:space="preserve">≤-30°C  </v>
      </c>
      <c r="K684" s="58" t="str">
        <f t="shared" ref="K684:K697" si="362">IF($AI684&lt;&gt;"",IF($Y$3="text", BW684,AP684),"")</f>
        <v>No</v>
      </c>
      <c r="L684" s="58" t="str">
        <f t="shared" ref="L684:L697" si="363">IF($AI684&lt;&gt;"",IF($Y$3="text", BX684,AQ684),"")</f>
        <v xml:space="preserve">Allo </v>
      </c>
      <c r="M684" s="58" t="str">
        <f t="shared" ref="M684:M697" si="364">IF($AI684&lt;&gt;"",IF($Y$3="text", BY684,AR684),"")</f>
        <v xml:space="preserve">WB </v>
      </c>
      <c r="N684" s="58" t="str">
        <f t="shared" ref="N684:N697" si="365">IF($AI684&lt;&gt;"",IF($Y$3="text", BZ684,AS684),"")</f>
        <v xml:space="preserve">≤6h </v>
      </c>
      <c r="O684" s="58" t="str">
        <f t="shared" ref="O684:O697" si="366">IF($AI684&lt;&gt;"",IF($Y$3="text", CA684,AT684),"")</f>
        <v xml:space="preserve">NoTrans </v>
      </c>
      <c r="P684" s="58" t="str">
        <f t="shared" ref="P684:P697" si="367">IF($AI684&lt;&gt;"",IF($Y$3="text", CB684,AU684),"")</f>
        <v xml:space="preserve">None </v>
      </c>
      <c r="Q684" s="58" t="str">
        <f t="shared" ref="Q684:Q697" si="368">IF($AI684&lt;&gt;"",IF($Y$3="text", CC684,AV684),"")</f>
        <v xml:space="preserve">None </v>
      </c>
      <c r="R684" s="58" t="str">
        <f t="shared" ref="R684:R697" si="369">IF($AI684&lt;&gt;"",IF($Y$3="text", CD684,AW684),"")</f>
        <v xml:space="preserve">NoIrr </v>
      </c>
      <c r="S684" s="58" t="str">
        <f t="shared" ref="S684:S697" si="370">IF($AI684&lt;&gt;"",IF($Y$3="text", CE684,AX684),"")</f>
        <v xml:space="preserve">- </v>
      </c>
      <c r="T684" s="58" t="str">
        <f t="shared" ref="T684:T697" si="371">IF($AI684&lt;&gt;"",IF($Y$3="text", CF684,AY684),"")</f>
        <v>no sub</v>
      </c>
      <c r="U684" s="58" t="str">
        <f t="shared" ref="U684:U697" si="372">IF($AI684&lt;&gt;"",IF($Y$3="text", CG684,AZ684),"")</f>
        <v>Non</v>
      </c>
      <c r="V684" s="58" t="str">
        <f t="shared" ref="V684:V697" si="373">IF($AI684&lt;&gt;"",IF($Y$3="text", CH684,BA684),"")</f>
        <v>NA</v>
      </c>
      <c r="W684" s="58" t="str">
        <f t="shared" ref="W684:W697" si="374">IF($AI684&lt;&gt;"",IF($Y$3="text", CI684,BB684),"")</f>
        <v xml:space="preserve">None </v>
      </c>
      <c r="Y684" s="161" t="str">
        <f t="shared" si="340"/>
        <v>5-2-1-1-1-4-1-1-1-2-2-1-1-1-1-1-1-1-1</v>
      </c>
      <c r="Z684" s="8">
        <f t="shared" si="316"/>
        <v>510079</v>
      </c>
      <c r="AA684" s="7">
        <f t="shared" si="317"/>
        <v>679</v>
      </c>
      <c r="AB684" s="29" t="str">
        <f t="shared" si="347"/>
        <v>5</v>
      </c>
      <c r="AC684" s="29" t="str">
        <f t="shared" si="347"/>
        <v>1</v>
      </c>
      <c r="AD684" s="29" t="str">
        <f t="shared" si="347"/>
        <v>0</v>
      </c>
      <c r="AE684" s="29" t="str">
        <f t="shared" si="347"/>
        <v>0</v>
      </c>
      <c r="AF684" s="29" t="str">
        <f t="shared" si="347"/>
        <v>7</v>
      </c>
      <c r="AG684" s="29" t="str">
        <f t="shared" si="347"/>
        <v>9</v>
      </c>
      <c r="AH684" s="48">
        <v>679</v>
      </c>
      <c r="AI684" s="510">
        <v>510079</v>
      </c>
      <c r="AJ684" s="509">
        <v>5</v>
      </c>
      <c r="AK684" s="509">
        <v>2</v>
      </c>
      <c r="AL684" s="509">
        <v>1</v>
      </c>
      <c r="AM684" s="509">
        <v>1</v>
      </c>
      <c r="AN684" s="509">
        <v>1</v>
      </c>
      <c r="AO684" s="509">
        <v>4</v>
      </c>
      <c r="AP684" s="509">
        <v>1</v>
      </c>
      <c r="AQ684" s="509">
        <v>1</v>
      </c>
      <c r="AR684" s="509">
        <v>1</v>
      </c>
      <c r="AS684" s="509">
        <v>2</v>
      </c>
      <c r="AT684" s="509">
        <v>2</v>
      </c>
      <c r="AU684" s="509">
        <v>1</v>
      </c>
      <c r="AV684" s="509">
        <v>1</v>
      </c>
      <c r="AW684" s="509">
        <v>1</v>
      </c>
      <c r="AX684" s="509">
        <v>1</v>
      </c>
      <c r="AY684" s="509">
        <v>1</v>
      </c>
      <c r="AZ684" s="509">
        <v>1</v>
      </c>
      <c r="BA684" s="509">
        <v>1</v>
      </c>
      <c r="BB684" s="509">
        <v>1</v>
      </c>
      <c r="BC684" s="509" t="b">
        <v>0</v>
      </c>
      <c r="BD684" s="508">
        <v>36282</v>
      </c>
      <c r="BE684" s="508">
        <v>36293</v>
      </c>
      <c r="BF684" s="509" t="b">
        <v>0</v>
      </c>
      <c r="BG684" s="510" t="s">
        <v>1334</v>
      </c>
      <c r="BH684" s="512"/>
      <c r="BI684" s="510"/>
      <c r="BJ684" s="513">
        <v>36282</v>
      </c>
      <c r="BK684" s="513">
        <v>36293</v>
      </c>
      <c r="BL684" s="513">
        <v>46217</v>
      </c>
      <c r="BM684" s="510"/>
      <c r="BN684" s="512"/>
      <c r="BO684" s="510"/>
      <c r="BP684" s="509">
        <v>2</v>
      </c>
      <c r="BQ684" s="509" t="str">
        <f>IF(AI684="","",VLOOKUP(AJ684,[0]!Qualifier,(COLUMN(AJ684)-34),FALSE))</f>
        <v>Plasma</v>
      </c>
      <c r="BR684" s="509" t="str">
        <f>IF(AJ684="","",VLOOKUP(AK684,[0]!Qualifier,(COLUMN(AK684)-34),FALSE))</f>
        <v xml:space="preserve">CPD </v>
      </c>
      <c r="BS684" s="509" t="str">
        <f>IF(AK684="","",VLOOKUP(AL684,[0]!Qualifier,(COLUMN(AL684)-34),FALSE))</f>
        <v xml:space="preserve">NoAdd </v>
      </c>
      <c r="BT684" s="509" t="str">
        <f>IF(AL684="","",VLOOKUP(AM684,[0]!Qualifier,(COLUMN(AM684)-34),FALSE))</f>
        <v xml:space="preserve">Closed </v>
      </c>
      <c r="BU684" s="509" t="str">
        <f>IF(AM684="","",VLOOKUP(AN684,[0]!Qualifier,(COLUMN(AN684)-34),FALSE))</f>
        <v xml:space="preserve">SV </v>
      </c>
      <c r="BV684" s="509" t="str">
        <f>IF(AN684="","",VLOOKUP(AO684,[0]!Qualifier,(COLUMN(AO684)-34),FALSE))</f>
        <v xml:space="preserve">≤-30°C  </v>
      </c>
      <c r="BW684" s="509" t="str">
        <f>IF(AO684="","",VLOOKUP(AP684,[0]!Qualifier,(COLUMN(AP684)-34),FALSE))</f>
        <v>No</v>
      </c>
      <c r="BX684" s="509" t="str">
        <f>IF(AP684="","",VLOOKUP(AQ684,[0]!Qualifier,(COLUMN(AQ684)-34),FALSE))</f>
        <v xml:space="preserve">Allo </v>
      </c>
      <c r="BY684" s="509" t="str">
        <f>IF(AQ684="","",VLOOKUP(AR684,[0]!Qualifier,(COLUMN(AR684)-34),FALSE))</f>
        <v xml:space="preserve">WB </v>
      </c>
      <c r="BZ684" s="509" t="str">
        <f>IF(AR684="","",VLOOKUP(AS684,[0]!Qualifier,(COLUMN(AS684)-34),FALSE))</f>
        <v xml:space="preserve">≤6h </v>
      </c>
      <c r="CA684" s="509" t="str">
        <f>IF(AS684="","",VLOOKUP(AT684,[0]!Qualifier,(COLUMN(AT684)-34),FALSE))</f>
        <v xml:space="preserve">NoTrans </v>
      </c>
      <c r="CB684" s="509" t="str">
        <f>IF(AT684="","",VLOOKUP(AU684,[0]!Qualifier,(COLUMN(AU684)-34),FALSE))</f>
        <v xml:space="preserve">None </v>
      </c>
      <c r="CC684" s="509" t="str">
        <f>IF(AU684="","",VLOOKUP(AV684,[0]!Qualifier,(COLUMN(AV684)-34),FALSE))</f>
        <v xml:space="preserve">None </v>
      </c>
      <c r="CD684" s="509" t="str">
        <f>IF(AV684="","",VLOOKUP(AW684,[0]!Qualifier,(COLUMN(AW684)-34),FALSE))</f>
        <v xml:space="preserve">NoIrr </v>
      </c>
      <c r="CE684" s="508" t="str">
        <f>IF(AW684="","",VLOOKUP(AX684,[0]!Qualifier,(COLUMN(AX684)-34),FALSE))</f>
        <v xml:space="preserve">- </v>
      </c>
      <c r="CF684" s="508" t="str">
        <f>IF(AX684="","",VLOOKUP(AY684,[0]!Qualifier,(COLUMN(AY684)-34),FALSE))</f>
        <v>no sub</v>
      </c>
      <c r="CG684" s="509" t="str">
        <f>IF(AY684="","",VLOOKUP(AZ684,[0]!Qualifier,(COLUMN(AZ684)-34),FALSE))</f>
        <v>Non</v>
      </c>
      <c r="CH684" s="510" t="str">
        <f>IF(AZ684="","",VLOOKUP(BA684,[0]!Qualifier,(COLUMN(BA684)-34),FALSE))</f>
        <v>NA</v>
      </c>
      <c r="CI684" s="512" t="str">
        <f>IF(BA684="","",VLOOKUP(BB684,[0]!Qualifier,(COLUMN(BB684)-34),FALSE))</f>
        <v xml:space="preserve">None </v>
      </c>
      <c r="CJ684" s="510"/>
      <c r="CK684" s="513" t="str">
        <f t="shared" si="341"/>
        <v>5-2-1-1-1-4-1-1-1-2-2-1-1-1-1-1-1-1-1</v>
      </c>
      <c r="CL684" s="513">
        <v>39267</v>
      </c>
      <c r="CM684" s="513">
        <v>45195</v>
      </c>
      <c r="CN684" s="510"/>
      <c r="CP684" s="510"/>
    </row>
    <row r="685" spans="2:94" ht="12.75" customHeight="1" outlineLevel="2" x14ac:dyDescent="0.35">
      <c r="B685" s="7">
        <f t="shared" ref="B685:B696" si="375">IF(D685="","",B684+1)</f>
        <v>680</v>
      </c>
      <c r="C685" s="59">
        <f t="shared" ref="C685" si="376">IF(AH685="","",IF(OR(BC685,BF685),"invalid",B685))</f>
        <v>680</v>
      </c>
      <c r="D685" s="124">
        <f t="shared" ref="D685:D696" si="377">IF(AI685="","",AI685)</f>
        <v>510089</v>
      </c>
      <c r="E685" s="16" t="str">
        <f t="shared" si="356"/>
        <v>Plasma</v>
      </c>
      <c r="F685" s="58" t="str">
        <f t="shared" si="357"/>
        <v xml:space="preserve">CPD </v>
      </c>
      <c r="G685" s="58" t="str">
        <f t="shared" si="358"/>
        <v xml:space="preserve">NoAdd </v>
      </c>
      <c r="H685" s="58" t="str">
        <f t="shared" si="359"/>
        <v xml:space="preserve">Closed </v>
      </c>
      <c r="I685" s="58" t="str">
        <f t="shared" si="360"/>
        <v xml:space="preserve">SV </v>
      </c>
      <c r="J685" s="58" t="str">
        <f t="shared" si="361"/>
        <v xml:space="preserve">≤-30°C  </v>
      </c>
      <c r="K685" s="58" t="str">
        <f t="shared" si="362"/>
        <v>No</v>
      </c>
      <c r="L685" s="58" t="str">
        <f t="shared" si="363"/>
        <v xml:space="preserve">Allo </v>
      </c>
      <c r="M685" s="58" t="str">
        <f t="shared" si="364"/>
        <v xml:space="preserve">WB </v>
      </c>
      <c r="N685" s="58" t="str">
        <f t="shared" si="365"/>
        <v xml:space="preserve">≤24h </v>
      </c>
      <c r="O685" s="58" t="str">
        <f t="shared" si="366"/>
        <v xml:space="preserve">Fract </v>
      </c>
      <c r="P685" s="58" t="str">
        <f t="shared" si="367"/>
        <v xml:space="preserve">None </v>
      </c>
      <c r="Q685" s="58" t="str">
        <f t="shared" si="368"/>
        <v xml:space="preserve">None </v>
      </c>
      <c r="R685" s="58" t="str">
        <f t="shared" si="369"/>
        <v xml:space="preserve">NoIrr </v>
      </c>
      <c r="S685" s="58" t="str">
        <f t="shared" si="370"/>
        <v xml:space="preserve">- </v>
      </c>
      <c r="T685" s="58" t="str">
        <f t="shared" si="371"/>
        <v>no sub</v>
      </c>
      <c r="U685" s="58" t="str">
        <f t="shared" si="372"/>
        <v>Non</v>
      </c>
      <c r="V685" s="58" t="str">
        <f t="shared" si="373"/>
        <v>NA</v>
      </c>
      <c r="W685" s="58" t="str">
        <f t="shared" si="374"/>
        <v xml:space="preserve">None </v>
      </c>
      <c r="Y685" s="161" t="str">
        <f t="shared" si="340"/>
        <v>5-2-1-1-1-4-1-1-1-5-3-1-1-1-1-1-1-1-1</v>
      </c>
      <c r="Z685" s="8">
        <f t="shared" ref="Z685:Z696" si="378">IF(D685&gt;0,D685,"")</f>
        <v>510089</v>
      </c>
      <c r="AA685" s="7">
        <f t="shared" ref="AA685:AA696" si="379">B685</f>
        <v>680</v>
      </c>
      <c r="AB685" s="29" t="str">
        <f t="shared" si="347"/>
        <v>5</v>
      </c>
      <c r="AC685" s="29" t="str">
        <f t="shared" si="347"/>
        <v>1</v>
      </c>
      <c r="AD685" s="29" t="str">
        <f t="shared" si="347"/>
        <v>0</v>
      </c>
      <c r="AE685" s="29" t="str">
        <f t="shared" si="347"/>
        <v>0</v>
      </c>
      <c r="AF685" s="29" t="str">
        <f t="shared" si="347"/>
        <v>8</v>
      </c>
      <c r="AG685" s="29" t="str">
        <f t="shared" si="347"/>
        <v>9</v>
      </c>
      <c r="AH685" s="48">
        <v>680</v>
      </c>
      <c r="AI685" s="510">
        <v>510089</v>
      </c>
      <c r="AJ685" s="509">
        <v>5</v>
      </c>
      <c r="AK685" s="509">
        <v>2</v>
      </c>
      <c r="AL685" s="509">
        <v>1</v>
      </c>
      <c r="AM685" s="509">
        <v>1</v>
      </c>
      <c r="AN685" s="509">
        <v>1</v>
      </c>
      <c r="AO685" s="509">
        <v>4</v>
      </c>
      <c r="AP685" s="509">
        <v>1</v>
      </c>
      <c r="AQ685" s="509">
        <v>1</v>
      </c>
      <c r="AR685" s="509">
        <v>1</v>
      </c>
      <c r="AS685" s="509">
        <v>5</v>
      </c>
      <c r="AT685" s="509">
        <v>3</v>
      </c>
      <c r="AU685" s="509">
        <v>1</v>
      </c>
      <c r="AV685" s="509">
        <v>1</v>
      </c>
      <c r="AW685" s="509">
        <v>1</v>
      </c>
      <c r="AX685" s="509">
        <v>1</v>
      </c>
      <c r="AY685" s="509">
        <v>1</v>
      </c>
      <c r="AZ685" s="509">
        <v>1</v>
      </c>
      <c r="BA685" s="509">
        <v>1</v>
      </c>
      <c r="BB685" s="509">
        <v>1</v>
      </c>
      <c r="BC685" s="509" t="b">
        <v>0</v>
      </c>
      <c r="BD685" s="508">
        <v>37362</v>
      </c>
      <c r="BE685" s="508">
        <v>37362</v>
      </c>
      <c r="BF685" s="509" t="b">
        <v>0</v>
      </c>
      <c r="BG685" s="510" t="s">
        <v>1335</v>
      </c>
      <c r="BH685" s="512"/>
      <c r="BI685" s="510"/>
      <c r="BJ685" s="513">
        <v>37362</v>
      </c>
      <c r="BK685" s="513">
        <v>37362</v>
      </c>
      <c r="BL685" s="513">
        <v>46217</v>
      </c>
      <c r="BM685" s="510"/>
      <c r="BN685" s="512"/>
      <c r="BO685" s="510"/>
      <c r="BP685" s="509">
        <v>4</v>
      </c>
      <c r="BQ685" s="509" t="str">
        <f>IF(AI685="","",VLOOKUP(AJ685,[0]!Qualifier,(COLUMN(AJ685)-34),FALSE))</f>
        <v>Plasma</v>
      </c>
      <c r="BR685" s="509" t="str">
        <f>IF(AJ685="","",VLOOKUP(AK685,[0]!Qualifier,(COLUMN(AK685)-34),FALSE))</f>
        <v xml:space="preserve">CPD </v>
      </c>
      <c r="BS685" s="509" t="str">
        <f>IF(AK685="","",VLOOKUP(AL685,[0]!Qualifier,(COLUMN(AL685)-34),FALSE))</f>
        <v xml:space="preserve">NoAdd </v>
      </c>
      <c r="BT685" s="509" t="str">
        <f>IF(AL685="","",VLOOKUP(AM685,[0]!Qualifier,(COLUMN(AM685)-34),FALSE))</f>
        <v xml:space="preserve">Closed </v>
      </c>
      <c r="BU685" s="509" t="str">
        <f>IF(AM685="","",VLOOKUP(AN685,[0]!Qualifier,(COLUMN(AN685)-34),FALSE))</f>
        <v xml:space="preserve">SV </v>
      </c>
      <c r="BV685" s="509" t="str">
        <f>IF(AN685="","",VLOOKUP(AO685,[0]!Qualifier,(COLUMN(AO685)-34),FALSE))</f>
        <v xml:space="preserve">≤-30°C  </v>
      </c>
      <c r="BW685" s="509" t="str">
        <f>IF(AO685="","",VLOOKUP(AP685,[0]!Qualifier,(COLUMN(AP685)-34),FALSE))</f>
        <v>No</v>
      </c>
      <c r="BX685" s="509" t="str">
        <f>IF(AP685="","",VLOOKUP(AQ685,[0]!Qualifier,(COLUMN(AQ685)-34),FALSE))</f>
        <v xml:space="preserve">Allo </v>
      </c>
      <c r="BY685" s="509" t="str">
        <f>IF(AQ685="","",VLOOKUP(AR685,[0]!Qualifier,(COLUMN(AR685)-34),FALSE))</f>
        <v xml:space="preserve">WB </v>
      </c>
      <c r="BZ685" s="509" t="str">
        <f>IF(AR685="","",VLOOKUP(AS685,[0]!Qualifier,(COLUMN(AS685)-34),FALSE))</f>
        <v xml:space="preserve">≤24h </v>
      </c>
      <c r="CA685" s="509" t="str">
        <f>IF(AS685="","",VLOOKUP(AT685,[0]!Qualifier,(COLUMN(AT685)-34),FALSE))</f>
        <v xml:space="preserve">Fract </v>
      </c>
      <c r="CB685" s="509" t="str">
        <f>IF(AT685="","",VLOOKUP(AU685,[0]!Qualifier,(COLUMN(AU685)-34),FALSE))</f>
        <v xml:space="preserve">None </v>
      </c>
      <c r="CC685" s="509" t="str">
        <f>IF(AU685="","",VLOOKUP(AV685,[0]!Qualifier,(COLUMN(AV685)-34),FALSE))</f>
        <v xml:space="preserve">None </v>
      </c>
      <c r="CD685" s="509" t="str">
        <f>IF(AV685="","",VLOOKUP(AW685,[0]!Qualifier,(COLUMN(AW685)-34),FALSE))</f>
        <v xml:space="preserve">NoIrr </v>
      </c>
      <c r="CE685" s="508" t="str">
        <f>IF(AW685="","",VLOOKUP(AX685,[0]!Qualifier,(COLUMN(AX685)-34),FALSE))</f>
        <v xml:space="preserve">- </v>
      </c>
      <c r="CF685" s="508" t="str">
        <f>IF(AX685="","",VLOOKUP(AY685,[0]!Qualifier,(COLUMN(AY685)-34),FALSE))</f>
        <v>no sub</v>
      </c>
      <c r="CG685" s="509" t="str">
        <f>IF(AY685="","",VLOOKUP(AZ685,[0]!Qualifier,(COLUMN(AZ685)-34),FALSE))</f>
        <v>Non</v>
      </c>
      <c r="CH685" s="510" t="str">
        <f>IF(AZ685="","",VLOOKUP(BA685,[0]!Qualifier,(COLUMN(BA685)-34),FALSE))</f>
        <v>NA</v>
      </c>
      <c r="CI685" s="512" t="str">
        <f>IF(BA685="","",VLOOKUP(BB685,[0]!Qualifier,(COLUMN(BB685)-34),FALSE))</f>
        <v xml:space="preserve">None </v>
      </c>
      <c r="CJ685" s="510"/>
      <c r="CK685" s="513" t="str">
        <f t="shared" si="341"/>
        <v>5-2-1-1-1-4-1-1-1-5-3-1-1-1-1-1-1-1-1</v>
      </c>
      <c r="CL685" s="513">
        <v>42485</v>
      </c>
      <c r="CM685" s="513">
        <v>45195</v>
      </c>
      <c r="CN685" s="510"/>
      <c r="CP685" s="510"/>
    </row>
    <row r="686" spans="2:94" ht="12.75" customHeight="1" outlineLevel="2" x14ac:dyDescent="0.35">
      <c r="B686" s="7">
        <f t="shared" si="375"/>
        <v>681</v>
      </c>
      <c r="C686" s="59">
        <f t="shared" si="355"/>
        <v>681</v>
      </c>
      <c r="D686" s="124">
        <f t="shared" si="377"/>
        <v>510099</v>
      </c>
      <c r="E686" s="16" t="str">
        <f t="shared" si="356"/>
        <v>Plasma</v>
      </c>
      <c r="F686" s="58" t="str">
        <f t="shared" si="357"/>
        <v xml:space="preserve">CPD </v>
      </c>
      <c r="G686" s="58" t="str">
        <f t="shared" si="358"/>
        <v xml:space="preserve">NoAdd </v>
      </c>
      <c r="H686" s="58" t="str">
        <f t="shared" si="359"/>
        <v xml:space="preserve">Closed </v>
      </c>
      <c r="I686" s="58" t="str">
        <f t="shared" si="360"/>
        <v xml:space="preserve">SV </v>
      </c>
      <c r="J686" s="58" t="str">
        <f t="shared" si="361"/>
        <v xml:space="preserve">≤-30°C  </v>
      </c>
      <c r="K686" s="58" t="str">
        <f t="shared" si="362"/>
        <v>No</v>
      </c>
      <c r="L686" s="58" t="str">
        <f t="shared" si="363"/>
        <v xml:space="preserve">Allo </v>
      </c>
      <c r="M686" s="58" t="str">
        <f t="shared" si="364"/>
        <v xml:space="preserve">WB </v>
      </c>
      <c r="N686" s="58" t="str">
        <f t="shared" si="365"/>
        <v xml:space="preserve">&gt;18h </v>
      </c>
      <c r="O686" s="58" t="str">
        <f t="shared" si="366"/>
        <v xml:space="preserve">NoTrans </v>
      </c>
      <c r="P686" s="58" t="str">
        <f t="shared" si="367"/>
        <v xml:space="preserve">None </v>
      </c>
      <c r="Q686" s="58" t="str">
        <f t="shared" si="368"/>
        <v xml:space="preserve">None </v>
      </c>
      <c r="R686" s="58" t="str">
        <f t="shared" si="369"/>
        <v xml:space="preserve">NoIrr </v>
      </c>
      <c r="S686" s="58" t="str">
        <f t="shared" si="370"/>
        <v xml:space="preserve">- </v>
      </c>
      <c r="T686" s="58" t="str">
        <f t="shared" si="371"/>
        <v>no sub</v>
      </c>
      <c r="U686" s="58" t="str">
        <f t="shared" si="372"/>
        <v>Non</v>
      </c>
      <c r="V686" s="58" t="str">
        <f t="shared" si="373"/>
        <v>NA</v>
      </c>
      <c r="W686" s="58" t="str">
        <f t="shared" si="374"/>
        <v xml:space="preserve">None </v>
      </c>
      <c r="Y686" s="161" t="str">
        <f t="shared" si="340"/>
        <v>5-2-1-1-1-4-1-1-1-4-2-1-1-1-1-1-1-1-1</v>
      </c>
      <c r="Z686" s="8">
        <f t="shared" si="378"/>
        <v>510099</v>
      </c>
      <c r="AA686" s="7">
        <f t="shared" si="379"/>
        <v>681</v>
      </c>
      <c r="AB686" s="29" t="str">
        <f t="shared" si="347"/>
        <v>5</v>
      </c>
      <c r="AC686" s="29" t="str">
        <f t="shared" si="347"/>
        <v>1</v>
      </c>
      <c r="AD686" s="29" t="str">
        <f t="shared" si="347"/>
        <v>0</v>
      </c>
      <c r="AE686" s="29" t="str">
        <f t="shared" si="347"/>
        <v>0</v>
      </c>
      <c r="AF686" s="29" t="str">
        <f t="shared" si="347"/>
        <v>9</v>
      </c>
      <c r="AG686" s="29" t="str">
        <f t="shared" si="347"/>
        <v>9</v>
      </c>
      <c r="AH686" s="48">
        <v>681</v>
      </c>
      <c r="AI686" s="510">
        <v>510099</v>
      </c>
      <c r="AJ686" s="509">
        <v>5</v>
      </c>
      <c r="AK686" s="509">
        <v>2</v>
      </c>
      <c r="AL686" s="509">
        <v>1</v>
      </c>
      <c r="AM686" s="509">
        <v>1</v>
      </c>
      <c r="AN686" s="509">
        <v>1</v>
      </c>
      <c r="AO686" s="509">
        <v>4</v>
      </c>
      <c r="AP686" s="509">
        <v>1</v>
      </c>
      <c r="AQ686" s="509">
        <v>1</v>
      </c>
      <c r="AR686" s="509">
        <v>1</v>
      </c>
      <c r="AS686" s="509">
        <v>4</v>
      </c>
      <c r="AT686" s="509">
        <v>2</v>
      </c>
      <c r="AU686" s="509">
        <v>1</v>
      </c>
      <c r="AV686" s="509">
        <v>1</v>
      </c>
      <c r="AW686" s="509">
        <v>1</v>
      </c>
      <c r="AX686" s="509">
        <v>1</v>
      </c>
      <c r="AY686" s="509">
        <v>1</v>
      </c>
      <c r="AZ686" s="509">
        <v>1</v>
      </c>
      <c r="BA686" s="509">
        <v>1</v>
      </c>
      <c r="BB686" s="509">
        <v>1</v>
      </c>
      <c r="BC686" s="509" t="b">
        <v>0</v>
      </c>
      <c r="BD686" s="508">
        <v>36282</v>
      </c>
      <c r="BE686" s="508">
        <v>36293</v>
      </c>
      <c r="BF686" s="509" t="b">
        <v>0</v>
      </c>
      <c r="BG686" s="510" t="s">
        <v>742</v>
      </c>
      <c r="BH686" s="512"/>
      <c r="BI686" s="510"/>
      <c r="BJ686" s="513">
        <v>36282</v>
      </c>
      <c r="BK686" s="513">
        <v>36293</v>
      </c>
      <c r="BL686" s="513">
        <v>46217</v>
      </c>
      <c r="BM686" s="510"/>
      <c r="BN686" s="512"/>
      <c r="BO686" s="510"/>
      <c r="BP686" s="509">
        <v>4</v>
      </c>
      <c r="BQ686" s="509" t="str">
        <f>IF(AI686="","",VLOOKUP(AJ686,[0]!Qualifier,(COLUMN(AJ686)-34),FALSE))</f>
        <v>Plasma</v>
      </c>
      <c r="BR686" s="509" t="str">
        <f>IF(AJ686="","",VLOOKUP(AK686,[0]!Qualifier,(COLUMN(AK686)-34),FALSE))</f>
        <v xml:space="preserve">CPD </v>
      </c>
      <c r="BS686" s="509" t="str">
        <f>IF(AK686="","",VLOOKUP(AL686,[0]!Qualifier,(COLUMN(AL686)-34),FALSE))</f>
        <v xml:space="preserve">NoAdd </v>
      </c>
      <c r="BT686" s="509" t="str">
        <f>IF(AL686="","",VLOOKUP(AM686,[0]!Qualifier,(COLUMN(AM686)-34),FALSE))</f>
        <v xml:space="preserve">Closed </v>
      </c>
      <c r="BU686" s="509" t="str">
        <f>IF(AM686="","",VLOOKUP(AN686,[0]!Qualifier,(COLUMN(AN686)-34),FALSE))</f>
        <v xml:space="preserve">SV </v>
      </c>
      <c r="BV686" s="509" t="str">
        <f>IF(AN686="","",VLOOKUP(AO686,[0]!Qualifier,(COLUMN(AO686)-34),FALSE))</f>
        <v xml:space="preserve">≤-30°C  </v>
      </c>
      <c r="BW686" s="509" t="str">
        <f>IF(AO686="","",VLOOKUP(AP686,[0]!Qualifier,(COLUMN(AP686)-34),FALSE))</f>
        <v>No</v>
      </c>
      <c r="BX686" s="509" t="str">
        <f>IF(AP686="","",VLOOKUP(AQ686,[0]!Qualifier,(COLUMN(AQ686)-34),FALSE))</f>
        <v xml:space="preserve">Allo </v>
      </c>
      <c r="BY686" s="509" t="str">
        <f>IF(AQ686="","",VLOOKUP(AR686,[0]!Qualifier,(COLUMN(AR686)-34),FALSE))</f>
        <v xml:space="preserve">WB </v>
      </c>
      <c r="BZ686" s="509" t="str">
        <f>IF(AR686="","",VLOOKUP(AS686,[0]!Qualifier,(COLUMN(AS686)-34),FALSE))</f>
        <v xml:space="preserve">&gt;18h </v>
      </c>
      <c r="CA686" s="509" t="str">
        <f>IF(AS686="","",VLOOKUP(AT686,[0]!Qualifier,(COLUMN(AT686)-34),FALSE))</f>
        <v xml:space="preserve">NoTrans </v>
      </c>
      <c r="CB686" s="509" t="str">
        <f>IF(AT686="","",VLOOKUP(AU686,[0]!Qualifier,(COLUMN(AU686)-34),FALSE))</f>
        <v xml:space="preserve">None </v>
      </c>
      <c r="CC686" s="509" t="str">
        <f>IF(AU686="","",VLOOKUP(AV686,[0]!Qualifier,(COLUMN(AV686)-34),FALSE))</f>
        <v xml:space="preserve">None </v>
      </c>
      <c r="CD686" s="509" t="str">
        <f>IF(AV686="","",VLOOKUP(AW686,[0]!Qualifier,(COLUMN(AW686)-34),FALSE))</f>
        <v xml:space="preserve">NoIrr </v>
      </c>
      <c r="CE686" s="508" t="str">
        <f>IF(AW686="","",VLOOKUP(AX686,[0]!Qualifier,(COLUMN(AX686)-34),FALSE))</f>
        <v xml:space="preserve">- </v>
      </c>
      <c r="CF686" s="508" t="str">
        <f>IF(AX686="","",VLOOKUP(AY686,[0]!Qualifier,(COLUMN(AY686)-34),FALSE))</f>
        <v>no sub</v>
      </c>
      <c r="CG686" s="509" t="str">
        <f>IF(AY686="","",VLOOKUP(AZ686,[0]!Qualifier,(COLUMN(AZ686)-34),FALSE))</f>
        <v>Non</v>
      </c>
      <c r="CH686" s="510" t="str">
        <f>IF(AZ686="","",VLOOKUP(BA686,[0]!Qualifier,(COLUMN(BA686)-34),FALSE))</f>
        <v>NA</v>
      </c>
      <c r="CI686" s="512" t="str">
        <f>IF(BA686="","",VLOOKUP(BB686,[0]!Qualifier,(COLUMN(BB686)-34),FALSE))</f>
        <v xml:space="preserve">None </v>
      </c>
      <c r="CJ686" s="510"/>
      <c r="CK686" s="513" t="str">
        <f t="shared" si="341"/>
        <v>5-2-1-1-1-4-1-1-1-4-2-1-1-1-1-1-1-1-1</v>
      </c>
      <c r="CL686" s="513">
        <v>42485</v>
      </c>
      <c r="CM686" s="513">
        <v>45195</v>
      </c>
      <c r="CN686" s="510"/>
      <c r="CP686" s="510"/>
    </row>
    <row r="687" spans="2:94" ht="12.75" customHeight="1" outlineLevel="2" x14ac:dyDescent="0.35">
      <c r="B687" s="7">
        <f t="shared" si="375"/>
        <v>682</v>
      </c>
      <c r="C687" s="59">
        <f t="shared" si="355"/>
        <v>682</v>
      </c>
      <c r="D687" s="124">
        <f t="shared" si="377"/>
        <v>510100</v>
      </c>
      <c r="E687" s="16" t="str">
        <f t="shared" si="356"/>
        <v>Plasma</v>
      </c>
      <c r="F687" s="58" t="str">
        <f t="shared" si="357"/>
        <v xml:space="preserve">CPD </v>
      </c>
      <c r="G687" s="58" t="str">
        <f t="shared" si="358"/>
        <v xml:space="preserve">NoAdd </v>
      </c>
      <c r="H687" s="58" t="str">
        <f t="shared" si="359"/>
        <v xml:space="preserve">Closed </v>
      </c>
      <c r="I687" s="58" t="str">
        <f t="shared" si="360"/>
        <v xml:space="preserve">SV </v>
      </c>
      <c r="J687" s="58" t="str">
        <f t="shared" si="361"/>
        <v xml:space="preserve">≤-30°C  </v>
      </c>
      <c r="K687" s="58" t="str">
        <f t="shared" si="362"/>
        <v>No</v>
      </c>
      <c r="L687" s="58" t="str">
        <f t="shared" si="363"/>
        <v xml:space="preserve">Allo </v>
      </c>
      <c r="M687" s="58" t="str">
        <f t="shared" si="364"/>
        <v xml:space="preserve">WB </v>
      </c>
      <c r="N687" s="58" t="str">
        <f t="shared" si="365"/>
        <v xml:space="preserve">≤6h </v>
      </c>
      <c r="O687" s="58" t="str">
        <f t="shared" si="366"/>
        <v xml:space="preserve">Transf </v>
      </c>
      <c r="P687" s="58" t="str">
        <f t="shared" si="367"/>
        <v xml:space="preserve">LCdepl </v>
      </c>
      <c r="Q687" s="58" t="str">
        <f t="shared" si="368"/>
        <v xml:space="preserve">None </v>
      </c>
      <c r="R687" s="58" t="str">
        <f t="shared" si="369"/>
        <v xml:space="preserve">NoIrr </v>
      </c>
      <c r="S687" s="58" t="str">
        <f t="shared" si="370"/>
        <v xml:space="preserve">- </v>
      </c>
      <c r="T687" s="58" t="str">
        <f t="shared" si="371"/>
        <v>no sub</v>
      </c>
      <c r="U687" s="58" t="str">
        <f t="shared" si="372"/>
        <v xml:space="preserve">Qu </v>
      </c>
      <c r="V687" s="58" t="str">
        <f t="shared" si="373"/>
        <v>NA</v>
      </c>
      <c r="W687" s="58" t="str">
        <f t="shared" si="374"/>
        <v xml:space="preserve">None </v>
      </c>
      <c r="Y687" s="161" t="str">
        <f t="shared" si="340"/>
        <v>5-2-1-1-1-4-1-1-1-2-1-3-1-1-1-1-2-1-1</v>
      </c>
      <c r="Z687" s="8">
        <f t="shared" si="378"/>
        <v>510100</v>
      </c>
      <c r="AA687" s="7">
        <f t="shared" si="379"/>
        <v>682</v>
      </c>
      <c r="AB687" s="29" t="str">
        <f t="shared" si="347"/>
        <v>5</v>
      </c>
      <c r="AC687" s="29" t="str">
        <f t="shared" si="347"/>
        <v>1</v>
      </c>
      <c r="AD687" s="29" t="str">
        <f t="shared" si="347"/>
        <v>0</v>
      </c>
      <c r="AE687" s="29" t="str">
        <f t="shared" si="347"/>
        <v>1</v>
      </c>
      <c r="AF687" s="29" t="str">
        <f t="shared" si="347"/>
        <v>0</v>
      </c>
      <c r="AG687" s="29" t="str">
        <f t="shared" si="347"/>
        <v>0</v>
      </c>
      <c r="AH687" s="48">
        <v>682</v>
      </c>
      <c r="AI687" s="510">
        <v>510100</v>
      </c>
      <c r="AJ687" s="509">
        <v>5</v>
      </c>
      <c r="AK687" s="509">
        <v>2</v>
      </c>
      <c r="AL687" s="509">
        <v>1</v>
      </c>
      <c r="AM687" s="509">
        <v>1</v>
      </c>
      <c r="AN687" s="509">
        <v>1</v>
      </c>
      <c r="AO687" s="509">
        <v>4</v>
      </c>
      <c r="AP687" s="509">
        <v>1</v>
      </c>
      <c r="AQ687" s="509">
        <v>1</v>
      </c>
      <c r="AR687" s="509">
        <v>1</v>
      </c>
      <c r="AS687" s="509">
        <v>2</v>
      </c>
      <c r="AT687" s="509">
        <v>1</v>
      </c>
      <c r="AU687" s="509">
        <v>3</v>
      </c>
      <c r="AV687" s="509">
        <v>1</v>
      </c>
      <c r="AW687" s="509">
        <v>1</v>
      </c>
      <c r="AX687" s="509">
        <v>1</v>
      </c>
      <c r="AY687" s="509">
        <v>1</v>
      </c>
      <c r="AZ687" s="509">
        <v>2</v>
      </c>
      <c r="BA687" s="509">
        <v>1</v>
      </c>
      <c r="BB687" s="509">
        <v>1</v>
      </c>
      <c r="BC687" s="509" t="b">
        <v>0</v>
      </c>
      <c r="BD687" s="508">
        <v>36201</v>
      </c>
      <c r="BE687" s="508">
        <v>36201</v>
      </c>
      <c r="BF687" s="509" t="b">
        <v>0</v>
      </c>
      <c r="BG687" s="510" t="s">
        <v>1336</v>
      </c>
      <c r="BH687" s="512"/>
      <c r="BI687" s="510"/>
      <c r="BJ687" s="513">
        <v>36201</v>
      </c>
      <c r="BK687" s="513">
        <v>36201</v>
      </c>
      <c r="BL687" s="513">
        <v>46217</v>
      </c>
      <c r="BM687" s="510"/>
      <c r="BN687" s="512"/>
      <c r="BO687" s="510"/>
      <c r="BP687" s="509">
        <v>4</v>
      </c>
      <c r="BQ687" s="509" t="str">
        <f>IF(AI687="","",VLOOKUP(AJ687,[0]!Qualifier,(COLUMN(AJ687)-34),FALSE))</f>
        <v>Plasma</v>
      </c>
      <c r="BR687" s="509" t="str">
        <f>IF(AJ687="","",VLOOKUP(AK687,[0]!Qualifier,(COLUMN(AK687)-34),FALSE))</f>
        <v xml:space="preserve">CPD </v>
      </c>
      <c r="BS687" s="509" t="str">
        <f>IF(AK687="","",VLOOKUP(AL687,[0]!Qualifier,(COLUMN(AL687)-34),FALSE))</f>
        <v xml:space="preserve">NoAdd </v>
      </c>
      <c r="BT687" s="509" t="str">
        <f>IF(AL687="","",VLOOKUP(AM687,[0]!Qualifier,(COLUMN(AM687)-34),FALSE))</f>
        <v xml:space="preserve">Closed </v>
      </c>
      <c r="BU687" s="509" t="str">
        <f>IF(AM687="","",VLOOKUP(AN687,[0]!Qualifier,(COLUMN(AN687)-34),FALSE))</f>
        <v xml:space="preserve">SV </v>
      </c>
      <c r="BV687" s="509" t="str">
        <f>IF(AN687="","",VLOOKUP(AO687,[0]!Qualifier,(COLUMN(AO687)-34),FALSE))</f>
        <v xml:space="preserve">≤-30°C  </v>
      </c>
      <c r="BW687" s="509" t="str">
        <f>IF(AO687="","",VLOOKUP(AP687,[0]!Qualifier,(COLUMN(AP687)-34),FALSE))</f>
        <v>No</v>
      </c>
      <c r="BX687" s="509" t="str">
        <f>IF(AP687="","",VLOOKUP(AQ687,[0]!Qualifier,(COLUMN(AQ687)-34),FALSE))</f>
        <v xml:space="preserve">Allo </v>
      </c>
      <c r="BY687" s="509" t="str">
        <f>IF(AQ687="","",VLOOKUP(AR687,[0]!Qualifier,(COLUMN(AR687)-34),FALSE))</f>
        <v xml:space="preserve">WB </v>
      </c>
      <c r="BZ687" s="509" t="str">
        <f>IF(AR687="","",VLOOKUP(AS687,[0]!Qualifier,(COLUMN(AS687)-34),FALSE))</f>
        <v xml:space="preserve">≤6h </v>
      </c>
      <c r="CA687" s="509" t="str">
        <f>IF(AS687="","",VLOOKUP(AT687,[0]!Qualifier,(COLUMN(AT687)-34),FALSE))</f>
        <v xml:space="preserve">Transf </v>
      </c>
      <c r="CB687" s="509" t="str">
        <f>IF(AT687="","",VLOOKUP(AU687,[0]!Qualifier,(COLUMN(AU687)-34),FALSE))</f>
        <v xml:space="preserve">LCdepl </v>
      </c>
      <c r="CC687" s="509" t="str">
        <f>IF(AU687="","",VLOOKUP(AV687,[0]!Qualifier,(COLUMN(AV687)-34),FALSE))</f>
        <v xml:space="preserve">None </v>
      </c>
      <c r="CD687" s="509" t="str">
        <f>IF(AV687="","",VLOOKUP(AW687,[0]!Qualifier,(COLUMN(AW687)-34),FALSE))</f>
        <v xml:space="preserve">NoIrr </v>
      </c>
      <c r="CE687" s="508" t="str">
        <f>IF(AW687="","",VLOOKUP(AX687,[0]!Qualifier,(COLUMN(AX687)-34),FALSE))</f>
        <v xml:space="preserve">- </v>
      </c>
      <c r="CF687" s="508" t="str">
        <f>IF(AX687="","",VLOOKUP(AY687,[0]!Qualifier,(COLUMN(AY687)-34),FALSE))</f>
        <v>no sub</v>
      </c>
      <c r="CG687" s="509" t="str">
        <f>IF(AY687="","",VLOOKUP(AZ687,[0]!Qualifier,(COLUMN(AZ687)-34),FALSE))</f>
        <v xml:space="preserve">Qu </v>
      </c>
      <c r="CH687" s="510" t="str">
        <f>IF(AZ687="","",VLOOKUP(BA687,[0]!Qualifier,(COLUMN(BA687)-34),FALSE))</f>
        <v>NA</v>
      </c>
      <c r="CI687" s="512" t="str">
        <f>IF(BA687="","",VLOOKUP(BB687,[0]!Qualifier,(COLUMN(BB687)-34),FALSE))</f>
        <v xml:space="preserve">None </v>
      </c>
      <c r="CJ687" s="510"/>
      <c r="CK687" s="513" t="str">
        <f t="shared" si="341"/>
        <v>5-2-1-1-1-4-1-1-1-2-1-3-1-1-1-1-2-1-1</v>
      </c>
      <c r="CL687" s="513">
        <v>36201</v>
      </c>
      <c r="CM687" s="513">
        <v>45195</v>
      </c>
      <c r="CN687" s="510"/>
      <c r="CP687" s="510"/>
    </row>
    <row r="688" spans="2:94" ht="12.75" customHeight="1" outlineLevel="2" x14ac:dyDescent="0.35">
      <c r="B688" s="7">
        <f t="shared" si="375"/>
        <v>683</v>
      </c>
      <c r="C688" s="59">
        <f t="shared" si="355"/>
        <v>683</v>
      </c>
      <c r="D688" s="124">
        <f t="shared" si="377"/>
        <v>510101</v>
      </c>
      <c r="E688" s="16" t="str">
        <f t="shared" si="356"/>
        <v>Plasma</v>
      </c>
      <c r="F688" s="58" t="str">
        <f t="shared" si="357"/>
        <v xml:space="preserve">CPD </v>
      </c>
      <c r="G688" s="58" t="str">
        <f t="shared" si="358"/>
        <v xml:space="preserve">NoAdd </v>
      </c>
      <c r="H688" s="58" t="str">
        <f t="shared" si="359"/>
        <v xml:space="preserve">Closed </v>
      </c>
      <c r="I688" s="58" t="str">
        <f t="shared" si="360"/>
        <v xml:space="preserve">SV </v>
      </c>
      <c r="J688" s="58" t="str">
        <f t="shared" si="361"/>
        <v xml:space="preserve">≤-30°C  </v>
      </c>
      <c r="K688" s="58" t="str">
        <f t="shared" si="362"/>
        <v>No</v>
      </c>
      <c r="L688" s="58" t="str">
        <f t="shared" si="363"/>
        <v xml:space="preserve">Allo </v>
      </c>
      <c r="M688" s="58" t="str">
        <f t="shared" si="364"/>
        <v xml:space="preserve">WB </v>
      </c>
      <c r="N688" s="58" t="str">
        <f t="shared" si="365"/>
        <v xml:space="preserve">≤18h </v>
      </c>
      <c r="O688" s="58" t="str">
        <f t="shared" si="366"/>
        <v xml:space="preserve">Transf </v>
      </c>
      <c r="P688" s="58" t="str">
        <f t="shared" si="367"/>
        <v xml:space="preserve">LCdepl </v>
      </c>
      <c r="Q688" s="58" t="str">
        <f t="shared" si="368"/>
        <v xml:space="preserve">None </v>
      </c>
      <c r="R688" s="58" t="str">
        <f t="shared" si="369"/>
        <v xml:space="preserve">NoIrr </v>
      </c>
      <c r="S688" s="58" t="str">
        <f t="shared" si="370"/>
        <v xml:space="preserve">- </v>
      </c>
      <c r="T688" s="58" t="str">
        <f t="shared" si="371"/>
        <v>no sub</v>
      </c>
      <c r="U688" s="58" t="str">
        <f t="shared" si="372"/>
        <v xml:space="preserve">Qu </v>
      </c>
      <c r="V688" s="58" t="str">
        <f t="shared" si="373"/>
        <v>NA</v>
      </c>
      <c r="W688" s="58" t="str">
        <f t="shared" si="374"/>
        <v xml:space="preserve">None </v>
      </c>
      <c r="Y688" s="161" t="str">
        <f t="shared" si="340"/>
        <v>5-2-1-1-1-4-1-1-1-3-1-3-1-1-1-1-2-1-1</v>
      </c>
      <c r="Z688" s="8">
        <f t="shared" si="378"/>
        <v>510101</v>
      </c>
      <c r="AA688" s="7">
        <f t="shared" si="379"/>
        <v>683</v>
      </c>
      <c r="AB688" s="29" t="str">
        <f t="shared" si="347"/>
        <v>5</v>
      </c>
      <c r="AC688" s="29" t="str">
        <f t="shared" si="347"/>
        <v>1</v>
      </c>
      <c r="AD688" s="29" t="str">
        <f t="shared" si="347"/>
        <v>0</v>
      </c>
      <c r="AE688" s="29" t="str">
        <f t="shared" si="347"/>
        <v>1</v>
      </c>
      <c r="AF688" s="29" t="str">
        <f t="shared" si="347"/>
        <v>0</v>
      </c>
      <c r="AG688" s="29" t="str">
        <f t="shared" si="347"/>
        <v>1</v>
      </c>
      <c r="AH688" s="48">
        <v>683</v>
      </c>
      <c r="AI688" s="510">
        <v>510101</v>
      </c>
      <c r="AJ688" s="509">
        <v>5</v>
      </c>
      <c r="AK688" s="509">
        <v>2</v>
      </c>
      <c r="AL688" s="509">
        <v>1</v>
      </c>
      <c r="AM688" s="509">
        <v>1</v>
      </c>
      <c r="AN688" s="509">
        <v>1</v>
      </c>
      <c r="AO688" s="509">
        <v>4</v>
      </c>
      <c r="AP688" s="509">
        <v>1</v>
      </c>
      <c r="AQ688" s="509">
        <v>1</v>
      </c>
      <c r="AR688" s="509">
        <v>1</v>
      </c>
      <c r="AS688" s="509">
        <v>3</v>
      </c>
      <c r="AT688" s="509">
        <v>1</v>
      </c>
      <c r="AU688" s="509">
        <v>3</v>
      </c>
      <c r="AV688" s="509">
        <v>1</v>
      </c>
      <c r="AW688" s="509">
        <v>1</v>
      </c>
      <c r="AX688" s="509">
        <v>1</v>
      </c>
      <c r="AY688" s="509">
        <v>1</v>
      </c>
      <c r="AZ688" s="509">
        <v>2</v>
      </c>
      <c r="BA688" s="509">
        <v>1</v>
      </c>
      <c r="BB688" s="509">
        <v>1</v>
      </c>
      <c r="BC688" s="509" t="b">
        <v>0</v>
      </c>
      <c r="BD688" s="508">
        <v>36201</v>
      </c>
      <c r="BE688" s="508">
        <v>36201</v>
      </c>
      <c r="BF688" s="509" t="b">
        <v>0</v>
      </c>
      <c r="BG688" s="510" t="s">
        <v>1344</v>
      </c>
      <c r="BH688" s="512"/>
      <c r="BI688" s="510"/>
      <c r="BJ688" s="513">
        <v>36201</v>
      </c>
      <c r="BK688" s="513">
        <v>36201</v>
      </c>
      <c r="BL688" s="513">
        <v>46217</v>
      </c>
      <c r="BM688" s="510"/>
      <c r="BN688" s="512"/>
      <c r="BO688" s="510"/>
      <c r="BP688" s="509">
        <v>4</v>
      </c>
      <c r="BQ688" s="509" t="str">
        <f>IF(AI688="","",VLOOKUP(AJ688,[0]!Qualifier,(COLUMN(AJ688)-34),FALSE))</f>
        <v>Plasma</v>
      </c>
      <c r="BR688" s="509" t="str">
        <f>IF(AJ688="","",VLOOKUP(AK688,[0]!Qualifier,(COLUMN(AK688)-34),FALSE))</f>
        <v xml:space="preserve">CPD </v>
      </c>
      <c r="BS688" s="509" t="str">
        <f>IF(AK688="","",VLOOKUP(AL688,[0]!Qualifier,(COLUMN(AL688)-34),FALSE))</f>
        <v xml:space="preserve">NoAdd </v>
      </c>
      <c r="BT688" s="509" t="str">
        <f>IF(AL688="","",VLOOKUP(AM688,[0]!Qualifier,(COLUMN(AM688)-34),FALSE))</f>
        <v xml:space="preserve">Closed </v>
      </c>
      <c r="BU688" s="509" t="str">
        <f>IF(AM688="","",VLOOKUP(AN688,[0]!Qualifier,(COLUMN(AN688)-34),FALSE))</f>
        <v xml:space="preserve">SV </v>
      </c>
      <c r="BV688" s="509" t="str">
        <f>IF(AN688="","",VLOOKUP(AO688,[0]!Qualifier,(COLUMN(AO688)-34),FALSE))</f>
        <v xml:space="preserve">≤-30°C  </v>
      </c>
      <c r="BW688" s="509" t="str">
        <f>IF(AO688="","",VLOOKUP(AP688,[0]!Qualifier,(COLUMN(AP688)-34),FALSE))</f>
        <v>No</v>
      </c>
      <c r="BX688" s="509" t="str">
        <f>IF(AP688="","",VLOOKUP(AQ688,[0]!Qualifier,(COLUMN(AQ688)-34),FALSE))</f>
        <v xml:space="preserve">Allo </v>
      </c>
      <c r="BY688" s="509" t="str">
        <f>IF(AQ688="","",VLOOKUP(AR688,[0]!Qualifier,(COLUMN(AR688)-34),FALSE))</f>
        <v xml:space="preserve">WB </v>
      </c>
      <c r="BZ688" s="509" t="str">
        <f>IF(AR688="","",VLOOKUP(AS688,[0]!Qualifier,(COLUMN(AS688)-34),FALSE))</f>
        <v xml:space="preserve">≤18h </v>
      </c>
      <c r="CA688" s="509" t="str">
        <f>IF(AS688="","",VLOOKUP(AT688,[0]!Qualifier,(COLUMN(AT688)-34),FALSE))</f>
        <v xml:space="preserve">Transf </v>
      </c>
      <c r="CB688" s="509" t="str">
        <f>IF(AT688="","",VLOOKUP(AU688,[0]!Qualifier,(COLUMN(AU688)-34),FALSE))</f>
        <v xml:space="preserve">LCdepl </v>
      </c>
      <c r="CC688" s="509" t="str">
        <f>IF(AU688="","",VLOOKUP(AV688,[0]!Qualifier,(COLUMN(AV688)-34),FALSE))</f>
        <v xml:space="preserve">None </v>
      </c>
      <c r="CD688" s="509" t="str">
        <f>IF(AV688="","",VLOOKUP(AW688,[0]!Qualifier,(COLUMN(AW688)-34),FALSE))</f>
        <v xml:space="preserve">NoIrr </v>
      </c>
      <c r="CE688" s="508" t="str">
        <f>IF(AW688="","",VLOOKUP(AX688,[0]!Qualifier,(COLUMN(AX688)-34),FALSE))</f>
        <v xml:space="preserve">- </v>
      </c>
      <c r="CF688" s="508" t="str">
        <f>IF(AX688="","",VLOOKUP(AY688,[0]!Qualifier,(COLUMN(AY688)-34),FALSE))</f>
        <v>no sub</v>
      </c>
      <c r="CG688" s="509" t="str">
        <f>IF(AY688="","",VLOOKUP(AZ688,[0]!Qualifier,(COLUMN(AZ688)-34),FALSE))</f>
        <v xml:space="preserve">Qu </v>
      </c>
      <c r="CH688" s="510" t="str">
        <f>IF(AZ688="","",VLOOKUP(BA688,[0]!Qualifier,(COLUMN(BA688)-34),FALSE))</f>
        <v>NA</v>
      </c>
      <c r="CI688" s="512" t="str">
        <f>IF(BA688="","",VLOOKUP(BB688,[0]!Qualifier,(COLUMN(BB688)-34),FALSE))</f>
        <v xml:space="preserve">None </v>
      </c>
      <c r="CJ688" s="510"/>
      <c r="CK688" s="513" t="str">
        <f t="shared" si="341"/>
        <v>5-2-1-1-1-4-1-1-1-3-1-3-1-1-1-1-2-1-1</v>
      </c>
      <c r="CL688" s="513">
        <v>36201</v>
      </c>
      <c r="CM688" s="513">
        <v>45195</v>
      </c>
      <c r="CN688" s="510"/>
      <c r="CP688" s="510"/>
    </row>
    <row r="689" spans="2:94" ht="12.75" customHeight="1" outlineLevel="2" x14ac:dyDescent="0.35">
      <c r="B689" s="7">
        <f t="shared" si="375"/>
        <v>684</v>
      </c>
      <c r="C689" s="59">
        <f t="shared" si="355"/>
        <v>684</v>
      </c>
      <c r="D689" s="124">
        <f t="shared" si="377"/>
        <v>510102</v>
      </c>
      <c r="E689" s="16" t="str">
        <f t="shared" si="356"/>
        <v>Plasma</v>
      </c>
      <c r="F689" s="58" t="str">
        <f t="shared" si="357"/>
        <v xml:space="preserve">CPD </v>
      </c>
      <c r="G689" s="58" t="str">
        <f t="shared" si="358"/>
        <v xml:space="preserve">NoAdd </v>
      </c>
      <c r="H689" s="58" t="str">
        <f t="shared" si="359"/>
        <v xml:space="preserve">Closed </v>
      </c>
      <c r="I689" s="58" t="str">
        <f t="shared" si="360"/>
        <v xml:space="preserve">SV </v>
      </c>
      <c r="J689" s="58" t="str">
        <f t="shared" si="361"/>
        <v xml:space="preserve">≤-30°C  </v>
      </c>
      <c r="K689" s="58" t="str">
        <f t="shared" si="362"/>
        <v>No</v>
      </c>
      <c r="L689" s="58" t="str">
        <f t="shared" si="363"/>
        <v xml:space="preserve">Allo </v>
      </c>
      <c r="M689" s="58" t="str">
        <f t="shared" si="364"/>
        <v xml:space="preserve">WB </v>
      </c>
      <c r="N689" s="58" t="str">
        <f t="shared" si="365"/>
        <v xml:space="preserve">&gt;18h </v>
      </c>
      <c r="O689" s="58" t="str">
        <f t="shared" si="366"/>
        <v xml:space="preserve">Transf </v>
      </c>
      <c r="P689" s="58" t="str">
        <f t="shared" si="367"/>
        <v xml:space="preserve">LCdepl </v>
      </c>
      <c r="Q689" s="58" t="str">
        <f t="shared" si="368"/>
        <v xml:space="preserve">None </v>
      </c>
      <c r="R689" s="58" t="str">
        <f t="shared" si="369"/>
        <v xml:space="preserve">NoIrr </v>
      </c>
      <c r="S689" s="58" t="str">
        <f t="shared" si="370"/>
        <v xml:space="preserve">- </v>
      </c>
      <c r="T689" s="58" t="str">
        <f t="shared" si="371"/>
        <v>no sub</v>
      </c>
      <c r="U689" s="58" t="str">
        <f t="shared" si="372"/>
        <v xml:space="preserve">Qu </v>
      </c>
      <c r="V689" s="58" t="str">
        <f t="shared" si="373"/>
        <v>NA</v>
      </c>
      <c r="W689" s="58" t="str">
        <f t="shared" si="374"/>
        <v xml:space="preserve">None </v>
      </c>
      <c r="Y689" s="161" t="str">
        <f t="shared" si="340"/>
        <v>5-2-1-1-1-4-1-1-1-4-1-3-1-1-1-1-2-1-1</v>
      </c>
      <c r="Z689" s="8">
        <f t="shared" si="378"/>
        <v>510102</v>
      </c>
      <c r="AA689" s="7">
        <f t="shared" si="379"/>
        <v>684</v>
      </c>
      <c r="AB689" s="29" t="str">
        <f t="shared" ref="AB689:AG696" si="380">MID(TEXT($Z689,"000000"),AB$5,1)</f>
        <v>5</v>
      </c>
      <c r="AC689" s="29" t="str">
        <f t="shared" si="380"/>
        <v>1</v>
      </c>
      <c r="AD689" s="29" t="str">
        <f t="shared" si="380"/>
        <v>0</v>
      </c>
      <c r="AE689" s="29" t="str">
        <f t="shared" si="380"/>
        <v>1</v>
      </c>
      <c r="AF689" s="29" t="str">
        <f t="shared" si="380"/>
        <v>0</v>
      </c>
      <c r="AG689" s="29" t="str">
        <f t="shared" si="380"/>
        <v>2</v>
      </c>
      <c r="AH689" s="48">
        <v>684</v>
      </c>
      <c r="AI689" s="510">
        <v>510102</v>
      </c>
      <c r="AJ689" s="509">
        <v>5</v>
      </c>
      <c r="AK689" s="509">
        <v>2</v>
      </c>
      <c r="AL689" s="509">
        <v>1</v>
      </c>
      <c r="AM689" s="509">
        <v>1</v>
      </c>
      <c r="AN689" s="509">
        <v>1</v>
      </c>
      <c r="AO689" s="509">
        <v>4</v>
      </c>
      <c r="AP689" s="509">
        <v>1</v>
      </c>
      <c r="AQ689" s="509">
        <v>1</v>
      </c>
      <c r="AR689" s="509">
        <v>1</v>
      </c>
      <c r="AS689" s="509">
        <v>4</v>
      </c>
      <c r="AT689" s="509">
        <v>1</v>
      </c>
      <c r="AU689" s="509">
        <v>3</v>
      </c>
      <c r="AV689" s="509">
        <v>1</v>
      </c>
      <c r="AW689" s="509">
        <v>1</v>
      </c>
      <c r="AX689" s="509">
        <v>1</v>
      </c>
      <c r="AY689" s="509">
        <v>1</v>
      </c>
      <c r="AZ689" s="509">
        <v>2</v>
      </c>
      <c r="BA689" s="509">
        <v>1</v>
      </c>
      <c r="BB689" s="509">
        <v>1</v>
      </c>
      <c r="BC689" s="509" t="b">
        <v>0</v>
      </c>
      <c r="BD689" s="508">
        <v>36201</v>
      </c>
      <c r="BE689" s="508">
        <v>36201</v>
      </c>
      <c r="BF689" s="509" t="b">
        <v>0</v>
      </c>
      <c r="BG689" s="510" t="s">
        <v>743</v>
      </c>
      <c r="BH689" s="512"/>
      <c r="BI689" s="510"/>
      <c r="BJ689" s="513">
        <v>36201</v>
      </c>
      <c r="BK689" s="513">
        <v>36201</v>
      </c>
      <c r="BL689" s="513">
        <v>46217</v>
      </c>
      <c r="BM689" s="510"/>
      <c r="BN689" s="512"/>
      <c r="BO689" s="510"/>
      <c r="BP689" s="509">
        <v>4</v>
      </c>
      <c r="BQ689" s="509" t="str">
        <f>IF(AI689="","",VLOOKUP(AJ689,[0]!Qualifier,(COLUMN(AJ689)-34),FALSE))</f>
        <v>Plasma</v>
      </c>
      <c r="BR689" s="509" t="str">
        <f>IF(AJ689="","",VLOOKUP(AK689,[0]!Qualifier,(COLUMN(AK689)-34),FALSE))</f>
        <v xml:space="preserve">CPD </v>
      </c>
      <c r="BS689" s="509" t="str">
        <f>IF(AK689="","",VLOOKUP(AL689,[0]!Qualifier,(COLUMN(AL689)-34),FALSE))</f>
        <v xml:space="preserve">NoAdd </v>
      </c>
      <c r="BT689" s="509" t="str">
        <f>IF(AL689="","",VLOOKUP(AM689,[0]!Qualifier,(COLUMN(AM689)-34),FALSE))</f>
        <v xml:space="preserve">Closed </v>
      </c>
      <c r="BU689" s="509" t="str">
        <f>IF(AM689="","",VLOOKUP(AN689,[0]!Qualifier,(COLUMN(AN689)-34),FALSE))</f>
        <v xml:space="preserve">SV </v>
      </c>
      <c r="BV689" s="509" t="str">
        <f>IF(AN689="","",VLOOKUP(AO689,[0]!Qualifier,(COLUMN(AO689)-34),FALSE))</f>
        <v xml:space="preserve">≤-30°C  </v>
      </c>
      <c r="BW689" s="509" t="str">
        <f>IF(AO689="","",VLOOKUP(AP689,[0]!Qualifier,(COLUMN(AP689)-34),FALSE))</f>
        <v>No</v>
      </c>
      <c r="BX689" s="509" t="str">
        <f>IF(AP689="","",VLOOKUP(AQ689,[0]!Qualifier,(COLUMN(AQ689)-34),FALSE))</f>
        <v xml:space="preserve">Allo </v>
      </c>
      <c r="BY689" s="509" t="str">
        <f>IF(AQ689="","",VLOOKUP(AR689,[0]!Qualifier,(COLUMN(AR689)-34),FALSE))</f>
        <v xml:space="preserve">WB </v>
      </c>
      <c r="BZ689" s="509" t="str">
        <f>IF(AR689="","",VLOOKUP(AS689,[0]!Qualifier,(COLUMN(AS689)-34),FALSE))</f>
        <v xml:space="preserve">&gt;18h </v>
      </c>
      <c r="CA689" s="509" t="str">
        <f>IF(AS689="","",VLOOKUP(AT689,[0]!Qualifier,(COLUMN(AT689)-34),FALSE))</f>
        <v xml:space="preserve">Transf </v>
      </c>
      <c r="CB689" s="509" t="str">
        <f>IF(AT689="","",VLOOKUP(AU689,[0]!Qualifier,(COLUMN(AU689)-34),FALSE))</f>
        <v xml:space="preserve">LCdepl </v>
      </c>
      <c r="CC689" s="509" t="str">
        <f>IF(AU689="","",VLOOKUP(AV689,[0]!Qualifier,(COLUMN(AV689)-34),FALSE))</f>
        <v xml:space="preserve">None </v>
      </c>
      <c r="CD689" s="509" t="str">
        <f>IF(AV689="","",VLOOKUP(AW689,[0]!Qualifier,(COLUMN(AW689)-34),FALSE))</f>
        <v xml:space="preserve">NoIrr </v>
      </c>
      <c r="CE689" s="508" t="str">
        <f>IF(AW689="","",VLOOKUP(AX689,[0]!Qualifier,(COLUMN(AX689)-34),FALSE))</f>
        <v xml:space="preserve">- </v>
      </c>
      <c r="CF689" s="508" t="str">
        <f>IF(AX689="","",VLOOKUP(AY689,[0]!Qualifier,(COLUMN(AY689)-34),FALSE))</f>
        <v>no sub</v>
      </c>
      <c r="CG689" s="509" t="str">
        <f>IF(AY689="","",VLOOKUP(AZ689,[0]!Qualifier,(COLUMN(AZ689)-34),FALSE))</f>
        <v xml:space="preserve">Qu </v>
      </c>
      <c r="CH689" s="510" t="str">
        <f>IF(AZ689="","",VLOOKUP(BA689,[0]!Qualifier,(COLUMN(BA689)-34),FALSE))</f>
        <v>NA</v>
      </c>
      <c r="CI689" s="512" t="str">
        <f>IF(BA689="","",VLOOKUP(BB689,[0]!Qualifier,(COLUMN(BB689)-34),FALSE))</f>
        <v xml:space="preserve">None </v>
      </c>
      <c r="CJ689" s="510"/>
      <c r="CK689" s="513" t="str">
        <f t="shared" si="341"/>
        <v>5-2-1-1-1-4-1-1-1-4-1-3-1-1-1-1-2-1-1</v>
      </c>
      <c r="CL689" s="513">
        <v>44684</v>
      </c>
      <c r="CM689" s="513">
        <v>45195</v>
      </c>
      <c r="CN689" s="510"/>
      <c r="CP689" s="510"/>
    </row>
    <row r="690" spans="2:94" ht="12.75" customHeight="1" outlineLevel="2" x14ac:dyDescent="0.35">
      <c r="B690" s="7">
        <f t="shared" si="375"/>
        <v>685</v>
      </c>
      <c r="C690" s="59">
        <f t="shared" si="355"/>
        <v>685</v>
      </c>
      <c r="D690" s="124">
        <f t="shared" si="377"/>
        <v>510103</v>
      </c>
      <c r="E690" s="16" t="str">
        <f t="shared" si="356"/>
        <v>Plasma</v>
      </c>
      <c r="F690" s="58" t="str">
        <f t="shared" si="357"/>
        <v xml:space="preserve">CPD </v>
      </c>
      <c r="G690" s="58" t="str">
        <f t="shared" si="358"/>
        <v xml:space="preserve">NoAdd </v>
      </c>
      <c r="H690" s="58" t="str">
        <f t="shared" si="359"/>
        <v xml:space="preserve">Closed </v>
      </c>
      <c r="I690" s="58" t="str">
        <f t="shared" si="360"/>
        <v xml:space="preserve">SV </v>
      </c>
      <c r="J690" s="58" t="str">
        <f t="shared" si="361"/>
        <v xml:space="preserve">≤-30°C  </v>
      </c>
      <c r="K690" s="58" t="str">
        <f t="shared" si="362"/>
        <v>No</v>
      </c>
      <c r="L690" s="58" t="str">
        <f t="shared" si="363"/>
        <v xml:space="preserve">Allo </v>
      </c>
      <c r="M690" s="58" t="str">
        <f t="shared" si="364"/>
        <v xml:space="preserve">WB </v>
      </c>
      <c r="N690" s="58" t="str">
        <f t="shared" si="365"/>
        <v xml:space="preserve">≤6h </v>
      </c>
      <c r="O690" s="58" t="str">
        <f t="shared" si="366"/>
        <v xml:space="preserve">Transf </v>
      </c>
      <c r="P690" s="58" t="str">
        <f t="shared" si="367"/>
        <v xml:space="preserve">LCdepl </v>
      </c>
      <c r="Q690" s="58" t="str">
        <f t="shared" si="368"/>
        <v xml:space="preserve">None </v>
      </c>
      <c r="R690" s="58" t="str">
        <f t="shared" si="369"/>
        <v xml:space="preserve">NoIrr </v>
      </c>
      <c r="S690" s="58" t="str">
        <f t="shared" si="370"/>
        <v xml:space="preserve">- </v>
      </c>
      <c r="T690" s="58" t="str">
        <f t="shared" si="371"/>
        <v>no sub</v>
      </c>
      <c r="U690" s="58" t="str">
        <f t="shared" si="372"/>
        <v>Non</v>
      </c>
      <c r="V690" s="58" t="str">
        <f t="shared" si="373"/>
        <v>NA</v>
      </c>
      <c r="W690" s="58" t="str">
        <f t="shared" si="374"/>
        <v>Phdy</v>
      </c>
      <c r="Y690" s="161" t="str">
        <f t="shared" si="340"/>
        <v>5-2-1-1-1-4-1-1-1-2-1-3-1-1-1-1-1-1-5</v>
      </c>
      <c r="Z690" s="8">
        <f t="shared" si="378"/>
        <v>510103</v>
      </c>
      <c r="AA690" s="7">
        <f t="shared" si="379"/>
        <v>685</v>
      </c>
      <c r="AB690" s="29" t="str">
        <f t="shared" si="380"/>
        <v>5</v>
      </c>
      <c r="AC690" s="29" t="str">
        <f t="shared" si="380"/>
        <v>1</v>
      </c>
      <c r="AD690" s="29" t="str">
        <f t="shared" si="380"/>
        <v>0</v>
      </c>
      <c r="AE690" s="29" t="str">
        <f t="shared" si="380"/>
        <v>1</v>
      </c>
      <c r="AF690" s="29" t="str">
        <f t="shared" si="380"/>
        <v>0</v>
      </c>
      <c r="AG690" s="29" t="str">
        <f t="shared" si="380"/>
        <v>3</v>
      </c>
      <c r="AH690" s="48">
        <v>685</v>
      </c>
      <c r="AI690" s="510">
        <v>510103</v>
      </c>
      <c r="AJ690" s="509">
        <v>5</v>
      </c>
      <c r="AK690" s="509">
        <v>2</v>
      </c>
      <c r="AL690" s="509">
        <v>1</v>
      </c>
      <c r="AM690" s="509">
        <v>1</v>
      </c>
      <c r="AN690" s="509">
        <v>1</v>
      </c>
      <c r="AO690" s="509">
        <v>4</v>
      </c>
      <c r="AP690" s="509">
        <v>1</v>
      </c>
      <c r="AQ690" s="509">
        <v>1</v>
      </c>
      <c r="AR690" s="509">
        <v>1</v>
      </c>
      <c r="AS690" s="509">
        <v>2</v>
      </c>
      <c r="AT690" s="509">
        <v>1</v>
      </c>
      <c r="AU690" s="509">
        <v>3</v>
      </c>
      <c r="AV690" s="509">
        <v>1</v>
      </c>
      <c r="AW690" s="509">
        <v>1</v>
      </c>
      <c r="AX690" s="509">
        <v>1</v>
      </c>
      <c r="AY690" s="509">
        <v>1</v>
      </c>
      <c r="AZ690" s="509">
        <v>1</v>
      </c>
      <c r="BA690" s="509">
        <v>1</v>
      </c>
      <c r="BB690" s="509">
        <v>5</v>
      </c>
      <c r="BC690" s="509" t="b">
        <v>0</v>
      </c>
      <c r="BD690" s="508">
        <v>36201</v>
      </c>
      <c r="BE690" s="508">
        <v>36201</v>
      </c>
      <c r="BF690" s="509" t="b">
        <v>0</v>
      </c>
      <c r="BG690" s="510" t="s">
        <v>1337</v>
      </c>
      <c r="BH690" s="512"/>
      <c r="BI690" s="510"/>
      <c r="BJ690" s="513">
        <v>36201</v>
      </c>
      <c r="BK690" s="513">
        <v>36201</v>
      </c>
      <c r="BL690" s="513">
        <v>46217</v>
      </c>
      <c r="BM690" s="513">
        <v>40160</v>
      </c>
      <c r="BN690" s="509">
        <v>1</v>
      </c>
      <c r="BO690" s="510" t="s">
        <v>1174</v>
      </c>
      <c r="BP690" s="509">
        <v>4</v>
      </c>
      <c r="BQ690" s="509" t="str">
        <f>IF(AI690="","",VLOOKUP(AJ690,[0]!Qualifier,(COLUMN(AJ690)-34),FALSE))</f>
        <v>Plasma</v>
      </c>
      <c r="BR690" s="509" t="str">
        <f>IF(AJ690="","",VLOOKUP(AK690,[0]!Qualifier,(COLUMN(AK690)-34),FALSE))</f>
        <v xml:space="preserve">CPD </v>
      </c>
      <c r="BS690" s="509" t="str">
        <f>IF(AK690="","",VLOOKUP(AL690,[0]!Qualifier,(COLUMN(AL690)-34),FALSE))</f>
        <v xml:space="preserve">NoAdd </v>
      </c>
      <c r="BT690" s="509" t="str">
        <f>IF(AL690="","",VLOOKUP(AM690,[0]!Qualifier,(COLUMN(AM690)-34),FALSE))</f>
        <v xml:space="preserve">Closed </v>
      </c>
      <c r="BU690" s="509" t="str">
        <f>IF(AM690="","",VLOOKUP(AN690,[0]!Qualifier,(COLUMN(AN690)-34),FALSE))</f>
        <v xml:space="preserve">SV </v>
      </c>
      <c r="BV690" s="509" t="str">
        <f>IF(AN690="","",VLOOKUP(AO690,[0]!Qualifier,(COLUMN(AO690)-34),FALSE))</f>
        <v xml:space="preserve">≤-30°C  </v>
      </c>
      <c r="BW690" s="509" t="str">
        <f>IF(AO690="","",VLOOKUP(AP690,[0]!Qualifier,(COLUMN(AP690)-34),FALSE))</f>
        <v>No</v>
      </c>
      <c r="BX690" s="509" t="str">
        <f>IF(AP690="","",VLOOKUP(AQ690,[0]!Qualifier,(COLUMN(AQ690)-34),FALSE))</f>
        <v xml:space="preserve">Allo </v>
      </c>
      <c r="BY690" s="509" t="str">
        <f>IF(AQ690="","",VLOOKUP(AR690,[0]!Qualifier,(COLUMN(AR690)-34),FALSE))</f>
        <v xml:space="preserve">WB </v>
      </c>
      <c r="BZ690" s="509" t="str">
        <f>IF(AR690="","",VLOOKUP(AS690,[0]!Qualifier,(COLUMN(AS690)-34),FALSE))</f>
        <v xml:space="preserve">≤6h </v>
      </c>
      <c r="CA690" s="509" t="str">
        <f>IF(AS690="","",VLOOKUP(AT690,[0]!Qualifier,(COLUMN(AT690)-34),FALSE))</f>
        <v xml:space="preserve">Transf </v>
      </c>
      <c r="CB690" s="509" t="str">
        <f>IF(AT690="","",VLOOKUP(AU690,[0]!Qualifier,(COLUMN(AU690)-34),FALSE))</f>
        <v xml:space="preserve">LCdepl </v>
      </c>
      <c r="CC690" s="509" t="str">
        <f>IF(AU690="","",VLOOKUP(AV690,[0]!Qualifier,(COLUMN(AV690)-34),FALSE))</f>
        <v xml:space="preserve">None </v>
      </c>
      <c r="CD690" s="509" t="str">
        <f>IF(AV690="","",VLOOKUP(AW690,[0]!Qualifier,(COLUMN(AW690)-34),FALSE))</f>
        <v xml:space="preserve">NoIrr </v>
      </c>
      <c r="CE690" s="508" t="str">
        <f>IF(AW690="","",VLOOKUP(AX690,[0]!Qualifier,(COLUMN(AX690)-34),FALSE))</f>
        <v xml:space="preserve">- </v>
      </c>
      <c r="CF690" s="508" t="str">
        <f>IF(AX690="","",VLOOKUP(AY690,[0]!Qualifier,(COLUMN(AY690)-34),FALSE))</f>
        <v>no sub</v>
      </c>
      <c r="CG690" s="509" t="str">
        <f>IF(AY690="","",VLOOKUP(AZ690,[0]!Qualifier,(COLUMN(AZ690)-34),FALSE))</f>
        <v>Non</v>
      </c>
      <c r="CH690" s="510" t="str">
        <f>IF(AZ690="","",VLOOKUP(BA690,[0]!Qualifier,(COLUMN(BA690)-34),FALSE))</f>
        <v>NA</v>
      </c>
      <c r="CI690" s="512" t="str">
        <f>IF(BA690="","",VLOOKUP(BB690,[0]!Qualifier,(COLUMN(BB690)-34),FALSE))</f>
        <v>Phdy</v>
      </c>
      <c r="CJ690" s="510"/>
      <c r="CK690" s="513" t="str">
        <f t="shared" si="341"/>
        <v>5-2-1-1-1-4-1-1-1-2-1-3-1-1-1-1-1-1-5</v>
      </c>
      <c r="CL690" s="513">
        <v>36201</v>
      </c>
      <c r="CM690" s="513">
        <v>45195</v>
      </c>
      <c r="CN690" s="510"/>
      <c r="CP690" s="510"/>
    </row>
    <row r="691" spans="2:94" ht="12.75" customHeight="1" outlineLevel="2" x14ac:dyDescent="0.35">
      <c r="B691" s="7">
        <f t="shared" si="375"/>
        <v>686</v>
      </c>
      <c r="C691" s="59">
        <f t="shared" si="355"/>
        <v>686</v>
      </c>
      <c r="D691" s="124">
        <f t="shared" si="377"/>
        <v>510104</v>
      </c>
      <c r="E691" s="16" t="str">
        <f t="shared" si="356"/>
        <v>Plasma</v>
      </c>
      <c r="F691" s="58" t="str">
        <f t="shared" si="357"/>
        <v xml:space="preserve">CPD </v>
      </c>
      <c r="G691" s="58" t="str">
        <f t="shared" si="358"/>
        <v xml:space="preserve">NoAdd </v>
      </c>
      <c r="H691" s="58" t="str">
        <f t="shared" si="359"/>
        <v xml:space="preserve">Closed </v>
      </c>
      <c r="I691" s="58" t="str">
        <f t="shared" si="360"/>
        <v xml:space="preserve">SV </v>
      </c>
      <c r="J691" s="58" t="str">
        <f t="shared" si="361"/>
        <v xml:space="preserve">≤-30°C  </v>
      </c>
      <c r="K691" s="58" t="str">
        <f t="shared" si="362"/>
        <v>No</v>
      </c>
      <c r="L691" s="58" t="str">
        <f t="shared" si="363"/>
        <v xml:space="preserve">Allo </v>
      </c>
      <c r="M691" s="58" t="str">
        <f t="shared" si="364"/>
        <v xml:space="preserve">WB </v>
      </c>
      <c r="N691" s="58" t="str">
        <f t="shared" si="365"/>
        <v xml:space="preserve">≤18h </v>
      </c>
      <c r="O691" s="58" t="str">
        <f t="shared" si="366"/>
        <v xml:space="preserve">Transf </v>
      </c>
      <c r="P691" s="58" t="str">
        <f t="shared" si="367"/>
        <v xml:space="preserve">LCdepl </v>
      </c>
      <c r="Q691" s="58" t="str">
        <f t="shared" si="368"/>
        <v xml:space="preserve">None </v>
      </c>
      <c r="R691" s="58" t="str">
        <f t="shared" si="369"/>
        <v xml:space="preserve">NoIrr </v>
      </c>
      <c r="S691" s="58" t="str">
        <f t="shared" si="370"/>
        <v xml:space="preserve">- </v>
      </c>
      <c r="T691" s="58" t="str">
        <f t="shared" si="371"/>
        <v>no sub</v>
      </c>
      <c r="U691" s="58" t="str">
        <f t="shared" si="372"/>
        <v>Non</v>
      </c>
      <c r="V691" s="58" t="str">
        <f t="shared" si="373"/>
        <v>NA</v>
      </c>
      <c r="W691" s="58" t="str">
        <f t="shared" si="374"/>
        <v>Phdy</v>
      </c>
      <c r="Y691" s="161" t="str">
        <f t="shared" si="340"/>
        <v>5-2-1-1-1-4-1-1-1-3-1-3-1-1-1-1-1-1-5</v>
      </c>
      <c r="Z691" s="8">
        <f t="shared" si="378"/>
        <v>510104</v>
      </c>
      <c r="AA691" s="7">
        <f t="shared" si="379"/>
        <v>686</v>
      </c>
      <c r="AB691" s="29" t="str">
        <f t="shared" si="380"/>
        <v>5</v>
      </c>
      <c r="AC691" s="29" t="str">
        <f t="shared" si="380"/>
        <v>1</v>
      </c>
      <c r="AD691" s="29" t="str">
        <f t="shared" si="380"/>
        <v>0</v>
      </c>
      <c r="AE691" s="29" t="str">
        <f t="shared" si="380"/>
        <v>1</v>
      </c>
      <c r="AF691" s="29" t="str">
        <f t="shared" si="380"/>
        <v>0</v>
      </c>
      <c r="AG691" s="29" t="str">
        <f t="shared" si="380"/>
        <v>4</v>
      </c>
      <c r="AH691" s="48">
        <v>686</v>
      </c>
      <c r="AI691" s="510">
        <v>510104</v>
      </c>
      <c r="AJ691" s="509">
        <v>5</v>
      </c>
      <c r="AK691" s="509">
        <v>2</v>
      </c>
      <c r="AL691" s="509">
        <v>1</v>
      </c>
      <c r="AM691" s="509">
        <v>1</v>
      </c>
      <c r="AN691" s="509">
        <v>1</v>
      </c>
      <c r="AO691" s="509">
        <v>4</v>
      </c>
      <c r="AP691" s="509">
        <v>1</v>
      </c>
      <c r="AQ691" s="509">
        <v>1</v>
      </c>
      <c r="AR691" s="509">
        <v>1</v>
      </c>
      <c r="AS691" s="509">
        <v>3</v>
      </c>
      <c r="AT691" s="509">
        <v>1</v>
      </c>
      <c r="AU691" s="509">
        <v>3</v>
      </c>
      <c r="AV691" s="509">
        <v>1</v>
      </c>
      <c r="AW691" s="509">
        <v>1</v>
      </c>
      <c r="AX691" s="509">
        <v>1</v>
      </c>
      <c r="AY691" s="509">
        <v>1</v>
      </c>
      <c r="AZ691" s="509">
        <v>1</v>
      </c>
      <c r="BA691" s="509">
        <v>1</v>
      </c>
      <c r="BB691" s="509">
        <v>5</v>
      </c>
      <c r="BC691" s="509" t="b">
        <v>0</v>
      </c>
      <c r="BD691" s="508">
        <v>36201</v>
      </c>
      <c r="BE691" s="508">
        <v>36201</v>
      </c>
      <c r="BF691" s="509" t="b">
        <v>0</v>
      </c>
      <c r="BG691" s="510" t="s">
        <v>1484</v>
      </c>
      <c r="BH691" s="512"/>
      <c r="BI691" s="510"/>
      <c r="BJ691" s="513">
        <v>36201</v>
      </c>
      <c r="BK691" s="513">
        <v>36201</v>
      </c>
      <c r="BL691" s="513">
        <v>46217</v>
      </c>
      <c r="BM691" s="513">
        <v>40160</v>
      </c>
      <c r="BN691" s="509">
        <v>1</v>
      </c>
      <c r="BO691" s="510" t="s">
        <v>1174</v>
      </c>
      <c r="BP691" s="509">
        <v>4</v>
      </c>
      <c r="BQ691" s="509" t="str">
        <f>IF(AI691="","",VLOOKUP(AJ691,[0]!Qualifier,(COLUMN(AJ691)-34),FALSE))</f>
        <v>Plasma</v>
      </c>
      <c r="BR691" s="509" t="str">
        <f>IF(AJ691="","",VLOOKUP(AK691,[0]!Qualifier,(COLUMN(AK691)-34),FALSE))</f>
        <v xml:space="preserve">CPD </v>
      </c>
      <c r="BS691" s="509" t="str">
        <f>IF(AK691="","",VLOOKUP(AL691,[0]!Qualifier,(COLUMN(AL691)-34),FALSE))</f>
        <v xml:space="preserve">NoAdd </v>
      </c>
      <c r="BT691" s="509" t="str">
        <f>IF(AL691="","",VLOOKUP(AM691,[0]!Qualifier,(COLUMN(AM691)-34),FALSE))</f>
        <v xml:space="preserve">Closed </v>
      </c>
      <c r="BU691" s="509" t="str">
        <f>IF(AM691="","",VLOOKUP(AN691,[0]!Qualifier,(COLUMN(AN691)-34),FALSE))</f>
        <v xml:space="preserve">SV </v>
      </c>
      <c r="BV691" s="509" t="str">
        <f>IF(AN691="","",VLOOKUP(AO691,[0]!Qualifier,(COLUMN(AO691)-34),FALSE))</f>
        <v xml:space="preserve">≤-30°C  </v>
      </c>
      <c r="BW691" s="509" t="str">
        <f>IF(AO691="","",VLOOKUP(AP691,[0]!Qualifier,(COLUMN(AP691)-34),FALSE))</f>
        <v>No</v>
      </c>
      <c r="BX691" s="509" t="str">
        <f>IF(AP691="","",VLOOKUP(AQ691,[0]!Qualifier,(COLUMN(AQ691)-34),FALSE))</f>
        <v xml:space="preserve">Allo </v>
      </c>
      <c r="BY691" s="509" t="str">
        <f>IF(AQ691="","",VLOOKUP(AR691,[0]!Qualifier,(COLUMN(AR691)-34),FALSE))</f>
        <v xml:space="preserve">WB </v>
      </c>
      <c r="BZ691" s="509" t="str">
        <f>IF(AR691="","",VLOOKUP(AS691,[0]!Qualifier,(COLUMN(AS691)-34),FALSE))</f>
        <v xml:space="preserve">≤18h </v>
      </c>
      <c r="CA691" s="509" t="str">
        <f>IF(AS691="","",VLOOKUP(AT691,[0]!Qualifier,(COLUMN(AT691)-34),FALSE))</f>
        <v xml:space="preserve">Transf </v>
      </c>
      <c r="CB691" s="509" t="str">
        <f>IF(AT691="","",VLOOKUP(AU691,[0]!Qualifier,(COLUMN(AU691)-34),FALSE))</f>
        <v xml:space="preserve">LCdepl </v>
      </c>
      <c r="CC691" s="509" t="str">
        <f>IF(AU691="","",VLOOKUP(AV691,[0]!Qualifier,(COLUMN(AV691)-34),FALSE))</f>
        <v xml:space="preserve">None </v>
      </c>
      <c r="CD691" s="509" t="str">
        <f>IF(AV691="","",VLOOKUP(AW691,[0]!Qualifier,(COLUMN(AW691)-34),FALSE))</f>
        <v xml:space="preserve">NoIrr </v>
      </c>
      <c r="CE691" s="508" t="str">
        <f>IF(AW691="","",VLOOKUP(AX691,[0]!Qualifier,(COLUMN(AX691)-34),FALSE))</f>
        <v xml:space="preserve">- </v>
      </c>
      <c r="CF691" s="508" t="str">
        <f>IF(AX691="","",VLOOKUP(AY691,[0]!Qualifier,(COLUMN(AY691)-34),FALSE))</f>
        <v>no sub</v>
      </c>
      <c r="CG691" s="509" t="str">
        <f>IF(AY691="","",VLOOKUP(AZ691,[0]!Qualifier,(COLUMN(AZ691)-34),FALSE))</f>
        <v>Non</v>
      </c>
      <c r="CH691" s="510" t="str">
        <f>IF(AZ691="","",VLOOKUP(BA691,[0]!Qualifier,(COLUMN(BA691)-34),FALSE))</f>
        <v>NA</v>
      </c>
      <c r="CI691" s="512" t="str">
        <f>IF(BA691="","",VLOOKUP(BB691,[0]!Qualifier,(COLUMN(BB691)-34),FALSE))</f>
        <v>Phdy</v>
      </c>
      <c r="CJ691" s="510"/>
      <c r="CK691" s="513" t="str">
        <f t="shared" si="341"/>
        <v>5-2-1-1-1-4-1-1-1-3-1-3-1-1-1-1-1-1-5</v>
      </c>
      <c r="CL691" s="513">
        <v>36201</v>
      </c>
      <c r="CM691" s="513">
        <v>45195</v>
      </c>
      <c r="CN691" s="510"/>
      <c r="CP691" s="510"/>
    </row>
    <row r="692" spans="2:94" ht="12.75" customHeight="1" outlineLevel="2" x14ac:dyDescent="0.35">
      <c r="B692" s="7">
        <f t="shared" si="375"/>
        <v>687</v>
      </c>
      <c r="C692" s="59">
        <f t="shared" si="355"/>
        <v>687</v>
      </c>
      <c r="D692" s="124">
        <f t="shared" si="377"/>
        <v>510105</v>
      </c>
      <c r="E692" s="16" t="str">
        <f t="shared" si="356"/>
        <v>Plasma</v>
      </c>
      <c r="F692" s="58" t="str">
        <f t="shared" si="357"/>
        <v xml:space="preserve">CPD </v>
      </c>
      <c r="G692" s="58" t="str">
        <f t="shared" si="358"/>
        <v xml:space="preserve">NoAdd </v>
      </c>
      <c r="H692" s="58" t="str">
        <f t="shared" si="359"/>
        <v xml:space="preserve">Closed </v>
      </c>
      <c r="I692" s="58" t="str">
        <f t="shared" si="360"/>
        <v xml:space="preserve">SV </v>
      </c>
      <c r="J692" s="58" t="str">
        <f t="shared" si="361"/>
        <v xml:space="preserve">≤-30°C  </v>
      </c>
      <c r="K692" s="58" t="str">
        <f t="shared" si="362"/>
        <v>No</v>
      </c>
      <c r="L692" s="58" t="str">
        <f t="shared" si="363"/>
        <v xml:space="preserve">Allo </v>
      </c>
      <c r="M692" s="58" t="str">
        <f t="shared" si="364"/>
        <v xml:space="preserve">WB </v>
      </c>
      <c r="N692" s="58" t="str">
        <f t="shared" si="365"/>
        <v xml:space="preserve">&gt;18h </v>
      </c>
      <c r="O692" s="58" t="str">
        <f t="shared" si="366"/>
        <v xml:space="preserve">Transf </v>
      </c>
      <c r="P692" s="58" t="str">
        <f t="shared" si="367"/>
        <v xml:space="preserve">LCdepl </v>
      </c>
      <c r="Q692" s="58" t="str">
        <f t="shared" si="368"/>
        <v xml:space="preserve">None </v>
      </c>
      <c r="R692" s="58" t="str">
        <f t="shared" si="369"/>
        <v xml:space="preserve">NoIrr </v>
      </c>
      <c r="S692" s="58" t="str">
        <f t="shared" si="370"/>
        <v xml:space="preserve">- </v>
      </c>
      <c r="T692" s="58" t="str">
        <f t="shared" si="371"/>
        <v>no sub</v>
      </c>
      <c r="U692" s="58" t="str">
        <f t="shared" si="372"/>
        <v>Non</v>
      </c>
      <c r="V692" s="58" t="str">
        <f t="shared" si="373"/>
        <v>NA</v>
      </c>
      <c r="W692" s="58" t="str">
        <f t="shared" si="374"/>
        <v>Phdy</v>
      </c>
      <c r="Y692" s="161" t="str">
        <f t="shared" si="340"/>
        <v>5-2-1-1-1-4-1-1-1-4-1-3-1-1-1-1-1-1-5</v>
      </c>
      <c r="Z692" s="8">
        <f t="shared" si="378"/>
        <v>510105</v>
      </c>
      <c r="AA692" s="7">
        <f t="shared" si="379"/>
        <v>687</v>
      </c>
      <c r="AB692" s="29" t="str">
        <f t="shared" si="380"/>
        <v>5</v>
      </c>
      <c r="AC692" s="29" t="str">
        <f t="shared" si="380"/>
        <v>1</v>
      </c>
      <c r="AD692" s="29" t="str">
        <f t="shared" si="380"/>
        <v>0</v>
      </c>
      <c r="AE692" s="29" t="str">
        <f t="shared" si="380"/>
        <v>1</v>
      </c>
      <c r="AF692" s="29" t="str">
        <f t="shared" si="380"/>
        <v>0</v>
      </c>
      <c r="AG692" s="29" t="str">
        <f t="shared" si="380"/>
        <v>5</v>
      </c>
      <c r="AH692" s="48">
        <v>687</v>
      </c>
      <c r="AI692" s="510">
        <v>510105</v>
      </c>
      <c r="AJ692" s="509">
        <v>5</v>
      </c>
      <c r="AK692" s="509">
        <v>2</v>
      </c>
      <c r="AL692" s="509">
        <v>1</v>
      </c>
      <c r="AM692" s="509">
        <v>1</v>
      </c>
      <c r="AN692" s="509">
        <v>1</v>
      </c>
      <c r="AO692" s="509">
        <v>4</v>
      </c>
      <c r="AP692" s="509">
        <v>1</v>
      </c>
      <c r="AQ692" s="509">
        <v>1</v>
      </c>
      <c r="AR692" s="509">
        <v>1</v>
      </c>
      <c r="AS692" s="509">
        <v>4</v>
      </c>
      <c r="AT692" s="509">
        <v>1</v>
      </c>
      <c r="AU692" s="509">
        <v>3</v>
      </c>
      <c r="AV692" s="509">
        <v>1</v>
      </c>
      <c r="AW692" s="509">
        <v>1</v>
      </c>
      <c r="AX692" s="509">
        <v>1</v>
      </c>
      <c r="AY692" s="509">
        <v>1</v>
      </c>
      <c r="AZ692" s="509">
        <v>1</v>
      </c>
      <c r="BA692" s="509">
        <v>1</v>
      </c>
      <c r="BB692" s="509">
        <v>5</v>
      </c>
      <c r="BC692" s="509" t="b">
        <v>0</v>
      </c>
      <c r="BD692" s="508">
        <v>36201</v>
      </c>
      <c r="BE692" s="508">
        <v>36201</v>
      </c>
      <c r="BF692" s="509" t="b">
        <v>0</v>
      </c>
      <c r="BG692" s="510" t="s">
        <v>744</v>
      </c>
      <c r="BH692" s="512"/>
      <c r="BI692" s="510"/>
      <c r="BJ692" s="513">
        <v>36201</v>
      </c>
      <c r="BK692" s="513">
        <v>36201</v>
      </c>
      <c r="BL692" s="513">
        <v>46217</v>
      </c>
      <c r="BM692" s="513">
        <v>40160</v>
      </c>
      <c r="BN692" s="509">
        <v>1</v>
      </c>
      <c r="BO692" s="510" t="s">
        <v>1174</v>
      </c>
      <c r="BP692" s="509">
        <v>2</v>
      </c>
      <c r="BQ692" s="509" t="str">
        <f>IF(AI692="","",VLOOKUP(AJ692,[0]!Qualifier,(COLUMN(AJ692)-34),FALSE))</f>
        <v>Plasma</v>
      </c>
      <c r="BR692" s="509" t="str">
        <f>IF(AJ692="","",VLOOKUP(AK692,[0]!Qualifier,(COLUMN(AK692)-34),FALSE))</f>
        <v xml:space="preserve">CPD </v>
      </c>
      <c r="BS692" s="509" t="str">
        <f>IF(AK692="","",VLOOKUP(AL692,[0]!Qualifier,(COLUMN(AL692)-34),FALSE))</f>
        <v xml:space="preserve">NoAdd </v>
      </c>
      <c r="BT692" s="509" t="str">
        <f>IF(AL692="","",VLOOKUP(AM692,[0]!Qualifier,(COLUMN(AM692)-34),FALSE))</f>
        <v xml:space="preserve">Closed </v>
      </c>
      <c r="BU692" s="509" t="str">
        <f>IF(AM692="","",VLOOKUP(AN692,[0]!Qualifier,(COLUMN(AN692)-34),FALSE))</f>
        <v xml:space="preserve">SV </v>
      </c>
      <c r="BV692" s="509" t="str">
        <f>IF(AN692="","",VLOOKUP(AO692,[0]!Qualifier,(COLUMN(AO692)-34),FALSE))</f>
        <v xml:space="preserve">≤-30°C  </v>
      </c>
      <c r="BW692" s="509" t="str">
        <f>IF(AO692="","",VLOOKUP(AP692,[0]!Qualifier,(COLUMN(AP692)-34),FALSE))</f>
        <v>No</v>
      </c>
      <c r="BX692" s="509" t="str">
        <f>IF(AP692="","",VLOOKUP(AQ692,[0]!Qualifier,(COLUMN(AQ692)-34),FALSE))</f>
        <v xml:space="preserve">Allo </v>
      </c>
      <c r="BY692" s="509" t="str">
        <f>IF(AQ692="","",VLOOKUP(AR692,[0]!Qualifier,(COLUMN(AR692)-34),FALSE))</f>
        <v xml:space="preserve">WB </v>
      </c>
      <c r="BZ692" s="509" t="str">
        <f>IF(AR692="","",VLOOKUP(AS692,[0]!Qualifier,(COLUMN(AS692)-34),FALSE))</f>
        <v xml:space="preserve">&gt;18h </v>
      </c>
      <c r="CA692" s="509" t="str">
        <f>IF(AS692="","",VLOOKUP(AT692,[0]!Qualifier,(COLUMN(AT692)-34),FALSE))</f>
        <v xml:space="preserve">Transf </v>
      </c>
      <c r="CB692" s="509" t="str">
        <f>IF(AT692="","",VLOOKUP(AU692,[0]!Qualifier,(COLUMN(AU692)-34),FALSE))</f>
        <v xml:space="preserve">LCdepl </v>
      </c>
      <c r="CC692" s="509" t="str">
        <f>IF(AU692="","",VLOOKUP(AV692,[0]!Qualifier,(COLUMN(AV692)-34),FALSE))</f>
        <v xml:space="preserve">None </v>
      </c>
      <c r="CD692" s="509" t="str">
        <f>IF(AV692="","",VLOOKUP(AW692,[0]!Qualifier,(COLUMN(AW692)-34),FALSE))</f>
        <v xml:space="preserve">NoIrr </v>
      </c>
      <c r="CE692" s="508" t="str">
        <f>IF(AW692="","",VLOOKUP(AX692,[0]!Qualifier,(COLUMN(AX692)-34),FALSE))</f>
        <v xml:space="preserve">- </v>
      </c>
      <c r="CF692" s="508" t="str">
        <f>IF(AX692="","",VLOOKUP(AY692,[0]!Qualifier,(COLUMN(AY692)-34),FALSE))</f>
        <v>no sub</v>
      </c>
      <c r="CG692" s="509" t="str">
        <f>IF(AY692="","",VLOOKUP(AZ692,[0]!Qualifier,(COLUMN(AZ692)-34),FALSE))</f>
        <v>Non</v>
      </c>
      <c r="CH692" s="510" t="str">
        <f>IF(AZ692="","",VLOOKUP(BA692,[0]!Qualifier,(COLUMN(BA692)-34),FALSE))</f>
        <v>NA</v>
      </c>
      <c r="CI692" s="512" t="str">
        <f>IF(BA692="","",VLOOKUP(BB692,[0]!Qualifier,(COLUMN(BB692)-34),FALSE))</f>
        <v>Phdy</v>
      </c>
      <c r="CJ692" s="510"/>
      <c r="CK692" s="513" t="str">
        <f t="shared" si="341"/>
        <v>5-2-1-1-1-4-1-1-1-4-1-3-1-1-1-1-1-1-5</v>
      </c>
      <c r="CL692" s="513">
        <v>39884</v>
      </c>
      <c r="CM692" s="513">
        <v>45195</v>
      </c>
      <c r="CN692" s="510"/>
      <c r="CP692" s="510"/>
    </row>
    <row r="693" spans="2:94" ht="12.75" customHeight="1" outlineLevel="2" x14ac:dyDescent="0.35">
      <c r="B693" s="7">
        <f t="shared" si="375"/>
        <v>688</v>
      </c>
      <c r="C693" s="59">
        <f t="shared" si="355"/>
        <v>688</v>
      </c>
      <c r="D693" s="124">
        <f t="shared" si="377"/>
        <v>510107</v>
      </c>
      <c r="E693" s="16" t="str">
        <f t="shared" si="356"/>
        <v>Plasma</v>
      </c>
      <c r="F693" s="58" t="str">
        <f t="shared" si="357"/>
        <v xml:space="preserve">CPD </v>
      </c>
      <c r="G693" s="58" t="str">
        <f t="shared" si="358"/>
        <v xml:space="preserve">NoAdd </v>
      </c>
      <c r="H693" s="58" t="str">
        <f t="shared" si="359"/>
        <v xml:space="preserve">Closed </v>
      </c>
      <c r="I693" s="58" t="str">
        <f t="shared" si="360"/>
        <v xml:space="preserve">SV </v>
      </c>
      <c r="J693" s="58" t="str">
        <f t="shared" si="361"/>
        <v xml:space="preserve">≤-30°C  </v>
      </c>
      <c r="K693" s="58" t="str">
        <f t="shared" si="362"/>
        <v>No</v>
      </c>
      <c r="L693" s="58" t="str">
        <f t="shared" si="363"/>
        <v xml:space="preserve">Allo </v>
      </c>
      <c r="M693" s="58" t="str">
        <f t="shared" si="364"/>
        <v xml:space="preserve">WB </v>
      </c>
      <c r="N693" s="58" t="str">
        <f t="shared" si="365"/>
        <v xml:space="preserve">≤18h </v>
      </c>
      <c r="O693" s="58" t="str">
        <f t="shared" si="366"/>
        <v xml:space="preserve">Transf </v>
      </c>
      <c r="P693" s="58" t="str">
        <f t="shared" si="367"/>
        <v xml:space="preserve">LCdepl </v>
      </c>
      <c r="Q693" s="58" t="str">
        <f t="shared" si="368"/>
        <v xml:space="preserve">None </v>
      </c>
      <c r="R693" s="58" t="str">
        <f t="shared" si="369"/>
        <v xml:space="preserve">NoIrr </v>
      </c>
      <c r="S693" s="58" t="str">
        <f t="shared" si="370"/>
        <v xml:space="preserve">- </v>
      </c>
      <c r="T693" s="58" t="str">
        <f t="shared" si="371"/>
        <v>no sub</v>
      </c>
      <c r="U693" s="58" t="str">
        <f t="shared" si="372"/>
        <v>Non</v>
      </c>
      <c r="V693" s="58" t="str">
        <f t="shared" si="373"/>
        <v>NA</v>
      </c>
      <c r="W693" s="58" t="str">
        <f t="shared" si="374"/>
        <v xml:space="preserve">None </v>
      </c>
      <c r="Y693" s="161" t="str">
        <f t="shared" si="340"/>
        <v>5-2-1-1-1-4-1-1-1-3-1-3-1-1-1-1-1-1-1</v>
      </c>
      <c r="Z693" s="8">
        <f t="shared" si="378"/>
        <v>510107</v>
      </c>
      <c r="AA693" s="7">
        <f t="shared" si="379"/>
        <v>688</v>
      </c>
      <c r="AB693" s="29" t="str">
        <f t="shared" si="380"/>
        <v>5</v>
      </c>
      <c r="AC693" s="29" t="str">
        <f t="shared" si="380"/>
        <v>1</v>
      </c>
      <c r="AD693" s="29" t="str">
        <f t="shared" si="380"/>
        <v>0</v>
      </c>
      <c r="AE693" s="29" t="str">
        <f t="shared" si="380"/>
        <v>1</v>
      </c>
      <c r="AF693" s="29" t="str">
        <f t="shared" si="380"/>
        <v>0</v>
      </c>
      <c r="AG693" s="29" t="str">
        <f t="shared" si="380"/>
        <v>7</v>
      </c>
      <c r="AH693" s="48">
        <v>688</v>
      </c>
      <c r="AI693" s="510">
        <v>510107</v>
      </c>
      <c r="AJ693" s="509">
        <v>5</v>
      </c>
      <c r="AK693" s="509">
        <v>2</v>
      </c>
      <c r="AL693" s="509">
        <v>1</v>
      </c>
      <c r="AM693" s="509">
        <v>1</v>
      </c>
      <c r="AN693" s="509">
        <v>1</v>
      </c>
      <c r="AO693" s="509">
        <v>4</v>
      </c>
      <c r="AP693" s="509">
        <v>1</v>
      </c>
      <c r="AQ693" s="509">
        <v>1</v>
      </c>
      <c r="AR693" s="509">
        <v>1</v>
      </c>
      <c r="AS693" s="509">
        <v>3</v>
      </c>
      <c r="AT693" s="509">
        <v>1</v>
      </c>
      <c r="AU693" s="509">
        <v>3</v>
      </c>
      <c r="AV693" s="509">
        <v>1</v>
      </c>
      <c r="AW693" s="509">
        <v>1</v>
      </c>
      <c r="AX693" s="509">
        <v>1</v>
      </c>
      <c r="AY693" s="509">
        <v>1</v>
      </c>
      <c r="AZ693" s="509">
        <v>1</v>
      </c>
      <c r="BA693" s="509">
        <v>1</v>
      </c>
      <c r="BB693" s="509">
        <v>1</v>
      </c>
      <c r="BC693" s="509" t="b">
        <v>0</v>
      </c>
      <c r="BD693" s="508">
        <v>45140</v>
      </c>
      <c r="BE693" s="508">
        <v>45135</v>
      </c>
      <c r="BF693" s="509" t="b">
        <v>0</v>
      </c>
      <c r="BG693" s="510" t="s">
        <v>1450</v>
      </c>
      <c r="BH693" s="512"/>
      <c r="BI693" s="510"/>
      <c r="BJ693" s="513">
        <v>45140</v>
      </c>
      <c r="BK693" s="513">
        <v>45135</v>
      </c>
      <c r="BL693" s="513">
        <v>46217</v>
      </c>
      <c r="BM693" s="510"/>
      <c r="BN693" s="512"/>
      <c r="BO693" s="510"/>
      <c r="BP693" s="509">
        <v>2</v>
      </c>
      <c r="BQ693" s="509" t="str">
        <f>IF(AI693="","",VLOOKUP(AJ693,[0]!Qualifier,(COLUMN(AJ693)-34),FALSE))</f>
        <v>Plasma</v>
      </c>
      <c r="BR693" s="509" t="str">
        <f>IF(AJ693="","",VLOOKUP(AK693,[0]!Qualifier,(COLUMN(AK693)-34),FALSE))</f>
        <v xml:space="preserve">CPD </v>
      </c>
      <c r="BS693" s="509" t="str">
        <f>IF(AK693="","",VLOOKUP(AL693,[0]!Qualifier,(COLUMN(AL693)-34),FALSE))</f>
        <v xml:space="preserve">NoAdd </v>
      </c>
      <c r="BT693" s="509" t="str">
        <f>IF(AL693="","",VLOOKUP(AM693,[0]!Qualifier,(COLUMN(AM693)-34),FALSE))</f>
        <v xml:space="preserve">Closed </v>
      </c>
      <c r="BU693" s="509" t="str">
        <f>IF(AM693="","",VLOOKUP(AN693,[0]!Qualifier,(COLUMN(AN693)-34),FALSE))</f>
        <v xml:space="preserve">SV </v>
      </c>
      <c r="BV693" s="509" t="str">
        <f>IF(AN693="","",VLOOKUP(AO693,[0]!Qualifier,(COLUMN(AO693)-34),FALSE))</f>
        <v xml:space="preserve">≤-30°C  </v>
      </c>
      <c r="BW693" s="509" t="str">
        <f>IF(AO693="","",VLOOKUP(AP693,[0]!Qualifier,(COLUMN(AP693)-34),FALSE))</f>
        <v>No</v>
      </c>
      <c r="BX693" s="509" t="str">
        <f>IF(AP693="","",VLOOKUP(AQ693,[0]!Qualifier,(COLUMN(AQ693)-34),FALSE))</f>
        <v xml:space="preserve">Allo </v>
      </c>
      <c r="BY693" s="509" t="str">
        <f>IF(AQ693="","",VLOOKUP(AR693,[0]!Qualifier,(COLUMN(AR693)-34),FALSE))</f>
        <v xml:space="preserve">WB </v>
      </c>
      <c r="BZ693" s="509" t="str">
        <f>IF(AR693="","",VLOOKUP(AS693,[0]!Qualifier,(COLUMN(AS693)-34),FALSE))</f>
        <v xml:space="preserve">≤18h </v>
      </c>
      <c r="CA693" s="509" t="str">
        <f>IF(AS693="","",VLOOKUP(AT693,[0]!Qualifier,(COLUMN(AT693)-34),FALSE))</f>
        <v xml:space="preserve">Transf </v>
      </c>
      <c r="CB693" s="509" t="str">
        <f>IF(AT693="","",VLOOKUP(AU693,[0]!Qualifier,(COLUMN(AU693)-34),FALSE))</f>
        <v xml:space="preserve">LCdepl </v>
      </c>
      <c r="CC693" s="509" t="str">
        <f>IF(AU693="","",VLOOKUP(AV693,[0]!Qualifier,(COLUMN(AV693)-34),FALSE))</f>
        <v xml:space="preserve">None </v>
      </c>
      <c r="CD693" s="509" t="str">
        <f>IF(AV693="","",VLOOKUP(AW693,[0]!Qualifier,(COLUMN(AW693)-34),FALSE))</f>
        <v xml:space="preserve">NoIrr </v>
      </c>
      <c r="CE693" s="508" t="str">
        <f>IF(AW693="","",VLOOKUP(AX693,[0]!Qualifier,(COLUMN(AX693)-34),FALSE))</f>
        <v xml:space="preserve">- </v>
      </c>
      <c r="CF693" s="508" t="str">
        <f>IF(AX693="","",VLOOKUP(AY693,[0]!Qualifier,(COLUMN(AY693)-34),FALSE))</f>
        <v>no sub</v>
      </c>
      <c r="CG693" s="509" t="str">
        <f>IF(AY693="","",VLOOKUP(AZ693,[0]!Qualifier,(COLUMN(AZ693)-34),FALSE))</f>
        <v>Non</v>
      </c>
      <c r="CH693" s="510" t="str">
        <f>IF(AZ693="","",VLOOKUP(BA693,[0]!Qualifier,(COLUMN(BA693)-34),FALSE))</f>
        <v>NA</v>
      </c>
      <c r="CI693" s="512" t="str">
        <f>IF(BA693="","",VLOOKUP(BB693,[0]!Qualifier,(COLUMN(BB693)-34),FALSE))</f>
        <v xml:space="preserve">None </v>
      </c>
      <c r="CJ693" s="510"/>
      <c r="CK693" s="513" t="str">
        <f t="shared" si="341"/>
        <v>5-2-1-1-1-4-1-1-1-3-1-3-1-1-1-1-1-1-1</v>
      </c>
      <c r="CL693" s="513">
        <v>37483</v>
      </c>
      <c r="CM693" s="513">
        <v>45195</v>
      </c>
      <c r="CN693" s="510"/>
      <c r="CP693" s="510"/>
    </row>
    <row r="694" spans="2:94" ht="12.75" customHeight="1" outlineLevel="2" x14ac:dyDescent="0.35">
      <c r="B694" s="7">
        <f t="shared" si="375"/>
        <v>689</v>
      </c>
      <c r="C694" s="59">
        <f t="shared" si="355"/>
        <v>689</v>
      </c>
      <c r="D694" s="124">
        <f t="shared" si="377"/>
        <v>510129</v>
      </c>
      <c r="E694" s="16" t="str">
        <f t="shared" si="356"/>
        <v>Plasma</v>
      </c>
      <c r="F694" s="58" t="str">
        <f t="shared" si="357"/>
        <v xml:space="preserve">CPD </v>
      </c>
      <c r="G694" s="58" t="str">
        <f t="shared" si="358"/>
        <v xml:space="preserve">NoAdd </v>
      </c>
      <c r="H694" s="58" t="str">
        <f t="shared" si="359"/>
        <v xml:space="preserve">Closed </v>
      </c>
      <c r="I694" s="58" t="str">
        <f t="shared" si="360"/>
        <v xml:space="preserve">SV </v>
      </c>
      <c r="J694" s="58" t="str">
        <f t="shared" si="361"/>
        <v xml:space="preserve">≤-30°C  </v>
      </c>
      <c r="K694" s="58" t="str">
        <f t="shared" si="362"/>
        <v>No</v>
      </c>
      <c r="L694" s="58" t="str">
        <f t="shared" si="363"/>
        <v xml:space="preserve">Allo </v>
      </c>
      <c r="M694" s="58" t="str">
        <f t="shared" si="364"/>
        <v xml:space="preserve">WB </v>
      </c>
      <c r="N694" s="58" t="str">
        <f t="shared" si="365"/>
        <v xml:space="preserve">≤8h </v>
      </c>
      <c r="O694" s="58" t="str">
        <f t="shared" si="366"/>
        <v xml:space="preserve">Fract </v>
      </c>
      <c r="P694" s="58" t="str">
        <f t="shared" si="367"/>
        <v xml:space="preserve">LCdepl </v>
      </c>
      <c r="Q694" s="58" t="str">
        <f t="shared" si="368"/>
        <v xml:space="preserve">None </v>
      </c>
      <c r="R694" s="58" t="str">
        <f t="shared" si="369"/>
        <v xml:space="preserve">NoIrr </v>
      </c>
      <c r="S694" s="58" t="str">
        <f t="shared" si="370"/>
        <v xml:space="preserve">- </v>
      </c>
      <c r="T694" s="58" t="str">
        <f t="shared" si="371"/>
        <v>no sub</v>
      </c>
      <c r="U694" s="58" t="str">
        <f t="shared" si="372"/>
        <v>Non</v>
      </c>
      <c r="V694" s="58" t="str">
        <f t="shared" si="373"/>
        <v>NA</v>
      </c>
      <c r="W694" s="58" t="str">
        <f t="shared" si="374"/>
        <v xml:space="preserve">None </v>
      </c>
      <c r="Y694" s="161" t="str">
        <f t="shared" si="340"/>
        <v>5-2-1-1-1-4-1-1-1-9-3-3-1-1-1-1-1-1-1</v>
      </c>
      <c r="Z694" s="8">
        <f t="shared" si="378"/>
        <v>510129</v>
      </c>
      <c r="AA694" s="7">
        <f t="shared" si="379"/>
        <v>689</v>
      </c>
      <c r="AB694" s="29" t="str">
        <f t="shared" si="380"/>
        <v>5</v>
      </c>
      <c r="AC694" s="29" t="str">
        <f t="shared" si="380"/>
        <v>1</v>
      </c>
      <c r="AD694" s="29" t="str">
        <f t="shared" si="380"/>
        <v>0</v>
      </c>
      <c r="AE694" s="29" t="str">
        <f t="shared" si="380"/>
        <v>1</v>
      </c>
      <c r="AF694" s="29" t="str">
        <f t="shared" si="380"/>
        <v>2</v>
      </c>
      <c r="AG694" s="29" t="str">
        <f t="shared" si="380"/>
        <v>9</v>
      </c>
      <c r="AH694" s="48">
        <v>689</v>
      </c>
      <c r="AI694" s="510">
        <v>510129</v>
      </c>
      <c r="AJ694" s="509">
        <v>5</v>
      </c>
      <c r="AK694" s="509">
        <v>2</v>
      </c>
      <c r="AL694" s="509">
        <v>1</v>
      </c>
      <c r="AM694" s="509">
        <v>1</v>
      </c>
      <c r="AN694" s="509">
        <v>1</v>
      </c>
      <c r="AO694" s="509">
        <v>4</v>
      </c>
      <c r="AP694" s="509">
        <v>1</v>
      </c>
      <c r="AQ694" s="509">
        <v>1</v>
      </c>
      <c r="AR694" s="509">
        <v>1</v>
      </c>
      <c r="AS694" s="509">
        <v>9</v>
      </c>
      <c r="AT694" s="509">
        <v>3</v>
      </c>
      <c r="AU694" s="509">
        <v>3</v>
      </c>
      <c r="AV694" s="509">
        <v>1</v>
      </c>
      <c r="AW694" s="509">
        <v>1</v>
      </c>
      <c r="AX694" s="509">
        <v>1</v>
      </c>
      <c r="AY694" s="509">
        <v>1</v>
      </c>
      <c r="AZ694" s="509">
        <v>1</v>
      </c>
      <c r="BA694" s="509">
        <v>1</v>
      </c>
      <c r="BB694" s="509">
        <v>1</v>
      </c>
      <c r="BC694" s="509" t="b">
        <v>0</v>
      </c>
      <c r="BD694" s="508">
        <v>36319</v>
      </c>
      <c r="BE694" s="508">
        <v>36319</v>
      </c>
      <c r="BF694" s="509" t="b">
        <v>0</v>
      </c>
      <c r="BG694" s="510" t="s">
        <v>1338</v>
      </c>
      <c r="BH694" s="512"/>
      <c r="BI694" s="510"/>
      <c r="BJ694" s="513">
        <v>36319</v>
      </c>
      <c r="BK694" s="513">
        <v>36319</v>
      </c>
      <c r="BL694" s="513">
        <v>46217</v>
      </c>
      <c r="BM694" s="510"/>
      <c r="BN694" s="512"/>
      <c r="BO694" s="510"/>
      <c r="BP694" s="509">
        <v>3</v>
      </c>
      <c r="BQ694" s="509" t="str">
        <f>IF(AI694="","",VLOOKUP(AJ694,[0]!Qualifier,(COLUMN(AJ694)-34),FALSE))</f>
        <v>Plasma</v>
      </c>
      <c r="BR694" s="509" t="str">
        <f>IF(AJ694="","",VLOOKUP(AK694,[0]!Qualifier,(COLUMN(AK694)-34),FALSE))</f>
        <v xml:space="preserve">CPD </v>
      </c>
      <c r="BS694" s="509" t="str">
        <f>IF(AK694="","",VLOOKUP(AL694,[0]!Qualifier,(COLUMN(AL694)-34),FALSE))</f>
        <v xml:space="preserve">NoAdd </v>
      </c>
      <c r="BT694" s="509" t="str">
        <f>IF(AL694="","",VLOOKUP(AM694,[0]!Qualifier,(COLUMN(AM694)-34),FALSE))</f>
        <v xml:space="preserve">Closed </v>
      </c>
      <c r="BU694" s="509" t="str">
        <f>IF(AM694="","",VLOOKUP(AN694,[0]!Qualifier,(COLUMN(AN694)-34),FALSE))</f>
        <v xml:space="preserve">SV </v>
      </c>
      <c r="BV694" s="509" t="str">
        <f>IF(AN694="","",VLOOKUP(AO694,[0]!Qualifier,(COLUMN(AO694)-34),FALSE))</f>
        <v xml:space="preserve">≤-30°C  </v>
      </c>
      <c r="BW694" s="509" t="str">
        <f>IF(AO694="","",VLOOKUP(AP694,[0]!Qualifier,(COLUMN(AP694)-34),FALSE))</f>
        <v>No</v>
      </c>
      <c r="BX694" s="509" t="str">
        <f>IF(AP694="","",VLOOKUP(AQ694,[0]!Qualifier,(COLUMN(AQ694)-34),FALSE))</f>
        <v xml:space="preserve">Allo </v>
      </c>
      <c r="BY694" s="509" t="str">
        <f>IF(AQ694="","",VLOOKUP(AR694,[0]!Qualifier,(COLUMN(AR694)-34),FALSE))</f>
        <v xml:space="preserve">WB </v>
      </c>
      <c r="BZ694" s="509" t="str">
        <f>IF(AR694="","",VLOOKUP(AS694,[0]!Qualifier,(COLUMN(AS694)-34),FALSE))</f>
        <v xml:space="preserve">≤8h </v>
      </c>
      <c r="CA694" s="509" t="str">
        <f>IF(AS694="","",VLOOKUP(AT694,[0]!Qualifier,(COLUMN(AT694)-34),FALSE))</f>
        <v xml:space="preserve">Fract </v>
      </c>
      <c r="CB694" s="509" t="str">
        <f>IF(AT694="","",VLOOKUP(AU694,[0]!Qualifier,(COLUMN(AU694)-34),FALSE))</f>
        <v xml:space="preserve">LCdepl </v>
      </c>
      <c r="CC694" s="509" t="str">
        <f>IF(AU694="","",VLOOKUP(AV694,[0]!Qualifier,(COLUMN(AV694)-34),FALSE))</f>
        <v xml:space="preserve">None </v>
      </c>
      <c r="CD694" s="509" t="str">
        <f>IF(AV694="","",VLOOKUP(AW694,[0]!Qualifier,(COLUMN(AW694)-34),FALSE))</f>
        <v xml:space="preserve">NoIrr </v>
      </c>
      <c r="CE694" s="508" t="str">
        <f>IF(AW694="","",VLOOKUP(AX694,[0]!Qualifier,(COLUMN(AX694)-34),FALSE))</f>
        <v xml:space="preserve">- </v>
      </c>
      <c r="CF694" s="508" t="str">
        <f>IF(AX694="","",VLOOKUP(AY694,[0]!Qualifier,(COLUMN(AY694)-34),FALSE))</f>
        <v>no sub</v>
      </c>
      <c r="CG694" s="509" t="str">
        <f>IF(AY694="","",VLOOKUP(AZ694,[0]!Qualifier,(COLUMN(AZ694)-34),FALSE))</f>
        <v>Non</v>
      </c>
      <c r="CH694" s="510" t="str">
        <f>IF(AZ694="","",VLOOKUP(BA694,[0]!Qualifier,(COLUMN(BA694)-34),FALSE))</f>
        <v>NA</v>
      </c>
      <c r="CI694" s="512" t="str">
        <f>IF(BA694="","",VLOOKUP(BB694,[0]!Qualifier,(COLUMN(BB694)-34),FALSE))</f>
        <v xml:space="preserve">None </v>
      </c>
      <c r="CJ694" s="510"/>
      <c r="CK694" s="513" t="str">
        <f t="shared" si="341"/>
        <v>5-2-1-1-1-4-1-1-1-9-3-3-1-1-1-1-1-1-1</v>
      </c>
      <c r="CL694" s="513">
        <v>40981</v>
      </c>
      <c r="CM694" s="513">
        <v>45195</v>
      </c>
      <c r="CN694" s="510"/>
      <c r="CP694" s="510"/>
    </row>
    <row r="695" spans="2:94" ht="12.75" customHeight="1" outlineLevel="2" x14ac:dyDescent="0.35">
      <c r="B695" s="7">
        <f t="shared" si="375"/>
        <v>690</v>
      </c>
      <c r="C695" s="59">
        <f>IF(AH695="","",IF(OR(BC695,BF695),"invalid",B695))</f>
        <v>690</v>
      </c>
      <c r="D695" s="124">
        <f t="shared" si="377"/>
        <v>510139</v>
      </c>
      <c r="E695" s="16" t="str">
        <f t="shared" si="356"/>
        <v>Plasma</v>
      </c>
      <c r="F695" s="58" t="str">
        <f t="shared" si="357"/>
        <v xml:space="preserve">CPD </v>
      </c>
      <c r="G695" s="58" t="str">
        <f t="shared" si="358"/>
        <v xml:space="preserve">NoAdd </v>
      </c>
      <c r="H695" s="58" t="str">
        <f t="shared" si="359"/>
        <v xml:space="preserve">Closed </v>
      </c>
      <c r="I695" s="58" t="str">
        <f t="shared" si="360"/>
        <v xml:space="preserve">SV </v>
      </c>
      <c r="J695" s="58" t="str">
        <f t="shared" si="361"/>
        <v xml:space="preserve">≤-30°C  </v>
      </c>
      <c r="K695" s="58" t="str">
        <f t="shared" si="362"/>
        <v>No</v>
      </c>
      <c r="L695" s="58" t="str">
        <f t="shared" si="363"/>
        <v xml:space="preserve">Allo </v>
      </c>
      <c r="M695" s="58" t="str">
        <f t="shared" si="364"/>
        <v xml:space="preserve">WB </v>
      </c>
      <c r="N695" s="58" t="str">
        <f t="shared" si="365"/>
        <v xml:space="preserve">≤4h </v>
      </c>
      <c r="O695" s="58" t="str">
        <f t="shared" si="366"/>
        <v xml:space="preserve">Fract </v>
      </c>
      <c r="P695" s="58" t="str">
        <f t="shared" si="367"/>
        <v xml:space="preserve">LCdepl </v>
      </c>
      <c r="Q695" s="58" t="str">
        <f t="shared" si="368"/>
        <v xml:space="preserve">None </v>
      </c>
      <c r="R695" s="58" t="str">
        <f t="shared" si="369"/>
        <v xml:space="preserve">NoIrr </v>
      </c>
      <c r="S695" s="58" t="str">
        <f t="shared" si="370"/>
        <v xml:space="preserve">- </v>
      </c>
      <c r="T695" s="58" t="str">
        <f t="shared" si="371"/>
        <v>no sub</v>
      </c>
      <c r="U695" s="58" t="str">
        <f t="shared" si="372"/>
        <v>Non</v>
      </c>
      <c r="V695" s="58" t="str">
        <f t="shared" si="373"/>
        <v>NA</v>
      </c>
      <c r="W695" s="58" t="str">
        <f t="shared" si="374"/>
        <v xml:space="preserve">None </v>
      </c>
      <c r="Y695" s="161" t="str">
        <f t="shared" si="340"/>
        <v>5-2-1-1-1-4-1-1-1-8-3-3-1-1-1-1-1-1-1</v>
      </c>
      <c r="Z695" s="8">
        <f t="shared" si="378"/>
        <v>510139</v>
      </c>
      <c r="AA695" s="7">
        <f t="shared" si="379"/>
        <v>690</v>
      </c>
      <c r="AB695" s="29" t="str">
        <f t="shared" si="380"/>
        <v>5</v>
      </c>
      <c r="AC695" s="29" t="str">
        <f t="shared" si="380"/>
        <v>1</v>
      </c>
      <c r="AD695" s="29" t="str">
        <f t="shared" si="380"/>
        <v>0</v>
      </c>
      <c r="AE695" s="29" t="str">
        <f t="shared" si="380"/>
        <v>1</v>
      </c>
      <c r="AF695" s="29" t="str">
        <f t="shared" si="380"/>
        <v>3</v>
      </c>
      <c r="AG695" s="29" t="str">
        <f t="shared" si="380"/>
        <v>9</v>
      </c>
      <c r="AH695" s="48">
        <v>690</v>
      </c>
      <c r="AI695" s="510">
        <v>510139</v>
      </c>
      <c r="AJ695" s="509">
        <v>5</v>
      </c>
      <c r="AK695" s="509">
        <v>2</v>
      </c>
      <c r="AL695" s="509">
        <v>1</v>
      </c>
      <c r="AM695" s="509">
        <v>1</v>
      </c>
      <c r="AN695" s="509">
        <v>1</v>
      </c>
      <c r="AO695" s="509">
        <v>4</v>
      </c>
      <c r="AP695" s="509">
        <v>1</v>
      </c>
      <c r="AQ695" s="509">
        <v>1</v>
      </c>
      <c r="AR695" s="509">
        <v>1</v>
      </c>
      <c r="AS695" s="509">
        <v>8</v>
      </c>
      <c r="AT695" s="509">
        <v>3</v>
      </c>
      <c r="AU695" s="509">
        <v>3</v>
      </c>
      <c r="AV695" s="509">
        <v>1</v>
      </c>
      <c r="AW695" s="509">
        <v>1</v>
      </c>
      <c r="AX695" s="509">
        <v>1</v>
      </c>
      <c r="AY695" s="509">
        <v>1</v>
      </c>
      <c r="AZ695" s="509">
        <v>1</v>
      </c>
      <c r="BA695" s="509">
        <v>1</v>
      </c>
      <c r="BB695" s="509">
        <v>1</v>
      </c>
      <c r="BC695" s="509" t="b">
        <v>0</v>
      </c>
      <c r="BD695" s="508">
        <v>36320</v>
      </c>
      <c r="BE695" s="508">
        <v>36320</v>
      </c>
      <c r="BF695" s="509" t="b">
        <v>0</v>
      </c>
      <c r="BG695" s="510" t="s">
        <v>1339</v>
      </c>
      <c r="BH695" s="512"/>
      <c r="BI695" s="510"/>
      <c r="BJ695" s="513">
        <v>36320</v>
      </c>
      <c r="BK695" s="513">
        <v>36320</v>
      </c>
      <c r="BL695" s="513">
        <v>46217</v>
      </c>
      <c r="BM695" s="510"/>
      <c r="BN695" s="512"/>
      <c r="BO695" s="510"/>
      <c r="BP695" s="509">
        <v>3</v>
      </c>
      <c r="BQ695" s="509" t="str">
        <f>IF(AI695="","",VLOOKUP(AJ695,[0]!Qualifier,(COLUMN(AJ695)-34),FALSE))</f>
        <v>Plasma</v>
      </c>
      <c r="BR695" s="509" t="str">
        <f>IF(AJ695="","",VLOOKUP(AK695,[0]!Qualifier,(COLUMN(AK695)-34),FALSE))</f>
        <v xml:space="preserve">CPD </v>
      </c>
      <c r="BS695" s="509" t="str">
        <f>IF(AK695="","",VLOOKUP(AL695,[0]!Qualifier,(COLUMN(AL695)-34),FALSE))</f>
        <v xml:space="preserve">NoAdd </v>
      </c>
      <c r="BT695" s="509" t="str">
        <f>IF(AL695="","",VLOOKUP(AM695,[0]!Qualifier,(COLUMN(AM695)-34),FALSE))</f>
        <v xml:space="preserve">Closed </v>
      </c>
      <c r="BU695" s="509" t="str">
        <f>IF(AM695="","",VLOOKUP(AN695,[0]!Qualifier,(COLUMN(AN695)-34),FALSE))</f>
        <v xml:space="preserve">SV </v>
      </c>
      <c r="BV695" s="509" t="str">
        <f>IF(AN695="","",VLOOKUP(AO695,[0]!Qualifier,(COLUMN(AO695)-34),FALSE))</f>
        <v xml:space="preserve">≤-30°C  </v>
      </c>
      <c r="BW695" s="509" t="str">
        <f>IF(AO695="","",VLOOKUP(AP695,[0]!Qualifier,(COLUMN(AP695)-34),FALSE))</f>
        <v>No</v>
      </c>
      <c r="BX695" s="509" t="str">
        <f>IF(AP695="","",VLOOKUP(AQ695,[0]!Qualifier,(COLUMN(AQ695)-34),FALSE))</f>
        <v xml:space="preserve">Allo </v>
      </c>
      <c r="BY695" s="509" t="str">
        <f>IF(AQ695="","",VLOOKUP(AR695,[0]!Qualifier,(COLUMN(AR695)-34),FALSE))</f>
        <v xml:space="preserve">WB </v>
      </c>
      <c r="BZ695" s="509" t="str">
        <f>IF(AR695="","",VLOOKUP(AS695,[0]!Qualifier,(COLUMN(AS695)-34),FALSE))</f>
        <v xml:space="preserve">≤4h </v>
      </c>
      <c r="CA695" s="509" t="str">
        <f>IF(AS695="","",VLOOKUP(AT695,[0]!Qualifier,(COLUMN(AT695)-34),FALSE))</f>
        <v xml:space="preserve">Fract </v>
      </c>
      <c r="CB695" s="509" t="str">
        <f>IF(AT695="","",VLOOKUP(AU695,[0]!Qualifier,(COLUMN(AU695)-34),FALSE))</f>
        <v xml:space="preserve">LCdepl </v>
      </c>
      <c r="CC695" s="509" t="str">
        <f>IF(AU695="","",VLOOKUP(AV695,[0]!Qualifier,(COLUMN(AV695)-34),FALSE))</f>
        <v xml:space="preserve">None </v>
      </c>
      <c r="CD695" s="509" t="str">
        <f>IF(AV695="","",VLOOKUP(AW695,[0]!Qualifier,(COLUMN(AW695)-34),FALSE))</f>
        <v xml:space="preserve">NoIrr </v>
      </c>
      <c r="CE695" s="508" t="str">
        <f>IF(AW695="","",VLOOKUP(AX695,[0]!Qualifier,(COLUMN(AX695)-34),FALSE))</f>
        <v xml:space="preserve">- </v>
      </c>
      <c r="CF695" s="508" t="str">
        <f>IF(AX695="","",VLOOKUP(AY695,[0]!Qualifier,(COLUMN(AY695)-34),FALSE))</f>
        <v>no sub</v>
      </c>
      <c r="CG695" s="509" t="str">
        <f>IF(AY695="","",VLOOKUP(AZ695,[0]!Qualifier,(COLUMN(AZ695)-34),FALSE))</f>
        <v>Non</v>
      </c>
      <c r="CH695" s="510" t="str">
        <f>IF(AZ695="","",VLOOKUP(BA695,[0]!Qualifier,(COLUMN(BA695)-34),FALSE))</f>
        <v>NA</v>
      </c>
      <c r="CI695" s="512" t="str">
        <f>IF(BA695="","",VLOOKUP(BB695,[0]!Qualifier,(COLUMN(BB695)-34),FALSE))</f>
        <v xml:space="preserve">None </v>
      </c>
      <c r="CJ695" s="510"/>
      <c r="CK695" s="513" t="str">
        <f t="shared" si="341"/>
        <v>5-2-1-1-1-4-1-1-1-8-3-3-1-1-1-1-1-1-1</v>
      </c>
      <c r="CL695" s="513">
        <v>40981</v>
      </c>
      <c r="CM695" s="513">
        <v>45195</v>
      </c>
      <c r="CN695" s="510"/>
      <c r="CP695" s="510"/>
    </row>
    <row r="696" spans="2:94" ht="12.75" customHeight="1" outlineLevel="2" x14ac:dyDescent="0.35">
      <c r="B696" s="7">
        <f t="shared" si="375"/>
        <v>691</v>
      </c>
      <c r="C696" s="59">
        <f t="shared" ref="C696:C759" si="381">IF(AH696="","",IF(OR(BC696,BF696),"invalid",B696))</f>
        <v>691</v>
      </c>
      <c r="D696" s="124">
        <f t="shared" si="377"/>
        <v>510159</v>
      </c>
      <c r="E696" s="16" t="str">
        <f t="shared" si="356"/>
        <v>Plasma</v>
      </c>
      <c r="F696" s="58" t="str">
        <f t="shared" si="357"/>
        <v xml:space="preserve">CPD </v>
      </c>
      <c r="G696" s="58" t="str">
        <f t="shared" si="358"/>
        <v xml:space="preserve">NoAdd </v>
      </c>
      <c r="H696" s="58" t="str">
        <f t="shared" si="359"/>
        <v xml:space="preserve">Closed </v>
      </c>
      <c r="I696" s="58" t="str">
        <f t="shared" si="360"/>
        <v xml:space="preserve">SV </v>
      </c>
      <c r="J696" s="58" t="str">
        <f t="shared" si="361"/>
        <v xml:space="preserve">≤-30°C  </v>
      </c>
      <c r="K696" s="58" t="str">
        <f t="shared" si="362"/>
        <v>No</v>
      </c>
      <c r="L696" s="58" t="str">
        <f t="shared" si="363"/>
        <v xml:space="preserve">Allo </v>
      </c>
      <c r="M696" s="58" t="str">
        <f t="shared" si="364"/>
        <v xml:space="preserve">WB </v>
      </c>
      <c r="N696" s="58" t="str">
        <f t="shared" si="365"/>
        <v xml:space="preserve">≤18h </v>
      </c>
      <c r="O696" s="58" t="str">
        <f t="shared" si="366"/>
        <v xml:space="preserve">Fract </v>
      </c>
      <c r="P696" s="58" t="str">
        <f t="shared" si="367"/>
        <v xml:space="preserve">LCdepl </v>
      </c>
      <c r="Q696" s="58" t="str">
        <f t="shared" si="368"/>
        <v xml:space="preserve">None </v>
      </c>
      <c r="R696" s="58" t="str">
        <f t="shared" si="369"/>
        <v xml:space="preserve">NoIrr </v>
      </c>
      <c r="S696" s="58" t="str">
        <f t="shared" si="370"/>
        <v xml:space="preserve">- </v>
      </c>
      <c r="T696" s="58" t="str">
        <f t="shared" si="371"/>
        <v>no sub</v>
      </c>
      <c r="U696" s="58" t="str">
        <f t="shared" si="372"/>
        <v>Non</v>
      </c>
      <c r="V696" s="58" t="str">
        <f t="shared" si="373"/>
        <v>NA</v>
      </c>
      <c r="W696" s="58" t="str">
        <f t="shared" si="374"/>
        <v xml:space="preserve">None </v>
      </c>
      <c r="Y696" s="161" t="str">
        <f t="shared" si="340"/>
        <v>5-2-1-1-1-4-1-1-1-3-3-3-1-1-1-1-1-1-1</v>
      </c>
      <c r="Z696" s="8">
        <f t="shared" si="378"/>
        <v>510159</v>
      </c>
      <c r="AA696" s="7">
        <f t="shared" si="379"/>
        <v>691</v>
      </c>
      <c r="AB696" s="29" t="str">
        <f t="shared" si="380"/>
        <v>5</v>
      </c>
      <c r="AC696" s="29" t="str">
        <f t="shared" si="380"/>
        <v>1</v>
      </c>
      <c r="AD696" s="29" t="str">
        <f t="shared" si="380"/>
        <v>0</v>
      </c>
      <c r="AE696" s="29" t="str">
        <f t="shared" si="380"/>
        <v>1</v>
      </c>
      <c r="AF696" s="29" t="str">
        <f t="shared" si="380"/>
        <v>5</v>
      </c>
      <c r="AG696" s="29" t="str">
        <f t="shared" si="380"/>
        <v>9</v>
      </c>
      <c r="AH696" s="48">
        <v>691</v>
      </c>
      <c r="AI696" s="510">
        <v>510159</v>
      </c>
      <c r="AJ696" s="509">
        <v>5</v>
      </c>
      <c r="AK696" s="509">
        <v>2</v>
      </c>
      <c r="AL696" s="509">
        <v>1</v>
      </c>
      <c r="AM696" s="509">
        <v>1</v>
      </c>
      <c r="AN696" s="509">
        <v>1</v>
      </c>
      <c r="AO696" s="509">
        <v>4</v>
      </c>
      <c r="AP696" s="509">
        <v>1</v>
      </c>
      <c r="AQ696" s="509">
        <v>1</v>
      </c>
      <c r="AR696" s="509">
        <v>1</v>
      </c>
      <c r="AS696" s="509">
        <v>3</v>
      </c>
      <c r="AT696" s="509">
        <v>3</v>
      </c>
      <c r="AU696" s="509">
        <v>3</v>
      </c>
      <c r="AV696" s="509">
        <v>1</v>
      </c>
      <c r="AW696" s="509">
        <v>1</v>
      </c>
      <c r="AX696" s="509">
        <v>1</v>
      </c>
      <c r="AY696" s="509">
        <v>1</v>
      </c>
      <c r="AZ696" s="509">
        <v>1</v>
      </c>
      <c r="BA696" s="509">
        <v>1</v>
      </c>
      <c r="BB696" s="509">
        <v>1</v>
      </c>
      <c r="BC696" s="509" t="b">
        <v>0</v>
      </c>
      <c r="BD696" s="508">
        <v>36319</v>
      </c>
      <c r="BE696" s="508">
        <v>36319</v>
      </c>
      <c r="BF696" s="509" t="b">
        <v>0</v>
      </c>
      <c r="BG696" s="510" t="s">
        <v>1362</v>
      </c>
      <c r="BH696" s="512"/>
      <c r="BI696" s="510"/>
      <c r="BJ696" s="513">
        <v>36319</v>
      </c>
      <c r="BK696" s="513">
        <v>36319</v>
      </c>
      <c r="BL696" s="513">
        <v>46217</v>
      </c>
      <c r="BM696" s="510"/>
      <c r="BN696" s="512"/>
      <c r="BO696" s="510"/>
      <c r="BP696" s="509">
        <v>2</v>
      </c>
      <c r="BQ696" s="509" t="str">
        <f>IF(AI696="","",VLOOKUP(AJ696,[0]!Qualifier,(COLUMN(AJ696)-34),FALSE))</f>
        <v>Plasma</v>
      </c>
      <c r="BR696" s="509" t="str">
        <f>IF(AJ696="","",VLOOKUP(AK696,[0]!Qualifier,(COLUMN(AK696)-34),FALSE))</f>
        <v xml:space="preserve">CPD </v>
      </c>
      <c r="BS696" s="509" t="str">
        <f>IF(AK696="","",VLOOKUP(AL696,[0]!Qualifier,(COLUMN(AL696)-34),FALSE))</f>
        <v xml:space="preserve">NoAdd </v>
      </c>
      <c r="BT696" s="509" t="str">
        <f>IF(AL696="","",VLOOKUP(AM696,[0]!Qualifier,(COLUMN(AM696)-34),FALSE))</f>
        <v xml:space="preserve">Closed </v>
      </c>
      <c r="BU696" s="509" t="str">
        <f>IF(AM696="","",VLOOKUP(AN696,[0]!Qualifier,(COLUMN(AN696)-34),FALSE))</f>
        <v xml:space="preserve">SV </v>
      </c>
      <c r="BV696" s="509" t="str">
        <f>IF(AN696="","",VLOOKUP(AO696,[0]!Qualifier,(COLUMN(AO696)-34),FALSE))</f>
        <v xml:space="preserve">≤-30°C  </v>
      </c>
      <c r="BW696" s="509" t="str">
        <f>IF(AO696="","",VLOOKUP(AP696,[0]!Qualifier,(COLUMN(AP696)-34),FALSE))</f>
        <v>No</v>
      </c>
      <c r="BX696" s="509" t="str">
        <f>IF(AP696="","",VLOOKUP(AQ696,[0]!Qualifier,(COLUMN(AQ696)-34),FALSE))</f>
        <v xml:space="preserve">Allo </v>
      </c>
      <c r="BY696" s="509" t="str">
        <f>IF(AQ696="","",VLOOKUP(AR696,[0]!Qualifier,(COLUMN(AR696)-34),FALSE))</f>
        <v xml:space="preserve">WB </v>
      </c>
      <c r="BZ696" s="509" t="str">
        <f>IF(AR696="","",VLOOKUP(AS696,[0]!Qualifier,(COLUMN(AS696)-34),FALSE))</f>
        <v xml:space="preserve">≤18h </v>
      </c>
      <c r="CA696" s="509" t="str">
        <f>IF(AS696="","",VLOOKUP(AT696,[0]!Qualifier,(COLUMN(AT696)-34),FALSE))</f>
        <v xml:space="preserve">Fract </v>
      </c>
      <c r="CB696" s="509" t="str">
        <f>IF(AT696="","",VLOOKUP(AU696,[0]!Qualifier,(COLUMN(AU696)-34),FALSE))</f>
        <v xml:space="preserve">LCdepl </v>
      </c>
      <c r="CC696" s="509" t="str">
        <f>IF(AU696="","",VLOOKUP(AV696,[0]!Qualifier,(COLUMN(AV696)-34),FALSE))</f>
        <v xml:space="preserve">None </v>
      </c>
      <c r="CD696" s="509" t="str">
        <f>IF(AV696="","",VLOOKUP(AW696,[0]!Qualifier,(COLUMN(AW696)-34),FALSE))</f>
        <v xml:space="preserve">NoIrr </v>
      </c>
      <c r="CE696" s="508" t="str">
        <f>IF(AW696="","",VLOOKUP(AX696,[0]!Qualifier,(COLUMN(AX696)-34),FALSE))</f>
        <v xml:space="preserve">- </v>
      </c>
      <c r="CF696" s="508" t="str">
        <f>IF(AX696="","",VLOOKUP(AY696,[0]!Qualifier,(COLUMN(AY696)-34),FALSE))</f>
        <v>no sub</v>
      </c>
      <c r="CG696" s="509" t="str">
        <f>IF(AY696="","",VLOOKUP(AZ696,[0]!Qualifier,(COLUMN(AZ696)-34),FALSE))</f>
        <v>Non</v>
      </c>
      <c r="CH696" s="510" t="str">
        <f>IF(AZ696="","",VLOOKUP(BA696,[0]!Qualifier,(COLUMN(BA696)-34),FALSE))</f>
        <v>NA</v>
      </c>
      <c r="CI696" s="512" t="str">
        <f>IF(BA696="","",VLOOKUP(BB696,[0]!Qualifier,(COLUMN(BB696)-34),FALSE))</f>
        <v xml:space="preserve">None </v>
      </c>
      <c r="CJ696" s="510"/>
      <c r="CK696" s="513" t="str">
        <f t="shared" si="341"/>
        <v>5-2-1-1-1-4-1-1-1-3-3-3-1-1-1-1-1-1-1</v>
      </c>
      <c r="CL696" s="513">
        <v>38695</v>
      </c>
      <c r="CM696" s="513">
        <v>45195</v>
      </c>
      <c r="CN696" s="510"/>
      <c r="CP696" s="510"/>
    </row>
    <row r="697" spans="2:94" ht="12.95" customHeight="1" outlineLevel="2" x14ac:dyDescent="0.35">
      <c r="B697" s="7">
        <f t="shared" ref="B697:B760" si="382">IF(D697="","",B696+1)</f>
        <v>692</v>
      </c>
      <c r="C697" s="59">
        <f t="shared" si="381"/>
        <v>692</v>
      </c>
      <c r="D697" s="124">
        <f t="shared" ref="D697:D754" si="383">IF(AI697="","",AI697)</f>
        <v>510169</v>
      </c>
      <c r="E697" s="16" t="str">
        <f t="shared" si="356"/>
        <v>Plasma</v>
      </c>
      <c r="F697" s="58" t="str">
        <f t="shared" si="357"/>
        <v xml:space="preserve">CPD </v>
      </c>
      <c r="G697" s="58" t="str">
        <f t="shared" si="358"/>
        <v xml:space="preserve">NoAdd </v>
      </c>
      <c r="H697" s="58" t="str">
        <f t="shared" si="359"/>
        <v xml:space="preserve">Closed </v>
      </c>
      <c r="I697" s="58" t="str">
        <f t="shared" si="360"/>
        <v xml:space="preserve">SV </v>
      </c>
      <c r="J697" s="58" t="str">
        <f t="shared" si="361"/>
        <v xml:space="preserve">≤-30°C  </v>
      </c>
      <c r="K697" s="58" t="str">
        <f t="shared" si="362"/>
        <v>No</v>
      </c>
      <c r="L697" s="58" t="str">
        <f t="shared" si="363"/>
        <v xml:space="preserve">Allo </v>
      </c>
      <c r="M697" s="58" t="str">
        <f t="shared" si="364"/>
        <v xml:space="preserve">WB </v>
      </c>
      <c r="N697" s="58" t="str">
        <f t="shared" si="365"/>
        <v xml:space="preserve">&gt;18h </v>
      </c>
      <c r="O697" s="58" t="str">
        <f t="shared" si="366"/>
        <v xml:space="preserve">Fract </v>
      </c>
      <c r="P697" s="58" t="str">
        <f t="shared" si="367"/>
        <v xml:space="preserve">LCdepl </v>
      </c>
      <c r="Q697" s="58" t="str">
        <f t="shared" si="368"/>
        <v xml:space="preserve">None </v>
      </c>
      <c r="R697" s="58" t="str">
        <f t="shared" si="369"/>
        <v xml:space="preserve">NoIrr </v>
      </c>
      <c r="S697" s="58" t="str">
        <f t="shared" si="370"/>
        <v xml:space="preserve">- </v>
      </c>
      <c r="T697" s="58" t="str">
        <f t="shared" si="371"/>
        <v>no sub</v>
      </c>
      <c r="U697" s="58" t="str">
        <f t="shared" si="372"/>
        <v>Non</v>
      </c>
      <c r="V697" s="58" t="str">
        <f t="shared" si="373"/>
        <v>NA</v>
      </c>
      <c r="W697" s="58" t="str">
        <f t="shared" si="374"/>
        <v xml:space="preserve">None </v>
      </c>
      <c r="Y697" s="161" t="str">
        <f t="shared" si="340"/>
        <v>5-2-1-1-1-4-1-1-1-4-3-3-1-1-1-1-1-1-1</v>
      </c>
      <c r="Z697" s="8">
        <f t="shared" ref="Z697:Z748" si="384">IF(D697&gt;0,D697,"")</f>
        <v>510169</v>
      </c>
      <c r="AA697" s="7">
        <f t="shared" ref="AA697:AA748" si="385">B697</f>
        <v>692</v>
      </c>
      <c r="AB697" s="29" t="str">
        <f t="shared" si="347"/>
        <v>5</v>
      </c>
      <c r="AC697" s="29" t="str">
        <f t="shared" si="347"/>
        <v>1</v>
      </c>
      <c r="AD697" s="29" t="str">
        <f t="shared" si="347"/>
        <v>0</v>
      </c>
      <c r="AE697" s="29" t="str">
        <f t="shared" si="347"/>
        <v>1</v>
      </c>
      <c r="AF697" s="29" t="str">
        <f t="shared" si="347"/>
        <v>6</v>
      </c>
      <c r="AG697" s="29" t="str">
        <f t="shared" si="347"/>
        <v>9</v>
      </c>
      <c r="AH697" s="48">
        <v>692</v>
      </c>
      <c r="AI697" s="510">
        <v>510169</v>
      </c>
      <c r="AJ697" s="509">
        <v>5</v>
      </c>
      <c r="AK697" s="509">
        <v>2</v>
      </c>
      <c r="AL697" s="509">
        <v>1</v>
      </c>
      <c r="AM697" s="509">
        <v>1</v>
      </c>
      <c r="AN697" s="509">
        <v>1</v>
      </c>
      <c r="AO697" s="509">
        <v>4</v>
      </c>
      <c r="AP697" s="509">
        <v>1</v>
      </c>
      <c r="AQ697" s="509">
        <v>1</v>
      </c>
      <c r="AR697" s="509">
        <v>1</v>
      </c>
      <c r="AS697" s="509">
        <v>4</v>
      </c>
      <c r="AT697" s="509">
        <v>3</v>
      </c>
      <c r="AU697" s="509">
        <v>3</v>
      </c>
      <c r="AV697" s="509">
        <v>1</v>
      </c>
      <c r="AW697" s="509">
        <v>1</v>
      </c>
      <c r="AX697" s="509">
        <v>1</v>
      </c>
      <c r="AY697" s="509">
        <v>1</v>
      </c>
      <c r="AZ697" s="509">
        <v>1</v>
      </c>
      <c r="BA697" s="509">
        <v>1</v>
      </c>
      <c r="BB697" s="509">
        <v>1</v>
      </c>
      <c r="BC697" s="509" t="b">
        <v>0</v>
      </c>
      <c r="BD697" s="508">
        <v>36280</v>
      </c>
      <c r="BE697" s="508">
        <v>36280</v>
      </c>
      <c r="BF697" s="509" t="b">
        <v>0</v>
      </c>
      <c r="BG697" s="510" t="s">
        <v>745</v>
      </c>
      <c r="BH697" s="512"/>
      <c r="BI697" s="510"/>
      <c r="BJ697" s="513">
        <v>36280</v>
      </c>
      <c r="BK697" s="513">
        <v>36280</v>
      </c>
      <c r="BL697" s="513">
        <v>46217</v>
      </c>
      <c r="BM697" s="510"/>
      <c r="BN697" s="512"/>
      <c r="BO697" s="510"/>
      <c r="BP697" s="509">
        <v>2</v>
      </c>
      <c r="BQ697" s="509" t="str">
        <f>IF(AI697="","",VLOOKUP(AJ697,[0]!Qualifier,(COLUMN(AJ697)-34),FALSE))</f>
        <v>Plasma</v>
      </c>
      <c r="BR697" s="509" t="str">
        <f>IF(AJ697="","",VLOOKUP(AK697,[0]!Qualifier,(COLUMN(AK697)-34),FALSE))</f>
        <v xml:space="preserve">CPD </v>
      </c>
      <c r="BS697" s="509" t="str">
        <f>IF(AK697="","",VLOOKUP(AL697,[0]!Qualifier,(COLUMN(AL697)-34),FALSE))</f>
        <v xml:space="preserve">NoAdd </v>
      </c>
      <c r="BT697" s="509" t="str">
        <f>IF(AL697="","",VLOOKUP(AM697,[0]!Qualifier,(COLUMN(AM697)-34),FALSE))</f>
        <v xml:space="preserve">Closed </v>
      </c>
      <c r="BU697" s="509" t="str">
        <f>IF(AM697="","",VLOOKUP(AN697,[0]!Qualifier,(COLUMN(AN697)-34),FALSE))</f>
        <v xml:space="preserve">SV </v>
      </c>
      <c r="BV697" s="509" t="str">
        <f>IF(AN697="","",VLOOKUP(AO697,[0]!Qualifier,(COLUMN(AO697)-34),FALSE))</f>
        <v xml:space="preserve">≤-30°C  </v>
      </c>
      <c r="BW697" s="509" t="str">
        <f>IF(AO697="","",VLOOKUP(AP697,[0]!Qualifier,(COLUMN(AP697)-34),FALSE))</f>
        <v>No</v>
      </c>
      <c r="BX697" s="509" t="str">
        <f>IF(AP697="","",VLOOKUP(AQ697,[0]!Qualifier,(COLUMN(AQ697)-34),FALSE))</f>
        <v xml:space="preserve">Allo </v>
      </c>
      <c r="BY697" s="509" t="str">
        <f>IF(AQ697="","",VLOOKUP(AR697,[0]!Qualifier,(COLUMN(AR697)-34),FALSE))</f>
        <v xml:space="preserve">WB </v>
      </c>
      <c r="BZ697" s="509" t="str">
        <f>IF(AR697="","",VLOOKUP(AS697,[0]!Qualifier,(COLUMN(AS697)-34),FALSE))</f>
        <v xml:space="preserve">&gt;18h </v>
      </c>
      <c r="CA697" s="509" t="str">
        <f>IF(AS697="","",VLOOKUP(AT697,[0]!Qualifier,(COLUMN(AT697)-34),FALSE))</f>
        <v xml:space="preserve">Fract </v>
      </c>
      <c r="CB697" s="509" t="str">
        <f>IF(AT697="","",VLOOKUP(AU697,[0]!Qualifier,(COLUMN(AU697)-34),FALSE))</f>
        <v xml:space="preserve">LCdepl </v>
      </c>
      <c r="CC697" s="509" t="str">
        <f>IF(AU697="","",VLOOKUP(AV697,[0]!Qualifier,(COLUMN(AV697)-34),FALSE))</f>
        <v xml:space="preserve">None </v>
      </c>
      <c r="CD697" s="509" t="str">
        <f>IF(AV697="","",VLOOKUP(AW697,[0]!Qualifier,(COLUMN(AW697)-34),FALSE))</f>
        <v xml:space="preserve">NoIrr </v>
      </c>
      <c r="CE697" s="508" t="str">
        <f>IF(AW697="","",VLOOKUP(AX697,[0]!Qualifier,(COLUMN(AX697)-34),FALSE))</f>
        <v xml:space="preserve">- </v>
      </c>
      <c r="CF697" s="508" t="str">
        <f>IF(AX697="","",VLOOKUP(AY697,[0]!Qualifier,(COLUMN(AY697)-34),FALSE))</f>
        <v>no sub</v>
      </c>
      <c r="CG697" s="509" t="str">
        <f>IF(AY697="","",VLOOKUP(AZ697,[0]!Qualifier,(COLUMN(AZ697)-34),FALSE))</f>
        <v>Non</v>
      </c>
      <c r="CH697" s="510" t="str">
        <f>IF(AZ697="","",VLOOKUP(BA697,[0]!Qualifier,(COLUMN(BA697)-34),FALSE))</f>
        <v>NA</v>
      </c>
      <c r="CI697" s="512" t="str">
        <f>IF(BA697="","",VLOOKUP(BB697,[0]!Qualifier,(COLUMN(BB697)-34),FALSE))</f>
        <v xml:space="preserve">None </v>
      </c>
      <c r="CJ697" s="510"/>
      <c r="CK697" s="513" t="str">
        <f t="shared" si="341"/>
        <v>5-2-1-1-1-4-1-1-1-4-3-3-1-1-1-1-1-1-1</v>
      </c>
      <c r="CL697" s="513">
        <v>38695</v>
      </c>
      <c r="CM697" s="513">
        <v>45195</v>
      </c>
      <c r="CN697" s="510"/>
      <c r="CP697" s="510"/>
    </row>
    <row r="698" spans="2:94" ht="12.95" customHeight="1" outlineLevel="2" x14ac:dyDescent="0.35">
      <c r="B698" s="7">
        <f t="shared" si="382"/>
        <v>693</v>
      </c>
      <c r="C698" s="59">
        <f t="shared" si="381"/>
        <v>693</v>
      </c>
      <c r="D698" s="124">
        <f t="shared" si="383"/>
        <v>510199</v>
      </c>
      <c r="E698" s="16" t="str">
        <f t="shared" si="356"/>
        <v>Plasma</v>
      </c>
      <c r="F698" s="58" t="str">
        <f t="shared" ref="F698:O699" si="386">IF($AI698&lt;&gt;"",IF($Y$3="text", BR698,AK698),"")</f>
        <v xml:space="preserve">CPD </v>
      </c>
      <c r="G698" s="58" t="str">
        <f t="shared" si="386"/>
        <v xml:space="preserve">NoAdd </v>
      </c>
      <c r="H698" s="58" t="str">
        <f t="shared" si="386"/>
        <v xml:space="preserve">Closed </v>
      </c>
      <c r="I698" s="58" t="str">
        <f t="shared" si="386"/>
        <v xml:space="preserve">SV </v>
      </c>
      <c r="J698" s="58" t="str">
        <f t="shared" si="386"/>
        <v xml:space="preserve">≤-30°C  </v>
      </c>
      <c r="K698" s="58" t="str">
        <f t="shared" si="386"/>
        <v>No</v>
      </c>
      <c r="L698" s="58" t="str">
        <f t="shared" si="386"/>
        <v xml:space="preserve">Allo </v>
      </c>
      <c r="M698" s="58" t="str">
        <f t="shared" si="386"/>
        <v xml:space="preserve">WB </v>
      </c>
      <c r="N698" s="58" t="str">
        <f t="shared" si="386"/>
        <v xml:space="preserve">≤18h </v>
      </c>
      <c r="O698" s="58" t="str">
        <f t="shared" si="386"/>
        <v xml:space="preserve">NoTrans </v>
      </c>
      <c r="P698" s="58" t="str">
        <f t="shared" ref="P698:W699" si="387">IF($AI698&lt;&gt;"",IF($Y$3="text", CB698,AU698),"")</f>
        <v xml:space="preserve">LCdepl </v>
      </c>
      <c r="Q698" s="58" t="str">
        <f t="shared" si="387"/>
        <v xml:space="preserve">None </v>
      </c>
      <c r="R698" s="58" t="str">
        <f t="shared" si="387"/>
        <v xml:space="preserve">NoIrr </v>
      </c>
      <c r="S698" s="58" t="str">
        <f t="shared" si="387"/>
        <v xml:space="preserve">- </v>
      </c>
      <c r="T698" s="58" t="str">
        <f t="shared" si="387"/>
        <v>no sub</v>
      </c>
      <c r="U698" s="58" t="str">
        <f t="shared" si="387"/>
        <v>Non</v>
      </c>
      <c r="V698" s="58" t="str">
        <f t="shared" si="387"/>
        <v>NA</v>
      </c>
      <c r="W698" s="58" t="str">
        <f t="shared" si="387"/>
        <v xml:space="preserve">None </v>
      </c>
      <c r="Y698" s="161" t="str">
        <f t="shared" si="340"/>
        <v>5-2-1-1-1-4-1-1-1-3-2-3-1-1-1-1-1-1-1</v>
      </c>
      <c r="Z698" s="8">
        <f t="shared" si="384"/>
        <v>510199</v>
      </c>
      <c r="AA698" s="7">
        <f t="shared" si="385"/>
        <v>693</v>
      </c>
      <c r="AB698" s="29" t="str">
        <f t="shared" si="347"/>
        <v>5</v>
      </c>
      <c r="AC698" s="29" t="str">
        <f t="shared" si="347"/>
        <v>1</v>
      </c>
      <c r="AD698" s="29" t="str">
        <f t="shared" si="347"/>
        <v>0</v>
      </c>
      <c r="AE698" s="29" t="str">
        <f t="shared" si="347"/>
        <v>1</v>
      </c>
      <c r="AF698" s="29" t="str">
        <f t="shared" si="347"/>
        <v>9</v>
      </c>
      <c r="AG698" s="29" t="str">
        <f t="shared" si="347"/>
        <v>9</v>
      </c>
      <c r="AH698" s="48">
        <v>693</v>
      </c>
      <c r="AI698" s="510">
        <v>510199</v>
      </c>
      <c r="AJ698" s="509">
        <v>5</v>
      </c>
      <c r="AK698" s="509">
        <v>2</v>
      </c>
      <c r="AL698" s="509">
        <v>1</v>
      </c>
      <c r="AM698" s="509">
        <v>1</v>
      </c>
      <c r="AN698" s="509">
        <v>1</v>
      </c>
      <c r="AO698" s="509">
        <v>4</v>
      </c>
      <c r="AP698" s="509">
        <v>1</v>
      </c>
      <c r="AQ698" s="509">
        <v>1</v>
      </c>
      <c r="AR698" s="509">
        <v>1</v>
      </c>
      <c r="AS698" s="509">
        <v>3</v>
      </c>
      <c r="AT698" s="509">
        <v>2</v>
      </c>
      <c r="AU698" s="509">
        <v>3</v>
      </c>
      <c r="AV698" s="509">
        <v>1</v>
      </c>
      <c r="AW698" s="509">
        <v>1</v>
      </c>
      <c r="AX698" s="509">
        <v>1</v>
      </c>
      <c r="AY698" s="509">
        <v>1</v>
      </c>
      <c r="AZ698" s="509">
        <v>1</v>
      </c>
      <c r="BA698" s="509">
        <v>1</v>
      </c>
      <c r="BB698" s="509">
        <v>1</v>
      </c>
      <c r="BC698" s="509" t="b">
        <v>0</v>
      </c>
      <c r="BD698" s="508">
        <v>37538</v>
      </c>
      <c r="BE698" s="508">
        <v>37538</v>
      </c>
      <c r="BF698" s="509" t="b">
        <v>0</v>
      </c>
      <c r="BG698" s="510" t="s">
        <v>1485</v>
      </c>
      <c r="BH698" s="512"/>
      <c r="BI698" s="510"/>
      <c r="BJ698" s="513">
        <v>37538</v>
      </c>
      <c r="BK698" s="513">
        <v>37538</v>
      </c>
      <c r="BL698" s="513">
        <v>46217</v>
      </c>
      <c r="BM698" s="510"/>
      <c r="BN698" s="512"/>
      <c r="BO698" s="510"/>
      <c r="BP698" s="509">
        <v>4</v>
      </c>
      <c r="BQ698" s="509" t="str">
        <f>IF(AI698="","",VLOOKUP(AJ698,[0]!Qualifier,(COLUMN(AJ698)-34),FALSE))</f>
        <v>Plasma</v>
      </c>
      <c r="BR698" s="509" t="str">
        <f>IF(AJ698="","",VLOOKUP(AK698,[0]!Qualifier,(COLUMN(AK698)-34),FALSE))</f>
        <v xml:space="preserve">CPD </v>
      </c>
      <c r="BS698" s="509" t="str">
        <f>IF(AK698="","",VLOOKUP(AL698,[0]!Qualifier,(COLUMN(AL698)-34),FALSE))</f>
        <v xml:space="preserve">NoAdd </v>
      </c>
      <c r="BT698" s="509" t="str">
        <f>IF(AL698="","",VLOOKUP(AM698,[0]!Qualifier,(COLUMN(AM698)-34),FALSE))</f>
        <v xml:space="preserve">Closed </v>
      </c>
      <c r="BU698" s="509" t="str">
        <f>IF(AM698="","",VLOOKUP(AN698,[0]!Qualifier,(COLUMN(AN698)-34),FALSE))</f>
        <v xml:space="preserve">SV </v>
      </c>
      <c r="BV698" s="509" t="str">
        <f>IF(AN698="","",VLOOKUP(AO698,[0]!Qualifier,(COLUMN(AO698)-34),FALSE))</f>
        <v xml:space="preserve">≤-30°C  </v>
      </c>
      <c r="BW698" s="509" t="str">
        <f>IF(AO698="","",VLOOKUP(AP698,[0]!Qualifier,(COLUMN(AP698)-34),FALSE))</f>
        <v>No</v>
      </c>
      <c r="BX698" s="509" t="str">
        <f>IF(AP698="","",VLOOKUP(AQ698,[0]!Qualifier,(COLUMN(AQ698)-34),FALSE))</f>
        <v xml:space="preserve">Allo </v>
      </c>
      <c r="BY698" s="509" t="str">
        <f>IF(AQ698="","",VLOOKUP(AR698,[0]!Qualifier,(COLUMN(AR698)-34),FALSE))</f>
        <v xml:space="preserve">WB </v>
      </c>
      <c r="BZ698" s="509" t="str">
        <f>IF(AR698="","",VLOOKUP(AS698,[0]!Qualifier,(COLUMN(AS698)-34),FALSE))</f>
        <v xml:space="preserve">≤18h </v>
      </c>
      <c r="CA698" s="509" t="str">
        <f>IF(AS698="","",VLOOKUP(AT698,[0]!Qualifier,(COLUMN(AT698)-34),FALSE))</f>
        <v xml:space="preserve">NoTrans </v>
      </c>
      <c r="CB698" s="509" t="str">
        <f>IF(AT698="","",VLOOKUP(AU698,[0]!Qualifier,(COLUMN(AU698)-34),FALSE))</f>
        <v xml:space="preserve">LCdepl </v>
      </c>
      <c r="CC698" s="509" t="str">
        <f>IF(AU698="","",VLOOKUP(AV698,[0]!Qualifier,(COLUMN(AV698)-34),FALSE))</f>
        <v xml:space="preserve">None </v>
      </c>
      <c r="CD698" s="509" t="str">
        <f>IF(AV698="","",VLOOKUP(AW698,[0]!Qualifier,(COLUMN(AW698)-34),FALSE))</f>
        <v xml:space="preserve">NoIrr </v>
      </c>
      <c r="CE698" s="508" t="str">
        <f>IF(AW698="","",VLOOKUP(AX698,[0]!Qualifier,(COLUMN(AX698)-34),FALSE))</f>
        <v xml:space="preserve">- </v>
      </c>
      <c r="CF698" s="508" t="str">
        <f>IF(AX698="","",VLOOKUP(AY698,[0]!Qualifier,(COLUMN(AY698)-34),FALSE))</f>
        <v>no sub</v>
      </c>
      <c r="CG698" s="509" t="str">
        <f>IF(AY698="","",VLOOKUP(AZ698,[0]!Qualifier,(COLUMN(AZ698)-34),FALSE))</f>
        <v>Non</v>
      </c>
      <c r="CH698" s="510" t="str">
        <f>IF(AZ698="","",VLOOKUP(BA698,[0]!Qualifier,(COLUMN(BA698)-34),FALSE))</f>
        <v>NA</v>
      </c>
      <c r="CI698" s="512" t="str">
        <f>IF(BA698="","",VLOOKUP(BB698,[0]!Qualifier,(COLUMN(BB698)-34),FALSE))</f>
        <v xml:space="preserve">None </v>
      </c>
      <c r="CJ698" s="510"/>
      <c r="CK698" s="513" t="str">
        <f t="shared" si="341"/>
        <v>5-2-1-1-1-4-1-1-1-3-2-3-1-1-1-1-1-1-1</v>
      </c>
      <c r="CL698" s="513">
        <v>43157</v>
      </c>
      <c r="CM698" s="513">
        <v>45195</v>
      </c>
      <c r="CN698" s="510"/>
      <c r="CP698" s="510"/>
    </row>
    <row r="699" spans="2:94" ht="12.95" customHeight="1" outlineLevel="2" x14ac:dyDescent="0.35">
      <c r="B699" s="7">
        <f t="shared" si="382"/>
        <v>694</v>
      </c>
      <c r="C699" s="59">
        <f t="shared" si="381"/>
        <v>694</v>
      </c>
      <c r="D699" s="124">
        <f t="shared" si="383"/>
        <v>510200</v>
      </c>
      <c r="E699" s="16" t="str">
        <f t="shared" si="356"/>
        <v>Plasma</v>
      </c>
      <c r="F699" s="58" t="str">
        <f t="shared" si="386"/>
        <v xml:space="preserve">CPD </v>
      </c>
      <c r="G699" s="58" t="str">
        <f t="shared" si="386"/>
        <v xml:space="preserve">NoAdd </v>
      </c>
      <c r="H699" s="58" t="str">
        <f t="shared" si="386"/>
        <v xml:space="preserve">Closed </v>
      </c>
      <c r="I699" s="58" t="str">
        <f t="shared" si="386"/>
        <v xml:space="preserve">SV </v>
      </c>
      <c r="J699" s="58" t="str">
        <f t="shared" si="386"/>
        <v xml:space="preserve">≤-30°C  </v>
      </c>
      <c r="K699" s="58" t="str">
        <f t="shared" si="386"/>
        <v>No</v>
      </c>
      <c r="L699" s="58" t="str">
        <f t="shared" si="386"/>
        <v xml:space="preserve">Allo </v>
      </c>
      <c r="M699" s="58" t="str">
        <f t="shared" si="386"/>
        <v xml:space="preserve">WB </v>
      </c>
      <c r="N699" s="58" t="str">
        <f t="shared" si="386"/>
        <v xml:space="preserve">≤6h </v>
      </c>
      <c r="O699" s="58" t="str">
        <f t="shared" si="386"/>
        <v xml:space="preserve">Transf </v>
      </c>
      <c r="P699" s="58" t="str">
        <f t="shared" si="387"/>
        <v xml:space="preserve">None </v>
      </c>
      <c r="Q699" s="58" t="str">
        <f t="shared" si="387"/>
        <v xml:space="preserve">None </v>
      </c>
      <c r="R699" s="58" t="str">
        <f t="shared" si="387"/>
        <v>Irrad</v>
      </c>
      <c r="S699" s="58" t="str">
        <f t="shared" si="387"/>
        <v xml:space="preserve">- </v>
      </c>
      <c r="T699" s="58" t="str">
        <f t="shared" si="387"/>
        <v>no sub</v>
      </c>
      <c r="U699" s="58" t="str">
        <f t="shared" si="387"/>
        <v xml:space="preserve">Qu </v>
      </c>
      <c r="V699" s="58" t="str">
        <f t="shared" si="387"/>
        <v>NA</v>
      </c>
      <c r="W699" s="58" t="str">
        <f t="shared" si="387"/>
        <v xml:space="preserve">None </v>
      </c>
      <c r="Y699" s="161" t="str">
        <f t="shared" si="340"/>
        <v>5-2-1-1-1-4-1-1-1-2-1-1-1-2-1-1-2-1-1</v>
      </c>
      <c r="Z699" s="8">
        <f t="shared" si="384"/>
        <v>510200</v>
      </c>
      <c r="AA699" s="7">
        <f t="shared" si="385"/>
        <v>694</v>
      </c>
      <c r="AB699" s="29" t="str">
        <f t="shared" si="347"/>
        <v>5</v>
      </c>
      <c r="AC699" s="29" t="str">
        <f t="shared" si="347"/>
        <v>1</v>
      </c>
      <c r="AD699" s="29" t="str">
        <f t="shared" si="347"/>
        <v>0</v>
      </c>
      <c r="AE699" s="29" t="str">
        <f t="shared" si="347"/>
        <v>2</v>
      </c>
      <c r="AF699" s="29" t="str">
        <f t="shared" si="347"/>
        <v>0</v>
      </c>
      <c r="AG699" s="29" t="str">
        <f t="shared" si="347"/>
        <v>0</v>
      </c>
      <c r="AH699" s="48">
        <v>694</v>
      </c>
      <c r="AI699" s="510">
        <v>510200</v>
      </c>
      <c r="AJ699" s="509">
        <v>5</v>
      </c>
      <c r="AK699" s="509">
        <v>2</v>
      </c>
      <c r="AL699" s="509">
        <v>1</v>
      </c>
      <c r="AM699" s="509">
        <v>1</v>
      </c>
      <c r="AN699" s="509">
        <v>1</v>
      </c>
      <c r="AO699" s="509">
        <v>4</v>
      </c>
      <c r="AP699" s="509">
        <v>1</v>
      </c>
      <c r="AQ699" s="509">
        <v>1</v>
      </c>
      <c r="AR699" s="509">
        <v>1</v>
      </c>
      <c r="AS699" s="509">
        <v>2</v>
      </c>
      <c r="AT699" s="509">
        <v>1</v>
      </c>
      <c r="AU699" s="509">
        <v>1</v>
      </c>
      <c r="AV699" s="509">
        <v>1</v>
      </c>
      <c r="AW699" s="509">
        <v>2</v>
      </c>
      <c r="AX699" s="509">
        <v>1</v>
      </c>
      <c r="AY699" s="509">
        <v>1</v>
      </c>
      <c r="AZ699" s="509">
        <v>2</v>
      </c>
      <c r="BA699" s="509">
        <v>1</v>
      </c>
      <c r="BB699" s="509">
        <v>1</v>
      </c>
      <c r="BC699" s="509" t="b">
        <v>0</v>
      </c>
      <c r="BD699" s="508">
        <v>38320</v>
      </c>
      <c r="BE699" s="508">
        <v>38320</v>
      </c>
      <c r="BF699" s="509" t="b">
        <v>0</v>
      </c>
      <c r="BG699" s="510" t="s">
        <v>1340</v>
      </c>
      <c r="BH699" s="512"/>
      <c r="BI699" s="510"/>
      <c r="BJ699" s="513">
        <v>38320</v>
      </c>
      <c r="BK699" s="513">
        <v>38320</v>
      </c>
      <c r="BL699" s="513">
        <v>46217</v>
      </c>
      <c r="BM699" s="510"/>
      <c r="BN699" s="512"/>
      <c r="BO699" s="510"/>
      <c r="BP699" s="509">
        <v>4</v>
      </c>
      <c r="BQ699" s="509" t="str">
        <f>IF(AI699="","",VLOOKUP(AJ699,[0]!Qualifier,(COLUMN(AJ699)-34),FALSE))</f>
        <v>Plasma</v>
      </c>
      <c r="BR699" s="509" t="str">
        <f>IF(AJ699="","",VLOOKUP(AK699,[0]!Qualifier,(COLUMN(AK699)-34),FALSE))</f>
        <v xml:space="preserve">CPD </v>
      </c>
      <c r="BS699" s="509" t="str">
        <f>IF(AK699="","",VLOOKUP(AL699,[0]!Qualifier,(COLUMN(AL699)-34),FALSE))</f>
        <v xml:space="preserve">NoAdd </v>
      </c>
      <c r="BT699" s="509" t="str">
        <f>IF(AL699="","",VLOOKUP(AM699,[0]!Qualifier,(COLUMN(AM699)-34),FALSE))</f>
        <v xml:space="preserve">Closed </v>
      </c>
      <c r="BU699" s="509" t="str">
        <f>IF(AM699="","",VLOOKUP(AN699,[0]!Qualifier,(COLUMN(AN699)-34),FALSE))</f>
        <v xml:space="preserve">SV </v>
      </c>
      <c r="BV699" s="509" t="str">
        <f>IF(AN699="","",VLOOKUP(AO699,[0]!Qualifier,(COLUMN(AO699)-34),FALSE))</f>
        <v xml:space="preserve">≤-30°C  </v>
      </c>
      <c r="BW699" s="509" t="str">
        <f>IF(AO699="","",VLOOKUP(AP699,[0]!Qualifier,(COLUMN(AP699)-34),FALSE))</f>
        <v>No</v>
      </c>
      <c r="BX699" s="509" t="str">
        <f>IF(AP699="","",VLOOKUP(AQ699,[0]!Qualifier,(COLUMN(AQ699)-34),FALSE))</f>
        <v xml:space="preserve">Allo </v>
      </c>
      <c r="BY699" s="509" t="str">
        <f>IF(AQ699="","",VLOOKUP(AR699,[0]!Qualifier,(COLUMN(AR699)-34),FALSE))</f>
        <v xml:space="preserve">WB </v>
      </c>
      <c r="BZ699" s="509" t="str">
        <f>IF(AR699="","",VLOOKUP(AS699,[0]!Qualifier,(COLUMN(AS699)-34),FALSE))</f>
        <v xml:space="preserve">≤6h </v>
      </c>
      <c r="CA699" s="509" t="str">
        <f>IF(AS699="","",VLOOKUP(AT699,[0]!Qualifier,(COLUMN(AT699)-34),FALSE))</f>
        <v xml:space="preserve">Transf </v>
      </c>
      <c r="CB699" s="509" t="str">
        <f>IF(AT699="","",VLOOKUP(AU699,[0]!Qualifier,(COLUMN(AU699)-34),FALSE))</f>
        <v xml:space="preserve">None </v>
      </c>
      <c r="CC699" s="509" t="str">
        <f>IF(AU699="","",VLOOKUP(AV699,[0]!Qualifier,(COLUMN(AV699)-34),FALSE))</f>
        <v xml:space="preserve">None </v>
      </c>
      <c r="CD699" s="509" t="str">
        <f>IF(AV699="","",VLOOKUP(AW699,[0]!Qualifier,(COLUMN(AW699)-34),FALSE))</f>
        <v>Irrad</v>
      </c>
      <c r="CE699" s="508" t="str">
        <f>IF(AW699="","",VLOOKUP(AX699,[0]!Qualifier,(COLUMN(AX699)-34),FALSE))</f>
        <v xml:space="preserve">- </v>
      </c>
      <c r="CF699" s="508" t="str">
        <f>IF(AX699="","",VLOOKUP(AY699,[0]!Qualifier,(COLUMN(AY699)-34),FALSE))</f>
        <v>no sub</v>
      </c>
      <c r="CG699" s="509" t="str">
        <f>IF(AY699="","",VLOOKUP(AZ699,[0]!Qualifier,(COLUMN(AZ699)-34),FALSE))</f>
        <v xml:space="preserve">Qu </v>
      </c>
      <c r="CH699" s="510" t="str">
        <f>IF(AZ699="","",VLOOKUP(BA699,[0]!Qualifier,(COLUMN(BA699)-34),FALSE))</f>
        <v>NA</v>
      </c>
      <c r="CI699" s="512" t="str">
        <f>IF(BA699="","",VLOOKUP(BB699,[0]!Qualifier,(COLUMN(BB699)-34),FALSE))</f>
        <v xml:space="preserve">None </v>
      </c>
      <c r="CJ699" s="510"/>
      <c r="CK699" s="513" t="str">
        <f t="shared" si="341"/>
        <v>5-2-1-1-1-4-1-1-1-2-1-1-1-2-1-1-2-1-1</v>
      </c>
      <c r="CL699" s="513">
        <v>43157</v>
      </c>
      <c r="CM699" s="513">
        <v>45195</v>
      </c>
      <c r="CN699" s="510"/>
      <c r="CP699" s="510"/>
    </row>
    <row r="700" spans="2:94" ht="13.7" customHeight="1" outlineLevel="2" x14ac:dyDescent="0.35">
      <c r="B700" s="7">
        <f>IF(D700="","",B699+1)</f>
        <v>695</v>
      </c>
      <c r="C700" s="59">
        <f t="shared" si="381"/>
        <v>695</v>
      </c>
      <c r="D700" s="124">
        <f>IF(AI700="","",AI700)</f>
        <v>510201</v>
      </c>
      <c r="E700" s="16" t="str">
        <f t="shared" ref="E700:W700" si="388">IF($AI700&lt;&gt;"",IF($Y$3="text", BQ700,AJ700),"")</f>
        <v>Plasma</v>
      </c>
      <c r="F700" s="58" t="str">
        <f t="shared" si="388"/>
        <v xml:space="preserve">CPD </v>
      </c>
      <c r="G700" s="58" t="str">
        <f t="shared" si="388"/>
        <v xml:space="preserve">NoAdd </v>
      </c>
      <c r="H700" s="58" t="str">
        <f t="shared" si="388"/>
        <v xml:space="preserve">Closed </v>
      </c>
      <c r="I700" s="58" t="str">
        <f t="shared" si="388"/>
        <v xml:space="preserve">SVPed </v>
      </c>
      <c r="J700" s="58" t="str">
        <f t="shared" si="388"/>
        <v xml:space="preserve">≤-30°C  </v>
      </c>
      <c r="K700" s="58" t="str">
        <f t="shared" si="388"/>
        <v>No</v>
      </c>
      <c r="L700" s="58" t="str">
        <f t="shared" si="388"/>
        <v xml:space="preserve">Allo </v>
      </c>
      <c r="M700" s="58" t="str">
        <f t="shared" si="388"/>
        <v xml:space="preserve">WB </v>
      </c>
      <c r="N700" s="58" t="str">
        <f t="shared" si="388"/>
        <v xml:space="preserve">≤18h </v>
      </c>
      <c r="O700" s="58" t="str">
        <f t="shared" si="388"/>
        <v xml:space="preserve">Transf </v>
      </c>
      <c r="P700" s="58" t="str">
        <f t="shared" si="388"/>
        <v xml:space="preserve">None </v>
      </c>
      <c r="Q700" s="58" t="str">
        <f t="shared" si="388"/>
        <v xml:space="preserve">Divid </v>
      </c>
      <c r="R700" s="58" t="str">
        <f t="shared" si="388"/>
        <v>Irrad</v>
      </c>
      <c r="S700" s="58" t="str">
        <f t="shared" si="388"/>
        <v xml:space="preserve">- </v>
      </c>
      <c r="T700" s="58" t="str">
        <f t="shared" si="388"/>
        <v>no sub</v>
      </c>
      <c r="U700" s="58" t="str">
        <f t="shared" si="388"/>
        <v xml:space="preserve">Qu </v>
      </c>
      <c r="V700" s="58" t="str">
        <f t="shared" si="388"/>
        <v>NA</v>
      </c>
      <c r="W700" s="58" t="str">
        <f t="shared" si="388"/>
        <v xml:space="preserve">None </v>
      </c>
      <c r="Y700" s="161" t="str">
        <f t="shared" si="340"/>
        <v>5-2-1-1-2-4-1-1-1-3-1-1-2-2-1-1-2-1-1</v>
      </c>
      <c r="Z700" s="8">
        <f t="shared" ref="Z700:Z705" si="389">IF(D700&gt;0,D700,"")</f>
        <v>510201</v>
      </c>
      <c r="AA700" s="7">
        <f t="shared" ref="AA700:AA705" si="390">B700</f>
        <v>695</v>
      </c>
      <c r="AB700" s="29" t="str">
        <f t="shared" si="347"/>
        <v>5</v>
      </c>
      <c r="AC700" s="29" t="str">
        <f t="shared" si="347"/>
        <v>1</v>
      </c>
      <c r="AD700" s="29" t="str">
        <f t="shared" si="347"/>
        <v>0</v>
      </c>
      <c r="AE700" s="29" t="str">
        <f t="shared" si="347"/>
        <v>2</v>
      </c>
      <c r="AF700" s="29" t="str">
        <f t="shared" si="347"/>
        <v>0</v>
      </c>
      <c r="AG700" s="29" t="str">
        <f t="shared" si="347"/>
        <v>1</v>
      </c>
      <c r="AH700" s="48">
        <v>695</v>
      </c>
      <c r="AI700" s="510">
        <v>510201</v>
      </c>
      <c r="AJ700" s="509">
        <v>5</v>
      </c>
      <c r="AK700" s="509">
        <v>2</v>
      </c>
      <c r="AL700" s="509">
        <v>1</v>
      </c>
      <c r="AM700" s="509">
        <v>1</v>
      </c>
      <c r="AN700" s="509">
        <v>2</v>
      </c>
      <c r="AO700" s="509">
        <v>4</v>
      </c>
      <c r="AP700" s="509">
        <v>1</v>
      </c>
      <c r="AQ700" s="509">
        <v>1</v>
      </c>
      <c r="AR700" s="509">
        <v>1</v>
      </c>
      <c r="AS700" s="509">
        <v>3</v>
      </c>
      <c r="AT700" s="509">
        <v>1</v>
      </c>
      <c r="AU700" s="509">
        <v>1</v>
      </c>
      <c r="AV700" s="509">
        <v>2</v>
      </c>
      <c r="AW700" s="509">
        <v>2</v>
      </c>
      <c r="AX700" s="509">
        <v>1</v>
      </c>
      <c r="AY700" s="509">
        <v>1</v>
      </c>
      <c r="AZ700" s="509">
        <v>2</v>
      </c>
      <c r="BA700" s="509">
        <v>1</v>
      </c>
      <c r="BB700" s="509">
        <v>1</v>
      </c>
      <c r="BC700" s="509" t="b">
        <v>0</v>
      </c>
      <c r="BD700" s="508">
        <v>38320</v>
      </c>
      <c r="BE700" s="508">
        <v>38320</v>
      </c>
      <c r="BF700" s="509" t="b">
        <v>0</v>
      </c>
      <c r="BG700" s="510" t="s">
        <v>1486</v>
      </c>
      <c r="BH700" s="512"/>
      <c r="BI700" s="510"/>
      <c r="BJ700" s="513">
        <v>38320</v>
      </c>
      <c r="BK700" s="513">
        <v>38320</v>
      </c>
      <c r="BL700" s="513">
        <v>46217</v>
      </c>
      <c r="BM700" s="510"/>
      <c r="BN700" s="512"/>
      <c r="BO700" s="510"/>
      <c r="BP700" s="509">
        <v>3</v>
      </c>
      <c r="BQ700" s="509" t="str">
        <f>IF(AI700="","",VLOOKUP(AJ700,[0]!Qualifier,(COLUMN(AJ700)-34),FALSE))</f>
        <v>Plasma</v>
      </c>
      <c r="BR700" s="509" t="str">
        <f>IF(AJ700="","",VLOOKUP(AK700,[0]!Qualifier,(COLUMN(AK700)-34),FALSE))</f>
        <v xml:space="preserve">CPD </v>
      </c>
      <c r="BS700" s="509" t="str">
        <f>IF(AK700="","",VLOOKUP(AL700,[0]!Qualifier,(COLUMN(AL700)-34),FALSE))</f>
        <v xml:space="preserve">NoAdd </v>
      </c>
      <c r="BT700" s="509" t="str">
        <f>IF(AL700="","",VLOOKUP(AM700,[0]!Qualifier,(COLUMN(AM700)-34),FALSE))</f>
        <v xml:space="preserve">Closed </v>
      </c>
      <c r="BU700" s="509" t="str">
        <f>IF(AM700="","",VLOOKUP(AN700,[0]!Qualifier,(COLUMN(AN700)-34),FALSE))</f>
        <v xml:space="preserve">SVPed </v>
      </c>
      <c r="BV700" s="509" t="str">
        <f>IF(AN700="","",VLOOKUP(AO700,[0]!Qualifier,(COLUMN(AO700)-34),FALSE))</f>
        <v xml:space="preserve">≤-30°C  </v>
      </c>
      <c r="BW700" s="509" t="str">
        <f>IF(AO700="","",VLOOKUP(AP700,[0]!Qualifier,(COLUMN(AP700)-34),FALSE))</f>
        <v>No</v>
      </c>
      <c r="BX700" s="509" t="str">
        <f>IF(AP700="","",VLOOKUP(AQ700,[0]!Qualifier,(COLUMN(AQ700)-34),FALSE))</f>
        <v xml:space="preserve">Allo </v>
      </c>
      <c r="BY700" s="509" t="str">
        <f>IF(AQ700="","",VLOOKUP(AR700,[0]!Qualifier,(COLUMN(AR700)-34),FALSE))</f>
        <v xml:space="preserve">WB </v>
      </c>
      <c r="BZ700" s="509" t="str">
        <f>IF(AR700="","",VLOOKUP(AS700,[0]!Qualifier,(COLUMN(AS700)-34),FALSE))</f>
        <v xml:space="preserve">≤18h </v>
      </c>
      <c r="CA700" s="509" t="str">
        <f>IF(AS700="","",VLOOKUP(AT700,[0]!Qualifier,(COLUMN(AT700)-34),FALSE))</f>
        <v xml:space="preserve">Transf </v>
      </c>
      <c r="CB700" s="509" t="str">
        <f>IF(AT700="","",VLOOKUP(AU700,[0]!Qualifier,(COLUMN(AU700)-34),FALSE))</f>
        <v xml:space="preserve">None </v>
      </c>
      <c r="CC700" s="509" t="str">
        <f>IF(AU700="","",VLOOKUP(AV700,[0]!Qualifier,(COLUMN(AV700)-34),FALSE))</f>
        <v xml:space="preserve">Divid </v>
      </c>
      <c r="CD700" s="509" t="str">
        <f>IF(AV700="","",VLOOKUP(AW700,[0]!Qualifier,(COLUMN(AW700)-34),FALSE))</f>
        <v>Irrad</v>
      </c>
      <c r="CE700" s="508" t="str">
        <f>IF(AW700="","",VLOOKUP(AX700,[0]!Qualifier,(COLUMN(AX700)-34),FALSE))</f>
        <v xml:space="preserve">- </v>
      </c>
      <c r="CF700" s="508" t="str">
        <f>IF(AX700="","",VLOOKUP(AY700,[0]!Qualifier,(COLUMN(AY700)-34),FALSE))</f>
        <v>no sub</v>
      </c>
      <c r="CG700" s="509" t="str">
        <f>IF(AY700="","",VLOOKUP(AZ700,[0]!Qualifier,(COLUMN(AZ700)-34),FALSE))</f>
        <v xml:space="preserve">Qu </v>
      </c>
      <c r="CH700" s="510" t="str">
        <f>IF(AZ700="","",VLOOKUP(BA700,[0]!Qualifier,(COLUMN(BA700)-34),FALSE))</f>
        <v>NA</v>
      </c>
      <c r="CI700" s="512" t="str">
        <f>IF(BA700="","",VLOOKUP(BB700,[0]!Qualifier,(COLUMN(BB700)-34),FALSE))</f>
        <v xml:space="preserve">None </v>
      </c>
      <c r="CJ700" s="510"/>
      <c r="CK700" s="513" t="str">
        <f t="shared" si="341"/>
        <v>5-2-1-1-2-4-1-1-1-3-1-1-2-2-1-1-2-1-1</v>
      </c>
      <c r="CL700" s="513">
        <v>39884</v>
      </c>
      <c r="CM700" s="513">
        <v>45195</v>
      </c>
      <c r="CN700" s="510"/>
      <c r="CP700" s="510"/>
    </row>
    <row r="701" spans="2:94" ht="12.95" customHeight="1" outlineLevel="1" x14ac:dyDescent="0.35">
      <c r="B701" s="7">
        <f t="shared" ref="B701:B708" si="391">IF(D701="","",B700+1)</f>
        <v>696</v>
      </c>
      <c r="C701" s="59">
        <f t="shared" si="381"/>
        <v>696</v>
      </c>
      <c r="D701" s="124">
        <f t="shared" ref="D701:D708" si="392">IF(AI701="","",AI701)</f>
        <v>510203</v>
      </c>
      <c r="E701" s="16" t="str">
        <f t="shared" ref="E701:E708" si="393">IF($AI701&lt;&gt;"",IF($Y$3="text", BQ701,AJ701),"")</f>
        <v>Plasma</v>
      </c>
      <c r="F701" s="58" t="str">
        <f t="shared" ref="F701:F708" si="394">IF($AI701&lt;&gt;"",IF($Y$3="text", BR701,AK701),"")</f>
        <v xml:space="preserve">CPD </v>
      </c>
      <c r="G701" s="58" t="str">
        <f t="shared" ref="G701:G708" si="395">IF($AI701&lt;&gt;"",IF($Y$3="text", BS701,AL701),"")</f>
        <v xml:space="preserve">NoAdd </v>
      </c>
      <c r="H701" s="58" t="str">
        <f t="shared" ref="H701:H708" si="396">IF($AI701&lt;&gt;"",IF($Y$3="text", BT701,AM701),"")</f>
        <v xml:space="preserve">Closed </v>
      </c>
      <c r="I701" s="58" t="str">
        <f t="shared" ref="I701:I708" si="397">IF($AI701&lt;&gt;"",IF($Y$3="text", BU701,AN701),"")</f>
        <v xml:space="preserve">SV </v>
      </c>
      <c r="J701" s="58" t="str">
        <f t="shared" ref="J701:J708" si="398">IF($AI701&lt;&gt;"",IF($Y$3="text", BV701,AO701),"")</f>
        <v xml:space="preserve">20to24°C </v>
      </c>
      <c r="K701" s="58" t="str">
        <f t="shared" ref="K701:K708" si="399">IF($AI701&lt;&gt;"",IF($Y$3="text", BW701,AP701),"")</f>
        <v>No</v>
      </c>
      <c r="L701" s="58" t="str">
        <f t="shared" ref="L701:L708" si="400">IF($AI701&lt;&gt;"",IF($Y$3="text", BX701,AQ701),"")</f>
        <v xml:space="preserve">Allo </v>
      </c>
      <c r="M701" s="58" t="str">
        <f t="shared" ref="M701:M708" si="401">IF($AI701&lt;&gt;"",IF($Y$3="text", BY701,AR701),"")</f>
        <v xml:space="preserve">WB </v>
      </c>
      <c r="N701" s="58" t="str">
        <f t="shared" ref="N701:N708" si="402">IF($AI701&lt;&gt;"",IF($Y$3="text", BZ701,AS701),"")</f>
        <v xml:space="preserve">≤18h </v>
      </c>
      <c r="O701" s="58" t="str">
        <f t="shared" ref="O701:O708" si="403">IF($AI701&lt;&gt;"",IF($Y$3="text", CA701,AT701),"")</f>
        <v xml:space="preserve">Transf </v>
      </c>
      <c r="P701" s="58" t="str">
        <f t="shared" ref="P701:P708" si="404">IF($AI701&lt;&gt;"",IF($Y$3="text", CB701,AU701),"")</f>
        <v xml:space="preserve">None </v>
      </c>
      <c r="Q701" s="58" t="str">
        <f t="shared" ref="Q701:Q708" si="405">IF($AI701&lt;&gt;"",IF($Y$3="text", CC701,AV701),"")</f>
        <v xml:space="preserve">None </v>
      </c>
      <c r="R701" s="58" t="str">
        <f t="shared" ref="R701:R708" si="406">IF($AI701&lt;&gt;"",IF($Y$3="text", CD701,AW701),"")</f>
        <v>Irrad</v>
      </c>
      <c r="S701" s="58" t="str">
        <f t="shared" ref="S701:S708" si="407">IF($AI701&lt;&gt;"",IF($Y$3="text", CE701,AX701),"")</f>
        <v xml:space="preserve">- </v>
      </c>
      <c r="T701" s="58" t="str">
        <f t="shared" ref="T701:T708" si="408">IF($AI701&lt;&gt;"",IF($Y$3="text", CF701,AY701),"")</f>
        <v>no sub</v>
      </c>
      <c r="U701" s="58" t="str">
        <f t="shared" ref="U701:U708" si="409">IF($AI701&lt;&gt;"",IF($Y$3="text", CG701,AZ701),"")</f>
        <v>Non</v>
      </c>
      <c r="V701" s="58" t="str">
        <f t="shared" ref="V701:V708" si="410">IF($AI701&lt;&gt;"",IF($Y$3="text", CH701,BA701),"")</f>
        <v>NA</v>
      </c>
      <c r="W701" s="58" t="str">
        <f t="shared" ref="W701:W708" si="411">IF($AI701&lt;&gt;"",IF($Y$3="text", CI701,BB701),"")</f>
        <v xml:space="preserve">None </v>
      </c>
      <c r="Y701" s="161" t="str">
        <f t="shared" si="340"/>
        <v>5-2-1-1-1-1-1-1-1-3-1-1-1-2-1-1-1-1-1</v>
      </c>
      <c r="Z701" s="8">
        <f t="shared" si="389"/>
        <v>510203</v>
      </c>
      <c r="AA701" s="7">
        <f t="shared" si="390"/>
        <v>696</v>
      </c>
      <c r="AB701" s="29" t="str">
        <f t="shared" si="347"/>
        <v>5</v>
      </c>
      <c r="AC701" s="29" t="str">
        <f t="shared" si="347"/>
        <v>1</v>
      </c>
      <c r="AD701" s="29" t="str">
        <f t="shared" si="347"/>
        <v>0</v>
      </c>
      <c r="AE701" s="29" t="str">
        <f t="shared" si="347"/>
        <v>2</v>
      </c>
      <c r="AF701" s="29" t="str">
        <f t="shared" si="347"/>
        <v>0</v>
      </c>
      <c r="AG701" s="29" t="str">
        <f t="shared" si="347"/>
        <v>3</v>
      </c>
      <c r="AH701" s="48">
        <v>696</v>
      </c>
      <c r="AI701" s="510">
        <v>510203</v>
      </c>
      <c r="AJ701" s="509">
        <v>5</v>
      </c>
      <c r="AK701" s="509">
        <v>2</v>
      </c>
      <c r="AL701" s="509">
        <v>1</v>
      </c>
      <c r="AM701" s="509">
        <v>1</v>
      </c>
      <c r="AN701" s="509">
        <v>1</v>
      </c>
      <c r="AO701" s="509">
        <v>1</v>
      </c>
      <c r="AP701" s="509">
        <v>1</v>
      </c>
      <c r="AQ701" s="509">
        <v>1</v>
      </c>
      <c r="AR701" s="509">
        <v>1</v>
      </c>
      <c r="AS701" s="509">
        <v>3</v>
      </c>
      <c r="AT701" s="509">
        <v>1</v>
      </c>
      <c r="AU701" s="509">
        <v>1</v>
      </c>
      <c r="AV701" s="509">
        <v>1</v>
      </c>
      <c r="AW701" s="509">
        <v>2</v>
      </c>
      <c r="AX701" s="509">
        <v>1</v>
      </c>
      <c r="AY701" s="509">
        <v>1</v>
      </c>
      <c r="AZ701" s="509">
        <v>1</v>
      </c>
      <c r="BA701" s="509">
        <v>1</v>
      </c>
      <c r="BB701" s="509">
        <v>1</v>
      </c>
      <c r="BC701" s="509" t="b">
        <v>0</v>
      </c>
      <c r="BD701" s="508">
        <v>45094</v>
      </c>
      <c r="BE701" s="508">
        <v>45079</v>
      </c>
      <c r="BF701" s="509" t="b">
        <v>0</v>
      </c>
      <c r="BG701" s="510" t="s">
        <v>1487</v>
      </c>
      <c r="BH701" s="512"/>
      <c r="BI701" s="510"/>
      <c r="BJ701" s="513">
        <v>45094</v>
      </c>
      <c r="BK701" s="513">
        <v>45079</v>
      </c>
      <c r="BL701" s="513">
        <v>46217</v>
      </c>
      <c r="BM701" s="510"/>
      <c r="BN701" s="512"/>
      <c r="BO701" s="510"/>
      <c r="BP701" s="509">
        <v>3</v>
      </c>
      <c r="BQ701" s="509" t="str">
        <f>IF(AI701="","",VLOOKUP(AJ701,[0]!Qualifier,(COLUMN(AJ701)-34),FALSE))</f>
        <v>Plasma</v>
      </c>
      <c r="BR701" s="509" t="str">
        <f>IF(AJ701="","",VLOOKUP(AK701,[0]!Qualifier,(COLUMN(AK701)-34),FALSE))</f>
        <v xml:space="preserve">CPD </v>
      </c>
      <c r="BS701" s="509" t="str">
        <f>IF(AK701="","",VLOOKUP(AL701,[0]!Qualifier,(COLUMN(AL701)-34),FALSE))</f>
        <v xml:space="preserve">NoAdd </v>
      </c>
      <c r="BT701" s="509" t="str">
        <f>IF(AL701="","",VLOOKUP(AM701,[0]!Qualifier,(COLUMN(AM701)-34),FALSE))</f>
        <v xml:space="preserve">Closed </v>
      </c>
      <c r="BU701" s="509" t="str">
        <f>IF(AM701="","",VLOOKUP(AN701,[0]!Qualifier,(COLUMN(AN701)-34),FALSE))</f>
        <v xml:space="preserve">SV </v>
      </c>
      <c r="BV701" s="509" t="str">
        <f>IF(AN701="","",VLOOKUP(AO701,[0]!Qualifier,(COLUMN(AO701)-34),FALSE))</f>
        <v xml:space="preserve">20to24°C </v>
      </c>
      <c r="BW701" s="509" t="str">
        <f>IF(AO701="","",VLOOKUP(AP701,[0]!Qualifier,(COLUMN(AP701)-34),FALSE))</f>
        <v>No</v>
      </c>
      <c r="BX701" s="509" t="str">
        <f>IF(AP701="","",VLOOKUP(AQ701,[0]!Qualifier,(COLUMN(AQ701)-34),FALSE))</f>
        <v xml:space="preserve">Allo </v>
      </c>
      <c r="BY701" s="509" t="str">
        <f>IF(AQ701="","",VLOOKUP(AR701,[0]!Qualifier,(COLUMN(AR701)-34),FALSE))</f>
        <v xml:space="preserve">WB </v>
      </c>
      <c r="BZ701" s="509" t="str">
        <f>IF(AR701="","",VLOOKUP(AS701,[0]!Qualifier,(COLUMN(AS701)-34),FALSE))</f>
        <v xml:space="preserve">≤18h </v>
      </c>
      <c r="CA701" s="509" t="str">
        <f>IF(AS701="","",VLOOKUP(AT701,[0]!Qualifier,(COLUMN(AT701)-34),FALSE))</f>
        <v xml:space="preserve">Transf </v>
      </c>
      <c r="CB701" s="509" t="str">
        <f>IF(AT701="","",VLOOKUP(AU701,[0]!Qualifier,(COLUMN(AU701)-34),FALSE))</f>
        <v xml:space="preserve">None </v>
      </c>
      <c r="CC701" s="509" t="str">
        <f>IF(AU701="","",VLOOKUP(AV701,[0]!Qualifier,(COLUMN(AV701)-34),FALSE))</f>
        <v xml:space="preserve">None </v>
      </c>
      <c r="CD701" s="509" t="str">
        <f>IF(AV701="","",VLOOKUP(AW701,[0]!Qualifier,(COLUMN(AW701)-34),FALSE))</f>
        <v>Irrad</v>
      </c>
      <c r="CE701" s="508" t="str">
        <f>IF(AW701="","",VLOOKUP(AX701,[0]!Qualifier,(COLUMN(AX701)-34),FALSE))</f>
        <v xml:space="preserve">- </v>
      </c>
      <c r="CF701" s="508" t="str">
        <f>IF(AX701="","",VLOOKUP(AY701,[0]!Qualifier,(COLUMN(AY701)-34),FALSE))</f>
        <v>no sub</v>
      </c>
      <c r="CG701" s="509" t="str">
        <f>IF(AY701="","",VLOOKUP(AZ701,[0]!Qualifier,(COLUMN(AZ701)-34),FALSE))</f>
        <v>Non</v>
      </c>
      <c r="CH701" s="510" t="str">
        <f>IF(AZ701="","",VLOOKUP(BA701,[0]!Qualifier,(COLUMN(BA701)-34),FALSE))</f>
        <v>NA</v>
      </c>
      <c r="CI701" s="512" t="str">
        <f>IF(BA701="","",VLOOKUP(BB701,[0]!Qualifier,(COLUMN(BB701)-34),FALSE))</f>
        <v xml:space="preserve">None </v>
      </c>
      <c r="CJ701" s="510"/>
      <c r="CK701" s="513" t="str">
        <f t="shared" si="341"/>
        <v>5-2-1-1-1-1-1-1-1-3-1-1-1-2-1-1-1-1-1</v>
      </c>
      <c r="CL701" s="513">
        <v>39884</v>
      </c>
      <c r="CM701" s="513">
        <v>45195</v>
      </c>
      <c r="CN701" s="510"/>
      <c r="CP701" s="510"/>
    </row>
    <row r="702" spans="2:94" ht="12.95" customHeight="1" outlineLevel="1" x14ac:dyDescent="0.35">
      <c r="B702" s="7">
        <f t="shared" si="391"/>
        <v>697</v>
      </c>
      <c r="C702" s="59">
        <f t="shared" si="381"/>
        <v>697</v>
      </c>
      <c r="D702" s="124">
        <f t="shared" si="392"/>
        <v>510289</v>
      </c>
      <c r="E702" s="16" t="str">
        <f t="shared" si="393"/>
        <v>Plasma</v>
      </c>
      <c r="F702" s="58" t="str">
        <f t="shared" si="394"/>
        <v xml:space="preserve">CPD </v>
      </c>
      <c r="G702" s="58" t="str">
        <f t="shared" si="395"/>
        <v xml:space="preserve">NoAdd </v>
      </c>
      <c r="H702" s="58" t="str">
        <f t="shared" si="396"/>
        <v xml:space="preserve">Closed </v>
      </c>
      <c r="I702" s="58" t="str">
        <f t="shared" si="397"/>
        <v xml:space="preserve">SVPed </v>
      </c>
      <c r="J702" s="58" t="str">
        <f t="shared" si="398"/>
        <v xml:space="preserve">≤-30°C  </v>
      </c>
      <c r="K702" s="58" t="str">
        <f t="shared" si="399"/>
        <v>No</v>
      </c>
      <c r="L702" s="58" t="str">
        <f t="shared" si="400"/>
        <v xml:space="preserve">Allo </v>
      </c>
      <c r="M702" s="58" t="str">
        <f t="shared" si="401"/>
        <v xml:space="preserve">WB </v>
      </c>
      <c r="N702" s="58" t="str">
        <f t="shared" si="402"/>
        <v xml:space="preserve">≤18h </v>
      </c>
      <c r="O702" s="58" t="str">
        <f t="shared" si="403"/>
        <v xml:space="preserve">Transf </v>
      </c>
      <c r="P702" s="58" t="str">
        <f t="shared" si="404"/>
        <v xml:space="preserve">None </v>
      </c>
      <c r="Q702" s="58" t="str">
        <f t="shared" si="405"/>
        <v xml:space="preserve">Divid </v>
      </c>
      <c r="R702" s="58" t="str">
        <f t="shared" si="406"/>
        <v>Irrad</v>
      </c>
      <c r="S702" s="58" t="str">
        <f t="shared" si="407"/>
        <v xml:space="preserve">- </v>
      </c>
      <c r="T702" s="58" t="str">
        <f t="shared" si="408"/>
        <v>no sub</v>
      </c>
      <c r="U702" s="58" t="str">
        <f t="shared" si="409"/>
        <v>Non</v>
      </c>
      <c r="V702" s="58" t="str">
        <f t="shared" si="410"/>
        <v>NA</v>
      </c>
      <c r="W702" s="58" t="str">
        <f t="shared" si="411"/>
        <v xml:space="preserve">None </v>
      </c>
      <c r="Y702" s="161" t="str">
        <f t="shared" si="340"/>
        <v>5-2-1-1-2-4-1-1-1-3-1-1-2-2-1-1-1-1-1</v>
      </c>
      <c r="Z702" s="8">
        <f t="shared" si="389"/>
        <v>510289</v>
      </c>
      <c r="AA702" s="7">
        <f t="shared" si="390"/>
        <v>697</v>
      </c>
      <c r="AB702" s="29" t="str">
        <f t="shared" si="347"/>
        <v>5</v>
      </c>
      <c r="AC702" s="29" t="str">
        <f t="shared" si="347"/>
        <v>1</v>
      </c>
      <c r="AD702" s="29" t="str">
        <f t="shared" si="347"/>
        <v>0</v>
      </c>
      <c r="AE702" s="29" t="str">
        <f t="shared" si="347"/>
        <v>2</v>
      </c>
      <c r="AF702" s="29" t="str">
        <f t="shared" si="347"/>
        <v>8</v>
      </c>
      <c r="AG702" s="29" t="str">
        <f t="shared" si="347"/>
        <v>9</v>
      </c>
      <c r="AH702" s="48">
        <v>697</v>
      </c>
      <c r="AI702" s="510">
        <v>510289</v>
      </c>
      <c r="AJ702" s="509">
        <v>5</v>
      </c>
      <c r="AK702" s="509">
        <v>2</v>
      </c>
      <c r="AL702" s="509">
        <v>1</v>
      </c>
      <c r="AM702" s="509">
        <v>1</v>
      </c>
      <c r="AN702" s="509">
        <v>2</v>
      </c>
      <c r="AO702" s="509">
        <v>4</v>
      </c>
      <c r="AP702" s="509">
        <v>1</v>
      </c>
      <c r="AQ702" s="509">
        <v>1</v>
      </c>
      <c r="AR702" s="509">
        <v>1</v>
      </c>
      <c r="AS702" s="509">
        <v>3</v>
      </c>
      <c r="AT702" s="509">
        <v>1</v>
      </c>
      <c r="AU702" s="509">
        <v>1</v>
      </c>
      <c r="AV702" s="509">
        <v>2</v>
      </c>
      <c r="AW702" s="509">
        <v>2</v>
      </c>
      <c r="AX702" s="509">
        <v>1</v>
      </c>
      <c r="AY702" s="509">
        <v>1</v>
      </c>
      <c r="AZ702" s="509">
        <v>1</v>
      </c>
      <c r="BA702" s="509">
        <v>1</v>
      </c>
      <c r="BB702" s="509">
        <v>1</v>
      </c>
      <c r="BC702" s="509" t="b">
        <v>0</v>
      </c>
      <c r="BD702" s="508">
        <v>45094</v>
      </c>
      <c r="BE702" s="508">
        <v>45079</v>
      </c>
      <c r="BF702" s="509" t="b">
        <v>0</v>
      </c>
      <c r="BG702" s="510" t="s">
        <v>1488</v>
      </c>
      <c r="BH702" s="512"/>
      <c r="BI702" s="510"/>
      <c r="BJ702" s="513">
        <v>45094</v>
      </c>
      <c r="BK702" s="513">
        <v>45079</v>
      </c>
      <c r="BL702" s="513">
        <v>46217</v>
      </c>
      <c r="BM702" s="510"/>
      <c r="BN702" s="512"/>
      <c r="BO702" s="510"/>
      <c r="BP702" s="509">
        <v>3</v>
      </c>
      <c r="BQ702" s="509" t="str">
        <f>IF(AI702="","",VLOOKUP(AJ702,[0]!Qualifier,(COLUMN(AJ702)-34),FALSE))</f>
        <v>Plasma</v>
      </c>
      <c r="BR702" s="509" t="str">
        <f>IF(AJ702="","",VLOOKUP(AK702,[0]!Qualifier,(COLUMN(AK702)-34),FALSE))</f>
        <v xml:space="preserve">CPD </v>
      </c>
      <c r="BS702" s="509" t="str">
        <f>IF(AK702="","",VLOOKUP(AL702,[0]!Qualifier,(COLUMN(AL702)-34),FALSE))</f>
        <v xml:space="preserve">NoAdd </v>
      </c>
      <c r="BT702" s="509" t="str">
        <f>IF(AL702="","",VLOOKUP(AM702,[0]!Qualifier,(COLUMN(AM702)-34),FALSE))</f>
        <v xml:space="preserve">Closed </v>
      </c>
      <c r="BU702" s="509" t="str">
        <f>IF(AM702="","",VLOOKUP(AN702,[0]!Qualifier,(COLUMN(AN702)-34),FALSE))</f>
        <v xml:space="preserve">SVPed </v>
      </c>
      <c r="BV702" s="509" t="str">
        <f>IF(AN702="","",VLOOKUP(AO702,[0]!Qualifier,(COLUMN(AO702)-34),FALSE))</f>
        <v xml:space="preserve">≤-30°C  </v>
      </c>
      <c r="BW702" s="509" t="str">
        <f>IF(AO702="","",VLOOKUP(AP702,[0]!Qualifier,(COLUMN(AP702)-34),FALSE))</f>
        <v>No</v>
      </c>
      <c r="BX702" s="509" t="str">
        <f>IF(AP702="","",VLOOKUP(AQ702,[0]!Qualifier,(COLUMN(AQ702)-34),FALSE))</f>
        <v xml:space="preserve">Allo </v>
      </c>
      <c r="BY702" s="509" t="str">
        <f>IF(AQ702="","",VLOOKUP(AR702,[0]!Qualifier,(COLUMN(AR702)-34),FALSE))</f>
        <v xml:space="preserve">WB </v>
      </c>
      <c r="BZ702" s="509" t="str">
        <f>IF(AR702="","",VLOOKUP(AS702,[0]!Qualifier,(COLUMN(AS702)-34),FALSE))</f>
        <v xml:space="preserve">≤18h </v>
      </c>
      <c r="CA702" s="509" t="str">
        <f>IF(AS702="","",VLOOKUP(AT702,[0]!Qualifier,(COLUMN(AT702)-34),FALSE))</f>
        <v xml:space="preserve">Transf </v>
      </c>
      <c r="CB702" s="509" t="str">
        <f>IF(AT702="","",VLOOKUP(AU702,[0]!Qualifier,(COLUMN(AU702)-34),FALSE))</f>
        <v xml:space="preserve">None </v>
      </c>
      <c r="CC702" s="509" t="str">
        <f>IF(AU702="","",VLOOKUP(AV702,[0]!Qualifier,(COLUMN(AV702)-34),FALSE))</f>
        <v xml:space="preserve">Divid </v>
      </c>
      <c r="CD702" s="509" t="str">
        <f>IF(AV702="","",VLOOKUP(AW702,[0]!Qualifier,(COLUMN(AW702)-34),FALSE))</f>
        <v>Irrad</v>
      </c>
      <c r="CE702" s="508" t="str">
        <f>IF(AW702="","",VLOOKUP(AX702,[0]!Qualifier,(COLUMN(AX702)-34),FALSE))</f>
        <v xml:space="preserve">- </v>
      </c>
      <c r="CF702" s="508" t="str">
        <f>IF(AX702="","",VLOOKUP(AY702,[0]!Qualifier,(COLUMN(AY702)-34),FALSE))</f>
        <v>no sub</v>
      </c>
      <c r="CG702" s="509" t="str">
        <f>IF(AY702="","",VLOOKUP(AZ702,[0]!Qualifier,(COLUMN(AZ702)-34),FALSE))</f>
        <v>Non</v>
      </c>
      <c r="CH702" s="510" t="str">
        <f>IF(AZ702="","",VLOOKUP(BA702,[0]!Qualifier,(COLUMN(BA702)-34),FALSE))</f>
        <v>NA</v>
      </c>
      <c r="CI702" s="512" t="str">
        <f>IF(BA702="","",VLOOKUP(BB702,[0]!Qualifier,(COLUMN(BB702)-34),FALSE))</f>
        <v xml:space="preserve">None </v>
      </c>
      <c r="CJ702" s="510"/>
      <c r="CK702" s="513" t="str">
        <f t="shared" si="341"/>
        <v>5-2-1-1-2-4-1-1-1-3-1-1-2-2-1-1-1-1-1</v>
      </c>
      <c r="CL702" s="513">
        <v>38119</v>
      </c>
      <c r="CM702" s="513">
        <v>45195</v>
      </c>
      <c r="CN702" s="510"/>
      <c r="CP702" s="510"/>
    </row>
    <row r="703" spans="2:94" ht="12.95" customHeight="1" outlineLevel="1" x14ac:dyDescent="0.35">
      <c r="B703" s="7">
        <f t="shared" si="391"/>
        <v>698</v>
      </c>
      <c r="C703" s="59">
        <f t="shared" si="381"/>
        <v>698</v>
      </c>
      <c r="D703" s="124">
        <f t="shared" si="392"/>
        <v>510300</v>
      </c>
      <c r="E703" s="16" t="str">
        <f t="shared" si="393"/>
        <v>Plasma</v>
      </c>
      <c r="F703" s="58" t="str">
        <f t="shared" si="394"/>
        <v xml:space="preserve">CPD </v>
      </c>
      <c r="G703" s="58" t="str">
        <f t="shared" si="395"/>
        <v xml:space="preserve">NoAdd </v>
      </c>
      <c r="H703" s="58" t="str">
        <f t="shared" si="396"/>
        <v xml:space="preserve">Closed </v>
      </c>
      <c r="I703" s="58" t="str">
        <f t="shared" si="397"/>
        <v xml:space="preserve">SV </v>
      </c>
      <c r="J703" s="58" t="str">
        <f t="shared" si="398"/>
        <v xml:space="preserve">≤-30°C  </v>
      </c>
      <c r="K703" s="58" t="str">
        <f t="shared" si="399"/>
        <v>No</v>
      </c>
      <c r="L703" s="58" t="str">
        <f t="shared" si="400"/>
        <v xml:space="preserve">Allo </v>
      </c>
      <c r="M703" s="58" t="str">
        <f t="shared" si="401"/>
        <v xml:space="preserve">WB </v>
      </c>
      <c r="N703" s="58" t="str">
        <f t="shared" si="402"/>
        <v xml:space="preserve">≤6h </v>
      </c>
      <c r="O703" s="58" t="str">
        <f t="shared" si="403"/>
        <v xml:space="preserve">Transf </v>
      </c>
      <c r="P703" s="58" t="str">
        <f t="shared" si="404"/>
        <v xml:space="preserve">LCdepl </v>
      </c>
      <c r="Q703" s="58" t="str">
        <f t="shared" si="405"/>
        <v xml:space="preserve">None </v>
      </c>
      <c r="R703" s="58" t="str">
        <f t="shared" si="406"/>
        <v>Irrad</v>
      </c>
      <c r="S703" s="58" t="str">
        <f t="shared" si="407"/>
        <v xml:space="preserve">- </v>
      </c>
      <c r="T703" s="58" t="str">
        <f t="shared" si="408"/>
        <v>no sub</v>
      </c>
      <c r="U703" s="58" t="str">
        <f t="shared" si="409"/>
        <v xml:space="preserve">Qu </v>
      </c>
      <c r="V703" s="58" t="str">
        <f t="shared" si="410"/>
        <v>NA</v>
      </c>
      <c r="W703" s="58" t="str">
        <f t="shared" si="411"/>
        <v xml:space="preserve">None </v>
      </c>
      <c r="Y703" s="161" t="str">
        <f t="shared" si="340"/>
        <v>5-2-1-1-1-4-1-1-1-2-1-3-1-2-1-1-2-1-1</v>
      </c>
      <c r="Z703" s="8">
        <f t="shared" si="389"/>
        <v>510300</v>
      </c>
      <c r="AA703" s="7">
        <f t="shared" si="390"/>
        <v>698</v>
      </c>
      <c r="AB703" s="29" t="str">
        <f t="shared" si="347"/>
        <v>5</v>
      </c>
      <c r="AC703" s="29" t="str">
        <f t="shared" si="347"/>
        <v>1</v>
      </c>
      <c r="AD703" s="29" t="str">
        <f t="shared" si="347"/>
        <v>0</v>
      </c>
      <c r="AE703" s="29" t="str">
        <f t="shared" si="347"/>
        <v>3</v>
      </c>
      <c r="AF703" s="29" t="str">
        <f t="shared" si="347"/>
        <v>0</v>
      </c>
      <c r="AG703" s="29" t="str">
        <f t="shared" si="347"/>
        <v>0</v>
      </c>
      <c r="AH703" s="48">
        <v>698</v>
      </c>
      <c r="AI703" s="510">
        <v>510300</v>
      </c>
      <c r="AJ703" s="509">
        <v>5</v>
      </c>
      <c r="AK703" s="509">
        <v>2</v>
      </c>
      <c r="AL703" s="509">
        <v>1</v>
      </c>
      <c r="AM703" s="509">
        <v>1</v>
      </c>
      <c r="AN703" s="509">
        <v>1</v>
      </c>
      <c r="AO703" s="509">
        <v>4</v>
      </c>
      <c r="AP703" s="509">
        <v>1</v>
      </c>
      <c r="AQ703" s="509">
        <v>1</v>
      </c>
      <c r="AR703" s="509">
        <v>1</v>
      </c>
      <c r="AS703" s="509">
        <v>2</v>
      </c>
      <c r="AT703" s="509">
        <v>1</v>
      </c>
      <c r="AU703" s="509">
        <v>3</v>
      </c>
      <c r="AV703" s="509">
        <v>1</v>
      </c>
      <c r="AW703" s="509">
        <v>2</v>
      </c>
      <c r="AX703" s="509">
        <v>1</v>
      </c>
      <c r="AY703" s="509">
        <v>1</v>
      </c>
      <c r="AZ703" s="509">
        <v>2</v>
      </c>
      <c r="BA703" s="509">
        <v>1</v>
      </c>
      <c r="BB703" s="509">
        <v>1</v>
      </c>
      <c r="BC703" s="509" t="b">
        <v>0</v>
      </c>
      <c r="BD703" s="508">
        <v>38320</v>
      </c>
      <c r="BE703" s="508">
        <v>38320</v>
      </c>
      <c r="BF703" s="509" t="b">
        <v>0</v>
      </c>
      <c r="BG703" s="510" t="s">
        <v>1341</v>
      </c>
      <c r="BH703" s="512"/>
      <c r="BI703" s="510"/>
      <c r="BJ703" s="513">
        <v>38320</v>
      </c>
      <c r="BK703" s="513">
        <v>38320</v>
      </c>
      <c r="BL703" s="513">
        <v>46217</v>
      </c>
      <c r="BM703" s="510"/>
      <c r="BN703" s="512"/>
      <c r="BO703" s="510"/>
      <c r="BP703" s="509">
        <v>4</v>
      </c>
      <c r="BQ703" s="509" t="str">
        <f>IF(AI703="","",VLOOKUP(AJ703,[0]!Qualifier,(COLUMN(AJ703)-34),FALSE))</f>
        <v>Plasma</v>
      </c>
      <c r="BR703" s="509" t="str">
        <f>IF(AJ703="","",VLOOKUP(AK703,[0]!Qualifier,(COLUMN(AK703)-34),FALSE))</f>
        <v xml:space="preserve">CPD </v>
      </c>
      <c r="BS703" s="509" t="str">
        <f>IF(AK703="","",VLOOKUP(AL703,[0]!Qualifier,(COLUMN(AL703)-34),FALSE))</f>
        <v xml:space="preserve">NoAdd </v>
      </c>
      <c r="BT703" s="509" t="str">
        <f>IF(AL703="","",VLOOKUP(AM703,[0]!Qualifier,(COLUMN(AM703)-34),FALSE))</f>
        <v xml:space="preserve">Closed </v>
      </c>
      <c r="BU703" s="509" t="str">
        <f>IF(AM703="","",VLOOKUP(AN703,[0]!Qualifier,(COLUMN(AN703)-34),FALSE))</f>
        <v xml:space="preserve">SV </v>
      </c>
      <c r="BV703" s="509" t="str">
        <f>IF(AN703="","",VLOOKUP(AO703,[0]!Qualifier,(COLUMN(AO703)-34),FALSE))</f>
        <v xml:space="preserve">≤-30°C  </v>
      </c>
      <c r="BW703" s="509" t="str">
        <f>IF(AO703="","",VLOOKUP(AP703,[0]!Qualifier,(COLUMN(AP703)-34),FALSE))</f>
        <v>No</v>
      </c>
      <c r="BX703" s="509" t="str">
        <f>IF(AP703="","",VLOOKUP(AQ703,[0]!Qualifier,(COLUMN(AQ703)-34),FALSE))</f>
        <v xml:space="preserve">Allo </v>
      </c>
      <c r="BY703" s="509" t="str">
        <f>IF(AQ703="","",VLOOKUP(AR703,[0]!Qualifier,(COLUMN(AR703)-34),FALSE))</f>
        <v xml:space="preserve">WB </v>
      </c>
      <c r="BZ703" s="509" t="str">
        <f>IF(AR703="","",VLOOKUP(AS703,[0]!Qualifier,(COLUMN(AS703)-34),FALSE))</f>
        <v xml:space="preserve">≤6h </v>
      </c>
      <c r="CA703" s="509" t="str">
        <f>IF(AS703="","",VLOOKUP(AT703,[0]!Qualifier,(COLUMN(AT703)-34),FALSE))</f>
        <v xml:space="preserve">Transf </v>
      </c>
      <c r="CB703" s="509" t="str">
        <f>IF(AT703="","",VLOOKUP(AU703,[0]!Qualifier,(COLUMN(AU703)-34),FALSE))</f>
        <v xml:space="preserve">LCdepl </v>
      </c>
      <c r="CC703" s="509" t="str">
        <f>IF(AU703="","",VLOOKUP(AV703,[0]!Qualifier,(COLUMN(AV703)-34),FALSE))</f>
        <v xml:space="preserve">None </v>
      </c>
      <c r="CD703" s="509" t="str">
        <f>IF(AV703="","",VLOOKUP(AW703,[0]!Qualifier,(COLUMN(AW703)-34),FALSE))</f>
        <v>Irrad</v>
      </c>
      <c r="CE703" s="508" t="str">
        <f>IF(AW703="","",VLOOKUP(AX703,[0]!Qualifier,(COLUMN(AX703)-34),FALSE))</f>
        <v xml:space="preserve">- </v>
      </c>
      <c r="CF703" s="508" t="str">
        <f>IF(AX703="","",VLOOKUP(AY703,[0]!Qualifier,(COLUMN(AY703)-34),FALSE))</f>
        <v>no sub</v>
      </c>
      <c r="CG703" s="509" t="str">
        <f>IF(AY703="","",VLOOKUP(AZ703,[0]!Qualifier,(COLUMN(AZ703)-34),FALSE))</f>
        <v xml:space="preserve">Qu </v>
      </c>
      <c r="CH703" s="510" t="str">
        <f>IF(AZ703="","",VLOOKUP(BA703,[0]!Qualifier,(COLUMN(BA703)-34),FALSE))</f>
        <v>NA</v>
      </c>
      <c r="CI703" s="512" t="str">
        <f>IF(BA703="","",VLOOKUP(BB703,[0]!Qualifier,(COLUMN(BB703)-34),FALSE))</f>
        <v xml:space="preserve">None </v>
      </c>
      <c r="CJ703" s="510"/>
      <c r="CK703" s="513" t="str">
        <f t="shared" si="341"/>
        <v>5-2-1-1-1-4-1-1-1-2-1-3-1-2-1-1-2-1-1</v>
      </c>
      <c r="CL703" s="513">
        <v>39884</v>
      </c>
      <c r="CM703" s="513">
        <v>45195</v>
      </c>
      <c r="CN703" s="513">
        <v>43452</v>
      </c>
      <c r="CO703" s="513">
        <v>1</v>
      </c>
      <c r="CP703" s="510" t="s">
        <v>1071</v>
      </c>
    </row>
    <row r="704" spans="2:94" ht="12.95" customHeight="1" outlineLevel="1" x14ac:dyDescent="0.35">
      <c r="B704" s="7">
        <f t="shared" si="391"/>
        <v>699</v>
      </c>
      <c r="C704" s="59">
        <f t="shared" si="381"/>
        <v>699</v>
      </c>
      <c r="D704" s="124">
        <f t="shared" si="392"/>
        <v>510304</v>
      </c>
      <c r="E704" s="16" t="str">
        <f t="shared" si="393"/>
        <v>Plasma</v>
      </c>
      <c r="F704" s="58" t="str">
        <f t="shared" si="394"/>
        <v xml:space="preserve">CPD </v>
      </c>
      <c r="G704" s="58" t="str">
        <f t="shared" si="395"/>
        <v xml:space="preserve">NoAdd </v>
      </c>
      <c r="H704" s="58" t="str">
        <f t="shared" si="396"/>
        <v xml:space="preserve">Closed </v>
      </c>
      <c r="I704" s="58" t="str">
        <f t="shared" si="397"/>
        <v xml:space="preserve">SV </v>
      </c>
      <c r="J704" s="58" t="str">
        <f t="shared" si="398"/>
        <v xml:space="preserve">≤-30°C  </v>
      </c>
      <c r="K704" s="58" t="str">
        <f t="shared" si="399"/>
        <v>No</v>
      </c>
      <c r="L704" s="58" t="str">
        <f t="shared" si="400"/>
        <v xml:space="preserve">Allo </v>
      </c>
      <c r="M704" s="58" t="str">
        <f t="shared" si="401"/>
        <v xml:space="preserve">WB </v>
      </c>
      <c r="N704" s="58" t="str">
        <f t="shared" si="402"/>
        <v xml:space="preserve">≤24h </v>
      </c>
      <c r="O704" s="58" t="str">
        <f t="shared" si="403"/>
        <v xml:space="preserve">Transf </v>
      </c>
      <c r="P704" s="58" t="str">
        <f t="shared" si="404"/>
        <v xml:space="preserve">LCdepl </v>
      </c>
      <c r="Q704" s="58" t="str">
        <f t="shared" si="405"/>
        <v xml:space="preserve">None </v>
      </c>
      <c r="R704" s="58" t="str">
        <f t="shared" si="406"/>
        <v>Irrad</v>
      </c>
      <c r="S704" s="58" t="str">
        <f t="shared" si="407"/>
        <v xml:space="preserve">- </v>
      </c>
      <c r="T704" s="58" t="str">
        <f t="shared" si="408"/>
        <v>no sub</v>
      </c>
      <c r="U704" s="58" t="str">
        <f t="shared" si="409"/>
        <v xml:space="preserve">Qu </v>
      </c>
      <c r="V704" s="58" t="str">
        <f t="shared" si="410"/>
        <v>NA</v>
      </c>
      <c r="W704" s="58" t="str">
        <f t="shared" si="411"/>
        <v xml:space="preserve">None </v>
      </c>
      <c r="Y704" s="161" t="str">
        <f t="shared" si="340"/>
        <v>5-2-1-1-1-4-1-1-1-5-1-3-1-2-1-1-2-1-1</v>
      </c>
      <c r="Z704" s="8">
        <f t="shared" si="389"/>
        <v>510304</v>
      </c>
      <c r="AA704" s="7">
        <f t="shared" si="390"/>
        <v>699</v>
      </c>
      <c r="AB704" s="29" t="str">
        <f t="shared" si="347"/>
        <v>5</v>
      </c>
      <c r="AC704" s="29" t="str">
        <f t="shared" si="347"/>
        <v>1</v>
      </c>
      <c r="AD704" s="29" t="str">
        <f t="shared" si="347"/>
        <v>0</v>
      </c>
      <c r="AE704" s="29" t="str">
        <f t="shared" si="347"/>
        <v>3</v>
      </c>
      <c r="AF704" s="29" t="str">
        <f t="shared" si="347"/>
        <v>0</v>
      </c>
      <c r="AG704" s="29" t="str">
        <f t="shared" si="347"/>
        <v>4</v>
      </c>
      <c r="AH704" s="48">
        <v>699</v>
      </c>
      <c r="AI704" s="510">
        <v>510304</v>
      </c>
      <c r="AJ704" s="509">
        <v>5</v>
      </c>
      <c r="AK704" s="509">
        <v>2</v>
      </c>
      <c r="AL704" s="509">
        <v>1</v>
      </c>
      <c r="AM704" s="509">
        <v>1</v>
      </c>
      <c r="AN704" s="509">
        <v>1</v>
      </c>
      <c r="AO704" s="509">
        <v>4</v>
      </c>
      <c r="AP704" s="509">
        <v>1</v>
      </c>
      <c r="AQ704" s="509">
        <v>1</v>
      </c>
      <c r="AR704" s="509">
        <v>1</v>
      </c>
      <c r="AS704" s="509">
        <v>5</v>
      </c>
      <c r="AT704" s="509">
        <v>1</v>
      </c>
      <c r="AU704" s="509">
        <v>3</v>
      </c>
      <c r="AV704" s="509">
        <v>1</v>
      </c>
      <c r="AW704" s="509">
        <v>2</v>
      </c>
      <c r="AX704" s="509">
        <v>1</v>
      </c>
      <c r="AY704" s="509">
        <v>1</v>
      </c>
      <c r="AZ704" s="509">
        <v>2</v>
      </c>
      <c r="BA704" s="509">
        <v>1</v>
      </c>
      <c r="BB704" s="509">
        <v>1</v>
      </c>
      <c r="BC704" s="509" t="b">
        <v>0</v>
      </c>
      <c r="BD704" s="508">
        <v>37189</v>
      </c>
      <c r="BE704" s="508">
        <v>37189</v>
      </c>
      <c r="BF704" s="509" t="b">
        <v>0</v>
      </c>
      <c r="BG704" s="510" t="s">
        <v>1342</v>
      </c>
      <c r="BH704" s="512"/>
      <c r="BI704" s="510"/>
      <c r="BJ704" s="513">
        <v>37189</v>
      </c>
      <c r="BK704" s="513">
        <v>37189</v>
      </c>
      <c r="BL704" s="513">
        <v>46217</v>
      </c>
      <c r="BM704" s="510"/>
      <c r="BN704" s="512"/>
      <c r="BO704" s="510"/>
      <c r="BP704" s="509">
        <v>4</v>
      </c>
      <c r="BQ704" s="509" t="str">
        <f>IF(AI704="","",VLOOKUP(AJ704,[0]!Qualifier,(COLUMN(AJ704)-34),FALSE))</f>
        <v>Plasma</v>
      </c>
      <c r="BR704" s="509" t="str">
        <f>IF(AJ704="","",VLOOKUP(AK704,[0]!Qualifier,(COLUMN(AK704)-34),FALSE))</f>
        <v xml:space="preserve">CPD </v>
      </c>
      <c r="BS704" s="509" t="str">
        <f>IF(AK704="","",VLOOKUP(AL704,[0]!Qualifier,(COLUMN(AL704)-34),FALSE))</f>
        <v xml:space="preserve">NoAdd </v>
      </c>
      <c r="BT704" s="509" t="str">
        <f>IF(AL704="","",VLOOKUP(AM704,[0]!Qualifier,(COLUMN(AM704)-34),FALSE))</f>
        <v xml:space="preserve">Closed </v>
      </c>
      <c r="BU704" s="509" t="str">
        <f>IF(AM704="","",VLOOKUP(AN704,[0]!Qualifier,(COLUMN(AN704)-34),FALSE))</f>
        <v xml:space="preserve">SV </v>
      </c>
      <c r="BV704" s="509" t="str">
        <f>IF(AN704="","",VLOOKUP(AO704,[0]!Qualifier,(COLUMN(AO704)-34),FALSE))</f>
        <v xml:space="preserve">≤-30°C  </v>
      </c>
      <c r="BW704" s="509" t="str">
        <f>IF(AO704="","",VLOOKUP(AP704,[0]!Qualifier,(COLUMN(AP704)-34),FALSE))</f>
        <v>No</v>
      </c>
      <c r="BX704" s="509" t="str">
        <f>IF(AP704="","",VLOOKUP(AQ704,[0]!Qualifier,(COLUMN(AQ704)-34),FALSE))</f>
        <v xml:space="preserve">Allo </v>
      </c>
      <c r="BY704" s="509" t="str">
        <f>IF(AQ704="","",VLOOKUP(AR704,[0]!Qualifier,(COLUMN(AR704)-34),FALSE))</f>
        <v xml:space="preserve">WB </v>
      </c>
      <c r="BZ704" s="509" t="str">
        <f>IF(AR704="","",VLOOKUP(AS704,[0]!Qualifier,(COLUMN(AS704)-34),FALSE))</f>
        <v xml:space="preserve">≤24h </v>
      </c>
      <c r="CA704" s="509" t="str">
        <f>IF(AS704="","",VLOOKUP(AT704,[0]!Qualifier,(COLUMN(AT704)-34),FALSE))</f>
        <v xml:space="preserve">Transf </v>
      </c>
      <c r="CB704" s="509" t="str">
        <f>IF(AT704="","",VLOOKUP(AU704,[0]!Qualifier,(COLUMN(AU704)-34),FALSE))</f>
        <v xml:space="preserve">LCdepl </v>
      </c>
      <c r="CC704" s="509" t="str">
        <f>IF(AU704="","",VLOOKUP(AV704,[0]!Qualifier,(COLUMN(AV704)-34),FALSE))</f>
        <v xml:space="preserve">None </v>
      </c>
      <c r="CD704" s="509" t="str">
        <f>IF(AV704="","",VLOOKUP(AW704,[0]!Qualifier,(COLUMN(AW704)-34),FALSE))</f>
        <v>Irrad</v>
      </c>
      <c r="CE704" s="508" t="str">
        <f>IF(AW704="","",VLOOKUP(AX704,[0]!Qualifier,(COLUMN(AX704)-34),FALSE))</f>
        <v xml:space="preserve">- </v>
      </c>
      <c r="CF704" s="508" t="str">
        <f>IF(AX704="","",VLOOKUP(AY704,[0]!Qualifier,(COLUMN(AY704)-34),FALSE))</f>
        <v>no sub</v>
      </c>
      <c r="CG704" s="509" t="str">
        <f>IF(AY704="","",VLOOKUP(AZ704,[0]!Qualifier,(COLUMN(AZ704)-34),FALSE))</f>
        <v xml:space="preserve">Qu </v>
      </c>
      <c r="CH704" s="510" t="str">
        <f>IF(AZ704="","",VLOOKUP(BA704,[0]!Qualifier,(COLUMN(BA704)-34),FALSE))</f>
        <v>NA</v>
      </c>
      <c r="CI704" s="512" t="str">
        <f>IF(BA704="","",VLOOKUP(BB704,[0]!Qualifier,(COLUMN(BB704)-34),FALSE))</f>
        <v xml:space="preserve">None </v>
      </c>
      <c r="CJ704" s="510"/>
      <c r="CK704" s="513" t="str">
        <f t="shared" si="341"/>
        <v>5-2-1-1-1-4-1-1-1-5-1-3-1-2-1-1-2-1-1</v>
      </c>
      <c r="CL704" s="513">
        <v>39884</v>
      </c>
      <c r="CM704" s="513">
        <v>45195</v>
      </c>
      <c r="CN704" s="513">
        <v>43452</v>
      </c>
      <c r="CO704" s="513">
        <v>1</v>
      </c>
      <c r="CP704" s="510" t="s">
        <v>1071</v>
      </c>
    </row>
    <row r="705" spans="2:94" ht="12.95" customHeight="1" outlineLevel="1" x14ac:dyDescent="0.35">
      <c r="B705" s="7">
        <f t="shared" si="391"/>
        <v>700</v>
      </c>
      <c r="C705" s="59">
        <f t="shared" si="381"/>
        <v>700</v>
      </c>
      <c r="D705" s="124">
        <f t="shared" si="392"/>
        <v>510400</v>
      </c>
      <c r="E705" s="16" t="str">
        <f t="shared" si="393"/>
        <v>Plasma</v>
      </c>
      <c r="F705" s="58" t="str">
        <f t="shared" si="394"/>
        <v xml:space="preserve">CPD </v>
      </c>
      <c r="G705" s="58" t="str">
        <f t="shared" si="395"/>
        <v xml:space="preserve">NoAdd </v>
      </c>
      <c r="H705" s="58" t="str">
        <f t="shared" si="396"/>
        <v xml:space="preserve">Closed </v>
      </c>
      <c r="I705" s="58" t="str">
        <f t="shared" si="397"/>
        <v xml:space="preserve">SVPed </v>
      </c>
      <c r="J705" s="58" t="str">
        <f t="shared" si="398"/>
        <v xml:space="preserve">≤-30°C  </v>
      </c>
      <c r="K705" s="58" t="str">
        <f t="shared" si="399"/>
        <v>No</v>
      </c>
      <c r="L705" s="58" t="str">
        <f t="shared" si="400"/>
        <v xml:space="preserve">Allo </v>
      </c>
      <c r="M705" s="58" t="str">
        <f t="shared" si="401"/>
        <v xml:space="preserve">WB </v>
      </c>
      <c r="N705" s="58" t="str">
        <f t="shared" si="402"/>
        <v xml:space="preserve">≤6h </v>
      </c>
      <c r="O705" s="58" t="str">
        <f t="shared" si="403"/>
        <v xml:space="preserve">Transf </v>
      </c>
      <c r="P705" s="58" t="str">
        <f t="shared" si="404"/>
        <v xml:space="preserve">None </v>
      </c>
      <c r="Q705" s="58" t="str">
        <f t="shared" si="405"/>
        <v xml:space="preserve">None </v>
      </c>
      <c r="R705" s="58" t="str">
        <f t="shared" si="406"/>
        <v xml:space="preserve">NoIrr </v>
      </c>
      <c r="S705" s="58" t="str">
        <f t="shared" si="407"/>
        <v xml:space="preserve">- </v>
      </c>
      <c r="T705" s="58" t="str">
        <f t="shared" si="408"/>
        <v>no sub</v>
      </c>
      <c r="U705" s="58" t="str">
        <f t="shared" si="409"/>
        <v xml:space="preserve">Qu </v>
      </c>
      <c r="V705" s="58" t="str">
        <f t="shared" si="410"/>
        <v>NA</v>
      </c>
      <c r="W705" s="58" t="str">
        <f t="shared" si="411"/>
        <v xml:space="preserve">None </v>
      </c>
      <c r="Y705" s="161" t="str">
        <f t="shared" si="340"/>
        <v>5-2-1-1-2-4-1-1-1-2-1-1-1-1-1-1-2-1-1</v>
      </c>
      <c r="Z705" s="8">
        <f t="shared" si="389"/>
        <v>510400</v>
      </c>
      <c r="AA705" s="7">
        <f t="shared" si="390"/>
        <v>700</v>
      </c>
      <c r="AB705" s="29" t="str">
        <f t="shared" si="347"/>
        <v>5</v>
      </c>
      <c r="AC705" s="29" t="str">
        <f t="shared" si="347"/>
        <v>1</v>
      </c>
      <c r="AD705" s="29" t="str">
        <f t="shared" si="347"/>
        <v>0</v>
      </c>
      <c r="AE705" s="29" t="str">
        <f t="shared" si="347"/>
        <v>4</v>
      </c>
      <c r="AF705" s="29" t="str">
        <f t="shared" si="347"/>
        <v>0</v>
      </c>
      <c r="AG705" s="29" t="str">
        <f t="shared" si="347"/>
        <v>0</v>
      </c>
      <c r="AH705" s="48">
        <v>700</v>
      </c>
      <c r="AI705" s="510">
        <v>510400</v>
      </c>
      <c r="AJ705" s="509">
        <v>5</v>
      </c>
      <c r="AK705" s="509">
        <v>2</v>
      </c>
      <c r="AL705" s="509">
        <v>1</v>
      </c>
      <c r="AM705" s="509">
        <v>1</v>
      </c>
      <c r="AN705" s="509">
        <v>2</v>
      </c>
      <c r="AO705" s="509">
        <v>4</v>
      </c>
      <c r="AP705" s="509">
        <v>1</v>
      </c>
      <c r="AQ705" s="509">
        <v>1</v>
      </c>
      <c r="AR705" s="509">
        <v>1</v>
      </c>
      <c r="AS705" s="509">
        <v>2</v>
      </c>
      <c r="AT705" s="509">
        <v>1</v>
      </c>
      <c r="AU705" s="509">
        <v>1</v>
      </c>
      <c r="AV705" s="509">
        <v>1</v>
      </c>
      <c r="AW705" s="509">
        <v>1</v>
      </c>
      <c r="AX705" s="509">
        <v>1</v>
      </c>
      <c r="AY705" s="509">
        <v>1</v>
      </c>
      <c r="AZ705" s="509">
        <v>2</v>
      </c>
      <c r="BA705" s="509">
        <v>1</v>
      </c>
      <c r="BB705" s="509">
        <v>1</v>
      </c>
      <c r="BC705" s="509" t="b">
        <v>0</v>
      </c>
      <c r="BD705" s="508">
        <v>36328</v>
      </c>
      <c r="BE705" s="508">
        <v>36328</v>
      </c>
      <c r="BF705" s="509" t="b">
        <v>0</v>
      </c>
      <c r="BG705" s="510" t="s">
        <v>1343</v>
      </c>
      <c r="BH705" s="512"/>
      <c r="BI705" s="510"/>
      <c r="BJ705" s="513">
        <v>36328</v>
      </c>
      <c r="BK705" s="513">
        <v>36328</v>
      </c>
      <c r="BL705" s="513">
        <v>46217</v>
      </c>
      <c r="BM705" s="510"/>
      <c r="BN705" s="512"/>
      <c r="BO705" s="510"/>
      <c r="BP705" s="509">
        <v>3</v>
      </c>
      <c r="BQ705" s="509" t="str">
        <f>IF(AI705="","",VLOOKUP(AJ705,[0]!Qualifier,(COLUMN(AJ705)-34),FALSE))</f>
        <v>Plasma</v>
      </c>
      <c r="BR705" s="509" t="str">
        <f>IF(AJ705="","",VLOOKUP(AK705,[0]!Qualifier,(COLUMN(AK705)-34),FALSE))</f>
        <v xml:space="preserve">CPD </v>
      </c>
      <c r="BS705" s="509" t="str">
        <f>IF(AK705="","",VLOOKUP(AL705,[0]!Qualifier,(COLUMN(AL705)-34),FALSE))</f>
        <v xml:space="preserve">NoAdd </v>
      </c>
      <c r="BT705" s="509" t="str">
        <f>IF(AL705="","",VLOOKUP(AM705,[0]!Qualifier,(COLUMN(AM705)-34),FALSE))</f>
        <v xml:space="preserve">Closed </v>
      </c>
      <c r="BU705" s="509" t="str">
        <f>IF(AM705="","",VLOOKUP(AN705,[0]!Qualifier,(COLUMN(AN705)-34),FALSE))</f>
        <v xml:space="preserve">SVPed </v>
      </c>
      <c r="BV705" s="509" t="str">
        <f>IF(AN705="","",VLOOKUP(AO705,[0]!Qualifier,(COLUMN(AO705)-34),FALSE))</f>
        <v xml:space="preserve">≤-30°C  </v>
      </c>
      <c r="BW705" s="509" t="str">
        <f>IF(AO705="","",VLOOKUP(AP705,[0]!Qualifier,(COLUMN(AP705)-34),FALSE))</f>
        <v>No</v>
      </c>
      <c r="BX705" s="509" t="str">
        <f>IF(AP705="","",VLOOKUP(AQ705,[0]!Qualifier,(COLUMN(AQ705)-34),FALSE))</f>
        <v xml:space="preserve">Allo </v>
      </c>
      <c r="BY705" s="509" t="str">
        <f>IF(AQ705="","",VLOOKUP(AR705,[0]!Qualifier,(COLUMN(AR705)-34),FALSE))</f>
        <v xml:space="preserve">WB </v>
      </c>
      <c r="BZ705" s="509" t="str">
        <f>IF(AR705="","",VLOOKUP(AS705,[0]!Qualifier,(COLUMN(AS705)-34),FALSE))</f>
        <v xml:space="preserve">≤6h </v>
      </c>
      <c r="CA705" s="509" t="str">
        <f>IF(AS705="","",VLOOKUP(AT705,[0]!Qualifier,(COLUMN(AT705)-34),FALSE))</f>
        <v xml:space="preserve">Transf </v>
      </c>
      <c r="CB705" s="509" t="str">
        <f>IF(AT705="","",VLOOKUP(AU705,[0]!Qualifier,(COLUMN(AU705)-34),FALSE))</f>
        <v xml:space="preserve">None </v>
      </c>
      <c r="CC705" s="509" t="str">
        <f>IF(AU705="","",VLOOKUP(AV705,[0]!Qualifier,(COLUMN(AV705)-34),FALSE))</f>
        <v xml:space="preserve">None </v>
      </c>
      <c r="CD705" s="509" t="str">
        <f>IF(AV705="","",VLOOKUP(AW705,[0]!Qualifier,(COLUMN(AW705)-34),FALSE))</f>
        <v xml:space="preserve">NoIrr </v>
      </c>
      <c r="CE705" s="508" t="str">
        <f>IF(AW705="","",VLOOKUP(AX705,[0]!Qualifier,(COLUMN(AX705)-34),FALSE))</f>
        <v xml:space="preserve">- </v>
      </c>
      <c r="CF705" s="508" t="str">
        <f>IF(AX705="","",VLOOKUP(AY705,[0]!Qualifier,(COLUMN(AY705)-34),FALSE))</f>
        <v>no sub</v>
      </c>
      <c r="CG705" s="509" t="str">
        <f>IF(AY705="","",VLOOKUP(AZ705,[0]!Qualifier,(COLUMN(AZ705)-34),FALSE))</f>
        <v xml:space="preserve">Qu </v>
      </c>
      <c r="CH705" s="510" t="str">
        <f>IF(AZ705="","",VLOOKUP(BA705,[0]!Qualifier,(COLUMN(BA705)-34),FALSE))</f>
        <v>NA</v>
      </c>
      <c r="CI705" s="512" t="str">
        <f>IF(BA705="","",VLOOKUP(BB705,[0]!Qualifier,(COLUMN(BB705)-34),FALSE))</f>
        <v xml:space="preserve">None </v>
      </c>
      <c r="CJ705" s="510"/>
      <c r="CK705" s="513" t="str">
        <f t="shared" si="341"/>
        <v>5-2-1-1-2-4-1-1-1-2-1-1-1-1-1-1-2-1-1</v>
      </c>
      <c r="CL705" s="513">
        <v>40981</v>
      </c>
      <c r="CM705" s="513">
        <v>45195</v>
      </c>
      <c r="CN705" s="513">
        <v>43452</v>
      </c>
      <c r="CO705" s="513">
        <v>1</v>
      </c>
      <c r="CP705" s="510" t="s">
        <v>1071</v>
      </c>
    </row>
    <row r="706" spans="2:94" ht="12.95" customHeight="1" outlineLevel="1" x14ac:dyDescent="0.35">
      <c r="B706" s="7">
        <f t="shared" si="391"/>
        <v>701</v>
      </c>
      <c r="C706" s="59">
        <f t="shared" si="381"/>
        <v>701</v>
      </c>
      <c r="D706" s="124">
        <f t="shared" si="392"/>
        <v>510502</v>
      </c>
      <c r="E706" s="16" t="str">
        <f t="shared" si="393"/>
        <v>Plasma</v>
      </c>
      <c r="F706" s="58" t="str">
        <f t="shared" si="394"/>
        <v xml:space="preserve">CPD </v>
      </c>
      <c r="G706" s="58" t="str">
        <f t="shared" si="395"/>
        <v xml:space="preserve">NoAdd </v>
      </c>
      <c r="H706" s="58" t="str">
        <f t="shared" si="396"/>
        <v xml:space="preserve">Closed </v>
      </c>
      <c r="I706" s="58" t="str">
        <f t="shared" si="397"/>
        <v xml:space="preserve">SV </v>
      </c>
      <c r="J706" s="58" t="str">
        <f t="shared" si="398"/>
        <v xml:space="preserve">≤-30°C  </v>
      </c>
      <c r="K706" s="58" t="str">
        <f t="shared" si="399"/>
        <v>No</v>
      </c>
      <c r="L706" s="58" t="str">
        <f t="shared" si="400"/>
        <v xml:space="preserve">Allo </v>
      </c>
      <c r="M706" s="58" t="str">
        <f t="shared" si="401"/>
        <v xml:space="preserve">WB </v>
      </c>
      <c r="N706" s="58" t="str">
        <f t="shared" si="402"/>
        <v xml:space="preserve">≤24h </v>
      </c>
      <c r="O706" s="58" t="str">
        <f t="shared" si="403"/>
        <v xml:space="preserve">Transf </v>
      </c>
      <c r="P706" s="58" t="str">
        <f t="shared" si="404"/>
        <v xml:space="preserve">LCdepl </v>
      </c>
      <c r="Q706" s="58" t="str">
        <f t="shared" si="405"/>
        <v xml:space="preserve">None </v>
      </c>
      <c r="R706" s="58" t="str">
        <f t="shared" si="406"/>
        <v xml:space="preserve">NoIrr </v>
      </c>
      <c r="S706" s="58" t="str">
        <f t="shared" si="407"/>
        <v xml:space="preserve">- </v>
      </c>
      <c r="T706" s="58" t="str">
        <f t="shared" si="408"/>
        <v>no sub</v>
      </c>
      <c r="U706" s="58" t="str">
        <f t="shared" si="409"/>
        <v xml:space="preserve">Qu </v>
      </c>
      <c r="V706" s="58" t="str">
        <f t="shared" si="410"/>
        <v>NA</v>
      </c>
      <c r="W706" s="58" t="str">
        <f t="shared" si="411"/>
        <v xml:space="preserve">None </v>
      </c>
      <c r="Y706" s="161" t="str">
        <f t="shared" si="340"/>
        <v>5-2-1-1-1-4-1-1-1-5-1-3-1-1-1-1-2-1-1</v>
      </c>
      <c r="Z706" s="8">
        <f t="shared" si="384"/>
        <v>510502</v>
      </c>
      <c r="AA706" s="7">
        <f t="shared" si="385"/>
        <v>701</v>
      </c>
      <c r="AB706" s="29" t="str">
        <f t="shared" ref="AB706:AG748" si="412">MID(TEXT($Z706,"000000"),AB$5,1)</f>
        <v>5</v>
      </c>
      <c r="AC706" s="29" t="str">
        <f t="shared" si="412"/>
        <v>1</v>
      </c>
      <c r="AD706" s="29" t="str">
        <f t="shared" si="412"/>
        <v>0</v>
      </c>
      <c r="AE706" s="29" t="str">
        <f t="shared" si="412"/>
        <v>5</v>
      </c>
      <c r="AF706" s="29" t="str">
        <f t="shared" si="412"/>
        <v>0</v>
      </c>
      <c r="AG706" s="29" t="str">
        <f t="shared" si="412"/>
        <v>2</v>
      </c>
      <c r="AH706" s="48">
        <v>701</v>
      </c>
      <c r="AI706" s="510">
        <v>510502</v>
      </c>
      <c r="AJ706" s="509">
        <v>5</v>
      </c>
      <c r="AK706" s="509">
        <v>2</v>
      </c>
      <c r="AL706" s="509">
        <v>1</v>
      </c>
      <c r="AM706" s="509">
        <v>1</v>
      </c>
      <c r="AN706" s="509">
        <v>1</v>
      </c>
      <c r="AO706" s="509">
        <v>4</v>
      </c>
      <c r="AP706" s="509">
        <v>1</v>
      </c>
      <c r="AQ706" s="509">
        <v>1</v>
      </c>
      <c r="AR706" s="509">
        <v>1</v>
      </c>
      <c r="AS706" s="509">
        <v>5</v>
      </c>
      <c r="AT706" s="509">
        <v>1</v>
      </c>
      <c r="AU706" s="509">
        <v>3</v>
      </c>
      <c r="AV706" s="509">
        <v>1</v>
      </c>
      <c r="AW706" s="509">
        <v>1</v>
      </c>
      <c r="AX706" s="509">
        <v>1</v>
      </c>
      <c r="AY706" s="509">
        <v>1</v>
      </c>
      <c r="AZ706" s="509">
        <v>2</v>
      </c>
      <c r="BA706" s="509">
        <v>1</v>
      </c>
      <c r="BB706" s="509">
        <v>1</v>
      </c>
      <c r="BC706" s="509" t="b">
        <v>0</v>
      </c>
      <c r="BD706" s="508">
        <v>37988</v>
      </c>
      <c r="BE706" s="508">
        <v>37988</v>
      </c>
      <c r="BF706" s="509" t="b">
        <v>0</v>
      </c>
      <c r="BG706" s="510" t="s">
        <v>1344</v>
      </c>
      <c r="BH706" s="512"/>
      <c r="BI706" s="510"/>
      <c r="BJ706" s="513">
        <v>37988</v>
      </c>
      <c r="BK706" s="513">
        <v>37988</v>
      </c>
      <c r="BL706" s="513">
        <v>46217</v>
      </c>
      <c r="BM706" s="510"/>
      <c r="BN706" s="512"/>
      <c r="BO706" s="510"/>
      <c r="BP706" s="509">
        <v>3</v>
      </c>
      <c r="BQ706" s="509" t="str">
        <f>IF(AI706="","",VLOOKUP(AJ706,[0]!Qualifier,(COLUMN(AJ706)-34),FALSE))</f>
        <v>Plasma</v>
      </c>
      <c r="BR706" s="509" t="str">
        <f>IF(AJ706="","",VLOOKUP(AK706,[0]!Qualifier,(COLUMN(AK706)-34),FALSE))</f>
        <v xml:space="preserve">CPD </v>
      </c>
      <c r="BS706" s="509" t="str">
        <f>IF(AK706="","",VLOOKUP(AL706,[0]!Qualifier,(COLUMN(AL706)-34),FALSE))</f>
        <v xml:space="preserve">NoAdd </v>
      </c>
      <c r="BT706" s="509" t="str">
        <f>IF(AL706="","",VLOOKUP(AM706,[0]!Qualifier,(COLUMN(AM706)-34),FALSE))</f>
        <v xml:space="preserve">Closed </v>
      </c>
      <c r="BU706" s="509" t="str">
        <f>IF(AM706="","",VLOOKUP(AN706,[0]!Qualifier,(COLUMN(AN706)-34),FALSE))</f>
        <v xml:space="preserve">SV </v>
      </c>
      <c r="BV706" s="509" t="str">
        <f>IF(AN706="","",VLOOKUP(AO706,[0]!Qualifier,(COLUMN(AO706)-34),FALSE))</f>
        <v xml:space="preserve">≤-30°C  </v>
      </c>
      <c r="BW706" s="509" t="str">
        <f>IF(AO706="","",VLOOKUP(AP706,[0]!Qualifier,(COLUMN(AP706)-34),FALSE))</f>
        <v>No</v>
      </c>
      <c r="BX706" s="509" t="str">
        <f>IF(AP706="","",VLOOKUP(AQ706,[0]!Qualifier,(COLUMN(AQ706)-34),FALSE))</f>
        <v xml:space="preserve">Allo </v>
      </c>
      <c r="BY706" s="509" t="str">
        <f>IF(AQ706="","",VLOOKUP(AR706,[0]!Qualifier,(COLUMN(AR706)-34),FALSE))</f>
        <v xml:space="preserve">WB </v>
      </c>
      <c r="BZ706" s="509" t="str">
        <f>IF(AR706="","",VLOOKUP(AS706,[0]!Qualifier,(COLUMN(AS706)-34),FALSE))</f>
        <v xml:space="preserve">≤24h </v>
      </c>
      <c r="CA706" s="509" t="str">
        <f>IF(AS706="","",VLOOKUP(AT706,[0]!Qualifier,(COLUMN(AT706)-34),FALSE))</f>
        <v xml:space="preserve">Transf </v>
      </c>
      <c r="CB706" s="509" t="str">
        <f>IF(AT706="","",VLOOKUP(AU706,[0]!Qualifier,(COLUMN(AU706)-34),FALSE))</f>
        <v xml:space="preserve">LCdepl </v>
      </c>
      <c r="CC706" s="509" t="str">
        <f>IF(AU706="","",VLOOKUP(AV706,[0]!Qualifier,(COLUMN(AV706)-34),FALSE))</f>
        <v xml:space="preserve">None </v>
      </c>
      <c r="CD706" s="509" t="str">
        <f>IF(AV706="","",VLOOKUP(AW706,[0]!Qualifier,(COLUMN(AW706)-34),FALSE))</f>
        <v xml:space="preserve">NoIrr </v>
      </c>
      <c r="CE706" s="508" t="str">
        <f>IF(AW706="","",VLOOKUP(AX706,[0]!Qualifier,(COLUMN(AX706)-34),FALSE))</f>
        <v xml:space="preserve">- </v>
      </c>
      <c r="CF706" s="508" t="str">
        <f>IF(AX706="","",VLOOKUP(AY706,[0]!Qualifier,(COLUMN(AY706)-34),FALSE))</f>
        <v>no sub</v>
      </c>
      <c r="CG706" s="509" t="str">
        <f>IF(AY706="","",VLOOKUP(AZ706,[0]!Qualifier,(COLUMN(AZ706)-34),FALSE))</f>
        <v xml:space="preserve">Qu </v>
      </c>
      <c r="CH706" s="510" t="str">
        <f>IF(AZ706="","",VLOOKUP(BA706,[0]!Qualifier,(COLUMN(BA706)-34),FALSE))</f>
        <v>NA</v>
      </c>
      <c r="CI706" s="512" t="str">
        <f>IF(BA706="","",VLOOKUP(BB706,[0]!Qualifier,(COLUMN(BB706)-34),FALSE))</f>
        <v xml:space="preserve">None </v>
      </c>
      <c r="CJ706" s="510"/>
      <c r="CK706" s="513" t="str">
        <f t="shared" si="341"/>
        <v>5-2-1-1-1-4-1-1-1-5-1-3-1-1-1-1-2-1-1</v>
      </c>
      <c r="CL706" s="513">
        <v>40981</v>
      </c>
      <c r="CM706" s="513">
        <v>45195</v>
      </c>
      <c r="CN706" s="513">
        <v>43452</v>
      </c>
      <c r="CO706" s="513">
        <v>1</v>
      </c>
      <c r="CP706" s="510" t="s">
        <v>1071</v>
      </c>
    </row>
    <row r="707" spans="2:94" ht="12.95" customHeight="1" outlineLevel="1" x14ac:dyDescent="0.35">
      <c r="B707" s="7">
        <f t="shared" si="391"/>
        <v>702</v>
      </c>
      <c r="C707" s="59">
        <f t="shared" si="381"/>
        <v>702</v>
      </c>
      <c r="D707" s="124">
        <f t="shared" si="392"/>
        <v>510503</v>
      </c>
      <c r="E707" s="16" t="str">
        <f t="shared" si="393"/>
        <v>Plasma</v>
      </c>
      <c r="F707" s="58" t="str">
        <f t="shared" si="394"/>
        <v xml:space="preserve">CPD </v>
      </c>
      <c r="G707" s="58" t="str">
        <f t="shared" si="395"/>
        <v xml:space="preserve">NoAdd </v>
      </c>
      <c r="H707" s="58" t="str">
        <f t="shared" si="396"/>
        <v xml:space="preserve">Closed </v>
      </c>
      <c r="I707" s="58" t="str">
        <f t="shared" si="397"/>
        <v xml:space="preserve">SV </v>
      </c>
      <c r="J707" s="58" t="str">
        <f t="shared" si="398"/>
        <v xml:space="preserve">≤-30°C  </v>
      </c>
      <c r="K707" s="58" t="str">
        <f t="shared" si="399"/>
        <v>No</v>
      </c>
      <c r="L707" s="58" t="str">
        <f t="shared" si="400"/>
        <v xml:space="preserve">Allo </v>
      </c>
      <c r="M707" s="58" t="str">
        <f t="shared" si="401"/>
        <v xml:space="preserve">WB </v>
      </c>
      <c r="N707" s="58" t="str">
        <f t="shared" si="402"/>
        <v xml:space="preserve">&gt;18h </v>
      </c>
      <c r="O707" s="58" t="str">
        <f t="shared" si="403"/>
        <v xml:space="preserve">Transf </v>
      </c>
      <c r="P707" s="58" t="str">
        <f t="shared" si="404"/>
        <v xml:space="preserve">None </v>
      </c>
      <c r="Q707" s="58" t="str">
        <f t="shared" si="405"/>
        <v xml:space="preserve">None </v>
      </c>
      <c r="R707" s="58" t="str">
        <f t="shared" si="406"/>
        <v xml:space="preserve">NoIrr </v>
      </c>
      <c r="S707" s="58" t="str">
        <f t="shared" si="407"/>
        <v xml:space="preserve">- </v>
      </c>
      <c r="T707" s="58" t="str">
        <f t="shared" si="408"/>
        <v>no sub</v>
      </c>
      <c r="U707" s="58" t="str">
        <f t="shared" si="409"/>
        <v>Non</v>
      </c>
      <c r="V707" s="58" t="str">
        <f t="shared" si="410"/>
        <v>NA</v>
      </c>
      <c r="W707" s="58" t="str">
        <f t="shared" si="411"/>
        <v xml:space="preserve">None </v>
      </c>
      <c r="Y707" s="161" t="str">
        <f t="shared" si="340"/>
        <v>5-2-1-1-1-4-1-1-1-4-1-1-1-1-1-1-1-1-1</v>
      </c>
      <c r="Z707" s="8">
        <f t="shared" si="384"/>
        <v>510503</v>
      </c>
      <c r="AA707" s="7">
        <f t="shared" si="385"/>
        <v>702</v>
      </c>
      <c r="AB707" s="29" t="str">
        <f t="shared" si="412"/>
        <v>5</v>
      </c>
      <c r="AC707" s="29" t="str">
        <f t="shared" si="412"/>
        <v>1</v>
      </c>
      <c r="AD707" s="29" t="str">
        <f t="shared" si="412"/>
        <v>0</v>
      </c>
      <c r="AE707" s="29" t="str">
        <f t="shared" si="412"/>
        <v>5</v>
      </c>
      <c r="AF707" s="29" t="str">
        <f t="shared" si="412"/>
        <v>0</v>
      </c>
      <c r="AG707" s="29" t="str">
        <f t="shared" si="412"/>
        <v>3</v>
      </c>
      <c r="AH707" s="48">
        <v>702</v>
      </c>
      <c r="AI707" s="510">
        <v>510503</v>
      </c>
      <c r="AJ707" s="509">
        <v>5</v>
      </c>
      <c r="AK707" s="509">
        <v>2</v>
      </c>
      <c r="AL707" s="509">
        <v>1</v>
      </c>
      <c r="AM707" s="509">
        <v>1</v>
      </c>
      <c r="AN707" s="509">
        <v>1</v>
      </c>
      <c r="AO707" s="509">
        <v>4</v>
      </c>
      <c r="AP707" s="509">
        <v>1</v>
      </c>
      <c r="AQ707" s="509">
        <v>1</v>
      </c>
      <c r="AR707" s="509">
        <v>1</v>
      </c>
      <c r="AS707" s="509">
        <v>4</v>
      </c>
      <c r="AT707" s="509">
        <v>1</v>
      </c>
      <c r="AU707" s="509">
        <v>1</v>
      </c>
      <c r="AV707" s="509">
        <v>1</v>
      </c>
      <c r="AW707" s="509">
        <v>1</v>
      </c>
      <c r="AX707" s="509">
        <v>1</v>
      </c>
      <c r="AY707" s="509">
        <v>1</v>
      </c>
      <c r="AZ707" s="509">
        <v>1</v>
      </c>
      <c r="BA707" s="509">
        <v>1</v>
      </c>
      <c r="BB707" s="509">
        <v>1</v>
      </c>
      <c r="BC707" s="509" t="b">
        <v>0</v>
      </c>
      <c r="BD707" s="508">
        <v>45094</v>
      </c>
      <c r="BE707" s="508">
        <v>44985</v>
      </c>
      <c r="BF707" s="509" t="b">
        <v>0</v>
      </c>
      <c r="BG707" s="510" t="s">
        <v>1452</v>
      </c>
      <c r="BH707" s="512"/>
      <c r="BI707" s="510"/>
      <c r="BJ707" s="513">
        <v>45094</v>
      </c>
      <c r="BK707" s="513">
        <v>44985</v>
      </c>
      <c r="BL707" s="513">
        <v>46217</v>
      </c>
      <c r="BM707" s="510"/>
      <c r="BN707" s="512"/>
      <c r="BO707" s="510"/>
      <c r="BP707" s="509">
        <v>3</v>
      </c>
      <c r="BQ707" s="509" t="str">
        <f>IF(AI707="","",VLOOKUP(AJ707,[0]!Qualifier,(COLUMN(AJ707)-34),FALSE))</f>
        <v>Plasma</v>
      </c>
      <c r="BR707" s="509" t="str">
        <f>IF(AJ707="","",VLOOKUP(AK707,[0]!Qualifier,(COLUMN(AK707)-34),FALSE))</f>
        <v xml:space="preserve">CPD </v>
      </c>
      <c r="BS707" s="509" t="str">
        <f>IF(AK707="","",VLOOKUP(AL707,[0]!Qualifier,(COLUMN(AL707)-34),FALSE))</f>
        <v xml:space="preserve">NoAdd </v>
      </c>
      <c r="BT707" s="509" t="str">
        <f>IF(AL707="","",VLOOKUP(AM707,[0]!Qualifier,(COLUMN(AM707)-34),FALSE))</f>
        <v xml:space="preserve">Closed </v>
      </c>
      <c r="BU707" s="509" t="str">
        <f>IF(AM707="","",VLOOKUP(AN707,[0]!Qualifier,(COLUMN(AN707)-34),FALSE))</f>
        <v xml:space="preserve">SV </v>
      </c>
      <c r="BV707" s="509" t="str">
        <f>IF(AN707="","",VLOOKUP(AO707,[0]!Qualifier,(COLUMN(AO707)-34),FALSE))</f>
        <v xml:space="preserve">≤-30°C  </v>
      </c>
      <c r="BW707" s="509" t="str">
        <f>IF(AO707="","",VLOOKUP(AP707,[0]!Qualifier,(COLUMN(AP707)-34),FALSE))</f>
        <v>No</v>
      </c>
      <c r="BX707" s="509" t="str">
        <f>IF(AP707="","",VLOOKUP(AQ707,[0]!Qualifier,(COLUMN(AQ707)-34),FALSE))</f>
        <v xml:space="preserve">Allo </v>
      </c>
      <c r="BY707" s="509" t="str">
        <f>IF(AQ707="","",VLOOKUP(AR707,[0]!Qualifier,(COLUMN(AR707)-34),FALSE))</f>
        <v xml:space="preserve">WB </v>
      </c>
      <c r="BZ707" s="509" t="str">
        <f>IF(AR707="","",VLOOKUP(AS707,[0]!Qualifier,(COLUMN(AS707)-34),FALSE))</f>
        <v xml:space="preserve">&gt;18h </v>
      </c>
      <c r="CA707" s="509" t="str">
        <f>IF(AS707="","",VLOOKUP(AT707,[0]!Qualifier,(COLUMN(AT707)-34),FALSE))</f>
        <v xml:space="preserve">Transf </v>
      </c>
      <c r="CB707" s="509" t="str">
        <f>IF(AT707="","",VLOOKUP(AU707,[0]!Qualifier,(COLUMN(AU707)-34),FALSE))</f>
        <v xml:space="preserve">None </v>
      </c>
      <c r="CC707" s="509" t="str">
        <f>IF(AU707="","",VLOOKUP(AV707,[0]!Qualifier,(COLUMN(AV707)-34),FALSE))</f>
        <v xml:space="preserve">None </v>
      </c>
      <c r="CD707" s="509" t="str">
        <f>IF(AV707="","",VLOOKUP(AW707,[0]!Qualifier,(COLUMN(AW707)-34),FALSE))</f>
        <v xml:space="preserve">NoIrr </v>
      </c>
      <c r="CE707" s="508" t="str">
        <f>IF(AW707="","",VLOOKUP(AX707,[0]!Qualifier,(COLUMN(AX707)-34),FALSE))</f>
        <v xml:space="preserve">- </v>
      </c>
      <c r="CF707" s="508" t="str">
        <f>IF(AX707="","",VLOOKUP(AY707,[0]!Qualifier,(COLUMN(AY707)-34),FALSE))</f>
        <v>no sub</v>
      </c>
      <c r="CG707" s="509" t="str">
        <f>IF(AY707="","",VLOOKUP(AZ707,[0]!Qualifier,(COLUMN(AZ707)-34),FALSE))</f>
        <v>Non</v>
      </c>
      <c r="CH707" s="510" t="str">
        <f>IF(AZ707="","",VLOOKUP(BA707,[0]!Qualifier,(COLUMN(BA707)-34),FALSE))</f>
        <v>NA</v>
      </c>
      <c r="CI707" s="509" t="str">
        <f>IF(BA707="","",VLOOKUP(BB707,[0]!Qualifier,(COLUMN(BB707)-34),FALSE))</f>
        <v xml:space="preserve">None </v>
      </c>
      <c r="CJ707" s="510"/>
      <c r="CK707" s="513" t="str">
        <f t="shared" si="341"/>
        <v>5-2-1-1-1-4-1-1-1-4-1-1-1-1-1-1-1-1-1</v>
      </c>
      <c r="CL707" s="513">
        <v>44516</v>
      </c>
      <c r="CM707" s="513">
        <v>45195</v>
      </c>
      <c r="CN707" s="510"/>
      <c r="CP707" s="510"/>
    </row>
    <row r="708" spans="2:94" ht="12.95" customHeight="1" outlineLevel="1" x14ac:dyDescent="0.35">
      <c r="B708" s="7">
        <f t="shared" si="391"/>
        <v>703</v>
      </c>
      <c r="C708" s="59">
        <f t="shared" si="381"/>
        <v>703</v>
      </c>
      <c r="D708" s="124">
        <f t="shared" si="392"/>
        <v>510504</v>
      </c>
      <c r="E708" s="16" t="str">
        <f t="shared" si="393"/>
        <v>Plasma</v>
      </c>
      <c r="F708" s="58" t="str">
        <f t="shared" si="394"/>
        <v xml:space="preserve">CPD </v>
      </c>
      <c r="G708" s="58" t="str">
        <f t="shared" si="395"/>
        <v xml:space="preserve">NoAdd </v>
      </c>
      <c r="H708" s="58" t="str">
        <f t="shared" si="396"/>
        <v xml:space="preserve">Closed </v>
      </c>
      <c r="I708" s="58" t="str">
        <f t="shared" si="397"/>
        <v xml:space="preserve">SVPed </v>
      </c>
      <c r="J708" s="58" t="str">
        <f t="shared" si="398"/>
        <v xml:space="preserve">≤-30°C  </v>
      </c>
      <c r="K708" s="58" t="str">
        <f t="shared" si="399"/>
        <v>No</v>
      </c>
      <c r="L708" s="58" t="str">
        <f t="shared" si="400"/>
        <v xml:space="preserve">Allo </v>
      </c>
      <c r="M708" s="58" t="str">
        <f t="shared" si="401"/>
        <v xml:space="preserve">WB </v>
      </c>
      <c r="N708" s="58" t="str">
        <f t="shared" si="402"/>
        <v xml:space="preserve">≤24h </v>
      </c>
      <c r="O708" s="58" t="str">
        <f t="shared" si="403"/>
        <v xml:space="preserve">Transf </v>
      </c>
      <c r="P708" s="58" t="str">
        <f t="shared" si="404"/>
        <v xml:space="preserve">LCdepl </v>
      </c>
      <c r="Q708" s="58" t="str">
        <f t="shared" si="405"/>
        <v xml:space="preserve">None </v>
      </c>
      <c r="R708" s="58" t="str">
        <f t="shared" si="406"/>
        <v xml:space="preserve">NoIrr </v>
      </c>
      <c r="S708" s="58" t="str">
        <f t="shared" si="407"/>
        <v xml:space="preserve">- </v>
      </c>
      <c r="T708" s="58" t="str">
        <f t="shared" si="408"/>
        <v>no sub</v>
      </c>
      <c r="U708" s="58" t="str">
        <f t="shared" si="409"/>
        <v xml:space="preserve">Qu </v>
      </c>
      <c r="V708" s="58" t="str">
        <f t="shared" si="410"/>
        <v>NA</v>
      </c>
      <c r="W708" s="58" t="str">
        <f t="shared" si="411"/>
        <v xml:space="preserve">None </v>
      </c>
      <c r="Y708" s="161" t="str">
        <f t="shared" si="340"/>
        <v>5-2-1-1-2-4-1-1-1-5-1-3-1-1-1-1-2-1-1</v>
      </c>
      <c r="Z708" s="8">
        <f t="shared" si="384"/>
        <v>510504</v>
      </c>
      <c r="AA708" s="7">
        <f t="shared" si="385"/>
        <v>703</v>
      </c>
      <c r="AB708" s="29" t="str">
        <f t="shared" si="412"/>
        <v>5</v>
      </c>
      <c r="AC708" s="29" t="str">
        <f t="shared" si="412"/>
        <v>1</v>
      </c>
      <c r="AD708" s="29" t="str">
        <f t="shared" si="412"/>
        <v>0</v>
      </c>
      <c r="AE708" s="29" t="str">
        <f t="shared" si="412"/>
        <v>5</v>
      </c>
      <c r="AF708" s="29" t="str">
        <f t="shared" si="412"/>
        <v>0</v>
      </c>
      <c r="AG708" s="29" t="str">
        <f t="shared" si="412"/>
        <v>4</v>
      </c>
      <c r="AH708" s="48">
        <v>703</v>
      </c>
      <c r="AI708" s="510">
        <v>510504</v>
      </c>
      <c r="AJ708" s="509">
        <v>5</v>
      </c>
      <c r="AK708" s="509">
        <v>2</v>
      </c>
      <c r="AL708" s="509">
        <v>1</v>
      </c>
      <c r="AM708" s="509">
        <v>1</v>
      </c>
      <c r="AN708" s="509">
        <v>2</v>
      </c>
      <c r="AO708" s="509">
        <v>4</v>
      </c>
      <c r="AP708" s="509">
        <v>1</v>
      </c>
      <c r="AQ708" s="509">
        <v>1</v>
      </c>
      <c r="AR708" s="509">
        <v>1</v>
      </c>
      <c r="AS708" s="509">
        <v>5</v>
      </c>
      <c r="AT708" s="509">
        <v>1</v>
      </c>
      <c r="AU708" s="509">
        <v>3</v>
      </c>
      <c r="AV708" s="509">
        <v>1</v>
      </c>
      <c r="AW708" s="509">
        <v>1</v>
      </c>
      <c r="AX708" s="509">
        <v>1</v>
      </c>
      <c r="AY708" s="509">
        <v>1</v>
      </c>
      <c r="AZ708" s="509">
        <v>2</v>
      </c>
      <c r="BA708" s="509">
        <v>1</v>
      </c>
      <c r="BB708" s="509">
        <v>1</v>
      </c>
      <c r="BC708" s="509" t="b">
        <v>0</v>
      </c>
      <c r="BD708" s="508">
        <v>37362</v>
      </c>
      <c r="BE708" s="508">
        <v>37362</v>
      </c>
      <c r="BF708" s="509" t="b">
        <v>0</v>
      </c>
      <c r="BG708" s="510" t="s">
        <v>1345</v>
      </c>
      <c r="BH708" s="512"/>
      <c r="BI708" s="510"/>
      <c r="BJ708" s="513">
        <v>37362</v>
      </c>
      <c r="BK708" s="513">
        <v>37362</v>
      </c>
      <c r="BL708" s="513">
        <v>46217</v>
      </c>
      <c r="BM708" s="510"/>
      <c r="BN708" s="512"/>
      <c r="BO708" s="510"/>
      <c r="BP708" s="509">
        <v>16</v>
      </c>
      <c r="BQ708" s="509" t="str">
        <f>IF(AI708="","",VLOOKUP(AJ708,[0]!Qualifier,(COLUMN(AJ708)-34),FALSE))</f>
        <v>Plasma</v>
      </c>
      <c r="BR708" s="509" t="str">
        <f>IF(AJ708="","",VLOOKUP(AK708,[0]!Qualifier,(COLUMN(AK708)-34),FALSE))</f>
        <v xml:space="preserve">CPD </v>
      </c>
      <c r="BS708" s="509" t="str">
        <f>IF(AK708="","",VLOOKUP(AL708,[0]!Qualifier,(COLUMN(AL708)-34),FALSE))</f>
        <v xml:space="preserve">NoAdd </v>
      </c>
      <c r="BT708" s="509" t="str">
        <f>IF(AL708="","",VLOOKUP(AM708,[0]!Qualifier,(COLUMN(AM708)-34),FALSE))</f>
        <v xml:space="preserve">Closed </v>
      </c>
      <c r="BU708" s="509" t="str">
        <f>IF(AM708="","",VLOOKUP(AN708,[0]!Qualifier,(COLUMN(AN708)-34),FALSE))</f>
        <v xml:space="preserve">SVPed </v>
      </c>
      <c r="BV708" s="509" t="str">
        <f>IF(AN708="","",VLOOKUP(AO708,[0]!Qualifier,(COLUMN(AO708)-34),FALSE))</f>
        <v xml:space="preserve">≤-30°C  </v>
      </c>
      <c r="BW708" s="509" t="str">
        <f>IF(AO708="","",VLOOKUP(AP708,[0]!Qualifier,(COLUMN(AP708)-34),FALSE))</f>
        <v>No</v>
      </c>
      <c r="BX708" s="509" t="str">
        <f>IF(AP708="","",VLOOKUP(AQ708,[0]!Qualifier,(COLUMN(AQ708)-34),FALSE))</f>
        <v xml:space="preserve">Allo </v>
      </c>
      <c r="BY708" s="509" t="str">
        <f>IF(AQ708="","",VLOOKUP(AR708,[0]!Qualifier,(COLUMN(AR708)-34),FALSE))</f>
        <v xml:space="preserve">WB </v>
      </c>
      <c r="BZ708" s="509" t="str">
        <f>IF(AR708="","",VLOOKUP(AS708,[0]!Qualifier,(COLUMN(AS708)-34),FALSE))</f>
        <v xml:space="preserve">≤24h </v>
      </c>
      <c r="CA708" s="509" t="str">
        <f>IF(AS708="","",VLOOKUP(AT708,[0]!Qualifier,(COLUMN(AT708)-34),FALSE))</f>
        <v xml:space="preserve">Transf </v>
      </c>
      <c r="CB708" s="509" t="str">
        <f>IF(AT708="","",VLOOKUP(AU708,[0]!Qualifier,(COLUMN(AU708)-34),FALSE))</f>
        <v xml:space="preserve">LCdepl </v>
      </c>
      <c r="CC708" s="509" t="str">
        <f>IF(AU708="","",VLOOKUP(AV708,[0]!Qualifier,(COLUMN(AV708)-34),FALSE))</f>
        <v xml:space="preserve">None </v>
      </c>
      <c r="CD708" s="509" t="str">
        <f>IF(AV708="","",VLOOKUP(AW708,[0]!Qualifier,(COLUMN(AW708)-34),FALSE))</f>
        <v xml:space="preserve">NoIrr </v>
      </c>
      <c r="CE708" s="508" t="str">
        <f>IF(AW708="","",VLOOKUP(AX708,[0]!Qualifier,(COLUMN(AX708)-34),FALSE))</f>
        <v xml:space="preserve">- </v>
      </c>
      <c r="CF708" s="508" t="str">
        <f>IF(AX708="","",VLOOKUP(AY708,[0]!Qualifier,(COLUMN(AY708)-34),FALSE))</f>
        <v>no sub</v>
      </c>
      <c r="CG708" s="509" t="str">
        <f>IF(AY708="","",VLOOKUP(AZ708,[0]!Qualifier,(COLUMN(AZ708)-34),FALSE))</f>
        <v xml:space="preserve">Qu </v>
      </c>
      <c r="CH708" s="510" t="str">
        <f>IF(AZ708="","",VLOOKUP(BA708,[0]!Qualifier,(COLUMN(BA708)-34),FALSE))</f>
        <v>NA</v>
      </c>
      <c r="CI708" s="509" t="str">
        <f>IF(BA708="","",VLOOKUP(BB708,[0]!Qualifier,(COLUMN(BB708)-34),FALSE))</f>
        <v xml:space="preserve">None </v>
      </c>
      <c r="CJ708" s="510"/>
      <c r="CK708" s="513" t="str">
        <f t="shared" si="341"/>
        <v>5-2-1-1-2-4-1-1-1-5-1-3-1-1-1-1-2-1-1</v>
      </c>
      <c r="CL708" s="513">
        <v>44516</v>
      </c>
      <c r="CM708" s="513">
        <v>45195</v>
      </c>
      <c r="CN708" s="510"/>
      <c r="CP708" s="510"/>
    </row>
    <row r="709" spans="2:94" ht="12.95" customHeight="1" outlineLevel="1" x14ac:dyDescent="0.35">
      <c r="B709" s="7">
        <f t="shared" ref="B709:B715" si="413">IF(D709="","",B708+1)</f>
        <v>704</v>
      </c>
      <c r="C709" s="59">
        <f t="shared" si="381"/>
        <v>704</v>
      </c>
      <c r="D709" s="124">
        <f t="shared" ref="D709:D715" si="414">IF(AI709="","",AI709)</f>
        <v>510600</v>
      </c>
      <c r="E709" s="16" t="str">
        <f t="shared" ref="E709:E715" si="415">IF($AI709&lt;&gt;"",IF($Y$3="text", BQ709,AJ709),"")</f>
        <v>Plasma</v>
      </c>
      <c r="F709" s="58" t="str">
        <f t="shared" ref="F709:F715" si="416">IF($AI709&lt;&gt;"",IF($Y$3="text", BR709,AK709),"")</f>
        <v xml:space="preserve">CPD </v>
      </c>
      <c r="G709" s="58" t="str">
        <f t="shared" ref="G709:G715" si="417">IF($AI709&lt;&gt;"",IF($Y$3="text", BS709,AL709),"")</f>
        <v xml:space="preserve">NoAdd </v>
      </c>
      <c r="H709" s="58" t="str">
        <f t="shared" ref="H709:H715" si="418">IF($AI709&lt;&gt;"",IF($Y$3="text", BT709,AM709),"")</f>
        <v xml:space="preserve">Closed </v>
      </c>
      <c r="I709" s="58" t="str">
        <f t="shared" ref="I709:I715" si="419">IF($AI709&lt;&gt;"",IF($Y$3="text", BU709,AN709),"")</f>
        <v xml:space="preserve">SV </v>
      </c>
      <c r="J709" s="58" t="str">
        <f t="shared" ref="J709:J715" si="420">IF($AI709&lt;&gt;"",IF($Y$3="text", BV709,AO709),"")</f>
        <v xml:space="preserve">≤-30°C  </v>
      </c>
      <c r="K709" s="58" t="str">
        <f t="shared" ref="K709:K715" si="421">IF($AI709&lt;&gt;"",IF($Y$3="text", BW709,AP709),"")</f>
        <v>No</v>
      </c>
      <c r="L709" s="58" t="str">
        <f t="shared" ref="L709:L715" si="422">IF($AI709&lt;&gt;"",IF($Y$3="text", BX709,AQ709),"")</f>
        <v xml:space="preserve">Allo </v>
      </c>
      <c r="M709" s="58" t="str">
        <f t="shared" ref="M709:M715" si="423">IF($AI709&lt;&gt;"",IF($Y$3="text", BY709,AR709),"")</f>
        <v xml:space="preserve">WB </v>
      </c>
      <c r="N709" s="58" t="str">
        <f t="shared" ref="N709:N715" si="424">IF($AI709&lt;&gt;"",IF($Y$3="text", BZ709,AS709),"")</f>
        <v xml:space="preserve">≤18h </v>
      </c>
      <c r="O709" s="58" t="str">
        <f t="shared" ref="O709:O715" si="425">IF($AI709&lt;&gt;"",IF($Y$3="text", CA709,AT709),"")</f>
        <v xml:space="preserve">Transf </v>
      </c>
      <c r="P709" s="58" t="str">
        <f t="shared" ref="P709:P715" si="426">IF($AI709&lt;&gt;"",IF($Y$3="text", CB709,AU709),"")</f>
        <v xml:space="preserve">WBfilt </v>
      </c>
      <c r="Q709" s="58" t="str">
        <f t="shared" ref="Q709:Q715" si="427">IF($AI709&lt;&gt;"",IF($Y$3="text", CC709,AV709),"")</f>
        <v xml:space="preserve">None </v>
      </c>
      <c r="R709" s="58" t="str">
        <f t="shared" ref="R709:R715" si="428">IF($AI709&lt;&gt;"",IF($Y$3="text", CD709,AW709),"")</f>
        <v xml:space="preserve">NoIrr </v>
      </c>
      <c r="S709" s="58" t="str">
        <f t="shared" ref="S709:S715" si="429">IF($AI709&lt;&gt;"",IF($Y$3="text", CE709,AX709),"")</f>
        <v xml:space="preserve">- </v>
      </c>
      <c r="T709" s="58" t="str">
        <f t="shared" ref="T709:T715" si="430">IF($AI709&lt;&gt;"",IF($Y$3="text", CF709,AY709),"")</f>
        <v>no sub</v>
      </c>
      <c r="U709" s="58" t="str">
        <f t="shared" ref="U709:U715" si="431">IF($AI709&lt;&gt;"",IF($Y$3="text", CG709,AZ709),"")</f>
        <v xml:space="preserve">Qu </v>
      </c>
      <c r="V709" s="58" t="str">
        <f t="shared" ref="V709:V715" si="432">IF($AI709&lt;&gt;"",IF($Y$3="text", CH709,BA709),"")</f>
        <v>NA</v>
      </c>
      <c r="W709" s="58" t="str">
        <f t="shared" ref="W709:W715" si="433">IF($AI709&lt;&gt;"",IF($Y$3="text", CI709,BB709),"")</f>
        <v xml:space="preserve">None </v>
      </c>
      <c r="Y709" s="161" t="str">
        <f t="shared" si="340"/>
        <v>5-2-1-1-1-4-1-1-1-3-1-4-1-1-1-1-2-1-1</v>
      </c>
      <c r="Z709" s="8">
        <f t="shared" si="384"/>
        <v>510600</v>
      </c>
      <c r="AA709" s="7">
        <f t="shared" si="385"/>
        <v>704</v>
      </c>
      <c r="AB709" s="29" t="str">
        <f t="shared" si="412"/>
        <v>5</v>
      </c>
      <c r="AC709" s="29" t="str">
        <f t="shared" si="412"/>
        <v>1</v>
      </c>
      <c r="AD709" s="29" t="str">
        <f t="shared" si="412"/>
        <v>0</v>
      </c>
      <c r="AE709" s="29" t="str">
        <f t="shared" si="412"/>
        <v>6</v>
      </c>
      <c r="AF709" s="29" t="str">
        <f t="shared" si="412"/>
        <v>0</v>
      </c>
      <c r="AG709" s="29" t="str">
        <f t="shared" si="412"/>
        <v>0</v>
      </c>
      <c r="AH709" s="48">
        <v>704</v>
      </c>
      <c r="AI709" s="510">
        <v>510600</v>
      </c>
      <c r="AJ709" s="509">
        <v>5</v>
      </c>
      <c r="AK709" s="509">
        <v>2</v>
      </c>
      <c r="AL709" s="509">
        <v>1</v>
      </c>
      <c r="AM709" s="509">
        <v>1</v>
      </c>
      <c r="AN709" s="509">
        <v>1</v>
      </c>
      <c r="AO709" s="509">
        <v>4</v>
      </c>
      <c r="AP709" s="509">
        <v>1</v>
      </c>
      <c r="AQ709" s="509">
        <v>1</v>
      </c>
      <c r="AR709" s="509">
        <v>1</v>
      </c>
      <c r="AS709" s="509">
        <v>3</v>
      </c>
      <c r="AT709" s="509">
        <v>1</v>
      </c>
      <c r="AU709" s="509">
        <v>4</v>
      </c>
      <c r="AV709" s="509">
        <v>1</v>
      </c>
      <c r="AW709" s="509">
        <v>1</v>
      </c>
      <c r="AX709" s="509">
        <v>1</v>
      </c>
      <c r="AY709" s="509">
        <v>1</v>
      </c>
      <c r="AZ709" s="509">
        <v>2</v>
      </c>
      <c r="BA709" s="509">
        <v>1</v>
      </c>
      <c r="BB709" s="509">
        <v>1</v>
      </c>
      <c r="BC709" s="509" t="b">
        <v>0</v>
      </c>
      <c r="BD709" s="508">
        <v>41908</v>
      </c>
      <c r="BE709" s="508">
        <v>41908</v>
      </c>
      <c r="BF709" s="509" t="b">
        <v>0</v>
      </c>
      <c r="BG709" s="510" t="s">
        <v>1489</v>
      </c>
      <c r="BH709" s="512"/>
      <c r="BI709" s="510"/>
      <c r="BJ709" s="513">
        <v>41908</v>
      </c>
      <c r="BK709" s="513">
        <v>41908</v>
      </c>
      <c r="BL709" s="513">
        <v>46217</v>
      </c>
      <c r="BM709" s="510"/>
      <c r="BN709" s="512"/>
      <c r="BO709" s="510"/>
      <c r="BP709" s="509">
        <v>16</v>
      </c>
      <c r="BQ709" s="509" t="str">
        <f>IF(AI709="","",VLOOKUP(AJ709,[0]!Qualifier,(COLUMN(AJ709)-34),FALSE))</f>
        <v>Plasma</v>
      </c>
      <c r="BR709" s="509" t="str">
        <f>IF(AJ709="","",VLOOKUP(AK709,[0]!Qualifier,(COLUMN(AK709)-34),FALSE))</f>
        <v xml:space="preserve">CPD </v>
      </c>
      <c r="BS709" s="509" t="str">
        <f>IF(AK709="","",VLOOKUP(AL709,[0]!Qualifier,(COLUMN(AL709)-34),FALSE))</f>
        <v xml:space="preserve">NoAdd </v>
      </c>
      <c r="BT709" s="509" t="str">
        <f>IF(AL709="","",VLOOKUP(AM709,[0]!Qualifier,(COLUMN(AM709)-34),FALSE))</f>
        <v xml:space="preserve">Closed </v>
      </c>
      <c r="BU709" s="509" t="str">
        <f>IF(AM709="","",VLOOKUP(AN709,[0]!Qualifier,(COLUMN(AN709)-34),FALSE))</f>
        <v xml:space="preserve">SV </v>
      </c>
      <c r="BV709" s="509" t="str">
        <f>IF(AN709="","",VLOOKUP(AO709,[0]!Qualifier,(COLUMN(AO709)-34),FALSE))</f>
        <v xml:space="preserve">≤-30°C  </v>
      </c>
      <c r="BW709" s="509" t="str">
        <f>IF(AO709="","",VLOOKUP(AP709,[0]!Qualifier,(COLUMN(AP709)-34),FALSE))</f>
        <v>No</v>
      </c>
      <c r="BX709" s="509" t="str">
        <f>IF(AP709="","",VLOOKUP(AQ709,[0]!Qualifier,(COLUMN(AQ709)-34),FALSE))</f>
        <v xml:space="preserve">Allo </v>
      </c>
      <c r="BY709" s="509" t="str">
        <f>IF(AQ709="","",VLOOKUP(AR709,[0]!Qualifier,(COLUMN(AR709)-34),FALSE))</f>
        <v xml:space="preserve">WB </v>
      </c>
      <c r="BZ709" s="509" t="str">
        <f>IF(AR709="","",VLOOKUP(AS709,[0]!Qualifier,(COLUMN(AS709)-34),FALSE))</f>
        <v xml:space="preserve">≤18h </v>
      </c>
      <c r="CA709" s="509" t="str">
        <f>IF(AS709="","",VLOOKUP(AT709,[0]!Qualifier,(COLUMN(AT709)-34),FALSE))</f>
        <v xml:space="preserve">Transf </v>
      </c>
      <c r="CB709" s="509" t="str">
        <f>IF(AT709="","",VLOOKUP(AU709,[0]!Qualifier,(COLUMN(AU709)-34),FALSE))</f>
        <v xml:space="preserve">WBfilt </v>
      </c>
      <c r="CC709" s="509" t="str">
        <f>IF(AU709="","",VLOOKUP(AV709,[0]!Qualifier,(COLUMN(AV709)-34),FALSE))</f>
        <v xml:space="preserve">None </v>
      </c>
      <c r="CD709" s="509" t="str">
        <f>IF(AV709="","",VLOOKUP(AW709,[0]!Qualifier,(COLUMN(AW709)-34),FALSE))</f>
        <v xml:space="preserve">NoIrr </v>
      </c>
      <c r="CE709" s="508" t="str">
        <f>IF(AW709="","",VLOOKUP(AX709,[0]!Qualifier,(COLUMN(AX709)-34),FALSE))</f>
        <v xml:space="preserve">- </v>
      </c>
      <c r="CF709" s="508" t="str">
        <f>IF(AX709="","",VLOOKUP(AY709,[0]!Qualifier,(COLUMN(AY709)-34),FALSE))</f>
        <v>no sub</v>
      </c>
      <c r="CG709" s="509" t="str">
        <f>IF(AY709="","",VLOOKUP(AZ709,[0]!Qualifier,(COLUMN(AZ709)-34),FALSE))</f>
        <v xml:space="preserve">Qu </v>
      </c>
      <c r="CH709" s="510" t="str">
        <f>IF(AZ709="","",VLOOKUP(BA709,[0]!Qualifier,(COLUMN(BA709)-34),FALSE))</f>
        <v>NA</v>
      </c>
      <c r="CI709" s="509" t="str">
        <f>IF(BA709="","",VLOOKUP(BB709,[0]!Qualifier,(COLUMN(BB709)-34),FALSE))</f>
        <v xml:space="preserve">None </v>
      </c>
      <c r="CJ709" s="510"/>
      <c r="CK709" s="513" t="str">
        <f t="shared" si="341"/>
        <v>5-2-1-1-1-4-1-1-1-3-1-4-1-1-1-1-2-1-1</v>
      </c>
      <c r="CL709" s="513">
        <v>44516</v>
      </c>
      <c r="CM709" s="513">
        <v>45195</v>
      </c>
      <c r="CN709" s="510"/>
      <c r="CP709" s="510"/>
    </row>
    <row r="710" spans="2:94" ht="12.95" customHeight="1" outlineLevel="1" x14ac:dyDescent="0.35">
      <c r="B710" s="7">
        <f t="shared" si="413"/>
        <v>705</v>
      </c>
      <c r="C710" s="59">
        <f t="shared" si="381"/>
        <v>705</v>
      </c>
      <c r="D710" s="124">
        <f t="shared" si="414"/>
        <v>510609</v>
      </c>
      <c r="E710" s="16" t="str">
        <f t="shared" si="415"/>
        <v>Plasma</v>
      </c>
      <c r="F710" s="58" t="str">
        <f t="shared" si="416"/>
        <v xml:space="preserve">CPD </v>
      </c>
      <c r="G710" s="58" t="str">
        <f t="shared" si="417"/>
        <v xml:space="preserve">NoAdd </v>
      </c>
      <c r="H710" s="58" t="str">
        <f t="shared" si="418"/>
        <v xml:space="preserve">Closed </v>
      </c>
      <c r="I710" s="58" t="str">
        <f t="shared" si="419"/>
        <v xml:space="preserve">SV </v>
      </c>
      <c r="J710" s="58" t="str">
        <f t="shared" si="420"/>
        <v xml:space="preserve">≤-30°C  </v>
      </c>
      <c r="K710" s="58" t="str">
        <f t="shared" si="421"/>
        <v>No</v>
      </c>
      <c r="L710" s="58" t="str">
        <f t="shared" si="422"/>
        <v xml:space="preserve">Allo </v>
      </c>
      <c r="M710" s="58" t="str">
        <f t="shared" si="423"/>
        <v xml:space="preserve">WB </v>
      </c>
      <c r="N710" s="58" t="str">
        <f t="shared" si="424"/>
        <v xml:space="preserve">≤18h </v>
      </c>
      <c r="O710" s="58" t="str">
        <f t="shared" si="425"/>
        <v xml:space="preserve">Transf </v>
      </c>
      <c r="P710" s="58" t="str">
        <f t="shared" si="426"/>
        <v xml:space="preserve">WBfilt </v>
      </c>
      <c r="Q710" s="58" t="str">
        <f t="shared" si="427"/>
        <v xml:space="preserve">None </v>
      </c>
      <c r="R710" s="58" t="str">
        <f t="shared" si="428"/>
        <v xml:space="preserve">NoIrr </v>
      </c>
      <c r="S710" s="58" t="str">
        <f t="shared" si="429"/>
        <v xml:space="preserve">- </v>
      </c>
      <c r="T710" s="58" t="str">
        <f t="shared" si="430"/>
        <v>no sub</v>
      </c>
      <c r="U710" s="58" t="str">
        <f t="shared" si="431"/>
        <v>Non</v>
      </c>
      <c r="V710" s="58" t="str">
        <f t="shared" si="432"/>
        <v>NA</v>
      </c>
      <c r="W710" s="58" t="str">
        <f t="shared" si="433"/>
        <v xml:space="preserve">None </v>
      </c>
      <c r="Y710" s="161" t="str">
        <f t="shared" ref="Y710:Y730" si="434">IF(CK710="------------------"," ",CK710)</f>
        <v>5-2-1-1-1-4-1-1-1-3-1-4-1-1-1-1-1-1-1</v>
      </c>
      <c r="Z710" s="8">
        <f t="shared" si="384"/>
        <v>510609</v>
      </c>
      <c r="AA710" s="7">
        <f t="shared" si="385"/>
        <v>705</v>
      </c>
      <c r="AB710" s="29" t="str">
        <f t="shared" si="412"/>
        <v>5</v>
      </c>
      <c r="AC710" s="29" t="str">
        <f t="shared" si="412"/>
        <v>1</v>
      </c>
      <c r="AD710" s="29" t="str">
        <f t="shared" si="412"/>
        <v>0</v>
      </c>
      <c r="AE710" s="29" t="str">
        <f t="shared" si="412"/>
        <v>6</v>
      </c>
      <c r="AF710" s="29" t="str">
        <f t="shared" si="412"/>
        <v>0</v>
      </c>
      <c r="AG710" s="29" t="str">
        <f t="shared" si="412"/>
        <v>9</v>
      </c>
      <c r="AH710" s="48">
        <v>705</v>
      </c>
      <c r="AI710" s="510">
        <v>510609</v>
      </c>
      <c r="AJ710" s="509">
        <v>5</v>
      </c>
      <c r="AK710" s="509">
        <v>2</v>
      </c>
      <c r="AL710" s="509">
        <v>1</v>
      </c>
      <c r="AM710" s="509">
        <v>1</v>
      </c>
      <c r="AN710" s="509">
        <v>1</v>
      </c>
      <c r="AO710" s="509">
        <v>4</v>
      </c>
      <c r="AP710" s="509">
        <v>1</v>
      </c>
      <c r="AQ710" s="509">
        <v>1</v>
      </c>
      <c r="AR710" s="509">
        <v>1</v>
      </c>
      <c r="AS710" s="509">
        <v>3</v>
      </c>
      <c r="AT710" s="509">
        <v>1</v>
      </c>
      <c r="AU710" s="509">
        <v>4</v>
      </c>
      <c r="AV710" s="509">
        <v>1</v>
      </c>
      <c r="AW710" s="509">
        <v>1</v>
      </c>
      <c r="AX710" s="509">
        <v>1</v>
      </c>
      <c r="AY710" s="509">
        <v>1</v>
      </c>
      <c r="AZ710" s="509">
        <v>1</v>
      </c>
      <c r="BA710" s="509">
        <v>1</v>
      </c>
      <c r="BB710" s="509">
        <v>1</v>
      </c>
      <c r="BC710" s="509" t="b">
        <v>0</v>
      </c>
      <c r="BD710" s="508">
        <v>45094</v>
      </c>
      <c r="BE710" s="508">
        <v>45061</v>
      </c>
      <c r="BF710" s="509" t="b">
        <v>0</v>
      </c>
      <c r="BG710" s="510" t="s">
        <v>1490</v>
      </c>
      <c r="BH710" s="512"/>
      <c r="BI710" s="510"/>
      <c r="BJ710" s="513">
        <v>45094</v>
      </c>
      <c r="BK710" s="513">
        <v>45061</v>
      </c>
      <c r="BL710" s="513">
        <v>46217</v>
      </c>
      <c r="BM710" s="510"/>
      <c r="BN710" s="512"/>
      <c r="BO710" s="510"/>
      <c r="BP710" s="509">
        <v>16</v>
      </c>
      <c r="BQ710" s="509" t="str">
        <f>IF(AI710="","",VLOOKUP(AJ710,[0]!Qualifier,(COLUMN(AJ710)-34),FALSE))</f>
        <v>Plasma</v>
      </c>
      <c r="BR710" s="509" t="str">
        <f>IF(AJ710="","",VLOOKUP(AK710,[0]!Qualifier,(COLUMN(AK710)-34),FALSE))</f>
        <v xml:space="preserve">CPD </v>
      </c>
      <c r="BS710" s="509" t="str">
        <f>IF(AK710="","",VLOOKUP(AL710,[0]!Qualifier,(COLUMN(AL710)-34),FALSE))</f>
        <v xml:space="preserve">NoAdd </v>
      </c>
      <c r="BT710" s="509" t="str">
        <f>IF(AL710="","",VLOOKUP(AM710,[0]!Qualifier,(COLUMN(AM710)-34),FALSE))</f>
        <v xml:space="preserve">Closed </v>
      </c>
      <c r="BU710" s="509" t="str">
        <f>IF(AM710="","",VLOOKUP(AN710,[0]!Qualifier,(COLUMN(AN710)-34),FALSE))</f>
        <v xml:space="preserve">SV </v>
      </c>
      <c r="BV710" s="509" t="str">
        <f>IF(AN710="","",VLOOKUP(AO710,[0]!Qualifier,(COLUMN(AO710)-34),FALSE))</f>
        <v xml:space="preserve">≤-30°C  </v>
      </c>
      <c r="BW710" s="509" t="str">
        <f>IF(AO710="","",VLOOKUP(AP710,[0]!Qualifier,(COLUMN(AP710)-34),FALSE))</f>
        <v>No</v>
      </c>
      <c r="BX710" s="509" t="str">
        <f>IF(AP710="","",VLOOKUP(AQ710,[0]!Qualifier,(COLUMN(AQ710)-34),FALSE))</f>
        <v xml:space="preserve">Allo </v>
      </c>
      <c r="BY710" s="509" t="str">
        <f>IF(AQ710="","",VLOOKUP(AR710,[0]!Qualifier,(COLUMN(AR710)-34),FALSE))</f>
        <v xml:space="preserve">WB </v>
      </c>
      <c r="BZ710" s="509" t="str">
        <f>IF(AR710="","",VLOOKUP(AS710,[0]!Qualifier,(COLUMN(AS710)-34),FALSE))</f>
        <v xml:space="preserve">≤18h </v>
      </c>
      <c r="CA710" s="509" t="str">
        <f>IF(AS710="","",VLOOKUP(AT710,[0]!Qualifier,(COLUMN(AT710)-34),FALSE))</f>
        <v xml:space="preserve">Transf </v>
      </c>
      <c r="CB710" s="509" t="str">
        <f>IF(AT710="","",VLOOKUP(AU710,[0]!Qualifier,(COLUMN(AU710)-34),FALSE))</f>
        <v xml:space="preserve">WBfilt </v>
      </c>
      <c r="CC710" s="509" t="str">
        <f>IF(AU710="","",VLOOKUP(AV710,[0]!Qualifier,(COLUMN(AV710)-34),FALSE))</f>
        <v xml:space="preserve">None </v>
      </c>
      <c r="CD710" s="509" t="str">
        <f>IF(AV710="","",VLOOKUP(AW710,[0]!Qualifier,(COLUMN(AW710)-34),FALSE))</f>
        <v xml:space="preserve">NoIrr </v>
      </c>
      <c r="CE710" s="508" t="str">
        <f>IF(AW710="","",VLOOKUP(AX710,[0]!Qualifier,(COLUMN(AX710)-34),FALSE))</f>
        <v xml:space="preserve">- </v>
      </c>
      <c r="CF710" s="508" t="str">
        <f>IF(AX710="","",VLOOKUP(AY710,[0]!Qualifier,(COLUMN(AY710)-34),FALSE))</f>
        <v>no sub</v>
      </c>
      <c r="CG710" s="509" t="str">
        <f>IF(AY710="","",VLOOKUP(AZ710,[0]!Qualifier,(COLUMN(AZ710)-34),FALSE))</f>
        <v>Non</v>
      </c>
      <c r="CH710" s="510" t="str">
        <f>IF(AZ710="","",VLOOKUP(BA710,[0]!Qualifier,(COLUMN(BA710)-34),FALSE))</f>
        <v>NA</v>
      </c>
      <c r="CI710" s="509" t="str">
        <f>IF(BA710="","",VLOOKUP(BB710,[0]!Qualifier,(COLUMN(BB710)-34),FALSE))</f>
        <v xml:space="preserve">None </v>
      </c>
      <c r="CJ710" s="510"/>
      <c r="CK710" s="513" t="str">
        <f t="shared" ref="CK710:CK773" si="435">AJ710&amp;"-"&amp;AK710&amp;"-"&amp;AL710&amp;"-"&amp;AM710&amp;"-"&amp;AN710&amp;"-"&amp;AO710&amp;"-"&amp;AP710&amp;"-"&amp;AQ710&amp;"-"&amp;AR710&amp;"-"&amp;AS710&amp;"-"&amp;AT710&amp;"-"&amp;AU710&amp;"-"&amp;AV710&amp;"-"&amp;AW710&amp;"-"&amp;AX710&amp;"-"&amp;AY710&amp;"-"&amp;AZ710&amp;"-"&amp;BA710&amp;"-"&amp;BB710</f>
        <v>5-2-1-1-1-4-1-1-1-3-1-4-1-1-1-1-1-1-1</v>
      </c>
      <c r="CL710" s="513">
        <v>44516</v>
      </c>
      <c r="CM710" s="513">
        <v>45195</v>
      </c>
      <c r="CN710" s="510"/>
      <c r="CP710" s="510"/>
    </row>
    <row r="711" spans="2:94" ht="12.95" customHeight="1" outlineLevel="1" x14ac:dyDescent="0.35">
      <c r="B711" s="7">
        <f t="shared" si="413"/>
        <v>706</v>
      </c>
      <c r="C711" s="59">
        <f t="shared" si="381"/>
        <v>706</v>
      </c>
      <c r="D711" s="124">
        <f t="shared" si="414"/>
        <v>510701</v>
      </c>
      <c r="E711" s="16" t="str">
        <f t="shared" si="415"/>
        <v>Plasma</v>
      </c>
      <c r="F711" s="58" t="str">
        <f t="shared" si="416"/>
        <v xml:space="preserve">CPD </v>
      </c>
      <c r="G711" s="58" t="str">
        <f t="shared" si="417"/>
        <v xml:space="preserve">NoAdd </v>
      </c>
      <c r="H711" s="58" t="str">
        <f t="shared" si="418"/>
        <v xml:space="preserve">Closed </v>
      </c>
      <c r="I711" s="58" t="str">
        <f t="shared" si="419"/>
        <v xml:space="preserve">SV </v>
      </c>
      <c r="J711" s="58" t="str">
        <f t="shared" si="420"/>
        <v xml:space="preserve">≤-30°C  </v>
      </c>
      <c r="K711" s="58" t="str">
        <f t="shared" si="421"/>
        <v>No</v>
      </c>
      <c r="L711" s="58" t="str">
        <f t="shared" si="422"/>
        <v xml:space="preserve">Allo </v>
      </c>
      <c r="M711" s="58" t="str">
        <f t="shared" si="423"/>
        <v xml:space="preserve">WB </v>
      </c>
      <c r="N711" s="58" t="str">
        <f t="shared" si="424"/>
        <v xml:space="preserve">≤18h </v>
      </c>
      <c r="O711" s="58" t="str">
        <f t="shared" si="425"/>
        <v xml:space="preserve">Transf </v>
      </c>
      <c r="P711" s="58" t="str">
        <f t="shared" si="426"/>
        <v xml:space="preserve">None </v>
      </c>
      <c r="Q711" s="58" t="str">
        <f t="shared" si="427"/>
        <v xml:space="preserve">None </v>
      </c>
      <c r="R711" s="58" t="str">
        <f t="shared" si="428"/>
        <v>Irrad</v>
      </c>
      <c r="S711" s="58" t="str">
        <f t="shared" si="429"/>
        <v xml:space="preserve">- </v>
      </c>
      <c r="T711" s="58" t="str">
        <f t="shared" si="430"/>
        <v>no sub</v>
      </c>
      <c r="U711" s="58" t="str">
        <f t="shared" si="431"/>
        <v xml:space="preserve">Qu </v>
      </c>
      <c r="V711" s="58" t="str">
        <f t="shared" si="432"/>
        <v>NA</v>
      </c>
      <c r="W711" s="58" t="str">
        <f t="shared" si="433"/>
        <v xml:space="preserve">None </v>
      </c>
      <c r="Y711" s="161" t="str">
        <f t="shared" si="434"/>
        <v>5-2-1-1-1-4-1-1-1-3-1-1-1-2-1-1-2-1-1</v>
      </c>
      <c r="Z711" s="8">
        <f t="shared" si="384"/>
        <v>510701</v>
      </c>
      <c r="AA711" s="7">
        <f t="shared" si="385"/>
        <v>706</v>
      </c>
      <c r="AB711" s="29" t="str">
        <f t="shared" si="412"/>
        <v>5</v>
      </c>
      <c r="AC711" s="29" t="str">
        <f t="shared" si="412"/>
        <v>1</v>
      </c>
      <c r="AD711" s="29" t="str">
        <f t="shared" si="412"/>
        <v>0</v>
      </c>
      <c r="AE711" s="29" t="str">
        <f t="shared" si="412"/>
        <v>7</v>
      </c>
      <c r="AF711" s="29" t="str">
        <f t="shared" si="412"/>
        <v>0</v>
      </c>
      <c r="AG711" s="29" t="str">
        <f t="shared" si="412"/>
        <v>1</v>
      </c>
      <c r="AH711" s="48">
        <v>706</v>
      </c>
      <c r="AI711" s="510">
        <v>510701</v>
      </c>
      <c r="AJ711" s="509">
        <v>5</v>
      </c>
      <c r="AK711" s="509">
        <v>2</v>
      </c>
      <c r="AL711" s="509">
        <v>1</v>
      </c>
      <c r="AM711" s="509">
        <v>1</v>
      </c>
      <c r="AN711" s="509">
        <v>1</v>
      </c>
      <c r="AO711" s="509">
        <v>4</v>
      </c>
      <c r="AP711" s="509">
        <v>1</v>
      </c>
      <c r="AQ711" s="509">
        <v>1</v>
      </c>
      <c r="AR711" s="509">
        <v>1</v>
      </c>
      <c r="AS711" s="509">
        <v>3</v>
      </c>
      <c r="AT711" s="509">
        <v>1</v>
      </c>
      <c r="AU711" s="509">
        <v>1</v>
      </c>
      <c r="AV711" s="509">
        <v>1</v>
      </c>
      <c r="AW711" s="509">
        <v>2</v>
      </c>
      <c r="AX711" s="509">
        <v>1</v>
      </c>
      <c r="AY711" s="509">
        <v>1</v>
      </c>
      <c r="AZ711" s="509">
        <v>2</v>
      </c>
      <c r="BA711" s="509">
        <v>1</v>
      </c>
      <c r="BB711" s="509">
        <v>1</v>
      </c>
      <c r="BC711" s="509" t="b">
        <v>0</v>
      </c>
      <c r="BD711" s="508">
        <v>38320</v>
      </c>
      <c r="BE711" s="508">
        <v>38320</v>
      </c>
      <c r="BF711" s="509" t="b">
        <v>0</v>
      </c>
      <c r="BG711" s="510" t="s">
        <v>1491</v>
      </c>
      <c r="BH711" s="512"/>
      <c r="BI711" s="510"/>
      <c r="BJ711" s="513">
        <v>38320</v>
      </c>
      <c r="BK711" s="513">
        <v>38320</v>
      </c>
      <c r="BL711" s="513">
        <v>46217</v>
      </c>
      <c r="BM711" s="510"/>
      <c r="BN711" s="512"/>
      <c r="BO711" s="510"/>
      <c r="BP711" s="509">
        <v>16</v>
      </c>
      <c r="BQ711" s="509" t="str">
        <f>IF(AI711="","",VLOOKUP(AJ711,[0]!Qualifier,(COLUMN(AJ711)-34),FALSE))</f>
        <v>Plasma</v>
      </c>
      <c r="BR711" s="509" t="str">
        <f>IF(AJ711="","",VLOOKUP(AK711,[0]!Qualifier,(COLUMN(AK711)-34),FALSE))</f>
        <v xml:space="preserve">CPD </v>
      </c>
      <c r="BS711" s="509" t="str">
        <f>IF(AK711="","",VLOOKUP(AL711,[0]!Qualifier,(COLUMN(AL711)-34),FALSE))</f>
        <v xml:space="preserve">NoAdd </v>
      </c>
      <c r="BT711" s="509" t="str">
        <f>IF(AL711="","",VLOOKUP(AM711,[0]!Qualifier,(COLUMN(AM711)-34),FALSE))</f>
        <v xml:space="preserve">Closed </v>
      </c>
      <c r="BU711" s="509" t="str">
        <f>IF(AM711="","",VLOOKUP(AN711,[0]!Qualifier,(COLUMN(AN711)-34),FALSE))</f>
        <v xml:space="preserve">SV </v>
      </c>
      <c r="BV711" s="509" t="str">
        <f>IF(AN711="","",VLOOKUP(AO711,[0]!Qualifier,(COLUMN(AO711)-34),FALSE))</f>
        <v xml:space="preserve">≤-30°C  </v>
      </c>
      <c r="BW711" s="509" t="str">
        <f>IF(AO711="","",VLOOKUP(AP711,[0]!Qualifier,(COLUMN(AP711)-34),FALSE))</f>
        <v>No</v>
      </c>
      <c r="BX711" s="509" t="str">
        <f>IF(AP711="","",VLOOKUP(AQ711,[0]!Qualifier,(COLUMN(AQ711)-34),FALSE))</f>
        <v xml:space="preserve">Allo </v>
      </c>
      <c r="BY711" s="509" t="str">
        <f>IF(AQ711="","",VLOOKUP(AR711,[0]!Qualifier,(COLUMN(AR711)-34),FALSE))</f>
        <v xml:space="preserve">WB </v>
      </c>
      <c r="BZ711" s="509" t="str">
        <f>IF(AR711="","",VLOOKUP(AS711,[0]!Qualifier,(COLUMN(AS711)-34),FALSE))</f>
        <v xml:space="preserve">≤18h </v>
      </c>
      <c r="CA711" s="509" t="str">
        <f>IF(AS711="","",VLOOKUP(AT711,[0]!Qualifier,(COLUMN(AT711)-34),FALSE))</f>
        <v xml:space="preserve">Transf </v>
      </c>
      <c r="CB711" s="509" t="str">
        <f>IF(AT711="","",VLOOKUP(AU711,[0]!Qualifier,(COLUMN(AU711)-34),FALSE))</f>
        <v xml:space="preserve">None </v>
      </c>
      <c r="CC711" s="509" t="str">
        <f>IF(AU711="","",VLOOKUP(AV711,[0]!Qualifier,(COLUMN(AV711)-34),FALSE))</f>
        <v xml:space="preserve">None </v>
      </c>
      <c r="CD711" s="509" t="str">
        <f>IF(AV711="","",VLOOKUP(AW711,[0]!Qualifier,(COLUMN(AW711)-34),FALSE))</f>
        <v>Irrad</v>
      </c>
      <c r="CE711" s="508" t="str">
        <f>IF(AW711="","",VLOOKUP(AX711,[0]!Qualifier,(COLUMN(AX711)-34),FALSE))</f>
        <v xml:space="preserve">- </v>
      </c>
      <c r="CF711" s="508" t="str">
        <f>IF(AX711="","",VLOOKUP(AY711,[0]!Qualifier,(COLUMN(AY711)-34),FALSE))</f>
        <v>no sub</v>
      </c>
      <c r="CG711" s="509" t="str">
        <f>IF(AY711="","",VLOOKUP(AZ711,[0]!Qualifier,(COLUMN(AZ711)-34),FALSE))</f>
        <v xml:space="preserve">Qu </v>
      </c>
      <c r="CH711" s="510" t="str">
        <f>IF(AZ711="","",VLOOKUP(BA711,[0]!Qualifier,(COLUMN(BA711)-34),FALSE))</f>
        <v>NA</v>
      </c>
      <c r="CI711" s="509" t="str">
        <f>IF(BA711="","",VLOOKUP(BB711,[0]!Qualifier,(COLUMN(BB711)-34),FALSE))</f>
        <v xml:space="preserve">None </v>
      </c>
      <c r="CJ711" s="510"/>
      <c r="CK711" s="513" t="str">
        <f t="shared" si="435"/>
        <v>5-2-1-1-1-4-1-1-1-3-1-1-1-2-1-1-2-1-1</v>
      </c>
      <c r="CL711" s="513">
        <v>44516</v>
      </c>
      <c r="CM711" s="513">
        <v>45195</v>
      </c>
      <c r="CN711" s="510"/>
      <c r="CP711" s="510"/>
    </row>
    <row r="712" spans="2:94" ht="12.95" customHeight="1" outlineLevel="1" x14ac:dyDescent="0.35">
      <c r="B712" s="7">
        <f t="shared" si="413"/>
        <v>707</v>
      </c>
      <c r="C712" s="59">
        <f t="shared" si="381"/>
        <v>707</v>
      </c>
      <c r="D712" s="124">
        <f t="shared" si="414"/>
        <v>510804</v>
      </c>
      <c r="E712" s="16" t="str">
        <f t="shared" si="415"/>
        <v>Plasma</v>
      </c>
      <c r="F712" s="58" t="str">
        <f t="shared" si="416"/>
        <v xml:space="preserve">CPD </v>
      </c>
      <c r="G712" s="58" t="str">
        <f t="shared" si="417"/>
        <v xml:space="preserve">NoAdd </v>
      </c>
      <c r="H712" s="58" t="str">
        <f t="shared" si="418"/>
        <v xml:space="preserve">Closed </v>
      </c>
      <c r="I712" s="58" t="str">
        <f t="shared" si="419"/>
        <v xml:space="preserve">SVPed </v>
      </c>
      <c r="J712" s="58" t="str">
        <f t="shared" si="420"/>
        <v xml:space="preserve">≤-30°C  </v>
      </c>
      <c r="K712" s="58" t="str">
        <f t="shared" si="421"/>
        <v>No</v>
      </c>
      <c r="L712" s="58" t="str">
        <f t="shared" si="422"/>
        <v xml:space="preserve">Allo </v>
      </c>
      <c r="M712" s="58" t="str">
        <f t="shared" si="423"/>
        <v xml:space="preserve">WB </v>
      </c>
      <c r="N712" s="58" t="str">
        <f t="shared" si="424"/>
        <v xml:space="preserve">≤24h </v>
      </c>
      <c r="O712" s="58" t="str">
        <f t="shared" si="425"/>
        <v xml:space="preserve">Transf </v>
      </c>
      <c r="P712" s="58" t="str">
        <f t="shared" si="426"/>
        <v xml:space="preserve">LCdepl </v>
      </c>
      <c r="Q712" s="58" t="str">
        <f t="shared" si="427"/>
        <v xml:space="preserve">None </v>
      </c>
      <c r="R712" s="58" t="str">
        <f t="shared" si="428"/>
        <v>Irrad</v>
      </c>
      <c r="S712" s="58" t="str">
        <f t="shared" si="429"/>
        <v xml:space="preserve">- </v>
      </c>
      <c r="T712" s="58" t="str">
        <f t="shared" si="430"/>
        <v>no sub</v>
      </c>
      <c r="U712" s="58" t="str">
        <f t="shared" si="431"/>
        <v xml:space="preserve">Qu </v>
      </c>
      <c r="V712" s="58" t="str">
        <f t="shared" si="432"/>
        <v>NA</v>
      </c>
      <c r="W712" s="58" t="str">
        <f t="shared" si="433"/>
        <v xml:space="preserve">None </v>
      </c>
      <c r="Y712" s="161" t="str">
        <f t="shared" si="434"/>
        <v>5-2-1-1-2-4-1-1-1-5-1-3-1-2-1-1-2-1-1</v>
      </c>
      <c r="Z712" s="8">
        <f t="shared" si="384"/>
        <v>510804</v>
      </c>
      <c r="AA712" s="7">
        <f t="shared" si="385"/>
        <v>707</v>
      </c>
      <c r="AB712" s="29" t="str">
        <f t="shared" si="412"/>
        <v>5</v>
      </c>
      <c r="AC712" s="29" t="str">
        <f t="shared" si="412"/>
        <v>1</v>
      </c>
      <c r="AD712" s="29" t="str">
        <f t="shared" si="412"/>
        <v>0</v>
      </c>
      <c r="AE712" s="29" t="str">
        <f t="shared" si="412"/>
        <v>8</v>
      </c>
      <c r="AF712" s="29" t="str">
        <f t="shared" si="412"/>
        <v>0</v>
      </c>
      <c r="AG712" s="29" t="str">
        <f t="shared" si="412"/>
        <v>4</v>
      </c>
      <c r="AH712" s="48">
        <v>707</v>
      </c>
      <c r="AI712" s="510">
        <v>510804</v>
      </c>
      <c r="AJ712" s="509">
        <v>5</v>
      </c>
      <c r="AK712" s="509">
        <v>2</v>
      </c>
      <c r="AL712" s="509">
        <v>1</v>
      </c>
      <c r="AM712" s="509">
        <v>1</v>
      </c>
      <c r="AN712" s="509">
        <v>2</v>
      </c>
      <c r="AO712" s="509">
        <v>4</v>
      </c>
      <c r="AP712" s="509">
        <v>1</v>
      </c>
      <c r="AQ712" s="509">
        <v>1</v>
      </c>
      <c r="AR712" s="509">
        <v>1</v>
      </c>
      <c r="AS712" s="509">
        <v>5</v>
      </c>
      <c r="AT712" s="509">
        <v>1</v>
      </c>
      <c r="AU712" s="509">
        <v>3</v>
      </c>
      <c r="AV712" s="509">
        <v>1</v>
      </c>
      <c r="AW712" s="509">
        <v>2</v>
      </c>
      <c r="AX712" s="509">
        <v>1</v>
      </c>
      <c r="AY712" s="509">
        <v>1</v>
      </c>
      <c r="AZ712" s="509">
        <v>2</v>
      </c>
      <c r="BA712" s="509">
        <v>1</v>
      </c>
      <c r="BB712" s="509">
        <v>1</v>
      </c>
      <c r="BC712" s="509" t="b">
        <v>0</v>
      </c>
      <c r="BD712" s="508">
        <v>37189</v>
      </c>
      <c r="BE712" s="508">
        <v>37189</v>
      </c>
      <c r="BF712" s="509" t="b">
        <v>0</v>
      </c>
      <c r="BG712" s="510" t="s">
        <v>1346</v>
      </c>
      <c r="BH712" s="512"/>
      <c r="BI712" s="510"/>
      <c r="BJ712" s="513">
        <v>37189</v>
      </c>
      <c r="BK712" s="513">
        <v>37189</v>
      </c>
      <c r="BL712" s="513">
        <v>46217</v>
      </c>
      <c r="BM712" s="510"/>
      <c r="BN712" s="512"/>
      <c r="BO712" s="510"/>
      <c r="BP712" s="509">
        <v>2</v>
      </c>
      <c r="BQ712" s="509" t="str">
        <f>IF(AI712="","",VLOOKUP(AJ712,[0]!Qualifier,(COLUMN(AJ712)-34),FALSE))</f>
        <v>Plasma</v>
      </c>
      <c r="BR712" s="509" t="str">
        <f>IF(AJ712="","",VLOOKUP(AK712,[0]!Qualifier,(COLUMN(AK712)-34),FALSE))</f>
        <v xml:space="preserve">CPD </v>
      </c>
      <c r="BS712" s="509" t="str">
        <f>IF(AK712="","",VLOOKUP(AL712,[0]!Qualifier,(COLUMN(AL712)-34),FALSE))</f>
        <v xml:space="preserve">NoAdd </v>
      </c>
      <c r="BT712" s="509" t="str">
        <f>IF(AL712="","",VLOOKUP(AM712,[0]!Qualifier,(COLUMN(AM712)-34),FALSE))</f>
        <v xml:space="preserve">Closed </v>
      </c>
      <c r="BU712" s="509" t="str">
        <f>IF(AM712="","",VLOOKUP(AN712,[0]!Qualifier,(COLUMN(AN712)-34),FALSE))</f>
        <v xml:space="preserve">SVPed </v>
      </c>
      <c r="BV712" s="509" t="str">
        <f>IF(AN712="","",VLOOKUP(AO712,[0]!Qualifier,(COLUMN(AO712)-34),FALSE))</f>
        <v xml:space="preserve">≤-30°C  </v>
      </c>
      <c r="BW712" s="509" t="str">
        <f>IF(AO712="","",VLOOKUP(AP712,[0]!Qualifier,(COLUMN(AP712)-34),FALSE))</f>
        <v>No</v>
      </c>
      <c r="BX712" s="509" t="str">
        <f>IF(AP712="","",VLOOKUP(AQ712,[0]!Qualifier,(COLUMN(AQ712)-34),FALSE))</f>
        <v xml:space="preserve">Allo </v>
      </c>
      <c r="BY712" s="509" t="str">
        <f>IF(AQ712="","",VLOOKUP(AR712,[0]!Qualifier,(COLUMN(AR712)-34),FALSE))</f>
        <v xml:space="preserve">WB </v>
      </c>
      <c r="BZ712" s="509" t="str">
        <f>IF(AR712="","",VLOOKUP(AS712,[0]!Qualifier,(COLUMN(AS712)-34),FALSE))</f>
        <v xml:space="preserve">≤24h </v>
      </c>
      <c r="CA712" s="509" t="str">
        <f>IF(AS712="","",VLOOKUP(AT712,[0]!Qualifier,(COLUMN(AT712)-34),FALSE))</f>
        <v xml:space="preserve">Transf </v>
      </c>
      <c r="CB712" s="509" t="str">
        <f>IF(AT712="","",VLOOKUP(AU712,[0]!Qualifier,(COLUMN(AU712)-34),FALSE))</f>
        <v xml:space="preserve">LCdepl </v>
      </c>
      <c r="CC712" s="509" t="str">
        <f>IF(AU712="","",VLOOKUP(AV712,[0]!Qualifier,(COLUMN(AV712)-34),FALSE))</f>
        <v xml:space="preserve">None </v>
      </c>
      <c r="CD712" s="509" t="str">
        <f>IF(AV712="","",VLOOKUP(AW712,[0]!Qualifier,(COLUMN(AW712)-34),FALSE))</f>
        <v>Irrad</v>
      </c>
      <c r="CE712" s="508" t="str">
        <f>IF(AW712="","",VLOOKUP(AX712,[0]!Qualifier,(COLUMN(AX712)-34),FALSE))</f>
        <v xml:space="preserve">- </v>
      </c>
      <c r="CF712" s="508" t="str">
        <f>IF(AX712="","",VLOOKUP(AY712,[0]!Qualifier,(COLUMN(AY712)-34),FALSE))</f>
        <v>no sub</v>
      </c>
      <c r="CG712" s="509" t="str">
        <f>IF(AY712="","",VLOOKUP(AZ712,[0]!Qualifier,(COLUMN(AZ712)-34),FALSE))</f>
        <v xml:space="preserve">Qu </v>
      </c>
      <c r="CH712" s="510" t="str">
        <f>IF(AZ712="","",VLOOKUP(BA712,[0]!Qualifier,(COLUMN(BA712)-34),FALSE))</f>
        <v>NA</v>
      </c>
      <c r="CI712" s="512" t="str">
        <f>IF(BA712="","",VLOOKUP(BB712,[0]!Qualifier,(COLUMN(BB712)-34),FALSE))</f>
        <v xml:space="preserve">None </v>
      </c>
      <c r="CJ712" s="510"/>
      <c r="CK712" s="513" t="str">
        <f t="shared" si="435"/>
        <v>5-2-1-1-2-4-1-1-1-5-1-3-1-2-1-1-2-1-1</v>
      </c>
      <c r="CL712" s="513">
        <v>38320</v>
      </c>
      <c r="CM712" s="513">
        <v>45195</v>
      </c>
      <c r="CN712" s="510"/>
      <c r="CP712" s="510"/>
    </row>
    <row r="713" spans="2:94" ht="12.95" customHeight="1" outlineLevel="1" x14ac:dyDescent="0.35">
      <c r="B713" s="7">
        <f t="shared" si="413"/>
        <v>708</v>
      </c>
      <c r="C713" s="59">
        <f t="shared" si="381"/>
        <v>708</v>
      </c>
      <c r="D713" s="124">
        <f t="shared" si="414"/>
        <v>511159</v>
      </c>
      <c r="E713" s="16" t="str">
        <f t="shared" si="415"/>
        <v>Plasma</v>
      </c>
      <c r="F713" s="58" t="str">
        <f t="shared" si="416"/>
        <v xml:space="preserve">CPD </v>
      </c>
      <c r="G713" s="58" t="str">
        <f t="shared" si="417"/>
        <v xml:space="preserve">NoAdd </v>
      </c>
      <c r="H713" s="58" t="str">
        <f t="shared" si="418"/>
        <v xml:space="preserve">Closed </v>
      </c>
      <c r="I713" s="58" t="str">
        <f t="shared" si="419"/>
        <v xml:space="preserve">SV </v>
      </c>
      <c r="J713" s="58" t="str">
        <f t="shared" si="420"/>
        <v xml:space="preserve">≤-30°C  </v>
      </c>
      <c r="K713" s="58" t="str">
        <f t="shared" si="421"/>
        <v>No</v>
      </c>
      <c r="L713" s="58" t="str">
        <f t="shared" si="422"/>
        <v xml:space="preserve">Allo </v>
      </c>
      <c r="M713" s="58" t="str">
        <f t="shared" si="423"/>
        <v xml:space="preserve">WB </v>
      </c>
      <c r="N713" s="58" t="str">
        <f t="shared" si="424"/>
        <v xml:space="preserve">≤18h </v>
      </c>
      <c r="O713" s="58" t="str">
        <f t="shared" si="425"/>
        <v xml:space="preserve">Transf </v>
      </c>
      <c r="P713" s="58" t="str">
        <f t="shared" si="426"/>
        <v xml:space="preserve">LCdepl </v>
      </c>
      <c r="Q713" s="58" t="str">
        <f t="shared" si="427"/>
        <v xml:space="preserve">None </v>
      </c>
      <c r="R713" s="58" t="str">
        <f t="shared" si="428"/>
        <v xml:space="preserve">NoIrr </v>
      </c>
      <c r="S713" s="58" t="str">
        <f t="shared" si="429"/>
        <v xml:space="preserve">- </v>
      </c>
      <c r="T713" s="58" t="str">
        <f t="shared" si="430"/>
        <v>no sub</v>
      </c>
      <c r="U713" s="58" t="str">
        <f t="shared" si="431"/>
        <v>Non</v>
      </c>
      <c r="V713" s="58" t="str">
        <f t="shared" si="432"/>
        <v>NA</v>
      </c>
      <c r="W713" s="58" t="str">
        <f t="shared" si="433"/>
        <v>Phdy</v>
      </c>
      <c r="Y713" s="161" t="str">
        <f t="shared" si="434"/>
        <v>5-2-1-1-1-4-1-1-1-3-1-3-1-1-1-1-1-1-5</v>
      </c>
      <c r="Z713" s="8">
        <f t="shared" si="384"/>
        <v>511159</v>
      </c>
      <c r="AA713" s="7">
        <f t="shared" si="385"/>
        <v>708</v>
      </c>
      <c r="AB713" s="29" t="str">
        <f t="shared" si="412"/>
        <v>5</v>
      </c>
      <c r="AC713" s="29" t="str">
        <f t="shared" si="412"/>
        <v>1</v>
      </c>
      <c r="AD713" s="29" t="str">
        <f t="shared" si="412"/>
        <v>1</v>
      </c>
      <c r="AE713" s="29" t="str">
        <f t="shared" si="412"/>
        <v>1</v>
      </c>
      <c r="AF713" s="29" t="str">
        <f t="shared" si="412"/>
        <v>5</v>
      </c>
      <c r="AG713" s="29" t="str">
        <f t="shared" si="412"/>
        <v>9</v>
      </c>
      <c r="AH713" s="48">
        <v>708</v>
      </c>
      <c r="AI713" s="510">
        <v>511159</v>
      </c>
      <c r="AJ713" s="509">
        <v>5</v>
      </c>
      <c r="AK713" s="509">
        <v>2</v>
      </c>
      <c r="AL713" s="509">
        <v>1</v>
      </c>
      <c r="AM713" s="509">
        <v>1</v>
      </c>
      <c r="AN713" s="509">
        <v>1</v>
      </c>
      <c r="AO713" s="509">
        <v>4</v>
      </c>
      <c r="AP713" s="509">
        <v>1</v>
      </c>
      <c r="AQ713" s="509">
        <v>1</v>
      </c>
      <c r="AR713" s="509">
        <v>1</v>
      </c>
      <c r="AS713" s="509">
        <v>3</v>
      </c>
      <c r="AT713" s="509">
        <v>1</v>
      </c>
      <c r="AU713" s="509">
        <v>3</v>
      </c>
      <c r="AV713" s="509">
        <v>1</v>
      </c>
      <c r="AW713" s="509">
        <v>1</v>
      </c>
      <c r="AX713" s="509">
        <v>1</v>
      </c>
      <c r="AY713" s="509">
        <v>1</v>
      </c>
      <c r="AZ713" s="509">
        <v>1</v>
      </c>
      <c r="BA713" s="509">
        <v>1</v>
      </c>
      <c r="BB713" s="509">
        <v>5</v>
      </c>
      <c r="BC713" s="509" t="b">
        <v>0</v>
      </c>
      <c r="BD713" s="508">
        <v>38695</v>
      </c>
      <c r="BE713" s="508">
        <v>38695</v>
      </c>
      <c r="BF713" s="509" t="b">
        <v>0</v>
      </c>
      <c r="BG713" s="510" t="s">
        <v>1484</v>
      </c>
      <c r="BH713" s="512"/>
      <c r="BI713" s="510"/>
      <c r="BJ713" s="513">
        <v>38695</v>
      </c>
      <c r="BK713" s="513">
        <v>38695</v>
      </c>
      <c r="BL713" s="513">
        <v>46217</v>
      </c>
      <c r="BM713" s="510"/>
      <c r="BN713" s="512"/>
      <c r="BO713" s="510"/>
      <c r="BP713" s="509">
        <v>3</v>
      </c>
      <c r="BQ713" s="509" t="str">
        <f>IF(AI713="","",VLOOKUP(AJ713,[0]!Qualifier,(COLUMN(AJ713)-34),FALSE))</f>
        <v>Plasma</v>
      </c>
      <c r="BR713" s="509" t="str">
        <f>IF(AJ713="","",VLOOKUP(AK713,[0]!Qualifier,(COLUMN(AK713)-34),FALSE))</f>
        <v xml:space="preserve">CPD </v>
      </c>
      <c r="BS713" s="509" t="str">
        <f>IF(AK713="","",VLOOKUP(AL713,[0]!Qualifier,(COLUMN(AL713)-34),FALSE))</f>
        <v xml:space="preserve">NoAdd </v>
      </c>
      <c r="BT713" s="509" t="str">
        <f>IF(AL713="","",VLOOKUP(AM713,[0]!Qualifier,(COLUMN(AM713)-34),FALSE))</f>
        <v xml:space="preserve">Closed </v>
      </c>
      <c r="BU713" s="509" t="str">
        <f>IF(AM713="","",VLOOKUP(AN713,[0]!Qualifier,(COLUMN(AN713)-34),FALSE))</f>
        <v xml:space="preserve">SV </v>
      </c>
      <c r="BV713" s="509" t="str">
        <f>IF(AN713="","",VLOOKUP(AO713,[0]!Qualifier,(COLUMN(AO713)-34),FALSE))</f>
        <v xml:space="preserve">≤-30°C  </v>
      </c>
      <c r="BW713" s="509" t="str">
        <f>IF(AO713="","",VLOOKUP(AP713,[0]!Qualifier,(COLUMN(AP713)-34),FALSE))</f>
        <v>No</v>
      </c>
      <c r="BX713" s="509" t="str">
        <f>IF(AP713="","",VLOOKUP(AQ713,[0]!Qualifier,(COLUMN(AQ713)-34),FALSE))</f>
        <v xml:space="preserve">Allo </v>
      </c>
      <c r="BY713" s="509" t="str">
        <f>IF(AQ713="","",VLOOKUP(AR713,[0]!Qualifier,(COLUMN(AR713)-34),FALSE))</f>
        <v xml:space="preserve">WB </v>
      </c>
      <c r="BZ713" s="509" t="str">
        <f>IF(AR713="","",VLOOKUP(AS713,[0]!Qualifier,(COLUMN(AS713)-34),FALSE))</f>
        <v xml:space="preserve">≤18h </v>
      </c>
      <c r="CA713" s="509" t="str">
        <f>IF(AS713="","",VLOOKUP(AT713,[0]!Qualifier,(COLUMN(AT713)-34),FALSE))</f>
        <v xml:space="preserve">Transf </v>
      </c>
      <c r="CB713" s="509" t="str">
        <f>IF(AT713="","",VLOOKUP(AU713,[0]!Qualifier,(COLUMN(AU713)-34),FALSE))</f>
        <v xml:space="preserve">LCdepl </v>
      </c>
      <c r="CC713" s="509" t="str">
        <f>IF(AU713="","",VLOOKUP(AV713,[0]!Qualifier,(COLUMN(AV713)-34),FALSE))</f>
        <v xml:space="preserve">None </v>
      </c>
      <c r="CD713" s="509" t="str">
        <f>IF(AV713="","",VLOOKUP(AW713,[0]!Qualifier,(COLUMN(AW713)-34),FALSE))</f>
        <v xml:space="preserve">NoIrr </v>
      </c>
      <c r="CE713" s="508" t="str">
        <f>IF(AW713="","",VLOOKUP(AX713,[0]!Qualifier,(COLUMN(AX713)-34),FALSE))</f>
        <v xml:space="preserve">- </v>
      </c>
      <c r="CF713" s="508" t="str">
        <f>IF(AX713="","",VLOOKUP(AY713,[0]!Qualifier,(COLUMN(AY713)-34),FALSE))</f>
        <v>no sub</v>
      </c>
      <c r="CG713" s="509" t="str">
        <f>IF(AY713="","",VLOOKUP(AZ713,[0]!Qualifier,(COLUMN(AZ713)-34),FALSE))</f>
        <v>Non</v>
      </c>
      <c r="CH713" s="510" t="str">
        <f>IF(AZ713="","",VLOOKUP(BA713,[0]!Qualifier,(COLUMN(BA713)-34),FALSE))</f>
        <v>NA</v>
      </c>
      <c r="CI713" s="512" t="str">
        <f>IF(BA713="","",VLOOKUP(BB713,[0]!Qualifier,(COLUMN(BB713)-34),FALSE))</f>
        <v>Phdy</v>
      </c>
      <c r="CJ713" s="510"/>
      <c r="CK713" s="513" t="str">
        <f t="shared" si="435"/>
        <v>5-2-1-1-1-4-1-1-1-3-1-3-1-1-1-1-1-1-5</v>
      </c>
      <c r="CL713" s="513">
        <v>44788</v>
      </c>
      <c r="CM713" s="513">
        <v>45195</v>
      </c>
      <c r="CN713" s="510"/>
      <c r="CP713" s="510"/>
    </row>
    <row r="714" spans="2:94" ht="12.95" customHeight="1" outlineLevel="1" x14ac:dyDescent="0.35">
      <c r="B714" s="7">
        <f t="shared" si="413"/>
        <v>709</v>
      </c>
      <c r="C714" s="59">
        <f t="shared" si="381"/>
        <v>709</v>
      </c>
      <c r="D714" s="124">
        <f t="shared" si="414"/>
        <v>511546</v>
      </c>
      <c r="E714" s="16" t="str">
        <f t="shared" si="415"/>
        <v>Plasma</v>
      </c>
      <c r="F714" s="58" t="str">
        <f t="shared" si="416"/>
        <v xml:space="preserve">CPD </v>
      </c>
      <c r="G714" s="58" t="str">
        <f t="shared" si="417"/>
        <v xml:space="preserve">NoAdd </v>
      </c>
      <c r="H714" s="58" t="str">
        <f t="shared" si="418"/>
        <v xml:space="preserve">Closed </v>
      </c>
      <c r="I714" s="58" t="str">
        <f t="shared" si="419"/>
        <v xml:space="preserve">SV </v>
      </c>
      <c r="J714" s="58" t="str">
        <f t="shared" si="420"/>
        <v xml:space="preserve">≤-30°C  </v>
      </c>
      <c r="K714" s="58" t="str">
        <f t="shared" si="421"/>
        <v>No</v>
      </c>
      <c r="L714" s="58" t="str">
        <f t="shared" si="422"/>
        <v xml:space="preserve">Allo </v>
      </c>
      <c r="M714" s="58" t="str">
        <f t="shared" si="423"/>
        <v xml:space="preserve">WB </v>
      </c>
      <c r="N714" s="58" t="str">
        <f t="shared" si="424"/>
        <v xml:space="preserve">≤6h </v>
      </c>
      <c r="O714" s="58" t="str">
        <f t="shared" si="425"/>
        <v xml:space="preserve">NoTrans </v>
      </c>
      <c r="P714" s="58" t="str">
        <f t="shared" si="426"/>
        <v xml:space="preserve">WBfilt </v>
      </c>
      <c r="Q714" s="58" t="str">
        <f t="shared" si="427"/>
        <v xml:space="preserve">None </v>
      </c>
      <c r="R714" s="58" t="str">
        <f t="shared" si="428"/>
        <v xml:space="preserve">NoIrr </v>
      </c>
      <c r="S714" s="58" t="str">
        <f t="shared" si="429"/>
        <v xml:space="preserve">- </v>
      </c>
      <c r="T714" s="58" t="str">
        <f t="shared" si="430"/>
        <v>no sub</v>
      </c>
      <c r="U714" s="58" t="str">
        <f t="shared" si="431"/>
        <v>Non</v>
      </c>
      <c r="V714" s="58" t="str">
        <f t="shared" si="432"/>
        <v>NA</v>
      </c>
      <c r="W714" s="58" t="str">
        <f t="shared" si="433"/>
        <v xml:space="preserve">None </v>
      </c>
      <c r="Y714" s="161" t="str">
        <f t="shared" si="434"/>
        <v>5-2-1-1-1-4-1-1-1-2-2-4-1-1-1-1-1-1-1</v>
      </c>
      <c r="Z714" s="8">
        <f t="shared" si="384"/>
        <v>511546</v>
      </c>
      <c r="AA714" s="7">
        <f t="shared" si="385"/>
        <v>709</v>
      </c>
      <c r="AB714" s="29" t="str">
        <f t="shared" si="412"/>
        <v>5</v>
      </c>
      <c r="AC714" s="29" t="str">
        <f t="shared" si="412"/>
        <v>1</v>
      </c>
      <c r="AD714" s="29" t="str">
        <f t="shared" si="412"/>
        <v>1</v>
      </c>
      <c r="AE714" s="29" t="str">
        <f t="shared" si="412"/>
        <v>5</v>
      </c>
      <c r="AF714" s="29" t="str">
        <f t="shared" si="412"/>
        <v>4</v>
      </c>
      <c r="AG714" s="29" t="str">
        <f t="shared" si="412"/>
        <v>6</v>
      </c>
      <c r="AH714" s="48">
        <v>709</v>
      </c>
      <c r="AI714" s="510">
        <v>511546</v>
      </c>
      <c r="AJ714" s="509">
        <v>5</v>
      </c>
      <c r="AK714" s="509">
        <v>2</v>
      </c>
      <c r="AL714" s="509">
        <v>1</v>
      </c>
      <c r="AM714" s="509">
        <v>1</v>
      </c>
      <c r="AN714" s="509">
        <v>1</v>
      </c>
      <c r="AO714" s="509">
        <v>4</v>
      </c>
      <c r="AP714" s="509">
        <v>1</v>
      </c>
      <c r="AQ714" s="509">
        <v>1</v>
      </c>
      <c r="AR714" s="509">
        <v>1</v>
      </c>
      <c r="AS714" s="509">
        <v>2</v>
      </c>
      <c r="AT714" s="509">
        <v>2</v>
      </c>
      <c r="AU714" s="509">
        <v>4</v>
      </c>
      <c r="AV714" s="509">
        <v>1</v>
      </c>
      <c r="AW714" s="509">
        <v>1</v>
      </c>
      <c r="AX714" s="509">
        <v>1</v>
      </c>
      <c r="AY714" s="509">
        <v>1</v>
      </c>
      <c r="AZ714" s="509">
        <v>1</v>
      </c>
      <c r="BA714" s="509">
        <v>1</v>
      </c>
      <c r="BB714" s="509">
        <v>1</v>
      </c>
      <c r="BC714" s="509" t="b">
        <v>0</v>
      </c>
      <c r="BD714" s="508">
        <v>45488</v>
      </c>
      <c r="BE714" s="508">
        <v>45487</v>
      </c>
      <c r="BF714" s="509" t="b">
        <v>0</v>
      </c>
      <c r="BG714" s="510" t="s">
        <v>1547</v>
      </c>
      <c r="BH714" s="512"/>
      <c r="BI714" s="510"/>
      <c r="BJ714" s="513">
        <v>45488</v>
      </c>
      <c r="BK714" s="513">
        <v>45487</v>
      </c>
      <c r="BL714" s="513">
        <v>46217</v>
      </c>
      <c r="BM714" s="510"/>
      <c r="BN714" s="512"/>
      <c r="BO714" s="510"/>
      <c r="BP714" s="509">
        <v>3</v>
      </c>
      <c r="BQ714" s="509" t="str">
        <f>IF(AI714="","",VLOOKUP(AJ714,[0]!Qualifier,(COLUMN(AJ714)-34),FALSE))</f>
        <v>Plasma</v>
      </c>
      <c r="BR714" s="509" t="str">
        <f>IF(AJ714="","",VLOOKUP(AK714,[0]!Qualifier,(COLUMN(AK714)-34),FALSE))</f>
        <v xml:space="preserve">CPD </v>
      </c>
      <c r="BS714" s="509" t="str">
        <f>IF(AK714="","",VLOOKUP(AL714,[0]!Qualifier,(COLUMN(AL714)-34),FALSE))</f>
        <v xml:space="preserve">NoAdd </v>
      </c>
      <c r="BT714" s="509" t="str">
        <f>IF(AL714="","",VLOOKUP(AM714,[0]!Qualifier,(COLUMN(AM714)-34),FALSE))</f>
        <v xml:space="preserve">Closed </v>
      </c>
      <c r="BU714" s="509" t="str">
        <f>IF(AM714="","",VLOOKUP(AN714,[0]!Qualifier,(COLUMN(AN714)-34),FALSE))</f>
        <v xml:space="preserve">SV </v>
      </c>
      <c r="BV714" s="509" t="str">
        <f>IF(AN714="","",VLOOKUP(AO714,[0]!Qualifier,(COLUMN(AO714)-34),FALSE))</f>
        <v xml:space="preserve">≤-30°C  </v>
      </c>
      <c r="BW714" s="509" t="str">
        <f>IF(AO714="","",VLOOKUP(AP714,[0]!Qualifier,(COLUMN(AP714)-34),FALSE))</f>
        <v>No</v>
      </c>
      <c r="BX714" s="509" t="str">
        <f>IF(AP714="","",VLOOKUP(AQ714,[0]!Qualifier,(COLUMN(AQ714)-34),FALSE))</f>
        <v xml:space="preserve">Allo </v>
      </c>
      <c r="BY714" s="509" t="str">
        <f>IF(AQ714="","",VLOOKUP(AR714,[0]!Qualifier,(COLUMN(AR714)-34),FALSE))</f>
        <v xml:space="preserve">WB </v>
      </c>
      <c r="BZ714" s="509" t="str">
        <f>IF(AR714="","",VLOOKUP(AS714,[0]!Qualifier,(COLUMN(AS714)-34),FALSE))</f>
        <v xml:space="preserve">≤6h </v>
      </c>
      <c r="CA714" s="509" t="str">
        <f>IF(AS714="","",VLOOKUP(AT714,[0]!Qualifier,(COLUMN(AT714)-34),FALSE))</f>
        <v xml:space="preserve">NoTrans </v>
      </c>
      <c r="CB714" s="509" t="str">
        <f>IF(AT714="","",VLOOKUP(AU714,[0]!Qualifier,(COLUMN(AU714)-34),FALSE))</f>
        <v xml:space="preserve">WBfilt </v>
      </c>
      <c r="CC714" s="509" t="str">
        <f>IF(AU714="","",VLOOKUP(AV714,[0]!Qualifier,(COLUMN(AV714)-34),FALSE))</f>
        <v xml:space="preserve">None </v>
      </c>
      <c r="CD714" s="509" t="str">
        <f>IF(AV714="","",VLOOKUP(AW714,[0]!Qualifier,(COLUMN(AW714)-34),FALSE))</f>
        <v xml:space="preserve">NoIrr </v>
      </c>
      <c r="CE714" s="508" t="str">
        <f>IF(AW714="","",VLOOKUP(AX714,[0]!Qualifier,(COLUMN(AX714)-34),FALSE))</f>
        <v xml:space="preserve">- </v>
      </c>
      <c r="CF714" s="508" t="str">
        <f>IF(AX714="","",VLOOKUP(AY714,[0]!Qualifier,(COLUMN(AY714)-34),FALSE))</f>
        <v>no sub</v>
      </c>
      <c r="CG714" s="509" t="str">
        <f>IF(AY714="","",VLOOKUP(AZ714,[0]!Qualifier,(COLUMN(AZ714)-34),FALSE))</f>
        <v>Non</v>
      </c>
      <c r="CH714" s="510" t="str">
        <f>IF(AZ714="","",VLOOKUP(BA714,[0]!Qualifier,(COLUMN(BA714)-34),FALSE))</f>
        <v>NA</v>
      </c>
      <c r="CI714" s="512" t="str">
        <f>IF(BA714="","",VLOOKUP(BB714,[0]!Qualifier,(COLUMN(BB714)-34),FALSE))</f>
        <v xml:space="preserve">None </v>
      </c>
      <c r="CJ714" s="510"/>
      <c r="CK714" s="513" t="str">
        <f t="shared" si="435"/>
        <v>5-2-1-1-1-4-1-1-1-2-2-4-1-1-1-1-1-1-1</v>
      </c>
      <c r="CL714" s="513">
        <v>40205</v>
      </c>
      <c r="CM714" s="513">
        <v>45195</v>
      </c>
      <c r="CN714" s="510"/>
      <c r="CP714" s="510"/>
    </row>
    <row r="715" spans="2:94" ht="12.95" customHeight="1" outlineLevel="1" x14ac:dyDescent="0.35">
      <c r="B715" s="7">
        <f t="shared" si="413"/>
        <v>710</v>
      </c>
      <c r="C715" s="59">
        <f t="shared" si="381"/>
        <v>710</v>
      </c>
      <c r="D715" s="124">
        <f t="shared" si="414"/>
        <v>511596</v>
      </c>
      <c r="E715" s="16" t="str">
        <f t="shared" si="415"/>
        <v>Plasma</v>
      </c>
      <c r="F715" s="58" t="str">
        <f t="shared" si="416"/>
        <v xml:space="preserve">CPD </v>
      </c>
      <c r="G715" s="58" t="str">
        <f t="shared" si="417"/>
        <v xml:space="preserve">NoAdd </v>
      </c>
      <c r="H715" s="58" t="str">
        <f t="shared" si="418"/>
        <v xml:space="preserve">Closed </v>
      </c>
      <c r="I715" s="58" t="str">
        <f t="shared" si="419"/>
        <v xml:space="preserve">SV </v>
      </c>
      <c r="J715" s="58" t="str">
        <f t="shared" si="420"/>
        <v xml:space="preserve">≤-30°C  </v>
      </c>
      <c r="K715" s="58" t="str">
        <f t="shared" si="421"/>
        <v>No</v>
      </c>
      <c r="L715" s="58" t="str">
        <f t="shared" si="422"/>
        <v xml:space="preserve">Allo </v>
      </c>
      <c r="M715" s="58" t="str">
        <f t="shared" si="423"/>
        <v xml:space="preserve">WB </v>
      </c>
      <c r="N715" s="58" t="str">
        <f t="shared" si="424"/>
        <v xml:space="preserve">≤6h </v>
      </c>
      <c r="O715" s="58" t="str">
        <f t="shared" si="425"/>
        <v xml:space="preserve">Transf </v>
      </c>
      <c r="P715" s="58" t="str">
        <f t="shared" si="426"/>
        <v xml:space="preserve">WBfilt </v>
      </c>
      <c r="Q715" s="58" t="str">
        <f t="shared" si="427"/>
        <v xml:space="preserve">None </v>
      </c>
      <c r="R715" s="58" t="str">
        <f t="shared" si="428"/>
        <v xml:space="preserve">NoIrr </v>
      </c>
      <c r="S715" s="58" t="str">
        <f t="shared" si="429"/>
        <v xml:space="preserve">- </v>
      </c>
      <c r="T715" s="58" t="str">
        <f t="shared" si="430"/>
        <v>no sub</v>
      </c>
      <c r="U715" s="58" t="str">
        <f t="shared" si="431"/>
        <v>Non</v>
      </c>
      <c r="V715" s="58" t="str">
        <f t="shared" si="432"/>
        <v>NA</v>
      </c>
      <c r="W715" s="58" t="str">
        <f t="shared" si="433"/>
        <v xml:space="preserve">None </v>
      </c>
      <c r="Y715" s="161" t="str">
        <f t="shared" si="434"/>
        <v>5-2-1-1-1-4-1-1-1-2-1-4-1-1-1-1-1-1-1</v>
      </c>
      <c r="Z715" s="8">
        <f t="shared" si="384"/>
        <v>511596</v>
      </c>
      <c r="AA715" s="7">
        <f t="shared" si="385"/>
        <v>710</v>
      </c>
      <c r="AB715" s="29" t="str">
        <f t="shared" si="412"/>
        <v>5</v>
      </c>
      <c r="AC715" s="29" t="str">
        <f t="shared" si="412"/>
        <v>1</v>
      </c>
      <c r="AD715" s="29" t="str">
        <f t="shared" si="412"/>
        <v>1</v>
      </c>
      <c r="AE715" s="29" t="str">
        <f t="shared" si="412"/>
        <v>5</v>
      </c>
      <c r="AF715" s="29" t="str">
        <f t="shared" si="412"/>
        <v>9</v>
      </c>
      <c r="AG715" s="29" t="str">
        <f t="shared" si="412"/>
        <v>6</v>
      </c>
      <c r="AH715" s="48">
        <v>710</v>
      </c>
      <c r="AI715" s="510">
        <v>511596</v>
      </c>
      <c r="AJ715" s="509">
        <v>5</v>
      </c>
      <c r="AK715" s="509">
        <v>2</v>
      </c>
      <c r="AL715" s="509">
        <v>1</v>
      </c>
      <c r="AM715" s="509">
        <v>1</v>
      </c>
      <c r="AN715" s="509">
        <v>1</v>
      </c>
      <c r="AO715" s="509">
        <v>4</v>
      </c>
      <c r="AP715" s="509">
        <v>1</v>
      </c>
      <c r="AQ715" s="509">
        <v>1</v>
      </c>
      <c r="AR715" s="509">
        <v>1</v>
      </c>
      <c r="AS715" s="509">
        <v>2</v>
      </c>
      <c r="AT715" s="509">
        <v>1</v>
      </c>
      <c r="AU715" s="509">
        <v>4</v>
      </c>
      <c r="AV715" s="509">
        <v>1</v>
      </c>
      <c r="AW715" s="509">
        <v>1</v>
      </c>
      <c r="AX715" s="509">
        <v>1</v>
      </c>
      <c r="AY715" s="509">
        <v>1</v>
      </c>
      <c r="AZ715" s="509">
        <v>1</v>
      </c>
      <c r="BA715" s="509">
        <v>1</v>
      </c>
      <c r="BB715" s="509">
        <v>1</v>
      </c>
      <c r="BC715" s="509" t="b">
        <v>0</v>
      </c>
      <c r="BD715" s="508">
        <v>45488</v>
      </c>
      <c r="BE715" s="508">
        <v>45487</v>
      </c>
      <c r="BF715" s="509" t="b">
        <v>0</v>
      </c>
      <c r="BG715" s="510" t="s">
        <v>1548</v>
      </c>
      <c r="BH715" s="512"/>
      <c r="BI715" s="510"/>
      <c r="BJ715" s="513">
        <v>45488</v>
      </c>
      <c r="BK715" s="513">
        <v>45487</v>
      </c>
      <c r="BL715" s="513">
        <v>46217</v>
      </c>
      <c r="BM715" s="510"/>
      <c r="BN715" s="512"/>
      <c r="BO715" s="510"/>
      <c r="BP715" s="509">
        <v>8</v>
      </c>
      <c r="BQ715" s="509" t="str">
        <f>IF(AI715="","",VLOOKUP(AJ715,[0]!Qualifier,(COLUMN(AJ715)-34),FALSE))</f>
        <v>Plasma</v>
      </c>
      <c r="BR715" s="509" t="str">
        <f>IF(AJ715="","",VLOOKUP(AK715,[0]!Qualifier,(COLUMN(AK715)-34),FALSE))</f>
        <v xml:space="preserve">CPD </v>
      </c>
      <c r="BS715" s="509" t="str">
        <f>IF(AK715="","",VLOOKUP(AL715,[0]!Qualifier,(COLUMN(AL715)-34),FALSE))</f>
        <v xml:space="preserve">NoAdd </v>
      </c>
      <c r="BT715" s="509" t="str">
        <f>IF(AL715="","",VLOOKUP(AM715,[0]!Qualifier,(COLUMN(AM715)-34),FALSE))</f>
        <v xml:space="preserve">Closed </v>
      </c>
      <c r="BU715" s="509" t="str">
        <f>IF(AM715="","",VLOOKUP(AN715,[0]!Qualifier,(COLUMN(AN715)-34),FALSE))</f>
        <v xml:space="preserve">SV </v>
      </c>
      <c r="BV715" s="509" t="str">
        <f>IF(AN715="","",VLOOKUP(AO715,[0]!Qualifier,(COLUMN(AO715)-34),FALSE))</f>
        <v xml:space="preserve">≤-30°C  </v>
      </c>
      <c r="BW715" s="509" t="str">
        <f>IF(AO715="","",VLOOKUP(AP715,[0]!Qualifier,(COLUMN(AP715)-34),FALSE))</f>
        <v>No</v>
      </c>
      <c r="BX715" s="509" t="str">
        <f>IF(AP715="","",VLOOKUP(AQ715,[0]!Qualifier,(COLUMN(AQ715)-34),FALSE))</f>
        <v xml:space="preserve">Allo </v>
      </c>
      <c r="BY715" s="509" t="str">
        <f>IF(AQ715="","",VLOOKUP(AR715,[0]!Qualifier,(COLUMN(AR715)-34),FALSE))</f>
        <v xml:space="preserve">WB </v>
      </c>
      <c r="BZ715" s="509" t="str">
        <f>IF(AR715="","",VLOOKUP(AS715,[0]!Qualifier,(COLUMN(AS715)-34),FALSE))</f>
        <v xml:space="preserve">≤6h </v>
      </c>
      <c r="CA715" s="509" t="str">
        <f>IF(AS715="","",VLOOKUP(AT715,[0]!Qualifier,(COLUMN(AT715)-34),FALSE))</f>
        <v xml:space="preserve">Transf </v>
      </c>
      <c r="CB715" s="509" t="str">
        <f>IF(AT715="","",VLOOKUP(AU715,[0]!Qualifier,(COLUMN(AU715)-34),FALSE))</f>
        <v xml:space="preserve">WBfilt </v>
      </c>
      <c r="CC715" s="509" t="str">
        <f>IF(AU715="","",VLOOKUP(AV715,[0]!Qualifier,(COLUMN(AV715)-34),FALSE))</f>
        <v xml:space="preserve">None </v>
      </c>
      <c r="CD715" s="509" t="str">
        <f>IF(AV715="","",VLOOKUP(AW715,[0]!Qualifier,(COLUMN(AW715)-34),FALSE))</f>
        <v xml:space="preserve">NoIrr </v>
      </c>
      <c r="CE715" s="508" t="str">
        <f>IF(AW715="","",VLOOKUP(AX715,[0]!Qualifier,(COLUMN(AX715)-34),FALSE))</f>
        <v xml:space="preserve">- </v>
      </c>
      <c r="CF715" s="508" t="str">
        <f>IF(AX715="","",VLOOKUP(AY715,[0]!Qualifier,(COLUMN(AY715)-34),FALSE))</f>
        <v>no sub</v>
      </c>
      <c r="CG715" s="509" t="str">
        <f>IF(AY715="","",VLOOKUP(AZ715,[0]!Qualifier,(COLUMN(AZ715)-34),FALSE))</f>
        <v>Non</v>
      </c>
      <c r="CH715" s="510" t="str">
        <f>IF(AZ715="","",VLOOKUP(BA715,[0]!Qualifier,(COLUMN(BA715)-34),FALSE))</f>
        <v>NA</v>
      </c>
      <c r="CI715" s="509" t="str">
        <f>IF(BA715="","",VLOOKUP(BB715,[0]!Qualifier,(COLUMN(BB715)-34),FALSE))</f>
        <v xml:space="preserve">None </v>
      </c>
      <c r="CJ715" s="510"/>
      <c r="CK715" s="513" t="str">
        <f t="shared" si="435"/>
        <v>5-2-1-1-1-4-1-1-1-2-1-4-1-1-1-1-1-1-1</v>
      </c>
      <c r="CL715" s="513">
        <v>40751</v>
      </c>
      <c r="CM715" s="513">
        <v>45195</v>
      </c>
      <c r="CN715" s="513">
        <v>42471</v>
      </c>
      <c r="CO715" s="513">
        <v>1</v>
      </c>
      <c r="CP715" s="510" t="s">
        <v>1078</v>
      </c>
    </row>
    <row r="716" spans="2:94" ht="12.95" customHeight="1" outlineLevel="1" x14ac:dyDescent="0.35">
      <c r="B716" s="7">
        <f t="shared" si="382"/>
        <v>711</v>
      </c>
      <c r="C716" s="59">
        <f t="shared" si="381"/>
        <v>711</v>
      </c>
      <c r="D716" s="124">
        <f t="shared" si="383"/>
        <v>512106</v>
      </c>
      <c r="E716" s="16" t="str">
        <f t="shared" ref="E716:E726" si="436">IF($AI716&lt;&gt;"",IF($Y$3="text", BQ716,AJ716),"")</f>
        <v>Plasma</v>
      </c>
      <c r="F716" s="58" t="str">
        <f t="shared" ref="F716:F726" si="437">IF($AI716&lt;&gt;"",IF($Y$3="text", BR716,AK716),"")</f>
        <v xml:space="preserve">CPD </v>
      </c>
      <c r="G716" s="58" t="str">
        <f t="shared" ref="G716:G726" si="438">IF($AI716&lt;&gt;"",IF($Y$3="text", BS716,AL716),"")</f>
        <v xml:space="preserve">NoAdd </v>
      </c>
      <c r="H716" s="58" t="str">
        <f t="shared" ref="H716:H726" si="439">IF($AI716&lt;&gt;"",IF($Y$3="text", BT716,AM716),"")</f>
        <v xml:space="preserve">SterFilt </v>
      </c>
      <c r="I716" s="58" t="str">
        <f t="shared" ref="I716:I726" si="440">IF($AI716&lt;&gt;"",IF($Y$3="text", BU716,AN716),"")</f>
        <v xml:space="preserve">SV </v>
      </c>
      <c r="J716" s="58" t="str">
        <f t="shared" ref="J716:J726" si="441">IF($AI716&lt;&gt;"",IF($Y$3="text", BV716,AO716),"")</f>
        <v xml:space="preserve">≤-30°C  </v>
      </c>
      <c r="K716" s="58" t="str">
        <f t="shared" ref="K716:K726" si="442">IF($AI716&lt;&gt;"",IF($Y$3="text", BW716,AP716),"")</f>
        <v>No</v>
      </c>
      <c r="L716" s="58" t="str">
        <f t="shared" ref="L716:L726" si="443">IF($AI716&lt;&gt;"",IF($Y$3="text", BX716,AQ716),"")</f>
        <v xml:space="preserve">Allo </v>
      </c>
      <c r="M716" s="58" t="str">
        <f t="shared" ref="M716:M726" si="444">IF($AI716&lt;&gt;"",IF($Y$3="text", BY716,AR716),"")</f>
        <v xml:space="preserve">WB </v>
      </c>
      <c r="N716" s="58" t="str">
        <f t="shared" ref="N716:N726" si="445">IF($AI716&lt;&gt;"",IF($Y$3="text", BZ716,AS716),"")</f>
        <v xml:space="preserve">≤8h </v>
      </c>
      <c r="O716" s="58" t="str">
        <f t="shared" ref="O716:O726" si="446">IF($AI716&lt;&gt;"",IF($Y$3="text", CA716,AT716),"")</f>
        <v xml:space="preserve">Transf </v>
      </c>
      <c r="P716" s="58" t="str">
        <f t="shared" ref="P716:P726" si="447">IF($AI716&lt;&gt;"",IF($Y$3="text", CB716,AU716),"")</f>
        <v xml:space="preserve">LCdepl </v>
      </c>
      <c r="Q716" s="58" t="str">
        <f t="shared" ref="Q716:Q726" si="448">IF($AI716&lt;&gt;"",IF($Y$3="text", CC716,AV716),"")</f>
        <v xml:space="preserve">Pool </v>
      </c>
      <c r="R716" s="58" t="str">
        <f t="shared" ref="R716:R726" si="449">IF($AI716&lt;&gt;"",IF($Y$3="text", CD716,AW716),"")</f>
        <v xml:space="preserve">NoIrr </v>
      </c>
      <c r="S716" s="58" t="str">
        <f t="shared" ref="S716:S726" si="450">IF($AI716&lt;&gt;"",IF($Y$3="text", CE716,AX716),"")</f>
        <v xml:space="preserve">- </v>
      </c>
      <c r="T716" s="58" t="str">
        <f t="shared" ref="T716:T726" si="451">IF($AI716&lt;&gt;"",IF($Y$3="text", CF716,AY716),"")</f>
        <v>no sub</v>
      </c>
      <c r="U716" s="58" t="str">
        <f t="shared" ref="U716:U726" si="452">IF($AI716&lt;&gt;"",IF($Y$3="text", CG716,AZ716),"")</f>
        <v>Non</v>
      </c>
      <c r="V716" s="58" t="str">
        <f t="shared" ref="V716:V726" si="453">IF($AI716&lt;&gt;"",IF($Y$3="text", CH716,BA716),"")</f>
        <v>NA</v>
      </c>
      <c r="W716" s="58" t="str">
        <f t="shared" ref="W716:W726" si="454">IF($AI716&lt;&gt;"",IF($Y$3="text", CI716,BB716),"")</f>
        <v xml:space="preserve">SD </v>
      </c>
      <c r="Y716" s="161" t="str">
        <f t="shared" si="434"/>
        <v>5-2-1-3-1-4-1-1-1-9-1-3-3-1-1-1-1-1-2</v>
      </c>
      <c r="Z716" s="8">
        <f t="shared" si="384"/>
        <v>512106</v>
      </c>
      <c r="AA716" s="7">
        <f t="shared" si="385"/>
        <v>711</v>
      </c>
      <c r="AB716" s="29" t="str">
        <f t="shared" si="412"/>
        <v>5</v>
      </c>
      <c r="AC716" s="29" t="str">
        <f t="shared" si="412"/>
        <v>1</v>
      </c>
      <c r="AD716" s="29" t="str">
        <f t="shared" si="412"/>
        <v>2</v>
      </c>
      <c r="AE716" s="29" t="str">
        <f t="shared" si="412"/>
        <v>1</v>
      </c>
      <c r="AF716" s="29" t="str">
        <f t="shared" si="412"/>
        <v>0</v>
      </c>
      <c r="AG716" s="29" t="str">
        <f t="shared" si="412"/>
        <v>6</v>
      </c>
      <c r="AH716" s="48">
        <v>711</v>
      </c>
      <c r="AI716" s="510">
        <v>512106</v>
      </c>
      <c r="AJ716" s="509">
        <v>5</v>
      </c>
      <c r="AK716" s="509">
        <v>2</v>
      </c>
      <c r="AL716" s="509">
        <v>1</v>
      </c>
      <c r="AM716" s="509">
        <v>3</v>
      </c>
      <c r="AN716" s="509">
        <v>1</v>
      </c>
      <c r="AO716" s="509">
        <v>4</v>
      </c>
      <c r="AP716" s="509">
        <v>1</v>
      </c>
      <c r="AQ716" s="509">
        <v>1</v>
      </c>
      <c r="AR716" s="509">
        <v>1</v>
      </c>
      <c r="AS716" s="509">
        <v>9</v>
      </c>
      <c r="AT716" s="509">
        <v>1</v>
      </c>
      <c r="AU716" s="509">
        <v>3</v>
      </c>
      <c r="AV716" s="509">
        <v>3</v>
      </c>
      <c r="AW716" s="509">
        <v>1</v>
      </c>
      <c r="AX716" s="509">
        <v>1</v>
      </c>
      <c r="AY716" s="509">
        <v>1</v>
      </c>
      <c r="AZ716" s="509">
        <v>1</v>
      </c>
      <c r="BA716" s="509">
        <v>1</v>
      </c>
      <c r="BB716" s="509">
        <v>2</v>
      </c>
      <c r="BC716" s="509" t="b">
        <v>0</v>
      </c>
      <c r="BD716" s="508">
        <v>37055</v>
      </c>
      <c r="BE716" s="508">
        <v>37055</v>
      </c>
      <c r="BF716" s="509" t="b">
        <v>0</v>
      </c>
      <c r="BG716" s="510" t="s">
        <v>1347</v>
      </c>
      <c r="BH716" s="512"/>
      <c r="BI716" s="510"/>
      <c r="BJ716" s="513">
        <v>37055</v>
      </c>
      <c r="BK716" s="513">
        <v>37055</v>
      </c>
      <c r="BL716" s="513">
        <v>46217</v>
      </c>
      <c r="BM716" s="510"/>
      <c r="BN716" s="512"/>
      <c r="BO716" s="510"/>
      <c r="BP716" s="509">
        <v>13</v>
      </c>
      <c r="BQ716" s="509" t="str">
        <f>IF(AI716="","",VLOOKUP(AJ716,[0]!Qualifier,(COLUMN(AJ716)-34),FALSE))</f>
        <v>Plasma</v>
      </c>
      <c r="BR716" s="509" t="str">
        <f>IF(AJ716="","",VLOOKUP(AK716,[0]!Qualifier,(COLUMN(AK716)-34),FALSE))</f>
        <v xml:space="preserve">CPD </v>
      </c>
      <c r="BS716" s="509" t="str">
        <f>IF(AK716="","",VLOOKUP(AL716,[0]!Qualifier,(COLUMN(AL716)-34),FALSE))</f>
        <v xml:space="preserve">NoAdd </v>
      </c>
      <c r="BT716" s="509" t="str">
        <f>IF(AL716="","",VLOOKUP(AM716,[0]!Qualifier,(COLUMN(AM716)-34),FALSE))</f>
        <v xml:space="preserve">SterFilt </v>
      </c>
      <c r="BU716" s="509" t="str">
        <f>IF(AM716="","",VLOOKUP(AN716,[0]!Qualifier,(COLUMN(AN716)-34),FALSE))</f>
        <v xml:space="preserve">SV </v>
      </c>
      <c r="BV716" s="509" t="str">
        <f>IF(AN716="","",VLOOKUP(AO716,[0]!Qualifier,(COLUMN(AO716)-34),FALSE))</f>
        <v xml:space="preserve">≤-30°C  </v>
      </c>
      <c r="BW716" s="509" t="str">
        <f>IF(AO716="","",VLOOKUP(AP716,[0]!Qualifier,(COLUMN(AP716)-34),FALSE))</f>
        <v>No</v>
      </c>
      <c r="BX716" s="509" t="str">
        <f>IF(AP716="","",VLOOKUP(AQ716,[0]!Qualifier,(COLUMN(AQ716)-34),FALSE))</f>
        <v xml:space="preserve">Allo </v>
      </c>
      <c r="BY716" s="509" t="str">
        <f>IF(AQ716="","",VLOOKUP(AR716,[0]!Qualifier,(COLUMN(AR716)-34),FALSE))</f>
        <v xml:space="preserve">WB </v>
      </c>
      <c r="BZ716" s="509" t="str">
        <f>IF(AR716="","",VLOOKUP(AS716,[0]!Qualifier,(COLUMN(AS716)-34),FALSE))</f>
        <v xml:space="preserve">≤8h </v>
      </c>
      <c r="CA716" s="509" t="str">
        <f>IF(AS716="","",VLOOKUP(AT716,[0]!Qualifier,(COLUMN(AT716)-34),FALSE))</f>
        <v xml:space="preserve">Transf </v>
      </c>
      <c r="CB716" s="509" t="str">
        <f>IF(AT716="","",VLOOKUP(AU716,[0]!Qualifier,(COLUMN(AU716)-34),FALSE))</f>
        <v xml:space="preserve">LCdepl </v>
      </c>
      <c r="CC716" s="509" t="str">
        <f>IF(AU716="","",VLOOKUP(AV716,[0]!Qualifier,(COLUMN(AV716)-34),FALSE))</f>
        <v xml:space="preserve">Pool </v>
      </c>
      <c r="CD716" s="509" t="str">
        <f>IF(AV716="","",VLOOKUP(AW716,[0]!Qualifier,(COLUMN(AW716)-34),FALSE))</f>
        <v xml:space="preserve">NoIrr </v>
      </c>
      <c r="CE716" s="508" t="str">
        <f>IF(AW716="","",VLOOKUP(AX716,[0]!Qualifier,(COLUMN(AX716)-34),FALSE))</f>
        <v xml:space="preserve">- </v>
      </c>
      <c r="CF716" s="508" t="str">
        <f>IF(AX716="","",VLOOKUP(AY716,[0]!Qualifier,(COLUMN(AY716)-34),FALSE))</f>
        <v>no sub</v>
      </c>
      <c r="CG716" s="509" t="str">
        <f>IF(AY716="","",VLOOKUP(AZ716,[0]!Qualifier,(COLUMN(AZ716)-34),FALSE))</f>
        <v>Non</v>
      </c>
      <c r="CH716" s="510" t="str">
        <f>IF(AZ716="","",VLOOKUP(BA716,[0]!Qualifier,(COLUMN(BA716)-34),FALSE))</f>
        <v>NA</v>
      </c>
      <c r="CI716" s="509" t="str">
        <f>IF(BA716="","",VLOOKUP(BB716,[0]!Qualifier,(COLUMN(BB716)-34),FALSE))</f>
        <v xml:space="preserve">SD </v>
      </c>
      <c r="CJ716" s="510"/>
      <c r="CK716" s="513" t="str">
        <f t="shared" si="435"/>
        <v>5-2-1-3-1-4-1-1-1-9-1-3-3-1-1-1-1-1-2</v>
      </c>
      <c r="CL716" s="513">
        <v>40751</v>
      </c>
      <c r="CM716" s="513">
        <v>45195</v>
      </c>
      <c r="CN716" s="513">
        <v>42471</v>
      </c>
      <c r="CO716" s="513">
        <v>1</v>
      </c>
      <c r="CP716" s="510" t="s">
        <v>1078</v>
      </c>
    </row>
    <row r="717" spans="2:94" ht="12.95" customHeight="1" outlineLevel="1" x14ac:dyDescent="0.35">
      <c r="B717" s="7">
        <f t="shared" si="382"/>
        <v>712</v>
      </c>
      <c r="C717" s="59" t="str">
        <f t="shared" si="381"/>
        <v>invalid</v>
      </c>
      <c r="D717" s="124">
        <f t="shared" si="383"/>
        <v>513001</v>
      </c>
      <c r="E717" s="16" t="str">
        <f t="shared" si="436"/>
        <v>Plasma</v>
      </c>
      <c r="F717" s="58" t="str">
        <f t="shared" si="437"/>
        <v xml:space="preserve">CPD </v>
      </c>
      <c r="G717" s="58" t="str">
        <f t="shared" si="438"/>
        <v xml:space="preserve">NoAdd </v>
      </c>
      <c r="H717" s="58" t="str">
        <f t="shared" si="439"/>
        <v xml:space="preserve">Closed </v>
      </c>
      <c r="I717" s="58" t="str">
        <f t="shared" si="440"/>
        <v xml:space="preserve">SV </v>
      </c>
      <c r="J717" s="58" t="str">
        <f t="shared" si="441"/>
        <v xml:space="preserve">2to25°C </v>
      </c>
      <c r="K717" s="58" t="str">
        <f t="shared" si="442"/>
        <v>No</v>
      </c>
      <c r="L717" s="58" t="str">
        <f t="shared" si="443"/>
        <v xml:space="preserve">Allo </v>
      </c>
      <c r="M717" s="58" t="str">
        <f t="shared" si="444"/>
        <v xml:space="preserve">WB </v>
      </c>
      <c r="N717" s="58" t="str">
        <f t="shared" si="445"/>
        <v xml:space="preserve">≤24h </v>
      </c>
      <c r="O717" s="58" t="str">
        <f t="shared" si="446"/>
        <v xml:space="preserve">Transf </v>
      </c>
      <c r="P717" s="58" t="str">
        <f t="shared" si="447"/>
        <v xml:space="preserve">LCdepl </v>
      </c>
      <c r="Q717" s="58" t="str">
        <f t="shared" si="448"/>
        <v xml:space="preserve">None </v>
      </c>
      <c r="R717" s="58" t="str">
        <f t="shared" si="449"/>
        <v xml:space="preserve">NoIrr </v>
      </c>
      <c r="S717" s="58" t="str">
        <f t="shared" si="450"/>
        <v xml:space="preserve">- </v>
      </c>
      <c r="T717" s="58" t="str">
        <f t="shared" si="451"/>
        <v>FrDied</v>
      </c>
      <c r="U717" s="58" t="str">
        <f t="shared" si="452"/>
        <v xml:space="preserve">Qu </v>
      </c>
      <c r="V717" s="58" t="str">
        <f t="shared" si="453"/>
        <v>NA</v>
      </c>
      <c r="W717" s="58" t="str">
        <f t="shared" si="454"/>
        <v xml:space="preserve">None </v>
      </c>
      <c r="Y717" s="161" t="str">
        <f t="shared" si="434"/>
        <v>5-2-1-1-1-8-1-1-1-5-1-3-1-1-1-10-2-1-1</v>
      </c>
      <c r="Z717" s="8">
        <f t="shared" si="384"/>
        <v>513001</v>
      </c>
      <c r="AA717" s="7">
        <f t="shared" si="385"/>
        <v>712</v>
      </c>
      <c r="AB717" s="29" t="str">
        <f t="shared" si="412"/>
        <v>5</v>
      </c>
      <c r="AC717" s="29" t="str">
        <f t="shared" si="412"/>
        <v>1</v>
      </c>
      <c r="AD717" s="29" t="str">
        <f t="shared" si="412"/>
        <v>3</v>
      </c>
      <c r="AE717" s="29" t="str">
        <f t="shared" si="412"/>
        <v>0</v>
      </c>
      <c r="AF717" s="29" t="str">
        <f t="shared" si="412"/>
        <v>0</v>
      </c>
      <c r="AG717" s="29" t="str">
        <f t="shared" si="412"/>
        <v>1</v>
      </c>
      <c r="AH717" s="48">
        <v>712</v>
      </c>
      <c r="AI717" s="510">
        <v>513001</v>
      </c>
      <c r="AJ717" s="509">
        <v>5</v>
      </c>
      <c r="AK717" s="509">
        <v>2</v>
      </c>
      <c r="AL717" s="509">
        <v>1</v>
      </c>
      <c r="AM717" s="509">
        <v>1</v>
      </c>
      <c r="AN717" s="509">
        <v>1</v>
      </c>
      <c r="AO717" s="509">
        <v>8</v>
      </c>
      <c r="AP717" s="509">
        <v>1</v>
      </c>
      <c r="AQ717" s="509">
        <v>1</v>
      </c>
      <c r="AR717" s="509">
        <v>1</v>
      </c>
      <c r="AS717" s="509">
        <v>5</v>
      </c>
      <c r="AT717" s="509">
        <v>1</v>
      </c>
      <c r="AU717" s="509">
        <v>3</v>
      </c>
      <c r="AV717" s="509">
        <v>1</v>
      </c>
      <c r="AW717" s="509">
        <v>1</v>
      </c>
      <c r="AX717" s="509">
        <v>1</v>
      </c>
      <c r="AY717" s="509">
        <v>10</v>
      </c>
      <c r="AZ717" s="509">
        <v>2</v>
      </c>
      <c r="BA717" s="509">
        <v>1</v>
      </c>
      <c r="BB717" s="509">
        <v>1</v>
      </c>
      <c r="BC717" s="509" t="b">
        <v>0</v>
      </c>
      <c r="BD717" s="508">
        <v>39640</v>
      </c>
      <c r="BE717" s="508">
        <v>39473</v>
      </c>
      <c r="BF717" s="509" t="b">
        <v>1</v>
      </c>
      <c r="BG717" s="510" t="s">
        <v>1348</v>
      </c>
      <c r="BH717" s="512"/>
      <c r="BI717" s="510"/>
      <c r="BJ717" s="513">
        <v>39640</v>
      </c>
      <c r="BK717" s="513">
        <v>39473</v>
      </c>
      <c r="BL717" s="513">
        <v>46217</v>
      </c>
      <c r="BM717" s="513">
        <v>42261</v>
      </c>
      <c r="BN717" s="509">
        <v>1</v>
      </c>
      <c r="BO717" s="510" t="s">
        <v>1077</v>
      </c>
      <c r="BP717" s="509">
        <v>4</v>
      </c>
      <c r="BQ717" s="509" t="str">
        <f>IF(AI717="","",VLOOKUP(AJ717,[0]!Qualifier,(COLUMN(AJ717)-34),FALSE))</f>
        <v>Plasma</v>
      </c>
      <c r="BR717" s="509" t="str">
        <f>IF(AJ717="","",VLOOKUP(AK717,[0]!Qualifier,(COLUMN(AK717)-34),FALSE))</f>
        <v xml:space="preserve">CPD </v>
      </c>
      <c r="BS717" s="509" t="str">
        <f>IF(AK717="","",VLOOKUP(AL717,[0]!Qualifier,(COLUMN(AL717)-34),FALSE))</f>
        <v xml:space="preserve">NoAdd </v>
      </c>
      <c r="BT717" s="509" t="str">
        <f>IF(AL717="","",VLOOKUP(AM717,[0]!Qualifier,(COLUMN(AM717)-34),FALSE))</f>
        <v xml:space="preserve">Closed </v>
      </c>
      <c r="BU717" s="509" t="str">
        <f>IF(AM717="","",VLOOKUP(AN717,[0]!Qualifier,(COLUMN(AN717)-34),FALSE))</f>
        <v xml:space="preserve">SV </v>
      </c>
      <c r="BV717" s="509" t="str">
        <f>IF(AN717="","",VLOOKUP(AO717,[0]!Qualifier,(COLUMN(AO717)-34),FALSE))</f>
        <v xml:space="preserve">2to25°C </v>
      </c>
      <c r="BW717" s="509" t="str">
        <f>IF(AO717="","",VLOOKUP(AP717,[0]!Qualifier,(COLUMN(AP717)-34),FALSE))</f>
        <v>No</v>
      </c>
      <c r="BX717" s="509" t="str">
        <f>IF(AP717="","",VLOOKUP(AQ717,[0]!Qualifier,(COLUMN(AQ717)-34),FALSE))</f>
        <v xml:space="preserve">Allo </v>
      </c>
      <c r="BY717" s="509" t="str">
        <f>IF(AQ717="","",VLOOKUP(AR717,[0]!Qualifier,(COLUMN(AR717)-34),FALSE))</f>
        <v xml:space="preserve">WB </v>
      </c>
      <c r="BZ717" s="509" t="str">
        <f>IF(AR717="","",VLOOKUP(AS717,[0]!Qualifier,(COLUMN(AS717)-34),FALSE))</f>
        <v xml:space="preserve">≤24h </v>
      </c>
      <c r="CA717" s="509" t="str">
        <f>IF(AS717="","",VLOOKUP(AT717,[0]!Qualifier,(COLUMN(AT717)-34),FALSE))</f>
        <v xml:space="preserve">Transf </v>
      </c>
      <c r="CB717" s="509" t="str">
        <f>IF(AT717="","",VLOOKUP(AU717,[0]!Qualifier,(COLUMN(AU717)-34),FALSE))</f>
        <v xml:space="preserve">LCdepl </v>
      </c>
      <c r="CC717" s="509" t="str">
        <f>IF(AU717="","",VLOOKUP(AV717,[0]!Qualifier,(COLUMN(AV717)-34),FALSE))</f>
        <v xml:space="preserve">None </v>
      </c>
      <c r="CD717" s="509" t="str">
        <f>IF(AV717="","",VLOOKUP(AW717,[0]!Qualifier,(COLUMN(AW717)-34),FALSE))</f>
        <v xml:space="preserve">NoIrr </v>
      </c>
      <c r="CE717" s="508" t="str">
        <f>IF(AW717="","",VLOOKUP(AX717,[0]!Qualifier,(COLUMN(AX717)-34),FALSE))</f>
        <v xml:space="preserve">- </v>
      </c>
      <c r="CF717" s="508" t="str">
        <f>IF(AX717="","",VLOOKUP(AY717,[0]!Qualifier,(COLUMN(AY717)-34),FALSE))</f>
        <v>FrDied</v>
      </c>
      <c r="CG717" s="509" t="str">
        <f>IF(AY717="","",VLOOKUP(AZ717,[0]!Qualifier,(COLUMN(AZ717)-34),FALSE))</f>
        <v xml:space="preserve">Qu </v>
      </c>
      <c r="CH717" s="510" t="str">
        <f>IF(AZ717="","",VLOOKUP(BA717,[0]!Qualifier,(COLUMN(BA717)-34),FALSE))</f>
        <v>NA</v>
      </c>
      <c r="CI717" s="509" t="str">
        <f>IF(BA717="","",VLOOKUP(BB717,[0]!Qualifier,(COLUMN(BB717)-34),FALSE))</f>
        <v xml:space="preserve">None </v>
      </c>
      <c r="CJ717" s="510"/>
      <c r="CK717" s="513" t="str">
        <f t="shared" si="435"/>
        <v>5-2-1-1-1-8-1-1-1-5-1-3-1-1-1-10-2-1-1</v>
      </c>
      <c r="CL717" s="513">
        <v>40751</v>
      </c>
      <c r="CM717" s="513">
        <v>45195</v>
      </c>
      <c r="CN717" s="513">
        <v>42471</v>
      </c>
      <c r="CO717" s="513">
        <v>1</v>
      </c>
      <c r="CP717" s="510" t="s">
        <v>1078</v>
      </c>
    </row>
    <row r="718" spans="2:94" ht="12.95" customHeight="1" outlineLevel="1" x14ac:dyDescent="0.35">
      <c r="B718" s="7">
        <f t="shared" si="382"/>
        <v>713</v>
      </c>
      <c r="C718" s="59">
        <f t="shared" si="381"/>
        <v>713</v>
      </c>
      <c r="D718" s="124">
        <f t="shared" si="383"/>
        <v>513081</v>
      </c>
      <c r="E718" s="16" t="str">
        <f t="shared" si="436"/>
        <v>Plasma</v>
      </c>
      <c r="F718" s="58" t="str">
        <f t="shared" si="437"/>
        <v xml:space="preserve">CPD </v>
      </c>
      <c r="G718" s="58" t="str">
        <f t="shared" si="438"/>
        <v xml:space="preserve">NoAdd </v>
      </c>
      <c r="H718" s="58" t="str">
        <f t="shared" si="439"/>
        <v xml:space="preserve">Closed </v>
      </c>
      <c r="I718" s="58" t="str">
        <f t="shared" si="440"/>
        <v xml:space="preserve">SV </v>
      </c>
      <c r="J718" s="58" t="str">
        <f t="shared" si="441"/>
        <v xml:space="preserve">2to25°C </v>
      </c>
      <c r="K718" s="58" t="str">
        <f t="shared" si="442"/>
        <v>No</v>
      </c>
      <c r="L718" s="58" t="str">
        <f t="shared" si="443"/>
        <v xml:space="preserve">Allo </v>
      </c>
      <c r="M718" s="58" t="str">
        <f t="shared" si="444"/>
        <v xml:space="preserve">WB </v>
      </c>
      <c r="N718" s="58" t="str">
        <f t="shared" si="445"/>
        <v xml:space="preserve">≤18h </v>
      </c>
      <c r="O718" s="58" t="str">
        <f t="shared" si="446"/>
        <v xml:space="preserve">Transf </v>
      </c>
      <c r="P718" s="58" t="str">
        <f t="shared" si="447"/>
        <v xml:space="preserve">None </v>
      </c>
      <c r="Q718" s="58" t="str">
        <f t="shared" si="448"/>
        <v xml:space="preserve">Pool </v>
      </c>
      <c r="R718" s="58" t="str">
        <f t="shared" si="449"/>
        <v xml:space="preserve">NoIrr </v>
      </c>
      <c r="S718" s="58" t="str">
        <f t="shared" si="450"/>
        <v xml:space="preserve">- </v>
      </c>
      <c r="T718" s="58" t="str">
        <f t="shared" si="451"/>
        <v>FrDied</v>
      </c>
      <c r="U718" s="58" t="str">
        <f t="shared" si="452"/>
        <v xml:space="preserve">Qu </v>
      </c>
      <c r="V718" s="58" t="str">
        <f t="shared" si="453"/>
        <v>NA</v>
      </c>
      <c r="W718" s="58" t="str">
        <f t="shared" si="454"/>
        <v xml:space="preserve">None </v>
      </c>
      <c r="Y718" s="161" t="str">
        <f t="shared" si="434"/>
        <v>5-2-1-1-1-8-1-1-1-3-1-1-3-1-1-10-2-1-1</v>
      </c>
      <c r="Z718" s="8">
        <f t="shared" si="384"/>
        <v>513081</v>
      </c>
      <c r="AA718" s="7">
        <f t="shared" si="385"/>
        <v>713</v>
      </c>
      <c r="AB718" s="29" t="str">
        <f t="shared" si="412"/>
        <v>5</v>
      </c>
      <c r="AC718" s="29" t="str">
        <f t="shared" si="412"/>
        <v>1</v>
      </c>
      <c r="AD718" s="29" t="str">
        <f t="shared" si="412"/>
        <v>3</v>
      </c>
      <c r="AE718" s="29" t="str">
        <f t="shared" si="412"/>
        <v>0</v>
      </c>
      <c r="AF718" s="29" t="str">
        <f t="shared" si="412"/>
        <v>8</v>
      </c>
      <c r="AG718" s="29" t="str">
        <f t="shared" si="412"/>
        <v>1</v>
      </c>
      <c r="AH718" s="48">
        <v>713</v>
      </c>
      <c r="AI718" s="510">
        <v>513081</v>
      </c>
      <c r="AJ718" s="509">
        <v>5</v>
      </c>
      <c r="AK718" s="509">
        <v>2</v>
      </c>
      <c r="AL718" s="509">
        <v>1</v>
      </c>
      <c r="AM718" s="509">
        <v>1</v>
      </c>
      <c r="AN718" s="509">
        <v>1</v>
      </c>
      <c r="AO718" s="509">
        <v>8</v>
      </c>
      <c r="AP718" s="509">
        <v>1</v>
      </c>
      <c r="AQ718" s="509">
        <v>1</v>
      </c>
      <c r="AR718" s="509">
        <v>1</v>
      </c>
      <c r="AS718" s="509">
        <v>3</v>
      </c>
      <c r="AT718" s="509">
        <v>1</v>
      </c>
      <c r="AU718" s="509">
        <v>1</v>
      </c>
      <c r="AV718" s="509">
        <v>3</v>
      </c>
      <c r="AW718" s="509">
        <v>1</v>
      </c>
      <c r="AX718" s="509">
        <v>1</v>
      </c>
      <c r="AY718" s="509">
        <v>10</v>
      </c>
      <c r="AZ718" s="509">
        <v>2</v>
      </c>
      <c r="BA718" s="509">
        <v>1</v>
      </c>
      <c r="BB718" s="509">
        <v>1</v>
      </c>
      <c r="BC718" s="509" t="b">
        <v>0</v>
      </c>
      <c r="BD718" s="508">
        <v>41908</v>
      </c>
      <c r="BE718" s="508">
        <v>41908</v>
      </c>
      <c r="BF718" s="509" t="b">
        <v>0</v>
      </c>
      <c r="BG718" s="510" t="s">
        <v>1492</v>
      </c>
      <c r="BH718" s="512"/>
      <c r="BI718" s="510"/>
      <c r="BJ718" s="513">
        <v>41908</v>
      </c>
      <c r="BK718" s="513">
        <v>41908</v>
      </c>
      <c r="BL718" s="513">
        <v>46217</v>
      </c>
      <c r="BM718" s="510"/>
      <c r="BN718" s="512"/>
      <c r="BO718" s="510"/>
      <c r="BP718" s="509">
        <v>13</v>
      </c>
      <c r="BQ718" s="509" t="str">
        <f>IF(AI718="","",VLOOKUP(AJ718,[0]!Qualifier,(COLUMN(AJ718)-34),FALSE))</f>
        <v>Plasma</v>
      </c>
      <c r="BR718" s="509" t="str">
        <f>IF(AJ718="","",VLOOKUP(AK718,[0]!Qualifier,(COLUMN(AK718)-34),FALSE))</f>
        <v xml:space="preserve">CPD </v>
      </c>
      <c r="BS718" s="509" t="str">
        <f>IF(AK718="","",VLOOKUP(AL718,[0]!Qualifier,(COLUMN(AL718)-34),FALSE))</f>
        <v xml:space="preserve">NoAdd </v>
      </c>
      <c r="BT718" s="509" t="str">
        <f>IF(AL718="","",VLOOKUP(AM718,[0]!Qualifier,(COLUMN(AM718)-34),FALSE))</f>
        <v xml:space="preserve">Closed </v>
      </c>
      <c r="BU718" s="509" t="str">
        <f>IF(AM718="","",VLOOKUP(AN718,[0]!Qualifier,(COLUMN(AN718)-34),FALSE))</f>
        <v xml:space="preserve">SV </v>
      </c>
      <c r="BV718" s="509" t="str">
        <f>IF(AN718="","",VLOOKUP(AO718,[0]!Qualifier,(COLUMN(AO718)-34),FALSE))</f>
        <v xml:space="preserve">2to25°C </v>
      </c>
      <c r="BW718" s="509" t="str">
        <f>IF(AO718="","",VLOOKUP(AP718,[0]!Qualifier,(COLUMN(AP718)-34),FALSE))</f>
        <v>No</v>
      </c>
      <c r="BX718" s="509" t="str">
        <f>IF(AP718="","",VLOOKUP(AQ718,[0]!Qualifier,(COLUMN(AQ718)-34),FALSE))</f>
        <v xml:space="preserve">Allo </v>
      </c>
      <c r="BY718" s="509" t="str">
        <f>IF(AQ718="","",VLOOKUP(AR718,[0]!Qualifier,(COLUMN(AR718)-34),FALSE))</f>
        <v xml:space="preserve">WB </v>
      </c>
      <c r="BZ718" s="509" t="str">
        <f>IF(AR718="","",VLOOKUP(AS718,[0]!Qualifier,(COLUMN(AS718)-34),FALSE))</f>
        <v xml:space="preserve">≤18h </v>
      </c>
      <c r="CA718" s="509" t="str">
        <f>IF(AS718="","",VLOOKUP(AT718,[0]!Qualifier,(COLUMN(AT718)-34),FALSE))</f>
        <v xml:space="preserve">Transf </v>
      </c>
      <c r="CB718" s="509" t="str">
        <f>IF(AT718="","",VLOOKUP(AU718,[0]!Qualifier,(COLUMN(AU718)-34),FALSE))</f>
        <v xml:space="preserve">None </v>
      </c>
      <c r="CC718" s="509" t="str">
        <f>IF(AU718="","",VLOOKUP(AV718,[0]!Qualifier,(COLUMN(AV718)-34),FALSE))</f>
        <v xml:space="preserve">Pool </v>
      </c>
      <c r="CD718" s="509" t="str">
        <f>IF(AV718="","",VLOOKUP(AW718,[0]!Qualifier,(COLUMN(AW718)-34),FALSE))</f>
        <v xml:space="preserve">NoIrr </v>
      </c>
      <c r="CE718" s="508" t="str">
        <f>IF(AW718="","",VLOOKUP(AX718,[0]!Qualifier,(COLUMN(AX718)-34),FALSE))</f>
        <v xml:space="preserve">- </v>
      </c>
      <c r="CF718" s="508" t="str">
        <f>IF(AX718="","",VLOOKUP(AY718,[0]!Qualifier,(COLUMN(AY718)-34),FALSE))</f>
        <v>FrDied</v>
      </c>
      <c r="CG718" s="509" t="str">
        <f>IF(AY718="","",VLOOKUP(AZ718,[0]!Qualifier,(COLUMN(AZ718)-34),FALSE))</f>
        <v xml:space="preserve">Qu </v>
      </c>
      <c r="CH718" s="510" t="str">
        <f>IF(AZ718="","",VLOOKUP(BA718,[0]!Qualifier,(COLUMN(BA718)-34),FALSE))</f>
        <v>NA</v>
      </c>
      <c r="CI718" s="509" t="str">
        <f>IF(BA718="","",VLOOKUP(BB718,[0]!Qualifier,(COLUMN(BB718)-34),FALSE))</f>
        <v xml:space="preserve">None </v>
      </c>
      <c r="CJ718" s="510"/>
      <c r="CK718" s="513" t="str">
        <f t="shared" si="435"/>
        <v>5-2-1-1-1-8-1-1-1-3-1-1-3-1-1-10-2-1-1</v>
      </c>
      <c r="CL718" s="513">
        <v>41975</v>
      </c>
      <c r="CM718" s="513">
        <v>45195</v>
      </c>
      <c r="CN718" s="513">
        <v>42471</v>
      </c>
      <c r="CO718" s="513">
        <v>1</v>
      </c>
      <c r="CP718" s="510" t="s">
        <v>1078</v>
      </c>
    </row>
    <row r="719" spans="2:94" ht="12.95" customHeight="1" outlineLevel="1" x14ac:dyDescent="0.35">
      <c r="B719" s="7">
        <f t="shared" si="382"/>
        <v>714</v>
      </c>
      <c r="C719" s="59">
        <f t="shared" si="381"/>
        <v>714</v>
      </c>
      <c r="D719" s="124">
        <f t="shared" si="383"/>
        <v>513101</v>
      </c>
      <c r="E719" s="16" t="str">
        <f t="shared" si="436"/>
        <v>Plasma</v>
      </c>
      <c r="F719" s="58" t="str">
        <f t="shared" si="437"/>
        <v xml:space="preserve">CPD </v>
      </c>
      <c r="G719" s="58" t="str">
        <f t="shared" si="438"/>
        <v xml:space="preserve">NoAdd </v>
      </c>
      <c r="H719" s="58" t="str">
        <f t="shared" si="439"/>
        <v xml:space="preserve">Closed </v>
      </c>
      <c r="I719" s="58" t="str">
        <f t="shared" si="440"/>
        <v xml:space="preserve">SV </v>
      </c>
      <c r="J719" s="58" t="str">
        <f t="shared" si="441"/>
        <v xml:space="preserve">2to25°C </v>
      </c>
      <c r="K719" s="58" t="str">
        <f t="shared" si="442"/>
        <v>No</v>
      </c>
      <c r="L719" s="58" t="str">
        <f t="shared" si="443"/>
        <v xml:space="preserve">Allo </v>
      </c>
      <c r="M719" s="58" t="str">
        <f t="shared" si="444"/>
        <v xml:space="preserve">WB </v>
      </c>
      <c r="N719" s="58" t="str">
        <f t="shared" si="445"/>
        <v xml:space="preserve">≤24h </v>
      </c>
      <c r="O719" s="58" t="str">
        <f t="shared" si="446"/>
        <v xml:space="preserve">Transf </v>
      </c>
      <c r="P719" s="58" t="str">
        <f t="shared" si="447"/>
        <v xml:space="preserve">LCdepl </v>
      </c>
      <c r="Q719" s="58" t="str">
        <f t="shared" si="448"/>
        <v xml:space="preserve">None </v>
      </c>
      <c r="R719" s="58" t="str">
        <f t="shared" si="449"/>
        <v xml:space="preserve">NoIrr </v>
      </c>
      <c r="S719" s="58" t="str">
        <f t="shared" si="450"/>
        <v xml:space="preserve">- </v>
      </c>
      <c r="T719" s="58" t="str">
        <f t="shared" si="451"/>
        <v>FrDied</v>
      </c>
      <c r="U719" s="58" t="str">
        <f t="shared" si="452"/>
        <v xml:space="preserve">Qu </v>
      </c>
      <c r="V719" s="58" t="str">
        <f t="shared" si="453"/>
        <v>NA</v>
      </c>
      <c r="W719" s="58" t="str">
        <f t="shared" si="454"/>
        <v xml:space="preserve">None </v>
      </c>
      <c r="Y719" s="161" t="str">
        <f t="shared" si="434"/>
        <v>5-2-1-1-1-8-1-1-1-5-1-3-1-1-1-10-2-1-1</v>
      </c>
      <c r="Z719" s="8">
        <f t="shared" si="384"/>
        <v>513101</v>
      </c>
      <c r="AA719" s="7">
        <f t="shared" si="385"/>
        <v>714</v>
      </c>
      <c r="AB719" s="29" t="str">
        <f t="shared" si="412"/>
        <v>5</v>
      </c>
      <c r="AC719" s="29" t="str">
        <f t="shared" si="412"/>
        <v>1</v>
      </c>
      <c r="AD719" s="29" t="str">
        <f t="shared" si="412"/>
        <v>3</v>
      </c>
      <c r="AE719" s="29" t="str">
        <f t="shared" si="412"/>
        <v>1</v>
      </c>
      <c r="AF719" s="29" t="str">
        <f t="shared" si="412"/>
        <v>0</v>
      </c>
      <c r="AG719" s="29" t="str">
        <f t="shared" si="412"/>
        <v>1</v>
      </c>
      <c r="AH719" s="48">
        <v>714</v>
      </c>
      <c r="AI719" s="510">
        <v>513101</v>
      </c>
      <c r="AJ719" s="509">
        <v>5</v>
      </c>
      <c r="AK719" s="509">
        <v>2</v>
      </c>
      <c r="AL719" s="509">
        <v>1</v>
      </c>
      <c r="AM719" s="509">
        <v>1</v>
      </c>
      <c r="AN719" s="509">
        <v>1</v>
      </c>
      <c r="AO719" s="509">
        <v>8</v>
      </c>
      <c r="AP719" s="509">
        <v>1</v>
      </c>
      <c r="AQ719" s="509">
        <v>1</v>
      </c>
      <c r="AR719" s="509">
        <v>1</v>
      </c>
      <c r="AS719" s="509">
        <v>5</v>
      </c>
      <c r="AT719" s="509">
        <v>1</v>
      </c>
      <c r="AU719" s="509">
        <v>3</v>
      </c>
      <c r="AV719" s="509">
        <v>1</v>
      </c>
      <c r="AW719" s="509">
        <v>1</v>
      </c>
      <c r="AX719" s="509">
        <v>1</v>
      </c>
      <c r="AY719" s="509">
        <v>10</v>
      </c>
      <c r="AZ719" s="509">
        <v>2</v>
      </c>
      <c r="BA719" s="509">
        <v>1</v>
      </c>
      <c r="BB719" s="509">
        <v>1</v>
      </c>
      <c r="BC719" s="509" t="b">
        <v>0</v>
      </c>
      <c r="BD719" s="508">
        <v>42267</v>
      </c>
      <c r="BE719" s="508">
        <v>42263</v>
      </c>
      <c r="BF719" s="509" t="b">
        <v>0</v>
      </c>
      <c r="BG719" s="510" t="s">
        <v>1348</v>
      </c>
      <c r="BH719" s="512"/>
      <c r="BI719" s="510"/>
      <c r="BJ719" s="513">
        <v>42267</v>
      </c>
      <c r="BK719" s="513">
        <v>42263</v>
      </c>
      <c r="BL719" s="513">
        <v>46217</v>
      </c>
      <c r="BM719" s="510"/>
      <c r="BN719" s="512"/>
      <c r="BO719" s="510"/>
      <c r="BP719" s="509">
        <v>5</v>
      </c>
      <c r="BQ719" s="509" t="str">
        <f>IF(AI719="","",VLOOKUP(AJ719,[0]!Qualifier,(COLUMN(AJ719)-34),FALSE))</f>
        <v>Plasma</v>
      </c>
      <c r="BR719" s="509" t="str">
        <f>IF(AJ719="","",VLOOKUP(AK719,[0]!Qualifier,(COLUMN(AK719)-34),FALSE))</f>
        <v xml:space="preserve">CPD </v>
      </c>
      <c r="BS719" s="509" t="str">
        <f>IF(AK719="","",VLOOKUP(AL719,[0]!Qualifier,(COLUMN(AL719)-34),FALSE))</f>
        <v xml:space="preserve">NoAdd </v>
      </c>
      <c r="BT719" s="509" t="str">
        <f>IF(AL719="","",VLOOKUP(AM719,[0]!Qualifier,(COLUMN(AM719)-34),FALSE))</f>
        <v xml:space="preserve">Closed </v>
      </c>
      <c r="BU719" s="509" t="str">
        <f>IF(AM719="","",VLOOKUP(AN719,[0]!Qualifier,(COLUMN(AN719)-34),FALSE))</f>
        <v xml:space="preserve">SV </v>
      </c>
      <c r="BV719" s="509" t="str">
        <f>IF(AN719="","",VLOOKUP(AO719,[0]!Qualifier,(COLUMN(AO719)-34),FALSE))</f>
        <v xml:space="preserve">2to25°C </v>
      </c>
      <c r="BW719" s="509" t="str">
        <f>IF(AO719="","",VLOOKUP(AP719,[0]!Qualifier,(COLUMN(AP719)-34),FALSE))</f>
        <v>No</v>
      </c>
      <c r="BX719" s="509" t="str">
        <f>IF(AP719="","",VLOOKUP(AQ719,[0]!Qualifier,(COLUMN(AQ719)-34),FALSE))</f>
        <v xml:space="preserve">Allo </v>
      </c>
      <c r="BY719" s="509" t="str">
        <f>IF(AQ719="","",VLOOKUP(AR719,[0]!Qualifier,(COLUMN(AR719)-34),FALSE))</f>
        <v xml:space="preserve">WB </v>
      </c>
      <c r="BZ719" s="509" t="str">
        <f>IF(AR719="","",VLOOKUP(AS719,[0]!Qualifier,(COLUMN(AS719)-34),FALSE))</f>
        <v xml:space="preserve">≤24h </v>
      </c>
      <c r="CA719" s="509" t="str">
        <f>IF(AS719="","",VLOOKUP(AT719,[0]!Qualifier,(COLUMN(AT719)-34),FALSE))</f>
        <v xml:space="preserve">Transf </v>
      </c>
      <c r="CB719" s="509" t="str">
        <f>IF(AT719="","",VLOOKUP(AU719,[0]!Qualifier,(COLUMN(AU719)-34),FALSE))</f>
        <v xml:space="preserve">LCdepl </v>
      </c>
      <c r="CC719" s="509" t="str">
        <f>IF(AU719="","",VLOOKUP(AV719,[0]!Qualifier,(COLUMN(AV719)-34),FALSE))</f>
        <v xml:space="preserve">None </v>
      </c>
      <c r="CD719" s="509" t="str">
        <f>IF(AV719="","",VLOOKUP(AW719,[0]!Qualifier,(COLUMN(AW719)-34),FALSE))</f>
        <v xml:space="preserve">NoIrr </v>
      </c>
      <c r="CE719" s="508" t="str">
        <f>IF(AW719="","",VLOOKUP(AX719,[0]!Qualifier,(COLUMN(AX719)-34),FALSE))</f>
        <v xml:space="preserve">- </v>
      </c>
      <c r="CF719" s="508" t="str">
        <f>IF(AX719="","",VLOOKUP(AY719,[0]!Qualifier,(COLUMN(AY719)-34),FALSE))</f>
        <v>FrDied</v>
      </c>
      <c r="CG719" s="509" t="str">
        <f>IF(AY719="","",VLOOKUP(AZ719,[0]!Qualifier,(COLUMN(AZ719)-34),FALSE))</f>
        <v xml:space="preserve">Qu </v>
      </c>
      <c r="CH719" s="510" t="str">
        <f>IF(AZ719="","",VLOOKUP(BA719,[0]!Qualifier,(COLUMN(BA719)-34),FALSE))</f>
        <v>NA</v>
      </c>
      <c r="CI719" s="509" t="str">
        <f>IF(BA719="","",VLOOKUP(BB719,[0]!Qualifier,(COLUMN(BB719)-34),FALSE))</f>
        <v xml:space="preserve">None </v>
      </c>
      <c r="CJ719" s="510"/>
      <c r="CK719" s="513" t="str">
        <f t="shared" si="435"/>
        <v>5-2-1-1-1-8-1-1-1-5-1-3-1-1-1-10-2-1-1</v>
      </c>
      <c r="CL719" s="513">
        <v>42397</v>
      </c>
      <c r="CM719" s="513">
        <v>45195</v>
      </c>
      <c r="CN719" s="513">
        <v>42471</v>
      </c>
      <c r="CO719" s="513">
        <v>1</v>
      </c>
      <c r="CP719" s="510" t="s">
        <v>1078</v>
      </c>
    </row>
    <row r="720" spans="2:94" ht="12.95" customHeight="1" outlineLevel="1" x14ac:dyDescent="0.35">
      <c r="B720" s="7">
        <f t="shared" si="382"/>
        <v>715</v>
      </c>
      <c r="C720" s="59">
        <f t="shared" si="381"/>
        <v>715</v>
      </c>
      <c r="D720" s="124">
        <f t="shared" si="383"/>
        <v>513106</v>
      </c>
      <c r="E720" s="16" t="str">
        <f t="shared" si="436"/>
        <v>Plasma</v>
      </c>
      <c r="F720" s="58" t="str">
        <f t="shared" si="437"/>
        <v xml:space="preserve">CPD </v>
      </c>
      <c r="G720" s="58" t="str">
        <f t="shared" si="438"/>
        <v xml:space="preserve">NoAdd </v>
      </c>
      <c r="H720" s="58" t="str">
        <f t="shared" si="439"/>
        <v xml:space="preserve">SterFilt </v>
      </c>
      <c r="I720" s="58" t="str">
        <f t="shared" si="440"/>
        <v xml:space="preserve">SV </v>
      </c>
      <c r="J720" s="58" t="str">
        <f t="shared" si="441"/>
        <v xml:space="preserve">2to6°C </v>
      </c>
      <c r="K720" s="58" t="str">
        <f t="shared" si="442"/>
        <v>No</v>
      </c>
      <c r="L720" s="58" t="str">
        <f t="shared" si="443"/>
        <v xml:space="preserve">Allo </v>
      </c>
      <c r="M720" s="58" t="str">
        <f t="shared" si="444"/>
        <v xml:space="preserve">WB </v>
      </c>
      <c r="N720" s="58" t="str">
        <f t="shared" si="445"/>
        <v xml:space="preserve">≤8h </v>
      </c>
      <c r="O720" s="58" t="str">
        <f t="shared" si="446"/>
        <v xml:space="preserve">Transf </v>
      </c>
      <c r="P720" s="58" t="str">
        <f t="shared" si="447"/>
        <v xml:space="preserve">LCdepl </v>
      </c>
      <c r="Q720" s="58" t="str">
        <f t="shared" si="448"/>
        <v xml:space="preserve">Pool </v>
      </c>
      <c r="R720" s="58" t="str">
        <f t="shared" si="449"/>
        <v xml:space="preserve">NoIrr </v>
      </c>
      <c r="S720" s="58" t="str">
        <f t="shared" si="450"/>
        <v xml:space="preserve">- </v>
      </c>
      <c r="T720" s="58" t="str">
        <f t="shared" si="451"/>
        <v>FrDied</v>
      </c>
      <c r="U720" s="58" t="str">
        <f t="shared" si="452"/>
        <v>Non</v>
      </c>
      <c r="V720" s="58" t="str">
        <f t="shared" si="453"/>
        <v>NA</v>
      </c>
      <c r="W720" s="58" t="str">
        <f t="shared" si="454"/>
        <v xml:space="preserve">SD </v>
      </c>
      <c r="Y720" s="161" t="str">
        <f t="shared" si="434"/>
        <v>5-2-1-3-1-2-1-1-1-9-1-3-3-1-1-10-1-1-2</v>
      </c>
      <c r="Z720" s="8">
        <f t="shared" si="384"/>
        <v>513106</v>
      </c>
      <c r="AA720" s="7">
        <f t="shared" si="385"/>
        <v>715</v>
      </c>
      <c r="AB720" s="29" t="str">
        <f t="shared" si="412"/>
        <v>5</v>
      </c>
      <c r="AC720" s="29" t="str">
        <f t="shared" si="412"/>
        <v>1</v>
      </c>
      <c r="AD720" s="29" t="str">
        <f t="shared" si="412"/>
        <v>3</v>
      </c>
      <c r="AE720" s="29" t="str">
        <f t="shared" si="412"/>
        <v>1</v>
      </c>
      <c r="AF720" s="29" t="str">
        <f t="shared" si="412"/>
        <v>0</v>
      </c>
      <c r="AG720" s="29" t="str">
        <f t="shared" si="412"/>
        <v>6</v>
      </c>
      <c r="AH720" s="48">
        <v>715</v>
      </c>
      <c r="AI720" s="510">
        <v>513106</v>
      </c>
      <c r="AJ720" s="509">
        <v>5</v>
      </c>
      <c r="AK720" s="509">
        <v>2</v>
      </c>
      <c r="AL720" s="509">
        <v>1</v>
      </c>
      <c r="AM720" s="509">
        <v>3</v>
      </c>
      <c r="AN720" s="509">
        <v>1</v>
      </c>
      <c r="AO720" s="509">
        <v>2</v>
      </c>
      <c r="AP720" s="509">
        <v>1</v>
      </c>
      <c r="AQ720" s="509">
        <v>1</v>
      </c>
      <c r="AR720" s="509">
        <v>1</v>
      </c>
      <c r="AS720" s="509">
        <v>9</v>
      </c>
      <c r="AT720" s="509">
        <v>1</v>
      </c>
      <c r="AU720" s="509">
        <v>3</v>
      </c>
      <c r="AV720" s="509">
        <v>3</v>
      </c>
      <c r="AW720" s="509">
        <v>1</v>
      </c>
      <c r="AX720" s="509">
        <v>1</v>
      </c>
      <c r="AY720" s="509">
        <v>10</v>
      </c>
      <c r="AZ720" s="509">
        <v>1</v>
      </c>
      <c r="BA720" s="509">
        <v>1</v>
      </c>
      <c r="BB720" s="509">
        <v>2</v>
      </c>
      <c r="BC720" s="509" t="b">
        <v>0</v>
      </c>
      <c r="BD720" s="508">
        <v>37055</v>
      </c>
      <c r="BE720" s="508">
        <v>37055</v>
      </c>
      <c r="BF720" s="509" t="b">
        <v>0</v>
      </c>
      <c r="BG720" s="510" t="s">
        <v>1349</v>
      </c>
      <c r="BH720" s="512"/>
      <c r="BI720" s="510"/>
      <c r="BJ720" s="513">
        <v>37055</v>
      </c>
      <c r="BK720" s="513">
        <v>37055</v>
      </c>
      <c r="BL720" s="513">
        <v>46217</v>
      </c>
      <c r="BM720" s="510"/>
      <c r="BN720" s="512"/>
      <c r="BO720" s="510"/>
      <c r="BP720" s="509">
        <v>5</v>
      </c>
      <c r="BQ720" s="509" t="str">
        <f>IF(AI720="","",VLOOKUP(AJ720,[0]!Qualifier,(COLUMN(AJ720)-34),FALSE))</f>
        <v>Plasma</v>
      </c>
      <c r="BR720" s="509" t="str">
        <f>IF(AJ720="","",VLOOKUP(AK720,[0]!Qualifier,(COLUMN(AK720)-34),FALSE))</f>
        <v xml:space="preserve">CPD </v>
      </c>
      <c r="BS720" s="509" t="str">
        <f>IF(AK720="","",VLOOKUP(AL720,[0]!Qualifier,(COLUMN(AL720)-34),FALSE))</f>
        <v xml:space="preserve">NoAdd </v>
      </c>
      <c r="BT720" s="509" t="str">
        <f>IF(AL720="","",VLOOKUP(AM720,[0]!Qualifier,(COLUMN(AM720)-34),FALSE))</f>
        <v xml:space="preserve">SterFilt </v>
      </c>
      <c r="BU720" s="509" t="str">
        <f>IF(AM720="","",VLOOKUP(AN720,[0]!Qualifier,(COLUMN(AN720)-34),FALSE))</f>
        <v xml:space="preserve">SV </v>
      </c>
      <c r="BV720" s="509" t="str">
        <f>IF(AN720="","",VLOOKUP(AO720,[0]!Qualifier,(COLUMN(AO720)-34),FALSE))</f>
        <v xml:space="preserve">2to6°C </v>
      </c>
      <c r="BW720" s="509" t="str">
        <f>IF(AO720="","",VLOOKUP(AP720,[0]!Qualifier,(COLUMN(AP720)-34),FALSE))</f>
        <v>No</v>
      </c>
      <c r="BX720" s="509" t="str">
        <f>IF(AP720="","",VLOOKUP(AQ720,[0]!Qualifier,(COLUMN(AQ720)-34),FALSE))</f>
        <v xml:space="preserve">Allo </v>
      </c>
      <c r="BY720" s="509" t="str">
        <f>IF(AQ720="","",VLOOKUP(AR720,[0]!Qualifier,(COLUMN(AR720)-34),FALSE))</f>
        <v xml:space="preserve">WB </v>
      </c>
      <c r="BZ720" s="509" t="str">
        <f>IF(AR720="","",VLOOKUP(AS720,[0]!Qualifier,(COLUMN(AS720)-34),FALSE))</f>
        <v xml:space="preserve">≤8h </v>
      </c>
      <c r="CA720" s="509" t="str">
        <f>IF(AS720="","",VLOOKUP(AT720,[0]!Qualifier,(COLUMN(AT720)-34),FALSE))</f>
        <v xml:space="preserve">Transf </v>
      </c>
      <c r="CB720" s="509" t="str">
        <f>IF(AT720="","",VLOOKUP(AU720,[0]!Qualifier,(COLUMN(AU720)-34),FALSE))</f>
        <v xml:space="preserve">LCdepl </v>
      </c>
      <c r="CC720" s="509" t="str">
        <f>IF(AU720="","",VLOOKUP(AV720,[0]!Qualifier,(COLUMN(AV720)-34),FALSE))</f>
        <v xml:space="preserve">Pool </v>
      </c>
      <c r="CD720" s="509" t="str">
        <f>IF(AV720="","",VLOOKUP(AW720,[0]!Qualifier,(COLUMN(AW720)-34),FALSE))</f>
        <v xml:space="preserve">NoIrr </v>
      </c>
      <c r="CE720" s="508" t="str">
        <f>IF(AW720="","",VLOOKUP(AX720,[0]!Qualifier,(COLUMN(AX720)-34),FALSE))</f>
        <v xml:space="preserve">- </v>
      </c>
      <c r="CF720" s="508" t="str">
        <f>IF(AX720="","",VLOOKUP(AY720,[0]!Qualifier,(COLUMN(AY720)-34),FALSE))</f>
        <v>FrDied</v>
      </c>
      <c r="CG720" s="509" t="str">
        <f>IF(AY720="","",VLOOKUP(AZ720,[0]!Qualifier,(COLUMN(AZ720)-34),FALSE))</f>
        <v>Non</v>
      </c>
      <c r="CH720" s="510" t="str">
        <f>IF(AZ720="","",VLOOKUP(BA720,[0]!Qualifier,(COLUMN(BA720)-34),FALSE))</f>
        <v>NA</v>
      </c>
      <c r="CI720" s="509" t="str">
        <f>IF(BA720="","",VLOOKUP(BB720,[0]!Qualifier,(COLUMN(BB720)-34),FALSE))</f>
        <v xml:space="preserve">SD </v>
      </c>
      <c r="CJ720" s="510"/>
      <c r="CK720" s="513" t="str">
        <f t="shared" si="435"/>
        <v>5-2-1-3-1-2-1-1-1-9-1-3-3-1-1-10-1-1-2</v>
      </c>
      <c r="CL720" s="513">
        <v>42752</v>
      </c>
      <c r="CM720" s="513">
        <v>45195</v>
      </c>
      <c r="CN720" s="510"/>
      <c r="CP720" s="510"/>
    </row>
    <row r="721" spans="2:94" ht="12.95" customHeight="1" outlineLevel="1" x14ac:dyDescent="0.35">
      <c r="B721" s="7">
        <f t="shared" si="382"/>
        <v>716</v>
      </c>
      <c r="C721" s="59">
        <f t="shared" si="381"/>
        <v>716</v>
      </c>
      <c r="D721" s="124">
        <f t="shared" si="383"/>
        <v>513107</v>
      </c>
      <c r="E721" s="16" t="str">
        <f t="shared" si="436"/>
        <v>Plasma</v>
      </c>
      <c r="F721" s="58" t="str">
        <f t="shared" si="437"/>
        <v xml:space="preserve">CPD </v>
      </c>
      <c r="G721" s="58" t="str">
        <f t="shared" si="438"/>
        <v xml:space="preserve">NoAdd </v>
      </c>
      <c r="H721" s="58" t="str">
        <f t="shared" si="439"/>
        <v xml:space="preserve">Closed </v>
      </c>
      <c r="I721" s="58" t="str">
        <f t="shared" si="440"/>
        <v xml:space="preserve">SV </v>
      </c>
      <c r="J721" s="58" t="str">
        <f t="shared" si="441"/>
        <v xml:space="preserve">2to25°C </v>
      </c>
      <c r="K721" s="58" t="str">
        <f t="shared" si="442"/>
        <v>No</v>
      </c>
      <c r="L721" s="58" t="str">
        <f t="shared" si="443"/>
        <v xml:space="preserve">Allo </v>
      </c>
      <c r="M721" s="58" t="str">
        <f t="shared" si="444"/>
        <v xml:space="preserve">WB </v>
      </c>
      <c r="N721" s="58" t="str">
        <f t="shared" si="445"/>
        <v xml:space="preserve">≤18h </v>
      </c>
      <c r="O721" s="58" t="str">
        <f t="shared" si="446"/>
        <v xml:space="preserve">Transf </v>
      </c>
      <c r="P721" s="58" t="str">
        <f t="shared" si="447"/>
        <v xml:space="preserve">LCdepl </v>
      </c>
      <c r="Q721" s="58" t="str">
        <f t="shared" si="448"/>
        <v xml:space="preserve">Pool </v>
      </c>
      <c r="R721" s="58" t="str">
        <f t="shared" si="449"/>
        <v xml:space="preserve">NoIrr </v>
      </c>
      <c r="S721" s="58" t="str">
        <f t="shared" si="450"/>
        <v xml:space="preserve">- </v>
      </c>
      <c r="T721" s="58" t="str">
        <f t="shared" si="451"/>
        <v>FrDied</v>
      </c>
      <c r="U721" s="58" t="str">
        <f t="shared" si="452"/>
        <v>Non</v>
      </c>
      <c r="V721" s="58" t="str">
        <f t="shared" si="453"/>
        <v>NA</v>
      </c>
      <c r="W721" s="58" t="str">
        <f t="shared" si="454"/>
        <v xml:space="preserve">None </v>
      </c>
      <c r="Y721" s="161" t="str">
        <f t="shared" si="434"/>
        <v>5-2-1-1-1-8-1-1-1-3-1-3-3-1-1-10-1-1-1</v>
      </c>
      <c r="Z721" s="8">
        <f t="shared" si="384"/>
        <v>513107</v>
      </c>
      <c r="AA721" s="7">
        <f t="shared" si="385"/>
        <v>716</v>
      </c>
      <c r="AB721" s="29" t="str">
        <f t="shared" si="412"/>
        <v>5</v>
      </c>
      <c r="AC721" s="29" t="str">
        <f t="shared" si="412"/>
        <v>1</v>
      </c>
      <c r="AD721" s="29" t="str">
        <f t="shared" si="412"/>
        <v>3</v>
      </c>
      <c r="AE721" s="29" t="str">
        <f t="shared" si="412"/>
        <v>1</v>
      </c>
      <c r="AF721" s="29" t="str">
        <f t="shared" si="412"/>
        <v>0</v>
      </c>
      <c r="AG721" s="29" t="str">
        <f t="shared" si="412"/>
        <v>7</v>
      </c>
      <c r="AH721" s="48">
        <v>716</v>
      </c>
      <c r="AI721" s="510">
        <v>513107</v>
      </c>
      <c r="AJ721" s="509">
        <v>5</v>
      </c>
      <c r="AK721" s="509">
        <v>2</v>
      </c>
      <c r="AL721" s="509">
        <v>1</v>
      </c>
      <c r="AM721" s="509">
        <v>1</v>
      </c>
      <c r="AN721" s="509">
        <v>1</v>
      </c>
      <c r="AO721" s="509">
        <v>8</v>
      </c>
      <c r="AP721" s="509">
        <v>1</v>
      </c>
      <c r="AQ721" s="509">
        <v>1</v>
      </c>
      <c r="AR721" s="509">
        <v>1</v>
      </c>
      <c r="AS721" s="509">
        <v>3</v>
      </c>
      <c r="AT721" s="509">
        <v>1</v>
      </c>
      <c r="AU721" s="509">
        <v>3</v>
      </c>
      <c r="AV721" s="509">
        <v>3</v>
      </c>
      <c r="AW721" s="509">
        <v>1</v>
      </c>
      <c r="AX721" s="509">
        <v>1</v>
      </c>
      <c r="AY721" s="509">
        <v>10</v>
      </c>
      <c r="AZ721" s="509">
        <v>1</v>
      </c>
      <c r="BA721" s="509">
        <v>1</v>
      </c>
      <c r="BB721" s="509">
        <v>1</v>
      </c>
      <c r="BC721" s="509" t="b">
        <v>0</v>
      </c>
      <c r="BD721" s="508">
        <v>45212</v>
      </c>
      <c r="BE721" s="508">
        <v>45204</v>
      </c>
      <c r="BF721" s="509" t="b">
        <v>0</v>
      </c>
      <c r="BG721" s="510" t="s">
        <v>1518</v>
      </c>
      <c r="BH721" s="512"/>
      <c r="BI721" s="510"/>
      <c r="BJ721" s="513">
        <v>45212</v>
      </c>
      <c r="BK721" s="513">
        <v>45204</v>
      </c>
      <c r="BL721" s="513">
        <v>46217</v>
      </c>
      <c r="BM721" s="510"/>
      <c r="BN721" s="512"/>
      <c r="BO721" s="510"/>
      <c r="BP721" s="509">
        <v>5</v>
      </c>
      <c r="BQ721" s="509" t="str">
        <f>IF(AI721="","",VLOOKUP(AJ721,[0]!Qualifier,(COLUMN(AJ721)-34),FALSE))</f>
        <v>Plasma</v>
      </c>
      <c r="BR721" s="509" t="str">
        <f>IF(AJ721="","",VLOOKUP(AK721,[0]!Qualifier,(COLUMN(AK721)-34),FALSE))</f>
        <v xml:space="preserve">CPD </v>
      </c>
      <c r="BS721" s="509" t="str">
        <f>IF(AK721="","",VLOOKUP(AL721,[0]!Qualifier,(COLUMN(AL721)-34),FALSE))</f>
        <v xml:space="preserve">NoAdd </v>
      </c>
      <c r="BT721" s="509" t="str">
        <f>IF(AL721="","",VLOOKUP(AM721,[0]!Qualifier,(COLUMN(AM721)-34),FALSE))</f>
        <v xml:space="preserve">Closed </v>
      </c>
      <c r="BU721" s="509" t="str">
        <f>IF(AM721="","",VLOOKUP(AN721,[0]!Qualifier,(COLUMN(AN721)-34),FALSE))</f>
        <v xml:space="preserve">SV </v>
      </c>
      <c r="BV721" s="509" t="str">
        <f>IF(AN721="","",VLOOKUP(AO721,[0]!Qualifier,(COLUMN(AO721)-34),FALSE))</f>
        <v xml:space="preserve">2to25°C </v>
      </c>
      <c r="BW721" s="509" t="str">
        <f>IF(AO721="","",VLOOKUP(AP721,[0]!Qualifier,(COLUMN(AP721)-34),FALSE))</f>
        <v>No</v>
      </c>
      <c r="BX721" s="509" t="str">
        <f>IF(AP721="","",VLOOKUP(AQ721,[0]!Qualifier,(COLUMN(AQ721)-34),FALSE))</f>
        <v xml:space="preserve">Allo </v>
      </c>
      <c r="BY721" s="509" t="str">
        <f>IF(AQ721="","",VLOOKUP(AR721,[0]!Qualifier,(COLUMN(AR721)-34),FALSE))</f>
        <v xml:space="preserve">WB </v>
      </c>
      <c r="BZ721" s="509" t="str">
        <f>IF(AR721="","",VLOOKUP(AS721,[0]!Qualifier,(COLUMN(AS721)-34),FALSE))</f>
        <v xml:space="preserve">≤18h </v>
      </c>
      <c r="CA721" s="509" t="str">
        <f>IF(AS721="","",VLOOKUP(AT721,[0]!Qualifier,(COLUMN(AT721)-34),FALSE))</f>
        <v xml:space="preserve">Transf </v>
      </c>
      <c r="CB721" s="509" t="str">
        <f>IF(AT721="","",VLOOKUP(AU721,[0]!Qualifier,(COLUMN(AU721)-34),FALSE))</f>
        <v xml:space="preserve">LCdepl </v>
      </c>
      <c r="CC721" s="509" t="str">
        <f>IF(AU721="","",VLOOKUP(AV721,[0]!Qualifier,(COLUMN(AV721)-34),FALSE))</f>
        <v xml:space="preserve">Pool </v>
      </c>
      <c r="CD721" s="509" t="str">
        <f>IF(AV721="","",VLOOKUP(AW721,[0]!Qualifier,(COLUMN(AW721)-34),FALSE))</f>
        <v xml:space="preserve">NoIrr </v>
      </c>
      <c r="CE721" s="508" t="str">
        <f>IF(AW721="","",VLOOKUP(AX721,[0]!Qualifier,(COLUMN(AX721)-34),FALSE))</f>
        <v xml:space="preserve">- </v>
      </c>
      <c r="CF721" s="508" t="str">
        <f>IF(AX721="","",VLOOKUP(AY721,[0]!Qualifier,(COLUMN(AY721)-34),FALSE))</f>
        <v>FrDied</v>
      </c>
      <c r="CG721" s="509" t="str">
        <f>IF(AY721="","",VLOOKUP(AZ721,[0]!Qualifier,(COLUMN(AZ721)-34),FALSE))</f>
        <v>Non</v>
      </c>
      <c r="CH721" s="510" t="str">
        <f>IF(AZ721="","",VLOOKUP(BA721,[0]!Qualifier,(COLUMN(BA721)-34),FALSE))</f>
        <v>NA</v>
      </c>
      <c r="CI721" s="509" t="str">
        <f>IF(BA721="","",VLOOKUP(BB721,[0]!Qualifier,(COLUMN(BB721)-34),FALSE))</f>
        <v xml:space="preserve">None </v>
      </c>
      <c r="CJ721" s="510"/>
      <c r="CK721" s="513" t="str">
        <f t="shared" si="435"/>
        <v>5-2-1-1-1-8-1-1-1-3-1-3-3-1-1-10-1-1-1</v>
      </c>
      <c r="CL721" s="513">
        <v>43490</v>
      </c>
      <c r="CM721" s="513">
        <v>45195</v>
      </c>
      <c r="CN721" s="510"/>
      <c r="CP721" s="510"/>
    </row>
    <row r="722" spans="2:94" ht="12.95" customHeight="1" outlineLevel="1" x14ac:dyDescent="0.35">
      <c r="B722" s="7">
        <f t="shared" si="382"/>
        <v>717</v>
      </c>
      <c r="C722" s="59">
        <f t="shared" si="381"/>
        <v>717</v>
      </c>
      <c r="D722" s="124">
        <f t="shared" si="383"/>
        <v>513117</v>
      </c>
      <c r="E722" s="16" t="str">
        <f t="shared" si="436"/>
        <v>Plasma</v>
      </c>
      <c r="F722" s="58" t="str">
        <f t="shared" si="437"/>
        <v xml:space="preserve">CPD </v>
      </c>
      <c r="G722" s="58" t="str">
        <f t="shared" si="438"/>
        <v xml:space="preserve">NoAdd </v>
      </c>
      <c r="H722" s="58" t="str">
        <f t="shared" si="439"/>
        <v xml:space="preserve">Closed </v>
      </c>
      <c r="I722" s="58" t="str">
        <f t="shared" si="440"/>
        <v xml:space="preserve">SV </v>
      </c>
      <c r="J722" s="58" t="str">
        <f t="shared" si="441"/>
        <v xml:space="preserve">2to25°C </v>
      </c>
      <c r="K722" s="58" t="str">
        <f t="shared" si="442"/>
        <v>No</v>
      </c>
      <c r="L722" s="58" t="str">
        <f t="shared" si="443"/>
        <v xml:space="preserve">Allo </v>
      </c>
      <c r="M722" s="58" t="str">
        <f t="shared" si="444"/>
        <v xml:space="preserve">WB </v>
      </c>
      <c r="N722" s="58" t="str">
        <f t="shared" si="445"/>
        <v xml:space="preserve">≤18h </v>
      </c>
      <c r="O722" s="58" t="str">
        <f t="shared" si="446"/>
        <v xml:space="preserve">Transf </v>
      </c>
      <c r="P722" s="58" t="str">
        <f t="shared" si="447"/>
        <v xml:space="preserve">LCdepl </v>
      </c>
      <c r="Q722" s="58" t="str">
        <f t="shared" si="448"/>
        <v xml:space="preserve">None </v>
      </c>
      <c r="R722" s="58" t="str">
        <f t="shared" si="449"/>
        <v xml:space="preserve">NoIrr </v>
      </c>
      <c r="S722" s="58" t="str">
        <f t="shared" si="450"/>
        <v xml:space="preserve">- </v>
      </c>
      <c r="T722" s="58" t="str">
        <f t="shared" si="451"/>
        <v>FrDied</v>
      </c>
      <c r="U722" s="58" t="str">
        <f t="shared" si="452"/>
        <v>Non</v>
      </c>
      <c r="V722" s="58" t="str">
        <f t="shared" si="453"/>
        <v>NA</v>
      </c>
      <c r="W722" s="58" t="str">
        <f t="shared" si="454"/>
        <v xml:space="preserve">None </v>
      </c>
      <c r="Y722" s="161" t="str">
        <f t="shared" si="434"/>
        <v>5-2-1-1-1-8-1-1-1-3-1-3-1-1-1-10-1-1-1</v>
      </c>
      <c r="Z722" s="8">
        <f t="shared" si="384"/>
        <v>513117</v>
      </c>
      <c r="AA722" s="7">
        <f t="shared" si="385"/>
        <v>717</v>
      </c>
      <c r="AB722" s="29" t="str">
        <f t="shared" si="412"/>
        <v>5</v>
      </c>
      <c r="AC722" s="29" t="str">
        <f t="shared" si="412"/>
        <v>1</v>
      </c>
      <c r="AD722" s="29" t="str">
        <f t="shared" si="412"/>
        <v>3</v>
      </c>
      <c r="AE722" s="29" t="str">
        <f t="shared" si="412"/>
        <v>1</v>
      </c>
      <c r="AF722" s="29" t="str">
        <f t="shared" si="412"/>
        <v>1</v>
      </c>
      <c r="AG722" s="29" t="str">
        <f t="shared" si="412"/>
        <v>7</v>
      </c>
      <c r="AH722" s="48">
        <v>717</v>
      </c>
      <c r="AI722" s="510">
        <v>513117</v>
      </c>
      <c r="AJ722" s="509">
        <v>5</v>
      </c>
      <c r="AK722" s="509">
        <v>2</v>
      </c>
      <c r="AL722" s="509">
        <v>1</v>
      </c>
      <c r="AM722" s="509">
        <v>1</v>
      </c>
      <c r="AN722" s="509">
        <v>1</v>
      </c>
      <c r="AO722" s="509">
        <v>8</v>
      </c>
      <c r="AP722" s="509">
        <v>1</v>
      </c>
      <c r="AQ722" s="509">
        <v>1</v>
      </c>
      <c r="AR722" s="509">
        <v>1</v>
      </c>
      <c r="AS722" s="509">
        <v>3</v>
      </c>
      <c r="AT722" s="509">
        <v>1</v>
      </c>
      <c r="AU722" s="509">
        <v>3</v>
      </c>
      <c r="AV722" s="509">
        <v>1</v>
      </c>
      <c r="AW722" s="509">
        <v>1</v>
      </c>
      <c r="AX722" s="509">
        <v>1</v>
      </c>
      <c r="AY722" s="509">
        <v>10</v>
      </c>
      <c r="AZ722" s="509">
        <v>1</v>
      </c>
      <c r="BA722" s="509">
        <v>1</v>
      </c>
      <c r="BB722" s="509">
        <v>1</v>
      </c>
      <c r="BC722" s="509" t="b">
        <v>0</v>
      </c>
      <c r="BD722" s="508">
        <v>45212</v>
      </c>
      <c r="BE722" s="508">
        <v>45204</v>
      </c>
      <c r="BF722" s="509" t="b">
        <v>0</v>
      </c>
      <c r="BG722" s="510" t="s">
        <v>1519</v>
      </c>
      <c r="BH722" s="512"/>
      <c r="BI722" s="510"/>
      <c r="BJ722" s="513">
        <v>45212</v>
      </c>
      <c r="BK722" s="513">
        <v>45204</v>
      </c>
      <c r="BL722" s="513">
        <v>46217</v>
      </c>
      <c r="BM722" s="510"/>
      <c r="BN722" s="512"/>
      <c r="BO722" s="510"/>
      <c r="BP722" s="509">
        <v>6</v>
      </c>
      <c r="BQ722" s="509" t="str">
        <f>IF(AI722="","",VLOOKUP(AJ722,[0]!Qualifier,(COLUMN(AJ722)-34),FALSE))</f>
        <v>Plasma</v>
      </c>
      <c r="BR722" s="509" t="str">
        <f>IF(AJ722="","",VLOOKUP(AK722,[0]!Qualifier,(COLUMN(AK722)-34),FALSE))</f>
        <v xml:space="preserve">CPD </v>
      </c>
      <c r="BS722" s="509" t="str">
        <f>IF(AK722="","",VLOOKUP(AL722,[0]!Qualifier,(COLUMN(AL722)-34),FALSE))</f>
        <v xml:space="preserve">NoAdd </v>
      </c>
      <c r="BT722" s="509" t="str">
        <f>IF(AL722="","",VLOOKUP(AM722,[0]!Qualifier,(COLUMN(AM722)-34),FALSE))</f>
        <v xml:space="preserve">Closed </v>
      </c>
      <c r="BU722" s="509" t="str">
        <f>IF(AM722="","",VLOOKUP(AN722,[0]!Qualifier,(COLUMN(AN722)-34),FALSE))</f>
        <v xml:space="preserve">SV </v>
      </c>
      <c r="BV722" s="509" t="str">
        <f>IF(AN722="","",VLOOKUP(AO722,[0]!Qualifier,(COLUMN(AO722)-34),FALSE))</f>
        <v xml:space="preserve">2to25°C </v>
      </c>
      <c r="BW722" s="509" t="str">
        <f>IF(AO722="","",VLOOKUP(AP722,[0]!Qualifier,(COLUMN(AP722)-34),FALSE))</f>
        <v>No</v>
      </c>
      <c r="BX722" s="509" t="str">
        <f>IF(AP722="","",VLOOKUP(AQ722,[0]!Qualifier,(COLUMN(AQ722)-34),FALSE))</f>
        <v xml:space="preserve">Allo </v>
      </c>
      <c r="BY722" s="509" t="str">
        <f>IF(AQ722="","",VLOOKUP(AR722,[0]!Qualifier,(COLUMN(AR722)-34),FALSE))</f>
        <v xml:space="preserve">WB </v>
      </c>
      <c r="BZ722" s="509" t="str">
        <f>IF(AR722="","",VLOOKUP(AS722,[0]!Qualifier,(COLUMN(AS722)-34),FALSE))</f>
        <v xml:space="preserve">≤18h </v>
      </c>
      <c r="CA722" s="509" t="str">
        <f>IF(AS722="","",VLOOKUP(AT722,[0]!Qualifier,(COLUMN(AT722)-34),FALSE))</f>
        <v xml:space="preserve">Transf </v>
      </c>
      <c r="CB722" s="509" t="str">
        <f>IF(AT722="","",VLOOKUP(AU722,[0]!Qualifier,(COLUMN(AU722)-34),FALSE))</f>
        <v xml:space="preserve">LCdepl </v>
      </c>
      <c r="CC722" s="509" t="str">
        <f>IF(AU722="","",VLOOKUP(AV722,[0]!Qualifier,(COLUMN(AV722)-34),FALSE))</f>
        <v xml:space="preserve">None </v>
      </c>
      <c r="CD722" s="509" t="str">
        <f>IF(AV722="","",VLOOKUP(AW722,[0]!Qualifier,(COLUMN(AW722)-34),FALSE))</f>
        <v xml:space="preserve">NoIrr </v>
      </c>
      <c r="CE722" s="508" t="str">
        <f>IF(AW722="","",VLOOKUP(AX722,[0]!Qualifier,(COLUMN(AX722)-34),FALSE))</f>
        <v xml:space="preserve">- </v>
      </c>
      <c r="CF722" s="508" t="str">
        <f>IF(AX722="","",VLOOKUP(AY722,[0]!Qualifier,(COLUMN(AY722)-34),FALSE))</f>
        <v>FrDied</v>
      </c>
      <c r="CG722" s="509" t="str">
        <f>IF(AY722="","",VLOOKUP(AZ722,[0]!Qualifier,(COLUMN(AZ722)-34),FALSE))</f>
        <v>Non</v>
      </c>
      <c r="CH722" s="510" t="str">
        <f>IF(AZ722="","",VLOOKUP(BA722,[0]!Qualifier,(COLUMN(BA722)-34),FALSE))</f>
        <v>NA</v>
      </c>
      <c r="CI722" s="509" t="str">
        <f>IF(BA722="","",VLOOKUP(BB722,[0]!Qualifier,(COLUMN(BB722)-34),FALSE))</f>
        <v xml:space="preserve">None </v>
      </c>
      <c r="CJ722" s="510"/>
      <c r="CK722" s="513" t="str">
        <f t="shared" si="435"/>
        <v>5-2-1-1-1-8-1-1-1-3-1-3-1-1-1-10-1-1-1</v>
      </c>
      <c r="CL722" s="513">
        <v>40751</v>
      </c>
      <c r="CM722" s="513">
        <v>45195</v>
      </c>
      <c r="CN722" s="513">
        <v>42471</v>
      </c>
      <c r="CO722" s="513">
        <v>1</v>
      </c>
      <c r="CP722" s="510" t="s">
        <v>1078</v>
      </c>
    </row>
    <row r="723" spans="2:94" ht="12.95" customHeight="1" outlineLevel="1" x14ac:dyDescent="0.35">
      <c r="B723" s="7">
        <f t="shared" si="382"/>
        <v>718</v>
      </c>
      <c r="C723" s="59">
        <f t="shared" si="381"/>
        <v>718</v>
      </c>
      <c r="D723" s="124">
        <f t="shared" si="383"/>
        <v>513901</v>
      </c>
      <c r="E723" s="16" t="str">
        <f t="shared" si="436"/>
        <v>Plasma</v>
      </c>
      <c r="F723" s="58" t="str">
        <f t="shared" si="437"/>
        <v xml:space="preserve">CPD </v>
      </c>
      <c r="G723" s="58" t="str">
        <f t="shared" si="438"/>
        <v xml:space="preserve">NoAdd </v>
      </c>
      <c r="H723" s="58" t="str">
        <f t="shared" si="439"/>
        <v xml:space="preserve">Closed </v>
      </c>
      <c r="I723" s="58" t="str">
        <f t="shared" si="440"/>
        <v xml:space="preserve">SV </v>
      </c>
      <c r="J723" s="58" t="str">
        <f t="shared" si="441"/>
        <v xml:space="preserve">2to25°C </v>
      </c>
      <c r="K723" s="58" t="str">
        <f t="shared" si="442"/>
        <v>No</v>
      </c>
      <c r="L723" s="58" t="str">
        <f t="shared" si="443"/>
        <v xml:space="preserve">Allo </v>
      </c>
      <c r="M723" s="58" t="str">
        <f t="shared" si="444"/>
        <v xml:space="preserve">WB </v>
      </c>
      <c r="N723" s="58" t="str">
        <f t="shared" si="445"/>
        <v xml:space="preserve">≤24h </v>
      </c>
      <c r="O723" s="58" t="str">
        <f t="shared" si="446"/>
        <v xml:space="preserve">SpecInf </v>
      </c>
      <c r="P723" s="58" t="str">
        <f t="shared" si="447"/>
        <v xml:space="preserve">LCdepl </v>
      </c>
      <c r="Q723" s="58" t="str">
        <f t="shared" si="448"/>
        <v xml:space="preserve">None </v>
      </c>
      <c r="R723" s="58" t="str">
        <f t="shared" si="449"/>
        <v xml:space="preserve">NoIrr </v>
      </c>
      <c r="S723" s="58" t="str">
        <f t="shared" si="450"/>
        <v xml:space="preserve">- </v>
      </c>
      <c r="T723" s="58" t="str">
        <f t="shared" si="451"/>
        <v>FrDriedSp</v>
      </c>
      <c r="U723" s="58" t="str">
        <f t="shared" si="452"/>
        <v xml:space="preserve">Qu </v>
      </c>
      <c r="V723" s="58" t="str">
        <f t="shared" si="453"/>
        <v>NA</v>
      </c>
      <c r="W723" s="58" t="str">
        <f t="shared" si="454"/>
        <v xml:space="preserve">None </v>
      </c>
      <c r="Y723" s="161" t="str">
        <f t="shared" si="434"/>
        <v>5-2-1-1-1-8-1-1-1-5-7-3-1-1-1-17-2-1-1</v>
      </c>
      <c r="Z723" s="8">
        <f t="shared" si="384"/>
        <v>513901</v>
      </c>
      <c r="AA723" s="7">
        <f t="shared" si="385"/>
        <v>718</v>
      </c>
      <c r="AB723" s="29" t="str">
        <f t="shared" si="412"/>
        <v>5</v>
      </c>
      <c r="AC723" s="29" t="str">
        <f t="shared" si="412"/>
        <v>1</v>
      </c>
      <c r="AD723" s="29" t="str">
        <f t="shared" si="412"/>
        <v>3</v>
      </c>
      <c r="AE723" s="29" t="str">
        <f t="shared" si="412"/>
        <v>9</v>
      </c>
      <c r="AF723" s="29" t="str">
        <f t="shared" si="412"/>
        <v>0</v>
      </c>
      <c r="AG723" s="29" t="str">
        <f t="shared" si="412"/>
        <v>1</v>
      </c>
      <c r="AH723" s="48">
        <v>718</v>
      </c>
      <c r="AI723" s="510">
        <v>513901</v>
      </c>
      <c r="AJ723" s="509">
        <v>5</v>
      </c>
      <c r="AK723" s="509">
        <v>2</v>
      </c>
      <c r="AL723" s="509">
        <v>1</v>
      </c>
      <c r="AM723" s="509">
        <v>1</v>
      </c>
      <c r="AN723" s="509">
        <v>1</v>
      </c>
      <c r="AO723" s="509">
        <v>8</v>
      </c>
      <c r="AP723" s="509">
        <v>1</v>
      </c>
      <c r="AQ723" s="509">
        <v>1</v>
      </c>
      <c r="AR723" s="509">
        <v>1</v>
      </c>
      <c r="AS723" s="509">
        <v>5</v>
      </c>
      <c r="AT723" s="509">
        <v>7</v>
      </c>
      <c r="AU723" s="509">
        <v>3</v>
      </c>
      <c r="AV723" s="509">
        <v>1</v>
      </c>
      <c r="AW723" s="509">
        <v>1</v>
      </c>
      <c r="AX723" s="509">
        <v>1</v>
      </c>
      <c r="AY723" s="509">
        <v>17</v>
      </c>
      <c r="AZ723" s="509">
        <v>2</v>
      </c>
      <c r="BA723" s="509">
        <v>1</v>
      </c>
      <c r="BB723" s="509">
        <v>1</v>
      </c>
      <c r="BC723" s="509" t="b">
        <v>0</v>
      </c>
      <c r="BD723" s="508">
        <v>39640</v>
      </c>
      <c r="BE723" s="508">
        <v>39473</v>
      </c>
      <c r="BF723" s="509" t="b">
        <v>0</v>
      </c>
      <c r="BG723" s="510" t="s">
        <v>1350</v>
      </c>
      <c r="BH723" s="512"/>
      <c r="BI723" s="510"/>
      <c r="BJ723" s="513">
        <v>39640</v>
      </c>
      <c r="BK723" s="513">
        <v>39473</v>
      </c>
      <c r="BL723" s="513">
        <v>46217</v>
      </c>
      <c r="BM723" s="510"/>
      <c r="BN723" s="512"/>
      <c r="BO723" s="510"/>
      <c r="BP723" s="509">
        <v>6</v>
      </c>
      <c r="BQ723" s="509" t="str">
        <f>IF(AI723="","",VLOOKUP(AJ723,[0]!Qualifier,(COLUMN(AJ723)-34),FALSE))</f>
        <v>Plasma</v>
      </c>
      <c r="BR723" s="509" t="str">
        <f>IF(AJ723="","",VLOOKUP(AK723,[0]!Qualifier,(COLUMN(AK723)-34),FALSE))</f>
        <v xml:space="preserve">CPD </v>
      </c>
      <c r="BS723" s="509" t="str">
        <f>IF(AK723="","",VLOOKUP(AL723,[0]!Qualifier,(COLUMN(AL723)-34),FALSE))</f>
        <v xml:space="preserve">NoAdd </v>
      </c>
      <c r="BT723" s="509" t="str">
        <f>IF(AL723="","",VLOOKUP(AM723,[0]!Qualifier,(COLUMN(AM723)-34),FALSE))</f>
        <v xml:space="preserve">Closed </v>
      </c>
      <c r="BU723" s="509" t="str">
        <f>IF(AM723="","",VLOOKUP(AN723,[0]!Qualifier,(COLUMN(AN723)-34),FALSE))</f>
        <v xml:space="preserve">SV </v>
      </c>
      <c r="BV723" s="509" t="str">
        <f>IF(AN723="","",VLOOKUP(AO723,[0]!Qualifier,(COLUMN(AO723)-34),FALSE))</f>
        <v xml:space="preserve">2to25°C </v>
      </c>
      <c r="BW723" s="509" t="str">
        <f>IF(AO723="","",VLOOKUP(AP723,[0]!Qualifier,(COLUMN(AP723)-34),FALSE))</f>
        <v>No</v>
      </c>
      <c r="BX723" s="509" t="str">
        <f>IF(AP723="","",VLOOKUP(AQ723,[0]!Qualifier,(COLUMN(AQ723)-34),FALSE))</f>
        <v xml:space="preserve">Allo </v>
      </c>
      <c r="BY723" s="509" t="str">
        <f>IF(AQ723="","",VLOOKUP(AR723,[0]!Qualifier,(COLUMN(AR723)-34),FALSE))</f>
        <v xml:space="preserve">WB </v>
      </c>
      <c r="BZ723" s="509" t="str">
        <f>IF(AR723="","",VLOOKUP(AS723,[0]!Qualifier,(COLUMN(AS723)-34),FALSE))</f>
        <v xml:space="preserve">≤24h </v>
      </c>
      <c r="CA723" s="509" t="str">
        <f>IF(AS723="","",VLOOKUP(AT723,[0]!Qualifier,(COLUMN(AT723)-34),FALSE))</f>
        <v xml:space="preserve">SpecInf </v>
      </c>
      <c r="CB723" s="509" t="str">
        <f>IF(AT723="","",VLOOKUP(AU723,[0]!Qualifier,(COLUMN(AU723)-34),FALSE))</f>
        <v xml:space="preserve">LCdepl </v>
      </c>
      <c r="CC723" s="509" t="str">
        <f>IF(AU723="","",VLOOKUP(AV723,[0]!Qualifier,(COLUMN(AV723)-34),FALSE))</f>
        <v xml:space="preserve">None </v>
      </c>
      <c r="CD723" s="509" t="str">
        <f>IF(AV723="","",VLOOKUP(AW723,[0]!Qualifier,(COLUMN(AW723)-34),FALSE))</f>
        <v xml:space="preserve">NoIrr </v>
      </c>
      <c r="CE723" s="508" t="str">
        <f>IF(AW723="","",VLOOKUP(AX723,[0]!Qualifier,(COLUMN(AX723)-34),FALSE))</f>
        <v xml:space="preserve">- </v>
      </c>
      <c r="CF723" s="508" t="str">
        <f>IF(AX723="","",VLOOKUP(AY723,[0]!Qualifier,(COLUMN(AY723)-34),FALSE))</f>
        <v>FrDriedSp</v>
      </c>
      <c r="CG723" s="509" t="str">
        <f>IF(AY723="","",VLOOKUP(AZ723,[0]!Qualifier,(COLUMN(AZ723)-34),FALSE))</f>
        <v xml:space="preserve">Qu </v>
      </c>
      <c r="CH723" s="510" t="str">
        <f>IF(AZ723="","",VLOOKUP(BA723,[0]!Qualifier,(COLUMN(BA723)-34),FALSE))</f>
        <v>NA</v>
      </c>
      <c r="CI723" s="512" t="str">
        <f>IF(BA723="","",VLOOKUP(BB723,[0]!Qualifier,(COLUMN(BB723)-34),FALSE))</f>
        <v xml:space="preserve">None </v>
      </c>
      <c r="CJ723" s="510"/>
      <c r="CK723" s="513" t="str">
        <f t="shared" si="435"/>
        <v>5-2-1-1-1-8-1-1-1-5-7-3-1-1-1-17-2-1-1</v>
      </c>
      <c r="CL723" s="513">
        <v>40751</v>
      </c>
      <c r="CM723" s="513">
        <v>45195</v>
      </c>
      <c r="CN723" s="513">
        <v>42471</v>
      </c>
      <c r="CO723" s="513">
        <v>2</v>
      </c>
      <c r="CP723" s="510" t="s">
        <v>1078</v>
      </c>
    </row>
    <row r="724" spans="2:94" ht="12.95" customHeight="1" outlineLevel="1" x14ac:dyDescent="0.35">
      <c r="B724" s="7">
        <f t="shared" si="382"/>
        <v>719</v>
      </c>
      <c r="C724" s="59">
        <f t="shared" si="381"/>
        <v>719</v>
      </c>
      <c r="D724" s="124">
        <f t="shared" si="383"/>
        <v>513907</v>
      </c>
      <c r="E724" s="16" t="str">
        <f t="shared" si="436"/>
        <v>Plasma</v>
      </c>
      <c r="F724" s="58" t="str">
        <f t="shared" si="437"/>
        <v xml:space="preserve">CPD </v>
      </c>
      <c r="G724" s="58" t="str">
        <f t="shared" si="438"/>
        <v xml:space="preserve">NoAdd </v>
      </c>
      <c r="H724" s="58" t="str">
        <f t="shared" si="439"/>
        <v xml:space="preserve">Closed </v>
      </c>
      <c r="I724" s="58" t="str">
        <f t="shared" si="440"/>
        <v xml:space="preserve">SV </v>
      </c>
      <c r="J724" s="58" t="str">
        <f t="shared" si="441"/>
        <v xml:space="preserve">2to25°C </v>
      </c>
      <c r="K724" s="58" t="str">
        <f t="shared" si="442"/>
        <v>No</v>
      </c>
      <c r="L724" s="58" t="str">
        <f t="shared" si="443"/>
        <v xml:space="preserve">Allo </v>
      </c>
      <c r="M724" s="58" t="str">
        <f t="shared" si="444"/>
        <v xml:space="preserve">WB </v>
      </c>
      <c r="N724" s="58" t="str">
        <f t="shared" si="445"/>
        <v xml:space="preserve">≤18h </v>
      </c>
      <c r="O724" s="58" t="str">
        <f t="shared" si="446"/>
        <v xml:space="preserve">SpecInf </v>
      </c>
      <c r="P724" s="58" t="str">
        <f t="shared" si="447"/>
        <v xml:space="preserve">LCdepl </v>
      </c>
      <c r="Q724" s="58" t="str">
        <f t="shared" si="448"/>
        <v xml:space="preserve">Pool </v>
      </c>
      <c r="R724" s="58" t="str">
        <f t="shared" si="449"/>
        <v xml:space="preserve">NoIrr </v>
      </c>
      <c r="S724" s="58" t="str">
        <f t="shared" si="450"/>
        <v xml:space="preserve">- </v>
      </c>
      <c r="T724" s="58" t="str">
        <f t="shared" si="451"/>
        <v>FrDriedSp</v>
      </c>
      <c r="U724" s="58" t="str">
        <f t="shared" si="452"/>
        <v>Non</v>
      </c>
      <c r="V724" s="58" t="str">
        <f t="shared" si="453"/>
        <v>NA</v>
      </c>
      <c r="W724" s="58" t="str">
        <f t="shared" si="454"/>
        <v xml:space="preserve">None </v>
      </c>
      <c r="Y724" s="161" t="str">
        <f t="shared" si="434"/>
        <v>5-2-1-1-1-8-1-1-1-3-7-3-3-1-1-17-1-1-1</v>
      </c>
      <c r="Z724" s="8">
        <f t="shared" si="384"/>
        <v>513907</v>
      </c>
      <c r="AA724" s="7">
        <f t="shared" si="385"/>
        <v>719</v>
      </c>
      <c r="AB724" s="29" t="str">
        <f t="shared" si="412"/>
        <v>5</v>
      </c>
      <c r="AC724" s="29" t="str">
        <f t="shared" si="412"/>
        <v>1</v>
      </c>
      <c r="AD724" s="29" t="str">
        <f t="shared" si="412"/>
        <v>3</v>
      </c>
      <c r="AE724" s="29" t="str">
        <f t="shared" si="412"/>
        <v>9</v>
      </c>
      <c r="AF724" s="29" t="str">
        <f t="shared" si="412"/>
        <v>0</v>
      </c>
      <c r="AG724" s="29" t="str">
        <f t="shared" si="412"/>
        <v>7</v>
      </c>
      <c r="AH724" s="48">
        <v>719</v>
      </c>
      <c r="AI724" s="510">
        <v>513907</v>
      </c>
      <c r="AJ724" s="509">
        <v>5</v>
      </c>
      <c r="AK724" s="509">
        <v>2</v>
      </c>
      <c r="AL724" s="509">
        <v>1</v>
      </c>
      <c r="AM724" s="509">
        <v>1</v>
      </c>
      <c r="AN724" s="509">
        <v>1</v>
      </c>
      <c r="AO724" s="509">
        <v>8</v>
      </c>
      <c r="AP724" s="509">
        <v>1</v>
      </c>
      <c r="AQ724" s="509">
        <v>1</v>
      </c>
      <c r="AR724" s="509">
        <v>1</v>
      </c>
      <c r="AS724" s="509">
        <v>3</v>
      </c>
      <c r="AT724" s="509">
        <v>7</v>
      </c>
      <c r="AU724" s="509">
        <v>3</v>
      </c>
      <c r="AV724" s="509">
        <v>3</v>
      </c>
      <c r="AW724" s="509">
        <v>1</v>
      </c>
      <c r="AX724" s="509">
        <v>1</v>
      </c>
      <c r="AY724" s="509">
        <v>17</v>
      </c>
      <c r="AZ724" s="509">
        <v>1</v>
      </c>
      <c r="BA724" s="509">
        <v>1</v>
      </c>
      <c r="BB724" s="509">
        <v>1</v>
      </c>
      <c r="BC724" s="509" t="b">
        <v>0</v>
      </c>
      <c r="BD724" s="508">
        <v>45212</v>
      </c>
      <c r="BE724" s="508">
        <v>45204</v>
      </c>
      <c r="BF724" s="509" t="b">
        <v>0</v>
      </c>
      <c r="BG724" s="510" t="s">
        <v>1520</v>
      </c>
      <c r="BH724" s="512"/>
      <c r="BI724" s="510"/>
      <c r="BJ724" s="513">
        <v>45212</v>
      </c>
      <c r="BK724" s="513">
        <v>45204</v>
      </c>
      <c r="BL724" s="513">
        <v>46217</v>
      </c>
      <c r="BM724" s="510"/>
      <c r="BN724" s="512"/>
      <c r="BO724" s="510"/>
      <c r="BP724" s="509">
        <v>6</v>
      </c>
      <c r="BQ724" s="509" t="str">
        <f>IF(AI724="","",VLOOKUP(AJ724,[0]!Qualifier,(COLUMN(AJ724)-34),FALSE))</f>
        <v>Plasma</v>
      </c>
      <c r="BR724" s="509" t="str">
        <f>IF(AJ724="","",VLOOKUP(AK724,[0]!Qualifier,(COLUMN(AK724)-34),FALSE))</f>
        <v xml:space="preserve">CPD </v>
      </c>
      <c r="BS724" s="509" t="str">
        <f>IF(AK724="","",VLOOKUP(AL724,[0]!Qualifier,(COLUMN(AL724)-34),FALSE))</f>
        <v xml:space="preserve">NoAdd </v>
      </c>
      <c r="BT724" s="509" t="str">
        <f>IF(AL724="","",VLOOKUP(AM724,[0]!Qualifier,(COLUMN(AM724)-34),FALSE))</f>
        <v xml:space="preserve">Closed </v>
      </c>
      <c r="BU724" s="509" t="str">
        <f>IF(AM724="","",VLOOKUP(AN724,[0]!Qualifier,(COLUMN(AN724)-34),FALSE))</f>
        <v xml:space="preserve">SV </v>
      </c>
      <c r="BV724" s="509" t="str">
        <f>IF(AN724="","",VLOOKUP(AO724,[0]!Qualifier,(COLUMN(AO724)-34),FALSE))</f>
        <v xml:space="preserve">2to25°C </v>
      </c>
      <c r="BW724" s="509" t="str">
        <f>IF(AO724="","",VLOOKUP(AP724,[0]!Qualifier,(COLUMN(AP724)-34),FALSE))</f>
        <v>No</v>
      </c>
      <c r="BX724" s="509" t="str">
        <f>IF(AP724="","",VLOOKUP(AQ724,[0]!Qualifier,(COLUMN(AQ724)-34),FALSE))</f>
        <v xml:space="preserve">Allo </v>
      </c>
      <c r="BY724" s="509" t="str">
        <f>IF(AQ724="","",VLOOKUP(AR724,[0]!Qualifier,(COLUMN(AR724)-34),FALSE))</f>
        <v xml:space="preserve">WB </v>
      </c>
      <c r="BZ724" s="509" t="str">
        <f>IF(AR724="","",VLOOKUP(AS724,[0]!Qualifier,(COLUMN(AS724)-34),FALSE))</f>
        <v xml:space="preserve">≤18h </v>
      </c>
      <c r="CA724" s="509" t="str">
        <f>IF(AS724="","",VLOOKUP(AT724,[0]!Qualifier,(COLUMN(AT724)-34),FALSE))</f>
        <v xml:space="preserve">SpecInf </v>
      </c>
      <c r="CB724" s="509" t="str">
        <f>IF(AT724="","",VLOOKUP(AU724,[0]!Qualifier,(COLUMN(AU724)-34),FALSE))</f>
        <v xml:space="preserve">LCdepl </v>
      </c>
      <c r="CC724" s="509" t="str">
        <f>IF(AU724="","",VLOOKUP(AV724,[0]!Qualifier,(COLUMN(AV724)-34),FALSE))</f>
        <v xml:space="preserve">Pool </v>
      </c>
      <c r="CD724" s="509" t="str">
        <f>IF(AV724="","",VLOOKUP(AW724,[0]!Qualifier,(COLUMN(AW724)-34),FALSE))</f>
        <v xml:space="preserve">NoIrr </v>
      </c>
      <c r="CE724" s="508" t="str">
        <f>IF(AW724="","",VLOOKUP(AX724,[0]!Qualifier,(COLUMN(AX724)-34),FALSE))</f>
        <v xml:space="preserve">- </v>
      </c>
      <c r="CF724" s="508" t="str">
        <f>IF(AX724="","",VLOOKUP(AY724,[0]!Qualifier,(COLUMN(AY724)-34),FALSE))</f>
        <v>FrDriedSp</v>
      </c>
      <c r="CG724" s="509" t="str">
        <f>IF(AY724="","",VLOOKUP(AZ724,[0]!Qualifier,(COLUMN(AZ724)-34),FALSE))</f>
        <v>Non</v>
      </c>
      <c r="CH724" s="510" t="str">
        <f>IF(AZ724="","",VLOOKUP(BA724,[0]!Qualifier,(COLUMN(BA724)-34),FALSE))</f>
        <v>NA</v>
      </c>
      <c r="CI724" s="512" t="str">
        <f>IF(BA724="","",VLOOKUP(BB724,[0]!Qualifier,(COLUMN(BB724)-34),FALSE))</f>
        <v xml:space="preserve">None </v>
      </c>
      <c r="CJ724" s="510"/>
      <c r="CK724" s="513" t="str">
        <f t="shared" si="435"/>
        <v>5-2-1-1-1-8-1-1-1-3-7-3-3-1-1-17-1-1-1</v>
      </c>
      <c r="CL724" s="513">
        <v>40751</v>
      </c>
      <c r="CM724" s="513">
        <v>45195</v>
      </c>
      <c r="CN724" s="513">
        <v>42471</v>
      </c>
      <c r="CO724" s="513">
        <v>2</v>
      </c>
      <c r="CP724" s="510" t="s">
        <v>1078</v>
      </c>
    </row>
    <row r="725" spans="2:94" ht="12.95" customHeight="1" outlineLevel="1" x14ac:dyDescent="0.35">
      <c r="B725" s="7">
        <f t="shared" si="382"/>
        <v>720</v>
      </c>
      <c r="C725" s="59">
        <f t="shared" si="381"/>
        <v>720</v>
      </c>
      <c r="D725" s="124">
        <f t="shared" si="383"/>
        <v>513917</v>
      </c>
      <c r="E725" s="16" t="str">
        <f t="shared" si="436"/>
        <v>Plasma</v>
      </c>
      <c r="F725" s="58" t="str">
        <f t="shared" si="437"/>
        <v xml:space="preserve">CPD </v>
      </c>
      <c r="G725" s="58" t="str">
        <f t="shared" si="438"/>
        <v xml:space="preserve">NoAdd </v>
      </c>
      <c r="H725" s="58" t="str">
        <f t="shared" si="439"/>
        <v xml:space="preserve">Closed </v>
      </c>
      <c r="I725" s="58" t="str">
        <f t="shared" si="440"/>
        <v xml:space="preserve">SV </v>
      </c>
      <c r="J725" s="58" t="str">
        <f t="shared" si="441"/>
        <v xml:space="preserve">2to25°C </v>
      </c>
      <c r="K725" s="58" t="str">
        <f t="shared" si="442"/>
        <v>No</v>
      </c>
      <c r="L725" s="58" t="str">
        <f t="shared" si="443"/>
        <v xml:space="preserve">Allo </v>
      </c>
      <c r="M725" s="58" t="str">
        <f t="shared" si="444"/>
        <v xml:space="preserve">WB </v>
      </c>
      <c r="N725" s="58" t="str">
        <f t="shared" si="445"/>
        <v xml:space="preserve">≤18h </v>
      </c>
      <c r="O725" s="58" t="str">
        <f t="shared" si="446"/>
        <v xml:space="preserve">SpecInf </v>
      </c>
      <c r="P725" s="58" t="str">
        <f t="shared" si="447"/>
        <v xml:space="preserve">LCdepl </v>
      </c>
      <c r="Q725" s="58" t="str">
        <f t="shared" si="448"/>
        <v xml:space="preserve">None </v>
      </c>
      <c r="R725" s="58" t="str">
        <f t="shared" si="449"/>
        <v xml:space="preserve">NoIrr </v>
      </c>
      <c r="S725" s="58" t="str">
        <f t="shared" si="450"/>
        <v xml:space="preserve">- </v>
      </c>
      <c r="T725" s="58" t="str">
        <f t="shared" si="451"/>
        <v>FrDriedSp</v>
      </c>
      <c r="U725" s="58" t="str">
        <f t="shared" si="452"/>
        <v>Non</v>
      </c>
      <c r="V725" s="58" t="str">
        <f t="shared" si="453"/>
        <v>NA</v>
      </c>
      <c r="W725" s="58" t="str">
        <f t="shared" si="454"/>
        <v xml:space="preserve">None </v>
      </c>
      <c r="Y725" s="161" t="str">
        <f t="shared" si="434"/>
        <v>5-2-1-1-1-8-1-1-1-3-7-3-1-1-1-17-1-1-1</v>
      </c>
      <c r="Z725" s="8">
        <f t="shared" si="384"/>
        <v>513917</v>
      </c>
      <c r="AA725" s="7">
        <f t="shared" si="385"/>
        <v>720</v>
      </c>
      <c r="AB725" s="29" t="str">
        <f t="shared" si="412"/>
        <v>5</v>
      </c>
      <c r="AC725" s="29" t="str">
        <f t="shared" si="412"/>
        <v>1</v>
      </c>
      <c r="AD725" s="29" t="str">
        <f t="shared" si="412"/>
        <v>3</v>
      </c>
      <c r="AE725" s="29" t="str">
        <f t="shared" si="412"/>
        <v>9</v>
      </c>
      <c r="AF725" s="29" t="str">
        <f t="shared" si="412"/>
        <v>1</v>
      </c>
      <c r="AG725" s="29" t="str">
        <f t="shared" si="412"/>
        <v>7</v>
      </c>
      <c r="AH725" s="48">
        <v>720</v>
      </c>
      <c r="AI725" s="510">
        <v>513917</v>
      </c>
      <c r="AJ725" s="509">
        <v>5</v>
      </c>
      <c r="AK725" s="509">
        <v>2</v>
      </c>
      <c r="AL725" s="509">
        <v>1</v>
      </c>
      <c r="AM725" s="509">
        <v>1</v>
      </c>
      <c r="AN725" s="509">
        <v>1</v>
      </c>
      <c r="AO725" s="509">
        <v>8</v>
      </c>
      <c r="AP725" s="509">
        <v>1</v>
      </c>
      <c r="AQ725" s="509">
        <v>1</v>
      </c>
      <c r="AR725" s="509">
        <v>1</v>
      </c>
      <c r="AS725" s="509">
        <v>3</v>
      </c>
      <c r="AT725" s="509">
        <v>7</v>
      </c>
      <c r="AU725" s="509">
        <v>3</v>
      </c>
      <c r="AV725" s="509">
        <v>1</v>
      </c>
      <c r="AW725" s="509">
        <v>1</v>
      </c>
      <c r="AX725" s="509">
        <v>1</v>
      </c>
      <c r="AY725" s="509">
        <v>17</v>
      </c>
      <c r="AZ725" s="509">
        <v>1</v>
      </c>
      <c r="BA725" s="509">
        <v>1</v>
      </c>
      <c r="BB725" s="509">
        <v>1</v>
      </c>
      <c r="BC725" s="509" t="b">
        <v>0</v>
      </c>
      <c r="BD725" s="508">
        <v>45212</v>
      </c>
      <c r="BE725" s="508">
        <v>45204</v>
      </c>
      <c r="BF725" s="509" t="b">
        <v>0</v>
      </c>
      <c r="BG725" s="510" t="s">
        <v>1521</v>
      </c>
      <c r="BH725" s="512"/>
      <c r="BI725" s="510"/>
      <c r="BJ725" s="513">
        <v>45212</v>
      </c>
      <c r="BK725" s="513">
        <v>45204</v>
      </c>
      <c r="BL725" s="513">
        <v>46217</v>
      </c>
      <c r="BM725" s="510"/>
      <c r="BN725" s="512"/>
      <c r="BO725" s="510"/>
      <c r="BP725" s="509">
        <v>6</v>
      </c>
      <c r="BQ725" s="509" t="str">
        <f>IF(AI725="","",VLOOKUP(AJ725,[0]!Qualifier,(COLUMN(AJ725)-34),FALSE))</f>
        <v>Plasma</v>
      </c>
      <c r="BR725" s="509" t="str">
        <f>IF(AJ725="","",VLOOKUP(AK725,[0]!Qualifier,(COLUMN(AK725)-34),FALSE))</f>
        <v xml:space="preserve">CPD </v>
      </c>
      <c r="BS725" s="509" t="str">
        <f>IF(AK725="","",VLOOKUP(AL725,[0]!Qualifier,(COLUMN(AL725)-34),FALSE))</f>
        <v xml:space="preserve">NoAdd </v>
      </c>
      <c r="BT725" s="509" t="str">
        <f>IF(AL725="","",VLOOKUP(AM725,[0]!Qualifier,(COLUMN(AM725)-34),FALSE))</f>
        <v xml:space="preserve">Closed </v>
      </c>
      <c r="BU725" s="509" t="str">
        <f>IF(AM725="","",VLOOKUP(AN725,[0]!Qualifier,(COLUMN(AN725)-34),FALSE))</f>
        <v xml:space="preserve">SV </v>
      </c>
      <c r="BV725" s="509" t="str">
        <f>IF(AN725="","",VLOOKUP(AO725,[0]!Qualifier,(COLUMN(AO725)-34),FALSE))</f>
        <v xml:space="preserve">2to25°C </v>
      </c>
      <c r="BW725" s="509" t="str">
        <f>IF(AO725="","",VLOOKUP(AP725,[0]!Qualifier,(COLUMN(AP725)-34),FALSE))</f>
        <v>No</v>
      </c>
      <c r="BX725" s="509" t="str">
        <f>IF(AP725="","",VLOOKUP(AQ725,[0]!Qualifier,(COLUMN(AQ725)-34),FALSE))</f>
        <v xml:space="preserve">Allo </v>
      </c>
      <c r="BY725" s="509" t="str">
        <f>IF(AQ725="","",VLOOKUP(AR725,[0]!Qualifier,(COLUMN(AR725)-34),FALSE))</f>
        <v xml:space="preserve">WB </v>
      </c>
      <c r="BZ725" s="509" t="str">
        <f>IF(AR725="","",VLOOKUP(AS725,[0]!Qualifier,(COLUMN(AS725)-34),FALSE))</f>
        <v xml:space="preserve">≤18h </v>
      </c>
      <c r="CA725" s="509" t="str">
        <f>IF(AS725="","",VLOOKUP(AT725,[0]!Qualifier,(COLUMN(AT725)-34),FALSE))</f>
        <v xml:space="preserve">SpecInf </v>
      </c>
      <c r="CB725" s="509" t="str">
        <f>IF(AT725="","",VLOOKUP(AU725,[0]!Qualifier,(COLUMN(AU725)-34),FALSE))</f>
        <v xml:space="preserve">LCdepl </v>
      </c>
      <c r="CC725" s="509" t="str">
        <f>IF(AU725="","",VLOOKUP(AV725,[0]!Qualifier,(COLUMN(AV725)-34),FALSE))</f>
        <v xml:space="preserve">None </v>
      </c>
      <c r="CD725" s="509" t="str">
        <f>IF(AV725="","",VLOOKUP(AW725,[0]!Qualifier,(COLUMN(AW725)-34),FALSE))</f>
        <v xml:space="preserve">NoIrr </v>
      </c>
      <c r="CE725" s="508" t="str">
        <f>IF(AW725="","",VLOOKUP(AX725,[0]!Qualifier,(COLUMN(AX725)-34),FALSE))</f>
        <v xml:space="preserve">- </v>
      </c>
      <c r="CF725" s="508" t="str">
        <f>IF(AX725="","",VLOOKUP(AY725,[0]!Qualifier,(COLUMN(AY725)-34),FALSE))</f>
        <v>FrDriedSp</v>
      </c>
      <c r="CG725" s="509" t="str">
        <f>IF(AY725="","",VLOOKUP(AZ725,[0]!Qualifier,(COLUMN(AZ725)-34),FALSE))</f>
        <v>Non</v>
      </c>
      <c r="CH725" s="510" t="str">
        <f>IF(AZ725="","",VLOOKUP(BA725,[0]!Qualifier,(COLUMN(BA725)-34),FALSE))</f>
        <v>NA</v>
      </c>
      <c r="CI725" s="509" t="str">
        <f>IF(BA725="","",VLOOKUP(BB725,[0]!Qualifier,(COLUMN(BB725)-34),FALSE))</f>
        <v xml:space="preserve">None </v>
      </c>
      <c r="CJ725" s="510"/>
      <c r="CK725" s="513" t="str">
        <f t="shared" si="435"/>
        <v>5-2-1-1-1-8-1-1-1-3-7-3-1-1-1-17-1-1-1</v>
      </c>
      <c r="CL725" s="513">
        <v>42397</v>
      </c>
      <c r="CM725" s="513">
        <v>45195</v>
      </c>
      <c r="CN725" s="513">
        <v>42471</v>
      </c>
      <c r="CO725" s="513">
        <v>1</v>
      </c>
      <c r="CP725" s="510" t="s">
        <v>1078</v>
      </c>
    </row>
    <row r="726" spans="2:94" ht="12.95" customHeight="1" outlineLevel="1" x14ac:dyDescent="0.35">
      <c r="B726" s="7">
        <f t="shared" si="382"/>
        <v>721</v>
      </c>
      <c r="C726" s="59">
        <f t="shared" si="381"/>
        <v>721</v>
      </c>
      <c r="D726" s="124">
        <f t="shared" si="383"/>
        <v>513981</v>
      </c>
      <c r="E726" s="16" t="str">
        <f t="shared" si="436"/>
        <v>Plasma</v>
      </c>
      <c r="F726" s="58" t="str">
        <f t="shared" si="437"/>
        <v xml:space="preserve">CPD </v>
      </c>
      <c r="G726" s="58" t="str">
        <f t="shared" si="438"/>
        <v xml:space="preserve">NoAdd </v>
      </c>
      <c r="H726" s="58" t="str">
        <f t="shared" si="439"/>
        <v xml:space="preserve">Closed </v>
      </c>
      <c r="I726" s="58" t="str">
        <f t="shared" si="440"/>
        <v xml:space="preserve">SV </v>
      </c>
      <c r="J726" s="58" t="str">
        <f t="shared" si="441"/>
        <v xml:space="preserve">2to25°C </v>
      </c>
      <c r="K726" s="58" t="str">
        <f t="shared" si="442"/>
        <v>No</v>
      </c>
      <c r="L726" s="58" t="str">
        <f t="shared" si="443"/>
        <v xml:space="preserve">Allo </v>
      </c>
      <c r="M726" s="58" t="str">
        <f t="shared" si="444"/>
        <v xml:space="preserve">WB </v>
      </c>
      <c r="N726" s="58" t="str">
        <f t="shared" si="445"/>
        <v xml:space="preserve">≤18h </v>
      </c>
      <c r="O726" s="58" t="str">
        <f t="shared" si="446"/>
        <v xml:space="preserve">SpecInf </v>
      </c>
      <c r="P726" s="58" t="str">
        <f t="shared" si="447"/>
        <v xml:space="preserve">None </v>
      </c>
      <c r="Q726" s="58" t="str">
        <f t="shared" si="448"/>
        <v xml:space="preserve">Pool </v>
      </c>
      <c r="R726" s="58" t="str">
        <f t="shared" si="449"/>
        <v xml:space="preserve">NoIrr </v>
      </c>
      <c r="S726" s="58" t="str">
        <f t="shared" si="450"/>
        <v xml:space="preserve">- </v>
      </c>
      <c r="T726" s="58" t="str">
        <f t="shared" si="451"/>
        <v>FrDriedSp</v>
      </c>
      <c r="U726" s="58" t="str">
        <f t="shared" si="452"/>
        <v xml:space="preserve">Qu </v>
      </c>
      <c r="V726" s="58" t="str">
        <f t="shared" si="453"/>
        <v>NA</v>
      </c>
      <c r="W726" s="58" t="str">
        <f t="shared" si="454"/>
        <v xml:space="preserve">None </v>
      </c>
      <c r="Y726" s="161" t="str">
        <f t="shared" si="434"/>
        <v>5-2-1-1-1-8-1-1-1-3-7-1-3-1-1-17-2-1-1</v>
      </c>
      <c r="Z726" s="8">
        <f t="shared" si="384"/>
        <v>513981</v>
      </c>
      <c r="AA726" s="7">
        <f t="shared" si="385"/>
        <v>721</v>
      </c>
      <c r="AB726" s="29" t="str">
        <f t="shared" si="412"/>
        <v>5</v>
      </c>
      <c r="AC726" s="29" t="str">
        <f t="shared" si="412"/>
        <v>1</v>
      </c>
      <c r="AD726" s="29" t="str">
        <f t="shared" si="412"/>
        <v>3</v>
      </c>
      <c r="AE726" s="29" t="str">
        <f t="shared" si="412"/>
        <v>9</v>
      </c>
      <c r="AF726" s="29" t="str">
        <f t="shared" si="412"/>
        <v>8</v>
      </c>
      <c r="AG726" s="29" t="str">
        <f t="shared" si="412"/>
        <v>1</v>
      </c>
      <c r="AH726" s="48">
        <v>721</v>
      </c>
      <c r="AI726" s="510">
        <v>513981</v>
      </c>
      <c r="AJ726" s="509">
        <v>5</v>
      </c>
      <c r="AK726" s="509">
        <v>2</v>
      </c>
      <c r="AL726" s="509">
        <v>1</v>
      </c>
      <c r="AM726" s="509">
        <v>1</v>
      </c>
      <c r="AN726" s="509">
        <v>1</v>
      </c>
      <c r="AO726" s="509">
        <v>8</v>
      </c>
      <c r="AP726" s="509">
        <v>1</v>
      </c>
      <c r="AQ726" s="509">
        <v>1</v>
      </c>
      <c r="AR726" s="509">
        <v>1</v>
      </c>
      <c r="AS726" s="509">
        <v>3</v>
      </c>
      <c r="AT726" s="509">
        <v>7</v>
      </c>
      <c r="AU726" s="509">
        <v>1</v>
      </c>
      <c r="AV726" s="509">
        <v>3</v>
      </c>
      <c r="AW726" s="509">
        <v>1</v>
      </c>
      <c r="AX726" s="509">
        <v>1</v>
      </c>
      <c r="AY726" s="509">
        <v>17</v>
      </c>
      <c r="AZ726" s="509">
        <v>2</v>
      </c>
      <c r="BA726" s="509">
        <v>1</v>
      </c>
      <c r="BB726" s="509">
        <v>1</v>
      </c>
      <c r="BC726" s="509" t="b">
        <v>0</v>
      </c>
      <c r="BD726" s="508">
        <v>41908</v>
      </c>
      <c r="BE726" s="508">
        <v>41908</v>
      </c>
      <c r="BF726" s="509" t="b">
        <v>0</v>
      </c>
      <c r="BG726" s="510" t="s">
        <v>1493</v>
      </c>
      <c r="BH726" s="512"/>
      <c r="BI726" s="510"/>
      <c r="BJ726" s="513">
        <v>41908</v>
      </c>
      <c r="BK726" s="513">
        <v>41908</v>
      </c>
      <c r="BL726" s="513">
        <v>46217</v>
      </c>
      <c r="BM726" s="510"/>
      <c r="BN726" s="512"/>
      <c r="BO726" s="510"/>
      <c r="BP726" s="509">
        <v>6</v>
      </c>
      <c r="BQ726" s="509" t="str">
        <f>IF(AI726="","",VLOOKUP(AJ726,[0]!Qualifier,(COLUMN(AJ726)-34),FALSE))</f>
        <v>Plasma</v>
      </c>
      <c r="BR726" s="509" t="str">
        <f>IF(AJ726="","",VLOOKUP(AK726,[0]!Qualifier,(COLUMN(AK726)-34),FALSE))</f>
        <v xml:space="preserve">CPD </v>
      </c>
      <c r="BS726" s="509" t="str">
        <f>IF(AK726="","",VLOOKUP(AL726,[0]!Qualifier,(COLUMN(AL726)-34),FALSE))</f>
        <v xml:space="preserve">NoAdd </v>
      </c>
      <c r="BT726" s="509" t="str">
        <f>IF(AL726="","",VLOOKUP(AM726,[0]!Qualifier,(COLUMN(AM726)-34),FALSE))</f>
        <v xml:space="preserve">Closed </v>
      </c>
      <c r="BU726" s="509" t="str">
        <f>IF(AM726="","",VLOOKUP(AN726,[0]!Qualifier,(COLUMN(AN726)-34),FALSE))</f>
        <v xml:space="preserve">SV </v>
      </c>
      <c r="BV726" s="509" t="str">
        <f>IF(AN726="","",VLOOKUP(AO726,[0]!Qualifier,(COLUMN(AO726)-34),FALSE))</f>
        <v xml:space="preserve">2to25°C </v>
      </c>
      <c r="BW726" s="509" t="str">
        <f>IF(AO726="","",VLOOKUP(AP726,[0]!Qualifier,(COLUMN(AP726)-34),FALSE))</f>
        <v>No</v>
      </c>
      <c r="BX726" s="509" t="str">
        <f>IF(AP726="","",VLOOKUP(AQ726,[0]!Qualifier,(COLUMN(AQ726)-34),FALSE))</f>
        <v xml:space="preserve">Allo </v>
      </c>
      <c r="BY726" s="509" t="str">
        <f>IF(AQ726="","",VLOOKUP(AR726,[0]!Qualifier,(COLUMN(AR726)-34),FALSE))</f>
        <v xml:space="preserve">WB </v>
      </c>
      <c r="BZ726" s="509" t="str">
        <f>IF(AR726="","",VLOOKUP(AS726,[0]!Qualifier,(COLUMN(AS726)-34),FALSE))</f>
        <v xml:space="preserve">≤18h </v>
      </c>
      <c r="CA726" s="509" t="str">
        <f>IF(AS726="","",VLOOKUP(AT726,[0]!Qualifier,(COLUMN(AT726)-34),FALSE))</f>
        <v xml:space="preserve">SpecInf </v>
      </c>
      <c r="CB726" s="509" t="str">
        <f>IF(AT726="","",VLOOKUP(AU726,[0]!Qualifier,(COLUMN(AU726)-34),FALSE))</f>
        <v xml:space="preserve">None </v>
      </c>
      <c r="CC726" s="509" t="str">
        <f>IF(AU726="","",VLOOKUP(AV726,[0]!Qualifier,(COLUMN(AV726)-34),FALSE))</f>
        <v xml:space="preserve">Pool </v>
      </c>
      <c r="CD726" s="509" t="str">
        <f>IF(AV726="","",VLOOKUP(AW726,[0]!Qualifier,(COLUMN(AW726)-34),FALSE))</f>
        <v xml:space="preserve">NoIrr </v>
      </c>
      <c r="CE726" s="508" t="str">
        <f>IF(AW726="","",VLOOKUP(AX726,[0]!Qualifier,(COLUMN(AX726)-34),FALSE))</f>
        <v xml:space="preserve">- </v>
      </c>
      <c r="CF726" s="508" t="str">
        <f>IF(AX726="","",VLOOKUP(AY726,[0]!Qualifier,(COLUMN(AY726)-34),FALSE))</f>
        <v>FrDriedSp</v>
      </c>
      <c r="CG726" s="509" t="str">
        <f>IF(AY726="","",VLOOKUP(AZ726,[0]!Qualifier,(COLUMN(AZ726)-34),FALSE))</f>
        <v xml:space="preserve">Qu </v>
      </c>
      <c r="CH726" s="510" t="str">
        <f>IF(AZ726="","",VLOOKUP(BA726,[0]!Qualifier,(COLUMN(BA726)-34),FALSE))</f>
        <v>NA</v>
      </c>
      <c r="CI726" s="509" t="str">
        <f>IF(BA726="","",VLOOKUP(BB726,[0]!Qualifier,(COLUMN(BB726)-34),FALSE))</f>
        <v xml:space="preserve">None </v>
      </c>
      <c r="CJ726" s="510"/>
      <c r="CK726" s="513" t="str">
        <f t="shared" si="435"/>
        <v>5-2-1-1-1-8-1-1-1-3-7-1-3-1-1-17-2-1-1</v>
      </c>
      <c r="CL726" s="513">
        <v>43015</v>
      </c>
      <c r="CM726" s="513">
        <v>45195</v>
      </c>
      <c r="CN726" s="510"/>
      <c r="CP726" s="510"/>
    </row>
    <row r="727" spans="2:94" ht="12.95" customHeight="1" outlineLevel="1" x14ac:dyDescent="0.35">
      <c r="B727" s="7">
        <f t="shared" si="382"/>
        <v>722</v>
      </c>
      <c r="C727" s="59">
        <f t="shared" si="381"/>
        <v>722</v>
      </c>
      <c r="D727" s="124">
        <f t="shared" si="383"/>
        <v>514194</v>
      </c>
      <c r="E727" s="16" t="str">
        <f t="shared" ref="E727:E733" si="455">IF($AI727&lt;&gt;"",IF($Y$3="text", BQ727,AJ727),"")</f>
        <v>Plasma</v>
      </c>
      <c r="F727" s="58" t="str">
        <f t="shared" ref="F727:F733" si="456">IF($AI727&lt;&gt;"",IF($Y$3="text", BR727,AK727),"")</f>
        <v xml:space="preserve">CPD </v>
      </c>
      <c r="G727" s="58" t="str">
        <f t="shared" ref="G727:G733" si="457">IF($AI727&lt;&gt;"",IF($Y$3="text", BS727,AL727),"")</f>
        <v xml:space="preserve">NoAdd </v>
      </c>
      <c r="H727" s="58" t="str">
        <f t="shared" ref="H727:H733" si="458">IF($AI727&lt;&gt;"",IF($Y$3="text", BT727,AM727),"")</f>
        <v xml:space="preserve">Closed </v>
      </c>
      <c r="I727" s="58" t="str">
        <f t="shared" ref="I727:I733" si="459">IF($AI727&lt;&gt;"",IF($Y$3="text", BU727,AN727),"")</f>
        <v xml:space="preserve">NonSV </v>
      </c>
      <c r="J727" s="58" t="str">
        <f t="shared" ref="J727:J733" si="460">IF($AI727&lt;&gt;"",IF($Y$3="text", BV727,AO727),"")</f>
        <v xml:space="preserve">2to6°C </v>
      </c>
      <c r="K727" s="58" t="str">
        <f t="shared" ref="K727:K733" si="461">IF($AI727&lt;&gt;"",IF($Y$3="text", BW727,AP727),"")</f>
        <v>No</v>
      </c>
      <c r="L727" s="58" t="str">
        <f t="shared" ref="L727:L733" si="462">IF($AI727&lt;&gt;"",IF($Y$3="text", BX727,AQ727),"")</f>
        <v xml:space="preserve">Allo </v>
      </c>
      <c r="M727" s="58" t="str">
        <f t="shared" ref="M727:M733" si="463">IF($AI727&lt;&gt;"",IF($Y$3="text", BY727,AR727),"")</f>
        <v xml:space="preserve">WB </v>
      </c>
      <c r="N727" s="58" t="str">
        <f t="shared" ref="N727:N733" si="464">IF($AI727&lt;&gt;"",IF($Y$3="text", BZ727,AS727),"")</f>
        <v xml:space="preserve">? </v>
      </c>
      <c r="O727" s="58" t="str">
        <f t="shared" ref="O727:O733" si="465">IF($AI727&lt;&gt;"",IF($Y$3="text", CA727,AT727),"")</f>
        <v xml:space="preserve">Transf </v>
      </c>
      <c r="P727" s="58" t="str">
        <f t="shared" ref="P727:P733" si="466">IF($AI727&lt;&gt;"",IF($Y$3="text", CB727,AU727),"")</f>
        <v xml:space="preserve">LCdepl </v>
      </c>
      <c r="Q727" s="58" t="str">
        <f t="shared" ref="Q727:Q733" si="467">IF($AI727&lt;&gt;"",IF($Y$3="text", CC727,AV727),"")</f>
        <v xml:space="preserve">Pool </v>
      </c>
      <c r="R727" s="58" t="str">
        <f t="shared" ref="R727:R733" si="468">IF($AI727&lt;&gt;"",IF($Y$3="text", CD727,AW727),"")</f>
        <v xml:space="preserve">NoIrr </v>
      </c>
      <c r="S727" s="58" t="str">
        <f t="shared" ref="S727:S733" si="469">IF($AI727&lt;&gt;"",IF($Y$3="text", CE727,AX727),"")</f>
        <v xml:space="preserve">- </v>
      </c>
      <c r="T727" s="58" t="str">
        <f t="shared" ref="T727:T733" si="470">IF($AI727&lt;&gt;"",IF($Y$3="text", CF727,AY727),"")</f>
        <v xml:space="preserve">Cryoprdepl </v>
      </c>
      <c r="U727" s="58" t="str">
        <f t="shared" ref="U727:U733" si="471">IF($AI727&lt;&gt;"",IF($Y$3="text", CG727,AZ727),"")</f>
        <v xml:space="preserve">Qu </v>
      </c>
      <c r="V727" s="58" t="str">
        <f t="shared" ref="V727:V733" si="472">IF($AI727&lt;&gt;"",IF($Y$3="text", CH727,BA727),"")</f>
        <v>NA</v>
      </c>
      <c r="W727" s="58" t="str">
        <f t="shared" ref="W727:W733" si="473">IF($AI727&lt;&gt;"",IF($Y$3="text", CI727,BB727),"")</f>
        <v xml:space="preserve">None </v>
      </c>
      <c r="Y727" s="161" t="str">
        <f t="shared" si="434"/>
        <v>5-2-1-1-3-2-1-1-1-0-1-3-3-1-1-11-2-1-1</v>
      </c>
      <c r="Z727" s="8">
        <f t="shared" si="384"/>
        <v>514194</v>
      </c>
      <c r="AA727" s="7">
        <f t="shared" si="385"/>
        <v>722</v>
      </c>
      <c r="AB727" s="29" t="str">
        <f t="shared" si="412"/>
        <v>5</v>
      </c>
      <c r="AC727" s="29" t="str">
        <f t="shared" si="412"/>
        <v>1</v>
      </c>
      <c r="AD727" s="29" t="str">
        <f t="shared" si="412"/>
        <v>4</v>
      </c>
      <c r="AE727" s="29" t="str">
        <f t="shared" si="412"/>
        <v>1</v>
      </c>
      <c r="AF727" s="29" t="str">
        <f t="shared" si="412"/>
        <v>9</v>
      </c>
      <c r="AG727" s="29" t="str">
        <f t="shared" si="412"/>
        <v>4</v>
      </c>
      <c r="AH727" s="48">
        <v>722</v>
      </c>
      <c r="AI727" s="510">
        <v>514194</v>
      </c>
      <c r="AJ727" s="509">
        <v>5</v>
      </c>
      <c r="AK727" s="509">
        <v>2</v>
      </c>
      <c r="AL727" s="509">
        <v>1</v>
      </c>
      <c r="AM727" s="509">
        <v>1</v>
      </c>
      <c r="AN727" s="509">
        <v>3</v>
      </c>
      <c r="AO727" s="509">
        <v>2</v>
      </c>
      <c r="AP727" s="509">
        <v>1</v>
      </c>
      <c r="AQ727" s="509">
        <v>1</v>
      </c>
      <c r="AR727" s="509">
        <v>1</v>
      </c>
      <c r="AS727" s="509">
        <v>0</v>
      </c>
      <c r="AT727" s="509">
        <v>1</v>
      </c>
      <c r="AU727" s="509">
        <v>3</v>
      </c>
      <c r="AV727" s="509">
        <v>3</v>
      </c>
      <c r="AW727" s="509">
        <v>1</v>
      </c>
      <c r="AX727" s="509">
        <v>1</v>
      </c>
      <c r="AY727" s="509">
        <v>11</v>
      </c>
      <c r="AZ727" s="509">
        <v>2</v>
      </c>
      <c r="BA727" s="509">
        <v>1</v>
      </c>
      <c r="BB727" s="509">
        <v>1</v>
      </c>
      <c r="BC727" s="509" t="b">
        <v>0</v>
      </c>
      <c r="BD727" s="508">
        <v>37485</v>
      </c>
      <c r="BE727" s="508">
        <v>37485</v>
      </c>
      <c r="BF727" s="509" t="b">
        <v>0</v>
      </c>
      <c r="BG727" s="510" t="s">
        <v>1147</v>
      </c>
      <c r="BH727" s="512"/>
      <c r="BI727" s="510"/>
      <c r="BJ727" s="513">
        <v>37485</v>
      </c>
      <c r="BK727" s="513">
        <v>37485</v>
      </c>
      <c r="BL727" s="513">
        <v>46217</v>
      </c>
      <c r="BM727" s="510"/>
      <c r="BN727" s="512"/>
      <c r="BO727" s="510"/>
      <c r="BP727" s="509">
        <v>6</v>
      </c>
      <c r="BQ727" s="509" t="str">
        <f>IF(AI727="","",VLOOKUP(AJ727,[0]!Qualifier,(COLUMN(AJ727)-34),FALSE))</f>
        <v>Plasma</v>
      </c>
      <c r="BR727" s="509" t="str">
        <f>IF(AJ727="","",VLOOKUP(AK727,[0]!Qualifier,(COLUMN(AK727)-34),FALSE))</f>
        <v xml:space="preserve">CPD </v>
      </c>
      <c r="BS727" s="509" t="str">
        <f>IF(AK727="","",VLOOKUP(AL727,[0]!Qualifier,(COLUMN(AL727)-34),FALSE))</f>
        <v xml:space="preserve">NoAdd </v>
      </c>
      <c r="BT727" s="509" t="str">
        <f>IF(AL727="","",VLOOKUP(AM727,[0]!Qualifier,(COLUMN(AM727)-34),FALSE))</f>
        <v xml:space="preserve">Closed </v>
      </c>
      <c r="BU727" s="509" t="str">
        <f>IF(AM727="","",VLOOKUP(AN727,[0]!Qualifier,(COLUMN(AN727)-34),FALSE))</f>
        <v xml:space="preserve">NonSV </v>
      </c>
      <c r="BV727" s="509" t="str">
        <f>IF(AN727="","",VLOOKUP(AO727,[0]!Qualifier,(COLUMN(AO727)-34),FALSE))</f>
        <v xml:space="preserve">2to6°C </v>
      </c>
      <c r="BW727" s="509" t="str">
        <f>IF(AO727="","",VLOOKUP(AP727,[0]!Qualifier,(COLUMN(AP727)-34),FALSE))</f>
        <v>No</v>
      </c>
      <c r="BX727" s="509" t="str">
        <f>IF(AP727="","",VLOOKUP(AQ727,[0]!Qualifier,(COLUMN(AQ727)-34),FALSE))</f>
        <v xml:space="preserve">Allo </v>
      </c>
      <c r="BY727" s="509" t="str">
        <f>IF(AQ727="","",VLOOKUP(AR727,[0]!Qualifier,(COLUMN(AR727)-34),FALSE))</f>
        <v xml:space="preserve">WB </v>
      </c>
      <c r="BZ727" s="509" t="str">
        <f>IF(AR727="","",VLOOKUP(AS727,[0]!Qualifier,(COLUMN(AS727)-34),FALSE))</f>
        <v xml:space="preserve">? </v>
      </c>
      <c r="CA727" s="509" t="str">
        <f>IF(AS727="","",VLOOKUP(AT727,[0]!Qualifier,(COLUMN(AT727)-34),FALSE))</f>
        <v xml:space="preserve">Transf </v>
      </c>
      <c r="CB727" s="509" t="str">
        <f>IF(AT727="","",VLOOKUP(AU727,[0]!Qualifier,(COLUMN(AU727)-34),FALSE))</f>
        <v xml:space="preserve">LCdepl </v>
      </c>
      <c r="CC727" s="509" t="str">
        <f>IF(AU727="","",VLOOKUP(AV727,[0]!Qualifier,(COLUMN(AV727)-34),FALSE))</f>
        <v xml:space="preserve">Pool </v>
      </c>
      <c r="CD727" s="509" t="str">
        <f>IF(AV727="","",VLOOKUP(AW727,[0]!Qualifier,(COLUMN(AW727)-34),FALSE))</f>
        <v xml:space="preserve">NoIrr </v>
      </c>
      <c r="CE727" s="508" t="str">
        <f>IF(AW727="","",VLOOKUP(AX727,[0]!Qualifier,(COLUMN(AX727)-34),FALSE))</f>
        <v xml:space="preserve">- </v>
      </c>
      <c r="CF727" s="508" t="str">
        <f>IF(AX727="","",VLOOKUP(AY727,[0]!Qualifier,(COLUMN(AY727)-34),FALSE))</f>
        <v xml:space="preserve">Cryoprdepl </v>
      </c>
      <c r="CG727" s="509" t="str">
        <f>IF(AY727="","",VLOOKUP(AZ727,[0]!Qualifier,(COLUMN(AZ727)-34),FALSE))</f>
        <v xml:space="preserve">Qu </v>
      </c>
      <c r="CH727" s="510" t="str">
        <f>IF(AZ727="","",VLOOKUP(BA727,[0]!Qualifier,(COLUMN(BA727)-34),FALSE))</f>
        <v>NA</v>
      </c>
      <c r="CI727" s="509" t="str">
        <f>IF(BA727="","",VLOOKUP(BB727,[0]!Qualifier,(COLUMN(BB727)-34),FALSE))</f>
        <v xml:space="preserve">None </v>
      </c>
      <c r="CJ727" s="510"/>
      <c r="CK727" s="513" t="str">
        <f t="shared" si="435"/>
        <v>5-2-1-1-3-2-1-1-1-0-1-3-3-1-1-11-2-1-1</v>
      </c>
      <c r="CL727" s="513">
        <v>43022</v>
      </c>
      <c r="CM727" s="513">
        <v>45195</v>
      </c>
      <c r="CN727" s="510"/>
      <c r="CP727" s="510"/>
    </row>
    <row r="728" spans="2:94" ht="12.95" customHeight="1" outlineLevel="1" x14ac:dyDescent="0.35">
      <c r="B728" s="7">
        <f t="shared" si="382"/>
        <v>723</v>
      </c>
      <c r="C728" s="59">
        <f t="shared" si="381"/>
        <v>723</v>
      </c>
      <c r="D728" s="124">
        <f t="shared" si="383"/>
        <v>519104</v>
      </c>
      <c r="E728" s="16" t="str">
        <f t="shared" si="455"/>
        <v>Plasma</v>
      </c>
      <c r="F728" s="58" t="str">
        <f t="shared" si="456"/>
        <v xml:space="preserve">CPD </v>
      </c>
      <c r="G728" s="58" t="str">
        <f t="shared" si="457"/>
        <v xml:space="preserve">NoAdd </v>
      </c>
      <c r="H728" s="58" t="str">
        <f t="shared" si="458"/>
        <v xml:space="preserve">Closed </v>
      </c>
      <c r="I728" s="58" t="str">
        <f t="shared" si="459"/>
        <v xml:space="preserve">SV </v>
      </c>
      <c r="J728" s="58" t="str">
        <f t="shared" si="460"/>
        <v xml:space="preserve">≤-30°C  </v>
      </c>
      <c r="K728" s="58" t="str">
        <f t="shared" si="461"/>
        <v>No</v>
      </c>
      <c r="L728" s="58" t="str">
        <f t="shared" si="462"/>
        <v xml:space="preserve">Allo </v>
      </c>
      <c r="M728" s="58" t="str">
        <f t="shared" si="463"/>
        <v xml:space="preserve">WB </v>
      </c>
      <c r="N728" s="58" t="str">
        <f t="shared" si="464"/>
        <v xml:space="preserve">? </v>
      </c>
      <c r="O728" s="58" t="str">
        <f t="shared" si="465"/>
        <v xml:space="preserve">Transf </v>
      </c>
      <c r="P728" s="58" t="str">
        <f t="shared" si="466"/>
        <v xml:space="preserve">LCdepl </v>
      </c>
      <c r="Q728" s="58" t="str">
        <f t="shared" si="467"/>
        <v xml:space="preserve">None </v>
      </c>
      <c r="R728" s="58" t="str">
        <f t="shared" si="468"/>
        <v xml:space="preserve">NoIrr </v>
      </c>
      <c r="S728" s="58" t="str">
        <f t="shared" si="469"/>
        <v xml:space="preserve">- </v>
      </c>
      <c r="T728" s="58" t="str">
        <f t="shared" si="470"/>
        <v xml:space="preserve">Cryoprdepl </v>
      </c>
      <c r="U728" s="58" t="str">
        <f t="shared" si="471"/>
        <v xml:space="preserve">Qu </v>
      </c>
      <c r="V728" s="58" t="str">
        <f t="shared" si="472"/>
        <v>NA</v>
      </c>
      <c r="W728" s="58" t="str">
        <f t="shared" si="473"/>
        <v xml:space="preserve">None </v>
      </c>
      <c r="Y728" s="161" t="str">
        <f t="shared" si="434"/>
        <v>5-2-1-1-1-4-1-1-1-0-1-3-1-1-1-11-2-1-1</v>
      </c>
      <c r="Z728" s="8">
        <f t="shared" si="384"/>
        <v>519104</v>
      </c>
      <c r="AA728" s="7">
        <f t="shared" si="385"/>
        <v>723</v>
      </c>
      <c r="AB728" s="29" t="str">
        <f t="shared" si="412"/>
        <v>5</v>
      </c>
      <c r="AC728" s="29" t="str">
        <f t="shared" si="412"/>
        <v>1</v>
      </c>
      <c r="AD728" s="29" t="str">
        <f t="shared" si="412"/>
        <v>9</v>
      </c>
      <c r="AE728" s="29" t="str">
        <f t="shared" si="412"/>
        <v>1</v>
      </c>
      <c r="AF728" s="29" t="str">
        <f t="shared" si="412"/>
        <v>0</v>
      </c>
      <c r="AG728" s="29" t="str">
        <f t="shared" si="412"/>
        <v>4</v>
      </c>
      <c r="AH728" s="48">
        <v>723</v>
      </c>
      <c r="AI728" s="510">
        <v>519104</v>
      </c>
      <c r="AJ728" s="509">
        <v>5</v>
      </c>
      <c r="AK728" s="509">
        <v>2</v>
      </c>
      <c r="AL728" s="509">
        <v>1</v>
      </c>
      <c r="AM728" s="509">
        <v>1</v>
      </c>
      <c r="AN728" s="509">
        <v>1</v>
      </c>
      <c r="AO728" s="509">
        <v>4</v>
      </c>
      <c r="AP728" s="509">
        <v>1</v>
      </c>
      <c r="AQ728" s="509">
        <v>1</v>
      </c>
      <c r="AR728" s="509">
        <v>1</v>
      </c>
      <c r="AS728" s="509">
        <v>0</v>
      </c>
      <c r="AT728" s="509">
        <v>1</v>
      </c>
      <c r="AU728" s="509">
        <v>3</v>
      </c>
      <c r="AV728" s="509">
        <v>1</v>
      </c>
      <c r="AW728" s="509">
        <v>1</v>
      </c>
      <c r="AX728" s="509">
        <v>1</v>
      </c>
      <c r="AY728" s="509">
        <v>11</v>
      </c>
      <c r="AZ728" s="509">
        <v>2</v>
      </c>
      <c r="BA728" s="509">
        <v>1</v>
      </c>
      <c r="BB728" s="509">
        <v>1</v>
      </c>
      <c r="BC728" s="509" t="b">
        <v>0</v>
      </c>
      <c r="BD728" s="508">
        <v>37538</v>
      </c>
      <c r="BE728" s="508">
        <v>37538</v>
      </c>
      <c r="BF728" s="509" t="b">
        <v>0</v>
      </c>
      <c r="BG728" s="510" t="s">
        <v>1148</v>
      </c>
      <c r="BH728" s="512"/>
      <c r="BI728" s="510"/>
      <c r="BJ728" s="513">
        <v>37538</v>
      </c>
      <c r="BK728" s="513">
        <v>37538</v>
      </c>
      <c r="BL728" s="513">
        <v>46217</v>
      </c>
      <c r="BM728" s="510"/>
      <c r="BN728" s="512"/>
      <c r="BO728" s="510"/>
      <c r="BP728" s="509">
        <v>6</v>
      </c>
      <c r="BQ728" s="509" t="str">
        <f>IF(AI728="","",VLOOKUP(AJ728,[0]!Qualifier,(COLUMN(AJ728)-34),FALSE))</f>
        <v>Plasma</v>
      </c>
      <c r="BR728" s="509" t="str">
        <f>IF(AJ728="","",VLOOKUP(AK728,[0]!Qualifier,(COLUMN(AK728)-34),FALSE))</f>
        <v xml:space="preserve">CPD </v>
      </c>
      <c r="BS728" s="509" t="str">
        <f>IF(AK728="","",VLOOKUP(AL728,[0]!Qualifier,(COLUMN(AL728)-34),FALSE))</f>
        <v xml:space="preserve">NoAdd </v>
      </c>
      <c r="BT728" s="509" t="str">
        <f>IF(AL728="","",VLOOKUP(AM728,[0]!Qualifier,(COLUMN(AM728)-34),FALSE))</f>
        <v xml:space="preserve">Closed </v>
      </c>
      <c r="BU728" s="509" t="str">
        <f>IF(AM728="","",VLOOKUP(AN728,[0]!Qualifier,(COLUMN(AN728)-34),FALSE))</f>
        <v xml:space="preserve">SV </v>
      </c>
      <c r="BV728" s="509" t="str">
        <f>IF(AN728="","",VLOOKUP(AO728,[0]!Qualifier,(COLUMN(AO728)-34),FALSE))</f>
        <v xml:space="preserve">≤-30°C  </v>
      </c>
      <c r="BW728" s="509" t="str">
        <f>IF(AO728="","",VLOOKUP(AP728,[0]!Qualifier,(COLUMN(AP728)-34),FALSE))</f>
        <v>No</v>
      </c>
      <c r="BX728" s="509" t="str">
        <f>IF(AP728="","",VLOOKUP(AQ728,[0]!Qualifier,(COLUMN(AQ728)-34),FALSE))</f>
        <v xml:space="preserve">Allo </v>
      </c>
      <c r="BY728" s="509" t="str">
        <f>IF(AQ728="","",VLOOKUP(AR728,[0]!Qualifier,(COLUMN(AR728)-34),FALSE))</f>
        <v xml:space="preserve">WB </v>
      </c>
      <c r="BZ728" s="509" t="str">
        <f>IF(AR728="","",VLOOKUP(AS728,[0]!Qualifier,(COLUMN(AS728)-34),FALSE))</f>
        <v xml:space="preserve">? </v>
      </c>
      <c r="CA728" s="509" t="str">
        <f>IF(AS728="","",VLOOKUP(AT728,[0]!Qualifier,(COLUMN(AT728)-34),FALSE))</f>
        <v xml:space="preserve">Transf </v>
      </c>
      <c r="CB728" s="509" t="str">
        <f>IF(AT728="","",VLOOKUP(AU728,[0]!Qualifier,(COLUMN(AU728)-34),FALSE))</f>
        <v xml:space="preserve">LCdepl </v>
      </c>
      <c r="CC728" s="509" t="str">
        <f>IF(AU728="","",VLOOKUP(AV728,[0]!Qualifier,(COLUMN(AV728)-34),FALSE))</f>
        <v xml:space="preserve">None </v>
      </c>
      <c r="CD728" s="509" t="str">
        <f>IF(AV728="","",VLOOKUP(AW728,[0]!Qualifier,(COLUMN(AW728)-34),FALSE))</f>
        <v xml:space="preserve">NoIrr </v>
      </c>
      <c r="CE728" s="508" t="str">
        <f>IF(AW728="","",VLOOKUP(AX728,[0]!Qualifier,(COLUMN(AX728)-34),FALSE))</f>
        <v xml:space="preserve">- </v>
      </c>
      <c r="CF728" s="508" t="str">
        <f>IF(AX728="","",VLOOKUP(AY728,[0]!Qualifier,(COLUMN(AY728)-34),FALSE))</f>
        <v xml:space="preserve">Cryoprdepl </v>
      </c>
      <c r="CG728" s="509" t="str">
        <f>IF(AY728="","",VLOOKUP(AZ728,[0]!Qualifier,(COLUMN(AZ728)-34),FALSE))</f>
        <v xml:space="preserve">Qu </v>
      </c>
      <c r="CH728" s="510" t="str">
        <f>IF(AZ728="","",VLOOKUP(BA728,[0]!Qualifier,(COLUMN(BA728)-34),FALSE))</f>
        <v>NA</v>
      </c>
      <c r="CI728" s="509" t="str">
        <f>IF(BA728="","",VLOOKUP(BB728,[0]!Qualifier,(COLUMN(BB728)-34),FALSE))</f>
        <v xml:space="preserve">None </v>
      </c>
      <c r="CJ728" s="510"/>
      <c r="CK728" s="513" t="str">
        <f t="shared" si="435"/>
        <v>5-2-1-1-1-4-1-1-1-0-1-3-1-1-1-11-2-1-1</v>
      </c>
      <c r="CL728" s="513">
        <v>43086</v>
      </c>
      <c r="CM728" s="513">
        <v>45195</v>
      </c>
      <c r="CN728" s="510"/>
      <c r="CP728" s="510"/>
    </row>
    <row r="729" spans="2:94" ht="12.95" customHeight="1" outlineLevel="1" x14ac:dyDescent="0.35">
      <c r="B729" s="7">
        <f t="shared" si="382"/>
        <v>724</v>
      </c>
      <c r="C729" s="59">
        <f t="shared" si="381"/>
        <v>724</v>
      </c>
      <c r="D729" s="124">
        <f t="shared" si="383"/>
        <v>520601</v>
      </c>
      <c r="E729" s="16" t="str">
        <f t="shared" si="455"/>
        <v>Plasma</v>
      </c>
      <c r="F729" s="58" t="str">
        <f t="shared" si="456"/>
        <v xml:space="preserve">ACD-A </v>
      </c>
      <c r="G729" s="58" t="str">
        <f t="shared" si="457"/>
        <v xml:space="preserve">NoAdd </v>
      </c>
      <c r="H729" s="58" t="str">
        <f t="shared" si="458"/>
        <v xml:space="preserve">Closed </v>
      </c>
      <c r="I729" s="58" t="str">
        <f t="shared" si="459"/>
        <v xml:space="preserve">SV </v>
      </c>
      <c r="J729" s="58" t="str">
        <f t="shared" si="460"/>
        <v xml:space="preserve">≤-30°C  </v>
      </c>
      <c r="K729" s="58" t="str">
        <f t="shared" si="461"/>
        <v>No</v>
      </c>
      <c r="L729" s="58" t="str">
        <f t="shared" si="462"/>
        <v xml:space="preserve">Allo </v>
      </c>
      <c r="M729" s="58" t="str">
        <f t="shared" si="463"/>
        <v xml:space="preserve">Aph </v>
      </c>
      <c r="N729" s="58" t="str">
        <f t="shared" si="464"/>
        <v xml:space="preserve">&gt;18h </v>
      </c>
      <c r="O729" s="58" t="str">
        <f t="shared" si="465"/>
        <v xml:space="preserve">Transf </v>
      </c>
      <c r="P729" s="58" t="str">
        <f t="shared" si="466"/>
        <v xml:space="preserve">LCdepl </v>
      </c>
      <c r="Q729" s="58" t="str">
        <f t="shared" si="467"/>
        <v xml:space="preserve">None </v>
      </c>
      <c r="R729" s="58" t="str">
        <f t="shared" si="468"/>
        <v xml:space="preserve">NoIrr </v>
      </c>
      <c r="S729" s="58" t="str">
        <f t="shared" si="469"/>
        <v xml:space="preserve">- </v>
      </c>
      <c r="T729" s="58" t="str">
        <f t="shared" si="470"/>
        <v>no sub</v>
      </c>
      <c r="U729" s="58" t="str">
        <f t="shared" si="471"/>
        <v xml:space="preserve">Qu </v>
      </c>
      <c r="V729" s="58" t="str">
        <f t="shared" si="472"/>
        <v>NA</v>
      </c>
      <c r="W729" s="58" t="str">
        <f t="shared" si="473"/>
        <v xml:space="preserve">None </v>
      </c>
      <c r="Y729" s="161" t="str">
        <f t="shared" si="434"/>
        <v>5-7-1-1-1-4-1-1-2-4-1-3-1-1-1-1-2-1-1</v>
      </c>
      <c r="Z729" s="8">
        <f t="shared" si="384"/>
        <v>520601</v>
      </c>
      <c r="AA729" s="7">
        <f t="shared" si="385"/>
        <v>724</v>
      </c>
      <c r="AB729" s="29" t="str">
        <f t="shared" si="412"/>
        <v>5</v>
      </c>
      <c r="AC729" s="29" t="str">
        <f t="shared" si="412"/>
        <v>2</v>
      </c>
      <c r="AD729" s="29" t="str">
        <f t="shared" si="412"/>
        <v>0</v>
      </c>
      <c r="AE729" s="29" t="str">
        <f t="shared" si="412"/>
        <v>6</v>
      </c>
      <c r="AF729" s="29" t="str">
        <f t="shared" si="412"/>
        <v>0</v>
      </c>
      <c r="AG729" s="29" t="str">
        <f t="shared" si="412"/>
        <v>1</v>
      </c>
      <c r="AH729" s="48">
        <v>724</v>
      </c>
      <c r="AI729" s="510">
        <v>520601</v>
      </c>
      <c r="AJ729" s="509">
        <v>5</v>
      </c>
      <c r="AK729" s="509">
        <v>7</v>
      </c>
      <c r="AL729" s="509">
        <v>1</v>
      </c>
      <c r="AM729" s="509">
        <v>1</v>
      </c>
      <c r="AN729" s="509">
        <v>1</v>
      </c>
      <c r="AO729" s="509">
        <v>4</v>
      </c>
      <c r="AP729" s="509">
        <v>1</v>
      </c>
      <c r="AQ729" s="509">
        <v>1</v>
      </c>
      <c r="AR729" s="509">
        <v>2</v>
      </c>
      <c r="AS729" s="509">
        <v>4</v>
      </c>
      <c r="AT729" s="509">
        <v>1</v>
      </c>
      <c r="AU729" s="509">
        <v>3</v>
      </c>
      <c r="AV729" s="509">
        <v>1</v>
      </c>
      <c r="AW729" s="509">
        <v>1</v>
      </c>
      <c r="AX729" s="509">
        <v>1</v>
      </c>
      <c r="AY729" s="509">
        <v>1</v>
      </c>
      <c r="AZ729" s="509">
        <v>2</v>
      </c>
      <c r="BA729" s="509">
        <v>1</v>
      </c>
      <c r="BB729" s="509">
        <v>1</v>
      </c>
      <c r="BC729" s="509" t="b">
        <v>0</v>
      </c>
      <c r="BD729" s="508">
        <v>44699</v>
      </c>
      <c r="BE729" s="508">
        <v>44684</v>
      </c>
      <c r="BF729" s="509" t="b">
        <v>0</v>
      </c>
      <c r="BG729" s="510" t="s">
        <v>1149</v>
      </c>
      <c r="BH729" s="512"/>
      <c r="BI729" s="510"/>
      <c r="BJ729" s="513">
        <v>44699</v>
      </c>
      <c r="BK729" s="513">
        <v>44684</v>
      </c>
      <c r="BL729" s="513">
        <v>46217</v>
      </c>
      <c r="BM729" s="510"/>
      <c r="BN729" s="512"/>
      <c r="BO729" s="510"/>
      <c r="BP729" s="509">
        <v>6</v>
      </c>
      <c r="BQ729" s="509" t="str">
        <f>IF(AI729="","",VLOOKUP(AJ729,[0]!Qualifier,(COLUMN(AJ729)-34),FALSE))</f>
        <v>Plasma</v>
      </c>
      <c r="BR729" s="509" t="str">
        <f>IF(AJ729="","",VLOOKUP(AK729,[0]!Qualifier,(COLUMN(AK729)-34),FALSE))</f>
        <v xml:space="preserve">ACD-A </v>
      </c>
      <c r="BS729" s="509" t="str">
        <f>IF(AK729="","",VLOOKUP(AL729,[0]!Qualifier,(COLUMN(AL729)-34),FALSE))</f>
        <v xml:space="preserve">NoAdd </v>
      </c>
      <c r="BT729" s="509" t="str">
        <f>IF(AL729="","",VLOOKUP(AM729,[0]!Qualifier,(COLUMN(AM729)-34),FALSE))</f>
        <v xml:space="preserve">Closed </v>
      </c>
      <c r="BU729" s="509" t="str">
        <f>IF(AM729="","",VLOOKUP(AN729,[0]!Qualifier,(COLUMN(AN729)-34),FALSE))</f>
        <v xml:space="preserve">SV </v>
      </c>
      <c r="BV729" s="509" t="str">
        <f>IF(AN729="","",VLOOKUP(AO729,[0]!Qualifier,(COLUMN(AO729)-34),FALSE))</f>
        <v xml:space="preserve">≤-30°C  </v>
      </c>
      <c r="BW729" s="509" t="str">
        <f>IF(AO729="","",VLOOKUP(AP729,[0]!Qualifier,(COLUMN(AP729)-34),FALSE))</f>
        <v>No</v>
      </c>
      <c r="BX729" s="509" t="str">
        <f>IF(AP729="","",VLOOKUP(AQ729,[0]!Qualifier,(COLUMN(AQ729)-34),FALSE))</f>
        <v xml:space="preserve">Allo </v>
      </c>
      <c r="BY729" s="509" t="str">
        <f>IF(AQ729="","",VLOOKUP(AR729,[0]!Qualifier,(COLUMN(AR729)-34),FALSE))</f>
        <v xml:space="preserve">Aph </v>
      </c>
      <c r="BZ729" s="509" t="str">
        <f>IF(AR729="","",VLOOKUP(AS729,[0]!Qualifier,(COLUMN(AS729)-34),FALSE))</f>
        <v xml:space="preserve">&gt;18h </v>
      </c>
      <c r="CA729" s="509" t="str">
        <f>IF(AS729="","",VLOOKUP(AT729,[0]!Qualifier,(COLUMN(AT729)-34),FALSE))</f>
        <v xml:space="preserve">Transf </v>
      </c>
      <c r="CB729" s="509" t="str">
        <f>IF(AT729="","",VLOOKUP(AU729,[0]!Qualifier,(COLUMN(AU729)-34),FALSE))</f>
        <v xml:space="preserve">LCdepl </v>
      </c>
      <c r="CC729" s="509" t="str">
        <f>IF(AU729="","",VLOOKUP(AV729,[0]!Qualifier,(COLUMN(AV729)-34),FALSE))</f>
        <v xml:space="preserve">None </v>
      </c>
      <c r="CD729" s="509" t="str">
        <f>IF(AV729="","",VLOOKUP(AW729,[0]!Qualifier,(COLUMN(AW729)-34),FALSE))</f>
        <v xml:space="preserve">NoIrr </v>
      </c>
      <c r="CE729" s="508" t="str">
        <f>IF(AW729="","",VLOOKUP(AX729,[0]!Qualifier,(COLUMN(AX729)-34),FALSE))</f>
        <v xml:space="preserve">- </v>
      </c>
      <c r="CF729" s="508" t="str">
        <f>IF(AX729="","",VLOOKUP(AY729,[0]!Qualifier,(COLUMN(AY729)-34),FALSE))</f>
        <v>no sub</v>
      </c>
      <c r="CG729" s="509" t="str">
        <f>IF(AY729="","",VLOOKUP(AZ729,[0]!Qualifier,(COLUMN(AZ729)-34),FALSE))</f>
        <v xml:space="preserve">Qu </v>
      </c>
      <c r="CH729" s="510" t="str">
        <f>IF(AZ729="","",VLOOKUP(BA729,[0]!Qualifier,(COLUMN(BA729)-34),FALSE))</f>
        <v>NA</v>
      </c>
      <c r="CI729" s="509" t="str">
        <f>IF(BA729="","",VLOOKUP(BB729,[0]!Qualifier,(COLUMN(BB729)-34),FALSE))</f>
        <v xml:space="preserve">None </v>
      </c>
      <c r="CJ729" s="510"/>
      <c r="CK729" s="513" t="str">
        <f t="shared" si="435"/>
        <v>5-7-1-1-1-4-1-1-2-4-1-3-1-1-1-1-2-1-1</v>
      </c>
      <c r="CL729" s="513">
        <v>43086</v>
      </c>
      <c r="CM729" s="513">
        <v>45195</v>
      </c>
      <c r="CN729" s="510"/>
      <c r="CP729" s="510"/>
    </row>
    <row r="730" spans="2:94" ht="12.95" customHeight="1" outlineLevel="1" x14ac:dyDescent="0.35">
      <c r="B730" s="7">
        <f t="shared" si="382"/>
        <v>725</v>
      </c>
      <c r="C730" s="59">
        <f t="shared" si="381"/>
        <v>725</v>
      </c>
      <c r="D730" s="124">
        <f t="shared" si="383"/>
        <v>524169</v>
      </c>
      <c r="E730" s="16" t="str">
        <f t="shared" si="455"/>
        <v>Plasma</v>
      </c>
      <c r="F730" s="58" t="str">
        <f t="shared" si="456"/>
        <v xml:space="preserve">ACD </v>
      </c>
      <c r="G730" s="58" t="str">
        <f t="shared" si="457"/>
        <v xml:space="preserve">NoAdd </v>
      </c>
      <c r="H730" s="58" t="str">
        <f t="shared" si="458"/>
        <v xml:space="preserve">Closed </v>
      </c>
      <c r="I730" s="58" t="str">
        <f t="shared" si="459"/>
        <v xml:space="preserve">SV </v>
      </c>
      <c r="J730" s="58" t="str">
        <f t="shared" si="460"/>
        <v xml:space="preserve">≤-30°C  </v>
      </c>
      <c r="K730" s="58" t="str">
        <f t="shared" si="461"/>
        <v>No</v>
      </c>
      <c r="L730" s="58" t="str">
        <f t="shared" si="462"/>
        <v xml:space="preserve">Allo </v>
      </c>
      <c r="M730" s="58" t="str">
        <f t="shared" si="463"/>
        <v xml:space="preserve">Aph </v>
      </c>
      <c r="N730" s="58" t="str">
        <f t="shared" si="464"/>
        <v xml:space="preserve">&gt;18h </v>
      </c>
      <c r="O730" s="58" t="str">
        <f t="shared" si="465"/>
        <v xml:space="preserve">Fract </v>
      </c>
      <c r="P730" s="58" t="str">
        <f t="shared" si="466"/>
        <v xml:space="preserve">LCdepl </v>
      </c>
      <c r="Q730" s="58" t="str">
        <f t="shared" si="467"/>
        <v xml:space="preserve">None </v>
      </c>
      <c r="R730" s="58" t="str">
        <f t="shared" si="468"/>
        <v xml:space="preserve">NoIrr </v>
      </c>
      <c r="S730" s="58" t="str">
        <f t="shared" si="469"/>
        <v xml:space="preserve">- </v>
      </c>
      <c r="T730" s="58" t="str">
        <f t="shared" si="470"/>
        <v>no sub</v>
      </c>
      <c r="U730" s="58" t="str">
        <f t="shared" si="471"/>
        <v>Non</v>
      </c>
      <c r="V730" s="58" t="str">
        <f t="shared" si="472"/>
        <v>NA</v>
      </c>
      <c r="W730" s="58" t="str">
        <f t="shared" si="473"/>
        <v xml:space="preserve">None </v>
      </c>
      <c r="Y730" s="161" t="str">
        <f t="shared" si="434"/>
        <v>5-6-1-1-1-4-1-1-2-4-3-3-1-1-1-1-1-1-1</v>
      </c>
      <c r="Z730" s="8">
        <f t="shared" si="384"/>
        <v>524169</v>
      </c>
      <c r="AA730" s="7">
        <f t="shared" si="385"/>
        <v>725</v>
      </c>
      <c r="AB730" s="29" t="str">
        <f t="shared" si="412"/>
        <v>5</v>
      </c>
      <c r="AC730" s="29" t="str">
        <f t="shared" si="412"/>
        <v>2</v>
      </c>
      <c r="AD730" s="29" t="str">
        <f t="shared" si="412"/>
        <v>4</v>
      </c>
      <c r="AE730" s="29" t="str">
        <f t="shared" si="412"/>
        <v>1</v>
      </c>
      <c r="AF730" s="29" t="str">
        <f t="shared" si="412"/>
        <v>6</v>
      </c>
      <c r="AG730" s="29" t="str">
        <f t="shared" si="412"/>
        <v>9</v>
      </c>
      <c r="AH730" s="48">
        <f>AH729+1</f>
        <v>725</v>
      </c>
      <c r="AI730" s="510">
        <v>524169</v>
      </c>
      <c r="AJ730" s="509">
        <v>5</v>
      </c>
      <c r="AK730" s="509">
        <v>6</v>
      </c>
      <c r="AL730" s="509">
        <v>1</v>
      </c>
      <c r="AM730" s="509">
        <v>1</v>
      </c>
      <c r="AN730" s="509">
        <v>1</v>
      </c>
      <c r="AO730" s="509">
        <v>4</v>
      </c>
      <c r="AP730" s="509">
        <v>1</v>
      </c>
      <c r="AQ730" s="509">
        <v>1</v>
      </c>
      <c r="AR730" s="509">
        <v>2</v>
      </c>
      <c r="AS730" s="509">
        <v>4</v>
      </c>
      <c r="AT730" s="509">
        <v>3</v>
      </c>
      <c r="AU730" s="509">
        <v>3</v>
      </c>
      <c r="AV730" s="509">
        <v>1</v>
      </c>
      <c r="AW730" s="509">
        <v>1</v>
      </c>
      <c r="AX730" s="509">
        <v>1</v>
      </c>
      <c r="AY730" s="509">
        <v>1</v>
      </c>
      <c r="AZ730" s="509">
        <v>1</v>
      </c>
      <c r="BA730" s="509">
        <v>1</v>
      </c>
      <c r="BB730" s="509">
        <v>1</v>
      </c>
      <c r="BC730" s="509" t="b">
        <v>0</v>
      </c>
      <c r="BD730" s="508">
        <v>38695</v>
      </c>
      <c r="BE730" s="508">
        <v>38695</v>
      </c>
      <c r="BF730" s="509" t="b">
        <v>0</v>
      </c>
      <c r="BG730" s="510" t="s">
        <v>746</v>
      </c>
      <c r="BH730" s="512"/>
      <c r="BI730" s="510"/>
      <c r="BJ730" s="513">
        <v>38695</v>
      </c>
      <c r="BK730" s="513">
        <v>38695</v>
      </c>
      <c r="BL730" s="513">
        <v>46217</v>
      </c>
      <c r="BM730" s="510"/>
      <c r="BN730" s="512"/>
      <c r="BO730" s="510"/>
      <c r="BP730" s="509">
        <v>6</v>
      </c>
      <c r="BQ730" s="509" t="str">
        <f>IF(AI730="","",VLOOKUP(AJ730,[0]!Qualifier,(COLUMN(AJ730)-34),FALSE))</f>
        <v>Plasma</v>
      </c>
      <c r="BR730" s="509" t="str">
        <f>IF(AJ730="","",VLOOKUP(AK730,[0]!Qualifier,(COLUMN(AK730)-34),FALSE))</f>
        <v xml:space="preserve">ACD </v>
      </c>
      <c r="BS730" s="509" t="str">
        <f>IF(AK730="","",VLOOKUP(AL730,[0]!Qualifier,(COLUMN(AL730)-34),FALSE))</f>
        <v xml:space="preserve">NoAdd </v>
      </c>
      <c r="BT730" s="509" t="str">
        <f>IF(AL730="","",VLOOKUP(AM730,[0]!Qualifier,(COLUMN(AM730)-34),FALSE))</f>
        <v xml:space="preserve">Closed </v>
      </c>
      <c r="BU730" s="509" t="str">
        <f>IF(AM730="","",VLOOKUP(AN730,[0]!Qualifier,(COLUMN(AN730)-34),FALSE))</f>
        <v xml:space="preserve">SV </v>
      </c>
      <c r="BV730" s="509" t="str">
        <f>IF(AN730="","",VLOOKUP(AO730,[0]!Qualifier,(COLUMN(AO730)-34),FALSE))</f>
        <v xml:space="preserve">≤-30°C  </v>
      </c>
      <c r="BW730" s="509" t="str">
        <f>IF(AO730="","",VLOOKUP(AP730,[0]!Qualifier,(COLUMN(AP730)-34),FALSE))</f>
        <v>No</v>
      </c>
      <c r="BX730" s="509" t="str">
        <f>IF(AP730="","",VLOOKUP(AQ730,[0]!Qualifier,(COLUMN(AQ730)-34),FALSE))</f>
        <v xml:space="preserve">Allo </v>
      </c>
      <c r="BY730" s="509" t="str">
        <f>IF(AQ730="","",VLOOKUP(AR730,[0]!Qualifier,(COLUMN(AR730)-34),FALSE))</f>
        <v xml:space="preserve">Aph </v>
      </c>
      <c r="BZ730" s="509" t="str">
        <f>IF(AR730="","",VLOOKUP(AS730,[0]!Qualifier,(COLUMN(AS730)-34),FALSE))</f>
        <v xml:space="preserve">&gt;18h </v>
      </c>
      <c r="CA730" s="509" t="str">
        <f>IF(AS730="","",VLOOKUP(AT730,[0]!Qualifier,(COLUMN(AT730)-34),FALSE))</f>
        <v xml:space="preserve">Fract </v>
      </c>
      <c r="CB730" s="509" t="str">
        <f>IF(AT730="","",VLOOKUP(AU730,[0]!Qualifier,(COLUMN(AU730)-34),FALSE))</f>
        <v xml:space="preserve">LCdepl </v>
      </c>
      <c r="CC730" s="509" t="str">
        <f>IF(AU730="","",VLOOKUP(AV730,[0]!Qualifier,(COLUMN(AV730)-34),FALSE))</f>
        <v xml:space="preserve">None </v>
      </c>
      <c r="CD730" s="509" t="str">
        <f>IF(AV730="","",VLOOKUP(AW730,[0]!Qualifier,(COLUMN(AW730)-34),FALSE))</f>
        <v xml:space="preserve">NoIrr </v>
      </c>
      <c r="CE730" s="508" t="str">
        <f>IF(AW730="","",VLOOKUP(AX730,[0]!Qualifier,(COLUMN(AX730)-34),FALSE))</f>
        <v xml:space="preserve">- </v>
      </c>
      <c r="CF730" s="508" t="str">
        <f>IF(AX730="","",VLOOKUP(AY730,[0]!Qualifier,(COLUMN(AY730)-34),FALSE))</f>
        <v>no sub</v>
      </c>
      <c r="CG730" s="509" t="str">
        <f>IF(AY730="","",VLOOKUP(AZ730,[0]!Qualifier,(COLUMN(AZ730)-34),FALSE))</f>
        <v>Non</v>
      </c>
      <c r="CH730" s="510" t="str">
        <f>IF(AZ730="","",VLOOKUP(BA730,[0]!Qualifier,(COLUMN(BA730)-34),FALSE))</f>
        <v>NA</v>
      </c>
      <c r="CI730" s="509" t="str">
        <f>IF(BA730="","",VLOOKUP(BB730,[0]!Qualifier,(COLUMN(BB730)-34),FALSE))</f>
        <v xml:space="preserve">None </v>
      </c>
      <c r="CJ730" s="510"/>
      <c r="CK730" s="513" t="str">
        <f t="shared" si="435"/>
        <v>5-6-1-1-1-4-1-1-2-4-3-3-1-1-1-1-1-1-1</v>
      </c>
      <c r="CL730" s="513">
        <v>43086</v>
      </c>
      <c r="CM730" s="513">
        <v>45195</v>
      </c>
      <c r="CN730" s="510"/>
      <c r="CP730" s="510"/>
    </row>
    <row r="731" spans="2:94" ht="12.95" customHeight="1" outlineLevel="1" x14ac:dyDescent="0.35">
      <c r="B731" s="7">
        <f t="shared" si="382"/>
        <v>726</v>
      </c>
      <c r="C731" s="59">
        <f t="shared" si="381"/>
        <v>726</v>
      </c>
      <c r="D731" s="124">
        <f t="shared" si="383"/>
        <v>525049</v>
      </c>
      <c r="E731" s="16" t="str">
        <f t="shared" si="455"/>
        <v>Plasma</v>
      </c>
      <c r="F731" s="58" t="str">
        <f t="shared" si="456"/>
        <v xml:space="preserve">Citr </v>
      </c>
      <c r="G731" s="58" t="str">
        <f t="shared" si="457"/>
        <v xml:space="preserve">NoAdd </v>
      </c>
      <c r="H731" s="58" t="str">
        <f t="shared" si="458"/>
        <v xml:space="preserve">Open </v>
      </c>
      <c r="I731" s="58" t="str">
        <f t="shared" si="459"/>
        <v xml:space="preserve">SV </v>
      </c>
      <c r="J731" s="58" t="str">
        <f t="shared" si="460"/>
        <v xml:space="preserve">≤-30°C  </v>
      </c>
      <c r="K731" s="58" t="str">
        <f t="shared" si="461"/>
        <v>No</v>
      </c>
      <c r="L731" s="58" t="str">
        <f t="shared" si="462"/>
        <v xml:space="preserve">Allo </v>
      </c>
      <c r="M731" s="58" t="str">
        <f t="shared" si="463"/>
        <v xml:space="preserve">Aph </v>
      </c>
      <c r="N731" s="58" t="str">
        <f t="shared" si="464"/>
        <v xml:space="preserve">≤6h </v>
      </c>
      <c r="O731" s="58" t="str">
        <f t="shared" si="465"/>
        <v xml:space="preserve">Fract </v>
      </c>
      <c r="P731" s="58" t="str">
        <f t="shared" si="466"/>
        <v xml:space="preserve">None </v>
      </c>
      <c r="Q731" s="58" t="str">
        <f t="shared" si="467"/>
        <v xml:space="preserve">None </v>
      </c>
      <c r="R731" s="58" t="str">
        <f t="shared" si="468"/>
        <v xml:space="preserve">NoIrr </v>
      </c>
      <c r="S731" s="58" t="str">
        <f t="shared" si="469"/>
        <v xml:space="preserve">- </v>
      </c>
      <c r="T731" s="58" t="str">
        <f t="shared" si="470"/>
        <v>no sub</v>
      </c>
      <c r="U731" s="58" t="str">
        <f t="shared" si="471"/>
        <v>Non</v>
      </c>
      <c r="V731" s="58" t="str">
        <f t="shared" si="472"/>
        <v>NA</v>
      </c>
      <c r="W731" s="58" t="str">
        <f t="shared" si="473"/>
        <v xml:space="preserve">None </v>
      </c>
      <c r="Y731" s="161" t="str">
        <f>IF(CK731="------------------"," ",CK731)</f>
        <v>5-10-1-2-1-4-1-1-2-2-3-1-1-1-1-1-1-1-1</v>
      </c>
      <c r="Z731" s="8">
        <f t="shared" si="384"/>
        <v>525049</v>
      </c>
      <c r="AA731" s="7">
        <f t="shared" si="385"/>
        <v>726</v>
      </c>
      <c r="AB731" s="29" t="str">
        <f t="shared" si="412"/>
        <v>5</v>
      </c>
      <c r="AC731" s="29" t="str">
        <f t="shared" si="412"/>
        <v>2</v>
      </c>
      <c r="AD731" s="29" t="str">
        <f t="shared" si="412"/>
        <v>5</v>
      </c>
      <c r="AE731" s="29" t="str">
        <f t="shared" si="412"/>
        <v>0</v>
      </c>
      <c r="AF731" s="29" t="str">
        <f t="shared" si="412"/>
        <v>4</v>
      </c>
      <c r="AG731" s="29" t="str">
        <f t="shared" si="412"/>
        <v>9</v>
      </c>
      <c r="AH731" s="48">
        <f t="shared" ref="AH731:AH794" si="474">AH730+1</f>
        <v>726</v>
      </c>
      <c r="AI731" s="510">
        <v>525049</v>
      </c>
      <c r="AJ731" s="509">
        <v>5</v>
      </c>
      <c r="AK731" s="509">
        <v>10</v>
      </c>
      <c r="AL731" s="509">
        <v>1</v>
      </c>
      <c r="AM731" s="509">
        <v>2</v>
      </c>
      <c r="AN731" s="509">
        <v>1</v>
      </c>
      <c r="AO731" s="509">
        <v>4</v>
      </c>
      <c r="AP731" s="509">
        <v>1</v>
      </c>
      <c r="AQ731" s="509">
        <v>1</v>
      </c>
      <c r="AR731" s="509">
        <v>2</v>
      </c>
      <c r="AS731" s="509">
        <v>2</v>
      </c>
      <c r="AT731" s="509">
        <v>3</v>
      </c>
      <c r="AU731" s="509">
        <v>1</v>
      </c>
      <c r="AV731" s="509">
        <v>1</v>
      </c>
      <c r="AW731" s="509">
        <v>1</v>
      </c>
      <c r="AX731" s="509">
        <v>1</v>
      </c>
      <c r="AY731" s="509">
        <v>1</v>
      </c>
      <c r="AZ731" s="509">
        <v>1</v>
      </c>
      <c r="BA731" s="509">
        <v>1</v>
      </c>
      <c r="BB731" s="509">
        <v>1</v>
      </c>
      <c r="BC731" s="509" t="b">
        <v>0</v>
      </c>
      <c r="BD731" s="508">
        <v>38320</v>
      </c>
      <c r="BE731" s="508">
        <v>38320</v>
      </c>
      <c r="BF731" s="509" t="b">
        <v>0</v>
      </c>
      <c r="BG731" s="510" t="s">
        <v>1351</v>
      </c>
      <c r="BH731" s="512"/>
      <c r="BI731" s="510"/>
      <c r="BJ731" s="513">
        <v>38320</v>
      </c>
      <c r="BK731" s="513">
        <v>38320</v>
      </c>
      <c r="BL731" s="513">
        <v>46217</v>
      </c>
      <c r="BM731" s="510"/>
      <c r="BN731" s="512"/>
      <c r="BO731" s="510"/>
      <c r="BP731" s="509">
        <v>6</v>
      </c>
      <c r="BQ731" s="509" t="str">
        <f>IF(AI731="","",VLOOKUP(AJ731,[0]!Qualifier,(COLUMN(AJ731)-34),FALSE))</f>
        <v>Plasma</v>
      </c>
      <c r="BR731" s="509" t="str">
        <f>IF(AJ731="","",VLOOKUP(AK731,[0]!Qualifier,(COLUMN(AK731)-34),FALSE))</f>
        <v xml:space="preserve">Citr </v>
      </c>
      <c r="BS731" s="509" t="str">
        <f>IF(AK731="","",VLOOKUP(AL731,[0]!Qualifier,(COLUMN(AL731)-34),FALSE))</f>
        <v xml:space="preserve">NoAdd </v>
      </c>
      <c r="BT731" s="509" t="str">
        <f>IF(AL731="","",VLOOKUP(AM731,[0]!Qualifier,(COLUMN(AM731)-34),FALSE))</f>
        <v xml:space="preserve">Open </v>
      </c>
      <c r="BU731" s="509" t="str">
        <f>IF(AM731="","",VLOOKUP(AN731,[0]!Qualifier,(COLUMN(AN731)-34),FALSE))</f>
        <v xml:space="preserve">SV </v>
      </c>
      <c r="BV731" s="509" t="str">
        <f>IF(AN731="","",VLOOKUP(AO731,[0]!Qualifier,(COLUMN(AO731)-34),FALSE))</f>
        <v xml:space="preserve">≤-30°C  </v>
      </c>
      <c r="BW731" s="509" t="str">
        <f>IF(AO731="","",VLOOKUP(AP731,[0]!Qualifier,(COLUMN(AP731)-34),FALSE))</f>
        <v>No</v>
      </c>
      <c r="BX731" s="509" t="str">
        <f>IF(AP731="","",VLOOKUP(AQ731,[0]!Qualifier,(COLUMN(AQ731)-34),FALSE))</f>
        <v xml:space="preserve">Allo </v>
      </c>
      <c r="BY731" s="509" t="str">
        <f>IF(AQ731="","",VLOOKUP(AR731,[0]!Qualifier,(COLUMN(AR731)-34),FALSE))</f>
        <v xml:space="preserve">Aph </v>
      </c>
      <c r="BZ731" s="509" t="str">
        <f>IF(AR731="","",VLOOKUP(AS731,[0]!Qualifier,(COLUMN(AS731)-34),FALSE))</f>
        <v xml:space="preserve">≤6h </v>
      </c>
      <c r="CA731" s="509" t="str">
        <f>IF(AS731="","",VLOOKUP(AT731,[0]!Qualifier,(COLUMN(AT731)-34),FALSE))</f>
        <v xml:space="preserve">Fract </v>
      </c>
      <c r="CB731" s="509" t="str">
        <f>IF(AT731="","",VLOOKUP(AU731,[0]!Qualifier,(COLUMN(AU731)-34),FALSE))</f>
        <v xml:space="preserve">None </v>
      </c>
      <c r="CC731" s="509" t="str">
        <f>IF(AU731="","",VLOOKUP(AV731,[0]!Qualifier,(COLUMN(AV731)-34),FALSE))</f>
        <v xml:space="preserve">None </v>
      </c>
      <c r="CD731" s="509" t="str">
        <f>IF(AV731="","",VLOOKUP(AW731,[0]!Qualifier,(COLUMN(AW731)-34),FALSE))</f>
        <v xml:space="preserve">NoIrr </v>
      </c>
      <c r="CE731" s="508" t="str">
        <f>IF(AW731="","",VLOOKUP(AX731,[0]!Qualifier,(COLUMN(AX731)-34),FALSE))</f>
        <v xml:space="preserve">- </v>
      </c>
      <c r="CF731" s="508" t="str">
        <f>IF(AX731="","",VLOOKUP(AY731,[0]!Qualifier,(COLUMN(AY731)-34),FALSE))</f>
        <v>no sub</v>
      </c>
      <c r="CG731" s="509" t="str">
        <f>IF(AY731="","",VLOOKUP(AZ731,[0]!Qualifier,(COLUMN(AZ731)-34),FALSE))</f>
        <v>Non</v>
      </c>
      <c r="CH731" s="510" t="str">
        <f>IF(AZ731="","",VLOOKUP(BA731,[0]!Qualifier,(COLUMN(BA731)-34),FALSE))</f>
        <v>NA</v>
      </c>
      <c r="CI731" s="512" t="str">
        <f>IF(BA731="","",VLOOKUP(BB731,[0]!Qualifier,(COLUMN(BB731)-34),FALSE))</f>
        <v xml:space="preserve">None </v>
      </c>
      <c r="CJ731" s="510"/>
      <c r="CK731" s="513" t="str">
        <f t="shared" si="435"/>
        <v>5-10-1-2-1-4-1-1-2-2-3-1-1-1-1-1-1-1-1</v>
      </c>
      <c r="CL731" s="513">
        <v>40751</v>
      </c>
      <c r="CM731" s="513">
        <v>45195</v>
      </c>
      <c r="CN731" s="513">
        <v>42471</v>
      </c>
      <c r="CO731" s="513">
        <v>2</v>
      </c>
      <c r="CP731" s="510" t="s">
        <v>1078</v>
      </c>
    </row>
    <row r="732" spans="2:94" ht="12.95" customHeight="1" outlineLevel="1" x14ac:dyDescent="0.35">
      <c r="B732" s="7">
        <f t="shared" si="382"/>
        <v>727</v>
      </c>
      <c r="C732" s="59">
        <f t="shared" si="381"/>
        <v>727</v>
      </c>
      <c r="D732" s="124">
        <f t="shared" si="383"/>
        <v>525069</v>
      </c>
      <c r="E732" s="16" t="str">
        <f t="shared" si="455"/>
        <v>Plasma</v>
      </c>
      <c r="F732" s="58" t="str">
        <f t="shared" si="456"/>
        <v xml:space="preserve">Citr </v>
      </c>
      <c r="G732" s="58" t="str">
        <f t="shared" si="457"/>
        <v xml:space="preserve">NoAdd </v>
      </c>
      <c r="H732" s="58" t="str">
        <f t="shared" si="458"/>
        <v xml:space="preserve">Closed </v>
      </c>
      <c r="I732" s="58" t="str">
        <f t="shared" si="459"/>
        <v xml:space="preserve">? </v>
      </c>
      <c r="J732" s="58" t="str">
        <f t="shared" si="460"/>
        <v xml:space="preserve">≤-30°C  </v>
      </c>
      <c r="K732" s="58" t="str">
        <f t="shared" si="461"/>
        <v>No</v>
      </c>
      <c r="L732" s="58" t="str">
        <f t="shared" si="462"/>
        <v xml:space="preserve">Allo </v>
      </c>
      <c r="M732" s="58" t="str">
        <f t="shared" si="463"/>
        <v xml:space="preserve">Aph </v>
      </c>
      <c r="N732" s="58" t="str">
        <f t="shared" si="464"/>
        <v xml:space="preserve">≤24h </v>
      </c>
      <c r="O732" s="58" t="str">
        <f t="shared" si="465"/>
        <v xml:space="preserve">Fract </v>
      </c>
      <c r="P732" s="58" t="str">
        <f t="shared" si="466"/>
        <v xml:space="preserve">LCdepl </v>
      </c>
      <c r="Q732" s="58" t="str">
        <f t="shared" si="467"/>
        <v xml:space="preserve">None </v>
      </c>
      <c r="R732" s="58" t="str">
        <f t="shared" si="468"/>
        <v xml:space="preserve">NoIrr </v>
      </c>
      <c r="S732" s="58" t="str">
        <f t="shared" si="469"/>
        <v xml:space="preserve">- </v>
      </c>
      <c r="T732" s="58" t="str">
        <f t="shared" si="470"/>
        <v>no sub</v>
      </c>
      <c r="U732" s="58" t="str">
        <f t="shared" si="471"/>
        <v>Non</v>
      </c>
      <c r="V732" s="58" t="str">
        <f t="shared" si="472"/>
        <v>NA</v>
      </c>
      <c r="W732" s="58" t="str">
        <f t="shared" si="473"/>
        <v xml:space="preserve">None </v>
      </c>
      <c r="Y732" s="161" t="str">
        <f>IF(CK732="------------------"," ",CK732)</f>
        <v>5-10-1-1-0-4-1-1-2-5-3-3-1-1-1-1-1-1-1</v>
      </c>
      <c r="Z732" s="8">
        <f t="shared" si="384"/>
        <v>525069</v>
      </c>
      <c r="AA732" s="7">
        <f t="shared" si="385"/>
        <v>727</v>
      </c>
      <c r="AB732" s="29" t="str">
        <f t="shared" si="412"/>
        <v>5</v>
      </c>
      <c r="AC732" s="29" t="str">
        <f t="shared" si="412"/>
        <v>2</v>
      </c>
      <c r="AD732" s="29" t="str">
        <f t="shared" si="412"/>
        <v>5</v>
      </c>
      <c r="AE732" s="29" t="str">
        <f t="shared" si="412"/>
        <v>0</v>
      </c>
      <c r="AF732" s="29" t="str">
        <f t="shared" si="412"/>
        <v>6</v>
      </c>
      <c r="AG732" s="29" t="str">
        <f t="shared" si="412"/>
        <v>9</v>
      </c>
      <c r="AH732" s="48">
        <f t="shared" si="474"/>
        <v>727</v>
      </c>
      <c r="AI732" s="510">
        <v>525069</v>
      </c>
      <c r="AJ732" s="509">
        <v>5</v>
      </c>
      <c r="AK732" s="509">
        <v>10</v>
      </c>
      <c r="AL732" s="509">
        <v>1</v>
      </c>
      <c r="AM732" s="509">
        <v>1</v>
      </c>
      <c r="AN732" s="509">
        <v>0</v>
      </c>
      <c r="AO732" s="509">
        <v>4</v>
      </c>
      <c r="AP732" s="509">
        <v>1</v>
      </c>
      <c r="AQ732" s="509">
        <v>1</v>
      </c>
      <c r="AR732" s="509">
        <v>2</v>
      </c>
      <c r="AS732" s="509">
        <v>5</v>
      </c>
      <c r="AT732" s="509">
        <v>3</v>
      </c>
      <c r="AU732" s="509">
        <v>3</v>
      </c>
      <c r="AV732" s="509">
        <v>1</v>
      </c>
      <c r="AW732" s="509">
        <v>1</v>
      </c>
      <c r="AX732" s="509">
        <v>1</v>
      </c>
      <c r="AY732" s="509">
        <v>1</v>
      </c>
      <c r="AZ732" s="509">
        <v>1</v>
      </c>
      <c r="BA732" s="509">
        <v>1</v>
      </c>
      <c r="BB732" s="509">
        <v>1</v>
      </c>
      <c r="BC732" s="509" t="b">
        <v>0</v>
      </c>
      <c r="BD732" s="508">
        <v>37988</v>
      </c>
      <c r="BE732" s="508">
        <v>37988</v>
      </c>
      <c r="BF732" s="509" t="b">
        <v>0</v>
      </c>
      <c r="BG732" s="510" t="s">
        <v>1352</v>
      </c>
      <c r="BH732" s="512"/>
      <c r="BI732" s="510"/>
      <c r="BJ732" s="513">
        <v>37988</v>
      </c>
      <c r="BK732" s="513">
        <v>37988</v>
      </c>
      <c r="BL732" s="513">
        <v>46217</v>
      </c>
      <c r="BM732" s="510"/>
      <c r="BN732" s="512"/>
      <c r="BO732" s="510"/>
      <c r="BP732" s="509">
        <v>6</v>
      </c>
      <c r="BQ732" s="509" t="str">
        <f>IF(AI732="","",VLOOKUP(AJ732,[0]!Qualifier,(COLUMN(AJ732)-34),FALSE))</f>
        <v>Plasma</v>
      </c>
      <c r="BR732" s="509" t="str">
        <f>IF(AJ732="","",VLOOKUP(AK732,[0]!Qualifier,(COLUMN(AK732)-34),FALSE))</f>
        <v xml:space="preserve">Citr </v>
      </c>
      <c r="BS732" s="509" t="str">
        <f>IF(AK732="","",VLOOKUP(AL732,[0]!Qualifier,(COLUMN(AL732)-34),FALSE))</f>
        <v xml:space="preserve">NoAdd </v>
      </c>
      <c r="BT732" s="509" t="str">
        <f>IF(AL732="","",VLOOKUP(AM732,[0]!Qualifier,(COLUMN(AM732)-34),FALSE))</f>
        <v xml:space="preserve">Closed </v>
      </c>
      <c r="BU732" s="509" t="str">
        <f>IF(AM732="","",VLOOKUP(AN732,[0]!Qualifier,(COLUMN(AN732)-34),FALSE))</f>
        <v xml:space="preserve">? </v>
      </c>
      <c r="BV732" s="509" t="str">
        <f>IF(AN732="","",VLOOKUP(AO732,[0]!Qualifier,(COLUMN(AO732)-34),FALSE))</f>
        <v xml:space="preserve">≤-30°C  </v>
      </c>
      <c r="BW732" s="509" t="str">
        <f>IF(AO732="","",VLOOKUP(AP732,[0]!Qualifier,(COLUMN(AP732)-34),FALSE))</f>
        <v>No</v>
      </c>
      <c r="BX732" s="509" t="str">
        <f>IF(AP732="","",VLOOKUP(AQ732,[0]!Qualifier,(COLUMN(AQ732)-34),FALSE))</f>
        <v xml:space="preserve">Allo </v>
      </c>
      <c r="BY732" s="509" t="str">
        <f>IF(AQ732="","",VLOOKUP(AR732,[0]!Qualifier,(COLUMN(AR732)-34),FALSE))</f>
        <v xml:space="preserve">Aph </v>
      </c>
      <c r="BZ732" s="509" t="str">
        <f>IF(AR732="","",VLOOKUP(AS732,[0]!Qualifier,(COLUMN(AS732)-34),FALSE))</f>
        <v xml:space="preserve">≤24h </v>
      </c>
      <c r="CA732" s="509" t="str">
        <f>IF(AS732="","",VLOOKUP(AT732,[0]!Qualifier,(COLUMN(AT732)-34),FALSE))</f>
        <v xml:space="preserve">Fract </v>
      </c>
      <c r="CB732" s="509" t="str">
        <f>IF(AT732="","",VLOOKUP(AU732,[0]!Qualifier,(COLUMN(AU732)-34),FALSE))</f>
        <v xml:space="preserve">LCdepl </v>
      </c>
      <c r="CC732" s="509" t="str">
        <f>IF(AU732="","",VLOOKUP(AV732,[0]!Qualifier,(COLUMN(AV732)-34),FALSE))</f>
        <v xml:space="preserve">None </v>
      </c>
      <c r="CD732" s="509" t="str">
        <f>IF(AV732="","",VLOOKUP(AW732,[0]!Qualifier,(COLUMN(AW732)-34),FALSE))</f>
        <v xml:space="preserve">NoIrr </v>
      </c>
      <c r="CE732" s="508" t="str">
        <f>IF(AW732="","",VLOOKUP(AX732,[0]!Qualifier,(COLUMN(AX732)-34),FALSE))</f>
        <v xml:space="preserve">- </v>
      </c>
      <c r="CF732" s="508" t="str">
        <f>IF(AX732="","",VLOOKUP(AY732,[0]!Qualifier,(COLUMN(AY732)-34),FALSE))</f>
        <v>no sub</v>
      </c>
      <c r="CG732" s="509" t="str">
        <f>IF(AY732="","",VLOOKUP(AZ732,[0]!Qualifier,(COLUMN(AZ732)-34),FALSE))</f>
        <v>Non</v>
      </c>
      <c r="CH732" s="510" t="str">
        <f>IF(AZ732="","",VLOOKUP(BA732,[0]!Qualifier,(COLUMN(BA732)-34),FALSE))</f>
        <v>NA</v>
      </c>
      <c r="CI732" s="509" t="str">
        <f>IF(BA732="","",VLOOKUP(BB732,[0]!Qualifier,(COLUMN(BB732)-34),FALSE))</f>
        <v xml:space="preserve">None </v>
      </c>
      <c r="CJ732" s="510"/>
      <c r="CK732" s="513" t="str">
        <f t="shared" si="435"/>
        <v>5-10-1-1-0-4-1-1-2-5-3-3-1-1-1-1-1-1-1</v>
      </c>
      <c r="CL732" s="513">
        <v>42397</v>
      </c>
      <c r="CM732" s="513">
        <v>45195</v>
      </c>
      <c r="CN732" s="513">
        <v>42471</v>
      </c>
      <c r="CO732" s="513">
        <v>1</v>
      </c>
      <c r="CP732" s="510" t="s">
        <v>1078</v>
      </c>
    </row>
    <row r="733" spans="2:94" ht="12.95" customHeight="1" outlineLevel="1" x14ac:dyDescent="0.35">
      <c r="B733" s="7">
        <f t="shared" si="382"/>
        <v>728</v>
      </c>
      <c r="C733" s="59">
        <f t="shared" si="381"/>
        <v>728</v>
      </c>
      <c r="D733" s="124">
        <f t="shared" si="383"/>
        <v>525110</v>
      </c>
      <c r="E733" s="16" t="str">
        <f t="shared" si="455"/>
        <v>Plasma</v>
      </c>
      <c r="F733" s="58" t="str">
        <f t="shared" si="456"/>
        <v xml:space="preserve">Citr </v>
      </c>
      <c r="G733" s="58" t="str">
        <f t="shared" si="457"/>
        <v xml:space="preserve">NoAdd </v>
      </c>
      <c r="H733" s="58" t="str">
        <f t="shared" si="458"/>
        <v xml:space="preserve">Open </v>
      </c>
      <c r="I733" s="58" t="str">
        <f t="shared" si="459"/>
        <v xml:space="preserve">SV </v>
      </c>
      <c r="J733" s="58" t="str">
        <f t="shared" si="460"/>
        <v xml:space="preserve">≤-30°C  </v>
      </c>
      <c r="K733" s="58" t="str">
        <f t="shared" si="461"/>
        <v>No</v>
      </c>
      <c r="L733" s="58" t="str">
        <f t="shared" si="462"/>
        <v xml:space="preserve">Allo </v>
      </c>
      <c r="M733" s="58" t="str">
        <f t="shared" si="463"/>
        <v xml:space="preserve">Aph </v>
      </c>
      <c r="N733" s="58" t="str">
        <f t="shared" si="464"/>
        <v xml:space="preserve">≤8h </v>
      </c>
      <c r="O733" s="58" t="str">
        <f t="shared" si="465"/>
        <v xml:space="preserve">Fract </v>
      </c>
      <c r="P733" s="58" t="str">
        <f t="shared" si="466"/>
        <v xml:space="preserve">LCdepl </v>
      </c>
      <c r="Q733" s="58" t="str">
        <f t="shared" si="467"/>
        <v xml:space="preserve">None </v>
      </c>
      <c r="R733" s="58" t="str">
        <f t="shared" si="468"/>
        <v xml:space="preserve">NoIrr </v>
      </c>
      <c r="S733" s="58" t="str">
        <f t="shared" si="469"/>
        <v xml:space="preserve">- </v>
      </c>
      <c r="T733" s="58" t="str">
        <f t="shared" si="470"/>
        <v>no sub</v>
      </c>
      <c r="U733" s="58" t="str">
        <f t="shared" si="471"/>
        <v xml:space="preserve">Qu </v>
      </c>
      <c r="V733" s="58" t="str">
        <f t="shared" si="472"/>
        <v>NA</v>
      </c>
      <c r="W733" s="58" t="str">
        <f t="shared" si="473"/>
        <v xml:space="preserve">None </v>
      </c>
      <c r="Y733" s="161" t="str">
        <f>IF(CK733="------------------"," ",CK733)</f>
        <v>5-10-1-2-1-4-1-1-2-9-3-3-1-1-1-1-2-1-1</v>
      </c>
      <c r="Z733" s="8">
        <f t="shared" si="384"/>
        <v>525110</v>
      </c>
      <c r="AA733" s="7">
        <f t="shared" si="385"/>
        <v>728</v>
      </c>
      <c r="AB733" s="29" t="str">
        <f t="shared" si="412"/>
        <v>5</v>
      </c>
      <c r="AC733" s="29" t="str">
        <f t="shared" si="412"/>
        <v>2</v>
      </c>
      <c r="AD733" s="29" t="str">
        <f t="shared" si="412"/>
        <v>5</v>
      </c>
      <c r="AE733" s="29" t="str">
        <f t="shared" si="412"/>
        <v>1</v>
      </c>
      <c r="AF733" s="29" t="str">
        <f t="shared" si="412"/>
        <v>1</v>
      </c>
      <c r="AG733" s="29" t="str">
        <f t="shared" si="412"/>
        <v>0</v>
      </c>
      <c r="AH733" s="48">
        <f t="shared" si="474"/>
        <v>728</v>
      </c>
      <c r="AI733" s="510">
        <v>525110</v>
      </c>
      <c r="AJ733" s="509">
        <v>5</v>
      </c>
      <c r="AK733" s="509">
        <v>10</v>
      </c>
      <c r="AL733" s="509">
        <v>1</v>
      </c>
      <c r="AM733" s="509">
        <v>2</v>
      </c>
      <c r="AN733" s="509">
        <v>1</v>
      </c>
      <c r="AO733" s="509">
        <v>4</v>
      </c>
      <c r="AP733" s="509">
        <v>1</v>
      </c>
      <c r="AQ733" s="509">
        <v>1</v>
      </c>
      <c r="AR733" s="509">
        <v>2</v>
      </c>
      <c r="AS733" s="509">
        <v>9</v>
      </c>
      <c r="AT733" s="509">
        <v>3</v>
      </c>
      <c r="AU733" s="509">
        <v>3</v>
      </c>
      <c r="AV733" s="509">
        <v>1</v>
      </c>
      <c r="AW733" s="509">
        <v>1</v>
      </c>
      <c r="AX733" s="509">
        <v>1</v>
      </c>
      <c r="AY733" s="509">
        <v>1</v>
      </c>
      <c r="AZ733" s="509">
        <v>2</v>
      </c>
      <c r="BA733" s="509">
        <v>1</v>
      </c>
      <c r="BB733" s="509">
        <v>1</v>
      </c>
      <c r="BC733" s="509" t="b">
        <v>0</v>
      </c>
      <c r="BD733" s="508">
        <v>39884</v>
      </c>
      <c r="BE733" s="508">
        <v>39884</v>
      </c>
      <c r="BF733" s="509" t="b">
        <v>0</v>
      </c>
      <c r="BG733" s="510" t="s">
        <v>1353</v>
      </c>
      <c r="BH733" s="512"/>
      <c r="BI733" s="510"/>
      <c r="BJ733" s="513">
        <v>39884</v>
      </c>
      <c r="BK733" s="513">
        <v>39884</v>
      </c>
      <c r="BL733" s="513">
        <v>46217</v>
      </c>
      <c r="BM733" s="510"/>
      <c r="BN733" s="512"/>
      <c r="BO733" s="510"/>
      <c r="BP733" s="509">
        <v>6</v>
      </c>
      <c r="BQ733" s="509" t="str">
        <f>IF(AI733="","",VLOOKUP(AJ733,[0]!Qualifier,(COLUMN(AJ733)-34),FALSE))</f>
        <v>Plasma</v>
      </c>
      <c r="BR733" s="509" t="str">
        <f>IF(AJ733="","",VLOOKUP(AK733,[0]!Qualifier,(COLUMN(AK733)-34),FALSE))</f>
        <v xml:space="preserve">Citr </v>
      </c>
      <c r="BS733" s="509" t="str">
        <f>IF(AK733="","",VLOOKUP(AL733,[0]!Qualifier,(COLUMN(AL733)-34),FALSE))</f>
        <v xml:space="preserve">NoAdd </v>
      </c>
      <c r="BT733" s="509" t="str">
        <f>IF(AL733="","",VLOOKUP(AM733,[0]!Qualifier,(COLUMN(AM733)-34),FALSE))</f>
        <v xml:space="preserve">Open </v>
      </c>
      <c r="BU733" s="509" t="str">
        <f>IF(AM733="","",VLOOKUP(AN733,[0]!Qualifier,(COLUMN(AN733)-34),FALSE))</f>
        <v xml:space="preserve">SV </v>
      </c>
      <c r="BV733" s="509" t="str">
        <f>IF(AN733="","",VLOOKUP(AO733,[0]!Qualifier,(COLUMN(AO733)-34),FALSE))</f>
        <v xml:space="preserve">≤-30°C  </v>
      </c>
      <c r="BW733" s="509" t="str">
        <f>IF(AO733="","",VLOOKUP(AP733,[0]!Qualifier,(COLUMN(AP733)-34),FALSE))</f>
        <v>No</v>
      </c>
      <c r="BX733" s="509" t="str">
        <f>IF(AP733="","",VLOOKUP(AQ733,[0]!Qualifier,(COLUMN(AQ733)-34),FALSE))</f>
        <v xml:space="preserve">Allo </v>
      </c>
      <c r="BY733" s="509" t="str">
        <f>IF(AQ733="","",VLOOKUP(AR733,[0]!Qualifier,(COLUMN(AR733)-34),FALSE))</f>
        <v xml:space="preserve">Aph </v>
      </c>
      <c r="BZ733" s="509" t="str">
        <f>IF(AR733="","",VLOOKUP(AS733,[0]!Qualifier,(COLUMN(AS733)-34),FALSE))</f>
        <v xml:space="preserve">≤8h </v>
      </c>
      <c r="CA733" s="509" t="str">
        <f>IF(AS733="","",VLOOKUP(AT733,[0]!Qualifier,(COLUMN(AT733)-34),FALSE))</f>
        <v xml:space="preserve">Fract </v>
      </c>
      <c r="CB733" s="509" t="str">
        <f>IF(AT733="","",VLOOKUP(AU733,[0]!Qualifier,(COLUMN(AU733)-34),FALSE))</f>
        <v xml:space="preserve">LCdepl </v>
      </c>
      <c r="CC733" s="509" t="str">
        <f>IF(AU733="","",VLOOKUP(AV733,[0]!Qualifier,(COLUMN(AV733)-34),FALSE))</f>
        <v xml:space="preserve">None </v>
      </c>
      <c r="CD733" s="509" t="str">
        <f>IF(AV733="","",VLOOKUP(AW733,[0]!Qualifier,(COLUMN(AW733)-34),FALSE))</f>
        <v xml:space="preserve">NoIrr </v>
      </c>
      <c r="CE733" s="508" t="str">
        <f>IF(AW733="","",VLOOKUP(AX733,[0]!Qualifier,(COLUMN(AX733)-34),FALSE))</f>
        <v xml:space="preserve">- </v>
      </c>
      <c r="CF733" s="508" t="str">
        <f>IF(AX733="","",VLOOKUP(AY733,[0]!Qualifier,(COLUMN(AY733)-34),FALSE))</f>
        <v>no sub</v>
      </c>
      <c r="CG733" s="509" t="str">
        <f>IF(AY733="","",VLOOKUP(AZ733,[0]!Qualifier,(COLUMN(AZ733)-34),FALSE))</f>
        <v xml:space="preserve">Qu </v>
      </c>
      <c r="CH733" s="510" t="str">
        <f>IF(AZ733="","",VLOOKUP(BA733,[0]!Qualifier,(COLUMN(BA733)-34),FALSE))</f>
        <v>NA</v>
      </c>
      <c r="CI733" s="509" t="str">
        <f>IF(BA733="","",VLOOKUP(BB733,[0]!Qualifier,(COLUMN(BB733)-34),FALSE))</f>
        <v xml:space="preserve">None </v>
      </c>
      <c r="CJ733" s="510"/>
      <c r="CK733" s="513" t="str">
        <f t="shared" si="435"/>
        <v>5-10-1-2-1-4-1-1-2-9-3-3-1-1-1-1-2-1-1</v>
      </c>
      <c r="CL733" s="513">
        <v>42914</v>
      </c>
      <c r="CM733" s="513">
        <v>45195</v>
      </c>
      <c r="CN733" s="510"/>
      <c r="CP733" s="510"/>
    </row>
    <row r="734" spans="2:94" ht="12.95" customHeight="1" outlineLevel="1" x14ac:dyDescent="0.35">
      <c r="B734" s="7">
        <f t="shared" si="382"/>
        <v>729</v>
      </c>
      <c r="C734" s="59">
        <f t="shared" si="381"/>
        <v>729</v>
      </c>
      <c r="D734" s="124">
        <f t="shared" si="383"/>
        <v>525119</v>
      </c>
      <c r="E734" s="16" t="str">
        <f t="shared" ref="E734:E741" si="475">IF($AI734&lt;&gt;"",IF($Y$3="text", BQ734,AJ734),"")</f>
        <v>Plasma</v>
      </c>
      <c r="F734" s="58" t="str">
        <f t="shared" ref="F734:F741" si="476">IF($AI734&lt;&gt;"",IF($Y$3="text", BR734,AK734),"")</f>
        <v xml:space="preserve">Citr </v>
      </c>
      <c r="G734" s="58" t="str">
        <f t="shared" ref="G734:G741" si="477">IF($AI734&lt;&gt;"",IF($Y$3="text", BS734,AL734),"")</f>
        <v xml:space="preserve">NoAdd </v>
      </c>
      <c r="H734" s="58" t="str">
        <f t="shared" ref="H734:H741" si="478">IF($AI734&lt;&gt;"",IF($Y$3="text", BT734,AM734),"")</f>
        <v xml:space="preserve">Open </v>
      </c>
      <c r="I734" s="58" t="str">
        <f t="shared" ref="I734:I741" si="479">IF($AI734&lt;&gt;"",IF($Y$3="text", BU734,AN734),"")</f>
        <v xml:space="preserve">SV </v>
      </c>
      <c r="J734" s="58" t="str">
        <f t="shared" ref="J734:J741" si="480">IF($AI734&lt;&gt;"",IF($Y$3="text", BV734,AO734),"")</f>
        <v xml:space="preserve">≤-30°C  </v>
      </c>
      <c r="K734" s="58" t="str">
        <f t="shared" ref="K734:K741" si="481">IF($AI734&lt;&gt;"",IF($Y$3="text", BW734,AP734),"")</f>
        <v>No</v>
      </c>
      <c r="L734" s="58" t="str">
        <f t="shared" ref="L734:L741" si="482">IF($AI734&lt;&gt;"",IF($Y$3="text", BX734,AQ734),"")</f>
        <v xml:space="preserve">Allo </v>
      </c>
      <c r="M734" s="58" t="str">
        <f t="shared" ref="M734:M741" si="483">IF($AI734&lt;&gt;"",IF($Y$3="text", BY734,AR734),"")</f>
        <v xml:space="preserve">Aph </v>
      </c>
      <c r="N734" s="58" t="str">
        <f t="shared" ref="N734:N741" si="484">IF($AI734&lt;&gt;"",IF($Y$3="text", BZ734,AS734),"")</f>
        <v xml:space="preserve">≤8h </v>
      </c>
      <c r="O734" s="58" t="str">
        <f t="shared" ref="O734:O741" si="485">IF($AI734&lt;&gt;"",IF($Y$3="text", CA734,AT734),"")</f>
        <v xml:space="preserve">Fract </v>
      </c>
      <c r="P734" s="58" t="str">
        <f t="shared" ref="P734:P741" si="486">IF($AI734&lt;&gt;"",IF($Y$3="text", CB734,AU734),"")</f>
        <v xml:space="preserve">LCdepl </v>
      </c>
      <c r="Q734" s="58" t="str">
        <f t="shared" ref="Q734:Q741" si="487">IF($AI734&lt;&gt;"",IF($Y$3="text", CC734,AV734),"")</f>
        <v xml:space="preserve">None </v>
      </c>
      <c r="R734" s="58" t="str">
        <f t="shared" ref="R734:R741" si="488">IF($AI734&lt;&gt;"",IF($Y$3="text", CD734,AW734),"")</f>
        <v xml:space="preserve">NoIrr </v>
      </c>
      <c r="S734" s="58" t="str">
        <f t="shared" ref="S734:S741" si="489">IF($AI734&lt;&gt;"",IF($Y$3="text", CE734,AX734),"")</f>
        <v xml:space="preserve">- </v>
      </c>
      <c r="T734" s="58" t="str">
        <f t="shared" ref="T734:T741" si="490">IF($AI734&lt;&gt;"",IF($Y$3="text", CF734,AY734),"")</f>
        <v>no sub</v>
      </c>
      <c r="U734" s="58" t="str">
        <f t="shared" ref="U734:U741" si="491">IF($AI734&lt;&gt;"",IF($Y$3="text", CG734,AZ734),"")</f>
        <v>Non</v>
      </c>
      <c r="V734" s="58" t="str">
        <f t="shared" ref="V734:V741" si="492">IF($AI734&lt;&gt;"",IF($Y$3="text", CH734,BA734),"")</f>
        <v>NA</v>
      </c>
      <c r="W734" s="58" t="str">
        <f t="shared" ref="W734:W741" si="493">IF($AI734&lt;&gt;"",IF($Y$3="text", CI734,BB734),"")</f>
        <v xml:space="preserve">None </v>
      </c>
      <c r="Y734" s="161" t="str">
        <f t="shared" ref="Y734:Y741" si="494">IF(CK734="------------------"," ",CK734)</f>
        <v>5-10-1-2-1-4-1-1-2-9-3-3-1-1-1-1-1-1-1</v>
      </c>
      <c r="Z734" s="8">
        <f t="shared" ref="Z734:Z741" si="495">IF(D734&gt;0,D734,"")</f>
        <v>525119</v>
      </c>
      <c r="AA734" s="7">
        <f t="shared" ref="AA734:AA741" si="496">B734</f>
        <v>729</v>
      </c>
      <c r="AB734" s="29" t="str">
        <f t="shared" ref="AB734:AG741" si="497">MID(TEXT($Z734,"000000"),AB$5,1)</f>
        <v>5</v>
      </c>
      <c r="AC734" s="29" t="str">
        <f t="shared" si="497"/>
        <v>2</v>
      </c>
      <c r="AD734" s="29" t="str">
        <f t="shared" si="497"/>
        <v>5</v>
      </c>
      <c r="AE734" s="29" t="str">
        <f t="shared" si="497"/>
        <v>1</v>
      </c>
      <c r="AF734" s="29" t="str">
        <f t="shared" si="497"/>
        <v>1</v>
      </c>
      <c r="AG734" s="29" t="str">
        <f t="shared" si="497"/>
        <v>9</v>
      </c>
      <c r="AH734" s="48">
        <f t="shared" si="474"/>
        <v>729</v>
      </c>
      <c r="AI734" s="510">
        <v>525119</v>
      </c>
      <c r="AJ734" s="509">
        <v>5</v>
      </c>
      <c r="AK734" s="509">
        <v>10</v>
      </c>
      <c r="AL734" s="509">
        <v>1</v>
      </c>
      <c r="AM734" s="509">
        <v>2</v>
      </c>
      <c r="AN734" s="509">
        <v>1</v>
      </c>
      <c r="AO734" s="509">
        <v>4</v>
      </c>
      <c r="AP734" s="509">
        <v>1</v>
      </c>
      <c r="AQ734" s="509">
        <v>1</v>
      </c>
      <c r="AR734" s="509">
        <v>2</v>
      </c>
      <c r="AS734" s="509">
        <v>9</v>
      </c>
      <c r="AT734" s="509">
        <v>3</v>
      </c>
      <c r="AU734" s="509">
        <v>3</v>
      </c>
      <c r="AV734" s="509">
        <v>1</v>
      </c>
      <c r="AW734" s="509">
        <v>1</v>
      </c>
      <c r="AX734" s="509">
        <v>1</v>
      </c>
      <c r="AY734" s="509">
        <v>1</v>
      </c>
      <c r="AZ734" s="509">
        <v>1</v>
      </c>
      <c r="BA734" s="509">
        <v>1</v>
      </c>
      <c r="BB734" s="509">
        <v>1</v>
      </c>
      <c r="BC734" s="509" t="b">
        <v>0</v>
      </c>
      <c r="BD734" s="508">
        <v>39884</v>
      </c>
      <c r="BE734" s="508">
        <v>39884</v>
      </c>
      <c r="BF734" s="509" t="b">
        <v>0</v>
      </c>
      <c r="BG734" s="510" t="s">
        <v>1354</v>
      </c>
      <c r="BH734" s="512"/>
      <c r="BI734" s="510"/>
      <c r="BJ734" s="513">
        <v>39884</v>
      </c>
      <c r="BK734" s="513">
        <v>39884</v>
      </c>
      <c r="BL734" s="513">
        <v>46217</v>
      </c>
      <c r="BM734" s="510"/>
      <c r="BN734" s="512"/>
      <c r="BO734" s="510"/>
      <c r="BP734" s="509">
        <v>6</v>
      </c>
      <c r="BQ734" s="509" t="str">
        <f>IF(AI734="","",VLOOKUP(AJ734,[0]!Qualifier,(COLUMN(AJ734)-34),FALSE))</f>
        <v>Plasma</v>
      </c>
      <c r="BR734" s="509" t="str">
        <f>IF(AJ734="","",VLOOKUP(AK734,[0]!Qualifier,(COLUMN(AK734)-34),FALSE))</f>
        <v xml:space="preserve">Citr </v>
      </c>
      <c r="BS734" s="509" t="str">
        <f>IF(AK734="","",VLOOKUP(AL734,[0]!Qualifier,(COLUMN(AL734)-34),FALSE))</f>
        <v xml:space="preserve">NoAdd </v>
      </c>
      <c r="BT734" s="509" t="str">
        <f>IF(AL734="","",VLOOKUP(AM734,[0]!Qualifier,(COLUMN(AM734)-34),FALSE))</f>
        <v xml:space="preserve">Open </v>
      </c>
      <c r="BU734" s="509" t="str">
        <f>IF(AM734="","",VLOOKUP(AN734,[0]!Qualifier,(COLUMN(AN734)-34),FALSE))</f>
        <v xml:space="preserve">SV </v>
      </c>
      <c r="BV734" s="509" t="str">
        <f>IF(AN734="","",VLOOKUP(AO734,[0]!Qualifier,(COLUMN(AO734)-34),FALSE))</f>
        <v xml:space="preserve">≤-30°C  </v>
      </c>
      <c r="BW734" s="509" t="str">
        <f>IF(AO734="","",VLOOKUP(AP734,[0]!Qualifier,(COLUMN(AP734)-34),FALSE))</f>
        <v>No</v>
      </c>
      <c r="BX734" s="509" t="str">
        <f>IF(AP734="","",VLOOKUP(AQ734,[0]!Qualifier,(COLUMN(AQ734)-34),FALSE))</f>
        <v xml:space="preserve">Allo </v>
      </c>
      <c r="BY734" s="509" t="str">
        <f>IF(AQ734="","",VLOOKUP(AR734,[0]!Qualifier,(COLUMN(AR734)-34),FALSE))</f>
        <v xml:space="preserve">Aph </v>
      </c>
      <c r="BZ734" s="509" t="str">
        <f>IF(AR734="","",VLOOKUP(AS734,[0]!Qualifier,(COLUMN(AS734)-34),FALSE))</f>
        <v xml:space="preserve">≤8h </v>
      </c>
      <c r="CA734" s="509" t="str">
        <f>IF(AS734="","",VLOOKUP(AT734,[0]!Qualifier,(COLUMN(AT734)-34),FALSE))</f>
        <v xml:space="preserve">Fract </v>
      </c>
      <c r="CB734" s="509" t="str">
        <f>IF(AT734="","",VLOOKUP(AU734,[0]!Qualifier,(COLUMN(AU734)-34),FALSE))</f>
        <v xml:space="preserve">LCdepl </v>
      </c>
      <c r="CC734" s="509" t="str">
        <f>IF(AU734="","",VLOOKUP(AV734,[0]!Qualifier,(COLUMN(AV734)-34),FALSE))</f>
        <v xml:space="preserve">None </v>
      </c>
      <c r="CD734" s="509" t="str">
        <f>IF(AV734="","",VLOOKUP(AW734,[0]!Qualifier,(COLUMN(AW734)-34),FALSE))</f>
        <v xml:space="preserve">NoIrr </v>
      </c>
      <c r="CE734" s="508" t="str">
        <f>IF(AW734="","",VLOOKUP(AX734,[0]!Qualifier,(COLUMN(AX734)-34),FALSE))</f>
        <v xml:space="preserve">- </v>
      </c>
      <c r="CF734" s="508" t="str">
        <f>IF(AX734="","",VLOOKUP(AY734,[0]!Qualifier,(COLUMN(AY734)-34),FALSE))</f>
        <v>no sub</v>
      </c>
      <c r="CG734" s="509" t="str">
        <f>IF(AY734="","",VLOOKUP(AZ734,[0]!Qualifier,(COLUMN(AZ734)-34),FALSE))</f>
        <v>Non</v>
      </c>
      <c r="CH734" s="510" t="str">
        <f>IF(AZ734="","",VLOOKUP(BA734,[0]!Qualifier,(COLUMN(BA734)-34),FALSE))</f>
        <v>NA</v>
      </c>
      <c r="CI734" s="509" t="str">
        <f>IF(BA734="","",VLOOKUP(BB734,[0]!Qualifier,(COLUMN(BB734)-34),FALSE))</f>
        <v xml:space="preserve">None </v>
      </c>
      <c r="CJ734" s="510"/>
      <c r="CK734" s="513" t="str">
        <f t="shared" si="435"/>
        <v>5-10-1-2-1-4-1-1-2-9-3-3-1-1-1-1-1-1-1</v>
      </c>
      <c r="CL734" s="513">
        <v>43086</v>
      </c>
      <c r="CM734" s="513">
        <v>45195</v>
      </c>
      <c r="CN734" s="510"/>
      <c r="CP734" s="510"/>
    </row>
    <row r="735" spans="2:94" ht="12.95" customHeight="1" outlineLevel="1" x14ac:dyDescent="0.35">
      <c r="B735" s="7">
        <f t="shared" si="382"/>
        <v>730</v>
      </c>
      <c r="C735" s="59">
        <f t="shared" si="381"/>
        <v>730</v>
      </c>
      <c r="D735" s="124">
        <f t="shared" si="383"/>
        <v>525169</v>
      </c>
      <c r="E735" s="16" t="str">
        <f t="shared" si="475"/>
        <v>Plasma</v>
      </c>
      <c r="F735" s="58" t="str">
        <f t="shared" si="476"/>
        <v xml:space="preserve">Citr </v>
      </c>
      <c r="G735" s="58" t="str">
        <f t="shared" si="477"/>
        <v xml:space="preserve">NoAdd </v>
      </c>
      <c r="H735" s="58" t="str">
        <f t="shared" si="478"/>
        <v xml:space="preserve">Closed </v>
      </c>
      <c r="I735" s="58" t="str">
        <f t="shared" si="479"/>
        <v xml:space="preserve">SV </v>
      </c>
      <c r="J735" s="58" t="str">
        <f t="shared" si="480"/>
        <v xml:space="preserve">≤-30°C  </v>
      </c>
      <c r="K735" s="58" t="str">
        <f t="shared" si="481"/>
        <v>No</v>
      </c>
      <c r="L735" s="58" t="str">
        <f t="shared" si="482"/>
        <v xml:space="preserve">Allo </v>
      </c>
      <c r="M735" s="58" t="str">
        <f t="shared" si="483"/>
        <v xml:space="preserve">Aph </v>
      </c>
      <c r="N735" s="58" t="str">
        <f t="shared" si="484"/>
        <v xml:space="preserve">&gt;18h </v>
      </c>
      <c r="O735" s="58" t="str">
        <f t="shared" si="485"/>
        <v xml:space="preserve">Fract </v>
      </c>
      <c r="P735" s="58" t="str">
        <f t="shared" si="486"/>
        <v xml:space="preserve">LCdepl </v>
      </c>
      <c r="Q735" s="58" t="str">
        <f t="shared" si="487"/>
        <v xml:space="preserve">None </v>
      </c>
      <c r="R735" s="58" t="str">
        <f t="shared" si="488"/>
        <v xml:space="preserve">NoIrr </v>
      </c>
      <c r="S735" s="58" t="str">
        <f t="shared" si="489"/>
        <v xml:space="preserve">- </v>
      </c>
      <c r="T735" s="58" t="str">
        <f t="shared" si="490"/>
        <v>no sub</v>
      </c>
      <c r="U735" s="58" t="str">
        <f t="shared" si="491"/>
        <v>Non</v>
      </c>
      <c r="V735" s="58" t="str">
        <f t="shared" si="492"/>
        <v>NA</v>
      </c>
      <c r="W735" s="58" t="str">
        <f t="shared" si="493"/>
        <v xml:space="preserve">None </v>
      </c>
      <c r="Y735" s="161" t="str">
        <f t="shared" si="494"/>
        <v>5-10-1-1-1-4-1-1-2-4-3-3-1-1-1-1-1-1-1</v>
      </c>
      <c r="Z735" s="8">
        <f t="shared" si="495"/>
        <v>525169</v>
      </c>
      <c r="AA735" s="7">
        <f t="shared" si="496"/>
        <v>730</v>
      </c>
      <c r="AB735" s="29" t="str">
        <f t="shared" si="497"/>
        <v>5</v>
      </c>
      <c r="AC735" s="29" t="str">
        <f t="shared" si="497"/>
        <v>2</v>
      </c>
      <c r="AD735" s="29" t="str">
        <f t="shared" si="497"/>
        <v>5</v>
      </c>
      <c r="AE735" s="29" t="str">
        <f t="shared" si="497"/>
        <v>1</v>
      </c>
      <c r="AF735" s="29" t="str">
        <f t="shared" si="497"/>
        <v>6</v>
      </c>
      <c r="AG735" s="29" t="str">
        <f t="shared" si="497"/>
        <v>9</v>
      </c>
      <c r="AH735" s="48">
        <f t="shared" si="474"/>
        <v>730</v>
      </c>
      <c r="AI735" s="510">
        <v>525169</v>
      </c>
      <c r="AJ735" s="509">
        <v>5</v>
      </c>
      <c r="AK735" s="509">
        <v>10</v>
      </c>
      <c r="AL735" s="509">
        <v>1</v>
      </c>
      <c r="AM735" s="509">
        <v>1</v>
      </c>
      <c r="AN735" s="509">
        <v>1</v>
      </c>
      <c r="AO735" s="509">
        <v>4</v>
      </c>
      <c r="AP735" s="509">
        <v>1</v>
      </c>
      <c r="AQ735" s="509">
        <v>1</v>
      </c>
      <c r="AR735" s="509">
        <v>2</v>
      </c>
      <c r="AS735" s="509">
        <v>4</v>
      </c>
      <c r="AT735" s="509">
        <v>3</v>
      </c>
      <c r="AU735" s="509">
        <v>3</v>
      </c>
      <c r="AV735" s="509">
        <v>1</v>
      </c>
      <c r="AW735" s="509">
        <v>1</v>
      </c>
      <c r="AX735" s="509">
        <v>1</v>
      </c>
      <c r="AY735" s="509">
        <v>1</v>
      </c>
      <c r="AZ735" s="509">
        <v>1</v>
      </c>
      <c r="BA735" s="509">
        <v>1</v>
      </c>
      <c r="BB735" s="509">
        <v>1</v>
      </c>
      <c r="BC735" s="509" t="b">
        <v>0</v>
      </c>
      <c r="BD735" s="508">
        <v>38695</v>
      </c>
      <c r="BE735" s="508">
        <v>38695</v>
      </c>
      <c r="BF735" s="509" t="b">
        <v>0</v>
      </c>
      <c r="BG735" s="510" t="s">
        <v>747</v>
      </c>
      <c r="BH735" s="512"/>
      <c r="BI735" s="510"/>
      <c r="BJ735" s="513">
        <v>38695</v>
      </c>
      <c r="BK735" s="513">
        <v>38695</v>
      </c>
      <c r="BL735" s="513">
        <v>46217</v>
      </c>
      <c r="BM735" s="510"/>
      <c r="BN735" s="512"/>
      <c r="BO735" s="510"/>
      <c r="BP735" s="509">
        <v>6</v>
      </c>
      <c r="BQ735" s="509" t="str">
        <f>IF(AI735="","",VLOOKUP(AJ735,[0]!Qualifier,(COLUMN(AJ735)-34),FALSE))</f>
        <v>Plasma</v>
      </c>
      <c r="BR735" s="509" t="str">
        <f>IF(AJ735="","",VLOOKUP(AK735,[0]!Qualifier,(COLUMN(AK735)-34),FALSE))</f>
        <v xml:space="preserve">Citr </v>
      </c>
      <c r="BS735" s="509" t="str">
        <f>IF(AK735="","",VLOOKUP(AL735,[0]!Qualifier,(COLUMN(AL735)-34),FALSE))</f>
        <v xml:space="preserve">NoAdd </v>
      </c>
      <c r="BT735" s="509" t="str">
        <f>IF(AL735="","",VLOOKUP(AM735,[0]!Qualifier,(COLUMN(AM735)-34),FALSE))</f>
        <v xml:space="preserve">Closed </v>
      </c>
      <c r="BU735" s="509" t="str">
        <f>IF(AM735="","",VLOOKUP(AN735,[0]!Qualifier,(COLUMN(AN735)-34),FALSE))</f>
        <v xml:space="preserve">SV </v>
      </c>
      <c r="BV735" s="509" t="str">
        <f>IF(AN735="","",VLOOKUP(AO735,[0]!Qualifier,(COLUMN(AO735)-34),FALSE))</f>
        <v xml:space="preserve">≤-30°C  </v>
      </c>
      <c r="BW735" s="509" t="str">
        <f>IF(AO735="","",VLOOKUP(AP735,[0]!Qualifier,(COLUMN(AP735)-34),FALSE))</f>
        <v>No</v>
      </c>
      <c r="BX735" s="509" t="str">
        <f>IF(AP735="","",VLOOKUP(AQ735,[0]!Qualifier,(COLUMN(AQ735)-34),FALSE))</f>
        <v xml:space="preserve">Allo </v>
      </c>
      <c r="BY735" s="509" t="str">
        <f>IF(AQ735="","",VLOOKUP(AR735,[0]!Qualifier,(COLUMN(AR735)-34),FALSE))</f>
        <v xml:space="preserve">Aph </v>
      </c>
      <c r="BZ735" s="509" t="str">
        <f>IF(AR735="","",VLOOKUP(AS735,[0]!Qualifier,(COLUMN(AS735)-34),FALSE))</f>
        <v xml:space="preserve">&gt;18h </v>
      </c>
      <c r="CA735" s="509" t="str">
        <f>IF(AS735="","",VLOOKUP(AT735,[0]!Qualifier,(COLUMN(AT735)-34),FALSE))</f>
        <v xml:space="preserve">Fract </v>
      </c>
      <c r="CB735" s="509" t="str">
        <f>IF(AT735="","",VLOOKUP(AU735,[0]!Qualifier,(COLUMN(AU735)-34),FALSE))</f>
        <v xml:space="preserve">LCdepl </v>
      </c>
      <c r="CC735" s="509" t="str">
        <f>IF(AU735="","",VLOOKUP(AV735,[0]!Qualifier,(COLUMN(AV735)-34),FALSE))</f>
        <v xml:space="preserve">None </v>
      </c>
      <c r="CD735" s="509" t="str">
        <f>IF(AV735="","",VLOOKUP(AW735,[0]!Qualifier,(COLUMN(AW735)-34),FALSE))</f>
        <v xml:space="preserve">NoIrr </v>
      </c>
      <c r="CE735" s="508" t="str">
        <f>IF(AW735="","",VLOOKUP(AX735,[0]!Qualifier,(COLUMN(AX735)-34),FALSE))</f>
        <v xml:space="preserve">- </v>
      </c>
      <c r="CF735" s="508" t="str">
        <f>IF(AX735="","",VLOOKUP(AY735,[0]!Qualifier,(COLUMN(AY735)-34),FALSE))</f>
        <v>no sub</v>
      </c>
      <c r="CG735" s="509" t="str">
        <f>IF(AY735="","",VLOOKUP(AZ735,[0]!Qualifier,(COLUMN(AZ735)-34),FALSE))</f>
        <v>Non</v>
      </c>
      <c r="CH735" s="510" t="str">
        <f>IF(AZ735="","",VLOOKUP(BA735,[0]!Qualifier,(COLUMN(BA735)-34),FALSE))</f>
        <v>NA</v>
      </c>
      <c r="CI735" s="509" t="str">
        <f>IF(BA735="","",VLOOKUP(BB735,[0]!Qualifier,(COLUMN(BB735)-34),FALSE))</f>
        <v xml:space="preserve">None </v>
      </c>
      <c r="CJ735" s="510"/>
      <c r="CK735" s="513" t="str">
        <f t="shared" si="435"/>
        <v>5-10-1-1-1-4-1-1-2-4-3-3-1-1-1-1-1-1-1</v>
      </c>
      <c r="CL735" s="513">
        <v>43086</v>
      </c>
      <c r="CM735" s="513">
        <v>45195</v>
      </c>
      <c r="CN735" s="510"/>
      <c r="CP735" s="510"/>
    </row>
    <row r="736" spans="2:94" ht="12.95" customHeight="1" outlineLevel="1" x14ac:dyDescent="0.35">
      <c r="B736" s="7">
        <f t="shared" si="382"/>
        <v>731</v>
      </c>
      <c r="C736" s="59">
        <f t="shared" si="381"/>
        <v>731</v>
      </c>
      <c r="D736" s="124">
        <f t="shared" si="383"/>
        <v>525179</v>
      </c>
      <c r="E736" s="16" t="str">
        <f t="shared" si="475"/>
        <v>Plasma</v>
      </c>
      <c r="F736" s="58" t="str">
        <f t="shared" si="476"/>
        <v xml:space="preserve">Citr </v>
      </c>
      <c r="G736" s="58" t="str">
        <f t="shared" si="477"/>
        <v xml:space="preserve">NoAdd </v>
      </c>
      <c r="H736" s="58" t="str">
        <f t="shared" si="478"/>
        <v xml:space="preserve">Closed </v>
      </c>
      <c r="I736" s="58" t="str">
        <f t="shared" si="479"/>
        <v xml:space="preserve">SV </v>
      </c>
      <c r="J736" s="58" t="str">
        <f t="shared" si="480"/>
        <v xml:space="preserve">≤-30°C  </v>
      </c>
      <c r="K736" s="58" t="str">
        <f t="shared" si="481"/>
        <v>No</v>
      </c>
      <c r="L736" s="58" t="str">
        <f t="shared" si="482"/>
        <v xml:space="preserve">Allo </v>
      </c>
      <c r="M736" s="58" t="str">
        <f t="shared" si="483"/>
        <v xml:space="preserve">Aph </v>
      </c>
      <c r="N736" s="58" t="str">
        <f t="shared" si="484"/>
        <v xml:space="preserve">≤6h </v>
      </c>
      <c r="O736" s="58" t="str">
        <f t="shared" si="485"/>
        <v xml:space="preserve">Interm </v>
      </c>
      <c r="P736" s="58" t="str">
        <f t="shared" si="486"/>
        <v xml:space="preserve">LCdepl </v>
      </c>
      <c r="Q736" s="58" t="str">
        <f t="shared" si="487"/>
        <v xml:space="preserve">None </v>
      </c>
      <c r="R736" s="58" t="str">
        <f t="shared" si="488"/>
        <v xml:space="preserve">NoIrr </v>
      </c>
      <c r="S736" s="58" t="str">
        <f t="shared" si="489"/>
        <v xml:space="preserve">- </v>
      </c>
      <c r="T736" s="58" t="str">
        <f t="shared" si="490"/>
        <v>no sub</v>
      </c>
      <c r="U736" s="58" t="str">
        <f t="shared" si="491"/>
        <v>Non</v>
      </c>
      <c r="V736" s="58" t="str">
        <f t="shared" si="492"/>
        <v>NA</v>
      </c>
      <c r="W736" s="58" t="str">
        <f t="shared" si="493"/>
        <v xml:space="preserve">None </v>
      </c>
      <c r="Y736" s="161" t="str">
        <f t="shared" si="494"/>
        <v>5-10-1-1-1-4-1-1-2-2-6-3-1-1-1-1-1-1-1</v>
      </c>
      <c r="Z736" s="8">
        <f t="shared" si="495"/>
        <v>525179</v>
      </c>
      <c r="AA736" s="7">
        <f t="shared" si="496"/>
        <v>731</v>
      </c>
      <c r="AB736" s="29" t="str">
        <f t="shared" si="497"/>
        <v>5</v>
      </c>
      <c r="AC736" s="29" t="str">
        <f t="shared" si="497"/>
        <v>2</v>
      </c>
      <c r="AD736" s="29" t="str">
        <f t="shared" si="497"/>
        <v>5</v>
      </c>
      <c r="AE736" s="29" t="str">
        <f t="shared" si="497"/>
        <v>1</v>
      </c>
      <c r="AF736" s="29" t="str">
        <f t="shared" si="497"/>
        <v>7</v>
      </c>
      <c r="AG736" s="29" t="str">
        <f t="shared" si="497"/>
        <v>9</v>
      </c>
      <c r="AH736" s="48">
        <f t="shared" si="474"/>
        <v>731</v>
      </c>
      <c r="AI736" s="510">
        <v>525179</v>
      </c>
      <c r="AJ736" s="509">
        <v>5</v>
      </c>
      <c r="AK736" s="509">
        <v>10</v>
      </c>
      <c r="AL736" s="509">
        <v>1</v>
      </c>
      <c r="AM736" s="509">
        <v>1</v>
      </c>
      <c r="AN736" s="509">
        <v>1</v>
      </c>
      <c r="AO736" s="509">
        <v>4</v>
      </c>
      <c r="AP736" s="509">
        <v>1</v>
      </c>
      <c r="AQ736" s="509">
        <v>1</v>
      </c>
      <c r="AR736" s="509">
        <v>2</v>
      </c>
      <c r="AS736" s="509">
        <v>2</v>
      </c>
      <c r="AT736" s="509">
        <v>6</v>
      </c>
      <c r="AU736" s="509">
        <v>3</v>
      </c>
      <c r="AV736" s="509">
        <v>1</v>
      </c>
      <c r="AW736" s="509">
        <v>1</v>
      </c>
      <c r="AX736" s="509">
        <v>1</v>
      </c>
      <c r="AY736" s="509">
        <v>1</v>
      </c>
      <c r="AZ736" s="509">
        <v>1</v>
      </c>
      <c r="BA736" s="509">
        <v>1</v>
      </c>
      <c r="BB736" s="509">
        <v>1</v>
      </c>
      <c r="BC736" s="509" t="b">
        <v>0</v>
      </c>
      <c r="BD736" s="508">
        <v>37826</v>
      </c>
      <c r="BE736" s="508">
        <v>37826</v>
      </c>
      <c r="BF736" s="509" t="b">
        <v>0</v>
      </c>
      <c r="BG736" s="510" t="s">
        <v>1355</v>
      </c>
      <c r="BH736" s="512"/>
      <c r="BI736" s="510"/>
      <c r="BJ736" s="513">
        <v>37826</v>
      </c>
      <c r="BK736" s="513">
        <v>37826</v>
      </c>
      <c r="BL736" s="513">
        <v>46217</v>
      </c>
      <c r="BM736" s="510"/>
      <c r="BN736" s="512"/>
      <c r="BO736" s="510"/>
      <c r="BP736" s="509">
        <v>6</v>
      </c>
      <c r="BQ736" s="509" t="str">
        <f>IF(AI736="","",VLOOKUP(AJ736,[0]!Qualifier,(COLUMN(AJ736)-34),FALSE))</f>
        <v>Plasma</v>
      </c>
      <c r="BR736" s="509" t="str">
        <f>IF(AJ736="","",VLOOKUP(AK736,[0]!Qualifier,(COLUMN(AK736)-34),FALSE))</f>
        <v xml:space="preserve">Citr </v>
      </c>
      <c r="BS736" s="509" t="str">
        <f>IF(AK736="","",VLOOKUP(AL736,[0]!Qualifier,(COLUMN(AL736)-34),FALSE))</f>
        <v xml:space="preserve">NoAdd </v>
      </c>
      <c r="BT736" s="509" t="str">
        <f>IF(AL736="","",VLOOKUP(AM736,[0]!Qualifier,(COLUMN(AM736)-34),FALSE))</f>
        <v xml:space="preserve">Closed </v>
      </c>
      <c r="BU736" s="509" t="str">
        <f>IF(AM736="","",VLOOKUP(AN736,[0]!Qualifier,(COLUMN(AN736)-34),FALSE))</f>
        <v xml:space="preserve">SV </v>
      </c>
      <c r="BV736" s="509" t="str">
        <f>IF(AN736="","",VLOOKUP(AO736,[0]!Qualifier,(COLUMN(AO736)-34),FALSE))</f>
        <v xml:space="preserve">≤-30°C  </v>
      </c>
      <c r="BW736" s="509" t="str">
        <f>IF(AO736="","",VLOOKUP(AP736,[0]!Qualifier,(COLUMN(AP736)-34),FALSE))</f>
        <v>No</v>
      </c>
      <c r="BX736" s="509" t="str">
        <f>IF(AP736="","",VLOOKUP(AQ736,[0]!Qualifier,(COLUMN(AQ736)-34),FALSE))</f>
        <v xml:space="preserve">Allo </v>
      </c>
      <c r="BY736" s="509" t="str">
        <f>IF(AQ736="","",VLOOKUP(AR736,[0]!Qualifier,(COLUMN(AR736)-34),FALSE))</f>
        <v xml:space="preserve">Aph </v>
      </c>
      <c r="BZ736" s="509" t="str">
        <f>IF(AR736="","",VLOOKUP(AS736,[0]!Qualifier,(COLUMN(AS736)-34),FALSE))</f>
        <v xml:space="preserve">≤6h </v>
      </c>
      <c r="CA736" s="509" t="str">
        <f>IF(AS736="","",VLOOKUP(AT736,[0]!Qualifier,(COLUMN(AT736)-34),FALSE))</f>
        <v xml:space="preserve">Interm </v>
      </c>
      <c r="CB736" s="509" t="str">
        <f>IF(AT736="","",VLOOKUP(AU736,[0]!Qualifier,(COLUMN(AU736)-34),FALSE))</f>
        <v xml:space="preserve">LCdepl </v>
      </c>
      <c r="CC736" s="509" t="str">
        <f>IF(AU736="","",VLOOKUP(AV736,[0]!Qualifier,(COLUMN(AV736)-34),FALSE))</f>
        <v xml:space="preserve">None </v>
      </c>
      <c r="CD736" s="509" t="str">
        <f>IF(AV736="","",VLOOKUP(AW736,[0]!Qualifier,(COLUMN(AW736)-34),FALSE))</f>
        <v xml:space="preserve">NoIrr </v>
      </c>
      <c r="CE736" s="508" t="str">
        <f>IF(AW736="","",VLOOKUP(AX736,[0]!Qualifier,(COLUMN(AX736)-34),FALSE))</f>
        <v xml:space="preserve">- </v>
      </c>
      <c r="CF736" s="508" t="str">
        <f>IF(AX736="","",VLOOKUP(AY736,[0]!Qualifier,(COLUMN(AY736)-34),FALSE))</f>
        <v>no sub</v>
      </c>
      <c r="CG736" s="509" t="str">
        <f>IF(AY736="","",VLOOKUP(AZ736,[0]!Qualifier,(COLUMN(AZ736)-34),FALSE))</f>
        <v>Non</v>
      </c>
      <c r="CH736" s="510" t="str">
        <f>IF(AZ736="","",VLOOKUP(BA736,[0]!Qualifier,(COLUMN(BA736)-34),FALSE))</f>
        <v>NA</v>
      </c>
      <c r="CI736" s="509" t="str">
        <f>IF(BA736="","",VLOOKUP(BB736,[0]!Qualifier,(COLUMN(BB736)-34),FALSE))</f>
        <v xml:space="preserve">None </v>
      </c>
      <c r="CJ736" s="510"/>
      <c r="CK736" s="513" t="str">
        <f t="shared" si="435"/>
        <v>5-10-1-1-1-4-1-1-2-2-6-3-1-1-1-1-1-1-1</v>
      </c>
      <c r="CL736" s="513">
        <v>43086</v>
      </c>
      <c r="CM736" s="513">
        <v>45195</v>
      </c>
      <c r="CN736" s="510"/>
      <c r="CP736" s="510"/>
    </row>
    <row r="737" spans="2:94" ht="12.95" customHeight="1" outlineLevel="1" x14ac:dyDescent="0.35">
      <c r="B737" s="7">
        <f t="shared" si="382"/>
        <v>732</v>
      </c>
      <c r="C737" s="59">
        <f t="shared" si="381"/>
        <v>732</v>
      </c>
      <c r="D737" s="124">
        <f t="shared" si="383"/>
        <v>525602</v>
      </c>
      <c r="E737" s="16" t="str">
        <f t="shared" si="475"/>
        <v>Plasma</v>
      </c>
      <c r="F737" s="58" t="str">
        <f t="shared" si="476"/>
        <v xml:space="preserve">Citr </v>
      </c>
      <c r="G737" s="58" t="str">
        <f t="shared" si="477"/>
        <v xml:space="preserve">NoAdd </v>
      </c>
      <c r="H737" s="58" t="str">
        <f t="shared" si="478"/>
        <v xml:space="preserve">Closed </v>
      </c>
      <c r="I737" s="58" t="str">
        <f t="shared" si="479"/>
        <v xml:space="preserve">SV </v>
      </c>
      <c r="J737" s="58" t="str">
        <f t="shared" si="480"/>
        <v xml:space="preserve">≤-30°C  </v>
      </c>
      <c r="K737" s="58" t="str">
        <f t="shared" si="481"/>
        <v>No</v>
      </c>
      <c r="L737" s="58" t="str">
        <f t="shared" si="482"/>
        <v xml:space="preserve">Allo </v>
      </c>
      <c r="M737" s="58" t="str">
        <f t="shared" si="483"/>
        <v xml:space="preserve">Aph </v>
      </c>
      <c r="N737" s="58" t="str">
        <f t="shared" si="484"/>
        <v xml:space="preserve">&gt;18h </v>
      </c>
      <c r="O737" s="58" t="str">
        <f t="shared" si="485"/>
        <v xml:space="preserve">Transf </v>
      </c>
      <c r="P737" s="58" t="str">
        <f t="shared" si="486"/>
        <v>Cellfree</v>
      </c>
      <c r="Q737" s="58" t="str">
        <f t="shared" si="487"/>
        <v xml:space="preserve">None </v>
      </c>
      <c r="R737" s="58" t="str">
        <f t="shared" si="488"/>
        <v xml:space="preserve">NoIrr </v>
      </c>
      <c r="S737" s="58" t="str">
        <f t="shared" si="489"/>
        <v xml:space="preserve">- </v>
      </c>
      <c r="T737" s="58" t="str">
        <f t="shared" si="490"/>
        <v>no sub</v>
      </c>
      <c r="U737" s="58" t="str">
        <f t="shared" si="491"/>
        <v xml:space="preserve">Qu </v>
      </c>
      <c r="V737" s="58" t="str">
        <f t="shared" si="492"/>
        <v>NA</v>
      </c>
      <c r="W737" s="58" t="str">
        <f t="shared" si="493"/>
        <v xml:space="preserve">None </v>
      </c>
      <c r="Y737" s="161" t="str">
        <f t="shared" si="494"/>
        <v>5-10-1-1-1-4-1-1-2-4-1-5-1-1-1-1-2-1-1</v>
      </c>
      <c r="Z737" s="8">
        <f t="shared" si="495"/>
        <v>525602</v>
      </c>
      <c r="AA737" s="7">
        <f t="shared" si="496"/>
        <v>732</v>
      </c>
      <c r="AB737" s="29" t="str">
        <f t="shared" si="497"/>
        <v>5</v>
      </c>
      <c r="AC737" s="29" t="str">
        <f t="shared" si="497"/>
        <v>2</v>
      </c>
      <c r="AD737" s="29" t="str">
        <f t="shared" si="497"/>
        <v>5</v>
      </c>
      <c r="AE737" s="29" t="str">
        <f t="shared" si="497"/>
        <v>6</v>
      </c>
      <c r="AF737" s="29" t="str">
        <f t="shared" si="497"/>
        <v>0</v>
      </c>
      <c r="AG737" s="29" t="str">
        <f t="shared" si="497"/>
        <v>2</v>
      </c>
      <c r="AH737" s="48">
        <f t="shared" si="474"/>
        <v>732</v>
      </c>
      <c r="AI737" s="510">
        <v>525602</v>
      </c>
      <c r="AJ737" s="509">
        <v>5</v>
      </c>
      <c r="AK737" s="509">
        <v>10</v>
      </c>
      <c r="AL737" s="509">
        <v>1</v>
      </c>
      <c r="AM737" s="509">
        <v>1</v>
      </c>
      <c r="AN737" s="509">
        <v>1</v>
      </c>
      <c r="AO737" s="509">
        <v>4</v>
      </c>
      <c r="AP737" s="509">
        <v>1</v>
      </c>
      <c r="AQ737" s="509">
        <v>1</v>
      </c>
      <c r="AR737" s="509">
        <v>2</v>
      </c>
      <c r="AS737" s="509">
        <v>4</v>
      </c>
      <c r="AT737" s="509">
        <v>1</v>
      </c>
      <c r="AU737" s="509">
        <v>5</v>
      </c>
      <c r="AV737" s="509">
        <v>1</v>
      </c>
      <c r="AW737" s="509">
        <v>1</v>
      </c>
      <c r="AX737" s="509">
        <v>1</v>
      </c>
      <c r="AY737" s="509">
        <v>1</v>
      </c>
      <c r="AZ737" s="509">
        <v>2</v>
      </c>
      <c r="BA737" s="509">
        <v>1</v>
      </c>
      <c r="BB737" s="509">
        <v>1</v>
      </c>
      <c r="BC737" s="509" t="b">
        <v>0</v>
      </c>
      <c r="BD737" s="508">
        <v>44699</v>
      </c>
      <c r="BE737" s="508">
        <v>44684</v>
      </c>
      <c r="BF737" s="509" t="b">
        <v>0</v>
      </c>
      <c r="BG737" s="510" t="s">
        <v>1150</v>
      </c>
      <c r="BH737" s="512"/>
      <c r="BI737" s="510"/>
      <c r="BJ737" s="513">
        <v>44699</v>
      </c>
      <c r="BK737" s="513">
        <v>44684</v>
      </c>
      <c r="BL737" s="513">
        <v>46217</v>
      </c>
      <c r="BM737" s="510"/>
      <c r="BN737" s="512"/>
      <c r="BO737" s="510"/>
      <c r="BP737" s="509">
        <v>6</v>
      </c>
      <c r="BQ737" s="509" t="str">
        <f>IF(AI737="","",VLOOKUP(AJ737,[0]!Qualifier,(COLUMN(AJ737)-34),FALSE))</f>
        <v>Plasma</v>
      </c>
      <c r="BR737" s="509" t="str">
        <f>IF(AJ737="","",VLOOKUP(AK737,[0]!Qualifier,(COLUMN(AK737)-34),FALSE))</f>
        <v xml:space="preserve">Citr </v>
      </c>
      <c r="BS737" s="509" t="str">
        <f>IF(AK737="","",VLOOKUP(AL737,[0]!Qualifier,(COLUMN(AL737)-34),FALSE))</f>
        <v xml:space="preserve">NoAdd </v>
      </c>
      <c r="BT737" s="509" t="str">
        <f>IF(AL737="","",VLOOKUP(AM737,[0]!Qualifier,(COLUMN(AM737)-34),FALSE))</f>
        <v xml:space="preserve">Closed </v>
      </c>
      <c r="BU737" s="509" t="str">
        <f>IF(AM737="","",VLOOKUP(AN737,[0]!Qualifier,(COLUMN(AN737)-34),FALSE))</f>
        <v xml:space="preserve">SV </v>
      </c>
      <c r="BV737" s="509" t="str">
        <f>IF(AN737="","",VLOOKUP(AO737,[0]!Qualifier,(COLUMN(AO737)-34),FALSE))</f>
        <v xml:space="preserve">≤-30°C  </v>
      </c>
      <c r="BW737" s="509" t="str">
        <f>IF(AO737="","",VLOOKUP(AP737,[0]!Qualifier,(COLUMN(AP737)-34),FALSE))</f>
        <v>No</v>
      </c>
      <c r="BX737" s="509" t="str">
        <f>IF(AP737="","",VLOOKUP(AQ737,[0]!Qualifier,(COLUMN(AQ737)-34),FALSE))</f>
        <v xml:space="preserve">Allo </v>
      </c>
      <c r="BY737" s="509" t="str">
        <f>IF(AQ737="","",VLOOKUP(AR737,[0]!Qualifier,(COLUMN(AR737)-34),FALSE))</f>
        <v xml:space="preserve">Aph </v>
      </c>
      <c r="BZ737" s="509" t="str">
        <f>IF(AR737="","",VLOOKUP(AS737,[0]!Qualifier,(COLUMN(AS737)-34),FALSE))</f>
        <v xml:space="preserve">&gt;18h </v>
      </c>
      <c r="CA737" s="509" t="str">
        <f>IF(AS737="","",VLOOKUP(AT737,[0]!Qualifier,(COLUMN(AT737)-34),FALSE))</f>
        <v xml:space="preserve">Transf </v>
      </c>
      <c r="CB737" s="509" t="str">
        <f>IF(AT737="","",VLOOKUP(AU737,[0]!Qualifier,(COLUMN(AU737)-34),FALSE))</f>
        <v>Cellfree</v>
      </c>
      <c r="CC737" s="509" t="str">
        <f>IF(AU737="","",VLOOKUP(AV737,[0]!Qualifier,(COLUMN(AV737)-34),FALSE))</f>
        <v xml:space="preserve">None </v>
      </c>
      <c r="CD737" s="509" t="str">
        <f>IF(AV737="","",VLOOKUP(AW737,[0]!Qualifier,(COLUMN(AW737)-34),FALSE))</f>
        <v xml:space="preserve">NoIrr </v>
      </c>
      <c r="CE737" s="508" t="str">
        <f>IF(AW737="","",VLOOKUP(AX737,[0]!Qualifier,(COLUMN(AX737)-34),FALSE))</f>
        <v xml:space="preserve">- </v>
      </c>
      <c r="CF737" s="508" t="str">
        <f>IF(AX737="","",VLOOKUP(AY737,[0]!Qualifier,(COLUMN(AY737)-34),FALSE))</f>
        <v>no sub</v>
      </c>
      <c r="CG737" s="509" t="str">
        <f>IF(AY737="","",VLOOKUP(AZ737,[0]!Qualifier,(COLUMN(AZ737)-34),FALSE))</f>
        <v xml:space="preserve">Qu </v>
      </c>
      <c r="CH737" s="510" t="str">
        <f>IF(AZ737="","",VLOOKUP(BA737,[0]!Qualifier,(COLUMN(BA737)-34),FALSE))</f>
        <v>NA</v>
      </c>
      <c r="CI737" s="509" t="str">
        <f>IF(BA737="","",VLOOKUP(BB737,[0]!Qualifier,(COLUMN(BB737)-34),FALSE))</f>
        <v xml:space="preserve">None </v>
      </c>
      <c r="CJ737" s="510"/>
      <c r="CK737" s="513" t="str">
        <f t="shared" si="435"/>
        <v>5-10-1-1-1-4-1-1-2-4-1-5-1-1-1-1-2-1-1</v>
      </c>
      <c r="CL737" s="513">
        <v>42397</v>
      </c>
      <c r="CM737" s="513">
        <v>45195</v>
      </c>
      <c r="CN737" s="513">
        <v>42471</v>
      </c>
      <c r="CO737" s="513">
        <v>1</v>
      </c>
      <c r="CP737" s="510" t="s">
        <v>1078</v>
      </c>
    </row>
    <row r="738" spans="2:94" ht="12.95" customHeight="1" outlineLevel="1" x14ac:dyDescent="0.35">
      <c r="B738" s="7">
        <f t="shared" si="382"/>
        <v>733</v>
      </c>
      <c r="C738" s="59">
        <f t="shared" si="381"/>
        <v>733</v>
      </c>
      <c r="D738" s="124">
        <f t="shared" si="383"/>
        <v>525629</v>
      </c>
      <c r="E738" s="16" t="str">
        <f t="shared" si="475"/>
        <v>Plasma</v>
      </c>
      <c r="F738" s="58" t="str">
        <f t="shared" si="476"/>
        <v xml:space="preserve">Citr </v>
      </c>
      <c r="G738" s="58" t="str">
        <f t="shared" si="477"/>
        <v xml:space="preserve">NoAdd </v>
      </c>
      <c r="H738" s="58" t="str">
        <f t="shared" si="478"/>
        <v xml:space="preserve">Closed </v>
      </c>
      <c r="I738" s="58" t="str">
        <f t="shared" si="479"/>
        <v>NonSVC</v>
      </c>
      <c r="J738" s="58" t="str">
        <f t="shared" si="480"/>
        <v xml:space="preserve">≤-30°C  </v>
      </c>
      <c r="K738" s="58" t="str">
        <f t="shared" si="481"/>
        <v>No</v>
      </c>
      <c r="L738" s="58" t="str">
        <f t="shared" si="482"/>
        <v xml:space="preserve">Allo </v>
      </c>
      <c r="M738" s="58" t="str">
        <f t="shared" si="483"/>
        <v xml:space="preserve">Aph </v>
      </c>
      <c r="N738" s="58" t="str">
        <f t="shared" si="484"/>
        <v xml:space="preserve">≤18h </v>
      </c>
      <c r="O738" s="58" t="str">
        <f t="shared" si="485"/>
        <v xml:space="preserve">Fract </v>
      </c>
      <c r="P738" s="58" t="str">
        <f t="shared" si="486"/>
        <v>Cellfree</v>
      </c>
      <c r="Q738" s="58" t="str">
        <f t="shared" si="487"/>
        <v xml:space="preserve">? </v>
      </c>
      <c r="R738" s="58" t="str">
        <f t="shared" si="488"/>
        <v xml:space="preserve">NoIrr </v>
      </c>
      <c r="S738" s="58" t="str">
        <f t="shared" si="489"/>
        <v xml:space="preserve">- </v>
      </c>
      <c r="T738" s="58" t="str">
        <f t="shared" si="490"/>
        <v>no sub</v>
      </c>
      <c r="U738" s="58" t="str">
        <f t="shared" si="491"/>
        <v>Non</v>
      </c>
      <c r="V738" s="58" t="str">
        <f t="shared" si="492"/>
        <v>NA</v>
      </c>
      <c r="W738" s="58" t="str">
        <f t="shared" si="493"/>
        <v xml:space="preserve">None </v>
      </c>
      <c r="Y738" s="161" t="str">
        <f t="shared" si="494"/>
        <v>5-10-1-1-4-4-1-1-2-3-3-5-0-1-1-1-1-1-1</v>
      </c>
      <c r="Z738" s="8">
        <f t="shared" si="495"/>
        <v>525629</v>
      </c>
      <c r="AA738" s="7">
        <f t="shared" si="496"/>
        <v>733</v>
      </c>
      <c r="AB738" s="29" t="str">
        <f t="shared" si="497"/>
        <v>5</v>
      </c>
      <c r="AC738" s="29" t="str">
        <f t="shared" si="497"/>
        <v>2</v>
      </c>
      <c r="AD738" s="29" t="str">
        <f t="shared" si="497"/>
        <v>5</v>
      </c>
      <c r="AE738" s="29" t="str">
        <f t="shared" si="497"/>
        <v>6</v>
      </c>
      <c r="AF738" s="29" t="str">
        <f t="shared" si="497"/>
        <v>2</v>
      </c>
      <c r="AG738" s="29" t="str">
        <f t="shared" si="497"/>
        <v>9</v>
      </c>
      <c r="AH738" s="48">
        <f t="shared" si="474"/>
        <v>733</v>
      </c>
      <c r="AI738" s="510">
        <v>525629</v>
      </c>
      <c r="AJ738" s="509">
        <v>5</v>
      </c>
      <c r="AK738" s="509">
        <v>10</v>
      </c>
      <c r="AL738" s="509">
        <v>1</v>
      </c>
      <c r="AM738" s="509">
        <v>1</v>
      </c>
      <c r="AN738" s="509">
        <v>4</v>
      </c>
      <c r="AO738" s="509">
        <v>4</v>
      </c>
      <c r="AP738" s="509">
        <v>1</v>
      </c>
      <c r="AQ738" s="509">
        <v>1</v>
      </c>
      <c r="AR738" s="509">
        <v>2</v>
      </c>
      <c r="AS738" s="509">
        <v>3</v>
      </c>
      <c r="AT738" s="509">
        <v>3</v>
      </c>
      <c r="AU738" s="509">
        <v>5</v>
      </c>
      <c r="AV738" s="509">
        <v>0</v>
      </c>
      <c r="AW738" s="509">
        <v>1</v>
      </c>
      <c r="AX738" s="509">
        <v>1</v>
      </c>
      <c r="AY738" s="509">
        <v>1</v>
      </c>
      <c r="AZ738" s="509">
        <v>1</v>
      </c>
      <c r="BA738" s="509">
        <v>1</v>
      </c>
      <c r="BB738" s="509">
        <v>1</v>
      </c>
      <c r="BC738" s="509" t="b">
        <v>0</v>
      </c>
      <c r="BD738" s="508">
        <v>44416</v>
      </c>
      <c r="BE738" s="508">
        <v>44406</v>
      </c>
      <c r="BF738" s="509" t="b">
        <v>0</v>
      </c>
      <c r="BG738" s="510" t="s">
        <v>1494</v>
      </c>
      <c r="BH738" s="512"/>
      <c r="BI738" s="510"/>
      <c r="BJ738" s="513">
        <v>44416</v>
      </c>
      <c r="BK738" s="513">
        <v>44406</v>
      </c>
      <c r="BL738" s="513">
        <v>46217</v>
      </c>
      <c r="BM738" s="510"/>
      <c r="BN738" s="512"/>
      <c r="BO738" s="510"/>
      <c r="BP738" s="509">
        <v>6</v>
      </c>
      <c r="BQ738" s="509" t="str">
        <f>IF(AI738="","",VLOOKUP(AJ738,[0]!Qualifier,(COLUMN(AJ738)-34),FALSE))</f>
        <v>Plasma</v>
      </c>
      <c r="BR738" s="509" t="str">
        <f>IF(AJ738="","",VLOOKUP(AK738,[0]!Qualifier,(COLUMN(AK738)-34),FALSE))</f>
        <v xml:space="preserve">Citr </v>
      </c>
      <c r="BS738" s="509" t="str">
        <f>IF(AK738="","",VLOOKUP(AL738,[0]!Qualifier,(COLUMN(AL738)-34),FALSE))</f>
        <v xml:space="preserve">NoAdd </v>
      </c>
      <c r="BT738" s="509" t="str">
        <f>IF(AL738="","",VLOOKUP(AM738,[0]!Qualifier,(COLUMN(AM738)-34),FALSE))</f>
        <v xml:space="preserve">Closed </v>
      </c>
      <c r="BU738" s="509" t="str">
        <f>IF(AM738="","",VLOOKUP(AN738,[0]!Qualifier,(COLUMN(AN738)-34),FALSE))</f>
        <v>NonSVC</v>
      </c>
      <c r="BV738" s="509" t="str">
        <f>IF(AN738="","",VLOOKUP(AO738,[0]!Qualifier,(COLUMN(AO738)-34),FALSE))</f>
        <v xml:space="preserve">≤-30°C  </v>
      </c>
      <c r="BW738" s="509" t="str">
        <f>IF(AO738="","",VLOOKUP(AP738,[0]!Qualifier,(COLUMN(AP738)-34),FALSE))</f>
        <v>No</v>
      </c>
      <c r="BX738" s="509" t="str">
        <f>IF(AP738="","",VLOOKUP(AQ738,[0]!Qualifier,(COLUMN(AQ738)-34),FALSE))</f>
        <v xml:space="preserve">Allo </v>
      </c>
      <c r="BY738" s="509" t="str">
        <f>IF(AQ738="","",VLOOKUP(AR738,[0]!Qualifier,(COLUMN(AR738)-34),FALSE))</f>
        <v xml:space="preserve">Aph </v>
      </c>
      <c r="BZ738" s="509" t="str">
        <f>IF(AR738="","",VLOOKUP(AS738,[0]!Qualifier,(COLUMN(AS738)-34),FALSE))</f>
        <v xml:space="preserve">≤18h </v>
      </c>
      <c r="CA738" s="509" t="str">
        <f>IF(AS738="","",VLOOKUP(AT738,[0]!Qualifier,(COLUMN(AT738)-34),FALSE))</f>
        <v xml:space="preserve">Fract </v>
      </c>
      <c r="CB738" s="509" t="str">
        <f>IF(AT738="","",VLOOKUP(AU738,[0]!Qualifier,(COLUMN(AU738)-34),FALSE))</f>
        <v>Cellfree</v>
      </c>
      <c r="CC738" s="509" t="str">
        <f>IF(AU738="","",VLOOKUP(AV738,[0]!Qualifier,(COLUMN(AV738)-34),FALSE))</f>
        <v xml:space="preserve">? </v>
      </c>
      <c r="CD738" s="509" t="str">
        <f>IF(AV738="","",VLOOKUP(AW738,[0]!Qualifier,(COLUMN(AW738)-34),FALSE))</f>
        <v xml:space="preserve">NoIrr </v>
      </c>
      <c r="CE738" s="508" t="str">
        <f>IF(AW738="","",VLOOKUP(AX738,[0]!Qualifier,(COLUMN(AX738)-34),FALSE))</f>
        <v xml:space="preserve">- </v>
      </c>
      <c r="CF738" s="508" t="str">
        <f>IF(AX738="","",VLOOKUP(AY738,[0]!Qualifier,(COLUMN(AY738)-34),FALSE))</f>
        <v>no sub</v>
      </c>
      <c r="CG738" s="509" t="str">
        <f>IF(AY738="","",VLOOKUP(AZ738,[0]!Qualifier,(COLUMN(AZ738)-34),FALSE))</f>
        <v>Non</v>
      </c>
      <c r="CH738" s="510" t="str">
        <f>IF(AZ738="","",VLOOKUP(BA738,[0]!Qualifier,(COLUMN(BA738)-34),FALSE))</f>
        <v>NA</v>
      </c>
      <c r="CI738" s="509" t="str">
        <f>IF(BA738="","",VLOOKUP(BB738,[0]!Qualifier,(COLUMN(BB738)-34),FALSE))</f>
        <v xml:space="preserve">None </v>
      </c>
      <c r="CJ738" s="510"/>
      <c r="CK738" s="513" t="str">
        <f t="shared" si="435"/>
        <v>5-10-1-1-4-4-1-1-2-3-3-5-0-1-1-1-1-1-1</v>
      </c>
      <c r="CL738" s="513">
        <v>43015</v>
      </c>
      <c r="CM738" s="513">
        <v>45195</v>
      </c>
      <c r="CN738" s="510"/>
      <c r="CP738" s="510"/>
    </row>
    <row r="739" spans="2:94" ht="12.95" customHeight="1" outlineLevel="1" x14ac:dyDescent="0.35">
      <c r="B739" s="7">
        <f t="shared" si="382"/>
        <v>734</v>
      </c>
      <c r="C739" s="59">
        <f t="shared" si="381"/>
        <v>734</v>
      </c>
      <c r="D739" s="124">
        <f t="shared" si="383"/>
        <v>526069</v>
      </c>
      <c r="E739" s="16" t="str">
        <f t="shared" si="475"/>
        <v>Plasma</v>
      </c>
      <c r="F739" s="58" t="str">
        <f t="shared" si="476"/>
        <v xml:space="preserve">CPD </v>
      </c>
      <c r="G739" s="58" t="str">
        <f t="shared" si="477"/>
        <v xml:space="preserve">NoAdd </v>
      </c>
      <c r="H739" s="58" t="str">
        <f t="shared" si="478"/>
        <v xml:space="preserve">Closed </v>
      </c>
      <c r="I739" s="58" t="str">
        <f t="shared" si="479"/>
        <v xml:space="preserve">? </v>
      </c>
      <c r="J739" s="58" t="str">
        <f t="shared" si="480"/>
        <v xml:space="preserve">≤-30°C  </v>
      </c>
      <c r="K739" s="58" t="str">
        <f t="shared" si="481"/>
        <v>No</v>
      </c>
      <c r="L739" s="58" t="str">
        <f t="shared" si="482"/>
        <v xml:space="preserve">Allo </v>
      </c>
      <c r="M739" s="58" t="str">
        <f t="shared" si="483"/>
        <v xml:space="preserve">Aph </v>
      </c>
      <c r="N739" s="58" t="str">
        <f t="shared" si="484"/>
        <v xml:space="preserve">≤24h </v>
      </c>
      <c r="O739" s="58" t="str">
        <f t="shared" si="485"/>
        <v xml:space="preserve">Fract </v>
      </c>
      <c r="P739" s="58" t="str">
        <f t="shared" si="486"/>
        <v xml:space="preserve">LCdepl </v>
      </c>
      <c r="Q739" s="58" t="str">
        <f t="shared" si="487"/>
        <v xml:space="preserve">None </v>
      </c>
      <c r="R739" s="58" t="str">
        <f t="shared" si="488"/>
        <v xml:space="preserve">NoIrr </v>
      </c>
      <c r="S739" s="58" t="str">
        <f t="shared" si="489"/>
        <v xml:space="preserve">- </v>
      </c>
      <c r="T739" s="58" t="str">
        <f t="shared" si="490"/>
        <v>no sub</v>
      </c>
      <c r="U739" s="58" t="str">
        <f t="shared" si="491"/>
        <v>Non</v>
      </c>
      <c r="V739" s="58" t="str">
        <f t="shared" si="492"/>
        <v>NA</v>
      </c>
      <c r="W739" s="58" t="str">
        <f t="shared" si="493"/>
        <v xml:space="preserve">None </v>
      </c>
      <c r="Y739" s="161" t="str">
        <f t="shared" si="494"/>
        <v>5-2-1-1-0-4-1-1-2-5-3-3-1-1-1-1-1-1-1</v>
      </c>
      <c r="Z739" s="8">
        <f t="shared" si="495"/>
        <v>526069</v>
      </c>
      <c r="AA739" s="7">
        <f t="shared" si="496"/>
        <v>734</v>
      </c>
      <c r="AB739" s="29" t="str">
        <f t="shared" si="497"/>
        <v>5</v>
      </c>
      <c r="AC739" s="29" t="str">
        <f t="shared" si="497"/>
        <v>2</v>
      </c>
      <c r="AD739" s="29" t="str">
        <f t="shared" si="497"/>
        <v>6</v>
      </c>
      <c r="AE739" s="29" t="str">
        <f t="shared" si="497"/>
        <v>0</v>
      </c>
      <c r="AF739" s="29" t="str">
        <f t="shared" si="497"/>
        <v>6</v>
      </c>
      <c r="AG739" s="29" t="str">
        <f t="shared" si="497"/>
        <v>9</v>
      </c>
      <c r="AH739" s="48">
        <f t="shared" si="474"/>
        <v>734</v>
      </c>
      <c r="AI739" s="510">
        <v>526069</v>
      </c>
      <c r="AJ739" s="509">
        <v>5</v>
      </c>
      <c r="AK739" s="509">
        <v>2</v>
      </c>
      <c r="AL739" s="509">
        <v>1</v>
      </c>
      <c r="AM739" s="509">
        <v>1</v>
      </c>
      <c r="AN739" s="509">
        <v>0</v>
      </c>
      <c r="AO739" s="509">
        <v>4</v>
      </c>
      <c r="AP739" s="509">
        <v>1</v>
      </c>
      <c r="AQ739" s="509">
        <v>1</v>
      </c>
      <c r="AR739" s="509">
        <v>2</v>
      </c>
      <c r="AS739" s="509">
        <v>5</v>
      </c>
      <c r="AT739" s="509">
        <v>3</v>
      </c>
      <c r="AU739" s="509">
        <v>3</v>
      </c>
      <c r="AV739" s="509">
        <v>1</v>
      </c>
      <c r="AW739" s="509">
        <v>1</v>
      </c>
      <c r="AX739" s="509">
        <v>1</v>
      </c>
      <c r="AY739" s="509">
        <v>1</v>
      </c>
      <c r="AZ739" s="509">
        <v>1</v>
      </c>
      <c r="BA739" s="509">
        <v>1</v>
      </c>
      <c r="BB739" s="509">
        <v>1</v>
      </c>
      <c r="BC739" s="509" t="b">
        <v>0</v>
      </c>
      <c r="BD739" s="508">
        <v>37988</v>
      </c>
      <c r="BE739" s="508">
        <v>37988</v>
      </c>
      <c r="BF739" s="509" t="b">
        <v>0</v>
      </c>
      <c r="BG739" s="510" t="s">
        <v>1356</v>
      </c>
      <c r="BH739" s="512"/>
      <c r="BI739" s="510"/>
      <c r="BJ739" s="513">
        <v>37988</v>
      </c>
      <c r="BK739" s="513">
        <v>37988</v>
      </c>
      <c r="BL739" s="513">
        <v>46217</v>
      </c>
      <c r="BM739" s="510"/>
      <c r="BN739" s="512"/>
      <c r="BO739" s="510"/>
      <c r="BP739" s="509">
        <v>6</v>
      </c>
      <c r="BQ739" s="509" t="str">
        <f>IF(AI739="","",VLOOKUP(AJ739,[0]!Qualifier,(COLUMN(AJ739)-34),FALSE))</f>
        <v>Plasma</v>
      </c>
      <c r="BR739" s="509" t="str">
        <f>IF(AJ739="","",VLOOKUP(AK739,[0]!Qualifier,(COLUMN(AK739)-34),FALSE))</f>
        <v xml:space="preserve">CPD </v>
      </c>
      <c r="BS739" s="509" t="str">
        <f>IF(AK739="","",VLOOKUP(AL739,[0]!Qualifier,(COLUMN(AL739)-34),FALSE))</f>
        <v xml:space="preserve">NoAdd </v>
      </c>
      <c r="BT739" s="509" t="str">
        <f>IF(AL739="","",VLOOKUP(AM739,[0]!Qualifier,(COLUMN(AM739)-34),FALSE))</f>
        <v xml:space="preserve">Closed </v>
      </c>
      <c r="BU739" s="509" t="str">
        <f>IF(AM739="","",VLOOKUP(AN739,[0]!Qualifier,(COLUMN(AN739)-34),FALSE))</f>
        <v xml:space="preserve">? </v>
      </c>
      <c r="BV739" s="509" t="str">
        <f>IF(AN739="","",VLOOKUP(AO739,[0]!Qualifier,(COLUMN(AO739)-34),FALSE))</f>
        <v xml:space="preserve">≤-30°C  </v>
      </c>
      <c r="BW739" s="509" t="str">
        <f>IF(AO739="","",VLOOKUP(AP739,[0]!Qualifier,(COLUMN(AP739)-34),FALSE))</f>
        <v>No</v>
      </c>
      <c r="BX739" s="509" t="str">
        <f>IF(AP739="","",VLOOKUP(AQ739,[0]!Qualifier,(COLUMN(AQ739)-34),FALSE))</f>
        <v xml:space="preserve">Allo </v>
      </c>
      <c r="BY739" s="509" t="str">
        <f>IF(AQ739="","",VLOOKUP(AR739,[0]!Qualifier,(COLUMN(AR739)-34),FALSE))</f>
        <v xml:space="preserve">Aph </v>
      </c>
      <c r="BZ739" s="509" t="str">
        <f>IF(AR739="","",VLOOKUP(AS739,[0]!Qualifier,(COLUMN(AS739)-34),FALSE))</f>
        <v xml:space="preserve">≤24h </v>
      </c>
      <c r="CA739" s="509" t="str">
        <f>IF(AS739="","",VLOOKUP(AT739,[0]!Qualifier,(COLUMN(AT739)-34),FALSE))</f>
        <v xml:space="preserve">Fract </v>
      </c>
      <c r="CB739" s="509" t="str">
        <f>IF(AT739="","",VLOOKUP(AU739,[0]!Qualifier,(COLUMN(AU739)-34),FALSE))</f>
        <v xml:space="preserve">LCdepl </v>
      </c>
      <c r="CC739" s="509" t="str">
        <f>IF(AU739="","",VLOOKUP(AV739,[0]!Qualifier,(COLUMN(AV739)-34),FALSE))</f>
        <v xml:space="preserve">None </v>
      </c>
      <c r="CD739" s="509" t="str">
        <f>IF(AV739="","",VLOOKUP(AW739,[0]!Qualifier,(COLUMN(AW739)-34),FALSE))</f>
        <v xml:space="preserve">NoIrr </v>
      </c>
      <c r="CE739" s="508" t="str">
        <f>IF(AW739="","",VLOOKUP(AX739,[0]!Qualifier,(COLUMN(AX739)-34),FALSE))</f>
        <v xml:space="preserve">- </v>
      </c>
      <c r="CF739" s="508" t="str">
        <f>IF(AX739="","",VLOOKUP(AY739,[0]!Qualifier,(COLUMN(AY739)-34),FALSE))</f>
        <v>no sub</v>
      </c>
      <c r="CG739" s="509" t="str">
        <f>IF(AY739="","",VLOOKUP(AZ739,[0]!Qualifier,(COLUMN(AZ739)-34),FALSE))</f>
        <v>Non</v>
      </c>
      <c r="CH739" s="510" t="str">
        <f>IF(AZ739="","",VLOOKUP(BA739,[0]!Qualifier,(COLUMN(BA739)-34),FALSE))</f>
        <v>NA</v>
      </c>
      <c r="CI739" s="509" t="str">
        <f>IF(BA739="","",VLOOKUP(BB739,[0]!Qualifier,(COLUMN(BB739)-34),FALSE))</f>
        <v xml:space="preserve">None </v>
      </c>
      <c r="CJ739" s="510"/>
      <c r="CK739" s="513" t="str">
        <f t="shared" si="435"/>
        <v>5-2-1-1-0-4-1-1-2-5-3-3-1-1-1-1-1-1-1</v>
      </c>
      <c r="CL739" s="513">
        <v>43022</v>
      </c>
      <c r="CM739" s="513">
        <v>45195</v>
      </c>
      <c r="CN739" s="510"/>
      <c r="CP739" s="510"/>
    </row>
    <row r="740" spans="2:94" ht="12.95" customHeight="1" outlineLevel="1" x14ac:dyDescent="0.35">
      <c r="B740" s="7">
        <f t="shared" si="382"/>
        <v>735</v>
      </c>
      <c r="C740" s="59">
        <f t="shared" si="381"/>
        <v>735</v>
      </c>
      <c r="D740" s="124">
        <f t="shared" si="383"/>
        <v>526158</v>
      </c>
      <c r="E740" s="16" t="str">
        <f t="shared" si="475"/>
        <v>Plasma</v>
      </c>
      <c r="F740" s="58" t="str">
        <f t="shared" si="476"/>
        <v xml:space="preserve">CPD </v>
      </c>
      <c r="G740" s="58" t="str">
        <f t="shared" si="477"/>
        <v xml:space="preserve">NoAdd </v>
      </c>
      <c r="H740" s="58" t="str">
        <f t="shared" si="478"/>
        <v xml:space="preserve">Closed </v>
      </c>
      <c r="I740" s="58" t="str">
        <f t="shared" si="479"/>
        <v xml:space="preserve">SV </v>
      </c>
      <c r="J740" s="58" t="str">
        <f t="shared" si="480"/>
        <v xml:space="preserve">≤-30°C  </v>
      </c>
      <c r="K740" s="58" t="str">
        <f t="shared" si="481"/>
        <v>No</v>
      </c>
      <c r="L740" s="58" t="str">
        <f t="shared" si="482"/>
        <v xml:space="preserve">Allo </v>
      </c>
      <c r="M740" s="58" t="str">
        <f t="shared" si="483"/>
        <v xml:space="preserve">Aph </v>
      </c>
      <c r="N740" s="58" t="str">
        <f t="shared" si="484"/>
        <v xml:space="preserve">≤18h </v>
      </c>
      <c r="O740" s="58" t="str">
        <f t="shared" si="485"/>
        <v xml:space="preserve">Transf </v>
      </c>
      <c r="P740" s="58" t="str">
        <f t="shared" si="486"/>
        <v xml:space="preserve">LCdepl </v>
      </c>
      <c r="Q740" s="58" t="str">
        <f t="shared" si="487"/>
        <v xml:space="preserve">None </v>
      </c>
      <c r="R740" s="58" t="str">
        <f t="shared" si="488"/>
        <v xml:space="preserve">NoIrr </v>
      </c>
      <c r="S740" s="58" t="str">
        <f t="shared" si="489"/>
        <v xml:space="preserve">- </v>
      </c>
      <c r="T740" s="58" t="str">
        <f t="shared" si="490"/>
        <v>no sub</v>
      </c>
      <c r="U740" s="58" t="str">
        <f t="shared" si="491"/>
        <v>Non</v>
      </c>
      <c r="V740" s="58" t="str">
        <f t="shared" si="492"/>
        <v>NA</v>
      </c>
      <c r="W740" s="58" t="str">
        <f t="shared" si="493"/>
        <v xml:space="preserve">None </v>
      </c>
      <c r="Y740" s="161" t="str">
        <f t="shared" si="494"/>
        <v>5-2-1-1-1-4-1-1-2-3-1-3-1-1-1-1-1-1-1</v>
      </c>
      <c r="Z740" s="8">
        <f t="shared" si="495"/>
        <v>526158</v>
      </c>
      <c r="AA740" s="7">
        <f t="shared" si="496"/>
        <v>735</v>
      </c>
      <c r="AB740" s="29" t="str">
        <f t="shared" si="497"/>
        <v>5</v>
      </c>
      <c r="AC740" s="29" t="str">
        <f t="shared" si="497"/>
        <v>2</v>
      </c>
      <c r="AD740" s="29" t="str">
        <f t="shared" si="497"/>
        <v>6</v>
      </c>
      <c r="AE740" s="29" t="str">
        <f t="shared" si="497"/>
        <v>1</v>
      </c>
      <c r="AF740" s="29" t="str">
        <f t="shared" si="497"/>
        <v>5</v>
      </c>
      <c r="AG740" s="29" t="str">
        <f t="shared" si="497"/>
        <v>8</v>
      </c>
      <c r="AH740" s="48">
        <f t="shared" si="474"/>
        <v>735</v>
      </c>
      <c r="AI740" s="510">
        <v>526158</v>
      </c>
      <c r="AJ740" s="509">
        <v>5</v>
      </c>
      <c r="AK740" s="509">
        <v>2</v>
      </c>
      <c r="AL740" s="509">
        <v>1</v>
      </c>
      <c r="AM740" s="509">
        <v>1</v>
      </c>
      <c r="AN740" s="509">
        <v>1</v>
      </c>
      <c r="AO740" s="509">
        <v>4</v>
      </c>
      <c r="AP740" s="509">
        <v>1</v>
      </c>
      <c r="AQ740" s="509">
        <v>1</v>
      </c>
      <c r="AR740" s="509">
        <v>2</v>
      </c>
      <c r="AS740" s="509">
        <v>3</v>
      </c>
      <c r="AT740" s="509">
        <v>1</v>
      </c>
      <c r="AU740" s="509">
        <v>3</v>
      </c>
      <c r="AV740" s="509">
        <v>1</v>
      </c>
      <c r="AW740" s="509">
        <v>1</v>
      </c>
      <c r="AX740" s="509">
        <v>1</v>
      </c>
      <c r="AY740" s="509">
        <v>1</v>
      </c>
      <c r="AZ740" s="509">
        <v>1</v>
      </c>
      <c r="BA740" s="509">
        <v>1</v>
      </c>
      <c r="BB740" s="509">
        <v>1</v>
      </c>
      <c r="BC740" s="509" t="b">
        <v>0</v>
      </c>
      <c r="BD740" s="508">
        <v>45160</v>
      </c>
      <c r="BE740" s="508">
        <v>45160</v>
      </c>
      <c r="BF740" s="509" t="b">
        <v>0</v>
      </c>
      <c r="BG740" s="510" t="s">
        <v>1449</v>
      </c>
      <c r="BH740" s="512"/>
      <c r="BI740" s="510"/>
      <c r="BJ740" s="513">
        <v>45160</v>
      </c>
      <c r="BK740" s="513">
        <v>45160</v>
      </c>
      <c r="BL740" s="513">
        <v>46217</v>
      </c>
      <c r="BM740" s="510"/>
      <c r="BN740" s="512"/>
      <c r="BO740" s="510"/>
      <c r="BP740" s="509">
        <v>6</v>
      </c>
      <c r="BQ740" s="509" t="str">
        <f>IF(AI740="","",VLOOKUP(AJ740,[0]!Qualifier,(COLUMN(AJ740)-34),FALSE))</f>
        <v>Plasma</v>
      </c>
      <c r="BR740" s="509" t="str">
        <f>IF(AJ740="","",VLOOKUP(AK740,[0]!Qualifier,(COLUMN(AK740)-34),FALSE))</f>
        <v xml:space="preserve">CPD </v>
      </c>
      <c r="BS740" s="509" t="str">
        <f>IF(AK740="","",VLOOKUP(AL740,[0]!Qualifier,(COLUMN(AL740)-34),FALSE))</f>
        <v xml:space="preserve">NoAdd </v>
      </c>
      <c r="BT740" s="509" t="str">
        <f>IF(AL740="","",VLOOKUP(AM740,[0]!Qualifier,(COLUMN(AM740)-34),FALSE))</f>
        <v xml:space="preserve">Closed </v>
      </c>
      <c r="BU740" s="509" t="str">
        <f>IF(AM740="","",VLOOKUP(AN740,[0]!Qualifier,(COLUMN(AN740)-34),FALSE))</f>
        <v xml:space="preserve">SV </v>
      </c>
      <c r="BV740" s="509" t="str">
        <f>IF(AN740="","",VLOOKUP(AO740,[0]!Qualifier,(COLUMN(AO740)-34),FALSE))</f>
        <v xml:space="preserve">≤-30°C  </v>
      </c>
      <c r="BW740" s="509" t="str">
        <f>IF(AO740="","",VLOOKUP(AP740,[0]!Qualifier,(COLUMN(AP740)-34),FALSE))</f>
        <v>No</v>
      </c>
      <c r="BX740" s="509" t="str">
        <f>IF(AP740="","",VLOOKUP(AQ740,[0]!Qualifier,(COLUMN(AQ740)-34),FALSE))</f>
        <v xml:space="preserve">Allo </v>
      </c>
      <c r="BY740" s="509" t="str">
        <f>IF(AQ740="","",VLOOKUP(AR740,[0]!Qualifier,(COLUMN(AR740)-34),FALSE))</f>
        <v xml:space="preserve">Aph </v>
      </c>
      <c r="BZ740" s="509" t="str">
        <f>IF(AR740="","",VLOOKUP(AS740,[0]!Qualifier,(COLUMN(AS740)-34),FALSE))</f>
        <v xml:space="preserve">≤18h </v>
      </c>
      <c r="CA740" s="509" t="str">
        <f>IF(AS740="","",VLOOKUP(AT740,[0]!Qualifier,(COLUMN(AT740)-34),FALSE))</f>
        <v xml:space="preserve">Transf </v>
      </c>
      <c r="CB740" s="509" t="str">
        <f>IF(AT740="","",VLOOKUP(AU740,[0]!Qualifier,(COLUMN(AU740)-34),FALSE))</f>
        <v xml:space="preserve">LCdepl </v>
      </c>
      <c r="CC740" s="509" t="str">
        <f>IF(AU740="","",VLOOKUP(AV740,[0]!Qualifier,(COLUMN(AV740)-34),FALSE))</f>
        <v xml:space="preserve">None </v>
      </c>
      <c r="CD740" s="509" t="str">
        <f>IF(AV740="","",VLOOKUP(AW740,[0]!Qualifier,(COLUMN(AW740)-34),FALSE))</f>
        <v xml:space="preserve">NoIrr </v>
      </c>
      <c r="CE740" s="508" t="str">
        <f>IF(AW740="","",VLOOKUP(AX740,[0]!Qualifier,(COLUMN(AX740)-34),FALSE))</f>
        <v xml:space="preserve">- </v>
      </c>
      <c r="CF740" s="508" t="str">
        <f>IF(AX740="","",VLOOKUP(AY740,[0]!Qualifier,(COLUMN(AY740)-34),FALSE))</f>
        <v>no sub</v>
      </c>
      <c r="CG740" s="509" t="str">
        <f>IF(AY740="","",VLOOKUP(AZ740,[0]!Qualifier,(COLUMN(AZ740)-34),FALSE))</f>
        <v>Non</v>
      </c>
      <c r="CH740" s="510" t="str">
        <f>IF(AZ740="","",VLOOKUP(BA740,[0]!Qualifier,(COLUMN(BA740)-34),FALSE))</f>
        <v>NA</v>
      </c>
      <c r="CI740" s="509" t="str">
        <f>IF(BA740="","",VLOOKUP(BB740,[0]!Qualifier,(COLUMN(BB740)-34),FALSE))</f>
        <v xml:space="preserve">None </v>
      </c>
      <c r="CJ740" s="510"/>
      <c r="CK740" s="513" t="str">
        <f t="shared" si="435"/>
        <v>5-2-1-1-1-4-1-1-2-3-1-3-1-1-1-1-1-1-1</v>
      </c>
      <c r="CL740" s="513">
        <v>43086</v>
      </c>
      <c r="CM740" s="513">
        <v>45195</v>
      </c>
      <c r="CN740" s="510"/>
      <c r="CP740" s="510"/>
    </row>
    <row r="741" spans="2:94" ht="12.95" customHeight="1" outlineLevel="1" x14ac:dyDescent="0.35">
      <c r="B741" s="7">
        <f t="shared" si="382"/>
        <v>736</v>
      </c>
      <c r="C741" s="59">
        <f t="shared" si="381"/>
        <v>736</v>
      </c>
      <c r="D741" s="124">
        <f t="shared" si="383"/>
        <v>526169</v>
      </c>
      <c r="E741" s="16" t="str">
        <f t="shared" si="475"/>
        <v>Plasma</v>
      </c>
      <c r="F741" s="58" t="str">
        <f t="shared" si="476"/>
        <v xml:space="preserve">CPD </v>
      </c>
      <c r="G741" s="58" t="str">
        <f t="shared" si="477"/>
        <v xml:space="preserve">NoAdd </v>
      </c>
      <c r="H741" s="58" t="str">
        <f t="shared" si="478"/>
        <v xml:space="preserve">Closed </v>
      </c>
      <c r="I741" s="58" t="str">
        <f t="shared" si="479"/>
        <v xml:space="preserve">SV </v>
      </c>
      <c r="J741" s="58" t="str">
        <f t="shared" si="480"/>
        <v xml:space="preserve">≤-30°C  </v>
      </c>
      <c r="K741" s="58" t="str">
        <f t="shared" si="481"/>
        <v>No</v>
      </c>
      <c r="L741" s="58" t="str">
        <f t="shared" si="482"/>
        <v xml:space="preserve">Allo </v>
      </c>
      <c r="M741" s="58" t="str">
        <f t="shared" si="483"/>
        <v xml:space="preserve">Aph </v>
      </c>
      <c r="N741" s="58" t="str">
        <f t="shared" si="484"/>
        <v xml:space="preserve">&gt;18h </v>
      </c>
      <c r="O741" s="58" t="str">
        <f t="shared" si="485"/>
        <v xml:space="preserve">Fract </v>
      </c>
      <c r="P741" s="58" t="str">
        <f t="shared" si="486"/>
        <v xml:space="preserve">LCdepl </v>
      </c>
      <c r="Q741" s="58" t="str">
        <f t="shared" si="487"/>
        <v xml:space="preserve">None </v>
      </c>
      <c r="R741" s="58" t="str">
        <f t="shared" si="488"/>
        <v xml:space="preserve">NoIrr </v>
      </c>
      <c r="S741" s="58" t="str">
        <f t="shared" si="489"/>
        <v xml:space="preserve">- </v>
      </c>
      <c r="T741" s="58" t="str">
        <f t="shared" si="490"/>
        <v>no sub</v>
      </c>
      <c r="U741" s="58" t="str">
        <f t="shared" si="491"/>
        <v>Non</v>
      </c>
      <c r="V741" s="58" t="str">
        <f t="shared" si="492"/>
        <v>NA</v>
      </c>
      <c r="W741" s="58" t="str">
        <f t="shared" si="493"/>
        <v xml:space="preserve">None </v>
      </c>
      <c r="Y741" s="161" t="str">
        <f t="shared" si="494"/>
        <v>5-2-1-1-1-4-1-1-2-4-3-3-1-1-1-1-1-1-1</v>
      </c>
      <c r="Z741" s="8">
        <f t="shared" si="495"/>
        <v>526169</v>
      </c>
      <c r="AA741" s="7">
        <f t="shared" si="496"/>
        <v>736</v>
      </c>
      <c r="AB741" s="29" t="str">
        <f t="shared" si="497"/>
        <v>5</v>
      </c>
      <c r="AC741" s="29" t="str">
        <f t="shared" si="497"/>
        <v>2</v>
      </c>
      <c r="AD741" s="29" t="str">
        <f t="shared" si="497"/>
        <v>6</v>
      </c>
      <c r="AE741" s="29" t="str">
        <f t="shared" si="497"/>
        <v>1</v>
      </c>
      <c r="AF741" s="29" t="str">
        <f t="shared" si="497"/>
        <v>6</v>
      </c>
      <c r="AG741" s="29" t="str">
        <f t="shared" si="497"/>
        <v>9</v>
      </c>
      <c r="AH741" s="48">
        <f t="shared" si="474"/>
        <v>736</v>
      </c>
      <c r="AI741" s="510">
        <v>526169</v>
      </c>
      <c r="AJ741" s="509">
        <v>5</v>
      </c>
      <c r="AK741" s="509">
        <v>2</v>
      </c>
      <c r="AL741" s="509">
        <v>1</v>
      </c>
      <c r="AM741" s="509">
        <v>1</v>
      </c>
      <c r="AN741" s="509">
        <v>1</v>
      </c>
      <c r="AO741" s="509">
        <v>4</v>
      </c>
      <c r="AP741" s="509">
        <v>1</v>
      </c>
      <c r="AQ741" s="509">
        <v>1</v>
      </c>
      <c r="AR741" s="509">
        <v>2</v>
      </c>
      <c r="AS741" s="509">
        <v>4</v>
      </c>
      <c r="AT741" s="509">
        <v>3</v>
      </c>
      <c r="AU741" s="509">
        <v>3</v>
      </c>
      <c r="AV741" s="509">
        <v>1</v>
      </c>
      <c r="AW741" s="509">
        <v>1</v>
      </c>
      <c r="AX741" s="509">
        <v>1</v>
      </c>
      <c r="AY741" s="509">
        <v>1</v>
      </c>
      <c r="AZ741" s="509">
        <v>1</v>
      </c>
      <c r="BA741" s="509">
        <v>1</v>
      </c>
      <c r="BB741" s="509">
        <v>1</v>
      </c>
      <c r="BC741" s="509" t="b">
        <v>0</v>
      </c>
      <c r="BD741" s="508">
        <v>38695</v>
      </c>
      <c r="BE741" s="508">
        <v>38695</v>
      </c>
      <c r="BF741" s="509" t="b">
        <v>0</v>
      </c>
      <c r="BG741" s="510" t="s">
        <v>748</v>
      </c>
      <c r="BH741" s="512"/>
      <c r="BI741" s="510"/>
      <c r="BJ741" s="513">
        <v>38695</v>
      </c>
      <c r="BK741" s="513">
        <v>38695</v>
      </c>
      <c r="BL741" s="513">
        <v>46217</v>
      </c>
      <c r="BM741" s="510"/>
      <c r="BN741" s="512"/>
      <c r="BO741" s="510"/>
      <c r="BP741" s="509">
        <v>6</v>
      </c>
      <c r="BQ741" s="509" t="str">
        <f>IF(AI741="","",VLOOKUP(AJ741,[0]!Qualifier,(COLUMN(AJ741)-34),FALSE))</f>
        <v>Plasma</v>
      </c>
      <c r="BR741" s="509" t="str">
        <f>IF(AJ741="","",VLOOKUP(AK741,[0]!Qualifier,(COLUMN(AK741)-34),FALSE))</f>
        <v xml:space="preserve">CPD </v>
      </c>
      <c r="BS741" s="509" t="str">
        <f>IF(AK741="","",VLOOKUP(AL741,[0]!Qualifier,(COLUMN(AL741)-34),FALSE))</f>
        <v xml:space="preserve">NoAdd </v>
      </c>
      <c r="BT741" s="509" t="str">
        <f>IF(AL741="","",VLOOKUP(AM741,[0]!Qualifier,(COLUMN(AM741)-34),FALSE))</f>
        <v xml:space="preserve">Closed </v>
      </c>
      <c r="BU741" s="509" t="str">
        <f>IF(AM741="","",VLOOKUP(AN741,[0]!Qualifier,(COLUMN(AN741)-34),FALSE))</f>
        <v xml:space="preserve">SV </v>
      </c>
      <c r="BV741" s="509" t="str">
        <f>IF(AN741="","",VLOOKUP(AO741,[0]!Qualifier,(COLUMN(AO741)-34),FALSE))</f>
        <v xml:space="preserve">≤-30°C  </v>
      </c>
      <c r="BW741" s="509" t="str">
        <f>IF(AO741="","",VLOOKUP(AP741,[0]!Qualifier,(COLUMN(AP741)-34),FALSE))</f>
        <v>No</v>
      </c>
      <c r="BX741" s="509" t="str">
        <f>IF(AP741="","",VLOOKUP(AQ741,[0]!Qualifier,(COLUMN(AQ741)-34),FALSE))</f>
        <v xml:space="preserve">Allo </v>
      </c>
      <c r="BY741" s="509" t="str">
        <f>IF(AQ741="","",VLOOKUP(AR741,[0]!Qualifier,(COLUMN(AR741)-34),FALSE))</f>
        <v xml:space="preserve">Aph </v>
      </c>
      <c r="BZ741" s="509" t="str">
        <f>IF(AR741="","",VLOOKUP(AS741,[0]!Qualifier,(COLUMN(AS741)-34),FALSE))</f>
        <v xml:space="preserve">&gt;18h </v>
      </c>
      <c r="CA741" s="509" t="str">
        <f>IF(AS741="","",VLOOKUP(AT741,[0]!Qualifier,(COLUMN(AT741)-34),FALSE))</f>
        <v xml:space="preserve">Fract </v>
      </c>
      <c r="CB741" s="509" t="str">
        <f>IF(AT741="","",VLOOKUP(AU741,[0]!Qualifier,(COLUMN(AU741)-34),FALSE))</f>
        <v xml:space="preserve">LCdepl </v>
      </c>
      <c r="CC741" s="509" t="str">
        <f>IF(AU741="","",VLOOKUP(AV741,[0]!Qualifier,(COLUMN(AV741)-34),FALSE))</f>
        <v xml:space="preserve">None </v>
      </c>
      <c r="CD741" s="509" t="str">
        <f>IF(AV741="","",VLOOKUP(AW741,[0]!Qualifier,(COLUMN(AW741)-34),FALSE))</f>
        <v xml:space="preserve">NoIrr </v>
      </c>
      <c r="CE741" s="508" t="str">
        <f>IF(AW741="","",VLOOKUP(AX741,[0]!Qualifier,(COLUMN(AX741)-34),FALSE))</f>
        <v xml:space="preserve">- </v>
      </c>
      <c r="CF741" s="508" t="str">
        <f>IF(AX741="","",VLOOKUP(AY741,[0]!Qualifier,(COLUMN(AY741)-34),FALSE))</f>
        <v>no sub</v>
      </c>
      <c r="CG741" s="509" t="str">
        <f>IF(AY741="","",VLOOKUP(AZ741,[0]!Qualifier,(COLUMN(AZ741)-34),FALSE))</f>
        <v>Non</v>
      </c>
      <c r="CH741" s="510" t="str">
        <f>IF(AZ741="","",VLOOKUP(BA741,[0]!Qualifier,(COLUMN(BA741)-34),FALSE))</f>
        <v>NA</v>
      </c>
      <c r="CI741" s="509" t="str">
        <f>IF(BA741="","",VLOOKUP(BB741,[0]!Qualifier,(COLUMN(BB741)-34),FALSE))</f>
        <v xml:space="preserve">None </v>
      </c>
      <c r="CJ741" s="510"/>
      <c r="CK741" s="513" t="str">
        <f t="shared" si="435"/>
        <v>5-2-1-1-1-4-1-1-2-4-3-3-1-1-1-1-1-1-1</v>
      </c>
      <c r="CL741" s="513">
        <v>43086</v>
      </c>
      <c r="CM741" s="513">
        <v>45195</v>
      </c>
      <c r="CN741" s="510"/>
      <c r="CP741" s="510"/>
    </row>
    <row r="742" spans="2:94" ht="12.95" customHeight="1" outlineLevel="1" x14ac:dyDescent="0.35">
      <c r="B742" s="7">
        <f t="shared" si="382"/>
        <v>737</v>
      </c>
      <c r="C742" s="59">
        <f t="shared" si="381"/>
        <v>737</v>
      </c>
      <c r="D742" s="124">
        <f t="shared" si="383"/>
        <v>526962</v>
      </c>
      <c r="E742" s="16" t="str">
        <f t="shared" ref="E742:E754" si="498">IF($AI742&lt;&gt;"",IF($Y$3="text", BQ742,AJ742),"")</f>
        <v>Plasma</v>
      </c>
      <c r="F742" s="58" t="str">
        <f t="shared" ref="F742:F754" si="499">IF($AI742&lt;&gt;"",IF($Y$3="text", BR742,AK742),"")</f>
        <v xml:space="preserve">CPD </v>
      </c>
      <c r="G742" s="58" t="str">
        <f t="shared" ref="G742:G754" si="500">IF($AI742&lt;&gt;"",IF($Y$3="text", BS742,AL742),"")</f>
        <v xml:space="preserve">NoAdd </v>
      </c>
      <c r="H742" s="58" t="str">
        <f t="shared" ref="H742:H754" si="501">IF($AI742&lt;&gt;"",IF($Y$3="text", BT742,AM742),"")</f>
        <v xml:space="preserve">Closed </v>
      </c>
      <c r="I742" s="58" t="str">
        <f t="shared" ref="I742:I754" si="502">IF($AI742&lt;&gt;"",IF($Y$3="text", BU742,AN742),"")</f>
        <v xml:space="preserve">NonSV </v>
      </c>
      <c r="J742" s="58" t="str">
        <f t="shared" ref="J742:J754" si="503">IF($AI742&lt;&gt;"",IF($Y$3="text", BV742,AO742),"")</f>
        <v xml:space="preserve">≤-30°C  </v>
      </c>
      <c r="K742" s="58" t="str">
        <f t="shared" ref="K742:K754" si="504">IF($AI742&lt;&gt;"",IF($Y$3="text", BW742,AP742),"")</f>
        <v>No</v>
      </c>
      <c r="L742" s="58" t="str">
        <f t="shared" ref="L742:L754" si="505">IF($AI742&lt;&gt;"",IF($Y$3="text", BX742,AQ742),"")</f>
        <v xml:space="preserve">Allo </v>
      </c>
      <c r="M742" s="58" t="str">
        <f t="shared" ref="M742:M754" si="506">IF($AI742&lt;&gt;"",IF($Y$3="text", BY742,AR742),"")</f>
        <v xml:space="preserve">Aph </v>
      </c>
      <c r="N742" s="58" t="str">
        <f t="shared" ref="N742:N754" si="507">IF($AI742&lt;&gt;"",IF($Y$3="text", BZ742,AS742),"")</f>
        <v xml:space="preserve">≤24h </v>
      </c>
      <c r="O742" s="58" t="str">
        <f t="shared" ref="O742:O754" si="508">IF($AI742&lt;&gt;"",IF($Y$3="text", CA742,AT742),"")</f>
        <v xml:space="preserve">Fract </v>
      </c>
      <c r="P742" s="58" t="str">
        <f t="shared" ref="P742:P754" si="509">IF($AI742&lt;&gt;"",IF($Y$3="text", CB742,AU742),"")</f>
        <v xml:space="preserve">LCdepl </v>
      </c>
      <c r="Q742" s="58" t="str">
        <f t="shared" ref="Q742:Q754" si="510">IF($AI742&lt;&gt;"",IF($Y$3="text", CC742,AV742),"")</f>
        <v xml:space="preserve">None </v>
      </c>
      <c r="R742" s="58" t="str">
        <f t="shared" ref="R742:R754" si="511">IF($AI742&lt;&gt;"",IF($Y$3="text", CD742,AW742),"")</f>
        <v xml:space="preserve">NoIrr </v>
      </c>
      <c r="S742" s="58" t="str">
        <f t="shared" ref="S742:S754" si="512">IF($AI742&lt;&gt;"",IF($Y$3="text", CE742,AX742),"")</f>
        <v xml:space="preserve">- </v>
      </c>
      <c r="T742" s="58" t="str">
        <f t="shared" ref="T742:T754" si="513">IF($AI742&lt;&gt;"",IF($Y$3="text", CF742,AY742),"")</f>
        <v>ConvalPl</v>
      </c>
      <c r="U742" s="58" t="str">
        <f t="shared" ref="U742:U754" si="514">IF($AI742&lt;&gt;"",IF($Y$3="text", CG742,AZ742),"")</f>
        <v>Non</v>
      </c>
      <c r="V742" s="58" t="str">
        <f t="shared" ref="V742:V754" si="515">IF($AI742&lt;&gt;"",IF($Y$3="text", CH742,BA742),"")</f>
        <v>NA</v>
      </c>
      <c r="W742" s="58" t="str">
        <f t="shared" ref="W742:W754" si="516">IF($AI742&lt;&gt;"",IF($Y$3="text", CI742,BB742),"")</f>
        <v xml:space="preserve">None </v>
      </c>
      <c r="Y742" s="161" t="str">
        <f t="shared" ref="Y742:Y754" si="517">IF(CK742="------------------"," ",CK742)</f>
        <v>5-2-1-1-3-4-1-1-2-5-3-3-1-1-1-23-1-1-1</v>
      </c>
      <c r="Z742" s="8">
        <f t="shared" si="384"/>
        <v>526962</v>
      </c>
      <c r="AA742" s="7">
        <f t="shared" si="385"/>
        <v>737</v>
      </c>
      <c r="AB742" s="29" t="str">
        <f t="shared" si="412"/>
        <v>5</v>
      </c>
      <c r="AC742" s="29" t="str">
        <f t="shared" si="412"/>
        <v>2</v>
      </c>
      <c r="AD742" s="29" t="str">
        <f t="shared" si="412"/>
        <v>6</v>
      </c>
      <c r="AE742" s="29" t="str">
        <f t="shared" si="412"/>
        <v>9</v>
      </c>
      <c r="AF742" s="29" t="str">
        <f t="shared" si="412"/>
        <v>6</v>
      </c>
      <c r="AG742" s="29" t="str">
        <f t="shared" si="412"/>
        <v>2</v>
      </c>
      <c r="AH742" s="48">
        <f t="shared" si="474"/>
        <v>737</v>
      </c>
      <c r="AI742" s="510">
        <v>526962</v>
      </c>
      <c r="AJ742" s="509">
        <v>5</v>
      </c>
      <c r="AK742" s="509">
        <v>2</v>
      </c>
      <c r="AL742" s="509">
        <v>1</v>
      </c>
      <c r="AM742" s="509">
        <v>1</v>
      </c>
      <c r="AN742" s="509">
        <v>3</v>
      </c>
      <c r="AO742" s="509">
        <v>4</v>
      </c>
      <c r="AP742" s="509">
        <v>1</v>
      </c>
      <c r="AQ742" s="509">
        <v>1</v>
      </c>
      <c r="AR742" s="509">
        <v>2</v>
      </c>
      <c r="AS742" s="509">
        <v>5</v>
      </c>
      <c r="AT742" s="509">
        <v>3</v>
      </c>
      <c r="AU742" s="509">
        <v>3</v>
      </c>
      <c r="AV742" s="509">
        <v>1</v>
      </c>
      <c r="AW742" s="509">
        <v>1</v>
      </c>
      <c r="AX742" s="509">
        <v>1</v>
      </c>
      <c r="AY742" s="509">
        <v>23</v>
      </c>
      <c r="AZ742" s="509">
        <v>1</v>
      </c>
      <c r="BA742" s="509">
        <v>1</v>
      </c>
      <c r="BB742" s="509">
        <v>1</v>
      </c>
      <c r="BC742" s="509" t="b">
        <v>0</v>
      </c>
      <c r="BD742" s="508">
        <v>43940</v>
      </c>
      <c r="BE742" s="508">
        <v>43938</v>
      </c>
      <c r="BF742" s="509" t="b">
        <v>0</v>
      </c>
      <c r="BG742" s="510" t="s">
        <v>1357</v>
      </c>
      <c r="BH742" s="512"/>
      <c r="BI742" s="510"/>
      <c r="BJ742" s="513">
        <v>43940</v>
      </c>
      <c r="BK742" s="513">
        <v>43938</v>
      </c>
      <c r="BL742" s="513">
        <v>46217</v>
      </c>
      <c r="BM742" s="510"/>
      <c r="BN742" s="512"/>
      <c r="BO742" s="510"/>
      <c r="BP742" s="509">
        <v>6</v>
      </c>
      <c r="BQ742" s="509" t="str">
        <f>IF(AI742="","",VLOOKUP(AJ742,[0]!Qualifier,(COLUMN(AJ742)-34),FALSE))</f>
        <v>Plasma</v>
      </c>
      <c r="BR742" s="509" t="str">
        <f>IF(AJ742="","",VLOOKUP(AK742,[0]!Qualifier,(COLUMN(AK742)-34),FALSE))</f>
        <v xml:space="preserve">CPD </v>
      </c>
      <c r="BS742" s="509" t="str">
        <f>IF(AK742="","",VLOOKUP(AL742,[0]!Qualifier,(COLUMN(AL742)-34),FALSE))</f>
        <v xml:space="preserve">NoAdd </v>
      </c>
      <c r="BT742" s="509" t="str">
        <f>IF(AL742="","",VLOOKUP(AM742,[0]!Qualifier,(COLUMN(AM742)-34),FALSE))</f>
        <v xml:space="preserve">Closed </v>
      </c>
      <c r="BU742" s="509" t="str">
        <f>IF(AM742="","",VLOOKUP(AN742,[0]!Qualifier,(COLUMN(AN742)-34),FALSE))</f>
        <v xml:space="preserve">NonSV </v>
      </c>
      <c r="BV742" s="509" t="str">
        <f>IF(AN742="","",VLOOKUP(AO742,[0]!Qualifier,(COLUMN(AO742)-34),FALSE))</f>
        <v xml:space="preserve">≤-30°C  </v>
      </c>
      <c r="BW742" s="509" t="str">
        <f>IF(AO742="","",VLOOKUP(AP742,[0]!Qualifier,(COLUMN(AP742)-34),FALSE))</f>
        <v>No</v>
      </c>
      <c r="BX742" s="509" t="str">
        <f>IF(AP742="","",VLOOKUP(AQ742,[0]!Qualifier,(COLUMN(AQ742)-34),FALSE))</f>
        <v xml:space="preserve">Allo </v>
      </c>
      <c r="BY742" s="509" t="str">
        <f>IF(AQ742="","",VLOOKUP(AR742,[0]!Qualifier,(COLUMN(AR742)-34),FALSE))</f>
        <v xml:space="preserve">Aph </v>
      </c>
      <c r="BZ742" s="509" t="str">
        <f>IF(AR742="","",VLOOKUP(AS742,[0]!Qualifier,(COLUMN(AS742)-34),FALSE))</f>
        <v xml:space="preserve">≤24h </v>
      </c>
      <c r="CA742" s="509" t="str">
        <f>IF(AS742="","",VLOOKUP(AT742,[0]!Qualifier,(COLUMN(AT742)-34),FALSE))</f>
        <v xml:space="preserve">Fract </v>
      </c>
      <c r="CB742" s="509" t="str">
        <f>IF(AT742="","",VLOOKUP(AU742,[0]!Qualifier,(COLUMN(AU742)-34),FALSE))</f>
        <v xml:space="preserve">LCdepl </v>
      </c>
      <c r="CC742" s="509" t="str">
        <f>IF(AU742="","",VLOOKUP(AV742,[0]!Qualifier,(COLUMN(AV742)-34),FALSE))</f>
        <v xml:space="preserve">None </v>
      </c>
      <c r="CD742" s="509" t="str">
        <f>IF(AV742="","",VLOOKUP(AW742,[0]!Qualifier,(COLUMN(AW742)-34),FALSE))</f>
        <v xml:space="preserve">NoIrr </v>
      </c>
      <c r="CE742" s="508" t="str">
        <f>IF(AW742="","",VLOOKUP(AX742,[0]!Qualifier,(COLUMN(AX742)-34),FALSE))</f>
        <v xml:space="preserve">- </v>
      </c>
      <c r="CF742" s="508" t="str">
        <f>IF(AX742="","",VLOOKUP(AY742,[0]!Qualifier,(COLUMN(AY742)-34),FALSE))</f>
        <v>ConvalPl</v>
      </c>
      <c r="CG742" s="509" t="str">
        <f>IF(AY742="","",VLOOKUP(AZ742,[0]!Qualifier,(COLUMN(AZ742)-34),FALSE))</f>
        <v>Non</v>
      </c>
      <c r="CH742" s="510" t="str">
        <f>IF(AZ742="","",VLOOKUP(BA742,[0]!Qualifier,(COLUMN(BA742)-34),FALSE))</f>
        <v>NA</v>
      </c>
      <c r="CI742" s="509" t="str">
        <f>IF(BA742="","",VLOOKUP(BB742,[0]!Qualifier,(COLUMN(BB742)-34),FALSE))</f>
        <v xml:space="preserve">None </v>
      </c>
      <c r="CJ742" s="510"/>
      <c r="CK742" s="513" t="str">
        <f t="shared" si="435"/>
        <v>5-2-1-1-3-4-1-1-2-5-3-3-1-1-1-23-1-1-1</v>
      </c>
      <c r="CL742" s="513">
        <v>42442</v>
      </c>
      <c r="CM742" s="513">
        <v>45195</v>
      </c>
      <c r="CN742" s="513">
        <v>42471</v>
      </c>
      <c r="CO742" s="513">
        <v>1</v>
      </c>
      <c r="CP742" s="510" t="s">
        <v>1078</v>
      </c>
    </row>
    <row r="743" spans="2:94" ht="12.95" customHeight="1" outlineLevel="1" x14ac:dyDescent="0.35">
      <c r="B743" s="7">
        <f t="shared" si="382"/>
        <v>738</v>
      </c>
      <c r="C743" s="59">
        <f t="shared" si="381"/>
        <v>738</v>
      </c>
      <c r="D743" s="124">
        <f t="shared" si="383"/>
        <v>527069</v>
      </c>
      <c r="E743" s="16" t="str">
        <f t="shared" si="498"/>
        <v>Plasma</v>
      </c>
      <c r="F743" s="58" t="str">
        <f t="shared" si="499"/>
        <v xml:space="preserve">ACD </v>
      </c>
      <c r="G743" s="58" t="str">
        <f t="shared" si="500"/>
        <v xml:space="preserve">NoAdd </v>
      </c>
      <c r="H743" s="58" t="str">
        <f t="shared" si="501"/>
        <v xml:space="preserve">Closed </v>
      </c>
      <c r="I743" s="58" t="str">
        <f t="shared" si="502"/>
        <v xml:space="preserve">? </v>
      </c>
      <c r="J743" s="58" t="str">
        <f t="shared" si="503"/>
        <v xml:space="preserve">≤-30°C  </v>
      </c>
      <c r="K743" s="58" t="str">
        <f t="shared" si="504"/>
        <v>No</v>
      </c>
      <c r="L743" s="58" t="str">
        <f t="shared" si="505"/>
        <v xml:space="preserve">Allo </v>
      </c>
      <c r="M743" s="58" t="str">
        <f t="shared" si="506"/>
        <v xml:space="preserve">Aph </v>
      </c>
      <c r="N743" s="58" t="str">
        <f t="shared" si="507"/>
        <v xml:space="preserve">≤24h </v>
      </c>
      <c r="O743" s="58" t="str">
        <f t="shared" si="508"/>
        <v xml:space="preserve">Fract </v>
      </c>
      <c r="P743" s="58" t="str">
        <f t="shared" si="509"/>
        <v xml:space="preserve">LCdepl </v>
      </c>
      <c r="Q743" s="58" t="str">
        <f t="shared" si="510"/>
        <v xml:space="preserve">None </v>
      </c>
      <c r="R743" s="58" t="str">
        <f t="shared" si="511"/>
        <v xml:space="preserve">NoIrr </v>
      </c>
      <c r="S743" s="58" t="str">
        <f t="shared" si="512"/>
        <v xml:space="preserve">- </v>
      </c>
      <c r="T743" s="58" t="str">
        <f t="shared" si="513"/>
        <v>no sub</v>
      </c>
      <c r="U743" s="58" t="str">
        <f t="shared" si="514"/>
        <v>Non</v>
      </c>
      <c r="V743" s="58" t="str">
        <f t="shared" si="515"/>
        <v>NA</v>
      </c>
      <c r="W743" s="58" t="str">
        <f t="shared" si="516"/>
        <v xml:space="preserve">None </v>
      </c>
      <c r="Y743" s="161" t="str">
        <f t="shared" si="517"/>
        <v>5-6-1-1-0-4-1-1-2-5-3-3-1-1-1-1-1-1-1</v>
      </c>
      <c r="Z743" s="8">
        <f t="shared" si="384"/>
        <v>527069</v>
      </c>
      <c r="AA743" s="7">
        <f t="shared" si="385"/>
        <v>738</v>
      </c>
      <c r="AB743" s="29" t="str">
        <f t="shared" si="412"/>
        <v>5</v>
      </c>
      <c r="AC743" s="29" t="str">
        <f t="shared" si="412"/>
        <v>2</v>
      </c>
      <c r="AD743" s="29" t="str">
        <f t="shared" si="412"/>
        <v>7</v>
      </c>
      <c r="AE743" s="29" t="str">
        <f t="shared" si="412"/>
        <v>0</v>
      </c>
      <c r="AF743" s="29" t="str">
        <f t="shared" si="412"/>
        <v>6</v>
      </c>
      <c r="AG743" s="29" t="str">
        <f t="shared" si="412"/>
        <v>9</v>
      </c>
      <c r="AH743" s="48">
        <f t="shared" si="474"/>
        <v>738</v>
      </c>
      <c r="AI743" s="510">
        <v>527069</v>
      </c>
      <c r="AJ743" s="509">
        <v>5</v>
      </c>
      <c r="AK743" s="509">
        <v>6</v>
      </c>
      <c r="AL743" s="509">
        <v>1</v>
      </c>
      <c r="AM743" s="509">
        <v>1</v>
      </c>
      <c r="AN743" s="509">
        <v>0</v>
      </c>
      <c r="AO743" s="509">
        <v>4</v>
      </c>
      <c r="AP743" s="509">
        <v>1</v>
      </c>
      <c r="AQ743" s="509">
        <v>1</v>
      </c>
      <c r="AR743" s="509">
        <v>2</v>
      </c>
      <c r="AS743" s="509">
        <v>5</v>
      </c>
      <c r="AT743" s="509">
        <v>3</v>
      </c>
      <c r="AU743" s="509">
        <v>3</v>
      </c>
      <c r="AV743" s="509">
        <v>1</v>
      </c>
      <c r="AW743" s="509">
        <v>1</v>
      </c>
      <c r="AX743" s="509">
        <v>1</v>
      </c>
      <c r="AY743" s="509">
        <v>1</v>
      </c>
      <c r="AZ743" s="509">
        <v>1</v>
      </c>
      <c r="BA743" s="509">
        <v>1</v>
      </c>
      <c r="BB743" s="509">
        <v>1</v>
      </c>
      <c r="BC743" s="509" t="b">
        <v>0</v>
      </c>
      <c r="BD743" s="508">
        <v>37988</v>
      </c>
      <c r="BE743" s="508">
        <v>37988</v>
      </c>
      <c r="BF743" s="509" t="b">
        <v>0</v>
      </c>
      <c r="BG743" s="510" t="s">
        <v>1358</v>
      </c>
      <c r="BH743" s="512"/>
      <c r="BI743" s="510"/>
      <c r="BJ743" s="513">
        <v>37988</v>
      </c>
      <c r="BK743" s="513">
        <v>37988</v>
      </c>
      <c r="BL743" s="513">
        <v>46217</v>
      </c>
      <c r="BM743" s="510"/>
      <c r="BN743" s="512"/>
      <c r="BO743" s="510"/>
      <c r="BP743" s="509">
        <v>6</v>
      </c>
      <c r="BQ743" s="509" t="str">
        <f>IF(AI743="","",VLOOKUP(AJ743,[0]!Qualifier,(COLUMN(AJ743)-34),FALSE))</f>
        <v>Plasma</v>
      </c>
      <c r="BR743" s="509" t="str">
        <f>IF(AJ743="","",VLOOKUP(AK743,[0]!Qualifier,(COLUMN(AK743)-34),FALSE))</f>
        <v xml:space="preserve">ACD </v>
      </c>
      <c r="BS743" s="509" t="str">
        <f>IF(AK743="","",VLOOKUP(AL743,[0]!Qualifier,(COLUMN(AL743)-34),FALSE))</f>
        <v xml:space="preserve">NoAdd </v>
      </c>
      <c r="BT743" s="509" t="str">
        <f>IF(AL743="","",VLOOKUP(AM743,[0]!Qualifier,(COLUMN(AM743)-34),FALSE))</f>
        <v xml:space="preserve">Closed </v>
      </c>
      <c r="BU743" s="509" t="str">
        <f>IF(AM743="","",VLOOKUP(AN743,[0]!Qualifier,(COLUMN(AN743)-34),FALSE))</f>
        <v xml:space="preserve">? </v>
      </c>
      <c r="BV743" s="509" t="str">
        <f>IF(AN743="","",VLOOKUP(AO743,[0]!Qualifier,(COLUMN(AO743)-34),FALSE))</f>
        <v xml:space="preserve">≤-30°C  </v>
      </c>
      <c r="BW743" s="509" t="str">
        <f>IF(AO743="","",VLOOKUP(AP743,[0]!Qualifier,(COLUMN(AP743)-34),FALSE))</f>
        <v>No</v>
      </c>
      <c r="BX743" s="509" t="str">
        <f>IF(AP743="","",VLOOKUP(AQ743,[0]!Qualifier,(COLUMN(AQ743)-34),FALSE))</f>
        <v xml:space="preserve">Allo </v>
      </c>
      <c r="BY743" s="509" t="str">
        <f>IF(AQ743="","",VLOOKUP(AR743,[0]!Qualifier,(COLUMN(AR743)-34),FALSE))</f>
        <v xml:space="preserve">Aph </v>
      </c>
      <c r="BZ743" s="509" t="str">
        <f>IF(AR743="","",VLOOKUP(AS743,[0]!Qualifier,(COLUMN(AS743)-34),FALSE))</f>
        <v xml:space="preserve">≤24h </v>
      </c>
      <c r="CA743" s="509" t="str">
        <f>IF(AS743="","",VLOOKUP(AT743,[0]!Qualifier,(COLUMN(AT743)-34),FALSE))</f>
        <v xml:space="preserve">Fract </v>
      </c>
      <c r="CB743" s="509" t="str">
        <f>IF(AT743="","",VLOOKUP(AU743,[0]!Qualifier,(COLUMN(AU743)-34),FALSE))</f>
        <v xml:space="preserve">LCdepl </v>
      </c>
      <c r="CC743" s="509" t="str">
        <f>IF(AU743="","",VLOOKUP(AV743,[0]!Qualifier,(COLUMN(AV743)-34),FALSE))</f>
        <v xml:space="preserve">None </v>
      </c>
      <c r="CD743" s="509" t="str">
        <f>IF(AV743="","",VLOOKUP(AW743,[0]!Qualifier,(COLUMN(AW743)-34),FALSE))</f>
        <v xml:space="preserve">NoIrr </v>
      </c>
      <c r="CE743" s="508" t="str">
        <f>IF(AW743="","",VLOOKUP(AX743,[0]!Qualifier,(COLUMN(AX743)-34),FALSE))</f>
        <v xml:space="preserve">- </v>
      </c>
      <c r="CF743" s="508" t="str">
        <f>IF(AX743="","",VLOOKUP(AY743,[0]!Qualifier,(COLUMN(AY743)-34),FALSE))</f>
        <v>no sub</v>
      </c>
      <c r="CG743" s="509" t="str">
        <f>IF(AY743="","",VLOOKUP(AZ743,[0]!Qualifier,(COLUMN(AZ743)-34),FALSE))</f>
        <v>Non</v>
      </c>
      <c r="CH743" s="510" t="str">
        <f>IF(AZ743="","",VLOOKUP(BA743,[0]!Qualifier,(COLUMN(BA743)-34),FALSE))</f>
        <v>NA</v>
      </c>
      <c r="CI743" s="509" t="str">
        <f>IF(BA743="","",VLOOKUP(BB743,[0]!Qualifier,(COLUMN(BB743)-34),FALSE))</f>
        <v xml:space="preserve">None </v>
      </c>
      <c r="CJ743" s="510"/>
      <c r="CK743" s="513" t="str">
        <f t="shared" si="435"/>
        <v>5-6-1-1-0-4-1-1-2-5-3-3-1-1-1-1-1-1-1</v>
      </c>
      <c r="CL743" s="513">
        <v>42408</v>
      </c>
      <c r="CM743" s="513">
        <v>45195</v>
      </c>
      <c r="CN743" s="513">
        <v>42471</v>
      </c>
      <c r="CO743" s="513">
        <v>1</v>
      </c>
      <c r="CP743" s="510" t="s">
        <v>1078</v>
      </c>
    </row>
    <row r="744" spans="2:94" ht="12.95" customHeight="1" outlineLevel="1" x14ac:dyDescent="0.35">
      <c r="B744" s="7">
        <f t="shared" si="382"/>
        <v>739</v>
      </c>
      <c r="C744" s="59">
        <f t="shared" si="381"/>
        <v>739</v>
      </c>
      <c r="D744" s="124">
        <f t="shared" si="383"/>
        <v>530169</v>
      </c>
      <c r="E744" s="16" t="str">
        <f t="shared" si="498"/>
        <v>Plasma</v>
      </c>
      <c r="F744" s="58" t="str">
        <f t="shared" si="499"/>
        <v>NS</v>
      </c>
      <c r="G744" s="58" t="str">
        <f t="shared" si="500"/>
        <v xml:space="preserve">NoAdd </v>
      </c>
      <c r="H744" s="58" t="str">
        <f t="shared" si="501"/>
        <v xml:space="preserve">Closed </v>
      </c>
      <c r="I744" s="58" t="str">
        <f t="shared" si="502"/>
        <v xml:space="preserve">SV </v>
      </c>
      <c r="J744" s="58" t="str">
        <f t="shared" si="503"/>
        <v xml:space="preserve">≤-18°C  </v>
      </c>
      <c r="K744" s="58" t="str">
        <f t="shared" si="504"/>
        <v>No</v>
      </c>
      <c r="L744" s="58" t="str">
        <f t="shared" si="505"/>
        <v xml:space="preserve">Allo </v>
      </c>
      <c r="M744" s="58" t="str">
        <f t="shared" si="506"/>
        <v xml:space="preserve">WB </v>
      </c>
      <c r="N744" s="58" t="str">
        <f t="shared" si="507"/>
        <v xml:space="preserve">≤24h </v>
      </c>
      <c r="O744" s="58" t="str">
        <f t="shared" si="508"/>
        <v xml:space="preserve">Fract </v>
      </c>
      <c r="P744" s="58" t="str">
        <f t="shared" si="509"/>
        <v xml:space="preserve">LCdepl </v>
      </c>
      <c r="Q744" s="58" t="str">
        <f t="shared" si="510"/>
        <v xml:space="preserve">None </v>
      </c>
      <c r="R744" s="58" t="str">
        <f t="shared" si="511"/>
        <v xml:space="preserve">NoIrr </v>
      </c>
      <c r="S744" s="58" t="str">
        <f t="shared" si="512"/>
        <v xml:space="preserve">- </v>
      </c>
      <c r="T744" s="58" t="str">
        <f t="shared" si="513"/>
        <v>no sub</v>
      </c>
      <c r="U744" s="58" t="str">
        <f t="shared" si="514"/>
        <v>Non</v>
      </c>
      <c r="V744" s="58" t="str">
        <f t="shared" si="515"/>
        <v>NA</v>
      </c>
      <c r="W744" s="58" t="str">
        <f t="shared" si="516"/>
        <v xml:space="preserve">None </v>
      </c>
      <c r="Y744" s="161" t="str">
        <f t="shared" si="517"/>
        <v>5-0-1-1-1-3-1-1-1-5-3-3-1-1-1-1-1-1-1</v>
      </c>
      <c r="Z744" s="8">
        <f t="shared" si="384"/>
        <v>530169</v>
      </c>
      <c r="AA744" s="7">
        <f t="shared" si="385"/>
        <v>739</v>
      </c>
      <c r="AB744" s="29" t="str">
        <f t="shared" si="412"/>
        <v>5</v>
      </c>
      <c r="AC744" s="29" t="str">
        <f t="shared" si="412"/>
        <v>3</v>
      </c>
      <c r="AD744" s="29" t="str">
        <f t="shared" si="412"/>
        <v>0</v>
      </c>
      <c r="AE744" s="29" t="str">
        <f t="shared" si="412"/>
        <v>1</v>
      </c>
      <c r="AF744" s="29" t="str">
        <f t="shared" si="412"/>
        <v>6</v>
      </c>
      <c r="AG744" s="29" t="str">
        <f t="shared" si="412"/>
        <v>9</v>
      </c>
      <c r="AH744" s="48">
        <f t="shared" si="474"/>
        <v>739</v>
      </c>
      <c r="AI744" s="510">
        <v>530169</v>
      </c>
      <c r="AJ744" s="509">
        <v>5</v>
      </c>
      <c r="AK744" s="509">
        <v>0</v>
      </c>
      <c r="AL744" s="509">
        <v>1</v>
      </c>
      <c r="AM744" s="509">
        <v>1</v>
      </c>
      <c r="AN744" s="509">
        <v>1</v>
      </c>
      <c r="AO744" s="509">
        <v>3</v>
      </c>
      <c r="AP744" s="509">
        <v>1</v>
      </c>
      <c r="AQ744" s="509">
        <v>1</v>
      </c>
      <c r="AR744" s="509">
        <v>1</v>
      </c>
      <c r="AS744" s="509">
        <v>5</v>
      </c>
      <c r="AT744" s="509">
        <v>3</v>
      </c>
      <c r="AU744" s="509">
        <v>3</v>
      </c>
      <c r="AV744" s="509">
        <v>1</v>
      </c>
      <c r="AW744" s="509">
        <v>1</v>
      </c>
      <c r="AX744" s="509">
        <v>1</v>
      </c>
      <c r="AY744" s="509">
        <v>1</v>
      </c>
      <c r="AZ744" s="509">
        <v>1</v>
      </c>
      <c r="BA744" s="509">
        <v>1</v>
      </c>
      <c r="BB744" s="509">
        <v>1</v>
      </c>
      <c r="BC744" s="509" t="b">
        <v>0</v>
      </c>
      <c r="BD744" s="508">
        <v>37988</v>
      </c>
      <c r="BE744" s="508">
        <v>37988</v>
      </c>
      <c r="BF744" s="509" t="b">
        <v>0</v>
      </c>
      <c r="BG744" s="510" t="s">
        <v>1359</v>
      </c>
      <c r="BH744" s="512"/>
      <c r="BI744" s="510"/>
      <c r="BJ744" s="513">
        <v>37988</v>
      </c>
      <c r="BK744" s="513">
        <v>37988</v>
      </c>
      <c r="BL744" s="513">
        <v>46217</v>
      </c>
      <c r="BM744" s="510"/>
      <c r="BN744" s="512"/>
      <c r="BO744" s="510"/>
      <c r="BP744" s="509">
        <v>6</v>
      </c>
      <c r="BQ744" s="509" t="str">
        <f>IF(AI744="","",VLOOKUP(AJ744,[0]!Qualifier,(COLUMN(AJ744)-34),FALSE))</f>
        <v>Plasma</v>
      </c>
      <c r="BR744" s="509" t="str">
        <f>IF(AJ744="","",VLOOKUP(AK744,[0]!Qualifier,(COLUMN(AK744)-34),FALSE))</f>
        <v>NS</v>
      </c>
      <c r="BS744" s="509" t="str">
        <f>IF(AK744="","",VLOOKUP(AL744,[0]!Qualifier,(COLUMN(AL744)-34),FALSE))</f>
        <v xml:space="preserve">NoAdd </v>
      </c>
      <c r="BT744" s="509" t="str">
        <f>IF(AL744="","",VLOOKUP(AM744,[0]!Qualifier,(COLUMN(AM744)-34),FALSE))</f>
        <v xml:space="preserve">Closed </v>
      </c>
      <c r="BU744" s="509" t="str">
        <f>IF(AM744="","",VLOOKUP(AN744,[0]!Qualifier,(COLUMN(AN744)-34),FALSE))</f>
        <v xml:space="preserve">SV </v>
      </c>
      <c r="BV744" s="509" t="str">
        <f>IF(AN744="","",VLOOKUP(AO744,[0]!Qualifier,(COLUMN(AO744)-34),FALSE))</f>
        <v xml:space="preserve">≤-18°C  </v>
      </c>
      <c r="BW744" s="509" t="str">
        <f>IF(AO744="","",VLOOKUP(AP744,[0]!Qualifier,(COLUMN(AP744)-34),FALSE))</f>
        <v>No</v>
      </c>
      <c r="BX744" s="509" t="str">
        <f>IF(AP744="","",VLOOKUP(AQ744,[0]!Qualifier,(COLUMN(AQ744)-34),FALSE))</f>
        <v xml:space="preserve">Allo </v>
      </c>
      <c r="BY744" s="509" t="str">
        <f>IF(AQ744="","",VLOOKUP(AR744,[0]!Qualifier,(COLUMN(AR744)-34),FALSE))</f>
        <v xml:space="preserve">WB </v>
      </c>
      <c r="BZ744" s="509" t="str">
        <f>IF(AR744="","",VLOOKUP(AS744,[0]!Qualifier,(COLUMN(AS744)-34),FALSE))</f>
        <v xml:space="preserve">≤24h </v>
      </c>
      <c r="CA744" s="509" t="str">
        <f>IF(AS744="","",VLOOKUP(AT744,[0]!Qualifier,(COLUMN(AT744)-34),FALSE))</f>
        <v xml:space="preserve">Fract </v>
      </c>
      <c r="CB744" s="509" t="str">
        <f>IF(AT744="","",VLOOKUP(AU744,[0]!Qualifier,(COLUMN(AU744)-34),FALSE))</f>
        <v xml:space="preserve">LCdepl </v>
      </c>
      <c r="CC744" s="509" t="str">
        <f>IF(AU744="","",VLOOKUP(AV744,[0]!Qualifier,(COLUMN(AV744)-34),FALSE))</f>
        <v xml:space="preserve">None </v>
      </c>
      <c r="CD744" s="509" t="str">
        <f>IF(AV744="","",VLOOKUP(AW744,[0]!Qualifier,(COLUMN(AW744)-34),FALSE))</f>
        <v xml:space="preserve">NoIrr </v>
      </c>
      <c r="CE744" s="508" t="str">
        <f>IF(AW744="","",VLOOKUP(AX744,[0]!Qualifier,(COLUMN(AX744)-34),FALSE))</f>
        <v xml:space="preserve">- </v>
      </c>
      <c r="CF744" s="508" t="str">
        <f>IF(AX744="","",VLOOKUP(AY744,[0]!Qualifier,(COLUMN(AY744)-34),FALSE))</f>
        <v>no sub</v>
      </c>
      <c r="CG744" s="509" t="str">
        <f>IF(AY744="","",VLOOKUP(AZ744,[0]!Qualifier,(COLUMN(AZ744)-34),FALSE))</f>
        <v>Non</v>
      </c>
      <c r="CH744" s="510" t="str">
        <f>IF(AZ744="","",VLOOKUP(BA744,[0]!Qualifier,(COLUMN(BA744)-34),FALSE))</f>
        <v>NA</v>
      </c>
      <c r="CI744" s="509" t="str">
        <f>IF(BA744="","",VLOOKUP(BB744,[0]!Qualifier,(COLUMN(BB744)-34),FALSE))</f>
        <v xml:space="preserve">None </v>
      </c>
      <c r="CJ744" s="510"/>
      <c r="CK744" s="513" t="str">
        <f t="shared" si="435"/>
        <v>5-0-1-1-1-3-1-1-1-5-3-3-1-1-1-1-1-1-1</v>
      </c>
      <c r="CL744" s="513">
        <v>42408</v>
      </c>
      <c r="CM744" s="513">
        <v>45195</v>
      </c>
      <c r="CN744" s="513">
        <v>42471</v>
      </c>
      <c r="CO744" s="513">
        <v>1</v>
      </c>
      <c r="CP744" s="510" t="s">
        <v>1078</v>
      </c>
    </row>
    <row r="745" spans="2:94" ht="12.95" customHeight="1" outlineLevel="1" x14ac:dyDescent="0.35">
      <c r="B745" s="7">
        <f t="shared" si="382"/>
        <v>740</v>
      </c>
      <c r="C745" s="59">
        <f t="shared" si="381"/>
        <v>740</v>
      </c>
      <c r="D745" s="124">
        <f t="shared" si="383"/>
        <v>531069</v>
      </c>
      <c r="E745" s="16" t="str">
        <f t="shared" si="498"/>
        <v>Plasma</v>
      </c>
      <c r="F745" s="58" t="str">
        <f t="shared" si="499"/>
        <v xml:space="preserve">CPD </v>
      </c>
      <c r="G745" s="58" t="str">
        <f t="shared" si="500"/>
        <v xml:space="preserve">NoAdd </v>
      </c>
      <c r="H745" s="58" t="str">
        <f t="shared" si="501"/>
        <v xml:space="preserve">Closed </v>
      </c>
      <c r="I745" s="58" t="str">
        <f t="shared" si="502"/>
        <v xml:space="preserve">SV </v>
      </c>
      <c r="J745" s="58" t="str">
        <f t="shared" si="503"/>
        <v xml:space="preserve">2to6°C </v>
      </c>
      <c r="K745" s="58" t="str">
        <f t="shared" si="504"/>
        <v>No</v>
      </c>
      <c r="L745" s="58" t="str">
        <f t="shared" si="505"/>
        <v xml:space="preserve">Allo </v>
      </c>
      <c r="M745" s="58" t="str">
        <f t="shared" si="506"/>
        <v xml:space="preserve">WB </v>
      </c>
      <c r="N745" s="58" t="str">
        <f t="shared" si="507"/>
        <v xml:space="preserve">≤24h </v>
      </c>
      <c r="O745" s="58" t="str">
        <f t="shared" si="508"/>
        <v xml:space="preserve">Fract </v>
      </c>
      <c r="P745" s="58" t="str">
        <f t="shared" si="509"/>
        <v xml:space="preserve">None </v>
      </c>
      <c r="Q745" s="58" t="str">
        <f t="shared" si="510"/>
        <v xml:space="preserve">None </v>
      </c>
      <c r="R745" s="58" t="str">
        <f t="shared" si="511"/>
        <v xml:space="preserve">NoIrr </v>
      </c>
      <c r="S745" s="58" t="str">
        <f t="shared" si="512"/>
        <v xml:space="preserve">- </v>
      </c>
      <c r="T745" s="58" t="str">
        <f t="shared" si="513"/>
        <v>no sub</v>
      </c>
      <c r="U745" s="58" t="str">
        <f t="shared" si="514"/>
        <v>Non</v>
      </c>
      <c r="V745" s="58" t="str">
        <f t="shared" si="515"/>
        <v>NA</v>
      </c>
      <c r="W745" s="58" t="str">
        <f t="shared" si="516"/>
        <v xml:space="preserve">None </v>
      </c>
      <c r="Y745" s="161" t="str">
        <f t="shared" si="517"/>
        <v>5-2-1-1-1-2-1-1-1-5-3-1-1-1-1-1-1-1-1</v>
      </c>
      <c r="Z745" s="8">
        <f t="shared" si="384"/>
        <v>531069</v>
      </c>
      <c r="AA745" s="7">
        <f t="shared" si="385"/>
        <v>740</v>
      </c>
      <c r="AB745" s="29" t="str">
        <f t="shared" si="412"/>
        <v>5</v>
      </c>
      <c r="AC745" s="29" t="str">
        <f t="shared" si="412"/>
        <v>3</v>
      </c>
      <c r="AD745" s="29" t="str">
        <f t="shared" si="412"/>
        <v>1</v>
      </c>
      <c r="AE745" s="29" t="str">
        <f t="shared" si="412"/>
        <v>0</v>
      </c>
      <c r="AF745" s="29" t="str">
        <f t="shared" si="412"/>
        <v>6</v>
      </c>
      <c r="AG745" s="29" t="str">
        <f t="shared" si="412"/>
        <v>9</v>
      </c>
      <c r="AH745" s="48">
        <f t="shared" si="474"/>
        <v>740</v>
      </c>
      <c r="AI745" s="510">
        <v>531069</v>
      </c>
      <c r="AJ745" s="509">
        <v>5</v>
      </c>
      <c r="AK745" s="509">
        <v>2</v>
      </c>
      <c r="AL745" s="509">
        <v>1</v>
      </c>
      <c r="AM745" s="509">
        <v>1</v>
      </c>
      <c r="AN745" s="509">
        <v>1</v>
      </c>
      <c r="AO745" s="509">
        <v>2</v>
      </c>
      <c r="AP745" s="509">
        <v>1</v>
      </c>
      <c r="AQ745" s="509">
        <v>1</v>
      </c>
      <c r="AR745" s="509">
        <v>1</v>
      </c>
      <c r="AS745" s="509">
        <v>5</v>
      </c>
      <c r="AT745" s="509">
        <v>3</v>
      </c>
      <c r="AU745" s="509">
        <v>1</v>
      </c>
      <c r="AV745" s="509">
        <v>1</v>
      </c>
      <c r="AW745" s="509">
        <v>1</v>
      </c>
      <c r="AX745" s="509">
        <v>1</v>
      </c>
      <c r="AY745" s="509">
        <v>1</v>
      </c>
      <c r="AZ745" s="509">
        <v>1</v>
      </c>
      <c r="BA745" s="509">
        <v>1</v>
      </c>
      <c r="BB745" s="509">
        <v>1</v>
      </c>
      <c r="BC745" s="509" t="b">
        <v>0</v>
      </c>
      <c r="BD745" s="508">
        <v>38695</v>
      </c>
      <c r="BE745" s="508">
        <v>38695</v>
      </c>
      <c r="BF745" s="509" t="b">
        <v>0</v>
      </c>
      <c r="BG745" s="510" t="s">
        <v>1360</v>
      </c>
      <c r="BH745" s="512"/>
      <c r="BI745" s="510"/>
      <c r="BJ745" s="513">
        <v>38695</v>
      </c>
      <c r="BK745" s="513">
        <v>38695</v>
      </c>
      <c r="BL745" s="513">
        <v>46217</v>
      </c>
      <c r="BM745" s="510"/>
      <c r="BN745" s="512"/>
      <c r="BO745" s="510"/>
      <c r="BP745" s="509">
        <v>6</v>
      </c>
      <c r="BQ745" s="509" t="str">
        <f>IF(AI745="","",VLOOKUP(AJ745,[0]!Qualifier,(COLUMN(AJ745)-34),FALSE))</f>
        <v>Plasma</v>
      </c>
      <c r="BR745" s="509" t="str">
        <f>IF(AJ745="","",VLOOKUP(AK745,[0]!Qualifier,(COLUMN(AK745)-34),FALSE))</f>
        <v xml:space="preserve">CPD </v>
      </c>
      <c r="BS745" s="509" t="str">
        <f>IF(AK745="","",VLOOKUP(AL745,[0]!Qualifier,(COLUMN(AL745)-34),FALSE))</f>
        <v xml:space="preserve">NoAdd </v>
      </c>
      <c r="BT745" s="509" t="str">
        <f>IF(AL745="","",VLOOKUP(AM745,[0]!Qualifier,(COLUMN(AM745)-34),FALSE))</f>
        <v xml:space="preserve">Closed </v>
      </c>
      <c r="BU745" s="509" t="str">
        <f>IF(AM745="","",VLOOKUP(AN745,[0]!Qualifier,(COLUMN(AN745)-34),FALSE))</f>
        <v xml:space="preserve">SV </v>
      </c>
      <c r="BV745" s="509" t="str">
        <f>IF(AN745="","",VLOOKUP(AO745,[0]!Qualifier,(COLUMN(AO745)-34),FALSE))</f>
        <v xml:space="preserve">2to6°C </v>
      </c>
      <c r="BW745" s="509" t="str">
        <f>IF(AO745="","",VLOOKUP(AP745,[0]!Qualifier,(COLUMN(AP745)-34),FALSE))</f>
        <v>No</v>
      </c>
      <c r="BX745" s="509" t="str">
        <f>IF(AP745="","",VLOOKUP(AQ745,[0]!Qualifier,(COLUMN(AQ745)-34),FALSE))</f>
        <v xml:space="preserve">Allo </v>
      </c>
      <c r="BY745" s="509" t="str">
        <f>IF(AQ745="","",VLOOKUP(AR745,[0]!Qualifier,(COLUMN(AR745)-34),FALSE))</f>
        <v xml:space="preserve">WB </v>
      </c>
      <c r="BZ745" s="509" t="str">
        <f>IF(AR745="","",VLOOKUP(AS745,[0]!Qualifier,(COLUMN(AS745)-34),FALSE))</f>
        <v xml:space="preserve">≤24h </v>
      </c>
      <c r="CA745" s="509" t="str">
        <f>IF(AS745="","",VLOOKUP(AT745,[0]!Qualifier,(COLUMN(AT745)-34),FALSE))</f>
        <v xml:space="preserve">Fract </v>
      </c>
      <c r="CB745" s="509" t="str">
        <f>IF(AT745="","",VLOOKUP(AU745,[0]!Qualifier,(COLUMN(AU745)-34),FALSE))</f>
        <v xml:space="preserve">None </v>
      </c>
      <c r="CC745" s="509" t="str">
        <f>IF(AU745="","",VLOOKUP(AV745,[0]!Qualifier,(COLUMN(AV745)-34),FALSE))</f>
        <v xml:space="preserve">None </v>
      </c>
      <c r="CD745" s="509" t="str">
        <f>IF(AV745="","",VLOOKUP(AW745,[0]!Qualifier,(COLUMN(AW745)-34),FALSE))</f>
        <v xml:space="preserve">NoIrr </v>
      </c>
      <c r="CE745" s="508" t="str">
        <f>IF(AW745="","",VLOOKUP(AX745,[0]!Qualifier,(COLUMN(AX745)-34),FALSE))</f>
        <v xml:space="preserve">- </v>
      </c>
      <c r="CF745" s="508" t="str">
        <f>IF(AX745="","",VLOOKUP(AY745,[0]!Qualifier,(COLUMN(AY745)-34),FALSE))</f>
        <v>no sub</v>
      </c>
      <c r="CG745" s="509" t="str">
        <f>IF(AY745="","",VLOOKUP(AZ745,[0]!Qualifier,(COLUMN(AZ745)-34),FALSE))</f>
        <v>Non</v>
      </c>
      <c r="CH745" s="510" t="str">
        <f>IF(AZ745="","",VLOOKUP(BA745,[0]!Qualifier,(COLUMN(BA745)-34),FALSE))</f>
        <v>NA</v>
      </c>
      <c r="CI745" s="509" t="str">
        <f>IF(BA745="","",VLOOKUP(BB745,[0]!Qualifier,(COLUMN(BB745)-34),FALSE))</f>
        <v xml:space="preserve">None </v>
      </c>
      <c r="CJ745" s="510"/>
      <c r="CK745" s="513" t="str">
        <f t="shared" si="435"/>
        <v>5-2-1-1-1-2-1-1-1-5-3-1-1-1-1-1-1-1-1</v>
      </c>
      <c r="CL745" s="513">
        <v>42442</v>
      </c>
      <c r="CM745" s="513">
        <v>45195</v>
      </c>
      <c r="CN745" s="513">
        <v>42471</v>
      </c>
      <c r="CO745" s="513">
        <v>1</v>
      </c>
      <c r="CP745" s="510" t="s">
        <v>1078</v>
      </c>
    </row>
    <row r="746" spans="2:94" ht="12.95" customHeight="1" outlineLevel="1" x14ac:dyDescent="0.35">
      <c r="B746" s="7">
        <f t="shared" si="382"/>
        <v>741</v>
      </c>
      <c r="C746" s="59">
        <f t="shared" si="381"/>
        <v>741</v>
      </c>
      <c r="D746" s="124">
        <f t="shared" si="383"/>
        <v>531169</v>
      </c>
      <c r="E746" s="16" t="str">
        <f t="shared" si="498"/>
        <v>Plasma</v>
      </c>
      <c r="F746" s="58" t="str">
        <f t="shared" si="499"/>
        <v xml:space="preserve">CPD </v>
      </c>
      <c r="G746" s="58" t="str">
        <f t="shared" si="500"/>
        <v xml:space="preserve">NoAdd </v>
      </c>
      <c r="H746" s="58" t="str">
        <f t="shared" si="501"/>
        <v xml:space="preserve">Closed </v>
      </c>
      <c r="I746" s="58" t="str">
        <f t="shared" si="502"/>
        <v xml:space="preserve">SV </v>
      </c>
      <c r="J746" s="58" t="str">
        <f t="shared" si="503"/>
        <v xml:space="preserve">2to6°C </v>
      </c>
      <c r="K746" s="58" t="str">
        <f t="shared" si="504"/>
        <v>No</v>
      </c>
      <c r="L746" s="58" t="str">
        <f t="shared" si="505"/>
        <v xml:space="preserve">Allo </v>
      </c>
      <c r="M746" s="58" t="str">
        <f t="shared" si="506"/>
        <v xml:space="preserve">WB </v>
      </c>
      <c r="N746" s="58" t="str">
        <f t="shared" si="507"/>
        <v xml:space="preserve">≤24h </v>
      </c>
      <c r="O746" s="58" t="str">
        <f t="shared" si="508"/>
        <v xml:space="preserve">Fract </v>
      </c>
      <c r="P746" s="58" t="str">
        <f t="shared" si="509"/>
        <v xml:space="preserve">LCdepl </v>
      </c>
      <c r="Q746" s="58" t="str">
        <f t="shared" si="510"/>
        <v xml:space="preserve">None </v>
      </c>
      <c r="R746" s="58" t="str">
        <f t="shared" si="511"/>
        <v xml:space="preserve">NoIrr </v>
      </c>
      <c r="S746" s="58" t="str">
        <f t="shared" si="512"/>
        <v xml:space="preserve">- </v>
      </c>
      <c r="T746" s="58" t="str">
        <f t="shared" si="513"/>
        <v>no sub</v>
      </c>
      <c r="U746" s="58" t="str">
        <f t="shared" si="514"/>
        <v>Non</v>
      </c>
      <c r="V746" s="58" t="str">
        <f t="shared" si="515"/>
        <v>NA</v>
      </c>
      <c r="W746" s="58" t="str">
        <f t="shared" si="516"/>
        <v xml:space="preserve">None </v>
      </c>
      <c r="Y746" s="161" t="str">
        <f t="shared" si="517"/>
        <v>5-2-1-1-1-2-1-1-1-5-3-3-1-1-1-1-1-1-1</v>
      </c>
      <c r="Z746" s="8">
        <f t="shared" si="384"/>
        <v>531169</v>
      </c>
      <c r="AA746" s="7">
        <f t="shared" si="385"/>
        <v>741</v>
      </c>
      <c r="AB746" s="29" t="str">
        <f t="shared" si="412"/>
        <v>5</v>
      </c>
      <c r="AC746" s="29" t="str">
        <f t="shared" si="412"/>
        <v>3</v>
      </c>
      <c r="AD746" s="29" t="str">
        <f t="shared" si="412"/>
        <v>1</v>
      </c>
      <c r="AE746" s="29" t="str">
        <f t="shared" si="412"/>
        <v>1</v>
      </c>
      <c r="AF746" s="29" t="str">
        <f t="shared" si="412"/>
        <v>6</v>
      </c>
      <c r="AG746" s="29" t="str">
        <f t="shared" si="412"/>
        <v>9</v>
      </c>
      <c r="AH746" s="48">
        <f t="shared" si="474"/>
        <v>741</v>
      </c>
      <c r="AI746" s="510">
        <v>531169</v>
      </c>
      <c r="AJ746" s="509">
        <v>5</v>
      </c>
      <c r="AK746" s="509">
        <v>2</v>
      </c>
      <c r="AL746" s="509">
        <v>1</v>
      </c>
      <c r="AM746" s="509">
        <v>1</v>
      </c>
      <c r="AN746" s="509">
        <v>1</v>
      </c>
      <c r="AO746" s="509">
        <v>2</v>
      </c>
      <c r="AP746" s="509">
        <v>1</v>
      </c>
      <c r="AQ746" s="509">
        <v>1</v>
      </c>
      <c r="AR746" s="509">
        <v>1</v>
      </c>
      <c r="AS746" s="509">
        <v>5</v>
      </c>
      <c r="AT746" s="509">
        <v>3</v>
      </c>
      <c r="AU746" s="509">
        <v>3</v>
      </c>
      <c r="AV746" s="509">
        <v>1</v>
      </c>
      <c r="AW746" s="509">
        <v>1</v>
      </c>
      <c r="AX746" s="509">
        <v>1</v>
      </c>
      <c r="AY746" s="509">
        <v>1</v>
      </c>
      <c r="AZ746" s="509">
        <v>1</v>
      </c>
      <c r="BA746" s="509">
        <v>1</v>
      </c>
      <c r="BB746" s="509">
        <v>1</v>
      </c>
      <c r="BC746" s="509" t="b">
        <v>0</v>
      </c>
      <c r="BD746" s="508">
        <v>38695</v>
      </c>
      <c r="BE746" s="508">
        <v>38695</v>
      </c>
      <c r="BF746" s="509" t="b">
        <v>0</v>
      </c>
      <c r="BG746" s="510" t="s">
        <v>1361</v>
      </c>
      <c r="BH746" s="512"/>
      <c r="BI746" s="510"/>
      <c r="BJ746" s="513">
        <v>38695</v>
      </c>
      <c r="BK746" s="513">
        <v>38695</v>
      </c>
      <c r="BL746" s="513">
        <v>46217</v>
      </c>
      <c r="BM746" s="510"/>
      <c r="BN746" s="512"/>
      <c r="BO746" s="510"/>
      <c r="BP746" s="509">
        <v>6</v>
      </c>
      <c r="BQ746" s="509" t="str">
        <f>IF(AI746="","",VLOOKUP(AJ746,[0]!Qualifier,(COLUMN(AJ746)-34),FALSE))</f>
        <v>Plasma</v>
      </c>
      <c r="BR746" s="509" t="str">
        <f>IF(AJ746="","",VLOOKUP(AK746,[0]!Qualifier,(COLUMN(AK746)-34),FALSE))</f>
        <v xml:space="preserve">CPD </v>
      </c>
      <c r="BS746" s="509" t="str">
        <f>IF(AK746="","",VLOOKUP(AL746,[0]!Qualifier,(COLUMN(AL746)-34),FALSE))</f>
        <v xml:space="preserve">NoAdd </v>
      </c>
      <c r="BT746" s="509" t="str">
        <f>IF(AL746="","",VLOOKUP(AM746,[0]!Qualifier,(COLUMN(AM746)-34),FALSE))</f>
        <v xml:space="preserve">Closed </v>
      </c>
      <c r="BU746" s="509" t="str">
        <f>IF(AM746="","",VLOOKUP(AN746,[0]!Qualifier,(COLUMN(AN746)-34),FALSE))</f>
        <v xml:space="preserve">SV </v>
      </c>
      <c r="BV746" s="509" t="str">
        <f>IF(AN746="","",VLOOKUP(AO746,[0]!Qualifier,(COLUMN(AO746)-34),FALSE))</f>
        <v xml:space="preserve">2to6°C </v>
      </c>
      <c r="BW746" s="509" t="str">
        <f>IF(AO746="","",VLOOKUP(AP746,[0]!Qualifier,(COLUMN(AP746)-34),FALSE))</f>
        <v>No</v>
      </c>
      <c r="BX746" s="509" t="str">
        <f>IF(AP746="","",VLOOKUP(AQ746,[0]!Qualifier,(COLUMN(AQ746)-34),FALSE))</f>
        <v xml:space="preserve">Allo </v>
      </c>
      <c r="BY746" s="509" t="str">
        <f>IF(AQ746="","",VLOOKUP(AR746,[0]!Qualifier,(COLUMN(AR746)-34),FALSE))</f>
        <v xml:space="preserve">WB </v>
      </c>
      <c r="BZ746" s="509" t="str">
        <f>IF(AR746="","",VLOOKUP(AS746,[0]!Qualifier,(COLUMN(AS746)-34),FALSE))</f>
        <v xml:space="preserve">≤24h </v>
      </c>
      <c r="CA746" s="509" t="str">
        <f>IF(AS746="","",VLOOKUP(AT746,[0]!Qualifier,(COLUMN(AT746)-34),FALSE))</f>
        <v xml:space="preserve">Fract </v>
      </c>
      <c r="CB746" s="509" t="str">
        <f>IF(AT746="","",VLOOKUP(AU746,[0]!Qualifier,(COLUMN(AU746)-34),FALSE))</f>
        <v xml:space="preserve">LCdepl </v>
      </c>
      <c r="CC746" s="509" t="str">
        <f>IF(AU746="","",VLOOKUP(AV746,[0]!Qualifier,(COLUMN(AV746)-34),FALSE))</f>
        <v xml:space="preserve">None </v>
      </c>
      <c r="CD746" s="509" t="str">
        <f>IF(AV746="","",VLOOKUP(AW746,[0]!Qualifier,(COLUMN(AW746)-34),FALSE))</f>
        <v xml:space="preserve">NoIrr </v>
      </c>
      <c r="CE746" s="508" t="str">
        <f>IF(AW746="","",VLOOKUP(AX746,[0]!Qualifier,(COLUMN(AX746)-34),FALSE))</f>
        <v xml:space="preserve">- </v>
      </c>
      <c r="CF746" s="508" t="str">
        <f>IF(AX746="","",VLOOKUP(AY746,[0]!Qualifier,(COLUMN(AY746)-34),FALSE))</f>
        <v>no sub</v>
      </c>
      <c r="CG746" s="509" t="str">
        <f>IF(AY746="","",VLOOKUP(AZ746,[0]!Qualifier,(COLUMN(AZ746)-34),FALSE))</f>
        <v>Non</v>
      </c>
      <c r="CH746" s="510" t="str">
        <f>IF(AZ746="","",VLOOKUP(BA746,[0]!Qualifier,(COLUMN(BA746)-34),FALSE))</f>
        <v>NA</v>
      </c>
      <c r="CI746" s="509" t="str">
        <f>IF(BA746="","",VLOOKUP(BB746,[0]!Qualifier,(COLUMN(BB746)-34),FALSE))</f>
        <v xml:space="preserve">None </v>
      </c>
      <c r="CJ746" s="510"/>
      <c r="CK746" s="513" t="str">
        <f t="shared" si="435"/>
        <v>5-2-1-1-1-2-1-1-1-5-3-3-1-1-1-1-1-1-1</v>
      </c>
      <c r="CL746" s="513">
        <v>42442</v>
      </c>
      <c r="CM746" s="513">
        <v>45195</v>
      </c>
      <c r="CN746" s="513">
        <v>42471</v>
      </c>
      <c r="CO746" s="513">
        <v>1</v>
      </c>
      <c r="CP746" s="510" t="s">
        <v>1078</v>
      </c>
    </row>
    <row r="747" spans="2:94" ht="12.95" customHeight="1" outlineLevel="1" x14ac:dyDescent="0.35">
      <c r="B747" s="7">
        <f t="shared" si="382"/>
        <v>742</v>
      </c>
      <c r="C747" s="59">
        <f t="shared" si="381"/>
        <v>742</v>
      </c>
      <c r="D747" s="124">
        <f t="shared" si="383"/>
        <v>536069</v>
      </c>
      <c r="E747" s="16" t="str">
        <f t="shared" si="498"/>
        <v>Plasma</v>
      </c>
      <c r="F747" s="58" t="str">
        <f t="shared" si="499"/>
        <v xml:space="preserve">CPD </v>
      </c>
      <c r="G747" s="58" t="str">
        <f t="shared" si="500"/>
        <v xml:space="preserve">NoAdd </v>
      </c>
      <c r="H747" s="58" t="str">
        <f t="shared" si="501"/>
        <v xml:space="preserve">Closed </v>
      </c>
      <c r="I747" s="58" t="str">
        <f t="shared" si="502"/>
        <v xml:space="preserve">SV </v>
      </c>
      <c r="J747" s="58" t="str">
        <f t="shared" si="503"/>
        <v xml:space="preserve">≤-30°C  </v>
      </c>
      <c r="K747" s="58" t="str">
        <f t="shared" si="504"/>
        <v>No</v>
      </c>
      <c r="L747" s="58" t="str">
        <f t="shared" si="505"/>
        <v xml:space="preserve">Allo </v>
      </c>
      <c r="M747" s="58" t="str">
        <f t="shared" si="506"/>
        <v xml:space="preserve">WB </v>
      </c>
      <c r="N747" s="58" t="str">
        <f t="shared" si="507"/>
        <v xml:space="preserve">≤24h </v>
      </c>
      <c r="O747" s="58" t="str">
        <f t="shared" si="508"/>
        <v xml:space="preserve">Fract </v>
      </c>
      <c r="P747" s="58" t="str">
        <f t="shared" si="509"/>
        <v xml:space="preserve">LCdepl </v>
      </c>
      <c r="Q747" s="58" t="str">
        <f t="shared" si="510"/>
        <v xml:space="preserve">None </v>
      </c>
      <c r="R747" s="58" t="str">
        <f t="shared" si="511"/>
        <v xml:space="preserve">NoIrr </v>
      </c>
      <c r="S747" s="58" t="str">
        <f t="shared" si="512"/>
        <v xml:space="preserve">- </v>
      </c>
      <c r="T747" s="58" t="str">
        <f t="shared" si="513"/>
        <v>no sub</v>
      </c>
      <c r="U747" s="58" t="str">
        <f t="shared" si="514"/>
        <v>Non</v>
      </c>
      <c r="V747" s="58" t="str">
        <f t="shared" si="515"/>
        <v>NA</v>
      </c>
      <c r="W747" s="58" t="str">
        <f t="shared" si="516"/>
        <v xml:space="preserve">None </v>
      </c>
      <c r="Y747" s="161" t="str">
        <f t="shared" si="517"/>
        <v>5-2-1-1-1-4-1-1-1-5-3-3-1-1-1-1-1-1-1</v>
      </c>
      <c r="Z747" s="8">
        <f t="shared" si="384"/>
        <v>536069</v>
      </c>
      <c r="AA747" s="7">
        <f t="shared" si="385"/>
        <v>742</v>
      </c>
      <c r="AB747" s="29" t="str">
        <f t="shared" si="412"/>
        <v>5</v>
      </c>
      <c r="AC747" s="29" t="str">
        <f t="shared" si="412"/>
        <v>3</v>
      </c>
      <c r="AD747" s="29" t="str">
        <f t="shared" si="412"/>
        <v>6</v>
      </c>
      <c r="AE747" s="29" t="str">
        <f t="shared" si="412"/>
        <v>0</v>
      </c>
      <c r="AF747" s="29" t="str">
        <f t="shared" si="412"/>
        <v>6</v>
      </c>
      <c r="AG747" s="29" t="str">
        <f t="shared" si="412"/>
        <v>9</v>
      </c>
      <c r="AH747" s="48">
        <f t="shared" si="474"/>
        <v>742</v>
      </c>
      <c r="AI747" s="510">
        <v>536069</v>
      </c>
      <c r="AJ747" s="509">
        <v>5</v>
      </c>
      <c r="AK747" s="509">
        <v>2</v>
      </c>
      <c r="AL747" s="509">
        <v>1</v>
      </c>
      <c r="AM747" s="509">
        <v>1</v>
      </c>
      <c r="AN747" s="509">
        <v>1</v>
      </c>
      <c r="AO747" s="509">
        <v>4</v>
      </c>
      <c r="AP747" s="509">
        <v>1</v>
      </c>
      <c r="AQ747" s="509">
        <v>1</v>
      </c>
      <c r="AR747" s="509">
        <v>1</v>
      </c>
      <c r="AS747" s="509">
        <v>5</v>
      </c>
      <c r="AT747" s="509">
        <v>3</v>
      </c>
      <c r="AU747" s="509">
        <v>3</v>
      </c>
      <c r="AV747" s="509">
        <v>1</v>
      </c>
      <c r="AW747" s="509">
        <v>1</v>
      </c>
      <c r="AX747" s="509">
        <v>1</v>
      </c>
      <c r="AY747" s="509">
        <v>1</v>
      </c>
      <c r="AZ747" s="509">
        <v>1</v>
      </c>
      <c r="BA747" s="509">
        <v>1</v>
      </c>
      <c r="BB747" s="509">
        <v>1</v>
      </c>
      <c r="BC747" s="509" t="b">
        <v>0</v>
      </c>
      <c r="BD747" s="508">
        <v>37988</v>
      </c>
      <c r="BE747" s="508">
        <v>37988</v>
      </c>
      <c r="BF747" s="509" t="b">
        <v>0</v>
      </c>
      <c r="BG747" s="510" t="s">
        <v>1362</v>
      </c>
      <c r="BH747" s="512"/>
      <c r="BI747" s="510"/>
      <c r="BJ747" s="513">
        <v>37988</v>
      </c>
      <c r="BK747" s="513">
        <v>37988</v>
      </c>
      <c r="BL747" s="513">
        <v>46217</v>
      </c>
      <c r="BM747" s="510"/>
      <c r="BN747" s="512"/>
      <c r="BO747" s="510"/>
      <c r="BP747" s="509">
        <v>6</v>
      </c>
      <c r="BQ747" s="509" t="str">
        <f>IF(AI747="","",VLOOKUP(AJ747,[0]!Qualifier,(COLUMN(AJ747)-34),FALSE))</f>
        <v>Plasma</v>
      </c>
      <c r="BR747" s="509" t="str">
        <f>IF(AJ747="","",VLOOKUP(AK747,[0]!Qualifier,(COLUMN(AK747)-34),FALSE))</f>
        <v xml:space="preserve">CPD </v>
      </c>
      <c r="BS747" s="509" t="str">
        <f>IF(AK747="","",VLOOKUP(AL747,[0]!Qualifier,(COLUMN(AL747)-34),FALSE))</f>
        <v xml:space="preserve">NoAdd </v>
      </c>
      <c r="BT747" s="509" t="str">
        <f>IF(AL747="","",VLOOKUP(AM747,[0]!Qualifier,(COLUMN(AM747)-34),FALSE))</f>
        <v xml:space="preserve">Closed </v>
      </c>
      <c r="BU747" s="509" t="str">
        <f>IF(AM747="","",VLOOKUP(AN747,[0]!Qualifier,(COLUMN(AN747)-34),FALSE))</f>
        <v xml:space="preserve">SV </v>
      </c>
      <c r="BV747" s="509" t="str">
        <f>IF(AN747="","",VLOOKUP(AO747,[0]!Qualifier,(COLUMN(AO747)-34),FALSE))</f>
        <v xml:space="preserve">≤-30°C  </v>
      </c>
      <c r="BW747" s="509" t="str">
        <f>IF(AO747="","",VLOOKUP(AP747,[0]!Qualifier,(COLUMN(AP747)-34),FALSE))</f>
        <v>No</v>
      </c>
      <c r="BX747" s="509" t="str">
        <f>IF(AP747="","",VLOOKUP(AQ747,[0]!Qualifier,(COLUMN(AQ747)-34),FALSE))</f>
        <v xml:space="preserve">Allo </v>
      </c>
      <c r="BY747" s="509" t="str">
        <f>IF(AQ747="","",VLOOKUP(AR747,[0]!Qualifier,(COLUMN(AR747)-34),FALSE))</f>
        <v xml:space="preserve">WB </v>
      </c>
      <c r="BZ747" s="509" t="str">
        <f>IF(AR747="","",VLOOKUP(AS747,[0]!Qualifier,(COLUMN(AS747)-34),FALSE))</f>
        <v xml:space="preserve">≤24h </v>
      </c>
      <c r="CA747" s="509" t="str">
        <f>IF(AS747="","",VLOOKUP(AT747,[0]!Qualifier,(COLUMN(AT747)-34),FALSE))</f>
        <v xml:space="preserve">Fract </v>
      </c>
      <c r="CB747" s="509" t="str">
        <f>IF(AT747="","",VLOOKUP(AU747,[0]!Qualifier,(COLUMN(AU747)-34),FALSE))</f>
        <v xml:space="preserve">LCdepl </v>
      </c>
      <c r="CC747" s="509" t="str">
        <f>IF(AU747="","",VLOOKUP(AV747,[0]!Qualifier,(COLUMN(AV747)-34),FALSE))</f>
        <v xml:space="preserve">None </v>
      </c>
      <c r="CD747" s="509" t="str">
        <f>IF(AV747="","",VLOOKUP(AW747,[0]!Qualifier,(COLUMN(AW747)-34),FALSE))</f>
        <v xml:space="preserve">NoIrr </v>
      </c>
      <c r="CE747" s="508" t="str">
        <f>IF(AW747="","",VLOOKUP(AX747,[0]!Qualifier,(COLUMN(AX747)-34),FALSE))</f>
        <v xml:space="preserve">- </v>
      </c>
      <c r="CF747" s="508" t="str">
        <f>IF(AX747="","",VLOOKUP(AY747,[0]!Qualifier,(COLUMN(AY747)-34),FALSE))</f>
        <v>no sub</v>
      </c>
      <c r="CG747" s="509" t="str">
        <f>IF(AY747="","",VLOOKUP(AZ747,[0]!Qualifier,(COLUMN(AZ747)-34),FALSE))</f>
        <v>Non</v>
      </c>
      <c r="CH747" s="510" t="str">
        <f>IF(AZ747="","",VLOOKUP(BA747,[0]!Qualifier,(COLUMN(BA747)-34),FALSE))</f>
        <v>NA</v>
      </c>
      <c r="CI747" s="509" t="str">
        <f>IF(BA747="","",VLOOKUP(BB747,[0]!Qualifier,(COLUMN(BB747)-34),FALSE))</f>
        <v xml:space="preserve">None </v>
      </c>
      <c r="CJ747" s="510"/>
      <c r="CK747" s="513" t="str">
        <f t="shared" si="435"/>
        <v>5-2-1-1-1-4-1-1-1-5-3-3-1-1-1-1-1-1-1</v>
      </c>
      <c r="CL747" s="513">
        <v>43015</v>
      </c>
      <c r="CM747" s="513">
        <v>45195</v>
      </c>
      <c r="CN747" s="510"/>
      <c r="CP747" s="510"/>
    </row>
    <row r="748" spans="2:94" ht="12.95" customHeight="1" outlineLevel="1" x14ac:dyDescent="0.35">
      <c r="B748" s="7">
        <f t="shared" si="382"/>
        <v>743</v>
      </c>
      <c r="C748" s="59">
        <f t="shared" si="381"/>
        <v>743</v>
      </c>
      <c r="D748" s="124">
        <f t="shared" si="383"/>
        <v>540659</v>
      </c>
      <c r="E748" s="16" t="str">
        <f t="shared" si="498"/>
        <v>Plasma</v>
      </c>
      <c r="F748" s="58" t="str">
        <f t="shared" si="499"/>
        <v xml:space="preserve">CPD </v>
      </c>
      <c r="G748" s="58" t="str">
        <f t="shared" si="500"/>
        <v xml:space="preserve">NoAdd </v>
      </c>
      <c r="H748" s="58" t="str">
        <f t="shared" si="501"/>
        <v xml:space="preserve">Closed </v>
      </c>
      <c r="I748" s="58" t="str">
        <f t="shared" si="502"/>
        <v xml:space="preserve">SV </v>
      </c>
      <c r="J748" s="58" t="str">
        <f t="shared" si="503"/>
        <v xml:space="preserve">≤-30°C  </v>
      </c>
      <c r="K748" s="58" t="str">
        <f t="shared" si="504"/>
        <v>No</v>
      </c>
      <c r="L748" s="58" t="str">
        <f t="shared" si="505"/>
        <v xml:space="preserve">Allo </v>
      </c>
      <c r="M748" s="58" t="str">
        <f t="shared" si="506"/>
        <v xml:space="preserve">WB </v>
      </c>
      <c r="N748" s="58" t="str">
        <f t="shared" si="507"/>
        <v xml:space="preserve">≤18h </v>
      </c>
      <c r="O748" s="58" t="str">
        <f t="shared" si="508"/>
        <v xml:space="preserve">Fract </v>
      </c>
      <c r="P748" s="58" t="str">
        <f t="shared" si="509"/>
        <v xml:space="preserve">WBfilt </v>
      </c>
      <c r="Q748" s="58" t="str">
        <f t="shared" si="510"/>
        <v xml:space="preserve">None </v>
      </c>
      <c r="R748" s="58" t="str">
        <f t="shared" si="511"/>
        <v xml:space="preserve">NoIrr </v>
      </c>
      <c r="S748" s="58" t="str">
        <f t="shared" si="512"/>
        <v xml:space="preserve">- </v>
      </c>
      <c r="T748" s="58" t="str">
        <f t="shared" si="513"/>
        <v>no sub</v>
      </c>
      <c r="U748" s="58" t="str">
        <f t="shared" si="514"/>
        <v>Non</v>
      </c>
      <c r="V748" s="58" t="str">
        <f t="shared" si="515"/>
        <v>NA</v>
      </c>
      <c r="W748" s="58" t="str">
        <f t="shared" si="516"/>
        <v xml:space="preserve">None </v>
      </c>
      <c r="Y748" s="161" t="str">
        <f t="shared" si="517"/>
        <v>5-2-1-1-1-4-1-1-1-3-3-4-1-1-1-1-1-1-1</v>
      </c>
      <c r="Z748" s="8">
        <f t="shared" si="384"/>
        <v>540659</v>
      </c>
      <c r="AA748" s="7">
        <f t="shared" si="385"/>
        <v>743</v>
      </c>
      <c r="AB748" s="29" t="str">
        <f t="shared" si="412"/>
        <v>5</v>
      </c>
      <c r="AC748" s="29" t="str">
        <f t="shared" si="412"/>
        <v>4</v>
      </c>
      <c r="AD748" s="29" t="str">
        <f t="shared" si="412"/>
        <v>0</v>
      </c>
      <c r="AE748" s="29" t="str">
        <f t="shared" ref="AB748:AG759" si="518">MID(TEXT($Z748,"000000"),AE$5,1)</f>
        <v>6</v>
      </c>
      <c r="AF748" s="29" t="str">
        <f t="shared" si="518"/>
        <v>5</v>
      </c>
      <c r="AG748" s="29" t="str">
        <f t="shared" si="518"/>
        <v>9</v>
      </c>
      <c r="AH748" s="48">
        <f t="shared" si="474"/>
        <v>743</v>
      </c>
      <c r="AI748" s="510">
        <v>540659</v>
      </c>
      <c r="AJ748" s="509">
        <v>5</v>
      </c>
      <c r="AK748" s="509">
        <v>2</v>
      </c>
      <c r="AL748" s="509">
        <v>1</v>
      </c>
      <c r="AM748" s="509">
        <v>1</v>
      </c>
      <c r="AN748" s="509">
        <v>1</v>
      </c>
      <c r="AO748" s="509">
        <v>4</v>
      </c>
      <c r="AP748" s="509">
        <v>1</v>
      </c>
      <c r="AQ748" s="509">
        <v>1</v>
      </c>
      <c r="AR748" s="509">
        <v>1</v>
      </c>
      <c r="AS748" s="509">
        <v>3</v>
      </c>
      <c r="AT748" s="509">
        <v>3</v>
      </c>
      <c r="AU748" s="509">
        <v>4</v>
      </c>
      <c r="AV748" s="509">
        <v>1</v>
      </c>
      <c r="AW748" s="509">
        <v>1</v>
      </c>
      <c r="AX748" s="509">
        <v>1</v>
      </c>
      <c r="AY748" s="509">
        <v>1</v>
      </c>
      <c r="AZ748" s="509">
        <v>1</v>
      </c>
      <c r="BA748" s="509">
        <v>1</v>
      </c>
      <c r="BB748" s="509">
        <v>1</v>
      </c>
      <c r="BC748" s="509" t="b">
        <v>0</v>
      </c>
      <c r="BD748" s="508">
        <v>41908</v>
      </c>
      <c r="BE748" s="508">
        <v>41908</v>
      </c>
      <c r="BF748" s="509" t="b">
        <v>0</v>
      </c>
      <c r="BG748" s="510" t="s">
        <v>1495</v>
      </c>
      <c r="BH748" s="512"/>
      <c r="BI748" s="510"/>
      <c r="BJ748" s="513">
        <v>41908</v>
      </c>
      <c r="BK748" s="513">
        <v>41908</v>
      </c>
      <c r="BL748" s="513">
        <v>46217</v>
      </c>
      <c r="BM748" s="510"/>
      <c r="BN748" s="512"/>
      <c r="BO748" s="510"/>
      <c r="BP748" s="509">
        <v>6</v>
      </c>
      <c r="BQ748" s="509" t="str">
        <f>IF(AI748="","",VLOOKUP(AJ748,[0]!Qualifier,(COLUMN(AJ748)-34),FALSE))</f>
        <v>Plasma</v>
      </c>
      <c r="BR748" s="509" t="str">
        <f>IF(AJ748="","",VLOOKUP(AK748,[0]!Qualifier,(COLUMN(AK748)-34),FALSE))</f>
        <v xml:space="preserve">CPD </v>
      </c>
      <c r="BS748" s="509" t="str">
        <f>IF(AK748="","",VLOOKUP(AL748,[0]!Qualifier,(COLUMN(AL748)-34),FALSE))</f>
        <v xml:space="preserve">NoAdd </v>
      </c>
      <c r="BT748" s="509" t="str">
        <f>IF(AL748="","",VLOOKUP(AM748,[0]!Qualifier,(COLUMN(AM748)-34),FALSE))</f>
        <v xml:space="preserve">Closed </v>
      </c>
      <c r="BU748" s="509" t="str">
        <f>IF(AM748="","",VLOOKUP(AN748,[0]!Qualifier,(COLUMN(AN748)-34),FALSE))</f>
        <v xml:space="preserve">SV </v>
      </c>
      <c r="BV748" s="509" t="str">
        <f>IF(AN748="","",VLOOKUP(AO748,[0]!Qualifier,(COLUMN(AO748)-34),FALSE))</f>
        <v xml:space="preserve">≤-30°C  </v>
      </c>
      <c r="BW748" s="509" t="str">
        <f>IF(AO748="","",VLOOKUP(AP748,[0]!Qualifier,(COLUMN(AP748)-34),FALSE))</f>
        <v>No</v>
      </c>
      <c r="BX748" s="509" t="str">
        <f>IF(AP748="","",VLOOKUP(AQ748,[0]!Qualifier,(COLUMN(AQ748)-34),FALSE))</f>
        <v xml:space="preserve">Allo </v>
      </c>
      <c r="BY748" s="509" t="str">
        <f>IF(AQ748="","",VLOOKUP(AR748,[0]!Qualifier,(COLUMN(AR748)-34),FALSE))</f>
        <v xml:space="preserve">WB </v>
      </c>
      <c r="BZ748" s="509" t="str">
        <f>IF(AR748="","",VLOOKUP(AS748,[0]!Qualifier,(COLUMN(AS748)-34),FALSE))</f>
        <v xml:space="preserve">≤18h </v>
      </c>
      <c r="CA748" s="509" t="str">
        <f>IF(AS748="","",VLOOKUP(AT748,[0]!Qualifier,(COLUMN(AT748)-34),FALSE))</f>
        <v xml:space="preserve">Fract </v>
      </c>
      <c r="CB748" s="509" t="str">
        <f>IF(AT748="","",VLOOKUP(AU748,[0]!Qualifier,(COLUMN(AU748)-34),FALSE))</f>
        <v xml:space="preserve">WBfilt </v>
      </c>
      <c r="CC748" s="509" t="str">
        <f>IF(AU748="","",VLOOKUP(AV748,[0]!Qualifier,(COLUMN(AV748)-34),FALSE))</f>
        <v xml:space="preserve">None </v>
      </c>
      <c r="CD748" s="509" t="str">
        <f>IF(AV748="","",VLOOKUP(AW748,[0]!Qualifier,(COLUMN(AW748)-34),FALSE))</f>
        <v xml:space="preserve">NoIrr </v>
      </c>
      <c r="CE748" s="508" t="str">
        <f>IF(AW748="","",VLOOKUP(AX748,[0]!Qualifier,(COLUMN(AX748)-34),FALSE))</f>
        <v xml:space="preserve">- </v>
      </c>
      <c r="CF748" s="508" t="str">
        <f>IF(AX748="","",VLOOKUP(AY748,[0]!Qualifier,(COLUMN(AY748)-34),FALSE))</f>
        <v>no sub</v>
      </c>
      <c r="CG748" s="509" t="str">
        <f>IF(AY748="","",VLOOKUP(AZ748,[0]!Qualifier,(COLUMN(AZ748)-34),FALSE))</f>
        <v>Non</v>
      </c>
      <c r="CH748" s="510" t="str">
        <f>IF(AZ748="","",VLOOKUP(BA748,[0]!Qualifier,(COLUMN(BA748)-34),FALSE))</f>
        <v>NA</v>
      </c>
      <c r="CI748" s="509" t="str">
        <f>IF(BA748="","",VLOOKUP(BB748,[0]!Qualifier,(COLUMN(BB748)-34),FALSE))</f>
        <v xml:space="preserve">None </v>
      </c>
      <c r="CJ748" s="510"/>
      <c r="CK748" s="513" t="str">
        <f t="shared" si="435"/>
        <v>5-2-1-1-1-4-1-1-1-3-3-4-1-1-1-1-1-1-1</v>
      </c>
      <c r="CL748" s="513">
        <v>43015</v>
      </c>
      <c r="CM748" s="513">
        <v>45195</v>
      </c>
      <c r="CN748" s="510"/>
      <c r="CP748" s="510"/>
    </row>
    <row r="749" spans="2:94" ht="12.95" customHeight="1" outlineLevel="1" x14ac:dyDescent="0.35">
      <c r="B749" s="7">
        <f t="shared" si="382"/>
        <v>744</v>
      </c>
      <c r="C749" s="59">
        <f t="shared" si="381"/>
        <v>744</v>
      </c>
      <c r="D749" s="124">
        <f t="shared" si="383"/>
        <v>546001</v>
      </c>
      <c r="E749" s="16" t="str">
        <f t="shared" si="498"/>
        <v>Plasma</v>
      </c>
      <c r="F749" s="58" t="str">
        <f t="shared" si="499"/>
        <v xml:space="preserve">CPD </v>
      </c>
      <c r="G749" s="58" t="str">
        <f t="shared" si="500"/>
        <v xml:space="preserve">NoAdd </v>
      </c>
      <c r="H749" s="58" t="str">
        <f t="shared" si="501"/>
        <v xml:space="preserve">Closed </v>
      </c>
      <c r="I749" s="58" t="str">
        <f t="shared" si="502"/>
        <v xml:space="preserve">SV </v>
      </c>
      <c r="J749" s="58" t="str">
        <f t="shared" si="503"/>
        <v xml:space="preserve">≤-30°C  </v>
      </c>
      <c r="K749" s="58" t="str">
        <f t="shared" si="504"/>
        <v>No</v>
      </c>
      <c r="L749" s="58" t="str">
        <f t="shared" si="505"/>
        <v xml:space="preserve">Allo </v>
      </c>
      <c r="M749" s="58" t="str">
        <f t="shared" si="506"/>
        <v xml:space="preserve">WB </v>
      </c>
      <c r="N749" s="58" t="str">
        <f t="shared" si="507"/>
        <v xml:space="preserve">≤18h </v>
      </c>
      <c r="O749" s="58" t="str">
        <f t="shared" si="508"/>
        <v xml:space="preserve">NoTrans </v>
      </c>
      <c r="P749" s="58" t="str">
        <f t="shared" si="509"/>
        <v xml:space="preserve">None </v>
      </c>
      <c r="Q749" s="58" t="str">
        <f t="shared" si="510"/>
        <v xml:space="preserve">None </v>
      </c>
      <c r="R749" s="58" t="str">
        <f t="shared" si="511"/>
        <v xml:space="preserve">NoIrr </v>
      </c>
      <c r="S749" s="58" t="str">
        <f t="shared" si="512"/>
        <v xml:space="preserve">- </v>
      </c>
      <c r="T749" s="58" t="str">
        <f t="shared" si="513"/>
        <v>no sub</v>
      </c>
      <c r="U749" s="58" t="str">
        <f t="shared" si="514"/>
        <v xml:space="preserve">Qu </v>
      </c>
      <c r="V749" s="58" t="str">
        <f t="shared" si="515"/>
        <v>NA</v>
      </c>
      <c r="W749" s="58" t="str">
        <f t="shared" si="516"/>
        <v xml:space="preserve">None </v>
      </c>
      <c r="Y749" s="161" t="str">
        <f t="shared" si="517"/>
        <v>5-2-1-1-1-4-1-1-1-3-2-1-1-1-1-1-2-1-1</v>
      </c>
      <c r="Z749" s="8">
        <f t="shared" ref="Z749:Z759" si="519">IF(D749&gt;0,D749,"")</f>
        <v>546001</v>
      </c>
      <c r="AA749" s="7">
        <f t="shared" ref="AA749:AA759" si="520">B749</f>
        <v>744</v>
      </c>
      <c r="AB749" s="29" t="str">
        <f t="shared" si="518"/>
        <v>5</v>
      </c>
      <c r="AC749" s="29" t="str">
        <f t="shared" si="518"/>
        <v>4</v>
      </c>
      <c r="AD749" s="29" t="str">
        <f t="shared" si="518"/>
        <v>6</v>
      </c>
      <c r="AE749" s="29" t="str">
        <f t="shared" si="518"/>
        <v>0</v>
      </c>
      <c r="AF749" s="29" t="str">
        <f t="shared" si="518"/>
        <v>0</v>
      </c>
      <c r="AG749" s="29" t="str">
        <f t="shared" si="518"/>
        <v>1</v>
      </c>
      <c r="AH749" s="48">
        <f t="shared" si="474"/>
        <v>744</v>
      </c>
      <c r="AI749" s="510">
        <v>546001</v>
      </c>
      <c r="AJ749" s="509">
        <v>5</v>
      </c>
      <c r="AK749" s="509">
        <v>2</v>
      </c>
      <c r="AL749" s="509">
        <v>1</v>
      </c>
      <c r="AM749" s="509">
        <v>1</v>
      </c>
      <c r="AN749" s="509">
        <v>1</v>
      </c>
      <c r="AO749" s="509">
        <v>4</v>
      </c>
      <c r="AP749" s="509">
        <v>1</v>
      </c>
      <c r="AQ749" s="509">
        <v>1</v>
      </c>
      <c r="AR749" s="509">
        <v>1</v>
      </c>
      <c r="AS749" s="509">
        <v>3</v>
      </c>
      <c r="AT749" s="509">
        <v>2</v>
      </c>
      <c r="AU749" s="509">
        <v>1</v>
      </c>
      <c r="AV749" s="509">
        <v>1</v>
      </c>
      <c r="AW749" s="509">
        <v>1</v>
      </c>
      <c r="AX749" s="509">
        <v>1</v>
      </c>
      <c r="AY749" s="509">
        <v>1</v>
      </c>
      <c r="AZ749" s="509">
        <v>2</v>
      </c>
      <c r="BA749" s="509">
        <v>1</v>
      </c>
      <c r="BB749" s="509">
        <v>1</v>
      </c>
      <c r="BC749" s="509" t="b">
        <v>0</v>
      </c>
      <c r="BD749" s="508">
        <v>39640</v>
      </c>
      <c r="BE749" s="508">
        <v>39513</v>
      </c>
      <c r="BF749" s="509" t="b">
        <v>0</v>
      </c>
      <c r="BG749" s="510" t="s">
        <v>1496</v>
      </c>
      <c r="BH749" s="512"/>
      <c r="BI749" s="510"/>
      <c r="BJ749" s="513">
        <v>39640</v>
      </c>
      <c r="BK749" s="513">
        <v>39513</v>
      </c>
      <c r="BL749" s="513">
        <v>46217</v>
      </c>
      <c r="BM749" s="510"/>
      <c r="BN749" s="512"/>
      <c r="BO749" s="510"/>
      <c r="BP749" s="509">
        <v>6</v>
      </c>
      <c r="BQ749" s="509" t="str">
        <f>IF(AI749="","",VLOOKUP(AJ749,[0]!Qualifier,(COLUMN(AJ749)-34),FALSE))</f>
        <v>Plasma</v>
      </c>
      <c r="BR749" s="509" t="str">
        <f>IF(AJ749="","",VLOOKUP(AK749,[0]!Qualifier,(COLUMN(AK749)-34),FALSE))</f>
        <v xml:space="preserve">CPD </v>
      </c>
      <c r="BS749" s="509" t="str">
        <f>IF(AK749="","",VLOOKUP(AL749,[0]!Qualifier,(COLUMN(AL749)-34),FALSE))</f>
        <v xml:space="preserve">NoAdd </v>
      </c>
      <c r="BT749" s="509" t="str">
        <f>IF(AL749="","",VLOOKUP(AM749,[0]!Qualifier,(COLUMN(AM749)-34),FALSE))</f>
        <v xml:space="preserve">Closed </v>
      </c>
      <c r="BU749" s="509" t="str">
        <f>IF(AM749="","",VLOOKUP(AN749,[0]!Qualifier,(COLUMN(AN749)-34),FALSE))</f>
        <v xml:space="preserve">SV </v>
      </c>
      <c r="BV749" s="509" t="str">
        <f>IF(AN749="","",VLOOKUP(AO749,[0]!Qualifier,(COLUMN(AO749)-34),FALSE))</f>
        <v xml:space="preserve">≤-30°C  </v>
      </c>
      <c r="BW749" s="509" t="str">
        <f>IF(AO749="","",VLOOKUP(AP749,[0]!Qualifier,(COLUMN(AP749)-34),FALSE))</f>
        <v>No</v>
      </c>
      <c r="BX749" s="509" t="str">
        <f>IF(AP749="","",VLOOKUP(AQ749,[0]!Qualifier,(COLUMN(AQ749)-34),FALSE))</f>
        <v xml:space="preserve">Allo </v>
      </c>
      <c r="BY749" s="509" t="str">
        <f>IF(AQ749="","",VLOOKUP(AR749,[0]!Qualifier,(COLUMN(AR749)-34),FALSE))</f>
        <v xml:space="preserve">WB </v>
      </c>
      <c r="BZ749" s="509" t="str">
        <f>IF(AR749="","",VLOOKUP(AS749,[0]!Qualifier,(COLUMN(AS749)-34),FALSE))</f>
        <v xml:space="preserve">≤18h </v>
      </c>
      <c r="CA749" s="509" t="str">
        <f>IF(AS749="","",VLOOKUP(AT749,[0]!Qualifier,(COLUMN(AT749)-34),FALSE))</f>
        <v xml:space="preserve">NoTrans </v>
      </c>
      <c r="CB749" s="509" t="str">
        <f>IF(AT749="","",VLOOKUP(AU749,[0]!Qualifier,(COLUMN(AU749)-34),FALSE))</f>
        <v xml:space="preserve">None </v>
      </c>
      <c r="CC749" s="509" t="str">
        <f>IF(AU749="","",VLOOKUP(AV749,[0]!Qualifier,(COLUMN(AV749)-34),FALSE))</f>
        <v xml:space="preserve">None </v>
      </c>
      <c r="CD749" s="509" t="str">
        <f>IF(AV749="","",VLOOKUP(AW749,[0]!Qualifier,(COLUMN(AW749)-34),FALSE))</f>
        <v xml:space="preserve">NoIrr </v>
      </c>
      <c r="CE749" s="508" t="str">
        <f>IF(AW749="","",VLOOKUP(AX749,[0]!Qualifier,(COLUMN(AX749)-34),FALSE))</f>
        <v xml:space="preserve">- </v>
      </c>
      <c r="CF749" s="508" t="str">
        <f>IF(AX749="","",VLOOKUP(AY749,[0]!Qualifier,(COLUMN(AY749)-34),FALSE))</f>
        <v>no sub</v>
      </c>
      <c r="CG749" s="509" t="str">
        <f>IF(AY749="","",VLOOKUP(AZ749,[0]!Qualifier,(COLUMN(AZ749)-34),FALSE))</f>
        <v xml:space="preserve">Qu </v>
      </c>
      <c r="CH749" s="510" t="str">
        <f>IF(AZ749="","",VLOOKUP(BA749,[0]!Qualifier,(COLUMN(BA749)-34),FALSE))</f>
        <v>NA</v>
      </c>
      <c r="CI749" s="509" t="str">
        <f>IF(BA749="","",VLOOKUP(BB749,[0]!Qualifier,(COLUMN(BB749)-34),FALSE))</f>
        <v xml:space="preserve">None </v>
      </c>
      <c r="CJ749" s="510"/>
      <c r="CK749" s="513" t="str">
        <f t="shared" si="435"/>
        <v>5-2-1-1-1-4-1-1-1-3-2-1-1-1-1-1-2-1-1</v>
      </c>
      <c r="CL749" s="513">
        <v>43086</v>
      </c>
      <c r="CM749" s="513">
        <v>45195</v>
      </c>
      <c r="CN749" s="510"/>
      <c r="CP749" s="510"/>
    </row>
    <row r="750" spans="2:94" ht="12.95" customHeight="1" outlineLevel="1" x14ac:dyDescent="0.35">
      <c r="B750" s="7">
        <f t="shared" si="382"/>
        <v>745</v>
      </c>
      <c r="C750" s="59">
        <f t="shared" si="381"/>
        <v>745</v>
      </c>
      <c r="D750" s="124">
        <f t="shared" si="383"/>
        <v>546009</v>
      </c>
      <c r="E750" s="16" t="str">
        <f t="shared" si="498"/>
        <v>Plasma</v>
      </c>
      <c r="F750" s="58" t="str">
        <f t="shared" si="499"/>
        <v xml:space="preserve">CPD </v>
      </c>
      <c r="G750" s="58" t="str">
        <f t="shared" si="500"/>
        <v xml:space="preserve">NoAdd </v>
      </c>
      <c r="H750" s="58" t="str">
        <f t="shared" si="501"/>
        <v xml:space="preserve">Closed </v>
      </c>
      <c r="I750" s="58" t="str">
        <f t="shared" si="502"/>
        <v xml:space="preserve">SV </v>
      </c>
      <c r="J750" s="58" t="str">
        <f t="shared" si="503"/>
        <v xml:space="preserve">≤-30°C  </v>
      </c>
      <c r="K750" s="58" t="str">
        <f t="shared" si="504"/>
        <v>No</v>
      </c>
      <c r="L750" s="58" t="str">
        <f t="shared" si="505"/>
        <v xml:space="preserve">Allo </v>
      </c>
      <c r="M750" s="58" t="str">
        <f t="shared" si="506"/>
        <v xml:space="preserve">WB </v>
      </c>
      <c r="N750" s="58" t="str">
        <f t="shared" si="507"/>
        <v xml:space="preserve">≤18h </v>
      </c>
      <c r="O750" s="58" t="str">
        <f t="shared" si="508"/>
        <v xml:space="preserve">NoTrans </v>
      </c>
      <c r="P750" s="58" t="str">
        <f t="shared" si="509"/>
        <v xml:space="preserve">None </v>
      </c>
      <c r="Q750" s="58" t="str">
        <f t="shared" si="510"/>
        <v xml:space="preserve">None </v>
      </c>
      <c r="R750" s="58" t="str">
        <f t="shared" si="511"/>
        <v xml:space="preserve">NoIrr </v>
      </c>
      <c r="S750" s="58" t="str">
        <f t="shared" si="512"/>
        <v xml:space="preserve">- </v>
      </c>
      <c r="T750" s="58" t="str">
        <f t="shared" si="513"/>
        <v>no sub</v>
      </c>
      <c r="U750" s="58" t="str">
        <f t="shared" si="514"/>
        <v>Non</v>
      </c>
      <c r="V750" s="58" t="str">
        <f t="shared" si="515"/>
        <v>NA</v>
      </c>
      <c r="W750" s="58" t="str">
        <f t="shared" si="516"/>
        <v xml:space="preserve">None </v>
      </c>
      <c r="Y750" s="161" t="str">
        <f t="shared" si="517"/>
        <v>5-2-1-1-1-4-1-1-1-3-2-1-1-1-1-1-1-1-1</v>
      </c>
      <c r="Z750" s="8">
        <f t="shared" si="519"/>
        <v>546009</v>
      </c>
      <c r="AA750" s="7">
        <f t="shared" si="520"/>
        <v>745</v>
      </c>
      <c r="AB750" s="29" t="str">
        <f t="shared" si="518"/>
        <v>5</v>
      </c>
      <c r="AC750" s="29" t="str">
        <f t="shared" si="518"/>
        <v>4</v>
      </c>
      <c r="AD750" s="29" t="str">
        <f t="shared" si="518"/>
        <v>6</v>
      </c>
      <c r="AE750" s="29" t="str">
        <f t="shared" si="518"/>
        <v>0</v>
      </c>
      <c r="AF750" s="29" t="str">
        <f t="shared" si="518"/>
        <v>0</v>
      </c>
      <c r="AG750" s="29" t="str">
        <f t="shared" si="518"/>
        <v>9</v>
      </c>
      <c r="AH750" s="48">
        <f t="shared" si="474"/>
        <v>745</v>
      </c>
      <c r="AI750" s="510">
        <v>546009</v>
      </c>
      <c r="AJ750" s="509">
        <v>5</v>
      </c>
      <c r="AK750" s="509">
        <v>2</v>
      </c>
      <c r="AL750" s="509">
        <v>1</v>
      </c>
      <c r="AM750" s="509">
        <v>1</v>
      </c>
      <c r="AN750" s="509">
        <v>1</v>
      </c>
      <c r="AO750" s="509">
        <v>4</v>
      </c>
      <c r="AP750" s="509">
        <v>1</v>
      </c>
      <c r="AQ750" s="509">
        <v>1</v>
      </c>
      <c r="AR750" s="509">
        <v>1</v>
      </c>
      <c r="AS750" s="509">
        <v>3</v>
      </c>
      <c r="AT750" s="509">
        <v>2</v>
      </c>
      <c r="AU750" s="509">
        <v>1</v>
      </c>
      <c r="AV750" s="509">
        <v>1</v>
      </c>
      <c r="AW750" s="509">
        <v>1</v>
      </c>
      <c r="AX750" s="509">
        <v>1</v>
      </c>
      <c r="AY750" s="509">
        <v>1</v>
      </c>
      <c r="AZ750" s="509">
        <v>1</v>
      </c>
      <c r="BA750" s="509">
        <v>1</v>
      </c>
      <c r="BB750" s="509">
        <v>1</v>
      </c>
      <c r="BC750" s="509" t="b">
        <v>0</v>
      </c>
      <c r="BD750" s="508">
        <v>39640</v>
      </c>
      <c r="BE750" s="508">
        <v>39514</v>
      </c>
      <c r="BF750" s="509" t="b">
        <v>0</v>
      </c>
      <c r="BG750" s="510" t="s">
        <v>1497</v>
      </c>
      <c r="BH750" s="512"/>
      <c r="BI750" s="510"/>
      <c r="BJ750" s="513">
        <v>39640</v>
      </c>
      <c r="BK750" s="513">
        <v>39514</v>
      </c>
      <c r="BL750" s="513">
        <v>46217</v>
      </c>
      <c r="BM750" s="510"/>
      <c r="BN750" s="512"/>
      <c r="BO750" s="510"/>
      <c r="BP750" s="509">
        <v>6</v>
      </c>
      <c r="BQ750" s="509" t="str">
        <f>IF(AI750="","",VLOOKUP(AJ750,[0]!Qualifier,(COLUMN(AJ750)-34),FALSE))</f>
        <v>Plasma</v>
      </c>
      <c r="BR750" s="509" t="str">
        <f>IF(AJ750="","",VLOOKUP(AK750,[0]!Qualifier,(COLUMN(AK750)-34),FALSE))</f>
        <v xml:space="preserve">CPD </v>
      </c>
      <c r="BS750" s="509" t="str">
        <f>IF(AK750="","",VLOOKUP(AL750,[0]!Qualifier,(COLUMN(AL750)-34),FALSE))</f>
        <v xml:space="preserve">NoAdd </v>
      </c>
      <c r="BT750" s="509" t="str">
        <f>IF(AL750="","",VLOOKUP(AM750,[0]!Qualifier,(COLUMN(AM750)-34),FALSE))</f>
        <v xml:space="preserve">Closed </v>
      </c>
      <c r="BU750" s="509" t="str">
        <f>IF(AM750="","",VLOOKUP(AN750,[0]!Qualifier,(COLUMN(AN750)-34),FALSE))</f>
        <v xml:space="preserve">SV </v>
      </c>
      <c r="BV750" s="509" t="str">
        <f>IF(AN750="","",VLOOKUP(AO750,[0]!Qualifier,(COLUMN(AO750)-34),FALSE))</f>
        <v xml:space="preserve">≤-30°C  </v>
      </c>
      <c r="BW750" s="509" t="str">
        <f>IF(AO750="","",VLOOKUP(AP750,[0]!Qualifier,(COLUMN(AP750)-34),FALSE))</f>
        <v>No</v>
      </c>
      <c r="BX750" s="509" t="str">
        <f>IF(AP750="","",VLOOKUP(AQ750,[0]!Qualifier,(COLUMN(AQ750)-34),FALSE))</f>
        <v xml:space="preserve">Allo </v>
      </c>
      <c r="BY750" s="509" t="str">
        <f>IF(AQ750="","",VLOOKUP(AR750,[0]!Qualifier,(COLUMN(AR750)-34),FALSE))</f>
        <v xml:space="preserve">WB </v>
      </c>
      <c r="BZ750" s="509" t="str">
        <f>IF(AR750="","",VLOOKUP(AS750,[0]!Qualifier,(COLUMN(AS750)-34),FALSE))</f>
        <v xml:space="preserve">≤18h </v>
      </c>
      <c r="CA750" s="509" t="str">
        <f>IF(AS750="","",VLOOKUP(AT750,[0]!Qualifier,(COLUMN(AT750)-34),FALSE))</f>
        <v xml:space="preserve">NoTrans </v>
      </c>
      <c r="CB750" s="509" t="str">
        <f>IF(AT750="","",VLOOKUP(AU750,[0]!Qualifier,(COLUMN(AU750)-34),FALSE))</f>
        <v xml:space="preserve">None </v>
      </c>
      <c r="CC750" s="509" t="str">
        <f>IF(AU750="","",VLOOKUP(AV750,[0]!Qualifier,(COLUMN(AV750)-34),FALSE))</f>
        <v xml:space="preserve">None </v>
      </c>
      <c r="CD750" s="509" t="str">
        <f>IF(AV750="","",VLOOKUP(AW750,[0]!Qualifier,(COLUMN(AW750)-34),FALSE))</f>
        <v xml:space="preserve">NoIrr </v>
      </c>
      <c r="CE750" s="508" t="str">
        <f>IF(AW750="","",VLOOKUP(AX750,[0]!Qualifier,(COLUMN(AX750)-34),FALSE))</f>
        <v xml:space="preserve">- </v>
      </c>
      <c r="CF750" s="508" t="str">
        <f>IF(AX750="","",VLOOKUP(AY750,[0]!Qualifier,(COLUMN(AY750)-34),FALSE))</f>
        <v>no sub</v>
      </c>
      <c r="CG750" s="509" t="str">
        <f>IF(AY750="","",VLOOKUP(AZ750,[0]!Qualifier,(COLUMN(AZ750)-34),FALSE))</f>
        <v>Non</v>
      </c>
      <c r="CH750" s="510" t="str">
        <f>IF(AZ750="","",VLOOKUP(BA750,[0]!Qualifier,(COLUMN(BA750)-34),FALSE))</f>
        <v>NA</v>
      </c>
      <c r="CI750" s="509" t="str">
        <f>IF(BA750="","",VLOOKUP(BB750,[0]!Qualifier,(COLUMN(BB750)-34),FALSE))</f>
        <v xml:space="preserve">None </v>
      </c>
      <c r="CJ750" s="510"/>
      <c r="CK750" s="513" t="str">
        <f t="shared" si="435"/>
        <v>5-2-1-1-1-4-1-1-1-3-2-1-1-1-1-1-1-1-1</v>
      </c>
      <c r="CL750" s="513">
        <v>43086</v>
      </c>
      <c r="CM750" s="513">
        <v>45195</v>
      </c>
      <c r="CN750" s="510"/>
      <c r="CP750" s="510"/>
    </row>
    <row r="751" spans="2:94" ht="12.95" customHeight="1" outlineLevel="1" x14ac:dyDescent="0.35">
      <c r="B751" s="7">
        <f t="shared" si="382"/>
        <v>746</v>
      </c>
      <c r="C751" s="59">
        <f t="shared" si="381"/>
        <v>746</v>
      </c>
      <c r="D751" s="124">
        <f t="shared" si="383"/>
        <v>551278</v>
      </c>
      <c r="E751" s="16" t="str">
        <f t="shared" si="498"/>
        <v>Plasma</v>
      </c>
      <c r="F751" s="58" t="str">
        <f t="shared" si="499"/>
        <v>NS</v>
      </c>
      <c r="G751" s="58" t="str">
        <f t="shared" si="500"/>
        <v xml:space="preserve">NoAdd </v>
      </c>
      <c r="H751" s="58" t="str">
        <f t="shared" si="501"/>
        <v xml:space="preserve">SterFilt </v>
      </c>
      <c r="I751" s="58" t="str">
        <f t="shared" si="502"/>
        <v xml:space="preserve">SV </v>
      </c>
      <c r="J751" s="58" t="str">
        <f t="shared" si="503"/>
        <v xml:space="preserve">≤-30°C  </v>
      </c>
      <c r="K751" s="58" t="str">
        <f t="shared" si="504"/>
        <v>No</v>
      </c>
      <c r="L751" s="58" t="str">
        <f t="shared" si="505"/>
        <v xml:space="preserve">Allo </v>
      </c>
      <c r="M751" s="58" t="str">
        <f t="shared" si="506"/>
        <v>VarMix</v>
      </c>
      <c r="N751" s="58" t="str">
        <f t="shared" si="507"/>
        <v xml:space="preserve">? </v>
      </c>
      <c r="O751" s="58" t="str">
        <f t="shared" si="508"/>
        <v xml:space="preserve">Transf </v>
      </c>
      <c r="P751" s="58" t="str">
        <f t="shared" si="509"/>
        <v>Cellfree</v>
      </c>
      <c r="Q751" s="58" t="str">
        <f t="shared" si="510"/>
        <v>PoolLrg</v>
      </c>
      <c r="R751" s="58" t="str">
        <f t="shared" si="511"/>
        <v xml:space="preserve">NoIrr </v>
      </c>
      <c r="S751" s="58" t="str">
        <f t="shared" si="512"/>
        <v xml:space="preserve">- </v>
      </c>
      <c r="T751" s="58" t="str">
        <f t="shared" si="513"/>
        <v>no sub</v>
      </c>
      <c r="U751" s="58" t="str">
        <f t="shared" si="514"/>
        <v>Non</v>
      </c>
      <c r="V751" s="58" t="str">
        <f t="shared" si="515"/>
        <v>NA</v>
      </c>
      <c r="W751" s="58" t="str">
        <f t="shared" si="516"/>
        <v xml:space="preserve">SD </v>
      </c>
      <c r="Y751" s="161" t="str">
        <f t="shared" si="517"/>
        <v>5-0-1-3-1-4-1-1-6-0-1-5-6-1-1-1-1-1-2</v>
      </c>
      <c r="Z751" s="8">
        <f t="shared" si="519"/>
        <v>551278</v>
      </c>
      <c r="AA751" s="7">
        <f t="shared" si="520"/>
        <v>746</v>
      </c>
      <c r="AB751" s="29" t="str">
        <f t="shared" si="518"/>
        <v>5</v>
      </c>
      <c r="AC751" s="29" t="str">
        <f t="shared" si="518"/>
        <v>5</v>
      </c>
      <c r="AD751" s="29" t="str">
        <f t="shared" si="518"/>
        <v>1</v>
      </c>
      <c r="AE751" s="29" t="str">
        <f t="shared" si="518"/>
        <v>2</v>
      </c>
      <c r="AF751" s="29" t="str">
        <f t="shared" si="518"/>
        <v>7</v>
      </c>
      <c r="AG751" s="29" t="str">
        <f t="shared" si="518"/>
        <v>8</v>
      </c>
      <c r="AH751" s="48">
        <f t="shared" si="474"/>
        <v>746</v>
      </c>
      <c r="AI751" s="510">
        <v>551278</v>
      </c>
      <c r="AJ751" s="509">
        <v>5</v>
      </c>
      <c r="AK751" s="509">
        <v>0</v>
      </c>
      <c r="AL751" s="509">
        <v>1</v>
      </c>
      <c r="AM751" s="509">
        <v>3</v>
      </c>
      <c r="AN751" s="509">
        <v>1</v>
      </c>
      <c r="AO751" s="509">
        <v>4</v>
      </c>
      <c r="AP751" s="509">
        <v>1</v>
      </c>
      <c r="AQ751" s="509">
        <v>1</v>
      </c>
      <c r="AR751" s="509">
        <v>6</v>
      </c>
      <c r="AS751" s="509">
        <v>0</v>
      </c>
      <c r="AT751" s="509">
        <v>1</v>
      </c>
      <c r="AU751" s="509">
        <v>5</v>
      </c>
      <c r="AV751" s="509">
        <v>6</v>
      </c>
      <c r="AW751" s="509">
        <v>1</v>
      </c>
      <c r="AX751" s="509">
        <v>1</v>
      </c>
      <c r="AY751" s="509">
        <v>1</v>
      </c>
      <c r="AZ751" s="509">
        <v>1</v>
      </c>
      <c r="BA751" s="509">
        <v>1</v>
      </c>
      <c r="BB751" s="509">
        <v>2</v>
      </c>
      <c r="BC751" s="509" t="b">
        <v>0</v>
      </c>
      <c r="BD751" s="508">
        <v>40153</v>
      </c>
      <c r="BE751" s="508">
        <v>40001</v>
      </c>
      <c r="BF751" s="509" t="b">
        <v>0</v>
      </c>
      <c r="BG751" s="510" t="s">
        <v>1151</v>
      </c>
      <c r="BH751" s="512"/>
      <c r="BI751" s="510"/>
      <c r="BJ751" s="513">
        <v>40153</v>
      </c>
      <c r="BK751" s="513">
        <v>40001</v>
      </c>
      <c r="BL751" s="513">
        <v>46217</v>
      </c>
      <c r="BM751" s="510"/>
      <c r="BN751" s="512"/>
      <c r="BO751" s="510"/>
      <c r="BP751" s="509">
        <v>6</v>
      </c>
      <c r="BQ751" s="509" t="str">
        <f>IF(AI751="","",VLOOKUP(AJ751,[0]!Qualifier,(COLUMN(AJ751)-34),FALSE))</f>
        <v>Plasma</v>
      </c>
      <c r="BR751" s="509" t="str">
        <f>IF(AJ751="","",VLOOKUP(AK751,[0]!Qualifier,(COLUMN(AK751)-34),FALSE))</f>
        <v>NS</v>
      </c>
      <c r="BS751" s="509" t="str">
        <f>IF(AK751="","",VLOOKUP(AL751,[0]!Qualifier,(COLUMN(AL751)-34),FALSE))</f>
        <v xml:space="preserve">NoAdd </v>
      </c>
      <c r="BT751" s="509" t="str">
        <f>IF(AL751="","",VLOOKUP(AM751,[0]!Qualifier,(COLUMN(AM751)-34),FALSE))</f>
        <v xml:space="preserve">SterFilt </v>
      </c>
      <c r="BU751" s="509" t="str">
        <f>IF(AM751="","",VLOOKUP(AN751,[0]!Qualifier,(COLUMN(AN751)-34),FALSE))</f>
        <v xml:space="preserve">SV </v>
      </c>
      <c r="BV751" s="509" t="str">
        <f>IF(AN751="","",VLOOKUP(AO751,[0]!Qualifier,(COLUMN(AO751)-34),FALSE))</f>
        <v xml:space="preserve">≤-30°C  </v>
      </c>
      <c r="BW751" s="509" t="str">
        <f>IF(AO751="","",VLOOKUP(AP751,[0]!Qualifier,(COLUMN(AP751)-34),FALSE))</f>
        <v>No</v>
      </c>
      <c r="BX751" s="509" t="str">
        <f>IF(AP751="","",VLOOKUP(AQ751,[0]!Qualifier,(COLUMN(AQ751)-34),FALSE))</f>
        <v xml:space="preserve">Allo </v>
      </c>
      <c r="BY751" s="509" t="str">
        <f>IF(AQ751="","",VLOOKUP(AR751,[0]!Qualifier,(COLUMN(AR751)-34),FALSE))</f>
        <v>VarMix</v>
      </c>
      <c r="BZ751" s="509" t="str">
        <f>IF(AR751="","",VLOOKUP(AS751,[0]!Qualifier,(COLUMN(AS751)-34),FALSE))</f>
        <v xml:space="preserve">? </v>
      </c>
      <c r="CA751" s="509" t="str">
        <f>IF(AS751="","",VLOOKUP(AT751,[0]!Qualifier,(COLUMN(AT751)-34),FALSE))</f>
        <v xml:space="preserve">Transf </v>
      </c>
      <c r="CB751" s="509" t="str">
        <f>IF(AT751="","",VLOOKUP(AU751,[0]!Qualifier,(COLUMN(AU751)-34),FALSE))</f>
        <v>Cellfree</v>
      </c>
      <c r="CC751" s="509" t="str">
        <f>IF(AU751="","",VLOOKUP(AV751,[0]!Qualifier,(COLUMN(AV751)-34),FALSE))</f>
        <v>PoolLrg</v>
      </c>
      <c r="CD751" s="509" t="str">
        <f>IF(AV751="","",VLOOKUP(AW751,[0]!Qualifier,(COLUMN(AW751)-34),FALSE))</f>
        <v xml:space="preserve">NoIrr </v>
      </c>
      <c r="CE751" s="508" t="str">
        <f>IF(AW751="","",VLOOKUP(AX751,[0]!Qualifier,(COLUMN(AX751)-34),FALSE))</f>
        <v xml:space="preserve">- </v>
      </c>
      <c r="CF751" s="508" t="str">
        <f>IF(AX751="","",VLOOKUP(AY751,[0]!Qualifier,(COLUMN(AY751)-34),FALSE))</f>
        <v>no sub</v>
      </c>
      <c r="CG751" s="509" t="str">
        <f>IF(AY751="","",VLOOKUP(AZ751,[0]!Qualifier,(COLUMN(AZ751)-34),FALSE))</f>
        <v>Non</v>
      </c>
      <c r="CH751" s="510" t="str">
        <f>IF(AZ751="","",VLOOKUP(BA751,[0]!Qualifier,(COLUMN(BA751)-34),FALSE))</f>
        <v>NA</v>
      </c>
      <c r="CI751" s="509" t="str">
        <f>IF(BA751="","",VLOOKUP(BB751,[0]!Qualifier,(COLUMN(BB751)-34),FALSE))</f>
        <v xml:space="preserve">SD </v>
      </c>
      <c r="CJ751" s="510"/>
      <c r="CK751" s="513" t="str">
        <f t="shared" si="435"/>
        <v>5-0-1-3-1-4-1-1-6-0-1-5-6-1-1-1-1-1-2</v>
      </c>
      <c r="CL751" s="513">
        <v>42408</v>
      </c>
      <c r="CM751" s="513">
        <v>45195</v>
      </c>
      <c r="CN751" s="513">
        <v>42471</v>
      </c>
      <c r="CO751" s="513">
        <v>1</v>
      </c>
      <c r="CP751" s="510" t="s">
        <v>1078</v>
      </c>
    </row>
    <row r="752" spans="2:94" ht="12.95" customHeight="1" outlineLevel="1" x14ac:dyDescent="0.35">
      <c r="B752" s="7">
        <f t="shared" si="382"/>
        <v>747</v>
      </c>
      <c r="C752" s="59">
        <f t="shared" si="381"/>
        <v>747</v>
      </c>
      <c r="D752" s="124">
        <f t="shared" si="383"/>
        <v>551378</v>
      </c>
      <c r="E752" s="16" t="str">
        <f t="shared" si="498"/>
        <v>Plasma</v>
      </c>
      <c r="F752" s="58" t="str">
        <f t="shared" si="499"/>
        <v>NS</v>
      </c>
      <c r="G752" s="58" t="str">
        <f t="shared" si="500"/>
        <v xml:space="preserve">NoAdd </v>
      </c>
      <c r="H752" s="58" t="str">
        <f t="shared" si="501"/>
        <v xml:space="preserve">SterFilt </v>
      </c>
      <c r="I752" s="58" t="str">
        <f t="shared" si="502"/>
        <v xml:space="preserve">SV </v>
      </c>
      <c r="J752" s="58" t="str">
        <f t="shared" si="503"/>
        <v xml:space="preserve">≤-18°C  </v>
      </c>
      <c r="K752" s="58" t="str">
        <f t="shared" si="504"/>
        <v>No</v>
      </c>
      <c r="L752" s="58" t="str">
        <f t="shared" si="505"/>
        <v xml:space="preserve">Allo </v>
      </c>
      <c r="M752" s="58" t="str">
        <f t="shared" si="506"/>
        <v>VarMix</v>
      </c>
      <c r="N752" s="58" t="str">
        <f t="shared" si="507"/>
        <v xml:space="preserve">? </v>
      </c>
      <c r="O752" s="58" t="str">
        <f t="shared" si="508"/>
        <v xml:space="preserve">Transf </v>
      </c>
      <c r="P752" s="58" t="str">
        <f t="shared" si="509"/>
        <v>Cellfree</v>
      </c>
      <c r="Q752" s="58" t="str">
        <f t="shared" si="510"/>
        <v>PoolLrg</v>
      </c>
      <c r="R752" s="58" t="str">
        <f t="shared" si="511"/>
        <v xml:space="preserve">NoIrr </v>
      </c>
      <c r="S752" s="58" t="str">
        <f t="shared" si="512"/>
        <v xml:space="preserve">- </v>
      </c>
      <c r="T752" s="58" t="str">
        <f t="shared" si="513"/>
        <v>no sub</v>
      </c>
      <c r="U752" s="58" t="str">
        <f t="shared" si="514"/>
        <v>Non</v>
      </c>
      <c r="V752" s="58" t="str">
        <f t="shared" si="515"/>
        <v>NA</v>
      </c>
      <c r="W752" s="58" t="str">
        <f t="shared" si="516"/>
        <v xml:space="preserve">SD </v>
      </c>
      <c r="Y752" s="161" t="str">
        <f t="shared" si="517"/>
        <v>5-0-1-3-1-3-1-1-6-0-1-5-6-1-1-1-1-1-2</v>
      </c>
      <c r="Z752" s="8">
        <f t="shared" si="519"/>
        <v>551378</v>
      </c>
      <c r="AA752" s="7">
        <f t="shared" si="520"/>
        <v>747</v>
      </c>
      <c r="AB752" s="29" t="str">
        <f t="shared" si="518"/>
        <v>5</v>
      </c>
      <c r="AC752" s="29" t="str">
        <f t="shared" si="518"/>
        <v>5</v>
      </c>
      <c r="AD752" s="29" t="str">
        <f t="shared" si="518"/>
        <v>1</v>
      </c>
      <c r="AE752" s="29" t="str">
        <f t="shared" si="518"/>
        <v>3</v>
      </c>
      <c r="AF752" s="29" t="str">
        <f t="shared" si="518"/>
        <v>7</v>
      </c>
      <c r="AG752" s="29" t="str">
        <f t="shared" si="518"/>
        <v>8</v>
      </c>
      <c r="AH752" s="48">
        <f t="shared" si="474"/>
        <v>747</v>
      </c>
      <c r="AI752" s="510">
        <v>551378</v>
      </c>
      <c r="AJ752" s="509">
        <v>5</v>
      </c>
      <c r="AK752" s="509">
        <v>0</v>
      </c>
      <c r="AL752" s="509">
        <v>1</v>
      </c>
      <c r="AM752" s="509">
        <v>3</v>
      </c>
      <c r="AN752" s="509">
        <v>1</v>
      </c>
      <c r="AO752" s="509">
        <v>3</v>
      </c>
      <c r="AP752" s="509">
        <v>1</v>
      </c>
      <c r="AQ752" s="509">
        <v>1</v>
      </c>
      <c r="AR752" s="509">
        <v>6</v>
      </c>
      <c r="AS752" s="509">
        <v>0</v>
      </c>
      <c r="AT752" s="509">
        <v>1</v>
      </c>
      <c r="AU752" s="509">
        <v>5</v>
      </c>
      <c r="AV752" s="509">
        <v>6</v>
      </c>
      <c r="AW752" s="509">
        <v>1</v>
      </c>
      <c r="AX752" s="509">
        <v>1</v>
      </c>
      <c r="AY752" s="509">
        <v>1</v>
      </c>
      <c r="AZ752" s="509">
        <v>1</v>
      </c>
      <c r="BA752" s="509">
        <v>1</v>
      </c>
      <c r="BB752" s="509">
        <v>2</v>
      </c>
      <c r="BC752" s="509" t="b">
        <v>0</v>
      </c>
      <c r="BD752" s="508">
        <v>40153</v>
      </c>
      <c r="BE752" s="508">
        <v>40001</v>
      </c>
      <c r="BF752" s="509" t="b">
        <v>0</v>
      </c>
      <c r="BG752" s="510" t="s">
        <v>1363</v>
      </c>
      <c r="BH752" s="512"/>
      <c r="BI752" s="510"/>
      <c r="BJ752" s="513">
        <v>40153</v>
      </c>
      <c r="BK752" s="513">
        <v>40001</v>
      </c>
      <c r="BL752" s="513">
        <v>46217</v>
      </c>
      <c r="BM752" s="510"/>
      <c r="BN752" s="512"/>
      <c r="BO752" s="510"/>
      <c r="BP752" s="509">
        <v>6</v>
      </c>
      <c r="BQ752" s="509" t="str">
        <f>IF(AI752="","",VLOOKUP(AJ752,[0]!Qualifier,(COLUMN(AJ752)-34),FALSE))</f>
        <v>Plasma</v>
      </c>
      <c r="BR752" s="509" t="str">
        <f>IF(AJ752="","",VLOOKUP(AK752,[0]!Qualifier,(COLUMN(AK752)-34),FALSE))</f>
        <v>NS</v>
      </c>
      <c r="BS752" s="509" t="str">
        <f>IF(AK752="","",VLOOKUP(AL752,[0]!Qualifier,(COLUMN(AL752)-34),FALSE))</f>
        <v xml:space="preserve">NoAdd </v>
      </c>
      <c r="BT752" s="509" t="str">
        <f>IF(AL752="","",VLOOKUP(AM752,[0]!Qualifier,(COLUMN(AM752)-34),FALSE))</f>
        <v xml:space="preserve">SterFilt </v>
      </c>
      <c r="BU752" s="509" t="str">
        <f>IF(AM752="","",VLOOKUP(AN752,[0]!Qualifier,(COLUMN(AN752)-34),FALSE))</f>
        <v xml:space="preserve">SV </v>
      </c>
      <c r="BV752" s="509" t="str">
        <f>IF(AN752="","",VLOOKUP(AO752,[0]!Qualifier,(COLUMN(AO752)-34),FALSE))</f>
        <v xml:space="preserve">≤-18°C  </v>
      </c>
      <c r="BW752" s="509" t="str">
        <f>IF(AO752="","",VLOOKUP(AP752,[0]!Qualifier,(COLUMN(AP752)-34),FALSE))</f>
        <v>No</v>
      </c>
      <c r="BX752" s="509" t="str">
        <f>IF(AP752="","",VLOOKUP(AQ752,[0]!Qualifier,(COLUMN(AQ752)-34),FALSE))</f>
        <v xml:space="preserve">Allo </v>
      </c>
      <c r="BY752" s="509" t="str">
        <f>IF(AQ752="","",VLOOKUP(AR752,[0]!Qualifier,(COLUMN(AR752)-34),FALSE))</f>
        <v>VarMix</v>
      </c>
      <c r="BZ752" s="509" t="str">
        <f>IF(AR752="","",VLOOKUP(AS752,[0]!Qualifier,(COLUMN(AS752)-34),FALSE))</f>
        <v xml:space="preserve">? </v>
      </c>
      <c r="CA752" s="509" t="str">
        <f>IF(AS752="","",VLOOKUP(AT752,[0]!Qualifier,(COLUMN(AT752)-34),FALSE))</f>
        <v xml:space="preserve">Transf </v>
      </c>
      <c r="CB752" s="509" t="str">
        <f>IF(AT752="","",VLOOKUP(AU752,[0]!Qualifier,(COLUMN(AU752)-34),FALSE))</f>
        <v>Cellfree</v>
      </c>
      <c r="CC752" s="509" t="str">
        <f>IF(AU752="","",VLOOKUP(AV752,[0]!Qualifier,(COLUMN(AV752)-34),FALSE))</f>
        <v>PoolLrg</v>
      </c>
      <c r="CD752" s="509" t="str">
        <f>IF(AV752="","",VLOOKUP(AW752,[0]!Qualifier,(COLUMN(AW752)-34),FALSE))</f>
        <v xml:space="preserve">NoIrr </v>
      </c>
      <c r="CE752" s="508" t="str">
        <f>IF(AW752="","",VLOOKUP(AX752,[0]!Qualifier,(COLUMN(AX752)-34),FALSE))</f>
        <v xml:space="preserve">- </v>
      </c>
      <c r="CF752" s="508" t="str">
        <f>IF(AX752="","",VLOOKUP(AY752,[0]!Qualifier,(COLUMN(AY752)-34),FALSE))</f>
        <v>no sub</v>
      </c>
      <c r="CG752" s="509" t="str">
        <f>IF(AY752="","",VLOOKUP(AZ752,[0]!Qualifier,(COLUMN(AZ752)-34),FALSE))</f>
        <v>Non</v>
      </c>
      <c r="CH752" s="510" t="str">
        <f>IF(AZ752="","",VLOOKUP(BA752,[0]!Qualifier,(COLUMN(BA752)-34),FALSE))</f>
        <v>NA</v>
      </c>
      <c r="CI752" s="509" t="str">
        <f>IF(BA752="","",VLOOKUP(BB752,[0]!Qualifier,(COLUMN(BB752)-34),FALSE))</f>
        <v xml:space="preserve">SD </v>
      </c>
      <c r="CJ752" s="510"/>
      <c r="CK752" s="513" t="str">
        <f t="shared" si="435"/>
        <v>5-0-1-3-1-3-1-1-6-0-1-5-6-1-1-1-1-1-2</v>
      </c>
      <c r="CL752" s="513">
        <v>42408</v>
      </c>
      <c r="CM752" s="513">
        <v>45195</v>
      </c>
      <c r="CN752" s="513">
        <v>42471</v>
      </c>
      <c r="CO752" s="513">
        <v>1</v>
      </c>
      <c r="CP752" s="510" t="s">
        <v>1078</v>
      </c>
    </row>
    <row r="753" spans="2:94" ht="12.95" customHeight="1" outlineLevel="1" x14ac:dyDescent="0.35">
      <c r="B753" s="7">
        <f t="shared" si="382"/>
        <v>748</v>
      </c>
      <c r="C753" s="59">
        <f t="shared" si="381"/>
        <v>748</v>
      </c>
      <c r="D753" s="124">
        <f t="shared" si="383"/>
        <v>560000</v>
      </c>
      <c r="E753" s="16" t="str">
        <f t="shared" si="498"/>
        <v>Plasma</v>
      </c>
      <c r="F753" s="58" t="str">
        <f t="shared" si="499"/>
        <v xml:space="preserve">ACD </v>
      </c>
      <c r="G753" s="58" t="str">
        <f t="shared" si="500"/>
        <v xml:space="preserve">NoAdd </v>
      </c>
      <c r="H753" s="58" t="str">
        <f t="shared" si="501"/>
        <v xml:space="preserve">Closed </v>
      </c>
      <c r="I753" s="58" t="str">
        <f t="shared" si="502"/>
        <v xml:space="preserve">SV </v>
      </c>
      <c r="J753" s="58" t="str">
        <f t="shared" si="503"/>
        <v xml:space="preserve">≤-30°C  </v>
      </c>
      <c r="K753" s="58" t="str">
        <f t="shared" si="504"/>
        <v>No</v>
      </c>
      <c r="L753" s="58" t="str">
        <f t="shared" si="505"/>
        <v xml:space="preserve">Auto </v>
      </c>
      <c r="M753" s="58" t="str">
        <f t="shared" si="506"/>
        <v xml:space="preserve">Aph </v>
      </c>
      <c r="N753" s="58" t="str">
        <f t="shared" si="507"/>
        <v xml:space="preserve">≤6h </v>
      </c>
      <c r="O753" s="58" t="str">
        <f t="shared" si="508"/>
        <v xml:space="preserve">Transf </v>
      </c>
      <c r="P753" s="58" t="str">
        <f t="shared" si="509"/>
        <v xml:space="preserve">None </v>
      </c>
      <c r="Q753" s="58" t="str">
        <f t="shared" si="510"/>
        <v xml:space="preserve">None </v>
      </c>
      <c r="R753" s="58" t="str">
        <f t="shared" si="511"/>
        <v xml:space="preserve">NoIrr </v>
      </c>
      <c r="S753" s="58" t="str">
        <f t="shared" si="512"/>
        <v xml:space="preserve">- </v>
      </c>
      <c r="T753" s="58" t="str">
        <f t="shared" si="513"/>
        <v>no sub</v>
      </c>
      <c r="U753" s="58" t="str">
        <f t="shared" si="514"/>
        <v>Non</v>
      </c>
      <c r="V753" s="58" t="str">
        <f t="shared" si="515"/>
        <v>NA</v>
      </c>
      <c r="W753" s="58" t="str">
        <f t="shared" si="516"/>
        <v xml:space="preserve">None </v>
      </c>
      <c r="Y753" s="161" t="str">
        <f t="shared" si="517"/>
        <v>5-6-1-1-1-4-1-2-2-2-1-1-1-1-1-1-1-1-1</v>
      </c>
      <c r="Z753" s="8">
        <f t="shared" si="519"/>
        <v>560000</v>
      </c>
      <c r="AA753" s="7">
        <f t="shared" si="520"/>
        <v>748</v>
      </c>
      <c r="AB753" s="29" t="str">
        <f t="shared" si="518"/>
        <v>5</v>
      </c>
      <c r="AC753" s="29" t="str">
        <f t="shared" si="518"/>
        <v>6</v>
      </c>
      <c r="AD753" s="29" t="str">
        <f t="shared" si="518"/>
        <v>0</v>
      </c>
      <c r="AE753" s="29" t="str">
        <f t="shared" si="518"/>
        <v>0</v>
      </c>
      <c r="AF753" s="29" t="str">
        <f t="shared" si="518"/>
        <v>0</v>
      </c>
      <c r="AG753" s="29" t="str">
        <f t="shared" si="518"/>
        <v>0</v>
      </c>
      <c r="AH753" s="48">
        <f t="shared" si="474"/>
        <v>748</v>
      </c>
      <c r="AI753" s="510">
        <v>560000</v>
      </c>
      <c r="AJ753" s="509">
        <v>5</v>
      </c>
      <c r="AK753" s="509">
        <v>6</v>
      </c>
      <c r="AL753" s="509">
        <v>1</v>
      </c>
      <c r="AM753" s="509">
        <v>1</v>
      </c>
      <c r="AN753" s="509">
        <v>1</v>
      </c>
      <c r="AO753" s="509">
        <v>4</v>
      </c>
      <c r="AP753" s="509">
        <v>1</v>
      </c>
      <c r="AQ753" s="509">
        <v>2</v>
      </c>
      <c r="AR753" s="509">
        <v>2</v>
      </c>
      <c r="AS753" s="509">
        <v>2</v>
      </c>
      <c r="AT753" s="509">
        <v>1</v>
      </c>
      <c r="AU753" s="509">
        <v>1</v>
      </c>
      <c r="AV753" s="509">
        <v>1</v>
      </c>
      <c r="AW753" s="509">
        <v>1</v>
      </c>
      <c r="AX753" s="509">
        <v>1</v>
      </c>
      <c r="AY753" s="509">
        <v>1</v>
      </c>
      <c r="AZ753" s="509">
        <v>1</v>
      </c>
      <c r="BA753" s="509">
        <v>1</v>
      </c>
      <c r="BB753" s="509">
        <v>1</v>
      </c>
      <c r="BC753" s="509" t="b">
        <v>0</v>
      </c>
      <c r="BD753" s="508">
        <v>36201</v>
      </c>
      <c r="BE753" s="508">
        <v>36201</v>
      </c>
      <c r="BF753" s="509" t="b">
        <v>0</v>
      </c>
      <c r="BG753" s="510" t="s">
        <v>1364</v>
      </c>
      <c r="BH753" s="512"/>
      <c r="BI753" s="510"/>
      <c r="BJ753" s="513">
        <v>36201</v>
      </c>
      <c r="BK753" s="513">
        <v>36201</v>
      </c>
      <c r="BL753" s="513">
        <v>46217</v>
      </c>
      <c r="BM753" s="510"/>
      <c r="BN753" s="512"/>
      <c r="BO753" s="510"/>
      <c r="BP753" s="509">
        <v>6</v>
      </c>
      <c r="BQ753" s="509" t="str">
        <f>IF(AI753="","",VLOOKUP(AJ753,[0]!Qualifier,(COLUMN(AJ753)-34),FALSE))</f>
        <v>Plasma</v>
      </c>
      <c r="BR753" s="509" t="str">
        <f>IF(AJ753="","",VLOOKUP(AK753,[0]!Qualifier,(COLUMN(AK753)-34),FALSE))</f>
        <v xml:space="preserve">ACD </v>
      </c>
      <c r="BS753" s="509" t="str">
        <f>IF(AK753="","",VLOOKUP(AL753,[0]!Qualifier,(COLUMN(AL753)-34),FALSE))</f>
        <v xml:space="preserve">NoAdd </v>
      </c>
      <c r="BT753" s="509" t="str">
        <f>IF(AL753="","",VLOOKUP(AM753,[0]!Qualifier,(COLUMN(AM753)-34),FALSE))</f>
        <v xml:space="preserve">Closed </v>
      </c>
      <c r="BU753" s="509" t="str">
        <f>IF(AM753="","",VLOOKUP(AN753,[0]!Qualifier,(COLUMN(AN753)-34),FALSE))</f>
        <v xml:space="preserve">SV </v>
      </c>
      <c r="BV753" s="509" t="str">
        <f>IF(AN753="","",VLOOKUP(AO753,[0]!Qualifier,(COLUMN(AO753)-34),FALSE))</f>
        <v xml:space="preserve">≤-30°C  </v>
      </c>
      <c r="BW753" s="509" t="str">
        <f>IF(AO753="","",VLOOKUP(AP753,[0]!Qualifier,(COLUMN(AP753)-34),FALSE))</f>
        <v>No</v>
      </c>
      <c r="BX753" s="509" t="str">
        <f>IF(AP753="","",VLOOKUP(AQ753,[0]!Qualifier,(COLUMN(AQ753)-34),FALSE))</f>
        <v xml:space="preserve">Auto </v>
      </c>
      <c r="BY753" s="509" t="str">
        <f>IF(AQ753="","",VLOOKUP(AR753,[0]!Qualifier,(COLUMN(AR753)-34),FALSE))</f>
        <v xml:space="preserve">Aph </v>
      </c>
      <c r="BZ753" s="509" t="str">
        <f>IF(AR753="","",VLOOKUP(AS753,[0]!Qualifier,(COLUMN(AS753)-34),FALSE))</f>
        <v xml:space="preserve">≤6h </v>
      </c>
      <c r="CA753" s="509" t="str">
        <f>IF(AS753="","",VLOOKUP(AT753,[0]!Qualifier,(COLUMN(AT753)-34),FALSE))</f>
        <v xml:space="preserve">Transf </v>
      </c>
      <c r="CB753" s="509" t="str">
        <f>IF(AT753="","",VLOOKUP(AU753,[0]!Qualifier,(COLUMN(AU753)-34),FALSE))</f>
        <v xml:space="preserve">None </v>
      </c>
      <c r="CC753" s="509" t="str">
        <f>IF(AU753="","",VLOOKUP(AV753,[0]!Qualifier,(COLUMN(AV753)-34),FALSE))</f>
        <v xml:space="preserve">None </v>
      </c>
      <c r="CD753" s="509" t="str">
        <f>IF(AV753="","",VLOOKUP(AW753,[0]!Qualifier,(COLUMN(AW753)-34),FALSE))</f>
        <v xml:space="preserve">NoIrr </v>
      </c>
      <c r="CE753" s="508" t="str">
        <f>IF(AW753="","",VLOOKUP(AX753,[0]!Qualifier,(COLUMN(AX753)-34),FALSE))</f>
        <v xml:space="preserve">- </v>
      </c>
      <c r="CF753" s="508" t="str">
        <f>IF(AX753="","",VLOOKUP(AY753,[0]!Qualifier,(COLUMN(AY753)-34),FALSE))</f>
        <v>no sub</v>
      </c>
      <c r="CG753" s="509" t="str">
        <f>IF(AY753="","",VLOOKUP(AZ753,[0]!Qualifier,(COLUMN(AZ753)-34),FALSE))</f>
        <v>Non</v>
      </c>
      <c r="CH753" s="510" t="str">
        <f>IF(AZ753="","",VLOOKUP(BA753,[0]!Qualifier,(COLUMN(BA753)-34),FALSE))</f>
        <v>NA</v>
      </c>
      <c r="CI753" s="509" t="str">
        <f>IF(BA753="","",VLOOKUP(BB753,[0]!Qualifier,(COLUMN(BB753)-34),FALSE))</f>
        <v xml:space="preserve">None </v>
      </c>
      <c r="CJ753" s="510"/>
      <c r="CK753" s="513" t="str">
        <f t="shared" si="435"/>
        <v>5-6-1-1-1-4-1-2-2-2-1-1-1-1-1-1-1-1-1</v>
      </c>
      <c r="CL753" s="513">
        <v>42442</v>
      </c>
      <c r="CM753" s="513">
        <v>45195</v>
      </c>
      <c r="CN753" s="513">
        <v>42471</v>
      </c>
      <c r="CO753" s="513">
        <v>1</v>
      </c>
      <c r="CP753" s="510" t="s">
        <v>1078</v>
      </c>
    </row>
    <row r="754" spans="2:94" ht="12.95" customHeight="1" outlineLevel="1" x14ac:dyDescent="0.35">
      <c r="B754" s="7">
        <f t="shared" si="382"/>
        <v>749</v>
      </c>
      <c r="C754" s="59">
        <f t="shared" si="381"/>
        <v>749</v>
      </c>
      <c r="D754" s="124">
        <f t="shared" si="383"/>
        <v>560010</v>
      </c>
      <c r="E754" s="16" t="str">
        <f t="shared" si="498"/>
        <v>Plasma</v>
      </c>
      <c r="F754" s="58" t="str">
        <f t="shared" si="499"/>
        <v xml:space="preserve">ACD </v>
      </c>
      <c r="G754" s="58" t="str">
        <f t="shared" si="500"/>
        <v xml:space="preserve">NoAdd </v>
      </c>
      <c r="H754" s="58" t="str">
        <f t="shared" si="501"/>
        <v xml:space="preserve">Open </v>
      </c>
      <c r="I754" s="58" t="str">
        <f t="shared" si="502"/>
        <v xml:space="preserve">SV </v>
      </c>
      <c r="J754" s="58" t="str">
        <f t="shared" si="503"/>
        <v xml:space="preserve">≤-30°C  </v>
      </c>
      <c r="K754" s="58" t="str">
        <f t="shared" si="504"/>
        <v>No</v>
      </c>
      <c r="L754" s="58" t="str">
        <f t="shared" si="505"/>
        <v xml:space="preserve">Auto </v>
      </c>
      <c r="M754" s="58" t="str">
        <f t="shared" si="506"/>
        <v xml:space="preserve">Aph </v>
      </c>
      <c r="N754" s="58" t="str">
        <f t="shared" si="507"/>
        <v xml:space="preserve">≤6h </v>
      </c>
      <c r="O754" s="58" t="str">
        <f t="shared" si="508"/>
        <v xml:space="preserve">Transf </v>
      </c>
      <c r="P754" s="58" t="str">
        <f t="shared" si="509"/>
        <v xml:space="preserve">None </v>
      </c>
      <c r="Q754" s="58" t="str">
        <f t="shared" si="510"/>
        <v xml:space="preserve">None </v>
      </c>
      <c r="R754" s="58" t="str">
        <f t="shared" si="511"/>
        <v xml:space="preserve">NoIrr </v>
      </c>
      <c r="S754" s="58" t="str">
        <f t="shared" si="512"/>
        <v xml:space="preserve">- </v>
      </c>
      <c r="T754" s="58" t="str">
        <f t="shared" si="513"/>
        <v>no sub</v>
      </c>
      <c r="U754" s="58" t="str">
        <f t="shared" si="514"/>
        <v>Non</v>
      </c>
      <c r="V754" s="58" t="str">
        <f t="shared" si="515"/>
        <v>NA</v>
      </c>
      <c r="W754" s="58" t="str">
        <f t="shared" si="516"/>
        <v xml:space="preserve">None </v>
      </c>
      <c r="Y754" s="161" t="str">
        <f t="shared" si="517"/>
        <v>5-6-1-2-1-4-1-2-2-2-1-1-1-1-1-1-1-1-1</v>
      </c>
      <c r="Z754" s="8">
        <f t="shared" si="519"/>
        <v>560010</v>
      </c>
      <c r="AA754" s="7">
        <f t="shared" si="520"/>
        <v>749</v>
      </c>
      <c r="AB754" s="29" t="str">
        <f t="shared" si="518"/>
        <v>5</v>
      </c>
      <c r="AC754" s="29" t="str">
        <f t="shared" si="518"/>
        <v>6</v>
      </c>
      <c r="AD754" s="29" t="str">
        <f t="shared" si="518"/>
        <v>0</v>
      </c>
      <c r="AE754" s="29" t="str">
        <f t="shared" si="518"/>
        <v>0</v>
      </c>
      <c r="AF754" s="29" t="str">
        <f t="shared" si="518"/>
        <v>1</v>
      </c>
      <c r="AG754" s="29" t="str">
        <f t="shared" si="518"/>
        <v>0</v>
      </c>
      <c r="AH754" s="48">
        <f t="shared" si="474"/>
        <v>749</v>
      </c>
      <c r="AI754" s="510">
        <v>560010</v>
      </c>
      <c r="AJ754" s="509">
        <v>5</v>
      </c>
      <c r="AK754" s="509">
        <v>6</v>
      </c>
      <c r="AL754" s="509">
        <v>1</v>
      </c>
      <c r="AM754" s="509">
        <v>2</v>
      </c>
      <c r="AN754" s="509">
        <v>1</v>
      </c>
      <c r="AO754" s="509">
        <v>4</v>
      </c>
      <c r="AP754" s="509">
        <v>1</v>
      </c>
      <c r="AQ754" s="509">
        <v>2</v>
      </c>
      <c r="AR754" s="509">
        <v>2</v>
      </c>
      <c r="AS754" s="509">
        <v>2</v>
      </c>
      <c r="AT754" s="509">
        <v>1</v>
      </c>
      <c r="AU754" s="509">
        <v>1</v>
      </c>
      <c r="AV754" s="509">
        <v>1</v>
      </c>
      <c r="AW754" s="509">
        <v>1</v>
      </c>
      <c r="AX754" s="509">
        <v>1</v>
      </c>
      <c r="AY754" s="509">
        <v>1</v>
      </c>
      <c r="AZ754" s="509">
        <v>1</v>
      </c>
      <c r="BA754" s="509">
        <v>1</v>
      </c>
      <c r="BB754" s="509">
        <v>1</v>
      </c>
      <c r="BC754" s="509" t="b">
        <v>0</v>
      </c>
      <c r="BD754" s="508">
        <v>36201</v>
      </c>
      <c r="BE754" s="508">
        <v>36201</v>
      </c>
      <c r="BF754" s="509" t="b">
        <v>0</v>
      </c>
      <c r="BG754" s="510" t="s">
        <v>1365</v>
      </c>
      <c r="BH754" s="512"/>
      <c r="BI754" s="510"/>
      <c r="BJ754" s="513">
        <v>36201</v>
      </c>
      <c r="BK754" s="513">
        <v>36201</v>
      </c>
      <c r="BL754" s="513">
        <v>46217</v>
      </c>
      <c r="BM754" s="510"/>
      <c r="BN754" s="512"/>
      <c r="BO754" s="510"/>
      <c r="BP754" s="509">
        <v>6</v>
      </c>
      <c r="BQ754" s="509" t="str">
        <f>IF(AI754="","",VLOOKUP(AJ754,[0]!Qualifier,(COLUMN(AJ754)-34),FALSE))</f>
        <v>Plasma</v>
      </c>
      <c r="BR754" s="509" t="str">
        <f>IF(AJ754="","",VLOOKUP(AK754,[0]!Qualifier,(COLUMN(AK754)-34),FALSE))</f>
        <v xml:space="preserve">ACD </v>
      </c>
      <c r="BS754" s="509" t="str">
        <f>IF(AK754="","",VLOOKUP(AL754,[0]!Qualifier,(COLUMN(AL754)-34),FALSE))</f>
        <v xml:space="preserve">NoAdd </v>
      </c>
      <c r="BT754" s="509" t="str">
        <f>IF(AL754="","",VLOOKUP(AM754,[0]!Qualifier,(COLUMN(AM754)-34),FALSE))</f>
        <v xml:space="preserve">Open </v>
      </c>
      <c r="BU754" s="509" t="str">
        <f>IF(AM754="","",VLOOKUP(AN754,[0]!Qualifier,(COLUMN(AN754)-34),FALSE))</f>
        <v xml:space="preserve">SV </v>
      </c>
      <c r="BV754" s="509" t="str">
        <f>IF(AN754="","",VLOOKUP(AO754,[0]!Qualifier,(COLUMN(AO754)-34),FALSE))</f>
        <v xml:space="preserve">≤-30°C  </v>
      </c>
      <c r="BW754" s="509" t="str">
        <f>IF(AO754="","",VLOOKUP(AP754,[0]!Qualifier,(COLUMN(AP754)-34),FALSE))</f>
        <v>No</v>
      </c>
      <c r="BX754" s="509" t="str">
        <f>IF(AP754="","",VLOOKUP(AQ754,[0]!Qualifier,(COLUMN(AQ754)-34),FALSE))</f>
        <v xml:space="preserve">Auto </v>
      </c>
      <c r="BY754" s="509" t="str">
        <f>IF(AQ754="","",VLOOKUP(AR754,[0]!Qualifier,(COLUMN(AR754)-34),FALSE))</f>
        <v xml:space="preserve">Aph </v>
      </c>
      <c r="BZ754" s="509" t="str">
        <f>IF(AR754="","",VLOOKUP(AS754,[0]!Qualifier,(COLUMN(AS754)-34),FALSE))</f>
        <v xml:space="preserve">≤6h </v>
      </c>
      <c r="CA754" s="509" t="str">
        <f>IF(AS754="","",VLOOKUP(AT754,[0]!Qualifier,(COLUMN(AT754)-34),FALSE))</f>
        <v xml:space="preserve">Transf </v>
      </c>
      <c r="CB754" s="509" t="str">
        <f>IF(AT754="","",VLOOKUP(AU754,[0]!Qualifier,(COLUMN(AU754)-34),FALSE))</f>
        <v xml:space="preserve">None </v>
      </c>
      <c r="CC754" s="509" t="str">
        <f>IF(AU754="","",VLOOKUP(AV754,[0]!Qualifier,(COLUMN(AV754)-34),FALSE))</f>
        <v xml:space="preserve">None </v>
      </c>
      <c r="CD754" s="509" t="str">
        <f>IF(AV754="","",VLOOKUP(AW754,[0]!Qualifier,(COLUMN(AW754)-34),FALSE))</f>
        <v xml:space="preserve">NoIrr </v>
      </c>
      <c r="CE754" s="508" t="str">
        <f>IF(AW754="","",VLOOKUP(AX754,[0]!Qualifier,(COLUMN(AX754)-34),FALSE))</f>
        <v xml:space="preserve">- </v>
      </c>
      <c r="CF754" s="508" t="str">
        <f>IF(AX754="","",VLOOKUP(AY754,[0]!Qualifier,(COLUMN(AY754)-34),FALSE))</f>
        <v>no sub</v>
      </c>
      <c r="CG754" s="509" t="str">
        <f>IF(AY754="","",VLOOKUP(AZ754,[0]!Qualifier,(COLUMN(AZ754)-34),FALSE))</f>
        <v>Non</v>
      </c>
      <c r="CH754" s="510" t="str">
        <f>IF(AZ754="","",VLOOKUP(BA754,[0]!Qualifier,(COLUMN(BA754)-34),FALSE))</f>
        <v>NA</v>
      </c>
      <c r="CI754" s="509" t="str">
        <f>IF(BA754="","",VLOOKUP(BB754,[0]!Qualifier,(COLUMN(BB754)-34),FALSE))</f>
        <v xml:space="preserve">None </v>
      </c>
      <c r="CJ754" s="510"/>
      <c r="CK754" s="513" t="str">
        <f t="shared" si="435"/>
        <v>5-6-1-2-1-4-1-2-2-2-1-1-1-1-1-1-1-1-1</v>
      </c>
      <c r="CL754" s="513">
        <v>42442</v>
      </c>
      <c r="CM754" s="513">
        <v>45195</v>
      </c>
      <c r="CN754" s="513">
        <v>42471</v>
      </c>
      <c r="CO754" s="513">
        <v>1</v>
      </c>
      <c r="CP754" s="510" t="s">
        <v>1078</v>
      </c>
    </row>
    <row r="755" spans="2:94" ht="12.95" customHeight="1" outlineLevel="1" x14ac:dyDescent="0.35">
      <c r="B755" s="7">
        <f t="shared" ref="B755:B758" si="521">IF(D755="","",B754+1)</f>
        <v>750</v>
      </c>
      <c r="C755" s="59">
        <f t="shared" si="381"/>
        <v>750</v>
      </c>
      <c r="D755" s="124">
        <f t="shared" ref="D755:D759" si="522">IF(AI755="","",AI755)</f>
        <v>560100</v>
      </c>
      <c r="E755" s="16" t="str">
        <f t="shared" ref="E755:E758" si="523">IF($AI755&lt;&gt;"",IF($Y$3="text", BQ755,AJ755),"")</f>
        <v>Plasma</v>
      </c>
      <c r="F755" s="58" t="str">
        <f t="shared" ref="F755:F758" si="524">IF($AI755&lt;&gt;"",IF($Y$3="text", BR755,AK755),"")</f>
        <v xml:space="preserve">ACD </v>
      </c>
      <c r="G755" s="58" t="str">
        <f t="shared" ref="G755:G758" si="525">IF($AI755&lt;&gt;"",IF($Y$3="text", BS755,AL755),"")</f>
        <v xml:space="preserve">NoAdd </v>
      </c>
      <c r="H755" s="58" t="str">
        <f t="shared" ref="H755:H758" si="526">IF($AI755&lt;&gt;"",IF($Y$3="text", BT755,AM755),"")</f>
        <v xml:space="preserve">Closed </v>
      </c>
      <c r="I755" s="58" t="str">
        <f t="shared" ref="I755:I758" si="527">IF($AI755&lt;&gt;"",IF($Y$3="text", BU755,AN755),"")</f>
        <v xml:space="preserve">SV </v>
      </c>
      <c r="J755" s="58" t="str">
        <f t="shared" ref="J755:J758" si="528">IF($AI755&lt;&gt;"",IF($Y$3="text", BV755,AO755),"")</f>
        <v xml:space="preserve">≤-30°C  </v>
      </c>
      <c r="K755" s="58" t="str">
        <f t="shared" ref="K755:K758" si="529">IF($AI755&lt;&gt;"",IF($Y$3="text", BW755,AP755),"")</f>
        <v>No</v>
      </c>
      <c r="L755" s="58" t="str">
        <f t="shared" ref="L755:L758" si="530">IF($AI755&lt;&gt;"",IF($Y$3="text", BX755,AQ755),"")</f>
        <v xml:space="preserve">Auto </v>
      </c>
      <c r="M755" s="58" t="str">
        <f t="shared" ref="M755:M758" si="531">IF($AI755&lt;&gt;"",IF($Y$3="text", BY755,AR755),"")</f>
        <v xml:space="preserve">Aph </v>
      </c>
      <c r="N755" s="58" t="str">
        <f t="shared" ref="N755:N758" si="532">IF($AI755&lt;&gt;"",IF($Y$3="text", BZ755,AS755),"")</f>
        <v xml:space="preserve">≤6h </v>
      </c>
      <c r="O755" s="58" t="str">
        <f t="shared" ref="O755:O758" si="533">IF($AI755&lt;&gt;"",IF($Y$3="text", CA755,AT755),"")</f>
        <v xml:space="preserve">Transf </v>
      </c>
      <c r="P755" s="58" t="str">
        <f t="shared" ref="P755:P758" si="534">IF($AI755&lt;&gt;"",IF($Y$3="text", CB755,AU755),"")</f>
        <v xml:space="preserve">LCdepl </v>
      </c>
      <c r="Q755" s="58" t="str">
        <f t="shared" ref="Q755:Q758" si="535">IF($AI755&lt;&gt;"",IF($Y$3="text", CC755,AV755),"")</f>
        <v xml:space="preserve">None </v>
      </c>
      <c r="R755" s="58" t="str">
        <f t="shared" ref="R755:R758" si="536">IF($AI755&lt;&gt;"",IF($Y$3="text", CD755,AW755),"")</f>
        <v xml:space="preserve">NoIrr </v>
      </c>
      <c r="S755" s="58" t="str">
        <f t="shared" ref="S755:S758" si="537">IF($AI755&lt;&gt;"",IF($Y$3="text", CE755,AX755),"")</f>
        <v xml:space="preserve">- </v>
      </c>
      <c r="T755" s="58" t="str">
        <f t="shared" ref="T755:T758" si="538">IF($AI755&lt;&gt;"",IF($Y$3="text", CF755,AY755),"")</f>
        <v>no sub</v>
      </c>
      <c r="U755" s="58" t="str">
        <f t="shared" ref="U755:U758" si="539">IF($AI755&lt;&gt;"",IF($Y$3="text", CG755,AZ755),"")</f>
        <v>Non</v>
      </c>
      <c r="V755" s="58" t="str">
        <f t="shared" ref="V755:V759" si="540">IF($AI755&lt;&gt;"",IF($Y$3="text", CH755,BA755),"")</f>
        <v>NA</v>
      </c>
      <c r="W755" s="58" t="str">
        <f t="shared" ref="W755:W759" si="541">IF($AI755&lt;&gt;"",IF($Y$3="text", CI755,BB755),"")</f>
        <v xml:space="preserve">None </v>
      </c>
      <c r="Y755" s="161" t="str">
        <f t="shared" ref="Y755:Y799" si="542">IF(CK755="------------------"," ",CK755)</f>
        <v>5-6-1-1-1-4-1-2-2-2-1-3-1-1-1-1-1-1-1</v>
      </c>
      <c r="Z755" s="8">
        <f t="shared" si="519"/>
        <v>560100</v>
      </c>
      <c r="AA755" s="7">
        <f t="shared" si="520"/>
        <v>750</v>
      </c>
      <c r="AB755" s="29" t="str">
        <f t="shared" si="518"/>
        <v>5</v>
      </c>
      <c r="AC755" s="29" t="str">
        <f t="shared" si="518"/>
        <v>6</v>
      </c>
      <c r="AD755" s="29" t="str">
        <f t="shared" si="518"/>
        <v>0</v>
      </c>
      <c r="AE755" s="29" t="str">
        <f t="shared" si="518"/>
        <v>1</v>
      </c>
      <c r="AF755" s="29" t="str">
        <f t="shared" si="518"/>
        <v>0</v>
      </c>
      <c r="AG755" s="29" t="str">
        <f t="shared" si="518"/>
        <v>0</v>
      </c>
      <c r="AH755" s="48">
        <f t="shared" si="474"/>
        <v>750</v>
      </c>
      <c r="AI755" s="510">
        <v>560100</v>
      </c>
      <c r="AJ755" s="509">
        <v>5</v>
      </c>
      <c r="AK755" s="509">
        <v>6</v>
      </c>
      <c r="AL755" s="509">
        <v>1</v>
      </c>
      <c r="AM755" s="509">
        <v>1</v>
      </c>
      <c r="AN755" s="509">
        <v>1</v>
      </c>
      <c r="AO755" s="509">
        <v>4</v>
      </c>
      <c r="AP755" s="509">
        <v>1</v>
      </c>
      <c r="AQ755" s="509">
        <v>2</v>
      </c>
      <c r="AR755" s="509">
        <v>2</v>
      </c>
      <c r="AS755" s="509">
        <v>2</v>
      </c>
      <c r="AT755" s="509">
        <v>1</v>
      </c>
      <c r="AU755" s="509">
        <v>3</v>
      </c>
      <c r="AV755" s="509">
        <v>1</v>
      </c>
      <c r="AW755" s="509">
        <v>1</v>
      </c>
      <c r="AX755" s="509">
        <v>1</v>
      </c>
      <c r="AY755" s="509">
        <v>1</v>
      </c>
      <c r="AZ755" s="509">
        <v>1</v>
      </c>
      <c r="BA755" s="509">
        <v>1</v>
      </c>
      <c r="BB755" s="509">
        <v>1</v>
      </c>
      <c r="BC755" s="509" t="b">
        <v>0</v>
      </c>
      <c r="BD755" s="508">
        <v>36201</v>
      </c>
      <c r="BE755" s="508">
        <v>36201</v>
      </c>
      <c r="BF755" s="509" t="b">
        <v>0</v>
      </c>
      <c r="BG755" s="510" t="s">
        <v>1366</v>
      </c>
      <c r="BH755" s="512"/>
      <c r="BI755" s="510"/>
      <c r="BJ755" s="513">
        <v>36201</v>
      </c>
      <c r="BK755" s="513">
        <v>36201</v>
      </c>
      <c r="BL755" s="513">
        <v>46217</v>
      </c>
      <c r="BM755" s="510"/>
      <c r="BN755" s="512"/>
      <c r="BO755" s="510"/>
      <c r="BP755" s="509">
        <v>6</v>
      </c>
      <c r="BQ755" s="509" t="str">
        <f>IF(AI755="","",VLOOKUP(AJ755,[0]!Qualifier,(COLUMN(AJ755)-34),FALSE))</f>
        <v>Plasma</v>
      </c>
      <c r="BR755" s="509" t="str">
        <f>IF(AJ755="","",VLOOKUP(AK755,[0]!Qualifier,(COLUMN(AK755)-34),FALSE))</f>
        <v xml:space="preserve">ACD </v>
      </c>
      <c r="BS755" s="509" t="str">
        <f>IF(AK755="","",VLOOKUP(AL755,[0]!Qualifier,(COLUMN(AL755)-34),FALSE))</f>
        <v xml:space="preserve">NoAdd </v>
      </c>
      <c r="BT755" s="509" t="str">
        <f>IF(AL755="","",VLOOKUP(AM755,[0]!Qualifier,(COLUMN(AM755)-34),FALSE))</f>
        <v xml:space="preserve">Closed </v>
      </c>
      <c r="BU755" s="509" t="str">
        <f>IF(AM755="","",VLOOKUP(AN755,[0]!Qualifier,(COLUMN(AN755)-34),FALSE))</f>
        <v xml:space="preserve">SV </v>
      </c>
      <c r="BV755" s="509" t="str">
        <f>IF(AN755="","",VLOOKUP(AO755,[0]!Qualifier,(COLUMN(AO755)-34),FALSE))</f>
        <v xml:space="preserve">≤-30°C  </v>
      </c>
      <c r="BW755" s="509" t="str">
        <f>IF(AO755="","",VLOOKUP(AP755,[0]!Qualifier,(COLUMN(AP755)-34),FALSE))</f>
        <v>No</v>
      </c>
      <c r="BX755" s="509" t="str">
        <f>IF(AP755="","",VLOOKUP(AQ755,[0]!Qualifier,(COLUMN(AQ755)-34),FALSE))</f>
        <v xml:space="preserve">Auto </v>
      </c>
      <c r="BY755" s="509" t="str">
        <f>IF(AQ755="","",VLOOKUP(AR755,[0]!Qualifier,(COLUMN(AR755)-34),FALSE))</f>
        <v xml:space="preserve">Aph </v>
      </c>
      <c r="BZ755" s="509" t="str">
        <f>IF(AR755="","",VLOOKUP(AS755,[0]!Qualifier,(COLUMN(AS755)-34),FALSE))</f>
        <v xml:space="preserve">≤6h </v>
      </c>
      <c r="CA755" s="509" t="str">
        <f>IF(AS755="","",VLOOKUP(AT755,[0]!Qualifier,(COLUMN(AT755)-34),FALSE))</f>
        <v xml:space="preserve">Transf </v>
      </c>
      <c r="CB755" s="509" t="str">
        <f>IF(AT755="","",VLOOKUP(AU755,[0]!Qualifier,(COLUMN(AU755)-34),FALSE))</f>
        <v xml:space="preserve">LCdepl </v>
      </c>
      <c r="CC755" s="509" t="str">
        <f>IF(AU755="","",VLOOKUP(AV755,[0]!Qualifier,(COLUMN(AV755)-34),FALSE))</f>
        <v xml:space="preserve">None </v>
      </c>
      <c r="CD755" s="509" t="str">
        <f>IF(AV755="","",VLOOKUP(AW755,[0]!Qualifier,(COLUMN(AW755)-34),FALSE))</f>
        <v xml:space="preserve">NoIrr </v>
      </c>
      <c r="CE755" s="508" t="str">
        <f>IF(AW755="","",VLOOKUP(AX755,[0]!Qualifier,(COLUMN(AX755)-34),FALSE))</f>
        <v xml:space="preserve">- </v>
      </c>
      <c r="CF755" s="508" t="str">
        <f>IF(AX755="","",VLOOKUP(AY755,[0]!Qualifier,(COLUMN(AY755)-34),FALSE))</f>
        <v>no sub</v>
      </c>
      <c r="CG755" s="509" t="str">
        <f>IF(AY755="","",VLOOKUP(AZ755,[0]!Qualifier,(COLUMN(AZ755)-34),FALSE))</f>
        <v>Non</v>
      </c>
      <c r="CH755" s="510" t="str">
        <f>IF(AZ755="","",VLOOKUP(BA755,[0]!Qualifier,(COLUMN(BA755)-34),FALSE))</f>
        <v>NA</v>
      </c>
      <c r="CI755" s="509" t="str">
        <f>IF(BA755="","",VLOOKUP(BB755,[0]!Qualifier,(COLUMN(BB755)-34),FALSE))</f>
        <v xml:space="preserve">None </v>
      </c>
      <c r="CJ755" s="510"/>
      <c r="CK755" s="513" t="str">
        <f t="shared" si="435"/>
        <v>5-6-1-1-1-4-1-2-2-2-1-3-1-1-1-1-1-1-1</v>
      </c>
      <c r="CL755" s="513">
        <v>43015</v>
      </c>
      <c r="CM755" s="513">
        <v>45195</v>
      </c>
      <c r="CN755" s="510"/>
      <c r="CP755" s="510"/>
    </row>
    <row r="756" spans="2:94" ht="12.95" customHeight="1" outlineLevel="1" x14ac:dyDescent="0.35">
      <c r="B756" s="7">
        <f t="shared" si="521"/>
        <v>751</v>
      </c>
      <c r="C756" s="59">
        <f t="shared" si="381"/>
        <v>751</v>
      </c>
      <c r="D756" s="124">
        <f t="shared" si="522"/>
        <v>560102</v>
      </c>
      <c r="E756" s="16" t="str">
        <f t="shared" si="523"/>
        <v>Plasma</v>
      </c>
      <c r="F756" s="58" t="str">
        <f t="shared" si="524"/>
        <v xml:space="preserve">ACD-A </v>
      </c>
      <c r="G756" s="58" t="str">
        <f t="shared" si="525"/>
        <v xml:space="preserve">NoAdd </v>
      </c>
      <c r="H756" s="58" t="str">
        <f t="shared" si="526"/>
        <v xml:space="preserve">Closed </v>
      </c>
      <c r="I756" s="58" t="str">
        <f t="shared" si="527"/>
        <v xml:space="preserve">SV </v>
      </c>
      <c r="J756" s="58" t="str">
        <f t="shared" si="528"/>
        <v xml:space="preserve">≤-30°C  </v>
      </c>
      <c r="K756" s="58" t="str">
        <f t="shared" si="529"/>
        <v>No</v>
      </c>
      <c r="L756" s="58" t="str">
        <f t="shared" si="530"/>
        <v xml:space="preserve">Auto </v>
      </c>
      <c r="M756" s="58" t="str">
        <f t="shared" si="531"/>
        <v xml:space="preserve">Aph </v>
      </c>
      <c r="N756" s="58" t="str">
        <f t="shared" si="532"/>
        <v xml:space="preserve">≤18h </v>
      </c>
      <c r="O756" s="58" t="str">
        <f t="shared" si="533"/>
        <v xml:space="preserve">Transf </v>
      </c>
      <c r="P756" s="58" t="str">
        <f t="shared" si="534"/>
        <v xml:space="preserve">LCdepl </v>
      </c>
      <c r="Q756" s="58" t="str">
        <f t="shared" si="535"/>
        <v xml:space="preserve">None </v>
      </c>
      <c r="R756" s="58" t="str">
        <f t="shared" si="536"/>
        <v xml:space="preserve">NoIrr </v>
      </c>
      <c r="S756" s="58" t="str">
        <f t="shared" si="537"/>
        <v xml:space="preserve">- </v>
      </c>
      <c r="T756" s="58" t="str">
        <f t="shared" si="538"/>
        <v>no sub</v>
      </c>
      <c r="U756" s="58" t="str">
        <f t="shared" si="539"/>
        <v>Non</v>
      </c>
      <c r="V756" s="58" t="str">
        <f t="shared" si="540"/>
        <v>NA</v>
      </c>
      <c r="W756" s="58" t="str">
        <f t="shared" si="541"/>
        <v xml:space="preserve">None </v>
      </c>
      <c r="Y756" s="161" t="str">
        <f t="shared" si="542"/>
        <v>5-7-1-1-1-4-1-2-2-3-1-3-1-1-1-1-1-1-1</v>
      </c>
      <c r="Z756" s="8">
        <f t="shared" si="519"/>
        <v>560102</v>
      </c>
      <c r="AA756" s="7">
        <f t="shared" si="520"/>
        <v>751</v>
      </c>
      <c r="AB756" s="29" t="str">
        <f t="shared" si="518"/>
        <v>5</v>
      </c>
      <c r="AC756" s="29" t="str">
        <f t="shared" si="518"/>
        <v>6</v>
      </c>
      <c r="AD756" s="29" t="str">
        <f t="shared" si="518"/>
        <v>0</v>
      </c>
      <c r="AE756" s="29" t="str">
        <f t="shared" si="518"/>
        <v>1</v>
      </c>
      <c r="AF756" s="29" t="str">
        <f t="shared" si="518"/>
        <v>0</v>
      </c>
      <c r="AG756" s="29" t="str">
        <f t="shared" si="518"/>
        <v>2</v>
      </c>
      <c r="AH756" s="48">
        <f t="shared" si="474"/>
        <v>751</v>
      </c>
      <c r="AI756" s="510">
        <v>560102</v>
      </c>
      <c r="AJ756" s="509">
        <v>5</v>
      </c>
      <c r="AK756" s="509">
        <v>7</v>
      </c>
      <c r="AL756" s="509">
        <v>1</v>
      </c>
      <c r="AM756" s="509">
        <v>1</v>
      </c>
      <c r="AN756" s="509">
        <v>1</v>
      </c>
      <c r="AO756" s="509">
        <v>4</v>
      </c>
      <c r="AP756" s="509">
        <v>1</v>
      </c>
      <c r="AQ756" s="509">
        <v>2</v>
      </c>
      <c r="AR756" s="509">
        <v>2</v>
      </c>
      <c r="AS756" s="509">
        <v>3</v>
      </c>
      <c r="AT756" s="509">
        <v>1</v>
      </c>
      <c r="AU756" s="509">
        <v>3</v>
      </c>
      <c r="AV756" s="509">
        <v>1</v>
      </c>
      <c r="AW756" s="509">
        <v>1</v>
      </c>
      <c r="AX756" s="509">
        <v>1</v>
      </c>
      <c r="AY756" s="509">
        <v>1</v>
      </c>
      <c r="AZ756" s="509">
        <v>1</v>
      </c>
      <c r="BA756" s="509">
        <v>1</v>
      </c>
      <c r="BB756" s="509">
        <v>1</v>
      </c>
      <c r="BC756" s="509" t="b">
        <v>0</v>
      </c>
      <c r="BD756" s="508">
        <v>44692</v>
      </c>
      <c r="BE756" s="508">
        <v>44684</v>
      </c>
      <c r="BF756" s="509" t="b">
        <v>0</v>
      </c>
      <c r="BG756" s="510" t="s">
        <v>1498</v>
      </c>
      <c r="BH756" s="512"/>
      <c r="BI756" s="510"/>
      <c r="BJ756" s="513">
        <v>44692</v>
      </c>
      <c r="BK756" s="513">
        <v>44684</v>
      </c>
      <c r="BL756" s="513">
        <v>46217</v>
      </c>
      <c r="BM756" s="510"/>
      <c r="BN756" s="512"/>
      <c r="BO756" s="510"/>
      <c r="BP756" s="509">
        <v>6</v>
      </c>
      <c r="BQ756" s="509" t="str">
        <f>IF(AI756="","",VLOOKUP(AJ756,[0]!Qualifier,(COLUMN(AJ756)-34),FALSE))</f>
        <v>Plasma</v>
      </c>
      <c r="BR756" s="509" t="str">
        <f>IF(AJ756="","",VLOOKUP(AK756,[0]!Qualifier,(COLUMN(AK756)-34),FALSE))</f>
        <v xml:space="preserve">ACD-A </v>
      </c>
      <c r="BS756" s="509" t="str">
        <f>IF(AK756="","",VLOOKUP(AL756,[0]!Qualifier,(COLUMN(AL756)-34),FALSE))</f>
        <v xml:space="preserve">NoAdd </v>
      </c>
      <c r="BT756" s="509" t="str">
        <f>IF(AL756="","",VLOOKUP(AM756,[0]!Qualifier,(COLUMN(AM756)-34),FALSE))</f>
        <v xml:space="preserve">Closed </v>
      </c>
      <c r="BU756" s="509" t="str">
        <f>IF(AM756="","",VLOOKUP(AN756,[0]!Qualifier,(COLUMN(AN756)-34),FALSE))</f>
        <v xml:space="preserve">SV </v>
      </c>
      <c r="BV756" s="509" t="str">
        <f>IF(AN756="","",VLOOKUP(AO756,[0]!Qualifier,(COLUMN(AO756)-34),FALSE))</f>
        <v xml:space="preserve">≤-30°C  </v>
      </c>
      <c r="BW756" s="509" t="str">
        <f>IF(AO756="","",VLOOKUP(AP756,[0]!Qualifier,(COLUMN(AP756)-34),FALSE))</f>
        <v>No</v>
      </c>
      <c r="BX756" s="509" t="str">
        <f>IF(AP756="","",VLOOKUP(AQ756,[0]!Qualifier,(COLUMN(AQ756)-34),FALSE))</f>
        <v xml:space="preserve">Auto </v>
      </c>
      <c r="BY756" s="509" t="str">
        <f>IF(AQ756="","",VLOOKUP(AR756,[0]!Qualifier,(COLUMN(AR756)-34),FALSE))</f>
        <v xml:space="preserve">Aph </v>
      </c>
      <c r="BZ756" s="509" t="str">
        <f>IF(AR756="","",VLOOKUP(AS756,[0]!Qualifier,(COLUMN(AS756)-34),FALSE))</f>
        <v xml:space="preserve">≤18h </v>
      </c>
      <c r="CA756" s="509" t="str">
        <f>IF(AS756="","",VLOOKUP(AT756,[0]!Qualifier,(COLUMN(AT756)-34),FALSE))</f>
        <v xml:space="preserve">Transf </v>
      </c>
      <c r="CB756" s="509" t="str">
        <f>IF(AT756="","",VLOOKUP(AU756,[0]!Qualifier,(COLUMN(AU756)-34),FALSE))</f>
        <v xml:space="preserve">LCdepl </v>
      </c>
      <c r="CC756" s="509" t="str">
        <f>IF(AU756="","",VLOOKUP(AV756,[0]!Qualifier,(COLUMN(AV756)-34),FALSE))</f>
        <v xml:space="preserve">None </v>
      </c>
      <c r="CD756" s="509" t="str">
        <f>IF(AV756="","",VLOOKUP(AW756,[0]!Qualifier,(COLUMN(AW756)-34),FALSE))</f>
        <v xml:space="preserve">NoIrr </v>
      </c>
      <c r="CE756" s="508" t="str">
        <f>IF(AW756="","",VLOOKUP(AX756,[0]!Qualifier,(COLUMN(AX756)-34),FALSE))</f>
        <v xml:space="preserve">- </v>
      </c>
      <c r="CF756" s="508" t="str">
        <f>IF(AX756="","",VLOOKUP(AY756,[0]!Qualifier,(COLUMN(AY756)-34),FALSE))</f>
        <v>no sub</v>
      </c>
      <c r="CG756" s="509" t="str">
        <f>IF(AY756="","",VLOOKUP(AZ756,[0]!Qualifier,(COLUMN(AZ756)-34),FALSE))</f>
        <v>Non</v>
      </c>
      <c r="CH756" s="510" t="str">
        <f>IF(AZ756="","",VLOOKUP(BA756,[0]!Qualifier,(COLUMN(BA756)-34),FALSE))</f>
        <v>NA</v>
      </c>
      <c r="CI756" s="509" t="str">
        <f>IF(BA756="","",VLOOKUP(BB756,[0]!Qualifier,(COLUMN(BB756)-34),FALSE))</f>
        <v xml:space="preserve">None </v>
      </c>
      <c r="CJ756" s="510"/>
      <c r="CK756" s="513" t="str">
        <f t="shared" si="435"/>
        <v>5-7-1-1-1-4-1-2-2-3-1-3-1-1-1-1-1-1-1</v>
      </c>
      <c r="CL756" s="513">
        <v>43015</v>
      </c>
      <c r="CM756" s="513">
        <v>45195</v>
      </c>
      <c r="CN756" s="510"/>
      <c r="CP756" s="510"/>
    </row>
    <row r="757" spans="2:94" ht="12.95" customHeight="1" outlineLevel="1" x14ac:dyDescent="0.35">
      <c r="B757" s="7">
        <f t="shared" si="521"/>
        <v>752</v>
      </c>
      <c r="C757" s="59">
        <f t="shared" si="381"/>
        <v>752</v>
      </c>
      <c r="D757" s="124">
        <f t="shared" si="522"/>
        <v>560103</v>
      </c>
      <c r="E757" s="16" t="str">
        <f t="shared" si="523"/>
        <v>Plasma</v>
      </c>
      <c r="F757" s="58" t="str">
        <f t="shared" si="524"/>
        <v xml:space="preserve">ACD-A </v>
      </c>
      <c r="G757" s="58" t="str">
        <f t="shared" si="525"/>
        <v xml:space="preserve">NoAdd </v>
      </c>
      <c r="H757" s="58" t="str">
        <f t="shared" si="526"/>
        <v xml:space="preserve">Closed </v>
      </c>
      <c r="I757" s="58" t="str">
        <f t="shared" si="527"/>
        <v xml:space="preserve">SV </v>
      </c>
      <c r="J757" s="58" t="str">
        <f t="shared" si="528"/>
        <v xml:space="preserve">≤-30°C  </v>
      </c>
      <c r="K757" s="58" t="str">
        <f t="shared" si="529"/>
        <v>No</v>
      </c>
      <c r="L757" s="58" t="str">
        <f t="shared" si="530"/>
        <v xml:space="preserve">Auto </v>
      </c>
      <c r="M757" s="58" t="str">
        <f t="shared" si="531"/>
        <v xml:space="preserve">Aph </v>
      </c>
      <c r="N757" s="58" t="str">
        <f t="shared" si="532"/>
        <v xml:space="preserve">&gt;18h </v>
      </c>
      <c r="O757" s="58" t="str">
        <f t="shared" si="533"/>
        <v xml:space="preserve">Transf </v>
      </c>
      <c r="P757" s="58" t="str">
        <f t="shared" si="534"/>
        <v xml:space="preserve">LCdepl </v>
      </c>
      <c r="Q757" s="58" t="str">
        <f t="shared" si="535"/>
        <v xml:space="preserve">None </v>
      </c>
      <c r="R757" s="58" t="str">
        <f t="shared" si="536"/>
        <v xml:space="preserve">NoIrr </v>
      </c>
      <c r="S757" s="58" t="str">
        <f t="shared" si="537"/>
        <v xml:space="preserve">- </v>
      </c>
      <c r="T757" s="58" t="str">
        <f t="shared" si="538"/>
        <v>no sub</v>
      </c>
      <c r="U757" s="58" t="str">
        <f t="shared" si="539"/>
        <v>Non</v>
      </c>
      <c r="V757" s="58" t="str">
        <f t="shared" si="540"/>
        <v>NA</v>
      </c>
      <c r="W757" s="58" t="str">
        <f t="shared" si="541"/>
        <v xml:space="preserve">None </v>
      </c>
      <c r="Y757" s="161" t="str">
        <f t="shared" si="542"/>
        <v>5-7-1-1-1-4-1-2-2-4-1-3-1-1-1-1-1-1-1</v>
      </c>
      <c r="Z757" s="8">
        <f t="shared" si="519"/>
        <v>560103</v>
      </c>
      <c r="AA757" s="7">
        <f t="shared" si="520"/>
        <v>752</v>
      </c>
      <c r="AB757" s="29" t="str">
        <f t="shared" si="518"/>
        <v>5</v>
      </c>
      <c r="AC757" s="29" t="str">
        <f t="shared" si="518"/>
        <v>6</v>
      </c>
      <c r="AD757" s="29" t="str">
        <f t="shared" si="518"/>
        <v>0</v>
      </c>
      <c r="AE757" s="29" t="str">
        <f t="shared" si="518"/>
        <v>1</v>
      </c>
      <c r="AF757" s="29" t="str">
        <f t="shared" si="518"/>
        <v>0</v>
      </c>
      <c r="AG757" s="29" t="str">
        <f t="shared" si="518"/>
        <v>3</v>
      </c>
      <c r="AH757" s="48">
        <f t="shared" si="474"/>
        <v>752</v>
      </c>
      <c r="AI757" s="510">
        <v>560103</v>
      </c>
      <c r="AJ757" s="509">
        <v>5</v>
      </c>
      <c r="AK757" s="509">
        <v>7</v>
      </c>
      <c r="AL757" s="509">
        <v>1</v>
      </c>
      <c r="AM757" s="509">
        <v>1</v>
      </c>
      <c r="AN757" s="509">
        <v>1</v>
      </c>
      <c r="AO757" s="509">
        <v>4</v>
      </c>
      <c r="AP757" s="509">
        <v>1</v>
      </c>
      <c r="AQ757" s="509">
        <v>2</v>
      </c>
      <c r="AR757" s="509">
        <v>2</v>
      </c>
      <c r="AS757" s="509">
        <v>4</v>
      </c>
      <c r="AT757" s="509">
        <v>1</v>
      </c>
      <c r="AU757" s="509">
        <v>3</v>
      </c>
      <c r="AV757" s="509">
        <v>1</v>
      </c>
      <c r="AW757" s="509">
        <v>1</v>
      </c>
      <c r="AX757" s="509">
        <v>1</v>
      </c>
      <c r="AY757" s="509">
        <v>1</v>
      </c>
      <c r="AZ757" s="509">
        <v>1</v>
      </c>
      <c r="BA757" s="509">
        <v>1</v>
      </c>
      <c r="BB757" s="509">
        <v>1</v>
      </c>
      <c r="BC757" s="509" t="b">
        <v>0</v>
      </c>
      <c r="BD757" s="508">
        <v>44692</v>
      </c>
      <c r="BE757" s="508">
        <v>44684</v>
      </c>
      <c r="BF757" s="509" t="b">
        <v>0</v>
      </c>
      <c r="BG757" s="510" t="s">
        <v>1152</v>
      </c>
      <c r="BH757" s="512"/>
      <c r="BI757" s="510"/>
      <c r="BJ757" s="513">
        <v>44692</v>
      </c>
      <c r="BK757" s="513">
        <v>44684</v>
      </c>
      <c r="BL757" s="513">
        <v>46217</v>
      </c>
      <c r="BM757" s="510"/>
      <c r="BN757" s="512"/>
      <c r="BO757" s="510"/>
      <c r="BP757" s="509">
        <v>6</v>
      </c>
      <c r="BQ757" s="509" t="str">
        <f>IF(AI757="","",VLOOKUP(AJ757,[0]!Qualifier,(COLUMN(AJ757)-34),FALSE))</f>
        <v>Plasma</v>
      </c>
      <c r="BR757" s="509" t="str">
        <f>IF(AJ757="","",VLOOKUP(AK757,[0]!Qualifier,(COLUMN(AK757)-34),FALSE))</f>
        <v xml:space="preserve">ACD-A </v>
      </c>
      <c r="BS757" s="509" t="str">
        <f>IF(AK757="","",VLOOKUP(AL757,[0]!Qualifier,(COLUMN(AL757)-34),FALSE))</f>
        <v xml:space="preserve">NoAdd </v>
      </c>
      <c r="BT757" s="509" t="str">
        <f>IF(AL757="","",VLOOKUP(AM757,[0]!Qualifier,(COLUMN(AM757)-34),FALSE))</f>
        <v xml:space="preserve">Closed </v>
      </c>
      <c r="BU757" s="509" t="str">
        <f>IF(AM757="","",VLOOKUP(AN757,[0]!Qualifier,(COLUMN(AN757)-34),FALSE))</f>
        <v xml:space="preserve">SV </v>
      </c>
      <c r="BV757" s="509" t="str">
        <f>IF(AN757="","",VLOOKUP(AO757,[0]!Qualifier,(COLUMN(AO757)-34),FALSE))</f>
        <v xml:space="preserve">≤-30°C  </v>
      </c>
      <c r="BW757" s="509" t="str">
        <f>IF(AO757="","",VLOOKUP(AP757,[0]!Qualifier,(COLUMN(AP757)-34),FALSE))</f>
        <v>No</v>
      </c>
      <c r="BX757" s="509" t="str">
        <f>IF(AP757="","",VLOOKUP(AQ757,[0]!Qualifier,(COLUMN(AQ757)-34),FALSE))</f>
        <v xml:space="preserve">Auto </v>
      </c>
      <c r="BY757" s="509" t="str">
        <f>IF(AQ757="","",VLOOKUP(AR757,[0]!Qualifier,(COLUMN(AR757)-34),FALSE))</f>
        <v xml:space="preserve">Aph </v>
      </c>
      <c r="BZ757" s="509" t="str">
        <f>IF(AR757="","",VLOOKUP(AS757,[0]!Qualifier,(COLUMN(AS757)-34),FALSE))</f>
        <v xml:space="preserve">&gt;18h </v>
      </c>
      <c r="CA757" s="509" t="str">
        <f>IF(AS757="","",VLOOKUP(AT757,[0]!Qualifier,(COLUMN(AT757)-34),FALSE))</f>
        <v xml:space="preserve">Transf </v>
      </c>
      <c r="CB757" s="509" t="str">
        <f>IF(AT757="","",VLOOKUP(AU757,[0]!Qualifier,(COLUMN(AU757)-34),FALSE))</f>
        <v xml:space="preserve">LCdepl </v>
      </c>
      <c r="CC757" s="509" t="str">
        <f>IF(AU757="","",VLOOKUP(AV757,[0]!Qualifier,(COLUMN(AV757)-34),FALSE))</f>
        <v xml:space="preserve">None </v>
      </c>
      <c r="CD757" s="509" t="str">
        <f>IF(AV757="","",VLOOKUP(AW757,[0]!Qualifier,(COLUMN(AW757)-34),FALSE))</f>
        <v xml:space="preserve">NoIrr </v>
      </c>
      <c r="CE757" s="508" t="str">
        <f>IF(AW757="","",VLOOKUP(AX757,[0]!Qualifier,(COLUMN(AX757)-34),FALSE))</f>
        <v xml:space="preserve">- </v>
      </c>
      <c r="CF757" s="508" t="str">
        <f>IF(AX757="","",VLOOKUP(AY757,[0]!Qualifier,(COLUMN(AY757)-34),FALSE))</f>
        <v>no sub</v>
      </c>
      <c r="CG757" s="509" t="str">
        <f>IF(AY757="","",VLOOKUP(AZ757,[0]!Qualifier,(COLUMN(AZ757)-34),FALSE))</f>
        <v>Non</v>
      </c>
      <c r="CH757" s="510" t="str">
        <f>IF(AZ757="","",VLOOKUP(BA757,[0]!Qualifier,(COLUMN(BA757)-34),FALSE))</f>
        <v>NA</v>
      </c>
      <c r="CI757" s="509" t="str">
        <f>IF(BA757="","",VLOOKUP(BB757,[0]!Qualifier,(COLUMN(BB757)-34),FALSE))</f>
        <v xml:space="preserve">None </v>
      </c>
      <c r="CJ757" s="510"/>
      <c r="CK757" s="513" t="str">
        <f t="shared" si="435"/>
        <v>5-7-1-1-1-4-1-2-2-4-1-3-1-1-1-1-1-1-1</v>
      </c>
      <c r="CL757" s="513">
        <v>43086</v>
      </c>
      <c r="CM757" s="513">
        <v>45195</v>
      </c>
      <c r="CN757" s="510"/>
      <c r="CP757" s="510"/>
    </row>
    <row r="758" spans="2:94" ht="12.95" customHeight="1" outlineLevel="1" x14ac:dyDescent="0.35">
      <c r="B758" s="7">
        <f t="shared" si="521"/>
        <v>753</v>
      </c>
      <c r="C758" s="59">
        <f t="shared" si="381"/>
        <v>753</v>
      </c>
      <c r="D758" s="124">
        <f t="shared" si="522"/>
        <v>560110</v>
      </c>
      <c r="E758" s="16" t="str">
        <f t="shared" si="523"/>
        <v>Plasma</v>
      </c>
      <c r="F758" s="58" t="str">
        <f t="shared" si="524"/>
        <v xml:space="preserve">ACD </v>
      </c>
      <c r="G758" s="58" t="str">
        <f t="shared" si="525"/>
        <v xml:space="preserve">NoAdd </v>
      </c>
      <c r="H758" s="58" t="str">
        <f t="shared" si="526"/>
        <v xml:space="preserve">Open </v>
      </c>
      <c r="I758" s="58" t="str">
        <f t="shared" si="527"/>
        <v xml:space="preserve">SV </v>
      </c>
      <c r="J758" s="58" t="str">
        <f t="shared" si="528"/>
        <v xml:space="preserve">≤-30°C  </v>
      </c>
      <c r="K758" s="58" t="str">
        <f t="shared" si="529"/>
        <v>No</v>
      </c>
      <c r="L758" s="58" t="str">
        <f t="shared" si="530"/>
        <v xml:space="preserve">Auto </v>
      </c>
      <c r="M758" s="58" t="str">
        <f t="shared" si="531"/>
        <v xml:space="preserve">Aph </v>
      </c>
      <c r="N758" s="58" t="str">
        <f t="shared" si="532"/>
        <v xml:space="preserve">≤6h </v>
      </c>
      <c r="O758" s="58" t="str">
        <f t="shared" si="533"/>
        <v xml:space="preserve">Transf </v>
      </c>
      <c r="P758" s="58" t="str">
        <f t="shared" si="534"/>
        <v xml:space="preserve">LCdepl </v>
      </c>
      <c r="Q758" s="58" t="str">
        <f t="shared" si="535"/>
        <v xml:space="preserve">None </v>
      </c>
      <c r="R758" s="58" t="str">
        <f t="shared" si="536"/>
        <v xml:space="preserve">NoIrr </v>
      </c>
      <c r="S758" s="58" t="str">
        <f t="shared" si="537"/>
        <v xml:space="preserve">- </v>
      </c>
      <c r="T758" s="58" t="str">
        <f t="shared" si="538"/>
        <v>no sub</v>
      </c>
      <c r="U758" s="58" t="str">
        <f t="shared" si="539"/>
        <v>Non</v>
      </c>
      <c r="V758" s="58" t="str">
        <f t="shared" si="540"/>
        <v>NA</v>
      </c>
      <c r="W758" s="58" t="str">
        <f t="shared" si="541"/>
        <v xml:space="preserve">None </v>
      </c>
      <c r="Y758" s="161" t="str">
        <f t="shared" si="542"/>
        <v>5-6-1-2-1-4-1-2-2-2-1-3-1-1-1-1-1-1-1</v>
      </c>
      <c r="Z758" s="8">
        <f t="shared" si="519"/>
        <v>560110</v>
      </c>
      <c r="AA758" s="7">
        <f t="shared" si="520"/>
        <v>753</v>
      </c>
      <c r="AB758" s="29" t="str">
        <f t="shared" si="518"/>
        <v>5</v>
      </c>
      <c r="AC758" s="29" t="str">
        <f t="shared" si="518"/>
        <v>6</v>
      </c>
      <c r="AD758" s="29" t="str">
        <f t="shared" si="518"/>
        <v>0</v>
      </c>
      <c r="AE758" s="29" t="str">
        <f t="shared" si="518"/>
        <v>1</v>
      </c>
      <c r="AF758" s="29" t="str">
        <f t="shared" si="518"/>
        <v>1</v>
      </c>
      <c r="AG758" s="29" t="str">
        <f t="shared" si="518"/>
        <v>0</v>
      </c>
      <c r="AH758" s="48">
        <f t="shared" si="474"/>
        <v>753</v>
      </c>
      <c r="AI758" s="510">
        <v>560110</v>
      </c>
      <c r="AJ758" s="509">
        <v>5</v>
      </c>
      <c r="AK758" s="509">
        <v>6</v>
      </c>
      <c r="AL758" s="509">
        <v>1</v>
      </c>
      <c r="AM758" s="509">
        <v>2</v>
      </c>
      <c r="AN758" s="509">
        <v>1</v>
      </c>
      <c r="AO758" s="509">
        <v>4</v>
      </c>
      <c r="AP758" s="509">
        <v>1</v>
      </c>
      <c r="AQ758" s="509">
        <v>2</v>
      </c>
      <c r="AR758" s="509">
        <v>2</v>
      </c>
      <c r="AS758" s="509">
        <v>2</v>
      </c>
      <c r="AT758" s="509">
        <v>1</v>
      </c>
      <c r="AU758" s="509">
        <v>3</v>
      </c>
      <c r="AV758" s="509">
        <v>1</v>
      </c>
      <c r="AW758" s="509">
        <v>1</v>
      </c>
      <c r="AX758" s="509">
        <v>1</v>
      </c>
      <c r="AY758" s="509">
        <v>1</v>
      </c>
      <c r="AZ758" s="509">
        <v>1</v>
      </c>
      <c r="BA758" s="509">
        <v>1</v>
      </c>
      <c r="BB758" s="509">
        <v>1</v>
      </c>
      <c r="BC758" s="509" t="b">
        <v>0</v>
      </c>
      <c r="BD758" s="508">
        <v>36201</v>
      </c>
      <c r="BE758" s="508">
        <v>36201</v>
      </c>
      <c r="BF758" s="509" t="b">
        <v>0</v>
      </c>
      <c r="BG758" s="510" t="s">
        <v>1367</v>
      </c>
      <c r="BH758" s="512"/>
      <c r="BI758" s="510"/>
      <c r="BJ758" s="513">
        <v>36201</v>
      </c>
      <c r="BK758" s="513">
        <v>36201</v>
      </c>
      <c r="BL758" s="513">
        <v>46217</v>
      </c>
      <c r="BM758" s="510"/>
      <c r="BN758" s="512"/>
      <c r="BO758" s="510"/>
      <c r="BP758" s="509">
        <v>6</v>
      </c>
      <c r="BQ758" s="509" t="str">
        <f>IF(AI758="","",VLOOKUP(AJ758,[0]!Qualifier,(COLUMN(AJ758)-34),FALSE))</f>
        <v>Plasma</v>
      </c>
      <c r="BR758" s="509" t="str">
        <f>IF(AJ758="","",VLOOKUP(AK758,[0]!Qualifier,(COLUMN(AK758)-34),FALSE))</f>
        <v xml:space="preserve">ACD </v>
      </c>
      <c r="BS758" s="509" t="str">
        <f>IF(AK758="","",VLOOKUP(AL758,[0]!Qualifier,(COLUMN(AL758)-34),FALSE))</f>
        <v xml:space="preserve">NoAdd </v>
      </c>
      <c r="BT758" s="509" t="str">
        <f>IF(AL758="","",VLOOKUP(AM758,[0]!Qualifier,(COLUMN(AM758)-34),FALSE))</f>
        <v xml:space="preserve">Open </v>
      </c>
      <c r="BU758" s="509" t="str">
        <f>IF(AM758="","",VLOOKUP(AN758,[0]!Qualifier,(COLUMN(AN758)-34),FALSE))</f>
        <v xml:space="preserve">SV </v>
      </c>
      <c r="BV758" s="509" t="str">
        <f>IF(AN758="","",VLOOKUP(AO758,[0]!Qualifier,(COLUMN(AO758)-34),FALSE))</f>
        <v xml:space="preserve">≤-30°C  </v>
      </c>
      <c r="BW758" s="509" t="str">
        <f>IF(AO758="","",VLOOKUP(AP758,[0]!Qualifier,(COLUMN(AP758)-34),FALSE))</f>
        <v>No</v>
      </c>
      <c r="BX758" s="509" t="str">
        <f>IF(AP758="","",VLOOKUP(AQ758,[0]!Qualifier,(COLUMN(AQ758)-34),FALSE))</f>
        <v xml:space="preserve">Auto </v>
      </c>
      <c r="BY758" s="509" t="str">
        <f>IF(AQ758="","",VLOOKUP(AR758,[0]!Qualifier,(COLUMN(AR758)-34),FALSE))</f>
        <v xml:space="preserve">Aph </v>
      </c>
      <c r="BZ758" s="509" t="str">
        <f>IF(AR758="","",VLOOKUP(AS758,[0]!Qualifier,(COLUMN(AS758)-34),FALSE))</f>
        <v xml:space="preserve">≤6h </v>
      </c>
      <c r="CA758" s="509" t="str">
        <f>IF(AS758="","",VLOOKUP(AT758,[0]!Qualifier,(COLUMN(AT758)-34),FALSE))</f>
        <v xml:space="preserve">Transf </v>
      </c>
      <c r="CB758" s="509" t="str">
        <f>IF(AT758="","",VLOOKUP(AU758,[0]!Qualifier,(COLUMN(AU758)-34),FALSE))</f>
        <v xml:space="preserve">LCdepl </v>
      </c>
      <c r="CC758" s="509" t="str">
        <f>IF(AU758="","",VLOOKUP(AV758,[0]!Qualifier,(COLUMN(AV758)-34),FALSE))</f>
        <v xml:space="preserve">None </v>
      </c>
      <c r="CD758" s="509" t="str">
        <f>IF(AV758="","",VLOOKUP(AW758,[0]!Qualifier,(COLUMN(AW758)-34),FALSE))</f>
        <v xml:space="preserve">NoIrr </v>
      </c>
      <c r="CE758" s="508" t="str">
        <f>IF(AW758="","",VLOOKUP(AX758,[0]!Qualifier,(COLUMN(AX758)-34),FALSE))</f>
        <v xml:space="preserve">- </v>
      </c>
      <c r="CF758" s="508" t="str">
        <f>IF(AX758="","",VLOOKUP(AY758,[0]!Qualifier,(COLUMN(AY758)-34),FALSE))</f>
        <v>no sub</v>
      </c>
      <c r="CG758" s="509" t="str">
        <f>IF(AY758="","",VLOOKUP(AZ758,[0]!Qualifier,(COLUMN(AZ758)-34),FALSE))</f>
        <v>Non</v>
      </c>
      <c r="CH758" s="510" t="str">
        <f>IF(AZ758="","",VLOOKUP(BA758,[0]!Qualifier,(COLUMN(BA758)-34),FALSE))</f>
        <v>NA</v>
      </c>
      <c r="CI758" s="509" t="str">
        <f>IF(BA758="","",VLOOKUP(BB758,[0]!Qualifier,(COLUMN(BB758)-34),FALSE))</f>
        <v xml:space="preserve">None </v>
      </c>
      <c r="CJ758" s="510"/>
      <c r="CK758" s="513" t="str">
        <f t="shared" si="435"/>
        <v>5-6-1-2-1-4-1-2-2-2-1-3-1-1-1-1-1-1-1</v>
      </c>
      <c r="CL758" s="513">
        <v>43086</v>
      </c>
      <c r="CM758" s="513">
        <v>45195</v>
      </c>
      <c r="CN758" s="510"/>
      <c r="CP758" s="510"/>
    </row>
    <row r="759" spans="2:94" ht="12.95" customHeight="1" outlineLevel="1" x14ac:dyDescent="0.35">
      <c r="B759" s="7">
        <f t="shared" si="382"/>
        <v>754</v>
      </c>
      <c r="C759" s="59">
        <f t="shared" si="381"/>
        <v>754</v>
      </c>
      <c r="D759" s="124">
        <f t="shared" si="522"/>
        <v>560979</v>
      </c>
      <c r="E759" s="16" t="str">
        <f t="shared" ref="E759" si="543">IF($AI759&lt;&gt;"",IF($Y$3="text", BQ759,AJ759),"")</f>
        <v>Plasma</v>
      </c>
      <c r="F759" s="58" t="str">
        <f t="shared" ref="F759" si="544">IF($AI759&lt;&gt;"",IF($Y$3="text", BR759,AK759),"")</f>
        <v xml:space="preserve">ACD </v>
      </c>
      <c r="G759" s="58" t="str">
        <f t="shared" ref="G759" si="545">IF($AI759&lt;&gt;"",IF($Y$3="text", BS759,AL759),"")</f>
        <v xml:space="preserve">NoAdd </v>
      </c>
      <c r="H759" s="58" t="str">
        <f t="shared" ref="H759" si="546">IF($AI759&lt;&gt;"",IF($Y$3="text", BT759,AM759),"")</f>
        <v xml:space="preserve">Closed </v>
      </c>
      <c r="I759" s="58" t="str">
        <f t="shared" ref="I759" si="547">IF($AI759&lt;&gt;"",IF($Y$3="text", BU759,AN759),"")</f>
        <v xml:space="preserve">NonSV </v>
      </c>
      <c r="J759" s="58" t="str">
        <f t="shared" ref="J759" si="548">IF($AI759&lt;&gt;"",IF($Y$3="text", BV759,AO759),"")</f>
        <v xml:space="preserve">2to6°C </v>
      </c>
      <c r="K759" s="58" t="str">
        <f t="shared" ref="K759" si="549">IF($AI759&lt;&gt;"",IF($Y$3="text", BW759,AP759),"")</f>
        <v>No</v>
      </c>
      <c r="L759" s="58" t="str">
        <f t="shared" ref="L759" si="550">IF($AI759&lt;&gt;"",IF($Y$3="text", BX759,AQ759),"")</f>
        <v xml:space="preserve">Auto </v>
      </c>
      <c r="M759" s="58" t="str">
        <f t="shared" ref="M759" si="551">IF($AI759&lt;&gt;"",IF($Y$3="text", BY759,AR759),"")</f>
        <v xml:space="preserve">Aph </v>
      </c>
      <c r="N759" s="58" t="str">
        <f t="shared" ref="N759" si="552">IF($AI759&lt;&gt;"",IF($Y$3="text", BZ759,AS759),"")</f>
        <v xml:space="preserve">NA </v>
      </c>
      <c r="O759" s="58" t="str">
        <f t="shared" ref="O759" si="553">IF($AI759&lt;&gt;"",IF($Y$3="text", CA759,AT759),"")</f>
        <v xml:space="preserve">Interm </v>
      </c>
      <c r="P759" s="58" t="str">
        <f t="shared" ref="P759" si="554">IF($AI759&lt;&gt;"",IF($Y$3="text", CB759,AU759),"")</f>
        <v xml:space="preserve">None </v>
      </c>
      <c r="Q759" s="58" t="str">
        <f t="shared" ref="Q759" si="555">IF($AI759&lt;&gt;"",IF($Y$3="text", CC759,AV759),"")</f>
        <v xml:space="preserve">None </v>
      </c>
      <c r="R759" s="58" t="str">
        <f t="shared" ref="R759" si="556">IF($AI759&lt;&gt;"",IF($Y$3="text", CD759,AW759),"")</f>
        <v xml:space="preserve">NoIrr </v>
      </c>
      <c r="S759" s="58" t="str">
        <f t="shared" ref="S759" si="557">IF($AI759&lt;&gt;"",IF($Y$3="text", CE759,AX759),"")</f>
        <v xml:space="preserve">- </v>
      </c>
      <c r="T759" s="58" t="str">
        <f t="shared" ref="T759" si="558">IF($AI759&lt;&gt;"",IF($Y$3="text", CF759,AY759),"")</f>
        <v>no sub</v>
      </c>
      <c r="U759" s="58" t="str">
        <f t="shared" ref="U759" si="559">IF($AI759&lt;&gt;"",IF($Y$3="text", CG759,AZ759),"")</f>
        <v>Non</v>
      </c>
      <c r="V759" s="58" t="str">
        <f t="shared" si="540"/>
        <v>NA</v>
      </c>
      <c r="W759" s="58" t="str">
        <f t="shared" si="541"/>
        <v xml:space="preserve">None </v>
      </c>
      <c r="Y759" s="161" t="str">
        <f t="shared" si="542"/>
        <v>5-6-1-1-3-2-1-2-2-1-6-1-1-1-1-1-1-1-1</v>
      </c>
      <c r="Z759" s="8">
        <f t="shared" si="519"/>
        <v>560979</v>
      </c>
      <c r="AA759" s="7">
        <f t="shared" si="520"/>
        <v>754</v>
      </c>
      <c r="AB759" s="29" t="str">
        <f t="shared" si="518"/>
        <v>5</v>
      </c>
      <c r="AC759" s="29" t="str">
        <f t="shared" si="518"/>
        <v>6</v>
      </c>
      <c r="AD759" s="29" t="str">
        <f t="shared" si="518"/>
        <v>0</v>
      </c>
      <c r="AE759" s="29" t="str">
        <f t="shared" si="518"/>
        <v>9</v>
      </c>
      <c r="AF759" s="29" t="str">
        <f t="shared" si="518"/>
        <v>7</v>
      </c>
      <c r="AG759" s="29" t="str">
        <f t="shared" si="518"/>
        <v>9</v>
      </c>
      <c r="AH759" s="48">
        <f t="shared" si="474"/>
        <v>754</v>
      </c>
      <c r="AI759" s="510">
        <v>560979</v>
      </c>
      <c r="AJ759" s="509">
        <v>5</v>
      </c>
      <c r="AK759" s="509">
        <v>6</v>
      </c>
      <c r="AL759" s="509">
        <v>1</v>
      </c>
      <c r="AM759" s="509">
        <v>1</v>
      </c>
      <c r="AN759" s="509">
        <v>3</v>
      </c>
      <c r="AO759" s="509">
        <v>2</v>
      </c>
      <c r="AP759" s="509">
        <v>1</v>
      </c>
      <c r="AQ759" s="509">
        <v>2</v>
      </c>
      <c r="AR759" s="509">
        <v>2</v>
      </c>
      <c r="AS759" s="509">
        <v>1</v>
      </c>
      <c r="AT759" s="509">
        <v>6</v>
      </c>
      <c r="AU759" s="509">
        <v>1</v>
      </c>
      <c r="AV759" s="509">
        <v>1</v>
      </c>
      <c r="AW759" s="509">
        <v>1</v>
      </c>
      <c r="AX759" s="509">
        <v>1</v>
      </c>
      <c r="AY759" s="509">
        <v>1</v>
      </c>
      <c r="AZ759" s="509">
        <v>1</v>
      </c>
      <c r="BA759" s="509">
        <v>1</v>
      </c>
      <c r="BB759" s="509">
        <v>1</v>
      </c>
      <c r="BC759" s="509" t="b">
        <v>0</v>
      </c>
      <c r="BD759" s="508">
        <v>39438</v>
      </c>
      <c r="BE759" s="508">
        <v>39267</v>
      </c>
      <c r="BF759" s="509" t="b">
        <v>0</v>
      </c>
      <c r="BG759" s="510" t="s">
        <v>749</v>
      </c>
      <c r="BH759" s="512"/>
      <c r="BI759" s="510"/>
      <c r="BJ759" s="513">
        <v>39438</v>
      </c>
      <c r="BK759" s="513">
        <v>39267</v>
      </c>
      <c r="BL759" s="513">
        <v>46217</v>
      </c>
      <c r="BM759" s="510"/>
      <c r="BN759" s="512"/>
      <c r="BO759" s="510"/>
      <c r="BP759" s="509">
        <v>9</v>
      </c>
      <c r="BQ759" s="509" t="str">
        <f>IF(AI759="","",VLOOKUP(AJ759,[0]!Qualifier,(COLUMN(AJ759)-34),FALSE))</f>
        <v>Plasma</v>
      </c>
      <c r="BR759" s="509" t="str">
        <f>IF(AJ759="","",VLOOKUP(AK759,[0]!Qualifier,(COLUMN(AK759)-34),FALSE))</f>
        <v xml:space="preserve">ACD </v>
      </c>
      <c r="BS759" s="509" t="str">
        <f>IF(AK759="","",VLOOKUP(AL759,[0]!Qualifier,(COLUMN(AL759)-34),FALSE))</f>
        <v xml:space="preserve">NoAdd </v>
      </c>
      <c r="BT759" s="509" t="str">
        <f>IF(AL759="","",VLOOKUP(AM759,[0]!Qualifier,(COLUMN(AM759)-34),FALSE))</f>
        <v xml:space="preserve">Closed </v>
      </c>
      <c r="BU759" s="509" t="str">
        <f>IF(AM759="","",VLOOKUP(AN759,[0]!Qualifier,(COLUMN(AN759)-34),FALSE))</f>
        <v xml:space="preserve">NonSV </v>
      </c>
      <c r="BV759" s="509" t="str">
        <f>IF(AN759="","",VLOOKUP(AO759,[0]!Qualifier,(COLUMN(AO759)-34),FALSE))</f>
        <v xml:space="preserve">2to6°C </v>
      </c>
      <c r="BW759" s="509" t="str">
        <f>IF(AO759="","",VLOOKUP(AP759,[0]!Qualifier,(COLUMN(AP759)-34),FALSE))</f>
        <v>No</v>
      </c>
      <c r="BX759" s="509" t="str">
        <f>IF(AP759="","",VLOOKUP(AQ759,[0]!Qualifier,(COLUMN(AQ759)-34),FALSE))</f>
        <v xml:space="preserve">Auto </v>
      </c>
      <c r="BY759" s="509" t="str">
        <f>IF(AQ759="","",VLOOKUP(AR759,[0]!Qualifier,(COLUMN(AR759)-34),FALSE))</f>
        <v xml:space="preserve">Aph </v>
      </c>
      <c r="BZ759" s="509" t="str">
        <f>IF(AR759="","",VLOOKUP(AS759,[0]!Qualifier,(COLUMN(AS759)-34),FALSE))</f>
        <v xml:space="preserve">NA </v>
      </c>
      <c r="CA759" s="509" t="str">
        <f>IF(AS759="","",VLOOKUP(AT759,[0]!Qualifier,(COLUMN(AT759)-34),FALSE))</f>
        <v xml:space="preserve">Interm </v>
      </c>
      <c r="CB759" s="509" t="str">
        <f>IF(AT759="","",VLOOKUP(AU759,[0]!Qualifier,(COLUMN(AU759)-34),FALSE))</f>
        <v xml:space="preserve">None </v>
      </c>
      <c r="CC759" s="509" t="str">
        <f>IF(AU759="","",VLOOKUP(AV759,[0]!Qualifier,(COLUMN(AV759)-34),FALSE))</f>
        <v xml:space="preserve">None </v>
      </c>
      <c r="CD759" s="509" t="str">
        <f>IF(AV759="","",VLOOKUP(AW759,[0]!Qualifier,(COLUMN(AW759)-34),FALSE))</f>
        <v xml:space="preserve">NoIrr </v>
      </c>
      <c r="CE759" s="508" t="str">
        <f>IF(AW759="","",VLOOKUP(AX759,[0]!Qualifier,(COLUMN(AX759)-34),FALSE))</f>
        <v xml:space="preserve">- </v>
      </c>
      <c r="CF759" s="508" t="str">
        <f>IF(AX759="","",VLOOKUP(AY759,[0]!Qualifier,(COLUMN(AY759)-34),FALSE))</f>
        <v>no sub</v>
      </c>
      <c r="CG759" s="509" t="str">
        <f>IF(AY759="","",VLOOKUP(AZ759,[0]!Qualifier,(COLUMN(AZ759)-34),FALSE))</f>
        <v>Non</v>
      </c>
      <c r="CH759" s="510" t="str">
        <f>IF(AZ759="","",VLOOKUP(BA759,[0]!Qualifier,(COLUMN(BA759)-34),FALSE))</f>
        <v>NA</v>
      </c>
      <c r="CI759" s="509" t="str">
        <f>IF(BA759="","",VLOOKUP(BB759,[0]!Qualifier,(COLUMN(BB759)-34),FALSE))</f>
        <v xml:space="preserve">None </v>
      </c>
      <c r="CJ759" s="510"/>
      <c r="CK759" s="513" t="str">
        <f t="shared" si="435"/>
        <v>5-6-1-1-3-2-1-2-2-1-6-1-1-1-1-1-1-1-1</v>
      </c>
      <c r="CL759" s="513">
        <v>40751</v>
      </c>
      <c r="CM759" s="513">
        <v>45195</v>
      </c>
      <c r="CN759" s="513">
        <v>42471</v>
      </c>
      <c r="CO759" s="513">
        <v>1</v>
      </c>
      <c r="CP759" s="510" t="s">
        <v>1078</v>
      </c>
    </row>
    <row r="760" spans="2:94" ht="12.95" customHeight="1" outlineLevel="1" x14ac:dyDescent="0.35">
      <c r="B760" s="7">
        <f t="shared" si="382"/>
        <v>755</v>
      </c>
      <c r="C760" s="59">
        <f t="shared" ref="C760:C778" si="560">IF(AH760="","",IF(OR(BC760,BF760),"invalid",B760))</f>
        <v>755</v>
      </c>
      <c r="D760" s="124">
        <f t="shared" ref="D760:D799" si="561">IF(AI760="","",AI760)</f>
        <v>565101</v>
      </c>
      <c r="E760" s="16" t="str">
        <f t="shared" ref="E760:E799" si="562">IF($AI760&lt;&gt;"",IF($Y$3="text", BQ760,AJ760),"")</f>
        <v>Plasma</v>
      </c>
      <c r="F760" s="58" t="str">
        <f t="shared" ref="F760:F799" si="563">IF($AI760&lt;&gt;"",IF($Y$3="text", BR760,AK760),"")</f>
        <v xml:space="preserve">Citr </v>
      </c>
      <c r="G760" s="58" t="str">
        <f t="shared" ref="G760:G799" si="564">IF($AI760&lt;&gt;"",IF($Y$3="text", BS760,AL760),"")</f>
        <v xml:space="preserve">NoAdd </v>
      </c>
      <c r="H760" s="58" t="str">
        <f t="shared" ref="H760:H799" si="565">IF($AI760&lt;&gt;"",IF($Y$3="text", BT760,AM760),"")</f>
        <v xml:space="preserve">Closed </v>
      </c>
      <c r="I760" s="58" t="str">
        <f t="shared" ref="I760:I799" si="566">IF($AI760&lt;&gt;"",IF($Y$3="text", BU760,AN760),"")</f>
        <v xml:space="preserve">SV </v>
      </c>
      <c r="J760" s="58" t="str">
        <f t="shared" ref="J760:J799" si="567">IF($AI760&lt;&gt;"",IF($Y$3="text", BV760,AO760),"")</f>
        <v xml:space="preserve">≤-30°C  </v>
      </c>
      <c r="K760" s="58" t="str">
        <f t="shared" ref="K760:K799" si="568">IF($AI760&lt;&gt;"",IF($Y$3="text", BW760,AP760),"")</f>
        <v>No</v>
      </c>
      <c r="L760" s="58" t="str">
        <f t="shared" ref="L760:L799" si="569">IF($AI760&lt;&gt;"",IF($Y$3="text", BX760,AQ760),"")</f>
        <v xml:space="preserve">Auto </v>
      </c>
      <c r="M760" s="58" t="str">
        <f t="shared" ref="M760:M799" si="570">IF($AI760&lt;&gt;"",IF($Y$3="text", BY760,AR760),"")</f>
        <v xml:space="preserve">Aph </v>
      </c>
      <c r="N760" s="58" t="str">
        <f t="shared" ref="N760:N799" si="571">IF($AI760&lt;&gt;"",IF($Y$3="text", BZ760,AS760),"")</f>
        <v xml:space="preserve">≤18h </v>
      </c>
      <c r="O760" s="58" t="str">
        <f t="shared" ref="O760:O799" si="572">IF($AI760&lt;&gt;"",IF($Y$3="text", CA760,AT760),"")</f>
        <v xml:space="preserve">Transf </v>
      </c>
      <c r="P760" s="58" t="str">
        <f t="shared" ref="P760:P799" si="573">IF($AI760&lt;&gt;"",IF($Y$3="text", CB760,AU760),"")</f>
        <v xml:space="preserve">LCdepl </v>
      </c>
      <c r="Q760" s="58" t="str">
        <f t="shared" ref="Q760:Q799" si="574">IF($AI760&lt;&gt;"",IF($Y$3="text", CC760,AV760),"")</f>
        <v xml:space="preserve">None </v>
      </c>
      <c r="R760" s="58" t="str">
        <f t="shared" ref="R760:R799" si="575">IF($AI760&lt;&gt;"",IF($Y$3="text", CD760,AW760),"")</f>
        <v xml:space="preserve">NoIrr </v>
      </c>
      <c r="S760" s="58" t="str">
        <f t="shared" ref="S760:S799" si="576">IF($AI760&lt;&gt;"",IF($Y$3="text", CE760,AX760),"")</f>
        <v xml:space="preserve">- </v>
      </c>
      <c r="T760" s="58" t="str">
        <f t="shared" ref="T760:T799" si="577">IF($AI760&lt;&gt;"",IF($Y$3="text", CF760,AY760),"")</f>
        <v>no sub</v>
      </c>
      <c r="U760" s="58" t="str">
        <f t="shared" ref="U760:U799" si="578">IF($AI760&lt;&gt;"",IF($Y$3="text", CG760,AZ760),"")</f>
        <v>Non</v>
      </c>
      <c r="V760" s="58" t="str">
        <f t="shared" ref="V760:V799" si="579">IF($AI760&lt;&gt;"",IF($Y$3="text", CH760,BA760),"")</f>
        <v>NA</v>
      </c>
      <c r="W760" s="58" t="str">
        <f t="shared" ref="W760:W799" si="580">IF($AI760&lt;&gt;"",IF($Y$3="text", CI760,BB760),"")</f>
        <v xml:space="preserve">None </v>
      </c>
      <c r="Y760" s="161" t="str">
        <f t="shared" si="542"/>
        <v>5-10-1-1-1-4-1-2-2-3-1-3-1-1-1-1-1-1-1</v>
      </c>
      <c r="Z760" s="8">
        <f t="shared" ref="Z760:Z799" si="581">IF(D760&gt;0,D760,"")</f>
        <v>565101</v>
      </c>
      <c r="AA760" s="7">
        <f t="shared" ref="AA760:AA799" si="582">B760</f>
        <v>755</v>
      </c>
      <c r="AB760" s="29" t="str">
        <f t="shared" ref="AB760:AG799" si="583">MID(TEXT($Z760,"000000"),AB$5,1)</f>
        <v>5</v>
      </c>
      <c r="AC760" s="29" t="str">
        <f t="shared" si="583"/>
        <v>6</v>
      </c>
      <c r="AD760" s="29" t="str">
        <f t="shared" si="583"/>
        <v>5</v>
      </c>
      <c r="AE760" s="29" t="str">
        <f t="shared" si="583"/>
        <v>1</v>
      </c>
      <c r="AF760" s="29" t="str">
        <f t="shared" si="583"/>
        <v>0</v>
      </c>
      <c r="AG760" s="29" t="str">
        <f t="shared" si="583"/>
        <v>1</v>
      </c>
      <c r="AH760" s="48">
        <f t="shared" si="474"/>
        <v>755</v>
      </c>
      <c r="AI760" s="510">
        <v>565101</v>
      </c>
      <c r="AJ760" s="509">
        <v>5</v>
      </c>
      <c r="AK760" s="509">
        <v>10</v>
      </c>
      <c r="AL760" s="509">
        <v>1</v>
      </c>
      <c r="AM760" s="509">
        <v>1</v>
      </c>
      <c r="AN760" s="509">
        <v>1</v>
      </c>
      <c r="AO760" s="509">
        <v>4</v>
      </c>
      <c r="AP760" s="509">
        <v>1</v>
      </c>
      <c r="AQ760" s="509">
        <v>2</v>
      </c>
      <c r="AR760" s="509">
        <v>2</v>
      </c>
      <c r="AS760" s="509">
        <v>3</v>
      </c>
      <c r="AT760" s="509">
        <v>1</v>
      </c>
      <c r="AU760" s="509">
        <v>3</v>
      </c>
      <c r="AV760" s="509">
        <v>1</v>
      </c>
      <c r="AW760" s="509">
        <v>1</v>
      </c>
      <c r="AX760" s="509">
        <v>1</v>
      </c>
      <c r="AY760" s="509">
        <v>1</v>
      </c>
      <c r="AZ760" s="509">
        <v>1</v>
      </c>
      <c r="BA760" s="509">
        <v>1</v>
      </c>
      <c r="BB760" s="509">
        <v>1</v>
      </c>
      <c r="BC760" s="509" t="b">
        <v>0</v>
      </c>
      <c r="BD760" s="508">
        <v>38695</v>
      </c>
      <c r="BE760" s="508">
        <v>38695</v>
      </c>
      <c r="BF760" s="509" t="b">
        <v>0</v>
      </c>
      <c r="BG760" s="510" t="s">
        <v>1499</v>
      </c>
      <c r="BH760" s="512"/>
      <c r="BI760" s="510"/>
      <c r="BJ760" s="513">
        <v>38695</v>
      </c>
      <c r="BK760" s="513">
        <v>38695</v>
      </c>
      <c r="BL760" s="513">
        <v>46217</v>
      </c>
      <c r="BM760" s="510"/>
      <c r="BN760" s="512"/>
      <c r="BO760" s="510"/>
      <c r="BP760" s="509">
        <v>2</v>
      </c>
      <c r="BQ760" s="509" t="str">
        <f>IF(AI760="","",VLOOKUP(AJ760,[0]!Qualifier,(COLUMN(AJ760)-34),FALSE))</f>
        <v>Plasma</v>
      </c>
      <c r="BR760" s="509" t="str">
        <f>IF(AJ760="","",VLOOKUP(AK760,[0]!Qualifier,(COLUMN(AK760)-34),FALSE))</f>
        <v xml:space="preserve">Citr </v>
      </c>
      <c r="BS760" s="509" t="str">
        <f>IF(AK760="","",VLOOKUP(AL760,[0]!Qualifier,(COLUMN(AL760)-34),FALSE))</f>
        <v xml:space="preserve">NoAdd </v>
      </c>
      <c r="BT760" s="509" t="str">
        <f>IF(AL760="","",VLOOKUP(AM760,[0]!Qualifier,(COLUMN(AM760)-34),FALSE))</f>
        <v xml:space="preserve">Closed </v>
      </c>
      <c r="BU760" s="509" t="str">
        <f>IF(AM760="","",VLOOKUP(AN760,[0]!Qualifier,(COLUMN(AN760)-34),FALSE))</f>
        <v xml:space="preserve">SV </v>
      </c>
      <c r="BV760" s="509" t="str">
        <f>IF(AN760="","",VLOOKUP(AO760,[0]!Qualifier,(COLUMN(AO760)-34),FALSE))</f>
        <v xml:space="preserve">≤-30°C  </v>
      </c>
      <c r="BW760" s="509" t="str">
        <f>IF(AO760="","",VLOOKUP(AP760,[0]!Qualifier,(COLUMN(AP760)-34),FALSE))</f>
        <v>No</v>
      </c>
      <c r="BX760" s="509" t="str">
        <f>IF(AP760="","",VLOOKUP(AQ760,[0]!Qualifier,(COLUMN(AQ760)-34),FALSE))</f>
        <v xml:space="preserve">Auto </v>
      </c>
      <c r="BY760" s="509" t="str">
        <f>IF(AQ760="","",VLOOKUP(AR760,[0]!Qualifier,(COLUMN(AR760)-34),FALSE))</f>
        <v xml:space="preserve">Aph </v>
      </c>
      <c r="BZ760" s="509" t="str">
        <f>IF(AR760="","",VLOOKUP(AS760,[0]!Qualifier,(COLUMN(AS760)-34),FALSE))</f>
        <v xml:space="preserve">≤18h </v>
      </c>
      <c r="CA760" s="509" t="str">
        <f>IF(AS760="","",VLOOKUP(AT760,[0]!Qualifier,(COLUMN(AT760)-34),FALSE))</f>
        <v xml:space="preserve">Transf </v>
      </c>
      <c r="CB760" s="509" t="str">
        <f>IF(AT760="","",VLOOKUP(AU760,[0]!Qualifier,(COLUMN(AU760)-34),FALSE))</f>
        <v xml:space="preserve">LCdepl </v>
      </c>
      <c r="CC760" s="509" t="str">
        <f>IF(AU760="","",VLOOKUP(AV760,[0]!Qualifier,(COLUMN(AV760)-34),FALSE))</f>
        <v xml:space="preserve">None </v>
      </c>
      <c r="CD760" s="509" t="str">
        <f>IF(AV760="","",VLOOKUP(AW760,[0]!Qualifier,(COLUMN(AW760)-34),FALSE))</f>
        <v xml:space="preserve">NoIrr </v>
      </c>
      <c r="CE760" s="508" t="str">
        <f>IF(AW760="","",VLOOKUP(AX760,[0]!Qualifier,(COLUMN(AX760)-34),FALSE))</f>
        <v xml:space="preserve">- </v>
      </c>
      <c r="CF760" s="508" t="str">
        <f>IF(AX760="","",VLOOKUP(AY760,[0]!Qualifier,(COLUMN(AY760)-34),FALSE))</f>
        <v>no sub</v>
      </c>
      <c r="CG760" s="509" t="str">
        <f>IF(AY760="","",VLOOKUP(AZ760,[0]!Qualifier,(COLUMN(AZ760)-34),FALSE))</f>
        <v>Non</v>
      </c>
      <c r="CH760" s="510" t="str">
        <f>IF(AZ760="","",VLOOKUP(BA760,[0]!Qualifier,(COLUMN(BA760)-34),FALSE))</f>
        <v>NA</v>
      </c>
      <c r="CI760" s="509" t="str">
        <f>IF(BA760="","",VLOOKUP(BB760,[0]!Qualifier,(COLUMN(BB760)-34),FALSE))</f>
        <v xml:space="preserve">None </v>
      </c>
      <c r="CJ760" s="510"/>
      <c r="CK760" s="513" t="str">
        <f t="shared" si="435"/>
        <v>5-10-1-1-1-4-1-2-2-3-1-3-1-1-1-1-1-1-1</v>
      </c>
      <c r="CL760" s="513">
        <v>40751</v>
      </c>
      <c r="CM760" s="513">
        <v>45195</v>
      </c>
      <c r="CN760" s="513">
        <v>42471</v>
      </c>
      <c r="CO760" s="513">
        <v>1</v>
      </c>
      <c r="CP760" s="510" t="s">
        <v>1078</v>
      </c>
    </row>
    <row r="761" spans="2:94" ht="12.95" customHeight="1" outlineLevel="1" x14ac:dyDescent="0.35">
      <c r="B761" s="7">
        <f t="shared" ref="B761" si="584">IF(D761="","",B760+1)</f>
        <v>756</v>
      </c>
      <c r="C761" s="59">
        <f t="shared" si="560"/>
        <v>756</v>
      </c>
      <c r="D761" s="124">
        <f t="shared" si="561"/>
        <v>565102</v>
      </c>
      <c r="E761" s="16" t="str">
        <f t="shared" si="562"/>
        <v>Plasma</v>
      </c>
      <c r="F761" s="58" t="str">
        <f t="shared" si="563"/>
        <v xml:space="preserve">Citr </v>
      </c>
      <c r="G761" s="58" t="str">
        <f t="shared" si="564"/>
        <v xml:space="preserve">NoAdd </v>
      </c>
      <c r="H761" s="58" t="str">
        <f t="shared" si="565"/>
        <v xml:space="preserve">Closed </v>
      </c>
      <c r="I761" s="58" t="str">
        <f t="shared" si="566"/>
        <v xml:space="preserve">SV </v>
      </c>
      <c r="J761" s="58" t="str">
        <f t="shared" si="567"/>
        <v xml:space="preserve">≤-30°C  </v>
      </c>
      <c r="K761" s="58" t="str">
        <f t="shared" si="568"/>
        <v>No</v>
      </c>
      <c r="L761" s="58" t="str">
        <f t="shared" si="569"/>
        <v xml:space="preserve">Auto </v>
      </c>
      <c r="M761" s="58" t="str">
        <f t="shared" si="570"/>
        <v xml:space="preserve">Aph </v>
      </c>
      <c r="N761" s="58" t="str">
        <f t="shared" si="571"/>
        <v xml:space="preserve">≤18h </v>
      </c>
      <c r="O761" s="58" t="str">
        <f t="shared" si="572"/>
        <v xml:space="preserve">Transf </v>
      </c>
      <c r="P761" s="58" t="str">
        <f t="shared" si="573"/>
        <v>Cellfree</v>
      </c>
      <c r="Q761" s="58" t="str">
        <f t="shared" si="574"/>
        <v xml:space="preserve">None </v>
      </c>
      <c r="R761" s="58" t="str">
        <f t="shared" si="575"/>
        <v xml:space="preserve">NoIrr </v>
      </c>
      <c r="S761" s="58" t="str">
        <f t="shared" si="576"/>
        <v xml:space="preserve">- </v>
      </c>
      <c r="T761" s="58" t="str">
        <f t="shared" si="577"/>
        <v>no sub</v>
      </c>
      <c r="U761" s="58" t="str">
        <f t="shared" si="578"/>
        <v>Non</v>
      </c>
      <c r="V761" s="58" t="str">
        <f t="shared" si="579"/>
        <v>NA</v>
      </c>
      <c r="W761" s="58" t="str">
        <f t="shared" si="580"/>
        <v xml:space="preserve">None </v>
      </c>
      <c r="Y761" s="161" t="str">
        <f t="shared" si="542"/>
        <v>5-10-1-1-1-4-1-2-2-3-1-5-1-1-1-1-1-1-1</v>
      </c>
      <c r="Z761" s="8">
        <f t="shared" si="581"/>
        <v>565102</v>
      </c>
      <c r="AA761" s="7">
        <f t="shared" si="582"/>
        <v>756</v>
      </c>
      <c r="AB761" s="29" t="str">
        <f t="shared" si="583"/>
        <v>5</v>
      </c>
      <c r="AC761" s="29" t="str">
        <f t="shared" si="583"/>
        <v>6</v>
      </c>
      <c r="AD761" s="29" t="str">
        <f t="shared" si="583"/>
        <v>5</v>
      </c>
      <c r="AE761" s="29" t="str">
        <f t="shared" si="583"/>
        <v>1</v>
      </c>
      <c r="AF761" s="29" t="str">
        <f t="shared" si="583"/>
        <v>0</v>
      </c>
      <c r="AG761" s="29" t="str">
        <f t="shared" si="583"/>
        <v>2</v>
      </c>
      <c r="AH761" s="48">
        <f t="shared" si="474"/>
        <v>756</v>
      </c>
      <c r="AI761" s="510">
        <v>565102</v>
      </c>
      <c r="AJ761" s="509">
        <v>5</v>
      </c>
      <c r="AK761" s="509">
        <v>10</v>
      </c>
      <c r="AL761" s="509">
        <v>1</v>
      </c>
      <c r="AM761" s="509">
        <v>1</v>
      </c>
      <c r="AN761" s="509">
        <v>1</v>
      </c>
      <c r="AO761" s="509">
        <v>4</v>
      </c>
      <c r="AP761" s="509">
        <v>1</v>
      </c>
      <c r="AQ761" s="509">
        <v>2</v>
      </c>
      <c r="AR761" s="509">
        <v>2</v>
      </c>
      <c r="AS761" s="509">
        <v>3</v>
      </c>
      <c r="AT761" s="509">
        <v>1</v>
      </c>
      <c r="AU761" s="509">
        <v>5</v>
      </c>
      <c r="AV761" s="509">
        <v>1</v>
      </c>
      <c r="AW761" s="509">
        <v>1</v>
      </c>
      <c r="AX761" s="509">
        <v>1</v>
      </c>
      <c r="AY761" s="509">
        <v>1</v>
      </c>
      <c r="AZ761" s="509">
        <v>1</v>
      </c>
      <c r="BA761" s="509">
        <v>1</v>
      </c>
      <c r="BB761" s="509">
        <v>1</v>
      </c>
      <c r="BC761" s="509" t="b">
        <v>0</v>
      </c>
      <c r="BD761" s="508">
        <v>44692</v>
      </c>
      <c r="BE761" s="508">
        <v>44684</v>
      </c>
      <c r="BF761" s="509" t="b">
        <v>0</v>
      </c>
      <c r="BG761" s="510" t="s">
        <v>1500</v>
      </c>
      <c r="BH761" s="512"/>
      <c r="BI761" s="510"/>
      <c r="BJ761" s="513">
        <v>44692</v>
      </c>
      <c r="BK761" s="513">
        <v>44684</v>
      </c>
      <c r="BL761" s="513">
        <v>46217</v>
      </c>
      <c r="BM761" s="510"/>
      <c r="BN761" s="512"/>
      <c r="BO761" s="510"/>
      <c r="BP761" s="509">
        <v>13</v>
      </c>
      <c r="BQ761" s="509" t="str">
        <f>IF(AI761="","",VLOOKUP(AJ761,[0]!Qualifier,(COLUMN(AJ761)-34),FALSE))</f>
        <v>Plasma</v>
      </c>
      <c r="BR761" s="509" t="str">
        <f>IF(AJ761="","",VLOOKUP(AK761,[0]!Qualifier,(COLUMN(AK761)-34),FALSE))</f>
        <v xml:space="preserve">Citr </v>
      </c>
      <c r="BS761" s="509" t="str">
        <f>IF(AK761="","",VLOOKUP(AL761,[0]!Qualifier,(COLUMN(AL761)-34),FALSE))</f>
        <v xml:space="preserve">NoAdd </v>
      </c>
      <c r="BT761" s="509" t="str">
        <f>IF(AL761="","",VLOOKUP(AM761,[0]!Qualifier,(COLUMN(AM761)-34),FALSE))</f>
        <v xml:space="preserve">Closed </v>
      </c>
      <c r="BU761" s="509" t="str">
        <f>IF(AM761="","",VLOOKUP(AN761,[0]!Qualifier,(COLUMN(AN761)-34),FALSE))</f>
        <v xml:space="preserve">SV </v>
      </c>
      <c r="BV761" s="509" t="str">
        <f>IF(AN761="","",VLOOKUP(AO761,[0]!Qualifier,(COLUMN(AO761)-34),FALSE))</f>
        <v xml:space="preserve">≤-30°C  </v>
      </c>
      <c r="BW761" s="509" t="str">
        <f>IF(AO761="","",VLOOKUP(AP761,[0]!Qualifier,(COLUMN(AP761)-34),FALSE))</f>
        <v>No</v>
      </c>
      <c r="BX761" s="509" t="str">
        <f>IF(AP761="","",VLOOKUP(AQ761,[0]!Qualifier,(COLUMN(AQ761)-34),FALSE))</f>
        <v xml:space="preserve">Auto </v>
      </c>
      <c r="BY761" s="509" t="str">
        <f>IF(AQ761="","",VLOOKUP(AR761,[0]!Qualifier,(COLUMN(AR761)-34),FALSE))</f>
        <v xml:space="preserve">Aph </v>
      </c>
      <c r="BZ761" s="509" t="str">
        <f>IF(AR761="","",VLOOKUP(AS761,[0]!Qualifier,(COLUMN(AS761)-34),FALSE))</f>
        <v xml:space="preserve">≤18h </v>
      </c>
      <c r="CA761" s="509" t="str">
        <f>IF(AS761="","",VLOOKUP(AT761,[0]!Qualifier,(COLUMN(AT761)-34),FALSE))</f>
        <v xml:space="preserve">Transf </v>
      </c>
      <c r="CB761" s="509" t="str">
        <f>IF(AT761="","",VLOOKUP(AU761,[0]!Qualifier,(COLUMN(AU761)-34),FALSE))</f>
        <v>Cellfree</v>
      </c>
      <c r="CC761" s="509" t="str">
        <f>IF(AU761="","",VLOOKUP(AV761,[0]!Qualifier,(COLUMN(AV761)-34),FALSE))</f>
        <v xml:space="preserve">None </v>
      </c>
      <c r="CD761" s="509" t="str">
        <f>IF(AV761="","",VLOOKUP(AW761,[0]!Qualifier,(COLUMN(AW761)-34),FALSE))</f>
        <v xml:space="preserve">NoIrr </v>
      </c>
      <c r="CE761" s="508" t="str">
        <f>IF(AW761="","",VLOOKUP(AX761,[0]!Qualifier,(COLUMN(AX761)-34),FALSE))</f>
        <v xml:space="preserve">- </v>
      </c>
      <c r="CF761" s="508" t="str">
        <f>IF(AX761="","",VLOOKUP(AY761,[0]!Qualifier,(COLUMN(AY761)-34),FALSE))</f>
        <v>no sub</v>
      </c>
      <c r="CG761" s="509" t="str">
        <f>IF(AY761="","",VLOOKUP(AZ761,[0]!Qualifier,(COLUMN(AZ761)-34),FALSE))</f>
        <v>Non</v>
      </c>
      <c r="CH761" s="510" t="str">
        <f>IF(AZ761="","",VLOOKUP(BA761,[0]!Qualifier,(COLUMN(BA761)-34),FALSE))</f>
        <v>NA</v>
      </c>
      <c r="CI761" s="509" t="str">
        <f>IF(BA761="","",VLOOKUP(BB761,[0]!Qualifier,(COLUMN(BB761)-34),FALSE))</f>
        <v xml:space="preserve">None </v>
      </c>
      <c r="CJ761" s="510"/>
      <c r="CK761" s="513" t="str">
        <f t="shared" si="435"/>
        <v>5-10-1-1-1-4-1-2-2-3-1-5-1-1-1-1-1-1-1</v>
      </c>
      <c r="CL761" s="513">
        <v>41975</v>
      </c>
      <c r="CM761" s="513">
        <v>45195</v>
      </c>
      <c r="CN761" s="513">
        <v>42471</v>
      </c>
      <c r="CO761" s="513">
        <v>1</v>
      </c>
      <c r="CP761" s="510" t="s">
        <v>1078</v>
      </c>
    </row>
    <row r="762" spans="2:94" ht="12.95" customHeight="1" outlineLevel="1" x14ac:dyDescent="0.35">
      <c r="B762" s="7">
        <f t="shared" ref="B762:B799" si="585">IF(D762="","",B761+1)</f>
        <v>757</v>
      </c>
      <c r="C762" s="59">
        <f t="shared" si="560"/>
        <v>757</v>
      </c>
      <c r="D762" s="124">
        <f t="shared" si="561"/>
        <v>565103</v>
      </c>
      <c r="E762" s="16" t="str">
        <f t="shared" si="562"/>
        <v>Plasma</v>
      </c>
      <c r="F762" s="58" t="str">
        <f t="shared" si="563"/>
        <v xml:space="preserve">Citr </v>
      </c>
      <c r="G762" s="58" t="str">
        <f t="shared" si="564"/>
        <v xml:space="preserve">NoAdd </v>
      </c>
      <c r="H762" s="58" t="str">
        <f t="shared" si="565"/>
        <v xml:space="preserve">Closed </v>
      </c>
      <c r="I762" s="58" t="str">
        <f t="shared" si="566"/>
        <v xml:space="preserve">SV </v>
      </c>
      <c r="J762" s="58" t="str">
        <f t="shared" si="567"/>
        <v xml:space="preserve">≤-30°C  </v>
      </c>
      <c r="K762" s="58" t="str">
        <f t="shared" si="568"/>
        <v>No</v>
      </c>
      <c r="L762" s="58" t="str">
        <f t="shared" si="569"/>
        <v xml:space="preserve">Auto </v>
      </c>
      <c r="M762" s="58" t="str">
        <f t="shared" si="570"/>
        <v xml:space="preserve">Aph </v>
      </c>
      <c r="N762" s="58" t="str">
        <f t="shared" si="571"/>
        <v xml:space="preserve">&gt;18h </v>
      </c>
      <c r="O762" s="58" t="str">
        <f t="shared" si="572"/>
        <v xml:space="preserve">Transf </v>
      </c>
      <c r="P762" s="58" t="str">
        <f t="shared" si="573"/>
        <v>Cellfree</v>
      </c>
      <c r="Q762" s="58" t="str">
        <f t="shared" si="574"/>
        <v xml:space="preserve">None </v>
      </c>
      <c r="R762" s="58" t="str">
        <f t="shared" si="575"/>
        <v xml:space="preserve">NoIrr </v>
      </c>
      <c r="S762" s="58" t="str">
        <f t="shared" si="576"/>
        <v xml:space="preserve">- </v>
      </c>
      <c r="T762" s="58" t="str">
        <f t="shared" si="577"/>
        <v>no sub</v>
      </c>
      <c r="U762" s="58" t="str">
        <f t="shared" si="578"/>
        <v>Non</v>
      </c>
      <c r="V762" s="58" t="str">
        <f t="shared" si="579"/>
        <v>NA</v>
      </c>
      <c r="W762" s="58" t="str">
        <f t="shared" si="580"/>
        <v xml:space="preserve">None </v>
      </c>
      <c r="Y762" s="161" t="str">
        <f t="shared" si="542"/>
        <v>5-10-1-1-1-4-1-2-2-4-1-5-1-1-1-1-1-1-1</v>
      </c>
      <c r="Z762" s="8">
        <f t="shared" si="581"/>
        <v>565103</v>
      </c>
      <c r="AA762" s="7">
        <f t="shared" si="582"/>
        <v>757</v>
      </c>
      <c r="AB762" s="29" t="str">
        <f t="shared" si="583"/>
        <v>5</v>
      </c>
      <c r="AC762" s="29" t="str">
        <f t="shared" si="583"/>
        <v>6</v>
      </c>
      <c r="AD762" s="29" t="str">
        <f t="shared" si="583"/>
        <v>5</v>
      </c>
      <c r="AE762" s="29" t="str">
        <f t="shared" si="583"/>
        <v>1</v>
      </c>
      <c r="AF762" s="29" t="str">
        <f t="shared" si="583"/>
        <v>0</v>
      </c>
      <c r="AG762" s="29" t="str">
        <f t="shared" si="583"/>
        <v>3</v>
      </c>
      <c r="AH762" s="48">
        <f t="shared" si="474"/>
        <v>757</v>
      </c>
      <c r="AI762" s="510">
        <v>565103</v>
      </c>
      <c r="AJ762" s="509">
        <v>5</v>
      </c>
      <c r="AK762" s="509">
        <v>10</v>
      </c>
      <c r="AL762" s="509">
        <v>1</v>
      </c>
      <c r="AM762" s="509">
        <v>1</v>
      </c>
      <c r="AN762" s="509">
        <v>1</v>
      </c>
      <c r="AO762" s="509">
        <v>4</v>
      </c>
      <c r="AP762" s="509">
        <v>1</v>
      </c>
      <c r="AQ762" s="509">
        <v>2</v>
      </c>
      <c r="AR762" s="509">
        <v>2</v>
      </c>
      <c r="AS762" s="509">
        <v>4</v>
      </c>
      <c r="AT762" s="509">
        <v>1</v>
      </c>
      <c r="AU762" s="509">
        <v>5</v>
      </c>
      <c r="AV762" s="509">
        <v>1</v>
      </c>
      <c r="AW762" s="509">
        <v>1</v>
      </c>
      <c r="AX762" s="509">
        <v>1</v>
      </c>
      <c r="AY762" s="509">
        <v>1</v>
      </c>
      <c r="AZ762" s="509">
        <v>1</v>
      </c>
      <c r="BA762" s="509">
        <v>1</v>
      </c>
      <c r="BB762" s="509">
        <v>1</v>
      </c>
      <c r="BC762" s="509" t="b">
        <v>0</v>
      </c>
      <c r="BD762" s="508">
        <v>44692</v>
      </c>
      <c r="BE762" s="508">
        <v>44684</v>
      </c>
      <c r="BF762" s="509" t="b">
        <v>0</v>
      </c>
      <c r="BG762" s="510" t="s">
        <v>1153</v>
      </c>
      <c r="BH762" s="512"/>
      <c r="BI762" s="510"/>
      <c r="BJ762" s="513">
        <v>44692</v>
      </c>
      <c r="BK762" s="513">
        <v>44684</v>
      </c>
      <c r="BL762" s="513">
        <v>46217</v>
      </c>
      <c r="BM762" s="510"/>
      <c r="BN762" s="512"/>
      <c r="BO762" s="510"/>
      <c r="BP762" s="509">
        <v>15</v>
      </c>
      <c r="BQ762" s="509" t="str">
        <f>IF(AI762="","",VLOOKUP(AJ762,[0]!Qualifier,(COLUMN(AJ762)-34),FALSE))</f>
        <v>Plasma</v>
      </c>
      <c r="BR762" s="509" t="str">
        <f>IF(AJ762="","",VLOOKUP(AK762,[0]!Qualifier,(COLUMN(AK762)-34),FALSE))</f>
        <v xml:space="preserve">Citr </v>
      </c>
      <c r="BS762" s="509" t="str">
        <f>IF(AK762="","",VLOOKUP(AL762,[0]!Qualifier,(COLUMN(AL762)-34),FALSE))</f>
        <v xml:space="preserve">NoAdd </v>
      </c>
      <c r="BT762" s="509" t="str">
        <f>IF(AL762="","",VLOOKUP(AM762,[0]!Qualifier,(COLUMN(AM762)-34),FALSE))</f>
        <v xml:space="preserve">Closed </v>
      </c>
      <c r="BU762" s="509" t="str">
        <f>IF(AM762="","",VLOOKUP(AN762,[0]!Qualifier,(COLUMN(AN762)-34),FALSE))</f>
        <v xml:space="preserve">SV </v>
      </c>
      <c r="BV762" s="509" t="str">
        <f>IF(AN762="","",VLOOKUP(AO762,[0]!Qualifier,(COLUMN(AO762)-34),FALSE))</f>
        <v xml:space="preserve">≤-30°C  </v>
      </c>
      <c r="BW762" s="509" t="str">
        <f>IF(AO762="","",VLOOKUP(AP762,[0]!Qualifier,(COLUMN(AP762)-34),FALSE))</f>
        <v>No</v>
      </c>
      <c r="BX762" s="509" t="str">
        <f>IF(AP762="","",VLOOKUP(AQ762,[0]!Qualifier,(COLUMN(AQ762)-34),FALSE))</f>
        <v xml:space="preserve">Auto </v>
      </c>
      <c r="BY762" s="509" t="str">
        <f>IF(AQ762="","",VLOOKUP(AR762,[0]!Qualifier,(COLUMN(AR762)-34),FALSE))</f>
        <v xml:space="preserve">Aph </v>
      </c>
      <c r="BZ762" s="509" t="str">
        <f>IF(AR762="","",VLOOKUP(AS762,[0]!Qualifier,(COLUMN(AS762)-34),FALSE))</f>
        <v xml:space="preserve">&gt;18h </v>
      </c>
      <c r="CA762" s="509" t="str">
        <f>IF(AS762="","",VLOOKUP(AT762,[0]!Qualifier,(COLUMN(AT762)-34),FALSE))</f>
        <v xml:space="preserve">Transf </v>
      </c>
      <c r="CB762" s="509" t="str">
        <f>IF(AT762="","",VLOOKUP(AU762,[0]!Qualifier,(COLUMN(AU762)-34),FALSE))</f>
        <v>Cellfree</v>
      </c>
      <c r="CC762" s="509" t="str">
        <f>IF(AU762="","",VLOOKUP(AV762,[0]!Qualifier,(COLUMN(AV762)-34),FALSE))</f>
        <v xml:space="preserve">None </v>
      </c>
      <c r="CD762" s="509" t="str">
        <f>IF(AV762="","",VLOOKUP(AW762,[0]!Qualifier,(COLUMN(AW762)-34),FALSE))</f>
        <v xml:space="preserve">NoIrr </v>
      </c>
      <c r="CE762" s="508" t="str">
        <f>IF(AW762="","",VLOOKUP(AX762,[0]!Qualifier,(COLUMN(AX762)-34),FALSE))</f>
        <v xml:space="preserve">- </v>
      </c>
      <c r="CF762" s="508" t="str">
        <f>IF(AX762="","",VLOOKUP(AY762,[0]!Qualifier,(COLUMN(AY762)-34),FALSE))</f>
        <v>no sub</v>
      </c>
      <c r="CG762" s="509" t="str">
        <f>IF(AY762="","",VLOOKUP(AZ762,[0]!Qualifier,(COLUMN(AZ762)-34),FALSE))</f>
        <v>Non</v>
      </c>
      <c r="CH762" s="510" t="str">
        <f>IF(AZ762="","",VLOOKUP(BA762,[0]!Qualifier,(COLUMN(BA762)-34),FALSE))</f>
        <v>NA</v>
      </c>
      <c r="CI762" s="509" t="str">
        <f>IF(BA762="","",VLOOKUP(BB762,[0]!Qualifier,(COLUMN(BB762)-34),FALSE))</f>
        <v xml:space="preserve">None </v>
      </c>
      <c r="CJ762" s="510"/>
      <c r="CK762" s="513" t="str">
        <f t="shared" si="435"/>
        <v>5-10-1-1-1-4-1-2-2-4-1-5-1-1-1-1-1-1-1</v>
      </c>
      <c r="CL762" s="513">
        <v>42843</v>
      </c>
      <c r="CM762" s="513">
        <v>45195</v>
      </c>
      <c r="CN762" s="510"/>
      <c r="CP762" s="510"/>
    </row>
    <row r="763" spans="2:94" ht="12.95" customHeight="1" outlineLevel="1" x14ac:dyDescent="0.35">
      <c r="B763" s="7">
        <f t="shared" si="585"/>
        <v>758</v>
      </c>
      <c r="C763" s="59">
        <f t="shared" si="560"/>
        <v>758</v>
      </c>
      <c r="D763" s="124">
        <f t="shared" si="561"/>
        <v>566109</v>
      </c>
      <c r="E763" s="16" t="str">
        <f t="shared" si="562"/>
        <v>Plasma</v>
      </c>
      <c r="F763" s="58" t="str">
        <f t="shared" si="563"/>
        <v xml:space="preserve">CPD </v>
      </c>
      <c r="G763" s="58" t="str">
        <f t="shared" si="564"/>
        <v xml:space="preserve">NoAdd </v>
      </c>
      <c r="H763" s="58" t="str">
        <f t="shared" si="565"/>
        <v xml:space="preserve">Closed </v>
      </c>
      <c r="I763" s="58" t="str">
        <f t="shared" si="566"/>
        <v xml:space="preserve">SV </v>
      </c>
      <c r="J763" s="58" t="str">
        <f t="shared" si="567"/>
        <v xml:space="preserve">≤-30°C  </v>
      </c>
      <c r="K763" s="58" t="str">
        <f t="shared" si="568"/>
        <v>No</v>
      </c>
      <c r="L763" s="58" t="str">
        <f t="shared" si="569"/>
        <v xml:space="preserve">Auto </v>
      </c>
      <c r="M763" s="58" t="str">
        <f t="shared" si="570"/>
        <v xml:space="preserve">Aph </v>
      </c>
      <c r="N763" s="58" t="str">
        <f t="shared" si="571"/>
        <v xml:space="preserve">≤24h </v>
      </c>
      <c r="O763" s="58" t="str">
        <f t="shared" si="572"/>
        <v xml:space="preserve">Transf </v>
      </c>
      <c r="P763" s="58" t="str">
        <f t="shared" si="573"/>
        <v xml:space="preserve">LCdepl </v>
      </c>
      <c r="Q763" s="58" t="str">
        <f t="shared" si="574"/>
        <v xml:space="preserve">None </v>
      </c>
      <c r="R763" s="58" t="str">
        <f t="shared" si="575"/>
        <v xml:space="preserve">NoIrr </v>
      </c>
      <c r="S763" s="58" t="str">
        <f t="shared" si="576"/>
        <v xml:space="preserve">- </v>
      </c>
      <c r="T763" s="58" t="str">
        <f t="shared" si="577"/>
        <v>no sub</v>
      </c>
      <c r="U763" s="58" t="str">
        <f t="shared" si="578"/>
        <v>Non</v>
      </c>
      <c r="V763" s="58" t="str">
        <f t="shared" si="579"/>
        <v>NA</v>
      </c>
      <c r="W763" s="58" t="str">
        <f t="shared" si="580"/>
        <v xml:space="preserve">None </v>
      </c>
      <c r="Y763" s="161" t="str">
        <f t="shared" si="542"/>
        <v>5-2-1-1-1-4-1-2-2-5-1-3-1-1-1-1-1-1-1</v>
      </c>
      <c r="Z763" s="8">
        <f t="shared" si="581"/>
        <v>566109</v>
      </c>
      <c r="AA763" s="7">
        <f t="shared" si="582"/>
        <v>758</v>
      </c>
      <c r="AB763" s="29" t="str">
        <f t="shared" si="583"/>
        <v>5</v>
      </c>
      <c r="AC763" s="29" t="str">
        <f t="shared" si="583"/>
        <v>6</v>
      </c>
      <c r="AD763" s="29" t="str">
        <f t="shared" si="583"/>
        <v>6</v>
      </c>
      <c r="AE763" s="29" t="str">
        <f t="shared" si="583"/>
        <v>1</v>
      </c>
      <c r="AF763" s="29" t="str">
        <f t="shared" si="583"/>
        <v>0</v>
      </c>
      <c r="AG763" s="29" t="str">
        <f t="shared" si="583"/>
        <v>9</v>
      </c>
      <c r="AH763" s="48">
        <f t="shared" si="474"/>
        <v>758</v>
      </c>
      <c r="AI763" s="510">
        <v>566109</v>
      </c>
      <c r="AJ763" s="509">
        <v>5</v>
      </c>
      <c r="AK763" s="509">
        <v>2</v>
      </c>
      <c r="AL763" s="509">
        <v>1</v>
      </c>
      <c r="AM763" s="509">
        <v>1</v>
      </c>
      <c r="AN763" s="509">
        <v>1</v>
      </c>
      <c r="AO763" s="509">
        <v>4</v>
      </c>
      <c r="AP763" s="509">
        <v>1</v>
      </c>
      <c r="AQ763" s="509">
        <v>2</v>
      </c>
      <c r="AR763" s="509">
        <v>2</v>
      </c>
      <c r="AS763" s="509">
        <v>5</v>
      </c>
      <c r="AT763" s="509">
        <v>1</v>
      </c>
      <c r="AU763" s="509">
        <v>3</v>
      </c>
      <c r="AV763" s="509">
        <v>1</v>
      </c>
      <c r="AW763" s="509">
        <v>1</v>
      </c>
      <c r="AX763" s="509">
        <v>1</v>
      </c>
      <c r="AY763" s="509">
        <v>1</v>
      </c>
      <c r="AZ763" s="509">
        <v>1</v>
      </c>
      <c r="BA763" s="509">
        <v>1</v>
      </c>
      <c r="BB763" s="509">
        <v>1</v>
      </c>
      <c r="BC763" s="509" t="b">
        <v>0</v>
      </c>
      <c r="BD763" s="508">
        <v>37988</v>
      </c>
      <c r="BE763" s="508">
        <v>37988</v>
      </c>
      <c r="BF763" s="509" t="b">
        <v>0</v>
      </c>
      <c r="BG763" s="510" t="s">
        <v>1368</v>
      </c>
      <c r="BH763" s="512"/>
      <c r="BI763" s="510"/>
      <c r="BJ763" s="513">
        <v>37988</v>
      </c>
      <c r="BK763" s="513">
        <v>37988</v>
      </c>
      <c r="BL763" s="513">
        <v>46217</v>
      </c>
      <c r="BM763" s="510"/>
      <c r="BN763" s="512"/>
      <c r="BO763" s="510"/>
      <c r="BP763" s="509">
        <v>8</v>
      </c>
      <c r="BQ763" s="509" t="str">
        <f>IF(AI763="","",VLOOKUP(AJ763,[0]!Qualifier,(COLUMN(AJ763)-34),FALSE))</f>
        <v>Plasma</v>
      </c>
      <c r="BR763" s="509" t="str">
        <f>IF(AJ763="","",VLOOKUP(AK763,[0]!Qualifier,(COLUMN(AK763)-34),FALSE))</f>
        <v xml:space="preserve">CPD </v>
      </c>
      <c r="BS763" s="509" t="str">
        <f>IF(AK763="","",VLOOKUP(AL763,[0]!Qualifier,(COLUMN(AL763)-34),FALSE))</f>
        <v xml:space="preserve">NoAdd </v>
      </c>
      <c r="BT763" s="509" t="str">
        <f>IF(AL763="","",VLOOKUP(AM763,[0]!Qualifier,(COLUMN(AM763)-34),FALSE))</f>
        <v xml:space="preserve">Closed </v>
      </c>
      <c r="BU763" s="509" t="str">
        <f>IF(AM763="","",VLOOKUP(AN763,[0]!Qualifier,(COLUMN(AN763)-34),FALSE))</f>
        <v xml:space="preserve">SV </v>
      </c>
      <c r="BV763" s="509" t="str">
        <f>IF(AN763="","",VLOOKUP(AO763,[0]!Qualifier,(COLUMN(AO763)-34),FALSE))</f>
        <v xml:space="preserve">≤-30°C  </v>
      </c>
      <c r="BW763" s="509" t="str">
        <f>IF(AO763="","",VLOOKUP(AP763,[0]!Qualifier,(COLUMN(AP763)-34),FALSE))</f>
        <v>No</v>
      </c>
      <c r="BX763" s="509" t="str">
        <f>IF(AP763="","",VLOOKUP(AQ763,[0]!Qualifier,(COLUMN(AQ763)-34),FALSE))</f>
        <v xml:space="preserve">Auto </v>
      </c>
      <c r="BY763" s="509" t="str">
        <f>IF(AQ763="","",VLOOKUP(AR763,[0]!Qualifier,(COLUMN(AR763)-34),FALSE))</f>
        <v xml:space="preserve">Aph </v>
      </c>
      <c r="BZ763" s="509" t="str">
        <f>IF(AR763="","",VLOOKUP(AS763,[0]!Qualifier,(COLUMN(AS763)-34),FALSE))</f>
        <v xml:space="preserve">≤24h </v>
      </c>
      <c r="CA763" s="509" t="str">
        <f>IF(AS763="","",VLOOKUP(AT763,[0]!Qualifier,(COLUMN(AT763)-34),FALSE))</f>
        <v xml:space="preserve">Transf </v>
      </c>
      <c r="CB763" s="509" t="str">
        <f>IF(AT763="","",VLOOKUP(AU763,[0]!Qualifier,(COLUMN(AU763)-34),FALSE))</f>
        <v xml:space="preserve">LCdepl </v>
      </c>
      <c r="CC763" s="509" t="str">
        <f>IF(AU763="","",VLOOKUP(AV763,[0]!Qualifier,(COLUMN(AV763)-34),FALSE))</f>
        <v xml:space="preserve">None </v>
      </c>
      <c r="CD763" s="509" t="str">
        <f>IF(AV763="","",VLOOKUP(AW763,[0]!Qualifier,(COLUMN(AW763)-34),FALSE))</f>
        <v xml:space="preserve">NoIrr </v>
      </c>
      <c r="CE763" s="508" t="str">
        <f>IF(AW763="","",VLOOKUP(AX763,[0]!Qualifier,(COLUMN(AX763)-34),FALSE))</f>
        <v xml:space="preserve">- </v>
      </c>
      <c r="CF763" s="508" t="str">
        <f>IF(AX763="","",VLOOKUP(AY763,[0]!Qualifier,(COLUMN(AY763)-34),FALSE))</f>
        <v>no sub</v>
      </c>
      <c r="CG763" s="509" t="str">
        <f>IF(AY763="","",VLOOKUP(AZ763,[0]!Qualifier,(COLUMN(AZ763)-34),FALSE))</f>
        <v>Non</v>
      </c>
      <c r="CH763" s="510" t="str">
        <f>IF(AZ763="","",VLOOKUP(BA763,[0]!Qualifier,(COLUMN(BA763)-34),FALSE))</f>
        <v>NA</v>
      </c>
      <c r="CI763" s="509" t="str">
        <f>IF(BA763="","",VLOOKUP(BB763,[0]!Qualifier,(COLUMN(BB763)-34),FALSE))</f>
        <v xml:space="preserve">None </v>
      </c>
      <c r="CJ763" s="510"/>
      <c r="CK763" s="513" t="str">
        <f t="shared" si="435"/>
        <v>5-2-1-1-1-4-1-2-2-5-1-3-1-1-1-1-1-1-1</v>
      </c>
      <c r="CL763" s="513">
        <v>43044</v>
      </c>
      <c r="CM763" s="513">
        <v>45195</v>
      </c>
      <c r="CN763" s="510"/>
      <c r="CP763" s="510"/>
    </row>
    <row r="764" spans="2:94" ht="12.95" customHeight="1" outlineLevel="1" x14ac:dyDescent="0.35">
      <c r="B764" s="7">
        <f t="shared" si="585"/>
        <v>759</v>
      </c>
      <c r="C764" s="59">
        <f t="shared" si="560"/>
        <v>759</v>
      </c>
      <c r="D764" s="124">
        <f t="shared" si="561"/>
        <v>570979</v>
      </c>
      <c r="E764" s="16" t="str">
        <f t="shared" si="562"/>
        <v>Plasma</v>
      </c>
      <c r="F764" s="58" t="str">
        <f t="shared" si="563"/>
        <v xml:space="preserve">ACD </v>
      </c>
      <c r="G764" s="58" t="str">
        <f t="shared" si="564"/>
        <v xml:space="preserve">NoAdd </v>
      </c>
      <c r="H764" s="58" t="str">
        <f t="shared" si="565"/>
        <v xml:space="preserve">Closed </v>
      </c>
      <c r="I764" s="58" t="str">
        <f t="shared" si="566"/>
        <v xml:space="preserve">NonSV </v>
      </c>
      <c r="J764" s="58" t="str">
        <f t="shared" si="567"/>
        <v xml:space="preserve">2to6°C </v>
      </c>
      <c r="K764" s="58" t="str">
        <f t="shared" si="568"/>
        <v>No</v>
      </c>
      <c r="L764" s="58" t="str">
        <f t="shared" si="569"/>
        <v>Dir</v>
      </c>
      <c r="M764" s="58" t="str">
        <f t="shared" si="570"/>
        <v xml:space="preserve">Aph </v>
      </c>
      <c r="N764" s="58" t="str">
        <f t="shared" si="571"/>
        <v xml:space="preserve">NA </v>
      </c>
      <c r="O764" s="58" t="str">
        <f t="shared" si="572"/>
        <v xml:space="preserve">Interm </v>
      </c>
      <c r="P764" s="58" t="str">
        <f t="shared" si="573"/>
        <v xml:space="preserve">None </v>
      </c>
      <c r="Q764" s="58" t="str">
        <f t="shared" si="574"/>
        <v xml:space="preserve">None </v>
      </c>
      <c r="R764" s="58" t="str">
        <f t="shared" si="575"/>
        <v xml:space="preserve">NoIrr </v>
      </c>
      <c r="S764" s="58" t="str">
        <f t="shared" si="576"/>
        <v xml:space="preserve">- </v>
      </c>
      <c r="T764" s="58" t="str">
        <f t="shared" si="577"/>
        <v>no sub</v>
      </c>
      <c r="U764" s="58" t="str">
        <f t="shared" si="578"/>
        <v>Non</v>
      </c>
      <c r="V764" s="58" t="str">
        <f t="shared" si="579"/>
        <v>NA</v>
      </c>
      <c r="W764" s="58" t="str">
        <f t="shared" si="580"/>
        <v xml:space="preserve">None </v>
      </c>
      <c r="Y764" s="161" t="str">
        <f t="shared" si="542"/>
        <v>5-6-1-1-3-2-1-3-2-1-6-1-1-1-1-1-1-1-1</v>
      </c>
      <c r="Z764" s="8">
        <f t="shared" si="581"/>
        <v>570979</v>
      </c>
      <c r="AA764" s="7">
        <f t="shared" si="582"/>
        <v>759</v>
      </c>
      <c r="AB764" s="29" t="str">
        <f t="shared" si="583"/>
        <v>5</v>
      </c>
      <c r="AC764" s="29" t="str">
        <f t="shared" si="583"/>
        <v>7</v>
      </c>
      <c r="AD764" s="29" t="str">
        <f t="shared" si="583"/>
        <v>0</v>
      </c>
      <c r="AE764" s="29" t="str">
        <f t="shared" si="583"/>
        <v>9</v>
      </c>
      <c r="AF764" s="29" t="str">
        <f t="shared" si="583"/>
        <v>7</v>
      </c>
      <c r="AG764" s="29" t="str">
        <f t="shared" si="583"/>
        <v>9</v>
      </c>
      <c r="AH764" s="48">
        <f t="shared" si="474"/>
        <v>759</v>
      </c>
      <c r="AI764" s="510">
        <v>570979</v>
      </c>
      <c r="AJ764" s="509">
        <v>5</v>
      </c>
      <c r="AK764" s="509">
        <v>6</v>
      </c>
      <c r="AL764" s="509">
        <v>1</v>
      </c>
      <c r="AM764" s="509">
        <v>1</v>
      </c>
      <c r="AN764" s="509">
        <v>3</v>
      </c>
      <c r="AO764" s="509">
        <v>2</v>
      </c>
      <c r="AP764" s="509">
        <v>1</v>
      </c>
      <c r="AQ764" s="509">
        <v>3</v>
      </c>
      <c r="AR764" s="509">
        <v>2</v>
      </c>
      <c r="AS764" s="509">
        <v>1</v>
      </c>
      <c r="AT764" s="509">
        <v>6</v>
      </c>
      <c r="AU764" s="509">
        <v>1</v>
      </c>
      <c r="AV764" s="509">
        <v>1</v>
      </c>
      <c r="AW764" s="509">
        <v>1</v>
      </c>
      <c r="AX764" s="509">
        <v>1</v>
      </c>
      <c r="AY764" s="509">
        <v>1</v>
      </c>
      <c r="AZ764" s="509">
        <v>1</v>
      </c>
      <c r="BA764" s="509">
        <v>1</v>
      </c>
      <c r="BB764" s="509">
        <v>1</v>
      </c>
      <c r="BC764" s="509" t="b">
        <v>0</v>
      </c>
      <c r="BD764" s="508">
        <v>39438</v>
      </c>
      <c r="BE764" s="508">
        <v>39267</v>
      </c>
      <c r="BF764" s="509" t="b">
        <v>0</v>
      </c>
      <c r="BG764" s="510" t="s">
        <v>750</v>
      </c>
      <c r="BH764" s="512"/>
      <c r="BI764" s="510"/>
      <c r="BJ764" s="513">
        <v>39438</v>
      </c>
      <c r="BK764" s="513">
        <v>39267</v>
      </c>
      <c r="BL764" s="513">
        <v>46217</v>
      </c>
      <c r="BM764" s="510"/>
      <c r="BN764" s="512"/>
      <c r="BO764" s="510"/>
      <c r="BP764" s="509">
        <v>13</v>
      </c>
      <c r="BQ764" s="509" t="str">
        <f>IF(AI764="","",VLOOKUP(AJ764,[0]!Qualifier,(COLUMN(AJ764)-34),FALSE))</f>
        <v>Plasma</v>
      </c>
      <c r="BR764" s="509" t="str">
        <f>IF(AJ764="","",VLOOKUP(AK764,[0]!Qualifier,(COLUMN(AK764)-34),FALSE))</f>
        <v xml:space="preserve">ACD </v>
      </c>
      <c r="BS764" s="509" t="str">
        <f>IF(AK764="","",VLOOKUP(AL764,[0]!Qualifier,(COLUMN(AL764)-34),FALSE))</f>
        <v xml:space="preserve">NoAdd </v>
      </c>
      <c r="BT764" s="509" t="str">
        <f>IF(AL764="","",VLOOKUP(AM764,[0]!Qualifier,(COLUMN(AM764)-34),FALSE))</f>
        <v xml:space="preserve">Closed </v>
      </c>
      <c r="BU764" s="509" t="str">
        <f>IF(AM764="","",VLOOKUP(AN764,[0]!Qualifier,(COLUMN(AN764)-34),FALSE))</f>
        <v xml:space="preserve">NonSV </v>
      </c>
      <c r="BV764" s="509" t="str">
        <f>IF(AN764="","",VLOOKUP(AO764,[0]!Qualifier,(COLUMN(AO764)-34),FALSE))</f>
        <v xml:space="preserve">2to6°C </v>
      </c>
      <c r="BW764" s="509" t="str">
        <f>IF(AO764="","",VLOOKUP(AP764,[0]!Qualifier,(COLUMN(AP764)-34),FALSE))</f>
        <v>No</v>
      </c>
      <c r="BX764" s="509" t="str">
        <f>IF(AP764="","",VLOOKUP(AQ764,[0]!Qualifier,(COLUMN(AQ764)-34),FALSE))</f>
        <v>Dir</v>
      </c>
      <c r="BY764" s="509" t="str">
        <f>IF(AQ764="","",VLOOKUP(AR764,[0]!Qualifier,(COLUMN(AR764)-34),FALSE))</f>
        <v xml:space="preserve">Aph </v>
      </c>
      <c r="BZ764" s="509" t="str">
        <f>IF(AR764="","",VLOOKUP(AS764,[0]!Qualifier,(COLUMN(AS764)-34),FALSE))</f>
        <v xml:space="preserve">NA </v>
      </c>
      <c r="CA764" s="509" t="str">
        <f>IF(AS764="","",VLOOKUP(AT764,[0]!Qualifier,(COLUMN(AT764)-34),FALSE))</f>
        <v xml:space="preserve">Interm </v>
      </c>
      <c r="CB764" s="509" t="str">
        <f>IF(AT764="","",VLOOKUP(AU764,[0]!Qualifier,(COLUMN(AU764)-34),FALSE))</f>
        <v xml:space="preserve">None </v>
      </c>
      <c r="CC764" s="509" t="str">
        <f>IF(AU764="","",VLOOKUP(AV764,[0]!Qualifier,(COLUMN(AV764)-34),FALSE))</f>
        <v xml:space="preserve">None </v>
      </c>
      <c r="CD764" s="509" t="str">
        <f>IF(AV764="","",VLOOKUP(AW764,[0]!Qualifier,(COLUMN(AW764)-34),FALSE))</f>
        <v xml:space="preserve">NoIrr </v>
      </c>
      <c r="CE764" s="508" t="str">
        <f>IF(AW764="","",VLOOKUP(AX764,[0]!Qualifier,(COLUMN(AX764)-34),FALSE))</f>
        <v xml:space="preserve">- </v>
      </c>
      <c r="CF764" s="508" t="str">
        <f>IF(AX764="","",VLOOKUP(AY764,[0]!Qualifier,(COLUMN(AY764)-34),FALSE))</f>
        <v>no sub</v>
      </c>
      <c r="CG764" s="509" t="str">
        <f>IF(AY764="","",VLOOKUP(AZ764,[0]!Qualifier,(COLUMN(AZ764)-34),FALSE))</f>
        <v>Non</v>
      </c>
      <c r="CH764" s="510" t="str">
        <f>IF(AZ764="","",VLOOKUP(BA764,[0]!Qualifier,(COLUMN(BA764)-34),FALSE))</f>
        <v>NA</v>
      </c>
      <c r="CI764" s="509" t="str">
        <f>IF(BA764="","",VLOOKUP(BB764,[0]!Qualifier,(COLUMN(BB764)-34),FALSE))</f>
        <v xml:space="preserve">None </v>
      </c>
      <c r="CJ764" s="510"/>
      <c r="CK764" s="513" t="str">
        <f t="shared" si="435"/>
        <v>5-6-1-1-3-2-1-3-2-1-6-1-1-1-1-1-1-1-1</v>
      </c>
      <c r="CL764" s="513">
        <v>42767</v>
      </c>
      <c r="CM764" s="513">
        <v>45195</v>
      </c>
      <c r="CN764" s="510"/>
      <c r="CP764" s="510"/>
    </row>
    <row r="765" spans="2:94" ht="12.95" customHeight="1" outlineLevel="1" x14ac:dyDescent="0.35">
      <c r="B765" s="7">
        <f t="shared" si="585"/>
        <v>760</v>
      </c>
      <c r="C765" s="59">
        <f t="shared" si="560"/>
        <v>760</v>
      </c>
      <c r="D765" s="124">
        <f t="shared" si="561"/>
        <v>570989</v>
      </c>
      <c r="E765" s="16" t="str">
        <f t="shared" si="562"/>
        <v>Plasma</v>
      </c>
      <c r="F765" s="58" t="str">
        <f t="shared" si="563"/>
        <v xml:space="preserve">ACD </v>
      </c>
      <c r="G765" s="58" t="str">
        <f t="shared" si="564"/>
        <v xml:space="preserve">NoAdd </v>
      </c>
      <c r="H765" s="58" t="str">
        <f t="shared" si="565"/>
        <v xml:space="preserve">Closed </v>
      </c>
      <c r="I765" s="58" t="str">
        <f t="shared" si="566"/>
        <v xml:space="preserve">NonSV </v>
      </c>
      <c r="J765" s="58" t="str">
        <f t="shared" si="567"/>
        <v xml:space="preserve">2to6°C </v>
      </c>
      <c r="K765" s="58" t="str">
        <f t="shared" si="568"/>
        <v>No</v>
      </c>
      <c r="L765" s="58" t="str">
        <f t="shared" si="569"/>
        <v>Rel</v>
      </c>
      <c r="M765" s="58" t="str">
        <f t="shared" si="570"/>
        <v xml:space="preserve">Aph </v>
      </c>
      <c r="N765" s="58" t="str">
        <f t="shared" si="571"/>
        <v xml:space="preserve">NA </v>
      </c>
      <c r="O765" s="58" t="str">
        <f t="shared" si="572"/>
        <v xml:space="preserve">Interm </v>
      </c>
      <c r="P765" s="58" t="str">
        <f t="shared" si="573"/>
        <v xml:space="preserve">None </v>
      </c>
      <c r="Q765" s="58" t="str">
        <f t="shared" si="574"/>
        <v xml:space="preserve">None </v>
      </c>
      <c r="R765" s="58" t="str">
        <f t="shared" si="575"/>
        <v xml:space="preserve">NoIrr </v>
      </c>
      <c r="S765" s="58" t="str">
        <f t="shared" si="576"/>
        <v xml:space="preserve">- </v>
      </c>
      <c r="T765" s="58" t="str">
        <f t="shared" si="577"/>
        <v>no sub</v>
      </c>
      <c r="U765" s="58" t="str">
        <f t="shared" si="578"/>
        <v>Non</v>
      </c>
      <c r="V765" s="58" t="str">
        <f t="shared" si="579"/>
        <v>NA</v>
      </c>
      <c r="W765" s="58" t="str">
        <f t="shared" si="580"/>
        <v xml:space="preserve">None </v>
      </c>
      <c r="Y765" s="161" t="str">
        <f t="shared" si="542"/>
        <v>5-6-1-1-3-2-1-5-2-1-6-1-1-1-1-1-1-1-1</v>
      </c>
      <c r="Z765" s="8">
        <f t="shared" si="581"/>
        <v>570989</v>
      </c>
      <c r="AA765" s="7">
        <f t="shared" si="582"/>
        <v>760</v>
      </c>
      <c r="AB765" s="29" t="str">
        <f t="shared" si="583"/>
        <v>5</v>
      </c>
      <c r="AC765" s="29" t="str">
        <f t="shared" si="583"/>
        <v>7</v>
      </c>
      <c r="AD765" s="29" t="str">
        <f t="shared" si="583"/>
        <v>0</v>
      </c>
      <c r="AE765" s="29" t="str">
        <f t="shared" si="583"/>
        <v>9</v>
      </c>
      <c r="AF765" s="29" t="str">
        <f t="shared" si="583"/>
        <v>8</v>
      </c>
      <c r="AG765" s="29" t="str">
        <f t="shared" si="583"/>
        <v>9</v>
      </c>
      <c r="AH765" s="48">
        <f t="shared" si="474"/>
        <v>760</v>
      </c>
      <c r="AI765" s="510">
        <v>570989</v>
      </c>
      <c r="AJ765" s="509">
        <v>5</v>
      </c>
      <c r="AK765" s="509">
        <v>6</v>
      </c>
      <c r="AL765" s="509">
        <v>1</v>
      </c>
      <c r="AM765" s="509">
        <v>1</v>
      </c>
      <c r="AN765" s="509">
        <v>3</v>
      </c>
      <c r="AO765" s="509">
        <v>2</v>
      </c>
      <c r="AP765" s="509">
        <v>1</v>
      </c>
      <c r="AQ765" s="509">
        <v>5</v>
      </c>
      <c r="AR765" s="509">
        <v>2</v>
      </c>
      <c r="AS765" s="509">
        <v>1</v>
      </c>
      <c r="AT765" s="509">
        <v>6</v>
      </c>
      <c r="AU765" s="509">
        <v>1</v>
      </c>
      <c r="AV765" s="509">
        <v>1</v>
      </c>
      <c r="AW765" s="509">
        <v>1</v>
      </c>
      <c r="AX765" s="509">
        <v>1</v>
      </c>
      <c r="AY765" s="509">
        <v>1</v>
      </c>
      <c r="AZ765" s="509">
        <v>1</v>
      </c>
      <c r="BA765" s="509">
        <v>1</v>
      </c>
      <c r="BB765" s="509">
        <v>1</v>
      </c>
      <c r="BC765" s="509" t="b">
        <v>0</v>
      </c>
      <c r="BD765" s="508">
        <v>39438</v>
      </c>
      <c r="BE765" s="508">
        <v>39267</v>
      </c>
      <c r="BF765" s="509" t="b">
        <v>0</v>
      </c>
      <c r="BG765" s="510" t="s">
        <v>751</v>
      </c>
      <c r="BH765" s="512"/>
      <c r="BI765" s="510"/>
      <c r="BJ765" s="513">
        <v>39438</v>
      </c>
      <c r="BK765" s="513">
        <v>39267</v>
      </c>
      <c r="BL765" s="513">
        <v>46217</v>
      </c>
      <c r="BM765" s="510"/>
      <c r="BN765" s="512"/>
      <c r="BO765" s="510"/>
      <c r="BP765" s="509">
        <v>4</v>
      </c>
      <c r="BQ765" s="509" t="str">
        <f>IF(AI765="","",VLOOKUP(AJ765,[0]!Qualifier,(COLUMN(AJ765)-34),FALSE))</f>
        <v>Plasma</v>
      </c>
      <c r="BR765" s="509" t="str">
        <f>IF(AJ765="","",VLOOKUP(AK765,[0]!Qualifier,(COLUMN(AK765)-34),FALSE))</f>
        <v xml:space="preserve">ACD </v>
      </c>
      <c r="BS765" s="509" t="str">
        <f>IF(AK765="","",VLOOKUP(AL765,[0]!Qualifier,(COLUMN(AL765)-34),FALSE))</f>
        <v xml:space="preserve">NoAdd </v>
      </c>
      <c r="BT765" s="509" t="str">
        <f>IF(AL765="","",VLOOKUP(AM765,[0]!Qualifier,(COLUMN(AM765)-34),FALSE))</f>
        <v xml:space="preserve">Closed </v>
      </c>
      <c r="BU765" s="509" t="str">
        <f>IF(AM765="","",VLOOKUP(AN765,[0]!Qualifier,(COLUMN(AN765)-34),FALSE))</f>
        <v xml:space="preserve">NonSV </v>
      </c>
      <c r="BV765" s="509" t="str">
        <f>IF(AN765="","",VLOOKUP(AO765,[0]!Qualifier,(COLUMN(AO765)-34),FALSE))</f>
        <v xml:space="preserve">2to6°C </v>
      </c>
      <c r="BW765" s="509" t="str">
        <f>IF(AO765="","",VLOOKUP(AP765,[0]!Qualifier,(COLUMN(AP765)-34),FALSE))</f>
        <v>No</v>
      </c>
      <c r="BX765" s="509" t="str">
        <f>IF(AP765="","",VLOOKUP(AQ765,[0]!Qualifier,(COLUMN(AQ765)-34),FALSE))</f>
        <v>Rel</v>
      </c>
      <c r="BY765" s="509" t="str">
        <f>IF(AQ765="","",VLOOKUP(AR765,[0]!Qualifier,(COLUMN(AR765)-34),FALSE))</f>
        <v xml:space="preserve">Aph </v>
      </c>
      <c r="BZ765" s="509" t="str">
        <f>IF(AR765="","",VLOOKUP(AS765,[0]!Qualifier,(COLUMN(AS765)-34),FALSE))</f>
        <v xml:space="preserve">NA </v>
      </c>
      <c r="CA765" s="509" t="str">
        <f>IF(AS765="","",VLOOKUP(AT765,[0]!Qualifier,(COLUMN(AT765)-34),FALSE))</f>
        <v xml:space="preserve">Interm </v>
      </c>
      <c r="CB765" s="509" t="str">
        <f>IF(AT765="","",VLOOKUP(AU765,[0]!Qualifier,(COLUMN(AU765)-34),FALSE))</f>
        <v xml:space="preserve">None </v>
      </c>
      <c r="CC765" s="509" t="str">
        <f>IF(AU765="","",VLOOKUP(AV765,[0]!Qualifier,(COLUMN(AV765)-34),FALSE))</f>
        <v xml:space="preserve">None </v>
      </c>
      <c r="CD765" s="509" t="str">
        <f>IF(AV765="","",VLOOKUP(AW765,[0]!Qualifier,(COLUMN(AW765)-34),FALSE))</f>
        <v xml:space="preserve">NoIrr </v>
      </c>
      <c r="CE765" s="508" t="str">
        <f>IF(AW765="","",VLOOKUP(AX765,[0]!Qualifier,(COLUMN(AX765)-34),FALSE))</f>
        <v xml:space="preserve">- </v>
      </c>
      <c r="CF765" s="508" t="str">
        <f>IF(AX765="","",VLOOKUP(AY765,[0]!Qualifier,(COLUMN(AY765)-34),FALSE))</f>
        <v>no sub</v>
      </c>
      <c r="CG765" s="509" t="str">
        <f>IF(AY765="","",VLOOKUP(AZ765,[0]!Qualifier,(COLUMN(AZ765)-34),FALSE))</f>
        <v>Non</v>
      </c>
      <c r="CH765" s="510" t="str">
        <f>IF(AZ765="","",VLOOKUP(BA765,[0]!Qualifier,(COLUMN(BA765)-34),FALSE))</f>
        <v>NA</v>
      </c>
      <c r="CI765" s="509" t="str">
        <f>IF(BA765="","",VLOOKUP(BB765,[0]!Qualifier,(COLUMN(BB765)-34),FALSE))</f>
        <v xml:space="preserve">None </v>
      </c>
      <c r="CJ765" s="510"/>
      <c r="CK765" s="513" t="str">
        <f t="shared" si="435"/>
        <v>5-6-1-1-3-2-1-5-2-1-6-1-1-1-1-1-1-1-1</v>
      </c>
      <c r="CL765" s="513">
        <v>42767</v>
      </c>
      <c r="CM765" s="513">
        <v>45195</v>
      </c>
      <c r="CN765" s="510"/>
      <c r="CP765" s="510"/>
    </row>
    <row r="766" spans="2:94" ht="12.95" customHeight="1" outlineLevel="1" x14ac:dyDescent="0.35">
      <c r="B766" s="7">
        <f t="shared" si="585"/>
        <v>761</v>
      </c>
      <c r="C766" s="59">
        <f t="shared" si="560"/>
        <v>761</v>
      </c>
      <c r="D766" s="124">
        <f t="shared" si="561"/>
        <v>572979</v>
      </c>
      <c r="E766" s="16" t="str">
        <f t="shared" si="562"/>
        <v>Plasma</v>
      </c>
      <c r="F766" s="58" t="str">
        <f t="shared" si="563"/>
        <v xml:space="preserve">ACD </v>
      </c>
      <c r="G766" s="58" t="str">
        <f t="shared" si="564"/>
        <v xml:space="preserve">NoAdd </v>
      </c>
      <c r="H766" s="58" t="str">
        <f t="shared" si="565"/>
        <v xml:space="preserve">Closed </v>
      </c>
      <c r="I766" s="58" t="str">
        <f t="shared" si="566"/>
        <v xml:space="preserve">NonSV </v>
      </c>
      <c r="J766" s="58" t="str">
        <f t="shared" si="567"/>
        <v xml:space="preserve">≤-30°C  </v>
      </c>
      <c r="K766" s="58" t="str">
        <f t="shared" si="568"/>
        <v>No</v>
      </c>
      <c r="L766" s="58" t="str">
        <f t="shared" si="569"/>
        <v>Dir</v>
      </c>
      <c r="M766" s="58" t="str">
        <f t="shared" si="570"/>
        <v xml:space="preserve">Aph </v>
      </c>
      <c r="N766" s="58" t="str">
        <f t="shared" si="571"/>
        <v xml:space="preserve">NA </v>
      </c>
      <c r="O766" s="58" t="str">
        <f t="shared" si="572"/>
        <v xml:space="preserve">Interm </v>
      </c>
      <c r="P766" s="58" t="str">
        <f t="shared" si="573"/>
        <v xml:space="preserve">None </v>
      </c>
      <c r="Q766" s="58" t="str">
        <f t="shared" si="574"/>
        <v xml:space="preserve">None </v>
      </c>
      <c r="R766" s="58" t="str">
        <f t="shared" si="575"/>
        <v xml:space="preserve">NoIrr </v>
      </c>
      <c r="S766" s="58" t="str">
        <f t="shared" si="576"/>
        <v xml:space="preserve">- </v>
      </c>
      <c r="T766" s="58" t="str">
        <f t="shared" si="577"/>
        <v>no sub</v>
      </c>
      <c r="U766" s="58" t="str">
        <f t="shared" si="578"/>
        <v>Non</v>
      </c>
      <c r="V766" s="58" t="str">
        <f t="shared" si="579"/>
        <v>NA</v>
      </c>
      <c r="W766" s="58" t="str">
        <f t="shared" si="580"/>
        <v xml:space="preserve">None </v>
      </c>
      <c r="Y766" s="161" t="str">
        <f t="shared" si="542"/>
        <v>5-6-1-1-3-4-1-3-2-1-6-1-1-1-1-1-1-1-1</v>
      </c>
      <c r="Z766" s="8">
        <f t="shared" si="581"/>
        <v>572979</v>
      </c>
      <c r="AA766" s="7">
        <f t="shared" si="582"/>
        <v>761</v>
      </c>
      <c r="AB766" s="29" t="str">
        <f t="shared" si="583"/>
        <v>5</v>
      </c>
      <c r="AC766" s="29" t="str">
        <f t="shared" si="583"/>
        <v>7</v>
      </c>
      <c r="AD766" s="29" t="str">
        <f t="shared" si="583"/>
        <v>2</v>
      </c>
      <c r="AE766" s="29" t="str">
        <f t="shared" si="583"/>
        <v>9</v>
      </c>
      <c r="AF766" s="29" t="str">
        <f t="shared" si="583"/>
        <v>7</v>
      </c>
      <c r="AG766" s="29" t="str">
        <f t="shared" si="583"/>
        <v>9</v>
      </c>
      <c r="AH766" s="48">
        <f t="shared" si="474"/>
        <v>761</v>
      </c>
      <c r="AI766" s="510">
        <v>572979</v>
      </c>
      <c r="AJ766" s="509">
        <v>5</v>
      </c>
      <c r="AK766" s="509">
        <v>6</v>
      </c>
      <c r="AL766" s="509">
        <v>1</v>
      </c>
      <c r="AM766" s="509">
        <v>1</v>
      </c>
      <c r="AN766" s="509">
        <v>3</v>
      </c>
      <c r="AO766" s="509">
        <v>4</v>
      </c>
      <c r="AP766" s="509">
        <v>1</v>
      </c>
      <c r="AQ766" s="509">
        <v>3</v>
      </c>
      <c r="AR766" s="509">
        <v>2</v>
      </c>
      <c r="AS766" s="509">
        <v>1</v>
      </c>
      <c r="AT766" s="509">
        <v>6</v>
      </c>
      <c r="AU766" s="509">
        <v>1</v>
      </c>
      <c r="AV766" s="509">
        <v>1</v>
      </c>
      <c r="AW766" s="509">
        <v>1</v>
      </c>
      <c r="AX766" s="509">
        <v>1</v>
      </c>
      <c r="AY766" s="509">
        <v>1</v>
      </c>
      <c r="AZ766" s="509">
        <v>1</v>
      </c>
      <c r="BA766" s="509">
        <v>1</v>
      </c>
      <c r="BB766" s="509">
        <v>1</v>
      </c>
      <c r="BC766" s="509" t="b">
        <v>0</v>
      </c>
      <c r="BD766" s="508">
        <v>42498</v>
      </c>
      <c r="BE766" s="508">
        <v>42485</v>
      </c>
      <c r="BF766" s="509" t="b">
        <v>0</v>
      </c>
      <c r="BG766" s="510" t="s">
        <v>752</v>
      </c>
      <c r="BH766" s="512"/>
      <c r="BI766" s="510"/>
      <c r="BJ766" s="513">
        <v>42498</v>
      </c>
      <c r="BK766" s="513">
        <v>42485</v>
      </c>
      <c r="BL766" s="513">
        <v>46217</v>
      </c>
      <c r="BM766" s="510"/>
      <c r="BN766" s="512"/>
      <c r="BO766" s="510"/>
      <c r="BP766" s="509">
        <v>10</v>
      </c>
      <c r="BQ766" s="509" t="str">
        <f>IF(AI766="","",VLOOKUP(AJ766,[0]!Qualifier,(COLUMN(AJ766)-34),FALSE))</f>
        <v>Plasma</v>
      </c>
      <c r="BR766" s="509" t="str">
        <f>IF(AJ766="","",VLOOKUP(AK766,[0]!Qualifier,(COLUMN(AK766)-34),FALSE))</f>
        <v xml:space="preserve">ACD </v>
      </c>
      <c r="BS766" s="509" t="str">
        <f>IF(AK766="","",VLOOKUP(AL766,[0]!Qualifier,(COLUMN(AL766)-34),FALSE))</f>
        <v xml:space="preserve">NoAdd </v>
      </c>
      <c r="BT766" s="509" t="str">
        <f>IF(AL766="","",VLOOKUP(AM766,[0]!Qualifier,(COLUMN(AM766)-34),FALSE))</f>
        <v xml:space="preserve">Closed </v>
      </c>
      <c r="BU766" s="509" t="str">
        <f>IF(AM766="","",VLOOKUP(AN766,[0]!Qualifier,(COLUMN(AN766)-34),FALSE))</f>
        <v xml:space="preserve">NonSV </v>
      </c>
      <c r="BV766" s="509" t="str">
        <f>IF(AN766="","",VLOOKUP(AO766,[0]!Qualifier,(COLUMN(AO766)-34),FALSE))</f>
        <v xml:space="preserve">≤-30°C  </v>
      </c>
      <c r="BW766" s="509" t="str">
        <f>IF(AO766="","",VLOOKUP(AP766,[0]!Qualifier,(COLUMN(AP766)-34),FALSE))</f>
        <v>No</v>
      </c>
      <c r="BX766" s="509" t="str">
        <f>IF(AP766="","",VLOOKUP(AQ766,[0]!Qualifier,(COLUMN(AQ766)-34),FALSE))</f>
        <v>Dir</v>
      </c>
      <c r="BY766" s="509" t="str">
        <f>IF(AQ766="","",VLOOKUP(AR766,[0]!Qualifier,(COLUMN(AR766)-34),FALSE))</f>
        <v xml:space="preserve">Aph </v>
      </c>
      <c r="BZ766" s="509" t="str">
        <f>IF(AR766="","",VLOOKUP(AS766,[0]!Qualifier,(COLUMN(AS766)-34),FALSE))</f>
        <v xml:space="preserve">NA </v>
      </c>
      <c r="CA766" s="509" t="str">
        <f>IF(AS766="","",VLOOKUP(AT766,[0]!Qualifier,(COLUMN(AT766)-34),FALSE))</f>
        <v xml:space="preserve">Interm </v>
      </c>
      <c r="CB766" s="509" t="str">
        <f>IF(AT766="","",VLOOKUP(AU766,[0]!Qualifier,(COLUMN(AU766)-34),FALSE))</f>
        <v xml:space="preserve">None </v>
      </c>
      <c r="CC766" s="509" t="str">
        <f>IF(AU766="","",VLOOKUP(AV766,[0]!Qualifier,(COLUMN(AV766)-34),FALSE))</f>
        <v xml:space="preserve">None </v>
      </c>
      <c r="CD766" s="509" t="str">
        <f>IF(AV766="","",VLOOKUP(AW766,[0]!Qualifier,(COLUMN(AW766)-34),FALSE))</f>
        <v xml:space="preserve">NoIrr </v>
      </c>
      <c r="CE766" s="508" t="str">
        <f>IF(AW766="","",VLOOKUP(AX766,[0]!Qualifier,(COLUMN(AX766)-34),FALSE))</f>
        <v xml:space="preserve">- </v>
      </c>
      <c r="CF766" s="508" t="str">
        <f>IF(AX766="","",VLOOKUP(AY766,[0]!Qualifier,(COLUMN(AY766)-34),FALSE))</f>
        <v>no sub</v>
      </c>
      <c r="CG766" s="509" t="str">
        <f>IF(AY766="","",VLOOKUP(AZ766,[0]!Qualifier,(COLUMN(AZ766)-34),FALSE))</f>
        <v>Non</v>
      </c>
      <c r="CH766" s="510" t="str">
        <f>IF(AZ766="","",VLOOKUP(BA766,[0]!Qualifier,(COLUMN(BA766)-34),FALSE))</f>
        <v>NA</v>
      </c>
      <c r="CI766" s="509" t="str">
        <f>IF(BA766="","",VLOOKUP(BB766,[0]!Qualifier,(COLUMN(BB766)-34),FALSE))</f>
        <v xml:space="preserve">None </v>
      </c>
      <c r="CJ766" s="510"/>
      <c r="CK766" s="513" t="str">
        <f t="shared" si="435"/>
        <v>5-6-1-1-3-4-1-3-2-1-6-1-1-1-1-1-1-1-1</v>
      </c>
      <c r="CL766" s="513">
        <v>45124</v>
      </c>
      <c r="CM766" s="513">
        <v>45195</v>
      </c>
      <c r="CN766" s="510"/>
      <c r="CP766" s="510"/>
    </row>
    <row r="767" spans="2:94" ht="12.95" customHeight="1" outlineLevel="1" x14ac:dyDescent="0.35">
      <c r="B767" s="7">
        <f t="shared" si="585"/>
        <v>762</v>
      </c>
      <c r="C767" s="59">
        <f t="shared" si="560"/>
        <v>762</v>
      </c>
      <c r="D767" s="124">
        <f t="shared" si="561"/>
        <v>572989</v>
      </c>
      <c r="E767" s="16" t="str">
        <f t="shared" si="562"/>
        <v>Plasma</v>
      </c>
      <c r="F767" s="58" t="str">
        <f t="shared" si="563"/>
        <v xml:space="preserve">ACD </v>
      </c>
      <c r="G767" s="58" t="str">
        <f t="shared" si="564"/>
        <v xml:space="preserve">NoAdd </v>
      </c>
      <c r="H767" s="58" t="str">
        <f t="shared" si="565"/>
        <v xml:space="preserve">Closed </v>
      </c>
      <c r="I767" s="58" t="str">
        <f t="shared" si="566"/>
        <v xml:space="preserve">NonSV </v>
      </c>
      <c r="J767" s="58" t="str">
        <f t="shared" si="567"/>
        <v xml:space="preserve">≤-30°C  </v>
      </c>
      <c r="K767" s="58" t="str">
        <f t="shared" si="568"/>
        <v>No</v>
      </c>
      <c r="L767" s="58" t="str">
        <f t="shared" si="569"/>
        <v>Rel</v>
      </c>
      <c r="M767" s="58" t="str">
        <f t="shared" si="570"/>
        <v xml:space="preserve">Aph </v>
      </c>
      <c r="N767" s="58" t="str">
        <f t="shared" si="571"/>
        <v xml:space="preserve">NA </v>
      </c>
      <c r="O767" s="58" t="str">
        <f t="shared" si="572"/>
        <v xml:space="preserve">Interm </v>
      </c>
      <c r="P767" s="58" t="str">
        <f t="shared" si="573"/>
        <v xml:space="preserve">None </v>
      </c>
      <c r="Q767" s="58" t="str">
        <f t="shared" si="574"/>
        <v xml:space="preserve">None </v>
      </c>
      <c r="R767" s="58" t="str">
        <f t="shared" si="575"/>
        <v xml:space="preserve">NoIrr </v>
      </c>
      <c r="S767" s="58" t="str">
        <f t="shared" si="576"/>
        <v xml:space="preserve">- </v>
      </c>
      <c r="T767" s="58" t="str">
        <f t="shared" si="577"/>
        <v>no sub</v>
      </c>
      <c r="U767" s="58" t="str">
        <f t="shared" si="578"/>
        <v>Non</v>
      </c>
      <c r="V767" s="58" t="str">
        <f t="shared" si="579"/>
        <v>NA</v>
      </c>
      <c r="W767" s="58" t="str">
        <f t="shared" si="580"/>
        <v xml:space="preserve">None </v>
      </c>
      <c r="Y767" s="161" t="str">
        <f t="shared" si="542"/>
        <v>5-6-1-1-3-4-1-5-2-1-6-1-1-1-1-1-1-1-1</v>
      </c>
      <c r="Z767" s="8">
        <f t="shared" si="581"/>
        <v>572989</v>
      </c>
      <c r="AA767" s="7">
        <f t="shared" si="582"/>
        <v>762</v>
      </c>
      <c r="AB767" s="29" t="str">
        <f t="shared" si="583"/>
        <v>5</v>
      </c>
      <c r="AC767" s="29" t="str">
        <f t="shared" si="583"/>
        <v>7</v>
      </c>
      <c r="AD767" s="29" t="str">
        <f t="shared" si="583"/>
        <v>2</v>
      </c>
      <c r="AE767" s="29" t="str">
        <f t="shared" si="583"/>
        <v>9</v>
      </c>
      <c r="AF767" s="29" t="str">
        <f t="shared" si="583"/>
        <v>8</v>
      </c>
      <c r="AG767" s="29" t="str">
        <f t="shared" si="583"/>
        <v>9</v>
      </c>
      <c r="AH767" s="48">
        <f t="shared" si="474"/>
        <v>762</v>
      </c>
      <c r="AI767" s="510">
        <v>572989</v>
      </c>
      <c r="AJ767" s="509">
        <v>5</v>
      </c>
      <c r="AK767" s="509">
        <v>6</v>
      </c>
      <c r="AL767" s="509">
        <v>1</v>
      </c>
      <c r="AM767" s="509">
        <v>1</v>
      </c>
      <c r="AN767" s="509">
        <v>3</v>
      </c>
      <c r="AO767" s="509">
        <v>4</v>
      </c>
      <c r="AP767" s="509">
        <v>1</v>
      </c>
      <c r="AQ767" s="509">
        <v>5</v>
      </c>
      <c r="AR767" s="509">
        <v>2</v>
      </c>
      <c r="AS767" s="509">
        <v>1</v>
      </c>
      <c r="AT767" s="509">
        <v>6</v>
      </c>
      <c r="AU767" s="509">
        <v>1</v>
      </c>
      <c r="AV767" s="509">
        <v>1</v>
      </c>
      <c r="AW767" s="509">
        <v>1</v>
      </c>
      <c r="AX767" s="509">
        <v>1</v>
      </c>
      <c r="AY767" s="509">
        <v>1</v>
      </c>
      <c r="AZ767" s="509">
        <v>1</v>
      </c>
      <c r="BA767" s="509">
        <v>1</v>
      </c>
      <c r="BB767" s="509">
        <v>1</v>
      </c>
      <c r="BC767" s="509" t="b">
        <v>0</v>
      </c>
      <c r="BD767" s="508">
        <v>42498</v>
      </c>
      <c r="BE767" s="508">
        <v>42485</v>
      </c>
      <c r="BF767" s="509" t="b">
        <v>0</v>
      </c>
      <c r="BG767" s="510" t="s">
        <v>753</v>
      </c>
      <c r="BH767" s="512"/>
      <c r="BI767" s="510"/>
      <c r="BJ767" s="513">
        <v>42498</v>
      </c>
      <c r="BK767" s="513">
        <v>42485</v>
      </c>
      <c r="BL767" s="513">
        <v>46217</v>
      </c>
      <c r="BM767" s="510"/>
      <c r="BN767" s="512"/>
      <c r="BO767" s="510"/>
      <c r="BP767" s="509">
        <v>13</v>
      </c>
      <c r="BQ767" s="509" t="str">
        <f>IF(AI767="","",VLOOKUP(AJ767,[0]!Qualifier,(COLUMN(AJ767)-34),FALSE))</f>
        <v>Plasma</v>
      </c>
      <c r="BR767" s="509" t="str">
        <f>IF(AJ767="","",VLOOKUP(AK767,[0]!Qualifier,(COLUMN(AK767)-34),FALSE))</f>
        <v xml:space="preserve">ACD </v>
      </c>
      <c r="BS767" s="509" t="str">
        <f>IF(AK767="","",VLOOKUP(AL767,[0]!Qualifier,(COLUMN(AL767)-34),FALSE))</f>
        <v xml:space="preserve">NoAdd </v>
      </c>
      <c r="BT767" s="509" t="str">
        <f>IF(AL767="","",VLOOKUP(AM767,[0]!Qualifier,(COLUMN(AM767)-34),FALSE))</f>
        <v xml:space="preserve">Closed </v>
      </c>
      <c r="BU767" s="509" t="str">
        <f>IF(AM767="","",VLOOKUP(AN767,[0]!Qualifier,(COLUMN(AN767)-34),FALSE))</f>
        <v xml:space="preserve">NonSV </v>
      </c>
      <c r="BV767" s="509" t="str">
        <f>IF(AN767="","",VLOOKUP(AO767,[0]!Qualifier,(COLUMN(AO767)-34),FALSE))</f>
        <v xml:space="preserve">≤-30°C  </v>
      </c>
      <c r="BW767" s="509" t="str">
        <f>IF(AO767="","",VLOOKUP(AP767,[0]!Qualifier,(COLUMN(AP767)-34),FALSE))</f>
        <v>No</v>
      </c>
      <c r="BX767" s="509" t="str">
        <f>IF(AP767="","",VLOOKUP(AQ767,[0]!Qualifier,(COLUMN(AQ767)-34),FALSE))</f>
        <v>Rel</v>
      </c>
      <c r="BY767" s="509" t="str">
        <f>IF(AQ767="","",VLOOKUP(AR767,[0]!Qualifier,(COLUMN(AR767)-34),FALSE))</f>
        <v xml:space="preserve">Aph </v>
      </c>
      <c r="BZ767" s="509" t="str">
        <f>IF(AR767="","",VLOOKUP(AS767,[0]!Qualifier,(COLUMN(AS767)-34),FALSE))</f>
        <v xml:space="preserve">NA </v>
      </c>
      <c r="CA767" s="509" t="str">
        <f>IF(AS767="","",VLOOKUP(AT767,[0]!Qualifier,(COLUMN(AT767)-34),FALSE))</f>
        <v xml:space="preserve">Interm </v>
      </c>
      <c r="CB767" s="509" t="str">
        <f>IF(AT767="","",VLOOKUP(AU767,[0]!Qualifier,(COLUMN(AU767)-34),FALSE))</f>
        <v xml:space="preserve">None </v>
      </c>
      <c r="CC767" s="509" t="str">
        <f>IF(AU767="","",VLOOKUP(AV767,[0]!Qualifier,(COLUMN(AV767)-34),FALSE))</f>
        <v xml:space="preserve">None </v>
      </c>
      <c r="CD767" s="509" t="str">
        <f>IF(AV767="","",VLOOKUP(AW767,[0]!Qualifier,(COLUMN(AW767)-34),FALSE))</f>
        <v xml:space="preserve">NoIrr </v>
      </c>
      <c r="CE767" s="508" t="str">
        <f>IF(AW767="","",VLOOKUP(AX767,[0]!Qualifier,(COLUMN(AX767)-34),FALSE))</f>
        <v xml:space="preserve">- </v>
      </c>
      <c r="CF767" s="508" t="str">
        <f>IF(AX767="","",VLOOKUP(AY767,[0]!Qualifier,(COLUMN(AY767)-34),FALSE))</f>
        <v>no sub</v>
      </c>
      <c r="CG767" s="509" t="str">
        <f>IF(AY767="","",VLOOKUP(AZ767,[0]!Qualifier,(COLUMN(AZ767)-34),FALSE))</f>
        <v>Non</v>
      </c>
      <c r="CH767" s="510" t="str">
        <f>IF(AZ767="","",VLOOKUP(BA767,[0]!Qualifier,(COLUMN(BA767)-34),FALSE))</f>
        <v>NA</v>
      </c>
      <c r="CI767" s="509" t="str">
        <f>IF(BA767="","",VLOOKUP(BB767,[0]!Qualifier,(COLUMN(BB767)-34),FALSE))</f>
        <v xml:space="preserve">None </v>
      </c>
      <c r="CJ767" s="510"/>
      <c r="CK767" s="513" t="str">
        <f t="shared" si="435"/>
        <v>5-6-1-1-3-4-1-5-2-1-6-1-1-1-1-1-1-1-1</v>
      </c>
      <c r="CL767" s="513">
        <v>40751</v>
      </c>
      <c r="CM767" s="513">
        <v>45195</v>
      </c>
      <c r="CN767" s="513">
        <v>42471</v>
      </c>
      <c r="CO767" s="513">
        <v>1</v>
      </c>
      <c r="CP767" s="510" t="s">
        <v>1078</v>
      </c>
    </row>
    <row r="768" spans="2:94" ht="12.95" customHeight="1" outlineLevel="1" x14ac:dyDescent="0.35">
      <c r="B768" s="7">
        <f t="shared" si="585"/>
        <v>763</v>
      </c>
      <c r="C768" s="59">
        <f t="shared" si="560"/>
        <v>763</v>
      </c>
      <c r="D768" s="124">
        <f t="shared" si="561"/>
        <v>580000</v>
      </c>
      <c r="E768" s="16" t="str">
        <f t="shared" si="562"/>
        <v>Plasma</v>
      </c>
      <c r="F768" s="58" t="str">
        <f t="shared" si="563"/>
        <v xml:space="preserve">CPD </v>
      </c>
      <c r="G768" s="58" t="str">
        <f t="shared" si="564"/>
        <v xml:space="preserve">NoAdd </v>
      </c>
      <c r="H768" s="58" t="str">
        <f t="shared" si="565"/>
        <v xml:space="preserve">Closed </v>
      </c>
      <c r="I768" s="58" t="str">
        <f t="shared" si="566"/>
        <v xml:space="preserve">SV </v>
      </c>
      <c r="J768" s="58" t="str">
        <f t="shared" si="567"/>
        <v xml:space="preserve">≤-30°C  </v>
      </c>
      <c r="K768" s="58" t="str">
        <f t="shared" si="568"/>
        <v>No</v>
      </c>
      <c r="L768" s="58" t="str">
        <f t="shared" si="569"/>
        <v xml:space="preserve">Auto </v>
      </c>
      <c r="M768" s="58" t="str">
        <f t="shared" si="570"/>
        <v xml:space="preserve">WB </v>
      </c>
      <c r="N768" s="58" t="str">
        <f t="shared" si="571"/>
        <v xml:space="preserve">≤6h </v>
      </c>
      <c r="O768" s="58" t="str">
        <f t="shared" si="572"/>
        <v xml:space="preserve">Transf </v>
      </c>
      <c r="P768" s="58" t="str">
        <f t="shared" si="573"/>
        <v xml:space="preserve">None </v>
      </c>
      <c r="Q768" s="58" t="str">
        <f t="shared" si="574"/>
        <v xml:space="preserve">None </v>
      </c>
      <c r="R768" s="58" t="str">
        <f t="shared" si="575"/>
        <v xml:space="preserve">NoIrr </v>
      </c>
      <c r="S768" s="58" t="str">
        <f t="shared" si="576"/>
        <v xml:space="preserve">- </v>
      </c>
      <c r="T768" s="58" t="str">
        <f t="shared" si="577"/>
        <v>no sub</v>
      </c>
      <c r="U768" s="58" t="str">
        <f t="shared" si="578"/>
        <v>Non</v>
      </c>
      <c r="V768" s="58" t="str">
        <f t="shared" si="579"/>
        <v>NA</v>
      </c>
      <c r="W768" s="58" t="str">
        <f t="shared" si="580"/>
        <v xml:space="preserve">None </v>
      </c>
      <c r="Y768" s="161" t="str">
        <f t="shared" si="542"/>
        <v>5-2-1-1-1-4-1-2-1-2-1-1-1-1-1-1-1-1-1</v>
      </c>
      <c r="Z768" s="8">
        <f t="shared" si="581"/>
        <v>580000</v>
      </c>
      <c r="AA768" s="7">
        <f t="shared" si="582"/>
        <v>763</v>
      </c>
      <c r="AB768" s="29" t="str">
        <f t="shared" si="583"/>
        <v>5</v>
      </c>
      <c r="AC768" s="29" t="str">
        <f t="shared" si="583"/>
        <v>8</v>
      </c>
      <c r="AD768" s="29" t="str">
        <f t="shared" si="583"/>
        <v>0</v>
      </c>
      <c r="AE768" s="29" t="str">
        <f t="shared" si="583"/>
        <v>0</v>
      </c>
      <c r="AF768" s="29" t="str">
        <f t="shared" si="583"/>
        <v>0</v>
      </c>
      <c r="AG768" s="29" t="str">
        <f t="shared" si="583"/>
        <v>0</v>
      </c>
      <c r="AH768" s="48">
        <f t="shared" si="474"/>
        <v>763</v>
      </c>
      <c r="AI768" s="510">
        <v>580000</v>
      </c>
      <c r="AJ768" s="509">
        <v>5</v>
      </c>
      <c r="AK768" s="509">
        <v>2</v>
      </c>
      <c r="AL768" s="509">
        <v>1</v>
      </c>
      <c r="AM768" s="509">
        <v>1</v>
      </c>
      <c r="AN768" s="509">
        <v>1</v>
      </c>
      <c r="AO768" s="509">
        <v>4</v>
      </c>
      <c r="AP768" s="509">
        <v>1</v>
      </c>
      <c r="AQ768" s="509">
        <v>2</v>
      </c>
      <c r="AR768" s="509">
        <v>1</v>
      </c>
      <c r="AS768" s="509">
        <v>2</v>
      </c>
      <c r="AT768" s="509">
        <v>1</v>
      </c>
      <c r="AU768" s="509">
        <v>1</v>
      </c>
      <c r="AV768" s="509">
        <v>1</v>
      </c>
      <c r="AW768" s="509">
        <v>1</v>
      </c>
      <c r="AX768" s="509">
        <v>1</v>
      </c>
      <c r="AY768" s="509">
        <v>1</v>
      </c>
      <c r="AZ768" s="509">
        <v>1</v>
      </c>
      <c r="BA768" s="509">
        <v>1</v>
      </c>
      <c r="BB768" s="509">
        <v>1</v>
      </c>
      <c r="BC768" s="509" t="b">
        <v>0</v>
      </c>
      <c r="BD768" s="508">
        <v>36201</v>
      </c>
      <c r="BE768" s="508">
        <v>36201</v>
      </c>
      <c r="BF768" s="509" t="b">
        <v>0</v>
      </c>
      <c r="BG768" s="510" t="s">
        <v>1369</v>
      </c>
      <c r="BH768" s="512"/>
      <c r="BI768" s="510"/>
      <c r="BJ768" s="513">
        <v>36201</v>
      </c>
      <c r="BK768" s="513">
        <v>36201</v>
      </c>
      <c r="BL768" s="513">
        <v>46217</v>
      </c>
      <c r="BM768" s="510"/>
      <c r="BN768" s="512"/>
      <c r="BO768" s="510"/>
      <c r="BP768" s="509">
        <v>13</v>
      </c>
      <c r="BQ768" s="509" t="str">
        <f>IF(AI768="","",VLOOKUP(AJ768,[0]!Qualifier,(COLUMN(AJ768)-34),FALSE))</f>
        <v>Plasma</v>
      </c>
      <c r="BR768" s="509" t="str">
        <f>IF(AJ768="","",VLOOKUP(AK768,[0]!Qualifier,(COLUMN(AK768)-34),FALSE))</f>
        <v xml:space="preserve">CPD </v>
      </c>
      <c r="BS768" s="509" t="str">
        <f>IF(AK768="","",VLOOKUP(AL768,[0]!Qualifier,(COLUMN(AL768)-34),FALSE))</f>
        <v xml:space="preserve">NoAdd </v>
      </c>
      <c r="BT768" s="509" t="str">
        <f>IF(AL768="","",VLOOKUP(AM768,[0]!Qualifier,(COLUMN(AM768)-34),FALSE))</f>
        <v xml:space="preserve">Closed </v>
      </c>
      <c r="BU768" s="509" t="str">
        <f>IF(AM768="","",VLOOKUP(AN768,[0]!Qualifier,(COLUMN(AN768)-34),FALSE))</f>
        <v xml:space="preserve">SV </v>
      </c>
      <c r="BV768" s="509" t="str">
        <f>IF(AN768="","",VLOOKUP(AO768,[0]!Qualifier,(COLUMN(AO768)-34),FALSE))</f>
        <v xml:space="preserve">≤-30°C  </v>
      </c>
      <c r="BW768" s="509" t="str">
        <f>IF(AO768="","",VLOOKUP(AP768,[0]!Qualifier,(COLUMN(AP768)-34),FALSE))</f>
        <v>No</v>
      </c>
      <c r="BX768" s="509" t="str">
        <f>IF(AP768="","",VLOOKUP(AQ768,[0]!Qualifier,(COLUMN(AQ768)-34),FALSE))</f>
        <v xml:space="preserve">Auto </v>
      </c>
      <c r="BY768" s="509" t="str">
        <f>IF(AQ768="","",VLOOKUP(AR768,[0]!Qualifier,(COLUMN(AR768)-34),FALSE))</f>
        <v xml:space="preserve">WB </v>
      </c>
      <c r="BZ768" s="509" t="str">
        <f>IF(AR768="","",VLOOKUP(AS768,[0]!Qualifier,(COLUMN(AS768)-34),FALSE))</f>
        <v xml:space="preserve">≤6h </v>
      </c>
      <c r="CA768" s="509" t="str">
        <f>IF(AS768="","",VLOOKUP(AT768,[0]!Qualifier,(COLUMN(AT768)-34),FALSE))</f>
        <v xml:space="preserve">Transf </v>
      </c>
      <c r="CB768" s="509" t="str">
        <f>IF(AT768="","",VLOOKUP(AU768,[0]!Qualifier,(COLUMN(AU768)-34),FALSE))</f>
        <v xml:space="preserve">None </v>
      </c>
      <c r="CC768" s="509" t="str">
        <f>IF(AU768="","",VLOOKUP(AV768,[0]!Qualifier,(COLUMN(AV768)-34),FALSE))</f>
        <v xml:space="preserve">None </v>
      </c>
      <c r="CD768" s="509" t="str">
        <f>IF(AV768="","",VLOOKUP(AW768,[0]!Qualifier,(COLUMN(AW768)-34),FALSE))</f>
        <v xml:space="preserve">NoIrr </v>
      </c>
      <c r="CE768" s="508" t="str">
        <f>IF(AW768="","",VLOOKUP(AX768,[0]!Qualifier,(COLUMN(AX768)-34),FALSE))</f>
        <v xml:space="preserve">- </v>
      </c>
      <c r="CF768" s="508" t="str">
        <f>IF(AX768="","",VLOOKUP(AY768,[0]!Qualifier,(COLUMN(AY768)-34),FALSE))</f>
        <v>no sub</v>
      </c>
      <c r="CG768" s="509" t="str">
        <f>IF(AY768="","",VLOOKUP(AZ768,[0]!Qualifier,(COLUMN(AZ768)-34),FALSE))</f>
        <v>Non</v>
      </c>
      <c r="CH768" s="510" t="str">
        <f>IF(AZ768="","",VLOOKUP(BA768,[0]!Qualifier,(COLUMN(BA768)-34),FALSE))</f>
        <v>NA</v>
      </c>
      <c r="CI768" s="509" t="str">
        <f>IF(BA768="","",VLOOKUP(BB768,[0]!Qualifier,(COLUMN(BB768)-34),FALSE))</f>
        <v xml:space="preserve">None </v>
      </c>
      <c r="CJ768" s="510"/>
      <c r="CK768" s="513" t="str">
        <f t="shared" si="435"/>
        <v>5-2-1-1-1-4-1-2-1-2-1-1-1-1-1-1-1-1-1</v>
      </c>
      <c r="CL768" s="513">
        <v>40751</v>
      </c>
      <c r="CM768" s="513">
        <v>45195</v>
      </c>
      <c r="CN768" s="513">
        <v>42471</v>
      </c>
      <c r="CO768" s="513">
        <v>1</v>
      </c>
      <c r="CP768" s="510" t="s">
        <v>1078</v>
      </c>
    </row>
    <row r="769" spans="2:94" ht="12.95" customHeight="1" outlineLevel="1" x14ac:dyDescent="0.35">
      <c r="B769" s="7">
        <f t="shared" si="585"/>
        <v>764</v>
      </c>
      <c r="C769" s="59">
        <f t="shared" si="560"/>
        <v>764</v>
      </c>
      <c r="D769" s="124">
        <f t="shared" si="561"/>
        <v>580001</v>
      </c>
      <c r="E769" s="16" t="str">
        <f t="shared" si="562"/>
        <v>Plasma</v>
      </c>
      <c r="F769" s="58" t="str">
        <f t="shared" si="563"/>
        <v xml:space="preserve">CPD </v>
      </c>
      <c r="G769" s="58" t="str">
        <f t="shared" si="564"/>
        <v xml:space="preserve">NoAdd </v>
      </c>
      <c r="H769" s="58" t="str">
        <f t="shared" si="565"/>
        <v xml:space="preserve">Closed </v>
      </c>
      <c r="I769" s="58" t="str">
        <f t="shared" si="566"/>
        <v xml:space="preserve">SV </v>
      </c>
      <c r="J769" s="58" t="str">
        <f t="shared" si="567"/>
        <v xml:space="preserve">≤-30°C  </v>
      </c>
      <c r="K769" s="58" t="str">
        <f t="shared" si="568"/>
        <v>No</v>
      </c>
      <c r="L769" s="58" t="str">
        <f t="shared" si="569"/>
        <v xml:space="preserve">Auto </v>
      </c>
      <c r="M769" s="58" t="str">
        <f t="shared" si="570"/>
        <v xml:space="preserve">WB </v>
      </c>
      <c r="N769" s="58" t="str">
        <f t="shared" si="571"/>
        <v xml:space="preserve">≤18h </v>
      </c>
      <c r="O769" s="58" t="str">
        <f t="shared" si="572"/>
        <v xml:space="preserve">Transf </v>
      </c>
      <c r="P769" s="58" t="str">
        <f t="shared" si="573"/>
        <v xml:space="preserve">None </v>
      </c>
      <c r="Q769" s="58" t="str">
        <f t="shared" si="574"/>
        <v xml:space="preserve">None </v>
      </c>
      <c r="R769" s="58" t="str">
        <f t="shared" si="575"/>
        <v xml:space="preserve">NoIrr </v>
      </c>
      <c r="S769" s="58" t="str">
        <f t="shared" si="576"/>
        <v xml:space="preserve">- </v>
      </c>
      <c r="T769" s="58" t="str">
        <f t="shared" si="577"/>
        <v>no sub</v>
      </c>
      <c r="U769" s="58" t="str">
        <f t="shared" si="578"/>
        <v>Non</v>
      </c>
      <c r="V769" s="58" t="str">
        <f t="shared" si="579"/>
        <v>NA</v>
      </c>
      <c r="W769" s="58" t="str">
        <f t="shared" si="580"/>
        <v xml:space="preserve">None </v>
      </c>
      <c r="Y769" s="161" t="str">
        <f t="shared" si="542"/>
        <v>5-2-1-1-1-4-1-2-1-3-1-1-1-1-1-1-1-1-1</v>
      </c>
      <c r="Z769" s="8">
        <f t="shared" si="581"/>
        <v>580001</v>
      </c>
      <c r="AA769" s="7">
        <f t="shared" si="582"/>
        <v>764</v>
      </c>
      <c r="AB769" s="29" t="str">
        <f t="shared" si="583"/>
        <v>5</v>
      </c>
      <c r="AC769" s="29" t="str">
        <f t="shared" si="583"/>
        <v>8</v>
      </c>
      <c r="AD769" s="29" t="str">
        <f t="shared" si="583"/>
        <v>0</v>
      </c>
      <c r="AE769" s="29" t="str">
        <f t="shared" si="583"/>
        <v>0</v>
      </c>
      <c r="AF769" s="29" t="str">
        <f t="shared" si="583"/>
        <v>0</v>
      </c>
      <c r="AG769" s="29" t="str">
        <f t="shared" si="583"/>
        <v>1</v>
      </c>
      <c r="AH769" s="48">
        <f t="shared" si="474"/>
        <v>764</v>
      </c>
      <c r="AI769" s="510">
        <v>580001</v>
      </c>
      <c r="AJ769" s="509">
        <v>5</v>
      </c>
      <c r="AK769" s="509">
        <v>2</v>
      </c>
      <c r="AL769" s="509">
        <v>1</v>
      </c>
      <c r="AM769" s="509">
        <v>1</v>
      </c>
      <c r="AN769" s="509">
        <v>1</v>
      </c>
      <c r="AO769" s="509">
        <v>4</v>
      </c>
      <c r="AP769" s="509">
        <v>1</v>
      </c>
      <c r="AQ769" s="509">
        <v>2</v>
      </c>
      <c r="AR769" s="509">
        <v>1</v>
      </c>
      <c r="AS769" s="509">
        <v>3</v>
      </c>
      <c r="AT769" s="509">
        <v>1</v>
      </c>
      <c r="AU769" s="509">
        <v>1</v>
      </c>
      <c r="AV769" s="509">
        <v>1</v>
      </c>
      <c r="AW769" s="509">
        <v>1</v>
      </c>
      <c r="AX769" s="509">
        <v>1</v>
      </c>
      <c r="AY769" s="509">
        <v>1</v>
      </c>
      <c r="AZ769" s="509">
        <v>1</v>
      </c>
      <c r="BA769" s="509">
        <v>1</v>
      </c>
      <c r="BB769" s="509">
        <v>1</v>
      </c>
      <c r="BC769" s="509" t="b">
        <v>0</v>
      </c>
      <c r="BD769" s="508">
        <v>36201</v>
      </c>
      <c r="BE769" s="508">
        <v>36201</v>
      </c>
      <c r="BF769" s="509" t="b">
        <v>0</v>
      </c>
      <c r="BG769" s="510" t="s">
        <v>1501</v>
      </c>
      <c r="BH769" s="512"/>
      <c r="BI769" s="510"/>
      <c r="BJ769" s="513">
        <v>36201</v>
      </c>
      <c r="BK769" s="513">
        <v>36201</v>
      </c>
      <c r="BL769" s="513">
        <v>46217</v>
      </c>
      <c r="BM769" s="510"/>
      <c r="BN769" s="512"/>
      <c r="BO769" s="510"/>
      <c r="BP769" s="509">
        <v>4</v>
      </c>
      <c r="BQ769" s="509" t="str">
        <f>IF(AI769="","",VLOOKUP(AJ769,[0]!Qualifier,(COLUMN(AJ769)-34),FALSE))</f>
        <v>Plasma</v>
      </c>
      <c r="BR769" s="509" t="str">
        <f>IF(AJ769="","",VLOOKUP(AK769,[0]!Qualifier,(COLUMN(AK769)-34),FALSE))</f>
        <v xml:space="preserve">CPD </v>
      </c>
      <c r="BS769" s="509" t="str">
        <f>IF(AK769="","",VLOOKUP(AL769,[0]!Qualifier,(COLUMN(AL769)-34),FALSE))</f>
        <v xml:space="preserve">NoAdd </v>
      </c>
      <c r="BT769" s="509" t="str">
        <f>IF(AL769="","",VLOOKUP(AM769,[0]!Qualifier,(COLUMN(AM769)-34),FALSE))</f>
        <v xml:space="preserve">Closed </v>
      </c>
      <c r="BU769" s="509" t="str">
        <f>IF(AM769="","",VLOOKUP(AN769,[0]!Qualifier,(COLUMN(AN769)-34),FALSE))</f>
        <v xml:space="preserve">SV </v>
      </c>
      <c r="BV769" s="509" t="str">
        <f>IF(AN769="","",VLOOKUP(AO769,[0]!Qualifier,(COLUMN(AO769)-34),FALSE))</f>
        <v xml:space="preserve">≤-30°C  </v>
      </c>
      <c r="BW769" s="509" t="str">
        <f>IF(AO769="","",VLOOKUP(AP769,[0]!Qualifier,(COLUMN(AP769)-34),FALSE))</f>
        <v>No</v>
      </c>
      <c r="BX769" s="509" t="str">
        <f>IF(AP769="","",VLOOKUP(AQ769,[0]!Qualifier,(COLUMN(AQ769)-34),FALSE))</f>
        <v xml:space="preserve">Auto </v>
      </c>
      <c r="BY769" s="509" t="str">
        <f>IF(AQ769="","",VLOOKUP(AR769,[0]!Qualifier,(COLUMN(AR769)-34),FALSE))</f>
        <v xml:space="preserve">WB </v>
      </c>
      <c r="BZ769" s="509" t="str">
        <f>IF(AR769="","",VLOOKUP(AS769,[0]!Qualifier,(COLUMN(AS769)-34),FALSE))</f>
        <v xml:space="preserve">≤18h </v>
      </c>
      <c r="CA769" s="509" t="str">
        <f>IF(AS769="","",VLOOKUP(AT769,[0]!Qualifier,(COLUMN(AT769)-34),FALSE))</f>
        <v xml:space="preserve">Transf </v>
      </c>
      <c r="CB769" s="509" t="str">
        <f>IF(AT769="","",VLOOKUP(AU769,[0]!Qualifier,(COLUMN(AU769)-34),FALSE))</f>
        <v xml:space="preserve">None </v>
      </c>
      <c r="CC769" s="509" t="str">
        <f>IF(AU769="","",VLOOKUP(AV769,[0]!Qualifier,(COLUMN(AV769)-34),FALSE))</f>
        <v xml:space="preserve">None </v>
      </c>
      <c r="CD769" s="509" t="str">
        <f>IF(AV769="","",VLOOKUP(AW769,[0]!Qualifier,(COLUMN(AW769)-34),FALSE))</f>
        <v xml:space="preserve">NoIrr </v>
      </c>
      <c r="CE769" s="508" t="str">
        <f>IF(AW769="","",VLOOKUP(AX769,[0]!Qualifier,(COLUMN(AX769)-34),FALSE))</f>
        <v xml:space="preserve">- </v>
      </c>
      <c r="CF769" s="508" t="str">
        <f>IF(AX769="","",VLOOKUP(AY769,[0]!Qualifier,(COLUMN(AY769)-34),FALSE))</f>
        <v>no sub</v>
      </c>
      <c r="CG769" s="509" t="str">
        <f>IF(AY769="","",VLOOKUP(AZ769,[0]!Qualifier,(COLUMN(AZ769)-34),FALSE))</f>
        <v>Non</v>
      </c>
      <c r="CH769" s="510" t="str">
        <f>IF(AZ769="","",VLOOKUP(BA769,[0]!Qualifier,(COLUMN(BA769)-34),FALSE))</f>
        <v>NA</v>
      </c>
      <c r="CI769" s="509" t="str">
        <f>IF(BA769="","",VLOOKUP(BB769,[0]!Qualifier,(COLUMN(BB769)-34),FALSE))</f>
        <v xml:space="preserve">None </v>
      </c>
      <c r="CJ769" s="510"/>
      <c r="CK769" s="513" t="str">
        <f t="shared" si="435"/>
        <v>5-2-1-1-1-4-1-2-1-3-1-1-1-1-1-1-1-1-1</v>
      </c>
      <c r="CL769" s="513">
        <v>40751</v>
      </c>
      <c r="CM769" s="513">
        <v>45195</v>
      </c>
      <c r="CN769" s="513">
        <v>42471</v>
      </c>
      <c r="CO769" s="513">
        <v>1</v>
      </c>
      <c r="CP769" s="510" t="s">
        <v>1078</v>
      </c>
    </row>
    <row r="770" spans="2:94" ht="12.95" customHeight="1" outlineLevel="1" x14ac:dyDescent="0.35">
      <c r="B770" s="7">
        <f t="shared" si="585"/>
        <v>765</v>
      </c>
      <c r="C770" s="59">
        <f t="shared" si="560"/>
        <v>765</v>
      </c>
      <c r="D770" s="124">
        <f t="shared" si="561"/>
        <v>580002</v>
      </c>
      <c r="E770" s="16" t="str">
        <f t="shared" si="562"/>
        <v>Plasma</v>
      </c>
      <c r="F770" s="58" t="str">
        <f t="shared" si="563"/>
        <v xml:space="preserve">CPD </v>
      </c>
      <c r="G770" s="58" t="str">
        <f t="shared" si="564"/>
        <v xml:space="preserve">NoAdd </v>
      </c>
      <c r="H770" s="58" t="str">
        <f t="shared" si="565"/>
        <v xml:space="preserve">Closed </v>
      </c>
      <c r="I770" s="58" t="str">
        <f t="shared" si="566"/>
        <v xml:space="preserve">SV </v>
      </c>
      <c r="J770" s="58" t="str">
        <f t="shared" si="567"/>
        <v xml:space="preserve">≤-30°C  </v>
      </c>
      <c r="K770" s="58" t="str">
        <f t="shared" si="568"/>
        <v>No</v>
      </c>
      <c r="L770" s="58" t="str">
        <f t="shared" si="569"/>
        <v xml:space="preserve">Auto </v>
      </c>
      <c r="M770" s="58" t="str">
        <f t="shared" si="570"/>
        <v xml:space="preserve">WB </v>
      </c>
      <c r="N770" s="58" t="str">
        <f t="shared" si="571"/>
        <v xml:space="preserve">&gt;18h </v>
      </c>
      <c r="O770" s="58" t="str">
        <f t="shared" si="572"/>
        <v xml:space="preserve">Transf </v>
      </c>
      <c r="P770" s="58" t="str">
        <f t="shared" si="573"/>
        <v xml:space="preserve">None </v>
      </c>
      <c r="Q770" s="58" t="str">
        <f t="shared" si="574"/>
        <v xml:space="preserve">None </v>
      </c>
      <c r="R770" s="58" t="str">
        <f t="shared" si="575"/>
        <v xml:space="preserve">NoIrr </v>
      </c>
      <c r="S770" s="58" t="str">
        <f t="shared" si="576"/>
        <v xml:space="preserve">- </v>
      </c>
      <c r="T770" s="58" t="str">
        <f t="shared" si="577"/>
        <v>no sub</v>
      </c>
      <c r="U770" s="58" t="str">
        <f t="shared" si="578"/>
        <v>Non</v>
      </c>
      <c r="V770" s="58" t="str">
        <f t="shared" si="579"/>
        <v>NA</v>
      </c>
      <c r="W770" s="58" t="str">
        <f t="shared" si="580"/>
        <v xml:space="preserve">None </v>
      </c>
      <c r="Y770" s="161" t="str">
        <f t="shared" si="542"/>
        <v>5-2-1-1-1-4-1-2-1-4-1-1-1-1-1-1-1-1-1</v>
      </c>
      <c r="Z770" s="8">
        <f t="shared" si="581"/>
        <v>580002</v>
      </c>
      <c r="AA770" s="7">
        <f t="shared" si="582"/>
        <v>765</v>
      </c>
      <c r="AB770" s="29" t="str">
        <f t="shared" si="583"/>
        <v>5</v>
      </c>
      <c r="AC770" s="29" t="str">
        <f t="shared" si="583"/>
        <v>8</v>
      </c>
      <c r="AD770" s="29" t="str">
        <f t="shared" si="583"/>
        <v>0</v>
      </c>
      <c r="AE770" s="29" t="str">
        <f t="shared" si="583"/>
        <v>0</v>
      </c>
      <c r="AF770" s="29" t="str">
        <f t="shared" si="583"/>
        <v>0</v>
      </c>
      <c r="AG770" s="29" t="str">
        <f t="shared" si="583"/>
        <v>2</v>
      </c>
      <c r="AH770" s="48">
        <f t="shared" si="474"/>
        <v>765</v>
      </c>
      <c r="AI770" s="510">
        <v>580002</v>
      </c>
      <c r="AJ770" s="509">
        <v>5</v>
      </c>
      <c r="AK770" s="509">
        <v>2</v>
      </c>
      <c r="AL770" s="509">
        <v>1</v>
      </c>
      <c r="AM770" s="509">
        <v>1</v>
      </c>
      <c r="AN770" s="509">
        <v>1</v>
      </c>
      <c r="AO770" s="509">
        <v>4</v>
      </c>
      <c r="AP770" s="509">
        <v>1</v>
      </c>
      <c r="AQ770" s="509">
        <v>2</v>
      </c>
      <c r="AR770" s="509">
        <v>1</v>
      </c>
      <c r="AS770" s="509">
        <v>4</v>
      </c>
      <c r="AT770" s="509">
        <v>1</v>
      </c>
      <c r="AU770" s="509">
        <v>1</v>
      </c>
      <c r="AV770" s="509">
        <v>1</v>
      </c>
      <c r="AW770" s="509">
        <v>1</v>
      </c>
      <c r="AX770" s="509">
        <v>1</v>
      </c>
      <c r="AY770" s="509">
        <v>1</v>
      </c>
      <c r="AZ770" s="509">
        <v>1</v>
      </c>
      <c r="BA770" s="509">
        <v>1</v>
      </c>
      <c r="BB770" s="509">
        <v>1</v>
      </c>
      <c r="BC770" s="509" t="b">
        <v>0</v>
      </c>
      <c r="BD770" s="508">
        <v>44692</v>
      </c>
      <c r="BE770" s="508">
        <v>44684</v>
      </c>
      <c r="BF770" s="509" t="b">
        <v>0</v>
      </c>
      <c r="BG770" s="510" t="s">
        <v>1154</v>
      </c>
      <c r="BH770" s="512"/>
      <c r="BI770" s="510"/>
      <c r="BJ770" s="513">
        <v>44692</v>
      </c>
      <c r="BK770" s="513">
        <v>44684</v>
      </c>
      <c r="BL770" s="513">
        <v>46217</v>
      </c>
      <c r="BM770" s="510"/>
      <c r="BN770" s="512"/>
      <c r="BO770" s="510"/>
      <c r="BP770" s="509">
        <v>11</v>
      </c>
      <c r="BQ770" s="509" t="str">
        <f>IF(AI770="","",VLOOKUP(AJ770,[0]!Qualifier,(COLUMN(AJ770)-34),FALSE))</f>
        <v>Plasma</v>
      </c>
      <c r="BR770" s="509" t="str">
        <f>IF(AJ770="","",VLOOKUP(AK770,[0]!Qualifier,(COLUMN(AK770)-34),FALSE))</f>
        <v xml:space="preserve">CPD </v>
      </c>
      <c r="BS770" s="509" t="str">
        <f>IF(AK770="","",VLOOKUP(AL770,[0]!Qualifier,(COLUMN(AL770)-34),FALSE))</f>
        <v xml:space="preserve">NoAdd </v>
      </c>
      <c r="BT770" s="509" t="str">
        <f>IF(AL770="","",VLOOKUP(AM770,[0]!Qualifier,(COLUMN(AM770)-34),FALSE))</f>
        <v xml:space="preserve">Closed </v>
      </c>
      <c r="BU770" s="509" t="str">
        <f>IF(AM770="","",VLOOKUP(AN770,[0]!Qualifier,(COLUMN(AN770)-34),FALSE))</f>
        <v xml:space="preserve">SV </v>
      </c>
      <c r="BV770" s="509" t="str">
        <f>IF(AN770="","",VLOOKUP(AO770,[0]!Qualifier,(COLUMN(AO770)-34),FALSE))</f>
        <v xml:space="preserve">≤-30°C  </v>
      </c>
      <c r="BW770" s="509" t="str">
        <f>IF(AO770="","",VLOOKUP(AP770,[0]!Qualifier,(COLUMN(AP770)-34),FALSE))</f>
        <v>No</v>
      </c>
      <c r="BX770" s="509" t="str">
        <f>IF(AP770="","",VLOOKUP(AQ770,[0]!Qualifier,(COLUMN(AQ770)-34),FALSE))</f>
        <v xml:space="preserve">Auto </v>
      </c>
      <c r="BY770" s="509" t="str">
        <f>IF(AQ770="","",VLOOKUP(AR770,[0]!Qualifier,(COLUMN(AR770)-34),FALSE))</f>
        <v xml:space="preserve">WB </v>
      </c>
      <c r="BZ770" s="509" t="str">
        <f>IF(AR770="","",VLOOKUP(AS770,[0]!Qualifier,(COLUMN(AS770)-34),FALSE))</f>
        <v xml:space="preserve">&gt;18h </v>
      </c>
      <c r="CA770" s="509" t="str">
        <f>IF(AS770="","",VLOOKUP(AT770,[0]!Qualifier,(COLUMN(AT770)-34),FALSE))</f>
        <v xml:space="preserve">Transf </v>
      </c>
      <c r="CB770" s="509" t="str">
        <f>IF(AT770="","",VLOOKUP(AU770,[0]!Qualifier,(COLUMN(AU770)-34),FALSE))</f>
        <v xml:space="preserve">None </v>
      </c>
      <c r="CC770" s="509" t="str">
        <f>IF(AU770="","",VLOOKUP(AV770,[0]!Qualifier,(COLUMN(AV770)-34),FALSE))</f>
        <v xml:space="preserve">None </v>
      </c>
      <c r="CD770" s="509" t="str">
        <f>IF(AV770="","",VLOOKUP(AW770,[0]!Qualifier,(COLUMN(AW770)-34),FALSE))</f>
        <v xml:space="preserve">NoIrr </v>
      </c>
      <c r="CE770" s="508" t="str">
        <f>IF(AW770="","",VLOOKUP(AX770,[0]!Qualifier,(COLUMN(AX770)-34),FALSE))</f>
        <v xml:space="preserve">- </v>
      </c>
      <c r="CF770" s="508" t="str">
        <f>IF(AX770="","",VLOOKUP(AY770,[0]!Qualifier,(COLUMN(AY770)-34),FALSE))</f>
        <v>no sub</v>
      </c>
      <c r="CG770" s="509" t="str">
        <f>IF(AY770="","",VLOOKUP(AZ770,[0]!Qualifier,(COLUMN(AZ770)-34),FALSE))</f>
        <v>Non</v>
      </c>
      <c r="CH770" s="510" t="str">
        <f>IF(AZ770="","",VLOOKUP(BA770,[0]!Qualifier,(COLUMN(BA770)-34),FALSE))</f>
        <v>NA</v>
      </c>
      <c r="CI770" s="509" t="str">
        <f>IF(BA770="","",VLOOKUP(BB770,[0]!Qualifier,(COLUMN(BB770)-34),FALSE))</f>
        <v xml:space="preserve">None </v>
      </c>
      <c r="CJ770" s="510"/>
      <c r="CK770" s="513" t="str">
        <f t="shared" si="435"/>
        <v>5-2-1-1-1-4-1-2-1-4-1-1-1-1-1-1-1-1-1</v>
      </c>
      <c r="CL770" s="513">
        <v>41975</v>
      </c>
      <c r="CM770" s="513">
        <v>45195</v>
      </c>
      <c r="CN770" s="513">
        <v>42471</v>
      </c>
      <c r="CO770" s="513">
        <v>1</v>
      </c>
      <c r="CP770" s="510" t="s">
        <v>1078</v>
      </c>
    </row>
    <row r="771" spans="2:94" ht="12.95" customHeight="1" outlineLevel="1" x14ac:dyDescent="0.35">
      <c r="B771" s="7">
        <f t="shared" si="585"/>
        <v>766</v>
      </c>
      <c r="C771" s="59">
        <f t="shared" si="560"/>
        <v>766</v>
      </c>
      <c r="D771" s="124">
        <f t="shared" si="561"/>
        <v>580100</v>
      </c>
      <c r="E771" s="16" t="str">
        <f t="shared" si="562"/>
        <v>Plasma</v>
      </c>
      <c r="F771" s="58" t="str">
        <f t="shared" si="563"/>
        <v xml:space="preserve">CPD </v>
      </c>
      <c r="G771" s="58" t="str">
        <f t="shared" si="564"/>
        <v xml:space="preserve">NoAdd </v>
      </c>
      <c r="H771" s="58" t="str">
        <f t="shared" si="565"/>
        <v xml:space="preserve">Closed </v>
      </c>
      <c r="I771" s="58" t="str">
        <f t="shared" si="566"/>
        <v xml:space="preserve">SV </v>
      </c>
      <c r="J771" s="58" t="str">
        <f t="shared" si="567"/>
        <v xml:space="preserve">≤-30°C  </v>
      </c>
      <c r="K771" s="58" t="str">
        <f t="shared" si="568"/>
        <v>No</v>
      </c>
      <c r="L771" s="58" t="str">
        <f t="shared" si="569"/>
        <v xml:space="preserve">Auto </v>
      </c>
      <c r="M771" s="58" t="str">
        <f t="shared" si="570"/>
        <v xml:space="preserve">WB </v>
      </c>
      <c r="N771" s="58" t="str">
        <f t="shared" si="571"/>
        <v xml:space="preserve">≤6h </v>
      </c>
      <c r="O771" s="58" t="str">
        <f t="shared" si="572"/>
        <v xml:space="preserve">Transf </v>
      </c>
      <c r="P771" s="58" t="str">
        <f t="shared" si="573"/>
        <v xml:space="preserve">LCdepl </v>
      </c>
      <c r="Q771" s="58" t="str">
        <f t="shared" si="574"/>
        <v xml:space="preserve">None </v>
      </c>
      <c r="R771" s="58" t="str">
        <f t="shared" si="575"/>
        <v xml:space="preserve">NoIrr </v>
      </c>
      <c r="S771" s="58" t="str">
        <f t="shared" si="576"/>
        <v xml:space="preserve">- </v>
      </c>
      <c r="T771" s="58" t="str">
        <f t="shared" si="577"/>
        <v>no sub</v>
      </c>
      <c r="U771" s="58" t="str">
        <f t="shared" si="578"/>
        <v>Non</v>
      </c>
      <c r="V771" s="58" t="str">
        <f t="shared" si="579"/>
        <v>NA</v>
      </c>
      <c r="W771" s="58" t="str">
        <f t="shared" si="580"/>
        <v xml:space="preserve">None </v>
      </c>
      <c r="Y771" s="161" t="str">
        <f t="shared" si="542"/>
        <v>5-2-1-1-1-4-1-2-1-2-1-3-1-1-1-1-1-1-1</v>
      </c>
      <c r="Z771" s="8">
        <f t="shared" si="581"/>
        <v>580100</v>
      </c>
      <c r="AA771" s="7">
        <f t="shared" si="582"/>
        <v>766</v>
      </c>
      <c r="AB771" s="29" t="str">
        <f t="shared" si="583"/>
        <v>5</v>
      </c>
      <c r="AC771" s="29" t="str">
        <f t="shared" si="583"/>
        <v>8</v>
      </c>
      <c r="AD771" s="29" t="str">
        <f t="shared" si="583"/>
        <v>0</v>
      </c>
      <c r="AE771" s="29" t="str">
        <f t="shared" si="583"/>
        <v>1</v>
      </c>
      <c r="AF771" s="29" t="str">
        <f t="shared" si="583"/>
        <v>0</v>
      </c>
      <c r="AG771" s="29" t="str">
        <f t="shared" si="583"/>
        <v>0</v>
      </c>
      <c r="AH771" s="48">
        <f t="shared" si="474"/>
        <v>766</v>
      </c>
      <c r="AI771" s="510">
        <v>580100</v>
      </c>
      <c r="AJ771" s="509">
        <v>5</v>
      </c>
      <c r="AK771" s="509">
        <v>2</v>
      </c>
      <c r="AL771" s="509">
        <v>1</v>
      </c>
      <c r="AM771" s="509">
        <v>1</v>
      </c>
      <c r="AN771" s="509">
        <v>1</v>
      </c>
      <c r="AO771" s="509">
        <v>4</v>
      </c>
      <c r="AP771" s="509">
        <v>1</v>
      </c>
      <c r="AQ771" s="509">
        <v>2</v>
      </c>
      <c r="AR771" s="509">
        <v>1</v>
      </c>
      <c r="AS771" s="509">
        <v>2</v>
      </c>
      <c r="AT771" s="509">
        <v>1</v>
      </c>
      <c r="AU771" s="509">
        <v>3</v>
      </c>
      <c r="AV771" s="509">
        <v>1</v>
      </c>
      <c r="AW771" s="509">
        <v>1</v>
      </c>
      <c r="AX771" s="509">
        <v>1</v>
      </c>
      <c r="AY771" s="509">
        <v>1</v>
      </c>
      <c r="AZ771" s="509">
        <v>1</v>
      </c>
      <c r="BA771" s="509">
        <v>1</v>
      </c>
      <c r="BB771" s="509">
        <v>1</v>
      </c>
      <c r="BC771" s="509" t="b">
        <v>0</v>
      </c>
      <c r="BD771" s="508">
        <v>36201</v>
      </c>
      <c r="BE771" s="508">
        <v>36201</v>
      </c>
      <c r="BF771" s="509" t="b">
        <v>0</v>
      </c>
      <c r="BG771" s="510" t="s">
        <v>1370</v>
      </c>
      <c r="BH771" s="512"/>
      <c r="BI771" s="510"/>
      <c r="BJ771" s="513">
        <v>36201</v>
      </c>
      <c r="BK771" s="513">
        <v>36201</v>
      </c>
      <c r="BL771" s="513">
        <v>46217</v>
      </c>
      <c r="BM771" s="510"/>
      <c r="BN771" s="512"/>
      <c r="BO771" s="510"/>
      <c r="BP771" s="509">
        <v>14</v>
      </c>
      <c r="BQ771" s="509" t="str">
        <f>IF(AI771="","",VLOOKUP(AJ771,[0]!Qualifier,(COLUMN(AJ771)-34),FALSE))</f>
        <v>Plasma</v>
      </c>
      <c r="BR771" s="509" t="str">
        <f>IF(AJ771="","",VLOOKUP(AK771,[0]!Qualifier,(COLUMN(AK771)-34),FALSE))</f>
        <v xml:space="preserve">CPD </v>
      </c>
      <c r="BS771" s="509" t="str">
        <f>IF(AK771="","",VLOOKUP(AL771,[0]!Qualifier,(COLUMN(AL771)-34),FALSE))</f>
        <v xml:space="preserve">NoAdd </v>
      </c>
      <c r="BT771" s="509" t="str">
        <f>IF(AL771="","",VLOOKUP(AM771,[0]!Qualifier,(COLUMN(AM771)-34),FALSE))</f>
        <v xml:space="preserve">Closed </v>
      </c>
      <c r="BU771" s="509" t="str">
        <f>IF(AM771="","",VLOOKUP(AN771,[0]!Qualifier,(COLUMN(AN771)-34),FALSE))</f>
        <v xml:space="preserve">SV </v>
      </c>
      <c r="BV771" s="509" t="str">
        <f>IF(AN771="","",VLOOKUP(AO771,[0]!Qualifier,(COLUMN(AO771)-34),FALSE))</f>
        <v xml:space="preserve">≤-30°C  </v>
      </c>
      <c r="BW771" s="509" t="str">
        <f>IF(AO771="","",VLOOKUP(AP771,[0]!Qualifier,(COLUMN(AP771)-34),FALSE))</f>
        <v>No</v>
      </c>
      <c r="BX771" s="509" t="str">
        <f>IF(AP771="","",VLOOKUP(AQ771,[0]!Qualifier,(COLUMN(AQ771)-34),FALSE))</f>
        <v xml:space="preserve">Auto </v>
      </c>
      <c r="BY771" s="509" t="str">
        <f>IF(AQ771="","",VLOOKUP(AR771,[0]!Qualifier,(COLUMN(AR771)-34),FALSE))</f>
        <v xml:space="preserve">WB </v>
      </c>
      <c r="BZ771" s="509" t="str">
        <f>IF(AR771="","",VLOOKUP(AS771,[0]!Qualifier,(COLUMN(AS771)-34),FALSE))</f>
        <v xml:space="preserve">≤6h </v>
      </c>
      <c r="CA771" s="509" t="str">
        <f>IF(AS771="","",VLOOKUP(AT771,[0]!Qualifier,(COLUMN(AT771)-34),FALSE))</f>
        <v xml:space="preserve">Transf </v>
      </c>
      <c r="CB771" s="509" t="str">
        <f>IF(AT771="","",VLOOKUP(AU771,[0]!Qualifier,(COLUMN(AU771)-34),FALSE))</f>
        <v xml:space="preserve">LCdepl </v>
      </c>
      <c r="CC771" s="509" t="str">
        <f>IF(AU771="","",VLOOKUP(AV771,[0]!Qualifier,(COLUMN(AV771)-34),FALSE))</f>
        <v xml:space="preserve">None </v>
      </c>
      <c r="CD771" s="509" t="str">
        <f>IF(AV771="","",VLOOKUP(AW771,[0]!Qualifier,(COLUMN(AW771)-34),FALSE))</f>
        <v xml:space="preserve">NoIrr </v>
      </c>
      <c r="CE771" s="508" t="str">
        <f>IF(AW771="","",VLOOKUP(AX771,[0]!Qualifier,(COLUMN(AX771)-34),FALSE))</f>
        <v xml:space="preserve">- </v>
      </c>
      <c r="CF771" s="508" t="str">
        <f>IF(AX771="","",VLOOKUP(AY771,[0]!Qualifier,(COLUMN(AY771)-34),FALSE))</f>
        <v>no sub</v>
      </c>
      <c r="CG771" s="509" t="str">
        <f>IF(AY771="","",VLOOKUP(AZ771,[0]!Qualifier,(COLUMN(AZ771)-34),FALSE))</f>
        <v>Non</v>
      </c>
      <c r="CH771" s="510" t="str">
        <f>IF(AZ771="","",VLOOKUP(BA771,[0]!Qualifier,(COLUMN(BA771)-34),FALSE))</f>
        <v>NA</v>
      </c>
      <c r="CI771" s="509" t="str">
        <f>IF(BA771="","",VLOOKUP(BB771,[0]!Qualifier,(COLUMN(BB771)-34),FALSE))</f>
        <v xml:space="preserve">None </v>
      </c>
      <c r="CJ771" s="510"/>
      <c r="CK771" s="513" t="str">
        <f t="shared" si="435"/>
        <v>5-2-1-1-1-4-1-2-1-2-1-3-1-1-1-1-1-1-1</v>
      </c>
      <c r="CL771" s="513">
        <v>42442</v>
      </c>
      <c r="CM771" s="513">
        <v>45195</v>
      </c>
      <c r="CN771" s="513">
        <v>42471</v>
      </c>
      <c r="CO771" s="513">
        <v>1</v>
      </c>
      <c r="CP771" s="510" t="s">
        <v>1078</v>
      </c>
    </row>
    <row r="772" spans="2:94" ht="12.95" customHeight="1" outlineLevel="1" x14ac:dyDescent="0.35">
      <c r="B772" s="7">
        <f t="shared" si="585"/>
        <v>767</v>
      </c>
      <c r="C772" s="59">
        <f t="shared" si="560"/>
        <v>767</v>
      </c>
      <c r="D772" s="124">
        <f t="shared" si="561"/>
        <v>580101</v>
      </c>
      <c r="E772" s="16" t="str">
        <f t="shared" si="562"/>
        <v>Plasma</v>
      </c>
      <c r="F772" s="58" t="str">
        <f t="shared" si="563"/>
        <v xml:space="preserve">CPD </v>
      </c>
      <c r="G772" s="58" t="str">
        <f t="shared" si="564"/>
        <v xml:space="preserve">NoAdd </v>
      </c>
      <c r="H772" s="58" t="str">
        <f t="shared" si="565"/>
        <v xml:space="preserve">Closed </v>
      </c>
      <c r="I772" s="58" t="str">
        <f t="shared" si="566"/>
        <v xml:space="preserve">SV </v>
      </c>
      <c r="J772" s="58" t="str">
        <f t="shared" si="567"/>
        <v xml:space="preserve">≤-30°C  </v>
      </c>
      <c r="K772" s="58" t="str">
        <f t="shared" si="568"/>
        <v>No</v>
      </c>
      <c r="L772" s="58" t="str">
        <f t="shared" si="569"/>
        <v xml:space="preserve">Auto </v>
      </c>
      <c r="M772" s="58" t="str">
        <f t="shared" si="570"/>
        <v xml:space="preserve">WB </v>
      </c>
      <c r="N772" s="58" t="str">
        <f t="shared" si="571"/>
        <v xml:space="preserve">≤18h </v>
      </c>
      <c r="O772" s="58" t="str">
        <f t="shared" si="572"/>
        <v xml:space="preserve">Transf </v>
      </c>
      <c r="P772" s="58" t="str">
        <f t="shared" si="573"/>
        <v xml:space="preserve">LCdepl </v>
      </c>
      <c r="Q772" s="58" t="str">
        <f t="shared" si="574"/>
        <v xml:space="preserve">None </v>
      </c>
      <c r="R772" s="58" t="str">
        <f t="shared" si="575"/>
        <v xml:space="preserve">NoIrr </v>
      </c>
      <c r="S772" s="58" t="str">
        <f t="shared" si="576"/>
        <v xml:space="preserve">- </v>
      </c>
      <c r="T772" s="58" t="str">
        <f t="shared" si="577"/>
        <v>no sub</v>
      </c>
      <c r="U772" s="58" t="str">
        <f t="shared" si="578"/>
        <v>Non</v>
      </c>
      <c r="V772" s="58" t="str">
        <f t="shared" si="579"/>
        <v>NA</v>
      </c>
      <c r="W772" s="58" t="str">
        <f t="shared" si="580"/>
        <v xml:space="preserve">None </v>
      </c>
      <c r="Y772" s="161" t="str">
        <f t="shared" si="542"/>
        <v>5-2-1-1-1-4-1-2-1-3-1-3-1-1-1-1-1-1-1</v>
      </c>
      <c r="Z772" s="8">
        <f t="shared" si="581"/>
        <v>580101</v>
      </c>
      <c r="AA772" s="7">
        <f t="shared" si="582"/>
        <v>767</v>
      </c>
      <c r="AB772" s="29" t="str">
        <f t="shared" si="583"/>
        <v>5</v>
      </c>
      <c r="AC772" s="29" t="str">
        <f t="shared" si="583"/>
        <v>8</v>
      </c>
      <c r="AD772" s="29" t="str">
        <f t="shared" si="583"/>
        <v>0</v>
      </c>
      <c r="AE772" s="29" t="str">
        <f t="shared" si="583"/>
        <v>1</v>
      </c>
      <c r="AF772" s="29" t="str">
        <f t="shared" si="583"/>
        <v>0</v>
      </c>
      <c r="AG772" s="29" t="str">
        <f t="shared" si="583"/>
        <v>1</v>
      </c>
      <c r="AH772" s="48">
        <f t="shared" si="474"/>
        <v>767</v>
      </c>
      <c r="AI772" s="510">
        <v>580101</v>
      </c>
      <c r="AJ772" s="509">
        <v>5</v>
      </c>
      <c r="AK772" s="509">
        <v>2</v>
      </c>
      <c r="AL772" s="509">
        <v>1</v>
      </c>
      <c r="AM772" s="509">
        <v>1</v>
      </c>
      <c r="AN772" s="509">
        <v>1</v>
      </c>
      <c r="AO772" s="509">
        <v>4</v>
      </c>
      <c r="AP772" s="509">
        <v>1</v>
      </c>
      <c r="AQ772" s="509">
        <v>2</v>
      </c>
      <c r="AR772" s="509">
        <v>1</v>
      </c>
      <c r="AS772" s="509">
        <v>3</v>
      </c>
      <c r="AT772" s="509">
        <v>1</v>
      </c>
      <c r="AU772" s="509">
        <v>3</v>
      </c>
      <c r="AV772" s="509">
        <v>1</v>
      </c>
      <c r="AW772" s="509">
        <v>1</v>
      </c>
      <c r="AX772" s="509">
        <v>1</v>
      </c>
      <c r="AY772" s="509">
        <v>1</v>
      </c>
      <c r="AZ772" s="509">
        <v>1</v>
      </c>
      <c r="BA772" s="509">
        <v>1</v>
      </c>
      <c r="BB772" s="509">
        <v>1</v>
      </c>
      <c r="BC772" s="509" t="b">
        <v>0</v>
      </c>
      <c r="BD772" s="508">
        <v>36201</v>
      </c>
      <c r="BE772" s="508">
        <v>36201</v>
      </c>
      <c r="BF772" s="509" t="b">
        <v>0</v>
      </c>
      <c r="BG772" s="510" t="s">
        <v>1502</v>
      </c>
      <c r="BH772" s="512"/>
      <c r="BI772" s="510"/>
      <c r="BJ772" s="513">
        <v>36201</v>
      </c>
      <c r="BK772" s="513">
        <v>36201</v>
      </c>
      <c r="BL772" s="513">
        <v>46217</v>
      </c>
      <c r="BM772" s="510"/>
      <c r="BN772" s="512"/>
      <c r="BO772" s="510"/>
      <c r="BP772" s="509">
        <v>14</v>
      </c>
      <c r="BQ772" s="509" t="str">
        <f>IF(AI772="","",VLOOKUP(AJ772,[0]!Qualifier,(COLUMN(AJ772)-34),FALSE))</f>
        <v>Plasma</v>
      </c>
      <c r="BR772" s="509" t="str">
        <f>IF(AJ772="","",VLOOKUP(AK772,[0]!Qualifier,(COLUMN(AK772)-34),FALSE))</f>
        <v xml:space="preserve">CPD </v>
      </c>
      <c r="BS772" s="509" t="str">
        <f>IF(AK772="","",VLOOKUP(AL772,[0]!Qualifier,(COLUMN(AL772)-34),FALSE))</f>
        <v xml:space="preserve">NoAdd </v>
      </c>
      <c r="BT772" s="509" t="str">
        <f>IF(AL772="","",VLOOKUP(AM772,[0]!Qualifier,(COLUMN(AM772)-34),FALSE))</f>
        <v xml:space="preserve">Closed </v>
      </c>
      <c r="BU772" s="509" t="str">
        <f>IF(AM772="","",VLOOKUP(AN772,[0]!Qualifier,(COLUMN(AN772)-34),FALSE))</f>
        <v xml:space="preserve">SV </v>
      </c>
      <c r="BV772" s="509" t="str">
        <f>IF(AN772="","",VLOOKUP(AO772,[0]!Qualifier,(COLUMN(AO772)-34),FALSE))</f>
        <v xml:space="preserve">≤-30°C  </v>
      </c>
      <c r="BW772" s="509" t="str">
        <f>IF(AO772="","",VLOOKUP(AP772,[0]!Qualifier,(COLUMN(AP772)-34),FALSE))</f>
        <v>No</v>
      </c>
      <c r="BX772" s="509" t="str">
        <f>IF(AP772="","",VLOOKUP(AQ772,[0]!Qualifier,(COLUMN(AQ772)-34),FALSE))</f>
        <v xml:space="preserve">Auto </v>
      </c>
      <c r="BY772" s="509" t="str">
        <f>IF(AQ772="","",VLOOKUP(AR772,[0]!Qualifier,(COLUMN(AR772)-34),FALSE))</f>
        <v xml:space="preserve">WB </v>
      </c>
      <c r="BZ772" s="509" t="str">
        <f>IF(AR772="","",VLOOKUP(AS772,[0]!Qualifier,(COLUMN(AS772)-34),FALSE))</f>
        <v xml:space="preserve">≤18h </v>
      </c>
      <c r="CA772" s="509" t="str">
        <f>IF(AS772="","",VLOOKUP(AT772,[0]!Qualifier,(COLUMN(AT772)-34),FALSE))</f>
        <v xml:space="preserve">Transf </v>
      </c>
      <c r="CB772" s="509" t="str">
        <f>IF(AT772="","",VLOOKUP(AU772,[0]!Qualifier,(COLUMN(AU772)-34),FALSE))</f>
        <v xml:space="preserve">LCdepl </v>
      </c>
      <c r="CC772" s="509" t="str">
        <f>IF(AU772="","",VLOOKUP(AV772,[0]!Qualifier,(COLUMN(AV772)-34),FALSE))</f>
        <v xml:space="preserve">None </v>
      </c>
      <c r="CD772" s="509" t="str">
        <f>IF(AV772="","",VLOOKUP(AW772,[0]!Qualifier,(COLUMN(AW772)-34),FALSE))</f>
        <v xml:space="preserve">NoIrr </v>
      </c>
      <c r="CE772" s="508" t="str">
        <f>IF(AW772="","",VLOOKUP(AX772,[0]!Qualifier,(COLUMN(AX772)-34),FALSE))</f>
        <v xml:space="preserve">- </v>
      </c>
      <c r="CF772" s="508" t="str">
        <f>IF(AX772="","",VLOOKUP(AY772,[0]!Qualifier,(COLUMN(AY772)-34),FALSE))</f>
        <v>no sub</v>
      </c>
      <c r="CG772" s="509" t="str">
        <f>IF(AY772="","",VLOOKUP(AZ772,[0]!Qualifier,(COLUMN(AZ772)-34),FALSE))</f>
        <v>Non</v>
      </c>
      <c r="CH772" s="510" t="str">
        <f>IF(AZ772="","",VLOOKUP(BA772,[0]!Qualifier,(COLUMN(BA772)-34),FALSE))</f>
        <v>NA</v>
      </c>
      <c r="CI772" s="509" t="str">
        <f>IF(BA772="","",VLOOKUP(BB772,[0]!Qualifier,(COLUMN(BB772)-34),FALSE))</f>
        <v xml:space="preserve">None </v>
      </c>
      <c r="CJ772" s="510"/>
      <c r="CK772" s="513" t="str">
        <f t="shared" si="435"/>
        <v>5-2-1-1-1-4-1-2-1-3-1-3-1-1-1-1-1-1-1</v>
      </c>
      <c r="CL772" s="513">
        <v>42442</v>
      </c>
      <c r="CM772" s="513">
        <v>45195</v>
      </c>
      <c r="CN772" s="513">
        <v>42471</v>
      </c>
      <c r="CO772" s="513">
        <v>1</v>
      </c>
      <c r="CP772" s="510" t="s">
        <v>1078</v>
      </c>
    </row>
    <row r="773" spans="2:94" ht="12.95" customHeight="1" outlineLevel="1" x14ac:dyDescent="0.35">
      <c r="B773" s="7">
        <f t="shared" si="585"/>
        <v>768</v>
      </c>
      <c r="C773" s="59">
        <f t="shared" si="560"/>
        <v>768</v>
      </c>
      <c r="D773" s="124">
        <f t="shared" si="561"/>
        <v>600007</v>
      </c>
      <c r="E773" s="16" t="str">
        <f t="shared" si="562"/>
        <v>Misc</v>
      </c>
      <c r="F773" s="58" t="str">
        <f t="shared" si="563"/>
        <v xml:space="preserve">NoAC </v>
      </c>
      <c r="G773" s="58" t="str">
        <f t="shared" si="564"/>
        <v xml:space="preserve">NoAdd </v>
      </c>
      <c r="H773" s="58" t="str">
        <f t="shared" si="565"/>
        <v xml:space="preserve">Closed </v>
      </c>
      <c r="I773" s="58" t="str">
        <f t="shared" si="566"/>
        <v xml:space="preserve">NonSV </v>
      </c>
      <c r="J773" s="58" t="str">
        <f t="shared" si="567"/>
        <v xml:space="preserve">2to6°C </v>
      </c>
      <c r="K773" s="58" t="str">
        <f t="shared" si="568"/>
        <v>No</v>
      </c>
      <c r="L773" s="58" t="str">
        <f t="shared" si="569"/>
        <v xml:space="preserve">Allo </v>
      </c>
      <c r="M773" s="58" t="str">
        <f t="shared" si="570"/>
        <v xml:space="preserve">WB </v>
      </c>
      <c r="N773" s="58" t="str">
        <f t="shared" si="571"/>
        <v xml:space="preserve">NA </v>
      </c>
      <c r="O773" s="58" t="str">
        <f t="shared" si="572"/>
        <v xml:space="preserve">NoTrans </v>
      </c>
      <c r="P773" s="58" t="str">
        <f t="shared" si="573"/>
        <v xml:space="preserve">? </v>
      </c>
      <c r="Q773" s="58" t="str">
        <f t="shared" si="574"/>
        <v xml:space="preserve">Divid </v>
      </c>
      <c r="R773" s="58" t="str">
        <f t="shared" si="575"/>
        <v xml:space="preserve">NoIrr </v>
      </c>
      <c r="S773" s="58" t="str">
        <f t="shared" si="576"/>
        <v xml:space="preserve">- </v>
      </c>
      <c r="T773" s="58" t="str">
        <f t="shared" si="577"/>
        <v xml:space="preserve">Serum </v>
      </c>
      <c r="U773" s="58" t="str">
        <f t="shared" si="578"/>
        <v>Non</v>
      </c>
      <c r="V773" s="58" t="str">
        <f t="shared" si="579"/>
        <v>NA</v>
      </c>
      <c r="W773" s="58" t="str">
        <f t="shared" si="580"/>
        <v xml:space="preserve">None </v>
      </c>
      <c r="Y773" s="161" t="str">
        <f t="shared" si="542"/>
        <v>6-1-1-1-3-2-1-1-1-1-2-0-2-1-1-9-1-1-1</v>
      </c>
      <c r="Z773" s="8">
        <f t="shared" si="581"/>
        <v>600007</v>
      </c>
      <c r="AA773" s="7">
        <f t="shared" si="582"/>
        <v>768</v>
      </c>
      <c r="AB773" s="29" t="str">
        <f t="shared" si="583"/>
        <v>6</v>
      </c>
      <c r="AC773" s="29" t="str">
        <f t="shared" si="583"/>
        <v>0</v>
      </c>
      <c r="AD773" s="29" t="str">
        <f t="shared" si="583"/>
        <v>0</v>
      </c>
      <c r="AE773" s="29" t="str">
        <f t="shared" si="583"/>
        <v>0</v>
      </c>
      <c r="AF773" s="29" t="str">
        <f t="shared" si="583"/>
        <v>0</v>
      </c>
      <c r="AG773" s="29" t="str">
        <f t="shared" si="583"/>
        <v>7</v>
      </c>
      <c r="AH773" s="48">
        <f t="shared" si="474"/>
        <v>768</v>
      </c>
      <c r="AI773" s="510">
        <v>600007</v>
      </c>
      <c r="AJ773" s="509">
        <v>6</v>
      </c>
      <c r="AK773" s="509">
        <v>1</v>
      </c>
      <c r="AL773" s="509">
        <v>1</v>
      </c>
      <c r="AM773" s="509">
        <v>1</v>
      </c>
      <c r="AN773" s="509">
        <v>3</v>
      </c>
      <c r="AO773" s="509">
        <v>2</v>
      </c>
      <c r="AP773" s="509">
        <v>1</v>
      </c>
      <c r="AQ773" s="509">
        <v>1</v>
      </c>
      <c r="AR773" s="509">
        <v>1</v>
      </c>
      <c r="AS773" s="509">
        <v>1</v>
      </c>
      <c r="AT773" s="509">
        <v>2</v>
      </c>
      <c r="AU773" s="509">
        <v>0</v>
      </c>
      <c r="AV773" s="509">
        <v>2</v>
      </c>
      <c r="AW773" s="509">
        <v>1</v>
      </c>
      <c r="AX773" s="509">
        <v>1</v>
      </c>
      <c r="AY773" s="509">
        <v>9</v>
      </c>
      <c r="AZ773" s="509">
        <v>1</v>
      </c>
      <c r="BA773" s="509">
        <v>1</v>
      </c>
      <c r="BB773" s="509">
        <v>1</v>
      </c>
      <c r="BC773" s="509" t="b">
        <v>0</v>
      </c>
      <c r="BD773" s="508">
        <v>39884</v>
      </c>
      <c r="BE773" s="508">
        <v>39884</v>
      </c>
      <c r="BF773" s="509" t="b">
        <v>0</v>
      </c>
      <c r="BG773" s="510" t="s">
        <v>1175</v>
      </c>
      <c r="BH773" s="512"/>
      <c r="BI773" s="510"/>
      <c r="BJ773" s="513">
        <v>39884</v>
      </c>
      <c r="BK773" s="513">
        <v>39884</v>
      </c>
      <c r="BL773" s="513">
        <v>46217</v>
      </c>
      <c r="BM773" s="510"/>
      <c r="BN773" s="512"/>
      <c r="BO773" s="510"/>
      <c r="BP773" s="509">
        <v>13</v>
      </c>
      <c r="BQ773" s="509" t="str">
        <f>IF(AI773="","",VLOOKUP(AJ773,[0]!Qualifier,(COLUMN(AJ773)-34),FALSE))</f>
        <v>Misc</v>
      </c>
      <c r="BR773" s="509" t="str">
        <f>IF(AJ773="","",VLOOKUP(AK773,[0]!Qualifier,(COLUMN(AK773)-34),FALSE))</f>
        <v xml:space="preserve">NoAC </v>
      </c>
      <c r="BS773" s="509" t="str">
        <f>IF(AK773="","",VLOOKUP(AL773,[0]!Qualifier,(COLUMN(AL773)-34),FALSE))</f>
        <v xml:space="preserve">NoAdd </v>
      </c>
      <c r="BT773" s="509" t="str">
        <f>IF(AL773="","",VLOOKUP(AM773,[0]!Qualifier,(COLUMN(AM773)-34),FALSE))</f>
        <v xml:space="preserve">Closed </v>
      </c>
      <c r="BU773" s="509" t="str">
        <f>IF(AM773="","",VLOOKUP(AN773,[0]!Qualifier,(COLUMN(AN773)-34),FALSE))</f>
        <v xml:space="preserve">NonSV </v>
      </c>
      <c r="BV773" s="509" t="str">
        <f>IF(AN773="","",VLOOKUP(AO773,[0]!Qualifier,(COLUMN(AO773)-34),FALSE))</f>
        <v xml:space="preserve">2to6°C </v>
      </c>
      <c r="BW773" s="509" t="str">
        <f>IF(AO773="","",VLOOKUP(AP773,[0]!Qualifier,(COLUMN(AP773)-34),FALSE))</f>
        <v>No</v>
      </c>
      <c r="BX773" s="509" t="str">
        <f>IF(AP773="","",VLOOKUP(AQ773,[0]!Qualifier,(COLUMN(AQ773)-34),FALSE))</f>
        <v xml:space="preserve">Allo </v>
      </c>
      <c r="BY773" s="509" t="str">
        <f>IF(AQ773="","",VLOOKUP(AR773,[0]!Qualifier,(COLUMN(AR773)-34),FALSE))</f>
        <v xml:space="preserve">WB </v>
      </c>
      <c r="BZ773" s="509" t="str">
        <f>IF(AR773="","",VLOOKUP(AS773,[0]!Qualifier,(COLUMN(AS773)-34),FALSE))</f>
        <v xml:space="preserve">NA </v>
      </c>
      <c r="CA773" s="509" t="str">
        <f>IF(AS773="","",VLOOKUP(AT773,[0]!Qualifier,(COLUMN(AT773)-34),FALSE))</f>
        <v xml:space="preserve">NoTrans </v>
      </c>
      <c r="CB773" s="509" t="str">
        <f>IF(AT773="","",VLOOKUP(AU773,[0]!Qualifier,(COLUMN(AU773)-34),FALSE))</f>
        <v xml:space="preserve">? </v>
      </c>
      <c r="CC773" s="509" t="str">
        <f>IF(AU773="","",VLOOKUP(AV773,[0]!Qualifier,(COLUMN(AV773)-34),FALSE))</f>
        <v xml:space="preserve">Divid </v>
      </c>
      <c r="CD773" s="509" t="str">
        <f>IF(AV773="","",VLOOKUP(AW773,[0]!Qualifier,(COLUMN(AW773)-34),FALSE))</f>
        <v xml:space="preserve">NoIrr </v>
      </c>
      <c r="CE773" s="508" t="str">
        <f>IF(AW773="","",VLOOKUP(AX773,[0]!Qualifier,(COLUMN(AX773)-34),FALSE))</f>
        <v xml:space="preserve">- </v>
      </c>
      <c r="CF773" s="508" t="str">
        <f>IF(AX773="","",VLOOKUP(AY773,[0]!Qualifier,(COLUMN(AY773)-34),FALSE))</f>
        <v xml:space="preserve">Serum </v>
      </c>
      <c r="CG773" s="509" t="str">
        <f>IF(AY773="","",VLOOKUP(AZ773,[0]!Qualifier,(COLUMN(AZ773)-34),FALSE))</f>
        <v>Non</v>
      </c>
      <c r="CH773" s="510" t="str">
        <f>IF(AZ773="","",VLOOKUP(BA773,[0]!Qualifier,(COLUMN(BA773)-34),FALSE))</f>
        <v>NA</v>
      </c>
      <c r="CI773" s="509" t="str">
        <f>IF(BA773="","",VLOOKUP(BB773,[0]!Qualifier,(COLUMN(BB773)-34),FALSE))</f>
        <v xml:space="preserve">None </v>
      </c>
      <c r="CJ773" s="510"/>
      <c r="CK773" s="513" t="str">
        <f t="shared" si="435"/>
        <v>6-1-1-1-3-2-1-1-1-1-2-0-2-1-1-9-1-1-1</v>
      </c>
      <c r="CL773" s="513">
        <v>40751</v>
      </c>
      <c r="CM773" s="513">
        <v>45195</v>
      </c>
      <c r="CN773" s="513">
        <v>42471</v>
      </c>
      <c r="CO773" s="513">
        <v>1</v>
      </c>
      <c r="CP773" s="510" t="s">
        <v>1078</v>
      </c>
    </row>
    <row r="774" spans="2:94" ht="12.95" customHeight="1" outlineLevel="1" x14ac:dyDescent="0.35">
      <c r="B774" s="7">
        <f t="shared" si="585"/>
        <v>769</v>
      </c>
      <c r="C774" s="59">
        <f t="shared" si="560"/>
        <v>769</v>
      </c>
      <c r="D774" s="124">
        <f t="shared" si="561"/>
        <v>600009</v>
      </c>
      <c r="E774" s="16" t="str">
        <f t="shared" si="562"/>
        <v>Misc</v>
      </c>
      <c r="F774" s="58" t="str">
        <f t="shared" si="563"/>
        <v xml:space="preserve">NoAC </v>
      </c>
      <c r="G774" s="58" t="str">
        <f t="shared" si="564"/>
        <v xml:space="preserve">NoAdd </v>
      </c>
      <c r="H774" s="58" t="str">
        <f t="shared" si="565"/>
        <v xml:space="preserve">Closed </v>
      </c>
      <c r="I774" s="58" t="str">
        <f t="shared" si="566"/>
        <v xml:space="preserve">SV </v>
      </c>
      <c r="J774" s="58" t="str">
        <f t="shared" si="567"/>
        <v xml:space="preserve">2to6°C </v>
      </c>
      <c r="K774" s="58" t="str">
        <f t="shared" si="568"/>
        <v>No</v>
      </c>
      <c r="L774" s="58" t="str">
        <f t="shared" si="569"/>
        <v xml:space="preserve">Allo </v>
      </c>
      <c r="M774" s="58" t="str">
        <f t="shared" si="570"/>
        <v xml:space="preserve">WB </v>
      </c>
      <c r="N774" s="58" t="str">
        <f t="shared" si="571"/>
        <v xml:space="preserve">NA </v>
      </c>
      <c r="O774" s="58" t="str">
        <f t="shared" si="572"/>
        <v xml:space="preserve">NoTrans </v>
      </c>
      <c r="P774" s="58" t="str">
        <f t="shared" si="573"/>
        <v xml:space="preserve">? </v>
      </c>
      <c r="Q774" s="58" t="str">
        <f t="shared" si="574"/>
        <v xml:space="preserve">None </v>
      </c>
      <c r="R774" s="58" t="str">
        <f t="shared" si="575"/>
        <v xml:space="preserve">NoIrr </v>
      </c>
      <c r="S774" s="58" t="str">
        <f t="shared" si="576"/>
        <v xml:space="preserve">- </v>
      </c>
      <c r="T774" s="58" t="str">
        <f t="shared" si="577"/>
        <v xml:space="preserve">Serum </v>
      </c>
      <c r="U774" s="58" t="str">
        <f t="shared" si="578"/>
        <v>Non</v>
      </c>
      <c r="V774" s="58" t="str">
        <f t="shared" si="579"/>
        <v>NA</v>
      </c>
      <c r="W774" s="58" t="str">
        <f t="shared" si="580"/>
        <v xml:space="preserve">None </v>
      </c>
      <c r="Y774" s="161" t="str">
        <f t="shared" si="542"/>
        <v>6-1-1-1-1-2-1-1-1-1-2-0-1-1-1-9-1-1-1</v>
      </c>
      <c r="Z774" s="8">
        <f t="shared" si="581"/>
        <v>600009</v>
      </c>
      <c r="AA774" s="7">
        <f t="shared" si="582"/>
        <v>769</v>
      </c>
      <c r="AB774" s="29" t="str">
        <f t="shared" si="583"/>
        <v>6</v>
      </c>
      <c r="AC774" s="29" t="str">
        <f t="shared" si="583"/>
        <v>0</v>
      </c>
      <c r="AD774" s="29" t="str">
        <f t="shared" si="583"/>
        <v>0</v>
      </c>
      <c r="AE774" s="29" t="str">
        <f t="shared" si="583"/>
        <v>0</v>
      </c>
      <c r="AF774" s="29" t="str">
        <f t="shared" si="583"/>
        <v>0</v>
      </c>
      <c r="AG774" s="29" t="str">
        <f t="shared" si="583"/>
        <v>9</v>
      </c>
      <c r="AH774" s="48">
        <f t="shared" si="474"/>
        <v>769</v>
      </c>
      <c r="AI774" s="510">
        <v>600009</v>
      </c>
      <c r="AJ774" s="509">
        <v>6</v>
      </c>
      <c r="AK774" s="509">
        <v>1</v>
      </c>
      <c r="AL774" s="509">
        <v>1</v>
      </c>
      <c r="AM774" s="509">
        <v>1</v>
      </c>
      <c r="AN774" s="509">
        <v>1</v>
      </c>
      <c r="AO774" s="509">
        <v>2</v>
      </c>
      <c r="AP774" s="509">
        <v>1</v>
      </c>
      <c r="AQ774" s="509">
        <v>1</v>
      </c>
      <c r="AR774" s="509">
        <v>1</v>
      </c>
      <c r="AS774" s="509">
        <v>1</v>
      </c>
      <c r="AT774" s="509">
        <v>2</v>
      </c>
      <c r="AU774" s="509">
        <v>0</v>
      </c>
      <c r="AV774" s="509">
        <v>1</v>
      </c>
      <c r="AW774" s="509">
        <v>1</v>
      </c>
      <c r="AX774" s="509">
        <v>1</v>
      </c>
      <c r="AY774" s="509">
        <v>9</v>
      </c>
      <c r="AZ774" s="509">
        <v>1</v>
      </c>
      <c r="BA774" s="509">
        <v>1</v>
      </c>
      <c r="BB774" s="509">
        <v>1</v>
      </c>
      <c r="BC774" s="509" t="b">
        <v>0</v>
      </c>
      <c r="BD774" s="508">
        <v>37483</v>
      </c>
      <c r="BE774" s="508">
        <v>37483</v>
      </c>
      <c r="BF774" s="509" t="b">
        <v>0</v>
      </c>
      <c r="BG774" s="510" t="s">
        <v>1176</v>
      </c>
      <c r="BH774" s="512"/>
      <c r="BI774" s="510"/>
      <c r="BJ774" s="513">
        <v>37483</v>
      </c>
      <c r="BK774" s="513">
        <v>37483</v>
      </c>
      <c r="BL774" s="513">
        <v>46217</v>
      </c>
      <c r="BM774" s="510"/>
      <c r="BN774" s="512"/>
      <c r="BO774" s="510"/>
      <c r="BP774" s="509">
        <v>4</v>
      </c>
      <c r="BQ774" s="509" t="str">
        <f>IF(AI774="","",VLOOKUP(AJ774,[0]!Qualifier,(COLUMN(AJ774)-34),FALSE))</f>
        <v>Misc</v>
      </c>
      <c r="BR774" s="509" t="str">
        <f>IF(AJ774="","",VLOOKUP(AK774,[0]!Qualifier,(COLUMN(AK774)-34),FALSE))</f>
        <v xml:space="preserve">NoAC </v>
      </c>
      <c r="BS774" s="509" t="str">
        <f>IF(AK774="","",VLOOKUP(AL774,[0]!Qualifier,(COLUMN(AL774)-34),FALSE))</f>
        <v xml:space="preserve">NoAdd </v>
      </c>
      <c r="BT774" s="509" t="str">
        <f>IF(AL774="","",VLOOKUP(AM774,[0]!Qualifier,(COLUMN(AM774)-34),FALSE))</f>
        <v xml:space="preserve">Closed </v>
      </c>
      <c r="BU774" s="509" t="str">
        <f>IF(AM774="","",VLOOKUP(AN774,[0]!Qualifier,(COLUMN(AN774)-34),FALSE))</f>
        <v xml:space="preserve">SV </v>
      </c>
      <c r="BV774" s="509" t="str">
        <f>IF(AN774="","",VLOOKUP(AO774,[0]!Qualifier,(COLUMN(AO774)-34),FALSE))</f>
        <v xml:space="preserve">2to6°C </v>
      </c>
      <c r="BW774" s="509" t="str">
        <f>IF(AO774="","",VLOOKUP(AP774,[0]!Qualifier,(COLUMN(AP774)-34),FALSE))</f>
        <v>No</v>
      </c>
      <c r="BX774" s="509" t="str">
        <f>IF(AP774="","",VLOOKUP(AQ774,[0]!Qualifier,(COLUMN(AQ774)-34),FALSE))</f>
        <v xml:space="preserve">Allo </v>
      </c>
      <c r="BY774" s="509" t="str">
        <f>IF(AQ774="","",VLOOKUP(AR774,[0]!Qualifier,(COLUMN(AR774)-34),FALSE))</f>
        <v xml:space="preserve">WB </v>
      </c>
      <c r="BZ774" s="509" t="str">
        <f>IF(AR774="","",VLOOKUP(AS774,[0]!Qualifier,(COLUMN(AS774)-34),FALSE))</f>
        <v xml:space="preserve">NA </v>
      </c>
      <c r="CA774" s="509" t="str">
        <f>IF(AS774="","",VLOOKUP(AT774,[0]!Qualifier,(COLUMN(AT774)-34),FALSE))</f>
        <v xml:space="preserve">NoTrans </v>
      </c>
      <c r="CB774" s="509" t="str">
        <f>IF(AT774="","",VLOOKUP(AU774,[0]!Qualifier,(COLUMN(AU774)-34),FALSE))</f>
        <v xml:space="preserve">? </v>
      </c>
      <c r="CC774" s="509" t="str">
        <f>IF(AU774="","",VLOOKUP(AV774,[0]!Qualifier,(COLUMN(AV774)-34),FALSE))</f>
        <v xml:space="preserve">None </v>
      </c>
      <c r="CD774" s="509" t="str">
        <f>IF(AV774="","",VLOOKUP(AW774,[0]!Qualifier,(COLUMN(AW774)-34),FALSE))</f>
        <v xml:space="preserve">NoIrr </v>
      </c>
      <c r="CE774" s="508" t="str">
        <f>IF(AW774="","",VLOOKUP(AX774,[0]!Qualifier,(COLUMN(AX774)-34),FALSE))</f>
        <v xml:space="preserve">- </v>
      </c>
      <c r="CF774" s="508" t="str">
        <f>IF(AX774="","",VLOOKUP(AY774,[0]!Qualifier,(COLUMN(AY774)-34),FALSE))</f>
        <v xml:space="preserve">Serum </v>
      </c>
      <c r="CG774" s="509" t="str">
        <f>IF(AY774="","",VLOOKUP(AZ774,[0]!Qualifier,(COLUMN(AZ774)-34),FALSE))</f>
        <v>Non</v>
      </c>
      <c r="CH774" s="510" t="str">
        <f>IF(AZ774="","",VLOOKUP(BA774,[0]!Qualifier,(COLUMN(BA774)-34),FALSE))</f>
        <v>NA</v>
      </c>
      <c r="CI774" s="509" t="str">
        <f>IF(BA774="","",VLOOKUP(BB774,[0]!Qualifier,(COLUMN(BB774)-34),FALSE))</f>
        <v xml:space="preserve">None </v>
      </c>
      <c r="CJ774" s="510"/>
      <c r="CK774" s="513" t="str">
        <f t="shared" ref="CK774:CK821" si="586">AJ774&amp;"-"&amp;AK774&amp;"-"&amp;AL774&amp;"-"&amp;AM774&amp;"-"&amp;AN774&amp;"-"&amp;AO774&amp;"-"&amp;AP774&amp;"-"&amp;AQ774&amp;"-"&amp;AR774&amp;"-"&amp;AS774&amp;"-"&amp;AT774&amp;"-"&amp;AU774&amp;"-"&amp;AV774&amp;"-"&amp;AW774&amp;"-"&amp;AX774&amp;"-"&amp;AY774&amp;"-"&amp;AZ774&amp;"-"&amp;BA774&amp;"-"&amp;BB774</f>
        <v>6-1-1-1-1-2-1-1-1-1-2-0-1-1-1-9-1-1-1</v>
      </c>
      <c r="CL774" s="513">
        <v>40751</v>
      </c>
      <c r="CM774" s="513">
        <v>45195</v>
      </c>
      <c r="CN774" s="513">
        <v>42471</v>
      </c>
      <c r="CO774" s="513">
        <v>1</v>
      </c>
      <c r="CP774" s="510" t="s">
        <v>1078</v>
      </c>
    </row>
    <row r="775" spans="2:94" ht="12.95" customHeight="1" outlineLevel="1" x14ac:dyDescent="0.35">
      <c r="B775" s="7">
        <f t="shared" si="585"/>
        <v>770</v>
      </c>
      <c r="C775" s="59">
        <f t="shared" si="560"/>
        <v>770</v>
      </c>
      <c r="D775" s="124">
        <f t="shared" si="561"/>
        <v>602600</v>
      </c>
      <c r="E775" s="16" t="str">
        <f t="shared" si="562"/>
        <v>Misc</v>
      </c>
      <c r="F775" s="58" t="str">
        <f t="shared" si="563"/>
        <v xml:space="preserve">NoAC </v>
      </c>
      <c r="G775" s="58" t="str">
        <f t="shared" si="564"/>
        <v xml:space="preserve">NoAdd </v>
      </c>
      <c r="H775" s="58" t="str">
        <f t="shared" si="565"/>
        <v xml:space="preserve">SterFilt </v>
      </c>
      <c r="I775" s="58" t="str">
        <f t="shared" si="566"/>
        <v xml:space="preserve">SV </v>
      </c>
      <c r="J775" s="58" t="str">
        <f t="shared" si="567"/>
        <v xml:space="preserve">≤-18°C  </v>
      </c>
      <c r="K775" s="58" t="str">
        <f t="shared" si="568"/>
        <v>No</v>
      </c>
      <c r="L775" s="58" t="str">
        <f t="shared" si="569"/>
        <v xml:space="preserve">Allo </v>
      </c>
      <c r="M775" s="58" t="str">
        <f t="shared" si="570"/>
        <v xml:space="preserve">WB </v>
      </c>
      <c r="N775" s="58" t="str">
        <f t="shared" si="571"/>
        <v xml:space="preserve">≤24h </v>
      </c>
      <c r="O775" s="58" t="str">
        <f t="shared" si="572"/>
        <v xml:space="preserve">NoTrans </v>
      </c>
      <c r="P775" s="58" t="str">
        <f t="shared" si="573"/>
        <v xml:space="preserve">LCdepl </v>
      </c>
      <c r="Q775" s="58" t="str">
        <f t="shared" si="574"/>
        <v xml:space="preserve">PoolDiv </v>
      </c>
      <c r="R775" s="58" t="str">
        <f t="shared" si="575"/>
        <v xml:space="preserve">NoIrr </v>
      </c>
      <c r="S775" s="58" t="str">
        <f t="shared" si="576"/>
        <v xml:space="preserve">- </v>
      </c>
      <c r="T775" s="58" t="str">
        <f t="shared" si="577"/>
        <v xml:space="preserve">Serum </v>
      </c>
      <c r="U775" s="58" t="str">
        <f t="shared" si="578"/>
        <v>Non</v>
      </c>
      <c r="V775" s="58" t="str">
        <f t="shared" si="579"/>
        <v>NA</v>
      </c>
      <c r="W775" s="58" t="str">
        <f t="shared" si="580"/>
        <v xml:space="preserve">None </v>
      </c>
      <c r="Y775" s="161" t="str">
        <f t="shared" si="542"/>
        <v>6-1-1-3-1-3-1-1-1-5-2-3-5-1-1-9-1-1-1</v>
      </c>
      <c r="Z775" s="8">
        <f t="shared" si="581"/>
        <v>602600</v>
      </c>
      <c r="AA775" s="7">
        <f t="shared" si="582"/>
        <v>770</v>
      </c>
      <c r="AB775" s="29" t="str">
        <f t="shared" si="583"/>
        <v>6</v>
      </c>
      <c r="AC775" s="29" t="str">
        <f t="shared" si="583"/>
        <v>0</v>
      </c>
      <c r="AD775" s="29" t="str">
        <f t="shared" si="583"/>
        <v>2</v>
      </c>
      <c r="AE775" s="29" t="str">
        <f t="shared" si="583"/>
        <v>6</v>
      </c>
      <c r="AF775" s="29" t="str">
        <f t="shared" si="583"/>
        <v>0</v>
      </c>
      <c r="AG775" s="29" t="str">
        <f t="shared" si="583"/>
        <v>0</v>
      </c>
      <c r="AH775" s="48">
        <f t="shared" si="474"/>
        <v>770</v>
      </c>
      <c r="AI775" s="510">
        <v>602600</v>
      </c>
      <c r="AJ775" s="509">
        <v>6</v>
      </c>
      <c r="AK775" s="509">
        <v>1</v>
      </c>
      <c r="AL775" s="509">
        <v>1</v>
      </c>
      <c r="AM775" s="509">
        <v>3</v>
      </c>
      <c r="AN775" s="509">
        <v>1</v>
      </c>
      <c r="AO775" s="509">
        <v>3</v>
      </c>
      <c r="AP775" s="509">
        <v>1</v>
      </c>
      <c r="AQ775" s="509">
        <v>1</v>
      </c>
      <c r="AR775" s="509">
        <v>1</v>
      </c>
      <c r="AS775" s="509">
        <v>5</v>
      </c>
      <c r="AT775" s="509">
        <v>2</v>
      </c>
      <c r="AU775" s="509">
        <v>3</v>
      </c>
      <c r="AV775" s="509">
        <v>5</v>
      </c>
      <c r="AW775" s="509">
        <v>1</v>
      </c>
      <c r="AX775" s="509">
        <v>1</v>
      </c>
      <c r="AY775" s="509">
        <v>9</v>
      </c>
      <c r="AZ775" s="509">
        <v>1</v>
      </c>
      <c r="BA775" s="509">
        <v>1</v>
      </c>
      <c r="BB775" s="509">
        <v>1</v>
      </c>
      <c r="BC775" s="509" t="b">
        <v>0</v>
      </c>
      <c r="BD775" s="508">
        <v>41252</v>
      </c>
      <c r="BE775" s="508">
        <v>40981</v>
      </c>
      <c r="BF775" s="509" t="b">
        <v>0</v>
      </c>
      <c r="BG775" s="510" t="s">
        <v>1371</v>
      </c>
      <c r="BH775" s="512"/>
      <c r="BI775" s="510"/>
      <c r="BJ775" s="513">
        <v>41252</v>
      </c>
      <c r="BK775" s="513">
        <v>40981</v>
      </c>
      <c r="BL775" s="513">
        <v>46217</v>
      </c>
      <c r="BM775" s="510"/>
      <c r="BN775" s="512"/>
      <c r="BO775" s="510"/>
      <c r="BP775" s="509">
        <v>11</v>
      </c>
      <c r="BQ775" s="509" t="str">
        <f>IF(AI775="","",VLOOKUP(AJ775,[0]!Qualifier,(COLUMN(AJ775)-34),FALSE))</f>
        <v>Misc</v>
      </c>
      <c r="BR775" s="509" t="str">
        <f>IF(AJ775="","",VLOOKUP(AK775,[0]!Qualifier,(COLUMN(AK775)-34),FALSE))</f>
        <v xml:space="preserve">NoAC </v>
      </c>
      <c r="BS775" s="509" t="str">
        <f>IF(AK775="","",VLOOKUP(AL775,[0]!Qualifier,(COLUMN(AL775)-34),FALSE))</f>
        <v xml:space="preserve">NoAdd </v>
      </c>
      <c r="BT775" s="509" t="str">
        <f>IF(AL775="","",VLOOKUP(AM775,[0]!Qualifier,(COLUMN(AM775)-34),FALSE))</f>
        <v xml:space="preserve">SterFilt </v>
      </c>
      <c r="BU775" s="509" t="str">
        <f>IF(AM775="","",VLOOKUP(AN775,[0]!Qualifier,(COLUMN(AN775)-34),FALSE))</f>
        <v xml:space="preserve">SV </v>
      </c>
      <c r="BV775" s="509" t="str">
        <f>IF(AN775="","",VLOOKUP(AO775,[0]!Qualifier,(COLUMN(AO775)-34),FALSE))</f>
        <v xml:space="preserve">≤-18°C  </v>
      </c>
      <c r="BW775" s="509" t="str">
        <f>IF(AO775="","",VLOOKUP(AP775,[0]!Qualifier,(COLUMN(AP775)-34),FALSE))</f>
        <v>No</v>
      </c>
      <c r="BX775" s="509" t="str">
        <f>IF(AP775="","",VLOOKUP(AQ775,[0]!Qualifier,(COLUMN(AQ775)-34),FALSE))</f>
        <v xml:space="preserve">Allo </v>
      </c>
      <c r="BY775" s="509" t="str">
        <f>IF(AQ775="","",VLOOKUP(AR775,[0]!Qualifier,(COLUMN(AR775)-34),FALSE))</f>
        <v xml:space="preserve">WB </v>
      </c>
      <c r="BZ775" s="509" t="str">
        <f>IF(AR775="","",VLOOKUP(AS775,[0]!Qualifier,(COLUMN(AS775)-34),FALSE))</f>
        <v xml:space="preserve">≤24h </v>
      </c>
      <c r="CA775" s="509" t="str">
        <f>IF(AS775="","",VLOOKUP(AT775,[0]!Qualifier,(COLUMN(AT775)-34),FALSE))</f>
        <v xml:space="preserve">NoTrans </v>
      </c>
      <c r="CB775" s="509" t="str">
        <f>IF(AT775="","",VLOOKUP(AU775,[0]!Qualifier,(COLUMN(AU775)-34),FALSE))</f>
        <v xml:space="preserve">LCdepl </v>
      </c>
      <c r="CC775" s="509" t="str">
        <f>IF(AU775="","",VLOOKUP(AV775,[0]!Qualifier,(COLUMN(AV775)-34),FALSE))</f>
        <v xml:space="preserve">PoolDiv </v>
      </c>
      <c r="CD775" s="509" t="str">
        <f>IF(AV775="","",VLOOKUP(AW775,[0]!Qualifier,(COLUMN(AW775)-34),FALSE))</f>
        <v xml:space="preserve">NoIrr </v>
      </c>
      <c r="CE775" s="508" t="str">
        <f>IF(AW775="","",VLOOKUP(AX775,[0]!Qualifier,(COLUMN(AX775)-34),FALSE))</f>
        <v xml:space="preserve">- </v>
      </c>
      <c r="CF775" s="508" t="str">
        <f>IF(AX775="","",VLOOKUP(AY775,[0]!Qualifier,(COLUMN(AY775)-34),FALSE))</f>
        <v xml:space="preserve">Serum </v>
      </c>
      <c r="CG775" s="509" t="str">
        <f>IF(AY775="","",VLOOKUP(AZ775,[0]!Qualifier,(COLUMN(AZ775)-34),FALSE))</f>
        <v>Non</v>
      </c>
      <c r="CH775" s="510" t="str">
        <f>IF(AZ775="","",VLOOKUP(BA775,[0]!Qualifier,(COLUMN(BA775)-34),FALSE))</f>
        <v>NA</v>
      </c>
      <c r="CI775" s="509" t="str">
        <f>IF(BA775="","",VLOOKUP(BB775,[0]!Qualifier,(COLUMN(BB775)-34),FALSE))</f>
        <v xml:space="preserve">None </v>
      </c>
      <c r="CJ775" s="510"/>
      <c r="CK775" s="513" t="str">
        <f t="shared" si="586"/>
        <v>6-1-1-3-1-3-1-1-1-5-2-3-5-1-1-9-1-1-1</v>
      </c>
      <c r="CL775" s="513">
        <v>41975</v>
      </c>
      <c r="CM775" s="513">
        <v>45195</v>
      </c>
      <c r="CN775" s="513">
        <v>42471</v>
      </c>
      <c r="CO775" s="513">
        <v>1</v>
      </c>
      <c r="CP775" s="510" t="s">
        <v>1078</v>
      </c>
    </row>
    <row r="776" spans="2:94" ht="12.95" customHeight="1" outlineLevel="1" x14ac:dyDescent="0.35">
      <c r="B776" s="7">
        <f t="shared" si="585"/>
        <v>771</v>
      </c>
      <c r="C776" s="59">
        <f t="shared" si="560"/>
        <v>771</v>
      </c>
      <c r="D776" s="124">
        <f t="shared" si="561"/>
        <v>602622</v>
      </c>
      <c r="E776" s="16" t="str">
        <f t="shared" si="562"/>
        <v>Misc</v>
      </c>
      <c r="F776" s="58" t="str">
        <f t="shared" si="563"/>
        <v xml:space="preserve">NoAC </v>
      </c>
      <c r="G776" s="58" t="str">
        <f t="shared" si="564"/>
        <v xml:space="preserve">NoAdd </v>
      </c>
      <c r="H776" s="58" t="str">
        <f t="shared" si="565"/>
        <v xml:space="preserve">SterFilt </v>
      </c>
      <c r="I776" s="58" t="str">
        <f t="shared" si="566"/>
        <v xml:space="preserve">SV </v>
      </c>
      <c r="J776" s="58" t="str">
        <f t="shared" si="567"/>
        <v xml:space="preserve">≤-18°C  </v>
      </c>
      <c r="K776" s="58" t="str">
        <f t="shared" si="568"/>
        <v>No</v>
      </c>
      <c r="L776" s="58" t="str">
        <f t="shared" si="569"/>
        <v xml:space="preserve">Allo </v>
      </c>
      <c r="M776" s="58" t="str">
        <f t="shared" si="570"/>
        <v xml:space="preserve">WB </v>
      </c>
      <c r="N776" s="58" t="str">
        <f t="shared" si="571"/>
        <v xml:space="preserve">≤24h </v>
      </c>
      <c r="O776" s="58" t="str">
        <f t="shared" si="572"/>
        <v xml:space="preserve">CellCult </v>
      </c>
      <c r="P776" s="58" t="str">
        <f t="shared" si="573"/>
        <v xml:space="preserve">LCdepl </v>
      </c>
      <c r="Q776" s="58" t="str">
        <f t="shared" si="574"/>
        <v xml:space="preserve">PoolDiv </v>
      </c>
      <c r="R776" s="58" t="str">
        <f t="shared" si="575"/>
        <v>Irrad</v>
      </c>
      <c r="S776" s="58" t="str">
        <f t="shared" si="576"/>
        <v xml:space="preserve">- </v>
      </c>
      <c r="T776" s="58" t="str">
        <f t="shared" si="577"/>
        <v xml:space="preserve">Serum </v>
      </c>
      <c r="U776" s="58" t="str">
        <f t="shared" si="578"/>
        <v xml:space="preserve">Qu </v>
      </c>
      <c r="V776" s="58" t="str">
        <f t="shared" si="579"/>
        <v>NA</v>
      </c>
      <c r="W776" s="58" t="str">
        <f t="shared" si="580"/>
        <v xml:space="preserve">None </v>
      </c>
      <c r="Y776" s="161" t="str">
        <f t="shared" si="542"/>
        <v>6-1-1-3-1-3-1-1-1-5-5-3-5-2-1-9-2-1-1</v>
      </c>
      <c r="Z776" s="8">
        <f t="shared" si="581"/>
        <v>602622</v>
      </c>
      <c r="AA776" s="7">
        <f t="shared" si="582"/>
        <v>771</v>
      </c>
      <c r="AB776" s="29" t="str">
        <f t="shared" si="583"/>
        <v>6</v>
      </c>
      <c r="AC776" s="29" t="str">
        <f t="shared" si="583"/>
        <v>0</v>
      </c>
      <c r="AD776" s="29" t="str">
        <f t="shared" si="583"/>
        <v>2</v>
      </c>
      <c r="AE776" s="29" t="str">
        <f t="shared" si="583"/>
        <v>6</v>
      </c>
      <c r="AF776" s="29" t="str">
        <f t="shared" si="583"/>
        <v>2</v>
      </c>
      <c r="AG776" s="29" t="str">
        <f t="shared" si="583"/>
        <v>2</v>
      </c>
      <c r="AH776" s="48">
        <f t="shared" si="474"/>
        <v>771</v>
      </c>
      <c r="AI776" s="510">
        <v>602622</v>
      </c>
      <c r="AJ776" s="509">
        <v>6</v>
      </c>
      <c r="AK776" s="509">
        <v>1</v>
      </c>
      <c r="AL776" s="509">
        <v>1</v>
      </c>
      <c r="AM776" s="509">
        <v>3</v>
      </c>
      <c r="AN776" s="509">
        <v>1</v>
      </c>
      <c r="AO776" s="509">
        <v>3</v>
      </c>
      <c r="AP776" s="509">
        <v>1</v>
      </c>
      <c r="AQ776" s="509">
        <v>1</v>
      </c>
      <c r="AR776" s="509">
        <v>1</v>
      </c>
      <c r="AS776" s="509">
        <v>5</v>
      </c>
      <c r="AT776" s="509">
        <v>5</v>
      </c>
      <c r="AU776" s="509">
        <v>3</v>
      </c>
      <c r="AV776" s="509">
        <v>5</v>
      </c>
      <c r="AW776" s="509">
        <v>2</v>
      </c>
      <c r="AX776" s="509">
        <v>1</v>
      </c>
      <c r="AY776" s="509">
        <v>9</v>
      </c>
      <c r="AZ776" s="509">
        <v>2</v>
      </c>
      <c r="BA776" s="509">
        <v>1</v>
      </c>
      <c r="BB776" s="509">
        <v>1</v>
      </c>
      <c r="BC776" s="509" t="b">
        <v>0</v>
      </c>
      <c r="BD776" s="508">
        <v>41252</v>
      </c>
      <c r="BE776" s="508">
        <v>40981</v>
      </c>
      <c r="BF776" s="509" t="b">
        <v>0</v>
      </c>
      <c r="BG776" s="510" t="s">
        <v>1372</v>
      </c>
      <c r="BH776" s="512"/>
      <c r="BI776" s="510"/>
      <c r="BJ776" s="513">
        <v>41252</v>
      </c>
      <c r="BK776" s="513">
        <v>40981</v>
      </c>
      <c r="BL776" s="513">
        <v>46217</v>
      </c>
      <c r="BM776" s="510"/>
      <c r="BN776" s="512"/>
      <c r="BO776" s="510"/>
      <c r="BP776" s="509">
        <v>14</v>
      </c>
      <c r="BQ776" s="509" t="str">
        <f>IF(AI776="","",VLOOKUP(AJ776,[0]!Qualifier,(COLUMN(AJ776)-34),FALSE))</f>
        <v>Misc</v>
      </c>
      <c r="BR776" s="509" t="str">
        <f>IF(AJ776="","",VLOOKUP(AK776,[0]!Qualifier,(COLUMN(AK776)-34),FALSE))</f>
        <v xml:space="preserve">NoAC </v>
      </c>
      <c r="BS776" s="509" t="str">
        <f>IF(AK776="","",VLOOKUP(AL776,[0]!Qualifier,(COLUMN(AL776)-34),FALSE))</f>
        <v xml:space="preserve">NoAdd </v>
      </c>
      <c r="BT776" s="509" t="str">
        <f>IF(AL776="","",VLOOKUP(AM776,[0]!Qualifier,(COLUMN(AM776)-34),FALSE))</f>
        <v xml:space="preserve">SterFilt </v>
      </c>
      <c r="BU776" s="509" t="str">
        <f>IF(AM776="","",VLOOKUP(AN776,[0]!Qualifier,(COLUMN(AN776)-34),FALSE))</f>
        <v xml:space="preserve">SV </v>
      </c>
      <c r="BV776" s="509" t="str">
        <f>IF(AN776="","",VLOOKUP(AO776,[0]!Qualifier,(COLUMN(AO776)-34),FALSE))</f>
        <v xml:space="preserve">≤-18°C  </v>
      </c>
      <c r="BW776" s="509" t="str">
        <f>IF(AO776="","",VLOOKUP(AP776,[0]!Qualifier,(COLUMN(AP776)-34),FALSE))</f>
        <v>No</v>
      </c>
      <c r="BX776" s="509" t="str">
        <f>IF(AP776="","",VLOOKUP(AQ776,[0]!Qualifier,(COLUMN(AQ776)-34),FALSE))</f>
        <v xml:space="preserve">Allo </v>
      </c>
      <c r="BY776" s="509" t="str">
        <f>IF(AQ776="","",VLOOKUP(AR776,[0]!Qualifier,(COLUMN(AR776)-34),FALSE))</f>
        <v xml:space="preserve">WB </v>
      </c>
      <c r="BZ776" s="509" t="str">
        <f>IF(AR776="","",VLOOKUP(AS776,[0]!Qualifier,(COLUMN(AS776)-34),FALSE))</f>
        <v xml:space="preserve">≤24h </v>
      </c>
      <c r="CA776" s="509" t="str">
        <f>IF(AS776="","",VLOOKUP(AT776,[0]!Qualifier,(COLUMN(AT776)-34),FALSE))</f>
        <v xml:space="preserve">CellCult </v>
      </c>
      <c r="CB776" s="509" t="str">
        <f>IF(AT776="","",VLOOKUP(AU776,[0]!Qualifier,(COLUMN(AU776)-34),FALSE))</f>
        <v xml:space="preserve">LCdepl </v>
      </c>
      <c r="CC776" s="509" t="str">
        <f>IF(AU776="","",VLOOKUP(AV776,[0]!Qualifier,(COLUMN(AV776)-34),FALSE))</f>
        <v xml:space="preserve">PoolDiv </v>
      </c>
      <c r="CD776" s="509" t="str">
        <f>IF(AV776="","",VLOOKUP(AW776,[0]!Qualifier,(COLUMN(AW776)-34),FALSE))</f>
        <v>Irrad</v>
      </c>
      <c r="CE776" s="508" t="str">
        <f>IF(AW776="","",VLOOKUP(AX776,[0]!Qualifier,(COLUMN(AX776)-34),FALSE))</f>
        <v xml:space="preserve">- </v>
      </c>
      <c r="CF776" s="508" t="str">
        <f>IF(AX776="","",VLOOKUP(AY776,[0]!Qualifier,(COLUMN(AY776)-34),FALSE))</f>
        <v xml:space="preserve">Serum </v>
      </c>
      <c r="CG776" s="509" t="str">
        <f>IF(AY776="","",VLOOKUP(AZ776,[0]!Qualifier,(COLUMN(AZ776)-34),FALSE))</f>
        <v xml:space="preserve">Qu </v>
      </c>
      <c r="CH776" s="510" t="str">
        <f>IF(AZ776="","",VLOOKUP(BA776,[0]!Qualifier,(COLUMN(BA776)-34),FALSE))</f>
        <v>NA</v>
      </c>
      <c r="CI776" s="509" t="str">
        <f>IF(BA776="","",VLOOKUP(BB776,[0]!Qualifier,(COLUMN(BB776)-34),FALSE))</f>
        <v xml:space="preserve">None </v>
      </c>
      <c r="CJ776" s="510"/>
      <c r="CK776" s="513" t="str">
        <f t="shared" si="586"/>
        <v>6-1-1-3-1-3-1-1-1-5-5-3-5-2-1-9-2-1-1</v>
      </c>
      <c r="CL776" s="513">
        <v>45124</v>
      </c>
      <c r="CM776" s="513">
        <v>45195</v>
      </c>
      <c r="CN776" s="510"/>
      <c r="CP776" s="510"/>
    </row>
    <row r="777" spans="2:94" ht="12.95" customHeight="1" outlineLevel="1" x14ac:dyDescent="0.35">
      <c r="B777" s="7">
        <f t="shared" si="585"/>
        <v>772</v>
      </c>
      <c r="C777" s="59">
        <f t="shared" si="560"/>
        <v>772</v>
      </c>
      <c r="D777" s="124">
        <f t="shared" si="561"/>
        <v>603002</v>
      </c>
      <c r="E777" s="16" t="str">
        <f t="shared" si="562"/>
        <v>Misc</v>
      </c>
      <c r="F777" s="58" t="str">
        <f t="shared" si="563"/>
        <v xml:space="preserve">NoAC </v>
      </c>
      <c r="G777" s="58" t="str">
        <f t="shared" si="564"/>
        <v xml:space="preserve">NoAdd </v>
      </c>
      <c r="H777" s="58" t="str">
        <f t="shared" si="565"/>
        <v xml:space="preserve">Closed </v>
      </c>
      <c r="I777" s="58" t="str">
        <f t="shared" si="566"/>
        <v xml:space="preserve">SV </v>
      </c>
      <c r="J777" s="58" t="str">
        <f t="shared" si="567"/>
        <v xml:space="preserve">2to6°C </v>
      </c>
      <c r="K777" s="58" t="str">
        <f t="shared" si="568"/>
        <v>No</v>
      </c>
      <c r="L777" s="58" t="str">
        <f t="shared" si="569"/>
        <v xml:space="preserve">Allo </v>
      </c>
      <c r="M777" s="58" t="str">
        <f t="shared" si="570"/>
        <v xml:space="preserve">WB </v>
      </c>
      <c r="N777" s="58" t="str">
        <f t="shared" si="571"/>
        <v xml:space="preserve">NA </v>
      </c>
      <c r="O777" s="58" t="str">
        <f t="shared" si="572"/>
        <v xml:space="preserve">NoTrans </v>
      </c>
      <c r="P777" s="58" t="str">
        <f t="shared" si="573"/>
        <v xml:space="preserve">? </v>
      </c>
      <c r="Q777" s="58" t="str">
        <f t="shared" si="574"/>
        <v xml:space="preserve">None </v>
      </c>
      <c r="R777" s="58" t="str">
        <f t="shared" si="575"/>
        <v xml:space="preserve">NoIrr </v>
      </c>
      <c r="S777" s="58" t="str">
        <f t="shared" si="576"/>
        <v xml:space="preserve">- </v>
      </c>
      <c r="T777" s="58" t="str">
        <f t="shared" si="577"/>
        <v xml:space="preserve">QuarSer </v>
      </c>
      <c r="U777" s="58" t="str">
        <f t="shared" si="578"/>
        <v xml:space="preserve">Qu </v>
      </c>
      <c r="V777" s="58" t="str">
        <f t="shared" si="579"/>
        <v>NA</v>
      </c>
      <c r="W777" s="58" t="str">
        <f t="shared" si="580"/>
        <v xml:space="preserve">None </v>
      </c>
      <c r="Y777" s="161" t="str">
        <f t="shared" si="542"/>
        <v>6-1-1-1-1-2-1-1-1-1-2-0-1-1-1-16-2-1-1</v>
      </c>
      <c r="Z777" s="8">
        <f t="shared" si="581"/>
        <v>603002</v>
      </c>
      <c r="AA777" s="7">
        <f t="shared" si="582"/>
        <v>772</v>
      </c>
      <c r="AB777" s="29" t="str">
        <f t="shared" si="583"/>
        <v>6</v>
      </c>
      <c r="AC777" s="29" t="str">
        <f t="shared" si="583"/>
        <v>0</v>
      </c>
      <c r="AD777" s="29" t="str">
        <f t="shared" si="583"/>
        <v>3</v>
      </c>
      <c r="AE777" s="29" t="str">
        <f t="shared" si="583"/>
        <v>0</v>
      </c>
      <c r="AF777" s="29" t="str">
        <f t="shared" si="583"/>
        <v>0</v>
      </c>
      <c r="AG777" s="29" t="str">
        <f t="shared" si="583"/>
        <v>2</v>
      </c>
      <c r="AH777" s="48">
        <f t="shared" si="474"/>
        <v>772</v>
      </c>
      <c r="AI777" s="510">
        <v>603002</v>
      </c>
      <c r="AJ777" s="509">
        <v>6</v>
      </c>
      <c r="AK777" s="509">
        <v>1</v>
      </c>
      <c r="AL777" s="509">
        <v>1</v>
      </c>
      <c r="AM777" s="509">
        <v>1</v>
      </c>
      <c r="AN777" s="509">
        <v>1</v>
      </c>
      <c r="AO777" s="509">
        <v>2</v>
      </c>
      <c r="AP777" s="509">
        <v>1</v>
      </c>
      <c r="AQ777" s="509">
        <v>1</v>
      </c>
      <c r="AR777" s="509">
        <v>1</v>
      </c>
      <c r="AS777" s="509">
        <v>1</v>
      </c>
      <c r="AT777" s="509">
        <v>2</v>
      </c>
      <c r="AU777" s="509">
        <v>0</v>
      </c>
      <c r="AV777" s="509">
        <v>1</v>
      </c>
      <c r="AW777" s="509">
        <v>1</v>
      </c>
      <c r="AX777" s="509">
        <v>1</v>
      </c>
      <c r="AY777" s="509">
        <v>16</v>
      </c>
      <c r="AZ777" s="509">
        <v>2</v>
      </c>
      <c r="BA777" s="509">
        <v>1</v>
      </c>
      <c r="BB777" s="509">
        <v>1</v>
      </c>
      <c r="BC777" s="509" t="b">
        <v>0</v>
      </c>
      <c r="BD777" s="508">
        <v>38695</v>
      </c>
      <c r="BE777" s="508">
        <v>38695</v>
      </c>
      <c r="BF777" s="509" t="b">
        <v>0</v>
      </c>
      <c r="BG777" s="510" t="s">
        <v>1177</v>
      </c>
      <c r="BH777" s="512"/>
      <c r="BI777" s="510"/>
      <c r="BJ777" s="513">
        <v>38695</v>
      </c>
      <c r="BK777" s="513">
        <v>38695</v>
      </c>
      <c r="BL777" s="513">
        <v>46217</v>
      </c>
      <c r="BM777" s="510"/>
      <c r="BN777" s="512"/>
      <c r="BO777" s="510"/>
      <c r="BP777" s="509">
        <v>10</v>
      </c>
      <c r="BQ777" s="509" t="str">
        <f>IF(AI777="","",VLOOKUP(AJ777,[0]!Qualifier,(COLUMN(AJ777)-34),FALSE))</f>
        <v>Misc</v>
      </c>
      <c r="BR777" s="509" t="str">
        <f>IF(AJ777="","",VLOOKUP(AK777,[0]!Qualifier,(COLUMN(AK777)-34),FALSE))</f>
        <v xml:space="preserve">NoAC </v>
      </c>
      <c r="BS777" s="509" t="str">
        <f>IF(AK777="","",VLOOKUP(AL777,[0]!Qualifier,(COLUMN(AL777)-34),FALSE))</f>
        <v xml:space="preserve">NoAdd </v>
      </c>
      <c r="BT777" s="509" t="str">
        <f>IF(AL777="","",VLOOKUP(AM777,[0]!Qualifier,(COLUMN(AM777)-34),FALSE))</f>
        <v xml:space="preserve">Closed </v>
      </c>
      <c r="BU777" s="509" t="str">
        <f>IF(AM777="","",VLOOKUP(AN777,[0]!Qualifier,(COLUMN(AN777)-34),FALSE))</f>
        <v xml:space="preserve">SV </v>
      </c>
      <c r="BV777" s="509" t="str">
        <f>IF(AN777="","",VLOOKUP(AO777,[0]!Qualifier,(COLUMN(AO777)-34),FALSE))</f>
        <v xml:space="preserve">2to6°C </v>
      </c>
      <c r="BW777" s="509" t="str">
        <f>IF(AO777="","",VLOOKUP(AP777,[0]!Qualifier,(COLUMN(AP777)-34),FALSE))</f>
        <v>No</v>
      </c>
      <c r="BX777" s="509" t="str">
        <f>IF(AP777="","",VLOOKUP(AQ777,[0]!Qualifier,(COLUMN(AQ777)-34),FALSE))</f>
        <v xml:space="preserve">Allo </v>
      </c>
      <c r="BY777" s="509" t="str">
        <f>IF(AQ777="","",VLOOKUP(AR777,[0]!Qualifier,(COLUMN(AR777)-34),FALSE))</f>
        <v xml:space="preserve">WB </v>
      </c>
      <c r="BZ777" s="509" t="str">
        <f>IF(AR777="","",VLOOKUP(AS777,[0]!Qualifier,(COLUMN(AS777)-34),FALSE))</f>
        <v xml:space="preserve">NA </v>
      </c>
      <c r="CA777" s="509" t="str">
        <f>IF(AS777="","",VLOOKUP(AT777,[0]!Qualifier,(COLUMN(AT777)-34),FALSE))</f>
        <v xml:space="preserve">NoTrans </v>
      </c>
      <c r="CB777" s="509" t="str">
        <f>IF(AT777="","",VLOOKUP(AU777,[0]!Qualifier,(COLUMN(AU777)-34),FALSE))</f>
        <v xml:space="preserve">? </v>
      </c>
      <c r="CC777" s="509" t="str">
        <f>IF(AU777="","",VLOOKUP(AV777,[0]!Qualifier,(COLUMN(AV777)-34),FALSE))</f>
        <v xml:space="preserve">None </v>
      </c>
      <c r="CD777" s="509" t="str">
        <f>IF(AV777="","",VLOOKUP(AW777,[0]!Qualifier,(COLUMN(AW777)-34),FALSE))</f>
        <v xml:space="preserve">NoIrr </v>
      </c>
      <c r="CE777" s="508" t="str">
        <f>IF(AW777="","",VLOOKUP(AX777,[0]!Qualifier,(COLUMN(AX777)-34),FALSE))</f>
        <v xml:space="preserve">- </v>
      </c>
      <c r="CF777" s="508" t="str">
        <f>IF(AX777="","",VLOOKUP(AY777,[0]!Qualifier,(COLUMN(AY777)-34),FALSE))</f>
        <v xml:space="preserve">QuarSer </v>
      </c>
      <c r="CG777" s="509" t="str">
        <f>IF(AY777="","",VLOOKUP(AZ777,[0]!Qualifier,(COLUMN(AZ777)-34),FALSE))</f>
        <v xml:space="preserve">Qu </v>
      </c>
      <c r="CH777" s="510" t="str">
        <f>IF(AZ777="","",VLOOKUP(BA777,[0]!Qualifier,(COLUMN(BA777)-34),FALSE))</f>
        <v>NA</v>
      </c>
      <c r="CI777" s="509" t="str">
        <f>IF(BA777="","",VLOOKUP(BB777,[0]!Qualifier,(COLUMN(BB777)-34),FALSE))</f>
        <v xml:space="preserve">None </v>
      </c>
      <c r="CJ777" s="510"/>
      <c r="CK777" s="513" t="str">
        <f t="shared" si="586"/>
        <v>6-1-1-1-1-2-1-1-1-1-2-0-1-1-1-16-2-1-1</v>
      </c>
      <c r="CL777" s="513">
        <v>45124</v>
      </c>
      <c r="CM777" s="513">
        <v>45195</v>
      </c>
      <c r="CN777" s="510"/>
      <c r="CP777" s="510"/>
    </row>
    <row r="778" spans="2:94" ht="12.95" customHeight="1" outlineLevel="1" x14ac:dyDescent="0.35">
      <c r="B778" s="7">
        <f t="shared" si="585"/>
        <v>773</v>
      </c>
      <c r="C778" s="59">
        <f t="shared" si="560"/>
        <v>773</v>
      </c>
      <c r="D778" s="124">
        <f t="shared" si="561"/>
        <v>603802</v>
      </c>
      <c r="E778" s="16" t="str">
        <f t="shared" si="562"/>
        <v>Misc</v>
      </c>
      <c r="F778" s="58" t="str">
        <f t="shared" si="563"/>
        <v xml:space="preserve">NoAC </v>
      </c>
      <c r="G778" s="58" t="str">
        <f t="shared" si="564"/>
        <v xml:space="preserve">NoAdd </v>
      </c>
      <c r="H778" s="58" t="str">
        <f t="shared" si="565"/>
        <v xml:space="preserve">Closed </v>
      </c>
      <c r="I778" s="58" t="str">
        <f t="shared" si="566"/>
        <v xml:space="preserve">SV </v>
      </c>
      <c r="J778" s="58" t="str">
        <f t="shared" si="567"/>
        <v xml:space="preserve">2to6°C </v>
      </c>
      <c r="K778" s="58" t="str">
        <f t="shared" si="568"/>
        <v>No</v>
      </c>
      <c r="L778" s="58" t="str">
        <f t="shared" si="569"/>
        <v xml:space="preserve">Allo </v>
      </c>
      <c r="M778" s="58" t="str">
        <f t="shared" si="570"/>
        <v xml:space="preserve">WB </v>
      </c>
      <c r="N778" s="58" t="str">
        <f t="shared" si="571"/>
        <v xml:space="preserve">NA </v>
      </c>
      <c r="O778" s="58" t="str">
        <f t="shared" si="572"/>
        <v xml:space="preserve">NoTrans </v>
      </c>
      <c r="P778" s="58" t="str">
        <f t="shared" si="573"/>
        <v xml:space="preserve">? </v>
      </c>
      <c r="Q778" s="58" t="str">
        <f t="shared" si="574"/>
        <v xml:space="preserve">Pool </v>
      </c>
      <c r="R778" s="58" t="str">
        <f t="shared" si="575"/>
        <v xml:space="preserve">NoIrr </v>
      </c>
      <c r="S778" s="58" t="str">
        <f t="shared" si="576"/>
        <v xml:space="preserve">- </v>
      </c>
      <c r="T778" s="58" t="str">
        <f t="shared" si="577"/>
        <v xml:space="preserve">QuarSer </v>
      </c>
      <c r="U778" s="58" t="str">
        <f t="shared" si="578"/>
        <v xml:space="preserve">Qu </v>
      </c>
      <c r="V778" s="58" t="str">
        <f t="shared" si="579"/>
        <v>NA</v>
      </c>
      <c r="W778" s="58" t="str">
        <f t="shared" si="580"/>
        <v xml:space="preserve">None </v>
      </c>
      <c r="Y778" s="161" t="str">
        <f t="shared" si="542"/>
        <v>6-1-1-1-1-2-1-1-1-1-2-0-3-1-1-16-2-1-1</v>
      </c>
      <c r="Z778" s="8">
        <f t="shared" si="581"/>
        <v>603802</v>
      </c>
      <c r="AA778" s="7">
        <f t="shared" si="582"/>
        <v>773</v>
      </c>
      <c r="AB778" s="29" t="str">
        <f t="shared" si="583"/>
        <v>6</v>
      </c>
      <c r="AC778" s="29" t="str">
        <f t="shared" si="583"/>
        <v>0</v>
      </c>
      <c r="AD778" s="29" t="str">
        <f t="shared" si="583"/>
        <v>3</v>
      </c>
      <c r="AE778" s="29" t="str">
        <f t="shared" si="583"/>
        <v>8</v>
      </c>
      <c r="AF778" s="29" t="str">
        <f t="shared" si="583"/>
        <v>0</v>
      </c>
      <c r="AG778" s="29" t="str">
        <f t="shared" si="583"/>
        <v>2</v>
      </c>
      <c r="AH778" s="48">
        <f t="shared" si="474"/>
        <v>773</v>
      </c>
      <c r="AI778" s="510">
        <v>603802</v>
      </c>
      <c r="AJ778" s="509">
        <v>6</v>
      </c>
      <c r="AK778" s="509">
        <v>1</v>
      </c>
      <c r="AL778" s="509">
        <v>1</v>
      </c>
      <c r="AM778" s="509">
        <v>1</v>
      </c>
      <c r="AN778" s="509">
        <v>1</v>
      </c>
      <c r="AO778" s="509">
        <v>2</v>
      </c>
      <c r="AP778" s="509">
        <v>1</v>
      </c>
      <c r="AQ778" s="509">
        <v>1</v>
      </c>
      <c r="AR778" s="509">
        <v>1</v>
      </c>
      <c r="AS778" s="509">
        <v>1</v>
      </c>
      <c r="AT778" s="509">
        <v>2</v>
      </c>
      <c r="AU778" s="509">
        <v>0</v>
      </c>
      <c r="AV778" s="509">
        <v>3</v>
      </c>
      <c r="AW778" s="509">
        <v>1</v>
      </c>
      <c r="AX778" s="509">
        <v>1</v>
      </c>
      <c r="AY778" s="509">
        <v>16</v>
      </c>
      <c r="AZ778" s="509">
        <v>2</v>
      </c>
      <c r="BA778" s="509">
        <v>1</v>
      </c>
      <c r="BB778" s="509">
        <v>1</v>
      </c>
      <c r="BC778" s="509" t="b">
        <v>0</v>
      </c>
      <c r="BD778" s="508">
        <v>38695</v>
      </c>
      <c r="BE778" s="508">
        <v>38695</v>
      </c>
      <c r="BF778" s="509" t="b">
        <v>0</v>
      </c>
      <c r="BG778" s="510" t="s">
        <v>1178</v>
      </c>
      <c r="BH778" s="512"/>
      <c r="BI778" s="510"/>
      <c r="BJ778" s="513">
        <v>38695</v>
      </c>
      <c r="BK778" s="513">
        <v>38695</v>
      </c>
      <c r="BL778" s="513">
        <v>46217</v>
      </c>
      <c r="BM778" s="510"/>
      <c r="BN778" s="512"/>
      <c r="BO778" s="510"/>
      <c r="BP778" s="509">
        <v>13</v>
      </c>
      <c r="BQ778" s="509" t="str">
        <f>IF(AI778="","",VLOOKUP(AJ778,[0]!Qualifier,(COLUMN(AJ778)-34),FALSE))</f>
        <v>Misc</v>
      </c>
      <c r="BR778" s="509" t="str">
        <f>IF(AJ778="","",VLOOKUP(AK778,[0]!Qualifier,(COLUMN(AK778)-34),FALSE))</f>
        <v xml:space="preserve">NoAC </v>
      </c>
      <c r="BS778" s="509" t="str">
        <f>IF(AK778="","",VLOOKUP(AL778,[0]!Qualifier,(COLUMN(AL778)-34),FALSE))</f>
        <v xml:space="preserve">NoAdd </v>
      </c>
      <c r="BT778" s="509" t="str">
        <f>IF(AL778="","",VLOOKUP(AM778,[0]!Qualifier,(COLUMN(AM778)-34),FALSE))</f>
        <v xml:space="preserve">Closed </v>
      </c>
      <c r="BU778" s="509" t="str">
        <f>IF(AM778="","",VLOOKUP(AN778,[0]!Qualifier,(COLUMN(AN778)-34),FALSE))</f>
        <v xml:space="preserve">SV </v>
      </c>
      <c r="BV778" s="509" t="str">
        <f>IF(AN778="","",VLOOKUP(AO778,[0]!Qualifier,(COLUMN(AO778)-34),FALSE))</f>
        <v xml:space="preserve">2to6°C </v>
      </c>
      <c r="BW778" s="509" t="str">
        <f>IF(AO778="","",VLOOKUP(AP778,[0]!Qualifier,(COLUMN(AP778)-34),FALSE))</f>
        <v>No</v>
      </c>
      <c r="BX778" s="509" t="str">
        <f>IF(AP778="","",VLOOKUP(AQ778,[0]!Qualifier,(COLUMN(AQ778)-34),FALSE))</f>
        <v xml:space="preserve">Allo </v>
      </c>
      <c r="BY778" s="509" t="str">
        <f>IF(AQ778="","",VLOOKUP(AR778,[0]!Qualifier,(COLUMN(AR778)-34),FALSE))</f>
        <v xml:space="preserve">WB </v>
      </c>
      <c r="BZ778" s="509" t="str">
        <f>IF(AR778="","",VLOOKUP(AS778,[0]!Qualifier,(COLUMN(AS778)-34),FALSE))</f>
        <v xml:space="preserve">NA </v>
      </c>
      <c r="CA778" s="509" t="str">
        <f>IF(AS778="","",VLOOKUP(AT778,[0]!Qualifier,(COLUMN(AT778)-34),FALSE))</f>
        <v xml:space="preserve">NoTrans </v>
      </c>
      <c r="CB778" s="509" t="str">
        <f>IF(AT778="","",VLOOKUP(AU778,[0]!Qualifier,(COLUMN(AU778)-34),FALSE))</f>
        <v xml:space="preserve">? </v>
      </c>
      <c r="CC778" s="509" t="str">
        <f>IF(AU778="","",VLOOKUP(AV778,[0]!Qualifier,(COLUMN(AV778)-34),FALSE))</f>
        <v xml:space="preserve">Pool </v>
      </c>
      <c r="CD778" s="509" t="str">
        <f>IF(AV778="","",VLOOKUP(AW778,[0]!Qualifier,(COLUMN(AW778)-34),FALSE))</f>
        <v xml:space="preserve">NoIrr </v>
      </c>
      <c r="CE778" s="508" t="str">
        <f>IF(AW778="","",VLOOKUP(AX778,[0]!Qualifier,(COLUMN(AX778)-34),FALSE))</f>
        <v xml:space="preserve">- </v>
      </c>
      <c r="CF778" s="508" t="str">
        <f>IF(AX778="","",VLOOKUP(AY778,[0]!Qualifier,(COLUMN(AY778)-34),FALSE))</f>
        <v xml:space="preserve">QuarSer </v>
      </c>
      <c r="CG778" s="509" t="str">
        <f>IF(AY778="","",VLOOKUP(AZ778,[0]!Qualifier,(COLUMN(AZ778)-34),FALSE))</f>
        <v xml:space="preserve">Qu </v>
      </c>
      <c r="CH778" s="510" t="str">
        <f>IF(AZ778="","",VLOOKUP(BA778,[0]!Qualifier,(COLUMN(BA778)-34),FALSE))</f>
        <v>NA</v>
      </c>
      <c r="CI778" s="509" t="str">
        <f>IF(BA778="","",VLOOKUP(BB778,[0]!Qualifier,(COLUMN(BB778)-34),FALSE))</f>
        <v xml:space="preserve">None </v>
      </c>
      <c r="CJ778" s="510"/>
      <c r="CK778" s="513" t="str">
        <f t="shared" si="586"/>
        <v>6-1-1-1-1-2-1-1-1-1-2-0-3-1-1-16-2-1-1</v>
      </c>
      <c r="CL778" s="513">
        <v>40751</v>
      </c>
      <c r="CM778" s="513">
        <v>45195</v>
      </c>
      <c r="CN778" s="513">
        <v>42471</v>
      </c>
      <c r="CO778" s="513">
        <v>1</v>
      </c>
      <c r="CP778" s="510" t="s">
        <v>1078</v>
      </c>
    </row>
    <row r="779" spans="2:94" ht="12.95" customHeight="1" outlineLevel="1" x14ac:dyDescent="0.35">
      <c r="B779" s="7">
        <f t="shared" si="585"/>
        <v>774</v>
      </c>
      <c r="C779" s="59">
        <f t="shared" ref="C779:C799" si="587">IF(D779="","",IF(OR(BC779,BF779),"ungültig",B779))</f>
        <v>774</v>
      </c>
      <c r="D779" s="124">
        <f t="shared" si="561"/>
        <v>604010</v>
      </c>
      <c r="E779" s="16" t="str">
        <f t="shared" si="562"/>
        <v>Misc</v>
      </c>
      <c r="F779" s="58" t="str">
        <f t="shared" si="563"/>
        <v xml:space="preserve">NoAC </v>
      </c>
      <c r="G779" s="58" t="str">
        <f t="shared" si="564"/>
        <v xml:space="preserve">NoAdd </v>
      </c>
      <c r="H779" s="58" t="str">
        <f t="shared" si="565"/>
        <v xml:space="preserve">Closed </v>
      </c>
      <c r="I779" s="58" t="str">
        <f t="shared" si="566"/>
        <v xml:space="preserve">SV </v>
      </c>
      <c r="J779" s="58" t="str">
        <f t="shared" si="567"/>
        <v xml:space="preserve">≤-30°C  </v>
      </c>
      <c r="K779" s="58" t="str">
        <f t="shared" si="568"/>
        <v>No</v>
      </c>
      <c r="L779" s="58" t="str">
        <f t="shared" si="569"/>
        <v xml:space="preserve">Allo </v>
      </c>
      <c r="M779" s="58" t="str">
        <f t="shared" si="570"/>
        <v xml:space="preserve">WB </v>
      </c>
      <c r="N779" s="58" t="str">
        <f t="shared" si="571"/>
        <v xml:space="preserve">NA </v>
      </c>
      <c r="O779" s="58" t="str">
        <f t="shared" si="572"/>
        <v xml:space="preserve">CellCult </v>
      </c>
      <c r="P779" s="58" t="str">
        <f t="shared" si="573"/>
        <v xml:space="preserve">? </v>
      </c>
      <c r="Q779" s="58" t="str">
        <f t="shared" si="574"/>
        <v xml:space="preserve">None </v>
      </c>
      <c r="R779" s="58" t="str">
        <f t="shared" si="575"/>
        <v xml:space="preserve">NoIrr </v>
      </c>
      <c r="S779" s="58" t="str">
        <f t="shared" si="576"/>
        <v xml:space="preserve">- </v>
      </c>
      <c r="T779" s="58" t="str">
        <f t="shared" si="577"/>
        <v xml:space="preserve">Serum </v>
      </c>
      <c r="U779" s="58" t="str">
        <f t="shared" si="578"/>
        <v>Non</v>
      </c>
      <c r="V779" s="58" t="str">
        <f t="shared" si="579"/>
        <v>NA</v>
      </c>
      <c r="W779" s="58" t="str">
        <f t="shared" si="580"/>
        <v xml:space="preserve">None </v>
      </c>
      <c r="Y779" s="161" t="str">
        <f t="shared" si="542"/>
        <v>6-1-1-1-1-4-1-1-1-1-5-0-1-1-1-9-1-1-1</v>
      </c>
      <c r="Z779" s="8">
        <f t="shared" si="581"/>
        <v>604010</v>
      </c>
      <c r="AA779" s="7">
        <f t="shared" si="582"/>
        <v>774</v>
      </c>
      <c r="AB779" s="29" t="str">
        <f t="shared" si="583"/>
        <v>6</v>
      </c>
      <c r="AC779" s="29" t="str">
        <f t="shared" si="583"/>
        <v>0</v>
      </c>
      <c r="AD779" s="29" t="str">
        <f t="shared" si="583"/>
        <v>4</v>
      </c>
      <c r="AE779" s="29" t="str">
        <f t="shared" si="583"/>
        <v>0</v>
      </c>
      <c r="AF779" s="29" t="str">
        <f t="shared" si="583"/>
        <v>1</v>
      </c>
      <c r="AG779" s="29" t="str">
        <f t="shared" si="583"/>
        <v>0</v>
      </c>
      <c r="AH779" s="48">
        <f t="shared" si="474"/>
        <v>774</v>
      </c>
      <c r="AI779" s="510">
        <v>604010</v>
      </c>
      <c r="AJ779" s="509">
        <v>6</v>
      </c>
      <c r="AK779" s="509">
        <v>1</v>
      </c>
      <c r="AL779" s="509">
        <v>1</v>
      </c>
      <c r="AM779" s="509">
        <v>1</v>
      </c>
      <c r="AN779" s="509">
        <v>1</v>
      </c>
      <c r="AO779" s="509">
        <v>4</v>
      </c>
      <c r="AP779" s="509">
        <v>1</v>
      </c>
      <c r="AQ779" s="509">
        <v>1</v>
      </c>
      <c r="AR779" s="509">
        <v>1</v>
      </c>
      <c r="AS779" s="509">
        <v>1</v>
      </c>
      <c r="AT779" s="509">
        <v>5</v>
      </c>
      <c r="AU779" s="509">
        <v>0</v>
      </c>
      <c r="AV779" s="509">
        <v>1</v>
      </c>
      <c r="AW779" s="509">
        <v>1</v>
      </c>
      <c r="AX779" s="509">
        <v>1</v>
      </c>
      <c r="AY779" s="509">
        <v>9</v>
      </c>
      <c r="AZ779" s="509">
        <v>1</v>
      </c>
      <c r="BA779" s="509">
        <v>1</v>
      </c>
      <c r="BB779" s="509">
        <v>1</v>
      </c>
      <c r="BC779" s="509" t="b">
        <v>0</v>
      </c>
      <c r="BD779" s="508">
        <v>43179</v>
      </c>
      <c r="BE779" s="508">
        <v>43157</v>
      </c>
      <c r="BF779" s="509" t="b">
        <v>0</v>
      </c>
      <c r="BG779" s="510" t="s">
        <v>1373</v>
      </c>
      <c r="BH779" s="512"/>
      <c r="BI779" s="510"/>
      <c r="BJ779" s="513">
        <v>43179</v>
      </c>
      <c r="BK779" s="513">
        <v>43157</v>
      </c>
      <c r="BL779" s="513">
        <v>46217</v>
      </c>
      <c r="BM779" s="510"/>
      <c r="BN779" s="512"/>
      <c r="BO779" s="510"/>
      <c r="BP779" s="509">
        <v>13</v>
      </c>
      <c r="BQ779" s="509" t="str">
        <f>IF(AI779="","",VLOOKUP(AJ779,[0]!Qualifier,(COLUMN(AJ779)-34),FALSE))</f>
        <v>Misc</v>
      </c>
      <c r="BR779" s="509" t="str">
        <f>IF(AJ779="","",VLOOKUP(AK779,[0]!Qualifier,(COLUMN(AK779)-34),FALSE))</f>
        <v xml:space="preserve">NoAC </v>
      </c>
      <c r="BS779" s="509" t="str">
        <f>IF(AK779="","",VLOOKUP(AL779,[0]!Qualifier,(COLUMN(AL779)-34),FALSE))</f>
        <v xml:space="preserve">NoAdd </v>
      </c>
      <c r="BT779" s="509" t="str">
        <f>IF(AL779="","",VLOOKUP(AM779,[0]!Qualifier,(COLUMN(AM779)-34),FALSE))</f>
        <v xml:space="preserve">Closed </v>
      </c>
      <c r="BU779" s="509" t="str">
        <f>IF(AM779="","",VLOOKUP(AN779,[0]!Qualifier,(COLUMN(AN779)-34),FALSE))</f>
        <v xml:space="preserve">SV </v>
      </c>
      <c r="BV779" s="509" t="str">
        <f>IF(AN779="","",VLOOKUP(AO779,[0]!Qualifier,(COLUMN(AO779)-34),FALSE))</f>
        <v xml:space="preserve">≤-30°C  </v>
      </c>
      <c r="BW779" s="509" t="str">
        <f>IF(AO779="","",VLOOKUP(AP779,[0]!Qualifier,(COLUMN(AP779)-34),FALSE))</f>
        <v>No</v>
      </c>
      <c r="BX779" s="509" t="str">
        <f>IF(AP779="","",VLOOKUP(AQ779,[0]!Qualifier,(COLUMN(AQ779)-34),FALSE))</f>
        <v xml:space="preserve">Allo </v>
      </c>
      <c r="BY779" s="509" t="str">
        <f>IF(AQ779="","",VLOOKUP(AR779,[0]!Qualifier,(COLUMN(AR779)-34),FALSE))</f>
        <v xml:space="preserve">WB </v>
      </c>
      <c r="BZ779" s="509" t="str">
        <f>IF(AR779="","",VLOOKUP(AS779,[0]!Qualifier,(COLUMN(AS779)-34),FALSE))</f>
        <v xml:space="preserve">NA </v>
      </c>
      <c r="CA779" s="509" t="str">
        <f>IF(AS779="","",VLOOKUP(AT779,[0]!Qualifier,(COLUMN(AT779)-34),FALSE))</f>
        <v xml:space="preserve">CellCult </v>
      </c>
      <c r="CB779" s="509" t="str">
        <f>IF(AT779="","",VLOOKUP(AU779,[0]!Qualifier,(COLUMN(AU779)-34),FALSE))</f>
        <v xml:space="preserve">? </v>
      </c>
      <c r="CC779" s="509" t="str">
        <f>IF(AU779="","",VLOOKUP(AV779,[0]!Qualifier,(COLUMN(AV779)-34),FALSE))</f>
        <v xml:space="preserve">None </v>
      </c>
      <c r="CD779" s="509" t="str">
        <f>IF(AV779="","",VLOOKUP(AW779,[0]!Qualifier,(COLUMN(AW779)-34),FALSE))</f>
        <v xml:space="preserve">NoIrr </v>
      </c>
      <c r="CE779" s="508" t="str">
        <f>IF(AW779="","",VLOOKUP(AX779,[0]!Qualifier,(COLUMN(AX779)-34),FALSE))</f>
        <v xml:space="preserve">- </v>
      </c>
      <c r="CF779" s="508" t="str">
        <f>IF(AX779="","",VLOOKUP(AY779,[0]!Qualifier,(COLUMN(AY779)-34),FALSE))</f>
        <v xml:space="preserve">Serum </v>
      </c>
      <c r="CG779" s="509" t="str">
        <f>IF(AY779="","",VLOOKUP(AZ779,[0]!Qualifier,(COLUMN(AZ779)-34),FALSE))</f>
        <v>Non</v>
      </c>
      <c r="CH779" s="510" t="str">
        <f>IF(AZ779="","",VLOOKUP(BA779,[0]!Qualifier,(COLUMN(BA779)-34),FALSE))</f>
        <v>NA</v>
      </c>
      <c r="CI779" s="509" t="str">
        <f>IF(BA779="","",VLOOKUP(BB779,[0]!Qualifier,(COLUMN(BB779)-34),FALSE))</f>
        <v xml:space="preserve">None </v>
      </c>
      <c r="CJ779" s="510"/>
      <c r="CK779" s="513" t="str">
        <f t="shared" si="586"/>
        <v>6-1-1-1-1-4-1-1-1-1-5-0-1-1-1-9-1-1-1</v>
      </c>
      <c r="CL779" s="513">
        <v>40751</v>
      </c>
      <c r="CM779" s="513">
        <v>45195</v>
      </c>
      <c r="CN779" s="513">
        <v>42471</v>
      </c>
      <c r="CO779" s="513">
        <v>1</v>
      </c>
      <c r="CP779" s="510" t="s">
        <v>1078</v>
      </c>
    </row>
    <row r="780" spans="2:94" ht="12.95" customHeight="1" outlineLevel="1" x14ac:dyDescent="0.35">
      <c r="B780" s="7">
        <f t="shared" si="585"/>
        <v>775</v>
      </c>
      <c r="C780" s="59">
        <f t="shared" si="587"/>
        <v>775</v>
      </c>
      <c r="D780" s="124">
        <f t="shared" si="561"/>
        <v>604012</v>
      </c>
      <c r="E780" s="16" t="str">
        <f t="shared" si="562"/>
        <v>Misc</v>
      </c>
      <c r="F780" s="58" t="str">
        <f t="shared" si="563"/>
        <v xml:space="preserve">NoAC </v>
      </c>
      <c r="G780" s="58" t="str">
        <f t="shared" si="564"/>
        <v xml:space="preserve">NoAdd </v>
      </c>
      <c r="H780" s="58" t="str">
        <f t="shared" si="565"/>
        <v xml:space="preserve">Closed </v>
      </c>
      <c r="I780" s="58" t="str">
        <f t="shared" si="566"/>
        <v xml:space="preserve">SV </v>
      </c>
      <c r="J780" s="58" t="str">
        <f t="shared" si="567"/>
        <v xml:space="preserve">≤-30°C  </v>
      </c>
      <c r="K780" s="58" t="str">
        <f t="shared" si="568"/>
        <v>No</v>
      </c>
      <c r="L780" s="58" t="str">
        <f t="shared" si="569"/>
        <v xml:space="preserve">Allo </v>
      </c>
      <c r="M780" s="58" t="str">
        <f t="shared" si="570"/>
        <v xml:space="preserve">WB </v>
      </c>
      <c r="N780" s="58" t="str">
        <f t="shared" si="571"/>
        <v xml:space="preserve">NA </v>
      </c>
      <c r="O780" s="58" t="str">
        <f t="shared" si="572"/>
        <v xml:space="preserve">CellCult </v>
      </c>
      <c r="P780" s="58" t="str">
        <f t="shared" si="573"/>
        <v xml:space="preserve">? </v>
      </c>
      <c r="Q780" s="58" t="str">
        <f t="shared" si="574"/>
        <v xml:space="preserve">None </v>
      </c>
      <c r="R780" s="58" t="str">
        <f t="shared" si="575"/>
        <v xml:space="preserve">NoIrr </v>
      </c>
      <c r="S780" s="58" t="str">
        <f t="shared" si="576"/>
        <v xml:space="preserve">- </v>
      </c>
      <c r="T780" s="58" t="str">
        <f t="shared" si="577"/>
        <v xml:space="preserve">Serum </v>
      </c>
      <c r="U780" s="58" t="str">
        <f t="shared" si="578"/>
        <v xml:space="preserve">Qu </v>
      </c>
      <c r="V780" s="58" t="str">
        <f t="shared" si="579"/>
        <v>NA</v>
      </c>
      <c r="W780" s="58" t="str">
        <f t="shared" si="580"/>
        <v xml:space="preserve">None </v>
      </c>
      <c r="Y780" s="161" t="str">
        <f t="shared" si="542"/>
        <v>6-1-1-1-1-4-1-1-1-1-5-0-1-1-1-9-2-1-1</v>
      </c>
      <c r="Z780" s="8">
        <f t="shared" si="581"/>
        <v>604012</v>
      </c>
      <c r="AA780" s="7">
        <f t="shared" si="582"/>
        <v>775</v>
      </c>
      <c r="AB780" s="29" t="str">
        <f t="shared" si="583"/>
        <v>6</v>
      </c>
      <c r="AC780" s="29" t="str">
        <f t="shared" si="583"/>
        <v>0</v>
      </c>
      <c r="AD780" s="29" t="str">
        <f t="shared" si="583"/>
        <v>4</v>
      </c>
      <c r="AE780" s="29" t="str">
        <f t="shared" si="583"/>
        <v>0</v>
      </c>
      <c r="AF780" s="29" t="str">
        <f t="shared" si="583"/>
        <v>1</v>
      </c>
      <c r="AG780" s="29" t="str">
        <f t="shared" si="583"/>
        <v>2</v>
      </c>
      <c r="AH780" s="48">
        <f t="shared" si="474"/>
        <v>775</v>
      </c>
      <c r="AI780" s="510">
        <v>604012</v>
      </c>
      <c r="AJ780" s="509">
        <v>6</v>
      </c>
      <c r="AK780" s="509">
        <v>1</v>
      </c>
      <c r="AL780" s="509">
        <v>1</v>
      </c>
      <c r="AM780" s="509">
        <v>1</v>
      </c>
      <c r="AN780" s="509">
        <v>1</v>
      </c>
      <c r="AO780" s="509">
        <v>4</v>
      </c>
      <c r="AP780" s="509">
        <v>1</v>
      </c>
      <c r="AQ780" s="509">
        <v>1</v>
      </c>
      <c r="AR780" s="509">
        <v>1</v>
      </c>
      <c r="AS780" s="509">
        <v>1</v>
      </c>
      <c r="AT780" s="509">
        <v>5</v>
      </c>
      <c r="AU780" s="509">
        <v>0</v>
      </c>
      <c r="AV780" s="509">
        <v>1</v>
      </c>
      <c r="AW780" s="509">
        <v>1</v>
      </c>
      <c r="AX780" s="509">
        <v>1</v>
      </c>
      <c r="AY780" s="509">
        <v>9</v>
      </c>
      <c r="AZ780" s="509">
        <v>2</v>
      </c>
      <c r="BA780" s="509">
        <v>1</v>
      </c>
      <c r="BB780" s="509">
        <v>1</v>
      </c>
      <c r="BC780" s="509" t="b">
        <v>0</v>
      </c>
      <c r="BD780" s="508">
        <v>43179</v>
      </c>
      <c r="BE780" s="508">
        <v>43157</v>
      </c>
      <c r="BF780" s="509" t="b">
        <v>0</v>
      </c>
      <c r="BG780" s="510" t="s">
        <v>1374</v>
      </c>
      <c r="BH780" s="512"/>
      <c r="BI780" s="510"/>
      <c r="BJ780" s="513">
        <v>43179</v>
      </c>
      <c r="BK780" s="513">
        <v>43157</v>
      </c>
      <c r="BL780" s="513">
        <v>46217</v>
      </c>
      <c r="BM780" s="510"/>
      <c r="BN780" s="512"/>
      <c r="BO780" s="510"/>
      <c r="BP780" s="509">
        <v>4</v>
      </c>
      <c r="BQ780" s="509" t="str">
        <f>IF(AI780="","",VLOOKUP(AJ780,[0]!Qualifier,(COLUMN(AJ780)-34),FALSE))</f>
        <v>Misc</v>
      </c>
      <c r="BR780" s="509" t="str">
        <f>IF(AJ780="","",VLOOKUP(AK780,[0]!Qualifier,(COLUMN(AK780)-34),FALSE))</f>
        <v xml:space="preserve">NoAC </v>
      </c>
      <c r="BS780" s="509" t="str">
        <f>IF(AK780="","",VLOOKUP(AL780,[0]!Qualifier,(COLUMN(AL780)-34),FALSE))</f>
        <v xml:space="preserve">NoAdd </v>
      </c>
      <c r="BT780" s="509" t="str">
        <f>IF(AL780="","",VLOOKUP(AM780,[0]!Qualifier,(COLUMN(AM780)-34),FALSE))</f>
        <v xml:space="preserve">Closed </v>
      </c>
      <c r="BU780" s="509" t="str">
        <f>IF(AM780="","",VLOOKUP(AN780,[0]!Qualifier,(COLUMN(AN780)-34),FALSE))</f>
        <v xml:space="preserve">SV </v>
      </c>
      <c r="BV780" s="509" t="str">
        <f>IF(AN780="","",VLOOKUP(AO780,[0]!Qualifier,(COLUMN(AO780)-34),FALSE))</f>
        <v xml:space="preserve">≤-30°C  </v>
      </c>
      <c r="BW780" s="509" t="str">
        <f>IF(AO780="","",VLOOKUP(AP780,[0]!Qualifier,(COLUMN(AP780)-34),FALSE))</f>
        <v>No</v>
      </c>
      <c r="BX780" s="509" t="str">
        <f>IF(AP780="","",VLOOKUP(AQ780,[0]!Qualifier,(COLUMN(AQ780)-34),FALSE))</f>
        <v xml:space="preserve">Allo </v>
      </c>
      <c r="BY780" s="509" t="str">
        <f>IF(AQ780="","",VLOOKUP(AR780,[0]!Qualifier,(COLUMN(AR780)-34),FALSE))</f>
        <v xml:space="preserve">WB </v>
      </c>
      <c r="BZ780" s="509" t="str">
        <f>IF(AR780="","",VLOOKUP(AS780,[0]!Qualifier,(COLUMN(AS780)-34),FALSE))</f>
        <v xml:space="preserve">NA </v>
      </c>
      <c r="CA780" s="509" t="str">
        <f>IF(AS780="","",VLOOKUP(AT780,[0]!Qualifier,(COLUMN(AT780)-34),FALSE))</f>
        <v xml:space="preserve">CellCult </v>
      </c>
      <c r="CB780" s="509" t="str">
        <f>IF(AT780="","",VLOOKUP(AU780,[0]!Qualifier,(COLUMN(AU780)-34),FALSE))</f>
        <v xml:space="preserve">? </v>
      </c>
      <c r="CC780" s="509" t="str">
        <f>IF(AU780="","",VLOOKUP(AV780,[0]!Qualifier,(COLUMN(AV780)-34),FALSE))</f>
        <v xml:space="preserve">None </v>
      </c>
      <c r="CD780" s="509" t="str">
        <f>IF(AV780="","",VLOOKUP(AW780,[0]!Qualifier,(COLUMN(AW780)-34),FALSE))</f>
        <v xml:space="preserve">NoIrr </v>
      </c>
      <c r="CE780" s="508" t="str">
        <f>IF(AW780="","",VLOOKUP(AX780,[0]!Qualifier,(COLUMN(AX780)-34),FALSE))</f>
        <v xml:space="preserve">- </v>
      </c>
      <c r="CF780" s="508" t="str">
        <f>IF(AX780="","",VLOOKUP(AY780,[0]!Qualifier,(COLUMN(AY780)-34),FALSE))</f>
        <v xml:space="preserve">Serum </v>
      </c>
      <c r="CG780" s="509" t="str">
        <f>IF(AY780="","",VLOOKUP(AZ780,[0]!Qualifier,(COLUMN(AZ780)-34),FALSE))</f>
        <v xml:space="preserve">Qu </v>
      </c>
      <c r="CH780" s="510" t="str">
        <f>IF(AZ780="","",VLOOKUP(BA780,[0]!Qualifier,(COLUMN(BA780)-34),FALSE))</f>
        <v>NA</v>
      </c>
      <c r="CI780" s="509" t="str">
        <f>IF(BA780="","",VLOOKUP(BB780,[0]!Qualifier,(COLUMN(BB780)-34),FALSE))</f>
        <v xml:space="preserve">None </v>
      </c>
      <c r="CJ780" s="510"/>
      <c r="CK780" s="513" t="str">
        <f t="shared" si="586"/>
        <v>6-1-1-1-1-4-1-1-1-1-5-0-1-1-1-9-2-1-1</v>
      </c>
      <c r="CL780" s="513">
        <v>40751</v>
      </c>
      <c r="CM780" s="513">
        <v>45195</v>
      </c>
      <c r="CN780" s="513">
        <v>42471</v>
      </c>
      <c r="CO780" s="513">
        <v>1</v>
      </c>
      <c r="CP780" s="510" t="s">
        <v>1078</v>
      </c>
    </row>
    <row r="781" spans="2:94" ht="12.95" customHeight="1" outlineLevel="1" x14ac:dyDescent="0.35">
      <c r="B781" s="7">
        <f t="shared" si="585"/>
        <v>776</v>
      </c>
      <c r="C781" s="59">
        <f t="shared" si="587"/>
        <v>776</v>
      </c>
      <c r="D781" s="124">
        <f t="shared" si="561"/>
        <v>612400</v>
      </c>
      <c r="E781" s="16" t="str">
        <f t="shared" si="562"/>
        <v>Misc</v>
      </c>
      <c r="F781" s="58" t="str">
        <f t="shared" si="563"/>
        <v xml:space="preserve">NoAC </v>
      </c>
      <c r="G781" s="58" t="str">
        <f t="shared" si="564"/>
        <v xml:space="preserve">NoAdd </v>
      </c>
      <c r="H781" s="58" t="str">
        <f t="shared" si="565"/>
        <v xml:space="preserve">Closed </v>
      </c>
      <c r="I781" s="58" t="str">
        <f t="shared" si="566"/>
        <v xml:space="preserve">? </v>
      </c>
      <c r="J781" s="58" t="str">
        <f t="shared" si="567"/>
        <v xml:space="preserve">≤-18°C  </v>
      </c>
      <c r="K781" s="58" t="str">
        <f t="shared" si="568"/>
        <v>No</v>
      </c>
      <c r="L781" s="58" t="str">
        <f t="shared" si="569"/>
        <v xml:space="preserve">Allo </v>
      </c>
      <c r="M781" s="58" t="str">
        <f t="shared" si="570"/>
        <v xml:space="preserve">WB </v>
      </c>
      <c r="N781" s="58" t="str">
        <f t="shared" si="571"/>
        <v xml:space="preserve">≤24h </v>
      </c>
      <c r="O781" s="58" t="str">
        <f t="shared" si="572"/>
        <v xml:space="preserve">NoTrans </v>
      </c>
      <c r="P781" s="58" t="str">
        <f t="shared" si="573"/>
        <v xml:space="preserve">LCdepl </v>
      </c>
      <c r="Q781" s="58" t="str">
        <f t="shared" si="574"/>
        <v xml:space="preserve">PoolDiv </v>
      </c>
      <c r="R781" s="58" t="str">
        <f t="shared" si="575"/>
        <v xml:space="preserve">NoIrr </v>
      </c>
      <c r="S781" s="58" t="str">
        <f t="shared" si="576"/>
        <v xml:space="preserve">- </v>
      </c>
      <c r="T781" s="58" t="str">
        <f t="shared" si="577"/>
        <v xml:space="preserve">Serum </v>
      </c>
      <c r="U781" s="58" t="str">
        <f t="shared" si="578"/>
        <v>Non</v>
      </c>
      <c r="V781" s="58" t="str">
        <f t="shared" si="579"/>
        <v>NA</v>
      </c>
      <c r="W781" s="58" t="str">
        <f t="shared" si="580"/>
        <v xml:space="preserve">None </v>
      </c>
      <c r="Y781" s="161" t="str">
        <f t="shared" si="542"/>
        <v>6-1-1-1-0-3-1-1-1-5-2-3-5-1-1-9-1-1-1</v>
      </c>
      <c r="Z781" s="8">
        <f t="shared" si="581"/>
        <v>612400</v>
      </c>
      <c r="AA781" s="7">
        <f t="shared" si="582"/>
        <v>776</v>
      </c>
      <c r="AB781" s="29" t="str">
        <f t="shared" si="583"/>
        <v>6</v>
      </c>
      <c r="AC781" s="29" t="str">
        <f t="shared" si="583"/>
        <v>1</v>
      </c>
      <c r="AD781" s="29" t="str">
        <f t="shared" si="583"/>
        <v>2</v>
      </c>
      <c r="AE781" s="29" t="str">
        <f t="shared" si="583"/>
        <v>4</v>
      </c>
      <c r="AF781" s="29" t="str">
        <f t="shared" si="583"/>
        <v>0</v>
      </c>
      <c r="AG781" s="29" t="str">
        <f t="shared" si="583"/>
        <v>0</v>
      </c>
      <c r="AH781" s="48">
        <f t="shared" si="474"/>
        <v>776</v>
      </c>
      <c r="AI781" s="510">
        <v>612400</v>
      </c>
      <c r="AJ781" s="509">
        <v>6</v>
      </c>
      <c r="AK781" s="509">
        <v>1</v>
      </c>
      <c r="AL781" s="509">
        <v>1</v>
      </c>
      <c r="AM781" s="509">
        <v>1</v>
      </c>
      <c r="AN781" s="509">
        <v>0</v>
      </c>
      <c r="AO781" s="509">
        <v>3</v>
      </c>
      <c r="AP781" s="509">
        <v>1</v>
      </c>
      <c r="AQ781" s="509">
        <v>1</v>
      </c>
      <c r="AR781" s="509">
        <v>1</v>
      </c>
      <c r="AS781" s="509">
        <v>5</v>
      </c>
      <c r="AT781" s="509">
        <v>2</v>
      </c>
      <c r="AU781" s="509">
        <v>3</v>
      </c>
      <c r="AV781" s="509">
        <v>5</v>
      </c>
      <c r="AW781" s="509">
        <v>1</v>
      </c>
      <c r="AX781" s="509">
        <v>1</v>
      </c>
      <c r="AY781" s="509">
        <v>9</v>
      </c>
      <c r="AZ781" s="509">
        <v>1</v>
      </c>
      <c r="BA781" s="509">
        <v>1</v>
      </c>
      <c r="BB781" s="509">
        <v>1</v>
      </c>
      <c r="BC781" s="509" t="b">
        <v>0</v>
      </c>
      <c r="BD781" s="508">
        <v>39884</v>
      </c>
      <c r="BE781" s="508">
        <v>39884</v>
      </c>
      <c r="BF781" s="509" t="b">
        <v>0</v>
      </c>
      <c r="BG781" s="510" t="s">
        <v>1375</v>
      </c>
      <c r="BH781" s="512"/>
      <c r="BI781" s="510"/>
      <c r="BJ781" s="513">
        <v>39884</v>
      </c>
      <c r="BK781" s="513">
        <v>39884</v>
      </c>
      <c r="BL781" s="513">
        <v>46217</v>
      </c>
      <c r="BM781" s="510"/>
      <c r="BN781" s="512"/>
      <c r="BO781" s="510"/>
      <c r="BP781" s="509">
        <v>11</v>
      </c>
      <c r="BQ781" s="509" t="str">
        <f>IF(AI781="","",VLOOKUP(AJ781,[0]!Qualifier,(COLUMN(AJ781)-34),FALSE))</f>
        <v>Misc</v>
      </c>
      <c r="BR781" s="509" t="str">
        <f>IF(AJ781="","",VLOOKUP(AK781,[0]!Qualifier,(COLUMN(AK781)-34),FALSE))</f>
        <v xml:space="preserve">NoAC </v>
      </c>
      <c r="BS781" s="509" t="str">
        <f>IF(AK781="","",VLOOKUP(AL781,[0]!Qualifier,(COLUMN(AL781)-34),FALSE))</f>
        <v xml:space="preserve">NoAdd </v>
      </c>
      <c r="BT781" s="509" t="str">
        <f>IF(AL781="","",VLOOKUP(AM781,[0]!Qualifier,(COLUMN(AM781)-34),FALSE))</f>
        <v xml:space="preserve">Closed </v>
      </c>
      <c r="BU781" s="509" t="str">
        <f>IF(AM781="","",VLOOKUP(AN781,[0]!Qualifier,(COLUMN(AN781)-34),FALSE))</f>
        <v xml:space="preserve">? </v>
      </c>
      <c r="BV781" s="509" t="str">
        <f>IF(AN781="","",VLOOKUP(AO781,[0]!Qualifier,(COLUMN(AO781)-34),FALSE))</f>
        <v xml:space="preserve">≤-18°C  </v>
      </c>
      <c r="BW781" s="509" t="str">
        <f>IF(AO781="","",VLOOKUP(AP781,[0]!Qualifier,(COLUMN(AP781)-34),FALSE))</f>
        <v>No</v>
      </c>
      <c r="BX781" s="509" t="str">
        <f>IF(AP781="","",VLOOKUP(AQ781,[0]!Qualifier,(COLUMN(AQ781)-34),FALSE))</f>
        <v xml:space="preserve">Allo </v>
      </c>
      <c r="BY781" s="509" t="str">
        <f>IF(AQ781="","",VLOOKUP(AR781,[0]!Qualifier,(COLUMN(AR781)-34),FALSE))</f>
        <v xml:space="preserve">WB </v>
      </c>
      <c r="BZ781" s="509" t="str">
        <f>IF(AR781="","",VLOOKUP(AS781,[0]!Qualifier,(COLUMN(AS781)-34),FALSE))</f>
        <v xml:space="preserve">≤24h </v>
      </c>
      <c r="CA781" s="509" t="str">
        <f>IF(AS781="","",VLOOKUP(AT781,[0]!Qualifier,(COLUMN(AT781)-34),FALSE))</f>
        <v xml:space="preserve">NoTrans </v>
      </c>
      <c r="CB781" s="509" t="str">
        <f>IF(AT781="","",VLOOKUP(AU781,[0]!Qualifier,(COLUMN(AU781)-34),FALSE))</f>
        <v xml:space="preserve">LCdepl </v>
      </c>
      <c r="CC781" s="509" t="str">
        <f>IF(AU781="","",VLOOKUP(AV781,[0]!Qualifier,(COLUMN(AV781)-34),FALSE))</f>
        <v xml:space="preserve">PoolDiv </v>
      </c>
      <c r="CD781" s="509" t="str">
        <f>IF(AV781="","",VLOOKUP(AW781,[0]!Qualifier,(COLUMN(AW781)-34),FALSE))</f>
        <v xml:space="preserve">NoIrr </v>
      </c>
      <c r="CE781" s="508" t="str">
        <f>IF(AW781="","",VLOOKUP(AX781,[0]!Qualifier,(COLUMN(AX781)-34),FALSE))</f>
        <v xml:space="preserve">- </v>
      </c>
      <c r="CF781" s="508" t="str">
        <f>IF(AX781="","",VLOOKUP(AY781,[0]!Qualifier,(COLUMN(AY781)-34),FALSE))</f>
        <v xml:space="preserve">Serum </v>
      </c>
      <c r="CG781" s="509" t="str">
        <f>IF(AY781="","",VLOOKUP(AZ781,[0]!Qualifier,(COLUMN(AZ781)-34),FALSE))</f>
        <v>Non</v>
      </c>
      <c r="CH781" s="510" t="str">
        <f>IF(AZ781="","",VLOOKUP(BA781,[0]!Qualifier,(COLUMN(BA781)-34),FALSE))</f>
        <v>NA</v>
      </c>
      <c r="CI781" s="509" t="str">
        <f>IF(BA781="","",VLOOKUP(BB781,[0]!Qualifier,(COLUMN(BB781)-34),FALSE))</f>
        <v xml:space="preserve">None </v>
      </c>
      <c r="CJ781" s="510"/>
      <c r="CK781" s="513" t="str">
        <f t="shared" si="586"/>
        <v>6-1-1-1-0-3-1-1-1-5-2-3-5-1-1-9-1-1-1</v>
      </c>
      <c r="CL781" s="513">
        <v>41975</v>
      </c>
      <c r="CM781" s="513">
        <v>45195</v>
      </c>
      <c r="CN781" s="513">
        <v>42471</v>
      </c>
      <c r="CO781" s="513">
        <v>1</v>
      </c>
      <c r="CP781" s="510" t="s">
        <v>1078</v>
      </c>
    </row>
    <row r="782" spans="2:94" ht="12.95" customHeight="1" outlineLevel="1" x14ac:dyDescent="0.35">
      <c r="B782" s="7">
        <f t="shared" si="585"/>
        <v>777</v>
      </c>
      <c r="C782" s="59">
        <f t="shared" si="587"/>
        <v>777</v>
      </c>
      <c r="D782" s="124">
        <f t="shared" si="561"/>
        <v>612513</v>
      </c>
      <c r="E782" s="16" t="str">
        <f t="shared" si="562"/>
        <v>Misc</v>
      </c>
      <c r="F782" s="58" t="str">
        <f t="shared" si="563"/>
        <v xml:space="preserve">NoAC </v>
      </c>
      <c r="G782" s="58" t="str">
        <f t="shared" si="564"/>
        <v xml:space="preserve">NoAdd </v>
      </c>
      <c r="H782" s="58" t="str">
        <f t="shared" si="565"/>
        <v xml:space="preserve">Closed </v>
      </c>
      <c r="I782" s="58" t="str">
        <f t="shared" si="566"/>
        <v xml:space="preserve">? </v>
      </c>
      <c r="J782" s="58" t="str">
        <f t="shared" si="567"/>
        <v xml:space="preserve">≤-18°C  </v>
      </c>
      <c r="K782" s="58" t="str">
        <f t="shared" si="568"/>
        <v>No</v>
      </c>
      <c r="L782" s="58" t="str">
        <f t="shared" si="569"/>
        <v xml:space="preserve">Allo </v>
      </c>
      <c r="M782" s="58" t="str">
        <f t="shared" si="570"/>
        <v xml:space="preserve">WB </v>
      </c>
      <c r="N782" s="58" t="str">
        <f t="shared" si="571"/>
        <v xml:space="preserve">≤24h </v>
      </c>
      <c r="O782" s="58" t="str">
        <f t="shared" si="572"/>
        <v xml:space="preserve">CellCult </v>
      </c>
      <c r="P782" s="58" t="str">
        <f t="shared" si="573"/>
        <v xml:space="preserve">LCdepl </v>
      </c>
      <c r="Q782" s="58" t="str">
        <f t="shared" si="574"/>
        <v xml:space="preserve">PoolDiv </v>
      </c>
      <c r="R782" s="58" t="str">
        <f t="shared" si="575"/>
        <v>Irrad</v>
      </c>
      <c r="S782" s="58" t="str">
        <f t="shared" si="576"/>
        <v xml:space="preserve">- </v>
      </c>
      <c r="T782" s="58" t="str">
        <f t="shared" si="577"/>
        <v xml:space="preserve">Serum </v>
      </c>
      <c r="U782" s="58" t="str">
        <f t="shared" si="578"/>
        <v xml:space="preserve">Qu </v>
      </c>
      <c r="V782" s="58" t="str">
        <f t="shared" si="579"/>
        <v>NA</v>
      </c>
      <c r="W782" s="58" t="str">
        <f t="shared" si="580"/>
        <v xml:space="preserve">None </v>
      </c>
      <c r="Y782" s="161" t="str">
        <f t="shared" si="542"/>
        <v>6-1-1-1-0-3-1-1-1-5-5-3-5-2-1-9-2-1-1</v>
      </c>
      <c r="Z782" s="8">
        <f t="shared" si="581"/>
        <v>612513</v>
      </c>
      <c r="AA782" s="7">
        <f t="shared" si="582"/>
        <v>777</v>
      </c>
      <c r="AB782" s="29" t="str">
        <f t="shared" si="583"/>
        <v>6</v>
      </c>
      <c r="AC782" s="29" t="str">
        <f t="shared" si="583"/>
        <v>1</v>
      </c>
      <c r="AD782" s="29" t="str">
        <f t="shared" si="583"/>
        <v>2</v>
      </c>
      <c r="AE782" s="29" t="str">
        <f t="shared" si="583"/>
        <v>5</v>
      </c>
      <c r="AF782" s="29" t="str">
        <f t="shared" si="583"/>
        <v>1</v>
      </c>
      <c r="AG782" s="29" t="str">
        <f t="shared" si="583"/>
        <v>3</v>
      </c>
      <c r="AH782" s="48">
        <f t="shared" si="474"/>
        <v>777</v>
      </c>
      <c r="AI782" s="510">
        <v>612513</v>
      </c>
      <c r="AJ782" s="509">
        <v>6</v>
      </c>
      <c r="AK782" s="509">
        <v>1</v>
      </c>
      <c r="AL782" s="509">
        <v>1</v>
      </c>
      <c r="AM782" s="509">
        <v>1</v>
      </c>
      <c r="AN782" s="509">
        <v>0</v>
      </c>
      <c r="AO782" s="509">
        <v>3</v>
      </c>
      <c r="AP782" s="509">
        <v>1</v>
      </c>
      <c r="AQ782" s="509">
        <v>1</v>
      </c>
      <c r="AR782" s="509">
        <v>1</v>
      </c>
      <c r="AS782" s="509">
        <v>5</v>
      </c>
      <c r="AT782" s="509">
        <v>5</v>
      </c>
      <c r="AU782" s="509">
        <v>3</v>
      </c>
      <c r="AV782" s="509">
        <v>5</v>
      </c>
      <c r="AW782" s="509">
        <v>2</v>
      </c>
      <c r="AX782" s="509">
        <v>1</v>
      </c>
      <c r="AY782" s="509">
        <v>9</v>
      </c>
      <c r="AZ782" s="509">
        <v>2</v>
      </c>
      <c r="BA782" s="509">
        <v>1</v>
      </c>
      <c r="BB782" s="509">
        <v>1</v>
      </c>
      <c r="BC782" s="509" t="b">
        <v>0</v>
      </c>
      <c r="BD782" s="508">
        <v>39884</v>
      </c>
      <c r="BE782" s="508">
        <v>39884</v>
      </c>
      <c r="BF782" s="509" t="b">
        <v>0</v>
      </c>
      <c r="BG782" s="510" t="s">
        <v>1376</v>
      </c>
      <c r="BH782" s="512"/>
      <c r="BI782" s="510"/>
      <c r="BJ782" s="513">
        <v>39884</v>
      </c>
      <c r="BK782" s="513">
        <v>39884</v>
      </c>
      <c r="BL782" s="513">
        <v>46217</v>
      </c>
      <c r="BM782" s="510"/>
      <c r="BN782" s="512"/>
      <c r="BO782" s="510"/>
      <c r="BP782" s="509">
        <v>14</v>
      </c>
      <c r="BQ782" s="509" t="str">
        <f>IF(AI782="","",VLOOKUP(AJ782,[0]!Qualifier,(COLUMN(AJ782)-34),FALSE))</f>
        <v>Misc</v>
      </c>
      <c r="BR782" s="509" t="str">
        <f>IF(AJ782="","",VLOOKUP(AK782,[0]!Qualifier,(COLUMN(AK782)-34),FALSE))</f>
        <v xml:space="preserve">NoAC </v>
      </c>
      <c r="BS782" s="509" t="str">
        <f>IF(AK782="","",VLOOKUP(AL782,[0]!Qualifier,(COLUMN(AL782)-34),FALSE))</f>
        <v xml:space="preserve">NoAdd </v>
      </c>
      <c r="BT782" s="509" t="str">
        <f>IF(AL782="","",VLOOKUP(AM782,[0]!Qualifier,(COLUMN(AM782)-34),FALSE))</f>
        <v xml:space="preserve">Closed </v>
      </c>
      <c r="BU782" s="509" t="str">
        <f>IF(AM782="","",VLOOKUP(AN782,[0]!Qualifier,(COLUMN(AN782)-34),FALSE))</f>
        <v xml:space="preserve">? </v>
      </c>
      <c r="BV782" s="509" t="str">
        <f>IF(AN782="","",VLOOKUP(AO782,[0]!Qualifier,(COLUMN(AO782)-34),FALSE))</f>
        <v xml:space="preserve">≤-18°C  </v>
      </c>
      <c r="BW782" s="509" t="str">
        <f>IF(AO782="","",VLOOKUP(AP782,[0]!Qualifier,(COLUMN(AP782)-34),FALSE))</f>
        <v>No</v>
      </c>
      <c r="BX782" s="509" t="str">
        <f>IF(AP782="","",VLOOKUP(AQ782,[0]!Qualifier,(COLUMN(AQ782)-34),FALSE))</f>
        <v xml:space="preserve">Allo </v>
      </c>
      <c r="BY782" s="509" t="str">
        <f>IF(AQ782="","",VLOOKUP(AR782,[0]!Qualifier,(COLUMN(AR782)-34),FALSE))</f>
        <v xml:space="preserve">WB </v>
      </c>
      <c r="BZ782" s="509" t="str">
        <f>IF(AR782="","",VLOOKUP(AS782,[0]!Qualifier,(COLUMN(AS782)-34),FALSE))</f>
        <v xml:space="preserve">≤24h </v>
      </c>
      <c r="CA782" s="509" t="str">
        <f>IF(AS782="","",VLOOKUP(AT782,[0]!Qualifier,(COLUMN(AT782)-34),FALSE))</f>
        <v xml:space="preserve">CellCult </v>
      </c>
      <c r="CB782" s="509" t="str">
        <f>IF(AT782="","",VLOOKUP(AU782,[0]!Qualifier,(COLUMN(AU782)-34),FALSE))</f>
        <v xml:space="preserve">LCdepl </v>
      </c>
      <c r="CC782" s="509" t="str">
        <f>IF(AU782="","",VLOOKUP(AV782,[0]!Qualifier,(COLUMN(AV782)-34),FALSE))</f>
        <v xml:space="preserve">PoolDiv </v>
      </c>
      <c r="CD782" s="509" t="str">
        <f>IF(AV782="","",VLOOKUP(AW782,[0]!Qualifier,(COLUMN(AW782)-34),FALSE))</f>
        <v>Irrad</v>
      </c>
      <c r="CE782" s="508" t="str">
        <f>IF(AW782="","",VLOOKUP(AX782,[0]!Qualifier,(COLUMN(AX782)-34),FALSE))</f>
        <v xml:space="preserve">- </v>
      </c>
      <c r="CF782" s="508" t="str">
        <f>IF(AX782="","",VLOOKUP(AY782,[0]!Qualifier,(COLUMN(AY782)-34),FALSE))</f>
        <v xml:space="preserve">Serum </v>
      </c>
      <c r="CG782" s="509" t="str">
        <f>IF(AY782="","",VLOOKUP(AZ782,[0]!Qualifier,(COLUMN(AZ782)-34),FALSE))</f>
        <v xml:space="preserve">Qu </v>
      </c>
      <c r="CH782" s="510" t="str">
        <f>IF(AZ782="","",VLOOKUP(BA782,[0]!Qualifier,(COLUMN(BA782)-34),FALSE))</f>
        <v>NA</v>
      </c>
      <c r="CI782" s="509" t="str">
        <f>IF(BA782="","",VLOOKUP(BB782,[0]!Qualifier,(COLUMN(BB782)-34),FALSE))</f>
        <v xml:space="preserve">None </v>
      </c>
      <c r="CJ782" s="510"/>
      <c r="CK782" s="513" t="str">
        <f t="shared" si="586"/>
        <v>6-1-1-1-0-3-1-1-1-5-5-3-5-2-1-9-2-1-1</v>
      </c>
      <c r="CL782" s="513">
        <v>42767</v>
      </c>
      <c r="CM782" s="513">
        <v>45195</v>
      </c>
      <c r="CN782" s="513">
        <v>42471</v>
      </c>
      <c r="CO782" s="513">
        <v>1</v>
      </c>
      <c r="CP782" s="510" t="s">
        <v>1078</v>
      </c>
    </row>
    <row r="783" spans="2:94" ht="12.95" customHeight="1" outlineLevel="1" x14ac:dyDescent="0.35">
      <c r="B783" s="7">
        <f t="shared" si="585"/>
        <v>778</v>
      </c>
      <c r="C783" s="59">
        <f t="shared" si="587"/>
        <v>778</v>
      </c>
      <c r="D783" s="124">
        <f t="shared" si="561"/>
        <v>622000</v>
      </c>
      <c r="E783" s="16" t="str">
        <f t="shared" si="562"/>
        <v>Misc</v>
      </c>
      <c r="F783" s="58" t="str">
        <f t="shared" si="563"/>
        <v xml:space="preserve">EDTA </v>
      </c>
      <c r="G783" s="58" t="str">
        <f t="shared" si="564"/>
        <v xml:space="preserve">NoAdd </v>
      </c>
      <c r="H783" s="58" t="str">
        <f t="shared" si="565"/>
        <v xml:space="preserve">Closed </v>
      </c>
      <c r="I783" s="58" t="str">
        <f t="shared" si="566"/>
        <v xml:space="preserve">SV </v>
      </c>
      <c r="J783" s="58" t="str">
        <f t="shared" si="567"/>
        <v xml:space="preserve">≤-18°C  </v>
      </c>
      <c r="K783" s="58" t="str">
        <f t="shared" si="568"/>
        <v>No</v>
      </c>
      <c r="L783" s="58" t="str">
        <f t="shared" si="569"/>
        <v xml:space="preserve">Allo </v>
      </c>
      <c r="M783" s="58" t="str">
        <f t="shared" si="570"/>
        <v xml:space="preserve">WB </v>
      </c>
      <c r="N783" s="58" t="str">
        <f t="shared" si="571"/>
        <v xml:space="preserve">≤6h </v>
      </c>
      <c r="O783" s="58" t="str">
        <f t="shared" si="572"/>
        <v xml:space="preserve">NoTrans </v>
      </c>
      <c r="P783" s="58" t="str">
        <f t="shared" si="573"/>
        <v xml:space="preserve">None </v>
      </c>
      <c r="Q783" s="58" t="str">
        <f t="shared" si="574"/>
        <v xml:space="preserve">None </v>
      </c>
      <c r="R783" s="58" t="str">
        <f t="shared" si="575"/>
        <v xml:space="preserve">NoIrr </v>
      </c>
      <c r="S783" s="58" t="str">
        <f t="shared" si="576"/>
        <v xml:space="preserve">- </v>
      </c>
      <c r="T783" s="58" t="str">
        <f t="shared" si="577"/>
        <v xml:space="preserve">EDTA-Pl </v>
      </c>
      <c r="U783" s="58" t="str">
        <f t="shared" si="578"/>
        <v>Non</v>
      </c>
      <c r="V783" s="58" t="str">
        <f t="shared" si="579"/>
        <v>NA</v>
      </c>
      <c r="W783" s="58" t="str">
        <f t="shared" si="580"/>
        <v xml:space="preserve">None </v>
      </c>
      <c r="Y783" s="161" t="str">
        <f t="shared" si="542"/>
        <v>6-14-1-1-1-3-1-1-1-2-2-1-1-1-1-14-1-1-1</v>
      </c>
      <c r="Z783" s="8">
        <f t="shared" si="581"/>
        <v>622000</v>
      </c>
      <c r="AA783" s="7">
        <f t="shared" si="582"/>
        <v>778</v>
      </c>
      <c r="AB783" s="29" t="str">
        <f t="shared" si="583"/>
        <v>6</v>
      </c>
      <c r="AC783" s="29" t="str">
        <f t="shared" si="583"/>
        <v>2</v>
      </c>
      <c r="AD783" s="29" t="str">
        <f t="shared" si="583"/>
        <v>2</v>
      </c>
      <c r="AE783" s="29" t="str">
        <f t="shared" si="583"/>
        <v>0</v>
      </c>
      <c r="AF783" s="29" t="str">
        <f t="shared" si="583"/>
        <v>0</v>
      </c>
      <c r="AG783" s="29" t="str">
        <f t="shared" si="583"/>
        <v>0</v>
      </c>
      <c r="AH783" s="48">
        <f t="shared" si="474"/>
        <v>778</v>
      </c>
      <c r="AI783" s="510">
        <v>622000</v>
      </c>
      <c r="AJ783" s="509">
        <v>6</v>
      </c>
      <c r="AK783" s="509">
        <v>14</v>
      </c>
      <c r="AL783" s="509">
        <v>1</v>
      </c>
      <c r="AM783" s="509">
        <v>1</v>
      </c>
      <c r="AN783" s="509">
        <v>1</v>
      </c>
      <c r="AO783" s="509">
        <v>3</v>
      </c>
      <c r="AP783" s="509">
        <v>1</v>
      </c>
      <c r="AQ783" s="509">
        <v>1</v>
      </c>
      <c r="AR783" s="509">
        <v>1</v>
      </c>
      <c r="AS783" s="509">
        <v>2</v>
      </c>
      <c r="AT783" s="509">
        <v>2</v>
      </c>
      <c r="AU783" s="509">
        <v>1</v>
      </c>
      <c r="AV783" s="509">
        <v>1</v>
      </c>
      <c r="AW783" s="509">
        <v>1</v>
      </c>
      <c r="AX783" s="509">
        <v>1</v>
      </c>
      <c r="AY783" s="509">
        <v>14</v>
      </c>
      <c r="AZ783" s="509">
        <v>1</v>
      </c>
      <c r="BA783" s="509">
        <v>1</v>
      </c>
      <c r="BB783" s="509">
        <v>1</v>
      </c>
      <c r="BC783" s="509" t="b">
        <v>0</v>
      </c>
      <c r="BD783" s="508">
        <v>38119</v>
      </c>
      <c r="BE783" s="508">
        <v>38119</v>
      </c>
      <c r="BF783" s="509" t="b">
        <v>0</v>
      </c>
      <c r="BG783" s="510" t="s">
        <v>1377</v>
      </c>
      <c r="BH783" s="512"/>
      <c r="BI783" s="510"/>
      <c r="BJ783" s="513">
        <v>38119</v>
      </c>
      <c r="BK783" s="513">
        <v>38119</v>
      </c>
      <c r="BL783" s="513">
        <v>46217</v>
      </c>
      <c r="BM783" s="510"/>
      <c r="BN783" s="512"/>
      <c r="BO783" s="510"/>
      <c r="BP783" s="509">
        <v>10</v>
      </c>
      <c r="BQ783" s="509" t="str">
        <f>IF(AI783="","",VLOOKUP(AJ783,[0]!Qualifier,(COLUMN(AJ783)-34),FALSE))</f>
        <v>Misc</v>
      </c>
      <c r="BR783" s="509" t="str">
        <f>IF(AJ783="","",VLOOKUP(AK783,[0]!Qualifier,(COLUMN(AK783)-34),FALSE))</f>
        <v xml:space="preserve">EDTA </v>
      </c>
      <c r="BS783" s="509" t="str">
        <f>IF(AK783="","",VLOOKUP(AL783,[0]!Qualifier,(COLUMN(AL783)-34),FALSE))</f>
        <v xml:space="preserve">NoAdd </v>
      </c>
      <c r="BT783" s="509" t="str">
        <f>IF(AL783="","",VLOOKUP(AM783,[0]!Qualifier,(COLUMN(AM783)-34),FALSE))</f>
        <v xml:space="preserve">Closed </v>
      </c>
      <c r="BU783" s="509" t="str">
        <f>IF(AM783="","",VLOOKUP(AN783,[0]!Qualifier,(COLUMN(AN783)-34),FALSE))</f>
        <v xml:space="preserve">SV </v>
      </c>
      <c r="BV783" s="509" t="str">
        <f>IF(AN783="","",VLOOKUP(AO783,[0]!Qualifier,(COLUMN(AO783)-34),FALSE))</f>
        <v xml:space="preserve">≤-18°C  </v>
      </c>
      <c r="BW783" s="509" t="str">
        <f>IF(AO783="","",VLOOKUP(AP783,[0]!Qualifier,(COLUMN(AP783)-34),FALSE))</f>
        <v>No</v>
      </c>
      <c r="BX783" s="509" t="str">
        <f>IF(AP783="","",VLOOKUP(AQ783,[0]!Qualifier,(COLUMN(AQ783)-34),FALSE))</f>
        <v xml:space="preserve">Allo </v>
      </c>
      <c r="BY783" s="509" t="str">
        <f>IF(AQ783="","",VLOOKUP(AR783,[0]!Qualifier,(COLUMN(AR783)-34),FALSE))</f>
        <v xml:space="preserve">WB </v>
      </c>
      <c r="BZ783" s="509" t="str">
        <f>IF(AR783="","",VLOOKUP(AS783,[0]!Qualifier,(COLUMN(AS783)-34),FALSE))</f>
        <v xml:space="preserve">≤6h </v>
      </c>
      <c r="CA783" s="509" t="str">
        <f>IF(AS783="","",VLOOKUP(AT783,[0]!Qualifier,(COLUMN(AT783)-34),FALSE))</f>
        <v xml:space="preserve">NoTrans </v>
      </c>
      <c r="CB783" s="509" t="str">
        <f>IF(AT783="","",VLOOKUP(AU783,[0]!Qualifier,(COLUMN(AU783)-34),FALSE))</f>
        <v xml:space="preserve">None </v>
      </c>
      <c r="CC783" s="509" t="str">
        <f>IF(AU783="","",VLOOKUP(AV783,[0]!Qualifier,(COLUMN(AV783)-34),FALSE))</f>
        <v xml:space="preserve">None </v>
      </c>
      <c r="CD783" s="509" t="str">
        <f>IF(AV783="","",VLOOKUP(AW783,[0]!Qualifier,(COLUMN(AW783)-34),FALSE))</f>
        <v xml:space="preserve">NoIrr </v>
      </c>
      <c r="CE783" s="508" t="str">
        <f>IF(AW783="","",VLOOKUP(AX783,[0]!Qualifier,(COLUMN(AX783)-34),FALSE))</f>
        <v xml:space="preserve">- </v>
      </c>
      <c r="CF783" s="508" t="str">
        <f>IF(AX783="","",VLOOKUP(AY783,[0]!Qualifier,(COLUMN(AY783)-34),FALSE))</f>
        <v xml:space="preserve">EDTA-Pl </v>
      </c>
      <c r="CG783" s="509" t="str">
        <f>IF(AY783="","",VLOOKUP(AZ783,[0]!Qualifier,(COLUMN(AZ783)-34),FALSE))</f>
        <v>Non</v>
      </c>
      <c r="CH783" s="510" t="str">
        <f>IF(AZ783="","",VLOOKUP(BA783,[0]!Qualifier,(COLUMN(BA783)-34),FALSE))</f>
        <v>NA</v>
      </c>
      <c r="CI783" s="509" t="str">
        <f>IF(BA783="","",VLOOKUP(BB783,[0]!Qualifier,(COLUMN(BB783)-34),FALSE))</f>
        <v xml:space="preserve">None </v>
      </c>
      <c r="CJ783" s="510"/>
      <c r="CK783" s="513" t="str">
        <f t="shared" si="586"/>
        <v>6-14-1-1-1-3-1-1-1-2-2-1-1-1-1-14-1-1-1</v>
      </c>
      <c r="CL783" s="513">
        <v>45124</v>
      </c>
      <c r="CM783" s="513">
        <v>45195</v>
      </c>
      <c r="CN783" s="510"/>
      <c r="CP783" s="510"/>
    </row>
    <row r="784" spans="2:94" ht="12.95" customHeight="1" outlineLevel="1" x14ac:dyDescent="0.35">
      <c r="B784" s="7">
        <f t="shared" si="585"/>
        <v>779</v>
      </c>
      <c r="C784" s="59">
        <f t="shared" si="587"/>
        <v>779</v>
      </c>
      <c r="D784" s="124">
        <f t="shared" si="561"/>
        <v>624324</v>
      </c>
      <c r="E784" s="16" t="str">
        <f t="shared" si="562"/>
        <v>Misc</v>
      </c>
      <c r="F784" s="58" t="str">
        <f t="shared" si="563"/>
        <v xml:space="preserve">CPD </v>
      </c>
      <c r="G784" s="58" t="str">
        <f t="shared" si="564"/>
        <v>PAS2</v>
      </c>
      <c r="H784" s="58" t="str">
        <f t="shared" si="565"/>
        <v xml:space="preserve">Closed </v>
      </c>
      <c r="I784" s="58" t="str">
        <f t="shared" si="566"/>
        <v xml:space="preserve">NonSV </v>
      </c>
      <c r="J784" s="58" t="str">
        <f t="shared" si="567"/>
        <v xml:space="preserve">≤-30°C  </v>
      </c>
      <c r="K784" s="58" t="str">
        <f t="shared" si="568"/>
        <v>No</v>
      </c>
      <c r="L784" s="58" t="str">
        <f t="shared" si="569"/>
        <v xml:space="preserve">Allo </v>
      </c>
      <c r="M784" s="58" t="str">
        <f t="shared" si="570"/>
        <v xml:space="preserve">WB </v>
      </c>
      <c r="N784" s="58" t="str">
        <f t="shared" si="571"/>
        <v xml:space="preserve">NA </v>
      </c>
      <c r="O784" s="58" t="str">
        <f t="shared" si="572"/>
        <v xml:space="preserve">Interm </v>
      </c>
      <c r="P784" s="58" t="str">
        <f t="shared" si="573"/>
        <v xml:space="preserve">LCdepl </v>
      </c>
      <c r="Q784" s="58" t="str">
        <f t="shared" si="574"/>
        <v xml:space="preserve">PoolDiv </v>
      </c>
      <c r="R784" s="58" t="str">
        <f t="shared" si="575"/>
        <v>Irrad</v>
      </c>
      <c r="S784" s="58" t="str">
        <f t="shared" si="576"/>
        <v xml:space="preserve">- </v>
      </c>
      <c r="T784" s="58" t="str">
        <f t="shared" si="577"/>
        <v>PltLys</v>
      </c>
      <c r="U784" s="58" t="str">
        <f t="shared" si="578"/>
        <v xml:space="preserve">Qu </v>
      </c>
      <c r="V784" s="58" t="str">
        <f t="shared" si="579"/>
        <v>NA</v>
      </c>
      <c r="W784" s="58" t="str">
        <f t="shared" si="580"/>
        <v xml:space="preserve">None </v>
      </c>
      <c r="Y784" s="161" t="str">
        <f t="shared" si="542"/>
        <v>6-2-13-1-3-4-1-1-1-1-6-3-5-2-1-18-2-1-1</v>
      </c>
      <c r="Z784" s="8">
        <f t="shared" si="581"/>
        <v>624324</v>
      </c>
      <c r="AA784" s="7">
        <f t="shared" si="582"/>
        <v>779</v>
      </c>
      <c r="AB784" s="29" t="str">
        <f t="shared" si="583"/>
        <v>6</v>
      </c>
      <c r="AC784" s="29" t="str">
        <f t="shared" si="583"/>
        <v>2</v>
      </c>
      <c r="AD784" s="29" t="str">
        <f t="shared" si="583"/>
        <v>4</v>
      </c>
      <c r="AE784" s="29" t="str">
        <f t="shared" si="583"/>
        <v>3</v>
      </c>
      <c r="AF784" s="29" t="str">
        <f t="shared" si="583"/>
        <v>2</v>
      </c>
      <c r="AG784" s="29" t="str">
        <f t="shared" si="583"/>
        <v>4</v>
      </c>
      <c r="AH784" s="48">
        <f t="shared" si="474"/>
        <v>779</v>
      </c>
      <c r="AI784" s="510">
        <v>624324</v>
      </c>
      <c r="AJ784" s="509">
        <v>6</v>
      </c>
      <c r="AK784" s="509">
        <v>2</v>
      </c>
      <c r="AL784" s="509">
        <v>13</v>
      </c>
      <c r="AM784" s="509">
        <v>1</v>
      </c>
      <c r="AN784" s="509">
        <v>3</v>
      </c>
      <c r="AO784" s="509">
        <v>4</v>
      </c>
      <c r="AP784" s="509">
        <v>1</v>
      </c>
      <c r="AQ784" s="509">
        <v>1</v>
      </c>
      <c r="AR784" s="509">
        <v>1</v>
      </c>
      <c r="AS784" s="509">
        <v>1</v>
      </c>
      <c r="AT784" s="509">
        <v>6</v>
      </c>
      <c r="AU784" s="509">
        <v>3</v>
      </c>
      <c r="AV784" s="509">
        <v>5</v>
      </c>
      <c r="AW784" s="509">
        <v>2</v>
      </c>
      <c r="AX784" s="509">
        <v>1</v>
      </c>
      <c r="AY784" s="509">
        <v>18</v>
      </c>
      <c r="AZ784" s="509">
        <v>2</v>
      </c>
      <c r="BA784" s="509">
        <v>1</v>
      </c>
      <c r="BB784" s="509">
        <v>1</v>
      </c>
      <c r="BC784" s="509" t="b">
        <v>0</v>
      </c>
      <c r="BD784" s="508">
        <v>39884</v>
      </c>
      <c r="BE784" s="508">
        <v>39884</v>
      </c>
      <c r="BF784" s="509" t="b">
        <v>0</v>
      </c>
      <c r="BG784" s="510" t="s">
        <v>1378</v>
      </c>
      <c r="BH784" s="512"/>
      <c r="BI784" s="510"/>
      <c r="BJ784" s="513">
        <v>39884</v>
      </c>
      <c r="BK784" s="513">
        <v>39884</v>
      </c>
      <c r="BL784" s="513">
        <v>46217</v>
      </c>
      <c r="BM784" s="513">
        <v>43452</v>
      </c>
      <c r="BN784" s="509">
        <v>1</v>
      </c>
      <c r="BO784" s="510" t="s">
        <v>1071</v>
      </c>
      <c r="BP784" s="509">
        <v>14</v>
      </c>
      <c r="BQ784" s="509" t="str">
        <f>IF(AI784="","",VLOOKUP(AJ784,[0]!Qualifier,(COLUMN(AJ784)-34),FALSE))</f>
        <v>Misc</v>
      </c>
      <c r="BR784" s="509" t="str">
        <f>IF(AJ784="","",VLOOKUP(AK784,[0]!Qualifier,(COLUMN(AK784)-34),FALSE))</f>
        <v xml:space="preserve">CPD </v>
      </c>
      <c r="BS784" s="509" t="str">
        <f>IF(AK784="","",VLOOKUP(AL784,[0]!Qualifier,(COLUMN(AL784)-34),FALSE))</f>
        <v>PAS2</v>
      </c>
      <c r="BT784" s="509" t="str">
        <f>IF(AL784="","",VLOOKUP(AM784,[0]!Qualifier,(COLUMN(AM784)-34),FALSE))</f>
        <v xml:space="preserve">Closed </v>
      </c>
      <c r="BU784" s="509" t="str">
        <f>IF(AM784="","",VLOOKUP(AN784,[0]!Qualifier,(COLUMN(AN784)-34),FALSE))</f>
        <v xml:space="preserve">NonSV </v>
      </c>
      <c r="BV784" s="509" t="str">
        <f>IF(AN784="","",VLOOKUP(AO784,[0]!Qualifier,(COLUMN(AO784)-34),FALSE))</f>
        <v xml:space="preserve">≤-30°C  </v>
      </c>
      <c r="BW784" s="509" t="str">
        <f>IF(AO784="","",VLOOKUP(AP784,[0]!Qualifier,(COLUMN(AP784)-34),FALSE))</f>
        <v>No</v>
      </c>
      <c r="BX784" s="509" t="str">
        <f>IF(AP784="","",VLOOKUP(AQ784,[0]!Qualifier,(COLUMN(AQ784)-34),FALSE))</f>
        <v xml:space="preserve">Allo </v>
      </c>
      <c r="BY784" s="509" t="str">
        <f>IF(AQ784="","",VLOOKUP(AR784,[0]!Qualifier,(COLUMN(AR784)-34),FALSE))</f>
        <v xml:space="preserve">WB </v>
      </c>
      <c r="BZ784" s="509" t="str">
        <f>IF(AR784="","",VLOOKUP(AS784,[0]!Qualifier,(COLUMN(AS784)-34),FALSE))</f>
        <v xml:space="preserve">NA </v>
      </c>
      <c r="CA784" s="509" t="str">
        <f>IF(AS784="","",VLOOKUP(AT784,[0]!Qualifier,(COLUMN(AT784)-34),FALSE))</f>
        <v xml:space="preserve">Interm </v>
      </c>
      <c r="CB784" s="509" t="str">
        <f>IF(AT784="","",VLOOKUP(AU784,[0]!Qualifier,(COLUMN(AU784)-34),FALSE))</f>
        <v xml:space="preserve">LCdepl </v>
      </c>
      <c r="CC784" s="509" t="str">
        <f>IF(AU784="","",VLOOKUP(AV784,[0]!Qualifier,(COLUMN(AV784)-34),FALSE))</f>
        <v xml:space="preserve">PoolDiv </v>
      </c>
      <c r="CD784" s="509" t="str">
        <f>IF(AV784="","",VLOOKUP(AW784,[0]!Qualifier,(COLUMN(AW784)-34),FALSE))</f>
        <v>Irrad</v>
      </c>
      <c r="CE784" s="508" t="str">
        <f>IF(AW784="","",VLOOKUP(AX784,[0]!Qualifier,(COLUMN(AX784)-34),FALSE))</f>
        <v xml:space="preserve">- </v>
      </c>
      <c r="CF784" s="508" t="str">
        <f>IF(AX784="","",VLOOKUP(AY784,[0]!Qualifier,(COLUMN(AY784)-34),FALSE))</f>
        <v>PltLys</v>
      </c>
      <c r="CG784" s="509" t="str">
        <f>IF(AY784="","",VLOOKUP(AZ784,[0]!Qualifier,(COLUMN(AZ784)-34),FALSE))</f>
        <v xml:space="preserve">Qu </v>
      </c>
      <c r="CH784" s="510" t="str">
        <f>IF(AZ784="","",VLOOKUP(BA784,[0]!Qualifier,(COLUMN(BA784)-34),FALSE))</f>
        <v>NA</v>
      </c>
      <c r="CI784" s="509" t="str">
        <f>IF(BA784="","",VLOOKUP(BB784,[0]!Qualifier,(COLUMN(BB784)-34),FALSE))</f>
        <v xml:space="preserve">None </v>
      </c>
      <c r="CJ784" s="510"/>
      <c r="CK784" s="513" t="str">
        <f t="shared" si="586"/>
        <v>6-2-13-1-3-4-1-1-1-1-6-3-5-2-1-18-2-1-1</v>
      </c>
      <c r="CL784" s="513">
        <v>45124</v>
      </c>
      <c r="CM784" s="513">
        <v>45195</v>
      </c>
      <c r="CN784" s="510"/>
      <c r="CP784" s="510"/>
    </row>
    <row r="785" spans="2:94" ht="12.95" customHeight="1" outlineLevel="1" x14ac:dyDescent="0.35">
      <c r="B785" s="7">
        <f t="shared" si="585"/>
        <v>780</v>
      </c>
      <c r="C785" s="59">
        <f t="shared" si="587"/>
        <v>780</v>
      </c>
      <c r="D785" s="124">
        <f t="shared" si="561"/>
        <v>624328</v>
      </c>
      <c r="E785" s="16" t="str">
        <f t="shared" si="562"/>
        <v>Misc</v>
      </c>
      <c r="F785" s="58" t="str">
        <f t="shared" si="563"/>
        <v xml:space="preserve">CPD </v>
      </c>
      <c r="G785" s="58" t="str">
        <f t="shared" si="564"/>
        <v>PAS2</v>
      </c>
      <c r="H785" s="58" t="str">
        <f t="shared" si="565"/>
        <v xml:space="preserve">Closed </v>
      </c>
      <c r="I785" s="58" t="str">
        <f t="shared" si="566"/>
        <v xml:space="preserve">NonSV </v>
      </c>
      <c r="J785" s="58" t="str">
        <f t="shared" si="567"/>
        <v xml:space="preserve">≤-30°C  </v>
      </c>
      <c r="K785" s="58" t="str">
        <f t="shared" si="568"/>
        <v>No</v>
      </c>
      <c r="L785" s="58" t="str">
        <f t="shared" si="569"/>
        <v xml:space="preserve">Allo </v>
      </c>
      <c r="M785" s="58" t="str">
        <f t="shared" si="570"/>
        <v xml:space="preserve">WB </v>
      </c>
      <c r="N785" s="58" t="str">
        <f t="shared" si="571"/>
        <v xml:space="preserve">NA </v>
      </c>
      <c r="O785" s="58" t="str">
        <f t="shared" si="572"/>
        <v xml:space="preserve">NoTrans </v>
      </c>
      <c r="P785" s="58" t="str">
        <f t="shared" si="573"/>
        <v xml:space="preserve">LCdepl </v>
      </c>
      <c r="Q785" s="58" t="str">
        <f t="shared" si="574"/>
        <v xml:space="preserve">PoolDiv </v>
      </c>
      <c r="R785" s="58" t="str">
        <f t="shared" si="575"/>
        <v>Irrad</v>
      </c>
      <c r="S785" s="58" t="str">
        <f t="shared" si="576"/>
        <v xml:space="preserve">- </v>
      </c>
      <c r="T785" s="58" t="str">
        <f t="shared" si="577"/>
        <v>PltLys</v>
      </c>
      <c r="U785" s="58" t="str">
        <f t="shared" si="578"/>
        <v>Non</v>
      </c>
      <c r="V785" s="58" t="str">
        <f t="shared" si="579"/>
        <v>NA</v>
      </c>
      <c r="W785" s="58" t="str">
        <f t="shared" si="580"/>
        <v xml:space="preserve">None </v>
      </c>
      <c r="Y785" s="161" t="str">
        <f t="shared" si="542"/>
        <v>6-2-13-1-3-4-1-1-1-1-2-3-5-2-1-18-1-1-1</v>
      </c>
      <c r="Z785" s="8">
        <f t="shared" si="581"/>
        <v>624328</v>
      </c>
      <c r="AA785" s="7">
        <f t="shared" si="582"/>
        <v>780</v>
      </c>
      <c r="AB785" s="29" t="str">
        <f t="shared" si="583"/>
        <v>6</v>
      </c>
      <c r="AC785" s="29" t="str">
        <f t="shared" si="583"/>
        <v>2</v>
      </c>
      <c r="AD785" s="29" t="str">
        <f t="shared" si="583"/>
        <v>4</v>
      </c>
      <c r="AE785" s="29" t="str">
        <f t="shared" si="583"/>
        <v>3</v>
      </c>
      <c r="AF785" s="29" t="str">
        <f t="shared" si="583"/>
        <v>2</v>
      </c>
      <c r="AG785" s="29" t="str">
        <f t="shared" si="583"/>
        <v>8</v>
      </c>
      <c r="AH785" s="48">
        <f t="shared" si="474"/>
        <v>780</v>
      </c>
      <c r="AI785" s="510">
        <v>624328</v>
      </c>
      <c r="AJ785" s="509">
        <v>6</v>
      </c>
      <c r="AK785" s="509">
        <v>2</v>
      </c>
      <c r="AL785" s="509">
        <v>13</v>
      </c>
      <c r="AM785" s="509">
        <v>1</v>
      </c>
      <c r="AN785" s="509">
        <v>3</v>
      </c>
      <c r="AO785" s="509">
        <v>4</v>
      </c>
      <c r="AP785" s="509">
        <v>1</v>
      </c>
      <c r="AQ785" s="509">
        <v>1</v>
      </c>
      <c r="AR785" s="509">
        <v>1</v>
      </c>
      <c r="AS785" s="509">
        <v>1</v>
      </c>
      <c r="AT785" s="509">
        <v>2</v>
      </c>
      <c r="AU785" s="509">
        <v>3</v>
      </c>
      <c r="AV785" s="509">
        <v>5</v>
      </c>
      <c r="AW785" s="509">
        <v>2</v>
      </c>
      <c r="AX785" s="509">
        <v>1</v>
      </c>
      <c r="AY785" s="509">
        <v>18</v>
      </c>
      <c r="AZ785" s="509">
        <v>1</v>
      </c>
      <c r="BA785" s="509">
        <v>1</v>
      </c>
      <c r="BB785" s="509">
        <v>1</v>
      </c>
      <c r="BC785" s="509" t="b">
        <v>0</v>
      </c>
      <c r="BD785" s="508">
        <v>39884</v>
      </c>
      <c r="BE785" s="508">
        <v>39884</v>
      </c>
      <c r="BF785" s="509" t="b">
        <v>0</v>
      </c>
      <c r="BG785" s="510" t="s">
        <v>1379</v>
      </c>
      <c r="BH785" s="512"/>
      <c r="BI785" s="510"/>
      <c r="BJ785" s="513">
        <v>39884</v>
      </c>
      <c r="BK785" s="513">
        <v>39884</v>
      </c>
      <c r="BL785" s="513">
        <v>46217</v>
      </c>
      <c r="BM785" s="513">
        <v>43452</v>
      </c>
      <c r="BN785" s="509">
        <v>1</v>
      </c>
      <c r="BO785" s="510" t="s">
        <v>1071</v>
      </c>
      <c r="BP785" s="509">
        <v>13</v>
      </c>
      <c r="BQ785" s="509" t="str">
        <f>IF(AI785="","",VLOOKUP(AJ785,[0]!Qualifier,(COLUMN(AJ785)-34),FALSE))</f>
        <v>Misc</v>
      </c>
      <c r="BR785" s="509" t="str">
        <f>IF(AJ785="","",VLOOKUP(AK785,[0]!Qualifier,(COLUMN(AK785)-34),FALSE))</f>
        <v xml:space="preserve">CPD </v>
      </c>
      <c r="BS785" s="509" t="str">
        <f>IF(AK785="","",VLOOKUP(AL785,[0]!Qualifier,(COLUMN(AL785)-34),FALSE))</f>
        <v>PAS2</v>
      </c>
      <c r="BT785" s="509" t="str">
        <f>IF(AL785="","",VLOOKUP(AM785,[0]!Qualifier,(COLUMN(AM785)-34),FALSE))</f>
        <v xml:space="preserve">Closed </v>
      </c>
      <c r="BU785" s="509" t="str">
        <f>IF(AM785="","",VLOOKUP(AN785,[0]!Qualifier,(COLUMN(AN785)-34),FALSE))</f>
        <v xml:space="preserve">NonSV </v>
      </c>
      <c r="BV785" s="509" t="str">
        <f>IF(AN785="","",VLOOKUP(AO785,[0]!Qualifier,(COLUMN(AO785)-34),FALSE))</f>
        <v xml:space="preserve">≤-30°C  </v>
      </c>
      <c r="BW785" s="509" t="str">
        <f>IF(AO785="","",VLOOKUP(AP785,[0]!Qualifier,(COLUMN(AP785)-34),FALSE))</f>
        <v>No</v>
      </c>
      <c r="BX785" s="509" t="str">
        <f>IF(AP785="","",VLOOKUP(AQ785,[0]!Qualifier,(COLUMN(AQ785)-34),FALSE))</f>
        <v xml:space="preserve">Allo </v>
      </c>
      <c r="BY785" s="509" t="str">
        <f>IF(AQ785="","",VLOOKUP(AR785,[0]!Qualifier,(COLUMN(AR785)-34),FALSE))</f>
        <v xml:space="preserve">WB </v>
      </c>
      <c r="BZ785" s="509" t="str">
        <f>IF(AR785="","",VLOOKUP(AS785,[0]!Qualifier,(COLUMN(AS785)-34),FALSE))</f>
        <v xml:space="preserve">NA </v>
      </c>
      <c r="CA785" s="509" t="str">
        <f>IF(AS785="","",VLOOKUP(AT785,[0]!Qualifier,(COLUMN(AT785)-34),FALSE))</f>
        <v xml:space="preserve">NoTrans </v>
      </c>
      <c r="CB785" s="509" t="str">
        <f>IF(AT785="","",VLOOKUP(AU785,[0]!Qualifier,(COLUMN(AU785)-34),FALSE))</f>
        <v xml:space="preserve">LCdepl </v>
      </c>
      <c r="CC785" s="509" t="str">
        <f>IF(AU785="","",VLOOKUP(AV785,[0]!Qualifier,(COLUMN(AV785)-34),FALSE))</f>
        <v xml:space="preserve">PoolDiv </v>
      </c>
      <c r="CD785" s="509" t="str">
        <f>IF(AV785="","",VLOOKUP(AW785,[0]!Qualifier,(COLUMN(AW785)-34),FALSE))</f>
        <v>Irrad</v>
      </c>
      <c r="CE785" s="508" t="str">
        <f>IF(AW785="","",VLOOKUP(AX785,[0]!Qualifier,(COLUMN(AX785)-34),FALSE))</f>
        <v xml:space="preserve">- </v>
      </c>
      <c r="CF785" s="508" t="str">
        <f>IF(AX785="","",VLOOKUP(AY785,[0]!Qualifier,(COLUMN(AY785)-34),FALSE))</f>
        <v>PltLys</v>
      </c>
      <c r="CG785" s="509" t="str">
        <f>IF(AY785="","",VLOOKUP(AZ785,[0]!Qualifier,(COLUMN(AZ785)-34),FALSE))</f>
        <v>Non</v>
      </c>
      <c r="CH785" s="510" t="str">
        <f>IF(AZ785="","",VLOOKUP(BA785,[0]!Qualifier,(COLUMN(BA785)-34),FALSE))</f>
        <v>NA</v>
      </c>
      <c r="CI785" s="509" t="str">
        <f>IF(BA785="","",VLOOKUP(BB785,[0]!Qualifier,(COLUMN(BB785)-34),FALSE))</f>
        <v xml:space="preserve">None </v>
      </c>
      <c r="CJ785" s="510"/>
      <c r="CK785" s="513" t="str">
        <f t="shared" si="586"/>
        <v>6-2-13-1-3-4-1-1-1-1-2-3-5-2-1-18-1-1-1</v>
      </c>
      <c r="CL785" s="513">
        <v>40751</v>
      </c>
      <c r="CM785" s="513">
        <v>45195</v>
      </c>
      <c r="CN785" s="513">
        <v>42471</v>
      </c>
      <c r="CO785" s="513">
        <v>1</v>
      </c>
      <c r="CP785" s="510" t="s">
        <v>1078</v>
      </c>
    </row>
    <row r="786" spans="2:94" ht="12.95" customHeight="1" outlineLevel="1" x14ac:dyDescent="0.35">
      <c r="B786" s="7">
        <f t="shared" si="585"/>
        <v>781</v>
      </c>
      <c r="C786" s="59">
        <f t="shared" si="587"/>
        <v>781</v>
      </c>
      <c r="D786" s="124">
        <f t="shared" si="561"/>
        <v>632123</v>
      </c>
      <c r="E786" s="16" t="str">
        <f t="shared" si="562"/>
        <v>Misc</v>
      </c>
      <c r="F786" s="58" t="str">
        <f t="shared" si="563"/>
        <v xml:space="preserve">CPD </v>
      </c>
      <c r="G786" s="58" t="str">
        <f t="shared" si="564"/>
        <v>PAS2</v>
      </c>
      <c r="H786" s="58" t="str">
        <f t="shared" si="565"/>
        <v xml:space="preserve">SterFilt </v>
      </c>
      <c r="I786" s="58" t="str">
        <f t="shared" si="566"/>
        <v xml:space="preserve">SV </v>
      </c>
      <c r="J786" s="58" t="str">
        <f t="shared" si="567"/>
        <v xml:space="preserve">≤-18°C  </v>
      </c>
      <c r="K786" s="58" t="str">
        <f t="shared" si="568"/>
        <v>No</v>
      </c>
      <c r="L786" s="58" t="str">
        <f t="shared" si="569"/>
        <v xml:space="preserve">Allo </v>
      </c>
      <c r="M786" s="58" t="str">
        <f t="shared" si="570"/>
        <v>VarMix</v>
      </c>
      <c r="N786" s="58" t="str">
        <f t="shared" si="571"/>
        <v xml:space="preserve">NA </v>
      </c>
      <c r="O786" s="58" t="str">
        <f t="shared" si="572"/>
        <v xml:space="preserve">CellCult </v>
      </c>
      <c r="P786" s="58" t="str">
        <f t="shared" si="573"/>
        <v xml:space="preserve">LCdepl </v>
      </c>
      <c r="Q786" s="58" t="str">
        <f t="shared" si="574"/>
        <v xml:space="preserve">PoolDiv </v>
      </c>
      <c r="R786" s="58" t="str">
        <f t="shared" si="575"/>
        <v>Irrad</v>
      </c>
      <c r="S786" s="58" t="str">
        <f t="shared" si="576"/>
        <v xml:space="preserve">- </v>
      </c>
      <c r="T786" s="58" t="str">
        <f t="shared" si="577"/>
        <v>PltLys</v>
      </c>
      <c r="U786" s="58" t="str">
        <f t="shared" si="578"/>
        <v xml:space="preserve">Qu </v>
      </c>
      <c r="V786" s="58" t="str">
        <f t="shared" si="579"/>
        <v>NA</v>
      </c>
      <c r="W786" s="58" t="str">
        <f t="shared" si="580"/>
        <v xml:space="preserve">None </v>
      </c>
      <c r="Y786" s="161" t="str">
        <f t="shared" si="542"/>
        <v>6-2-13-3-1-3-1-1-6-1-5-3-5-2-1-18-2-1-1</v>
      </c>
      <c r="Z786" s="8">
        <f t="shared" si="581"/>
        <v>632123</v>
      </c>
      <c r="AA786" s="7">
        <f t="shared" si="582"/>
        <v>781</v>
      </c>
      <c r="AB786" s="29" t="str">
        <f t="shared" si="583"/>
        <v>6</v>
      </c>
      <c r="AC786" s="29" t="str">
        <f t="shared" si="583"/>
        <v>3</v>
      </c>
      <c r="AD786" s="29" t="str">
        <f t="shared" si="583"/>
        <v>2</v>
      </c>
      <c r="AE786" s="29" t="str">
        <f t="shared" si="583"/>
        <v>1</v>
      </c>
      <c r="AF786" s="29" t="str">
        <f t="shared" si="583"/>
        <v>2</v>
      </c>
      <c r="AG786" s="29" t="str">
        <f t="shared" si="583"/>
        <v>3</v>
      </c>
      <c r="AH786" s="48">
        <f t="shared" si="474"/>
        <v>781</v>
      </c>
      <c r="AI786" s="510">
        <v>632123</v>
      </c>
      <c r="AJ786" s="509">
        <v>6</v>
      </c>
      <c r="AK786" s="509">
        <v>2</v>
      </c>
      <c r="AL786" s="509">
        <v>13</v>
      </c>
      <c r="AM786" s="509">
        <v>3</v>
      </c>
      <c r="AN786" s="509">
        <v>1</v>
      </c>
      <c r="AO786" s="509">
        <v>3</v>
      </c>
      <c r="AP786" s="509">
        <v>1</v>
      </c>
      <c r="AQ786" s="509">
        <v>1</v>
      </c>
      <c r="AR786" s="509">
        <v>6</v>
      </c>
      <c r="AS786" s="509">
        <v>1</v>
      </c>
      <c r="AT786" s="509">
        <v>5</v>
      </c>
      <c r="AU786" s="509">
        <v>3</v>
      </c>
      <c r="AV786" s="509">
        <v>5</v>
      </c>
      <c r="AW786" s="509">
        <v>2</v>
      </c>
      <c r="AX786" s="509">
        <v>1</v>
      </c>
      <c r="AY786" s="509">
        <v>18</v>
      </c>
      <c r="AZ786" s="509">
        <v>2</v>
      </c>
      <c r="BA786" s="509">
        <v>1</v>
      </c>
      <c r="BB786" s="509">
        <v>1</v>
      </c>
      <c r="BC786" s="509" t="b">
        <v>0</v>
      </c>
      <c r="BD786" s="508">
        <v>41252</v>
      </c>
      <c r="BE786" s="508">
        <v>40981</v>
      </c>
      <c r="BF786" s="509" t="b">
        <v>0</v>
      </c>
      <c r="BG786" s="510" t="s">
        <v>1380</v>
      </c>
      <c r="BH786" s="512"/>
      <c r="BI786" s="510"/>
      <c r="BJ786" s="513">
        <v>41252</v>
      </c>
      <c r="BK786" s="513">
        <v>40981</v>
      </c>
      <c r="BL786" s="513">
        <v>46217</v>
      </c>
      <c r="BM786" s="513">
        <v>43452</v>
      </c>
      <c r="BN786" s="509">
        <v>1</v>
      </c>
      <c r="BO786" s="510" t="s">
        <v>1071</v>
      </c>
      <c r="BP786" s="509">
        <v>13</v>
      </c>
      <c r="BQ786" s="509" t="str">
        <f>IF(AI786="","",VLOOKUP(AJ786,[0]!Qualifier,(COLUMN(AJ786)-34),FALSE))</f>
        <v>Misc</v>
      </c>
      <c r="BR786" s="509" t="str">
        <f>IF(AJ786="","",VLOOKUP(AK786,[0]!Qualifier,(COLUMN(AK786)-34),FALSE))</f>
        <v xml:space="preserve">CPD </v>
      </c>
      <c r="BS786" s="509" t="str">
        <f>IF(AK786="","",VLOOKUP(AL786,[0]!Qualifier,(COLUMN(AL786)-34),FALSE))</f>
        <v>PAS2</v>
      </c>
      <c r="BT786" s="509" t="str">
        <f>IF(AL786="","",VLOOKUP(AM786,[0]!Qualifier,(COLUMN(AM786)-34),FALSE))</f>
        <v xml:space="preserve">SterFilt </v>
      </c>
      <c r="BU786" s="509" t="str">
        <f>IF(AM786="","",VLOOKUP(AN786,[0]!Qualifier,(COLUMN(AN786)-34),FALSE))</f>
        <v xml:space="preserve">SV </v>
      </c>
      <c r="BV786" s="509" t="str">
        <f>IF(AN786="","",VLOOKUP(AO786,[0]!Qualifier,(COLUMN(AO786)-34),FALSE))</f>
        <v xml:space="preserve">≤-18°C  </v>
      </c>
      <c r="BW786" s="509" t="str">
        <f>IF(AO786="","",VLOOKUP(AP786,[0]!Qualifier,(COLUMN(AP786)-34),FALSE))</f>
        <v>No</v>
      </c>
      <c r="BX786" s="509" t="str">
        <f>IF(AP786="","",VLOOKUP(AQ786,[0]!Qualifier,(COLUMN(AQ786)-34),FALSE))</f>
        <v xml:space="preserve">Allo </v>
      </c>
      <c r="BY786" s="509" t="str">
        <f>IF(AQ786="","",VLOOKUP(AR786,[0]!Qualifier,(COLUMN(AR786)-34),FALSE))</f>
        <v>VarMix</v>
      </c>
      <c r="BZ786" s="509" t="str">
        <f>IF(AR786="","",VLOOKUP(AS786,[0]!Qualifier,(COLUMN(AS786)-34),FALSE))</f>
        <v xml:space="preserve">NA </v>
      </c>
      <c r="CA786" s="509" t="str">
        <f>IF(AS786="","",VLOOKUP(AT786,[0]!Qualifier,(COLUMN(AT786)-34),FALSE))</f>
        <v xml:space="preserve">CellCult </v>
      </c>
      <c r="CB786" s="509" t="str">
        <f>IF(AT786="","",VLOOKUP(AU786,[0]!Qualifier,(COLUMN(AU786)-34),FALSE))</f>
        <v xml:space="preserve">LCdepl </v>
      </c>
      <c r="CC786" s="509" t="str">
        <f>IF(AU786="","",VLOOKUP(AV786,[0]!Qualifier,(COLUMN(AV786)-34),FALSE))</f>
        <v xml:space="preserve">PoolDiv </v>
      </c>
      <c r="CD786" s="509" t="str">
        <f>IF(AV786="","",VLOOKUP(AW786,[0]!Qualifier,(COLUMN(AW786)-34),FALSE))</f>
        <v>Irrad</v>
      </c>
      <c r="CE786" s="508" t="str">
        <f>IF(AW786="","",VLOOKUP(AX786,[0]!Qualifier,(COLUMN(AX786)-34),FALSE))</f>
        <v xml:space="preserve">- </v>
      </c>
      <c r="CF786" s="508" t="str">
        <f>IF(AX786="","",VLOOKUP(AY786,[0]!Qualifier,(COLUMN(AY786)-34),FALSE))</f>
        <v>PltLys</v>
      </c>
      <c r="CG786" s="509" t="str">
        <f>IF(AY786="","",VLOOKUP(AZ786,[0]!Qualifier,(COLUMN(AZ786)-34),FALSE))</f>
        <v xml:space="preserve">Qu </v>
      </c>
      <c r="CH786" s="510" t="str">
        <f>IF(AZ786="","",VLOOKUP(BA786,[0]!Qualifier,(COLUMN(BA786)-34),FALSE))</f>
        <v>NA</v>
      </c>
      <c r="CI786" s="509" t="str">
        <f>IF(BA786="","",VLOOKUP(BB786,[0]!Qualifier,(COLUMN(BB786)-34),FALSE))</f>
        <v xml:space="preserve">None </v>
      </c>
      <c r="CJ786" s="510"/>
      <c r="CK786" s="513" t="str">
        <f t="shared" si="586"/>
        <v>6-2-13-3-1-3-1-1-6-1-5-3-5-2-1-18-2-1-1</v>
      </c>
      <c r="CL786" s="513">
        <v>40751</v>
      </c>
      <c r="CM786" s="513">
        <v>45195</v>
      </c>
      <c r="CN786" s="513">
        <v>42471</v>
      </c>
      <c r="CO786" s="513">
        <v>1</v>
      </c>
      <c r="CP786" s="510" t="s">
        <v>1078</v>
      </c>
    </row>
    <row r="787" spans="2:94" ht="12.95" customHeight="1" outlineLevel="1" x14ac:dyDescent="0.35">
      <c r="B787" s="7">
        <f t="shared" si="585"/>
        <v>782</v>
      </c>
      <c r="C787" s="59">
        <f t="shared" si="587"/>
        <v>782</v>
      </c>
      <c r="D787" s="124">
        <f t="shared" si="561"/>
        <v>632128</v>
      </c>
      <c r="E787" s="16" t="str">
        <f t="shared" si="562"/>
        <v>Misc</v>
      </c>
      <c r="F787" s="58" t="str">
        <f t="shared" si="563"/>
        <v xml:space="preserve">CPD </v>
      </c>
      <c r="G787" s="58" t="str">
        <f t="shared" si="564"/>
        <v>PAS2</v>
      </c>
      <c r="H787" s="58" t="str">
        <f t="shared" si="565"/>
        <v xml:space="preserve">SterFilt </v>
      </c>
      <c r="I787" s="58" t="str">
        <f t="shared" si="566"/>
        <v xml:space="preserve">SV </v>
      </c>
      <c r="J787" s="58" t="str">
        <f t="shared" si="567"/>
        <v xml:space="preserve">≤-18°C  </v>
      </c>
      <c r="K787" s="58" t="str">
        <f t="shared" si="568"/>
        <v>No</v>
      </c>
      <c r="L787" s="58" t="str">
        <f t="shared" si="569"/>
        <v xml:space="preserve">Allo </v>
      </c>
      <c r="M787" s="58" t="str">
        <f t="shared" si="570"/>
        <v>VarMix</v>
      </c>
      <c r="N787" s="58" t="str">
        <f t="shared" si="571"/>
        <v xml:space="preserve">NA </v>
      </c>
      <c r="O787" s="58" t="str">
        <f t="shared" si="572"/>
        <v xml:space="preserve">NoTrans </v>
      </c>
      <c r="P787" s="58" t="str">
        <f t="shared" si="573"/>
        <v xml:space="preserve">LCdepl </v>
      </c>
      <c r="Q787" s="58" t="str">
        <f t="shared" si="574"/>
        <v xml:space="preserve">PoolDiv </v>
      </c>
      <c r="R787" s="58" t="str">
        <f t="shared" si="575"/>
        <v>Irrad</v>
      </c>
      <c r="S787" s="58" t="str">
        <f t="shared" si="576"/>
        <v xml:space="preserve">- </v>
      </c>
      <c r="T787" s="58" t="str">
        <f t="shared" si="577"/>
        <v>PltLys</v>
      </c>
      <c r="U787" s="58" t="str">
        <f t="shared" si="578"/>
        <v>Non</v>
      </c>
      <c r="V787" s="58" t="str">
        <f t="shared" si="579"/>
        <v>NA</v>
      </c>
      <c r="W787" s="58" t="str">
        <f t="shared" si="580"/>
        <v xml:space="preserve">None </v>
      </c>
      <c r="Y787" s="161" t="str">
        <f t="shared" si="542"/>
        <v>6-2-13-3-1-3-1-1-6-1-2-3-5-2-1-18-1-1-1</v>
      </c>
      <c r="Z787" s="8">
        <f t="shared" si="581"/>
        <v>632128</v>
      </c>
      <c r="AA787" s="7">
        <f t="shared" si="582"/>
        <v>782</v>
      </c>
      <c r="AB787" s="29" t="str">
        <f t="shared" si="583"/>
        <v>6</v>
      </c>
      <c r="AC787" s="29" t="str">
        <f t="shared" si="583"/>
        <v>3</v>
      </c>
      <c r="AD787" s="29" t="str">
        <f t="shared" si="583"/>
        <v>2</v>
      </c>
      <c r="AE787" s="29" t="str">
        <f t="shared" si="583"/>
        <v>1</v>
      </c>
      <c r="AF787" s="29" t="str">
        <f t="shared" si="583"/>
        <v>2</v>
      </c>
      <c r="AG787" s="29" t="str">
        <f t="shared" si="583"/>
        <v>8</v>
      </c>
      <c r="AH787" s="48">
        <f t="shared" si="474"/>
        <v>782</v>
      </c>
      <c r="AI787" s="510">
        <v>632128</v>
      </c>
      <c r="AJ787" s="509">
        <v>6</v>
      </c>
      <c r="AK787" s="509">
        <v>2</v>
      </c>
      <c r="AL787" s="509">
        <v>13</v>
      </c>
      <c r="AM787" s="509">
        <v>3</v>
      </c>
      <c r="AN787" s="509">
        <v>1</v>
      </c>
      <c r="AO787" s="509">
        <v>3</v>
      </c>
      <c r="AP787" s="509">
        <v>1</v>
      </c>
      <c r="AQ787" s="509">
        <v>1</v>
      </c>
      <c r="AR787" s="509">
        <v>6</v>
      </c>
      <c r="AS787" s="509">
        <v>1</v>
      </c>
      <c r="AT787" s="509">
        <v>2</v>
      </c>
      <c r="AU787" s="509">
        <v>3</v>
      </c>
      <c r="AV787" s="509">
        <v>5</v>
      </c>
      <c r="AW787" s="509">
        <v>2</v>
      </c>
      <c r="AX787" s="509">
        <v>1</v>
      </c>
      <c r="AY787" s="509">
        <v>18</v>
      </c>
      <c r="AZ787" s="509">
        <v>1</v>
      </c>
      <c r="BA787" s="509">
        <v>1</v>
      </c>
      <c r="BB787" s="509">
        <v>1</v>
      </c>
      <c r="BC787" s="509" t="b">
        <v>0</v>
      </c>
      <c r="BD787" s="508">
        <v>41252</v>
      </c>
      <c r="BE787" s="508">
        <v>40981</v>
      </c>
      <c r="BF787" s="509" t="b">
        <v>0</v>
      </c>
      <c r="BG787" s="510" t="s">
        <v>1381</v>
      </c>
      <c r="BH787" s="512"/>
      <c r="BI787" s="510"/>
      <c r="BJ787" s="513">
        <v>41252</v>
      </c>
      <c r="BK787" s="513">
        <v>40981</v>
      </c>
      <c r="BL787" s="513">
        <v>46217</v>
      </c>
      <c r="BM787" s="513">
        <v>43452</v>
      </c>
      <c r="BN787" s="509">
        <v>1</v>
      </c>
      <c r="BO787" s="510" t="s">
        <v>1071</v>
      </c>
      <c r="BP787" s="509">
        <v>4</v>
      </c>
      <c r="BQ787" s="509" t="str">
        <f>IF(AI787="","",VLOOKUP(AJ787,[0]!Qualifier,(COLUMN(AJ787)-34),FALSE))</f>
        <v>Misc</v>
      </c>
      <c r="BR787" s="509" t="str">
        <f>IF(AJ787="","",VLOOKUP(AK787,[0]!Qualifier,(COLUMN(AK787)-34),FALSE))</f>
        <v xml:space="preserve">CPD </v>
      </c>
      <c r="BS787" s="509" t="str">
        <f>IF(AK787="","",VLOOKUP(AL787,[0]!Qualifier,(COLUMN(AL787)-34),FALSE))</f>
        <v>PAS2</v>
      </c>
      <c r="BT787" s="509" t="str">
        <f>IF(AL787="","",VLOOKUP(AM787,[0]!Qualifier,(COLUMN(AM787)-34),FALSE))</f>
        <v xml:space="preserve">SterFilt </v>
      </c>
      <c r="BU787" s="509" t="str">
        <f>IF(AM787="","",VLOOKUP(AN787,[0]!Qualifier,(COLUMN(AN787)-34),FALSE))</f>
        <v xml:space="preserve">SV </v>
      </c>
      <c r="BV787" s="509" t="str">
        <f>IF(AN787="","",VLOOKUP(AO787,[0]!Qualifier,(COLUMN(AO787)-34),FALSE))</f>
        <v xml:space="preserve">≤-18°C  </v>
      </c>
      <c r="BW787" s="509" t="str">
        <f>IF(AO787="","",VLOOKUP(AP787,[0]!Qualifier,(COLUMN(AP787)-34),FALSE))</f>
        <v>No</v>
      </c>
      <c r="BX787" s="509" t="str">
        <f>IF(AP787="","",VLOOKUP(AQ787,[0]!Qualifier,(COLUMN(AQ787)-34),FALSE))</f>
        <v xml:space="preserve">Allo </v>
      </c>
      <c r="BY787" s="509" t="str">
        <f>IF(AQ787="","",VLOOKUP(AR787,[0]!Qualifier,(COLUMN(AR787)-34),FALSE))</f>
        <v>VarMix</v>
      </c>
      <c r="BZ787" s="509" t="str">
        <f>IF(AR787="","",VLOOKUP(AS787,[0]!Qualifier,(COLUMN(AS787)-34),FALSE))</f>
        <v xml:space="preserve">NA </v>
      </c>
      <c r="CA787" s="509" t="str">
        <f>IF(AS787="","",VLOOKUP(AT787,[0]!Qualifier,(COLUMN(AT787)-34),FALSE))</f>
        <v xml:space="preserve">NoTrans </v>
      </c>
      <c r="CB787" s="509" t="str">
        <f>IF(AT787="","",VLOOKUP(AU787,[0]!Qualifier,(COLUMN(AU787)-34),FALSE))</f>
        <v xml:space="preserve">LCdepl </v>
      </c>
      <c r="CC787" s="509" t="str">
        <f>IF(AU787="","",VLOOKUP(AV787,[0]!Qualifier,(COLUMN(AV787)-34),FALSE))</f>
        <v xml:space="preserve">PoolDiv </v>
      </c>
      <c r="CD787" s="509" t="str">
        <f>IF(AV787="","",VLOOKUP(AW787,[0]!Qualifier,(COLUMN(AW787)-34),FALSE))</f>
        <v>Irrad</v>
      </c>
      <c r="CE787" s="508" t="str">
        <f>IF(AW787="","",VLOOKUP(AX787,[0]!Qualifier,(COLUMN(AX787)-34),FALSE))</f>
        <v xml:space="preserve">- </v>
      </c>
      <c r="CF787" s="508" t="str">
        <f>IF(AX787="","",VLOOKUP(AY787,[0]!Qualifier,(COLUMN(AY787)-34),FALSE))</f>
        <v>PltLys</v>
      </c>
      <c r="CG787" s="509" t="str">
        <f>IF(AY787="","",VLOOKUP(AZ787,[0]!Qualifier,(COLUMN(AZ787)-34),FALSE))</f>
        <v>Non</v>
      </c>
      <c r="CH787" s="510" t="str">
        <f>IF(AZ787="","",VLOOKUP(BA787,[0]!Qualifier,(COLUMN(BA787)-34),FALSE))</f>
        <v>NA</v>
      </c>
      <c r="CI787" s="509" t="str">
        <f>IF(BA787="","",VLOOKUP(BB787,[0]!Qualifier,(COLUMN(BB787)-34),FALSE))</f>
        <v xml:space="preserve">None </v>
      </c>
      <c r="CJ787" s="510"/>
      <c r="CK787" s="513" t="str">
        <f t="shared" si="586"/>
        <v>6-2-13-3-1-3-1-1-6-1-2-3-5-2-1-18-1-1-1</v>
      </c>
      <c r="CL787" s="513">
        <v>40751</v>
      </c>
      <c r="CM787" s="513">
        <v>45195</v>
      </c>
      <c r="CN787" s="513">
        <v>42471</v>
      </c>
      <c r="CO787" s="513">
        <v>1</v>
      </c>
      <c r="CP787" s="510" t="s">
        <v>1078</v>
      </c>
    </row>
    <row r="788" spans="2:94" ht="12.95" customHeight="1" outlineLevel="1" x14ac:dyDescent="0.35">
      <c r="B788" s="7">
        <f t="shared" si="585"/>
        <v>783</v>
      </c>
      <c r="C788" s="59">
        <f t="shared" si="587"/>
        <v>783</v>
      </c>
      <c r="D788" s="124">
        <f t="shared" si="561"/>
        <v>642946</v>
      </c>
      <c r="E788" s="16" t="str">
        <f t="shared" si="562"/>
        <v>Misc</v>
      </c>
      <c r="F788" s="58" t="str">
        <f t="shared" si="563"/>
        <v xml:space="preserve">NoAC </v>
      </c>
      <c r="G788" s="58" t="str">
        <f t="shared" si="564"/>
        <v xml:space="preserve">NoAdd </v>
      </c>
      <c r="H788" s="58" t="str">
        <f t="shared" si="565"/>
        <v xml:space="preserve">Open </v>
      </c>
      <c r="I788" s="58" t="str">
        <f t="shared" si="566"/>
        <v>VSMisc</v>
      </c>
      <c r="J788" s="58" t="str">
        <f t="shared" si="567"/>
        <v xml:space="preserve">≤-18°C  </v>
      </c>
      <c r="K788" s="58" t="str">
        <f t="shared" si="568"/>
        <v>Frozen</v>
      </c>
      <c r="L788" s="58" t="str">
        <f t="shared" si="569"/>
        <v xml:space="preserve">Allo </v>
      </c>
      <c r="M788" s="58" t="str">
        <f t="shared" si="570"/>
        <v xml:space="preserve">Other </v>
      </c>
      <c r="N788" s="58" t="str">
        <f t="shared" si="571"/>
        <v xml:space="preserve">NA </v>
      </c>
      <c r="O788" s="58" t="str">
        <f t="shared" si="572"/>
        <v>Oral</v>
      </c>
      <c r="P788" s="58" t="str">
        <f t="shared" si="573"/>
        <v xml:space="preserve">None </v>
      </c>
      <c r="Q788" s="58" t="str">
        <f t="shared" si="574"/>
        <v xml:space="preserve">PoolDiv </v>
      </c>
      <c r="R788" s="58" t="str">
        <f t="shared" si="575"/>
        <v xml:space="preserve">NoIrr </v>
      </c>
      <c r="S788" s="58" t="str">
        <f t="shared" si="576"/>
        <v xml:space="preserve">- </v>
      </c>
      <c r="T788" s="58" t="str">
        <f t="shared" si="577"/>
        <v>HBMilk</v>
      </c>
      <c r="U788" s="58" t="str">
        <f t="shared" si="578"/>
        <v xml:space="preserve">Qu </v>
      </c>
      <c r="V788" s="58" t="str">
        <f t="shared" si="579"/>
        <v>NA</v>
      </c>
      <c r="W788" s="58" t="str">
        <f t="shared" si="580"/>
        <v>Past</v>
      </c>
      <c r="Y788" s="161" t="str">
        <f t="shared" si="542"/>
        <v>6-1-1-2-6-3-3-1-3-1-9-1-5-1-1-24-2-1-12</v>
      </c>
      <c r="Z788" s="8">
        <f t="shared" si="581"/>
        <v>642946</v>
      </c>
      <c r="AA788" s="7">
        <f t="shared" si="582"/>
        <v>783</v>
      </c>
      <c r="AB788" s="29" t="str">
        <f t="shared" si="583"/>
        <v>6</v>
      </c>
      <c r="AC788" s="29" t="str">
        <f t="shared" si="583"/>
        <v>4</v>
      </c>
      <c r="AD788" s="29" t="str">
        <f t="shared" si="583"/>
        <v>2</v>
      </c>
      <c r="AE788" s="29" t="str">
        <f t="shared" si="583"/>
        <v>9</v>
      </c>
      <c r="AF788" s="29" t="str">
        <f t="shared" si="583"/>
        <v>4</v>
      </c>
      <c r="AG788" s="29" t="str">
        <f t="shared" si="583"/>
        <v>6</v>
      </c>
      <c r="AH788" s="48">
        <f t="shared" si="474"/>
        <v>783</v>
      </c>
      <c r="AI788" s="510">
        <v>642946</v>
      </c>
      <c r="AJ788" s="509">
        <v>6</v>
      </c>
      <c r="AK788" s="509">
        <v>1</v>
      </c>
      <c r="AL788" s="509">
        <v>1</v>
      </c>
      <c r="AM788" s="509">
        <v>2</v>
      </c>
      <c r="AN788" s="509">
        <v>6</v>
      </c>
      <c r="AO788" s="509">
        <v>3</v>
      </c>
      <c r="AP788" s="509">
        <v>3</v>
      </c>
      <c r="AQ788" s="509">
        <v>1</v>
      </c>
      <c r="AR788" s="509">
        <v>3</v>
      </c>
      <c r="AS788" s="509">
        <v>1</v>
      </c>
      <c r="AT788" s="509">
        <v>9</v>
      </c>
      <c r="AU788" s="509">
        <v>1</v>
      </c>
      <c r="AV788" s="509">
        <v>5</v>
      </c>
      <c r="AW788" s="509">
        <v>1</v>
      </c>
      <c r="AX788" s="509">
        <v>1</v>
      </c>
      <c r="AY788" s="509">
        <v>24</v>
      </c>
      <c r="AZ788" s="509">
        <v>2</v>
      </c>
      <c r="BA788" s="509">
        <v>1</v>
      </c>
      <c r="BB788" s="509">
        <v>12</v>
      </c>
      <c r="BC788" s="509" t="b">
        <v>0</v>
      </c>
      <c r="BD788" s="508">
        <v>44520</v>
      </c>
      <c r="BE788" s="508">
        <v>44516</v>
      </c>
      <c r="BF788" s="509" t="b">
        <v>0</v>
      </c>
      <c r="BG788" s="510" t="s">
        <v>1382</v>
      </c>
      <c r="BH788" s="509">
        <v>110</v>
      </c>
      <c r="BI788" s="510" t="s">
        <v>1179</v>
      </c>
      <c r="BJ788" s="513">
        <v>44520</v>
      </c>
      <c r="BK788" s="513">
        <v>44516</v>
      </c>
      <c r="BL788" s="513">
        <v>46217</v>
      </c>
      <c r="BM788" s="510"/>
      <c r="BN788" s="512"/>
      <c r="BO788" s="510"/>
      <c r="BP788" s="509">
        <v>13</v>
      </c>
      <c r="BQ788" s="509" t="str">
        <f>IF(AI788="","",VLOOKUP(AJ788,[0]!Qualifier,(COLUMN(AJ788)-34),FALSE))</f>
        <v>Misc</v>
      </c>
      <c r="BR788" s="509" t="str">
        <f>IF(AJ788="","",VLOOKUP(AK788,[0]!Qualifier,(COLUMN(AK788)-34),FALSE))</f>
        <v xml:space="preserve">NoAC </v>
      </c>
      <c r="BS788" s="509" t="str">
        <f>IF(AK788="","",VLOOKUP(AL788,[0]!Qualifier,(COLUMN(AL788)-34),FALSE))</f>
        <v xml:space="preserve">NoAdd </v>
      </c>
      <c r="BT788" s="509" t="str">
        <f>IF(AL788="","",VLOOKUP(AM788,[0]!Qualifier,(COLUMN(AM788)-34),FALSE))</f>
        <v xml:space="preserve">Open </v>
      </c>
      <c r="BU788" s="509" t="str">
        <f>IF(AM788="","",VLOOKUP(AN788,[0]!Qualifier,(COLUMN(AN788)-34),FALSE))</f>
        <v>VSMisc</v>
      </c>
      <c r="BV788" s="509" t="str">
        <f>IF(AN788="","",VLOOKUP(AO788,[0]!Qualifier,(COLUMN(AO788)-34),FALSE))</f>
        <v xml:space="preserve">≤-18°C  </v>
      </c>
      <c r="BW788" s="509" t="str">
        <f>IF(AO788="","",VLOOKUP(AP788,[0]!Qualifier,(COLUMN(AP788)-34),FALSE))</f>
        <v>Frozen</v>
      </c>
      <c r="BX788" s="509" t="str">
        <f>IF(AP788="","",VLOOKUP(AQ788,[0]!Qualifier,(COLUMN(AQ788)-34),FALSE))</f>
        <v xml:space="preserve">Allo </v>
      </c>
      <c r="BY788" s="509" t="str">
        <f>IF(AQ788="","",VLOOKUP(AR788,[0]!Qualifier,(COLUMN(AR788)-34),FALSE))</f>
        <v xml:space="preserve">Other </v>
      </c>
      <c r="BZ788" s="509" t="str">
        <f>IF(AR788="","",VLOOKUP(AS788,[0]!Qualifier,(COLUMN(AS788)-34),FALSE))</f>
        <v xml:space="preserve">NA </v>
      </c>
      <c r="CA788" s="509" t="str">
        <f>IF(AS788="","",VLOOKUP(AT788,[0]!Qualifier,(COLUMN(AT788)-34),FALSE))</f>
        <v>Oral</v>
      </c>
      <c r="CB788" s="509" t="str">
        <f>IF(AT788="","",VLOOKUP(AU788,[0]!Qualifier,(COLUMN(AU788)-34),FALSE))</f>
        <v xml:space="preserve">None </v>
      </c>
      <c r="CC788" s="509" t="str">
        <f>IF(AU788="","",VLOOKUP(AV788,[0]!Qualifier,(COLUMN(AV788)-34),FALSE))</f>
        <v xml:space="preserve">PoolDiv </v>
      </c>
      <c r="CD788" s="509" t="str">
        <f>IF(AV788="","",VLOOKUP(AW788,[0]!Qualifier,(COLUMN(AW788)-34),FALSE))</f>
        <v xml:space="preserve">NoIrr </v>
      </c>
      <c r="CE788" s="508" t="str">
        <f>IF(AW788="","",VLOOKUP(AX788,[0]!Qualifier,(COLUMN(AX788)-34),FALSE))</f>
        <v xml:space="preserve">- </v>
      </c>
      <c r="CF788" s="508" t="str">
        <f>IF(AX788="","",VLOOKUP(AY788,[0]!Qualifier,(COLUMN(AY788)-34),FALSE))</f>
        <v>HBMilk</v>
      </c>
      <c r="CG788" s="509" t="str">
        <f>IF(AY788="","",VLOOKUP(AZ788,[0]!Qualifier,(COLUMN(AZ788)-34),FALSE))</f>
        <v xml:space="preserve">Qu </v>
      </c>
      <c r="CH788" s="510" t="str">
        <f>IF(AZ788="","",VLOOKUP(BA788,[0]!Qualifier,(COLUMN(BA788)-34),FALSE))</f>
        <v>NA</v>
      </c>
      <c r="CI788" s="509" t="str">
        <f>IF(BA788="","",VLOOKUP(BB788,[0]!Qualifier,(COLUMN(BB788)-34),FALSE))</f>
        <v>Past</v>
      </c>
      <c r="CJ788" s="510"/>
      <c r="CK788" s="513" t="str">
        <f t="shared" si="586"/>
        <v>6-1-1-2-6-3-3-1-3-1-9-1-5-1-1-24-2-1-12</v>
      </c>
      <c r="CL788" s="513">
        <v>41975</v>
      </c>
      <c r="CM788" s="513">
        <v>45195</v>
      </c>
      <c r="CN788" s="513">
        <v>42471</v>
      </c>
      <c r="CO788" s="513">
        <v>1</v>
      </c>
      <c r="CP788" s="510" t="s">
        <v>1078</v>
      </c>
    </row>
    <row r="789" spans="2:94" ht="12.95" customHeight="1" outlineLevel="1" x14ac:dyDescent="0.35">
      <c r="B789" s="7">
        <f t="shared" si="585"/>
        <v>784</v>
      </c>
      <c r="C789" s="59">
        <f t="shared" si="587"/>
        <v>784</v>
      </c>
      <c r="D789" s="124">
        <f t="shared" si="561"/>
        <v>655742</v>
      </c>
      <c r="E789" s="16" t="str">
        <f t="shared" si="562"/>
        <v>Misc</v>
      </c>
      <c r="F789" s="58" t="str">
        <f t="shared" si="563"/>
        <v xml:space="preserve">NoAC </v>
      </c>
      <c r="G789" s="58" t="str">
        <f t="shared" si="564"/>
        <v xml:space="preserve">Glycerol </v>
      </c>
      <c r="H789" s="58" t="str">
        <f t="shared" si="565"/>
        <v xml:space="preserve">Open </v>
      </c>
      <c r="I789" s="58" t="str">
        <f t="shared" si="566"/>
        <v>VSMisc</v>
      </c>
      <c r="J789" s="58" t="str">
        <f t="shared" si="567"/>
        <v xml:space="preserve">≤-80°C </v>
      </c>
      <c r="K789" s="58" t="str">
        <f t="shared" si="568"/>
        <v>No</v>
      </c>
      <c r="L789" s="58" t="str">
        <f t="shared" si="569"/>
        <v xml:space="preserve">Allo </v>
      </c>
      <c r="M789" s="58" t="str">
        <f t="shared" si="570"/>
        <v>Defaec</v>
      </c>
      <c r="N789" s="58" t="str">
        <f t="shared" si="571"/>
        <v xml:space="preserve">NA </v>
      </c>
      <c r="O789" s="58" t="str">
        <f t="shared" si="572"/>
        <v>Oral</v>
      </c>
      <c r="P789" s="58" t="str">
        <f t="shared" si="573"/>
        <v xml:space="preserve">None </v>
      </c>
      <c r="Q789" s="58" t="str">
        <f t="shared" si="574"/>
        <v xml:space="preserve">Divid </v>
      </c>
      <c r="R789" s="58" t="str">
        <f t="shared" si="575"/>
        <v xml:space="preserve">NoIrr </v>
      </c>
      <c r="S789" s="58" t="str">
        <f t="shared" si="576"/>
        <v>?</v>
      </c>
      <c r="T789" s="58" t="str">
        <f t="shared" si="577"/>
        <v>FMTCaps</v>
      </c>
      <c r="U789" s="58" t="str">
        <f t="shared" si="578"/>
        <v xml:space="preserve">Qu </v>
      </c>
      <c r="V789" s="58" t="str">
        <f t="shared" si="579"/>
        <v>NA</v>
      </c>
      <c r="W789" s="58" t="str">
        <f t="shared" si="580"/>
        <v xml:space="preserve">None </v>
      </c>
      <c r="Y789" s="161" t="str">
        <f t="shared" si="542"/>
        <v>6-1-9-2-6-16-1-1-7-1-9-1-2-1-0-25-2-1-1</v>
      </c>
      <c r="Z789" s="8">
        <f t="shared" si="581"/>
        <v>655742</v>
      </c>
      <c r="AA789" s="7">
        <f t="shared" si="582"/>
        <v>784</v>
      </c>
      <c r="AB789" s="29" t="str">
        <f t="shared" si="583"/>
        <v>6</v>
      </c>
      <c r="AC789" s="29" t="str">
        <f t="shared" si="583"/>
        <v>5</v>
      </c>
      <c r="AD789" s="29" t="str">
        <f t="shared" si="583"/>
        <v>5</v>
      </c>
      <c r="AE789" s="29" t="str">
        <f t="shared" si="583"/>
        <v>7</v>
      </c>
      <c r="AF789" s="29" t="str">
        <f t="shared" si="583"/>
        <v>4</v>
      </c>
      <c r="AG789" s="29" t="str">
        <f t="shared" si="583"/>
        <v>2</v>
      </c>
      <c r="AH789" s="48">
        <f t="shared" si="474"/>
        <v>784</v>
      </c>
      <c r="AI789" s="510">
        <v>655742</v>
      </c>
      <c r="AJ789" s="509">
        <v>6</v>
      </c>
      <c r="AK789" s="509">
        <v>1</v>
      </c>
      <c r="AL789" s="509">
        <v>9</v>
      </c>
      <c r="AM789" s="509">
        <v>2</v>
      </c>
      <c r="AN789" s="509">
        <v>6</v>
      </c>
      <c r="AO789" s="509">
        <v>16</v>
      </c>
      <c r="AP789" s="509">
        <v>1</v>
      </c>
      <c r="AQ789" s="509">
        <v>1</v>
      </c>
      <c r="AR789" s="509">
        <v>7</v>
      </c>
      <c r="AS789" s="509">
        <v>1</v>
      </c>
      <c r="AT789" s="509">
        <v>9</v>
      </c>
      <c r="AU789" s="509">
        <v>1</v>
      </c>
      <c r="AV789" s="509">
        <v>2</v>
      </c>
      <c r="AW789" s="509">
        <v>1</v>
      </c>
      <c r="AX789" s="509">
        <v>0</v>
      </c>
      <c r="AY789" s="509">
        <v>25</v>
      </c>
      <c r="AZ789" s="509">
        <v>2</v>
      </c>
      <c r="BA789" s="509">
        <v>1</v>
      </c>
      <c r="BB789" s="509">
        <v>1</v>
      </c>
      <c r="BC789" s="509" t="b">
        <v>0</v>
      </c>
      <c r="BD789" s="508">
        <v>44571</v>
      </c>
      <c r="BE789" s="508">
        <v>44516</v>
      </c>
      <c r="BF789" s="509" t="b">
        <v>0</v>
      </c>
      <c r="BG789" s="510" t="s">
        <v>1383</v>
      </c>
      <c r="BH789" s="509">
        <v>109</v>
      </c>
      <c r="BI789" s="510" t="s">
        <v>1180</v>
      </c>
      <c r="BJ789" s="513">
        <v>44571</v>
      </c>
      <c r="BK789" s="513">
        <v>44516</v>
      </c>
      <c r="BL789" s="513">
        <v>46217</v>
      </c>
      <c r="BM789" s="510"/>
      <c r="BN789" s="512"/>
      <c r="BO789" s="510"/>
      <c r="BP789" s="509">
        <v>11</v>
      </c>
      <c r="BQ789" s="509" t="str">
        <f>IF(AI789="","",VLOOKUP(AJ789,[0]!Qualifier,(COLUMN(AJ789)-34),FALSE))</f>
        <v>Misc</v>
      </c>
      <c r="BR789" s="509" t="str">
        <f>IF(AJ789="","",VLOOKUP(AK789,[0]!Qualifier,(COLUMN(AK789)-34),FALSE))</f>
        <v xml:space="preserve">NoAC </v>
      </c>
      <c r="BS789" s="509" t="str">
        <f>IF(AK789="","",VLOOKUP(AL789,[0]!Qualifier,(COLUMN(AL789)-34),FALSE))</f>
        <v xml:space="preserve">Glycerol </v>
      </c>
      <c r="BT789" s="509" t="str">
        <f>IF(AL789="","",VLOOKUP(AM789,[0]!Qualifier,(COLUMN(AM789)-34),FALSE))</f>
        <v xml:space="preserve">Open </v>
      </c>
      <c r="BU789" s="509" t="str">
        <f>IF(AM789="","",VLOOKUP(AN789,[0]!Qualifier,(COLUMN(AN789)-34),FALSE))</f>
        <v>VSMisc</v>
      </c>
      <c r="BV789" s="509" t="str">
        <f>IF(AN789="","",VLOOKUP(AO789,[0]!Qualifier,(COLUMN(AO789)-34),FALSE))</f>
        <v xml:space="preserve">≤-80°C </v>
      </c>
      <c r="BW789" s="509" t="str">
        <f>IF(AO789="","",VLOOKUP(AP789,[0]!Qualifier,(COLUMN(AP789)-34),FALSE))</f>
        <v>No</v>
      </c>
      <c r="BX789" s="509" t="str">
        <f>IF(AP789="","",VLOOKUP(AQ789,[0]!Qualifier,(COLUMN(AQ789)-34),FALSE))</f>
        <v xml:space="preserve">Allo </v>
      </c>
      <c r="BY789" s="509" t="str">
        <f>IF(AQ789="","",VLOOKUP(AR789,[0]!Qualifier,(COLUMN(AR789)-34),FALSE))</f>
        <v>Defaec</v>
      </c>
      <c r="BZ789" s="509" t="str">
        <f>IF(AR789="","",VLOOKUP(AS789,[0]!Qualifier,(COLUMN(AS789)-34),FALSE))</f>
        <v xml:space="preserve">NA </v>
      </c>
      <c r="CA789" s="509" t="str">
        <f>IF(AS789="","",VLOOKUP(AT789,[0]!Qualifier,(COLUMN(AT789)-34),FALSE))</f>
        <v>Oral</v>
      </c>
      <c r="CB789" s="509" t="str">
        <f>IF(AT789="","",VLOOKUP(AU789,[0]!Qualifier,(COLUMN(AU789)-34),FALSE))</f>
        <v xml:space="preserve">None </v>
      </c>
      <c r="CC789" s="509" t="str">
        <f>IF(AU789="","",VLOOKUP(AV789,[0]!Qualifier,(COLUMN(AV789)-34),FALSE))</f>
        <v xml:space="preserve">Divid </v>
      </c>
      <c r="CD789" s="509" t="str">
        <f>IF(AV789="","",VLOOKUP(AW789,[0]!Qualifier,(COLUMN(AW789)-34),FALSE))</f>
        <v xml:space="preserve">NoIrr </v>
      </c>
      <c r="CE789" s="508" t="str">
        <f>IF(AW789="","",VLOOKUP(AX789,[0]!Qualifier,(COLUMN(AX789)-34),FALSE))</f>
        <v>?</v>
      </c>
      <c r="CF789" s="508" t="str">
        <f>IF(AX789="","",VLOOKUP(AY789,[0]!Qualifier,(COLUMN(AY789)-34),FALSE))</f>
        <v>FMTCaps</v>
      </c>
      <c r="CG789" s="509" t="str">
        <f>IF(AY789="","",VLOOKUP(AZ789,[0]!Qualifier,(COLUMN(AZ789)-34),FALSE))</f>
        <v xml:space="preserve">Qu </v>
      </c>
      <c r="CH789" s="510" t="str">
        <f>IF(AZ789="","",VLOOKUP(BA789,[0]!Qualifier,(COLUMN(BA789)-34),FALSE))</f>
        <v>NA</v>
      </c>
      <c r="CI789" s="509" t="str">
        <f>IF(BA789="","",VLOOKUP(BB789,[0]!Qualifier,(COLUMN(BB789)-34),FALSE))</f>
        <v xml:space="preserve">None </v>
      </c>
      <c r="CJ789" s="510"/>
      <c r="CK789" s="513" t="str">
        <f t="shared" si="586"/>
        <v>6-1-9-2-6-16-1-1-7-1-9-1-2-1-0-25-2-1-1</v>
      </c>
      <c r="CL789" s="513">
        <v>41975</v>
      </c>
      <c r="CM789" s="513">
        <v>45195</v>
      </c>
      <c r="CN789" s="513">
        <v>42471</v>
      </c>
      <c r="CO789" s="513">
        <v>1</v>
      </c>
      <c r="CP789" s="510" t="s">
        <v>1078</v>
      </c>
    </row>
    <row r="790" spans="2:94" ht="12.95" customHeight="1" outlineLevel="1" x14ac:dyDescent="0.35">
      <c r="B790" s="7">
        <f t="shared" si="585"/>
        <v>785</v>
      </c>
      <c r="C790" s="59">
        <f t="shared" si="587"/>
        <v>785</v>
      </c>
      <c r="D790" s="124">
        <f t="shared" si="561"/>
        <v>656742</v>
      </c>
      <c r="E790" s="16" t="str">
        <f t="shared" si="562"/>
        <v>Misc</v>
      </c>
      <c r="F790" s="58" t="str">
        <f t="shared" si="563"/>
        <v xml:space="preserve">NoAC </v>
      </c>
      <c r="G790" s="58" t="str">
        <f t="shared" si="564"/>
        <v xml:space="preserve">Glycerol </v>
      </c>
      <c r="H790" s="58" t="str">
        <f t="shared" si="565"/>
        <v xml:space="preserve">Open </v>
      </c>
      <c r="I790" s="58" t="str">
        <f t="shared" si="566"/>
        <v>VSMisc</v>
      </c>
      <c r="J790" s="58" t="str">
        <f t="shared" si="567"/>
        <v xml:space="preserve">≤-80°C </v>
      </c>
      <c r="K790" s="58" t="str">
        <f t="shared" si="568"/>
        <v>No</v>
      </c>
      <c r="L790" s="58" t="str">
        <f t="shared" si="569"/>
        <v xml:space="preserve">Auto </v>
      </c>
      <c r="M790" s="58" t="str">
        <f t="shared" si="570"/>
        <v>Defaec</v>
      </c>
      <c r="N790" s="58" t="str">
        <f t="shared" si="571"/>
        <v xml:space="preserve">NA </v>
      </c>
      <c r="O790" s="58" t="str">
        <f t="shared" si="572"/>
        <v>Oral</v>
      </c>
      <c r="P790" s="58" t="str">
        <f t="shared" si="573"/>
        <v xml:space="preserve">None </v>
      </c>
      <c r="Q790" s="58" t="str">
        <f t="shared" si="574"/>
        <v xml:space="preserve">Divid </v>
      </c>
      <c r="R790" s="58" t="str">
        <f t="shared" si="575"/>
        <v xml:space="preserve">NoIrr </v>
      </c>
      <c r="S790" s="58" t="str">
        <f t="shared" si="576"/>
        <v>?</v>
      </c>
      <c r="T790" s="58" t="str">
        <f t="shared" si="577"/>
        <v>FMTCaps</v>
      </c>
      <c r="U790" s="58" t="str">
        <f t="shared" si="578"/>
        <v xml:space="preserve">Qu </v>
      </c>
      <c r="V790" s="58" t="str">
        <f t="shared" si="579"/>
        <v>NA</v>
      </c>
      <c r="W790" s="58" t="str">
        <f t="shared" si="580"/>
        <v xml:space="preserve">None </v>
      </c>
      <c r="Y790" s="161" t="str">
        <f t="shared" si="542"/>
        <v>6-1-9-2-6-16-1-2-7-1-9-1-2-1-0-25-2-1-1</v>
      </c>
      <c r="Z790" s="8">
        <f t="shared" si="581"/>
        <v>656742</v>
      </c>
      <c r="AA790" s="7">
        <f t="shared" si="582"/>
        <v>785</v>
      </c>
      <c r="AB790" s="29" t="str">
        <f t="shared" si="583"/>
        <v>6</v>
      </c>
      <c r="AC790" s="29" t="str">
        <f t="shared" si="583"/>
        <v>5</v>
      </c>
      <c r="AD790" s="29" t="str">
        <f t="shared" si="583"/>
        <v>6</v>
      </c>
      <c r="AE790" s="29" t="str">
        <f t="shared" si="583"/>
        <v>7</v>
      </c>
      <c r="AF790" s="29" t="str">
        <f t="shared" si="583"/>
        <v>4</v>
      </c>
      <c r="AG790" s="29" t="str">
        <f t="shared" si="583"/>
        <v>2</v>
      </c>
      <c r="AH790" s="48">
        <f t="shared" si="474"/>
        <v>785</v>
      </c>
      <c r="AI790" s="510">
        <v>656742</v>
      </c>
      <c r="AJ790" s="509">
        <v>6</v>
      </c>
      <c r="AK790" s="509">
        <v>1</v>
      </c>
      <c r="AL790" s="509">
        <v>9</v>
      </c>
      <c r="AM790" s="509">
        <v>2</v>
      </c>
      <c r="AN790" s="509">
        <v>6</v>
      </c>
      <c r="AO790" s="509">
        <v>16</v>
      </c>
      <c r="AP790" s="509">
        <v>1</v>
      </c>
      <c r="AQ790" s="509">
        <v>2</v>
      </c>
      <c r="AR790" s="509">
        <v>7</v>
      </c>
      <c r="AS790" s="509">
        <v>1</v>
      </c>
      <c r="AT790" s="509">
        <v>9</v>
      </c>
      <c r="AU790" s="509">
        <v>1</v>
      </c>
      <c r="AV790" s="509">
        <v>2</v>
      </c>
      <c r="AW790" s="509">
        <v>1</v>
      </c>
      <c r="AX790" s="509">
        <v>0</v>
      </c>
      <c r="AY790" s="509">
        <v>25</v>
      </c>
      <c r="AZ790" s="509">
        <v>2</v>
      </c>
      <c r="BA790" s="509">
        <v>1</v>
      </c>
      <c r="BB790" s="509">
        <v>1</v>
      </c>
      <c r="BC790" s="509" t="b">
        <v>0</v>
      </c>
      <c r="BD790" s="508">
        <v>44571</v>
      </c>
      <c r="BE790" s="508">
        <v>44516</v>
      </c>
      <c r="BF790" s="509" t="b">
        <v>0</v>
      </c>
      <c r="BG790" s="510" t="s">
        <v>1384</v>
      </c>
      <c r="BH790" s="509">
        <v>109</v>
      </c>
      <c r="BI790" s="510" t="s">
        <v>1180</v>
      </c>
      <c r="BJ790" s="513">
        <v>44571</v>
      </c>
      <c r="BK790" s="513">
        <v>44516</v>
      </c>
      <c r="BL790" s="513">
        <v>46217</v>
      </c>
      <c r="BM790" s="510"/>
      <c r="BN790" s="512"/>
      <c r="BO790" s="510"/>
      <c r="BP790" s="509">
        <v>13</v>
      </c>
      <c r="BQ790" s="509" t="str">
        <f>IF(AI790="","",VLOOKUP(AJ790,[0]!Qualifier,(COLUMN(AJ790)-34),FALSE))</f>
        <v>Misc</v>
      </c>
      <c r="BR790" s="509" t="str">
        <f>IF(AJ790="","",VLOOKUP(AK790,[0]!Qualifier,(COLUMN(AK790)-34),FALSE))</f>
        <v xml:space="preserve">NoAC </v>
      </c>
      <c r="BS790" s="509" t="str">
        <f>IF(AK790="","",VLOOKUP(AL790,[0]!Qualifier,(COLUMN(AL790)-34),FALSE))</f>
        <v xml:space="preserve">Glycerol </v>
      </c>
      <c r="BT790" s="509" t="str">
        <f>IF(AL790="","",VLOOKUP(AM790,[0]!Qualifier,(COLUMN(AM790)-34),FALSE))</f>
        <v xml:space="preserve">Open </v>
      </c>
      <c r="BU790" s="509" t="str">
        <f>IF(AM790="","",VLOOKUP(AN790,[0]!Qualifier,(COLUMN(AN790)-34),FALSE))</f>
        <v>VSMisc</v>
      </c>
      <c r="BV790" s="509" t="str">
        <f>IF(AN790="","",VLOOKUP(AO790,[0]!Qualifier,(COLUMN(AO790)-34),FALSE))</f>
        <v xml:space="preserve">≤-80°C </v>
      </c>
      <c r="BW790" s="509" t="str">
        <f>IF(AO790="","",VLOOKUP(AP790,[0]!Qualifier,(COLUMN(AP790)-34),FALSE))</f>
        <v>No</v>
      </c>
      <c r="BX790" s="509" t="str">
        <f>IF(AP790="","",VLOOKUP(AQ790,[0]!Qualifier,(COLUMN(AQ790)-34),FALSE))</f>
        <v xml:space="preserve">Auto </v>
      </c>
      <c r="BY790" s="509" t="str">
        <f>IF(AQ790="","",VLOOKUP(AR790,[0]!Qualifier,(COLUMN(AR790)-34),FALSE))</f>
        <v>Defaec</v>
      </c>
      <c r="BZ790" s="509" t="str">
        <f>IF(AR790="","",VLOOKUP(AS790,[0]!Qualifier,(COLUMN(AS790)-34),FALSE))</f>
        <v xml:space="preserve">NA </v>
      </c>
      <c r="CA790" s="509" t="str">
        <f>IF(AS790="","",VLOOKUP(AT790,[0]!Qualifier,(COLUMN(AT790)-34),FALSE))</f>
        <v>Oral</v>
      </c>
      <c r="CB790" s="509" t="str">
        <f>IF(AT790="","",VLOOKUP(AU790,[0]!Qualifier,(COLUMN(AU790)-34),FALSE))</f>
        <v xml:space="preserve">None </v>
      </c>
      <c r="CC790" s="509" t="str">
        <f>IF(AU790="","",VLOOKUP(AV790,[0]!Qualifier,(COLUMN(AV790)-34),FALSE))</f>
        <v xml:space="preserve">Divid </v>
      </c>
      <c r="CD790" s="509" t="str">
        <f>IF(AV790="","",VLOOKUP(AW790,[0]!Qualifier,(COLUMN(AW790)-34),FALSE))</f>
        <v xml:space="preserve">NoIrr </v>
      </c>
      <c r="CE790" s="508" t="str">
        <f>IF(AW790="","",VLOOKUP(AX790,[0]!Qualifier,(COLUMN(AX790)-34),FALSE))</f>
        <v>?</v>
      </c>
      <c r="CF790" s="508" t="str">
        <f>IF(AX790="","",VLOOKUP(AY790,[0]!Qualifier,(COLUMN(AY790)-34),FALSE))</f>
        <v>FMTCaps</v>
      </c>
      <c r="CG790" s="509" t="str">
        <f>IF(AY790="","",VLOOKUP(AZ790,[0]!Qualifier,(COLUMN(AZ790)-34),FALSE))</f>
        <v xml:space="preserve">Qu </v>
      </c>
      <c r="CH790" s="510" t="str">
        <f>IF(AZ790="","",VLOOKUP(BA790,[0]!Qualifier,(COLUMN(BA790)-34),FALSE))</f>
        <v>NA</v>
      </c>
      <c r="CI790" s="509" t="str">
        <f>IF(BA790="","",VLOOKUP(BB790,[0]!Qualifier,(COLUMN(BB790)-34),FALSE))</f>
        <v xml:space="preserve">None </v>
      </c>
      <c r="CJ790" s="510"/>
      <c r="CK790" s="513" t="str">
        <f t="shared" si="586"/>
        <v>6-1-9-2-6-16-1-2-7-1-9-1-2-1-0-25-2-1-1</v>
      </c>
      <c r="CL790" s="513">
        <v>41975</v>
      </c>
      <c r="CM790" s="513">
        <v>45195</v>
      </c>
      <c r="CN790" s="513">
        <v>42471</v>
      </c>
      <c r="CO790" s="513">
        <v>1</v>
      </c>
      <c r="CP790" s="510" t="s">
        <v>1078</v>
      </c>
    </row>
    <row r="791" spans="2:94" ht="12.95" customHeight="1" outlineLevel="1" x14ac:dyDescent="0.35">
      <c r="B791" s="7">
        <f t="shared" si="585"/>
        <v>786</v>
      </c>
      <c r="C791" s="59">
        <f t="shared" si="587"/>
        <v>786</v>
      </c>
      <c r="D791" s="124">
        <f t="shared" si="561"/>
        <v>665752</v>
      </c>
      <c r="E791" s="16" t="str">
        <f t="shared" si="562"/>
        <v>Misc</v>
      </c>
      <c r="F791" s="58" t="str">
        <f t="shared" si="563"/>
        <v xml:space="preserve">NoAC </v>
      </c>
      <c r="G791" s="58" t="str">
        <f t="shared" si="564"/>
        <v xml:space="preserve">Glycerol </v>
      </c>
      <c r="H791" s="58" t="str">
        <f t="shared" si="565"/>
        <v xml:space="preserve">Open </v>
      </c>
      <c r="I791" s="58" t="str">
        <f t="shared" si="566"/>
        <v>VSMisc</v>
      </c>
      <c r="J791" s="58" t="str">
        <f t="shared" si="567"/>
        <v xml:space="preserve">≤-80°C </v>
      </c>
      <c r="K791" s="58" t="str">
        <f t="shared" si="568"/>
        <v>No</v>
      </c>
      <c r="L791" s="58" t="str">
        <f t="shared" si="569"/>
        <v xml:space="preserve">Allo </v>
      </c>
      <c r="M791" s="58" t="str">
        <f t="shared" si="570"/>
        <v>Defaec</v>
      </c>
      <c r="N791" s="58" t="str">
        <f t="shared" si="571"/>
        <v xml:space="preserve">NA </v>
      </c>
      <c r="O791" s="58" t="str">
        <f t="shared" si="572"/>
        <v>Colonosc</v>
      </c>
      <c r="P791" s="58" t="str">
        <f t="shared" si="573"/>
        <v xml:space="preserve">None </v>
      </c>
      <c r="Q791" s="58" t="str">
        <f t="shared" si="574"/>
        <v xml:space="preserve">Divid </v>
      </c>
      <c r="R791" s="58" t="str">
        <f t="shared" si="575"/>
        <v xml:space="preserve">NoIrr </v>
      </c>
      <c r="S791" s="58" t="str">
        <f t="shared" si="576"/>
        <v>?</v>
      </c>
      <c r="T791" s="58" t="str">
        <f t="shared" si="577"/>
        <v>FMTSyr</v>
      </c>
      <c r="U791" s="58" t="str">
        <f t="shared" si="578"/>
        <v xml:space="preserve">Qu </v>
      </c>
      <c r="V791" s="58" t="str">
        <f t="shared" si="579"/>
        <v>NA</v>
      </c>
      <c r="W791" s="58" t="str">
        <f t="shared" si="580"/>
        <v xml:space="preserve">None </v>
      </c>
      <c r="Y791" s="161" t="str">
        <f t="shared" si="542"/>
        <v>6-1-9-2-6-16-1-1-7-1-10-1-2-1-0-26-2-1-1</v>
      </c>
      <c r="Z791" s="8">
        <f t="shared" si="581"/>
        <v>665752</v>
      </c>
      <c r="AA791" s="7">
        <f t="shared" si="582"/>
        <v>786</v>
      </c>
      <c r="AB791" s="29" t="str">
        <f t="shared" si="583"/>
        <v>6</v>
      </c>
      <c r="AC791" s="29" t="str">
        <f t="shared" si="583"/>
        <v>6</v>
      </c>
      <c r="AD791" s="29" t="str">
        <f t="shared" si="583"/>
        <v>5</v>
      </c>
      <c r="AE791" s="29" t="str">
        <f t="shared" si="583"/>
        <v>7</v>
      </c>
      <c r="AF791" s="29" t="str">
        <f t="shared" si="583"/>
        <v>5</v>
      </c>
      <c r="AG791" s="29" t="str">
        <f t="shared" si="583"/>
        <v>2</v>
      </c>
      <c r="AH791" s="48">
        <f t="shared" si="474"/>
        <v>786</v>
      </c>
      <c r="AI791" s="510">
        <v>665752</v>
      </c>
      <c r="AJ791" s="509">
        <v>6</v>
      </c>
      <c r="AK791" s="509">
        <v>1</v>
      </c>
      <c r="AL791" s="509">
        <v>9</v>
      </c>
      <c r="AM791" s="509">
        <v>2</v>
      </c>
      <c r="AN791" s="509">
        <v>6</v>
      </c>
      <c r="AO791" s="509">
        <v>16</v>
      </c>
      <c r="AP791" s="509">
        <v>1</v>
      </c>
      <c r="AQ791" s="509">
        <v>1</v>
      </c>
      <c r="AR791" s="509">
        <v>7</v>
      </c>
      <c r="AS791" s="509">
        <v>1</v>
      </c>
      <c r="AT791" s="509">
        <v>10</v>
      </c>
      <c r="AU791" s="509">
        <v>1</v>
      </c>
      <c r="AV791" s="509">
        <v>2</v>
      </c>
      <c r="AW791" s="509">
        <v>1</v>
      </c>
      <c r="AX791" s="509">
        <v>0</v>
      </c>
      <c r="AY791" s="509">
        <v>26</v>
      </c>
      <c r="AZ791" s="509">
        <v>2</v>
      </c>
      <c r="BA791" s="509">
        <v>1</v>
      </c>
      <c r="BB791" s="509">
        <v>1</v>
      </c>
      <c r="BC791" s="509" t="b">
        <v>0</v>
      </c>
      <c r="BD791" s="508">
        <v>44571</v>
      </c>
      <c r="BE791" s="508">
        <v>44516</v>
      </c>
      <c r="BF791" s="509" t="b">
        <v>0</v>
      </c>
      <c r="BG791" s="510" t="s">
        <v>1385</v>
      </c>
      <c r="BH791" s="509">
        <v>109</v>
      </c>
      <c r="BI791" s="510" t="s">
        <v>1180</v>
      </c>
      <c r="BJ791" s="513">
        <v>44571</v>
      </c>
      <c r="BK791" s="513">
        <v>44516</v>
      </c>
      <c r="BL791" s="513">
        <v>46217</v>
      </c>
      <c r="BM791" s="510"/>
      <c r="BN791" s="512"/>
      <c r="BO791" s="510"/>
      <c r="BP791" s="509">
        <v>11</v>
      </c>
      <c r="BQ791" s="509" t="str">
        <f>IF(AI791="","",VLOOKUP(AJ791,[0]!Qualifier,(COLUMN(AJ791)-34),FALSE))</f>
        <v>Misc</v>
      </c>
      <c r="BR791" s="509" t="str">
        <f>IF(AJ791="","",VLOOKUP(AK791,[0]!Qualifier,(COLUMN(AK791)-34),FALSE))</f>
        <v xml:space="preserve">NoAC </v>
      </c>
      <c r="BS791" s="509" t="str">
        <f>IF(AK791="","",VLOOKUP(AL791,[0]!Qualifier,(COLUMN(AL791)-34),FALSE))</f>
        <v xml:space="preserve">Glycerol </v>
      </c>
      <c r="BT791" s="509" t="str">
        <f>IF(AL791="","",VLOOKUP(AM791,[0]!Qualifier,(COLUMN(AM791)-34),FALSE))</f>
        <v xml:space="preserve">Open </v>
      </c>
      <c r="BU791" s="509" t="str">
        <f>IF(AM791="","",VLOOKUP(AN791,[0]!Qualifier,(COLUMN(AN791)-34),FALSE))</f>
        <v>VSMisc</v>
      </c>
      <c r="BV791" s="509" t="str">
        <f>IF(AN791="","",VLOOKUP(AO791,[0]!Qualifier,(COLUMN(AO791)-34),FALSE))</f>
        <v xml:space="preserve">≤-80°C </v>
      </c>
      <c r="BW791" s="509" t="str">
        <f>IF(AO791="","",VLOOKUP(AP791,[0]!Qualifier,(COLUMN(AP791)-34),FALSE))</f>
        <v>No</v>
      </c>
      <c r="BX791" s="509" t="str">
        <f>IF(AP791="","",VLOOKUP(AQ791,[0]!Qualifier,(COLUMN(AQ791)-34),FALSE))</f>
        <v xml:space="preserve">Allo </v>
      </c>
      <c r="BY791" s="509" t="str">
        <f>IF(AQ791="","",VLOOKUP(AR791,[0]!Qualifier,(COLUMN(AR791)-34),FALSE))</f>
        <v>Defaec</v>
      </c>
      <c r="BZ791" s="509" t="str">
        <f>IF(AR791="","",VLOOKUP(AS791,[0]!Qualifier,(COLUMN(AS791)-34),FALSE))</f>
        <v xml:space="preserve">NA </v>
      </c>
      <c r="CA791" s="509" t="str">
        <f>IF(AS791="","",VLOOKUP(AT791,[0]!Qualifier,(COLUMN(AT791)-34),FALSE))</f>
        <v>Colonosc</v>
      </c>
      <c r="CB791" s="509" t="str">
        <f>IF(AT791="","",VLOOKUP(AU791,[0]!Qualifier,(COLUMN(AU791)-34),FALSE))</f>
        <v xml:space="preserve">None </v>
      </c>
      <c r="CC791" s="509" t="str">
        <f>IF(AU791="","",VLOOKUP(AV791,[0]!Qualifier,(COLUMN(AV791)-34),FALSE))</f>
        <v xml:space="preserve">Divid </v>
      </c>
      <c r="CD791" s="509" t="str">
        <f>IF(AV791="","",VLOOKUP(AW791,[0]!Qualifier,(COLUMN(AW791)-34),FALSE))</f>
        <v xml:space="preserve">NoIrr </v>
      </c>
      <c r="CE791" s="508" t="str">
        <f>IF(AW791="","",VLOOKUP(AX791,[0]!Qualifier,(COLUMN(AX791)-34),FALSE))</f>
        <v>?</v>
      </c>
      <c r="CF791" s="508" t="str">
        <f>IF(AX791="","",VLOOKUP(AY791,[0]!Qualifier,(COLUMN(AY791)-34),FALSE))</f>
        <v>FMTSyr</v>
      </c>
      <c r="CG791" s="509" t="str">
        <f>IF(AY791="","",VLOOKUP(AZ791,[0]!Qualifier,(COLUMN(AZ791)-34),FALSE))</f>
        <v xml:space="preserve">Qu </v>
      </c>
      <c r="CH791" s="510" t="str">
        <f>IF(AZ791="","",VLOOKUP(BA791,[0]!Qualifier,(COLUMN(BA791)-34),FALSE))</f>
        <v>NA</v>
      </c>
      <c r="CI791" s="509" t="str">
        <f>IF(BA791="","",VLOOKUP(BB791,[0]!Qualifier,(COLUMN(BB791)-34),FALSE))</f>
        <v xml:space="preserve">None </v>
      </c>
      <c r="CJ791" s="510"/>
      <c r="CK791" s="513" t="str">
        <f t="shared" si="586"/>
        <v>6-1-9-2-6-16-1-1-7-1-10-1-2-1-0-26-2-1-1</v>
      </c>
      <c r="CL791" s="513">
        <v>41975</v>
      </c>
      <c r="CM791" s="513">
        <v>45195</v>
      </c>
      <c r="CN791" s="513">
        <v>42471</v>
      </c>
      <c r="CO791" s="513">
        <v>1</v>
      </c>
      <c r="CP791" s="510" t="s">
        <v>1078</v>
      </c>
    </row>
    <row r="792" spans="2:94" ht="12.95" customHeight="1" outlineLevel="1" x14ac:dyDescent="0.35">
      <c r="B792" s="7">
        <f t="shared" si="585"/>
        <v>787</v>
      </c>
      <c r="C792" s="59">
        <f t="shared" si="587"/>
        <v>787</v>
      </c>
      <c r="D792" s="124">
        <f t="shared" si="561"/>
        <v>666752</v>
      </c>
      <c r="E792" s="16" t="str">
        <f t="shared" si="562"/>
        <v>Misc</v>
      </c>
      <c r="F792" s="58" t="str">
        <f t="shared" si="563"/>
        <v xml:space="preserve">NoAC </v>
      </c>
      <c r="G792" s="58" t="str">
        <f t="shared" si="564"/>
        <v xml:space="preserve">Glycerol </v>
      </c>
      <c r="H792" s="58" t="str">
        <f t="shared" si="565"/>
        <v xml:space="preserve">Open </v>
      </c>
      <c r="I792" s="58" t="str">
        <f t="shared" si="566"/>
        <v>VSMisc</v>
      </c>
      <c r="J792" s="58" t="str">
        <f t="shared" si="567"/>
        <v xml:space="preserve">≤-80°C </v>
      </c>
      <c r="K792" s="58" t="str">
        <f t="shared" si="568"/>
        <v>No</v>
      </c>
      <c r="L792" s="58" t="str">
        <f t="shared" si="569"/>
        <v xml:space="preserve">Auto </v>
      </c>
      <c r="M792" s="58" t="str">
        <f t="shared" si="570"/>
        <v>Defaec</v>
      </c>
      <c r="N792" s="58" t="str">
        <f t="shared" si="571"/>
        <v xml:space="preserve">NA </v>
      </c>
      <c r="O792" s="58" t="str">
        <f t="shared" si="572"/>
        <v>Colonosc</v>
      </c>
      <c r="P792" s="58" t="str">
        <f t="shared" si="573"/>
        <v xml:space="preserve">None </v>
      </c>
      <c r="Q792" s="58" t="str">
        <f t="shared" si="574"/>
        <v xml:space="preserve">Divid </v>
      </c>
      <c r="R792" s="58" t="str">
        <f t="shared" si="575"/>
        <v xml:space="preserve">NoIrr </v>
      </c>
      <c r="S792" s="58" t="str">
        <f t="shared" si="576"/>
        <v>?</v>
      </c>
      <c r="T792" s="58" t="str">
        <f t="shared" si="577"/>
        <v>FMTSyr</v>
      </c>
      <c r="U792" s="58" t="str">
        <f t="shared" si="578"/>
        <v xml:space="preserve">Qu </v>
      </c>
      <c r="V792" s="58" t="str">
        <f t="shared" si="579"/>
        <v>NA</v>
      </c>
      <c r="W792" s="58" t="str">
        <f t="shared" si="580"/>
        <v xml:space="preserve">None </v>
      </c>
      <c r="Y792" s="161" t="str">
        <f t="shared" si="542"/>
        <v>6-1-9-2-6-16-1-2-7-1-10-1-2-1-0-26-2-1-1</v>
      </c>
      <c r="Z792" s="8">
        <f t="shared" si="581"/>
        <v>666752</v>
      </c>
      <c r="AA792" s="7">
        <f t="shared" si="582"/>
        <v>787</v>
      </c>
      <c r="AB792" s="29" t="str">
        <f t="shared" si="583"/>
        <v>6</v>
      </c>
      <c r="AC792" s="29" t="str">
        <f t="shared" si="583"/>
        <v>6</v>
      </c>
      <c r="AD792" s="29" t="str">
        <f t="shared" si="583"/>
        <v>6</v>
      </c>
      <c r="AE792" s="29" t="str">
        <f t="shared" si="583"/>
        <v>7</v>
      </c>
      <c r="AF792" s="29" t="str">
        <f t="shared" si="583"/>
        <v>5</v>
      </c>
      <c r="AG792" s="29" t="str">
        <f t="shared" si="583"/>
        <v>2</v>
      </c>
      <c r="AH792" s="48">
        <f t="shared" si="474"/>
        <v>787</v>
      </c>
      <c r="AI792" s="510">
        <v>666752</v>
      </c>
      <c r="AJ792" s="509">
        <v>6</v>
      </c>
      <c r="AK792" s="509">
        <v>1</v>
      </c>
      <c r="AL792" s="509">
        <v>9</v>
      </c>
      <c r="AM792" s="509">
        <v>2</v>
      </c>
      <c r="AN792" s="509">
        <v>6</v>
      </c>
      <c r="AO792" s="509">
        <v>16</v>
      </c>
      <c r="AP792" s="509">
        <v>1</v>
      </c>
      <c r="AQ792" s="509">
        <v>2</v>
      </c>
      <c r="AR792" s="509">
        <v>7</v>
      </c>
      <c r="AS792" s="509">
        <v>1</v>
      </c>
      <c r="AT792" s="509">
        <v>10</v>
      </c>
      <c r="AU792" s="509">
        <v>1</v>
      </c>
      <c r="AV792" s="509">
        <v>2</v>
      </c>
      <c r="AW792" s="509">
        <v>1</v>
      </c>
      <c r="AX792" s="509">
        <v>0</v>
      </c>
      <c r="AY792" s="509">
        <v>26</v>
      </c>
      <c r="AZ792" s="509">
        <v>2</v>
      </c>
      <c r="BA792" s="509">
        <v>1</v>
      </c>
      <c r="BB792" s="509">
        <v>1</v>
      </c>
      <c r="BC792" s="509" t="b">
        <v>0</v>
      </c>
      <c r="BD792" s="508">
        <v>44571</v>
      </c>
      <c r="BE792" s="508">
        <v>44516</v>
      </c>
      <c r="BF792" s="509" t="b">
        <v>0</v>
      </c>
      <c r="BG792" s="510" t="s">
        <v>1386</v>
      </c>
      <c r="BH792" s="509">
        <v>109</v>
      </c>
      <c r="BI792" s="510" t="s">
        <v>1180</v>
      </c>
      <c r="BJ792" s="513">
        <v>44571</v>
      </c>
      <c r="BK792" s="513">
        <v>44516</v>
      </c>
      <c r="BL792" s="513">
        <v>46217</v>
      </c>
      <c r="BM792" s="510"/>
      <c r="BN792" s="512"/>
      <c r="BO792" s="510"/>
      <c r="BP792" s="509">
        <v>4</v>
      </c>
      <c r="BQ792" s="509" t="str">
        <f>IF(AI792="","",VLOOKUP(AJ792,[0]!Qualifier,(COLUMN(AJ792)-34),FALSE))</f>
        <v>Misc</v>
      </c>
      <c r="BR792" s="509" t="str">
        <f>IF(AJ792="","",VLOOKUP(AK792,[0]!Qualifier,(COLUMN(AK792)-34),FALSE))</f>
        <v xml:space="preserve">NoAC </v>
      </c>
      <c r="BS792" s="509" t="str">
        <f>IF(AK792="","",VLOOKUP(AL792,[0]!Qualifier,(COLUMN(AL792)-34),FALSE))</f>
        <v xml:space="preserve">Glycerol </v>
      </c>
      <c r="BT792" s="509" t="str">
        <f>IF(AL792="","",VLOOKUP(AM792,[0]!Qualifier,(COLUMN(AM792)-34),FALSE))</f>
        <v xml:space="preserve">Open </v>
      </c>
      <c r="BU792" s="509" t="str">
        <f>IF(AM792="","",VLOOKUP(AN792,[0]!Qualifier,(COLUMN(AN792)-34),FALSE))</f>
        <v>VSMisc</v>
      </c>
      <c r="BV792" s="509" t="str">
        <f>IF(AN792="","",VLOOKUP(AO792,[0]!Qualifier,(COLUMN(AO792)-34),FALSE))</f>
        <v xml:space="preserve">≤-80°C </v>
      </c>
      <c r="BW792" s="509" t="str">
        <f>IF(AO792="","",VLOOKUP(AP792,[0]!Qualifier,(COLUMN(AP792)-34),FALSE))</f>
        <v>No</v>
      </c>
      <c r="BX792" s="509" t="str">
        <f>IF(AP792="","",VLOOKUP(AQ792,[0]!Qualifier,(COLUMN(AQ792)-34),FALSE))</f>
        <v xml:space="preserve">Auto </v>
      </c>
      <c r="BY792" s="509" t="str">
        <f>IF(AQ792="","",VLOOKUP(AR792,[0]!Qualifier,(COLUMN(AR792)-34),FALSE))</f>
        <v>Defaec</v>
      </c>
      <c r="BZ792" s="509" t="str">
        <f>IF(AR792="","",VLOOKUP(AS792,[0]!Qualifier,(COLUMN(AS792)-34),FALSE))</f>
        <v xml:space="preserve">NA </v>
      </c>
      <c r="CA792" s="509" t="str">
        <f>IF(AS792="","",VLOOKUP(AT792,[0]!Qualifier,(COLUMN(AT792)-34),FALSE))</f>
        <v>Colonosc</v>
      </c>
      <c r="CB792" s="509" t="str">
        <f>IF(AT792="","",VLOOKUP(AU792,[0]!Qualifier,(COLUMN(AU792)-34),FALSE))</f>
        <v xml:space="preserve">None </v>
      </c>
      <c r="CC792" s="509" t="str">
        <f>IF(AU792="","",VLOOKUP(AV792,[0]!Qualifier,(COLUMN(AV792)-34),FALSE))</f>
        <v xml:space="preserve">Divid </v>
      </c>
      <c r="CD792" s="509" t="str">
        <f>IF(AV792="","",VLOOKUP(AW792,[0]!Qualifier,(COLUMN(AW792)-34),FALSE))</f>
        <v xml:space="preserve">NoIrr </v>
      </c>
      <c r="CE792" s="508" t="str">
        <f>IF(AW792="","",VLOOKUP(AX792,[0]!Qualifier,(COLUMN(AX792)-34),FALSE))</f>
        <v>?</v>
      </c>
      <c r="CF792" s="508" t="str">
        <f>IF(AX792="","",VLOOKUP(AY792,[0]!Qualifier,(COLUMN(AY792)-34),FALSE))</f>
        <v>FMTSyr</v>
      </c>
      <c r="CG792" s="509" t="str">
        <f>IF(AY792="","",VLOOKUP(AZ792,[0]!Qualifier,(COLUMN(AZ792)-34),FALSE))</f>
        <v xml:space="preserve">Qu </v>
      </c>
      <c r="CH792" s="510" t="str">
        <f>IF(AZ792="","",VLOOKUP(BA792,[0]!Qualifier,(COLUMN(BA792)-34),FALSE))</f>
        <v>NA</v>
      </c>
      <c r="CI792" s="509" t="str">
        <f>IF(BA792="","",VLOOKUP(BB792,[0]!Qualifier,(COLUMN(BB792)-34),FALSE))</f>
        <v xml:space="preserve">None </v>
      </c>
      <c r="CJ792" s="510"/>
      <c r="CK792" s="513" t="str">
        <f t="shared" si="586"/>
        <v>6-1-9-2-6-16-1-2-7-1-10-1-2-1-0-26-2-1-1</v>
      </c>
      <c r="CL792" s="513">
        <v>42466</v>
      </c>
      <c r="CM792" s="513">
        <v>45195</v>
      </c>
      <c r="CN792" s="513">
        <v>42471</v>
      </c>
      <c r="CO792" s="513">
        <v>1</v>
      </c>
      <c r="CP792" s="510" t="s">
        <v>1078</v>
      </c>
    </row>
    <row r="793" spans="2:94" ht="12.95" customHeight="1" outlineLevel="1" x14ac:dyDescent="0.35">
      <c r="B793" s="7">
        <f t="shared" si="585"/>
        <v>788</v>
      </c>
      <c r="C793" s="59">
        <f t="shared" si="587"/>
        <v>788</v>
      </c>
      <c r="D793" s="124">
        <f t="shared" si="561"/>
        <v>680019</v>
      </c>
      <c r="E793" s="16" t="str">
        <f t="shared" si="562"/>
        <v>Misc</v>
      </c>
      <c r="F793" s="58" t="str">
        <f t="shared" si="563"/>
        <v xml:space="preserve">NoAC </v>
      </c>
      <c r="G793" s="58" t="str">
        <f t="shared" si="564"/>
        <v xml:space="preserve">NoAdd </v>
      </c>
      <c r="H793" s="58" t="str">
        <f t="shared" si="565"/>
        <v xml:space="preserve">Closed </v>
      </c>
      <c r="I793" s="58" t="str">
        <f t="shared" si="566"/>
        <v xml:space="preserve">SV </v>
      </c>
      <c r="J793" s="58" t="str">
        <f t="shared" si="567"/>
        <v xml:space="preserve">2to6°C </v>
      </c>
      <c r="K793" s="58" t="str">
        <f t="shared" si="568"/>
        <v>No</v>
      </c>
      <c r="L793" s="58" t="str">
        <f t="shared" si="569"/>
        <v xml:space="preserve">Auto </v>
      </c>
      <c r="M793" s="58" t="str">
        <f t="shared" si="570"/>
        <v xml:space="preserve">WB </v>
      </c>
      <c r="N793" s="58" t="str">
        <f t="shared" si="571"/>
        <v xml:space="preserve">NA </v>
      </c>
      <c r="O793" s="58" t="str">
        <f t="shared" si="572"/>
        <v xml:space="preserve">Interm </v>
      </c>
      <c r="P793" s="58" t="str">
        <f t="shared" si="573"/>
        <v xml:space="preserve">? </v>
      </c>
      <c r="Q793" s="58" t="str">
        <f t="shared" si="574"/>
        <v xml:space="preserve">None </v>
      </c>
      <c r="R793" s="58" t="str">
        <f t="shared" si="575"/>
        <v xml:space="preserve">NoIrr </v>
      </c>
      <c r="S793" s="58" t="str">
        <f t="shared" si="576"/>
        <v xml:space="preserve">- </v>
      </c>
      <c r="T793" s="58" t="str">
        <f t="shared" si="577"/>
        <v xml:space="preserve">Serum </v>
      </c>
      <c r="U793" s="58" t="str">
        <f t="shared" si="578"/>
        <v>Non</v>
      </c>
      <c r="V793" s="58" t="str">
        <f t="shared" si="579"/>
        <v>NA</v>
      </c>
      <c r="W793" s="58" t="str">
        <f t="shared" si="580"/>
        <v xml:space="preserve">None </v>
      </c>
      <c r="Y793" s="161" t="str">
        <f t="shared" si="542"/>
        <v>6-1-1-1-1-2-1-2-1-1-6-0-1-1-1-9-1-1-1</v>
      </c>
      <c r="Z793" s="8">
        <f t="shared" si="581"/>
        <v>680019</v>
      </c>
      <c r="AA793" s="7">
        <f t="shared" si="582"/>
        <v>788</v>
      </c>
      <c r="AB793" s="29" t="str">
        <f t="shared" si="583"/>
        <v>6</v>
      </c>
      <c r="AC793" s="29" t="str">
        <f t="shared" si="583"/>
        <v>8</v>
      </c>
      <c r="AD793" s="29" t="str">
        <f t="shared" si="583"/>
        <v>0</v>
      </c>
      <c r="AE793" s="29" t="str">
        <f t="shared" si="583"/>
        <v>0</v>
      </c>
      <c r="AF793" s="29" t="str">
        <f t="shared" si="583"/>
        <v>1</v>
      </c>
      <c r="AG793" s="29" t="str">
        <f t="shared" si="583"/>
        <v>9</v>
      </c>
      <c r="AH793" s="48">
        <f t="shared" si="474"/>
        <v>788</v>
      </c>
      <c r="AI793" s="510">
        <v>680019</v>
      </c>
      <c r="AJ793" s="509">
        <v>6</v>
      </c>
      <c r="AK793" s="509">
        <v>1</v>
      </c>
      <c r="AL793" s="509">
        <v>1</v>
      </c>
      <c r="AM793" s="509">
        <v>1</v>
      </c>
      <c r="AN793" s="509">
        <v>1</v>
      </c>
      <c r="AO793" s="509">
        <v>2</v>
      </c>
      <c r="AP793" s="509">
        <v>1</v>
      </c>
      <c r="AQ793" s="509">
        <v>2</v>
      </c>
      <c r="AR793" s="509">
        <v>1</v>
      </c>
      <c r="AS793" s="509">
        <v>1</v>
      </c>
      <c r="AT793" s="509">
        <v>6</v>
      </c>
      <c r="AU793" s="509">
        <v>0</v>
      </c>
      <c r="AV793" s="509">
        <v>1</v>
      </c>
      <c r="AW793" s="509">
        <v>1</v>
      </c>
      <c r="AX793" s="509">
        <v>1</v>
      </c>
      <c r="AY793" s="509">
        <v>9</v>
      </c>
      <c r="AZ793" s="509">
        <v>1</v>
      </c>
      <c r="BA793" s="509">
        <v>1</v>
      </c>
      <c r="BB793" s="509">
        <v>1</v>
      </c>
      <c r="BC793" s="509" t="b">
        <v>0</v>
      </c>
      <c r="BD793" s="508">
        <v>38320</v>
      </c>
      <c r="BE793" s="508">
        <v>38320</v>
      </c>
      <c r="BF793" s="509" t="b">
        <v>0</v>
      </c>
      <c r="BG793" s="510" t="s">
        <v>1181</v>
      </c>
      <c r="BH793" s="512"/>
      <c r="BI793" s="510"/>
      <c r="BJ793" s="513">
        <v>38320</v>
      </c>
      <c r="BK793" s="513">
        <v>38320</v>
      </c>
      <c r="BL793" s="513">
        <v>46217</v>
      </c>
      <c r="BM793" s="510"/>
      <c r="BN793" s="512"/>
      <c r="BO793" s="510"/>
      <c r="BP793" s="509">
        <v>5</v>
      </c>
      <c r="BQ793" s="509" t="str">
        <f>IF(AI793="","",VLOOKUP(AJ793,[0]!Qualifier,(COLUMN(AJ793)-34),FALSE))</f>
        <v>Misc</v>
      </c>
      <c r="BR793" s="509" t="str">
        <f>IF(AJ793="","",VLOOKUP(AK793,[0]!Qualifier,(COLUMN(AK793)-34),FALSE))</f>
        <v xml:space="preserve">NoAC </v>
      </c>
      <c r="BS793" s="509" t="str">
        <f>IF(AK793="","",VLOOKUP(AL793,[0]!Qualifier,(COLUMN(AL793)-34),FALSE))</f>
        <v xml:space="preserve">NoAdd </v>
      </c>
      <c r="BT793" s="509" t="str">
        <f>IF(AL793="","",VLOOKUP(AM793,[0]!Qualifier,(COLUMN(AM793)-34),FALSE))</f>
        <v xml:space="preserve">Closed </v>
      </c>
      <c r="BU793" s="509" t="str">
        <f>IF(AM793="","",VLOOKUP(AN793,[0]!Qualifier,(COLUMN(AN793)-34),FALSE))</f>
        <v xml:space="preserve">SV </v>
      </c>
      <c r="BV793" s="509" t="str">
        <f>IF(AN793="","",VLOOKUP(AO793,[0]!Qualifier,(COLUMN(AO793)-34),FALSE))</f>
        <v xml:space="preserve">2to6°C </v>
      </c>
      <c r="BW793" s="509" t="str">
        <f>IF(AO793="","",VLOOKUP(AP793,[0]!Qualifier,(COLUMN(AP793)-34),FALSE))</f>
        <v>No</v>
      </c>
      <c r="BX793" s="509" t="str">
        <f>IF(AP793="","",VLOOKUP(AQ793,[0]!Qualifier,(COLUMN(AQ793)-34),FALSE))</f>
        <v xml:space="preserve">Auto </v>
      </c>
      <c r="BY793" s="509" t="str">
        <f>IF(AQ793="","",VLOOKUP(AR793,[0]!Qualifier,(COLUMN(AR793)-34),FALSE))</f>
        <v xml:space="preserve">WB </v>
      </c>
      <c r="BZ793" s="509" t="str">
        <f>IF(AR793="","",VLOOKUP(AS793,[0]!Qualifier,(COLUMN(AS793)-34),FALSE))</f>
        <v xml:space="preserve">NA </v>
      </c>
      <c r="CA793" s="509" t="str">
        <f>IF(AS793="","",VLOOKUP(AT793,[0]!Qualifier,(COLUMN(AT793)-34),FALSE))</f>
        <v xml:space="preserve">Interm </v>
      </c>
      <c r="CB793" s="509" t="str">
        <f>IF(AT793="","",VLOOKUP(AU793,[0]!Qualifier,(COLUMN(AU793)-34),FALSE))</f>
        <v xml:space="preserve">? </v>
      </c>
      <c r="CC793" s="509" t="str">
        <f>IF(AU793="","",VLOOKUP(AV793,[0]!Qualifier,(COLUMN(AV793)-34),FALSE))</f>
        <v xml:space="preserve">None </v>
      </c>
      <c r="CD793" s="509" t="str">
        <f>IF(AV793="","",VLOOKUP(AW793,[0]!Qualifier,(COLUMN(AW793)-34),FALSE))</f>
        <v xml:space="preserve">NoIrr </v>
      </c>
      <c r="CE793" s="508" t="str">
        <f>IF(AW793="","",VLOOKUP(AX793,[0]!Qualifier,(COLUMN(AX793)-34),FALSE))</f>
        <v xml:space="preserve">- </v>
      </c>
      <c r="CF793" s="508" t="str">
        <f>IF(AX793="","",VLOOKUP(AY793,[0]!Qualifier,(COLUMN(AY793)-34),FALSE))</f>
        <v xml:space="preserve">Serum </v>
      </c>
      <c r="CG793" s="509" t="str">
        <f>IF(AY793="","",VLOOKUP(AZ793,[0]!Qualifier,(COLUMN(AZ793)-34),FALSE))</f>
        <v>Non</v>
      </c>
      <c r="CH793" s="510" t="str">
        <f>IF(AZ793="","",VLOOKUP(BA793,[0]!Qualifier,(COLUMN(BA793)-34),FALSE))</f>
        <v>NA</v>
      </c>
      <c r="CI793" s="509" t="str">
        <f>IF(BA793="","",VLOOKUP(BB793,[0]!Qualifier,(COLUMN(BB793)-34),FALSE))</f>
        <v xml:space="preserve">None </v>
      </c>
      <c r="CJ793" s="510"/>
      <c r="CK793" s="513" t="str">
        <f t="shared" si="586"/>
        <v>6-1-1-1-1-2-1-2-1-1-6-0-1-1-1-9-1-1-1</v>
      </c>
      <c r="CL793" s="513">
        <v>43942</v>
      </c>
      <c r="CM793" s="513">
        <v>45195</v>
      </c>
      <c r="CN793" s="510"/>
      <c r="CP793" s="510"/>
    </row>
    <row r="794" spans="2:94" ht="12.95" customHeight="1" outlineLevel="1" x14ac:dyDescent="0.35">
      <c r="B794" s="7">
        <f t="shared" si="585"/>
        <v>789</v>
      </c>
      <c r="C794" s="59">
        <f t="shared" si="587"/>
        <v>789</v>
      </c>
      <c r="D794" s="124">
        <f t="shared" si="561"/>
        <v>682034</v>
      </c>
      <c r="E794" s="16" t="str">
        <f t="shared" si="562"/>
        <v>Misc</v>
      </c>
      <c r="F794" s="58" t="str">
        <f t="shared" si="563"/>
        <v xml:space="preserve">NoAC </v>
      </c>
      <c r="G794" s="58" t="str">
        <f t="shared" si="564"/>
        <v xml:space="preserve">NoAdd </v>
      </c>
      <c r="H794" s="58" t="str">
        <f t="shared" si="565"/>
        <v xml:space="preserve">Closed </v>
      </c>
      <c r="I794" s="58" t="str">
        <f t="shared" si="566"/>
        <v xml:space="preserve">? </v>
      </c>
      <c r="J794" s="58" t="str">
        <f t="shared" si="567"/>
        <v xml:space="preserve">≤-18°C  </v>
      </c>
      <c r="K794" s="58" t="str">
        <f t="shared" si="568"/>
        <v>No</v>
      </c>
      <c r="L794" s="58" t="str">
        <f t="shared" si="569"/>
        <v xml:space="preserve">Auto </v>
      </c>
      <c r="M794" s="58" t="str">
        <f t="shared" si="570"/>
        <v xml:space="preserve">WB </v>
      </c>
      <c r="N794" s="58" t="str">
        <f t="shared" si="571"/>
        <v xml:space="preserve">NA </v>
      </c>
      <c r="O794" s="58" t="str">
        <f t="shared" si="572"/>
        <v xml:space="preserve">Local </v>
      </c>
      <c r="P794" s="58" t="str">
        <f t="shared" si="573"/>
        <v xml:space="preserve">None </v>
      </c>
      <c r="Q794" s="58" t="str">
        <f t="shared" si="574"/>
        <v xml:space="preserve">Divid </v>
      </c>
      <c r="R794" s="58" t="str">
        <f t="shared" si="575"/>
        <v xml:space="preserve">NoIrr </v>
      </c>
      <c r="S794" s="58" t="str">
        <f t="shared" si="576"/>
        <v xml:space="preserve">- </v>
      </c>
      <c r="T794" s="58" t="str">
        <f t="shared" si="577"/>
        <v xml:space="preserve">Serum </v>
      </c>
      <c r="U794" s="58" t="str">
        <f t="shared" si="578"/>
        <v>Non</v>
      </c>
      <c r="V794" s="58" t="str">
        <f t="shared" si="579"/>
        <v>NA</v>
      </c>
      <c r="W794" s="58" t="str">
        <f t="shared" si="580"/>
        <v xml:space="preserve">None </v>
      </c>
      <c r="Y794" s="161" t="str">
        <f t="shared" si="542"/>
        <v>6-1-1-1-0-3-1-2-1-1-4-1-2-1-1-9-1-1-1</v>
      </c>
      <c r="Z794" s="8">
        <f t="shared" si="581"/>
        <v>682034</v>
      </c>
      <c r="AA794" s="7">
        <f t="shared" si="582"/>
        <v>789</v>
      </c>
      <c r="AB794" s="29" t="str">
        <f t="shared" si="583"/>
        <v>6</v>
      </c>
      <c r="AC794" s="29" t="str">
        <f t="shared" si="583"/>
        <v>8</v>
      </c>
      <c r="AD794" s="29" t="str">
        <f t="shared" si="583"/>
        <v>2</v>
      </c>
      <c r="AE794" s="29" t="str">
        <f t="shared" si="583"/>
        <v>0</v>
      </c>
      <c r="AF794" s="29" t="str">
        <f t="shared" si="583"/>
        <v>3</v>
      </c>
      <c r="AG794" s="29" t="str">
        <f t="shared" si="583"/>
        <v>4</v>
      </c>
      <c r="AH794" s="48">
        <f t="shared" si="474"/>
        <v>789</v>
      </c>
      <c r="AI794" s="510">
        <v>682034</v>
      </c>
      <c r="AJ794" s="509">
        <v>6</v>
      </c>
      <c r="AK794" s="509">
        <v>1</v>
      </c>
      <c r="AL794" s="509">
        <v>1</v>
      </c>
      <c r="AM794" s="509">
        <v>1</v>
      </c>
      <c r="AN794" s="509">
        <v>0</v>
      </c>
      <c r="AO794" s="509">
        <v>3</v>
      </c>
      <c r="AP794" s="509">
        <v>1</v>
      </c>
      <c r="AQ794" s="509">
        <v>2</v>
      </c>
      <c r="AR794" s="509">
        <v>1</v>
      </c>
      <c r="AS794" s="509">
        <v>1</v>
      </c>
      <c r="AT794" s="509">
        <v>4</v>
      </c>
      <c r="AU794" s="509">
        <v>1</v>
      </c>
      <c r="AV794" s="509">
        <v>2</v>
      </c>
      <c r="AW794" s="509">
        <v>1</v>
      </c>
      <c r="AX794" s="509">
        <v>1</v>
      </c>
      <c r="AY794" s="509">
        <v>9</v>
      </c>
      <c r="AZ794" s="509">
        <v>1</v>
      </c>
      <c r="BA794" s="509">
        <v>1</v>
      </c>
      <c r="BB794" s="509">
        <v>1</v>
      </c>
      <c r="BC794" s="509" t="b">
        <v>0</v>
      </c>
      <c r="BD794" s="508">
        <v>44907</v>
      </c>
      <c r="BE794" s="508">
        <v>44788</v>
      </c>
      <c r="BF794" s="509" t="b">
        <v>0</v>
      </c>
      <c r="BG794" s="510" t="s">
        <v>1387</v>
      </c>
      <c r="BH794" s="512"/>
      <c r="BI794" s="510"/>
      <c r="BJ794" s="513">
        <v>44907</v>
      </c>
      <c r="BK794" s="513">
        <v>44788</v>
      </c>
      <c r="BL794" s="513">
        <v>46217</v>
      </c>
      <c r="BM794" s="510"/>
      <c r="BN794" s="512"/>
      <c r="BO794" s="510"/>
      <c r="BP794" s="509">
        <v>10</v>
      </c>
      <c r="BQ794" s="509" t="str">
        <f>IF(AI794="","",VLOOKUP(AJ794,[0]!Qualifier,(COLUMN(AJ794)-34),FALSE))</f>
        <v>Misc</v>
      </c>
      <c r="BR794" s="509" t="str">
        <f>IF(AJ794="","",VLOOKUP(AK794,[0]!Qualifier,(COLUMN(AK794)-34),FALSE))</f>
        <v xml:space="preserve">NoAC </v>
      </c>
      <c r="BS794" s="509" t="str">
        <f>IF(AK794="","",VLOOKUP(AL794,[0]!Qualifier,(COLUMN(AL794)-34),FALSE))</f>
        <v xml:space="preserve">NoAdd </v>
      </c>
      <c r="BT794" s="509" t="str">
        <f>IF(AL794="","",VLOOKUP(AM794,[0]!Qualifier,(COLUMN(AM794)-34),FALSE))</f>
        <v xml:space="preserve">Closed </v>
      </c>
      <c r="BU794" s="509" t="str">
        <f>IF(AM794="","",VLOOKUP(AN794,[0]!Qualifier,(COLUMN(AN794)-34),FALSE))</f>
        <v xml:space="preserve">? </v>
      </c>
      <c r="BV794" s="509" t="str">
        <f>IF(AN794="","",VLOOKUP(AO794,[0]!Qualifier,(COLUMN(AO794)-34),FALSE))</f>
        <v xml:space="preserve">≤-18°C  </v>
      </c>
      <c r="BW794" s="509" t="str">
        <f>IF(AO794="","",VLOOKUP(AP794,[0]!Qualifier,(COLUMN(AP794)-34),FALSE))</f>
        <v>No</v>
      </c>
      <c r="BX794" s="509" t="str">
        <f>IF(AP794="","",VLOOKUP(AQ794,[0]!Qualifier,(COLUMN(AQ794)-34),FALSE))</f>
        <v xml:space="preserve">Auto </v>
      </c>
      <c r="BY794" s="509" t="str">
        <f>IF(AQ794="","",VLOOKUP(AR794,[0]!Qualifier,(COLUMN(AR794)-34),FALSE))</f>
        <v xml:space="preserve">WB </v>
      </c>
      <c r="BZ794" s="509" t="str">
        <f>IF(AR794="","",VLOOKUP(AS794,[0]!Qualifier,(COLUMN(AS794)-34),FALSE))</f>
        <v xml:space="preserve">NA </v>
      </c>
      <c r="CA794" s="509" t="str">
        <f>IF(AS794="","",VLOOKUP(AT794,[0]!Qualifier,(COLUMN(AT794)-34),FALSE))</f>
        <v xml:space="preserve">Local </v>
      </c>
      <c r="CB794" s="509" t="str">
        <f>IF(AT794="","",VLOOKUP(AU794,[0]!Qualifier,(COLUMN(AU794)-34),FALSE))</f>
        <v xml:space="preserve">None </v>
      </c>
      <c r="CC794" s="509" t="str">
        <f>IF(AU794="","",VLOOKUP(AV794,[0]!Qualifier,(COLUMN(AV794)-34),FALSE))</f>
        <v xml:space="preserve">Divid </v>
      </c>
      <c r="CD794" s="509" t="str">
        <f>IF(AV794="","",VLOOKUP(AW794,[0]!Qualifier,(COLUMN(AW794)-34),FALSE))</f>
        <v xml:space="preserve">NoIrr </v>
      </c>
      <c r="CE794" s="508" t="str">
        <f>IF(AW794="","",VLOOKUP(AX794,[0]!Qualifier,(COLUMN(AX794)-34),FALSE))</f>
        <v xml:space="preserve">- </v>
      </c>
      <c r="CF794" s="508" t="str">
        <f>IF(AX794="","",VLOOKUP(AY794,[0]!Qualifier,(COLUMN(AY794)-34),FALSE))</f>
        <v xml:space="preserve">Serum </v>
      </c>
      <c r="CG794" s="509" t="str">
        <f>IF(AY794="","",VLOOKUP(AZ794,[0]!Qualifier,(COLUMN(AZ794)-34),FALSE))</f>
        <v>Non</v>
      </c>
      <c r="CH794" s="510" t="str">
        <f>IF(AZ794="","",VLOOKUP(BA794,[0]!Qualifier,(COLUMN(BA794)-34),FALSE))</f>
        <v>NA</v>
      </c>
      <c r="CI794" s="509" t="str">
        <f>IF(BA794="","",VLOOKUP(BB794,[0]!Qualifier,(COLUMN(BB794)-34),FALSE))</f>
        <v xml:space="preserve">None </v>
      </c>
      <c r="CJ794" s="510"/>
      <c r="CK794" s="513" t="str">
        <f t="shared" si="586"/>
        <v>6-1-1-1-0-3-1-2-1-1-4-1-2-1-1-9-1-1-1</v>
      </c>
      <c r="CL794" s="513">
        <v>45124</v>
      </c>
      <c r="CM794" s="513">
        <v>45195</v>
      </c>
      <c r="CN794" s="510"/>
      <c r="CP794" s="510"/>
    </row>
    <row r="795" spans="2:94" ht="12.95" customHeight="1" outlineLevel="1" x14ac:dyDescent="0.35">
      <c r="B795" s="7">
        <f t="shared" si="585"/>
        <v>790</v>
      </c>
      <c r="C795" s="59">
        <f t="shared" si="587"/>
        <v>790</v>
      </c>
      <c r="D795" s="124">
        <f t="shared" si="561"/>
        <v>682037</v>
      </c>
      <c r="E795" s="16" t="str">
        <f t="shared" si="562"/>
        <v>Misc</v>
      </c>
      <c r="F795" s="58" t="str">
        <f t="shared" si="563"/>
        <v xml:space="preserve">NoAC </v>
      </c>
      <c r="G795" s="58" t="str">
        <f t="shared" si="564"/>
        <v xml:space="preserve">NoAdd </v>
      </c>
      <c r="H795" s="58" t="str">
        <f t="shared" si="565"/>
        <v xml:space="preserve">Open </v>
      </c>
      <c r="I795" s="58" t="str">
        <f t="shared" si="566"/>
        <v xml:space="preserve">? </v>
      </c>
      <c r="J795" s="58" t="str">
        <f t="shared" si="567"/>
        <v xml:space="preserve">≤-18°C  </v>
      </c>
      <c r="K795" s="58" t="str">
        <f t="shared" si="568"/>
        <v>No</v>
      </c>
      <c r="L795" s="58" t="str">
        <f t="shared" si="569"/>
        <v xml:space="preserve">Auto </v>
      </c>
      <c r="M795" s="58" t="str">
        <f t="shared" si="570"/>
        <v xml:space="preserve">WB </v>
      </c>
      <c r="N795" s="58" t="str">
        <f t="shared" si="571"/>
        <v xml:space="preserve">? </v>
      </c>
      <c r="O795" s="58" t="str">
        <f t="shared" si="572"/>
        <v xml:space="preserve">Local </v>
      </c>
      <c r="P795" s="58" t="str">
        <f t="shared" si="573"/>
        <v xml:space="preserve">None </v>
      </c>
      <c r="Q795" s="58" t="str">
        <f t="shared" si="574"/>
        <v xml:space="preserve">Divid </v>
      </c>
      <c r="R795" s="58" t="str">
        <f t="shared" si="575"/>
        <v xml:space="preserve">NoIrr </v>
      </c>
      <c r="S795" s="58" t="str">
        <f t="shared" si="576"/>
        <v xml:space="preserve">- </v>
      </c>
      <c r="T795" s="58" t="str">
        <f t="shared" si="577"/>
        <v xml:space="preserve">Serum </v>
      </c>
      <c r="U795" s="58" t="str">
        <f t="shared" si="578"/>
        <v>Non</v>
      </c>
      <c r="V795" s="58" t="str">
        <f t="shared" si="579"/>
        <v>NA</v>
      </c>
      <c r="W795" s="58" t="str">
        <f t="shared" si="580"/>
        <v xml:space="preserve">None </v>
      </c>
      <c r="Y795" s="161" t="str">
        <f t="shared" si="542"/>
        <v>6-1-1-2-0-3-1-2-1-0-4-1-2-1-1-9-1-1-1</v>
      </c>
      <c r="Z795" s="8">
        <f t="shared" si="581"/>
        <v>682037</v>
      </c>
      <c r="AA795" s="7">
        <f t="shared" si="582"/>
        <v>790</v>
      </c>
      <c r="AB795" s="29" t="str">
        <f t="shared" si="583"/>
        <v>6</v>
      </c>
      <c r="AC795" s="29" t="str">
        <f t="shared" si="583"/>
        <v>8</v>
      </c>
      <c r="AD795" s="29" t="str">
        <f t="shared" si="583"/>
        <v>2</v>
      </c>
      <c r="AE795" s="29" t="str">
        <f t="shared" si="583"/>
        <v>0</v>
      </c>
      <c r="AF795" s="29" t="str">
        <f t="shared" si="583"/>
        <v>3</v>
      </c>
      <c r="AG795" s="29" t="str">
        <f t="shared" si="583"/>
        <v>7</v>
      </c>
      <c r="AH795" s="48">
        <f t="shared" ref="AH795:AH858" si="588">AH794+1</f>
        <v>790</v>
      </c>
      <c r="AI795" s="510">
        <v>682037</v>
      </c>
      <c r="AJ795" s="509">
        <v>6</v>
      </c>
      <c r="AK795" s="509">
        <v>1</v>
      </c>
      <c r="AL795" s="509">
        <v>1</v>
      </c>
      <c r="AM795" s="509">
        <v>2</v>
      </c>
      <c r="AN795" s="509">
        <v>0</v>
      </c>
      <c r="AO795" s="509">
        <v>3</v>
      </c>
      <c r="AP795" s="509">
        <v>1</v>
      </c>
      <c r="AQ795" s="509">
        <v>2</v>
      </c>
      <c r="AR795" s="509">
        <v>1</v>
      </c>
      <c r="AS795" s="509">
        <v>0</v>
      </c>
      <c r="AT795" s="509">
        <v>4</v>
      </c>
      <c r="AU795" s="509">
        <v>1</v>
      </c>
      <c r="AV795" s="509">
        <v>2</v>
      </c>
      <c r="AW795" s="509">
        <v>1</v>
      </c>
      <c r="AX795" s="509">
        <v>1</v>
      </c>
      <c r="AY795" s="509">
        <v>9</v>
      </c>
      <c r="AZ795" s="509">
        <v>1</v>
      </c>
      <c r="BA795" s="509">
        <v>1</v>
      </c>
      <c r="BB795" s="509">
        <v>1</v>
      </c>
      <c r="BC795" s="509" t="b">
        <v>0</v>
      </c>
      <c r="BD795" s="508">
        <v>40689</v>
      </c>
      <c r="BE795" s="508">
        <v>40205</v>
      </c>
      <c r="BF795" s="509" t="b">
        <v>0</v>
      </c>
      <c r="BG795" s="510" t="s">
        <v>1388</v>
      </c>
      <c r="BH795" s="512"/>
      <c r="BI795" s="510"/>
      <c r="BJ795" s="513">
        <v>40689</v>
      </c>
      <c r="BK795" s="513">
        <v>40205</v>
      </c>
      <c r="BL795" s="513">
        <v>46217</v>
      </c>
      <c r="BM795" s="510"/>
      <c r="BN795" s="512"/>
      <c r="BO795" s="510"/>
      <c r="BP795" s="509">
        <v>14</v>
      </c>
      <c r="BQ795" s="509" t="str">
        <f>IF(AI795="","",VLOOKUP(AJ795,[0]!Qualifier,(COLUMN(AJ795)-34),FALSE))</f>
        <v>Misc</v>
      </c>
      <c r="BR795" s="509" t="str">
        <f>IF(AJ795="","",VLOOKUP(AK795,[0]!Qualifier,(COLUMN(AK795)-34),FALSE))</f>
        <v xml:space="preserve">NoAC </v>
      </c>
      <c r="BS795" s="509" t="str">
        <f>IF(AK795="","",VLOOKUP(AL795,[0]!Qualifier,(COLUMN(AL795)-34),FALSE))</f>
        <v xml:space="preserve">NoAdd </v>
      </c>
      <c r="BT795" s="509" t="str">
        <f>IF(AL795="","",VLOOKUP(AM795,[0]!Qualifier,(COLUMN(AM795)-34),FALSE))</f>
        <v xml:space="preserve">Open </v>
      </c>
      <c r="BU795" s="509" t="str">
        <f>IF(AM795="","",VLOOKUP(AN795,[0]!Qualifier,(COLUMN(AN795)-34),FALSE))</f>
        <v xml:space="preserve">? </v>
      </c>
      <c r="BV795" s="509" t="str">
        <f>IF(AN795="","",VLOOKUP(AO795,[0]!Qualifier,(COLUMN(AO795)-34),FALSE))</f>
        <v xml:space="preserve">≤-18°C  </v>
      </c>
      <c r="BW795" s="509" t="str">
        <f>IF(AO795="","",VLOOKUP(AP795,[0]!Qualifier,(COLUMN(AP795)-34),FALSE))</f>
        <v>No</v>
      </c>
      <c r="BX795" s="509" t="str">
        <f>IF(AP795="","",VLOOKUP(AQ795,[0]!Qualifier,(COLUMN(AQ795)-34),FALSE))</f>
        <v xml:space="preserve">Auto </v>
      </c>
      <c r="BY795" s="509" t="str">
        <f>IF(AQ795="","",VLOOKUP(AR795,[0]!Qualifier,(COLUMN(AR795)-34),FALSE))</f>
        <v xml:space="preserve">WB </v>
      </c>
      <c r="BZ795" s="509" t="str">
        <f>IF(AR795="","",VLOOKUP(AS795,[0]!Qualifier,(COLUMN(AS795)-34),FALSE))</f>
        <v xml:space="preserve">? </v>
      </c>
      <c r="CA795" s="509" t="str">
        <f>IF(AS795="","",VLOOKUP(AT795,[0]!Qualifier,(COLUMN(AT795)-34),FALSE))</f>
        <v xml:space="preserve">Local </v>
      </c>
      <c r="CB795" s="509" t="str">
        <f>IF(AT795="","",VLOOKUP(AU795,[0]!Qualifier,(COLUMN(AU795)-34),FALSE))</f>
        <v xml:space="preserve">None </v>
      </c>
      <c r="CC795" s="509" t="str">
        <f>IF(AU795="","",VLOOKUP(AV795,[0]!Qualifier,(COLUMN(AV795)-34),FALSE))</f>
        <v xml:space="preserve">Divid </v>
      </c>
      <c r="CD795" s="509" t="str">
        <f>IF(AV795="","",VLOOKUP(AW795,[0]!Qualifier,(COLUMN(AW795)-34),FALSE))</f>
        <v xml:space="preserve">NoIrr </v>
      </c>
      <c r="CE795" s="508" t="str">
        <f>IF(AW795="","",VLOOKUP(AX795,[0]!Qualifier,(COLUMN(AX795)-34),FALSE))</f>
        <v xml:space="preserve">- </v>
      </c>
      <c r="CF795" s="508" t="str">
        <f>IF(AX795="","",VLOOKUP(AY795,[0]!Qualifier,(COLUMN(AY795)-34),FALSE))</f>
        <v xml:space="preserve">Serum </v>
      </c>
      <c r="CG795" s="509" t="str">
        <f>IF(AY795="","",VLOOKUP(AZ795,[0]!Qualifier,(COLUMN(AZ795)-34),FALSE))</f>
        <v>Non</v>
      </c>
      <c r="CH795" s="510" t="str">
        <f>IF(AZ795="","",VLOOKUP(BA795,[0]!Qualifier,(COLUMN(BA795)-34),FALSE))</f>
        <v>NA</v>
      </c>
      <c r="CI795" s="509" t="str">
        <f>IF(BA795="","",VLOOKUP(BB795,[0]!Qualifier,(COLUMN(BB795)-34),FALSE))</f>
        <v xml:space="preserve">None </v>
      </c>
      <c r="CJ795" s="510"/>
      <c r="CK795" s="513" t="str">
        <f t="shared" si="586"/>
        <v>6-1-1-2-0-3-1-2-1-0-4-1-2-1-1-9-1-1-1</v>
      </c>
      <c r="CL795" s="513">
        <v>45124</v>
      </c>
      <c r="CM795" s="513">
        <v>45195</v>
      </c>
      <c r="CN795" s="510"/>
      <c r="CP795" s="510"/>
    </row>
    <row r="796" spans="2:94" ht="12.95" customHeight="1" outlineLevel="1" x14ac:dyDescent="0.35">
      <c r="B796" s="7">
        <f t="shared" si="585"/>
        <v>791</v>
      </c>
      <c r="C796" s="59">
        <f t="shared" si="587"/>
        <v>791</v>
      </c>
      <c r="D796" s="124">
        <f t="shared" si="561"/>
        <v>702001</v>
      </c>
      <c r="E796" s="16" t="str">
        <f t="shared" si="562"/>
        <v>Tissue</v>
      </c>
      <c r="F796" s="58" t="str">
        <f t="shared" si="563"/>
        <v xml:space="preserve">NoAC </v>
      </c>
      <c r="G796" s="58" t="str">
        <f t="shared" si="564"/>
        <v xml:space="preserve">NoAdd </v>
      </c>
      <c r="H796" s="58" t="str">
        <f t="shared" si="565"/>
        <v xml:space="preserve">CleanR </v>
      </c>
      <c r="I796" s="58" t="str">
        <f t="shared" si="566"/>
        <v>VSTis</v>
      </c>
      <c r="J796" s="58" t="str">
        <f t="shared" si="567"/>
        <v xml:space="preserve">2to25°C </v>
      </c>
      <c r="K796" s="58" t="str">
        <f t="shared" si="568"/>
        <v>Dried</v>
      </c>
      <c r="L796" s="58" t="str">
        <f t="shared" si="569"/>
        <v xml:space="preserve">Allo </v>
      </c>
      <c r="M796" s="58" t="str">
        <f t="shared" si="570"/>
        <v xml:space="preserve">Other </v>
      </c>
      <c r="N796" s="58" t="str">
        <f t="shared" si="571"/>
        <v xml:space="preserve">NA </v>
      </c>
      <c r="O796" s="58" t="str">
        <f t="shared" si="572"/>
        <v>Transpl</v>
      </c>
      <c r="P796" s="58" t="str">
        <f t="shared" si="573"/>
        <v xml:space="preserve">None </v>
      </c>
      <c r="Q796" s="58" t="str">
        <f t="shared" si="574"/>
        <v xml:space="preserve">None </v>
      </c>
      <c r="R796" s="58" t="str">
        <f t="shared" si="575"/>
        <v xml:space="preserve">NoIrr </v>
      </c>
      <c r="S796" s="58" t="str">
        <f t="shared" si="576"/>
        <v xml:space="preserve">- </v>
      </c>
      <c r="T796" s="58" t="str">
        <f t="shared" si="577"/>
        <v>no sub</v>
      </c>
      <c r="U796" s="58" t="str">
        <f t="shared" si="578"/>
        <v>Non</v>
      </c>
      <c r="V796" s="58" t="str">
        <f t="shared" si="579"/>
        <v>Amnion</v>
      </c>
      <c r="W796" s="58" t="str">
        <f t="shared" si="580"/>
        <v>PAA</v>
      </c>
      <c r="Y796" s="161" t="str">
        <f t="shared" si="542"/>
        <v>7-1-1-4-5-8-6-1-3-1-8-1-1-1-1-1-1-2-11</v>
      </c>
      <c r="Z796" s="8">
        <f t="shared" si="581"/>
        <v>702001</v>
      </c>
      <c r="AA796" s="7">
        <f t="shared" si="582"/>
        <v>791</v>
      </c>
      <c r="AB796" s="29" t="str">
        <f t="shared" si="583"/>
        <v>7</v>
      </c>
      <c r="AC796" s="29" t="str">
        <f t="shared" si="583"/>
        <v>0</v>
      </c>
      <c r="AD796" s="29" t="str">
        <f t="shared" si="583"/>
        <v>2</v>
      </c>
      <c r="AE796" s="29" t="str">
        <f t="shared" si="583"/>
        <v>0</v>
      </c>
      <c r="AF796" s="29" t="str">
        <f t="shared" si="583"/>
        <v>0</v>
      </c>
      <c r="AG796" s="29" t="str">
        <f t="shared" si="583"/>
        <v>1</v>
      </c>
      <c r="AH796" s="48">
        <f t="shared" si="588"/>
        <v>791</v>
      </c>
      <c r="AI796" s="510">
        <v>702001</v>
      </c>
      <c r="AJ796" s="509">
        <v>7</v>
      </c>
      <c r="AK796" s="509">
        <v>1</v>
      </c>
      <c r="AL796" s="509">
        <v>1</v>
      </c>
      <c r="AM796" s="509">
        <v>4</v>
      </c>
      <c r="AN796" s="509">
        <v>5</v>
      </c>
      <c r="AO796" s="509">
        <v>8</v>
      </c>
      <c r="AP796" s="509">
        <v>6</v>
      </c>
      <c r="AQ796" s="509">
        <v>1</v>
      </c>
      <c r="AR796" s="509">
        <v>3</v>
      </c>
      <c r="AS796" s="509">
        <v>1</v>
      </c>
      <c r="AT796" s="509">
        <v>8</v>
      </c>
      <c r="AU796" s="509">
        <v>1</v>
      </c>
      <c r="AV796" s="509">
        <v>1</v>
      </c>
      <c r="AW796" s="509">
        <v>1</v>
      </c>
      <c r="AX796" s="509">
        <v>1</v>
      </c>
      <c r="AY796" s="509">
        <v>1</v>
      </c>
      <c r="AZ796" s="509">
        <v>1</v>
      </c>
      <c r="BA796" s="509">
        <v>2</v>
      </c>
      <c r="BB796" s="509">
        <v>11</v>
      </c>
      <c r="BC796" s="509" t="b">
        <v>0</v>
      </c>
      <c r="BD796" s="508">
        <v>41254</v>
      </c>
      <c r="BE796" s="508">
        <v>40751</v>
      </c>
      <c r="BF796" s="509" t="b">
        <v>0</v>
      </c>
      <c r="BG796" s="510" t="s">
        <v>754</v>
      </c>
      <c r="BH796" s="509">
        <v>9</v>
      </c>
      <c r="BI796" s="510" t="s">
        <v>755</v>
      </c>
      <c r="BJ796" s="513">
        <v>41254</v>
      </c>
      <c r="BK796" s="513">
        <v>40751</v>
      </c>
      <c r="BL796" s="513">
        <v>46217</v>
      </c>
      <c r="BM796" s="513">
        <v>42471</v>
      </c>
      <c r="BN796" s="509">
        <v>1</v>
      </c>
      <c r="BO796" s="510" t="s">
        <v>1078</v>
      </c>
      <c r="BP796" s="509">
        <v>14</v>
      </c>
      <c r="BQ796" s="509" t="str">
        <f>IF(AI796="","",VLOOKUP(AJ796,[0]!Qualifier,(COLUMN(AJ796)-34),FALSE))</f>
        <v>Tissue</v>
      </c>
      <c r="BR796" s="509" t="str">
        <f>IF(AJ796="","",VLOOKUP(AK796,[0]!Qualifier,(COLUMN(AK796)-34),FALSE))</f>
        <v xml:space="preserve">NoAC </v>
      </c>
      <c r="BS796" s="509" t="str">
        <f>IF(AK796="","",VLOOKUP(AL796,[0]!Qualifier,(COLUMN(AL796)-34),FALSE))</f>
        <v xml:space="preserve">NoAdd </v>
      </c>
      <c r="BT796" s="509" t="str">
        <f>IF(AL796="","",VLOOKUP(AM796,[0]!Qualifier,(COLUMN(AM796)-34),FALSE))</f>
        <v xml:space="preserve">CleanR </v>
      </c>
      <c r="BU796" s="509" t="str">
        <f>IF(AM796="","",VLOOKUP(AN796,[0]!Qualifier,(COLUMN(AN796)-34),FALSE))</f>
        <v>VSTis</v>
      </c>
      <c r="BV796" s="509" t="str">
        <f>IF(AN796="","",VLOOKUP(AO796,[0]!Qualifier,(COLUMN(AO796)-34),FALSE))</f>
        <v xml:space="preserve">2to25°C </v>
      </c>
      <c r="BW796" s="509" t="str">
        <f>IF(AO796="","",VLOOKUP(AP796,[0]!Qualifier,(COLUMN(AP796)-34),FALSE))</f>
        <v>Dried</v>
      </c>
      <c r="BX796" s="509" t="str">
        <f>IF(AP796="","",VLOOKUP(AQ796,[0]!Qualifier,(COLUMN(AQ796)-34),FALSE))</f>
        <v xml:space="preserve">Allo </v>
      </c>
      <c r="BY796" s="509" t="str">
        <f>IF(AQ796="","",VLOOKUP(AR796,[0]!Qualifier,(COLUMN(AR796)-34),FALSE))</f>
        <v xml:space="preserve">Other </v>
      </c>
      <c r="BZ796" s="509" t="str">
        <f>IF(AR796="","",VLOOKUP(AS796,[0]!Qualifier,(COLUMN(AS796)-34),FALSE))</f>
        <v xml:space="preserve">NA </v>
      </c>
      <c r="CA796" s="509" t="str">
        <f>IF(AS796="","",VLOOKUP(AT796,[0]!Qualifier,(COLUMN(AT796)-34),FALSE))</f>
        <v>Transpl</v>
      </c>
      <c r="CB796" s="509" t="str">
        <f>IF(AT796="","",VLOOKUP(AU796,[0]!Qualifier,(COLUMN(AU796)-34),FALSE))</f>
        <v xml:space="preserve">None </v>
      </c>
      <c r="CC796" s="509" t="str">
        <f>IF(AU796="","",VLOOKUP(AV796,[0]!Qualifier,(COLUMN(AV796)-34),FALSE))</f>
        <v xml:space="preserve">None </v>
      </c>
      <c r="CD796" s="509" t="str">
        <f>IF(AV796="","",VLOOKUP(AW796,[0]!Qualifier,(COLUMN(AW796)-34),FALSE))</f>
        <v xml:space="preserve">NoIrr </v>
      </c>
      <c r="CE796" s="508" t="str">
        <f>IF(AW796="","",VLOOKUP(AX796,[0]!Qualifier,(COLUMN(AX796)-34),FALSE))</f>
        <v xml:space="preserve">- </v>
      </c>
      <c r="CF796" s="508" t="str">
        <f>IF(AX796="","",VLOOKUP(AY796,[0]!Qualifier,(COLUMN(AY796)-34),FALSE))</f>
        <v>no sub</v>
      </c>
      <c r="CG796" s="509" t="str">
        <f>IF(AY796="","",VLOOKUP(AZ796,[0]!Qualifier,(COLUMN(AZ796)-34),FALSE))</f>
        <v>Non</v>
      </c>
      <c r="CH796" s="510" t="str">
        <f>IF(AZ796="","",VLOOKUP(BA796,[0]!Qualifier,(COLUMN(BA796)-34),FALSE))</f>
        <v>Amnion</v>
      </c>
      <c r="CI796" s="509" t="str">
        <f>IF(BA796="","",VLOOKUP(BB796,[0]!Qualifier,(COLUMN(BB796)-34),FALSE))</f>
        <v>PAA</v>
      </c>
      <c r="CJ796" s="510"/>
      <c r="CK796" s="513" t="str">
        <f t="shared" si="586"/>
        <v>7-1-1-4-5-8-6-1-3-1-8-1-1-1-1-1-1-2-11</v>
      </c>
      <c r="CL796" s="513">
        <v>42767</v>
      </c>
      <c r="CM796" s="513">
        <v>45195</v>
      </c>
      <c r="CN796" s="513">
        <v>42471</v>
      </c>
      <c r="CO796" s="513">
        <v>1</v>
      </c>
      <c r="CP796" s="510" t="s">
        <v>1078</v>
      </c>
    </row>
    <row r="797" spans="2:94" ht="12.95" customHeight="1" outlineLevel="1" x14ac:dyDescent="0.35">
      <c r="B797" s="7">
        <f t="shared" si="585"/>
        <v>792</v>
      </c>
      <c r="C797" s="59">
        <f t="shared" si="587"/>
        <v>792</v>
      </c>
      <c r="D797" s="124">
        <f t="shared" si="561"/>
        <v>702002</v>
      </c>
      <c r="E797" s="16" t="str">
        <f t="shared" si="562"/>
        <v>Tissue</v>
      </c>
      <c r="F797" s="58" t="str">
        <f t="shared" si="563"/>
        <v xml:space="preserve">NoAC </v>
      </c>
      <c r="G797" s="58" t="str">
        <f t="shared" si="564"/>
        <v xml:space="preserve">NoAdd </v>
      </c>
      <c r="H797" s="58" t="str">
        <f t="shared" si="565"/>
        <v xml:space="preserve">CleanR </v>
      </c>
      <c r="I797" s="58" t="str">
        <f t="shared" si="566"/>
        <v>VSTis</v>
      </c>
      <c r="J797" s="58" t="str">
        <f t="shared" si="567"/>
        <v>RoomT</v>
      </c>
      <c r="K797" s="58" t="str">
        <f t="shared" si="568"/>
        <v>Lyophil</v>
      </c>
      <c r="L797" s="58" t="str">
        <f t="shared" si="569"/>
        <v xml:space="preserve">Allo </v>
      </c>
      <c r="M797" s="58" t="str">
        <f t="shared" si="570"/>
        <v xml:space="preserve">Other </v>
      </c>
      <c r="N797" s="58" t="str">
        <f t="shared" si="571"/>
        <v xml:space="preserve">NA </v>
      </c>
      <c r="O797" s="58" t="str">
        <f t="shared" si="572"/>
        <v>Transpl</v>
      </c>
      <c r="P797" s="58" t="str">
        <f t="shared" si="573"/>
        <v xml:space="preserve">None </v>
      </c>
      <c r="Q797" s="58" t="str">
        <f t="shared" si="574"/>
        <v xml:space="preserve">None </v>
      </c>
      <c r="R797" s="58" t="str">
        <f t="shared" si="575"/>
        <v xml:space="preserve">NoIrr </v>
      </c>
      <c r="S797" s="58" t="str">
        <f t="shared" si="576"/>
        <v xml:space="preserve">- </v>
      </c>
      <c r="T797" s="58" t="str">
        <f t="shared" si="577"/>
        <v>no sub</v>
      </c>
      <c r="U797" s="58" t="str">
        <f t="shared" si="578"/>
        <v>Non</v>
      </c>
      <c r="V797" s="58" t="str">
        <f t="shared" si="579"/>
        <v>Amnion</v>
      </c>
      <c r="W797" s="58" t="str">
        <f t="shared" si="580"/>
        <v>PAA</v>
      </c>
      <c r="Y797" s="161" t="str">
        <f t="shared" si="542"/>
        <v>7-1-1-4-5-13-2-1-3-1-8-1-1-1-1-1-1-2-11</v>
      </c>
      <c r="Z797" s="8">
        <f t="shared" si="581"/>
        <v>702002</v>
      </c>
      <c r="AA797" s="7">
        <f t="shared" si="582"/>
        <v>792</v>
      </c>
      <c r="AB797" s="29" t="str">
        <f t="shared" si="583"/>
        <v>7</v>
      </c>
      <c r="AC797" s="29" t="str">
        <f t="shared" si="583"/>
        <v>0</v>
      </c>
      <c r="AD797" s="29" t="str">
        <f t="shared" si="583"/>
        <v>2</v>
      </c>
      <c r="AE797" s="29" t="str">
        <f t="shared" si="583"/>
        <v>0</v>
      </c>
      <c r="AF797" s="29" t="str">
        <f t="shared" si="583"/>
        <v>0</v>
      </c>
      <c r="AG797" s="29" t="str">
        <f t="shared" si="583"/>
        <v>2</v>
      </c>
      <c r="AH797" s="48">
        <f t="shared" si="588"/>
        <v>792</v>
      </c>
      <c r="AI797" s="510">
        <v>702002</v>
      </c>
      <c r="AJ797" s="509">
        <v>7</v>
      </c>
      <c r="AK797" s="509">
        <v>1</v>
      </c>
      <c r="AL797" s="509">
        <v>1</v>
      </c>
      <c r="AM797" s="509">
        <v>4</v>
      </c>
      <c r="AN797" s="509">
        <v>5</v>
      </c>
      <c r="AO797" s="509">
        <v>13</v>
      </c>
      <c r="AP797" s="509">
        <v>2</v>
      </c>
      <c r="AQ797" s="509">
        <v>1</v>
      </c>
      <c r="AR797" s="509">
        <v>3</v>
      </c>
      <c r="AS797" s="509">
        <v>1</v>
      </c>
      <c r="AT797" s="509">
        <v>8</v>
      </c>
      <c r="AU797" s="509">
        <v>1</v>
      </c>
      <c r="AV797" s="509">
        <v>1</v>
      </c>
      <c r="AW797" s="509">
        <v>1</v>
      </c>
      <c r="AX797" s="509">
        <v>1</v>
      </c>
      <c r="AY797" s="509">
        <v>1</v>
      </c>
      <c r="AZ797" s="509">
        <v>1</v>
      </c>
      <c r="BA797" s="509">
        <v>2</v>
      </c>
      <c r="BB797" s="509">
        <v>11</v>
      </c>
      <c r="BC797" s="509" t="b">
        <v>0</v>
      </c>
      <c r="BD797" s="508">
        <v>41254</v>
      </c>
      <c r="BE797" s="508">
        <v>40751</v>
      </c>
      <c r="BF797" s="509" t="b">
        <v>0</v>
      </c>
      <c r="BG797" s="510" t="s">
        <v>756</v>
      </c>
      <c r="BH797" s="509">
        <v>9</v>
      </c>
      <c r="BI797" s="510" t="s">
        <v>755</v>
      </c>
      <c r="BJ797" s="513">
        <v>41254</v>
      </c>
      <c r="BK797" s="513">
        <v>40751</v>
      </c>
      <c r="BL797" s="513">
        <v>46217</v>
      </c>
      <c r="BM797" s="513">
        <v>42471</v>
      </c>
      <c r="BN797" s="509">
        <v>1</v>
      </c>
      <c r="BO797" s="510" t="s">
        <v>1078</v>
      </c>
      <c r="BP797" s="509">
        <v>14</v>
      </c>
      <c r="BQ797" s="509" t="str">
        <f>IF(AI797="","",VLOOKUP(AJ797,[0]!Qualifier,(COLUMN(AJ797)-34),FALSE))</f>
        <v>Tissue</v>
      </c>
      <c r="BR797" s="509" t="str">
        <f>IF(AJ797="","",VLOOKUP(AK797,[0]!Qualifier,(COLUMN(AK797)-34),FALSE))</f>
        <v xml:space="preserve">NoAC </v>
      </c>
      <c r="BS797" s="509" t="str">
        <f>IF(AK797="","",VLOOKUP(AL797,[0]!Qualifier,(COLUMN(AL797)-34),FALSE))</f>
        <v xml:space="preserve">NoAdd </v>
      </c>
      <c r="BT797" s="509" t="str">
        <f>IF(AL797="","",VLOOKUP(AM797,[0]!Qualifier,(COLUMN(AM797)-34),FALSE))</f>
        <v xml:space="preserve">CleanR </v>
      </c>
      <c r="BU797" s="509" t="str">
        <f>IF(AM797="","",VLOOKUP(AN797,[0]!Qualifier,(COLUMN(AN797)-34),FALSE))</f>
        <v>VSTis</v>
      </c>
      <c r="BV797" s="509" t="str">
        <f>IF(AN797="","",VLOOKUP(AO797,[0]!Qualifier,(COLUMN(AO797)-34),FALSE))</f>
        <v>RoomT</v>
      </c>
      <c r="BW797" s="509" t="str">
        <f>IF(AO797="","",VLOOKUP(AP797,[0]!Qualifier,(COLUMN(AP797)-34),FALSE))</f>
        <v>Lyophil</v>
      </c>
      <c r="BX797" s="509" t="str">
        <f>IF(AP797="","",VLOOKUP(AQ797,[0]!Qualifier,(COLUMN(AQ797)-34),FALSE))</f>
        <v xml:space="preserve">Allo </v>
      </c>
      <c r="BY797" s="509" t="str">
        <f>IF(AQ797="","",VLOOKUP(AR797,[0]!Qualifier,(COLUMN(AR797)-34),FALSE))</f>
        <v xml:space="preserve">Other </v>
      </c>
      <c r="BZ797" s="509" t="str">
        <f>IF(AR797="","",VLOOKUP(AS797,[0]!Qualifier,(COLUMN(AS797)-34),FALSE))</f>
        <v xml:space="preserve">NA </v>
      </c>
      <c r="CA797" s="509" t="str">
        <f>IF(AS797="","",VLOOKUP(AT797,[0]!Qualifier,(COLUMN(AT797)-34),FALSE))</f>
        <v>Transpl</v>
      </c>
      <c r="CB797" s="509" t="str">
        <f>IF(AT797="","",VLOOKUP(AU797,[0]!Qualifier,(COLUMN(AU797)-34),FALSE))</f>
        <v xml:space="preserve">None </v>
      </c>
      <c r="CC797" s="509" t="str">
        <f>IF(AU797="","",VLOOKUP(AV797,[0]!Qualifier,(COLUMN(AV797)-34),FALSE))</f>
        <v xml:space="preserve">None </v>
      </c>
      <c r="CD797" s="509" t="str">
        <f>IF(AV797="","",VLOOKUP(AW797,[0]!Qualifier,(COLUMN(AW797)-34),FALSE))</f>
        <v xml:space="preserve">NoIrr </v>
      </c>
      <c r="CE797" s="508" t="str">
        <f>IF(AW797="","",VLOOKUP(AX797,[0]!Qualifier,(COLUMN(AX797)-34),FALSE))</f>
        <v xml:space="preserve">- </v>
      </c>
      <c r="CF797" s="508" t="str">
        <f>IF(AX797="","",VLOOKUP(AY797,[0]!Qualifier,(COLUMN(AY797)-34),FALSE))</f>
        <v>no sub</v>
      </c>
      <c r="CG797" s="509" t="str">
        <f>IF(AY797="","",VLOOKUP(AZ797,[0]!Qualifier,(COLUMN(AZ797)-34),FALSE))</f>
        <v>Non</v>
      </c>
      <c r="CH797" s="510" t="str">
        <f>IF(AZ797="","",VLOOKUP(BA797,[0]!Qualifier,(COLUMN(BA797)-34),FALSE))</f>
        <v>Amnion</v>
      </c>
      <c r="CI797" s="509" t="str">
        <f>IF(BA797="","",VLOOKUP(BB797,[0]!Qualifier,(COLUMN(BB797)-34),FALSE))</f>
        <v>PAA</v>
      </c>
      <c r="CJ797" s="510"/>
      <c r="CK797" s="513" t="str">
        <f t="shared" si="586"/>
        <v>7-1-1-4-5-13-2-1-3-1-8-1-1-1-1-1-1-2-11</v>
      </c>
      <c r="CL797" s="513">
        <v>42767</v>
      </c>
      <c r="CM797" s="513">
        <v>45195</v>
      </c>
      <c r="CN797" s="513">
        <v>42471</v>
      </c>
      <c r="CO797" s="513">
        <v>1</v>
      </c>
      <c r="CP797" s="510" t="s">
        <v>1078</v>
      </c>
    </row>
    <row r="798" spans="2:94" ht="12.95" customHeight="1" outlineLevel="1" x14ac:dyDescent="0.35">
      <c r="B798" s="7">
        <f t="shared" si="585"/>
        <v>793</v>
      </c>
      <c r="C798" s="59">
        <f t="shared" si="587"/>
        <v>793</v>
      </c>
      <c r="D798" s="124">
        <f t="shared" si="561"/>
        <v>702003</v>
      </c>
      <c r="E798" s="16" t="str">
        <f t="shared" si="562"/>
        <v>Tissue</v>
      </c>
      <c r="F798" s="58" t="str">
        <f t="shared" si="563"/>
        <v xml:space="preserve">NoAC </v>
      </c>
      <c r="G798" s="58" t="str">
        <f t="shared" si="564"/>
        <v xml:space="preserve">NoAdd </v>
      </c>
      <c r="H798" s="58" t="str">
        <f t="shared" si="565"/>
        <v xml:space="preserve">CleanR </v>
      </c>
      <c r="I798" s="58" t="str">
        <f t="shared" si="566"/>
        <v>VSTis</v>
      </c>
      <c r="J798" s="58" t="str">
        <f t="shared" si="567"/>
        <v xml:space="preserve">≤-30°C  </v>
      </c>
      <c r="K798" s="58" t="str">
        <f t="shared" si="568"/>
        <v>CryoPres</v>
      </c>
      <c r="L798" s="58" t="str">
        <f t="shared" si="569"/>
        <v xml:space="preserve">Allo </v>
      </c>
      <c r="M798" s="58" t="str">
        <f t="shared" si="570"/>
        <v xml:space="preserve">Other </v>
      </c>
      <c r="N798" s="58" t="str">
        <f t="shared" si="571"/>
        <v xml:space="preserve">NA </v>
      </c>
      <c r="O798" s="58" t="str">
        <f t="shared" si="572"/>
        <v>Transpl</v>
      </c>
      <c r="P798" s="58" t="str">
        <f t="shared" si="573"/>
        <v xml:space="preserve">None </v>
      </c>
      <c r="Q798" s="58" t="str">
        <f t="shared" si="574"/>
        <v xml:space="preserve">None </v>
      </c>
      <c r="R798" s="58" t="str">
        <f t="shared" si="575"/>
        <v xml:space="preserve">NoIrr </v>
      </c>
      <c r="S798" s="58" t="str">
        <f t="shared" si="576"/>
        <v xml:space="preserve">- </v>
      </c>
      <c r="T798" s="58" t="str">
        <f t="shared" si="577"/>
        <v>no sub</v>
      </c>
      <c r="U798" s="58" t="str">
        <f t="shared" si="578"/>
        <v>Non</v>
      </c>
      <c r="V798" s="58" t="str">
        <f t="shared" si="579"/>
        <v>Amnion</v>
      </c>
      <c r="W798" s="58" t="str">
        <f t="shared" si="580"/>
        <v xml:space="preserve">? </v>
      </c>
      <c r="Y798" s="161" t="str">
        <f t="shared" si="542"/>
        <v>7-1-1-4-5-4-5-1-3-1-8-1-1-1-1-1-1-2-0</v>
      </c>
      <c r="Z798" s="8">
        <f t="shared" si="581"/>
        <v>702003</v>
      </c>
      <c r="AA798" s="7">
        <f t="shared" si="582"/>
        <v>793</v>
      </c>
      <c r="AB798" s="29" t="str">
        <f t="shared" si="583"/>
        <v>7</v>
      </c>
      <c r="AC798" s="29" t="str">
        <f t="shared" si="583"/>
        <v>0</v>
      </c>
      <c r="AD798" s="29" t="str">
        <f t="shared" si="583"/>
        <v>2</v>
      </c>
      <c r="AE798" s="29" t="str">
        <f t="shared" si="583"/>
        <v>0</v>
      </c>
      <c r="AF798" s="29" t="str">
        <f t="shared" si="583"/>
        <v>0</v>
      </c>
      <c r="AG798" s="29" t="str">
        <f t="shared" si="583"/>
        <v>3</v>
      </c>
      <c r="AH798" s="48">
        <f t="shared" si="588"/>
        <v>793</v>
      </c>
      <c r="AI798" s="510">
        <v>702003</v>
      </c>
      <c r="AJ798" s="509">
        <v>7</v>
      </c>
      <c r="AK798" s="509">
        <v>1</v>
      </c>
      <c r="AL798" s="509">
        <v>1</v>
      </c>
      <c r="AM798" s="509">
        <v>4</v>
      </c>
      <c r="AN798" s="509">
        <v>5</v>
      </c>
      <c r="AO798" s="509">
        <v>4</v>
      </c>
      <c r="AP798" s="509">
        <v>5</v>
      </c>
      <c r="AQ798" s="509">
        <v>1</v>
      </c>
      <c r="AR798" s="509">
        <v>3</v>
      </c>
      <c r="AS798" s="509">
        <v>1</v>
      </c>
      <c r="AT798" s="509">
        <v>8</v>
      </c>
      <c r="AU798" s="509">
        <v>1</v>
      </c>
      <c r="AV798" s="509">
        <v>1</v>
      </c>
      <c r="AW798" s="509">
        <v>1</v>
      </c>
      <c r="AX798" s="509">
        <v>1</v>
      </c>
      <c r="AY798" s="509">
        <v>1</v>
      </c>
      <c r="AZ798" s="509">
        <v>1</v>
      </c>
      <c r="BA798" s="509">
        <v>2</v>
      </c>
      <c r="BB798" s="509">
        <v>0</v>
      </c>
      <c r="BC798" s="509" t="b">
        <v>0</v>
      </c>
      <c r="BD798" s="508">
        <v>41254</v>
      </c>
      <c r="BE798" s="508">
        <v>40751</v>
      </c>
      <c r="BF798" s="509" t="b">
        <v>0</v>
      </c>
      <c r="BG798" s="510" t="s">
        <v>1389</v>
      </c>
      <c r="BH798" s="509">
        <v>9</v>
      </c>
      <c r="BI798" s="510" t="s">
        <v>755</v>
      </c>
      <c r="BJ798" s="513">
        <v>41254</v>
      </c>
      <c r="BK798" s="513">
        <v>40751</v>
      </c>
      <c r="BL798" s="513">
        <v>46217</v>
      </c>
      <c r="BM798" s="513">
        <v>42471</v>
      </c>
      <c r="BN798" s="509">
        <v>1</v>
      </c>
      <c r="BO798" s="510" t="s">
        <v>1078</v>
      </c>
      <c r="BP798" s="509">
        <v>13</v>
      </c>
      <c r="BQ798" s="509" t="str">
        <f>IF(AI798="","",VLOOKUP(AJ798,[0]!Qualifier,(COLUMN(AJ798)-34),FALSE))</f>
        <v>Tissue</v>
      </c>
      <c r="BR798" s="509" t="str">
        <f>IF(AJ798="","",VLOOKUP(AK798,[0]!Qualifier,(COLUMN(AK798)-34),FALSE))</f>
        <v xml:space="preserve">NoAC </v>
      </c>
      <c r="BS798" s="509" t="str">
        <f>IF(AK798="","",VLOOKUP(AL798,[0]!Qualifier,(COLUMN(AL798)-34),FALSE))</f>
        <v xml:space="preserve">NoAdd </v>
      </c>
      <c r="BT798" s="509" t="str">
        <f>IF(AL798="","",VLOOKUP(AM798,[0]!Qualifier,(COLUMN(AM798)-34),FALSE))</f>
        <v xml:space="preserve">CleanR </v>
      </c>
      <c r="BU798" s="509" t="str">
        <f>IF(AM798="","",VLOOKUP(AN798,[0]!Qualifier,(COLUMN(AN798)-34),FALSE))</f>
        <v>VSTis</v>
      </c>
      <c r="BV798" s="509" t="str">
        <f>IF(AN798="","",VLOOKUP(AO798,[0]!Qualifier,(COLUMN(AO798)-34),FALSE))</f>
        <v xml:space="preserve">≤-30°C  </v>
      </c>
      <c r="BW798" s="509" t="str">
        <f>IF(AO798="","",VLOOKUP(AP798,[0]!Qualifier,(COLUMN(AP798)-34),FALSE))</f>
        <v>CryoPres</v>
      </c>
      <c r="BX798" s="509" t="str">
        <f>IF(AP798="","",VLOOKUP(AQ798,[0]!Qualifier,(COLUMN(AQ798)-34),FALSE))</f>
        <v xml:space="preserve">Allo </v>
      </c>
      <c r="BY798" s="509" t="str">
        <f>IF(AQ798="","",VLOOKUP(AR798,[0]!Qualifier,(COLUMN(AR798)-34),FALSE))</f>
        <v xml:space="preserve">Other </v>
      </c>
      <c r="BZ798" s="509" t="str">
        <f>IF(AR798="","",VLOOKUP(AS798,[0]!Qualifier,(COLUMN(AS798)-34),FALSE))</f>
        <v xml:space="preserve">NA </v>
      </c>
      <c r="CA798" s="509" t="str">
        <f>IF(AS798="","",VLOOKUP(AT798,[0]!Qualifier,(COLUMN(AT798)-34),FALSE))</f>
        <v>Transpl</v>
      </c>
      <c r="CB798" s="509" t="str">
        <f>IF(AT798="","",VLOOKUP(AU798,[0]!Qualifier,(COLUMN(AU798)-34),FALSE))</f>
        <v xml:space="preserve">None </v>
      </c>
      <c r="CC798" s="509" t="str">
        <f>IF(AU798="","",VLOOKUP(AV798,[0]!Qualifier,(COLUMN(AV798)-34),FALSE))</f>
        <v xml:space="preserve">None </v>
      </c>
      <c r="CD798" s="509" t="str">
        <f>IF(AV798="","",VLOOKUP(AW798,[0]!Qualifier,(COLUMN(AW798)-34),FALSE))</f>
        <v xml:space="preserve">NoIrr </v>
      </c>
      <c r="CE798" s="508" t="str">
        <f>IF(AW798="","",VLOOKUP(AX798,[0]!Qualifier,(COLUMN(AX798)-34),FALSE))</f>
        <v xml:space="preserve">- </v>
      </c>
      <c r="CF798" s="508" t="str">
        <f>IF(AX798="","",VLOOKUP(AY798,[0]!Qualifier,(COLUMN(AY798)-34),FALSE))</f>
        <v>no sub</v>
      </c>
      <c r="CG798" s="509" t="str">
        <f>IF(AY798="","",VLOOKUP(AZ798,[0]!Qualifier,(COLUMN(AZ798)-34),FALSE))</f>
        <v>Non</v>
      </c>
      <c r="CH798" s="510" t="str">
        <f>IF(AZ798="","",VLOOKUP(BA798,[0]!Qualifier,(COLUMN(BA798)-34),FALSE))</f>
        <v>Amnion</v>
      </c>
      <c r="CI798" s="509" t="str">
        <f>IF(BA798="","",VLOOKUP(BB798,[0]!Qualifier,(COLUMN(BB798)-34),FALSE))</f>
        <v xml:space="preserve">? </v>
      </c>
      <c r="CJ798" s="510"/>
      <c r="CK798" s="513" t="str">
        <f t="shared" si="586"/>
        <v>7-1-1-4-5-4-5-1-3-1-8-1-1-1-1-1-1-2-0</v>
      </c>
      <c r="CL798" s="513">
        <v>42767</v>
      </c>
      <c r="CM798" s="513">
        <v>45195</v>
      </c>
      <c r="CN798" s="510"/>
      <c r="CP798" s="510"/>
    </row>
    <row r="799" spans="2:94" ht="12.95" customHeight="1" outlineLevel="1" x14ac:dyDescent="0.35">
      <c r="B799" s="7">
        <f t="shared" si="585"/>
        <v>794</v>
      </c>
      <c r="C799" s="59">
        <f t="shared" si="587"/>
        <v>794</v>
      </c>
      <c r="D799" s="124">
        <f t="shared" si="561"/>
        <v>702004</v>
      </c>
      <c r="E799" s="16" t="str">
        <f t="shared" si="562"/>
        <v>Tissue</v>
      </c>
      <c r="F799" s="58" t="str">
        <f t="shared" si="563"/>
        <v xml:space="preserve">NoAC </v>
      </c>
      <c r="G799" s="58" t="str">
        <f t="shared" si="564"/>
        <v xml:space="preserve">NoAdd </v>
      </c>
      <c r="H799" s="58" t="str">
        <f t="shared" si="565"/>
        <v xml:space="preserve">CleanR </v>
      </c>
      <c r="I799" s="58" t="str">
        <f t="shared" si="566"/>
        <v>VSTis</v>
      </c>
      <c r="J799" s="58" t="str">
        <f t="shared" si="567"/>
        <v>RoomT</v>
      </c>
      <c r="K799" s="58" t="str">
        <f t="shared" si="568"/>
        <v>Dried</v>
      </c>
      <c r="L799" s="58" t="str">
        <f t="shared" si="569"/>
        <v xml:space="preserve">Allo </v>
      </c>
      <c r="M799" s="58" t="str">
        <f t="shared" si="570"/>
        <v xml:space="preserve">Other </v>
      </c>
      <c r="N799" s="58" t="str">
        <f t="shared" si="571"/>
        <v xml:space="preserve">NA </v>
      </c>
      <c r="O799" s="58" t="str">
        <f t="shared" si="572"/>
        <v>Transpl</v>
      </c>
      <c r="P799" s="58" t="str">
        <f t="shared" si="573"/>
        <v xml:space="preserve">None </v>
      </c>
      <c r="Q799" s="58" t="str">
        <f t="shared" si="574"/>
        <v xml:space="preserve">None </v>
      </c>
      <c r="R799" s="58" t="str">
        <f t="shared" si="575"/>
        <v xml:space="preserve">NoIrr </v>
      </c>
      <c r="S799" s="58" t="str">
        <f t="shared" si="576"/>
        <v xml:space="preserve">- </v>
      </c>
      <c r="T799" s="58" t="str">
        <f t="shared" si="577"/>
        <v>no sub</v>
      </c>
      <c r="U799" s="58" t="str">
        <f t="shared" si="578"/>
        <v>Non</v>
      </c>
      <c r="V799" s="58" t="str">
        <f t="shared" si="579"/>
        <v>Amnion</v>
      </c>
      <c r="W799" s="58" t="str">
        <f t="shared" si="580"/>
        <v>PAA</v>
      </c>
      <c r="Y799" s="161" t="str">
        <f t="shared" si="542"/>
        <v>7-1-1-4-5-13-6-1-3-1-8-1-1-1-1-1-1-2-11</v>
      </c>
      <c r="Z799" s="8">
        <f t="shared" si="581"/>
        <v>702004</v>
      </c>
      <c r="AA799" s="7">
        <f t="shared" si="582"/>
        <v>794</v>
      </c>
      <c r="AB799" s="29" t="str">
        <f t="shared" si="583"/>
        <v>7</v>
      </c>
      <c r="AC799" s="29" t="str">
        <f t="shared" si="583"/>
        <v>0</v>
      </c>
      <c r="AD799" s="29" t="str">
        <f t="shared" si="583"/>
        <v>2</v>
      </c>
      <c r="AE799" s="29" t="str">
        <f t="shared" si="583"/>
        <v>0</v>
      </c>
      <c r="AF799" s="29" t="str">
        <f t="shared" si="583"/>
        <v>0</v>
      </c>
      <c r="AG799" s="29" t="str">
        <f t="shared" si="583"/>
        <v>4</v>
      </c>
      <c r="AH799" s="48">
        <f t="shared" si="588"/>
        <v>794</v>
      </c>
      <c r="AI799" s="510">
        <v>702004</v>
      </c>
      <c r="AJ799" s="509">
        <v>7</v>
      </c>
      <c r="AK799" s="509">
        <v>1</v>
      </c>
      <c r="AL799" s="509">
        <v>1</v>
      </c>
      <c r="AM799" s="509">
        <v>4</v>
      </c>
      <c r="AN799" s="509">
        <v>5</v>
      </c>
      <c r="AO799" s="509">
        <v>13</v>
      </c>
      <c r="AP799" s="509">
        <v>6</v>
      </c>
      <c r="AQ799" s="509">
        <v>1</v>
      </c>
      <c r="AR799" s="509">
        <v>3</v>
      </c>
      <c r="AS799" s="509">
        <v>1</v>
      </c>
      <c r="AT799" s="509">
        <v>8</v>
      </c>
      <c r="AU799" s="509">
        <v>1</v>
      </c>
      <c r="AV799" s="509">
        <v>1</v>
      </c>
      <c r="AW799" s="509">
        <v>1</v>
      </c>
      <c r="AX799" s="509">
        <v>1</v>
      </c>
      <c r="AY799" s="509">
        <v>1</v>
      </c>
      <c r="AZ799" s="509">
        <v>1</v>
      </c>
      <c r="BA799" s="509">
        <v>2</v>
      </c>
      <c r="BB799" s="509">
        <v>11</v>
      </c>
      <c r="BC799" s="509" t="b">
        <v>0</v>
      </c>
      <c r="BD799" s="508">
        <v>42267</v>
      </c>
      <c r="BE799" s="508">
        <v>41975</v>
      </c>
      <c r="BF799" s="509" t="b">
        <v>0</v>
      </c>
      <c r="BG799" s="510" t="s">
        <v>757</v>
      </c>
      <c r="BH799" s="509">
        <v>9</v>
      </c>
      <c r="BI799" s="510" t="s">
        <v>755</v>
      </c>
      <c r="BJ799" s="513">
        <v>42267</v>
      </c>
      <c r="BK799" s="513">
        <v>41975</v>
      </c>
      <c r="BL799" s="513">
        <v>46217</v>
      </c>
      <c r="BM799" s="513">
        <v>42471</v>
      </c>
      <c r="BN799" s="509">
        <v>1</v>
      </c>
      <c r="BO799" s="510" t="s">
        <v>1078</v>
      </c>
      <c r="BP799" s="509">
        <v>4</v>
      </c>
      <c r="BQ799" s="509" t="str">
        <f>IF(AI799="","",VLOOKUP(AJ799,[0]!Qualifier,(COLUMN(AJ799)-34),FALSE))</f>
        <v>Tissue</v>
      </c>
      <c r="BR799" s="509" t="str">
        <f>IF(AJ799="","",VLOOKUP(AK799,[0]!Qualifier,(COLUMN(AK799)-34),FALSE))</f>
        <v xml:space="preserve">NoAC </v>
      </c>
      <c r="BS799" s="509" t="str">
        <f>IF(AK799="","",VLOOKUP(AL799,[0]!Qualifier,(COLUMN(AL799)-34),FALSE))</f>
        <v xml:space="preserve">NoAdd </v>
      </c>
      <c r="BT799" s="509" t="str">
        <f>IF(AL799="","",VLOOKUP(AM799,[0]!Qualifier,(COLUMN(AM799)-34),FALSE))</f>
        <v xml:space="preserve">CleanR </v>
      </c>
      <c r="BU799" s="509" t="str">
        <f>IF(AM799="","",VLOOKUP(AN799,[0]!Qualifier,(COLUMN(AN799)-34),FALSE))</f>
        <v>VSTis</v>
      </c>
      <c r="BV799" s="509" t="str">
        <f>IF(AN799="","",VLOOKUP(AO799,[0]!Qualifier,(COLUMN(AO799)-34),FALSE))</f>
        <v>RoomT</v>
      </c>
      <c r="BW799" s="509" t="str">
        <f>IF(AO799="","",VLOOKUP(AP799,[0]!Qualifier,(COLUMN(AP799)-34),FALSE))</f>
        <v>Dried</v>
      </c>
      <c r="BX799" s="509" t="str">
        <f>IF(AP799="","",VLOOKUP(AQ799,[0]!Qualifier,(COLUMN(AQ799)-34),FALSE))</f>
        <v xml:space="preserve">Allo </v>
      </c>
      <c r="BY799" s="509" t="str">
        <f>IF(AQ799="","",VLOOKUP(AR799,[0]!Qualifier,(COLUMN(AR799)-34),FALSE))</f>
        <v xml:space="preserve">Other </v>
      </c>
      <c r="BZ799" s="509" t="str">
        <f>IF(AR799="","",VLOOKUP(AS799,[0]!Qualifier,(COLUMN(AS799)-34),FALSE))</f>
        <v xml:space="preserve">NA </v>
      </c>
      <c r="CA799" s="509" t="str">
        <f>IF(AS799="","",VLOOKUP(AT799,[0]!Qualifier,(COLUMN(AT799)-34),FALSE))</f>
        <v>Transpl</v>
      </c>
      <c r="CB799" s="509" t="str">
        <f>IF(AT799="","",VLOOKUP(AU799,[0]!Qualifier,(COLUMN(AU799)-34),FALSE))</f>
        <v xml:space="preserve">None </v>
      </c>
      <c r="CC799" s="509" t="str">
        <f>IF(AU799="","",VLOOKUP(AV799,[0]!Qualifier,(COLUMN(AV799)-34),FALSE))</f>
        <v xml:space="preserve">None </v>
      </c>
      <c r="CD799" s="509" t="str">
        <f>IF(AV799="","",VLOOKUP(AW799,[0]!Qualifier,(COLUMN(AW799)-34),FALSE))</f>
        <v xml:space="preserve">NoIrr </v>
      </c>
      <c r="CE799" s="508" t="str">
        <f>IF(AW799="","",VLOOKUP(AX799,[0]!Qualifier,(COLUMN(AX799)-34),FALSE))</f>
        <v xml:space="preserve">- </v>
      </c>
      <c r="CF799" s="508" t="str">
        <f>IF(AX799="","",VLOOKUP(AY799,[0]!Qualifier,(COLUMN(AY799)-34),FALSE))</f>
        <v>no sub</v>
      </c>
      <c r="CG799" s="509" t="str">
        <f>IF(AY799="","",VLOOKUP(AZ799,[0]!Qualifier,(COLUMN(AZ799)-34),FALSE))</f>
        <v>Non</v>
      </c>
      <c r="CH799" s="510" t="str">
        <f>IF(AZ799="","",VLOOKUP(BA799,[0]!Qualifier,(COLUMN(BA799)-34),FALSE))</f>
        <v>Amnion</v>
      </c>
      <c r="CI799" s="509" t="str">
        <f>IF(BA799="","",VLOOKUP(BB799,[0]!Qualifier,(COLUMN(BB799)-34),FALSE))</f>
        <v>PAA</v>
      </c>
      <c r="CJ799" s="510"/>
      <c r="CK799" s="513" t="str">
        <f t="shared" si="586"/>
        <v>7-1-1-4-5-13-6-1-3-1-8-1-1-1-1-1-1-2-11</v>
      </c>
      <c r="CL799" s="513">
        <v>42767</v>
      </c>
      <c r="CM799" s="513">
        <v>45195</v>
      </c>
      <c r="CN799" s="510"/>
      <c r="CP799" s="510"/>
    </row>
    <row r="800" spans="2:94" ht="12.95" customHeight="1" outlineLevel="1" x14ac:dyDescent="0.35">
      <c r="B800" s="7">
        <f t="shared" ref="B800:B849" si="589">IF(D800="","",B799+1)</f>
        <v>795</v>
      </c>
      <c r="C800" s="59">
        <f t="shared" ref="C800:C849" si="590">IF(D800="","",IF(OR(BC800,BF800),"ungültig",B800))</f>
        <v>795</v>
      </c>
      <c r="D800" s="124">
        <f t="shared" ref="D800:D849" si="591">IF(AI800="","",AI800)</f>
        <v>702005</v>
      </c>
      <c r="E800" s="16" t="str">
        <f t="shared" ref="E800:E849" si="592">IF($AI800&lt;&gt;"",IF($Y$3="text", BQ800,AJ800),"")</f>
        <v>Tissue</v>
      </c>
      <c r="F800" s="58" t="str">
        <f t="shared" ref="F800:F849" si="593">IF($AI800&lt;&gt;"",IF($Y$3="text", BR800,AK800),"")</f>
        <v xml:space="preserve">NoAC </v>
      </c>
      <c r="G800" s="58" t="str">
        <f t="shared" ref="G800:G849" si="594">IF($AI800&lt;&gt;"",IF($Y$3="text", BS800,AL800),"")</f>
        <v xml:space="preserve">NoAdd </v>
      </c>
      <c r="H800" s="58" t="str">
        <f t="shared" ref="H800:H849" si="595">IF($AI800&lt;&gt;"",IF($Y$3="text", BT800,AM800),"")</f>
        <v xml:space="preserve">CleanR </v>
      </c>
      <c r="I800" s="58" t="str">
        <f t="shared" ref="I800:I849" si="596">IF($AI800&lt;&gt;"",IF($Y$3="text", BU800,AN800),"")</f>
        <v>VSTis</v>
      </c>
      <c r="J800" s="58" t="str">
        <f t="shared" ref="J800:J849" si="597">IF($AI800&lt;&gt;"",IF($Y$3="text", BV800,AO800),"")</f>
        <v xml:space="preserve">≤-60°C  </v>
      </c>
      <c r="K800" s="58" t="str">
        <f t="shared" ref="K800:K849" si="598">IF($AI800&lt;&gt;"",IF($Y$3="text", BW800,AP800),"")</f>
        <v>DeepFr</v>
      </c>
      <c r="L800" s="58" t="str">
        <f t="shared" ref="L800:L849" si="599">IF($AI800&lt;&gt;"",IF($Y$3="text", BX800,AQ800),"")</f>
        <v xml:space="preserve">Allo </v>
      </c>
      <c r="M800" s="58" t="str">
        <f t="shared" ref="M800:M849" si="600">IF($AI800&lt;&gt;"",IF($Y$3="text", BY800,AR800),"")</f>
        <v xml:space="preserve">Other </v>
      </c>
      <c r="N800" s="58" t="str">
        <f t="shared" ref="N800:N849" si="601">IF($AI800&lt;&gt;"",IF($Y$3="text", BZ800,AS800),"")</f>
        <v xml:space="preserve">NA </v>
      </c>
      <c r="O800" s="58" t="str">
        <f t="shared" ref="O800:O849" si="602">IF($AI800&lt;&gt;"",IF($Y$3="text", CA800,AT800),"")</f>
        <v>Transpl</v>
      </c>
      <c r="P800" s="58" t="str">
        <f t="shared" ref="P800:P849" si="603">IF($AI800&lt;&gt;"",IF($Y$3="text", CB800,AU800),"")</f>
        <v xml:space="preserve">None </v>
      </c>
      <c r="Q800" s="58" t="str">
        <f t="shared" ref="Q800:Q849" si="604">IF($AI800&lt;&gt;"",IF($Y$3="text", CC800,AV800),"")</f>
        <v xml:space="preserve">None </v>
      </c>
      <c r="R800" s="58" t="str">
        <f t="shared" ref="R800:R849" si="605">IF($AI800&lt;&gt;"",IF($Y$3="text", CD800,AW800),"")</f>
        <v xml:space="preserve">NoIrr </v>
      </c>
      <c r="S800" s="58" t="str">
        <f t="shared" ref="S800:S849" si="606">IF($AI800&lt;&gt;"",IF($Y$3="text", CE800,AX800),"")</f>
        <v xml:space="preserve">- </v>
      </c>
      <c r="T800" s="58" t="str">
        <f t="shared" ref="T800:T849" si="607">IF($AI800&lt;&gt;"",IF($Y$3="text", CF800,AY800),"")</f>
        <v>no sub</v>
      </c>
      <c r="U800" s="58" t="str">
        <f t="shared" ref="U800:U849" si="608">IF($AI800&lt;&gt;"",IF($Y$3="text", CG800,AZ800),"")</f>
        <v>Non</v>
      </c>
      <c r="V800" s="58" t="str">
        <f t="shared" ref="V800:V849" si="609">IF($AI800&lt;&gt;"",IF($Y$3="text", CH800,BA800),"")</f>
        <v>Amnion</v>
      </c>
      <c r="W800" s="58" t="str">
        <f t="shared" ref="W800:W849" si="610">IF($AI800&lt;&gt;"",IF($Y$3="text", CI800,BB800),"")</f>
        <v xml:space="preserve">None </v>
      </c>
      <c r="Y800" s="161" t="str">
        <f t="shared" ref="Y800:Y849" si="611">IF(CK800="------------------"," ",CK800)</f>
        <v>7-1-1-4-5-5-4-1-3-1-8-1-1-1-1-1-1-2-1</v>
      </c>
      <c r="Z800" s="8">
        <f t="shared" ref="Z800:Z849" si="612">IF(D800&gt;0,D800,"")</f>
        <v>702005</v>
      </c>
      <c r="AA800" s="7">
        <f t="shared" ref="AA800:AA849" si="613">B800</f>
        <v>795</v>
      </c>
      <c r="AB800" s="29" t="str">
        <f t="shared" ref="AB800:AG842" si="614">MID(TEXT($Z800,"000000"),AB$5,1)</f>
        <v>7</v>
      </c>
      <c r="AC800" s="29" t="str">
        <f t="shared" si="614"/>
        <v>0</v>
      </c>
      <c r="AD800" s="29" t="str">
        <f t="shared" si="614"/>
        <v>2</v>
      </c>
      <c r="AE800" s="29" t="str">
        <f t="shared" si="614"/>
        <v>0</v>
      </c>
      <c r="AF800" s="29" t="str">
        <f t="shared" si="614"/>
        <v>0</v>
      </c>
      <c r="AG800" s="29" t="str">
        <f t="shared" si="614"/>
        <v>5</v>
      </c>
      <c r="AH800" s="48">
        <f t="shared" si="588"/>
        <v>795</v>
      </c>
      <c r="AI800" s="510">
        <v>702005</v>
      </c>
      <c r="AJ800" s="509">
        <v>7</v>
      </c>
      <c r="AK800" s="509">
        <v>1</v>
      </c>
      <c r="AL800" s="509">
        <v>1</v>
      </c>
      <c r="AM800" s="509">
        <v>4</v>
      </c>
      <c r="AN800" s="509">
        <v>5</v>
      </c>
      <c r="AO800" s="509">
        <v>5</v>
      </c>
      <c r="AP800" s="509">
        <v>4</v>
      </c>
      <c r="AQ800" s="509">
        <v>1</v>
      </c>
      <c r="AR800" s="509">
        <v>3</v>
      </c>
      <c r="AS800" s="509">
        <v>1</v>
      </c>
      <c r="AT800" s="509">
        <v>8</v>
      </c>
      <c r="AU800" s="509">
        <v>1</v>
      </c>
      <c r="AV800" s="509">
        <v>1</v>
      </c>
      <c r="AW800" s="509">
        <v>1</v>
      </c>
      <c r="AX800" s="509">
        <v>1</v>
      </c>
      <c r="AY800" s="509">
        <v>1</v>
      </c>
      <c r="AZ800" s="509">
        <v>1</v>
      </c>
      <c r="BA800" s="509">
        <v>2</v>
      </c>
      <c r="BB800" s="509">
        <v>1</v>
      </c>
      <c r="BC800" s="509" t="b">
        <v>0</v>
      </c>
      <c r="BD800" s="508">
        <v>42442</v>
      </c>
      <c r="BE800" s="508">
        <v>42397</v>
      </c>
      <c r="BF800" s="509" t="b">
        <v>0</v>
      </c>
      <c r="BG800" s="510" t="s">
        <v>1390</v>
      </c>
      <c r="BH800" s="509">
        <v>9</v>
      </c>
      <c r="BI800" s="510" t="s">
        <v>755</v>
      </c>
      <c r="BJ800" s="513">
        <v>42442</v>
      </c>
      <c r="BK800" s="513">
        <v>42397</v>
      </c>
      <c r="BL800" s="513">
        <v>46217</v>
      </c>
      <c r="BM800" s="513">
        <v>42471</v>
      </c>
      <c r="BN800" s="509">
        <v>1</v>
      </c>
      <c r="BO800" s="510" t="s">
        <v>1078</v>
      </c>
      <c r="BP800" s="509">
        <v>10</v>
      </c>
      <c r="BQ800" s="509" t="str">
        <f>IF(AI800="","",VLOOKUP(AJ800,[0]!Qualifier,(COLUMN(AJ800)-34),FALSE))</f>
        <v>Tissue</v>
      </c>
      <c r="BR800" s="509" t="str">
        <f>IF(AJ800="","",VLOOKUP(AK800,[0]!Qualifier,(COLUMN(AK800)-34),FALSE))</f>
        <v xml:space="preserve">NoAC </v>
      </c>
      <c r="BS800" s="509" t="str">
        <f>IF(AK800="","",VLOOKUP(AL800,[0]!Qualifier,(COLUMN(AL800)-34),FALSE))</f>
        <v xml:space="preserve">NoAdd </v>
      </c>
      <c r="BT800" s="509" t="str">
        <f>IF(AL800="","",VLOOKUP(AM800,[0]!Qualifier,(COLUMN(AM800)-34),FALSE))</f>
        <v xml:space="preserve">CleanR </v>
      </c>
      <c r="BU800" s="509" t="str">
        <f>IF(AM800="","",VLOOKUP(AN800,[0]!Qualifier,(COLUMN(AN800)-34),FALSE))</f>
        <v>VSTis</v>
      </c>
      <c r="BV800" s="509" t="str">
        <f>IF(AN800="","",VLOOKUP(AO800,[0]!Qualifier,(COLUMN(AO800)-34),FALSE))</f>
        <v xml:space="preserve">≤-60°C  </v>
      </c>
      <c r="BW800" s="509" t="str">
        <f>IF(AO800="","",VLOOKUP(AP800,[0]!Qualifier,(COLUMN(AP800)-34),FALSE))</f>
        <v>DeepFr</v>
      </c>
      <c r="BX800" s="509" t="str">
        <f>IF(AP800="","",VLOOKUP(AQ800,[0]!Qualifier,(COLUMN(AQ800)-34),FALSE))</f>
        <v xml:space="preserve">Allo </v>
      </c>
      <c r="BY800" s="509" t="str">
        <f>IF(AQ800="","",VLOOKUP(AR800,[0]!Qualifier,(COLUMN(AR800)-34),FALSE))</f>
        <v xml:space="preserve">Other </v>
      </c>
      <c r="BZ800" s="509" t="str">
        <f>IF(AR800="","",VLOOKUP(AS800,[0]!Qualifier,(COLUMN(AS800)-34),FALSE))</f>
        <v xml:space="preserve">NA </v>
      </c>
      <c r="CA800" s="509" t="str">
        <f>IF(AS800="","",VLOOKUP(AT800,[0]!Qualifier,(COLUMN(AT800)-34),FALSE))</f>
        <v>Transpl</v>
      </c>
      <c r="CB800" s="509" t="str">
        <f>IF(AT800="","",VLOOKUP(AU800,[0]!Qualifier,(COLUMN(AU800)-34),FALSE))</f>
        <v xml:space="preserve">None </v>
      </c>
      <c r="CC800" s="509" t="str">
        <f>IF(AU800="","",VLOOKUP(AV800,[0]!Qualifier,(COLUMN(AV800)-34),FALSE))</f>
        <v xml:space="preserve">None </v>
      </c>
      <c r="CD800" s="509" t="str">
        <f>IF(AV800="","",VLOOKUP(AW800,[0]!Qualifier,(COLUMN(AW800)-34),FALSE))</f>
        <v xml:space="preserve">NoIrr </v>
      </c>
      <c r="CE800" s="508" t="str">
        <f>IF(AW800="","",VLOOKUP(AX800,[0]!Qualifier,(COLUMN(AX800)-34),FALSE))</f>
        <v xml:space="preserve">- </v>
      </c>
      <c r="CF800" s="508" t="str">
        <f>IF(AX800="","",VLOOKUP(AY800,[0]!Qualifier,(COLUMN(AY800)-34),FALSE))</f>
        <v>no sub</v>
      </c>
      <c r="CG800" s="509" t="str">
        <f>IF(AY800="","",VLOOKUP(AZ800,[0]!Qualifier,(COLUMN(AZ800)-34),FALSE))</f>
        <v>Non</v>
      </c>
      <c r="CH800" s="510" t="str">
        <f>IF(AZ800="","",VLOOKUP(BA800,[0]!Qualifier,(COLUMN(BA800)-34),FALSE))</f>
        <v>Amnion</v>
      </c>
      <c r="CI800" s="509" t="str">
        <f>IF(BA800="","",VLOOKUP(BB800,[0]!Qualifier,(COLUMN(BB800)-34),FALSE))</f>
        <v xml:space="preserve">None </v>
      </c>
      <c r="CJ800" s="510"/>
      <c r="CK800" s="513" t="str">
        <f t="shared" si="586"/>
        <v>7-1-1-4-5-5-4-1-3-1-8-1-1-1-1-1-1-2-1</v>
      </c>
      <c r="CL800" s="513">
        <v>45124</v>
      </c>
      <c r="CM800" s="513">
        <v>45195</v>
      </c>
      <c r="CN800" s="510"/>
      <c r="CP800" s="510"/>
    </row>
    <row r="801" spans="2:94" ht="12.95" customHeight="1" outlineLevel="1" x14ac:dyDescent="0.35">
      <c r="B801" s="7">
        <f t="shared" si="589"/>
        <v>796</v>
      </c>
      <c r="C801" s="59">
        <f t="shared" si="590"/>
        <v>796</v>
      </c>
      <c r="D801" s="124">
        <f t="shared" si="591"/>
        <v>702006</v>
      </c>
      <c r="E801" s="16" t="str">
        <f t="shared" si="592"/>
        <v>Tissue</v>
      </c>
      <c r="F801" s="58" t="str">
        <f t="shared" si="593"/>
        <v xml:space="preserve">NoAC </v>
      </c>
      <c r="G801" s="58" t="str">
        <f t="shared" si="594"/>
        <v xml:space="preserve">NoAdd </v>
      </c>
      <c r="H801" s="58" t="str">
        <f t="shared" si="595"/>
        <v xml:space="preserve">CleanR </v>
      </c>
      <c r="I801" s="58" t="str">
        <f t="shared" si="596"/>
        <v>VSTis</v>
      </c>
      <c r="J801" s="58" t="str">
        <f t="shared" si="597"/>
        <v xml:space="preserve">≤-60°C  </v>
      </c>
      <c r="K801" s="58" t="str">
        <f t="shared" si="598"/>
        <v>DeepFr</v>
      </c>
      <c r="L801" s="58" t="str">
        <f t="shared" si="599"/>
        <v xml:space="preserve">Allo </v>
      </c>
      <c r="M801" s="58" t="str">
        <f t="shared" si="600"/>
        <v xml:space="preserve">Other </v>
      </c>
      <c r="N801" s="58" t="str">
        <f t="shared" si="601"/>
        <v xml:space="preserve">NA </v>
      </c>
      <c r="O801" s="58" t="str">
        <f t="shared" si="602"/>
        <v>Transpl</v>
      </c>
      <c r="P801" s="58" t="str">
        <f t="shared" si="603"/>
        <v xml:space="preserve">None </v>
      </c>
      <c r="Q801" s="58" t="str">
        <f t="shared" si="604"/>
        <v xml:space="preserve">None </v>
      </c>
      <c r="R801" s="58" t="str">
        <f t="shared" si="605"/>
        <v xml:space="preserve">NoIrr </v>
      </c>
      <c r="S801" s="58" t="str">
        <f t="shared" si="606"/>
        <v xml:space="preserve">- </v>
      </c>
      <c r="T801" s="58" t="str">
        <f t="shared" si="607"/>
        <v>no sub</v>
      </c>
      <c r="U801" s="58" t="str">
        <f t="shared" si="608"/>
        <v>Non</v>
      </c>
      <c r="V801" s="58" t="str">
        <f t="shared" si="609"/>
        <v>Amnion</v>
      </c>
      <c r="W801" s="58" t="str">
        <f t="shared" si="610"/>
        <v>Antibio</v>
      </c>
      <c r="Y801" s="161" t="str">
        <f t="shared" si="611"/>
        <v>7-1-1-4-5-5-4-1-3-1-8-1-1-1-1-1-1-2-10</v>
      </c>
      <c r="Z801" s="8">
        <f t="shared" si="612"/>
        <v>702006</v>
      </c>
      <c r="AA801" s="7">
        <f t="shared" si="613"/>
        <v>796</v>
      </c>
      <c r="AB801" s="29" t="str">
        <f t="shared" si="614"/>
        <v>7</v>
      </c>
      <c r="AC801" s="29" t="str">
        <f t="shared" si="614"/>
        <v>0</v>
      </c>
      <c r="AD801" s="29" t="str">
        <f t="shared" si="614"/>
        <v>2</v>
      </c>
      <c r="AE801" s="29" t="str">
        <f t="shared" si="614"/>
        <v>0</v>
      </c>
      <c r="AF801" s="29" t="str">
        <f t="shared" si="614"/>
        <v>0</v>
      </c>
      <c r="AG801" s="29" t="str">
        <f t="shared" si="614"/>
        <v>6</v>
      </c>
      <c r="AH801" s="48">
        <f t="shared" si="588"/>
        <v>796</v>
      </c>
      <c r="AI801" s="510">
        <v>702006</v>
      </c>
      <c r="AJ801" s="509">
        <v>7</v>
      </c>
      <c r="AK801" s="509">
        <v>1</v>
      </c>
      <c r="AL801" s="509">
        <v>1</v>
      </c>
      <c r="AM801" s="509">
        <v>4</v>
      </c>
      <c r="AN801" s="509">
        <v>5</v>
      </c>
      <c r="AO801" s="509">
        <v>5</v>
      </c>
      <c r="AP801" s="509">
        <v>4</v>
      </c>
      <c r="AQ801" s="509">
        <v>1</v>
      </c>
      <c r="AR801" s="509">
        <v>3</v>
      </c>
      <c r="AS801" s="509">
        <v>1</v>
      </c>
      <c r="AT801" s="509">
        <v>8</v>
      </c>
      <c r="AU801" s="509">
        <v>1</v>
      </c>
      <c r="AV801" s="509">
        <v>1</v>
      </c>
      <c r="AW801" s="509">
        <v>1</v>
      </c>
      <c r="AX801" s="509">
        <v>1</v>
      </c>
      <c r="AY801" s="509">
        <v>1</v>
      </c>
      <c r="AZ801" s="509">
        <v>1</v>
      </c>
      <c r="BA801" s="509">
        <v>2</v>
      </c>
      <c r="BB801" s="509">
        <v>10</v>
      </c>
      <c r="BC801" s="509" t="b">
        <v>0</v>
      </c>
      <c r="BD801" s="508">
        <v>42761</v>
      </c>
      <c r="BE801" s="508">
        <v>42752</v>
      </c>
      <c r="BF801" s="509" t="b">
        <v>0</v>
      </c>
      <c r="BG801" s="510" t="s">
        <v>1391</v>
      </c>
      <c r="BH801" s="509">
        <v>9</v>
      </c>
      <c r="BI801" s="510" t="s">
        <v>755</v>
      </c>
      <c r="BJ801" s="513">
        <v>42761</v>
      </c>
      <c r="BK801" s="513">
        <v>42752</v>
      </c>
      <c r="BL801" s="513">
        <v>46217</v>
      </c>
      <c r="BM801" s="510"/>
      <c r="BN801" s="512"/>
      <c r="BO801" s="510"/>
      <c r="BP801" s="509">
        <v>14</v>
      </c>
      <c r="BQ801" s="509" t="str">
        <f>IF(AI801="","",VLOOKUP(AJ801,[0]!Qualifier,(COLUMN(AJ801)-34),FALSE))</f>
        <v>Tissue</v>
      </c>
      <c r="BR801" s="509" t="str">
        <f>IF(AJ801="","",VLOOKUP(AK801,[0]!Qualifier,(COLUMN(AK801)-34),FALSE))</f>
        <v xml:space="preserve">NoAC </v>
      </c>
      <c r="BS801" s="509" t="str">
        <f>IF(AK801="","",VLOOKUP(AL801,[0]!Qualifier,(COLUMN(AL801)-34),FALSE))</f>
        <v xml:space="preserve">NoAdd </v>
      </c>
      <c r="BT801" s="509" t="str">
        <f>IF(AL801="","",VLOOKUP(AM801,[0]!Qualifier,(COLUMN(AM801)-34),FALSE))</f>
        <v xml:space="preserve">CleanR </v>
      </c>
      <c r="BU801" s="509" t="str">
        <f>IF(AM801="","",VLOOKUP(AN801,[0]!Qualifier,(COLUMN(AN801)-34),FALSE))</f>
        <v>VSTis</v>
      </c>
      <c r="BV801" s="509" t="str">
        <f>IF(AN801="","",VLOOKUP(AO801,[0]!Qualifier,(COLUMN(AO801)-34),FALSE))</f>
        <v xml:space="preserve">≤-60°C  </v>
      </c>
      <c r="BW801" s="509" t="str">
        <f>IF(AO801="","",VLOOKUP(AP801,[0]!Qualifier,(COLUMN(AP801)-34),FALSE))</f>
        <v>DeepFr</v>
      </c>
      <c r="BX801" s="509" t="str">
        <f>IF(AP801="","",VLOOKUP(AQ801,[0]!Qualifier,(COLUMN(AQ801)-34),FALSE))</f>
        <v xml:space="preserve">Allo </v>
      </c>
      <c r="BY801" s="509" t="str">
        <f>IF(AQ801="","",VLOOKUP(AR801,[0]!Qualifier,(COLUMN(AR801)-34),FALSE))</f>
        <v xml:space="preserve">Other </v>
      </c>
      <c r="BZ801" s="509" t="str">
        <f>IF(AR801="","",VLOOKUP(AS801,[0]!Qualifier,(COLUMN(AS801)-34),FALSE))</f>
        <v xml:space="preserve">NA </v>
      </c>
      <c r="CA801" s="509" t="str">
        <f>IF(AS801="","",VLOOKUP(AT801,[0]!Qualifier,(COLUMN(AT801)-34),FALSE))</f>
        <v>Transpl</v>
      </c>
      <c r="CB801" s="509" t="str">
        <f>IF(AT801="","",VLOOKUP(AU801,[0]!Qualifier,(COLUMN(AU801)-34),FALSE))</f>
        <v xml:space="preserve">None </v>
      </c>
      <c r="CC801" s="509" t="str">
        <f>IF(AU801="","",VLOOKUP(AV801,[0]!Qualifier,(COLUMN(AV801)-34),FALSE))</f>
        <v xml:space="preserve">None </v>
      </c>
      <c r="CD801" s="509" t="str">
        <f>IF(AV801="","",VLOOKUP(AW801,[0]!Qualifier,(COLUMN(AW801)-34),FALSE))</f>
        <v xml:space="preserve">NoIrr </v>
      </c>
      <c r="CE801" s="508" t="str">
        <f>IF(AW801="","",VLOOKUP(AX801,[0]!Qualifier,(COLUMN(AX801)-34),FALSE))</f>
        <v xml:space="preserve">- </v>
      </c>
      <c r="CF801" s="508" t="str">
        <f>IF(AX801="","",VLOOKUP(AY801,[0]!Qualifier,(COLUMN(AY801)-34),FALSE))</f>
        <v>no sub</v>
      </c>
      <c r="CG801" s="509" t="str">
        <f>IF(AY801="","",VLOOKUP(AZ801,[0]!Qualifier,(COLUMN(AZ801)-34),FALSE))</f>
        <v>Non</v>
      </c>
      <c r="CH801" s="510" t="str">
        <f>IF(AZ801="","",VLOOKUP(BA801,[0]!Qualifier,(COLUMN(BA801)-34),FALSE))</f>
        <v>Amnion</v>
      </c>
      <c r="CI801" s="509" t="str">
        <f>IF(BA801="","",VLOOKUP(BB801,[0]!Qualifier,(COLUMN(BB801)-34),FALSE))</f>
        <v>Antibio</v>
      </c>
      <c r="CJ801" s="510"/>
      <c r="CK801" s="513" t="str">
        <f t="shared" si="586"/>
        <v>7-1-1-4-5-5-4-1-3-1-8-1-1-1-1-1-1-2-10</v>
      </c>
      <c r="CL801" s="513">
        <v>45124</v>
      </c>
      <c r="CM801" s="513">
        <v>45195</v>
      </c>
      <c r="CN801" s="510"/>
      <c r="CP801" s="510"/>
    </row>
    <row r="802" spans="2:94" ht="12.95" customHeight="1" outlineLevel="1" x14ac:dyDescent="0.35">
      <c r="B802" s="7">
        <f t="shared" si="589"/>
        <v>797</v>
      </c>
      <c r="C802" s="59">
        <f t="shared" si="590"/>
        <v>797</v>
      </c>
      <c r="D802" s="124">
        <f t="shared" si="591"/>
        <v>702007</v>
      </c>
      <c r="E802" s="16" t="str">
        <f t="shared" si="592"/>
        <v>Tissue</v>
      </c>
      <c r="F802" s="58" t="str">
        <f t="shared" si="593"/>
        <v xml:space="preserve">NoAC </v>
      </c>
      <c r="G802" s="58" t="str">
        <f t="shared" si="594"/>
        <v xml:space="preserve">NoAdd </v>
      </c>
      <c r="H802" s="58" t="str">
        <f t="shared" si="595"/>
        <v xml:space="preserve">CleanR </v>
      </c>
      <c r="I802" s="58" t="str">
        <f t="shared" si="596"/>
        <v>VSTis</v>
      </c>
      <c r="J802" s="58" t="str">
        <f t="shared" si="597"/>
        <v xml:space="preserve">≤-60°C  </v>
      </c>
      <c r="K802" s="58" t="str">
        <f t="shared" si="598"/>
        <v>DeepFr</v>
      </c>
      <c r="L802" s="58" t="str">
        <f t="shared" si="599"/>
        <v xml:space="preserve">Allo </v>
      </c>
      <c r="M802" s="58" t="str">
        <f t="shared" si="600"/>
        <v xml:space="preserve">Other </v>
      </c>
      <c r="N802" s="58" t="str">
        <f t="shared" si="601"/>
        <v xml:space="preserve">NA </v>
      </c>
      <c r="O802" s="58" t="str">
        <f t="shared" si="602"/>
        <v>Transpl</v>
      </c>
      <c r="P802" s="58" t="str">
        <f t="shared" si="603"/>
        <v xml:space="preserve">None </v>
      </c>
      <c r="Q802" s="58" t="str">
        <f t="shared" si="604"/>
        <v xml:space="preserve">None </v>
      </c>
      <c r="R802" s="58" t="str">
        <f t="shared" si="605"/>
        <v xml:space="preserve">NoIrr </v>
      </c>
      <c r="S802" s="58" t="str">
        <f t="shared" si="606"/>
        <v xml:space="preserve">- </v>
      </c>
      <c r="T802" s="58" t="str">
        <f t="shared" si="607"/>
        <v>no sub</v>
      </c>
      <c r="U802" s="58" t="str">
        <f t="shared" si="608"/>
        <v>BactTestNeg</v>
      </c>
      <c r="V802" s="58" t="str">
        <f t="shared" si="609"/>
        <v>Amnion</v>
      </c>
      <c r="W802" s="58" t="str">
        <f t="shared" si="610"/>
        <v xml:space="preserve">None </v>
      </c>
      <c r="Y802" s="161" t="str">
        <f t="shared" si="611"/>
        <v>7-1-1-4-5-5-4-1-3-1-8-1-1-1-1-1-10-2-1</v>
      </c>
      <c r="Z802" s="8">
        <f t="shared" si="612"/>
        <v>702007</v>
      </c>
      <c r="AA802" s="7">
        <f t="shared" si="613"/>
        <v>797</v>
      </c>
      <c r="AB802" s="29" t="str">
        <f t="shared" si="614"/>
        <v>7</v>
      </c>
      <c r="AC802" s="29" t="str">
        <f t="shared" si="614"/>
        <v>0</v>
      </c>
      <c r="AD802" s="29" t="str">
        <f t="shared" si="614"/>
        <v>2</v>
      </c>
      <c r="AE802" s="29" t="str">
        <f t="shared" si="614"/>
        <v>0</v>
      </c>
      <c r="AF802" s="29" t="str">
        <f t="shared" si="614"/>
        <v>0</v>
      </c>
      <c r="AG802" s="29" t="str">
        <f t="shared" si="614"/>
        <v>7</v>
      </c>
      <c r="AH802" s="48">
        <f t="shared" si="588"/>
        <v>797</v>
      </c>
      <c r="AI802" s="510">
        <v>702007</v>
      </c>
      <c r="AJ802" s="509">
        <v>7</v>
      </c>
      <c r="AK802" s="509">
        <v>1</v>
      </c>
      <c r="AL802" s="509">
        <v>1</v>
      </c>
      <c r="AM802" s="509">
        <v>4</v>
      </c>
      <c r="AN802" s="509">
        <v>5</v>
      </c>
      <c r="AO802" s="509">
        <v>5</v>
      </c>
      <c r="AP802" s="509">
        <v>4</v>
      </c>
      <c r="AQ802" s="509">
        <v>1</v>
      </c>
      <c r="AR802" s="509">
        <v>3</v>
      </c>
      <c r="AS802" s="509">
        <v>1</v>
      </c>
      <c r="AT802" s="509">
        <v>8</v>
      </c>
      <c r="AU802" s="509">
        <v>1</v>
      </c>
      <c r="AV802" s="509">
        <v>1</v>
      </c>
      <c r="AW802" s="509">
        <v>1</v>
      </c>
      <c r="AX802" s="509">
        <v>1</v>
      </c>
      <c r="AY802" s="509">
        <v>1</v>
      </c>
      <c r="AZ802" s="509">
        <v>10</v>
      </c>
      <c r="BA802" s="509">
        <v>2</v>
      </c>
      <c r="BB802" s="509">
        <v>1</v>
      </c>
      <c r="BC802" s="509" t="b">
        <v>0</v>
      </c>
      <c r="BD802" s="508">
        <v>43500</v>
      </c>
      <c r="BE802" s="508">
        <v>43490</v>
      </c>
      <c r="BF802" s="509" t="b">
        <v>0</v>
      </c>
      <c r="BG802" s="510" t="s">
        <v>1392</v>
      </c>
      <c r="BH802" s="509">
        <v>9</v>
      </c>
      <c r="BI802" s="510" t="s">
        <v>755</v>
      </c>
      <c r="BJ802" s="513">
        <v>43500</v>
      </c>
      <c r="BK802" s="513">
        <v>43490</v>
      </c>
      <c r="BL802" s="513">
        <v>46217</v>
      </c>
      <c r="BM802" s="510"/>
      <c r="BN802" s="512"/>
      <c r="BO802" s="510"/>
      <c r="BP802" s="509">
        <v>13</v>
      </c>
      <c r="BQ802" s="509" t="str">
        <f>IF(AI802="","",VLOOKUP(AJ802,[0]!Qualifier,(COLUMN(AJ802)-34),FALSE))</f>
        <v>Tissue</v>
      </c>
      <c r="BR802" s="509" t="str">
        <f>IF(AJ802="","",VLOOKUP(AK802,[0]!Qualifier,(COLUMN(AK802)-34),FALSE))</f>
        <v xml:space="preserve">NoAC </v>
      </c>
      <c r="BS802" s="509" t="str">
        <f>IF(AK802="","",VLOOKUP(AL802,[0]!Qualifier,(COLUMN(AL802)-34),FALSE))</f>
        <v xml:space="preserve">NoAdd </v>
      </c>
      <c r="BT802" s="509" t="str">
        <f>IF(AL802="","",VLOOKUP(AM802,[0]!Qualifier,(COLUMN(AM802)-34),FALSE))</f>
        <v xml:space="preserve">CleanR </v>
      </c>
      <c r="BU802" s="509" t="str">
        <f>IF(AM802="","",VLOOKUP(AN802,[0]!Qualifier,(COLUMN(AN802)-34),FALSE))</f>
        <v>VSTis</v>
      </c>
      <c r="BV802" s="509" t="str">
        <f>IF(AN802="","",VLOOKUP(AO802,[0]!Qualifier,(COLUMN(AO802)-34),FALSE))</f>
        <v xml:space="preserve">≤-60°C  </v>
      </c>
      <c r="BW802" s="509" t="str">
        <f>IF(AO802="","",VLOOKUP(AP802,[0]!Qualifier,(COLUMN(AP802)-34),FALSE))</f>
        <v>DeepFr</v>
      </c>
      <c r="BX802" s="509" t="str">
        <f>IF(AP802="","",VLOOKUP(AQ802,[0]!Qualifier,(COLUMN(AQ802)-34),FALSE))</f>
        <v xml:space="preserve">Allo </v>
      </c>
      <c r="BY802" s="509" t="str">
        <f>IF(AQ802="","",VLOOKUP(AR802,[0]!Qualifier,(COLUMN(AR802)-34),FALSE))</f>
        <v xml:space="preserve">Other </v>
      </c>
      <c r="BZ802" s="509" t="str">
        <f>IF(AR802="","",VLOOKUP(AS802,[0]!Qualifier,(COLUMN(AS802)-34),FALSE))</f>
        <v xml:space="preserve">NA </v>
      </c>
      <c r="CA802" s="509" t="str">
        <f>IF(AS802="","",VLOOKUP(AT802,[0]!Qualifier,(COLUMN(AT802)-34),FALSE))</f>
        <v>Transpl</v>
      </c>
      <c r="CB802" s="509" t="str">
        <f>IF(AT802="","",VLOOKUP(AU802,[0]!Qualifier,(COLUMN(AU802)-34),FALSE))</f>
        <v xml:space="preserve">None </v>
      </c>
      <c r="CC802" s="509" t="str">
        <f>IF(AU802="","",VLOOKUP(AV802,[0]!Qualifier,(COLUMN(AV802)-34),FALSE))</f>
        <v xml:space="preserve">None </v>
      </c>
      <c r="CD802" s="509" t="str">
        <f>IF(AV802="","",VLOOKUP(AW802,[0]!Qualifier,(COLUMN(AW802)-34),FALSE))</f>
        <v xml:space="preserve">NoIrr </v>
      </c>
      <c r="CE802" s="508" t="str">
        <f>IF(AW802="","",VLOOKUP(AX802,[0]!Qualifier,(COLUMN(AX802)-34),FALSE))</f>
        <v xml:space="preserve">- </v>
      </c>
      <c r="CF802" s="508" t="str">
        <f>IF(AX802="","",VLOOKUP(AY802,[0]!Qualifier,(COLUMN(AY802)-34),FALSE))</f>
        <v>no sub</v>
      </c>
      <c r="CG802" s="509" t="str">
        <f>IF(AY802="","",VLOOKUP(AZ802,[0]!Qualifier,(COLUMN(AZ802)-34),FALSE))</f>
        <v>BactTestNeg</v>
      </c>
      <c r="CH802" s="510" t="str">
        <f>IF(AZ802="","",VLOOKUP(BA802,[0]!Qualifier,(COLUMN(BA802)-34),FALSE))</f>
        <v>Amnion</v>
      </c>
      <c r="CI802" s="509" t="str">
        <f>IF(BA802="","",VLOOKUP(BB802,[0]!Qualifier,(COLUMN(BB802)-34),FALSE))</f>
        <v xml:space="preserve">None </v>
      </c>
      <c r="CJ802" s="510"/>
      <c r="CK802" s="513" t="str">
        <f t="shared" si="586"/>
        <v>7-1-1-4-5-5-4-1-3-1-8-1-1-1-1-1-10-2-1</v>
      </c>
      <c r="CL802" s="513">
        <v>42767</v>
      </c>
      <c r="CM802" s="513">
        <v>45195</v>
      </c>
      <c r="CN802" s="510"/>
      <c r="CP802" s="510"/>
    </row>
    <row r="803" spans="2:94" ht="12.95" customHeight="1" outlineLevel="1" x14ac:dyDescent="0.35">
      <c r="B803" s="7">
        <f t="shared" si="589"/>
        <v>798</v>
      </c>
      <c r="C803" s="59">
        <f t="shared" si="590"/>
        <v>798</v>
      </c>
      <c r="D803" s="124">
        <f t="shared" si="591"/>
        <v>710001</v>
      </c>
      <c r="E803" s="16" t="str">
        <f t="shared" si="592"/>
        <v>Tissue</v>
      </c>
      <c r="F803" s="58" t="str">
        <f t="shared" si="593"/>
        <v xml:space="preserve">NoAC </v>
      </c>
      <c r="G803" s="58" t="str">
        <f t="shared" si="594"/>
        <v>RPMI+DMSO</v>
      </c>
      <c r="H803" s="58" t="str">
        <f t="shared" si="595"/>
        <v xml:space="preserve">CleanR </v>
      </c>
      <c r="I803" s="58" t="str">
        <f t="shared" si="596"/>
        <v>VSTis</v>
      </c>
      <c r="J803" s="58" t="str">
        <f t="shared" si="597"/>
        <v xml:space="preserve">≤-140°C  </v>
      </c>
      <c r="K803" s="58" t="str">
        <f t="shared" si="598"/>
        <v>Dried</v>
      </c>
      <c r="L803" s="58" t="str">
        <f t="shared" si="599"/>
        <v xml:space="preserve">Postm </v>
      </c>
      <c r="M803" s="58" t="str">
        <f t="shared" si="600"/>
        <v xml:space="preserve">Other </v>
      </c>
      <c r="N803" s="58" t="str">
        <f t="shared" si="601"/>
        <v xml:space="preserve">NA </v>
      </c>
      <c r="O803" s="58" t="str">
        <f t="shared" si="602"/>
        <v>Transpl</v>
      </c>
      <c r="P803" s="58" t="str">
        <f t="shared" si="603"/>
        <v xml:space="preserve">None </v>
      </c>
      <c r="Q803" s="58" t="str">
        <f t="shared" si="604"/>
        <v xml:space="preserve">None </v>
      </c>
      <c r="R803" s="58" t="str">
        <f t="shared" si="605"/>
        <v xml:space="preserve">NoIrr </v>
      </c>
      <c r="S803" s="58" t="str">
        <f t="shared" si="606"/>
        <v xml:space="preserve">- </v>
      </c>
      <c r="T803" s="58" t="str">
        <f t="shared" si="607"/>
        <v>no sub</v>
      </c>
      <c r="U803" s="58" t="str">
        <f t="shared" si="608"/>
        <v>Non</v>
      </c>
      <c r="V803" s="58" t="str">
        <f t="shared" si="609"/>
        <v>BloodVessel</v>
      </c>
      <c r="W803" s="58" t="str">
        <f t="shared" si="610"/>
        <v xml:space="preserve">? </v>
      </c>
      <c r="Y803" s="161" t="str">
        <f t="shared" si="611"/>
        <v>7-1-18-4-5-6-6-4-3-1-8-1-1-1-1-1-1-10-0</v>
      </c>
      <c r="Z803" s="8">
        <f t="shared" si="612"/>
        <v>710001</v>
      </c>
      <c r="AA803" s="7">
        <f t="shared" si="613"/>
        <v>798</v>
      </c>
      <c r="AB803" s="29" t="str">
        <f t="shared" si="614"/>
        <v>7</v>
      </c>
      <c r="AC803" s="29" t="str">
        <f t="shared" si="614"/>
        <v>1</v>
      </c>
      <c r="AD803" s="29" t="str">
        <f t="shared" si="614"/>
        <v>0</v>
      </c>
      <c r="AE803" s="29" t="str">
        <f t="shared" si="614"/>
        <v>0</v>
      </c>
      <c r="AF803" s="29" t="str">
        <f t="shared" si="614"/>
        <v>0</v>
      </c>
      <c r="AG803" s="29" t="str">
        <f t="shared" si="614"/>
        <v>1</v>
      </c>
      <c r="AH803" s="48">
        <f t="shared" si="588"/>
        <v>798</v>
      </c>
      <c r="AI803" s="510">
        <v>710001</v>
      </c>
      <c r="AJ803" s="509">
        <v>7</v>
      </c>
      <c r="AK803" s="509">
        <v>1</v>
      </c>
      <c r="AL803" s="509">
        <v>18</v>
      </c>
      <c r="AM803" s="509">
        <v>4</v>
      </c>
      <c r="AN803" s="509">
        <v>5</v>
      </c>
      <c r="AO803" s="509">
        <v>6</v>
      </c>
      <c r="AP803" s="509">
        <v>6</v>
      </c>
      <c r="AQ803" s="509">
        <v>4</v>
      </c>
      <c r="AR803" s="509">
        <v>3</v>
      </c>
      <c r="AS803" s="509">
        <v>1</v>
      </c>
      <c r="AT803" s="509">
        <v>8</v>
      </c>
      <c r="AU803" s="509">
        <v>1</v>
      </c>
      <c r="AV803" s="509">
        <v>1</v>
      </c>
      <c r="AW803" s="509">
        <v>1</v>
      </c>
      <c r="AX803" s="509">
        <v>1</v>
      </c>
      <c r="AY803" s="509">
        <v>1</v>
      </c>
      <c r="AZ803" s="509">
        <v>1</v>
      </c>
      <c r="BA803" s="509">
        <v>10</v>
      </c>
      <c r="BB803" s="509">
        <v>0</v>
      </c>
      <c r="BC803" s="509" t="b">
        <v>0</v>
      </c>
      <c r="BD803" s="508">
        <v>41252</v>
      </c>
      <c r="BE803" s="508">
        <v>40751</v>
      </c>
      <c r="BF803" s="509" t="b">
        <v>0</v>
      </c>
      <c r="BG803" s="510" t="s">
        <v>1393</v>
      </c>
      <c r="BH803" s="509">
        <v>7</v>
      </c>
      <c r="BI803" s="510" t="s">
        <v>758</v>
      </c>
      <c r="BJ803" s="513">
        <v>41252</v>
      </c>
      <c r="BK803" s="513">
        <v>40751</v>
      </c>
      <c r="BL803" s="513">
        <v>46217</v>
      </c>
      <c r="BM803" s="513">
        <v>42471</v>
      </c>
      <c r="BN803" s="509">
        <v>1</v>
      </c>
      <c r="BO803" s="510" t="s">
        <v>1078</v>
      </c>
      <c r="BP803" s="509">
        <v>4</v>
      </c>
      <c r="BQ803" s="509" t="str">
        <f>IF(AI803="","",VLOOKUP(AJ803,[0]!Qualifier,(COLUMN(AJ803)-34),FALSE))</f>
        <v>Tissue</v>
      </c>
      <c r="BR803" s="509" t="str">
        <f>IF(AJ803="","",VLOOKUP(AK803,[0]!Qualifier,(COLUMN(AK803)-34),FALSE))</f>
        <v xml:space="preserve">NoAC </v>
      </c>
      <c r="BS803" s="509" t="str">
        <f>IF(AK803="","",VLOOKUP(AL803,[0]!Qualifier,(COLUMN(AL803)-34),FALSE))</f>
        <v>RPMI+DMSO</v>
      </c>
      <c r="BT803" s="509" t="str">
        <f>IF(AL803="","",VLOOKUP(AM803,[0]!Qualifier,(COLUMN(AM803)-34),FALSE))</f>
        <v xml:space="preserve">CleanR </v>
      </c>
      <c r="BU803" s="509" t="str">
        <f>IF(AM803="","",VLOOKUP(AN803,[0]!Qualifier,(COLUMN(AN803)-34),FALSE))</f>
        <v>VSTis</v>
      </c>
      <c r="BV803" s="509" t="str">
        <f>IF(AN803="","",VLOOKUP(AO803,[0]!Qualifier,(COLUMN(AO803)-34),FALSE))</f>
        <v xml:space="preserve">≤-140°C  </v>
      </c>
      <c r="BW803" s="509" t="str">
        <f>IF(AO803="","",VLOOKUP(AP803,[0]!Qualifier,(COLUMN(AP803)-34),FALSE))</f>
        <v>Dried</v>
      </c>
      <c r="BX803" s="509" t="str">
        <f>IF(AP803="","",VLOOKUP(AQ803,[0]!Qualifier,(COLUMN(AQ803)-34),FALSE))</f>
        <v xml:space="preserve">Postm </v>
      </c>
      <c r="BY803" s="509" t="str">
        <f>IF(AQ803="","",VLOOKUP(AR803,[0]!Qualifier,(COLUMN(AR803)-34),FALSE))</f>
        <v xml:space="preserve">Other </v>
      </c>
      <c r="BZ803" s="509" t="str">
        <f>IF(AR803="","",VLOOKUP(AS803,[0]!Qualifier,(COLUMN(AS803)-34),FALSE))</f>
        <v xml:space="preserve">NA </v>
      </c>
      <c r="CA803" s="509" t="str">
        <f>IF(AS803="","",VLOOKUP(AT803,[0]!Qualifier,(COLUMN(AT803)-34),FALSE))</f>
        <v>Transpl</v>
      </c>
      <c r="CB803" s="509" t="str">
        <f>IF(AT803="","",VLOOKUP(AU803,[0]!Qualifier,(COLUMN(AU803)-34),FALSE))</f>
        <v xml:space="preserve">None </v>
      </c>
      <c r="CC803" s="509" t="str">
        <f>IF(AU803="","",VLOOKUP(AV803,[0]!Qualifier,(COLUMN(AV803)-34),FALSE))</f>
        <v xml:space="preserve">None </v>
      </c>
      <c r="CD803" s="509" t="str">
        <f>IF(AV803="","",VLOOKUP(AW803,[0]!Qualifier,(COLUMN(AW803)-34),FALSE))</f>
        <v xml:space="preserve">NoIrr </v>
      </c>
      <c r="CE803" s="508" t="str">
        <f>IF(AW803="","",VLOOKUP(AX803,[0]!Qualifier,(COLUMN(AX803)-34),FALSE))</f>
        <v xml:space="preserve">- </v>
      </c>
      <c r="CF803" s="508" t="str">
        <f>IF(AX803="","",VLOOKUP(AY803,[0]!Qualifier,(COLUMN(AY803)-34),FALSE))</f>
        <v>no sub</v>
      </c>
      <c r="CG803" s="509" t="str">
        <f>IF(AY803="","",VLOOKUP(AZ803,[0]!Qualifier,(COLUMN(AZ803)-34),FALSE))</f>
        <v>Non</v>
      </c>
      <c r="CH803" s="510" t="str">
        <f>IF(AZ803="","",VLOOKUP(BA803,[0]!Qualifier,(COLUMN(BA803)-34),FALSE))</f>
        <v>BloodVessel</v>
      </c>
      <c r="CI803" s="509" t="str">
        <f>IF(BA803="","",VLOOKUP(BB803,[0]!Qualifier,(COLUMN(BB803)-34),FALSE))</f>
        <v xml:space="preserve">? </v>
      </c>
      <c r="CJ803" s="510"/>
      <c r="CK803" s="513" t="str">
        <f t="shared" si="586"/>
        <v>7-1-18-4-5-6-6-4-3-1-8-1-1-1-1-1-1-10-0</v>
      </c>
      <c r="CL803" s="513">
        <v>42767</v>
      </c>
      <c r="CM803" s="513">
        <v>45195</v>
      </c>
      <c r="CN803" s="510"/>
      <c r="CP803" s="510"/>
    </row>
    <row r="804" spans="2:94" ht="12.95" customHeight="1" outlineLevel="1" x14ac:dyDescent="0.35">
      <c r="B804" s="7">
        <f t="shared" si="589"/>
        <v>799</v>
      </c>
      <c r="C804" s="59" t="str">
        <f t="shared" si="590"/>
        <v>ungültig</v>
      </c>
      <c r="D804" s="124">
        <f t="shared" si="591"/>
        <v>711001</v>
      </c>
      <c r="E804" s="16" t="str">
        <f t="shared" si="592"/>
        <v>Tissue</v>
      </c>
      <c r="F804" s="58" t="str">
        <f t="shared" si="593"/>
        <v xml:space="preserve">NoAC </v>
      </c>
      <c r="G804" s="58" t="str">
        <f t="shared" si="594"/>
        <v>RPMI+DMSO</v>
      </c>
      <c r="H804" s="58" t="str">
        <f t="shared" si="595"/>
        <v xml:space="preserve">CleanR </v>
      </c>
      <c r="I804" s="58" t="str">
        <f t="shared" si="596"/>
        <v>VSTis</v>
      </c>
      <c r="J804" s="58" t="str">
        <f t="shared" si="597"/>
        <v xml:space="preserve">≤-140°C  </v>
      </c>
      <c r="K804" s="58" t="str">
        <f t="shared" si="598"/>
        <v>Dried</v>
      </c>
      <c r="L804" s="58" t="str">
        <f t="shared" si="599"/>
        <v xml:space="preserve">Postm </v>
      </c>
      <c r="M804" s="58" t="str">
        <f t="shared" si="600"/>
        <v xml:space="preserve">Other </v>
      </c>
      <c r="N804" s="58" t="str">
        <f t="shared" si="601"/>
        <v xml:space="preserve">NA </v>
      </c>
      <c r="O804" s="58" t="str">
        <f t="shared" si="602"/>
        <v>Transpl</v>
      </c>
      <c r="P804" s="58" t="str">
        <f t="shared" si="603"/>
        <v xml:space="preserve">None </v>
      </c>
      <c r="Q804" s="58" t="str">
        <f t="shared" si="604"/>
        <v xml:space="preserve">None </v>
      </c>
      <c r="R804" s="58" t="str">
        <f t="shared" si="605"/>
        <v xml:space="preserve">NoIrr </v>
      </c>
      <c r="S804" s="58" t="str">
        <f t="shared" si="606"/>
        <v xml:space="preserve">- </v>
      </c>
      <c r="T804" s="58" t="str">
        <f t="shared" si="607"/>
        <v>no sub</v>
      </c>
      <c r="U804" s="58" t="str">
        <f t="shared" si="608"/>
        <v>Non</v>
      </c>
      <c r="V804" s="58" t="str">
        <f t="shared" si="609"/>
        <v xml:space="preserve">? </v>
      </c>
      <c r="W804" s="58" t="str">
        <f t="shared" si="610"/>
        <v>Antibio</v>
      </c>
      <c r="Y804" s="161" t="str">
        <f t="shared" si="611"/>
        <v>7-1-18-4-5-6-6-4-3-1-8-1-1-1-1-1-1-0-10</v>
      </c>
      <c r="Z804" s="8">
        <f t="shared" si="612"/>
        <v>711001</v>
      </c>
      <c r="AA804" s="7">
        <f t="shared" si="613"/>
        <v>799</v>
      </c>
      <c r="AB804" s="29" t="str">
        <f t="shared" si="614"/>
        <v>7</v>
      </c>
      <c r="AC804" s="29" t="str">
        <f t="shared" si="614"/>
        <v>1</v>
      </c>
      <c r="AD804" s="29" t="str">
        <f t="shared" si="614"/>
        <v>1</v>
      </c>
      <c r="AE804" s="29" t="str">
        <f t="shared" si="614"/>
        <v>0</v>
      </c>
      <c r="AF804" s="29" t="str">
        <f t="shared" si="614"/>
        <v>0</v>
      </c>
      <c r="AG804" s="29" t="str">
        <f t="shared" si="614"/>
        <v>1</v>
      </c>
      <c r="AH804" s="48">
        <f t="shared" si="588"/>
        <v>799</v>
      </c>
      <c r="AI804" s="510">
        <v>711001</v>
      </c>
      <c r="AJ804" s="509">
        <v>7</v>
      </c>
      <c r="AK804" s="509">
        <v>1</v>
      </c>
      <c r="AL804" s="509">
        <v>18</v>
      </c>
      <c r="AM804" s="509">
        <v>4</v>
      </c>
      <c r="AN804" s="509">
        <v>5</v>
      </c>
      <c r="AO804" s="509">
        <v>6</v>
      </c>
      <c r="AP804" s="509">
        <v>6</v>
      </c>
      <c r="AQ804" s="509">
        <v>4</v>
      </c>
      <c r="AR804" s="509">
        <v>3</v>
      </c>
      <c r="AS804" s="509">
        <v>1</v>
      </c>
      <c r="AT804" s="509">
        <v>8</v>
      </c>
      <c r="AU804" s="509">
        <v>1</v>
      </c>
      <c r="AV804" s="509">
        <v>1</v>
      </c>
      <c r="AW804" s="509">
        <v>1</v>
      </c>
      <c r="AX804" s="509">
        <v>1</v>
      </c>
      <c r="AY804" s="509">
        <v>1</v>
      </c>
      <c r="AZ804" s="509">
        <v>1</v>
      </c>
      <c r="BA804" s="509">
        <v>0</v>
      </c>
      <c r="BB804" s="509">
        <v>10</v>
      </c>
      <c r="BC804" s="509" t="b">
        <v>0</v>
      </c>
      <c r="BD804" s="508">
        <v>41252</v>
      </c>
      <c r="BE804" s="508">
        <v>40751</v>
      </c>
      <c r="BF804" s="509" t="b">
        <v>1</v>
      </c>
      <c r="BG804" s="510" t="s">
        <v>1394</v>
      </c>
      <c r="BH804" s="512"/>
      <c r="BI804" s="510"/>
      <c r="BJ804" s="513">
        <v>41252</v>
      </c>
      <c r="BK804" s="513">
        <v>40751</v>
      </c>
      <c r="BL804" s="513">
        <v>46217</v>
      </c>
      <c r="BM804" s="513">
        <v>42471</v>
      </c>
      <c r="BN804" s="509">
        <v>2</v>
      </c>
      <c r="BO804" s="510" t="s">
        <v>1078</v>
      </c>
      <c r="BP804" s="509">
        <v>10</v>
      </c>
      <c r="BQ804" s="509" t="str">
        <f>IF(AI804="","",VLOOKUP(AJ804,[0]!Qualifier,(COLUMN(AJ804)-34),FALSE))</f>
        <v>Tissue</v>
      </c>
      <c r="BR804" s="509" t="str">
        <f>IF(AJ804="","",VLOOKUP(AK804,[0]!Qualifier,(COLUMN(AK804)-34),FALSE))</f>
        <v xml:space="preserve">NoAC </v>
      </c>
      <c r="BS804" s="509" t="str">
        <f>IF(AK804="","",VLOOKUP(AL804,[0]!Qualifier,(COLUMN(AL804)-34),FALSE))</f>
        <v>RPMI+DMSO</v>
      </c>
      <c r="BT804" s="509" t="str">
        <f>IF(AL804="","",VLOOKUP(AM804,[0]!Qualifier,(COLUMN(AM804)-34),FALSE))</f>
        <v xml:space="preserve">CleanR </v>
      </c>
      <c r="BU804" s="509" t="str">
        <f>IF(AM804="","",VLOOKUP(AN804,[0]!Qualifier,(COLUMN(AN804)-34),FALSE))</f>
        <v>VSTis</v>
      </c>
      <c r="BV804" s="509" t="str">
        <f>IF(AN804="","",VLOOKUP(AO804,[0]!Qualifier,(COLUMN(AO804)-34),FALSE))</f>
        <v xml:space="preserve">≤-140°C  </v>
      </c>
      <c r="BW804" s="509" t="str">
        <f>IF(AO804="","",VLOOKUP(AP804,[0]!Qualifier,(COLUMN(AP804)-34),FALSE))</f>
        <v>Dried</v>
      </c>
      <c r="BX804" s="509" t="str">
        <f>IF(AP804="","",VLOOKUP(AQ804,[0]!Qualifier,(COLUMN(AQ804)-34),FALSE))</f>
        <v xml:space="preserve">Postm </v>
      </c>
      <c r="BY804" s="509" t="str">
        <f>IF(AQ804="","",VLOOKUP(AR804,[0]!Qualifier,(COLUMN(AR804)-34),FALSE))</f>
        <v xml:space="preserve">Other </v>
      </c>
      <c r="BZ804" s="509" t="str">
        <f>IF(AR804="","",VLOOKUP(AS804,[0]!Qualifier,(COLUMN(AS804)-34),FALSE))</f>
        <v xml:space="preserve">NA </v>
      </c>
      <c r="CA804" s="509" t="str">
        <f>IF(AS804="","",VLOOKUP(AT804,[0]!Qualifier,(COLUMN(AT804)-34),FALSE))</f>
        <v>Transpl</v>
      </c>
      <c r="CB804" s="509" t="str">
        <f>IF(AT804="","",VLOOKUP(AU804,[0]!Qualifier,(COLUMN(AU804)-34),FALSE))</f>
        <v xml:space="preserve">None </v>
      </c>
      <c r="CC804" s="509" t="str">
        <f>IF(AU804="","",VLOOKUP(AV804,[0]!Qualifier,(COLUMN(AV804)-34),FALSE))</f>
        <v xml:space="preserve">None </v>
      </c>
      <c r="CD804" s="509" t="str">
        <f>IF(AV804="","",VLOOKUP(AW804,[0]!Qualifier,(COLUMN(AW804)-34),FALSE))</f>
        <v xml:space="preserve">NoIrr </v>
      </c>
      <c r="CE804" s="508" t="str">
        <f>IF(AW804="","",VLOOKUP(AX804,[0]!Qualifier,(COLUMN(AX804)-34),FALSE))</f>
        <v xml:space="preserve">- </v>
      </c>
      <c r="CF804" s="508" t="str">
        <f>IF(AX804="","",VLOOKUP(AY804,[0]!Qualifier,(COLUMN(AY804)-34),FALSE))</f>
        <v>no sub</v>
      </c>
      <c r="CG804" s="509" t="str">
        <f>IF(AY804="","",VLOOKUP(AZ804,[0]!Qualifier,(COLUMN(AZ804)-34),FALSE))</f>
        <v>Non</v>
      </c>
      <c r="CH804" s="510" t="str">
        <f>IF(AZ804="","",VLOOKUP(BA804,[0]!Qualifier,(COLUMN(BA804)-34),FALSE))</f>
        <v xml:space="preserve">? </v>
      </c>
      <c r="CI804" s="509" t="str">
        <f>IF(BA804="","",VLOOKUP(BB804,[0]!Qualifier,(COLUMN(BB804)-34),FALSE))</f>
        <v>Antibio</v>
      </c>
      <c r="CJ804" s="510"/>
      <c r="CK804" s="513" t="str">
        <f t="shared" si="586"/>
        <v>7-1-18-4-5-6-6-4-3-1-8-1-1-1-1-1-1-0-10</v>
      </c>
      <c r="CL804" s="513">
        <v>45124</v>
      </c>
      <c r="CM804" s="513">
        <v>45195</v>
      </c>
      <c r="CN804" s="510"/>
      <c r="CP804" s="510"/>
    </row>
    <row r="805" spans="2:94" ht="12.95" customHeight="1" outlineLevel="1" x14ac:dyDescent="0.35">
      <c r="B805" s="7">
        <f t="shared" si="589"/>
        <v>800</v>
      </c>
      <c r="C805" s="59" t="str">
        <f t="shared" si="590"/>
        <v>ungültig</v>
      </c>
      <c r="D805" s="124">
        <f t="shared" si="591"/>
        <v>711002</v>
      </c>
      <c r="E805" s="16" t="str">
        <f t="shared" si="592"/>
        <v>Tissue</v>
      </c>
      <c r="F805" s="58" t="str">
        <f t="shared" si="593"/>
        <v xml:space="preserve">NoAC </v>
      </c>
      <c r="G805" s="58" t="str">
        <f t="shared" si="594"/>
        <v>RPMI+DMSO</v>
      </c>
      <c r="H805" s="58" t="str">
        <f t="shared" si="595"/>
        <v xml:space="preserve">CleanR </v>
      </c>
      <c r="I805" s="58" t="str">
        <f t="shared" si="596"/>
        <v>VSTis</v>
      </c>
      <c r="J805" s="58" t="str">
        <f t="shared" si="597"/>
        <v xml:space="preserve">≤-140°C  </v>
      </c>
      <c r="K805" s="58" t="str">
        <f t="shared" si="598"/>
        <v>Dried</v>
      </c>
      <c r="L805" s="58" t="str">
        <f t="shared" si="599"/>
        <v xml:space="preserve">Allo </v>
      </c>
      <c r="M805" s="58" t="str">
        <f t="shared" si="600"/>
        <v xml:space="preserve">Other </v>
      </c>
      <c r="N805" s="58" t="str">
        <f t="shared" si="601"/>
        <v xml:space="preserve">NA </v>
      </c>
      <c r="O805" s="58" t="str">
        <f t="shared" si="602"/>
        <v>Transpl</v>
      </c>
      <c r="P805" s="58" t="str">
        <f t="shared" si="603"/>
        <v xml:space="preserve">None </v>
      </c>
      <c r="Q805" s="58" t="str">
        <f t="shared" si="604"/>
        <v xml:space="preserve">None </v>
      </c>
      <c r="R805" s="58" t="str">
        <f t="shared" si="605"/>
        <v xml:space="preserve">NoIrr </v>
      </c>
      <c r="S805" s="58" t="str">
        <f t="shared" si="606"/>
        <v xml:space="preserve">- </v>
      </c>
      <c r="T805" s="58" t="str">
        <f t="shared" si="607"/>
        <v>no sub</v>
      </c>
      <c r="U805" s="58" t="str">
        <f t="shared" si="608"/>
        <v>Non</v>
      </c>
      <c r="V805" s="58" t="str">
        <f t="shared" si="609"/>
        <v xml:space="preserve">? </v>
      </c>
      <c r="W805" s="58" t="str">
        <f t="shared" si="610"/>
        <v>Antibio</v>
      </c>
      <c r="Y805" s="161" t="str">
        <f t="shared" si="611"/>
        <v>7-1-18-4-5-6-6-1-3-1-8-1-1-1-1-1-1-0-10</v>
      </c>
      <c r="Z805" s="8">
        <f t="shared" si="612"/>
        <v>711002</v>
      </c>
      <c r="AA805" s="7">
        <f t="shared" si="613"/>
        <v>800</v>
      </c>
      <c r="AB805" s="29" t="str">
        <f t="shared" si="614"/>
        <v>7</v>
      </c>
      <c r="AC805" s="29" t="str">
        <f t="shared" si="614"/>
        <v>1</v>
      </c>
      <c r="AD805" s="29" t="str">
        <f t="shared" si="614"/>
        <v>1</v>
      </c>
      <c r="AE805" s="29" t="str">
        <f t="shared" si="614"/>
        <v>0</v>
      </c>
      <c r="AF805" s="29" t="str">
        <f t="shared" si="614"/>
        <v>0</v>
      </c>
      <c r="AG805" s="29" t="str">
        <f t="shared" si="614"/>
        <v>2</v>
      </c>
      <c r="AH805" s="48">
        <f t="shared" si="588"/>
        <v>800</v>
      </c>
      <c r="AI805" s="510">
        <v>711002</v>
      </c>
      <c r="AJ805" s="509">
        <v>7</v>
      </c>
      <c r="AK805" s="509">
        <v>1</v>
      </c>
      <c r="AL805" s="509">
        <v>18</v>
      </c>
      <c r="AM805" s="509">
        <v>4</v>
      </c>
      <c r="AN805" s="509">
        <v>5</v>
      </c>
      <c r="AO805" s="509">
        <v>6</v>
      </c>
      <c r="AP805" s="509">
        <v>6</v>
      </c>
      <c r="AQ805" s="509">
        <v>1</v>
      </c>
      <c r="AR805" s="509">
        <v>3</v>
      </c>
      <c r="AS805" s="509">
        <v>1</v>
      </c>
      <c r="AT805" s="509">
        <v>8</v>
      </c>
      <c r="AU805" s="509">
        <v>1</v>
      </c>
      <c r="AV805" s="509">
        <v>1</v>
      </c>
      <c r="AW805" s="509">
        <v>1</v>
      </c>
      <c r="AX805" s="509">
        <v>1</v>
      </c>
      <c r="AY805" s="509">
        <v>1</v>
      </c>
      <c r="AZ805" s="509">
        <v>1</v>
      </c>
      <c r="BA805" s="509">
        <v>0</v>
      </c>
      <c r="BB805" s="509">
        <v>10</v>
      </c>
      <c r="BC805" s="509" t="b">
        <v>0</v>
      </c>
      <c r="BD805" s="508">
        <v>41252</v>
      </c>
      <c r="BE805" s="508">
        <v>40751</v>
      </c>
      <c r="BF805" s="509" t="b">
        <v>1</v>
      </c>
      <c r="BG805" s="510" t="s">
        <v>1395</v>
      </c>
      <c r="BH805" s="512"/>
      <c r="BI805" s="510"/>
      <c r="BJ805" s="513">
        <v>41252</v>
      </c>
      <c r="BK805" s="513">
        <v>40751</v>
      </c>
      <c r="BL805" s="513">
        <v>46217</v>
      </c>
      <c r="BM805" s="513">
        <v>42471</v>
      </c>
      <c r="BN805" s="509">
        <v>2</v>
      </c>
      <c r="BO805" s="510" t="s">
        <v>1078</v>
      </c>
      <c r="BP805" s="509">
        <v>14</v>
      </c>
      <c r="BQ805" s="509" t="str">
        <f>IF(AI805="","",VLOOKUP(AJ805,[0]!Qualifier,(COLUMN(AJ805)-34),FALSE))</f>
        <v>Tissue</v>
      </c>
      <c r="BR805" s="509" t="str">
        <f>IF(AJ805="","",VLOOKUP(AK805,[0]!Qualifier,(COLUMN(AK805)-34),FALSE))</f>
        <v xml:space="preserve">NoAC </v>
      </c>
      <c r="BS805" s="509" t="str">
        <f>IF(AK805="","",VLOOKUP(AL805,[0]!Qualifier,(COLUMN(AL805)-34),FALSE))</f>
        <v>RPMI+DMSO</v>
      </c>
      <c r="BT805" s="509" t="str">
        <f>IF(AL805="","",VLOOKUP(AM805,[0]!Qualifier,(COLUMN(AM805)-34),FALSE))</f>
        <v xml:space="preserve">CleanR </v>
      </c>
      <c r="BU805" s="509" t="str">
        <f>IF(AM805="","",VLOOKUP(AN805,[0]!Qualifier,(COLUMN(AN805)-34),FALSE))</f>
        <v>VSTis</v>
      </c>
      <c r="BV805" s="509" t="str">
        <f>IF(AN805="","",VLOOKUP(AO805,[0]!Qualifier,(COLUMN(AO805)-34),FALSE))</f>
        <v xml:space="preserve">≤-140°C  </v>
      </c>
      <c r="BW805" s="509" t="str">
        <f>IF(AO805="","",VLOOKUP(AP805,[0]!Qualifier,(COLUMN(AP805)-34),FALSE))</f>
        <v>Dried</v>
      </c>
      <c r="BX805" s="509" t="str">
        <f>IF(AP805="","",VLOOKUP(AQ805,[0]!Qualifier,(COLUMN(AQ805)-34),FALSE))</f>
        <v xml:space="preserve">Allo </v>
      </c>
      <c r="BY805" s="509" t="str">
        <f>IF(AQ805="","",VLOOKUP(AR805,[0]!Qualifier,(COLUMN(AR805)-34),FALSE))</f>
        <v xml:space="preserve">Other </v>
      </c>
      <c r="BZ805" s="509" t="str">
        <f>IF(AR805="","",VLOOKUP(AS805,[0]!Qualifier,(COLUMN(AS805)-34),FALSE))</f>
        <v xml:space="preserve">NA </v>
      </c>
      <c r="CA805" s="509" t="str">
        <f>IF(AS805="","",VLOOKUP(AT805,[0]!Qualifier,(COLUMN(AT805)-34),FALSE))</f>
        <v>Transpl</v>
      </c>
      <c r="CB805" s="509" t="str">
        <f>IF(AT805="","",VLOOKUP(AU805,[0]!Qualifier,(COLUMN(AU805)-34),FALSE))</f>
        <v xml:space="preserve">None </v>
      </c>
      <c r="CC805" s="509" t="str">
        <f>IF(AU805="","",VLOOKUP(AV805,[0]!Qualifier,(COLUMN(AV805)-34),FALSE))</f>
        <v xml:space="preserve">None </v>
      </c>
      <c r="CD805" s="509" t="str">
        <f>IF(AV805="","",VLOOKUP(AW805,[0]!Qualifier,(COLUMN(AW805)-34),FALSE))</f>
        <v xml:space="preserve">NoIrr </v>
      </c>
      <c r="CE805" s="508" t="str">
        <f>IF(AW805="","",VLOOKUP(AX805,[0]!Qualifier,(COLUMN(AX805)-34),FALSE))</f>
        <v xml:space="preserve">- </v>
      </c>
      <c r="CF805" s="508" t="str">
        <f>IF(AX805="","",VLOOKUP(AY805,[0]!Qualifier,(COLUMN(AY805)-34),FALSE))</f>
        <v>no sub</v>
      </c>
      <c r="CG805" s="509" t="str">
        <f>IF(AY805="","",VLOOKUP(AZ805,[0]!Qualifier,(COLUMN(AZ805)-34),FALSE))</f>
        <v>Non</v>
      </c>
      <c r="CH805" s="510" t="str">
        <f>IF(AZ805="","",VLOOKUP(BA805,[0]!Qualifier,(COLUMN(BA805)-34),FALSE))</f>
        <v xml:space="preserve">? </v>
      </c>
      <c r="CI805" s="509" t="str">
        <f>IF(BA805="","",VLOOKUP(BB805,[0]!Qualifier,(COLUMN(BB805)-34),FALSE))</f>
        <v>Antibio</v>
      </c>
      <c r="CJ805" s="510"/>
      <c r="CK805" s="513" t="str">
        <f t="shared" si="586"/>
        <v>7-1-18-4-5-6-6-1-3-1-8-1-1-1-1-1-1-0-10</v>
      </c>
      <c r="CL805" s="513">
        <v>45124</v>
      </c>
      <c r="CM805" s="513">
        <v>45195</v>
      </c>
      <c r="CN805" s="510"/>
      <c r="CP805" s="510"/>
    </row>
    <row r="806" spans="2:94" ht="12.95" customHeight="1" outlineLevel="1" x14ac:dyDescent="0.35">
      <c r="B806" s="7">
        <f t="shared" si="589"/>
        <v>801</v>
      </c>
      <c r="C806" s="59">
        <f t="shared" si="590"/>
        <v>801</v>
      </c>
      <c r="D806" s="124">
        <f t="shared" si="591"/>
        <v>711003</v>
      </c>
      <c r="E806" s="16" t="str">
        <f t="shared" si="592"/>
        <v>Tissue</v>
      </c>
      <c r="F806" s="58" t="str">
        <f t="shared" si="593"/>
        <v xml:space="preserve">NoAC </v>
      </c>
      <c r="G806" s="58" t="str">
        <f t="shared" si="594"/>
        <v>M199+DMSO+HSA</v>
      </c>
      <c r="H806" s="58" t="str">
        <f t="shared" si="595"/>
        <v xml:space="preserve">CleanR </v>
      </c>
      <c r="I806" s="58" t="str">
        <f t="shared" si="596"/>
        <v>VSTis</v>
      </c>
      <c r="J806" s="58" t="str">
        <f t="shared" si="597"/>
        <v xml:space="preserve">≤-140°C  </v>
      </c>
      <c r="K806" s="58" t="str">
        <f t="shared" si="598"/>
        <v>CryoPres</v>
      </c>
      <c r="L806" s="58" t="str">
        <f t="shared" si="599"/>
        <v xml:space="preserve">Postm </v>
      </c>
      <c r="M806" s="58" t="str">
        <f t="shared" si="600"/>
        <v xml:space="preserve">Other </v>
      </c>
      <c r="N806" s="58" t="str">
        <f t="shared" si="601"/>
        <v xml:space="preserve">NA </v>
      </c>
      <c r="O806" s="58" t="str">
        <f t="shared" si="602"/>
        <v>Transpl</v>
      </c>
      <c r="P806" s="58" t="str">
        <f t="shared" si="603"/>
        <v xml:space="preserve">None </v>
      </c>
      <c r="Q806" s="58" t="str">
        <f t="shared" si="604"/>
        <v xml:space="preserve">None </v>
      </c>
      <c r="R806" s="58" t="str">
        <f t="shared" si="605"/>
        <v xml:space="preserve">NoIrr </v>
      </c>
      <c r="S806" s="58" t="str">
        <f t="shared" si="606"/>
        <v xml:space="preserve">- </v>
      </c>
      <c r="T806" s="58" t="str">
        <f t="shared" si="607"/>
        <v>no sub</v>
      </c>
      <c r="U806" s="58" t="str">
        <f t="shared" si="608"/>
        <v>Non</v>
      </c>
      <c r="V806" s="58" t="str">
        <f t="shared" si="609"/>
        <v>Artery</v>
      </c>
      <c r="W806" s="58" t="str">
        <f t="shared" si="610"/>
        <v>Antibio</v>
      </c>
      <c r="Y806" s="161" t="str">
        <f t="shared" si="611"/>
        <v>7-1-23-4-5-6-5-4-3-1-8-1-1-1-1-1-1-11-10</v>
      </c>
      <c r="Z806" s="8">
        <f t="shared" si="612"/>
        <v>711003</v>
      </c>
      <c r="AA806" s="7">
        <f t="shared" si="613"/>
        <v>801</v>
      </c>
      <c r="AB806" s="29" t="str">
        <f t="shared" si="614"/>
        <v>7</v>
      </c>
      <c r="AC806" s="29" t="str">
        <f t="shared" si="614"/>
        <v>1</v>
      </c>
      <c r="AD806" s="29" t="str">
        <f t="shared" si="614"/>
        <v>1</v>
      </c>
      <c r="AE806" s="29" t="str">
        <f t="shared" si="614"/>
        <v>0</v>
      </c>
      <c r="AF806" s="29" t="str">
        <f t="shared" si="614"/>
        <v>0</v>
      </c>
      <c r="AG806" s="29" t="str">
        <f t="shared" si="614"/>
        <v>3</v>
      </c>
      <c r="AH806" s="48">
        <f t="shared" si="588"/>
        <v>801</v>
      </c>
      <c r="AI806" s="510">
        <v>711003</v>
      </c>
      <c r="AJ806" s="509">
        <v>7</v>
      </c>
      <c r="AK806" s="509">
        <v>1</v>
      </c>
      <c r="AL806" s="509">
        <v>23</v>
      </c>
      <c r="AM806" s="509">
        <v>4</v>
      </c>
      <c r="AN806" s="509">
        <v>5</v>
      </c>
      <c r="AO806" s="509">
        <v>6</v>
      </c>
      <c r="AP806" s="509">
        <v>5</v>
      </c>
      <c r="AQ806" s="509">
        <v>4</v>
      </c>
      <c r="AR806" s="509">
        <v>3</v>
      </c>
      <c r="AS806" s="509">
        <v>1</v>
      </c>
      <c r="AT806" s="509">
        <v>8</v>
      </c>
      <c r="AU806" s="509">
        <v>1</v>
      </c>
      <c r="AV806" s="509">
        <v>1</v>
      </c>
      <c r="AW806" s="509">
        <v>1</v>
      </c>
      <c r="AX806" s="509">
        <v>1</v>
      </c>
      <c r="AY806" s="509">
        <v>1</v>
      </c>
      <c r="AZ806" s="509">
        <v>1</v>
      </c>
      <c r="BA806" s="509">
        <v>11</v>
      </c>
      <c r="BB806" s="509">
        <v>10</v>
      </c>
      <c r="BC806" s="509" t="b">
        <v>0</v>
      </c>
      <c r="BD806" s="508">
        <v>42442</v>
      </c>
      <c r="BE806" s="508">
        <v>42397</v>
      </c>
      <c r="BF806" s="509" t="b">
        <v>0</v>
      </c>
      <c r="BG806" s="510" t="s">
        <v>1396</v>
      </c>
      <c r="BH806" s="509">
        <v>6</v>
      </c>
      <c r="BI806" s="510" t="s">
        <v>759</v>
      </c>
      <c r="BJ806" s="513">
        <v>42442</v>
      </c>
      <c r="BK806" s="513">
        <v>42397</v>
      </c>
      <c r="BL806" s="513">
        <v>46217</v>
      </c>
      <c r="BM806" s="513">
        <v>42471</v>
      </c>
      <c r="BN806" s="509">
        <v>1</v>
      </c>
      <c r="BO806" s="510" t="s">
        <v>1078</v>
      </c>
      <c r="BP806" s="509">
        <v>11</v>
      </c>
      <c r="BQ806" s="509" t="str">
        <f>IF(AI806="","",VLOOKUP(AJ806,[0]!Qualifier,(COLUMN(AJ806)-34),FALSE))</f>
        <v>Tissue</v>
      </c>
      <c r="BR806" s="509" t="str">
        <f>IF(AJ806="","",VLOOKUP(AK806,[0]!Qualifier,(COLUMN(AK806)-34),FALSE))</f>
        <v xml:space="preserve">NoAC </v>
      </c>
      <c r="BS806" s="509" t="str">
        <f>IF(AK806="","",VLOOKUP(AL806,[0]!Qualifier,(COLUMN(AL806)-34),FALSE))</f>
        <v>M199+DMSO+HSA</v>
      </c>
      <c r="BT806" s="509" t="str">
        <f>IF(AL806="","",VLOOKUP(AM806,[0]!Qualifier,(COLUMN(AM806)-34),FALSE))</f>
        <v xml:space="preserve">CleanR </v>
      </c>
      <c r="BU806" s="509" t="str">
        <f>IF(AM806="","",VLOOKUP(AN806,[0]!Qualifier,(COLUMN(AN806)-34),FALSE))</f>
        <v>VSTis</v>
      </c>
      <c r="BV806" s="509" t="str">
        <f>IF(AN806="","",VLOOKUP(AO806,[0]!Qualifier,(COLUMN(AO806)-34),FALSE))</f>
        <v xml:space="preserve">≤-140°C  </v>
      </c>
      <c r="BW806" s="509" t="str">
        <f>IF(AO806="","",VLOOKUP(AP806,[0]!Qualifier,(COLUMN(AP806)-34),FALSE))</f>
        <v>CryoPres</v>
      </c>
      <c r="BX806" s="509" t="str">
        <f>IF(AP806="","",VLOOKUP(AQ806,[0]!Qualifier,(COLUMN(AQ806)-34),FALSE))</f>
        <v xml:space="preserve">Postm </v>
      </c>
      <c r="BY806" s="509" t="str">
        <f>IF(AQ806="","",VLOOKUP(AR806,[0]!Qualifier,(COLUMN(AR806)-34),FALSE))</f>
        <v xml:space="preserve">Other </v>
      </c>
      <c r="BZ806" s="509" t="str">
        <f>IF(AR806="","",VLOOKUP(AS806,[0]!Qualifier,(COLUMN(AS806)-34),FALSE))</f>
        <v xml:space="preserve">NA </v>
      </c>
      <c r="CA806" s="509" t="str">
        <f>IF(AS806="","",VLOOKUP(AT806,[0]!Qualifier,(COLUMN(AT806)-34),FALSE))</f>
        <v>Transpl</v>
      </c>
      <c r="CB806" s="509" t="str">
        <f>IF(AT806="","",VLOOKUP(AU806,[0]!Qualifier,(COLUMN(AU806)-34),FALSE))</f>
        <v xml:space="preserve">None </v>
      </c>
      <c r="CC806" s="509" t="str">
        <f>IF(AU806="","",VLOOKUP(AV806,[0]!Qualifier,(COLUMN(AV806)-34),FALSE))</f>
        <v xml:space="preserve">None </v>
      </c>
      <c r="CD806" s="509" t="str">
        <f>IF(AV806="","",VLOOKUP(AW806,[0]!Qualifier,(COLUMN(AW806)-34),FALSE))</f>
        <v xml:space="preserve">NoIrr </v>
      </c>
      <c r="CE806" s="508" t="str">
        <f>IF(AW806="","",VLOOKUP(AX806,[0]!Qualifier,(COLUMN(AX806)-34),FALSE))</f>
        <v xml:space="preserve">- </v>
      </c>
      <c r="CF806" s="508" t="str">
        <f>IF(AX806="","",VLOOKUP(AY806,[0]!Qualifier,(COLUMN(AY806)-34),FALSE))</f>
        <v>no sub</v>
      </c>
      <c r="CG806" s="509" t="str">
        <f>IF(AY806="","",VLOOKUP(AZ806,[0]!Qualifier,(COLUMN(AZ806)-34),FALSE))</f>
        <v>Non</v>
      </c>
      <c r="CH806" s="510" t="str">
        <f>IF(AZ806="","",VLOOKUP(BA806,[0]!Qualifier,(COLUMN(BA806)-34),FALSE))</f>
        <v>Artery</v>
      </c>
      <c r="CI806" s="509" t="str">
        <f>IF(BA806="","",VLOOKUP(BB806,[0]!Qualifier,(COLUMN(BB806)-34),FALSE))</f>
        <v>Antibio</v>
      </c>
      <c r="CJ806" s="510"/>
      <c r="CK806" s="513" t="str">
        <f t="shared" si="586"/>
        <v>7-1-23-4-5-6-5-4-3-1-8-1-1-1-1-1-1-11-10</v>
      </c>
      <c r="CL806" s="513">
        <v>41975</v>
      </c>
      <c r="CM806" s="513">
        <v>45195</v>
      </c>
      <c r="CN806" s="513">
        <v>42471</v>
      </c>
      <c r="CO806" s="513">
        <v>1</v>
      </c>
      <c r="CP806" s="510" t="s">
        <v>1078</v>
      </c>
    </row>
    <row r="807" spans="2:94" ht="12.95" customHeight="1" outlineLevel="1" x14ac:dyDescent="0.35">
      <c r="B807" s="7">
        <f t="shared" si="589"/>
        <v>802</v>
      </c>
      <c r="C807" s="59">
        <f t="shared" si="590"/>
        <v>802</v>
      </c>
      <c r="D807" s="124">
        <f t="shared" si="591"/>
        <v>711004</v>
      </c>
      <c r="E807" s="16" t="str">
        <f t="shared" si="592"/>
        <v>Tissue</v>
      </c>
      <c r="F807" s="58" t="str">
        <f t="shared" si="593"/>
        <v xml:space="preserve">NoAC </v>
      </c>
      <c r="G807" s="58" t="str">
        <f t="shared" si="594"/>
        <v>M199+DMSO</v>
      </c>
      <c r="H807" s="58" t="str">
        <f t="shared" si="595"/>
        <v xml:space="preserve">CleanR </v>
      </c>
      <c r="I807" s="58" t="str">
        <f t="shared" si="596"/>
        <v>VSTis</v>
      </c>
      <c r="J807" s="58" t="str">
        <f t="shared" si="597"/>
        <v xml:space="preserve">≤-140°C  </v>
      </c>
      <c r="K807" s="58" t="str">
        <f t="shared" si="598"/>
        <v>CryoPres</v>
      </c>
      <c r="L807" s="58" t="str">
        <f t="shared" si="599"/>
        <v xml:space="preserve">Postm </v>
      </c>
      <c r="M807" s="58" t="str">
        <f t="shared" si="600"/>
        <v xml:space="preserve">Other </v>
      </c>
      <c r="N807" s="58" t="str">
        <f t="shared" si="601"/>
        <v xml:space="preserve">NA </v>
      </c>
      <c r="O807" s="58" t="str">
        <f t="shared" si="602"/>
        <v>Transpl</v>
      </c>
      <c r="P807" s="58" t="str">
        <f t="shared" si="603"/>
        <v xml:space="preserve">None </v>
      </c>
      <c r="Q807" s="58" t="str">
        <f t="shared" si="604"/>
        <v xml:space="preserve">None </v>
      </c>
      <c r="R807" s="58" t="str">
        <f t="shared" si="605"/>
        <v xml:space="preserve">NoIrr </v>
      </c>
      <c r="S807" s="58" t="str">
        <f t="shared" si="606"/>
        <v xml:space="preserve">- </v>
      </c>
      <c r="T807" s="58" t="str">
        <f t="shared" si="607"/>
        <v>no sub</v>
      </c>
      <c r="U807" s="58" t="str">
        <f t="shared" si="608"/>
        <v>Non</v>
      </c>
      <c r="V807" s="58" t="str">
        <f t="shared" si="609"/>
        <v>Artery</v>
      </c>
      <c r="W807" s="58" t="str">
        <f t="shared" si="610"/>
        <v>Antibio</v>
      </c>
      <c r="Y807" s="161" t="str">
        <f t="shared" si="611"/>
        <v>7-1-24-4-5-6-5-4-3-1-8-1-1-1-1-1-1-11-10</v>
      </c>
      <c r="Z807" s="8">
        <f t="shared" si="612"/>
        <v>711004</v>
      </c>
      <c r="AA807" s="7">
        <f t="shared" si="613"/>
        <v>802</v>
      </c>
      <c r="AB807" s="29" t="str">
        <f t="shared" si="614"/>
        <v>7</v>
      </c>
      <c r="AC807" s="29" t="str">
        <f t="shared" si="614"/>
        <v>1</v>
      </c>
      <c r="AD807" s="29" t="str">
        <f t="shared" si="614"/>
        <v>1</v>
      </c>
      <c r="AE807" s="29" t="str">
        <f t="shared" si="614"/>
        <v>0</v>
      </c>
      <c r="AF807" s="29" t="str">
        <f t="shared" si="614"/>
        <v>0</v>
      </c>
      <c r="AG807" s="29" t="str">
        <f t="shared" si="614"/>
        <v>4</v>
      </c>
      <c r="AH807" s="48">
        <f t="shared" si="588"/>
        <v>802</v>
      </c>
      <c r="AI807" s="510">
        <v>711004</v>
      </c>
      <c r="AJ807" s="509">
        <v>7</v>
      </c>
      <c r="AK807" s="509">
        <v>1</v>
      </c>
      <c r="AL807" s="509">
        <v>24</v>
      </c>
      <c r="AM807" s="509">
        <v>4</v>
      </c>
      <c r="AN807" s="509">
        <v>5</v>
      </c>
      <c r="AO807" s="509">
        <v>6</v>
      </c>
      <c r="AP807" s="509">
        <v>5</v>
      </c>
      <c r="AQ807" s="509">
        <v>4</v>
      </c>
      <c r="AR807" s="509">
        <v>3</v>
      </c>
      <c r="AS807" s="509">
        <v>1</v>
      </c>
      <c r="AT807" s="509">
        <v>8</v>
      </c>
      <c r="AU807" s="509">
        <v>1</v>
      </c>
      <c r="AV807" s="509">
        <v>1</v>
      </c>
      <c r="AW807" s="509">
        <v>1</v>
      </c>
      <c r="AX807" s="509">
        <v>1</v>
      </c>
      <c r="AY807" s="509">
        <v>1</v>
      </c>
      <c r="AZ807" s="509">
        <v>1</v>
      </c>
      <c r="BA807" s="509">
        <v>11</v>
      </c>
      <c r="BB807" s="509">
        <v>10</v>
      </c>
      <c r="BC807" s="509" t="b">
        <v>0</v>
      </c>
      <c r="BD807" s="508">
        <v>43084</v>
      </c>
      <c r="BE807" s="508">
        <v>43015</v>
      </c>
      <c r="BF807" s="509" t="b">
        <v>0</v>
      </c>
      <c r="BG807" s="510" t="s">
        <v>1397</v>
      </c>
      <c r="BH807" s="509">
        <v>6</v>
      </c>
      <c r="BI807" s="510" t="s">
        <v>759</v>
      </c>
      <c r="BJ807" s="513">
        <v>43084</v>
      </c>
      <c r="BK807" s="513">
        <v>43015</v>
      </c>
      <c r="BL807" s="513">
        <v>46217</v>
      </c>
      <c r="BM807" s="510"/>
      <c r="BN807" s="512"/>
      <c r="BO807" s="510"/>
      <c r="BP807" s="509">
        <v>10</v>
      </c>
      <c r="BQ807" s="509" t="str">
        <f>IF(AI807="","",VLOOKUP(AJ807,[0]!Qualifier,(COLUMN(AJ807)-34),FALSE))</f>
        <v>Tissue</v>
      </c>
      <c r="BR807" s="509" t="str">
        <f>IF(AJ807="","",VLOOKUP(AK807,[0]!Qualifier,(COLUMN(AK807)-34),FALSE))</f>
        <v xml:space="preserve">NoAC </v>
      </c>
      <c r="BS807" s="509" t="str">
        <f>IF(AK807="","",VLOOKUP(AL807,[0]!Qualifier,(COLUMN(AL807)-34),FALSE))</f>
        <v>M199+DMSO</v>
      </c>
      <c r="BT807" s="509" t="str">
        <f>IF(AL807="","",VLOOKUP(AM807,[0]!Qualifier,(COLUMN(AM807)-34),FALSE))</f>
        <v xml:space="preserve">CleanR </v>
      </c>
      <c r="BU807" s="509" t="str">
        <f>IF(AM807="","",VLOOKUP(AN807,[0]!Qualifier,(COLUMN(AN807)-34),FALSE))</f>
        <v>VSTis</v>
      </c>
      <c r="BV807" s="509" t="str">
        <f>IF(AN807="","",VLOOKUP(AO807,[0]!Qualifier,(COLUMN(AO807)-34),FALSE))</f>
        <v xml:space="preserve">≤-140°C  </v>
      </c>
      <c r="BW807" s="509" t="str">
        <f>IF(AO807="","",VLOOKUP(AP807,[0]!Qualifier,(COLUMN(AP807)-34),FALSE))</f>
        <v>CryoPres</v>
      </c>
      <c r="BX807" s="509" t="str">
        <f>IF(AP807="","",VLOOKUP(AQ807,[0]!Qualifier,(COLUMN(AQ807)-34),FALSE))</f>
        <v xml:space="preserve">Postm </v>
      </c>
      <c r="BY807" s="509" t="str">
        <f>IF(AQ807="","",VLOOKUP(AR807,[0]!Qualifier,(COLUMN(AR807)-34),FALSE))</f>
        <v xml:space="preserve">Other </v>
      </c>
      <c r="BZ807" s="509" t="str">
        <f>IF(AR807="","",VLOOKUP(AS807,[0]!Qualifier,(COLUMN(AS807)-34),FALSE))</f>
        <v xml:space="preserve">NA </v>
      </c>
      <c r="CA807" s="509" t="str">
        <f>IF(AS807="","",VLOOKUP(AT807,[0]!Qualifier,(COLUMN(AT807)-34),FALSE))</f>
        <v>Transpl</v>
      </c>
      <c r="CB807" s="509" t="str">
        <f>IF(AT807="","",VLOOKUP(AU807,[0]!Qualifier,(COLUMN(AU807)-34),FALSE))</f>
        <v xml:space="preserve">None </v>
      </c>
      <c r="CC807" s="509" t="str">
        <f>IF(AU807="","",VLOOKUP(AV807,[0]!Qualifier,(COLUMN(AV807)-34),FALSE))</f>
        <v xml:space="preserve">None </v>
      </c>
      <c r="CD807" s="509" t="str">
        <f>IF(AV807="","",VLOOKUP(AW807,[0]!Qualifier,(COLUMN(AW807)-34),FALSE))</f>
        <v xml:space="preserve">NoIrr </v>
      </c>
      <c r="CE807" s="508" t="str">
        <f>IF(AW807="","",VLOOKUP(AX807,[0]!Qualifier,(COLUMN(AX807)-34),FALSE))</f>
        <v xml:space="preserve">- </v>
      </c>
      <c r="CF807" s="508" t="str">
        <f>IF(AX807="","",VLOOKUP(AY807,[0]!Qualifier,(COLUMN(AY807)-34),FALSE))</f>
        <v>no sub</v>
      </c>
      <c r="CG807" s="509" t="str">
        <f>IF(AY807="","",VLOOKUP(AZ807,[0]!Qualifier,(COLUMN(AZ807)-34),FALSE))</f>
        <v>Non</v>
      </c>
      <c r="CH807" s="510" t="str">
        <f>IF(AZ807="","",VLOOKUP(BA807,[0]!Qualifier,(COLUMN(BA807)-34),FALSE))</f>
        <v>Artery</v>
      </c>
      <c r="CI807" s="509" t="str">
        <f>IF(BA807="","",VLOOKUP(BB807,[0]!Qualifier,(COLUMN(BB807)-34),FALSE))</f>
        <v>Antibio</v>
      </c>
      <c r="CJ807" s="510"/>
      <c r="CK807" s="513" t="str">
        <f t="shared" si="586"/>
        <v>7-1-24-4-5-6-5-4-3-1-8-1-1-1-1-1-1-11-10</v>
      </c>
      <c r="CL807" s="513">
        <v>45124</v>
      </c>
      <c r="CM807" s="513">
        <v>45195</v>
      </c>
      <c r="CN807" s="510"/>
      <c r="CP807" s="510"/>
    </row>
    <row r="808" spans="2:94" ht="12.95" customHeight="1" outlineLevel="1" x14ac:dyDescent="0.35">
      <c r="B808" s="7">
        <f t="shared" si="589"/>
        <v>803</v>
      </c>
      <c r="C808" s="59">
        <f t="shared" si="590"/>
        <v>803</v>
      </c>
      <c r="D808" s="124">
        <f t="shared" si="591"/>
        <v>711005</v>
      </c>
      <c r="E808" s="16" t="str">
        <f t="shared" si="592"/>
        <v>Tissue</v>
      </c>
      <c r="F808" s="58" t="str">
        <f t="shared" si="593"/>
        <v xml:space="preserve">NoAC </v>
      </c>
      <c r="G808" s="58" t="str">
        <f t="shared" si="594"/>
        <v>M199+DMSO</v>
      </c>
      <c r="H808" s="58" t="str">
        <f t="shared" si="595"/>
        <v xml:space="preserve">CleanR </v>
      </c>
      <c r="I808" s="58" t="str">
        <f t="shared" si="596"/>
        <v>VSTis</v>
      </c>
      <c r="J808" s="58" t="str">
        <f t="shared" si="597"/>
        <v xml:space="preserve">≤-140°C  </v>
      </c>
      <c r="K808" s="58" t="str">
        <f t="shared" si="598"/>
        <v>CryoPres</v>
      </c>
      <c r="L808" s="58" t="str">
        <f t="shared" si="599"/>
        <v xml:space="preserve">Allo </v>
      </c>
      <c r="M808" s="58" t="str">
        <f t="shared" si="600"/>
        <v xml:space="preserve">Other </v>
      </c>
      <c r="N808" s="58" t="str">
        <f t="shared" si="601"/>
        <v xml:space="preserve">NA </v>
      </c>
      <c r="O808" s="58" t="str">
        <f t="shared" si="602"/>
        <v>Transpl</v>
      </c>
      <c r="P808" s="58" t="str">
        <f t="shared" si="603"/>
        <v xml:space="preserve">None </v>
      </c>
      <c r="Q808" s="58" t="str">
        <f t="shared" si="604"/>
        <v xml:space="preserve">None </v>
      </c>
      <c r="R808" s="58" t="str">
        <f t="shared" si="605"/>
        <v xml:space="preserve">NoIrr </v>
      </c>
      <c r="S808" s="58" t="str">
        <f t="shared" si="606"/>
        <v xml:space="preserve">- </v>
      </c>
      <c r="T808" s="58" t="str">
        <f t="shared" si="607"/>
        <v>no sub</v>
      </c>
      <c r="U808" s="58" t="str">
        <f t="shared" si="608"/>
        <v>Non</v>
      </c>
      <c r="V808" s="58" t="str">
        <f t="shared" si="609"/>
        <v>Artery</v>
      </c>
      <c r="W808" s="58" t="str">
        <f t="shared" si="610"/>
        <v>Antibio</v>
      </c>
      <c r="Y808" s="161" t="str">
        <f t="shared" si="611"/>
        <v>7-1-24-4-5-6-5-1-3-1-8-1-1-1-1-1-1-11-10</v>
      </c>
      <c r="Z808" s="8">
        <f t="shared" si="612"/>
        <v>711005</v>
      </c>
      <c r="AA808" s="7">
        <f t="shared" si="613"/>
        <v>803</v>
      </c>
      <c r="AB808" s="29" t="str">
        <f t="shared" si="614"/>
        <v>7</v>
      </c>
      <c r="AC808" s="29" t="str">
        <f t="shared" si="614"/>
        <v>1</v>
      </c>
      <c r="AD808" s="29" t="str">
        <f t="shared" si="614"/>
        <v>1</v>
      </c>
      <c r="AE808" s="29" t="str">
        <f t="shared" si="614"/>
        <v>0</v>
      </c>
      <c r="AF808" s="29" t="str">
        <f t="shared" si="614"/>
        <v>0</v>
      </c>
      <c r="AG808" s="29" t="str">
        <f t="shared" si="614"/>
        <v>5</v>
      </c>
      <c r="AH808" s="48">
        <f t="shared" si="588"/>
        <v>803</v>
      </c>
      <c r="AI808" s="510">
        <v>711005</v>
      </c>
      <c r="AJ808" s="509">
        <v>7</v>
      </c>
      <c r="AK808" s="509">
        <v>1</v>
      </c>
      <c r="AL808" s="509">
        <v>24</v>
      </c>
      <c r="AM808" s="509">
        <v>4</v>
      </c>
      <c r="AN808" s="509">
        <v>5</v>
      </c>
      <c r="AO808" s="509">
        <v>6</v>
      </c>
      <c r="AP808" s="509">
        <v>5</v>
      </c>
      <c r="AQ808" s="509">
        <v>1</v>
      </c>
      <c r="AR808" s="509">
        <v>3</v>
      </c>
      <c r="AS808" s="509">
        <v>1</v>
      </c>
      <c r="AT808" s="509">
        <v>8</v>
      </c>
      <c r="AU808" s="509">
        <v>1</v>
      </c>
      <c r="AV808" s="509">
        <v>1</v>
      </c>
      <c r="AW808" s="509">
        <v>1</v>
      </c>
      <c r="AX808" s="509">
        <v>1</v>
      </c>
      <c r="AY808" s="509">
        <v>1</v>
      </c>
      <c r="AZ808" s="509">
        <v>1</v>
      </c>
      <c r="BA808" s="509">
        <v>11</v>
      </c>
      <c r="BB808" s="509">
        <v>10</v>
      </c>
      <c r="BC808" s="509" t="b">
        <v>0</v>
      </c>
      <c r="BD808" s="508">
        <v>43081</v>
      </c>
      <c r="BE808" s="508">
        <v>43022</v>
      </c>
      <c r="BF808" s="509" t="b">
        <v>0</v>
      </c>
      <c r="BG808" s="510" t="s">
        <v>1398</v>
      </c>
      <c r="BH808" s="509">
        <v>6</v>
      </c>
      <c r="BI808" s="510" t="s">
        <v>759</v>
      </c>
      <c r="BJ808" s="513">
        <v>43081</v>
      </c>
      <c r="BK808" s="513">
        <v>43022</v>
      </c>
      <c r="BL808" s="513">
        <v>46217</v>
      </c>
      <c r="BM808" s="510"/>
      <c r="BN808" s="512"/>
      <c r="BO808" s="510"/>
      <c r="BP808" s="509">
        <v>14</v>
      </c>
      <c r="BQ808" s="509" t="str">
        <f>IF(AI808="","",VLOOKUP(AJ808,[0]!Qualifier,(COLUMN(AJ808)-34),FALSE))</f>
        <v>Tissue</v>
      </c>
      <c r="BR808" s="509" t="str">
        <f>IF(AJ808="","",VLOOKUP(AK808,[0]!Qualifier,(COLUMN(AK808)-34),FALSE))</f>
        <v xml:space="preserve">NoAC </v>
      </c>
      <c r="BS808" s="509" t="str">
        <f>IF(AK808="","",VLOOKUP(AL808,[0]!Qualifier,(COLUMN(AL808)-34),FALSE))</f>
        <v>M199+DMSO</v>
      </c>
      <c r="BT808" s="509" t="str">
        <f>IF(AL808="","",VLOOKUP(AM808,[0]!Qualifier,(COLUMN(AM808)-34),FALSE))</f>
        <v xml:space="preserve">CleanR </v>
      </c>
      <c r="BU808" s="509" t="str">
        <f>IF(AM808="","",VLOOKUP(AN808,[0]!Qualifier,(COLUMN(AN808)-34),FALSE))</f>
        <v>VSTis</v>
      </c>
      <c r="BV808" s="509" t="str">
        <f>IF(AN808="","",VLOOKUP(AO808,[0]!Qualifier,(COLUMN(AO808)-34),FALSE))</f>
        <v xml:space="preserve">≤-140°C  </v>
      </c>
      <c r="BW808" s="509" t="str">
        <f>IF(AO808="","",VLOOKUP(AP808,[0]!Qualifier,(COLUMN(AP808)-34),FALSE))</f>
        <v>CryoPres</v>
      </c>
      <c r="BX808" s="509" t="str">
        <f>IF(AP808="","",VLOOKUP(AQ808,[0]!Qualifier,(COLUMN(AQ808)-34),FALSE))</f>
        <v xml:space="preserve">Allo </v>
      </c>
      <c r="BY808" s="509" t="str">
        <f>IF(AQ808="","",VLOOKUP(AR808,[0]!Qualifier,(COLUMN(AR808)-34),FALSE))</f>
        <v xml:space="preserve">Other </v>
      </c>
      <c r="BZ808" s="509" t="str">
        <f>IF(AR808="","",VLOOKUP(AS808,[0]!Qualifier,(COLUMN(AS808)-34),FALSE))</f>
        <v xml:space="preserve">NA </v>
      </c>
      <c r="CA808" s="509" t="str">
        <f>IF(AS808="","",VLOOKUP(AT808,[0]!Qualifier,(COLUMN(AT808)-34),FALSE))</f>
        <v>Transpl</v>
      </c>
      <c r="CB808" s="509" t="str">
        <f>IF(AT808="","",VLOOKUP(AU808,[0]!Qualifier,(COLUMN(AU808)-34),FALSE))</f>
        <v xml:space="preserve">None </v>
      </c>
      <c r="CC808" s="509" t="str">
        <f>IF(AU808="","",VLOOKUP(AV808,[0]!Qualifier,(COLUMN(AV808)-34),FALSE))</f>
        <v xml:space="preserve">None </v>
      </c>
      <c r="CD808" s="509" t="str">
        <f>IF(AV808="","",VLOOKUP(AW808,[0]!Qualifier,(COLUMN(AW808)-34),FALSE))</f>
        <v xml:space="preserve">NoIrr </v>
      </c>
      <c r="CE808" s="508" t="str">
        <f>IF(AW808="","",VLOOKUP(AX808,[0]!Qualifier,(COLUMN(AX808)-34),FALSE))</f>
        <v xml:space="preserve">- </v>
      </c>
      <c r="CF808" s="508" t="str">
        <f>IF(AX808="","",VLOOKUP(AY808,[0]!Qualifier,(COLUMN(AY808)-34),FALSE))</f>
        <v>no sub</v>
      </c>
      <c r="CG808" s="509" t="str">
        <f>IF(AY808="","",VLOOKUP(AZ808,[0]!Qualifier,(COLUMN(AZ808)-34),FALSE))</f>
        <v>Non</v>
      </c>
      <c r="CH808" s="510" t="str">
        <f>IF(AZ808="","",VLOOKUP(BA808,[0]!Qualifier,(COLUMN(BA808)-34),FALSE))</f>
        <v>Artery</v>
      </c>
      <c r="CI808" s="509" t="str">
        <f>IF(BA808="","",VLOOKUP(BB808,[0]!Qualifier,(COLUMN(BB808)-34),FALSE))</f>
        <v>Antibio</v>
      </c>
      <c r="CJ808" s="510"/>
      <c r="CK808" s="513" t="str">
        <f t="shared" si="586"/>
        <v>7-1-24-4-5-6-5-1-3-1-8-1-1-1-1-1-1-11-10</v>
      </c>
      <c r="CL808" s="513">
        <v>45124</v>
      </c>
      <c r="CM808" s="513">
        <v>45195</v>
      </c>
      <c r="CN808" s="510"/>
      <c r="CP808" s="510"/>
    </row>
    <row r="809" spans="2:94" ht="12.95" customHeight="1" outlineLevel="1" x14ac:dyDescent="0.35">
      <c r="B809" s="7">
        <f t="shared" si="589"/>
        <v>804</v>
      </c>
      <c r="C809" s="59">
        <f t="shared" si="590"/>
        <v>804</v>
      </c>
      <c r="D809" s="124">
        <f t="shared" si="591"/>
        <v>711006</v>
      </c>
      <c r="E809" s="16" t="str">
        <f t="shared" si="592"/>
        <v>Tissue</v>
      </c>
      <c r="F809" s="58" t="str">
        <f t="shared" si="593"/>
        <v xml:space="preserve">NoAC </v>
      </c>
      <c r="G809" s="58" t="str">
        <f t="shared" si="594"/>
        <v>M199+DMSO+HSA</v>
      </c>
      <c r="H809" s="58" t="str">
        <f t="shared" si="595"/>
        <v xml:space="preserve">CleanR </v>
      </c>
      <c r="I809" s="58" t="str">
        <f t="shared" si="596"/>
        <v>VSTis</v>
      </c>
      <c r="J809" s="58" t="str">
        <f t="shared" si="597"/>
        <v xml:space="preserve">≤-140°C  </v>
      </c>
      <c r="K809" s="58" t="str">
        <f t="shared" si="598"/>
        <v>CryoPres</v>
      </c>
      <c r="L809" s="58" t="str">
        <f t="shared" si="599"/>
        <v xml:space="preserve">Allo </v>
      </c>
      <c r="M809" s="58" t="str">
        <f t="shared" si="600"/>
        <v xml:space="preserve">Other </v>
      </c>
      <c r="N809" s="58" t="str">
        <f t="shared" si="601"/>
        <v xml:space="preserve">NA </v>
      </c>
      <c r="O809" s="58" t="str">
        <f t="shared" si="602"/>
        <v>Transpl</v>
      </c>
      <c r="P809" s="58" t="str">
        <f t="shared" si="603"/>
        <v xml:space="preserve">None </v>
      </c>
      <c r="Q809" s="58" t="str">
        <f t="shared" si="604"/>
        <v xml:space="preserve">None </v>
      </c>
      <c r="R809" s="58" t="str">
        <f t="shared" si="605"/>
        <v xml:space="preserve">NoIrr </v>
      </c>
      <c r="S809" s="58" t="str">
        <f t="shared" si="606"/>
        <v xml:space="preserve">- </v>
      </c>
      <c r="T809" s="58" t="str">
        <f t="shared" si="607"/>
        <v>no sub</v>
      </c>
      <c r="U809" s="58" t="str">
        <f t="shared" si="608"/>
        <v>Non</v>
      </c>
      <c r="V809" s="58" t="str">
        <f t="shared" si="609"/>
        <v>Artery</v>
      </c>
      <c r="W809" s="58" t="str">
        <f t="shared" si="610"/>
        <v>Antibio</v>
      </c>
      <c r="Y809" s="161" t="str">
        <f t="shared" si="611"/>
        <v>7-1-23-4-5-6-5-1-3-1-8-1-1-1-1-1-1-11-10</v>
      </c>
      <c r="Z809" s="8">
        <f t="shared" si="612"/>
        <v>711006</v>
      </c>
      <c r="AA809" s="7">
        <f t="shared" si="613"/>
        <v>804</v>
      </c>
      <c r="AB809" s="29" t="str">
        <f t="shared" si="614"/>
        <v>7</v>
      </c>
      <c r="AC809" s="29" t="str">
        <f t="shared" si="614"/>
        <v>1</v>
      </c>
      <c r="AD809" s="29" t="str">
        <f t="shared" si="614"/>
        <v>1</v>
      </c>
      <c r="AE809" s="29" t="str">
        <f t="shared" si="614"/>
        <v>0</v>
      </c>
      <c r="AF809" s="29" t="str">
        <f t="shared" si="614"/>
        <v>0</v>
      </c>
      <c r="AG809" s="29" t="str">
        <f t="shared" si="614"/>
        <v>6</v>
      </c>
      <c r="AH809" s="48">
        <f t="shared" si="588"/>
        <v>804</v>
      </c>
      <c r="AI809" s="510">
        <v>711006</v>
      </c>
      <c r="AJ809" s="509">
        <v>7</v>
      </c>
      <c r="AK809" s="509">
        <v>1</v>
      </c>
      <c r="AL809" s="509">
        <v>23</v>
      </c>
      <c r="AM809" s="509">
        <v>4</v>
      </c>
      <c r="AN809" s="509">
        <v>5</v>
      </c>
      <c r="AO809" s="509">
        <v>6</v>
      </c>
      <c r="AP809" s="509">
        <v>5</v>
      </c>
      <c r="AQ809" s="509">
        <v>1</v>
      </c>
      <c r="AR809" s="509">
        <v>3</v>
      </c>
      <c r="AS809" s="509">
        <v>1</v>
      </c>
      <c r="AT809" s="509">
        <v>8</v>
      </c>
      <c r="AU809" s="509">
        <v>1</v>
      </c>
      <c r="AV809" s="509">
        <v>1</v>
      </c>
      <c r="AW809" s="509">
        <v>1</v>
      </c>
      <c r="AX809" s="509">
        <v>1</v>
      </c>
      <c r="AY809" s="509">
        <v>1</v>
      </c>
      <c r="AZ809" s="509">
        <v>1</v>
      </c>
      <c r="BA809" s="509">
        <v>11</v>
      </c>
      <c r="BB809" s="509">
        <v>10</v>
      </c>
      <c r="BC809" s="509" t="b">
        <v>0</v>
      </c>
      <c r="BD809" s="508">
        <v>43092</v>
      </c>
      <c r="BE809" s="508">
        <v>43086</v>
      </c>
      <c r="BF809" s="509" t="b">
        <v>0</v>
      </c>
      <c r="BG809" s="510" t="s">
        <v>1399</v>
      </c>
      <c r="BH809" s="509">
        <v>6</v>
      </c>
      <c r="BI809" s="510" t="s">
        <v>759</v>
      </c>
      <c r="BJ809" s="513">
        <v>43092</v>
      </c>
      <c r="BK809" s="513">
        <v>43086</v>
      </c>
      <c r="BL809" s="513">
        <v>46217</v>
      </c>
      <c r="BM809" s="510"/>
      <c r="BN809" s="512"/>
      <c r="BO809" s="510"/>
      <c r="BP809" s="509">
        <v>13</v>
      </c>
      <c r="BQ809" s="509" t="str">
        <f>IF(AI809="","",VLOOKUP(AJ809,[0]!Qualifier,(COLUMN(AJ809)-34),FALSE))</f>
        <v>Tissue</v>
      </c>
      <c r="BR809" s="509" t="str">
        <f>IF(AJ809="","",VLOOKUP(AK809,[0]!Qualifier,(COLUMN(AK809)-34),FALSE))</f>
        <v xml:space="preserve">NoAC </v>
      </c>
      <c r="BS809" s="509" t="str">
        <f>IF(AK809="","",VLOOKUP(AL809,[0]!Qualifier,(COLUMN(AL809)-34),FALSE))</f>
        <v>M199+DMSO+HSA</v>
      </c>
      <c r="BT809" s="509" t="str">
        <f>IF(AL809="","",VLOOKUP(AM809,[0]!Qualifier,(COLUMN(AM809)-34),FALSE))</f>
        <v xml:space="preserve">CleanR </v>
      </c>
      <c r="BU809" s="509" t="str">
        <f>IF(AM809="","",VLOOKUP(AN809,[0]!Qualifier,(COLUMN(AN809)-34),FALSE))</f>
        <v>VSTis</v>
      </c>
      <c r="BV809" s="509" t="str">
        <f>IF(AN809="","",VLOOKUP(AO809,[0]!Qualifier,(COLUMN(AO809)-34),FALSE))</f>
        <v xml:space="preserve">≤-140°C  </v>
      </c>
      <c r="BW809" s="509" t="str">
        <f>IF(AO809="","",VLOOKUP(AP809,[0]!Qualifier,(COLUMN(AP809)-34),FALSE))</f>
        <v>CryoPres</v>
      </c>
      <c r="BX809" s="509" t="str">
        <f>IF(AP809="","",VLOOKUP(AQ809,[0]!Qualifier,(COLUMN(AQ809)-34),FALSE))</f>
        <v xml:space="preserve">Allo </v>
      </c>
      <c r="BY809" s="509" t="str">
        <f>IF(AQ809="","",VLOOKUP(AR809,[0]!Qualifier,(COLUMN(AR809)-34),FALSE))</f>
        <v xml:space="preserve">Other </v>
      </c>
      <c r="BZ809" s="509" t="str">
        <f>IF(AR809="","",VLOOKUP(AS809,[0]!Qualifier,(COLUMN(AS809)-34),FALSE))</f>
        <v xml:space="preserve">NA </v>
      </c>
      <c r="CA809" s="509" t="str">
        <f>IF(AS809="","",VLOOKUP(AT809,[0]!Qualifier,(COLUMN(AT809)-34),FALSE))</f>
        <v>Transpl</v>
      </c>
      <c r="CB809" s="509" t="str">
        <f>IF(AT809="","",VLOOKUP(AU809,[0]!Qualifier,(COLUMN(AU809)-34),FALSE))</f>
        <v xml:space="preserve">None </v>
      </c>
      <c r="CC809" s="509" t="str">
        <f>IF(AU809="","",VLOOKUP(AV809,[0]!Qualifier,(COLUMN(AV809)-34),FALSE))</f>
        <v xml:space="preserve">None </v>
      </c>
      <c r="CD809" s="509" t="str">
        <f>IF(AV809="","",VLOOKUP(AW809,[0]!Qualifier,(COLUMN(AW809)-34),FALSE))</f>
        <v xml:space="preserve">NoIrr </v>
      </c>
      <c r="CE809" s="508" t="str">
        <f>IF(AW809="","",VLOOKUP(AX809,[0]!Qualifier,(COLUMN(AX809)-34),FALSE))</f>
        <v xml:space="preserve">- </v>
      </c>
      <c r="CF809" s="508" t="str">
        <f>IF(AX809="","",VLOOKUP(AY809,[0]!Qualifier,(COLUMN(AY809)-34),FALSE))</f>
        <v>no sub</v>
      </c>
      <c r="CG809" s="509" t="str">
        <f>IF(AY809="","",VLOOKUP(AZ809,[0]!Qualifier,(COLUMN(AZ809)-34),FALSE))</f>
        <v>Non</v>
      </c>
      <c r="CH809" s="510" t="str">
        <f>IF(AZ809="","",VLOOKUP(BA809,[0]!Qualifier,(COLUMN(BA809)-34),FALSE))</f>
        <v>Artery</v>
      </c>
      <c r="CI809" s="509" t="str">
        <f>IF(BA809="","",VLOOKUP(BB809,[0]!Qualifier,(COLUMN(BB809)-34),FALSE))</f>
        <v>Antibio</v>
      </c>
      <c r="CJ809" s="510"/>
      <c r="CK809" s="513" t="str">
        <f t="shared" si="586"/>
        <v>7-1-23-4-5-6-5-1-3-1-8-1-1-1-1-1-1-11-10</v>
      </c>
      <c r="CL809" s="513">
        <v>40751</v>
      </c>
      <c r="CM809" s="513">
        <v>45195</v>
      </c>
      <c r="CN809" s="513">
        <v>42471</v>
      </c>
      <c r="CO809" s="513">
        <v>1</v>
      </c>
      <c r="CP809" s="510" t="s">
        <v>1078</v>
      </c>
    </row>
    <row r="810" spans="2:94" ht="12.95" customHeight="1" outlineLevel="1" x14ac:dyDescent="0.35">
      <c r="B810" s="7">
        <f t="shared" si="589"/>
        <v>805</v>
      </c>
      <c r="C810" s="59">
        <f t="shared" si="590"/>
        <v>805</v>
      </c>
      <c r="D810" s="124">
        <f t="shared" si="591"/>
        <v>711007</v>
      </c>
      <c r="E810" s="16" t="str">
        <f t="shared" si="592"/>
        <v>Tissue</v>
      </c>
      <c r="F810" s="58" t="str">
        <f t="shared" si="593"/>
        <v xml:space="preserve">NoAC </v>
      </c>
      <c r="G810" s="58" t="str">
        <f t="shared" si="594"/>
        <v>RPMI+DMSO+HSA</v>
      </c>
      <c r="H810" s="58" t="str">
        <f t="shared" si="595"/>
        <v xml:space="preserve">CleanR </v>
      </c>
      <c r="I810" s="58" t="str">
        <f t="shared" si="596"/>
        <v>VSTis</v>
      </c>
      <c r="J810" s="58" t="str">
        <f t="shared" si="597"/>
        <v xml:space="preserve">≤-140°C  </v>
      </c>
      <c r="K810" s="58" t="str">
        <f t="shared" si="598"/>
        <v>CryoPres</v>
      </c>
      <c r="L810" s="58" t="str">
        <f t="shared" si="599"/>
        <v xml:space="preserve">Postm </v>
      </c>
      <c r="M810" s="58" t="str">
        <f t="shared" si="600"/>
        <v xml:space="preserve">Other </v>
      </c>
      <c r="N810" s="58" t="str">
        <f t="shared" si="601"/>
        <v xml:space="preserve">NA </v>
      </c>
      <c r="O810" s="58" t="str">
        <f t="shared" si="602"/>
        <v>Transpl</v>
      </c>
      <c r="P810" s="58" t="str">
        <f t="shared" si="603"/>
        <v xml:space="preserve">None </v>
      </c>
      <c r="Q810" s="58" t="str">
        <f t="shared" si="604"/>
        <v xml:space="preserve">None </v>
      </c>
      <c r="R810" s="58" t="str">
        <f t="shared" si="605"/>
        <v xml:space="preserve">NoIrr </v>
      </c>
      <c r="S810" s="58" t="str">
        <f t="shared" si="606"/>
        <v xml:space="preserve">- </v>
      </c>
      <c r="T810" s="58" t="str">
        <f t="shared" si="607"/>
        <v>no sub</v>
      </c>
      <c r="U810" s="58" t="str">
        <f t="shared" si="608"/>
        <v>Non</v>
      </c>
      <c r="V810" s="58" t="str">
        <f t="shared" si="609"/>
        <v>Artery</v>
      </c>
      <c r="W810" s="58" t="str">
        <f t="shared" si="610"/>
        <v>Antibio</v>
      </c>
      <c r="Y810" s="161" t="str">
        <f t="shared" si="611"/>
        <v>7-1-25-4-5-6-5-4-3-1-8-1-1-1-1-1-1-11-10</v>
      </c>
      <c r="Z810" s="8">
        <f t="shared" si="612"/>
        <v>711007</v>
      </c>
      <c r="AA810" s="7">
        <f t="shared" si="613"/>
        <v>805</v>
      </c>
      <c r="AB810" s="29" t="str">
        <f t="shared" si="614"/>
        <v>7</v>
      </c>
      <c r="AC810" s="29" t="str">
        <f t="shared" si="614"/>
        <v>1</v>
      </c>
      <c r="AD810" s="29" t="str">
        <f t="shared" si="614"/>
        <v>1</v>
      </c>
      <c r="AE810" s="29" t="str">
        <f t="shared" si="614"/>
        <v>0</v>
      </c>
      <c r="AF810" s="29" t="str">
        <f t="shared" si="614"/>
        <v>0</v>
      </c>
      <c r="AG810" s="29" t="str">
        <f t="shared" si="614"/>
        <v>7</v>
      </c>
      <c r="AH810" s="48">
        <f t="shared" si="588"/>
        <v>805</v>
      </c>
      <c r="AI810" s="510">
        <v>711007</v>
      </c>
      <c r="AJ810" s="509">
        <v>7</v>
      </c>
      <c r="AK810" s="509">
        <v>1</v>
      </c>
      <c r="AL810" s="509">
        <v>25</v>
      </c>
      <c r="AM810" s="509">
        <v>4</v>
      </c>
      <c r="AN810" s="509">
        <v>5</v>
      </c>
      <c r="AO810" s="509">
        <v>6</v>
      </c>
      <c r="AP810" s="509">
        <v>5</v>
      </c>
      <c r="AQ810" s="509">
        <v>4</v>
      </c>
      <c r="AR810" s="509">
        <v>3</v>
      </c>
      <c r="AS810" s="509">
        <v>1</v>
      </c>
      <c r="AT810" s="509">
        <v>8</v>
      </c>
      <c r="AU810" s="509">
        <v>1</v>
      </c>
      <c r="AV810" s="509">
        <v>1</v>
      </c>
      <c r="AW810" s="509">
        <v>1</v>
      </c>
      <c r="AX810" s="509">
        <v>1</v>
      </c>
      <c r="AY810" s="509">
        <v>1</v>
      </c>
      <c r="AZ810" s="509">
        <v>1</v>
      </c>
      <c r="BA810" s="509">
        <v>11</v>
      </c>
      <c r="BB810" s="509">
        <v>10</v>
      </c>
      <c r="BC810" s="509" t="b">
        <v>0</v>
      </c>
      <c r="BD810" s="508">
        <v>43092</v>
      </c>
      <c r="BE810" s="508">
        <v>43086</v>
      </c>
      <c r="BF810" s="509" t="b">
        <v>0</v>
      </c>
      <c r="BG810" s="510" t="s">
        <v>1400</v>
      </c>
      <c r="BH810" s="509">
        <v>6</v>
      </c>
      <c r="BI810" s="510" t="s">
        <v>759</v>
      </c>
      <c r="BJ810" s="513">
        <v>43092</v>
      </c>
      <c r="BK810" s="513">
        <v>43086</v>
      </c>
      <c r="BL810" s="513">
        <v>46217</v>
      </c>
      <c r="BM810" s="510"/>
      <c r="BN810" s="512"/>
      <c r="BO810" s="510"/>
      <c r="BP810" s="509">
        <v>4</v>
      </c>
      <c r="BQ810" s="509" t="str">
        <f>IF(AI810="","",VLOOKUP(AJ810,[0]!Qualifier,(COLUMN(AJ810)-34),FALSE))</f>
        <v>Tissue</v>
      </c>
      <c r="BR810" s="509" t="str">
        <f>IF(AJ810="","",VLOOKUP(AK810,[0]!Qualifier,(COLUMN(AK810)-34),FALSE))</f>
        <v xml:space="preserve">NoAC </v>
      </c>
      <c r="BS810" s="509" t="str">
        <f>IF(AK810="","",VLOOKUP(AL810,[0]!Qualifier,(COLUMN(AL810)-34),FALSE))</f>
        <v>RPMI+DMSO+HSA</v>
      </c>
      <c r="BT810" s="509" t="str">
        <f>IF(AL810="","",VLOOKUP(AM810,[0]!Qualifier,(COLUMN(AM810)-34),FALSE))</f>
        <v xml:space="preserve">CleanR </v>
      </c>
      <c r="BU810" s="509" t="str">
        <f>IF(AM810="","",VLOOKUP(AN810,[0]!Qualifier,(COLUMN(AN810)-34),FALSE))</f>
        <v>VSTis</v>
      </c>
      <c r="BV810" s="509" t="str">
        <f>IF(AN810="","",VLOOKUP(AO810,[0]!Qualifier,(COLUMN(AO810)-34),FALSE))</f>
        <v xml:space="preserve">≤-140°C  </v>
      </c>
      <c r="BW810" s="509" t="str">
        <f>IF(AO810="","",VLOOKUP(AP810,[0]!Qualifier,(COLUMN(AP810)-34),FALSE))</f>
        <v>CryoPres</v>
      </c>
      <c r="BX810" s="509" t="str">
        <f>IF(AP810="","",VLOOKUP(AQ810,[0]!Qualifier,(COLUMN(AQ810)-34),FALSE))</f>
        <v xml:space="preserve">Postm </v>
      </c>
      <c r="BY810" s="509" t="str">
        <f>IF(AQ810="","",VLOOKUP(AR810,[0]!Qualifier,(COLUMN(AR810)-34),FALSE))</f>
        <v xml:space="preserve">Other </v>
      </c>
      <c r="BZ810" s="509" t="str">
        <f>IF(AR810="","",VLOOKUP(AS810,[0]!Qualifier,(COLUMN(AS810)-34),FALSE))</f>
        <v xml:space="preserve">NA </v>
      </c>
      <c r="CA810" s="509" t="str">
        <f>IF(AS810="","",VLOOKUP(AT810,[0]!Qualifier,(COLUMN(AT810)-34),FALSE))</f>
        <v>Transpl</v>
      </c>
      <c r="CB810" s="509" t="str">
        <f>IF(AT810="","",VLOOKUP(AU810,[0]!Qualifier,(COLUMN(AU810)-34),FALSE))</f>
        <v xml:space="preserve">None </v>
      </c>
      <c r="CC810" s="509" t="str">
        <f>IF(AU810="","",VLOOKUP(AV810,[0]!Qualifier,(COLUMN(AV810)-34),FALSE))</f>
        <v xml:space="preserve">None </v>
      </c>
      <c r="CD810" s="509" t="str">
        <f>IF(AV810="","",VLOOKUP(AW810,[0]!Qualifier,(COLUMN(AW810)-34),FALSE))</f>
        <v xml:space="preserve">NoIrr </v>
      </c>
      <c r="CE810" s="508" t="str">
        <f>IF(AW810="","",VLOOKUP(AX810,[0]!Qualifier,(COLUMN(AX810)-34),FALSE))</f>
        <v xml:space="preserve">- </v>
      </c>
      <c r="CF810" s="508" t="str">
        <f>IF(AX810="","",VLOOKUP(AY810,[0]!Qualifier,(COLUMN(AY810)-34),FALSE))</f>
        <v>no sub</v>
      </c>
      <c r="CG810" s="509" t="str">
        <f>IF(AY810="","",VLOOKUP(AZ810,[0]!Qualifier,(COLUMN(AZ810)-34),FALSE))</f>
        <v>Non</v>
      </c>
      <c r="CH810" s="510" t="str">
        <f>IF(AZ810="","",VLOOKUP(BA810,[0]!Qualifier,(COLUMN(BA810)-34),FALSE))</f>
        <v>Artery</v>
      </c>
      <c r="CI810" s="509" t="str">
        <f>IF(BA810="","",VLOOKUP(BB810,[0]!Qualifier,(COLUMN(BB810)-34),FALSE))</f>
        <v>Antibio</v>
      </c>
      <c r="CJ810" s="510"/>
      <c r="CK810" s="513" t="str">
        <f t="shared" si="586"/>
        <v>7-1-25-4-5-6-5-4-3-1-8-1-1-1-1-1-1-11-10</v>
      </c>
      <c r="CL810" s="513">
        <v>40751</v>
      </c>
      <c r="CM810" s="513">
        <v>45195</v>
      </c>
      <c r="CN810" s="513">
        <v>42471</v>
      </c>
      <c r="CO810" s="513">
        <v>1</v>
      </c>
      <c r="CP810" s="510" t="s">
        <v>1078</v>
      </c>
    </row>
    <row r="811" spans="2:94" ht="12.95" customHeight="1" outlineLevel="1" x14ac:dyDescent="0.35">
      <c r="B811" s="7">
        <f t="shared" si="589"/>
        <v>806</v>
      </c>
      <c r="C811" s="59">
        <f t="shared" si="590"/>
        <v>806</v>
      </c>
      <c r="D811" s="124">
        <f t="shared" si="591"/>
        <v>711008</v>
      </c>
      <c r="E811" s="16" t="str">
        <f t="shared" si="592"/>
        <v>Tissue</v>
      </c>
      <c r="F811" s="58" t="str">
        <f t="shared" si="593"/>
        <v xml:space="preserve">NoAC </v>
      </c>
      <c r="G811" s="58" t="str">
        <f t="shared" si="594"/>
        <v>RPMI+DMSO+HSA</v>
      </c>
      <c r="H811" s="58" t="str">
        <f t="shared" si="595"/>
        <v xml:space="preserve">CleanR </v>
      </c>
      <c r="I811" s="58" t="str">
        <f t="shared" si="596"/>
        <v>VSTis</v>
      </c>
      <c r="J811" s="58" t="str">
        <f t="shared" si="597"/>
        <v xml:space="preserve">≤-140°C  </v>
      </c>
      <c r="K811" s="58" t="str">
        <f t="shared" si="598"/>
        <v>CryoPres</v>
      </c>
      <c r="L811" s="58" t="str">
        <f t="shared" si="599"/>
        <v xml:space="preserve">Allo </v>
      </c>
      <c r="M811" s="58" t="str">
        <f t="shared" si="600"/>
        <v xml:space="preserve">Other </v>
      </c>
      <c r="N811" s="58" t="str">
        <f t="shared" si="601"/>
        <v xml:space="preserve">NA </v>
      </c>
      <c r="O811" s="58" t="str">
        <f t="shared" si="602"/>
        <v>Transpl</v>
      </c>
      <c r="P811" s="58" t="str">
        <f t="shared" si="603"/>
        <v xml:space="preserve">None </v>
      </c>
      <c r="Q811" s="58" t="str">
        <f t="shared" si="604"/>
        <v xml:space="preserve">None </v>
      </c>
      <c r="R811" s="58" t="str">
        <f t="shared" si="605"/>
        <v xml:space="preserve">NoIrr </v>
      </c>
      <c r="S811" s="58" t="str">
        <f t="shared" si="606"/>
        <v xml:space="preserve">- </v>
      </c>
      <c r="T811" s="58" t="str">
        <f t="shared" si="607"/>
        <v>no sub</v>
      </c>
      <c r="U811" s="58" t="str">
        <f t="shared" si="608"/>
        <v>Non</v>
      </c>
      <c r="V811" s="58" t="str">
        <f t="shared" si="609"/>
        <v>Artery</v>
      </c>
      <c r="W811" s="58" t="str">
        <f t="shared" si="610"/>
        <v>Antibio</v>
      </c>
      <c r="Y811" s="161" t="str">
        <f t="shared" si="611"/>
        <v>7-1-25-4-5-6-5-1-3-1-8-1-1-1-1-1-1-11-10</v>
      </c>
      <c r="Z811" s="8">
        <f t="shared" si="612"/>
        <v>711008</v>
      </c>
      <c r="AA811" s="7">
        <f t="shared" si="613"/>
        <v>806</v>
      </c>
      <c r="AB811" s="29" t="str">
        <f t="shared" si="614"/>
        <v>7</v>
      </c>
      <c r="AC811" s="29" t="str">
        <f t="shared" si="614"/>
        <v>1</v>
      </c>
      <c r="AD811" s="29" t="str">
        <f t="shared" si="614"/>
        <v>1</v>
      </c>
      <c r="AE811" s="29" t="str">
        <f t="shared" si="614"/>
        <v>0</v>
      </c>
      <c r="AF811" s="29" t="str">
        <f t="shared" si="614"/>
        <v>0</v>
      </c>
      <c r="AG811" s="29" t="str">
        <f t="shared" si="614"/>
        <v>8</v>
      </c>
      <c r="AH811" s="48">
        <f t="shared" si="588"/>
        <v>806</v>
      </c>
      <c r="AI811" s="510">
        <v>711008</v>
      </c>
      <c r="AJ811" s="509">
        <v>7</v>
      </c>
      <c r="AK811" s="509">
        <v>1</v>
      </c>
      <c r="AL811" s="509">
        <v>25</v>
      </c>
      <c r="AM811" s="509">
        <v>4</v>
      </c>
      <c r="AN811" s="509">
        <v>5</v>
      </c>
      <c r="AO811" s="509">
        <v>6</v>
      </c>
      <c r="AP811" s="509">
        <v>5</v>
      </c>
      <c r="AQ811" s="509">
        <v>1</v>
      </c>
      <c r="AR811" s="509">
        <v>3</v>
      </c>
      <c r="AS811" s="509">
        <v>1</v>
      </c>
      <c r="AT811" s="509">
        <v>8</v>
      </c>
      <c r="AU811" s="509">
        <v>1</v>
      </c>
      <c r="AV811" s="509">
        <v>1</v>
      </c>
      <c r="AW811" s="509">
        <v>1</v>
      </c>
      <c r="AX811" s="509">
        <v>1</v>
      </c>
      <c r="AY811" s="509">
        <v>1</v>
      </c>
      <c r="AZ811" s="509">
        <v>1</v>
      </c>
      <c r="BA811" s="509">
        <v>11</v>
      </c>
      <c r="BB811" s="509">
        <v>10</v>
      </c>
      <c r="BC811" s="509" t="b">
        <v>0</v>
      </c>
      <c r="BD811" s="508">
        <v>43092</v>
      </c>
      <c r="BE811" s="508">
        <v>43086</v>
      </c>
      <c r="BF811" s="509" t="b">
        <v>0</v>
      </c>
      <c r="BG811" s="510" t="s">
        <v>1401</v>
      </c>
      <c r="BH811" s="509">
        <v>6</v>
      </c>
      <c r="BI811" s="510" t="s">
        <v>759</v>
      </c>
      <c r="BJ811" s="513">
        <v>43092</v>
      </c>
      <c r="BK811" s="513">
        <v>43086</v>
      </c>
      <c r="BL811" s="513">
        <v>46217</v>
      </c>
      <c r="BM811" s="510"/>
      <c r="BN811" s="512"/>
      <c r="BO811" s="510"/>
      <c r="BP811" s="509">
        <v>11</v>
      </c>
      <c r="BQ811" s="509" t="str">
        <f>IF(AI811="","",VLOOKUP(AJ811,[0]!Qualifier,(COLUMN(AJ811)-34),FALSE))</f>
        <v>Tissue</v>
      </c>
      <c r="BR811" s="509" t="str">
        <f>IF(AJ811="","",VLOOKUP(AK811,[0]!Qualifier,(COLUMN(AK811)-34),FALSE))</f>
        <v xml:space="preserve">NoAC </v>
      </c>
      <c r="BS811" s="509" t="str">
        <f>IF(AK811="","",VLOOKUP(AL811,[0]!Qualifier,(COLUMN(AL811)-34),FALSE))</f>
        <v>RPMI+DMSO+HSA</v>
      </c>
      <c r="BT811" s="509" t="str">
        <f>IF(AL811="","",VLOOKUP(AM811,[0]!Qualifier,(COLUMN(AM811)-34),FALSE))</f>
        <v xml:space="preserve">CleanR </v>
      </c>
      <c r="BU811" s="509" t="str">
        <f>IF(AM811="","",VLOOKUP(AN811,[0]!Qualifier,(COLUMN(AN811)-34),FALSE))</f>
        <v>VSTis</v>
      </c>
      <c r="BV811" s="509" t="str">
        <f>IF(AN811="","",VLOOKUP(AO811,[0]!Qualifier,(COLUMN(AO811)-34),FALSE))</f>
        <v xml:space="preserve">≤-140°C  </v>
      </c>
      <c r="BW811" s="509" t="str">
        <f>IF(AO811="","",VLOOKUP(AP811,[0]!Qualifier,(COLUMN(AP811)-34),FALSE))</f>
        <v>CryoPres</v>
      </c>
      <c r="BX811" s="509" t="str">
        <f>IF(AP811="","",VLOOKUP(AQ811,[0]!Qualifier,(COLUMN(AQ811)-34),FALSE))</f>
        <v xml:space="preserve">Allo </v>
      </c>
      <c r="BY811" s="509" t="str">
        <f>IF(AQ811="","",VLOOKUP(AR811,[0]!Qualifier,(COLUMN(AR811)-34),FALSE))</f>
        <v xml:space="preserve">Other </v>
      </c>
      <c r="BZ811" s="509" t="str">
        <f>IF(AR811="","",VLOOKUP(AS811,[0]!Qualifier,(COLUMN(AS811)-34),FALSE))</f>
        <v xml:space="preserve">NA </v>
      </c>
      <c r="CA811" s="509" t="str">
        <f>IF(AS811="","",VLOOKUP(AT811,[0]!Qualifier,(COLUMN(AT811)-34),FALSE))</f>
        <v>Transpl</v>
      </c>
      <c r="CB811" s="509" t="str">
        <f>IF(AT811="","",VLOOKUP(AU811,[0]!Qualifier,(COLUMN(AU811)-34),FALSE))</f>
        <v xml:space="preserve">None </v>
      </c>
      <c r="CC811" s="509" t="str">
        <f>IF(AU811="","",VLOOKUP(AV811,[0]!Qualifier,(COLUMN(AV811)-34),FALSE))</f>
        <v xml:space="preserve">None </v>
      </c>
      <c r="CD811" s="509" t="str">
        <f>IF(AV811="","",VLOOKUP(AW811,[0]!Qualifier,(COLUMN(AW811)-34),FALSE))</f>
        <v xml:space="preserve">NoIrr </v>
      </c>
      <c r="CE811" s="508" t="str">
        <f>IF(AW811="","",VLOOKUP(AX811,[0]!Qualifier,(COLUMN(AX811)-34),FALSE))</f>
        <v xml:space="preserve">- </v>
      </c>
      <c r="CF811" s="508" t="str">
        <f>IF(AX811="","",VLOOKUP(AY811,[0]!Qualifier,(COLUMN(AY811)-34),FALSE))</f>
        <v>no sub</v>
      </c>
      <c r="CG811" s="509" t="str">
        <f>IF(AY811="","",VLOOKUP(AZ811,[0]!Qualifier,(COLUMN(AZ811)-34),FALSE))</f>
        <v>Non</v>
      </c>
      <c r="CH811" s="510" t="str">
        <f>IF(AZ811="","",VLOOKUP(BA811,[0]!Qualifier,(COLUMN(BA811)-34),FALSE))</f>
        <v>Artery</v>
      </c>
      <c r="CI811" s="509" t="str">
        <f>IF(BA811="","",VLOOKUP(BB811,[0]!Qualifier,(COLUMN(BB811)-34),FALSE))</f>
        <v>Antibio</v>
      </c>
      <c r="CJ811" s="510"/>
      <c r="CK811" s="513" t="str">
        <f t="shared" si="586"/>
        <v>7-1-25-4-5-6-5-1-3-1-8-1-1-1-1-1-1-11-10</v>
      </c>
      <c r="CL811" s="513">
        <v>41975</v>
      </c>
      <c r="CM811" s="513">
        <v>45195</v>
      </c>
      <c r="CN811" s="513">
        <v>42471</v>
      </c>
      <c r="CO811" s="513">
        <v>1</v>
      </c>
      <c r="CP811" s="510" t="s">
        <v>1078</v>
      </c>
    </row>
    <row r="812" spans="2:94" ht="12.95" customHeight="1" outlineLevel="1" x14ac:dyDescent="0.35">
      <c r="B812" s="7">
        <f t="shared" si="589"/>
        <v>807</v>
      </c>
      <c r="C812" s="59" t="str">
        <f t="shared" si="590"/>
        <v>ungültig</v>
      </c>
      <c r="D812" s="124">
        <f t="shared" si="591"/>
        <v>712001</v>
      </c>
      <c r="E812" s="16" t="str">
        <f t="shared" si="592"/>
        <v>Tissue</v>
      </c>
      <c r="F812" s="58" t="str">
        <f t="shared" si="593"/>
        <v xml:space="preserve">NoAC </v>
      </c>
      <c r="G812" s="58" t="str">
        <f t="shared" si="594"/>
        <v>RPMI+DMSO</v>
      </c>
      <c r="H812" s="58" t="str">
        <f t="shared" si="595"/>
        <v xml:space="preserve">CleanR </v>
      </c>
      <c r="I812" s="58" t="str">
        <f t="shared" si="596"/>
        <v>VSTis</v>
      </c>
      <c r="J812" s="58" t="str">
        <f t="shared" si="597"/>
        <v xml:space="preserve">≤-140°C  </v>
      </c>
      <c r="K812" s="58" t="str">
        <f t="shared" si="598"/>
        <v>Dried</v>
      </c>
      <c r="L812" s="58" t="str">
        <f t="shared" si="599"/>
        <v xml:space="preserve">Postm </v>
      </c>
      <c r="M812" s="58" t="str">
        <f t="shared" si="600"/>
        <v xml:space="preserve">Other </v>
      </c>
      <c r="N812" s="58" t="str">
        <f t="shared" si="601"/>
        <v xml:space="preserve">NA </v>
      </c>
      <c r="O812" s="58" t="str">
        <f t="shared" si="602"/>
        <v>Transpl</v>
      </c>
      <c r="P812" s="58" t="str">
        <f t="shared" si="603"/>
        <v xml:space="preserve">None </v>
      </c>
      <c r="Q812" s="58" t="str">
        <f t="shared" si="604"/>
        <v xml:space="preserve">None </v>
      </c>
      <c r="R812" s="58" t="str">
        <f t="shared" si="605"/>
        <v xml:space="preserve">NoIrr </v>
      </c>
      <c r="S812" s="58" t="str">
        <f t="shared" si="606"/>
        <v xml:space="preserve">- </v>
      </c>
      <c r="T812" s="58" t="str">
        <f t="shared" si="607"/>
        <v>no sub</v>
      </c>
      <c r="U812" s="58" t="str">
        <f t="shared" si="608"/>
        <v>Non</v>
      </c>
      <c r="V812" s="58" t="str">
        <f t="shared" si="609"/>
        <v xml:space="preserve">? </v>
      </c>
      <c r="W812" s="58" t="str">
        <f t="shared" si="610"/>
        <v>Antibio</v>
      </c>
      <c r="Y812" s="161" t="str">
        <f t="shared" si="611"/>
        <v>7-1-18-4-5-6-6-4-3-1-8-1-1-1-1-1-1-0-10</v>
      </c>
      <c r="Z812" s="8">
        <f t="shared" si="612"/>
        <v>712001</v>
      </c>
      <c r="AA812" s="7">
        <f t="shared" si="613"/>
        <v>807</v>
      </c>
      <c r="AB812" s="29" t="str">
        <f t="shared" si="614"/>
        <v>7</v>
      </c>
      <c r="AC812" s="29" t="str">
        <f t="shared" si="614"/>
        <v>1</v>
      </c>
      <c r="AD812" s="29" t="str">
        <f t="shared" si="614"/>
        <v>2</v>
      </c>
      <c r="AE812" s="29" t="str">
        <f t="shared" si="614"/>
        <v>0</v>
      </c>
      <c r="AF812" s="29" t="str">
        <f t="shared" si="614"/>
        <v>0</v>
      </c>
      <c r="AG812" s="29" t="str">
        <f t="shared" si="614"/>
        <v>1</v>
      </c>
      <c r="AH812" s="48">
        <f t="shared" si="588"/>
        <v>807</v>
      </c>
      <c r="AI812" s="510">
        <v>712001</v>
      </c>
      <c r="AJ812" s="509">
        <v>7</v>
      </c>
      <c r="AK812" s="509">
        <v>1</v>
      </c>
      <c r="AL812" s="509">
        <v>18</v>
      </c>
      <c r="AM812" s="509">
        <v>4</v>
      </c>
      <c r="AN812" s="509">
        <v>5</v>
      </c>
      <c r="AO812" s="509">
        <v>6</v>
      </c>
      <c r="AP812" s="509">
        <v>6</v>
      </c>
      <c r="AQ812" s="509">
        <v>4</v>
      </c>
      <c r="AR812" s="509">
        <v>3</v>
      </c>
      <c r="AS812" s="509">
        <v>1</v>
      </c>
      <c r="AT812" s="509">
        <v>8</v>
      </c>
      <c r="AU812" s="509">
        <v>1</v>
      </c>
      <c r="AV812" s="509">
        <v>1</v>
      </c>
      <c r="AW812" s="509">
        <v>1</v>
      </c>
      <c r="AX812" s="509">
        <v>1</v>
      </c>
      <c r="AY812" s="509">
        <v>1</v>
      </c>
      <c r="AZ812" s="509">
        <v>1</v>
      </c>
      <c r="BA812" s="509">
        <v>0</v>
      </c>
      <c r="BB812" s="509">
        <v>10</v>
      </c>
      <c r="BC812" s="509" t="b">
        <v>0</v>
      </c>
      <c r="BD812" s="508">
        <v>41252</v>
      </c>
      <c r="BE812" s="508">
        <v>40751</v>
      </c>
      <c r="BF812" s="509" t="b">
        <v>1</v>
      </c>
      <c r="BG812" s="510" t="s">
        <v>1394</v>
      </c>
      <c r="BH812" s="512"/>
      <c r="BI812" s="510"/>
      <c r="BJ812" s="513">
        <v>41252</v>
      </c>
      <c r="BK812" s="513">
        <v>40751</v>
      </c>
      <c r="BL812" s="513">
        <v>46217</v>
      </c>
      <c r="BM812" s="513">
        <v>42471</v>
      </c>
      <c r="BN812" s="509">
        <v>2</v>
      </c>
      <c r="BO812" s="510" t="s">
        <v>1078</v>
      </c>
      <c r="BP812" s="509">
        <v>10</v>
      </c>
      <c r="BQ812" s="509" t="str">
        <f>IF(AI812="","",VLOOKUP(AJ812,[0]!Qualifier,(COLUMN(AJ812)-34),FALSE))</f>
        <v>Tissue</v>
      </c>
      <c r="BR812" s="509" t="str">
        <f>IF(AJ812="","",VLOOKUP(AK812,[0]!Qualifier,(COLUMN(AK812)-34),FALSE))</f>
        <v xml:space="preserve">NoAC </v>
      </c>
      <c r="BS812" s="509" t="str">
        <f>IF(AK812="","",VLOOKUP(AL812,[0]!Qualifier,(COLUMN(AL812)-34),FALSE))</f>
        <v>RPMI+DMSO</v>
      </c>
      <c r="BT812" s="509" t="str">
        <f>IF(AL812="","",VLOOKUP(AM812,[0]!Qualifier,(COLUMN(AM812)-34),FALSE))</f>
        <v xml:space="preserve">CleanR </v>
      </c>
      <c r="BU812" s="509" t="str">
        <f>IF(AM812="","",VLOOKUP(AN812,[0]!Qualifier,(COLUMN(AN812)-34),FALSE))</f>
        <v>VSTis</v>
      </c>
      <c r="BV812" s="509" t="str">
        <f>IF(AN812="","",VLOOKUP(AO812,[0]!Qualifier,(COLUMN(AO812)-34),FALSE))</f>
        <v xml:space="preserve">≤-140°C  </v>
      </c>
      <c r="BW812" s="509" t="str">
        <f>IF(AO812="","",VLOOKUP(AP812,[0]!Qualifier,(COLUMN(AP812)-34),FALSE))</f>
        <v>Dried</v>
      </c>
      <c r="BX812" s="509" t="str">
        <f>IF(AP812="","",VLOOKUP(AQ812,[0]!Qualifier,(COLUMN(AQ812)-34),FALSE))</f>
        <v xml:space="preserve">Postm </v>
      </c>
      <c r="BY812" s="509" t="str">
        <f>IF(AQ812="","",VLOOKUP(AR812,[0]!Qualifier,(COLUMN(AR812)-34),FALSE))</f>
        <v xml:space="preserve">Other </v>
      </c>
      <c r="BZ812" s="509" t="str">
        <f>IF(AR812="","",VLOOKUP(AS812,[0]!Qualifier,(COLUMN(AS812)-34),FALSE))</f>
        <v xml:space="preserve">NA </v>
      </c>
      <c r="CA812" s="509" t="str">
        <f>IF(AS812="","",VLOOKUP(AT812,[0]!Qualifier,(COLUMN(AT812)-34),FALSE))</f>
        <v>Transpl</v>
      </c>
      <c r="CB812" s="509" t="str">
        <f>IF(AT812="","",VLOOKUP(AU812,[0]!Qualifier,(COLUMN(AU812)-34),FALSE))</f>
        <v xml:space="preserve">None </v>
      </c>
      <c r="CC812" s="509" t="str">
        <f>IF(AU812="","",VLOOKUP(AV812,[0]!Qualifier,(COLUMN(AV812)-34),FALSE))</f>
        <v xml:space="preserve">None </v>
      </c>
      <c r="CD812" s="509" t="str">
        <f>IF(AV812="","",VLOOKUP(AW812,[0]!Qualifier,(COLUMN(AW812)-34),FALSE))</f>
        <v xml:space="preserve">NoIrr </v>
      </c>
      <c r="CE812" s="508" t="str">
        <f>IF(AW812="","",VLOOKUP(AX812,[0]!Qualifier,(COLUMN(AX812)-34),FALSE))</f>
        <v xml:space="preserve">- </v>
      </c>
      <c r="CF812" s="508" t="str">
        <f>IF(AX812="","",VLOOKUP(AY812,[0]!Qualifier,(COLUMN(AY812)-34),FALSE))</f>
        <v>no sub</v>
      </c>
      <c r="CG812" s="509" t="str">
        <f>IF(AY812="","",VLOOKUP(AZ812,[0]!Qualifier,(COLUMN(AZ812)-34),FALSE))</f>
        <v>Non</v>
      </c>
      <c r="CH812" s="510" t="str">
        <f>IF(AZ812="","",VLOOKUP(BA812,[0]!Qualifier,(COLUMN(BA812)-34),FALSE))</f>
        <v xml:space="preserve">? </v>
      </c>
      <c r="CI812" s="509" t="str">
        <f>IF(BA812="","",VLOOKUP(BB812,[0]!Qualifier,(COLUMN(BB812)-34),FALSE))</f>
        <v>Antibio</v>
      </c>
      <c r="CJ812" s="510"/>
      <c r="CK812" s="513" t="str">
        <f t="shared" si="586"/>
        <v>7-1-18-4-5-6-6-4-3-1-8-1-1-1-1-1-1-0-10</v>
      </c>
      <c r="CL812" s="513">
        <v>45135</v>
      </c>
      <c r="CM812" s="513">
        <v>45195</v>
      </c>
      <c r="CN812" s="510"/>
      <c r="CP812" s="510"/>
    </row>
    <row r="813" spans="2:94" ht="12.95" customHeight="1" outlineLevel="1" x14ac:dyDescent="0.35">
      <c r="B813" s="7">
        <f t="shared" si="589"/>
        <v>808</v>
      </c>
      <c r="C813" s="59">
        <f t="shared" si="590"/>
        <v>808</v>
      </c>
      <c r="D813" s="124">
        <f t="shared" si="591"/>
        <v>713001</v>
      </c>
      <c r="E813" s="16" t="str">
        <f t="shared" si="592"/>
        <v>Tissue</v>
      </c>
      <c r="F813" s="58" t="str">
        <f t="shared" si="593"/>
        <v xml:space="preserve">NoAC </v>
      </c>
      <c r="G813" s="58" t="str">
        <f t="shared" si="594"/>
        <v>M199+DMSO+HSA</v>
      </c>
      <c r="H813" s="58" t="str">
        <f t="shared" si="595"/>
        <v xml:space="preserve">CleanR </v>
      </c>
      <c r="I813" s="58" t="str">
        <f t="shared" si="596"/>
        <v>VSTis</v>
      </c>
      <c r="J813" s="58" t="str">
        <f t="shared" si="597"/>
        <v xml:space="preserve">≤-140°C  </v>
      </c>
      <c r="K813" s="58" t="str">
        <f t="shared" si="598"/>
        <v>CryoPres</v>
      </c>
      <c r="L813" s="58" t="str">
        <f t="shared" si="599"/>
        <v xml:space="preserve">Postm </v>
      </c>
      <c r="M813" s="58" t="str">
        <f t="shared" si="600"/>
        <v xml:space="preserve">Other </v>
      </c>
      <c r="N813" s="58" t="str">
        <f t="shared" si="601"/>
        <v xml:space="preserve">NA </v>
      </c>
      <c r="O813" s="58" t="str">
        <f t="shared" si="602"/>
        <v>Transpl</v>
      </c>
      <c r="P813" s="58" t="str">
        <f t="shared" si="603"/>
        <v xml:space="preserve">None </v>
      </c>
      <c r="Q813" s="58" t="str">
        <f t="shared" si="604"/>
        <v xml:space="preserve">None </v>
      </c>
      <c r="R813" s="58" t="str">
        <f t="shared" si="605"/>
        <v xml:space="preserve">NoIrr </v>
      </c>
      <c r="S813" s="58" t="str">
        <f t="shared" si="606"/>
        <v xml:space="preserve">- </v>
      </c>
      <c r="T813" s="58" t="str">
        <f t="shared" si="607"/>
        <v>no sub</v>
      </c>
      <c r="U813" s="58" t="str">
        <f t="shared" si="608"/>
        <v>Non</v>
      </c>
      <c r="V813" s="58" t="str">
        <f t="shared" si="609"/>
        <v>Vein</v>
      </c>
      <c r="W813" s="58" t="str">
        <f t="shared" si="610"/>
        <v>Antibio</v>
      </c>
      <c r="Y813" s="161" t="str">
        <f t="shared" si="611"/>
        <v>7-1-23-4-5-6-5-4-3-1-8-1-1-1-1-1-1-13-10</v>
      </c>
      <c r="Z813" s="8">
        <f t="shared" si="612"/>
        <v>713001</v>
      </c>
      <c r="AA813" s="7">
        <f t="shared" si="613"/>
        <v>808</v>
      </c>
      <c r="AB813" s="29" t="str">
        <f t="shared" si="614"/>
        <v>7</v>
      </c>
      <c r="AC813" s="29" t="str">
        <f t="shared" si="614"/>
        <v>1</v>
      </c>
      <c r="AD813" s="29" t="str">
        <f t="shared" si="614"/>
        <v>3</v>
      </c>
      <c r="AE813" s="29" t="str">
        <f t="shared" si="614"/>
        <v>0</v>
      </c>
      <c r="AF813" s="29" t="str">
        <f t="shared" si="614"/>
        <v>0</v>
      </c>
      <c r="AG813" s="29" t="str">
        <f t="shared" si="614"/>
        <v>1</v>
      </c>
      <c r="AH813" s="48">
        <f t="shared" si="588"/>
        <v>808</v>
      </c>
      <c r="AI813" s="510">
        <v>713001</v>
      </c>
      <c r="AJ813" s="509">
        <v>7</v>
      </c>
      <c r="AK813" s="509">
        <v>1</v>
      </c>
      <c r="AL813" s="509">
        <v>23</v>
      </c>
      <c r="AM813" s="509">
        <v>4</v>
      </c>
      <c r="AN813" s="509">
        <v>5</v>
      </c>
      <c r="AO813" s="509">
        <v>6</v>
      </c>
      <c r="AP813" s="509">
        <v>5</v>
      </c>
      <c r="AQ813" s="509">
        <v>4</v>
      </c>
      <c r="AR813" s="509">
        <v>3</v>
      </c>
      <c r="AS813" s="509">
        <v>1</v>
      </c>
      <c r="AT813" s="509">
        <v>8</v>
      </c>
      <c r="AU813" s="509">
        <v>1</v>
      </c>
      <c r="AV813" s="509">
        <v>1</v>
      </c>
      <c r="AW813" s="509">
        <v>1</v>
      </c>
      <c r="AX813" s="509">
        <v>1</v>
      </c>
      <c r="AY813" s="509">
        <v>1</v>
      </c>
      <c r="AZ813" s="509">
        <v>1</v>
      </c>
      <c r="BA813" s="509">
        <v>13</v>
      </c>
      <c r="BB813" s="509">
        <v>10</v>
      </c>
      <c r="BC813" s="509" t="b">
        <v>0</v>
      </c>
      <c r="BD813" s="508">
        <v>42442</v>
      </c>
      <c r="BE813" s="508">
        <v>42397</v>
      </c>
      <c r="BF813" s="509" t="b">
        <v>0</v>
      </c>
      <c r="BG813" s="510" t="s">
        <v>1402</v>
      </c>
      <c r="BH813" s="509">
        <v>8</v>
      </c>
      <c r="BI813" s="510" t="s">
        <v>760</v>
      </c>
      <c r="BJ813" s="513">
        <v>42442</v>
      </c>
      <c r="BK813" s="513">
        <v>42397</v>
      </c>
      <c r="BL813" s="513">
        <v>46217</v>
      </c>
      <c r="BM813" s="513">
        <v>42471</v>
      </c>
      <c r="BN813" s="509">
        <v>1</v>
      </c>
      <c r="BO813" s="510" t="s">
        <v>1078</v>
      </c>
      <c r="BP813" s="509">
        <v>13</v>
      </c>
      <c r="BQ813" s="509" t="str">
        <f>IF(AI813="","",VLOOKUP(AJ813,[0]!Qualifier,(COLUMN(AJ813)-34),FALSE))</f>
        <v>Tissue</v>
      </c>
      <c r="BR813" s="509" t="str">
        <f>IF(AJ813="","",VLOOKUP(AK813,[0]!Qualifier,(COLUMN(AK813)-34),FALSE))</f>
        <v xml:space="preserve">NoAC </v>
      </c>
      <c r="BS813" s="509" t="str">
        <f>IF(AK813="","",VLOOKUP(AL813,[0]!Qualifier,(COLUMN(AL813)-34),FALSE))</f>
        <v>M199+DMSO+HSA</v>
      </c>
      <c r="BT813" s="509" t="str">
        <f>IF(AL813="","",VLOOKUP(AM813,[0]!Qualifier,(COLUMN(AM813)-34),FALSE))</f>
        <v xml:space="preserve">CleanR </v>
      </c>
      <c r="BU813" s="509" t="str">
        <f>IF(AM813="","",VLOOKUP(AN813,[0]!Qualifier,(COLUMN(AN813)-34),FALSE))</f>
        <v>VSTis</v>
      </c>
      <c r="BV813" s="509" t="str">
        <f>IF(AN813="","",VLOOKUP(AO813,[0]!Qualifier,(COLUMN(AO813)-34),FALSE))</f>
        <v xml:space="preserve">≤-140°C  </v>
      </c>
      <c r="BW813" s="509" t="str">
        <f>IF(AO813="","",VLOOKUP(AP813,[0]!Qualifier,(COLUMN(AP813)-34),FALSE))</f>
        <v>CryoPres</v>
      </c>
      <c r="BX813" s="509" t="str">
        <f>IF(AP813="","",VLOOKUP(AQ813,[0]!Qualifier,(COLUMN(AQ813)-34),FALSE))</f>
        <v xml:space="preserve">Postm </v>
      </c>
      <c r="BY813" s="509" t="str">
        <f>IF(AQ813="","",VLOOKUP(AR813,[0]!Qualifier,(COLUMN(AR813)-34),FALSE))</f>
        <v xml:space="preserve">Other </v>
      </c>
      <c r="BZ813" s="509" t="str">
        <f>IF(AR813="","",VLOOKUP(AS813,[0]!Qualifier,(COLUMN(AS813)-34),FALSE))</f>
        <v xml:space="preserve">NA </v>
      </c>
      <c r="CA813" s="509" t="str">
        <f>IF(AS813="","",VLOOKUP(AT813,[0]!Qualifier,(COLUMN(AT813)-34),FALSE))</f>
        <v>Transpl</v>
      </c>
      <c r="CB813" s="509" t="str">
        <f>IF(AT813="","",VLOOKUP(AU813,[0]!Qualifier,(COLUMN(AU813)-34),FALSE))</f>
        <v xml:space="preserve">None </v>
      </c>
      <c r="CC813" s="509" t="str">
        <f>IF(AU813="","",VLOOKUP(AV813,[0]!Qualifier,(COLUMN(AV813)-34),FALSE))</f>
        <v xml:space="preserve">None </v>
      </c>
      <c r="CD813" s="509" t="str">
        <f>IF(AV813="","",VLOOKUP(AW813,[0]!Qualifier,(COLUMN(AW813)-34),FALSE))</f>
        <v xml:space="preserve">NoIrr </v>
      </c>
      <c r="CE813" s="508" t="str">
        <f>IF(AW813="","",VLOOKUP(AX813,[0]!Qualifier,(COLUMN(AX813)-34),FALSE))</f>
        <v xml:space="preserve">- </v>
      </c>
      <c r="CF813" s="508" t="str">
        <f>IF(AX813="","",VLOOKUP(AY813,[0]!Qualifier,(COLUMN(AY813)-34),FALSE))</f>
        <v>no sub</v>
      </c>
      <c r="CG813" s="509" t="str">
        <f>IF(AY813="","",VLOOKUP(AZ813,[0]!Qualifier,(COLUMN(AZ813)-34),FALSE))</f>
        <v>Non</v>
      </c>
      <c r="CH813" s="510" t="str">
        <f>IF(AZ813="","",VLOOKUP(BA813,[0]!Qualifier,(COLUMN(BA813)-34),FALSE))</f>
        <v>Vein</v>
      </c>
      <c r="CI813" s="509" t="str">
        <f>IF(BA813="","",VLOOKUP(BB813,[0]!Qualifier,(COLUMN(BB813)-34),FALSE))</f>
        <v>Antibio</v>
      </c>
      <c r="CJ813" s="510"/>
      <c r="CK813" s="513" t="str">
        <f t="shared" si="586"/>
        <v>7-1-23-4-5-6-5-4-3-1-8-1-1-1-1-1-1-13-10</v>
      </c>
      <c r="CL813" s="513">
        <v>40751</v>
      </c>
      <c r="CM813" s="513">
        <v>45195</v>
      </c>
      <c r="CN813" s="513">
        <v>42471</v>
      </c>
      <c r="CO813" s="513">
        <v>1</v>
      </c>
      <c r="CP813" s="510" t="s">
        <v>1078</v>
      </c>
    </row>
    <row r="814" spans="2:94" ht="12.95" customHeight="1" outlineLevel="1" x14ac:dyDescent="0.35">
      <c r="B814" s="7">
        <f t="shared" si="589"/>
        <v>809</v>
      </c>
      <c r="C814" s="59">
        <f t="shared" si="590"/>
        <v>809</v>
      </c>
      <c r="D814" s="124">
        <f t="shared" si="591"/>
        <v>713002</v>
      </c>
      <c r="E814" s="16" t="str">
        <f t="shared" si="592"/>
        <v>Tissue</v>
      </c>
      <c r="F814" s="58" t="str">
        <f t="shared" si="593"/>
        <v xml:space="preserve">NoAC </v>
      </c>
      <c r="G814" s="58" t="str">
        <f t="shared" si="594"/>
        <v>M199+DMSO</v>
      </c>
      <c r="H814" s="58" t="str">
        <f t="shared" si="595"/>
        <v xml:space="preserve">CleanR </v>
      </c>
      <c r="I814" s="58" t="str">
        <f t="shared" si="596"/>
        <v>VSTis</v>
      </c>
      <c r="J814" s="58" t="str">
        <f t="shared" si="597"/>
        <v xml:space="preserve">≤-140°C  </v>
      </c>
      <c r="K814" s="58" t="str">
        <f t="shared" si="598"/>
        <v>CryoPres</v>
      </c>
      <c r="L814" s="58" t="str">
        <f t="shared" si="599"/>
        <v xml:space="preserve">Postm </v>
      </c>
      <c r="M814" s="58" t="str">
        <f t="shared" si="600"/>
        <v xml:space="preserve">Other </v>
      </c>
      <c r="N814" s="58" t="str">
        <f t="shared" si="601"/>
        <v xml:space="preserve">NA </v>
      </c>
      <c r="O814" s="58" t="str">
        <f t="shared" si="602"/>
        <v>Transpl</v>
      </c>
      <c r="P814" s="58" t="str">
        <f t="shared" si="603"/>
        <v xml:space="preserve">None </v>
      </c>
      <c r="Q814" s="58" t="str">
        <f t="shared" si="604"/>
        <v xml:space="preserve">None </v>
      </c>
      <c r="R814" s="58" t="str">
        <f t="shared" si="605"/>
        <v xml:space="preserve">NoIrr </v>
      </c>
      <c r="S814" s="58" t="str">
        <f t="shared" si="606"/>
        <v xml:space="preserve">- </v>
      </c>
      <c r="T814" s="58" t="str">
        <f t="shared" si="607"/>
        <v>no sub</v>
      </c>
      <c r="U814" s="58" t="str">
        <f t="shared" si="608"/>
        <v>Non</v>
      </c>
      <c r="V814" s="58" t="str">
        <f t="shared" si="609"/>
        <v>Vein</v>
      </c>
      <c r="W814" s="58" t="str">
        <f t="shared" si="610"/>
        <v>Antibio</v>
      </c>
      <c r="Y814" s="161" t="str">
        <f t="shared" si="611"/>
        <v>7-1-24-4-5-6-5-4-3-1-8-1-1-1-1-1-1-13-10</v>
      </c>
      <c r="Z814" s="8">
        <f t="shared" si="612"/>
        <v>713002</v>
      </c>
      <c r="AA814" s="7">
        <f t="shared" si="613"/>
        <v>809</v>
      </c>
      <c r="AB814" s="29" t="str">
        <f t="shared" si="614"/>
        <v>7</v>
      </c>
      <c r="AC814" s="29" t="str">
        <f t="shared" si="614"/>
        <v>1</v>
      </c>
      <c r="AD814" s="29" t="str">
        <f t="shared" si="614"/>
        <v>3</v>
      </c>
      <c r="AE814" s="29" t="str">
        <f t="shared" si="614"/>
        <v>0</v>
      </c>
      <c r="AF814" s="29" t="str">
        <f t="shared" si="614"/>
        <v>0</v>
      </c>
      <c r="AG814" s="29" t="str">
        <f t="shared" si="614"/>
        <v>2</v>
      </c>
      <c r="AH814" s="48">
        <f t="shared" si="588"/>
        <v>809</v>
      </c>
      <c r="AI814" s="510">
        <v>713002</v>
      </c>
      <c r="AJ814" s="509">
        <v>7</v>
      </c>
      <c r="AK814" s="509">
        <v>1</v>
      </c>
      <c r="AL814" s="509">
        <v>24</v>
      </c>
      <c r="AM814" s="509">
        <v>4</v>
      </c>
      <c r="AN814" s="509">
        <v>5</v>
      </c>
      <c r="AO814" s="509">
        <v>6</v>
      </c>
      <c r="AP814" s="509">
        <v>5</v>
      </c>
      <c r="AQ814" s="509">
        <v>4</v>
      </c>
      <c r="AR814" s="509">
        <v>3</v>
      </c>
      <c r="AS814" s="509">
        <v>1</v>
      </c>
      <c r="AT814" s="509">
        <v>8</v>
      </c>
      <c r="AU814" s="509">
        <v>1</v>
      </c>
      <c r="AV814" s="509">
        <v>1</v>
      </c>
      <c r="AW814" s="509">
        <v>1</v>
      </c>
      <c r="AX814" s="509">
        <v>1</v>
      </c>
      <c r="AY814" s="509">
        <v>1</v>
      </c>
      <c r="AZ814" s="509">
        <v>1</v>
      </c>
      <c r="BA814" s="509">
        <v>13</v>
      </c>
      <c r="BB814" s="509">
        <v>10</v>
      </c>
      <c r="BC814" s="509" t="b">
        <v>0</v>
      </c>
      <c r="BD814" s="508">
        <v>43084</v>
      </c>
      <c r="BE814" s="508">
        <v>42914</v>
      </c>
      <c r="BF814" s="509" t="b">
        <v>0</v>
      </c>
      <c r="BG814" s="510" t="s">
        <v>1403</v>
      </c>
      <c r="BH814" s="509">
        <v>8</v>
      </c>
      <c r="BI814" s="510" t="s">
        <v>760</v>
      </c>
      <c r="BJ814" s="513">
        <v>43084</v>
      </c>
      <c r="BK814" s="513">
        <v>42914</v>
      </c>
      <c r="BL814" s="513">
        <v>46217</v>
      </c>
      <c r="BM814" s="510"/>
      <c r="BN814" s="512"/>
      <c r="BO814" s="510"/>
      <c r="BP814" s="509">
        <v>4</v>
      </c>
      <c r="BQ814" s="509" t="str">
        <f>IF(AI814="","",VLOOKUP(AJ814,[0]!Qualifier,(COLUMN(AJ814)-34),FALSE))</f>
        <v>Tissue</v>
      </c>
      <c r="BR814" s="509" t="str">
        <f>IF(AJ814="","",VLOOKUP(AK814,[0]!Qualifier,(COLUMN(AK814)-34),FALSE))</f>
        <v xml:space="preserve">NoAC </v>
      </c>
      <c r="BS814" s="509" t="str">
        <f>IF(AK814="","",VLOOKUP(AL814,[0]!Qualifier,(COLUMN(AL814)-34),FALSE))</f>
        <v>M199+DMSO</v>
      </c>
      <c r="BT814" s="509" t="str">
        <f>IF(AL814="","",VLOOKUP(AM814,[0]!Qualifier,(COLUMN(AM814)-34),FALSE))</f>
        <v xml:space="preserve">CleanR </v>
      </c>
      <c r="BU814" s="509" t="str">
        <f>IF(AM814="","",VLOOKUP(AN814,[0]!Qualifier,(COLUMN(AN814)-34),FALSE))</f>
        <v>VSTis</v>
      </c>
      <c r="BV814" s="509" t="str">
        <f>IF(AN814="","",VLOOKUP(AO814,[0]!Qualifier,(COLUMN(AO814)-34),FALSE))</f>
        <v xml:space="preserve">≤-140°C  </v>
      </c>
      <c r="BW814" s="509" t="str">
        <f>IF(AO814="","",VLOOKUP(AP814,[0]!Qualifier,(COLUMN(AP814)-34),FALSE))</f>
        <v>CryoPres</v>
      </c>
      <c r="BX814" s="509" t="str">
        <f>IF(AP814="","",VLOOKUP(AQ814,[0]!Qualifier,(COLUMN(AQ814)-34),FALSE))</f>
        <v xml:space="preserve">Postm </v>
      </c>
      <c r="BY814" s="509" t="str">
        <f>IF(AQ814="","",VLOOKUP(AR814,[0]!Qualifier,(COLUMN(AR814)-34),FALSE))</f>
        <v xml:space="preserve">Other </v>
      </c>
      <c r="BZ814" s="509" t="str">
        <f>IF(AR814="","",VLOOKUP(AS814,[0]!Qualifier,(COLUMN(AS814)-34),FALSE))</f>
        <v xml:space="preserve">NA </v>
      </c>
      <c r="CA814" s="509" t="str">
        <f>IF(AS814="","",VLOOKUP(AT814,[0]!Qualifier,(COLUMN(AT814)-34),FALSE))</f>
        <v>Transpl</v>
      </c>
      <c r="CB814" s="509" t="str">
        <f>IF(AT814="","",VLOOKUP(AU814,[0]!Qualifier,(COLUMN(AU814)-34),FALSE))</f>
        <v xml:space="preserve">None </v>
      </c>
      <c r="CC814" s="509" t="str">
        <f>IF(AU814="","",VLOOKUP(AV814,[0]!Qualifier,(COLUMN(AV814)-34),FALSE))</f>
        <v xml:space="preserve">None </v>
      </c>
      <c r="CD814" s="509" t="str">
        <f>IF(AV814="","",VLOOKUP(AW814,[0]!Qualifier,(COLUMN(AW814)-34),FALSE))</f>
        <v xml:space="preserve">NoIrr </v>
      </c>
      <c r="CE814" s="508" t="str">
        <f>IF(AW814="","",VLOOKUP(AX814,[0]!Qualifier,(COLUMN(AX814)-34),FALSE))</f>
        <v xml:space="preserve">- </v>
      </c>
      <c r="CF814" s="508" t="str">
        <f>IF(AX814="","",VLOOKUP(AY814,[0]!Qualifier,(COLUMN(AY814)-34),FALSE))</f>
        <v>no sub</v>
      </c>
      <c r="CG814" s="509" t="str">
        <f>IF(AY814="","",VLOOKUP(AZ814,[0]!Qualifier,(COLUMN(AZ814)-34),FALSE))</f>
        <v>Non</v>
      </c>
      <c r="CH814" s="510" t="str">
        <f>IF(AZ814="","",VLOOKUP(BA814,[0]!Qualifier,(COLUMN(BA814)-34),FALSE))</f>
        <v>Vein</v>
      </c>
      <c r="CI814" s="509" t="str">
        <f>IF(BA814="","",VLOOKUP(BB814,[0]!Qualifier,(COLUMN(BB814)-34),FALSE))</f>
        <v>Antibio</v>
      </c>
      <c r="CJ814" s="510"/>
      <c r="CK814" s="513" t="str">
        <f t="shared" si="586"/>
        <v>7-1-24-4-5-6-5-4-3-1-8-1-1-1-1-1-1-13-10</v>
      </c>
      <c r="CL814" s="513">
        <v>40751</v>
      </c>
      <c r="CM814" s="513">
        <v>45195</v>
      </c>
      <c r="CN814" s="513">
        <v>42471</v>
      </c>
      <c r="CO814" s="513">
        <v>1</v>
      </c>
      <c r="CP814" s="510" t="s">
        <v>1078</v>
      </c>
    </row>
    <row r="815" spans="2:94" ht="12.95" customHeight="1" outlineLevel="1" x14ac:dyDescent="0.35">
      <c r="B815" s="7">
        <f t="shared" si="589"/>
        <v>810</v>
      </c>
      <c r="C815" s="59">
        <f t="shared" si="590"/>
        <v>810</v>
      </c>
      <c r="D815" s="124">
        <f t="shared" si="591"/>
        <v>713003</v>
      </c>
      <c r="E815" s="16" t="str">
        <f t="shared" si="592"/>
        <v>Tissue</v>
      </c>
      <c r="F815" s="58" t="str">
        <f t="shared" si="593"/>
        <v xml:space="preserve">NoAC </v>
      </c>
      <c r="G815" s="58" t="str">
        <f t="shared" si="594"/>
        <v>M199+DMSO</v>
      </c>
      <c r="H815" s="58" t="str">
        <f t="shared" si="595"/>
        <v xml:space="preserve">CleanR </v>
      </c>
      <c r="I815" s="58" t="str">
        <f t="shared" si="596"/>
        <v>VSTis</v>
      </c>
      <c r="J815" s="58" t="str">
        <f t="shared" si="597"/>
        <v xml:space="preserve">≤-140°C  </v>
      </c>
      <c r="K815" s="58" t="str">
        <f t="shared" si="598"/>
        <v>CryoPres</v>
      </c>
      <c r="L815" s="58" t="str">
        <f t="shared" si="599"/>
        <v xml:space="preserve">Allo </v>
      </c>
      <c r="M815" s="58" t="str">
        <f t="shared" si="600"/>
        <v xml:space="preserve">Other </v>
      </c>
      <c r="N815" s="58" t="str">
        <f t="shared" si="601"/>
        <v xml:space="preserve">NA </v>
      </c>
      <c r="O815" s="58" t="str">
        <f t="shared" si="602"/>
        <v>Transpl</v>
      </c>
      <c r="P815" s="58" t="str">
        <f t="shared" si="603"/>
        <v xml:space="preserve">None </v>
      </c>
      <c r="Q815" s="58" t="str">
        <f t="shared" si="604"/>
        <v xml:space="preserve">None </v>
      </c>
      <c r="R815" s="58" t="str">
        <f t="shared" si="605"/>
        <v xml:space="preserve">NoIrr </v>
      </c>
      <c r="S815" s="58" t="str">
        <f t="shared" si="606"/>
        <v xml:space="preserve">- </v>
      </c>
      <c r="T815" s="58" t="str">
        <f t="shared" si="607"/>
        <v>no sub</v>
      </c>
      <c r="U815" s="58" t="str">
        <f t="shared" si="608"/>
        <v>Non</v>
      </c>
      <c r="V815" s="58" t="str">
        <f t="shared" si="609"/>
        <v>Vein</v>
      </c>
      <c r="W815" s="58" t="str">
        <f t="shared" si="610"/>
        <v>Antibio</v>
      </c>
      <c r="Y815" s="161" t="str">
        <f t="shared" si="611"/>
        <v>7-1-24-4-5-6-5-1-3-1-8-1-1-1-1-1-1-13-10</v>
      </c>
      <c r="Z815" s="8">
        <f t="shared" si="612"/>
        <v>713003</v>
      </c>
      <c r="AA815" s="7">
        <f t="shared" si="613"/>
        <v>810</v>
      </c>
      <c r="AB815" s="29" t="str">
        <f t="shared" si="614"/>
        <v>7</v>
      </c>
      <c r="AC815" s="29" t="str">
        <f t="shared" si="614"/>
        <v>1</v>
      </c>
      <c r="AD815" s="29" t="str">
        <f t="shared" si="614"/>
        <v>3</v>
      </c>
      <c r="AE815" s="29" t="str">
        <f t="shared" si="614"/>
        <v>0</v>
      </c>
      <c r="AF815" s="29" t="str">
        <f t="shared" si="614"/>
        <v>0</v>
      </c>
      <c r="AG815" s="29" t="str">
        <f t="shared" si="614"/>
        <v>3</v>
      </c>
      <c r="AH815" s="48">
        <f t="shared" si="588"/>
        <v>810</v>
      </c>
      <c r="AI815" s="510">
        <v>713003</v>
      </c>
      <c r="AJ815" s="509">
        <v>7</v>
      </c>
      <c r="AK815" s="509">
        <v>1</v>
      </c>
      <c r="AL815" s="509">
        <v>24</v>
      </c>
      <c r="AM815" s="509">
        <v>4</v>
      </c>
      <c r="AN815" s="509">
        <v>5</v>
      </c>
      <c r="AO815" s="509">
        <v>6</v>
      </c>
      <c r="AP815" s="509">
        <v>5</v>
      </c>
      <c r="AQ815" s="509">
        <v>1</v>
      </c>
      <c r="AR815" s="509">
        <v>3</v>
      </c>
      <c r="AS815" s="509">
        <v>1</v>
      </c>
      <c r="AT815" s="509">
        <v>8</v>
      </c>
      <c r="AU815" s="509">
        <v>1</v>
      </c>
      <c r="AV815" s="509">
        <v>1</v>
      </c>
      <c r="AW815" s="509">
        <v>1</v>
      </c>
      <c r="AX815" s="509">
        <v>1</v>
      </c>
      <c r="AY815" s="509">
        <v>1</v>
      </c>
      <c r="AZ815" s="509">
        <v>1</v>
      </c>
      <c r="BA815" s="509">
        <v>13</v>
      </c>
      <c r="BB815" s="509">
        <v>10</v>
      </c>
      <c r="BC815" s="509" t="b">
        <v>0</v>
      </c>
      <c r="BD815" s="508">
        <v>43092</v>
      </c>
      <c r="BE815" s="508">
        <v>43086</v>
      </c>
      <c r="BF815" s="509" t="b">
        <v>0</v>
      </c>
      <c r="BG815" s="510" t="s">
        <v>1404</v>
      </c>
      <c r="BH815" s="509">
        <v>8</v>
      </c>
      <c r="BI815" s="510" t="s">
        <v>760</v>
      </c>
      <c r="BJ815" s="513">
        <v>43092</v>
      </c>
      <c r="BK815" s="513">
        <v>43086</v>
      </c>
      <c r="BL815" s="513">
        <v>46217</v>
      </c>
      <c r="BM815" s="510"/>
      <c r="BN815" s="512"/>
      <c r="BO815" s="510"/>
      <c r="BP815" s="509">
        <v>11</v>
      </c>
      <c r="BQ815" s="509" t="str">
        <f>IF(AI815="","",VLOOKUP(AJ815,[0]!Qualifier,(COLUMN(AJ815)-34),FALSE))</f>
        <v>Tissue</v>
      </c>
      <c r="BR815" s="509" t="str">
        <f>IF(AJ815="","",VLOOKUP(AK815,[0]!Qualifier,(COLUMN(AK815)-34),FALSE))</f>
        <v xml:space="preserve">NoAC </v>
      </c>
      <c r="BS815" s="509" t="str">
        <f>IF(AK815="","",VLOOKUP(AL815,[0]!Qualifier,(COLUMN(AL815)-34),FALSE))</f>
        <v>M199+DMSO</v>
      </c>
      <c r="BT815" s="509" t="str">
        <f>IF(AL815="","",VLOOKUP(AM815,[0]!Qualifier,(COLUMN(AM815)-34),FALSE))</f>
        <v xml:space="preserve">CleanR </v>
      </c>
      <c r="BU815" s="509" t="str">
        <f>IF(AM815="","",VLOOKUP(AN815,[0]!Qualifier,(COLUMN(AN815)-34),FALSE))</f>
        <v>VSTis</v>
      </c>
      <c r="BV815" s="509" t="str">
        <f>IF(AN815="","",VLOOKUP(AO815,[0]!Qualifier,(COLUMN(AO815)-34),FALSE))</f>
        <v xml:space="preserve">≤-140°C  </v>
      </c>
      <c r="BW815" s="509" t="str">
        <f>IF(AO815="","",VLOOKUP(AP815,[0]!Qualifier,(COLUMN(AP815)-34),FALSE))</f>
        <v>CryoPres</v>
      </c>
      <c r="BX815" s="509" t="str">
        <f>IF(AP815="","",VLOOKUP(AQ815,[0]!Qualifier,(COLUMN(AQ815)-34),FALSE))</f>
        <v xml:space="preserve">Allo </v>
      </c>
      <c r="BY815" s="509" t="str">
        <f>IF(AQ815="","",VLOOKUP(AR815,[0]!Qualifier,(COLUMN(AR815)-34),FALSE))</f>
        <v xml:space="preserve">Other </v>
      </c>
      <c r="BZ815" s="509" t="str">
        <f>IF(AR815="","",VLOOKUP(AS815,[0]!Qualifier,(COLUMN(AS815)-34),FALSE))</f>
        <v xml:space="preserve">NA </v>
      </c>
      <c r="CA815" s="509" t="str">
        <f>IF(AS815="","",VLOOKUP(AT815,[0]!Qualifier,(COLUMN(AT815)-34),FALSE))</f>
        <v>Transpl</v>
      </c>
      <c r="CB815" s="509" t="str">
        <f>IF(AT815="","",VLOOKUP(AU815,[0]!Qualifier,(COLUMN(AU815)-34),FALSE))</f>
        <v xml:space="preserve">None </v>
      </c>
      <c r="CC815" s="509" t="str">
        <f>IF(AU815="","",VLOOKUP(AV815,[0]!Qualifier,(COLUMN(AV815)-34),FALSE))</f>
        <v xml:space="preserve">None </v>
      </c>
      <c r="CD815" s="509" t="str">
        <f>IF(AV815="","",VLOOKUP(AW815,[0]!Qualifier,(COLUMN(AW815)-34),FALSE))</f>
        <v xml:space="preserve">NoIrr </v>
      </c>
      <c r="CE815" s="508" t="str">
        <f>IF(AW815="","",VLOOKUP(AX815,[0]!Qualifier,(COLUMN(AX815)-34),FALSE))</f>
        <v xml:space="preserve">- </v>
      </c>
      <c r="CF815" s="508" t="str">
        <f>IF(AX815="","",VLOOKUP(AY815,[0]!Qualifier,(COLUMN(AY815)-34),FALSE))</f>
        <v>no sub</v>
      </c>
      <c r="CG815" s="509" t="str">
        <f>IF(AY815="","",VLOOKUP(AZ815,[0]!Qualifier,(COLUMN(AZ815)-34),FALSE))</f>
        <v>Non</v>
      </c>
      <c r="CH815" s="510" t="str">
        <f>IF(AZ815="","",VLOOKUP(BA815,[0]!Qualifier,(COLUMN(BA815)-34),FALSE))</f>
        <v>Vein</v>
      </c>
      <c r="CI815" s="509" t="str">
        <f>IF(BA815="","",VLOOKUP(BB815,[0]!Qualifier,(COLUMN(BB815)-34),FALSE))</f>
        <v>Antibio</v>
      </c>
      <c r="CJ815" s="510"/>
      <c r="CK815" s="513" t="str">
        <f t="shared" si="586"/>
        <v>7-1-24-4-5-6-5-1-3-1-8-1-1-1-1-1-1-13-10</v>
      </c>
      <c r="CL815" s="513">
        <v>41975</v>
      </c>
      <c r="CM815" s="513">
        <v>45195</v>
      </c>
      <c r="CN815" s="513">
        <v>42471</v>
      </c>
      <c r="CO815" s="513">
        <v>1</v>
      </c>
      <c r="CP815" s="510" t="s">
        <v>1078</v>
      </c>
    </row>
    <row r="816" spans="2:94" ht="12.95" customHeight="1" outlineLevel="1" x14ac:dyDescent="0.35">
      <c r="B816" s="7">
        <f t="shared" si="589"/>
        <v>811</v>
      </c>
      <c r="C816" s="59">
        <f t="shared" si="590"/>
        <v>811</v>
      </c>
      <c r="D816" s="124">
        <f t="shared" si="591"/>
        <v>713004</v>
      </c>
      <c r="E816" s="16" t="str">
        <f t="shared" si="592"/>
        <v>Tissue</v>
      </c>
      <c r="F816" s="58" t="str">
        <f t="shared" si="593"/>
        <v xml:space="preserve">NoAC </v>
      </c>
      <c r="G816" s="58" t="str">
        <f t="shared" si="594"/>
        <v>RPMI+DMSO+HSA</v>
      </c>
      <c r="H816" s="58" t="str">
        <f t="shared" si="595"/>
        <v xml:space="preserve">CleanR </v>
      </c>
      <c r="I816" s="58" t="str">
        <f t="shared" si="596"/>
        <v>VSTis</v>
      </c>
      <c r="J816" s="58" t="str">
        <f t="shared" si="597"/>
        <v xml:space="preserve">≤-140°C  </v>
      </c>
      <c r="K816" s="58" t="str">
        <f t="shared" si="598"/>
        <v>CryoPres</v>
      </c>
      <c r="L816" s="58" t="str">
        <f t="shared" si="599"/>
        <v xml:space="preserve">Postm </v>
      </c>
      <c r="M816" s="58" t="str">
        <f t="shared" si="600"/>
        <v xml:space="preserve">Other </v>
      </c>
      <c r="N816" s="58" t="str">
        <f t="shared" si="601"/>
        <v xml:space="preserve">NA </v>
      </c>
      <c r="O816" s="58" t="str">
        <f t="shared" si="602"/>
        <v>Transpl</v>
      </c>
      <c r="P816" s="58" t="str">
        <f t="shared" si="603"/>
        <v xml:space="preserve">None </v>
      </c>
      <c r="Q816" s="58" t="str">
        <f t="shared" si="604"/>
        <v xml:space="preserve">None </v>
      </c>
      <c r="R816" s="58" t="str">
        <f t="shared" si="605"/>
        <v xml:space="preserve">NoIrr </v>
      </c>
      <c r="S816" s="58" t="str">
        <f t="shared" si="606"/>
        <v xml:space="preserve">- </v>
      </c>
      <c r="T816" s="58" t="str">
        <f t="shared" si="607"/>
        <v>no sub</v>
      </c>
      <c r="U816" s="58" t="str">
        <f t="shared" si="608"/>
        <v>Non</v>
      </c>
      <c r="V816" s="58" t="str">
        <f t="shared" si="609"/>
        <v>Vein</v>
      </c>
      <c r="W816" s="58" t="str">
        <f t="shared" si="610"/>
        <v>Antibio</v>
      </c>
      <c r="Y816" s="161" t="str">
        <f t="shared" si="611"/>
        <v>7-1-25-4-5-6-5-4-3-1-8-1-1-1-1-1-1-13-10</v>
      </c>
      <c r="Z816" s="8">
        <f t="shared" si="612"/>
        <v>713004</v>
      </c>
      <c r="AA816" s="7">
        <f t="shared" si="613"/>
        <v>811</v>
      </c>
      <c r="AB816" s="29" t="str">
        <f t="shared" si="614"/>
        <v>7</v>
      </c>
      <c r="AC816" s="29" t="str">
        <f t="shared" si="614"/>
        <v>1</v>
      </c>
      <c r="AD816" s="29" t="str">
        <f t="shared" si="614"/>
        <v>3</v>
      </c>
      <c r="AE816" s="29" t="str">
        <f t="shared" si="614"/>
        <v>0</v>
      </c>
      <c r="AF816" s="29" t="str">
        <f t="shared" si="614"/>
        <v>0</v>
      </c>
      <c r="AG816" s="29" t="str">
        <f t="shared" si="614"/>
        <v>4</v>
      </c>
      <c r="AH816" s="48">
        <f t="shared" si="588"/>
        <v>811</v>
      </c>
      <c r="AI816" s="510">
        <v>713004</v>
      </c>
      <c r="AJ816" s="509">
        <v>7</v>
      </c>
      <c r="AK816" s="509">
        <v>1</v>
      </c>
      <c r="AL816" s="509">
        <v>25</v>
      </c>
      <c r="AM816" s="509">
        <v>4</v>
      </c>
      <c r="AN816" s="509">
        <v>5</v>
      </c>
      <c r="AO816" s="509">
        <v>6</v>
      </c>
      <c r="AP816" s="509">
        <v>5</v>
      </c>
      <c r="AQ816" s="509">
        <v>4</v>
      </c>
      <c r="AR816" s="509">
        <v>3</v>
      </c>
      <c r="AS816" s="509">
        <v>1</v>
      </c>
      <c r="AT816" s="509">
        <v>8</v>
      </c>
      <c r="AU816" s="509">
        <v>1</v>
      </c>
      <c r="AV816" s="509">
        <v>1</v>
      </c>
      <c r="AW816" s="509">
        <v>1</v>
      </c>
      <c r="AX816" s="509">
        <v>1</v>
      </c>
      <c r="AY816" s="509">
        <v>1</v>
      </c>
      <c r="AZ816" s="509">
        <v>1</v>
      </c>
      <c r="BA816" s="509">
        <v>13</v>
      </c>
      <c r="BB816" s="509">
        <v>10</v>
      </c>
      <c r="BC816" s="509" t="b">
        <v>0</v>
      </c>
      <c r="BD816" s="508">
        <v>43092</v>
      </c>
      <c r="BE816" s="508">
        <v>43086</v>
      </c>
      <c r="BF816" s="509" t="b">
        <v>0</v>
      </c>
      <c r="BG816" s="510" t="s">
        <v>1405</v>
      </c>
      <c r="BH816" s="509">
        <v>8</v>
      </c>
      <c r="BI816" s="510" t="s">
        <v>760</v>
      </c>
      <c r="BJ816" s="513">
        <v>43092</v>
      </c>
      <c r="BK816" s="513">
        <v>43086</v>
      </c>
      <c r="BL816" s="513">
        <v>46217</v>
      </c>
      <c r="BM816" s="510"/>
      <c r="BN816" s="512"/>
      <c r="BO816" s="510"/>
      <c r="BP816" s="509">
        <v>10</v>
      </c>
      <c r="BQ816" s="509" t="str">
        <f>IF(AI816="","",VLOOKUP(AJ816,[0]!Qualifier,(COLUMN(AJ816)-34),FALSE))</f>
        <v>Tissue</v>
      </c>
      <c r="BR816" s="509" t="str">
        <f>IF(AJ816="","",VLOOKUP(AK816,[0]!Qualifier,(COLUMN(AK816)-34),FALSE))</f>
        <v xml:space="preserve">NoAC </v>
      </c>
      <c r="BS816" s="509" t="str">
        <f>IF(AK816="","",VLOOKUP(AL816,[0]!Qualifier,(COLUMN(AL816)-34),FALSE))</f>
        <v>RPMI+DMSO+HSA</v>
      </c>
      <c r="BT816" s="509" t="str">
        <f>IF(AL816="","",VLOOKUP(AM816,[0]!Qualifier,(COLUMN(AM816)-34),FALSE))</f>
        <v xml:space="preserve">CleanR </v>
      </c>
      <c r="BU816" s="509" t="str">
        <f>IF(AM816="","",VLOOKUP(AN816,[0]!Qualifier,(COLUMN(AN816)-34),FALSE))</f>
        <v>VSTis</v>
      </c>
      <c r="BV816" s="509" t="str">
        <f>IF(AN816="","",VLOOKUP(AO816,[0]!Qualifier,(COLUMN(AO816)-34),FALSE))</f>
        <v xml:space="preserve">≤-140°C  </v>
      </c>
      <c r="BW816" s="509" t="str">
        <f>IF(AO816="","",VLOOKUP(AP816,[0]!Qualifier,(COLUMN(AP816)-34),FALSE))</f>
        <v>CryoPres</v>
      </c>
      <c r="BX816" s="509" t="str">
        <f>IF(AP816="","",VLOOKUP(AQ816,[0]!Qualifier,(COLUMN(AQ816)-34),FALSE))</f>
        <v xml:space="preserve">Postm </v>
      </c>
      <c r="BY816" s="509" t="str">
        <f>IF(AQ816="","",VLOOKUP(AR816,[0]!Qualifier,(COLUMN(AR816)-34),FALSE))</f>
        <v xml:space="preserve">Other </v>
      </c>
      <c r="BZ816" s="509" t="str">
        <f>IF(AR816="","",VLOOKUP(AS816,[0]!Qualifier,(COLUMN(AS816)-34),FALSE))</f>
        <v xml:space="preserve">NA </v>
      </c>
      <c r="CA816" s="509" t="str">
        <f>IF(AS816="","",VLOOKUP(AT816,[0]!Qualifier,(COLUMN(AT816)-34),FALSE))</f>
        <v>Transpl</v>
      </c>
      <c r="CB816" s="509" t="str">
        <f>IF(AT816="","",VLOOKUP(AU816,[0]!Qualifier,(COLUMN(AU816)-34),FALSE))</f>
        <v xml:space="preserve">None </v>
      </c>
      <c r="CC816" s="509" t="str">
        <f>IF(AU816="","",VLOOKUP(AV816,[0]!Qualifier,(COLUMN(AV816)-34),FALSE))</f>
        <v xml:space="preserve">None </v>
      </c>
      <c r="CD816" s="509" t="str">
        <f>IF(AV816="","",VLOOKUP(AW816,[0]!Qualifier,(COLUMN(AW816)-34),FALSE))</f>
        <v xml:space="preserve">NoIrr </v>
      </c>
      <c r="CE816" s="508" t="str">
        <f>IF(AW816="","",VLOOKUP(AX816,[0]!Qualifier,(COLUMN(AX816)-34),FALSE))</f>
        <v xml:space="preserve">- </v>
      </c>
      <c r="CF816" s="508" t="str">
        <f>IF(AX816="","",VLOOKUP(AY816,[0]!Qualifier,(COLUMN(AY816)-34),FALSE))</f>
        <v>no sub</v>
      </c>
      <c r="CG816" s="509" t="str">
        <f>IF(AY816="","",VLOOKUP(AZ816,[0]!Qualifier,(COLUMN(AZ816)-34),FALSE))</f>
        <v>Non</v>
      </c>
      <c r="CH816" s="510" t="str">
        <f>IF(AZ816="","",VLOOKUP(BA816,[0]!Qualifier,(COLUMN(BA816)-34),FALSE))</f>
        <v>Vein</v>
      </c>
      <c r="CI816" s="509" t="str">
        <f>IF(BA816="","",VLOOKUP(BB816,[0]!Qualifier,(COLUMN(BB816)-34),FALSE))</f>
        <v>Antibio</v>
      </c>
      <c r="CJ816" s="510"/>
      <c r="CK816" s="513" t="str">
        <f t="shared" si="586"/>
        <v>7-1-25-4-5-6-5-4-3-1-8-1-1-1-1-1-1-13-10</v>
      </c>
      <c r="CL816" s="513">
        <v>45135</v>
      </c>
      <c r="CM816" s="513">
        <v>45195</v>
      </c>
      <c r="CN816" s="510"/>
      <c r="CP816" s="510"/>
    </row>
    <row r="817" spans="2:94" ht="12.95" customHeight="1" outlineLevel="1" x14ac:dyDescent="0.35">
      <c r="B817" s="7">
        <f t="shared" si="589"/>
        <v>812</v>
      </c>
      <c r="C817" s="59">
        <f t="shared" si="590"/>
        <v>812</v>
      </c>
      <c r="D817" s="124">
        <f t="shared" si="591"/>
        <v>713005</v>
      </c>
      <c r="E817" s="16" t="str">
        <f t="shared" si="592"/>
        <v>Tissue</v>
      </c>
      <c r="F817" s="58" t="str">
        <f t="shared" si="593"/>
        <v xml:space="preserve">NoAC </v>
      </c>
      <c r="G817" s="58" t="str">
        <f t="shared" si="594"/>
        <v>RPMI+DMSO+HSA</v>
      </c>
      <c r="H817" s="58" t="str">
        <f t="shared" si="595"/>
        <v xml:space="preserve">CleanR </v>
      </c>
      <c r="I817" s="58" t="str">
        <f t="shared" si="596"/>
        <v>VSTis</v>
      </c>
      <c r="J817" s="58" t="str">
        <f t="shared" si="597"/>
        <v xml:space="preserve">≤-140°C  </v>
      </c>
      <c r="K817" s="58" t="str">
        <f t="shared" si="598"/>
        <v>CryoPres</v>
      </c>
      <c r="L817" s="58" t="str">
        <f t="shared" si="599"/>
        <v xml:space="preserve">Allo </v>
      </c>
      <c r="M817" s="58" t="str">
        <f t="shared" si="600"/>
        <v xml:space="preserve">Other </v>
      </c>
      <c r="N817" s="58" t="str">
        <f t="shared" si="601"/>
        <v xml:space="preserve">NA </v>
      </c>
      <c r="O817" s="58" t="str">
        <f t="shared" si="602"/>
        <v>Transpl</v>
      </c>
      <c r="P817" s="58" t="str">
        <f t="shared" si="603"/>
        <v xml:space="preserve">None </v>
      </c>
      <c r="Q817" s="58" t="str">
        <f t="shared" si="604"/>
        <v xml:space="preserve">None </v>
      </c>
      <c r="R817" s="58" t="str">
        <f t="shared" si="605"/>
        <v xml:space="preserve">NoIrr </v>
      </c>
      <c r="S817" s="58" t="str">
        <f t="shared" si="606"/>
        <v xml:space="preserve">- </v>
      </c>
      <c r="T817" s="58" t="str">
        <f t="shared" si="607"/>
        <v>no sub</v>
      </c>
      <c r="U817" s="58" t="str">
        <f t="shared" si="608"/>
        <v>Non</v>
      </c>
      <c r="V817" s="58" t="str">
        <f t="shared" si="609"/>
        <v>Vein</v>
      </c>
      <c r="W817" s="58" t="str">
        <f t="shared" si="610"/>
        <v>Antibio</v>
      </c>
      <c r="Y817" s="161" t="str">
        <f t="shared" si="611"/>
        <v>7-1-25-4-5-6-5-1-3-1-8-1-1-1-1-1-1-13-10</v>
      </c>
      <c r="Z817" s="8">
        <f t="shared" si="612"/>
        <v>713005</v>
      </c>
      <c r="AA817" s="7">
        <f t="shared" si="613"/>
        <v>812</v>
      </c>
      <c r="AB817" s="29" t="str">
        <f t="shared" si="614"/>
        <v>7</v>
      </c>
      <c r="AC817" s="29" t="str">
        <f t="shared" si="614"/>
        <v>1</v>
      </c>
      <c r="AD817" s="29" t="str">
        <f t="shared" si="614"/>
        <v>3</v>
      </c>
      <c r="AE817" s="29" t="str">
        <f t="shared" si="614"/>
        <v>0</v>
      </c>
      <c r="AF817" s="29" t="str">
        <f t="shared" si="614"/>
        <v>0</v>
      </c>
      <c r="AG817" s="29" t="str">
        <f t="shared" si="614"/>
        <v>5</v>
      </c>
      <c r="AH817" s="48">
        <f t="shared" si="588"/>
        <v>812</v>
      </c>
      <c r="AI817" s="510">
        <v>713005</v>
      </c>
      <c r="AJ817" s="509">
        <v>7</v>
      </c>
      <c r="AK817" s="509">
        <v>1</v>
      </c>
      <c r="AL817" s="509">
        <v>25</v>
      </c>
      <c r="AM817" s="509">
        <v>4</v>
      </c>
      <c r="AN817" s="509">
        <v>5</v>
      </c>
      <c r="AO817" s="509">
        <v>6</v>
      </c>
      <c r="AP817" s="509">
        <v>5</v>
      </c>
      <c r="AQ817" s="509">
        <v>1</v>
      </c>
      <c r="AR817" s="509">
        <v>3</v>
      </c>
      <c r="AS817" s="509">
        <v>1</v>
      </c>
      <c r="AT817" s="509">
        <v>8</v>
      </c>
      <c r="AU817" s="509">
        <v>1</v>
      </c>
      <c r="AV817" s="509">
        <v>1</v>
      </c>
      <c r="AW817" s="509">
        <v>1</v>
      </c>
      <c r="AX817" s="509">
        <v>1</v>
      </c>
      <c r="AY817" s="509">
        <v>1</v>
      </c>
      <c r="AZ817" s="509">
        <v>1</v>
      </c>
      <c r="BA817" s="509">
        <v>13</v>
      </c>
      <c r="BB817" s="509">
        <v>10</v>
      </c>
      <c r="BC817" s="509" t="b">
        <v>0</v>
      </c>
      <c r="BD817" s="508">
        <v>43092</v>
      </c>
      <c r="BE817" s="508">
        <v>43086</v>
      </c>
      <c r="BF817" s="509" t="b">
        <v>0</v>
      </c>
      <c r="BG817" s="510" t="s">
        <v>1406</v>
      </c>
      <c r="BH817" s="509">
        <v>8</v>
      </c>
      <c r="BI817" s="510" t="s">
        <v>760</v>
      </c>
      <c r="BJ817" s="513">
        <v>43092</v>
      </c>
      <c r="BK817" s="513">
        <v>43086</v>
      </c>
      <c r="BL817" s="513">
        <v>46217</v>
      </c>
      <c r="BM817" s="510"/>
      <c r="BN817" s="512"/>
      <c r="BO817" s="510"/>
      <c r="BP817" s="509">
        <v>8</v>
      </c>
      <c r="BQ817" s="509" t="str">
        <f>IF(AI817="","",VLOOKUP(AJ817,[0]!Qualifier,(COLUMN(AJ817)-34),FALSE))</f>
        <v>Tissue</v>
      </c>
      <c r="BR817" s="509" t="str">
        <f>IF(AJ817="","",VLOOKUP(AK817,[0]!Qualifier,(COLUMN(AK817)-34),FALSE))</f>
        <v xml:space="preserve">NoAC </v>
      </c>
      <c r="BS817" s="509" t="str">
        <f>IF(AK817="","",VLOOKUP(AL817,[0]!Qualifier,(COLUMN(AL817)-34),FALSE))</f>
        <v>RPMI+DMSO+HSA</v>
      </c>
      <c r="BT817" s="509" t="str">
        <f>IF(AL817="","",VLOOKUP(AM817,[0]!Qualifier,(COLUMN(AM817)-34),FALSE))</f>
        <v xml:space="preserve">CleanR </v>
      </c>
      <c r="BU817" s="509" t="str">
        <f>IF(AM817="","",VLOOKUP(AN817,[0]!Qualifier,(COLUMN(AN817)-34),FALSE))</f>
        <v>VSTis</v>
      </c>
      <c r="BV817" s="509" t="str">
        <f>IF(AN817="","",VLOOKUP(AO817,[0]!Qualifier,(COLUMN(AO817)-34),FALSE))</f>
        <v xml:space="preserve">≤-140°C  </v>
      </c>
      <c r="BW817" s="509" t="str">
        <f>IF(AO817="","",VLOOKUP(AP817,[0]!Qualifier,(COLUMN(AP817)-34),FALSE))</f>
        <v>CryoPres</v>
      </c>
      <c r="BX817" s="509" t="str">
        <f>IF(AP817="","",VLOOKUP(AQ817,[0]!Qualifier,(COLUMN(AQ817)-34),FALSE))</f>
        <v xml:space="preserve">Allo </v>
      </c>
      <c r="BY817" s="509" t="str">
        <f>IF(AQ817="","",VLOOKUP(AR817,[0]!Qualifier,(COLUMN(AR817)-34),FALSE))</f>
        <v xml:space="preserve">Other </v>
      </c>
      <c r="BZ817" s="509" t="str">
        <f>IF(AR817="","",VLOOKUP(AS817,[0]!Qualifier,(COLUMN(AS817)-34),FALSE))</f>
        <v xml:space="preserve">NA </v>
      </c>
      <c r="CA817" s="509" t="str">
        <f>IF(AS817="","",VLOOKUP(AT817,[0]!Qualifier,(COLUMN(AT817)-34),FALSE))</f>
        <v>Transpl</v>
      </c>
      <c r="CB817" s="509" t="str">
        <f>IF(AT817="","",VLOOKUP(AU817,[0]!Qualifier,(COLUMN(AU817)-34),FALSE))</f>
        <v xml:space="preserve">None </v>
      </c>
      <c r="CC817" s="509" t="str">
        <f>IF(AU817="","",VLOOKUP(AV817,[0]!Qualifier,(COLUMN(AV817)-34),FALSE))</f>
        <v xml:space="preserve">None </v>
      </c>
      <c r="CD817" s="509" t="str">
        <f>IF(AV817="","",VLOOKUP(AW817,[0]!Qualifier,(COLUMN(AW817)-34),FALSE))</f>
        <v xml:space="preserve">NoIrr </v>
      </c>
      <c r="CE817" s="508" t="str">
        <f>IF(AW817="","",VLOOKUP(AX817,[0]!Qualifier,(COLUMN(AX817)-34),FALSE))</f>
        <v xml:space="preserve">- </v>
      </c>
      <c r="CF817" s="508" t="str">
        <f>IF(AX817="","",VLOOKUP(AY817,[0]!Qualifier,(COLUMN(AY817)-34),FALSE))</f>
        <v>no sub</v>
      </c>
      <c r="CG817" s="509" t="str">
        <f>IF(AY817="","",VLOOKUP(AZ817,[0]!Qualifier,(COLUMN(AZ817)-34),FALSE))</f>
        <v>Non</v>
      </c>
      <c r="CH817" s="510" t="str">
        <f>IF(AZ817="","",VLOOKUP(BA817,[0]!Qualifier,(COLUMN(BA817)-34),FALSE))</f>
        <v>Vein</v>
      </c>
      <c r="CI817" s="509" t="str">
        <f>IF(BA817="","",VLOOKUP(BB817,[0]!Qualifier,(COLUMN(BB817)-34),FALSE))</f>
        <v>Antibio</v>
      </c>
      <c r="CJ817" s="510"/>
      <c r="CK817" s="513" t="str">
        <f t="shared" si="586"/>
        <v>7-1-25-4-5-6-5-1-3-1-8-1-1-1-1-1-1-13-10</v>
      </c>
      <c r="CL817" s="513">
        <v>40751</v>
      </c>
      <c r="CM817" s="513">
        <v>45195</v>
      </c>
      <c r="CN817" s="513">
        <v>42471</v>
      </c>
      <c r="CO817" s="513">
        <v>1</v>
      </c>
      <c r="CP817" s="510" t="s">
        <v>1078</v>
      </c>
    </row>
    <row r="818" spans="2:94" ht="12.95" customHeight="1" outlineLevel="1" x14ac:dyDescent="0.35">
      <c r="B818" s="7">
        <f t="shared" si="589"/>
        <v>813</v>
      </c>
      <c r="C818" s="59">
        <f t="shared" si="590"/>
        <v>813</v>
      </c>
      <c r="D818" s="124">
        <f t="shared" si="591"/>
        <v>714001</v>
      </c>
      <c r="E818" s="16" t="str">
        <f t="shared" si="592"/>
        <v>Tissue</v>
      </c>
      <c r="F818" s="58" t="str">
        <f t="shared" si="593"/>
        <v xml:space="preserve">NoAC </v>
      </c>
      <c r="G818" s="58" t="str">
        <f t="shared" si="594"/>
        <v>M199+DMSO+HSA</v>
      </c>
      <c r="H818" s="58" t="str">
        <f t="shared" si="595"/>
        <v xml:space="preserve">CleanR </v>
      </c>
      <c r="I818" s="58" t="str">
        <f t="shared" si="596"/>
        <v>VSTis</v>
      </c>
      <c r="J818" s="58" t="str">
        <f t="shared" si="597"/>
        <v xml:space="preserve">≤-140°C  </v>
      </c>
      <c r="K818" s="58" t="str">
        <f t="shared" si="598"/>
        <v>CryoPres</v>
      </c>
      <c r="L818" s="58" t="str">
        <f t="shared" si="599"/>
        <v xml:space="preserve">Postm </v>
      </c>
      <c r="M818" s="58" t="str">
        <f t="shared" si="600"/>
        <v xml:space="preserve">Other </v>
      </c>
      <c r="N818" s="58" t="str">
        <f t="shared" si="601"/>
        <v xml:space="preserve">NA </v>
      </c>
      <c r="O818" s="58" t="str">
        <f t="shared" si="602"/>
        <v>Transpl</v>
      </c>
      <c r="P818" s="58" t="str">
        <f t="shared" si="603"/>
        <v xml:space="preserve">None </v>
      </c>
      <c r="Q818" s="58" t="str">
        <f t="shared" si="604"/>
        <v xml:space="preserve">None </v>
      </c>
      <c r="R818" s="58" t="str">
        <f t="shared" si="605"/>
        <v xml:space="preserve">NoIrr </v>
      </c>
      <c r="S818" s="58" t="str">
        <f t="shared" si="606"/>
        <v xml:space="preserve">- </v>
      </c>
      <c r="T818" s="58" t="str">
        <f t="shared" si="607"/>
        <v>no sub</v>
      </c>
      <c r="U818" s="58" t="str">
        <f t="shared" si="608"/>
        <v>Non</v>
      </c>
      <c r="V818" s="58" t="str">
        <f t="shared" si="609"/>
        <v>Aorta</v>
      </c>
      <c r="W818" s="58" t="str">
        <f t="shared" si="610"/>
        <v>Antibio</v>
      </c>
      <c r="Y818" s="161" t="str">
        <f t="shared" si="611"/>
        <v>7-1-23-4-5-6-5-4-3-1-8-1-1-1-1-1-1-14-10</v>
      </c>
      <c r="Z818" s="8">
        <f t="shared" si="612"/>
        <v>714001</v>
      </c>
      <c r="AA818" s="7">
        <f t="shared" si="613"/>
        <v>813</v>
      </c>
      <c r="AB818" s="29" t="str">
        <f t="shared" si="614"/>
        <v>7</v>
      </c>
      <c r="AC818" s="29" t="str">
        <f t="shared" si="614"/>
        <v>1</v>
      </c>
      <c r="AD818" s="29" t="str">
        <f t="shared" si="614"/>
        <v>4</v>
      </c>
      <c r="AE818" s="29" t="str">
        <f t="shared" si="614"/>
        <v>0</v>
      </c>
      <c r="AF818" s="29" t="str">
        <f t="shared" si="614"/>
        <v>0</v>
      </c>
      <c r="AG818" s="29" t="str">
        <f t="shared" si="614"/>
        <v>1</v>
      </c>
      <c r="AH818" s="48">
        <f t="shared" si="588"/>
        <v>813</v>
      </c>
      <c r="AI818" s="510">
        <v>714001</v>
      </c>
      <c r="AJ818" s="509">
        <v>7</v>
      </c>
      <c r="AK818" s="509">
        <v>1</v>
      </c>
      <c r="AL818" s="509">
        <v>23</v>
      </c>
      <c r="AM818" s="509">
        <v>4</v>
      </c>
      <c r="AN818" s="509">
        <v>5</v>
      </c>
      <c r="AO818" s="509">
        <v>6</v>
      </c>
      <c r="AP818" s="509">
        <v>5</v>
      </c>
      <c r="AQ818" s="509">
        <v>4</v>
      </c>
      <c r="AR818" s="509">
        <v>3</v>
      </c>
      <c r="AS818" s="509">
        <v>1</v>
      </c>
      <c r="AT818" s="509">
        <v>8</v>
      </c>
      <c r="AU818" s="509">
        <v>1</v>
      </c>
      <c r="AV818" s="509">
        <v>1</v>
      </c>
      <c r="AW818" s="509">
        <v>1</v>
      </c>
      <c r="AX818" s="509">
        <v>1</v>
      </c>
      <c r="AY818" s="509">
        <v>1</v>
      </c>
      <c r="AZ818" s="509">
        <v>1</v>
      </c>
      <c r="BA818" s="509">
        <v>14</v>
      </c>
      <c r="BB818" s="509">
        <v>10</v>
      </c>
      <c r="BC818" s="509" t="b">
        <v>0</v>
      </c>
      <c r="BD818" s="508">
        <v>42442</v>
      </c>
      <c r="BE818" s="508">
        <v>42397</v>
      </c>
      <c r="BF818" s="509" t="b">
        <v>0</v>
      </c>
      <c r="BG818" s="510" t="s">
        <v>1407</v>
      </c>
      <c r="BH818" s="509">
        <v>5</v>
      </c>
      <c r="BI818" s="510" t="s">
        <v>761</v>
      </c>
      <c r="BJ818" s="513">
        <v>42442</v>
      </c>
      <c r="BK818" s="513">
        <v>42397</v>
      </c>
      <c r="BL818" s="513">
        <v>46217</v>
      </c>
      <c r="BM818" s="513">
        <v>42471</v>
      </c>
      <c r="BN818" s="509">
        <v>1</v>
      </c>
      <c r="BO818" s="510" t="s">
        <v>1078</v>
      </c>
      <c r="BP818" s="509">
        <v>13</v>
      </c>
      <c r="BQ818" s="509" t="str">
        <f>IF(AI818="","",VLOOKUP(AJ818,[0]!Qualifier,(COLUMN(AJ818)-34),FALSE))</f>
        <v>Tissue</v>
      </c>
      <c r="BR818" s="509" t="str">
        <f>IF(AJ818="","",VLOOKUP(AK818,[0]!Qualifier,(COLUMN(AK818)-34),FALSE))</f>
        <v xml:space="preserve">NoAC </v>
      </c>
      <c r="BS818" s="509" t="str">
        <f>IF(AK818="","",VLOOKUP(AL818,[0]!Qualifier,(COLUMN(AL818)-34),FALSE))</f>
        <v>M199+DMSO+HSA</v>
      </c>
      <c r="BT818" s="509" t="str">
        <f>IF(AL818="","",VLOOKUP(AM818,[0]!Qualifier,(COLUMN(AM818)-34),FALSE))</f>
        <v xml:space="preserve">CleanR </v>
      </c>
      <c r="BU818" s="509" t="str">
        <f>IF(AM818="","",VLOOKUP(AN818,[0]!Qualifier,(COLUMN(AN818)-34),FALSE))</f>
        <v>VSTis</v>
      </c>
      <c r="BV818" s="509" t="str">
        <f>IF(AN818="","",VLOOKUP(AO818,[0]!Qualifier,(COLUMN(AO818)-34),FALSE))</f>
        <v xml:space="preserve">≤-140°C  </v>
      </c>
      <c r="BW818" s="509" t="str">
        <f>IF(AO818="","",VLOOKUP(AP818,[0]!Qualifier,(COLUMN(AP818)-34),FALSE))</f>
        <v>CryoPres</v>
      </c>
      <c r="BX818" s="509" t="str">
        <f>IF(AP818="","",VLOOKUP(AQ818,[0]!Qualifier,(COLUMN(AQ818)-34),FALSE))</f>
        <v xml:space="preserve">Postm </v>
      </c>
      <c r="BY818" s="509" t="str">
        <f>IF(AQ818="","",VLOOKUP(AR818,[0]!Qualifier,(COLUMN(AR818)-34),FALSE))</f>
        <v xml:space="preserve">Other </v>
      </c>
      <c r="BZ818" s="509" t="str">
        <f>IF(AR818="","",VLOOKUP(AS818,[0]!Qualifier,(COLUMN(AS818)-34),FALSE))</f>
        <v xml:space="preserve">NA </v>
      </c>
      <c r="CA818" s="509" t="str">
        <f>IF(AS818="","",VLOOKUP(AT818,[0]!Qualifier,(COLUMN(AT818)-34),FALSE))</f>
        <v>Transpl</v>
      </c>
      <c r="CB818" s="509" t="str">
        <f>IF(AT818="","",VLOOKUP(AU818,[0]!Qualifier,(COLUMN(AU818)-34),FALSE))</f>
        <v xml:space="preserve">None </v>
      </c>
      <c r="CC818" s="509" t="str">
        <f>IF(AU818="","",VLOOKUP(AV818,[0]!Qualifier,(COLUMN(AV818)-34),FALSE))</f>
        <v xml:space="preserve">None </v>
      </c>
      <c r="CD818" s="509" t="str">
        <f>IF(AV818="","",VLOOKUP(AW818,[0]!Qualifier,(COLUMN(AW818)-34),FALSE))</f>
        <v xml:space="preserve">NoIrr </v>
      </c>
      <c r="CE818" s="508" t="str">
        <f>IF(AW818="","",VLOOKUP(AX818,[0]!Qualifier,(COLUMN(AX818)-34),FALSE))</f>
        <v xml:space="preserve">- </v>
      </c>
      <c r="CF818" s="508" t="str">
        <f>IF(AX818="","",VLOOKUP(AY818,[0]!Qualifier,(COLUMN(AY818)-34),FALSE))</f>
        <v>no sub</v>
      </c>
      <c r="CG818" s="509" t="str">
        <f>IF(AY818="","",VLOOKUP(AZ818,[0]!Qualifier,(COLUMN(AZ818)-34),FALSE))</f>
        <v>Non</v>
      </c>
      <c r="CH818" s="510" t="str">
        <f>IF(AZ818="","",VLOOKUP(BA818,[0]!Qualifier,(COLUMN(BA818)-34),FALSE))</f>
        <v>Aorta</v>
      </c>
      <c r="CI818" s="509" t="str">
        <f>IF(BA818="","",VLOOKUP(BB818,[0]!Qualifier,(COLUMN(BB818)-34),FALSE))</f>
        <v>Antibio</v>
      </c>
      <c r="CJ818" s="510"/>
      <c r="CK818" s="513" t="str">
        <f t="shared" si="586"/>
        <v>7-1-23-4-5-6-5-4-3-1-8-1-1-1-1-1-1-14-10</v>
      </c>
      <c r="CL818" s="513">
        <v>41975</v>
      </c>
      <c r="CM818" s="513">
        <v>45195</v>
      </c>
      <c r="CN818" s="513">
        <v>42471</v>
      </c>
      <c r="CO818" s="513">
        <v>1</v>
      </c>
      <c r="CP818" s="510" t="s">
        <v>1078</v>
      </c>
    </row>
    <row r="819" spans="2:94" ht="12.95" customHeight="1" outlineLevel="1" x14ac:dyDescent="0.35">
      <c r="B819" s="7">
        <f t="shared" si="589"/>
        <v>814</v>
      </c>
      <c r="C819" s="59">
        <f t="shared" si="590"/>
        <v>814</v>
      </c>
      <c r="D819" s="124">
        <f t="shared" si="591"/>
        <v>714002</v>
      </c>
      <c r="E819" s="16" t="str">
        <f t="shared" si="592"/>
        <v>Tissue</v>
      </c>
      <c r="F819" s="58" t="str">
        <f t="shared" si="593"/>
        <v xml:space="preserve">NoAC </v>
      </c>
      <c r="G819" s="58" t="str">
        <f t="shared" si="594"/>
        <v>M199+DMSO</v>
      </c>
      <c r="H819" s="58" t="str">
        <f t="shared" si="595"/>
        <v xml:space="preserve">CleanR </v>
      </c>
      <c r="I819" s="58" t="str">
        <f t="shared" si="596"/>
        <v>VSTis</v>
      </c>
      <c r="J819" s="58" t="str">
        <f t="shared" si="597"/>
        <v xml:space="preserve">≤-140°C  </v>
      </c>
      <c r="K819" s="58" t="str">
        <f t="shared" si="598"/>
        <v>CryoPres</v>
      </c>
      <c r="L819" s="58" t="str">
        <f t="shared" si="599"/>
        <v xml:space="preserve">Postm </v>
      </c>
      <c r="M819" s="58" t="str">
        <f t="shared" si="600"/>
        <v xml:space="preserve">Other </v>
      </c>
      <c r="N819" s="58" t="str">
        <f t="shared" si="601"/>
        <v xml:space="preserve">NA </v>
      </c>
      <c r="O819" s="58" t="str">
        <f t="shared" si="602"/>
        <v>Transpl</v>
      </c>
      <c r="P819" s="58" t="str">
        <f t="shared" si="603"/>
        <v xml:space="preserve">None </v>
      </c>
      <c r="Q819" s="58" t="str">
        <f t="shared" si="604"/>
        <v xml:space="preserve">None </v>
      </c>
      <c r="R819" s="58" t="str">
        <f t="shared" si="605"/>
        <v xml:space="preserve">NoIrr </v>
      </c>
      <c r="S819" s="58" t="str">
        <f t="shared" si="606"/>
        <v xml:space="preserve">- </v>
      </c>
      <c r="T819" s="58" t="str">
        <f t="shared" si="607"/>
        <v>no sub</v>
      </c>
      <c r="U819" s="58" t="str">
        <f t="shared" si="608"/>
        <v>Non</v>
      </c>
      <c r="V819" s="58" t="str">
        <f t="shared" si="609"/>
        <v>Aorta</v>
      </c>
      <c r="W819" s="58" t="str">
        <f t="shared" si="610"/>
        <v>Antibio</v>
      </c>
      <c r="Y819" s="161" t="str">
        <f t="shared" si="611"/>
        <v>7-1-24-4-5-6-5-4-3-1-8-1-1-1-1-1-1-14-10</v>
      </c>
      <c r="Z819" s="8">
        <f t="shared" si="612"/>
        <v>714002</v>
      </c>
      <c r="AA819" s="7">
        <f t="shared" si="613"/>
        <v>814</v>
      </c>
      <c r="AB819" s="29" t="str">
        <f t="shared" si="614"/>
        <v>7</v>
      </c>
      <c r="AC819" s="29" t="str">
        <f t="shared" si="614"/>
        <v>1</v>
      </c>
      <c r="AD819" s="29" t="str">
        <f t="shared" si="614"/>
        <v>4</v>
      </c>
      <c r="AE819" s="29" t="str">
        <f t="shared" si="614"/>
        <v>0</v>
      </c>
      <c r="AF819" s="29" t="str">
        <f t="shared" si="614"/>
        <v>0</v>
      </c>
      <c r="AG819" s="29" t="str">
        <f t="shared" si="614"/>
        <v>2</v>
      </c>
      <c r="AH819" s="48">
        <f t="shared" si="588"/>
        <v>814</v>
      </c>
      <c r="AI819" s="510">
        <v>714002</v>
      </c>
      <c r="AJ819" s="509">
        <v>7</v>
      </c>
      <c r="AK819" s="509">
        <v>1</v>
      </c>
      <c r="AL819" s="509">
        <v>24</v>
      </c>
      <c r="AM819" s="509">
        <v>4</v>
      </c>
      <c r="AN819" s="509">
        <v>5</v>
      </c>
      <c r="AO819" s="509">
        <v>6</v>
      </c>
      <c r="AP819" s="509">
        <v>5</v>
      </c>
      <c r="AQ819" s="509">
        <v>4</v>
      </c>
      <c r="AR819" s="509">
        <v>3</v>
      </c>
      <c r="AS819" s="509">
        <v>1</v>
      </c>
      <c r="AT819" s="509">
        <v>8</v>
      </c>
      <c r="AU819" s="509">
        <v>1</v>
      </c>
      <c r="AV819" s="509">
        <v>1</v>
      </c>
      <c r="AW819" s="509">
        <v>1</v>
      </c>
      <c r="AX819" s="509">
        <v>1</v>
      </c>
      <c r="AY819" s="509">
        <v>1</v>
      </c>
      <c r="AZ819" s="509">
        <v>1</v>
      </c>
      <c r="BA819" s="509">
        <v>14</v>
      </c>
      <c r="BB819" s="509">
        <v>10</v>
      </c>
      <c r="BC819" s="509" t="b">
        <v>0</v>
      </c>
      <c r="BD819" s="508">
        <v>43081</v>
      </c>
      <c r="BE819" s="508">
        <v>43015</v>
      </c>
      <c r="BF819" s="509" t="b">
        <v>0</v>
      </c>
      <c r="BG819" s="510" t="s">
        <v>1408</v>
      </c>
      <c r="BH819" s="509">
        <v>5</v>
      </c>
      <c r="BI819" s="510" t="s">
        <v>761</v>
      </c>
      <c r="BJ819" s="513">
        <v>43081</v>
      </c>
      <c r="BK819" s="513">
        <v>43015</v>
      </c>
      <c r="BL819" s="513">
        <v>46217</v>
      </c>
      <c r="BM819" s="510"/>
      <c r="BN819" s="512"/>
      <c r="BO819" s="510"/>
      <c r="BP819" s="509">
        <v>13</v>
      </c>
      <c r="BQ819" s="509" t="str">
        <f>IF(AI819="","",VLOOKUP(AJ819,[0]!Qualifier,(COLUMN(AJ819)-34),FALSE))</f>
        <v>Tissue</v>
      </c>
      <c r="BR819" s="509" t="str">
        <f>IF(AJ819="","",VLOOKUP(AK819,[0]!Qualifier,(COLUMN(AK819)-34),FALSE))</f>
        <v xml:space="preserve">NoAC </v>
      </c>
      <c r="BS819" s="509" t="str">
        <f>IF(AK819="","",VLOOKUP(AL819,[0]!Qualifier,(COLUMN(AL819)-34),FALSE))</f>
        <v>M199+DMSO</v>
      </c>
      <c r="BT819" s="509" t="str">
        <f>IF(AL819="","",VLOOKUP(AM819,[0]!Qualifier,(COLUMN(AM819)-34),FALSE))</f>
        <v xml:space="preserve">CleanR </v>
      </c>
      <c r="BU819" s="509" t="str">
        <f>IF(AM819="","",VLOOKUP(AN819,[0]!Qualifier,(COLUMN(AN819)-34),FALSE))</f>
        <v>VSTis</v>
      </c>
      <c r="BV819" s="509" t="str">
        <f>IF(AN819="","",VLOOKUP(AO819,[0]!Qualifier,(COLUMN(AO819)-34),FALSE))</f>
        <v xml:space="preserve">≤-140°C  </v>
      </c>
      <c r="BW819" s="509" t="str">
        <f>IF(AO819="","",VLOOKUP(AP819,[0]!Qualifier,(COLUMN(AP819)-34),FALSE))</f>
        <v>CryoPres</v>
      </c>
      <c r="BX819" s="509" t="str">
        <f>IF(AP819="","",VLOOKUP(AQ819,[0]!Qualifier,(COLUMN(AQ819)-34),FALSE))</f>
        <v xml:space="preserve">Postm </v>
      </c>
      <c r="BY819" s="509" t="str">
        <f>IF(AQ819="","",VLOOKUP(AR819,[0]!Qualifier,(COLUMN(AR819)-34),FALSE))</f>
        <v xml:space="preserve">Other </v>
      </c>
      <c r="BZ819" s="509" t="str">
        <f>IF(AR819="","",VLOOKUP(AS819,[0]!Qualifier,(COLUMN(AS819)-34),FALSE))</f>
        <v xml:space="preserve">NA </v>
      </c>
      <c r="CA819" s="509" t="str">
        <f>IF(AS819="","",VLOOKUP(AT819,[0]!Qualifier,(COLUMN(AT819)-34),FALSE))</f>
        <v>Transpl</v>
      </c>
      <c r="CB819" s="509" t="str">
        <f>IF(AT819="","",VLOOKUP(AU819,[0]!Qualifier,(COLUMN(AU819)-34),FALSE))</f>
        <v xml:space="preserve">None </v>
      </c>
      <c r="CC819" s="509" t="str">
        <f>IF(AU819="","",VLOOKUP(AV819,[0]!Qualifier,(COLUMN(AV819)-34),FALSE))</f>
        <v xml:space="preserve">None </v>
      </c>
      <c r="CD819" s="509" t="str">
        <f>IF(AV819="","",VLOOKUP(AW819,[0]!Qualifier,(COLUMN(AW819)-34),FALSE))</f>
        <v xml:space="preserve">NoIrr </v>
      </c>
      <c r="CE819" s="508" t="str">
        <f>IF(AW819="","",VLOOKUP(AX819,[0]!Qualifier,(COLUMN(AX819)-34),FALSE))</f>
        <v xml:space="preserve">- </v>
      </c>
      <c r="CF819" s="508" t="str">
        <f>IF(AX819="","",VLOOKUP(AY819,[0]!Qualifier,(COLUMN(AY819)-34),FALSE))</f>
        <v>no sub</v>
      </c>
      <c r="CG819" s="509" t="str">
        <f>IF(AY819="","",VLOOKUP(AZ819,[0]!Qualifier,(COLUMN(AZ819)-34),FALSE))</f>
        <v>Non</v>
      </c>
      <c r="CH819" s="510" t="str">
        <f>IF(AZ819="","",VLOOKUP(BA819,[0]!Qualifier,(COLUMN(BA819)-34),FALSE))</f>
        <v>Aorta</v>
      </c>
      <c r="CI819" s="509" t="str">
        <f>IF(BA819="","",VLOOKUP(BB819,[0]!Qualifier,(COLUMN(BB819)-34),FALSE))</f>
        <v>Antibio</v>
      </c>
      <c r="CJ819" s="510"/>
      <c r="CK819" s="513" t="str">
        <f t="shared" si="586"/>
        <v>7-1-24-4-5-6-5-4-3-1-8-1-1-1-1-1-1-14-10</v>
      </c>
      <c r="CL819" s="513">
        <v>40751</v>
      </c>
      <c r="CM819" s="513">
        <v>45195</v>
      </c>
      <c r="CN819" s="513">
        <v>42471</v>
      </c>
      <c r="CO819" s="513">
        <v>1</v>
      </c>
      <c r="CP819" s="510" t="s">
        <v>1078</v>
      </c>
    </row>
    <row r="820" spans="2:94" ht="12.95" customHeight="1" outlineLevel="1" x14ac:dyDescent="0.35">
      <c r="B820" s="7">
        <f t="shared" si="589"/>
        <v>815</v>
      </c>
      <c r="C820" s="59">
        <f t="shared" si="590"/>
        <v>815</v>
      </c>
      <c r="D820" s="124">
        <f t="shared" si="591"/>
        <v>714003</v>
      </c>
      <c r="E820" s="16" t="str">
        <f t="shared" ref="E820" si="615">IF($AI820&lt;&gt;"",IF($Y$3="text", BQ820,AJ820),"")</f>
        <v>Tissue</v>
      </c>
      <c r="F820" s="58" t="str">
        <f t="shared" ref="F820" si="616">IF($AI820&lt;&gt;"",IF($Y$3="text", BR820,AK820),"")</f>
        <v xml:space="preserve">NoAC </v>
      </c>
      <c r="G820" s="58" t="str">
        <f t="shared" ref="G820" si="617">IF($AI820&lt;&gt;"",IF($Y$3="text", BS820,AL820),"")</f>
        <v>M199+DMSO</v>
      </c>
      <c r="H820" s="60" t="str">
        <f t="shared" ref="H820" si="618">IF($AI820&lt;&gt;"",IF($Y$3="text", BT820,AM820),"")</f>
        <v xml:space="preserve">CleanR </v>
      </c>
      <c r="I820" s="60" t="str">
        <f t="shared" ref="I820" si="619">IF($AI820&lt;&gt;"",IF($Y$3="text", BU820,AN820),"")</f>
        <v>VSTis</v>
      </c>
      <c r="J820" s="60" t="str">
        <f t="shared" ref="J820" si="620">IF($AI820&lt;&gt;"",IF($Y$3="text", BV820,AO820),"")</f>
        <v xml:space="preserve">≤-140°C  </v>
      </c>
      <c r="K820" s="60" t="str">
        <f t="shared" ref="K820" si="621">IF($AI820&lt;&gt;"",IF($Y$3="text", BW820,AP820),"")</f>
        <v>CryoPres</v>
      </c>
      <c r="L820" s="60" t="str">
        <f t="shared" ref="L820" si="622">IF($AI820&lt;&gt;"",IF($Y$3="text", BX820,AQ820),"")</f>
        <v xml:space="preserve">Allo </v>
      </c>
      <c r="M820" s="60" t="str">
        <f t="shared" ref="M820" si="623">IF($AI820&lt;&gt;"",IF($Y$3="text", BY820,AR820),"")</f>
        <v xml:space="preserve">Other </v>
      </c>
      <c r="N820" s="60" t="str">
        <f t="shared" ref="N820" si="624">IF($AI820&lt;&gt;"",IF($Y$3="text", BZ820,AS820),"")</f>
        <v xml:space="preserve">NA </v>
      </c>
      <c r="O820" s="60" t="str">
        <f t="shared" ref="O820" si="625">IF($AI820&lt;&gt;"",IF($Y$3="text", CA820,AT820),"")</f>
        <v>Transpl</v>
      </c>
      <c r="P820" s="124" t="str">
        <f t="shared" ref="P820" si="626">IF($AI820&lt;&gt;"",IF($Y$3="text", CB820,AU820),"")</f>
        <v xml:space="preserve">None </v>
      </c>
      <c r="Q820" s="58" t="str">
        <f t="shared" ref="Q820" si="627">IF($AI820&lt;&gt;"",IF($Y$3="text", CC820,AV820),"")</f>
        <v xml:space="preserve">None </v>
      </c>
      <c r="R820" s="58" t="str">
        <f t="shared" ref="R820" si="628">IF($AI820&lt;&gt;"",IF($Y$3="text", CD820,AW820),"")</f>
        <v xml:space="preserve">NoIrr </v>
      </c>
      <c r="S820" s="58" t="str">
        <f t="shared" ref="S820" si="629">IF($AI820&lt;&gt;"",IF($Y$3="text", CE820,AX820),"")</f>
        <v xml:space="preserve">- </v>
      </c>
      <c r="T820" s="58" t="str">
        <f t="shared" ref="T820" si="630">IF($AI820&lt;&gt;"",IF($Y$3="text", CF820,AY820),"")</f>
        <v>no sub</v>
      </c>
      <c r="U820" s="58" t="str">
        <f t="shared" ref="U820" si="631">IF($AI820&lt;&gt;"",IF($Y$3="text", CG820,AZ820),"")</f>
        <v>Non</v>
      </c>
      <c r="V820" s="58" t="str">
        <f t="shared" ref="V820" si="632">IF($AI820&lt;&gt;"",IF($Y$3="text", CH820,BA820),"")</f>
        <v>Aorta</v>
      </c>
      <c r="W820" s="58" t="str">
        <f t="shared" ref="W820" si="633">IF($AI820&lt;&gt;"",IF($Y$3="text", CI820,BB820),"")</f>
        <v>Antibio</v>
      </c>
      <c r="Y820" s="161" t="str">
        <f t="shared" si="611"/>
        <v>7-1-24-4-5-6-5-1-3-1-8-1-1-1-1-1-1-14-10</v>
      </c>
      <c r="Z820" s="8">
        <f t="shared" si="612"/>
        <v>714003</v>
      </c>
      <c r="AA820" s="7">
        <f t="shared" si="613"/>
        <v>815</v>
      </c>
      <c r="AB820" s="29" t="str">
        <f t="shared" si="614"/>
        <v>7</v>
      </c>
      <c r="AC820" s="29" t="str">
        <f t="shared" si="614"/>
        <v>1</v>
      </c>
      <c r="AD820" s="29" t="str">
        <f t="shared" si="614"/>
        <v>4</v>
      </c>
      <c r="AE820" s="29" t="str">
        <f t="shared" si="614"/>
        <v>0</v>
      </c>
      <c r="AF820" s="29" t="str">
        <f t="shared" si="614"/>
        <v>0</v>
      </c>
      <c r="AG820" s="29" t="str">
        <f t="shared" si="614"/>
        <v>3</v>
      </c>
      <c r="AH820" s="48">
        <f t="shared" si="588"/>
        <v>815</v>
      </c>
      <c r="AI820" s="510">
        <v>714003</v>
      </c>
      <c r="AJ820" s="509">
        <v>7</v>
      </c>
      <c r="AK820" s="509">
        <v>1</v>
      </c>
      <c r="AL820" s="509">
        <v>24</v>
      </c>
      <c r="AM820" s="509">
        <v>4</v>
      </c>
      <c r="AN820" s="509">
        <v>5</v>
      </c>
      <c r="AO820" s="509">
        <v>6</v>
      </c>
      <c r="AP820" s="509">
        <v>5</v>
      </c>
      <c r="AQ820" s="509">
        <v>1</v>
      </c>
      <c r="AR820" s="509">
        <v>3</v>
      </c>
      <c r="AS820" s="509">
        <v>1</v>
      </c>
      <c r="AT820" s="509">
        <v>8</v>
      </c>
      <c r="AU820" s="509">
        <v>1</v>
      </c>
      <c r="AV820" s="509">
        <v>1</v>
      </c>
      <c r="AW820" s="509">
        <v>1</v>
      </c>
      <c r="AX820" s="509">
        <v>1</v>
      </c>
      <c r="AY820" s="509">
        <v>1</v>
      </c>
      <c r="AZ820" s="509">
        <v>1</v>
      </c>
      <c r="BA820" s="509">
        <v>14</v>
      </c>
      <c r="BB820" s="509">
        <v>10</v>
      </c>
      <c r="BC820" s="509" t="b">
        <v>0</v>
      </c>
      <c r="BD820" s="508">
        <v>43081</v>
      </c>
      <c r="BE820" s="508">
        <v>43022</v>
      </c>
      <c r="BF820" s="509" t="b">
        <v>0</v>
      </c>
      <c r="BG820" s="510" t="s">
        <v>1409</v>
      </c>
      <c r="BH820" s="509">
        <v>5</v>
      </c>
      <c r="BI820" s="510" t="s">
        <v>761</v>
      </c>
      <c r="BJ820" s="513">
        <v>43081</v>
      </c>
      <c r="BK820" s="513">
        <v>43022</v>
      </c>
      <c r="BL820" s="513">
        <v>46217</v>
      </c>
      <c r="BM820" s="510"/>
      <c r="BN820" s="512"/>
      <c r="BO820" s="510"/>
      <c r="BP820" s="509">
        <v>11</v>
      </c>
      <c r="BQ820" s="509" t="str">
        <f>IF(AI820="","",VLOOKUP(AJ820,[0]!Qualifier,(COLUMN(AJ820)-34),FALSE))</f>
        <v>Tissue</v>
      </c>
      <c r="BR820" s="509" t="str">
        <f>IF(AJ820="","",VLOOKUP(AK820,[0]!Qualifier,(COLUMN(AK820)-34),FALSE))</f>
        <v xml:space="preserve">NoAC </v>
      </c>
      <c r="BS820" s="509" t="str">
        <f>IF(AK820="","",VLOOKUP(AL820,[0]!Qualifier,(COLUMN(AL820)-34),FALSE))</f>
        <v>M199+DMSO</v>
      </c>
      <c r="BT820" s="509" t="str">
        <f>IF(AL820="","",VLOOKUP(AM820,[0]!Qualifier,(COLUMN(AM820)-34),FALSE))</f>
        <v xml:space="preserve">CleanR </v>
      </c>
      <c r="BU820" s="509" t="str">
        <f>IF(AM820="","",VLOOKUP(AN820,[0]!Qualifier,(COLUMN(AN820)-34),FALSE))</f>
        <v>VSTis</v>
      </c>
      <c r="BV820" s="509" t="str">
        <f>IF(AN820="","",VLOOKUP(AO820,[0]!Qualifier,(COLUMN(AO820)-34),FALSE))</f>
        <v xml:space="preserve">≤-140°C  </v>
      </c>
      <c r="BW820" s="509" t="str">
        <f>IF(AO820="","",VLOOKUP(AP820,[0]!Qualifier,(COLUMN(AP820)-34),FALSE))</f>
        <v>CryoPres</v>
      </c>
      <c r="BX820" s="509" t="str">
        <f>IF(AP820="","",VLOOKUP(AQ820,[0]!Qualifier,(COLUMN(AQ820)-34),FALSE))</f>
        <v xml:space="preserve">Allo </v>
      </c>
      <c r="BY820" s="509" t="str">
        <f>IF(AQ820="","",VLOOKUP(AR820,[0]!Qualifier,(COLUMN(AR820)-34),FALSE))</f>
        <v xml:space="preserve">Other </v>
      </c>
      <c r="BZ820" s="509" t="str">
        <f>IF(AR820="","",VLOOKUP(AS820,[0]!Qualifier,(COLUMN(AS820)-34),FALSE))</f>
        <v xml:space="preserve">NA </v>
      </c>
      <c r="CA820" s="509" t="str">
        <f>IF(AS820="","",VLOOKUP(AT820,[0]!Qualifier,(COLUMN(AT820)-34),FALSE))</f>
        <v>Transpl</v>
      </c>
      <c r="CB820" s="509" t="str">
        <f>IF(AT820="","",VLOOKUP(AU820,[0]!Qualifier,(COLUMN(AU820)-34),FALSE))</f>
        <v xml:space="preserve">None </v>
      </c>
      <c r="CC820" s="509" t="str">
        <f>IF(AU820="","",VLOOKUP(AV820,[0]!Qualifier,(COLUMN(AV820)-34),FALSE))</f>
        <v xml:space="preserve">None </v>
      </c>
      <c r="CD820" s="509" t="str">
        <f>IF(AV820="","",VLOOKUP(AW820,[0]!Qualifier,(COLUMN(AW820)-34),FALSE))</f>
        <v xml:space="preserve">NoIrr </v>
      </c>
      <c r="CE820" s="508" t="str">
        <f>IF(AW820="","",VLOOKUP(AX820,[0]!Qualifier,(COLUMN(AX820)-34),FALSE))</f>
        <v xml:space="preserve">- </v>
      </c>
      <c r="CF820" s="508" t="str">
        <f>IF(AX820="","",VLOOKUP(AY820,[0]!Qualifier,(COLUMN(AY820)-34),FALSE))</f>
        <v>no sub</v>
      </c>
      <c r="CG820" s="509" t="str">
        <f>IF(AY820="","",VLOOKUP(AZ820,[0]!Qualifier,(COLUMN(AZ820)-34),FALSE))</f>
        <v>Non</v>
      </c>
      <c r="CH820" s="510" t="str">
        <f>IF(AZ820="","",VLOOKUP(BA820,[0]!Qualifier,(COLUMN(BA820)-34),FALSE))</f>
        <v>Aorta</v>
      </c>
      <c r="CI820" s="509" t="str">
        <f>IF(BA820="","",VLOOKUP(BB820,[0]!Qualifier,(COLUMN(BB820)-34),FALSE))</f>
        <v>Antibio</v>
      </c>
      <c r="CJ820" s="510"/>
      <c r="CK820" s="513" t="str">
        <f t="shared" si="586"/>
        <v>7-1-24-4-5-6-5-1-3-1-8-1-1-1-1-1-1-14-10</v>
      </c>
      <c r="CL820" s="513">
        <v>41975</v>
      </c>
      <c r="CM820" s="513">
        <v>45195</v>
      </c>
      <c r="CN820" s="513">
        <v>42471</v>
      </c>
      <c r="CO820" s="513">
        <v>1</v>
      </c>
      <c r="CP820" s="510" t="s">
        <v>1078</v>
      </c>
    </row>
    <row r="821" spans="2:94" ht="12.95" customHeight="1" outlineLevel="1" x14ac:dyDescent="0.35">
      <c r="B821" s="7">
        <f t="shared" si="589"/>
        <v>816</v>
      </c>
      <c r="C821" s="59">
        <f t="shared" si="590"/>
        <v>816</v>
      </c>
      <c r="D821" s="124">
        <f t="shared" si="591"/>
        <v>714004</v>
      </c>
      <c r="E821" s="16" t="str">
        <f t="shared" si="592"/>
        <v>Tissue</v>
      </c>
      <c r="F821" s="58" t="str">
        <f t="shared" si="593"/>
        <v xml:space="preserve">NoAC </v>
      </c>
      <c r="G821" s="58" t="str">
        <f t="shared" si="594"/>
        <v>RPMI+DMSO+HSA</v>
      </c>
      <c r="H821" s="58" t="str">
        <f t="shared" si="595"/>
        <v xml:space="preserve">CleanR </v>
      </c>
      <c r="I821" s="58" t="str">
        <f t="shared" si="596"/>
        <v>VSTis</v>
      </c>
      <c r="J821" s="58" t="str">
        <f t="shared" si="597"/>
        <v xml:space="preserve">≤-140°C  </v>
      </c>
      <c r="K821" s="58" t="str">
        <f t="shared" si="598"/>
        <v>CryoPres</v>
      </c>
      <c r="L821" s="58" t="str">
        <f t="shared" si="599"/>
        <v xml:space="preserve">Postm </v>
      </c>
      <c r="M821" s="58" t="str">
        <f t="shared" si="600"/>
        <v xml:space="preserve">Other </v>
      </c>
      <c r="N821" s="58" t="str">
        <f t="shared" si="601"/>
        <v xml:space="preserve">NA </v>
      </c>
      <c r="O821" s="58" t="str">
        <f t="shared" si="602"/>
        <v>Transpl</v>
      </c>
      <c r="P821" s="58" t="str">
        <f t="shared" si="603"/>
        <v xml:space="preserve">None </v>
      </c>
      <c r="Q821" s="58" t="str">
        <f t="shared" si="604"/>
        <v xml:space="preserve">None </v>
      </c>
      <c r="R821" s="58" t="str">
        <f t="shared" si="605"/>
        <v xml:space="preserve">NoIrr </v>
      </c>
      <c r="S821" s="58" t="str">
        <f t="shared" si="606"/>
        <v xml:space="preserve">- </v>
      </c>
      <c r="T821" s="58" t="str">
        <f t="shared" si="607"/>
        <v>no sub</v>
      </c>
      <c r="U821" s="58" t="str">
        <f t="shared" si="608"/>
        <v>Non</v>
      </c>
      <c r="V821" s="58" t="str">
        <f t="shared" si="609"/>
        <v>Aorta</v>
      </c>
      <c r="W821" s="58" t="str">
        <f t="shared" si="610"/>
        <v>Antibio</v>
      </c>
      <c r="Y821" s="161" t="str">
        <f t="shared" si="611"/>
        <v>7-1-25-4-5-6-5-4-3-1-8-1-1-1-1-1-1-14-10</v>
      </c>
      <c r="Z821" s="8">
        <f t="shared" si="612"/>
        <v>714004</v>
      </c>
      <c r="AA821" s="7">
        <f t="shared" si="613"/>
        <v>816</v>
      </c>
      <c r="AB821" s="29" t="str">
        <f t="shared" si="614"/>
        <v>7</v>
      </c>
      <c r="AC821" s="29" t="str">
        <f t="shared" si="614"/>
        <v>1</v>
      </c>
      <c r="AD821" s="29" t="str">
        <f t="shared" si="614"/>
        <v>4</v>
      </c>
      <c r="AE821" s="29" t="str">
        <f t="shared" si="614"/>
        <v>0</v>
      </c>
      <c r="AF821" s="29" t="str">
        <f t="shared" si="614"/>
        <v>0</v>
      </c>
      <c r="AG821" s="29" t="str">
        <f t="shared" si="614"/>
        <v>4</v>
      </c>
      <c r="AH821" s="48">
        <f t="shared" si="588"/>
        <v>816</v>
      </c>
      <c r="AI821" s="510">
        <v>714004</v>
      </c>
      <c r="AJ821" s="509">
        <v>7</v>
      </c>
      <c r="AK821" s="509">
        <v>1</v>
      </c>
      <c r="AL821" s="509">
        <v>25</v>
      </c>
      <c r="AM821" s="509">
        <v>4</v>
      </c>
      <c r="AN821" s="509">
        <v>5</v>
      </c>
      <c r="AO821" s="509">
        <v>6</v>
      </c>
      <c r="AP821" s="509">
        <v>5</v>
      </c>
      <c r="AQ821" s="509">
        <v>4</v>
      </c>
      <c r="AR821" s="509">
        <v>3</v>
      </c>
      <c r="AS821" s="509">
        <v>1</v>
      </c>
      <c r="AT821" s="509">
        <v>8</v>
      </c>
      <c r="AU821" s="509">
        <v>1</v>
      </c>
      <c r="AV821" s="509">
        <v>1</v>
      </c>
      <c r="AW821" s="509">
        <v>1</v>
      </c>
      <c r="AX821" s="509">
        <v>1</v>
      </c>
      <c r="AY821" s="509">
        <v>1</v>
      </c>
      <c r="AZ821" s="509">
        <v>1</v>
      </c>
      <c r="BA821" s="509">
        <v>14</v>
      </c>
      <c r="BB821" s="509">
        <v>10</v>
      </c>
      <c r="BC821" s="509" t="b">
        <v>0</v>
      </c>
      <c r="BD821" s="508">
        <v>43092</v>
      </c>
      <c r="BE821" s="508">
        <v>43086</v>
      </c>
      <c r="BF821" s="509" t="b">
        <v>0</v>
      </c>
      <c r="BG821" s="510" t="s">
        <v>1410</v>
      </c>
      <c r="BH821" s="509">
        <v>5</v>
      </c>
      <c r="BI821" s="510" t="s">
        <v>761</v>
      </c>
      <c r="BJ821" s="513">
        <v>43092</v>
      </c>
      <c r="BK821" s="513">
        <v>43086</v>
      </c>
      <c r="BL821" s="513">
        <v>46217</v>
      </c>
      <c r="BM821" s="510"/>
      <c r="BN821" s="512"/>
      <c r="BO821" s="510"/>
      <c r="BP821" s="58" t="str">
        <f t="shared" ref="BP821:BP844" si="634">IF(BO821&gt;0,AJ831,"")</f>
        <v/>
      </c>
      <c r="BQ821" s="320" t="str">
        <f>IF(AI821="","",VLOOKUP(AJ821,[0]!Qualifier,(COLUMN(AJ821)-34),FALSE))</f>
        <v>Tissue</v>
      </c>
      <c r="BR821" s="320" t="str">
        <f>IF(AJ821="","",VLOOKUP(AK821,[0]!Qualifier,(COLUMN(AK821)-34),FALSE))</f>
        <v xml:space="preserve">NoAC </v>
      </c>
      <c r="BS821" s="320" t="str">
        <f>IF(AK821="","",VLOOKUP(AL821,[0]!Qualifier,(COLUMN(AL821)-34),FALSE))</f>
        <v>RPMI+DMSO+HSA</v>
      </c>
      <c r="BT821" s="320" t="str">
        <f>IF(AL821="","",VLOOKUP(AM821,[0]!Qualifier,(COLUMN(AM821)-34),FALSE))</f>
        <v xml:space="preserve">CleanR </v>
      </c>
      <c r="BU821" s="320" t="str">
        <f>IF(AM821="","",VLOOKUP(AN821,[0]!Qualifier,(COLUMN(AN821)-34),FALSE))</f>
        <v>VSTis</v>
      </c>
      <c r="BV821" s="320" t="str">
        <f>IF(AN821="","",VLOOKUP(AO821,[0]!Qualifier,(COLUMN(AO821)-34),FALSE))</f>
        <v xml:space="preserve">≤-140°C  </v>
      </c>
      <c r="BW821" s="320" t="str">
        <f>IF(AO821="","",VLOOKUP(AP821,[0]!Qualifier,(COLUMN(AP821)-34),FALSE))</f>
        <v>CryoPres</v>
      </c>
      <c r="BX821" s="320" t="str">
        <f>IF(AP821="","",VLOOKUP(AQ821,[0]!Qualifier,(COLUMN(AQ821)-34),FALSE))</f>
        <v xml:space="preserve">Postm </v>
      </c>
      <c r="BY821" s="320" t="str">
        <f>IF(AQ821="","",VLOOKUP(AR821,[0]!Qualifier,(COLUMN(AR821)-34),FALSE))</f>
        <v xml:space="preserve">Other </v>
      </c>
      <c r="BZ821" s="320" t="str">
        <f>IF(AR821="","",VLOOKUP(AS821,[0]!Qualifier,(COLUMN(AS821)-34),FALSE))</f>
        <v xml:space="preserve">NA </v>
      </c>
      <c r="CA821" s="320" t="str">
        <f>IF(AS821="","",VLOOKUP(AT821,[0]!Qualifier,(COLUMN(AT821)-34),FALSE))</f>
        <v>Transpl</v>
      </c>
      <c r="CB821" s="320" t="str">
        <f>IF(AT821="","",VLOOKUP(AU821,[0]!Qualifier,(COLUMN(AU821)-34),FALSE))</f>
        <v xml:space="preserve">None </v>
      </c>
      <c r="CC821" s="320" t="str">
        <f>IF(AU821="","",VLOOKUP(AV821,[0]!Qualifier,(COLUMN(AV821)-34),FALSE))</f>
        <v xml:space="preserve">None </v>
      </c>
      <c r="CD821" s="320" t="str">
        <f>IF(AV821="","",VLOOKUP(AW821,[0]!Qualifier,(COLUMN(AW821)-34),FALSE))</f>
        <v xml:space="preserve">NoIrr </v>
      </c>
      <c r="CE821" s="320" t="str">
        <f>IF(AW821="","",VLOOKUP(AX821,[0]!Qualifier,(COLUMN(AX821)-34),FALSE))</f>
        <v xml:space="preserve">- </v>
      </c>
      <c r="CF821" s="320" t="str">
        <f>IF(AX821="","",VLOOKUP(AY821,[0]!Qualifier,(COLUMN(AY821)-34),FALSE))</f>
        <v>no sub</v>
      </c>
      <c r="CG821" s="320" t="str">
        <f>IF(AY821="","",VLOOKUP(AZ821,[0]!Qualifier,(COLUMN(AZ821)-34),FALSE))</f>
        <v>Non</v>
      </c>
      <c r="CH821" s="320" t="str">
        <f>IF(AZ821="","",VLOOKUP(BA821,[0]!Qualifier,(COLUMN(BA821)-34),FALSE))</f>
        <v>Aorta</v>
      </c>
      <c r="CI821" s="320" t="str">
        <f>IF(BA821="","",VLOOKUP(BB821,[0]!Qualifier,(COLUMN(BB821)-34),FALSE))</f>
        <v>Antibio</v>
      </c>
      <c r="CJ821" s="320"/>
      <c r="CK821" s="513" t="str">
        <f t="shared" si="586"/>
        <v>7-1-25-4-5-6-5-4-3-1-8-1-1-1-1-1-1-14-10</v>
      </c>
    </row>
    <row r="822" spans="2:94" ht="12.95" customHeight="1" outlineLevel="1" x14ac:dyDescent="0.35">
      <c r="B822" s="7">
        <f t="shared" si="589"/>
        <v>817</v>
      </c>
      <c r="C822" s="59">
        <f t="shared" si="590"/>
        <v>817</v>
      </c>
      <c r="D822" s="124">
        <f t="shared" si="591"/>
        <v>714005</v>
      </c>
      <c r="E822" s="16" t="str">
        <f t="shared" si="592"/>
        <v>Tissue</v>
      </c>
      <c r="F822" s="58" t="str">
        <f t="shared" si="593"/>
        <v xml:space="preserve">NoAC </v>
      </c>
      <c r="G822" s="58" t="str">
        <f t="shared" si="594"/>
        <v>RPMI+DMSO+HSA</v>
      </c>
      <c r="H822" s="58" t="str">
        <f t="shared" si="595"/>
        <v xml:space="preserve">CleanR </v>
      </c>
      <c r="I822" s="58" t="str">
        <f t="shared" si="596"/>
        <v>VSTis</v>
      </c>
      <c r="J822" s="58" t="str">
        <f t="shared" si="597"/>
        <v xml:space="preserve">≤-140°C  </v>
      </c>
      <c r="K822" s="58" t="str">
        <f t="shared" si="598"/>
        <v>CryoPres</v>
      </c>
      <c r="L822" s="58" t="str">
        <f t="shared" si="599"/>
        <v xml:space="preserve">Allo </v>
      </c>
      <c r="M822" s="58" t="str">
        <f t="shared" si="600"/>
        <v xml:space="preserve">Other </v>
      </c>
      <c r="N822" s="58" t="str">
        <f t="shared" si="601"/>
        <v xml:space="preserve">NA </v>
      </c>
      <c r="O822" s="58" t="str">
        <f t="shared" si="602"/>
        <v>Transpl</v>
      </c>
      <c r="P822" s="58" t="str">
        <f t="shared" si="603"/>
        <v xml:space="preserve">None </v>
      </c>
      <c r="Q822" s="58" t="str">
        <f t="shared" si="604"/>
        <v xml:space="preserve">None </v>
      </c>
      <c r="R822" s="58" t="str">
        <f t="shared" si="605"/>
        <v xml:space="preserve">NoIrr </v>
      </c>
      <c r="S822" s="58" t="str">
        <f t="shared" si="606"/>
        <v xml:space="preserve">- </v>
      </c>
      <c r="T822" s="58" t="str">
        <f t="shared" si="607"/>
        <v>no sub</v>
      </c>
      <c r="U822" s="58" t="str">
        <f t="shared" si="608"/>
        <v>Non</v>
      </c>
      <c r="V822" s="58" t="str">
        <f t="shared" si="609"/>
        <v>Aorta</v>
      </c>
      <c r="W822" s="58" t="str">
        <f t="shared" si="610"/>
        <v>Antibio</v>
      </c>
      <c r="Y822" s="161" t="str">
        <f t="shared" si="611"/>
        <v>7-1-25-4-5-6-5-1-3-1-8-1-1-1-1-1-1-14-10</v>
      </c>
      <c r="Z822" s="8">
        <f t="shared" si="612"/>
        <v>714005</v>
      </c>
      <c r="AA822" s="7">
        <f t="shared" si="613"/>
        <v>817</v>
      </c>
      <c r="AB822" s="29" t="str">
        <f t="shared" si="614"/>
        <v>7</v>
      </c>
      <c r="AC822" s="29" t="str">
        <f t="shared" si="614"/>
        <v>1</v>
      </c>
      <c r="AD822" s="29" t="str">
        <f t="shared" si="614"/>
        <v>4</v>
      </c>
      <c r="AE822" s="29" t="str">
        <f t="shared" si="614"/>
        <v>0</v>
      </c>
      <c r="AF822" s="29" t="str">
        <f t="shared" si="614"/>
        <v>0</v>
      </c>
      <c r="AG822" s="29" t="str">
        <f t="shared" si="614"/>
        <v>5</v>
      </c>
      <c r="AH822" s="48">
        <f t="shared" si="588"/>
        <v>817</v>
      </c>
      <c r="AI822" s="510">
        <v>714005</v>
      </c>
      <c r="AJ822" s="509">
        <v>7</v>
      </c>
      <c r="AK822" s="509">
        <v>1</v>
      </c>
      <c r="AL822" s="509">
        <v>25</v>
      </c>
      <c r="AM822" s="509">
        <v>4</v>
      </c>
      <c r="AN822" s="509">
        <v>5</v>
      </c>
      <c r="AO822" s="509">
        <v>6</v>
      </c>
      <c r="AP822" s="509">
        <v>5</v>
      </c>
      <c r="AQ822" s="509">
        <v>1</v>
      </c>
      <c r="AR822" s="509">
        <v>3</v>
      </c>
      <c r="AS822" s="509">
        <v>1</v>
      </c>
      <c r="AT822" s="509">
        <v>8</v>
      </c>
      <c r="AU822" s="509">
        <v>1</v>
      </c>
      <c r="AV822" s="509">
        <v>1</v>
      </c>
      <c r="AW822" s="509">
        <v>1</v>
      </c>
      <c r="AX822" s="509">
        <v>1</v>
      </c>
      <c r="AY822" s="509">
        <v>1</v>
      </c>
      <c r="AZ822" s="509">
        <v>1</v>
      </c>
      <c r="BA822" s="509">
        <v>14</v>
      </c>
      <c r="BB822" s="509">
        <v>10</v>
      </c>
      <c r="BC822" s="509" t="b">
        <v>0</v>
      </c>
      <c r="BD822" s="508">
        <v>43092</v>
      </c>
      <c r="BE822" s="508">
        <v>43086</v>
      </c>
      <c r="BF822" s="509" t="b">
        <v>0</v>
      </c>
      <c r="BG822" s="510" t="s">
        <v>1411</v>
      </c>
      <c r="BH822" s="509">
        <v>5</v>
      </c>
      <c r="BI822" s="510" t="s">
        <v>761</v>
      </c>
      <c r="BJ822" s="513">
        <v>43092</v>
      </c>
      <c r="BK822" s="513">
        <v>43086</v>
      </c>
      <c r="BL822" s="513">
        <v>46217</v>
      </c>
      <c r="BM822" s="510"/>
      <c r="BN822" s="512"/>
      <c r="BO822" s="510"/>
      <c r="BP822" s="58" t="str">
        <f t="shared" si="634"/>
        <v/>
      </c>
      <c r="BQ822" s="320" t="str">
        <f>IF(AI822="","",VLOOKUP(AJ822,[0]!Qualifier,(COLUMN(AJ822)-34),FALSE))</f>
        <v>Tissue</v>
      </c>
      <c r="BR822" s="320" t="str">
        <f>IF(AJ822="","",VLOOKUP(AK822,[0]!Qualifier,(COLUMN(AK822)-34),FALSE))</f>
        <v xml:space="preserve">NoAC </v>
      </c>
      <c r="BS822" s="320" t="str">
        <f>IF(AK822="","",VLOOKUP(AL822,[0]!Qualifier,(COLUMN(AL822)-34),FALSE))</f>
        <v>RPMI+DMSO+HSA</v>
      </c>
      <c r="BT822" s="320" t="str">
        <f>IF(AL822="","",VLOOKUP(AM822,[0]!Qualifier,(COLUMN(AM822)-34),FALSE))</f>
        <v xml:space="preserve">CleanR </v>
      </c>
      <c r="BU822" s="320" t="str">
        <f>IF(AM822="","",VLOOKUP(AN822,[0]!Qualifier,(COLUMN(AN822)-34),FALSE))</f>
        <v>VSTis</v>
      </c>
      <c r="BV822" s="320" t="str">
        <f>IF(AN822="","",VLOOKUP(AO822,[0]!Qualifier,(COLUMN(AO822)-34),FALSE))</f>
        <v xml:space="preserve">≤-140°C  </v>
      </c>
      <c r="BW822" s="320" t="str">
        <f>IF(AO822="","",VLOOKUP(AP822,[0]!Qualifier,(COLUMN(AP822)-34),FALSE))</f>
        <v>CryoPres</v>
      </c>
      <c r="BX822" s="320" t="str">
        <f>IF(AP822="","",VLOOKUP(AQ822,[0]!Qualifier,(COLUMN(AQ822)-34),FALSE))</f>
        <v xml:space="preserve">Allo </v>
      </c>
      <c r="BY822" s="320" t="str">
        <f>IF(AQ822="","",VLOOKUP(AR822,[0]!Qualifier,(COLUMN(AR822)-34),FALSE))</f>
        <v xml:space="preserve">Other </v>
      </c>
      <c r="BZ822" s="320" t="str">
        <f>IF(AR822="","",VLOOKUP(AS822,[0]!Qualifier,(COLUMN(AS822)-34),FALSE))</f>
        <v xml:space="preserve">NA </v>
      </c>
      <c r="CA822" s="320" t="str">
        <f>IF(AS822="","",VLOOKUP(AT822,[0]!Qualifier,(COLUMN(AT822)-34),FALSE))</f>
        <v>Transpl</v>
      </c>
      <c r="CB822" s="320" t="str">
        <f>IF(AT822="","",VLOOKUP(AU822,[0]!Qualifier,(COLUMN(AU822)-34),FALSE))</f>
        <v xml:space="preserve">None </v>
      </c>
      <c r="CC822" s="320" t="str">
        <f>IF(AU822="","",VLOOKUP(AV822,[0]!Qualifier,(COLUMN(AV822)-34),FALSE))</f>
        <v xml:space="preserve">None </v>
      </c>
      <c r="CD822" s="320" t="str">
        <f>IF(AV822="","",VLOOKUP(AW822,[0]!Qualifier,(COLUMN(AW822)-34),FALSE))</f>
        <v xml:space="preserve">NoIrr </v>
      </c>
      <c r="CE822" s="320" t="str">
        <f>IF(AW822="","",VLOOKUP(AX822,[0]!Qualifier,(COLUMN(AX822)-34),FALSE))</f>
        <v xml:space="preserve">- </v>
      </c>
      <c r="CF822" s="320" t="str">
        <f>IF(AX822="","",VLOOKUP(AY822,[0]!Qualifier,(COLUMN(AY822)-34),FALSE))</f>
        <v>no sub</v>
      </c>
      <c r="CG822" s="320" t="str">
        <f>IF(AY822="","",VLOOKUP(AZ822,[0]!Qualifier,(COLUMN(AZ822)-34),FALSE))</f>
        <v>Non</v>
      </c>
      <c r="CH822" s="320" t="str">
        <f>IF(AZ822="","",VLOOKUP(BA822,[0]!Qualifier,(COLUMN(BA822)-34),FALSE))</f>
        <v>Aorta</v>
      </c>
      <c r="CI822" s="320" t="str">
        <f>IF(BA822="","",VLOOKUP(BB822,[0]!Qualifier,(COLUMN(BB822)-34),FALSE))</f>
        <v>Antibio</v>
      </c>
      <c r="CJ822" s="320"/>
      <c r="CK822" s="513" t="str">
        <f t="shared" ref="CK822:CK849" si="635">AJ822&amp;"-"&amp;AK822&amp;"-"&amp;AL822&amp;"-"&amp;AM822&amp;"-"&amp;AN822&amp;"-"&amp;AO822&amp;"-"&amp;AP822&amp;"-"&amp;AQ822&amp;"-"&amp;AR822&amp;"-"&amp;AS822&amp;"-"&amp;AT822&amp;"-"&amp;AU822&amp;"-"&amp;AV822&amp;"-"&amp;AW822&amp;"-"&amp;AX822&amp;"-"&amp;AY822&amp;"-"&amp;AZ822&amp;"-"&amp;BA822&amp;"-"&amp;BB822</f>
        <v>7-1-25-4-5-6-5-1-3-1-8-1-1-1-1-1-1-14-10</v>
      </c>
    </row>
    <row r="823" spans="2:94" ht="12.95" customHeight="1" outlineLevel="1" x14ac:dyDescent="0.35">
      <c r="B823" s="7">
        <f t="shared" si="589"/>
        <v>818</v>
      </c>
      <c r="C823" s="59">
        <f t="shared" si="590"/>
        <v>818</v>
      </c>
      <c r="D823" s="124">
        <f t="shared" si="591"/>
        <v>716001</v>
      </c>
      <c r="E823" s="16" t="str">
        <f t="shared" si="592"/>
        <v>Tissue</v>
      </c>
      <c r="F823" s="58" t="str">
        <f t="shared" si="593"/>
        <v xml:space="preserve">NoAC </v>
      </c>
      <c r="G823" s="58" t="str">
        <f t="shared" si="594"/>
        <v>RPMI+DMSO</v>
      </c>
      <c r="H823" s="58" t="str">
        <f t="shared" si="595"/>
        <v xml:space="preserve">CleanR </v>
      </c>
      <c r="I823" s="58" t="str">
        <f t="shared" si="596"/>
        <v>VSTis</v>
      </c>
      <c r="J823" s="58" t="str">
        <f t="shared" si="597"/>
        <v xml:space="preserve">≤-140°C  </v>
      </c>
      <c r="K823" s="58" t="str">
        <f t="shared" si="598"/>
        <v>CryoPres</v>
      </c>
      <c r="L823" s="58" t="str">
        <f t="shared" si="599"/>
        <v xml:space="preserve">Postm </v>
      </c>
      <c r="M823" s="58" t="str">
        <f t="shared" si="600"/>
        <v xml:space="preserve">Other </v>
      </c>
      <c r="N823" s="58" t="str">
        <f t="shared" si="601"/>
        <v xml:space="preserve">NA </v>
      </c>
      <c r="O823" s="58" t="str">
        <f t="shared" si="602"/>
        <v>Transpl</v>
      </c>
      <c r="P823" s="58" t="str">
        <f t="shared" si="603"/>
        <v xml:space="preserve">None </v>
      </c>
      <c r="Q823" s="58" t="str">
        <f t="shared" si="604"/>
        <v xml:space="preserve">None </v>
      </c>
      <c r="R823" s="58" t="str">
        <f t="shared" si="605"/>
        <v xml:space="preserve">NoIrr </v>
      </c>
      <c r="S823" s="58" t="str">
        <f t="shared" si="606"/>
        <v xml:space="preserve">- </v>
      </c>
      <c r="T823" s="58" t="str">
        <f t="shared" si="607"/>
        <v>no sub</v>
      </c>
      <c r="U823" s="58" t="str">
        <f t="shared" si="608"/>
        <v>Non</v>
      </c>
      <c r="V823" s="58" t="str">
        <f t="shared" si="609"/>
        <v>Pericard</v>
      </c>
      <c r="W823" s="58" t="str">
        <f t="shared" si="610"/>
        <v>Antibio</v>
      </c>
      <c r="Y823" s="161" t="str">
        <f t="shared" si="611"/>
        <v>7-1-18-4-5-6-5-4-3-1-8-1-1-1-1-1-1-16-10</v>
      </c>
      <c r="Z823" s="8">
        <f t="shared" si="612"/>
        <v>716001</v>
      </c>
      <c r="AA823" s="7">
        <f t="shared" si="613"/>
        <v>818</v>
      </c>
      <c r="AB823" s="29" t="str">
        <f t="shared" si="614"/>
        <v>7</v>
      </c>
      <c r="AC823" s="29" t="str">
        <f t="shared" si="614"/>
        <v>1</v>
      </c>
      <c r="AD823" s="29" t="str">
        <f t="shared" si="614"/>
        <v>6</v>
      </c>
      <c r="AE823" s="29" t="str">
        <f t="shared" si="614"/>
        <v>0</v>
      </c>
      <c r="AF823" s="29" t="str">
        <f t="shared" si="614"/>
        <v>0</v>
      </c>
      <c r="AG823" s="29" t="str">
        <f t="shared" si="614"/>
        <v>1</v>
      </c>
      <c r="AH823" s="48">
        <f t="shared" si="588"/>
        <v>818</v>
      </c>
      <c r="AI823" s="510">
        <v>716001</v>
      </c>
      <c r="AJ823" s="509">
        <v>7</v>
      </c>
      <c r="AK823" s="509">
        <v>1</v>
      </c>
      <c r="AL823" s="509">
        <v>18</v>
      </c>
      <c r="AM823" s="509">
        <v>4</v>
      </c>
      <c r="AN823" s="509">
        <v>5</v>
      </c>
      <c r="AO823" s="509">
        <v>6</v>
      </c>
      <c r="AP823" s="509">
        <v>5</v>
      </c>
      <c r="AQ823" s="509">
        <v>4</v>
      </c>
      <c r="AR823" s="509">
        <v>3</v>
      </c>
      <c r="AS823" s="509">
        <v>1</v>
      </c>
      <c r="AT823" s="509">
        <v>8</v>
      </c>
      <c r="AU823" s="509">
        <v>1</v>
      </c>
      <c r="AV823" s="509">
        <v>1</v>
      </c>
      <c r="AW823" s="509">
        <v>1</v>
      </c>
      <c r="AX823" s="509">
        <v>1</v>
      </c>
      <c r="AY823" s="509">
        <v>1</v>
      </c>
      <c r="AZ823" s="509">
        <v>1</v>
      </c>
      <c r="BA823" s="509">
        <v>16</v>
      </c>
      <c r="BB823" s="509">
        <v>10</v>
      </c>
      <c r="BC823" s="509" t="b">
        <v>0</v>
      </c>
      <c r="BD823" s="508">
        <v>42442</v>
      </c>
      <c r="BE823" s="508">
        <v>42442</v>
      </c>
      <c r="BF823" s="509" t="b">
        <v>0</v>
      </c>
      <c r="BG823" s="510" t="s">
        <v>1412</v>
      </c>
      <c r="BH823" s="509">
        <v>1</v>
      </c>
      <c r="BI823" s="510" t="s">
        <v>762</v>
      </c>
      <c r="BJ823" s="513">
        <v>42442</v>
      </c>
      <c r="BK823" s="513">
        <v>42442</v>
      </c>
      <c r="BL823" s="513">
        <v>46217</v>
      </c>
      <c r="BM823" s="513">
        <v>42471</v>
      </c>
      <c r="BN823" s="509">
        <v>1</v>
      </c>
      <c r="BO823" s="510" t="s">
        <v>1078</v>
      </c>
      <c r="BP823" s="58">
        <f t="shared" si="634"/>
        <v>7</v>
      </c>
      <c r="BQ823" s="320" t="str">
        <f>IF(AI823="","",VLOOKUP(AJ823,[0]!Qualifier,(COLUMN(AJ823)-34),FALSE))</f>
        <v>Tissue</v>
      </c>
      <c r="BR823" s="320" t="str">
        <f>IF(AJ823="","",VLOOKUP(AK823,[0]!Qualifier,(COLUMN(AK823)-34),FALSE))</f>
        <v xml:space="preserve">NoAC </v>
      </c>
      <c r="BS823" s="320" t="str">
        <f>IF(AK823="","",VLOOKUP(AL823,[0]!Qualifier,(COLUMN(AL823)-34),FALSE))</f>
        <v>RPMI+DMSO</v>
      </c>
      <c r="BT823" s="320" t="str">
        <f>IF(AL823="","",VLOOKUP(AM823,[0]!Qualifier,(COLUMN(AM823)-34),FALSE))</f>
        <v xml:space="preserve">CleanR </v>
      </c>
      <c r="BU823" s="320" t="str">
        <f>IF(AM823="","",VLOOKUP(AN823,[0]!Qualifier,(COLUMN(AN823)-34),FALSE))</f>
        <v>VSTis</v>
      </c>
      <c r="BV823" s="320" t="str">
        <f>IF(AN823="","",VLOOKUP(AO823,[0]!Qualifier,(COLUMN(AO823)-34),FALSE))</f>
        <v xml:space="preserve">≤-140°C  </v>
      </c>
      <c r="BW823" s="320" t="str">
        <f>IF(AO823="","",VLOOKUP(AP823,[0]!Qualifier,(COLUMN(AP823)-34),FALSE))</f>
        <v>CryoPres</v>
      </c>
      <c r="BX823" s="320" t="str">
        <f>IF(AP823="","",VLOOKUP(AQ823,[0]!Qualifier,(COLUMN(AQ823)-34),FALSE))</f>
        <v xml:space="preserve">Postm </v>
      </c>
      <c r="BY823" s="320" t="str">
        <f>IF(AQ823="","",VLOOKUP(AR823,[0]!Qualifier,(COLUMN(AR823)-34),FALSE))</f>
        <v xml:space="preserve">Other </v>
      </c>
      <c r="BZ823" s="320" t="str">
        <f>IF(AR823="","",VLOOKUP(AS823,[0]!Qualifier,(COLUMN(AS823)-34),FALSE))</f>
        <v xml:space="preserve">NA </v>
      </c>
      <c r="CA823" s="320" t="str">
        <f>IF(AS823="","",VLOOKUP(AT823,[0]!Qualifier,(COLUMN(AT823)-34),FALSE))</f>
        <v>Transpl</v>
      </c>
      <c r="CB823" s="320" t="str">
        <f>IF(AT823="","",VLOOKUP(AU823,[0]!Qualifier,(COLUMN(AU823)-34),FALSE))</f>
        <v xml:space="preserve">None </v>
      </c>
      <c r="CC823" s="320" t="str">
        <f>IF(AU823="","",VLOOKUP(AV823,[0]!Qualifier,(COLUMN(AV823)-34),FALSE))</f>
        <v xml:space="preserve">None </v>
      </c>
      <c r="CD823" s="320" t="str">
        <f>IF(AV823="","",VLOOKUP(AW823,[0]!Qualifier,(COLUMN(AW823)-34),FALSE))</f>
        <v xml:space="preserve">NoIrr </v>
      </c>
      <c r="CE823" s="320" t="str">
        <f>IF(AW823="","",VLOOKUP(AX823,[0]!Qualifier,(COLUMN(AX823)-34),FALSE))</f>
        <v xml:space="preserve">- </v>
      </c>
      <c r="CF823" s="320" t="str">
        <f>IF(AX823="","",VLOOKUP(AY823,[0]!Qualifier,(COLUMN(AY823)-34),FALSE))</f>
        <v>no sub</v>
      </c>
      <c r="CG823" s="320" t="str">
        <f>IF(AY823="","",VLOOKUP(AZ823,[0]!Qualifier,(COLUMN(AZ823)-34),FALSE))</f>
        <v>Non</v>
      </c>
      <c r="CH823" s="320" t="str">
        <f>IF(AZ823="","",VLOOKUP(BA823,[0]!Qualifier,(COLUMN(BA823)-34),FALSE))</f>
        <v>Pericard</v>
      </c>
      <c r="CI823" s="320" t="str">
        <f>IF(BA823="","",VLOOKUP(BB823,[0]!Qualifier,(COLUMN(BB823)-34),FALSE))</f>
        <v>Antibio</v>
      </c>
      <c r="CJ823" s="320"/>
      <c r="CK823" s="513" t="str">
        <f t="shared" si="635"/>
        <v>7-1-18-4-5-6-5-4-3-1-8-1-1-1-1-1-1-16-10</v>
      </c>
    </row>
    <row r="824" spans="2:94" ht="12.95" customHeight="1" outlineLevel="1" x14ac:dyDescent="0.35">
      <c r="B824" s="7">
        <f t="shared" si="589"/>
        <v>819</v>
      </c>
      <c r="C824" s="59">
        <f t="shared" si="590"/>
        <v>819</v>
      </c>
      <c r="D824" s="124">
        <f t="shared" si="591"/>
        <v>717001</v>
      </c>
      <c r="E824" s="16" t="str">
        <f t="shared" si="592"/>
        <v>Tissue</v>
      </c>
      <c r="F824" s="58" t="str">
        <f t="shared" si="593"/>
        <v xml:space="preserve">NoAC </v>
      </c>
      <c r="G824" s="58" t="str">
        <f t="shared" si="594"/>
        <v>M199+DMSO+HSA</v>
      </c>
      <c r="H824" s="58" t="str">
        <f t="shared" si="595"/>
        <v xml:space="preserve">CleanR </v>
      </c>
      <c r="I824" s="58" t="str">
        <f t="shared" si="596"/>
        <v>VSTis</v>
      </c>
      <c r="J824" s="58" t="str">
        <f t="shared" si="597"/>
        <v xml:space="preserve">≤-140°C  </v>
      </c>
      <c r="K824" s="58" t="str">
        <f t="shared" si="598"/>
        <v>CryoPres</v>
      </c>
      <c r="L824" s="58" t="str">
        <f t="shared" si="599"/>
        <v xml:space="preserve">Allo </v>
      </c>
      <c r="M824" s="58" t="str">
        <f t="shared" si="600"/>
        <v xml:space="preserve">Other </v>
      </c>
      <c r="N824" s="58" t="str">
        <f t="shared" si="601"/>
        <v xml:space="preserve">NA </v>
      </c>
      <c r="O824" s="58" t="str">
        <f t="shared" si="602"/>
        <v>Transpl</v>
      </c>
      <c r="P824" s="58" t="str">
        <f t="shared" si="603"/>
        <v xml:space="preserve">None </v>
      </c>
      <c r="Q824" s="58" t="str">
        <f t="shared" si="604"/>
        <v xml:space="preserve">None </v>
      </c>
      <c r="R824" s="58" t="str">
        <f t="shared" si="605"/>
        <v xml:space="preserve">NoIrr </v>
      </c>
      <c r="S824" s="58" t="str">
        <f t="shared" si="606"/>
        <v xml:space="preserve">- </v>
      </c>
      <c r="T824" s="58" t="str">
        <f t="shared" si="607"/>
        <v>no sub</v>
      </c>
      <c r="U824" s="58" t="str">
        <f t="shared" si="608"/>
        <v>Non</v>
      </c>
      <c r="V824" s="58" t="str">
        <f t="shared" si="609"/>
        <v>HValveAort</v>
      </c>
      <c r="W824" s="58" t="str">
        <f t="shared" si="610"/>
        <v>Antibio</v>
      </c>
      <c r="Y824" s="161" t="str">
        <f t="shared" si="611"/>
        <v>7-1-23-4-5-6-5-1-3-1-8-1-1-1-1-1-1-17-10</v>
      </c>
      <c r="Z824" s="8">
        <f t="shared" si="612"/>
        <v>717001</v>
      </c>
      <c r="AA824" s="7">
        <f t="shared" si="613"/>
        <v>819</v>
      </c>
      <c r="AB824" s="29" t="str">
        <f t="shared" si="614"/>
        <v>7</v>
      </c>
      <c r="AC824" s="29" t="str">
        <f t="shared" si="614"/>
        <v>1</v>
      </c>
      <c r="AD824" s="29" t="str">
        <f t="shared" si="614"/>
        <v>7</v>
      </c>
      <c r="AE824" s="29" t="str">
        <f t="shared" si="614"/>
        <v>0</v>
      </c>
      <c r="AF824" s="29" t="str">
        <f t="shared" si="614"/>
        <v>0</v>
      </c>
      <c r="AG824" s="29" t="str">
        <f t="shared" si="614"/>
        <v>1</v>
      </c>
      <c r="AH824" s="48">
        <f t="shared" si="588"/>
        <v>819</v>
      </c>
      <c r="AI824" s="510">
        <v>717001</v>
      </c>
      <c r="AJ824" s="509">
        <v>7</v>
      </c>
      <c r="AK824" s="509">
        <v>1</v>
      </c>
      <c r="AL824" s="509">
        <v>23</v>
      </c>
      <c r="AM824" s="509">
        <v>4</v>
      </c>
      <c r="AN824" s="509">
        <v>5</v>
      </c>
      <c r="AO824" s="509">
        <v>6</v>
      </c>
      <c r="AP824" s="509">
        <v>5</v>
      </c>
      <c r="AQ824" s="509">
        <v>1</v>
      </c>
      <c r="AR824" s="509">
        <v>3</v>
      </c>
      <c r="AS824" s="509">
        <v>1</v>
      </c>
      <c r="AT824" s="509">
        <v>8</v>
      </c>
      <c r="AU824" s="509">
        <v>1</v>
      </c>
      <c r="AV824" s="509">
        <v>1</v>
      </c>
      <c r="AW824" s="509">
        <v>1</v>
      </c>
      <c r="AX824" s="509">
        <v>1</v>
      </c>
      <c r="AY824" s="509">
        <v>1</v>
      </c>
      <c r="AZ824" s="509">
        <v>1</v>
      </c>
      <c r="BA824" s="509">
        <v>17</v>
      </c>
      <c r="BB824" s="509">
        <v>10</v>
      </c>
      <c r="BC824" s="509" t="b">
        <v>0</v>
      </c>
      <c r="BD824" s="508">
        <v>42442</v>
      </c>
      <c r="BE824" s="508">
        <v>42408</v>
      </c>
      <c r="BF824" s="509" t="b">
        <v>0</v>
      </c>
      <c r="BG824" s="510" t="s">
        <v>1413</v>
      </c>
      <c r="BH824" s="509">
        <v>2</v>
      </c>
      <c r="BI824" s="510" t="s">
        <v>763</v>
      </c>
      <c r="BJ824" s="513">
        <v>42442</v>
      </c>
      <c r="BK824" s="513">
        <v>42408</v>
      </c>
      <c r="BL824" s="513">
        <v>46217</v>
      </c>
      <c r="BM824" s="513">
        <v>42471</v>
      </c>
      <c r="BN824" s="509">
        <v>1</v>
      </c>
      <c r="BO824" s="510" t="s">
        <v>1078</v>
      </c>
      <c r="BP824" s="58">
        <f t="shared" si="634"/>
        <v>7</v>
      </c>
      <c r="BQ824" s="320" t="str">
        <f>IF(AI824="","",VLOOKUP(AJ824,[0]!Qualifier,(COLUMN(AJ824)-34),FALSE))</f>
        <v>Tissue</v>
      </c>
      <c r="BR824" s="320" t="str">
        <f>IF(AJ824="","",VLOOKUP(AK824,[0]!Qualifier,(COLUMN(AK824)-34),FALSE))</f>
        <v xml:space="preserve">NoAC </v>
      </c>
      <c r="BS824" s="320" t="str">
        <f>IF(AK824="","",VLOOKUP(AL824,[0]!Qualifier,(COLUMN(AL824)-34),FALSE))</f>
        <v>M199+DMSO+HSA</v>
      </c>
      <c r="BT824" s="320" t="str">
        <f>IF(AL824="","",VLOOKUP(AM824,[0]!Qualifier,(COLUMN(AM824)-34),FALSE))</f>
        <v xml:space="preserve">CleanR </v>
      </c>
      <c r="BU824" s="320" t="str">
        <f>IF(AM824="","",VLOOKUP(AN824,[0]!Qualifier,(COLUMN(AN824)-34),FALSE))</f>
        <v>VSTis</v>
      </c>
      <c r="BV824" s="320" t="str">
        <f>IF(AN824="","",VLOOKUP(AO824,[0]!Qualifier,(COLUMN(AO824)-34),FALSE))</f>
        <v xml:space="preserve">≤-140°C  </v>
      </c>
      <c r="BW824" s="320" t="str">
        <f>IF(AO824="","",VLOOKUP(AP824,[0]!Qualifier,(COLUMN(AP824)-34),FALSE))</f>
        <v>CryoPres</v>
      </c>
      <c r="BX824" s="320" t="str">
        <f>IF(AP824="","",VLOOKUP(AQ824,[0]!Qualifier,(COLUMN(AQ824)-34),FALSE))</f>
        <v xml:space="preserve">Allo </v>
      </c>
      <c r="BY824" s="320" t="str">
        <f>IF(AQ824="","",VLOOKUP(AR824,[0]!Qualifier,(COLUMN(AR824)-34),FALSE))</f>
        <v xml:space="preserve">Other </v>
      </c>
      <c r="BZ824" s="320" t="str">
        <f>IF(AR824="","",VLOOKUP(AS824,[0]!Qualifier,(COLUMN(AS824)-34),FALSE))</f>
        <v xml:space="preserve">NA </v>
      </c>
      <c r="CA824" s="320" t="str">
        <f>IF(AS824="","",VLOOKUP(AT824,[0]!Qualifier,(COLUMN(AT824)-34),FALSE))</f>
        <v>Transpl</v>
      </c>
      <c r="CB824" s="320" t="str">
        <f>IF(AT824="","",VLOOKUP(AU824,[0]!Qualifier,(COLUMN(AU824)-34),FALSE))</f>
        <v xml:space="preserve">None </v>
      </c>
      <c r="CC824" s="320" t="str">
        <f>IF(AU824="","",VLOOKUP(AV824,[0]!Qualifier,(COLUMN(AV824)-34),FALSE))</f>
        <v xml:space="preserve">None </v>
      </c>
      <c r="CD824" s="320" t="str">
        <f>IF(AV824="","",VLOOKUP(AW824,[0]!Qualifier,(COLUMN(AW824)-34),FALSE))</f>
        <v xml:space="preserve">NoIrr </v>
      </c>
      <c r="CE824" s="320" t="str">
        <f>IF(AW824="","",VLOOKUP(AX824,[0]!Qualifier,(COLUMN(AX824)-34),FALSE))</f>
        <v xml:space="preserve">- </v>
      </c>
      <c r="CF824" s="320" t="str">
        <f>IF(AX824="","",VLOOKUP(AY824,[0]!Qualifier,(COLUMN(AY824)-34),FALSE))</f>
        <v>no sub</v>
      </c>
      <c r="CG824" s="320" t="str">
        <f>IF(AY824="","",VLOOKUP(AZ824,[0]!Qualifier,(COLUMN(AZ824)-34),FALSE))</f>
        <v>Non</v>
      </c>
      <c r="CH824" s="320" t="str">
        <f>IF(AZ824="","",VLOOKUP(BA824,[0]!Qualifier,(COLUMN(BA824)-34),FALSE))</f>
        <v>HValveAort</v>
      </c>
      <c r="CI824" s="320" t="str">
        <f>IF(BA824="","",VLOOKUP(BB824,[0]!Qualifier,(COLUMN(BB824)-34),FALSE))</f>
        <v>Antibio</v>
      </c>
      <c r="CJ824" s="320"/>
      <c r="CK824" s="513" t="str">
        <f t="shared" si="635"/>
        <v>7-1-23-4-5-6-5-1-3-1-8-1-1-1-1-1-1-17-10</v>
      </c>
    </row>
    <row r="825" spans="2:94" ht="12.95" customHeight="1" outlineLevel="1" x14ac:dyDescent="0.35">
      <c r="B825" s="7">
        <f t="shared" si="589"/>
        <v>820</v>
      </c>
      <c r="C825" s="59">
        <f t="shared" si="590"/>
        <v>820</v>
      </c>
      <c r="D825" s="124">
        <f t="shared" si="591"/>
        <v>717002</v>
      </c>
      <c r="E825" s="16" t="str">
        <f t="shared" si="592"/>
        <v>Tissue</v>
      </c>
      <c r="F825" s="58" t="str">
        <f t="shared" si="593"/>
        <v xml:space="preserve">NoAC </v>
      </c>
      <c r="G825" s="58" t="str">
        <f t="shared" si="594"/>
        <v>M199+DMSO+HSA</v>
      </c>
      <c r="H825" s="58" t="str">
        <f t="shared" si="595"/>
        <v xml:space="preserve">CleanR </v>
      </c>
      <c r="I825" s="58" t="str">
        <f t="shared" si="596"/>
        <v>VSTis</v>
      </c>
      <c r="J825" s="58" t="str">
        <f t="shared" si="597"/>
        <v xml:space="preserve">≤-140°C  </v>
      </c>
      <c r="K825" s="58" t="str">
        <f t="shared" si="598"/>
        <v>CryoPres</v>
      </c>
      <c r="L825" s="58" t="str">
        <f t="shared" si="599"/>
        <v xml:space="preserve">Postm </v>
      </c>
      <c r="M825" s="58" t="str">
        <f t="shared" si="600"/>
        <v xml:space="preserve">Other </v>
      </c>
      <c r="N825" s="58" t="str">
        <f t="shared" si="601"/>
        <v xml:space="preserve">NA </v>
      </c>
      <c r="O825" s="58" t="str">
        <f t="shared" si="602"/>
        <v>Transpl</v>
      </c>
      <c r="P825" s="58" t="str">
        <f t="shared" si="603"/>
        <v xml:space="preserve">None </v>
      </c>
      <c r="Q825" s="58" t="str">
        <f t="shared" si="604"/>
        <v xml:space="preserve">None </v>
      </c>
      <c r="R825" s="58" t="str">
        <f t="shared" si="605"/>
        <v xml:space="preserve">NoIrr </v>
      </c>
      <c r="S825" s="58" t="str">
        <f t="shared" si="606"/>
        <v xml:space="preserve">- </v>
      </c>
      <c r="T825" s="58" t="str">
        <f t="shared" si="607"/>
        <v>no sub</v>
      </c>
      <c r="U825" s="58" t="str">
        <f t="shared" si="608"/>
        <v>Non</v>
      </c>
      <c r="V825" s="58" t="str">
        <f t="shared" si="609"/>
        <v>HValveAort</v>
      </c>
      <c r="W825" s="58" t="str">
        <f t="shared" si="610"/>
        <v>Antibio</v>
      </c>
      <c r="Y825" s="161" t="str">
        <f t="shared" si="611"/>
        <v>7-1-23-4-5-6-5-4-3-1-8-1-1-1-1-1-1-17-10</v>
      </c>
      <c r="Z825" s="8">
        <f t="shared" si="612"/>
        <v>717002</v>
      </c>
      <c r="AA825" s="7">
        <f t="shared" si="613"/>
        <v>820</v>
      </c>
      <c r="AB825" s="29" t="str">
        <f t="shared" si="614"/>
        <v>7</v>
      </c>
      <c r="AC825" s="29" t="str">
        <f t="shared" si="614"/>
        <v>1</v>
      </c>
      <c r="AD825" s="29" t="str">
        <f t="shared" si="614"/>
        <v>7</v>
      </c>
      <c r="AE825" s="29" t="str">
        <f t="shared" si="614"/>
        <v>0</v>
      </c>
      <c r="AF825" s="29" t="str">
        <f t="shared" si="614"/>
        <v>0</v>
      </c>
      <c r="AG825" s="29" t="str">
        <f t="shared" si="614"/>
        <v>2</v>
      </c>
      <c r="AH825" s="48">
        <f t="shared" si="588"/>
        <v>820</v>
      </c>
      <c r="AI825" s="510">
        <v>717002</v>
      </c>
      <c r="AJ825" s="509">
        <v>7</v>
      </c>
      <c r="AK825" s="509">
        <v>1</v>
      </c>
      <c r="AL825" s="509">
        <v>23</v>
      </c>
      <c r="AM825" s="509">
        <v>4</v>
      </c>
      <c r="AN825" s="509">
        <v>5</v>
      </c>
      <c r="AO825" s="509">
        <v>6</v>
      </c>
      <c r="AP825" s="509">
        <v>5</v>
      </c>
      <c r="AQ825" s="509">
        <v>4</v>
      </c>
      <c r="AR825" s="509">
        <v>3</v>
      </c>
      <c r="AS825" s="509">
        <v>1</v>
      </c>
      <c r="AT825" s="509">
        <v>8</v>
      </c>
      <c r="AU825" s="509">
        <v>1</v>
      </c>
      <c r="AV825" s="509">
        <v>1</v>
      </c>
      <c r="AW825" s="509">
        <v>1</v>
      </c>
      <c r="AX825" s="509">
        <v>1</v>
      </c>
      <c r="AY825" s="509">
        <v>1</v>
      </c>
      <c r="AZ825" s="509">
        <v>1</v>
      </c>
      <c r="BA825" s="509">
        <v>17</v>
      </c>
      <c r="BB825" s="509">
        <v>10</v>
      </c>
      <c r="BC825" s="509" t="b">
        <v>0</v>
      </c>
      <c r="BD825" s="508">
        <v>42442</v>
      </c>
      <c r="BE825" s="508">
        <v>42408</v>
      </c>
      <c r="BF825" s="509" t="b">
        <v>0</v>
      </c>
      <c r="BG825" s="510" t="s">
        <v>1414</v>
      </c>
      <c r="BH825" s="509">
        <v>2</v>
      </c>
      <c r="BI825" s="510" t="s">
        <v>763</v>
      </c>
      <c r="BJ825" s="513">
        <v>42442</v>
      </c>
      <c r="BK825" s="513">
        <v>42408</v>
      </c>
      <c r="BL825" s="513">
        <v>46217</v>
      </c>
      <c r="BM825" s="513">
        <v>42471</v>
      </c>
      <c r="BN825" s="509">
        <v>1</v>
      </c>
      <c r="BO825" s="510" t="s">
        <v>1078</v>
      </c>
      <c r="BP825" s="58">
        <f t="shared" si="634"/>
        <v>7</v>
      </c>
      <c r="BQ825" s="320" t="str">
        <f>IF(AI825="","",VLOOKUP(AJ825,[0]!Qualifier,(COLUMN(AJ825)-34),FALSE))</f>
        <v>Tissue</v>
      </c>
      <c r="BR825" s="320" t="str">
        <f>IF(AJ825="","",VLOOKUP(AK825,[0]!Qualifier,(COLUMN(AK825)-34),FALSE))</f>
        <v xml:space="preserve">NoAC </v>
      </c>
      <c r="BS825" s="320" t="str">
        <f>IF(AK825="","",VLOOKUP(AL825,[0]!Qualifier,(COLUMN(AL825)-34),FALSE))</f>
        <v>M199+DMSO+HSA</v>
      </c>
      <c r="BT825" s="320" t="str">
        <f>IF(AL825="","",VLOOKUP(AM825,[0]!Qualifier,(COLUMN(AM825)-34),FALSE))</f>
        <v xml:space="preserve">CleanR </v>
      </c>
      <c r="BU825" s="320" t="str">
        <f>IF(AM825="","",VLOOKUP(AN825,[0]!Qualifier,(COLUMN(AN825)-34),FALSE))</f>
        <v>VSTis</v>
      </c>
      <c r="BV825" s="320" t="str">
        <f>IF(AN825="","",VLOOKUP(AO825,[0]!Qualifier,(COLUMN(AO825)-34),FALSE))</f>
        <v xml:space="preserve">≤-140°C  </v>
      </c>
      <c r="BW825" s="320" t="str">
        <f>IF(AO825="","",VLOOKUP(AP825,[0]!Qualifier,(COLUMN(AP825)-34),FALSE))</f>
        <v>CryoPres</v>
      </c>
      <c r="BX825" s="320" t="str">
        <f>IF(AP825="","",VLOOKUP(AQ825,[0]!Qualifier,(COLUMN(AQ825)-34),FALSE))</f>
        <v xml:space="preserve">Postm </v>
      </c>
      <c r="BY825" s="320" t="str">
        <f>IF(AQ825="","",VLOOKUP(AR825,[0]!Qualifier,(COLUMN(AR825)-34),FALSE))</f>
        <v xml:space="preserve">Other </v>
      </c>
      <c r="BZ825" s="320" t="str">
        <f>IF(AR825="","",VLOOKUP(AS825,[0]!Qualifier,(COLUMN(AS825)-34),FALSE))</f>
        <v xml:space="preserve">NA </v>
      </c>
      <c r="CA825" s="320" t="str">
        <f>IF(AS825="","",VLOOKUP(AT825,[0]!Qualifier,(COLUMN(AT825)-34),FALSE))</f>
        <v>Transpl</v>
      </c>
      <c r="CB825" s="320" t="str">
        <f>IF(AT825="","",VLOOKUP(AU825,[0]!Qualifier,(COLUMN(AU825)-34),FALSE))</f>
        <v xml:space="preserve">None </v>
      </c>
      <c r="CC825" s="320" t="str">
        <f>IF(AU825="","",VLOOKUP(AV825,[0]!Qualifier,(COLUMN(AV825)-34),FALSE))</f>
        <v xml:space="preserve">None </v>
      </c>
      <c r="CD825" s="320" t="str">
        <f>IF(AV825="","",VLOOKUP(AW825,[0]!Qualifier,(COLUMN(AW825)-34),FALSE))</f>
        <v xml:space="preserve">NoIrr </v>
      </c>
      <c r="CE825" s="320" t="str">
        <f>IF(AW825="","",VLOOKUP(AX825,[0]!Qualifier,(COLUMN(AX825)-34),FALSE))</f>
        <v xml:space="preserve">- </v>
      </c>
      <c r="CF825" s="320" t="str">
        <f>IF(AX825="","",VLOOKUP(AY825,[0]!Qualifier,(COLUMN(AY825)-34),FALSE))</f>
        <v>no sub</v>
      </c>
      <c r="CG825" s="320" t="str">
        <f>IF(AY825="","",VLOOKUP(AZ825,[0]!Qualifier,(COLUMN(AZ825)-34),FALSE))</f>
        <v>Non</v>
      </c>
      <c r="CH825" s="320" t="str">
        <f>IF(AZ825="","",VLOOKUP(BA825,[0]!Qualifier,(COLUMN(BA825)-34),FALSE))</f>
        <v>HValveAort</v>
      </c>
      <c r="CI825" s="320" t="str">
        <f>IF(BA825="","",VLOOKUP(BB825,[0]!Qualifier,(COLUMN(BB825)-34),FALSE))</f>
        <v>Antibio</v>
      </c>
      <c r="CJ825" s="320"/>
      <c r="CK825" s="513" t="str">
        <f t="shared" si="635"/>
        <v>7-1-23-4-5-6-5-4-3-1-8-1-1-1-1-1-1-17-10</v>
      </c>
    </row>
    <row r="826" spans="2:94" ht="12.95" customHeight="1" outlineLevel="1" x14ac:dyDescent="0.35">
      <c r="B826" s="7">
        <f t="shared" si="589"/>
        <v>821</v>
      </c>
      <c r="C826" s="59">
        <f t="shared" si="590"/>
        <v>821</v>
      </c>
      <c r="D826" s="124">
        <f t="shared" si="591"/>
        <v>717003</v>
      </c>
      <c r="E826" s="16" t="str">
        <f t="shared" si="592"/>
        <v>Tissue</v>
      </c>
      <c r="F826" s="58" t="str">
        <f t="shared" si="593"/>
        <v xml:space="preserve">NoAC </v>
      </c>
      <c r="G826" s="58" t="str">
        <f t="shared" si="594"/>
        <v>RPMI+DMSO</v>
      </c>
      <c r="H826" s="58" t="str">
        <f t="shared" si="595"/>
        <v xml:space="preserve">CleanR </v>
      </c>
      <c r="I826" s="58" t="str">
        <f t="shared" si="596"/>
        <v>VSTis</v>
      </c>
      <c r="J826" s="58" t="str">
        <f t="shared" si="597"/>
        <v xml:space="preserve">≤-140°C  </v>
      </c>
      <c r="K826" s="58" t="str">
        <f t="shared" si="598"/>
        <v>CryoPres</v>
      </c>
      <c r="L826" s="58" t="str">
        <f t="shared" si="599"/>
        <v xml:space="preserve">Postm </v>
      </c>
      <c r="M826" s="58" t="str">
        <f t="shared" si="600"/>
        <v xml:space="preserve">Other </v>
      </c>
      <c r="N826" s="58" t="str">
        <f t="shared" si="601"/>
        <v xml:space="preserve">NA </v>
      </c>
      <c r="O826" s="58" t="str">
        <f t="shared" si="602"/>
        <v>Transpl</v>
      </c>
      <c r="P826" s="58" t="str">
        <f t="shared" si="603"/>
        <v xml:space="preserve">None </v>
      </c>
      <c r="Q826" s="58" t="str">
        <f t="shared" si="604"/>
        <v xml:space="preserve">None </v>
      </c>
      <c r="R826" s="58" t="str">
        <f t="shared" si="605"/>
        <v xml:space="preserve">NoIrr </v>
      </c>
      <c r="S826" s="58" t="str">
        <f t="shared" si="606"/>
        <v xml:space="preserve">- </v>
      </c>
      <c r="T826" s="58" t="str">
        <f t="shared" si="607"/>
        <v>no sub</v>
      </c>
      <c r="U826" s="58" t="str">
        <f t="shared" si="608"/>
        <v>Non</v>
      </c>
      <c r="V826" s="58" t="str">
        <f t="shared" si="609"/>
        <v>HValveAort</v>
      </c>
      <c r="W826" s="58" t="str">
        <f t="shared" si="610"/>
        <v>Antibio</v>
      </c>
      <c r="Y826" s="161" t="str">
        <f t="shared" si="611"/>
        <v>7-1-18-4-5-6-5-4-3-1-8-1-1-1-1-1-1-17-10</v>
      </c>
      <c r="Z826" s="8">
        <f t="shared" si="612"/>
        <v>717003</v>
      </c>
      <c r="AA826" s="7">
        <f t="shared" si="613"/>
        <v>821</v>
      </c>
      <c r="AB826" s="29" t="str">
        <f t="shared" si="614"/>
        <v>7</v>
      </c>
      <c r="AC826" s="29" t="str">
        <f t="shared" si="614"/>
        <v>1</v>
      </c>
      <c r="AD826" s="29" t="str">
        <f t="shared" si="614"/>
        <v>7</v>
      </c>
      <c r="AE826" s="29" t="str">
        <f t="shared" si="614"/>
        <v>0</v>
      </c>
      <c r="AF826" s="29" t="str">
        <f t="shared" si="614"/>
        <v>0</v>
      </c>
      <c r="AG826" s="29" t="str">
        <f t="shared" si="614"/>
        <v>3</v>
      </c>
      <c r="AH826" s="48">
        <f t="shared" si="588"/>
        <v>821</v>
      </c>
      <c r="AI826" s="510">
        <v>717003</v>
      </c>
      <c r="AJ826" s="509">
        <v>7</v>
      </c>
      <c r="AK826" s="509">
        <v>1</v>
      </c>
      <c r="AL826" s="509">
        <v>18</v>
      </c>
      <c r="AM826" s="509">
        <v>4</v>
      </c>
      <c r="AN826" s="509">
        <v>5</v>
      </c>
      <c r="AO826" s="509">
        <v>6</v>
      </c>
      <c r="AP826" s="509">
        <v>5</v>
      </c>
      <c r="AQ826" s="509">
        <v>4</v>
      </c>
      <c r="AR826" s="509">
        <v>3</v>
      </c>
      <c r="AS826" s="509">
        <v>1</v>
      </c>
      <c r="AT826" s="509">
        <v>8</v>
      </c>
      <c r="AU826" s="509">
        <v>1</v>
      </c>
      <c r="AV826" s="509">
        <v>1</v>
      </c>
      <c r="AW826" s="509">
        <v>1</v>
      </c>
      <c r="AX826" s="509">
        <v>1</v>
      </c>
      <c r="AY826" s="509">
        <v>1</v>
      </c>
      <c r="AZ826" s="509">
        <v>1</v>
      </c>
      <c r="BA826" s="509">
        <v>17</v>
      </c>
      <c r="BB826" s="509">
        <v>10</v>
      </c>
      <c r="BC826" s="509" t="b">
        <v>0</v>
      </c>
      <c r="BD826" s="508">
        <v>42442</v>
      </c>
      <c r="BE826" s="508">
        <v>42442</v>
      </c>
      <c r="BF826" s="509" t="b">
        <v>0</v>
      </c>
      <c r="BG826" s="510" t="s">
        <v>1415</v>
      </c>
      <c r="BH826" s="509">
        <v>2</v>
      </c>
      <c r="BI826" s="510" t="s">
        <v>763</v>
      </c>
      <c r="BJ826" s="513">
        <v>42442</v>
      </c>
      <c r="BK826" s="513">
        <v>42442</v>
      </c>
      <c r="BL826" s="513">
        <v>46217</v>
      </c>
      <c r="BM826" s="513">
        <v>42471</v>
      </c>
      <c r="BN826" s="509">
        <v>1</v>
      </c>
      <c r="BO826" s="510" t="s">
        <v>1078</v>
      </c>
      <c r="BP826" s="58">
        <f t="shared" si="634"/>
        <v>7</v>
      </c>
      <c r="BQ826" s="320" t="str">
        <f>IF(AI826="","",VLOOKUP(AJ826,[0]!Qualifier,(COLUMN(AJ826)-34),FALSE))</f>
        <v>Tissue</v>
      </c>
      <c r="BR826" s="320" t="str">
        <f>IF(AJ826="","",VLOOKUP(AK826,[0]!Qualifier,(COLUMN(AK826)-34),FALSE))</f>
        <v xml:space="preserve">NoAC </v>
      </c>
      <c r="BS826" s="320" t="str">
        <f>IF(AK826="","",VLOOKUP(AL826,[0]!Qualifier,(COLUMN(AL826)-34),FALSE))</f>
        <v>RPMI+DMSO</v>
      </c>
      <c r="BT826" s="320" t="str">
        <f>IF(AL826="","",VLOOKUP(AM826,[0]!Qualifier,(COLUMN(AM826)-34),FALSE))</f>
        <v xml:space="preserve">CleanR </v>
      </c>
      <c r="BU826" s="320" t="str">
        <f>IF(AM826="","",VLOOKUP(AN826,[0]!Qualifier,(COLUMN(AN826)-34),FALSE))</f>
        <v>VSTis</v>
      </c>
      <c r="BV826" s="320" t="str">
        <f>IF(AN826="","",VLOOKUP(AO826,[0]!Qualifier,(COLUMN(AO826)-34),FALSE))</f>
        <v xml:space="preserve">≤-140°C  </v>
      </c>
      <c r="BW826" s="320" t="str">
        <f>IF(AO826="","",VLOOKUP(AP826,[0]!Qualifier,(COLUMN(AP826)-34),FALSE))</f>
        <v>CryoPres</v>
      </c>
      <c r="BX826" s="320" t="str">
        <f>IF(AP826="","",VLOOKUP(AQ826,[0]!Qualifier,(COLUMN(AQ826)-34),FALSE))</f>
        <v xml:space="preserve">Postm </v>
      </c>
      <c r="BY826" s="320" t="str">
        <f>IF(AQ826="","",VLOOKUP(AR826,[0]!Qualifier,(COLUMN(AR826)-34),FALSE))</f>
        <v xml:space="preserve">Other </v>
      </c>
      <c r="BZ826" s="320" t="str">
        <f>IF(AR826="","",VLOOKUP(AS826,[0]!Qualifier,(COLUMN(AS826)-34),FALSE))</f>
        <v xml:space="preserve">NA </v>
      </c>
      <c r="CA826" s="320" t="str">
        <f>IF(AS826="","",VLOOKUP(AT826,[0]!Qualifier,(COLUMN(AT826)-34),FALSE))</f>
        <v>Transpl</v>
      </c>
      <c r="CB826" s="320" t="str">
        <f>IF(AT826="","",VLOOKUP(AU826,[0]!Qualifier,(COLUMN(AU826)-34),FALSE))</f>
        <v xml:space="preserve">None </v>
      </c>
      <c r="CC826" s="320" t="str">
        <f>IF(AU826="","",VLOOKUP(AV826,[0]!Qualifier,(COLUMN(AV826)-34),FALSE))</f>
        <v xml:space="preserve">None </v>
      </c>
      <c r="CD826" s="320" t="str">
        <f>IF(AV826="","",VLOOKUP(AW826,[0]!Qualifier,(COLUMN(AW826)-34),FALSE))</f>
        <v xml:space="preserve">NoIrr </v>
      </c>
      <c r="CE826" s="320" t="str">
        <f>IF(AW826="","",VLOOKUP(AX826,[0]!Qualifier,(COLUMN(AX826)-34),FALSE))</f>
        <v xml:space="preserve">- </v>
      </c>
      <c r="CF826" s="320" t="str">
        <f>IF(AX826="","",VLOOKUP(AY826,[0]!Qualifier,(COLUMN(AY826)-34),FALSE))</f>
        <v>no sub</v>
      </c>
      <c r="CG826" s="320" t="str">
        <f>IF(AY826="","",VLOOKUP(AZ826,[0]!Qualifier,(COLUMN(AZ826)-34),FALSE))</f>
        <v>Non</v>
      </c>
      <c r="CH826" s="320" t="str">
        <f>IF(AZ826="","",VLOOKUP(BA826,[0]!Qualifier,(COLUMN(BA826)-34),FALSE))</f>
        <v>HValveAort</v>
      </c>
      <c r="CI826" s="320" t="str">
        <f>IF(BA826="","",VLOOKUP(BB826,[0]!Qualifier,(COLUMN(BB826)-34),FALSE))</f>
        <v>Antibio</v>
      </c>
      <c r="CJ826" s="320"/>
      <c r="CK826" s="513" t="str">
        <f t="shared" si="635"/>
        <v>7-1-18-4-5-6-5-4-3-1-8-1-1-1-1-1-1-17-10</v>
      </c>
    </row>
    <row r="827" spans="2:94" ht="12.95" customHeight="1" outlineLevel="1" x14ac:dyDescent="0.35">
      <c r="B827" s="7">
        <f t="shared" si="589"/>
        <v>822</v>
      </c>
      <c r="C827" s="59">
        <f t="shared" si="590"/>
        <v>822</v>
      </c>
      <c r="D827" s="124">
        <f t="shared" si="591"/>
        <v>717004</v>
      </c>
      <c r="E827" s="16" t="str">
        <f t="shared" si="592"/>
        <v>Tissue</v>
      </c>
      <c r="F827" s="58" t="str">
        <f t="shared" si="593"/>
        <v xml:space="preserve">NoAC </v>
      </c>
      <c r="G827" s="58" t="str">
        <f t="shared" si="594"/>
        <v>RPMI+DMSO</v>
      </c>
      <c r="H827" s="58" t="str">
        <f t="shared" si="595"/>
        <v xml:space="preserve">CleanR </v>
      </c>
      <c r="I827" s="58" t="str">
        <f t="shared" si="596"/>
        <v>VSTis</v>
      </c>
      <c r="J827" s="58" t="str">
        <f t="shared" si="597"/>
        <v xml:space="preserve">≤-140°C  </v>
      </c>
      <c r="K827" s="58" t="str">
        <f t="shared" si="598"/>
        <v>CryoPres</v>
      </c>
      <c r="L827" s="58" t="str">
        <f t="shared" si="599"/>
        <v xml:space="preserve">Allo </v>
      </c>
      <c r="M827" s="58" t="str">
        <f t="shared" si="600"/>
        <v xml:space="preserve">Other </v>
      </c>
      <c r="N827" s="58" t="str">
        <f t="shared" si="601"/>
        <v xml:space="preserve">NA </v>
      </c>
      <c r="O827" s="58" t="str">
        <f t="shared" si="602"/>
        <v>Transpl</v>
      </c>
      <c r="P827" s="58" t="str">
        <f t="shared" si="603"/>
        <v xml:space="preserve">None </v>
      </c>
      <c r="Q827" s="58" t="str">
        <f t="shared" si="604"/>
        <v xml:space="preserve">None </v>
      </c>
      <c r="R827" s="58" t="str">
        <f t="shared" si="605"/>
        <v xml:space="preserve">NoIrr </v>
      </c>
      <c r="S827" s="58" t="str">
        <f t="shared" si="606"/>
        <v xml:space="preserve">- </v>
      </c>
      <c r="T827" s="58" t="str">
        <f t="shared" si="607"/>
        <v>no sub</v>
      </c>
      <c r="U827" s="58" t="str">
        <f t="shared" si="608"/>
        <v>Non</v>
      </c>
      <c r="V827" s="58" t="str">
        <f t="shared" si="609"/>
        <v>HValveAort</v>
      </c>
      <c r="W827" s="58" t="str">
        <f t="shared" si="610"/>
        <v>Antibio</v>
      </c>
      <c r="Y827" s="161" t="str">
        <f t="shared" si="611"/>
        <v>7-1-18-4-5-6-5-1-3-1-8-1-1-1-1-1-1-17-10</v>
      </c>
      <c r="Z827" s="8">
        <f t="shared" si="612"/>
        <v>717004</v>
      </c>
      <c r="AA827" s="7">
        <f t="shared" si="613"/>
        <v>822</v>
      </c>
      <c r="AB827" s="29" t="str">
        <f t="shared" si="614"/>
        <v>7</v>
      </c>
      <c r="AC827" s="29" t="str">
        <f t="shared" si="614"/>
        <v>1</v>
      </c>
      <c r="AD827" s="29" t="str">
        <f t="shared" si="614"/>
        <v>7</v>
      </c>
      <c r="AE827" s="29" t="str">
        <f t="shared" si="614"/>
        <v>0</v>
      </c>
      <c r="AF827" s="29" t="str">
        <f t="shared" si="614"/>
        <v>0</v>
      </c>
      <c r="AG827" s="29" t="str">
        <f t="shared" si="614"/>
        <v>4</v>
      </c>
      <c r="AH827" s="48">
        <f t="shared" si="588"/>
        <v>822</v>
      </c>
      <c r="AI827" s="510">
        <v>717004</v>
      </c>
      <c r="AJ827" s="509">
        <v>7</v>
      </c>
      <c r="AK827" s="509">
        <v>1</v>
      </c>
      <c r="AL827" s="509">
        <v>18</v>
      </c>
      <c r="AM827" s="509">
        <v>4</v>
      </c>
      <c r="AN827" s="509">
        <v>5</v>
      </c>
      <c r="AO827" s="509">
        <v>6</v>
      </c>
      <c r="AP827" s="509">
        <v>5</v>
      </c>
      <c r="AQ827" s="509">
        <v>1</v>
      </c>
      <c r="AR827" s="509">
        <v>3</v>
      </c>
      <c r="AS827" s="509">
        <v>1</v>
      </c>
      <c r="AT827" s="509">
        <v>8</v>
      </c>
      <c r="AU827" s="509">
        <v>1</v>
      </c>
      <c r="AV827" s="509">
        <v>1</v>
      </c>
      <c r="AW827" s="509">
        <v>1</v>
      </c>
      <c r="AX827" s="509">
        <v>1</v>
      </c>
      <c r="AY827" s="509">
        <v>1</v>
      </c>
      <c r="AZ827" s="509">
        <v>1</v>
      </c>
      <c r="BA827" s="509">
        <v>17</v>
      </c>
      <c r="BB827" s="509">
        <v>10</v>
      </c>
      <c r="BC827" s="509" t="b">
        <v>0</v>
      </c>
      <c r="BD827" s="508">
        <v>42442</v>
      </c>
      <c r="BE827" s="508">
        <v>42442</v>
      </c>
      <c r="BF827" s="509" t="b">
        <v>0</v>
      </c>
      <c r="BG827" s="510" t="s">
        <v>1416</v>
      </c>
      <c r="BH827" s="509">
        <v>2</v>
      </c>
      <c r="BI827" s="510" t="s">
        <v>763</v>
      </c>
      <c r="BJ827" s="513">
        <v>42442</v>
      </c>
      <c r="BK827" s="513">
        <v>42442</v>
      </c>
      <c r="BL827" s="513">
        <v>46217</v>
      </c>
      <c r="BM827" s="513">
        <v>42471</v>
      </c>
      <c r="BN827" s="509">
        <v>1</v>
      </c>
      <c r="BO827" s="510" t="s">
        <v>1078</v>
      </c>
      <c r="BP827" s="58">
        <f t="shared" si="634"/>
        <v>7</v>
      </c>
      <c r="BQ827" s="320" t="str">
        <f>IF(AI827="","",VLOOKUP(AJ827,[0]!Qualifier,(COLUMN(AJ827)-34),FALSE))</f>
        <v>Tissue</v>
      </c>
      <c r="BR827" s="320" t="str">
        <f>IF(AJ827="","",VLOOKUP(AK827,[0]!Qualifier,(COLUMN(AK827)-34),FALSE))</f>
        <v xml:space="preserve">NoAC </v>
      </c>
      <c r="BS827" s="320" t="str">
        <f>IF(AK827="","",VLOOKUP(AL827,[0]!Qualifier,(COLUMN(AL827)-34),FALSE))</f>
        <v>RPMI+DMSO</v>
      </c>
      <c r="BT827" s="320" t="str">
        <f>IF(AL827="","",VLOOKUP(AM827,[0]!Qualifier,(COLUMN(AM827)-34),FALSE))</f>
        <v xml:space="preserve">CleanR </v>
      </c>
      <c r="BU827" s="320" t="str">
        <f>IF(AM827="","",VLOOKUP(AN827,[0]!Qualifier,(COLUMN(AN827)-34),FALSE))</f>
        <v>VSTis</v>
      </c>
      <c r="BV827" s="320" t="str">
        <f>IF(AN827="","",VLOOKUP(AO827,[0]!Qualifier,(COLUMN(AO827)-34),FALSE))</f>
        <v xml:space="preserve">≤-140°C  </v>
      </c>
      <c r="BW827" s="320" t="str">
        <f>IF(AO827="","",VLOOKUP(AP827,[0]!Qualifier,(COLUMN(AP827)-34),FALSE))</f>
        <v>CryoPres</v>
      </c>
      <c r="BX827" s="320" t="str">
        <f>IF(AP827="","",VLOOKUP(AQ827,[0]!Qualifier,(COLUMN(AQ827)-34),FALSE))</f>
        <v xml:space="preserve">Allo </v>
      </c>
      <c r="BY827" s="320" t="str">
        <f>IF(AQ827="","",VLOOKUP(AR827,[0]!Qualifier,(COLUMN(AR827)-34),FALSE))</f>
        <v xml:space="preserve">Other </v>
      </c>
      <c r="BZ827" s="320" t="str">
        <f>IF(AR827="","",VLOOKUP(AS827,[0]!Qualifier,(COLUMN(AS827)-34),FALSE))</f>
        <v xml:space="preserve">NA </v>
      </c>
      <c r="CA827" s="320" t="str">
        <f>IF(AS827="","",VLOOKUP(AT827,[0]!Qualifier,(COLUMN(AT827)-34),FALSE))</f>
        <v>Transpl</v>
      </c>
      <c r="CB827" s="320" t="str">
        <f>IF(AT827="","",VLOOKUP(AU827,[0]!Qualifier,(COLUMN(AU827)-34),FALSE))</f>
        <v xml:space="preserve">None </v>
      </c>
      <c r="CC827" s="320" t="str">
        <f>IF(AU827="","",VLOOKUP(AV827,[0]!Qualifier,(COLUMN(AV827)-34),FALSE))</f>
        <v xml:space="preserve">None </v>
      </c>
      <c r="CD827" s="320" t="str">
        <f>IF(AV827="","",VLOOKUP(AW827,[0]!Qualifier,(COLUMN(AW827)-34),FALSE))</f>
        <v xml:space="preserve">NoIrr </v>
      </c>
      <c r="CE827" s="320" t="str">
        <f>IF(AW827="","",VLOOKUP(AX827,[0]!Qualifier,(COLUMN(AX827)-34),FALSE))</f>
        <v xml:space="preserve">- </v>
      </c>
      <c r="CF827" s="320" t="str">
        <f>IF(AX827="","",VLOOKUP(AY827,[0]!Qualifier,(COLUMN(AY827)-34),FALSE))</f>
        <v>no sub</v>
      </c>
      <c r="CG827" s="320" t="str">
        <f>IF(AY827="","",VLOOKUP(AZ827,[0]!Qualifier,(COLUMN(AZ827)-34),FALSE))</f>
        <v>Non</v>
      </c>
      <c r="CH827" s="320" t="str">
        <f>IF(AZ827="","",VLOOKUP(BA827,[0]!Qualifier,(COLUMN(BA827)-34),FALSE))</f>
        <v>HValveAort</v>
      </c>
      <c r="CI827" s="320" t="str">
        <f>IF(BA827="","",VLOOKUP(BB827,[0]!Qualifier,(COLUMN(BB827)-34),FALSE))</f>
        <v>Antibio</v>
      </c>
      <c r="CJ827" s="320"/>
      <c r="CK827" s="513" t="str">
        <f t="shared" si="635"/>
        <v>7-1-18-4-5-6-5-1-3-1-8-1-1-1-1-1-1-17-10</v>
      </c>
    </row>
    <row r="828" spans="2:94" ht="12.95" customHeight="1" outlineLevel="1" x14ac:dyDescent="0.35">
      <c r="B828" s="7">
        <f t="shared" si="589"/>
        <v>823</v>
      </c>
      <c r="C828" s="59">
        <f t="shared" si="590"/>
        <v>823</v>
      </c>
      <c r="D828" s="124">
        <f t="shared" si="591"/>
        <v>717005</v>
      </c>
      <c r="E828" s="16" t="str">
        <f t="shared" si="592"/>
        <v>Tissue</v>
      </c>
      <c r="F828" s="58" t="str">
        <f t="shared" si="593"/>
        <v xml:space="preserve">NoAC </v>
      </c>
      <c r="G828" s="58" t="str">
        <f t="shared" si="594"/>
        <v>M199+DMSO</v>
      </c>
      <c r="H828" s="58" t="str">
        <f t="shared" si="595"/>
        <v xml:space="preserve">CleanR </v>
      </c>
      <c r="I828" s="58" t="str">
        <f t="shared" si="596"/>
        <v>VSTis</v>
      </c>
      <c r="J828" s="58" t="str">
        <f t="shared" si="597"/>
        <v xml:space="preserve">≤-140°C  </v>
      </c>
      <c r="K828" s="58" t="str">
        <f t="shared" si="598"/>
        <v>CryoPres</v>
      </c>
      <c r="L828" s="58" t="str">
        <f t="shared" si="599"/>
        <v xml:space="preserve">Allo </v>
      </c>
      <c r="M828" s="58" t="str">
        <f t="shared" si="600"/>
        <v xml:space="preserve">Other </v>
      </c>
      <c r="N828" s="58" t="str">
        <f t="shared" si="601"/>
        <v xml:space="preserve">NA </v>
      </c>
      <c r="O828" s="58" t="str">
        <f t="shared" si="602"/>
        <v>Transpl</v>
      </c>
      <c r="P828" s="58" t="str">
        <f t="shared" si="603"/>
        <v xml:space="preserve">None </v>
      </c>
      <c r="Q828" s="58" t="str">
        <f t="shared" si="604"/>
        <v xml:space="preserve">None </v>
      </c>
      <c r="R828" s="58" t="str">
        <f t="shared" si="605"/>
        <v xml:space="preserve">NoIrr </v>
      </c>
      <c r="S828" s="58" t="str">
        <f t="shared" si="606"/>
        <v xml:space="preserve">- </v>
      </c>
      <c r="T828" s="58" t="str">
        <f t="shared" si="607"/>
        <v>no sub</v>
      </c>
      <c r="U828" s="58" t="str">
        <f t="shared" si="608"/>
        <v>Non</v>
      </c>
      <c r="V828" s="58" t="str">
        <f t="shared" si="609"/>
        <v>HValveAort</v>
      </c>
      <c r="W828" s="58" t="str">
        <f t="shared" si="610"/>
        <v>Antibio</v>
      </c>
      <c r="Y828" s="161" t="str">
        <f t="shared" si="611"/>
        <v>7-1-24-4-5-6-5-1-3-1-8-1-1-1-1-1-1-17-10</v>
      </c>
      <c r="Z828" s="8">
        <f t="shared" si="612"/>
        <v>717005</v>
      </c>
      <c r="AA828" s="7">
        <f t="shared" si="613"/>
        <v>823</v>
      </c>
      <c r="AB828" s="29" t="str">
        <f t="shared" si="614"/>
        <v>7</v>
      </c>
      <c r="AC828" s="29" t="str">
        <f t="shared" si="614"/>
        <v>1</v>
      </c>
      <c r="AD828" s="29" t="str">
        <f t="shared" si="614"/>
        <v>7</v>
      </c>
      <c r="AE828" s="29" t="str">
        <f t="shared" si="614"/>
        <v>0</v>
      </c>
      <c r="AF828" s="29" t="str">
        <f t="shared" si="614"/>
        <v>0</v>
      </c>
      <c r="AG828" s="29" t="str">
        <f t="shared" si="614"/>
        <v>5</v>
      </c>
      <c r="AH828" s="48">
        <f t="shared" si="588"/>
        <v>823</v>
      </c>
      <c r="AI828" s="510">
        <v>717005</v>
      </c>
      <c r="AJ828" s="509">
        <v>7</v>
      </c>
      <c r="AK828" s="509">
        <v>1</v>
      </c>
      <c r="AL828" s="509">
        <v>24</v>
      </c>
      <c r="AM828" s="509">
        <v>4</v>
      </c>
      <c r="AN828" s="509">
        <v>5</v>
      </c>
      <c r="AO828" s="509">
        <v>6</v>
      </c>
      <c r="AP828" s="509">
        <v>5</v>
      </c>
      <c r="AQ828" s="509">
        <v>1</v>
      </c>
      <c r="AR828" s="509">
        <v>3</v>
      </c>
      <c r="AS828" s="509">
        <v>1</v>
      </c>
      <c r="AT828" s="509">
        <v>8</v>
      </c>
      <c r="AU828" s="509">
        <v>1</v>
      </c>
      <c r="AV828" s="509">
        <v>1</v>
      </c>
      <c r="AW828" s="509">
        <v>1</v>
      </c>
      <c r="AX828" s="509">
        <v>1</v>
      </c>
      <c r="AY828" s="509">
        <v>1</v>
      </c>
      <c r="AZ828" s="509">
        <v>1</v>
      </c>
      <c r="BA828" s="509">
        <v>17</v>
      </c>
      <c r="BB828" s="509">
        <v>10</v>
      </c>
      <c r="BC828" s="509" t="b">
        <v>0</v>
      </c>
      <c r="BD828" s="508">
        <v>43081</v>
      </c>
      <c r="BE828" s="508">
        <v>43015</v>
      </c>
      <c r="BF828" s="509" t="b">
        <v>0</v>
      </c>
      <c r="BG828" s="510" t="s">
        <v>1417</v>
      </c>
      <c r="BH828" s="509">
        <v>2</v>
      </c>
      <c r="BI828" s="510" t="s">
        <v>763</v>
      </c>
      <c r="BJ828" s="513">
        <v>43081</v>
      </c>
      <c r="BK828" s="513">
        <v>43015</v>
      </c>
      <c r="BL828" s="513">
        <v>46217</v>
      </c>
      <c r="BM828" s="510"/>
      <c r="BN828" s="512"/>
      <c r="BO828" s="510"/>
      <c r="BP828" s="58" t="str">
        <f t="shared" si="634"/>
        <v/>
      </c>
      <c r="BQ828" s="320" t="str">
        <f>IF(AI828="","",VLOOKUP(AJ828,[0]!Qualifier,(COLUMN(AJ828)-34),FALSE))</f>
        <v>Tissue</v>
      </c>
      <c r="BR828" s="320" t="str">
        <f>IF(AJ828="","",VLOOKUP(AK828,[0]!Qualifier,(COLUMN(AK828)-34),FALSE))</f>
        <v xml:space="preserve">NoAC </v>
      </c>
      <c r="BS828" s="320" t="str">
        <f>IF(AK828="","",VLOOKUP(AL828,[0]!Qualifier,(COLUMN(AL828)-34),FALSE))</f>
        <v>M199+DMSO</v>
      </c>
      <c r="BT828" s="320" t="str">
        <f>IF(AL828="","",VLOOKUP(AM828,[0]!Qualifier,(COLUMN(AM828)-34),FALSE))</f>
        <v xml:space="preserve">CleanR </v>
      </c>
      <c r="BU828" s="320" t="str">
        <f>IF(AM828="","",VLOOKUP(AN828,[0]!Qualifier,(COLUMN(AN828)-34),FALSE))</f>
        <v>VSTis</v>
      </c>
      <c r="BV828" s="320" t="str">
        <f>IF(AN828="","",VLOOKUP(AO828,[0]!Qualifier,(COLUMN(AO828)-34),FALSE))</f>
        <v xml:space="preserve">≤-140°C  </v>
      </c>
      <c r="BW828" s="320" t="str">
        <f>IF(AO828="","",VLOOKUP(AP828,[0]!Qualifier,(COLUMN(AP828)-34),FALSE))</f>
        <v>CryoPres</v>
      </c>
      <c r="BX828" s="320" t="str">
        <f>IF(AP828="","",VLOOKUP(AQ828,[0]!Qualifier,(COLUMN(AQ828)-34),FALSE))</f>
        <v xml:space="preserve">Allo </v>
      </c>
      <c r="BY828" s="320" t="str">
        <f>IF(AQ828="","",VLOOKUP(AR828,[0]!Qualifier,(COLUMN(AR828)-34),FALSE))</f>
        <v xml:space="preserve">Other </v>
      </c>
      <c r="BZ828" s="320" t="str">
        <f>IF(AR828="","",VLOOKUP(AS828,[0]!Qualifier,(COLUMN(AS828)-34),FALSE))</f>
        <v xml:space="preserve">NA </v>
      </c>
      <c r="CA828" s="320" t="str">
        <f>IF(AS828="","",VLOOKUP(AT828,[0]!Qualifier,(COLUMN(AT828)-34),FALSE))</f>
        <v>Transpl</v>
      </c>
      <c r="CB828" s="320" t="str">
        <f>IF(AT828="","",VLOOKUP(AU828,[0]!Qualifier,(COLUMN(AU828)-34),FALSE))</f>
        <v xml:space="preserve">None </v>
      </c>
      <c r="CC828" s="320" t="str">
        <f>IF(AU828="","",VLOOKUP(AV828,[0]!Qualifier,(COLUMN(AV828)-34),FALSE))</f>
        <v xml:space="preserve">None </v>
      </c>
      <c r="CD828" s="320" t="str">
        <f>IF(AV828="","",VLOOKUP(AW828,[0]!Qualifier,(COLUMN(AW828)-34),FALSE))</f>
        <v xml:space="preserve">NoIrr </v>
      </c>
      <c r="CE828" s="320" t="str">
        <f>IF(AW828="","",VLOOKUP(AX828,[0]!Qualifier,(COLUMN(AX828)-34),FALSE))</f>
        <v xml:space="preserve">- </v>
      </c>
      <c r="CF828" s="320" t="str">
        <f>IF(AX828="","",VLOOKUP(AY828,[0]!Qualifier,(COLUMN(AY828)-34),FALSE))</f>
        <v>no sub</v>
      </c>
      <c r="CG828" s="320" t="str">
        <f>IF(AY828="","",VLOOKUP(AZ828,[0]!Qualifier,(COLUMN(AZ828)-34),FALSE))</f>
        <v>Non</v>
      </c>
      <c r="CH828" s="320" t="str">
        <f>IF(AZ828="","",VLOOKUP(BA828,[0]!Qualifier,(COLUMN(BA828)-34),FALSE))</f>
        <v>HValveAort</v>
      </c>
      <c r="CI828" s="320" t="str">
        <f>IF(BA828="","",VLOOKUP(BB828,[0]!Qualifier,(COLUMN(BB828)-34),FALSE))</f>
        <v>Antibio</v>
      </c>
      <c r="CJ828" s="320"/>
      <c r="CK828" s="513" t="str">
        <f t="shared" si="635"/>
        <v>7-1-24-4-5-6-5-1-3-1-8-1-1-1-1-1-1-17-10</v>
      </c>
    </row>
    <row r="829" spans="2:94" ht="12.95" customHeight="1" outlineLevel="1" x14ac:dyDescent="0.35">
      <c r="B829" s="7">
        <f t="shared" si="589"/>
        <v>824</v>
      </c>
      <c r="C829" s="59">
        <f t="shared" si="590"/>
        <v>824</v>
      </c>
      <c r="D829" s="124">
        <f t="shared" si="591"/>
        <v>717006</v>
      </c>
      <c r="E829" s="16" t="str">
        <f t="shared" si="592"/>
        <v>Tissue</v>
      </c>
      <c r="F829" s="58" t="str">
        <f t="shared" si="593"/>
        <v xml:space="preserve">NoAC </v>
      </c>
      <c r="G829" s="58" t="str">
        <f t="shared" si="594"/>
        <v>M199+DMSO</v>
      </c>
      <c r="H829" s="58" t="str">
        <f t="shared" si="595"/>
        <v xml:space="preserve">CleanR </v>
      </c>
      <c r="I829" s="58" t="str">
        <f t="shared" si="596"/>
        <v>VSTis</v>
      </c>
      <c r="J829" s="58" t="str">
        <f t="shared" si="597"/>
        <v xml:space="preserve">≤-140°C  </v>
      </c>
      <c r="K829" s="58" t="str">
        <f t="shared" si="598"/>
        <v>CryoPres</v>
      </c>
      <c r="L829" s="58" t="str">
        <f t="shared" si="599"/>
        <v xml:space="preserve">Postm </v>
      </c>
      <c r="M829" s="58" t="str">
        <f t="shared" si="600"/>
        <v xml:space="preserve">Other </v>
      </c>
      <c r="N829" s="58" t="str">
        <f t="shared" si="601"/>
        <v xml:space="preserve">NA </v>
      </c>
      <c r="O829" s="58" t="str">
        <f t="shared" si="602"/>
        <v>Transpl</v>
      </c>
      <c r="P829" s="58" t="str">
        <f t="shared" si="603"/>
        <v xml:space="preserve">None </v>
      </c>
      <c r="Q829" s="58" t="str">
        <f t="shared" si="604"/>
        <v xml:space="preserve">None </v>
      </c>
      <c r="R829" s="58" t="str">
        <f t="shared" si="605"/>
        <v xml:space="preserve">NoIrr </v>
      </c>
      <c r="S829" s="58" t="str">
        <f t="shared" si="606"/>
        <v xml:space="preserve">- </v>
      </c>
      <c r="T829" s="58" t="str">
        <f t="shared" si="607"/>
        <v>no sub</v>
      </c>
      <c r="U829" s="58" t="str">
        <f t="shared" si="608"/>
        <v>Non</v>
      </c>
      <c r="V829" s="58" t="str">
        <f t="shared" si="609"/>
        <v>HValveAort</v>
      </c>
      <c r="W829" s="58" t="str">
        <f t="shared" si="610"/>
        <v>Antibio</v>
      </c>
      <c r="Y829" s="161" t="str">
        <f t="shared" si="611"/>
        <v>7-1-24-4-5-6-5-4-3-1-8-1-1-1-1-1-1-17-10</v>
      </c>
      <c r="Z829" s="8">
        <f t="shared" si="612"/>
        <v>717006</v>
      </c>
      <c r="AA829" s="7">
        <f t="shared" si="613"/>
        <v>824</v>
      </c>
      <c r="AB829" s="29" t="str">
        <f t="shared" si="614"/>
        <v>7</v>
      </c>
      <c r="AC829" s="29" t="str">
        <f t="shared" si="614"/>
        <v>1</v>
      </c>
      <c r="AD829" s="29" t="str">
        <f t="shared" si="614"/>
        <v>7</v>
      </c>
      <c r="AE829" s="29" t="str">
        <f t="shared" si="614"/>
        <v>0</v>
      </c>
      <c r="AF829" s="29" t="str">
        <f t="shared" si="614"/>
        <v>0</v>
      </c>
      <c r="AG829" s="29" t="str">
        <f t="shared" si="614"/>
        <v>6</v>
      </c>
      <c r="AH829" s="48">
        <f t="shared" si="588"/>
        <v>824</v>
      </c>
      <c r="AI829" s="510">
        <v>717006</v>
      </c>
      <c r="AJ829" s="509">
        <v>7</v>
      </c>
      <c r="AK829" s="509">
        <v>1</v>
      </c>
      <c r="AL829" s="509">
        <v>24</v>
      </c>
      <c r="AM829" s="509">
        <v>4</v>
      </c>
      <c r="AN829" s="509">
        <v>5</v>
      </c>
      <c r="AO829" s="509">
        <v>6</v>
      </c>
      <c r="AP829" s="509">
        <v>5</v>
      </c>
      <c r="AQ829" s="509">
        <v>4</v>
      </c>
      <c r="AR829" s="509">
        <v>3</v>
      </c>
      <c r="AS829" s="509">
        <v>1</v>
      </c>
      <c r="AT829" s="509">
        <v>8</v>
      </c>
      <c r="AU829" s="509">
        <v>1</v>
      </c>
      <c r="AV829" s="509">
        <v>1</v>
      </c>
      <c r="AW829" s="509">
        <v>1</v>
      </c>
      <c r="AX829" s="509">
        <v>1</v>
      </c>
      <c r="AY829" s="509">
        <v>1</v>
      </c>
      <c r="AZ829" s="509">
        <v>1</v>
      </c>
      <c r="BA829" s="509">
        <v>17</v>
      </c>
      <c r="BB829" s="509">
        <v>10</v>
      </c>
      <c r="BC829" s="509" t="b">
        <v>0</v>
      </c>
      <c r="BD829" s="508">
        <v>43081</v>
      </c>
      <c r="BE829" s="508">
        <v>43015</v>
      </c>
      <c r="BF829" s="509" t="b">
        <v>0</v>
      </c>
      <c r="BG829" s="510" t="s">
        <v>1418</v>
      </c>
      <c r="BH829" s="509">
        <v>2</v>
      </c>
      <c r="BI829" s="510" t="s">
        <v>763</v>
      </c>
      <c r="BJ829" s="513">
        <v>43081</v>
      </c>
      <c r="BK829" s="513">
        <v>43015</v>
      </c>
      <c r="BL829" s="513">
        <v>46217</v>
      </c>
      <c r="BM829" s="510"/>
      <c r="BN829" s="512"/>
      <c r="BO829" s="510"/>
      <c r="BP829" s="58" t="str">
        <f t="shared" si="634"/>
        <v/>
      </c>
      <c r="BQ829" s="320" t="str">
        <f>IF(AI829="","",VLOOKUP(AJ829,[0]!Qualifier,(COLUMN(AJ829)-34),FALSE))</f>
        <v>Tissue</v>
      </c>
      <c r="BR829" s="320" t="str">
        <f>IF(AJ829="","",VLOOKUP(AK829,[0]!Qualifier,(COLUMN(AK829)-34),FALSE))</f>
        <v xml:space="preserve">NoAC </v>
      </c>
      <c r="BS829" s="320" t="str">
        <f>IF(AK829="","",VLOOKUP(AL829,[0]!Qualifier,(COLUMN(AL829)-34),FALSE))</f>
        <v>M199+DMSO</v>
      </c>
      <c r="BT829" s="320" t="str">
        <f>IF(AL829="","",VLOOKUP(AM829,[0]!Qualifier,(COLUMN(AM829)-34),FALSE))</f>
        <v xml:space="preserve">CleanR </v>
      </c>
      <c r="BU829" s="320" t="str">
        <f>IF(AM829="","",VLOOKUP(AN829,[0]!Qualifier,(COLUMN(AN829)-34),FALSE))</f>
        <v>VSTis</v>
      </c>
      <c r="BV829" s="320" t="str">
        <f>IF(AN829="","",VLOOKUP(AO829,[0]!Qualifier,(COLUMN(AO829)-34),FALSE))</f>
        <v xml:space="preserve">≤-140°C  </v>
      </c>
      <c r="BW829" s="320" t="str">
        <f>IF(AO829="","",VLOOKUP(AP829,[0]!Qualifier,(COLUMN(AP829)-34),FALSE))</f>
        <v>CryoPres</v>
      </c>
      <c r="BX829" s="320" t="str">
        <f>IF(AP829="","",VLOOKUP(AQ829,[0]!Qualifier,(COLUMN(AQ829)-34),FALSE))</f>
        <v xml:space="preserve">Postm </v>
      </c>
      <c r="BY829" s="320" t="str">
        <f>IF(AQ829="","",VLOOKUP(AR829,[0]!Qualifier,(COLUMN(AR829)-34),FALSE))</f>
        <v xml:space="preserve">Other </v>
      </c>
      <c r="BZ829" s="320" t="str">
        <f>IF(AR829="","",VLOOKUP(AS829,[0]!Qualifier,(COLUMN(AS829)-34),FALSE))</f>
        <v xml:space="preserve">NA </v>
      </c>
      <c r="CA829" s="320" t="str">
        <f>IF(AS829="","",VLOOKUP(AT829,[0]!Qualifier,(COLUMN(AT829)-34),FALSE))</f>
        <v>Transpl</v>
      </c>
      <c r="CB829" s="320" t="str">
        <f>IF(AT829="","",VLOOKUP(AU829,[0]!Qualifier,(COLUMN(AU829)-34),FALSE))</f>
        <v xml:space="preserve">None </v>
      </c>
      <c r="CC829" s="320" t="str">
        <f>IF(AU829="","",VLOOKUP(AV829,[0]!Qualifier,(COLUMN(AV829)-34),FALSE))</f>
        <v xml:space="preserve">None </v>
      </c>
      <c r="CD829" s="320" t="str">
        <f>IF(AV829="","",VLOOKUP(AW829,[0]!Qualifier,(COLUMN(AW829)-34),FALSE))</f>
        <v xml:space="preserve">NoIrr </v>
      </c>
      <c r="CE829" s="320" t="str">
        <f>IF(AW829="","",VLOOKUP(AX829,[0]!Qualifier,(COLUMN(AX829)-34),FALSE))</f>
        <v xml:space="preserve">- </v>
      </c>
      <c r="CF829" s="320" t="str">
        <f>IF(AX829="","",VLOOKUP(AY829,[0]!Qualifier,(COLUMN(AY829)-34),FALSE))</f>
        <v>no sub</v>
      </c>
      <c r="CG829" s="320" t="str">
        <f>IF(AY829="","",VLOOKUP(AZ829,[0]!Qualifier,(COLUMN(AZ829)-34),FALSE))</f>
        <v>Non</v>
      </c>
      <c r="CH829" s="320" t="str">
        <f>IF(AZ829="","",VLOOKUP(BA829,[0]!Qualifier,(COLUMN(BA829)-34),FALSE))</f>
        <v>HValveAort</v>
      </c>
      <c r="CI829" s="320" t="str">
        <f>IF(BA829="","",VLOOKUP(BB829,[0]!Qualifier,(COLUMN(BB829)-34),FALSE))</f>
        <v>Antibio</v>
      </c>
      <c r="CJ829" s="320"/>
      <c r="CK829" s="513" t="str">
        <f t="shared" si="635"/>
        <v>7-1-24-4-5-6-5-4-3-1-8-1-1-1-1-1-1-17-10</v>
      </c>
    </row>
    <row r="830" spans="2:94" ht="12.95" customHeight="1" outlineLevel="1" x14ac:dyDescent="0.35">
      <c r="B830" s="7">
        <f t="shared" si="589"/>
        <v>825</v>
      </c>
      <c r="C830" s="59">
        <f t="shared" si="590"/>
        <v>825</v>
      </c>
      <c r="D830" s="124">
        <f t="shared" si="591"/>
        <v>717007</v>
      </c>
      <c r="E830" s="16" t="str">
        <f t="shared" si="592"/>
        <v>Tissue</v>
      </c>
      <c r="F830" s="58" t="str">
        <f t="shared" si="593"/>
        <v xml:space="preserve">NoAC </v>
      </c>
      <c r="G830" s="58" t="str">
        <f t="shared" si="594"/>
        <v>RPMI+DMSO+HSA</v>
      </c>
      <c r="H830" s="58" t="str">
        <f t="shared" si="595"/>
        <v xml:space="preserve">CleanR </v>
      </c>
      <c r="I830" s="58" t="str">
        <f t="shared" si="596"/>
        <v>VSTis</v>
      </c>
      <c r="J830" s="58" t="str">
        <f t="shared" si="597"/>
        <v xml:space="preserve">≤-140°C  </v>
      </c>
      <c r="K830" s="58" t="str">
        <f t="shared" si="598"/>
        <v>CryoPres</v>
      </c>
      <c r="L830" s="58" t="str">
        <f t="shared" si="599"/>
        <v xml:space="preserve">Postm </v>
      </c>
      <c r="M830" s="58" t="str">
        <f t="shared" si="600"/>
        <v xml:space="preserve">Other </v>
      </c>
      <c r="N830" s="58" t="str">
        <f t="shared" si="601"/>
        <v xml:space="preserve">NA </v>
      </c>
      <c r="O830" s="58" t="str">
        <f t="shared" si="602"/>
        <v>Transpl</v>
      </c>
      <c r="P830" s="58" t="str">
        <f t="shared" si="603"/>
        <v xml:space="preserve">None </v>
      </c>
      <c r="Q830" s="58" t="str">
        <f t="shared" si="604"/>
        <v xml:space="preserve">None </v>
      </c>
      <c r="R830" s="58" t="str">
        <f t="shared" si="605"/>
        <v xml:space="preserve">NoIrr </v>
      </c>
      <c r="S830" s="58" t="str">
        <f t="shared" si="606"/>
        <v xml:space="preserve">- </v>
      </c>
      <c r="T830" s="58" t="str">
        <f t="shared" si="607"/>
        <v>no sub</v>
      </c>
      <c r="U830" s="58" t="str">
        <f t="shared" si="608"/>
        <v>Non</v>
      </c>
      <c r="V830" s="58" t="str">
        <f t="shared" si="609"/>
        <v>HValveAort</v>
      </c>
      <c r="W830" s="58" t="str">
        <f t="shared" si="610"/>
        <v>Antibio</v>
      </c>
      <c r="Y830" s="161" t="str">
        <f t="shared" si="611"/>
        <v>7-1-25-4-5-6-5-4-3-1-8-1-1-1-1-1-1-17-10</v>
      </c>
      <c r="Z830" s="8">
        <f t="shared" si="612"/>
        <v>717007</v>
      </c>
      <c r="AA830" s="7">
        <f t="shared" si="613"/>
        <v>825</v>
      </c>
      <c r="AB830" s="29" t="str">
        <f t="shared" si="614"/>
        <v>7</v>
      </c>
      <c r="AC830" s="29" t="str">
        <f t="shared" si="614"/>
        <v>1</v>
      </c>
      <c r="AD830" s="29" t="str">
        <f t="shared" si="614"/>
        <v>7</v>
      </c>
      <c r="AE830" s="29" t="str">
        <f t="shared" si="614"/>
        <v>0</v>
      </c>
      <c r="AF830" s="29" t="str">
        <f t="shared" si="614"/>
        <v>0</v>
      </c>
      <c r="AG830" s="29" t="str">
        <f t="shared" si="614"/>
        <v>7</v>
      </c>
      <c r="AH830" s="48">
        <f t="shared" si="588"/>
        <v>825</v>
      </c>
      <c r="AI830" s="510">
        <v>717007</v>
      </c>
      <c r="AJ830" s="509">
        <v>7</v>
      </c>
      <c r="AK830" s="509">
        <v>1</v>
      </c>
      <c r="AL830" s="509">
        <v>25</v>
      </c>
      <c r="AM830" s="509">
        <v>4</v>
      </c>
      <c r="AN830" s="509">
        <v>5</v>
      </c>
      <c r="AO830" s="509">
        <v>6</v>
      </c>
      <c r="AP830" s="509">
        <v>5</v>
      </c>
      <c r="AQ830" s="509">
        <v>4</v>
      </c>
      <c r="AR830" s="509">
        <v>3</v>
      </c>
      <c r="AS830" s="509">
        <v>1</v>
      </c>
      <c r="AT830" s="509">
        <v>8</v>
      </c>
      <c r="AU830" s="509">
        <v>1</v>
      </c>
      <c r="AV830" s="509">
        <v>1</v>
      </c>
      <c r="AW830" s="509">
        <v>1</v>
      </c>
      <c r="AX830" s="509">
        <v>1</v>
      </c>
      <c r="AY830" s="509">
        <v>1</v>
      </c>
      <c r="AZ830" s="509">
        <v>1</v>
      </c>
      <c r="BA830" s="509">
        <v>17</v>
      </c>
      <c r="BB830" s="509">
        <v>10</v>
      </c>
      <c r="BC830" s="509" t="b">
        <v>0</v>
      </c>
      <c r="BD830" s="508">
        <v>43092</v>
      </c>
      <c r="BE830" s="508">
        <v>43086</v>
      </c>
      <c r="BF830" s="509" t="b">
        <v>0</v>
      </c>
      <c r="BG830" s="510" t="s">
        <v>1419</v>
      </c>
      <c r="BH830" s="509">
        <v>2</v>
      </c>
      <c r="BI830" s="510" t="s">
        <v>763</v>
      </c>
      <c r="BJ830" s="513">
        <v>43092</v>
      </c>
      <c r="BK830" s="513">
        <v>43086</v>
      </c>
      <c r="BL830" s="513">
        <v>46217</v>
      </c>
      <c r="BM830" s="510"/>
      <c r="BN830" s="512"/>
      <c r="BO830" s="510"/>
      <c r="BP830" s="58" t="str">
        <f t="shared" si="634"/>
        <v/>
      </c>
      <c r="BQ830" s="320" t="str">
        <f>IF(AI830="","",VLOOKUP(AJ830,[0]!Qualifier,(COLUMN(AJ830)-34),FALSE))</f>
        <v>Tissue</v>
      </c>
      <c r="BR830" s="320" t="str">
        <f>IF(AJ830="","",VLOOKUP(AK830,[0]!Qualifier,(COLUMN(AK830)-34),FALSE))</f>
        <v xml:space="preserve">NoAC </v>
      </c>
      <c r="BS830" s="320" t="str">
        <f>IF(AK830="","",VLOOKUP(AL830,[0]!Qualifier,(COLUMN(AL830)-34),FALSE))</f>
        <v>RPMI+DMSO+HSA</v>
      </c>
      <c r="BT830" s="320" t="str">
        <f>IF(AL830="","",VLOOKUP(AM830,[0]!Qualifier,(COLUMN(AM830)-34),FALSE))</f>
        <v xml:space="preserve">CleanR </v>
      </c>
      <c r="BU830" s="320" t="str">
        <f>IF(AM830="","",VLOOKUP(AN830,[0]!Qualifier,(COLUMN(AN830)-34),FALSE))</f>
        <v>VSTis</v>
      </c>
      <c r="BV830" s="320" t="str">
        <f>IF(AN830="","",VLOOKUP(AO830,[0]!Qualifier,(COLUMN(AO830)-34),FALSE))</f>
        <v xml:space="preserve">≤-140°C  </v>
      </c>
      <c r="BW830" s="320" t="str">
        <f>IF(AO830="","",VLOOKUP(AP830,[0]!Qualifier,(COLUMN(AP830)-34),FALSE))</f>
        <v>CryoPres</v>
      </c>
      <c r="BX830" s="320" t="str">
        <f>IF(AP830="","",VLOOKUP(AQ830,[0]!Qualifier,(COLUMN(AQ830)-34),FALSE))</f>
        <v xml:space="preserve">Postm </v>
      </c>
      <c r="BY830" s="320" t="str">
        <f>IF(AQ830="","",VLOOKUP(AR830,[0]!Qualifier,(COLUMN(AR830)-34),FALSE))</f>
        <v xml:space="preserve">Other </v>
      </c>
      <c r="BZ830" s="320" t="str">
        <f>IF(AR830="","",VLOOKUP(AS830,[0]!Qualifier,(COLUMN(AS830)-34),FALSE))</f>
        <v xml:space="preserve">NA </v>
      </c>
      <c r="CA830" s="320" t="str">
        <f>IF(AS830="","",VLOOKUP(AT830,[0]!Qualifier,(COLUMN(AT830)-34),FALSE))</f>
        <v>Transpl</v>
      </c>
      <c r="CB830" s="320" t="str">
        <f>IF(AT830="","",VLOOKUP(AU830,[0]!Qualifier,(COLUMN(AU830)-34),FALSE))</f>
        <v xml:space="preserve">None </v>
      </c>
      <c r="CC830" s="320" t="str">
        <f>IF(AU830="","",VLOOKUP(AV830,[0]!Qualifier,(COLUMN(AV830)-34),FALSE))</f>
        <v xml:space="preserve">None </v>
      </c>
      <c r="CD830" s="320" t="str">
        <f>IF(AV830="","",VLOOKUP(AW830,[0]!Qualifier,(COLUMN(AW830)-34),FALSE))</f>
        <v xml:space="preserve">NoIrr </v>
      </c>
      <c r="CE830" s="320" t="str">
        <f>IF(AW830="","",VLOOKUP(AX830,[0]!Qualifier,(COLUMN(AX830)-34),FALSE))</f>
        <v xml:space="preserve">- </v>
      </c>
      <c r="CF830" s="320" t="str">
        <f>IF(AX830="","",VLOOKUP(AY830,[0]!Qualifier,(COLUMN(AY830)-34),FALSE))</f>
        <v>no sub</v>
      </c>
      <c r="CG830" s="320" t="str">
        <f>IF(AY830="","",VLOOKUP(AZ830,[0]!Qualifier,(COLUMN(AZ830)-34),FALSE))</f>
        <v>Non</v>
      </c>
      <c r="CH830" s="320" t="str">
        <f>IF(AZ830="","",VLOOKUP(BA830,[0]!Qualifier,(COLUMN(BA830)-34),FALSE))</f>
        <v>HValveAort</v>
      </c>
      <c r="CI830" s="320" t="str">
        <f>IF(BA830="","",VLOOKUP(BB830,[0]!Qualifier,(COLUMN(BB830)-34),FALSE))</f>
        <v>Antibio</v>
      </c>
      <c r="CJ830" s="320"/>
      <c r="CK830" s="513" t="str">
        <f t="shared" si="635"/>
        <v>7-1-25-4-5-6-5-4-3-1-8-1-1-1-1-1-1-17-10</v>
      </c>
    </row>
    <row r="831" spans="2:94" ht="12.95" customHeight="1" outlineLevel="1" x14ac:dyDescent="0.35">
      <c r="B831" s="7">
        <f t="shared" si="589"/>
        <v>826</v>
      </c>
      <c r="C831" s="59">
        <f t="shared" si="590"/>
        <v>826</v>
      </c>
      <c r="D831" s="124">
        <f t="shared" si="591"/>
        <v>717008</v>
      </c>
      <c r="E831" s="16" t="str">
        <f t="shared" si="592"/>
        <v>Tissue</v>
      </c>
      <c r="F831" s="58" t="str">
        <f t="shared" si="593"/>
        <v xml:space="preserve">NoAC </v>
      </c>
      <c r="G831" s="58" t="str">
        <f t="shared" si="594"/>
        <v>RPMI+DMSO+HSA</v>
      </c>
      <c r="H831" s="58" t="str">
        <f t="shared" si="595"/>
        <v xml:space="preserve">CleanR </v>
      </c>
      <c r="I831" s="58" t="str">
        <f t="shared" si="596"/>
        <v>VSTis</v>
      </c>
      <c r="J831" s="58" t="str">
        <f t="shared" si="597"/>
        <v xml:space="preserve">≤-140°C  </v>
      </c>
      <c r="K831" s="58" t="str">
        <f t="shared" si="598"/>
        <v>CryoPres</v>
      </c>
      <c r="L831" s="58" t="str">
        <f t="shared" si="599"/>
        <v xml:space="preserve">Allo </v>
      </c>
      <c r="M831" s="58" t="str">
        <f t="shared" si="600"/>
        <v xml:space="preserve">Other </v>
      </c>
      <c r="N831" s="58" t="str">
        <f t="shared" si="601"/>
        <v xml:space="preserve">NA </v>
      </c>
      <c r="O831" s="58" t="str">
        <f t="shared" si="602"/>
        <v>Transpl</v>
      </c>
      <c r="P831" s="58" t="str">
        <f t="shared" si="603"/>
        <v xml:space="preserve">None </v>
      </c>
      <c r="Q831" s="58" t="str">
        <f t="shared" si="604"/>
        <v xml:space="preserve">None </v>
      </c>
      <c r="R831" s="58" t="str">
        <f t="shared" si="605"/>
        <v xml:space="preserve">NoIrr </v>
      </c>
      <c r="S831" s="58" t="str">
        <f t="shared" si="606"/>
        <v xml:space="preserve">- </v>
      </c>
      <c r="T831" s="58" t="str">
        <f t="shared" si="607"/>
        <v>no sub</v>
      </c>
      <c r="U831" s="58" t="str">
        <f t="shared" si="608"/>
        <v>Non</v>
      </c>
      <c r="V831" s="58" t="str">
        <f t="shared" si="609"/>
        <v>HValveAort</v>
      </c>
      <c r="W831" s="58" t="str">
        <f t="shared" si="610"/>
        <v>Antibio</v>
      </c>
      <c r="Y831" s="161" t="str">
        <f t="shared" si="611"/>
        <v>7-1-25-4-5-6-5-1-3-1-8-1-1-1-1-1-1-17-10</v>
      </c>
      <c r="Z831" s="8">
        <f t="shared" si="612"/>
        <v>717008</v>
      </c>
      <c r="AA831" s="7">
        <f t="shared" si="613"/>
        <v>826</v>
      </c>
      <c r="AB831" s="29" t="str">
        <f t="shared" si="614"/>
        <v>7</v>
      </c>
      <c r="AC831" s="29" t="str">
        <f t="shared" si="614"/>
        <v>1</v>
      </c>
      <c r="AD831" s="29" t="str">
        <f t="shared" si="614"/>
        <v>7</v>
      </c>
      <c r="AE831" s="29" t="str">
        <f t="shared" si="614"/>
        <v>0</v>
      </c>
      <c r="AF831" s="29" t="str">
        <f t="shared" si="614"/>
        <v>0</v>
      </c>
      <c r="AG831" s="29" t="str">
        <f t="shared" si="614"/>
        <v>8</v>
      </c>
      <c r="AH831" s="48">
        <f t="shared" si="588"/>
        <v>826</v>
      </c>
      <c r="AI831" s="510">
        <v>717008</v>
      </c>
      <c r="AJ831" s="509">
        <v>7</v>
      </c>
      <c r="AK831" s="509">
        <v>1</v>
      </c>
      <c r="AL831" s="509">
        <v>25</v>
      </c>
      <c r="AM831" s="509">
        <v>4</v>
      </c>
      <c r="AN831" s="509">
        <v>5</v>
      </c>
      <c r="AO831" s="509">
        <v>6</v>
      </c>
      <c r="AP831" s="509">
        <v>5</v>
      </c>
      <c r="AQ831" s="509">
        <v>1</v>
      </c>
      <c r="AR831" s="509">
        <v>3</v>
      </c>
      <c r="AS831" s="509">
        <v>1</v>
      </c>
      <c r="AT831" s="509">
        <v>8</v>
      </c>
      <c r="AU831" s="509">
        <v>1</v>
      </c>
      <c r="AV831" s="509">
        <v>1</v>
      </c>
      <c r="AW831" s="509">
        <v>1</v>
      </c>
      <c r="AX831" s="509">
        <v>1</v>
      </c>
      <c r="AY831" s="509">
        <v>1</v>
      </c>
      <c r="AZ831" s="509">
        <v>1</v>
      </c>
      <c r="BA831" s="509">
        <v>17</v>
      </c>
      <c r="BB831" s="509">
        <v>10</v>
      </c>
      <c r="BC831" s="509" t="b">
        <v>0</v>
      </c>
      <c r="BD831" s="508">
        <v>43092</v>
      </c>
      <c r="BE831" s="508">
        <v>43086</v>
      </c>
      <c r="BF831" s="509" t="b">
        <v>0</v>
      </c>
      <c r="BG831" s="510" t="s">
        <v>1420</v>
      </c>
      <c r="BH831" s="509">
        <v>2</v>
      </c>
      <c r="BI831" s="510" t="s">
        <v>763</v>
      </c>
      <c r="BJ831" s="513">
        <v>43092</v>
      </c>
      <c r="BK831" s="513">
        <v>43086</v>
      </c>
      <c r="BL831" s="513">
        <v>46217</v>
      </c>
      <c r="BM831" s="510"/>
      <c r="BN831" s="512"/>
      <c r="BO831" s="510"/>
      <c r="BP831" s="58" t="str">
        <f t="shared" si="634"/>
        <v/>
      </c>
      <c r="BQ831" s="320" t="str">
        <f>IF(AI831="","",VLOOKUP(AJ831,[0]!Qualifier,(COLUMN(AJ831)-34),FALSE))</f>
        <v>Tissue</v>
      </c>
      <c r="BR831" s="320" t="str">
        <f>IF(AJ831="","",VLOOKUP(AK831,[0]!Qualifier,(COLUMN(AK831)-34),FALSE))</f>
        <v xml:space="preserve">NoAC </v>
      </c>
      <c r="BS831" s="320" t="str">
        <f>IF(AK831="","",VLOOKUP(AL831,[0]!Qualifier,(COLUMN(AL831)-34),FALSE))</f>
        <v>RPMI+DMSO+HSA</v>
      </c>
      <c r="BT831" s="320" t="str">
        <f>IF(AL831="","",VLOOKUP(AM831,[0]!Qualifier,(COLUMN(AM831)-34),FALSE))</f>
        <v xml:space="preserve">CleanR </v>
      </c>
      <c r="BU831" s="320" t="str">
        <f>IF(AM831="","",VLOOKUP(AN831,[0]!Qualifier,(COLUMN(AN831)-34),FALSE))</f>
        <v>VSTis</v>
      </c>
      <c r="BV831" s="320" t="str">
        <f>IF(AN831="","",VLOOKUP(AO831,[0]!Qualifier,(COLUMN(AO831)-34),FALSE))</f>
        <v xml:space="preserve">≤-140°C  </v>
      </c>
      <c r="BW831" s="320" t="str">
        <f>IF(AO831="","",VLOOKUP(AP831,[0]!Qualifier,(COLUMN(AP831)-34),FALSE))</f>
        <v>CryoPres</v>
      </c>
      <c r="BX831" s="320" t="str">
        <f>IF(AP831="","",VLOOKUP(AQ831,[0]!Qualifier,(COLUMN(AQ831)-34),FALSE))</f>
        <v xml:space="preserve">Allo </v>
      </c>
      <c r="BY831" s="320" t="str">
        <f>IF(AQ831="","",VLOOKUP(AR831,[0]!Qualifier,(COLUMN(AR831)-34),FALSE))</f>
        <v xml:space="preserve">Other </v>
      </c>
      <c r="BZ831" s="320" t="str">
        <f>IF(AR831="","",VLOOKUP(AS831,[0]!Qualifier,(COLUMN(AS831)-34),FALSE))</f>
        <v xml:space="preserve">NA </v>
      </c>
      <c r="CA831" s="320" t="str">
        <f>IF(AS831="","",VLOOKUP(AT831,[0]!Qualifier,(COLUMN(AT831)-34),FALSE))</f>
        <v>Transpl</v>
      </c>
      <c r="CB831" s="320" t="str">
        <f>IF(AT831="","",VLOOKUP(AU831,[0]!Qualifier,(COLUMN(AU831)-34),FALSE))</f>
        <v xml:space="preserve">None </v>
      </c>
      <c r="CC831" s="320" t="str">
        <f>IF(AU831="","",VLOOKUP(AV831,[0]!Qualifier,(COLUMN(AV831)-34),FALSE))</f>
        <v xml:space="preserve">None </v>
      </c>
      <c r="CD831" s="320" t="str">
        <f>IF(AV831="","",VLOOKUP(AW831,[0]!Qualifier,(COLUMN(AW831)-34),FALSE))</f>
        <v xml:space="preserve">NoIrr </v>
      </c>
      <c r="CE831" s="320" t="str">
        <f>IF(AW831="","",VLOOKUP(AX831,[0]!Qualifier,(COLUMN(AX831)-34),FALSE))</f>
        <v xml:space="preserve">- </v>
      </c>
      <c r="CF831" s="320" t="str">
        <f>IF(AX831="","",VLOOKUP(AY831,[0]!Qualifier,(COLUMN(AY831)-34),FALSE))</f>
        <v>no sub</v>
      </c>
      <c r="CG831" s="320" t="str">
        <f>IF(AY831="","",VLOOKUP(AZ831,[0]!Qualifier,(COLUMN(AZ831)-34),FALSE))</f>
        <v>Non</v>
      </c>
      <c r="CH831" s="320" t="str">
        <f>IF(AZ831="","",VLOOKUP(BA831,[0]!Qualifier,(COLUMN(BA831)-34),FALSE))</f>
        <v>HValveAort</v>
      </c>
      <c r="CI831" s="320" t="str">
        <f>IF(BA831="","",VLOOKUP(BB831,[0]!Qualifier,(COLUMN(BB831)-34),FALSE))</f>
        <v>Antibio</v>
      </c>
      <c r="CJ831" s="320"/>
      <c r="CK831" s="513" t="str">
        <f t="shared" si="635"/>
        <v>7-1-25-4-5-6-5-1-3-1-8-1-1-1-1-1-1-17-10</v>
      </c>
    </row>
    <row r="832" spans="2:94" ht="12.95" customHeight="1" outlineLevel="1" x14ac:dyDescent="0.35">
      <c r="B832" s="7">
        <f t="shared" si="589"/>
        <v>827</v>
      </c>
      <c r="C832" s="59">
        <f t="shared" si="590"/>
        <v>827</v>
      </c>
      <c r="D832" s="124">
        <f t="shared" si="591"/>
        <v>719001</v>
      </c>
      <c r="E832" s="16" t="str">
        <f t="shared" si="592"/>
        <v>Tissue</v>
      </c>
      <c r="F832" s="58" t="str">
        <f t="shared" si="593"/>
        <v xml:space="preserve">NoAC </v>
      </c>
      <c r="G832" s="58" t="str">
        <f t="shared" si="594"/>
        <v>M199+DMSO+HSA</v>
      </c>
      <c r="H832" s="58" t="str">
        <f t="shared" si="595"/>
        <v xml:space="preserve">CleanR </v>
      </c>
      <c r="I832" s="58" t="str">
        <f t="shared" si="596"/>
        <v>VSTis</v>
      </c>
      <c r="J832" s="58" t="str">
        <f t="shared" si="597"/>
        <v xml:space="preserve">≤-140°C  </v>
      </c>
      <c r="K832" s="58" t="str">
        <f t="shared" si="598"/>
        <v>CryoPres</v>
      </c>
      <c r="L832" s="58" t="str">
        <f t="shared" si="599"/>
        <v xml:space="preserve">Postm </v>
      </c>
      <c r="M832" s="58" t="str">
        <f t="shared" si="600"/>
        <v xml:space="preserve">Other </v>
      </c>
      <c r="N832" s="58" t="str">
        <f t="shared" si="601"/>
        <v xml:space="preserve">NA </v>
      </c>
      <c r="O832" s="58" t="str">
        <f t="shared" si="602"/>
        <v>Transpl</v>
      </c>
      <c r="P832" s="58" t="str">
        <f t="shared" si="603"/>
        <v xml:space="preserve">None </v>
      </c>
      <c r="Q832" s="58" t="str">
        <f t="shared" si="604"/>
        <v xml:space="preserve">None </v>
      </c>
      <c r="R832" s="58" t="str">
        <f t="shared" si="605"/>
        <v xml:space="preserve">NoIrr </v>
      </c>
      <c r="S832" s="58" t="str">
        <f t="shared" si="606"/>
        <v xml:space="preserve">- </v>
      </c>
      <c r="T832" s="58" t="str">
        <f t="shared" si="607"/>
        <v>no sub</v>
      </c>
      <c r="U832" s="58" t="str">
        <f t="shared" si="608"/>
        <v>Non</v>
      </c>
      <c r="V832" s="58" t="str">
        <f t="shared" si="609"/>
        <v>HValvePulm</v>
      </c>
      <c r="W832" s="58" t="str">
        <f t="shared" si="610"/>
        <v>Antibio</v>
      </c>
      <c r="Y832" s="161" t="str">
        <f t="shared" si="611"/>
        <v>7-1-23-4-5-6-5-4-3-1-8-1-1-1-1-1-1-19-10</v>
      </c>
      <c r="Z832" s="8">
        <f t="shared" si="612"/>
        <v>719001</v>
      </c>
      <c r="AA832" s="7">
        <f t="shared" si="613"/>
        <v>827</v>
      </c>
      <c r="AB832" s="29" t="str">
        <f t="shared" si="614"/>
        <v>7</v>
      </c>
      <c r="AC832" s="29" t="str">
        <f t="shared" si="614"/>
        <v>1</v>
      </c>
      <c r="AD832" s="29" t="str">
        <f t="shared" si="614"/>
        <v>9</v>
      </c>
      <c r="AE832" s="29" t="str">
        <f t="shared" si="614"/>
        <v>0</v>
      </c>
      <c r="AF832" s="29" t="str">
        <f t="shared" si="614"/>
        <v>0</v>
      </c>
      <c r="AG832" s="29" t="str">
        <f t="shared" si="614"/>
        <v>1</v>
      </c>
      <c r="AH832" s="48">
        <f t="shared" si="588"/>
        <v>827</v>
      </c>
      <c r="AI832" s="510">
        <v>719001</v>
      </c>
      <c r="AJ832" s="509">
        <v>7</v>
      </c>
      <c r="AK832" s="509">
        <v>1</v>
      </c>
      <c r="AL832" s="509">
        <v>23</v>
      </c>
      <c r="AM832" s="509">
        <v>4</v>
      </c>
      <c r="AN832" s="509">
        <v>5</v>
      </c>
      <c r="AO832" s="509">
        <v>6</v>
      </c>
      <c r="AP832" s="509">
        <v>5</v>
      </c>
      <c r="AQ832" s="509">
        <v>4</v>
      </c>
      <c r="AR832" s="509">
        <v>3</v>
      </c>
      <c r="AS832" s="509">
        <v>1</v>
      </c>
      <c r="AT832" s="509">
        <v>8</v>
      </c>
      <c r="AU832" s="509">
        <v>1</v>
      </c>
      <c r="AV832" s="509">
        <v>1</v>
      </c>
      <c r="AW832" s="509">
        <v>1</v>
      </c>
      <c r="AX832" s="509">
        <v>1</v>
      </c>
      <c r="AY832" s="509">
        <v>1</v>
      </c>
      <c r="AZ832" s="509">
        <v>1</v>
      </c>
      <c r="BA832" s="509">
        <v>19</v>
      </c>
      <c r="BB832" s="509">
        <v>10</v>
      </c>
      <c r="BC832" s="509" t="b">
        <v>0</v>
      </c>
      <c r="BD832" s="508">
        <v>42442</v>
      </c>
      <c r="BE832" s="508">
        <v>42408</v>
      </c>
      <c r="BF832" s="509" t="b">
        <v>0</v>
      </c>
      <c r="BG832" s="510" t="s">
        <v>1421</v>
      </c>
      <c r="BH832" s="509">
        <v>4</v>
      </c>
      <c r="BI832" s="510" t="s">
        <v>764</v>
      </c>
      <c r="BJ832" s="513">
        <v>42442</v>
      </c>
      <c r="BK832" s="513">
        <v>42408</v>
      </c>
      <c r="BL832" s="513">
        <v>46217</v>
      </c>
      <c r="BM832" s="513">
        <v>42471</v>
      </c>
      <c r="BN832" s="509">
        <v>1</v>
      </c>
      <c r="BO832" s="510" t="s">
        <v>1078</v>
      </c>
      <c r="BP832" s="320" t="e">
        <f>IF(AH832="","",VLOOKUP(AI832,[0]!Qualifier,(COLUMN(AI832)-34),FALSE))</f>
        <v>#N/A</v>
      </c>
      <c r="BQ832" s="320" t="str">
        <f>IF(AI832="","",VLOOKUP(AJ832,[0]!Qualifier,(COLUMN(AJ832)-34),FALSE))</f>
        <v>Tissue</v>
      </c>
      <c r="BR832" s="320" t="str">
        <f>IF(AJ832="","",VLOOKUP(AK832,[0]!Qualifier,(COLUMN(AK832)-34),FALSE))</f>
        <v xml:space="preserve">NoAC </v>
      </c>
      <c r="BS832" s="320" t="str">
        <f>IF(AK832="","",VLOOKUP(AL832,[0]!Qualifier,(COLUMN(AL832)-34),FALSE))</f>
        <v>M199+DMSO+HSA</v>
      </c>
      <c r="BT832" s="320" t="str">
        <f>IF(AL832="","",VLOOKUP(AM832,[0]!Qualifier,(COLUMN(AM832)-34),FALSE))</f>
        <v xml:space="preserve">CleanR </v>
      </c>
      <c r="BU832" s="320" t="str">
        <f>IF(AM832="","",VLOOKUP(AN832,[0]!Qualifier,(COLUMN(AN832)-34),FALSE))</f>
        <v>VSTis</v>
      </c>
      <c r="BV832" s="320" t="str">
        <f>IF(AN832="","",VLOOKUP(AO832,[0]!Qualifier,(COLUMN(AO832)-34),FALSE))</f>
        <v xml:space="preserve">≤-140°C  </v>
      </c>
      <c r="BW832" s="320" t="str">
        <f>IF(AO832="","",VLOOKUP(AP832,[0]!Qualifier,(COLUMN(AP832)-34),FALSE))</f>
        <v>CryoPres</v>
      </c>
      <c r="BX832" s="320" t="str">
        <f>IF(AP832="","",VLOOKUP(AQ832,[0]!Qualifier,(COLUMN(AQ832)-34),FALSE))</f>
        <v xml:space="preserve">Postm </v>
      </c>
      <c r="BY832" s="320" t="str">
        <f>IF(AQ832="","",VLOOKUP(AR832,[0]!Qualifier,(COLUMN(AR832)-34),FALSE))</f>
        <v xml:space="preserve">Other </v>
      </c>
      <c r="BZ832" s="320" t="str">
        <f>IF(AR832="","",VLOOKUP(AS832,[0]!Qualifier,(COLUMN(AS832)-34),FALSE))</f>
        <v xml:space="preserve">NA </v>
      </c>
      <c r="CA832" s="320" t="str">
        <f>IF(AS832="","",VLOOKUP(AT832,[0]!Qualifier,(COLUMN(AT832)-34),FALSE))</f>
        <v>Transpl</v>
      </c>
      <c r="CB832" s="320" t="str">
        <f>IF(AT832="","",VLOOKUP(AU832,[0]!Qualifier,(COLUMN(AU832)-34),FALSE))</f>
        <v xml:space="preserve">None </v>
      </c>
      <c r="CC832" s="320" t="str">
        <f>IF(AU832="","",VLOOKUP(AV832,[0]!Qualifier,(COLUMN(AV832)-34),FALSE))</f>
        <v xml:space="preserve">None </v>
      </c>
      <c r="CD832" s="320" t="str">
        <f>IF(AV832="","",VLOOKUP(AW832,[0]!Qualifier,(COLUMN(AW832)-34),FALSE))</f>
        <v xml:space="preserve">NoIrr </v>
      </c>
      <c r="CE832" s="320" t="str">
        <f>IF(AW832="","",VLOOKUP(AX832,[0]!Qualifier,(COLUMN(AX832)-34),FALSE))</f>
        <v xml:space="preserve">- </v>
      </c>
      <c r="CF832" s="320" t="str">
        <f>IF(AX832="","",VLOOKUP(AY832,[0]!Qualifier,(COLUMN(AY832)-34),FALSE))</f>
        <v>no sub</v>
      </c>
      <c r="CG832" s="320" t="str">
        <f>IF(AY832="","",VLOOKUP(AZ832,[0]!Qualifier,(COLUMN(AZ832)-34),FALSE))</f>
        <v>Non</v>
      </c>
      <c r="CH832" s="320" t="str">
        <f>IF(AZ832="","",VLOOKUP(BA832,[0]!Qualifier,(COLUMN(BA832)-34),FALSE))</f>
        <v>HValvePulm</v>
      </c>
      <c r="CI832" s="320" t="str">
        <f>IF(BA832="","",VLOOKUP(BB832,[0]!Qualifier,(COLUMN(BB832)-34),FALSE))</f>
        <v>Antibio</v>
      </c>
      <c r="CJ832" s="320"/>
      <c r="CK832" s="513" t="str">
        <f t="shared" si="635"/>
        <v>7-1-23-4-5-6-5-4-3-1-8-1-1-1-1-1-1-19-10</v>
      </c>
    </row>
    <row r="833" spans="2:89" ht="12.95" customHeight="1" outlineLevel="1" x14ac:dyDescent="0.35">
      <c r="B833" s="7">
        <f t="shared" si="589"/>
        <v>828</v>
      </c>
      <c r="C833" s="59">
        <f t="shared" si="590"/>
        <v>828</v>
      </c>
      <c r="D833" s="124">
        <f t="shared" si="591"/>
        <v>719002</v>
      </c>
      <c r="E833" s="16" t="str">
        <f t="shared" si="592"/>
        <v>Tissue</v>
      </c>
      <c r="F833" s="58" t="str">
        <f t="shared" si="593"/>
        <v xml:space="preserve">NoAC </v>
      </c>
      <c r="G833" s="58" t="str">
        <f t="shared" si="594"/>
        <v>M199+DMSO+HSA</v>
      </c>
      <c r="H833" s="58" t="str">
        <f t="shared" si="595"/>
        <v xml:space="preserve">CleanR </v>
      </c>
      <c r="I833" s="58" t="str">
        <f t="shared" si="596"/>
        <v>VSTis</v>
      </c>
      <c r="J833" s="58" t="str">
        <f t="shared" si="597"/>
        <v xml:space="preserve">≤-140°C  </v>
      </c>
      <c r="K833" s="58" t="str">
        <f t="shared" si="598"/>
        <v>CryoPres</v>
      </c>
      <c r="L833" s="58" t="str">
        <f t="shared" si="599"/>
        <v xml:space="preserve">Allo </v>
      </c>
      <c r="M833" s="58" t="str">
        <f t="shared" si="600"/>
        <v xml:space="preserve">Other </v>
      </c>
      <c r="N833" s="58" t="str">
        <f t="shared" si="601"/>
        <v xml:space="preserve">NA </v>
      </c>
      <c r="O833" s="58" t="str">
        <f t="shared" si="602"/>
        <v>Transpl</v>
      </c>
      <c r="P833" s="58" t="str">
        <f t="shared" si="603"/>
        <v xml:space="preserve">None </v>
      </c>
      <c r="Q833" s="58" t="str">
        <f t="shared" si="604"/>
        <v xml:space="preserve">None </v>
      </c>
      <c r="R833" s="58" t="str">
        <f t="shared" si="605"/>
        <v xml:space="preserve">NoIrr </v>
      </c>
      <c r="S833" s="58" t="str">
        <f t="shared" si="606"/>
        <v xml:space="preserve">- </v>
      </c>
      <c r="T833" s="58" t="str">
        <f t="shared" si="607"/>
        <v>no sub</v>
      </c>
      <c r="U833" s="58" t="str">
        <f t="shared" si="608"/>
        <v>Non</v>
      </c>
      <c r="V833" s="58" t="str">
        <f t="shared" si="609"/>
        <v>HValvePulm</v>
      </c>
      <c r="W833" s="58" t="str">
        <f t="shared" si="610"/>
        <v>Antibio</v>
      </c>
      <c r="Y833" s="161" t="str">
        <f t="shared" si="611"/>
        <v>7-1-23-4-5-6-5-1-3-1-8-1-1-1-1-1-1-19-10</v>
      </c>
      <c r="Z833" s="8">
        <f t="shared" si="612"/>
        <v>719002</v>
      </c>
      <c r="AA833" s="7">
        <f t="shared" si="613"/>
        <v>828</v>
      </c>
      <c r="AB833" s="29" t="str">
        <f t="shared" si="614"/>
        <v>7</v>
      </c>
      <c r="AC833" s="29" t="str">
        <f t="shared" si="614"/>
        <v>1</v>
      </c>
      <c r="AD833" s="29" t="str">
        <f t="shared" si="614"/>
        <v>9</v>
      </c>
      <c r="AE833" s="29" t="str">
        <f t="shared" si="614"/>
        <v>0</v>
      </c>
      <c r="AF833" s="29" t="str">
        <f t="shared" si="614"/>
        <v>0</v>
      </c>
      <c r="AG833" s="29" t="str">
        <f t="shared" si="614"/>
        <v>2</v>
      </c>
      <c r="AH833" s="48">
        <f t="shared" si="588"/>
        <v>828</v>
      </c>
      <c r="AI833" s="510">
        <v>719002</v>
      </c>
      <c r="AJ833" s="509">
        <v>7</v>
      </c>
      <c r="AK833" s="509">
        <v>1</v>
      </c>
      <c r="AL833" s="509">
        <v>23</v>
      </c>
      <c r="AM833" s="509">
        <v>4</v>
      </c>
      <c r="AN833" s="509">
        <v>5</v>
      </c>
      <c r="AO833" s="509">
        <v>6</v>
      </c>
      <c r="AP833" s="509">
        <v>5</v>
      </c>
      <c r="AQ833" s="509">
        <v>1</v>
      </c>
      <c r="AR833" s="509">
        <v>3</v>
      </c>
      <c r="AS833" s="509">
        <v>1</v>
      </c>
      <c r="AT833" s="509">
        <v>8</v>
      </c>
      <c r="AU833" s="509">
        <v>1</v>
      </c>
      <c r="AV833" s="509">
        <v>1</v>
      </c>
      <c r="AW833" s="509">
        <v>1</v>
      </c>
      <c r="AX833" s="509">
        <v>1</v>
      </c>
      <c r="AY833" s="509">
        <v>1</v>
      </c>
      <c r="AZ833" s="509">
        <v>1</v>
      </c>
      <c r="BA833" s="509">
        <v>19</v>
      </c>
      <c r="BB833" s="509">
        <v>10</v>
      </c>
      <c r="BC833" s="509" t="b">
        <v>0</v>
      </c>
      <c r="BD833" s="508">
        <v>42442</v>
      </c>
      <c r="BE833" s="508">
        <v>42408</v>
      </c>
      <c r="BF833" s="509" t="b">
        <v>0</v>
      </c>
      <c r="BG833" s="510" t="s">
        <v>1422</v>
      </c>
      <c r="BH833" s="509">
        <v>4</v>
      </c>
      <c r="BI833" s="510" t="s">
        <v>764</v>
      </c>
      <c r="BJ833" s="513">
        <v>42442</v>
      </c>
      <c r="BK833" s="513">
        <v>42408</v>
      </c>
      <c r="BL833" s="513">
        <v>46217</v>
      </c>
      <c r="BM833" s="513">
        <v>42471</v>
      </c>
      <c r="BN833" s="509">
        <v>1</v>
      </c>
      <c r="BO833" s="510" t="s">
        <v>1078</v>
      </c>
      <c r="BP833" s="58">
        <f t="shared" si="634"/>
        <v>7</v>
      </c>
      <c r="BQ833" s="320" t="str">
        <f>IF(AI833="","",VLOOKUP(AJ833,[0]!Qualifier,(COLUMN(AJ833)-34),FALSE))</f>
        <v>Tissue</v>
      </c>
      <c r="BR833" s="320" t="str">
        <f>IF(AJ833="","",VLOOKUP(AK833,[0]!Qualifier,(COLUMN(AK833)-34),FALSE))</f>
        <v xml:space="preserve">NoAC </v>
      </c>
      <c r="BS833" s="320" t="str">
        <f>IF(AK833="","",VLOOKUP(AL833,[0]!Qualifier,(COLUMN(AL833)-34),FALSE))</f>
        <v>M199+DMSO+HSA</v>
      </c>
      <c r="BT833" s="320" t="str">
        <f>IF(AL833="","",VLOOKUP(AM833,[0]!Qualifier,(COLUMN(AM833)-34),FALSE))</f>
        <v xml:space="preserve">CleanR </v>
      </c>
      <c r="BU833" s="320" t="str">
        <f>IF(AM833="","",VLOOKUP(AN833,[0]!Qualifier,(COLUMN(AN833)-34),FALSE))</f>
        <v>VSTis</v>
      </c>
      <c r="BV833" s="320" t="str">
        <f>IF(AN833="","",VLOOKUP(AO833,[0]!Qualifier,(COLUMN(AO833)-34),FALSE))</f>
        <v xml:space="preserve">≤-140°C  </v>
      </c>
      <c r="BW833" s="320" t="str">
        <f>IF(AO833="","",VLOOKUP(AP833,[0]!Qualifier,(COLUMN(AP833)-34),FALSE))</f>
        <v>CryoPres</v>
      </c>
      <c r="BX833" s="320" t="str">
        <f>IF(AP833="","",VLOOKUP(AQ833,[0]!Qualifier,(COLUMN(AQ833)-34),FALSE))</f>
        <v xml:space="preserve">Allo </v>
      </c>
      <c r="BY833" s="320" t="str">
        <f>IF(AQ833="","",VLOOKUP(AR833,[0]!Qualifier,(COLUMN(AR833)-34),FALSE))</f>
        <v xml:space="preserve">Other </v>
      </c>
      <c r="BZ833" s="320" t="str">
        <f>IF(AR833="","",VLOOKUP(AS833,[0]!Qualifier,(COLUMN(AS833)-34),FALSE))</f>
        <v xml:space="preserve">NA </v>
      </c>
      <c r="CA833" s="320" t="str">
        <f>IF(AS833="","",VLOOKUP(AT833,[0]!Qualifier,(COLUMN(AT833)-34),FALSE))</f>
        <v>Transpl</v>
      </c>
      <c r="CB833" s="320" t="str">
        <f>IF(AT833="","",VLOOKUP(AU833,[0]!Qualifier,(COLUMN(AU833)-34),FALSE))</f>
        <v xml:space="preserve">None </v>
      </c>
      <c r="CC833" s="320" t="str">
        <f>IF(AU833="","",VLOOKUP(AV833,[0]!Qualifier,(COLUMN(AV833)-34),FALSE))</f>
        <v xml:space="preserve">None </v>
      </c>
      <c r="CD833" s="320" t="str">
        <f>IF(AV833="","",VLOOKUP(AW833,[0]!Qualifier,(COLUMN(AW833)-34),FALSE))</f>
        <v xml:space="preserve">NoIrr </v>
      </c>
      <c r="CE833" s="320" t="str">
        <f>IF(AW833="","",VLOOKUP(AX833,[0]!Qualifier,(COLUMN(AX833)-34),FALSE))</f>
        <v xml:space="preserve">- </v>
      </c>
      <c r="CF833" s="320" t="str">
        <f>IF(AX833="","",VLOOKUP(AY833,[0]!Qualifier,(COLUMN(AY833)-34),FALSE))</f>
        <v>no sub</v>
      </c>
      <c r="CG833" s="320" t="str">
        <f>IF(AY833="","",VLOOKUP(AZ833,[0]!Qualifier,(COLUMN(AZ833)-34),FALSE))</f>
        <v>Non</v>
      </c>
      <c r="CH833" s="320" t="str">
        <f>IF(AZ833="","",VLOOKUP(BA833,[0]!Qualifier,(COLUMN(BA833)-34),FALSE))</f>
        <v>HValvePulm</v>
      </c>
      <c r="CI833" s="320" t="str">
        <f>IF(BA833="","",VLOOKUP(BB833,[0]!Qualifier,(COLUMN(BB833)-34),FALSE))</f>
        <v>Antibio</v>
      </c>
      <c r="CJ833" s="320"/>
      <c r="CK833" s="513" t="str">
        <f t="shared" si="635"/>
        <v>7-1-23-4-5-6-5-1-3-1-8-1-1-1-1-1-1-19-10</v>
      </c>
    </row>
    <row r="834" spans="2:89" ht="12.95" customHeight="1" outlineLevel="1" x14ac:dyDescent="0.35">
      <c r="B834" s="7">
        <f t="shared" si="589"/>
        <v>829</v>
      </c>
      <c r="C834" s="59">
        <f t="shared" si="590"/>
        <v>829</v>
      </c>
      <c r="D834" s="124">
        <f t="shared" si="591"/>
        <v>719003</v>
      </c>
      <c r="E834" s="16" t="str">
        <f t="shared" si="592"/>
        <v>Tissue</v>
      </c>
      <c r="F834" s="58" t="str">
        <f t="shared" si="593"/>
        <v xml:space="preserve">NoAC </v>
      </c>
      <c r="G834" s="58" t="str">
        <f t="shared" si="594"/>
        <v>RPMI+DMSO</v>
      </c>
      <c r="H834" s="58" t="str">
        <f t="shared" si="595"/>
        <v xml:space="preserve">CleanR </v>
      </c>
      <c r="I834" s="58" t="str">
        <f t="shared" si="596"/>
        <v>VSTis</v>
      </c>
      <c r="J834" s="58" t="str">
        <f t="shared" si="597"/>
        <v xml:space="preserve">≤-140°C  </v>
      </c>
      <c r="K834" s="58" t="str">
        <f t="shared" si="598"/>
        <v>CryoPres</v>
      </c>
      <c r="L834" s="58" t="str">
        <f t="shared" si="599"/>
        <v xml:space="preserve">Postm </v>
      </c>
      <c r="M834" s="58" t="str">
        <f t="shared" si="600"/>
        <v xml:space="preserve">Other </v>
      </c>
      <c r="N834" s="58" t="str">
        <f t="shared" si="601"/>
        <v xml:space="preserve">NA </v>
      </c>
      <c r="O834" s="58" t="str">
        <f t="shared" si="602"/>
        <v>Transpl</v>
      </c>
      <c r="P834" s="58" t="str">
        <f t="shared" si="603"/>
        <v xml:space="preserve">None </v>
      </c>
      <c r="Q834" s="58" t="str">
        <f t="shared" si="604"/>
        <v xml:space="preserve">None </v>
      </c>
      <c r="R834" s="58" t="str">
        <f t="shared" si="605"/>
        <v xml:space="preserve">NoIrr </v>
      </c>
      <c r="S834" s="58" t="str">
        <f t="shared" si="606"/>
        <v xml:space="preserve">- </v>
      </c>
      <c r="T834" s="58" t="str">
        <f t="shared" si="607"/>
        <v>no sub</v>
      </c>
      <c r="U834" s="58" t="str">
        <f t="shared" si="608"/>
        <v>Non</v>
      </c>
      <c r="V834" s="58" t="str">
        <f t="shared" si="609"/>
        <v>HValvePulm</v>
      </c>
      <c r="W834" s="58" t="str">
        <f t="shared" si="610"/>
        <v>Antibio</v>
      </c>
      <c r="Y834" s="161" t="str">
        <f t="shared" si="611"/>
        <v>7-1-18-4-5-6-5-4-3-1-8-1-1-1-1-1-1-19-10</v>
      </c>
      <c r="Z834" s="8">
        <f t="shared" si="612"/>
        <v>719003</v>
      </c>
      <c r="AA834" s="7">
        <f t="shared" si="613"/>
        <v>829</v>
      </c>
      <c r="AB834" s="29" t="str">
        <f t="shared" si="614"/>
        <v>7</v>
      </c>
      <c r="AC834" s="29" t="str">
        <f t="shared" si="614"/>
        <v>1</v>
      </c>
      <c r="AD834" s="29" t="str">
        <f t="shared" si="614"/>
        <v>9</v>
      </c>
      <c r="AE834" s="29" t="str">
        <f t="shared" si="614"/>
        <v>0</v>
      </c>
      <c r="AF834" s="29" t="str">
        <f t="shared" si="614"/>
        <v>0</v>
      </c>
      <c r="AG834" s="29" t="str">
        <f t="shared" si="614"/>
        <v>3</v>
      </c>
      <c r="AH834" s="48">
        <f t="shared" si="588"/>
        <v>829</v>
      </c>
      <c r="AI834" s="510">
        <v>719003</v>
      </c>
      <c r="AJ834" s="509">
        <v>7</v>
      </c>
      <c r="AK834" s="509">
        <v>1</v>
      </c>
      <c r="AL834" s="509">
        <v>18</v>
      </c>
      <c r="AM834" s="509">
        <v>4</v>
      </c>
      <c r="AN834" s="509">
        <v>5</v>
      </c>
      <c r="AO834" s="509">
        <v>6</v>
      </c>
      <c r="AP834" s="509">
        <v>5</v>
      </c>
      <c r="AQ834" s="509">
        <v>4</v>
      </c>
      <c r="AR834" s="509">
        <v>3</v>
      </c>
      <c r="AS834" s="509">
        <v>1</v>
      </c>
      <c r="AT834" s="509">
        <v>8</v>
      </c>
      <c r="AU834" s="509">
        <v>1</v>
      </c>
      <c r="AV834" s="509">
        <v>1</v>
      </c>
      <c r="AW834" s="509">
        <v>1</v>
      </c>
      <c r="AX834" s="509">
        <v>1</v>
      </c>
      <c r="AY834" s="509">
        <v>1</v>
      </c>
      <c r="AZ834" s="509">
        <v>1</v>
      </c>
      <c r="BA834" s="509">
        <v>19</v>
      </c>
      <c r="BB834" s="509">
        <v>10</v>
      </c>
      <c r="BC834" s="509" t="b">
        <v>0</v>
      </c>
      <c r="BD834" s="508">
        <v>42442</v>
      </c>
      <c r="BE834" s="508">
        <v>42442</v>
      </c>
      <c r="BF834" s="509" t="b">
        <v>0</v>
      </c>
      <c r="BG834" s="510" t="s">
        <v>1423</v>
      </c>
      <c r="BH834" s="509">
        <v>4</v>
      </c>
      <c r="BI834" s="510" t="s">
        <v>764</v>
      </c>
      <c r="BJ834" s="513">
        <v>42442</v>
      </c>
      <c r="BK834" s="513">
        <v>42442</v>
      </c>
      <c r="BL834" s="513">
        <v>46217</v>
      </c>
      <c r="BM834" s="513">
        <v>42471</v>
      </c>
      <c r="BN834" s="509">
        <v>1</v>
      </c>
      <c r="BO834" s="510" t="s">
        <v>1078</v>
      </c>
      <c r="BP834" s="58">
        <f t="shared" si="634"/>
        <v>7</v>
      </c>
      <c r="BQ834" s="320" t="str">
        <f>IF(AI834="","",VLOOKUP(AJ834,[0]!Qualifier,(COLUMN(AJ834)-34),FALSE))</f>
        <v>Tissue</v>
      </c>
      <c r="BR834" s="320" t="str">
        <f>IF(AJ834="","",VLOOKUP(AK834,[0]!Qualifier,(COLUMN(AK834)-34),FALSE))</f>
        <v xml:space="preserve">NoAC </v>
      </c>
      <c r="BS834" s="320" t="str">
        <f>IF(AK834="","",VLOOKUP(AL834,[0]!Qualifier,(COLUMN(AL834)-34),FALSE))</f>
        <v>RPMI+DMSO</v>
      </c>
      <c r="BT834" s="320" t="str">
        <f>IF(AL834="","",VLOOKUP(AM834,[0]!Qualifier,(COLUMN(AM834)-34),FALSE))</f>
        <v xml:space="preserve">CleanR </v>
      </c>
      <c r="BU834" s="320" t="str">
        <f>IF(AM834="","",VLOOKUP(AN834,[0]!Qualifier,(COLUMN(AN834)-34),FALSE))</f>
        <v>VSTis</v>
      </c>
      <c r="BV834" s="320" t="str">
        <f>IF(AN834="","",VLOOKUP(AO834,[0]!Qualifier,(COLUMN(AO834)-34),FALSE))</f>
        <v xml:space="preserve">≤-140°C  </v>
      </c>
      <c r="BW834" s="320" t="str">
        <f>IF(AO834="","",VLOOKUP(AP834,[0]!Qualifier,(COLUMN(AP834)-34),FALSE))</f>
        <v>CryoPres</v>
      </c>
      <c r="BX834" s="320" t="str">
        <f>IF(AP834="","",VLOOKUP(AQ834,[0]!Qualifier,(COLUMN(AQ834)-34),FALSE))</f>
        <v xml:space="preserve">Postm </v>
      </c>
      <c r="BY834" s="320" t="str">
        <f>IF(AQ834="","",VLOOKUP(AR834,[0]!Qualifier,(COLUMN(AR834)-34),FALSE))</f>
        <v xml:space="preserve">Other </v>
      </c>
      <c r="BZ834" s="320" t="str">
        <f>IF(AR834="","",VLOOKUP(AS834,[0]!Qualifier,(COLUMN(AS834)-34),FALSE))</f>
        <v xml:space="preserve">NA </v>
      </c>
      <c r="CA834" s="320" t="str">
        <f>IF(AS834="","",VLOOKUP(AT834,[0]!Qualifier,(COLUMN(AT834)-34),FALSE))</f>
        <v>Transpl</v>
      </c>
      <c r="CB834" s="320" t="str">
        <f>IF(AT834="","",VLOOKUP(AU834,[0]!Qualifier,(COLUMN(AU834)-34),FALSE))</f>
        <v xml:space="preserve">None </v>
      </c>
      <c r="CC834" s="320" t="str">
        <f>IF(AU834="","",VLOOKUP(AV834,[0]!Qualifier,(COLUMN(AV834)-34),FALSE))</f>
        <v xml:space="preserve">None </v>
      </c>
      <c r="CD834" s="320" t="str">
        <f>IF(AV834="","",VLOOKUP(AW834,[0]!Qualifier,(COLUMN(AW834)-34),FALSE))</f>
        <v xml:space="preserve">NoIrr </v>
      </c>
      <c r="CE834" s="320" t="str">
        <f>IF(AW834="","",VLOOKUP(AX834,[0]!Qualifier,(COLUMN(AX834)-34),FALSE))</f>
        <v xml:space="preserve">- </v>
      </c>
      <c r="CF834" s="320" t="str">
        <f>IF(AX834="","",VLOOKUP(AY834,[0]!Qualifier,(COLUMN(AY834)-34),FALSE))</f>
        <v>no sub</v>
      </c>
      <c r="CG834" s="320" t="str">
        <f>IF(AY834="","",VLOOKUP(AZ834,[0]!Qualifier,(COLUMN(AZ834)-34),FALSE))</f>
        <v>Non</v>
      </c>
      <c r="CH834" s="320" t="str">
        <f>IF(AZ834="","",VLOOKUP(BA834,[0]!Qualifier,(COLUMN(BA834)-34),FALSE))</f>
        <v>HValvePulm</v>
      </c>
      <c r="CI834" s="320" t="str">
        <f>IF(BA834="","",VLOOKUP(BB834,[0]!Qualifier,(COLUMN(BB834)-34),FALSE))</f>
        <v>Antibio</v>
      </c>
      <c r="CJ834" s="320"/>
      <c r="CK834" s="513" t="str">
        <f t="shared" si="635"/>
        <v>7-1-18-4-5-6-5-4-3-1-8-1-1-1-1-1-1-19-10</v>
      </c>
    </row>
    <row r="835" spans="2:89" ht="12.95" customHeight="1" outlineLevel="1" x14ac:dyDescent="0.35">
      <c r="B835" s="7">
        <f t="shared" si="589"/>
        <v>830</v>
      </c>
      <c r="C835" s="59">
        <f t="shared" si="590"/>
        <v>830</v>
      </c>
      <c r="D835" s="124">
        <f t="shared" si="591"/>
        <v>719004</v>
      </c>
      <c r="E835" s="16" t="str">
        <f t="shared" si="592"/>
        <v>Tissue</v>
      </c>
      <c r="F835" s="58" t="str">
        <f t="shared" si="593"/>
        <v xml:space="preserve">NoAC </v>
      </c>
      <c r="G835" s="58" t="str">
        <f t="shared" si="594"/>
        <v>RPMI+DMSO</v>
      </c>
      <c r="H835" s="58" t="str">
        <f t="shared" si="595"/>
        <v xml:space="preserve">CleanR </v>
      </c>
      <c r="I835" s="58" t="str">
        <f t="shared" si="596"/>
        <v>VSTis</v>
      </c>
      <c r="J835" s="58" t="str">
        <f t="shared" si="597"/>
        <v xml:space="preserve">≤-140°C  </v>
      </c>
      <c r="K835" s="58" t="str">
        <f t="shared" si="598"/>
        <v>CryoPres</v>
      </c>
      <c r="L835" s="58" t="str">
        <f t="shared" si="599"/>
        <v xml:space="preserve">Allo </v>
      </c>
      <c r="M835" s="58" t="str">
        <f t="shared" si="600"/>
        <v xml:space="preserve">Other </v>
      </c>
      <c r="N835" s="58" t="str">
        <f t="shared" si="601"/>
        <v xml:space="preserve">NA </v>
      </c>
      <c r="O835" s="58" t="str">
        <f t="shared" si="602"/>
        <v>Transpl</v>
      </c>
      <c r="P835" s="58" t="str">
        <f t="shared" si="603"/>
        <v xml:space="preserve">None </v>
      </c>
      <c r="Q835" s="58" t="str">
        <f t="shared" si="604"/>
        <v xml:space="preserve">None </v>
      </c>
      <c r="R835" s="58" t="str">
        <f t="shared" si="605"/>
        <v xml:space="preserve">NoIrr </v>
      </c>
      <c r="S835" s="58" t="str">
        <f t="shared" si="606"/>
        <v xml:space="preserve">- </v>
      </c>
      <c r="T835" s="58" t="str">
        <f t="shared" si="607"/>
        <v>no sub</v>
      </c>
      <c r="U835" s="58" t="str">
        <f t="shared" si="608"/>
        <v>Non</v>
      </c>
      <c r="V835" s="58" t="str">
        <f t="shared" si="609"/>
        <v>HValvePulm</v>
      </c>
      <c r="W835" s="58" t="str">
        <f t="shared" si="610"/>
        <v>Antibio</v>
      </c>
      <c r="Y835" s="161" t="str">
        <f t="shared" si="611"/>
        <v>7-1-18-4-5-6-5-1-3-1-8-1-1-1-1-1-1-19-10</v>
      </c>
      <c r="Z835" s="8">
        <f t="shared" si="612"/>
        <v>719004</v>
      </c>
      <c r="AA835" s="7">
        <f t="shared" si="613"/>
        <v>830</v>
      </c>
      <c r="AB835" s="29" t="str">
        <f t="shared" si="614"/>
        <v>7</v>
      </c>
      <c r="AC835" s="29" t="str">
        <f t="shared" si="614"/>
        <v>1</v>
      </c>
      <c r="AD835" s="29" t="str">
        <f t="shared" si="614"/>
        <v>9</v>
      </c>
      <c r="AE835" s="29" t="str">
        <f t="shared" si="614"/>
        <v>0</v>
      </c>
      <c r="AF835" s="29" t="str">
        <f t="shared" si="614"/>
        <v>0</v>
      </c>
      <c r="AG835" s="29" t="str">
        <f t="shared" si="614"/>
        <v>4</v>
      </c>
      <c r="AH835" s="48">
        <f t="shared" si="588"/>
        <v>830</v>
      </c>
      <c r="AI835" s="510">
        <v>719004</v>
      </c>
      <c r="AJ835" s="509">
        <v>7</v>
      </c>
      <c r="AK835" s="509">
        <v>1</v>
      </c>
      <c r="AL835" s="509">
        <v>18</v>
      </c>
      <c r="AM835" s="509">
        <v>4</v>
      </c>
      <c r="AN835" s="509">
        <v>5</v>
      </c>
      <c r="AO835" s="509">
        <v>6</v>
      </c>
      <c r="AP835" s="509">
        <v>5</v>
      </c>
      <c r="AQ835" s="509">
        <v>1</v>
      </c>
      <c r="AR835" s="509">
        <v>3</v>
      </c>
      <c r="AS835" s="509">
        <v>1</v>
      </c>
      <c r="AT835" s="509">
        <v>8</v>
      </c>
      <c r="AU835" s="509">
        <v>1</v>
      </c>
      <c r="AV835" s="509">
        <v>1</v>
      </c>
      <c r="AW835" s="509">
        <v>1</v>
      </c>
      <c r="AX835" s="509">
        <v>1</v>
      </c>
      <c r="AY835" s="509">
        <v>1</v>
      </c>
      <c r="AZ835" s="509">
        <v>1</v>
      </c>
      <c r="BA835" s="509">
        <v>19</v>
      </c>
      <c r="BB835" s="509">
        <v>10</v>
      </c>
      <c r="BC835" s="509" t="b">
        <v>0</v>
      </c>
      <c r="BD835" s="508">
        <v>42442</v>
      </c>
      <c r="BE835" s="508">
        <v>42442</v>
      </c>
      <c r="BF835" s="509" t="b">
        <v>0</v>
      </c>
      <c r="BG835" s="510" t="s">
        <v>1424</v>
      </c>
      <c r="BH835" s="509">
        <v>4</v>
      </c>
      <c r="BI835" s="510" t="s">
        <v>764</v>
      </c>
      <c r="BJ835" s="513">
        <v>42442</v>
      </c>
      <c r="BK835" s="513">
        <v>42442</v>
      </c>
      <c r="BL835" s="513">
        <v>46217</v>
      </c>
      <c r="BM835" s="513">
        <v>42471</v>
      </c>
      <c r="BN835" s="509">
        <v>1</v>
      </c>
      <c r="BO835" s="510" t="s">
        <v>1078</v>
      </c>
      <c r="BP835" s="58">
        <f t="shared" si="634"/>
        <v>7</v>
      </c>
      <c r="BQ835" s="320" t="str">
        <f>IF(AI835="","",VLOOKUP(AJ835,[0]!Qualifier,(COLUMN(AJ835)-34),FALSE))</f>
        <v>Tissue</v>
      </c>
      <c r="BR835" s="320" t="str">
        <f>IF(AJ835="","",VLOOKUP(AK835,[0]!Qualifier,(COLUMN(AK835)-34),FALSE))</f>
        <v xml:space="preserve">NoAC </v>
      </c>
      <c r="BS835" s="320" t="str">
        <f>IF(AK835="","",VLOOKUP(AL835,[0]!Qualifier,(COLUMN(AL835)-34),FALSE))</f>
        <v>RPMI+DMSO</v>
      </c>
      <c r="BT835" s="320" t="str">
        <f>IF(AL835="","",VLOOKUP(AM835,[0]!Qualifier,(COLUMN(AM835)-34),FALSE))</f>
        <v xml:space="preserve">CleanR </v>
      </c>
      <c r="BU835" s="320" t="str">
        <f>IF(AM835="","",VLOOKUP(AN835,[0]!Qualifier,(COLUMN(AN835)-34),FALSE))</f>
        <v>VSTis</v>
      </c>
      <c r="BV835" s="320" t="str">
        <f>IF(AN835="","",VLOOKUP(AO835,[0]!Qualifier,(COLUMN(AO835)-34),FALSE))</f>
        <v xml:space="preserve">≤-140°C  </v>
      </c>
      <c r="BW835" s="320" t="str">
        <f>IF(AO835="","",VLOOKUP(AP835,[0]!Qualifier,(COLUMN(AP835)-34),FALSE))</f>
        <v>CryoPres</v>
      </c>
      <c r="BX835" s="320" t="str">
        <f>IF(AP835="","",VLOOKUP(AQ835,[0]!Qualifier,(COLUMN(AQ835)-34),FALSE))</f>
        <v xml:space="preserve">Allo </v>
      </c>
      <c r="BY835" s="320" t="str">
        <f>IF(AQ835="","",VLOOKUP(AR835,[0]!Qualifier,(COLUMN(AR835)-34),FALSE))</f>
        <v xml:space="preserve">Other </v>
      </c>
      <c r="BZ835" s="320" t="str">
        <f>IF(AR835="","",VLOOKUP(AS835,[0]!Qualifier,(COLUMN(AS835)-34),FALSE))</f>
        <v xml:space="preserve">NA </v>
      </c>
      <c r="CA835" s="320" t="str">
        <f>IF(AS835="","",VLOOKUP(AT835,[0]!Qualifier,(COLUMN(AT835)-34),FALSE))</f>
        <v>Transpl</v>
      </c>
      <c r="CB835" s="320" t="str">
        <f>IF(AT835="","",VLOOKUP(AU835,[0]!Qualifier,(COLUMN(AU835)-34),FALSE))</f>
        <v xml:space="preserve">None </v>
      </c>
      <c r="CC835" s="320" t="str">
        <f>IF(AU835="","",VLOOKUP(AV835,[0]!Qualifier,(COLUMN(AV835)-34),FALSE))</f>
        <v xml:space="preserve">None </v>
      </c>
      <c r="CD835" s="320" t="str">
        <f>IF(AV835="","",VLOOKUP(AW835,[0]!Qualifier,(COLUMN(AW835)-34),FALSE))</f>
        <v xml:space="preserve">NoIrr </v>
      </c>
      <c r="CE835" s="320" t="str">
        <f>IF(AW835="","",VLOOKUP(AX835,[0]!Qualifier,(COLUMN(AX835)-34),FALSE))</f>
        <v xml:space="preserve">- </v>
      </c>
      <c r="CF835" s="320" t="str">
        <f>IF(AX835="","",VLOOKUP(AY835,[0]!Qualifier,(COLUMN(AY835)-34),FALSE))</f>
        <v>no sub</v>
      </c>
      <c r="CG835" s="320" t="str">
        <f>IF(AY835="","",VLOOKUP(AZ835,[0]!Qualifier,(COLUMN(AZ835)-34),FALSE))</f>
        <v>Non</v>
      </c>
      <c r="CH835" s="320" t="str">
        <f>IF(AZ835="","",VLOOKUP(BA835,[0]!Qualifier,(COLUMN(BA835)-34),FALSE))</f>
        <v>HValvePulm</v>
      </c>
      <c r="CI835" s="320" t="str">
        <f>IF(BA835="","",VLOOKUP(BB835,[0]!Qualifier,(COLUMN(BB835)-34),FALSE))</f>
        <v>Antibio</v>
      </c>
      <c r="CJ835" s="320"/>
      <c r="CK835" s="513" t="str">
        <f t="shared" si="635"/>
        <v>7-1-18-4-5-6-5-1-3-1-8-1-1-1-1-1-1-19-10</v>
      </c>
    </row>
    <row r="836" spans="2:89" ht="12.95" customHeight="1" outlineLevel="1" x14ac:dyDescent="0.35">
      <c r="B836" s="7">
        <f t="shared" si="589"/>
        <v>831</v>
      </c>
      <c r="C836" s="59">
        <f t="shared" si="590"/>
        <v>831</v>
      </c>
      <c r="D836" s="124">
        <f t="shared" si="591"/>
        <v>719005</v>
      </c>
      <c r="E836" s="16" t="str">
        <f t="shared" si="592"/>
        <v>Tissue</v>
      </c>
      <c r="F836" s="58" t="str">
        <f t="shared" si="593"/>
        <v xml:space="preserve">NoAC </v>
      </c>
      <c r="G836" s="58" t="str">
        <f t="shared" si="594"/>
        <v>M199+DMSO</v>
      </c>
      <c r="H836" s="58" t="str">
        <f t="shared" si="595"/>
        <v xml:space="preserve">CleanR </v>
      </c>
      <c r="I836" s="58" t="str">
        <f t="shared" si="596"/>
        <v>VSTis</v>
      </c>
      <c r="J836" s="58" t="str">
        <f t="shared" si="597"/>
        <v xml:space="preserve">≤-140°C  </v>
      </c>
      <c r="K836" s="58" t="str">
        <f t="shared" si="598"/>
        <v>CryoPres</v>
      </c>
      <c r="L836" s="58" t="str">
        <f t="shared" si="599"/>
        <v xml:space="preserve">Postm </v>
      </c>
      <c r="M836" s="58" t="str">
        <f t="shared" si="600"/>
        <v xml:space="preserve">Other </v>
      </c>
      <c r="N836" s="58" t="str">
        <f t="shared" si="601"/>
        <v xml:space="preserve">NA </v>
      </c>
      <c r="O836" s="58" t="str">
        <f t="shared" si="602"/>
        <v>Transpl</v>
      </c>
      <c r="P836" s="58" t="str">
        <f t="shared" si="603"/>
        <v xml:space="preserve">None </v>
      </c>
      <c r="Q836" s="58" t="str">
        <f t="shared" si="604"/>
        <v xml:space="preserve">None </v>
      </c>
      <c r="R836" s="58" t="str">
        <f t="shared" si="605"/>
        <v xml:space="preserve">NoIrr </v>
      </c>
      <c r="S836" s="58" t="str">
        <f t="shared" si="606"/>
        <v xml:space="preserve">- </v>
      </c>
      <c r="T836" s="58" t="str">
        <f t="shared" si="607"/>
        <v>no sub</v>
      </c>
      <c r="U836" s="58" t="str">
        <f t="shared" si="608"/>
        <v>Non</v>
      </c>
      <c r="V836" s="58" t="str">
        <f t="shared" si="609"/>
        <v>HValvePulm</v>
      </c>
      <c r="W836" s="58" t="str">
        <f t="shared" si="610"/>
        <v>Antibio</v>
      </c>
      <c r="Y836" s="161" t="str">
        <f t="shared" si="611"/>
        <v>7-1-24-4-5-6-5-4-3-1-8-1-1-1-1-1-1-19-10</v>
      </c>
      <c r="Z836" s="8">
        <f t="shared" si="612"/>
        <v>719005</v>
      </c>
      <c r="AA836" s="7">
        <f t="shared" si="613"/>
        <v>831</v>
      </c>
      <c r="AB836" s="29" t="str">
        <f t="shared" si="614"/>
        <v>7</v>
      </c>
      <c r="AC836" s="29" t="str">
        <f t="shared" si="614"/>
        <v>1</v>
      </c>
      <c r="AD836" s="29" t="str">
        <f t="shared" si="614"/>
        <v>9</v>
      </c>
      <c r="AE836" s="29" t="str">
        <f t="shared" si="614"/>
        <v>0</v>
      </c>
      <c r="AF836" s="29" t="str">
        <f t="shared" si="614"/>
        <v>0</v>
      </c>
      <c r="AG836" s="29" t="str">
        <f t="shared" si="614"/>
        <v>5</v>
      </c>
      <c r="AH836" s="48">
        <f t="shared" si="588"/>
        <v>831</v>
      </c>
      <c r="AI836" s="510">
        <v>719005</v>
      </c>
      <c r="AJ836" s="509">
        <v>7</v>
      </c>
      <c r="AK836" s="509">
        <v>1</v>
      </c>
      <c r="AL836" s="509">
        <v>24</v>
      </c>
      <c r="AM836" s="509">
        <v>4</v>
      </c>
      <c r="AN836" s="509">
        <v>5</v>
      </c>
      <c r="AO836" s="509">
        <v>6</v>
      </c>
      <c r="AP836" s="509">
        <v>5</v>
      </c>
      <c r="AQ836" s="509">
        <v>4</v>
      </c>
      <c r="AR836" s="509">
        <v>3</v>
      </c>
      <c r="AS836" s="509">
        <v>1</v>
      </c>
      <c r="AT836" s="509">
        <v>8</v>
      </c>
      <c r="AU836" s="509">
        <v>1</v>
      </c>
      <c r="AV836" s="509">
        <v>1</v>
      </c>
      <c r="AW836" s="509">
        <v>1</v>
      </c>
      <c r="AX836" s="509">
        <v>1</v>
      </c>
      <c r="AY836" s="509">
        <v>1</v>
      </c>
      <c r="AZ836" s="509">
        <v>1</v>
      </c>
      <c r="BA836" s="509">
        <v>19</v>
      </c>
      <c r="BB836" s="509">
        <v>10</v>
      </c>
      <c r="BC836" s="509" t="b">
        <v>0</v>
      </c>
      <c r="BD836" s="508">
        <v>43081</v>
      </c>
      <c r="BE836" s="508">
        <v>43015</v>
      </c>
      <c r="BF836" s="509" t="b">
        <v>0</v>
      </c>
      <c r="BG836" s="510" t="s">
        <v>1425</v>
      </c>
      <c r="BH836" s="509">
        <v>4</v>
      </c>
      <c r="BI836" s="510" t="s">
        <v>764</v>
      </c>
      <c r="BJ836" s="513">
        <v>43081</v>
      </c>
      <c r="BK836" s="513">
        <v>43015</v>
      </c>
      <c r="BL836" s="513">
        <v>46217</v>
      </c>
      <c r="BM836" s="510"/>
      <c r="BN836" s="512"/>
      <c r="BO836" s="510"/>
      <c r="BP836" s="58" t="str">
        <f t="shared" si="634"/>
        <v/>
      </c>
      <c r="BQ836" s="320" t="str">
        <f>IF(AI836="","",VLOOKUP(AJ836,[0]!Qualifier,(COLUMN(AJ836)-34),FALSE))</f>
        <v>Tissue</v>
      </c>
      <c r="BR836" s="320" t="str">
        <f>IF(AJ836="","",VLOOKUP(AK836,[0]!Qualifier,(COLUMN(AK836)-34),FALSE))</f>
        <v xml:space="preserve">NoAC </v>
      </c>
      <c r="BS836" s="320" t="str">
        <f>IF(AK836="","",VLOOKUP(AL836,[0]!Qualifier,(COLUMN(AL836)-34),FALSE))</f>
        <v>M199+DMSO</v>
      </c>
      <c r="BT836" s="320" t="str">
        <f>IF(AL836="","",VLOOKUP(AM836,[0]!Qualifier,(COLUMN(AM836)-34),FALSE))</f>
        <v xml:space="preserve">CleanR </v>
      </c>
      <c r="BU836" s="320" t="str">
        <f>IF(AM836="","",VLOOKUP(AN836,[0]!Qualifier,(COLUMN(AN836)-34),FALSE))</f>
        <v>VSTis</v>
      </c>
      <c r="BV836" s="320" t="str">
        <f>IF(AN836="","",VLOOKUP(AO836,[0]!Qualifier,(COLUMN(AO836)-34),FALSE))</f>
        <v xml:space="preserve">≤-140°C  </v>
      </c>
      <c r="BW836" s="320" t="str">
        <f>IF(AO836="","",VLOOKUP(AP836,[0]!Qualifier,(COLUMN(AP836)-34),FALSE))</f>
        <v>CryoPres</v>
      </c>
      <c r="BX836" s="320" t="str">
        <f>IF(AP836="","",VLOOKUP(AQ836,[0]!Qualifier,(COLUMN(AQ836)-34),FALSE))</f>
        <v xml:space="preserve">Postm </v>
      </c>
      <c r="BY836" s="320" t="str">
        <f>IF(AQ836="","",VLOOKUP(AR836,[0]!Qualifier,(COLUMN(AR836)-34),FALSE))</f>
        <v xml:space="preserve">Other </v>
      </c>
      <c r="BZ836" s="320" t="str">
        <f>IF(AR836="","",VLOOKUP(AS836,[0]!Qualifier,(COLUMN(AS836)-34),FALSE))</f>
        <v xml:space="preserve">NA </v>
      </c>
      <c r="CA836" s="320" t="str">
        <f>IF(AS836="","",VLOOKUP(AT836,[0]!Qualifier,(COLUMN(AT836)-34),FALSE))</f>
        <v>Transpl</v>
      </c>
      <c r="CB836" s="320" t="str">
        <f>IF(AT836="","",VLOOKUP(AU836,[0]!Qualifier,(COLUMN(AU836)-34),FALSE))</f>
        <v xml:space="preserve">None </v>
      </c>
      <c r="CC836" s="320" t="str">
        <f>IF(AU836="","",VLOOKUP(AV836,[0]!Qualifier,(COLUMN(AV836)-34),FALSE))</f>
        <v xml:space="preserve">None </v>
      </c>
      <c r="CD836" s="320" t="str">
        <f>IF(AV836="","",VLOOKUP(AW836,[0]!Qualifier,(COLUMN(AW836)-34),FALSE))</f>
        <v xml:space="preserve">NoIrr </v>
      </c>
      <c r="CE836" s="320" t="str">
        <f>IF(AW836="","",VLOOKUP(AX836,[0]!Qualifier,(COLUMN(AX836)-34),FALSE))</f>
        <v xml:space="preserve">- </v>
      </c>
      <c r="CF836" s="320" t="str">
        <f>IF(AX836="","",VLOOKUP(AY836,[0]!Qualifier,(COLUMN(AY836)-34),FALSE))</f>
        <v>no sub</v>
      </c>
      <c r="CG836" s="320" t="str">
        <f>IF(AY836="","",VLOOKUP(AZ836,[0]!Qualifier,(COLUMN(AZ836)-34),FALSE))</f>
        <v>Non</v>
      </c>
      <c r="CH836" s="320" t="str">
        <f>IF(AZ836="","",VLOOKUP(BA836,[0]!Qualifier,(COLUMN(BA836)-34),FALSE))</f>
        <v>HValvePulm</v>
      </c>
      <c r="CI836" s="320" t="str">
        <f>IF(BA836="","",VLOOKUP(BB836,[0]!Qualifier,(COLUMN(BB836)-34),FALSE))</f>
        <v>Antibio</v>
      </c>
      <c r="CJ836" s="320"/>
      <c r="CK836" s="513" t="str">
        <f t="shared" si="635"/>
        <v>7-1-24-4-5-6-5-4-3-1-8-1-1-1-1-1-1-19-10</v>
      </c>
    </row>
    <row r="837" spans="2:89" ht="12.95" customHeight="1" outlineLevel="1" x14ac:dyDescent="0.35">
      <c r="B837" s="7">
        <f t="shared" si="589"/>
        <v>832</v>
      </c>
      <c r="C837" s="59">
        <f t="shared" si="590"/>
        <v>832</v>
      </c>
      <c r="D837" s="124">
        <f t="shared" si="591"/>
        <v>719006</v>
      </c>
      <c r="E837" s="16" t="str">
        <f t="shared" si="592"/>
        <v>Tissue</v>
      </c>
      <c r="F837" s="58" t="str">
        <f t="shared" si="593"/>
        <v xml:space="preserve">NoAC </v>
      </c>
      <c r="G837" s="58" t="str">
        <f t="shared" si="594"/>
        <v>M199+DMSO</v>
      </c>
      <c r="H837" s="58" t="str">
        <f t="shared" si="595"/>
        <v xml:space="preserve">CleanR </v>
      </c>
      <c r="I837" s="58" t="str">
        <f t="shared" si="596"/>
        <v>VSTis</v>
      </c>
      <c r="J837" s="58" t="str">
        <f t="shared" si="597"/>
        <v xml:space="preserve">≤-140°C  </v>
      </c>
      <c r="K837" s="58" t="str">
        <f t="shared" si="598"/>
        <v>CryoPres</v>
      </c>
      <c r="L837" s="58" t="str">
        <f t="shared" si="599"/>
        <v xml:space="preserve">Allo </v>
      </c>
      <c r="M837" s="58" t="str">
        <f t="shared" si="600"/>
        <v xml:space="preserve">Other </v>
      </c>
      <c r="N837" s="58" t="str">
        <f t="shared" si="601"/>
        <v xml:space="preserve">NA </v>
      </c>
      <c r="O837" s="58" t="str">
        <f t="shared" si="602"/>
        <v>Transpl</v>
      </c>
      <c r="P837" s="58" t="str">
        <f t="shared" si="603"/>
        <v xml:space="preserve">None </v>
      </c>
      <c r="Q837" s="58" t="str">
        <f t="shared" si="604"/>
        <v xml:space="preserve">None </v>
      </c>
      <c r="R837" s="58" t="str">
        <f t="shared" si="605"/>
        <v xml:space="preserve">NoIrr </v>
      </c>
      <c r="S837" s="58" t="str">
        <f t="shared" si="606"/>
        <v xml:space="preserve">- </v>
      </c>
      <c r="T837" s="58" t="str">
        <f t="shared" si="607"/>
        <v>no sub</v>
      </c>
      <c r="U837" s="58" t="str">
        <f t="shared" si="608"/>
        <v>Non</v>
      </c>
      <c r="V837" s="58" t="str">
        <f t="shared" si="609"/>
        <v>HValvePulm</v>
      </c>
      <c r="W837" s="58" t="str">
        <f t="shared" si="610"/>
        <v>Antibio</v>
      </c>
      <c r="Y837" s="161" t="str">
        <f t="shared" si="611"/>
        <v>7-1-24-4-5-6-5-1-3-1-8-1-1-1-1-1-1-19-10</v>
      </c>
      <c r="Z837" s="8">
        <f t="shared" si="612"/>
        <v>719006</v>
      </c>
      <c r="AA837" s="7">
        <f t="shared" si="613"/>
        <v>832</v>
      </c>
      <c r="AB837" s="29" t="str">
        <f t="shared" si="614"/>
        <v>7</v>
      </c>
      <c r="AC837" s="29" t="str">
        <f t="shared" si="614"/>
        <v>1</v>
      </c>
      <c r="AD837" s="29" t="str">
        <f t="shared" si="614"/>
        <v>9</v>
      </c>
      <c r="AE837" s="29" t="str">
        <f t="shared" si="614"/>
        <v>0</v>
      </c>
      <c r="AF837" s="29" t="str">
        <f t="shared" si="614"/>
        <v>0</v>
      </c>
      <c r="AG837" s="29" t="str">
        <f t="shared" si="614"/>
        <v>6</v>
      </c>
      <c r="AH837" s="48">
        <f t="shared" si="588"/>
        <v>832</v>
      </c>
      <c r="AI837" s="510">
        <v>719006</v>
      </c>
      <c r="AJ837" s="509">
        <v>7</v>
      </c>
      <c r="AK837" s="509">
        <v>1</v>
      </c>
      <c r="AL837" s="509">
        <v>24</v>
      </c>
      <c r="AM837" s="509">
        <v>4</v>
      </c>
      <c r="AN837" s="509">
        <v>5</v>
      </c>
      <c r="AO837" s="509">
        <v>6</v>
      </c>
      <c r="AP837" s="509">
        <v>5</v>
      </c>
      <c r="AQ837" s="509">
        <v>1</v>
      </c>
      <c r="AR837" s="509">
        <v>3</v>
      </c>
      <c r="AS837" s="509">
        <v>1</v>
      </c>
      <c r="AT837" s="509">
        <v>8</v>
      </c>
      <c r="AU837" s="509">
        <v>1</v>
      </c>
      <c r="AV837" s="509">
        <v>1</v>
      </c>
      <c r="AW837" s="509">
        <v>1</v>
      </c>
      <c r="AX837" s="509">
        <v>1</v>
      </c>
      <c r="AY837" s="509">
        <v>1</v>
      </c>
      <c r="AZ837" s="509">
        <v>1</v>
      </c>
      <c r="BA837" s="509">
        <v>19</v>
      </c>
      <c r="BB837" s="509">
        <v>10</v>
      </c>
      <c r="BC837" s="509" t="b">
        <v>0</v>
      </c>
      <c r="BD837" s="508">
        <v>43081</v>
      </c>
      <c r="BE837" s="508">
        <v>43015</v>
      </c>
      <c r="BF837" s="509" t="b">
        <v>0</v>
      </c>
      <c r="BG837" s="510" t="s">
        <v>1426</v>
      </c>
      <c r="BH837" s="509">
        <v>4</v>
      </c>
      <c r="BI837" s="510" t="s">
        <v>764</v>
      </c>
      <c r="BJ837" s="513">
        <v>43081</v>
      </c>
      <c r="BK837" s="513">
        <v>43015</v>
      </c>
      <c r="BL837" s="513">
        <v>46217</v>
      </c>
      <c r="BM837" s="510"/>
      <c r="BN837" s="512"/>
      <c r="BO837" s="510"/>
      <c r="BP837" s="58" t="str">
        <f t="shared" si="634"/>
        <v/>
      </c>
      <c r="BQ837" s="320" t="str">
        <f>IF(AI837="","",VLOOKUP(AJ837,[0]!Qualifier,(COLUMN(AJ837)-34),FALSE))</f>
        <v>Tissue</v>
      </c>
      <c r="BR837" s="320" t="str">
        <f>IF(AJ837="","",VLOOKUP(AK837,[0]!Qualifier,(COLUMN(AK837)-34),FALSE))</f>
        <v xml:space="preserve">NoAC </v>
      </c>
      <c r="BS837" s="320" t="str">
        <f>IF(AK837="","",VLOOKUP(AL837,[0]!Qualifier,(COLUMN(AL837)-34),FALSE))</f>
        <v>M199+DMSO</v>
      </c>
      <c r="BT837" s="320" t="str">
        <f>IF(AL837="","",VLOOKUP(AM837,[0]!Qualifier,(COLUMN(AM837)-34),FALSE))</f>
        <v xml:space="preserve">CleanR </v>
      </c>
      <c r="BU837" s="320" t="str">
        <f>IF(AM837="","",VLOOKUP(AN837,[0]!Qualifier,(COLUMN(AN837)-34),FALSE))</f>
        <v>VSTis</v>
      </c>
      <c r="BV837" s="320" t="str">
        <f>IF(AN837="","",VLOOKUP(AO837,[0]!Qualifier,(COLUMN(AO837)-34),FALSE))</f>
        <v xml:space="preserve">≤-140°C  </v>
      </c>
      <c r="BW837" s="320" t="str">
        <f>IF(AO837="","",VLOOKUP(AP837,[0]!Qualifier,(COLUMN(AP837)-34),FALSE))</f>
        <v>CryoPres</v>
      </c>
      <c r="BX837" s="320" t="str">
        <f>IF(AP837="","",VLOOKUP(AQ837,[0]!Qualifier,(COLUMN(AQ837)-34),FALSE))</f>
        <v xml:space="preserve">Allo </v>
      </c>
      <c r="BY837" s="320" t="str">
        <f>IF(AQ837="","",VLOOKUP(AR837,[0]!Qualifier,(COLUMN(AR837)-34),FALSE))</f>
        <v xml:space="preserve">Other </v>
      </c>
      <c r="BZ837" s="320" t="str">
        <f>IF(AR837="","",VLOOKUP(AS837,[0]!Qualifier,(COLUMN(AS837)-34),FALSE))</f>
        <v xml:space="preserve">NA </v>
      </c>
      <c r="CA837" s="320" t="str">
        <f>IF(AS837="","",VLOOKUP(AT837,[0]!Qualifier,(COLUMN(AT837)-34),FALSE))</f>
        <v>Transpl</v>
      </c>
      <c r="CB837" s="320" t="str">
        <f>IF(AT837="","",VLOOKUP(AU837,[0]!Qualifier,(COLUMN(AU837)-34),FALSE))</f>
        <v xml:space="preserve">None </v>
      </c>
      <c r="CC837" s="320" t="str">
        <f>IF(AU837="","",VLOOKUP(AV837,[0]!Qualifier,(COLUMN(AV837)-34),FALSE))</f>
        <v xml:space="preserve">None </v>
      </c>
      <c r="CD837" s="320" t="str">
        <f>IF(AV837="","",VLOOKUP(AW837,[0]!Qualifier,(COLUMN(AW837)-34),FALSE))</f>
        <v xml:space="preserve">NoIrr </v>
      </c>
      <c r="CE837" s="320" t="str">
        <f>IF(AW837="","",VLOOKUP(AX837,[0]!Qualifier,(COLUMN(AX837)-34),FALSE))</f>
        <v xml:space="preserve">- </v>
      </c>
      <c r="CF837" s="320" t="str">
        <f>IF(AX837="","",VLOOKUP(AY837,[0]!Qualifier,(COLUMN(AY837)-34),FALSE))</f>
        <v>no sub</v>
      </c>
      <c r="CG837" s="320" t="str">
        <f>IF(AY837="","",VLOOKUP(AZ837,[0]!Qualifier,(COLUMN(AZ837)-34),FALSE))</f>
        <v>Non</v>
      </c>
      <c r="CH837" s="320" t="str">
        <f>IF(AZ837="","",VLOOKUP(BA837,[0]!Qualifier,(COLUMN(BA837)-34),FALSE))</f>
        <v>HValvePulm</v>
      </c>
      <c r="CI837" s="320" t="str">
        <f>IF(BA837="","",VLOOKUP(BB837,[0]!Qualifier,(COLUMN(BB837)-34),FALSE))</f>
        <v>Antibio</v>
      </c>
      <c r="CJ837" s="320"/>
      <c r="CK837" s="513" t="str">
        <f t="shared" si="635"/>
        <v>7-1-24-4-5-6-5-1-3-1-8-1-1-1-1-1-1-19-10</v>
      </c>
    </row>
    <row r="838" spans="2:89" ht="12.95" customHeight="1" outlineLevel="1" x14ac:dyDescent="0.35">
      <c r="B838" s="7">
        <f t="shared" si="589"/>
        <v>833</v>
      </c>
      <c r="C838" s="59">
        <f t="shared" si="590"/>
        <v>833</v>
      </c>
      <c r="D838" s="124">
        <f t="shared" si="591"/>
        <v>719007</v>
      </c>
      <c r="E838" s="16" t="str">
        <f t="shared" si="592"/>
        <v>Tissue</v>
      </c>
      <c r="F838" s="58" t="str">
        <f t="shared" si="593"/>
        <v xml:space="preserve">NoAC </v>
      </c>
      <c r="G838" s="58" t="str">
        <f t="shared" si="594"/>
        <v>RPMI+DMSO+HSA</v>
      </c>
      <c r="H838" s="58" t="str">
        <f t="shared" si="595"/>
        <v xml:space="preserve">CleanR </v>
      </c>
      <c r="I838" s="58" t="str">
        <f t="shared" si="596"/>
        <v>VSTis</v>
      </c>
      <c r="J838" s="58" t="str">
        <f t="shared" si="597"/>
        <v xml:space="preserve">≤-140°C  </v>
      </c>
      <c r="K838" s="58" t="str">
        <f t="shared" si="598"/>
        <v>CryoPres</v>
      </c>
      <c r="L838" s="58" t="str">
        <f t="shared" si="599"/>
        <v xml:space="preserve">Postm </v>
      </c>
      <c r="M838" s="58" t="str">
        <f t="shared" si="600"/>
        <v xml:space="preserve">Other </v>
      </c>
      <c r="N838" s="58" t="str">
        <f t="shared" si="601"/>
        <v xml:space="preserve">NA </v>
      </c>
      <c r="O838" s="58" t="str">
        <f t="shared" si="602"/>
        <v>Transpl</v>
      </c>
      <c r="P838" s="58" t="str">
        <f t="shared" si="603"/>
        <v xml:space="preserve">None </v>
      </c>
      <c r="Q838" s="58" t="str">
        <f t="shared" si="604"/>
        <v xml:space="preserve">None </v>
      </c>
      <c r="R838" s="58" t="str">
        <f t="shared" si="605"/>
        <v xml:space="preserve">NoIrr </v>
      </c>
      <c r="S838" s="58" t="str">
        <f t="shared" si="606"/>
        <v xml:space="preserve">- </v>
      </c>
      <c r="T838" s="58" t="str">
        <f t="shared" si="607"/>
        <v>no sub</v>
      </c>
      <c r="U838" s="58" t="str">
        <f t="shared" si="608"/>
        <v>Non</v>
      </c>
      <c r="V838" s="58" t="str">
        <f t="shared" si="609"/>
        <v>HValvePulm</v>
      </c>
      <c r="W838" s="58" t="str">
        <f t="shared" si="610"/>
        <v>Antibio</v>
      </c>
      <c r="Y838" s="161" t="str">
        <f t="shared" si="611"/>
        <v>7-1-25-4-5-6-5-4-3-1-8-1-1-1-1-1-1-19-10</v>
      </c>
      <c r="Z838" s="8">
        <f t="shared" si="612"/>
        <v>719007</v>
      </c>
      <c r="AA838" s="7">
        <f t="shared" si="613"/>
        <v>833</v>
      </c>
      <c r="AB838" s="29" t="str">
        <f t="shared" si="614"/>
        <v>7</v>
      </c>
      <c r="AC838" s="29" t="str">
        <f t="shared" si="614"/>
        <v>1</v>
      </c>
      <c r="AD838" s="29" t="str">
        <f t="shared" si="614"/>
        <v>9</v>
      </c>
      <c r="AE838" s="29" t="str">
        <f t="shared" si="614"/>
        <v>0</v>
      </c>
      <c r="AF838" s="29" t="str">
        <f t="shared" si="614"/>
        <v>0</v>
      </c>
      <c r="AG838" s="29" t="str">
        <f t="shared" si="614"/>
        <v>7</v>
      </c>
      <c r="AH838" s="48">
        <f t="shared" si="588"/>
        <v>833</v>
      </c>
      <c r="AI838" s="510">
        <v>719007</v>
      </c>
      <c r="AJ838" s="509">
        <v>7</v>
      </c>
      <c r="AK838" s="509">
        <v>1</v>
      </c>
      <c r="AL838" s="509">
        <v>25</v>
      </c>
      <c r="AM838" s="509">
        <v>4</v>
      </c>
      <c r="AN838" s="509">
        <v>5</v>
      </c>
      <c r="AO838" s="509">
        <v>6</v>
      </c>
      <c r="AP838" s="509">
        <v>5</v>
      </c>
      <c r="AQ838" s="509">
        <v>4</v>
      </c>
      <c r="AR838" s="509">
        <v>3</v>
      </c>
      <c r="AS838" s="509">
        <v>1</v>
      </c>
      <c r="AT838" s="509">
        <v>8</v>
      </c>
      <c r="AU838" s="509">
        <v>1</v>
      </c>
      <c r="AV838" s="509">
        <v>1</v>
      </c>
      <c r="AW838" s="509">
        <v>1</v>
      </c>
      <c r="AX838" s="509">
        <v>1</v>
      </c>
      <c r="AY838" s="509">
        <v>1</v>
      </c>
      <c r="AZ838" s="509">
        <v>1</v>
      </c>
      <c r="BA838" s="509">
        <v>19</v>
      </c>
      <c r="BB838" s="509">
        <v>10</v>
      </c>
      <c r="BC838" s="509" t="b">
        <v>0</v>
      </c>
      <c r="BD838" s="508">
        <v>43092</v>
      </c>
      <c r="BE838" s="508">
        <v>43086</v>
      </c>
      <c r="BF838" s="509" t="b">
        <v>0</v>
      </c>
      <c r="BG838" s="510" t="s">
        <v>1427</v>
      </c>
      <c r="BH838" s="509">
        <v>4</v>
      </c>
      <c r="BI838" s="510" t="s">
        <v>764</v>
      </c>
      <c r="BJ838" s="513">
        <v>43092</v>
      </c>
      <c r="BK838" s="513">
        <v>43086</v>
      </c>
      <c r="BL838" s="513">
        <v>46217</v>
      </c>
      <c r="BM838" s="510"/>
      <c r="BN838" s="512"/>
      <c r="BO838" s="510"/>
      <c r="BP838" s="58" t="str">
        <f t="shared" si="634"/>
        <v/>
      </c>
      <c r="BQ838" s="320" t="str">
        <f>IF(AI838="","",VLOOKUP(AJ838,[0]!Qualifier,(COLUMN(AJ838)-34),FALSE))</f>
        <v>Tissue</v>
      </c>
      <c r="BR838" s="320" t="str">
        <f>IF(AJ838="","",VLOOKUP(AK838,[0]!Qualifier,(COLUMN(AK838)-34),FALSE))</f>
        <v xml:space="preserve">NoAC </v>
      </c>
      <c r="BS838" s="320" t="str">
        <f>IF(AK838="","",VLOOKUP(AL838,[0]!Qualifier,(COLUMN(AL838)-34),FALSE))</f>
        <v>RPMI+DMSO+HSA</v>
      </c>
      <c r="BT838" s="320" t="str">
        <f>IF(AL838="","",VLOOKUP(AM838,[0]!Qualifier,(COLUMN(AM838)-34),FALSE))</f>
        <v xml:space="preserve">CleanR </v>
      </c>
      <c r="BU838" s="320" t="str">
        <f>IF(AM838="","",VLOOKUP(AN838,[0]!Qualifier,(COLUMN(AN838)-34),FALSE))</f>
        <v>VSTis</v>
      </c>
      <c r="BV838" s="320" t="str">
        <f>IF(AN838="","",VLOOKUP(AO838,[0]!Qualifier,(COLUMN(AO838)-34),FALSE))</f>
        <v xml:space="preserve">≤-140°C  </v>
      </c>
      <c r="BW838" s="320" t="str">
        <f>IF(AO838="","",VLOOKUP(AP838,[0]!Qualifier,(COLUMN(AP838)-34),FALSE))</f>
        <v>CryoPres</v>
      </c>
      <c r="BX838" s="320" t="str">
        <f>IF(AP838="","",VLOOKUP(AQ838,[0]!Qualifier,(COLUMN(AQ838)-34),FALSE))</f>
        <v xml:space="preserve">Postm </v>
      </c>
      <c r="BY838" s="320" t="str">
        <f>IF(AQ838="","",VLOOKUP(AR838,[0]!Qualifier,(COLUMN(AR838)-34),FALSE))</f>
        <v xml:space="preserve">Other </v>
      </c>
      <c r="BZ838" s="320" t="str">
        <f>IF(AR838="","",VLOOKUP(AS838,[0]!Qualifier,(COLUMN(AS838)-34),FALSE))</f>
        <v xml:space="preserve">NA </v>
      </c>
      <c r="CA838" s="320" t="str">
        <f>IF(AS838="","",VLOOKUP(AT838,[0]!Qualifier,(COLUMN(AT838)-34),FALSE))</f>
        <v>Transpl</v>
      </c>
      <c r="CB838" s="320" t="str">
        <f>IF(AT838="","",VLOOKUP(AU838,[0]!Qualifier,(COLUMN(AU838)-34),FALSE))</f>
        <v xml:space="preserve">None </v>
      </c>
      <c r="CC838" s="320" t="str">
        <f>IF(AU838="","",VLOOKUP(AV838,[0]!Qualifier,(COLUMN(AV838)-34),FALSE))</f>
        <v xml:space="preserve">None </v>
      </c>
      <c r="CD838" s="320" t="str">
        <f>IF(AV838="","",VLOOKUP(AW838,[0]!Qualifier,(COLUMN(AW838)-34),FALSE))</f>
        <v xml:space="preserve">NoIrr </v>
      </c>
      <c r="CE838" s="320" t="str">
        <f>IF(AW838="","",VLOOKUP(AX838,[0]!Qualifier,(COLUMN(AX838)-34),FALSE))</f>
        <v xml:space="preserve">- </v>
      </c>
      <c r="CF838" s="320" t="str">
        <f>IF(AX838="","",VLOOKUP(AY838,[0]!Qualifier,(COLUMN(AY838)-34),FALSE))</f>
        <v>no sub</v>
      </c>
      <c r="CG838" s="320" t="str">
        <f>IF(AY838="","",VLOOKUP(AZ838,[0]!Qualifier,(COLUMN(AZ838)-34),FALSE))</f>
        <v>Non</v>
      </c>
      <c r="CH838" s="320" t="str">
        <f>IF(AZ838="","",VLOOKUP(BA838,[0]!Qualifier,(COLUMN(BA838)-34),FALSE))</f>
        <v>HValvePulm</v>
      </c>
      <c r="CI838" s="320" t="str">
        <f>IF(BA838="","",VLOOKUP(BB838,[0]!Qualifier,(COLUMN(BB838)-34),FALSE))</f>
        <v>Antibio</v>
      </c>
      <c r="CJ838" s="320"/>
      <c r="CK838" s="513" t="str">
        <f t="shared" si="635"/>
        <v>7-1-25-4-5-6-5-4-3-1-8-1-1-1-1-1-1-19-10</v>
      </c>
    </row>
    <row r="839" spans="2:89" ht="12.95" customHeight="1" outlineLevel="1" x14ac:dyDescent="0.35">
      <c r="B839" s="7">
        <f t="shared" si="589"/>
        <v>834</v>
      </c>
      <c r="C839" s="59">
        <f t="shared" si="590"/>
        <v>834</v>
      </c>
      <c r="D839" s="124">
        <f t="shared" si="591"/>
        <v>719008</v>
      </c>
      <c r="E839" s="16" t="str">
        <f t="shared" si="592"/>
        <v>Tissue</v>
      </c>
      <c r="F839" s="58" t="str">
        <f t="shared" si="593"/>
        <v xml:space="preserve">NoAC </v>
      </c>
      <c r="G839" s="58" t="str">
        <f t="shared" si="594"/>
        <v>RPMI+DMSO+HSA</v>
      </c>
      <c r="H839" s="58" t="str">
        <f t="shared" si="595"/>
        <v xml:space="preserve">CleanR </v>
      </c>
      <c r="I839" s="58" t="str">
        <f t="shared" si="596"/>
        <v>VSTis</v>
      </c>
      <c r="J839" s="58" t="str">
        <f t="shared" si="597"/>
        <v xml:space="preserve">≤-140°C  </v>
      </c>
      <c r="K839" s="58" t="str">
        <f t="shared" si="598"/>
        <v>CryoPres</v>
      </c>
      <c r="L839" s="58" t="str">
        <f t="shared" si="599"/>
        <v xml:space="preserve">Allo </v>
      </c>
      <c r="M839" s="58" t="str">
        <f t="shared" si="600"/>
        <v xml:space="preserve">Other </v>
      </c>
      <c r="N839" s="58" t="str">
        <f t="shared" si="601"/>
        <v xml:space="preserve">NA </v>
      </c>
      <c r="O839" s="58" t="str">
        <f t="shared" si="602"/>
        <v>Transpl</v>
      </c>
      <c r="P839" s="58" t="str">
        <f t="shared" si="603"/>
        <v xml:space="preserve">None </v>
      </c>
      <c r="Q839" s="58" t="str">
        <f t="shared" si="604"/>
        <v xml:space="preserve">None </v>
      </c>
      <c r="R839" s="58" t="str">
        <f t="shared" si="605"/>
        <v xml:space="preserve">NoIrr </v>
      </c>
      <c r="S839" s="58" t="str">
        <f t="shared" si="606"/>
        <v xml:space="preserve">- </v>
      </c>
      <c r="T839" s="58" t="str">
        <f t="shared" si="607"/>
        <v>no sub</v>
      </c>
      <c r="U839" s="58" t="str">
        <f t="shared" si="608"/>
        <v>Non</v>
      </c>
      <c r="V839" s="58" t="str">
        <f t="shared" si="609"/>
        <v>HValvePulm</v>
      </c>
      <c r="W839" s="58" t="str">
        <f t="shared" si="610"/>
        <v>Antibio</v>
      </c>
      <c r="Y839" s="161" t="str">
        <f t="shared" si="611"/>
        <v>7-1-25-4-5-6-5-1-3-1-8-1-1-1-1-1-1-19-10</v>
      </c>
      <c r="Z839" s="8">
        <f t="shared" si="612"/>
        <v>719008</v>
      </c>
      <c r="AA839" s="7">
        <f t="shared" si="613"/>
        <v>834</v>
      </c>
      <c r="AB839" s="29" t="str">
        <f t="shared" si="614"/>
        <v>7</v>
      </c>
      <c r="AC839" s="29" t="str">
        <f t="shared" si="614"/>
        <v>1</v>
      </c>
      <c r="AD839" s="29" t="str">
        <f t="shared" si="614"/>
        <v>9</v>
      </c>
      <c r="AE839" s="29" t="str">
        <f t="shared" si="614"/>
        <v>0</v>
      </c>
      <c r="AF839" s="29" t="str">
        <f t="shared" si="614"/>
        <v>0</v>
      </c>
      <c r="AG839" s="29" t="str">
        <f t="shared" si="614"/>
        <v>8</v>
      </c>
      <c r="AH839" s="48">
        <f t="shared" si="588"/>
        <v>834</v>
      </c>
      <c r="AI839" s="510">
        <v>719008</v>
      </c>
      <c r="AJ839" s="509">
        <v>7</v>
      </c>
      <c r="AK839" s="509">
        <v>1</v>
      </c>
      <c r="AL839" s="509">
        <v>25</v>
      </c>
      <c r="AM839" s="509">
        <v>4</v>
      </c>
      <c r="AN839" s="509">
        <v>5</v>
      </c>
      <c r="AO839" s="509">
        <v>6</v>
      </c>
      <c r="AP839" s="509">
        <v>5</v>
      </c>
      <c r="AQ839" s="509">
        <v>1</v>
      </c>
      <c r="AR839" s="509">
        <v>3</v>
      </c>
      <c r="AS839" s="509">
        <v>1</v>
      </c>
      <c r="AT839" s="509">
        <v>8</v>
      </c>
      <c r="AU839" s="509">
        <v>1</v>
      </c>
      <c r="AV839" s="509">
        <v>1</v>
      </c>
      <c r="AW839" s="509">
        <v>1</v>
      </c>
      <c r="AX839" s="509">
        <v>1</v>
      </c>
      <c r="AY839" s="509">
        <v>1</v>
      </c>
      <c r="AZ839" s="509">
        <v>1</v>
      </c>
      <c r="BA839" s="509">
        <v>19</v>
      </c>
      <c r="BB839" s="509">
        <v>10</v>
      </c>
      <c r="BC839" s="509" t="b">
        <v>0</v>
      </c>
      <c r="BD839" s="508">
        <v>43092</v>
      </c>
      <c r="BE839" s="508">
        <v>43086</v>
      </c>
      <c r="BF839" s="509" t="b">
        <v>0</v>
      </c>
      <c r="BG839" s="510" t="s">
        <v>1428</v>
      </c>
      <c r="BH839" s="509">
        <v>4</v>
      </c>
      <c r="BI839" s="510" t="s">
        <v>764</v>
      </c>
      <c r="BJ839" s="513">
        <v>43092</v>
      </c>
      <c r="BK839" s="513">
        <v>43086</v>
      </c>
      <c r="BL839" s="513">
        <v>46217</v>
      </c>
      <c r="BM839" s="510"/>
      <c r="BN839" s="512"/>
      <c r="BO839" s="510"/>
      <c r="BP839" s="58" t="str">
        <f t="shared" si="634"/>
        <v/>
      </c>
      <c r="BQ839" s="320" t="str">
        <f>IF(AI839="","",VLOOKUP(AJ839,[0]!Qualifier,(COLUMN(AJ839)-34),FALSE))</f>
        <v>Tissue</v>
      </c>
      <c r="BR839" s="320" t="str">
        <f>IF(AJ839="","",VLOOKUP(AK839,[0]!Qualifier,(COLUMN(AK839)-34),FALSE))</f>
        <v xml:space="preserve">NoAC </v>
      </c>
      <c r="BS839" s="320" t="str">
        <f>IF(AK839="","",VLOOKUP(AL839,[0]!Qualifier,(COLUMN(AL839)-34),FALSE))</f>
        <v>RPMI+DMSO+HSA</v>
      </c>
      <c r="BT839" s="320" t="str">
        <f>IF(AL839="","",VLOOKUP(AM839,[0]!Qualifier,(COLUMN(AM839)-34),FALSE))</f>
        <v xml:space="preserve">CleanR </v>
      </c>
      <c r="BU839" s="320" t="str">
        <f>IF(AM839="","",VLOOKUP(AN839,[0]!Qualifier,(COLUMN(AN839)-34),FALSE))</f>
        <v>VSTis</v>
      </c>
      <c r="BV839" s="320" t="str">
        <f>IF(AN839="","",VLOOKUP(AO839,[0]!Qualifier,(COLUMN(AO839)-34),FALSE))</f>
        <v xml:space="preserve">≤-140°C  </v>
      </c>
      <c r="BW839" s="320" t="str">
        <f>IF(AO839="","",VLOOKUP(AP839,[0]!Qualifier,(COLUMN(AP839)-34),FALSE))</f>
        <v>CryoPres</v>
      </c>
      <c r="BX839" s="320" t="str">
        <f>IF(AP839="","",VLOOKUP(AQ839,[0]!Qualifier,(COLUMN(AQ839)-34),FALSE))</f>
        <v xml:space="preserve">Allo </v>
      </c>
      <c r="BY839" s="320" t="str">
        <f>IF(AQ839="","",VLOOKUP(AR839,[0]!Qualifier,(COLUMN(AR839)-34),FALSE))</f>
        <v xml:space="preserve">Other </v>
      </c>
      <c r="BZ839" s="320" t="str">
        <f>IF(AR839="","",VLOOKUP(AS839,[0]!Qualifier,(COLUMN(AS839)-34),FALSE))</f>
        <v xml:space="preserve">NA </v>
      </c>
      <c r="CA839" s="320" t="str">
        <f>IF(AS839="","",VLOOKUP(AT839,[0]!Qualifier,(COLUMN(AT839)-34),FALSE))</f>
        <v>Transpl</v>
      </c>
      <c r="CB839" s="320" t="str">
        <f>IF(AT839="","",VLOOKUP(AU839,[0]!Qualifier,(COLUMN(AU839)-34),FALSE))</f>
        <v xml:space="preserve">None </v>
      </c>
      <c r="CC839" s="320" t="str">
        <f>IF(AU839="","",VLOOKUP(AV839,[0]!Qualifier,(COLUMN(AV839)-34),FALSE))</f>
        <v xml:space="preserve">None </v>
      </c>
      <c r="CD839" s="320" t="str">
        <f>IF(AV839="","",VLOOKUP(AW839,[0]!Qualifier,(COLUMN(AW839)-34),FALSE))</f>
        <v xml:space="preserve">NoIrr </v>
      </c>
      <c r="CE839" s="320" t="str">
        <f>IF(AW839="","",VLOOKUP(AX839,[0]!Qualifier,(COLUMN(AX839)-34),FALSE))</f>
        <v xml:space="preserve">- </v>
      </c>
      <c r="CF839" s="320" t="str">
        <f>IF(AX839="","",VLOOKUP(AY839,[0]!Qualifier,(COLUMN(AY839)-34),FALSE))</f>
        <v>no sub</v>
      </c>
      <c r="CG839" s="320" t="str">
        <f>IF(AY839="","",VLOOKUP(AZ839,[0]!Qualifier,(COLUMN(AZ839)-34),FALSE))</f>
        <v>Non</v>
      </c>
      <c r="CH839" s="320" t="str">
        <f>IF(AZ839="","",VLOOKUP(BA839,[0]!Qualifier,(COLUMN(BA839)-34),FALSE))</f>
        <v>HValvePulm</v>
      </c>
      <c r="CI839" s="320" t="str">
        <f>IF(BA839="","",VLOOKUP(BB839,[0]!Qualifier,(COLUMN(BB839)-34),FALSE))</f>
        <v>Antibio</v>
      </c>
      <c r="CJ839" s="320"/>
      <c r="CK839" s="513" t="str">
        <f t="shared" si="635"/>
        <v>7-1-25-4-5-6-5-1-3-1-8-1-1-1-1-1-1-19-10</v>
      </c>
    </row>
    <row r="840" spans="2:89" ht="12.95" customHeight="1" outlineLevel="1" x14ac:dyDescent="0.35">
      <c r="B840" s="7">
        <f t="shared" si="589"/>
        <v>835</v>
      </c>
      <c r="C840" s="59">
        <f t="shared" si="590"/>
        <v>835</v>
      </c>
      <c r="D840" s="124">
        <f t="shared" si="591"/>
        <v>721001</v>
      </c>
      <c r="E840" s="16" t="str">
        <f t="shared" si="592"/>
        <v>Tissue</v>
      </c>
      <c r="F840" s="58" t="str">
        <f t="shared" si="593"/>
        <v xml:space="preserve">NoAC </v>
      </c>
      <c r="G840" s="58" t="str">
        <f t="shared" si="594"/>
        <v>EaglesMed</v>
      </c>
      <c r="H840" s="58" t="str">
        <f t="shared" si="595"/>
        <v xml:space="preserve">CleanR </v>
      </c>
      <c r="I840" s="58" t="str">
        <f t="shared" si="596"/>
        <v>VSTis</v>
      </c>
      <c r="J840" s="58" t="str">
        <f t="shared" si="597"/>
        <v xml:space="preserve">30to38°C </v>
      </c>
      <c r="K840" s="58" t="str">
        <f t="shared" si="598"/>
        <v>CellCult</v>
      </c>
      <c r="L840" s="58" t="str">
        <f t="shared" si="599"/>
        <v xml:space="preserve">Postm </v>
      </c>
      <c r="M840" s="58" t="str">
        <f t="shared" si="600"/>
        <v xml:space="preserve">Other </v>
      </c>
      <c r="N840" s="58" t="str">
        <f t="shared" si="601"/>
        <v xml:space="preserve">NA </v>
      </c>
      <c r="O840" s="58" t="str">
        <f t="shared" si="602"/>
        <v>Transpl</v>
      </c>
      <c r="P840" s="58" t="str">
        <f t="shared" si="603"/>
        <v xml:space="preserve">None </v>
      </c>
      <c r="Q840" s="58" t="str">
        <f t="shared" si="604"/>
        <v xml:space="preserve">None </v>
      </c>
      <c r="R840" s="58" t="str">
        <f t="shared" si="605"/>
        <v xml:space="preserve">NoIrr </v>
      </c>
      <c r="S840" s="58" t="str">
        <f t="shared" si="606"/>
        <v xml:space="preserve">- </v>
      </c>
      <c r="T840" s="58" t="str">
        <f t="shared" si="607"/>
        <v>no sub</v>
      </c>
      <c r="U840" s="58" t="str">
        <f t="shared" si="608"/>
        <v>Non</v>
      </c>
      <c r="V840" s="58" t="str">
        <f t="shared" si="609"/>
        <v>Cornea</v>
      </c>
      <c r="W840" s="58" t="str">
        <f t="shared" si="610"/>
        <v>Antibio</v>
      </c>
      <c r="Y840" s="161" t="str">
        <f t="shared" si="611"/>
        <v>7-1-21-4-5-9-8-4-3-1-8-1-1-1-1-1-1-21-10</v>
      </c>
      <c r="Z840" s="8">
        <f t="shared" si="612"/>
        <v>721001</v>
      </c>
      <c r="AA840" s="7">
        <f t="shared" si="613"/>
        <v>835</v>
      </c>
      <c r="AB840" s="29" t="str">
        <f t="shared" si="614"/>
        <v>7</v>
      </c>
      <c r="AC840" s="29" t="str">
        <f t="shared" si="614"/>
        <v>2</v>
      </c>
      <c r="AD840" s="29" t="str">
        <f t="shared" si="614"/>
        <v>1</v>
      </c>
      <c r="AE840" s="29" t="str">
        <f t="shared" si="614"/>
        <v>0</v>
      </c>
      <c r="AF840" s="29" t="str">
        <f t="shared" si="614"/>
        <v>0</v>
      </c>
      <c r="AG840" s="29" t="str">
        <f t="shared" si="614"/>
        <v>1</v>
      </c>
      <c r="AH840" s="48">
        <f t="shared" si="588"/>
        <v>835</v>
      </c>
      <c r="AI840" s="510">
        <v>721001</v>
      </c>
      <c r="AJ840" s="509">
        <v>7</v>
      </c>
      <c r="AK840" s="509">
        <v>1</v>
      </c>
      <c r="AL840" s="509">
        <v>21</v>
      </c>
      <c r="AM840" s="509">
        <v>4</v>
      </c>
      <c r="AN840" s="509">
        <v>5</v>
      </c>
      <c r="AO840" s="509">
        <v>9</v>
      </c>
      <c r="AP840" s="509">
        <v>8</v>
      </c>
      <c r="AQ840" s="509">
        <v>4</v>
      </c>
      <c r="AR840" s="509">
        <v>3</v>
      </c>
      <c r="AS840" s="509">
        <v>1</v>
      </c>
      <c r="AT840" s="509">
        <v>8</v>
      </c>
      <c r="AU840" s="509">
        <v>1</v>
      </c>
      <c r="AV840" s="509">
        <v>1</v>
      </c>
      <c r="AW840" s="509">
        <v>1</v>
      </c>
      <c r="AX840" s="509">
        <v>1</v>
      </c>
      <c r="AY840" s="509">
        <v>1</v>
      </c>
      <c r="AZ840" s="509">
        <v>1</v>
      </c>
      <c r="BA840" s="509">
        <v>21</v>
      </c>
      <c r="BB840" s="509">
        <v>10</v>
      </c>
      <c r="BC840" s="509" t="b">
        <v>0</v>
      </c>
      <c r="BD840" s="508">
        <v>41252</v>
      </c>
      <c r="BE840" s="508">
        <v>40751</v>
      </c>
      <c r="BF840" s="509" t="b">
        <v>0</v>
      </c>
      <c r="BG840" s="510" t="s">
        <v>765</v>
      </c>
      <c r="BH840" s="509">
        <v>53</v>
      </c>
      <c r="BI840" s="510" t="s">
        <v>766</v>
      </c>
      <c r="BJ840" s="513">
        <v>41252</v>
      </c>
      <c r="BK840" s="513">
        <v>40751</v>
      </c>
      <c r="BL840" s="513">
        <v>46217</v>
      </c>
      <c r="BM840" s="513">
        <v>42471</v>
      </c>
      <c r="BN840" s="509">
        <v>1</v>
      </c>
      <c r="BO840" s="510" t="s">
        <v>1078</v>
      </c>
      <c r="BP840" s="58">
        <f t="shared" si="634"/>
        <v>7</v>
      </c>
      <c r="BQ840" s="320" t="str">
        <f>IF(AI840="","",VLOOKUP(AJ840,[0]!Qualifier,(COLUMN(AJ840)-34),FALSE))</f>
        <v>Tissue</v>
      </c>
      <c r="BR840" s="320" t="str">
        <f>IF(AJ840="","",VLOOKUP(AK840,[0]!Qualifier,(COLUMN(AK840)-34),FALSE))</f>
        <v xml:space="preserve">NoAC </v>
      </c>
      <c r="BS840" s="320" t="str">
        <f>IF(AK840="","",VLOOKUP(AL840,[0]!Qualifier,(COLUMN(AL840)-34),FALSE))</f>
        <v>EaglesMed</v>
      </c>
      <c r="BT840" s="320" t="str">
        <f>IF(AL840="","",VLOOKUP(AM840,[0]!Qualifier,(COLUMN(AM840)-34),FALSE))</f>
        <v xml:space="preserve">CleanR </v>
      </c>
      <c r="BU840" s="320" t="str">
        <f>IF(AM840="","",VLOOKUP(AN840,[0]!Qualifier,(COLUMN(AN840)-34),FALSE))</f>
        <v>VSTis</v>
      </c>
      <c r="BV840" s="320" t="str">
        <f>IF(AN840="","",VLOOKUP(AO840,[0]!Qualifier,(COLUMN(AO840)-34),FALSE))</f>
        <v xml:space="preserve">30to38°C </v>
      </c>
      <c r="BW840" s="320" t="str">
        <f>IF(AO840="","",VLOOKUP(AP840,[0]!Qualifier,(COLUMN(AP840)-34),FALSE))</f>
        <v>CellCult</v>
      </c>
      <c r="BX840" s="320" t="str">
        <f>IF(AP840="","",VLOOKUP(AQ840,[0]!Qualifier,(COLUMN(AQ840)-34),FALSE))</f>
        <v xml:space="preserve">Postm </v>
      </c>
      <c r="BY840" s="320" t="str">
        <f>IF(AQ840="","",VLOOKUP(AR840,[0]!Qualifier,(COLUMN(AR840)-34),FALSE))</f>
        <v xml:space="preserve">Other </v>
      </c>
      <c r="BZ840" s="320" t="str">
        <f>IF(AR840="","",VLOOKUP(AS840,[0]!Qualifier,(COLUMN(AS840)-34),FALSE))</f>
        <v xml:space="preserve">NA </v>
      </c>
      <c r="CA840" s="320" t="str">
        <f>IF(AS840="","",VLOOKUP(AT840,[0]!Qualifier,(COLUMN(AT840)-34),FALSE))</f>
        <v>Transpl</v>
      </c>
      <c r="CB840" s="320" t="str">
        <f>IF(AT840="","",VLOOKUP(AU840,[0]!Qualifier,(COLUMN(AU840)-34),FALSE))</f>
        <v xml:space="preserve">None </v>
      </c>
      <c r="CC840" s="320" t="str">
        <f>IF(AU840="","",VLOOKUP(AV840,[0]!Qualifier,(COLUMN(AV840)-34),FALSE))</f>
        <v xml:space="preserve">None </v>
      </c>
      <c r="CD840" s="320" t="str">
        <f>IF(AV840="","",VLOOKUP(AW840,[0]!Qualifier,(COLUMN(AW840)-34),FALSE))</f>
        <v xml:space="preserve">NoIrr </v>
      </c>
      <c r="CE840" s="320" t="str">
        <f>IF(AW840="","",VLOOKUP(AX840,[0]!Qualifier,(COLUMN(AX840)-34),FALSE))</f>
        <v xml:space="preserve">- </v>
      </c>
      <c r="CF840" s="320" t="str">
        <f>IF(AX840="","",VLOOKUP(AY840,[0]!Qualifier,(COLUMN(AY840)-34),FALSE))</f>
        <v>no sub</v>
      </c>
      <c r="CG840" s="320" t="str">
        <f>IF(AY840="","",VLOOKUP(AZ840,[0]!Qualifier,(COLUMN(AZ840)-34),FALSE))</f>
        <v>Non</v>
      </c>
      <c r="CH840" s="320" t="str">
        <f>IF(AZ840="","",VLOOKUP(BA840,[0]!Qualifier,(COLUMN(BA840)-34),FALSE))</f>
        <v>Cornea</v>
      </c>
      <c r="CI840" s="320" t="str">
        <f>IF(BA840="","",VLOOKUP(BB840,[0]!Qualifier,(COLUMN(BB840)-34),FALSE))</f>
        <v>Antibio</v>
      </c>
      <c r="CJ840" s="320"/>
      <c r="CK840" s="513" t="str">
        <f t="shared" si="635"/>
        <v>7-1-21-4-5-9-8-4-3-1-8-1-1-1-1-1-1-21-10</v>
      </c>
    </row>
    <row r="841" spans="2:89" ht="12.95" customHeight="1" outlineLevel="1" x14ac:dyDescent="0.35">
      <c r="B841" s="7">
        <f t="shared" si="589"/>
        <v>836</v>
      </c>
      <c r="C841" s="59">
        <f t="shared" si="590"/>
        <v>836</v>
      </c>
      <c r="D841" s="124">
        <f t="shared" si="591"/>
        <v>721002</v>
      </c>
      <c r="E841" s="16" t="str">
        <f t="shared" si="592"/>
        <v>Tissue</v>
      </c>
      <c r="F841" s="58" t="str">
        <f t="shared" si="593"/>
        <v xml:space="preserve">NoAC </v>
      </c>
      <c r="G841" s="58" t="str">
        <f t="shared" si="594"/>
        <v>EaglesMed</v>
      </c>
      <c r="H841" s="58" t="str">
        <f t="shared" si="595"/>
        <v xml:space="preserve">CleanR </v>
      </c>
      <c r="I841" s="58" t="str">
        <f t="shared" si="596"/>
        <v>VSTis</v>
      </c>
      <c r="J841" s="58" t="str">
        <f t="shared" si="597"/>
        <v xml:space="preserve">2to6°C </v>
      </c>
      <c r="K841" s="58" t="str">
        <f t="shared" si="598"/>
        <v>CellCult</v>
      </c>
      <c r="L841" s="58" t="str">
        <f t="shared" si="599"/>
        <v xml:space="preserve">Postm </v>
      </c>
      <c r="M841" s="58" t="str">
        <f t="shared" si="600"/>
        <v xml:space="preserve">Other </v>
      </c>
      <c r="N841" s="58" t="str">
        <f t="shared" si="601"/>
        <v xml:space="preserve">NA </v>
      </c>
      <c r="O841" s="58" t="str">
        <f t="shared" si="602"/>
        <v>Transpl</v>
      </c>
      <c r="P841" s="58" t="str">
        <f t="shared" si="603"/>
        <v xml:space="preserve">None </v>
      </c>
      <c r="Q841" s="58" t="str">
        <f t="shared" si="604"/>
        <v xml:space="preserve">None </v>
      </c>
      <c r="R841" s="58" t="str">
        <f t="shared" si="605"/>
        <v xml:space="preserve">NoIrr </v>
      </c>
      <c r="S841" s="58" t="str">
        <f t="shared" si="606"/>
        <v xml:space="preserve">- </v>
      </c>
      <c r="T841" s="58" t="str">
        <f t="shared" si="607"/>
        <v>no sub</v>
      </c>
      <c r="U841" s="58" t="str">
        <f t="shared" si="608"/>
        <v>Non</v>
      </c>
      <c r="V841" s="58" t="str">
        <f t="shared" si="609"/>
        <v>Cornea</v>
      </c>
      <c r="W841" s="58" t="str">
        <f t="shared" si="610"/>
        <v>Antibio</v>
      </c>
      <c r="Y841" s="161" t="str">
        <f t="shared" si="611"/>
        <v>7-1-21-4-5-2-8-4-3-1-8-1-1-1-1-1-1-21-10</v>
      </c>
      <c r="Z841" s="8">
        <f t="shared" si="612"/>
        <v>721002</v>
      </c>
      <c r="AA841" s="7">
        <f t="shared" si="613"/>
        <v>836</v>
      </c>
      <c r="AB841" s="29" t="str">
        <f t="shared" si="614"/>
        <v>7</v>
      </c>
      <c r="AC841" s="29" t="str">
        <f t="shared" si="614"/>
        <v>2</v>
      </c>
      <c r="AD841" s="29" t="str">
        <f t="shared" si="614"/>
        <v>1</v>
      </c>
      <c r="AE841" s="29" t="str">
        <f t="shared" si="614"/>
        <v>0</v>
      </c>
      <c r="AF841" s="29" t="str">
        <f t="shared" si="614"/>
        <v>0</v>
      </c>
      <c r="AG841" s="29" t="str">
        <f t="shared" si="614"/>
        <v>2</v>
      </c>
      <c r="AH841" s="48">
        <f t="shared" si="588"/>
        <v>836</v>
      </c>
      <c r="AI841" s="510">
        <v>721002</v>
      </c>
      <c r="AJ841" s="509">
        <v>7</v>
      </c>
      <c r="AK841" s="509">
        <v>1</v>
      </c>
      <c r="AL841" s="509">
        <v>21</v>
      </c>
      <c r="AM841" s="509">
        <v>4</v>
      </c>
      <c r="AN841" s="509">
        <v>5</v>
      </c>
      <c r="AO841" s="509">
        <v>2</v>
      </c>
      <c r="AP841" s="509">
        <v>8</v>
      </c>
      <c r="AQ841" s="509">
        <v>4</v>
      </c>
      <c r="AR841" s="509">
        <v>3</v>
      </c>
      <c r="AS841" s="509">
        <v>1</v>
      </c>
      <c r="AT841" s="509">
        <v>8</v>
      </c>
      <c r="AU841" s="509">
        <v>1</v>
      </c>
      <c r="AV841" s="509">
        <v>1</v>
      </c>
      <c r="AW841" s="509">
        <v>1</v>
      </c>
      <c r="AX841" s="509">
        <v>1</v>
      </c>
      <c r="AY841" s="509">
        <v>1</v>
      </c>
      <c r="AZ841" s="509">
        <v>1</v>
      </c>
      <c r="BA841" s="509">
        <v>21</v>
      </c>
      <c r="BB841" s="509">
        <v>10</v>
      </c>
      <c r="BC841" s="509" t="b">
        <v>0</v>
      </c>
      <c r="BD841" s="508">
        <v>41252</v>
      </c>
      <c r="BE841" s="508">
        <v>40751</v>
      </c>
      <c r="BF841" s="509" t="b">
        <v>0</v>
      </c>
      <c r="BG841" s="510" t="s">
        <v>767</v>
      </c>
      <c r="BH841" s="509">
        <v>53</v>
      </c>
      <c r="BI841" s="510" t="s">
        <v>766</v>
      </c>
      <c r="BJ841" s="513">
        <v>41252</v>
      </c>
      <c r="BK841" s="513">
        <v>40751</v>
      </c>
      <c r="BL841" s="513">
        <v>46217</v>
      </c>
      <c r="BM841" s="513">
        <v>42471</v>
      </c>
      <c r="BN841" s="509">
        <v>1</v>
      </c>
      <c r="BO841" s="510" t="s">
        <v>1078</v>
      </c>
      <c r="BP841" s="58">
        <f t="shared" si="634"/>
        <v>7</v>
      </c>
      <c r="BQ841" s="320" t="str">
        <f>IF(AI841="","",VLOOKUP(AJ841,[0]!Qualifier,(COLUMN(AJ841)-34),FALSE))</f>
        <v>Tissue</v>
      </c>
      <c r="BR841" s="320" t="str">
        <f>IF(AJ841="","",VLOOKUP(AK841,[0]!Qualifier,(COLUMN(AK841)-34),FALSE))</f>
        <v xml:space="preserve">NoAC </v>
      </c>
      <c r="BS841" s="320" t="str">
        <f>IF(AK841="","",VLOOKUP(AL841,[0]!Qualifier,(COLUMN(AL841)-34),FALSE))</f>
        <v>EaglesMed</v>
      </c>
      <c r="BT841" s="320" t="str">
        <f>IF(AL841="","",VLOOKUP(AM841,[0]!Qualifier,(COLUMN(AM841)-34),FALSE))</f>
        <v xml:space="preserve">CleanR </v>
      </c>
      <c r="BU841" s="320" t="str">
        <f>IF(AM841="","",VLOOKUP(AN841,[0]!Qualifier,(COLUMN(AN841)-34),FALSE))</f>
        <v>VSTis</v>
      </c>
      <c r="BV841" s="320" t="str">
        <f>IF(AN841="","",VLOOKUP(AO841,[0]!Qualifier,(COLUMN(AO841)-34),FALSE))</f>
        <v xml:space="preserve">2to6°C </v>
      </c>
      <c r="BW841" s="320" t="str">
        <f>IF(AO841="","",VLOOKUP(AP841,[0]!Qualifier,(COLUMN(AP841)-34),FALSE))</f>
        <v>CellCult</v>
      </c>
      <c r="BX841" s="320" t="str">
        <f>IF(AP841="","",VLOOKUP(AQ841,[0]!Qualifier,(COLUMN(AQ841)-34),FALSE))</f>
        <v xml:space="preserve">Postm </v>
      </c>
      <c r="BY841" s="320" t="str">
        <f>IF(AQ841="","",VLOOKUP(AR841,[0]!Qualifier,(COLUMN(AR841)-34),FALSE))</f>
        <v xml:space="preserve">Other </v>
      </c>
      <c r="BZ841" s="320" t="str">
        <f>IF(AR841="","",VLOOKUP(AS841,[0]!Qualifier,(COLUMN(AS841)-34),FALSE))</f>
        <v xml:space="preserve">NA </v>
      </c>
      <c r="CA841" s="320" t="str">
        <f>IF(AS841="","",VLOOKUP(AT841,[0]!Qualifier,(COLUMN(AT841)-34),FALSE))</f>
        <v>Transpl</v>
      </c>
      <c r="CB841" s="320" t="str">
        <f>IF(AT841="","",VLOOKUP(AU841,[0]!Qualifier,(COLUMN(AU841)-34),FALSE))</f>
        <v xml:space="preserve">None </v>
      </c>
      <c r="CC841" s="320" t="str">
        <f>IF(AU841="","",VLOOKUP(AV841,[0]!Qualifier,(COLUMN(AV841)-34),FALSE))</f>
        <v xml:space="preserve">None </v>
      </c>
      <c r="CD841" s="320" t="str">
        <f>IF(AV841="","",VLOOKUP(AW841,[0]!Qualifier,(COLUMN(AW841)-34),FALSE))</f>
        <v xml:space="preserve">NoIrr </v>
      </c>
      <c r="CE841" s="320" t="str">
        <f>IF(AW841="","",VLOOKUP(AX841,[0]!Qualifier,(COLUMN(AX841)-34),FALSE))</f>
        <v xml:space="preserve">- </v>
      </c>
      <c r="CF841" s="320" t="str">
        <f>IF(AX841="","",VLOOKUP(AY841,[0]!Qualifier,(COLUMN(AY841)-34),FALSE))</f>
        <v>no sub</v>
      </c>
      <c r="CG841" s="320" t="str">
        <f>IF(AY841="","",VLOOKUP(AZ841,[0]!Qualifier,(COLUMN(AZ841)-34),FALSE))</f>
        <v>Non</v>
      </c>
      <c r="CH841" s="320" t="str">
        <f>IF(AZ841="","",VLOOKUP(BA841,[0]!Qualifier,(COLUMN(BA841)-34),FALSE))</f>
        <v>Cornea</v>
      </c>
      <c r="CI841" s="320" t="str">
        <f>IF(BA841="","",VLOOKUP(BB841,[0]!Qualifier,(COLUMN(BB841)-34),FALSE))</f>
        <v>Antibio</v>
      </c>
      <c r="CJ841" s="320"/>
      <c r="CK841" s="513" t="str">
        <f t="shared" si="635"/>
        <v>7-1-21-4-5-2-8-4-3-1-8-1-1-1-1-1-1-21-10</v>
      </c>
    </row>
    <row r="842" spans="2:89" ht="12.95" customHeight="1" outlineLevel="1" x14ac:dyDescent="0.35">
      <c r="B842" s="7">
        <f t="shared" si="589"/>
        <v>837</v>
      </c>
      <c r="C842" s="59">
        <f t="shared" si="590"/>
        <v>837</v>
      </c>
      <c r="D842" s="124">
        <f t="shared" si="591"/>
        <v>722001</v>
      </c>
      <c r="E842" s="16" t="str">
        <f t="shared" si="592"/>
        <v>Tissue</v>
      </c>
      <c r="F842" s="58" t="str">
        <f t="shared" si="593"/>
        <v xml:space="preserve">NoAC </v>
      </c>
      <c r="G842" s="58" t="str">
        <f t="shared" si="594"/>
        <v xml:space="preserve">NoAdd </v>
      </c>
      <c r="H842" s="58" t="str">
        <f t="shared" si="595"/>
        <v xml:space="preserve">CleanR </v>
      </c>
      <c r="I842" s="58" t="str">
        <f t="shared" si="596"/>
        <v>VSTis</v>
      </c>
      <c r="J842" s="58" t="str">
        <f t="shared" si="597"/>
        <v>RoomT</v>
      </c>
      <c r="K842" s="58" t="str">
        <f t="shared" si="598"/>
        <v>Dried</v>
      </c>
      <c r="L842" s="58" t="str">
        <f t="shared" si="599"/>
        <v xml:space="preserve">Allo </v>
      </c>
      <c r="M842" s="58" t="str">
        <f t="shared" si="600"/>
        <v xml:space="preserve">Other </v>
      </c>
      <c r="N842" s="58" t="str">
        <f t="shared" si="601"/>
        <v xml:space="preserve">NA </v>
      </c>
      <c r="O842" s="58" t="str">
        <f t="shared" si="602"/>
        <v>Transpl</v>
      </c>
      <c r="P842" s="58" t="str">
        <f t="shared" si="603"/>
        <v xml:space="preserve">None </v>
      </c>
      <c r="Q842" s="58" t="str">
        <f t="shared" si="604"/>
        <v xml:space="preserve">None </v>
      </c>
      <c r="R842" s="58" t="str">
        <f t="shared" si="605"/>
        <v xml:space="preserve">NoIrr </v>
      </c>
      <c r="S842" s="58" t="str">
        <f t="shared" si="606"/>
        <v xml:space="preserve">- </v>
      </c>
      <c r="T842" s="58" t="str">
        <f t="shared" si="607"/>
        <v>no sub</v>
      </c>
      <c r="U842" s="58" t="str">
        <f t="shared" si="608"/>
        <v>Non</v>
      </c>
      <c r="V842" s="58" t="str">
        <f t="shared" si="609"/>
        <v>AmnionOphth</v>
      </c>
      <c r="W842" s="58" t="str">
        <f t="shared" si="610"/>
        <v>PAA</v>
      </c>
      <c r="Y842" s="161" t="str">
        <f t="shared" si="611"/>
        <v>7-1-1-4-5-13-6-1-3-1-8-1-1-1-1-1-1-22-11</v>
      </c>
      <c r="Z842" s="8">
        <f t="shared" si="612"/>
        <v>722001</v>
      </c>
      <c r="AA842" s="7">
        <f t="shared" si="613"/>
        <v>837</v>
      </c>
      <c r="AB842" s="29" t="str">
        <f t="shared" si="614"/>
        <v>7</v>
      </c>
      <c r="AC842" s="29" t="str">
        <f t="shared" si="614"/>
        <v>2</v>
      </c>
      <c r="AD842" s="29" t="str">
        <f t="shared" si="614"/>
        <v>2</v>
      </c>
      <c r="AE842" s="29" t="str">
        <f t="shared" ref="AB842:AG857" si="636">MID(TEXT($Z842,"000000"),AE$5,1)</f>
        <v>0</v>
      </c>
      <c r="AF842" s="29" t="str">
        <f t="shared" si="636"/>
        <v>0</v>
      </c>
      <c r="AG842" s="29" t="str">
        <f t="shared" si="636"/>
        <v>1</v>
      </c>
      <c r="AH842" s="48">
        <f t="shared" si="588"/>
        <v>837</v>
      </c>
      <c r="AI842" s="510">
        <v>722001</v>
      </c>
      <c r="AJ842" s="509">
        <v>7</v>
      </c>
      <c r="AK842" s="509">
        <v>1</v>
      </c>
      <c r="AL842" s="509">
        <v>1</v>
      </c>
      <c r="AM842" s="509">
        <v>4</v>
      </c>
      <c r="AN842" s="509">
        <v>5</v>
      </c>
      <c r="AO842" s="509">
        <v>13</v>
      </c>
      <c r="AP842" s="509">
        <v>6</v>
      </c>
      <c r="AQ842" s="509">
        <v>1</v>
      </c>
      <c r="AR842" s="509">
        <v>3</v>
      </c>
      <c r="AS842" s="509">
        <v>1</v>
      </c>
      <c r="AT842" s="509">
        <v>8</v>
      </c>
      <c r="AU842" s="509">
        <v>1</v>
      </c>
      <c r="AV842" s="509">
        <v>1</v>
      </c>
      <c r="AW842" s="509">
        <v>1</v>
      </c>
      <c r="AX842" s="509">
        <v>1</v>
      </c>
      <c r="AY842" s="509">
        <v>1</v>
      </c>
      <c r="AZ842" s="509">
        <v>1</v>
      </c>
      <c r="BA842" s="509">
        <v>22</v>
      </c>
      <c r="BB842" s="509">
        <v>11</v>
      </c>
      <c r="BC842" s="509" t="b">
        <v>0</v>
      </c>
      <c r="BD842" s="508">
        <v>42267</v>
      </c>
      <c r="BE842" s="508">
        <v>41975</v>
      </c>
      <c r="BF842" s="509" t="b">
        <v>0</v>
      </c>
      <c r="BG842" s="510" t="s">
        <v>768</v>
      </c>
      <c r="BH842" s="509">
        <v>9</v>
      </c>
      <c r="BI842" s="510" t="s">
        <v>755</v>
      </c>
      <c r="BJ842" s="513">
        <v>42267</v>
      </c>
      <c r="BK842" s="513">
        <v>41975</v>
      </c>
      <c r="BL842" s="513">
        <v>46217</v>
      </c>
      <c r="BM842" s="513">
        <v>42471</v>
      </c>
      <c r="BN842" s="509">
        <v>1</v>
      </c>
      <c r="BO842" s="510" t="s">
        <v>1078</v>
      </c>
      <c r="BP842" s="58">
        <f t="shared" si="634"/>
        <v>7</v>
      </c>
      <c r="BQ842" s="320" t="str">
        <f>IF(AI842="","",VLOOKUP(AJ842,[0]!Qualifier,(COLUMN(AJ842)-34),FALSE))</f>
        <v>Tissue</v>
      </c>
      <c r="BR842" s="320" t="str">
        <f>IF(AJ842="","",VLOOKUP(AK842,[0]!Qualifier,(COLUMN(AK842)-34),FALSE))</f>
        <v xml:space="preserve">NoAC </v>
      </c>
      <c r="BS842" s="320" t="str">
        <f>IF(AK842="","",VLOOKUP(AL842,[0]!Qualifier,(COLUMN(AL842)-34),FALSE))</f>
        <v xml:space="preserve">NoAdd </v>
      </c>
      <c r="BT842" s="320" t="str">
        <f>IF(AL842="","",VLOOKUP(AM842,[0]!Qualifier,(COLUMN(AM842)-34),FALSE))</f>
        <v xml:space="preserve">CleanR </v>
      </c>
      <c r="BU842" s="320" t="str">
        <f>IF(AM842="","",VLOOKUP(AN842,[0]!Qualifier,(COLUMN(AN842)-34),FALSE))</f>
        <v>VSTis</v>
      </c>
      <c r="BV842" s="320" t="str">
        <f>IF(AN842="","",VLOOKUP(AO842,[0]!Qualifier,(COLUMN(AO842)-34),FALSE))</f>
        <v>RoomT</v>
      </c>
      <c r="BW842" s="320" t="str">
        <f>IF(AO842="","",VLOOKUP(AP842,[0]!Qualifier,(COLUMN(AP842)-34),FALSE))</f>
        <v>Dried</v>
      </c>
      <c r="BX842" s="320" t="str">
        <f>IF(AP842="","",VLOOKUP(AQ842,[0]!Qualifier,(COLUMN(AQ842)-34),FALSE))</f>
        <v xml:space="preserve">Allo </v>
      </c>
      <c r="BY842" s="320" t="str">
        <f>IF(AQ842="","",VLOOKUP(AR842,[0]!Qualifier,(COLUMN(AR842)-34),FALSE))</f>
        <v xml:space="preserve">Other </v>
      </c>
      <c r="BZ842" s="320" t="str">
        <f>IF(AR842="","",VLOOKUP(AS842,[0]!Qualifier,(COLUMN(AS842)-34),FALSE))</f>
        <v xml:space="preserve">NA </v>
      </c>
      <c r="CA842" s="320" t="str">
        <f>IF(AS842="","",VLOOKUP(AT842,[0]!Qualifier,(COLUMN(AT842)-34),FALSE))</f>
        <v>Transpl</v>
      </c>
      <c r="CB842" s="320" t="str">
        <f>IF(AT842="","",VLOOKUP(AU842,[0]!Qualifier,(COLUMN(AU842)-34),FALSE))</f>
        <v xml:space="preserve">None </v>
      </c>
      <c r="CC842" s="320" t="str">
        <f>IF(AU842="","",VLOOKUP(AV842,[0]!Qualifier,(COLUMN(AV842)-34),FALSE))</f>
        <v xml:space="preserve">None </v>
      </c>
      <c r="CD842" s="320" t="str">
        <f>IF(AV842="","",VLOOKUP(AW842,[0]!Qualifier,(COLUMN(AW842)-34),FALSE))</f>
        <v xml:space="preserve">NoIrr </v>
      </c>
      <c r="CE842" s="320" t="str">
        <f>IF(AW842="","",VLOOKUP(AX842,[0]!Qualifier,(COLUMN(AX842)-34),FALSE))</f>
        <v xml:space="preserve">- </v>
      </c>
      <c r="CF842" s="320" t="str">
        <f>IF(AX842="","",VLOOKUP(AY842,[0]!Qualifier,(COLUMN(AY842)-34),FALSE))</f>
        <v>no sub</v>
      </c>
      <c r="CG842" s="320" t="str">
        <f>IF(AY842="","",VLOOKUP(AZ842,[0]!Qualifier,(COLUMN(AZ842)-34),FALSE))</f>
        <v>Non</v>
      </c>
      <c r="CH842" s="320" t="str">
        <f>IF(AZ842="","",VLOOKUP(BA842,[0]!Qualifier,(COLUMN(BA842)-34),FALSE))</f>
        <v>AmnionOphth</v>
      </c>
      <c r="CI842" s="320" t="str">
        <f>IF(BA842="","",VLOOKUP(BB842,[0]!Qualifier,(COLUMN(BB842)-34),FALSE))</f>
        <v>PAA</v>
      </c>
      <c r="CJ842" s="320"/>
      <c r="CK842" s="513" t="str">
        <f t="shared" si="635"/>
        <v>7-1-1-4-5-13-6-1-3-1-8-1-1-1-1-1-1-22-11</v>
      </c>
    </row>
    <row r="843" spans="2:89" ht="12.95" customHeight="1" outlineLevel="1" x14ac:dyDescent="0.35">
      <c r="B843" s="7">
        <f t="shared" si="589"/>
        <v>838</v>
      </c>
      <c r="C843" s="59">
        <f t="shared" si="590"/>
        <v>838</v>
      </c>
      <c r="D843" s="124">
        <f t="shared" si="591"/>
        <v>726007</v>
      </c>
      <c r="E843" s="16" t="str">
        <f t="shared" si="592"/>
        <v>Tissue</v>
      </c>
      <c r="F843" s="58" t="str">
        <f t="shared" si="593"/>
        <v xml:space="preserve">NoAC </v>
      </c>
      <c r="G843" s="58" t="str">
        <f t="shared" si="594"/>
        <v xml:space="preserve">NoAdd </v>
      </c>
      <c r="H843" s="58" t="str">
        <f t="shared" si="595"/>
        <v xml:space="preserve">Closed </v>
      </c>
      <c r="I843" s="58" t="str">
        <f t="shared" si="596"/>
        <v>VSTis</v>
      </c>
      <c r="J843" s="58" t="str">
        <f t="shared" si="597"/>
        <v xml:space="preserve">≤-20°C </v>
      </c>
      <c r="K843" s="58" t="str">
        <f t="shared" si="598"/>
        <v>Frozen</v>
      </c>
      <c r="L843" s="58" t="str">
        <f t="shared" si="599"/>
        <v xml:space="preserve">Allo </v>
      </c>
      <c r="M843" s="58" t="str">
        <f t="shared" si="600"/>
        <v xml:space="preserve">Other </v>
      </c>
      <c r="N843" s="58" t="str">
        <f t="shared" si="601"/>
        <v xml:space="preserve">NA </v>
      </c>
      <c r="O843" s="58" t="str">
        <f t="shared" si="602"/>
        <v>Transpl</v>
      </c>
      <c r="P843" s="58" t="str">
        <f t="shared" si="603"/>
        <v xml:space="preserve">None </v>
      </c>
      <c r="Q843" s="58" t="str">
        <f t="shared" si="604"/>
        <v xml:space="preserve">None </v>
      </c>
      <c r="R843" s="58" t="str">
        <f t="shared" si="605"/>
        <v xml:space="preserve">NoIrr </v>
      </c>
      <c r="S843" s="58" t="str">
        <f t="shared" si="606"/>
        <v xml:space="preserve">- </v>
      </c>
      <c r="T843" s="58" t="str">
        <f t="shared" si="607"/>
        <v>no sub</v>
      </c>
      <c r="U843" s="58" t="str">
        <f t="shared" si="608"/>
        <v>Non</v>
      </c>
      <c r="V843" s="58" t="str">
        <f t="shared" si="609"/>
        <v>FemorHead</v>
      </c>
      <c r="W843" s="58" t="str">
        <f t="shared" si="610"/>
        <v>ThDesinf</v>
      </c>
      <c r="Y843" s="161" t="str">
        <f t="shared" si="611"/>
        <v>7-1-1-1-5-15-3-1-3-1-8-1-1-1-1-1-1-36-8</v>
      </c>
      <c r="Z843" s="8">
        <f t="shared" si="612"/>
        <v>726007</v>
      </c>
      <c r="AA843" s="7">
        <f t="shared" si="613"/>
        <v>838</v>
      </c>
      <c r="AB843" s="29" t="str">
        <f t="shared" si="636"/>
        <v>7</v>
      </c>
      <c r="AC843" s="29" t="str">
        <f t="shared" si="636"/>
        <v>2</v>
      </c>
      <c r="AD843" s="29" t="str">
        <f t="shared" si="636"/>
        <v>6</v>
      </c>
      <c r="AE843" s="29" t="str">
        <f t="shared" si="636"/>
        <v>0</v>
      </c>
      <c r="AF843" s="29" t="str">
        <f t="shared" si="636"/>
        <v>0</v>
      </c>
      <c r="AG843" s="29" t="str">
        <f t="shared" si="636"/>
        <v>7</v>
      </c>
      <c r="AH843" s="48">
        <f t="shared" si="588"/>
        <v>838</v>
      </c>
      <c r="AI843" s="510">
        <v>726007</v>
      </c>
      <c r="AJ843" s="509">
        <v>7</v>
      </c>
      <c r="AK843" s="509">
        <v>1</v>
      </c>
      <c r="AL843" s="509">
        <v>1</v>
      </c>
      <c r="AM843" s="509">
        <v>1</v>
      </c>
      <c r="AN843" s="509">
        <v>5</v>
      </c>
      <c r="AO843" s="509">
        <v>15</v>
      </c>
      <c r="AP843" s="509">
        <v>3</v>
      </c>
      <c r="AQ843" s="509">
        <v>1</v>
      </c>
      <c r="AR843" s="509">
        <v>3</v>
      </c>
      <c r="AS843" s="509">
        <v>1</v>
      </c>
      <c r="AT843" s="509">
        <v>8</v>
      </c>
      <c r="AU843" s="509">
        <v>1</v>
      </c>
      <c r="AV843" s="509">
        <v>1</v>
      </c>
      <c r="AW843" s="509">
        <v>1</v>
      </c>
      <c r="AX843" s="509">
        <v>1</v>
      </c>
      <c r="AY843" s="509">
        <v>1</v>
      </c>
      <c r="AZ843" s="509">
        <v>1</v>
      </c>
      <c r="BA843" s="509">
        <v>36</v>
      </c>
      <c r="BB843" s="509">
        <v>8</v>
      </c>
      <c r="BC843" s="509" t="b">
        <v>0</v>
      </c>
      <c r="BD843" s="508">
        <v>42873</v>
      </c>
      <c r="BE843" s="508">
        <v>42843</v>
      </c>
      <c r="BF843" s="509" t="b">
        <v>0</v>
      </c>
      <c r="BG843" s="510" t="s">
        <v>1429</v>
      </c>
      <c r="BH843" s="509">
        <v>16</v>
      </c>
      <c r="BI843" s="510" t="s">
        <v>787</v>
      </c>
      <c r="BJ843" s="513">
        <v>42873</v>
      </c>
      <c r="BK843" s="513">
        <v>42843</v>
      </c>
      <c r="BL843" s="513">
        <v>46217</v>
      </c>
      <c r="BM843" s="510"/>
      <c r="BN843" s="512"/>
      <c r="BO843" s="510"/>
      <c r="BP843" s="58" t="str">
        <f t="shared" si="634"/>
        <v/>
      </c>
      <c r="BQ843" s="320" t="str">
        <f>IF(AI843="","",VLOOKUP(AJ843,[0]!Qualifier,(COLUMN(AJ843)-34),FALSE))</f>
        <v>Tissue</v>
      </c>
      <c r="BR843" s="320" t="str">
        <f>IF(AJ843="","",VLOOKUP(AK843,[0]!Qualifier,(COLUMN(AK843)-34),FALSE))</f>
        <v xml:space="preserve">NoAC </v>
      </c>
      <c r="BS843" s="320" t="str">
        <f>IF(AK843="","",VLOOKUP(AL843,[0]!Qualifier,(COLUMN(AL843)-34),FALSE))</f>
        <v xml:space="preserve">NoAdd </v>
      </c>
      <c r="BT843" s="320" t="str">
        <f>IF(AL843="","",VLOOKUP(AM843,[0]!Qualifier,(COLUMN(AM843)-34),FALSE))</f>
        <v xml:space="preserve">Closed </v>
      </c>
      <c r="BU843" s="320" t="str">
        <f>IF(AM843="","",VLOOKUP(AN843,[0]!Qualifier,(COLUMN(AN843)-34),FALSE))</f>
        <v>VSTis</v>
      </c>
      <c r="BV843" s="320" t="str">
        <f>IF(AN843="","",VLOOKUP(AO843,[0]!Qualifier,(COLUMN(AO843)-34),FALSE))</f>
        <v xml:space="preserve">≤-20°C </v>
      </c>
      <c r="BW843" s="320" t="str">
        <f>IF(AO843="","",VLOOKUP(AP843,[0]!Qualifier,(COLUMN(AP843)-34),FALSE))</f>
        <v>Frozen</v>
      </c>
      <c r="BX843" s="320" t="str">
        <f>IF(AP843="","",VLOOKUP(AQ843,[0]!Qualifier,(COLUMN(AQ843)-34),FALSE))</f>
        <v xml:space="preserve">Allo </v>
      </c>
      <c r="BY843" s="320" t="str">
        <f>IF(AQ843="","",VLOOKUP(AR843,[0]!Qualifier,(COLUMN(AR843)-34),FALSE))</f>
        <v xml:space="preserve">Other </v>
      </c>
      <c r="BZ843" s="320" t="str">
        <f>IF(AR843="","",VLOOKUP(AS843,[0]!Qualifier,(COLUMN(AS843)-34),FALSE))</f>
        <v xml:space="preserve">NA </v>
      </c>
      <c r="CA843" s="320" t="str">
        <f>IF(AS843="","",VLOOKUP(AT843,[0]!Qualifier,(COLUMN(AT843)-34),FALSE))</f>
        <v>Transpl</v>
      </c>
      <c r="CB843" s="320" t="str">
        <f>IF(AT843="","",VLOOKUP(AU843,[0]!Qualifier,(COLUMN(AU843)-34),FALSE))</f>
        <v xml:space="preserve">None </v>
      </c>
      <c r="CC843" s="320" t="str">
        <f>IF(AU843="","",VLOOKUP(AV843,[0]!Qualifier,(COLUMN(AV843)-34),FALSE))</f>
        <v xml:space="preserve">None </v>
      </c>
      <c r="CD843" s="320" t="str">
        <f>IF(AV843="","",VLOOKUP(AW843,[0]!Qualifier,(COLUMN(AW843)-34),FALSE))</f>
        <v xml:space="preserve">NoIrr </v>
      </c>
      <c r="CE843" s="320" t="str">
        <f>IF(AW843="","",VLOOKUP(AX843,[0]!Qualifier,(COLUMN(AX843)-34),FALSE))</f>
        <v xml:space="preserve">- </v>
      </c>
      <c r="CF843" s="320" t="str">
        <f>IF(AX843="","",VLOOKUP(AY843,[0]!Qualifier,(COLUMN(AY843)-34),FALSE))</f>
        <v>no sub</v>
      </c>
      <c r="CG843" s="320" t="str">
        <f>IF(AY843="","",VLOOKUP(AZ843,[0]!Qualifier,(COLUMN(AZ843)-34),FALSE))</f>
        <v>Non</v>
      </c>
      <c r="CH843" s="320" t="str">
        <f>IF(AZ843="","",VLOOKUP(BA843,[0]!Qualifier,(COLUMN(BA843)-34),FALSE))</f>
        <v>FemorHead</v>
      </c>
      <c r="CI843" s="320" t="str">
        <f>IF(BA843="","",VLOOKUP(BB843,[0]!Qualifier,(COLUMN(BB843)-34),FALSE))</f>
        <v>ThDesinf</v>
      </c>
      <c r="CJ843" s="320"/>
      <c r="CK843" s="513" t="str">
        <f t="shared" si="635"/>
        <v>7-1-1-1-5-15-3-1-3-1-8-1-1-1-1-1-1-36-8</v>
      </c>
    </row>
    <row r="844" spans="2:89" ht="12.95" customHeight="1" outlineLevel="1" x14ac:dyDescent="0.35">
      <c r="B844" s="7">
        <f t="shared" si="589"/>
        <v>839</v>
      </c>
      <c r="C844" s="59">
        <f t="shared" si="590"/>
        <v>839</v>
      </c>
      <c r="D844" s="124">
        <f t="shared" si="591"/>
        <v>727001</v>
      </c>
      <c r="E844" s="16" t="str">
        <f t="shared" si="592"/>
        <v>Tissue</v>
      </c>
      <c r="F844" s="58" t="str">
        <f t="shared" si="593"/>
        <v xml:space="preserve">NoAC </v>
      </c>
      <c r="G844" s="58" t="str">
        <f t="shared" si="594"/>
        <v xml:space="preserve">NoAdd </v>
      </c>
      <c r="H844" s="58" t="str">
        <f t="shared" si="595"/>
        <v xml:space="preserve">CleanR </v>
      </c>
      <c r="I844" s="58" t="str">
        <f t="shared" si="596"/>
        <v>VSTis</v>
      </c>
      <c r="J844" s="58" t="str">
        <f t="shared" si="597"/>
        <v xml:space="preserve">5to30°C </v>
      </c>
      <c r="K844" s="58" t="str">
        <f t="shared" si="598"/>
        <v>Lyophil</v>
      </c>
      <c r="L844" s="58" t="str">
        <f t="shared" si="599"/>
        <v xml:space="preserve">Postm </v>
      </c>
      <c r="M844" s="58" t="str">
        <f t="shared" si="600"/>
        <v xml:space="preserve">Other </v>
      </c>
      <c r="N844" s="58" t="str">
        <f t="shared" si="601"/>
        <v xml:space="preserve">NA </v>
      </c>
      <c r="O844" s="58" t="str">
        <f t="shared" si="602"/>
        <v>Transpl</v>
      </c>
      <c r="P844" s="58" t="str">
        <f t="shared" si="603"/>
        <v xml:space="preserve">None </v>
      </c>
      <c r="Q844" s="58" t="str">
        <f t="shared" si="604"/>
        <v xml:space="preserve">None </v>
      </c>
      <c r="R844" s="58" t="str">
        <f t="shared" si="605"/>
        <v xml:space="preserve">NoIrr </v>
      </c>
      <c r="S844" s="58" t="str">
        <f t="shared" si="606"/>
        <v xml:space="preserve">- </v>
      </c>
      <c r="T844" s="58" t="str">
        <f t="shared" si="607"/>
        <v>no sub</v>
      </c>
      <c r="U844" s="58" t="str">
        <f t="shared" si="608"/>
        <v>Non</v>
      </c>
      <c r="V844" s="58" t="str">
        <f t="shared" si="609"/>
        <v>DemBoneCortBone</v>
      </c>
      <c r="W844" s="58" t="str">
        <f t="shared" si="610"/>
        <v>PAA</v>
      </c>
      <c r="Y844" s="161" t="str">
        <f t="shared" si="611"/>
        <v>7-1-1-4-5-14-2-4-3-1-8-1-1-1-1-1-1-27-11</v>
      </c>
      <c r="Z844" s="8">
        <f t="shared" si="612"/>
        <v>727001</v>
      </c>
      <c r="AA844" s="7">
        <f t="shared" si="613"/>
        <v>839</v>
      </c>
      <c r="AB844" s="29" t="str">
        <f t="shared" si="636"/>
        <v>7</v>
      </c>
      <c r="AC844" s="29" t="str">
        <f t="shared" si="636"/>
        <v>2</v>
      </c>
      <c r="AD844" s="29" t="str">
        <f t="shared" si="636"/>
        <v>7</v>
      </c>
      <c r="AE844" s="29" t="str">
        <f t="shared" si="636"/>
        <v>0</v>
      </c>
      <c r="AF844" s="29" t="str">
        <f t="shared" si="636"/>
        <v>0</v>
      </c>
      <c r="AG844" s="29" t="str">
        <f t="shared" si="636"/>
        <v>1</v>
      </c>
      <c r="AH844" s="48">
        <f t="shared" si="588"/>
        <v>839</v>
      </c>
      <c r="AI844" s="510">
        <v>727001</v>
      </c>
      <c r="AJ844" s="509">
        <v>7</v>
      </c>
      <c r="AK844" s="509">
        <v>1</v>
      </c>
      <c r="AL844" s="509">
        <v>1</v>
      </c>
      <c r="AM844" s="509">
        <v>4</v>
      </c>
      <c r="AN844" s="509">
        <v>5</v>
      </c>
      <c r="AO844" s="509">
        <v>14</v>
      </c>
      <c r="AP844" s="509">
        <v>2</v>
      </c>
      <c r="AQ844" s="509">
        <v>4</v>
      </c>
      <c r="AR844" s="509">
        <v>3</v>
      </c>
      <c r="AS844" s="509">
        <v>1</v>
      </c>
      <c r="AT844" s="509">
        <v>8</v>
      </c>
      <c r="AU844" s="509">
        <v>1</v>
      </c>
      <c r="AV844" s="509">
        <v>1</v>
      </c>
      <c r="AW844" s="509">
        <v>1</v>
      </c>
      <c r="AX844" s="509">
        <v>1</v>
      </c>
      <c r="AY844" s="509">
        <v>1</v>
      </c>
      <c r="AZ844" s="509">
        <v>1</v>
      </c>
      <c r="BA844" s="509">
        <v>27</v>
      </c>
      <c r="BB844" s="509">
        <v>11</v>
      </c>
      <c r="BC844" s="509" t="b">
        <v>0</v>
      </c>
      <c r="BD844" s="508">
        <v>45426</v>
      </c>
      <c r="BE844" s="508">
        <v>45420</v>
      </c>
      <c r="BF844" s="509" t="b">
        <v>0</v>
      </c>
      <c r="BG844" s="510" t="s">
        <v>1533</v>
      </c>
      <c r="BH844" s="509">
        <v>26</v>
      </c>
      <c r="BI844" s="510" t="s">
        <v>893</v>
      </c>
      <c r="BJ844" s="513">
        <v>45426</v>
      </c>
      <c r="BK844" s="513">
        <v>45420</v>
      </c>
      <c r="BL844" s="513">
        <v>46217</v>
      </c>
      <c r="BM844" s="510"/>
      <c r="BN844" s="512"/>
      <c r="BO844" s="510"/>
      <c r="BP844" s="58" t="str">
        <f t="shared" si="634"/>
        <v/>
      </c>
      <c r="BQ844" s="320" t="str">
        <f>IF(AI844="","",VLOOKUP(AJ844,[0]!Qualifier,(COLUMN(AJ844)-34),FALSE))</f>
        <v>Tissue</v>
      </c>
      <c r="BR844" s="320" t="str">
        <f>IF(AJ844="","",VLOOKUP(AK844,[0]!Qualifier,(COLUMN(AK844)-34),FALSE))</f>
        <v xml:space="preserve">NoAC </v>
      </c>
      <c r="BS844" s="320" t="str">
        <f>IF(AK844="","",VLOOKUP(AL844,[0]!Qualifier,(COLUMN(AL844)-34),FALSE))</f>
        <v xml:space="preserve">NoAdd </v>
      </c>
      <c r="BT844" s="320" t="str">
        <f>IF(AL844="","",VLOOKUP(AM844,[0]!Qualifier,(COLUMN(AM844)-34),FALSE))</f>
        <v xml:space="preserve">CleanR </v>
      </c>
      <c r="BU844" s="320" t="str">
        <f>IF(AM844="","",VLOOKUP(AN844,[0]!Qualifier,(COLUMN(AN844)-34),FALSE))</f>
        <v>VSTis</v>
      </c>
      <c r="BV844" s="320" t="str">
        <f>IF(AN844="","",VLOOKUP(AO844,[0]!Qualifier,(COLUMN(AO844)-34),FALSE))</f>
        <v xml:space="preserve">5to30°C </v>
      </c>
      <c r="BW844" s="320" t="str">
        <f>IF(AO844="","",VLOOKUP(AP844,[0]!Qualifier,(COLUMN(AP844)-34),FALSE))</f>
        <v>Lyophil</v>
      </c>
      <c r="BX844" s="320" t="str">
        <f>IF(AP844="","",VLOOKUP(AQ844,[0]!Qualifier,(COLUMN(AQ844)-34),FALSE))</f>
        <v xml:space="preserve">Postm </v>
      </c>
      <c r="BY844" s="320" t="str">
        <f>IF(AQ844="","",VLOOKUP(AR844,[0]!Qualifier,(COLUMN(AR844)-34),FALSE))</f>
        <v xml:space="preserve">Other </v>
      </c>
      <c r="BZ844" s="320" t="str">
        <f>IF(AR844="","",VLOOKUP(AS844,[0]!Qualifier,(COLUMN(AS844)-34),FALSE))</f>
        <v xml:space="preserve">NA </v>
      </c>
      <c r="CA844" s="320" t="str">
        <f>IF(AS844="","",VLOOKUP(AT844,[0]!Qualifier,(COLUMN(AT844)-34),FALSE))</f>
        <v>Transpl</v>
      </c>
      <c r="CB844" s="320" t="str">
        <f>IF(AT844="","",VLOOKUP(AU844,[0]!Qualifier,(COLUMN(AU844)-34),FALSE))</f>
        <v xml:space="preserve">None </v>
      </c>
      <c r="CC844" s="320" t="str">
        <f>IF(AU844="","",VLOOKUP(AV844,[0]!Qualifier,(COLUMN(AV844)-34),FALSE))</f>
        <v xml:space="preserve">None </v>
      </c>
      <c r="CD844" s="320" t="str">
        <f>IF(AV844="","",VLOOKUP(AW844,[0]!Qualifier,(COLUMN(AW844)-34),FALSE))</f>
        <v xml:space="preserve">NoIrr </v>
      </c>
      <c r="CE844" s="320" t="str">
        <f>IF(AW844="","",VLOOKUP(AX844,[0]!Qualifier,(COLUMN(AX844)-34),FALSE))</f>
        <v xml:space="preserve">- </v>
      </c>
      <c r="CF844" s="320" t="str">
        <f>IF(AX844="","",VLOOKUP(AY844,[0]!Qualifier,(COLUMN(AY844)-34),FALSE))</f>
        <v>no sub</v>
      </c>
      <c r="CG844" s="320" t="str">
        <f>IF(AY844="","",VLOOKUP(AZ844,[0]!Qualifier,(COLUMN(AZ844)-34),FALSE))</f>
        <v>Non</v>
      </c>
      <c r="CH844" s="320" t="str">
        <f>IF(AZ844="","",VLOOKUP(BA844,[0]!Qualifier,(COLUMN(BA844)-34),FALSE))</f>
        <v>DemBoneCortBone</v>
      </c>
      <c r="CI844" s="320" t="str">
        <f>IF(BA844="","",VLOOKUP(BB844,[0]!Qualifier,(COLUMN(BB844)-34),FALSE))</f>
        <v>PAA</v>
      </c>
      <c r="CJ844" s="320"/>
      <c r="CK844" s="513" t="str">
        <f t="shared" si="635"/>
        <v>7-1-1-4-5-14-2-4-3-1-8-1-1-1-1-1-1-27-11</v>
      </c>
    </row>
    <row r="845" spans="2:89" ht="12.95" customHeight="1" outlineLevel="1" x14ac:dyDescent="0.35">
      <c r="B845" s="7">
        <f t="shared" si="589"/>
        <v>840</v>
      </c>
      <c r="C845" s="59">
        <f t="shared" si="590"/>
        <v>840</v>
      </c>
      <c r="D845" s="124">
        <f t="shared" si="591"/>
        <v>727002</v>
      </c>
      <c r="E845" s="16" t="str">
        <f t="shared" si="592"/>
        <v>Tissue</v>
      </c>
      <c r="F845" s="58" t="str">
        <f t="shared" si="593"/>
        <v xml:space="preserve">NoAC </v>
      </c>
      <c r="G845" s="58" t="str">
        <f t="shared" si="594"/>
        <v xml:space="preserve">NoAdd </v>
      </c>
      <c r="H845" s="58" t="str">
        <f t="shared" si="595"/>
        <v xml:space="preserve">CleanR </v>
      </c>
      <c r="I845" s="58" t="str">
        <f t="shared" si="596"/>
        <v>VSTis</v>
      </c>
      <c r="J845" s="58" t="str">
        <f t="shared" si="597"/>
        <v xml:space="preserve">2to25°C </v>
      </c>
      <c r="K845" s="58" t="str">
        <f t="shared" si="598"/>
        <v>Lyophil</v>
      </c>
      <c r="L845" s="58" t="str">
        <f t="shared" si="599"/>
        <v xml:space="preserve">Postm </v>
      </c>
      <c r="M845" s="58" t="str">
        <f t="shared" si="600"/>
        <v xml:space="preserve">Other </v>
      </c>
      <c r="N845" s="58" t="str">
        <f t="shared" si="601"/>
        <v xml:space="preserve">NA </v>
      </c>
      <c r="O845" s="58" t="str">
        <f t="shared" si="602"/>
        <v>Transpl</v>
      </c>
      <c r="P845" s="58" t="str">
        <f t="shared" si="603"/>
        <v xml:space="preserve">None </v>
      </c>
      <c r="Q845" s="58" t="str">
        <f t="shared" si="604"/>
        <v xml:space="preserve">PoolDiv </v>
      </c>
      <c r="R845" s="58" t="str">
        <f t="shared" si="605"/>
        <v>IrradHigh</v>
      </c>
      <c r="S845" s="58" t="str">
        <f t="shared" si="606"/>
        <v xml:space="preserve">Wash </v>
      </c>
      <c r="T845" s="58" t="str">
        <f t="shared" si="607"/>
        <v>no sub</v>
      </c>
      <c r="U845" s="58" t="str">
        <f t="shared" si="608"/>
        <v>Non</v>
      </c>
      <c r="V845" s="58" t="str">
        <f t="shared" si="609"/>
        <v>DemBoneCortBone</v>
      </c>
      <c r="W845" s="58" t="str">
        <f t="shared" si="610"/>
        <v xml:space="preserve">Comb </v>
      </c>
      <c r="Y845" s="161" t="str">
        <f t="shared" si="611"/>
        <v>7-1-1-4-5-8-2-4-3-1-8-1-5-3-2-1-1-27-6</v>
      </c>
      <c r="Z845" s="8">
        <f t="shared" si="612"/>
        <v>727002</v>
      </c>
      <c r="AA845" s="7">
        <f t="shared" si="613"/>
        <v>840</v>
      </c>
      <c r="AB845" s="29" t="str">
        <f t="shared" si="636"/>
        <v>7</v>
      </c>
      <c r="AC845" s="29" t="str">
        <f t="shared" si="636"/>
        <v>2</v>
      </c>
      <c r="AD845" s="29" t="str">
        <f t="shared" si="636"/>
        <v>7</v>
      </c>
      <c r="AE845" s="29" t="str">
        <f t="shared" si="636"/>
        <v>0</v>
      </c>
      <c r="AF845" s="29" t="str">
        <f t="shared" si="636"/>
        <v>0</v>
      </c>
      <c r="AG845" s="29" t="str">
        <f t="shared" si="636"/>
        <v>2</v>
      </c>
      <c r="AH845" s="48">
        <f t="shared" si="588"/>
        <v>840</v>
      </c>
      <c r="AI845" s="510">
        <v>727002</v>
      </c>
      <c r="AJ845" s="509">
        <v>7</v>
      </c>
      <c r="AK845" s="509">
        <v>1</v>
      </c>
      <c r="AL845" s="509">
        <v>1</v>
      </c>
      <c r="AM845" s="509">
        <v>4</v>
      </c>
      <c r="AN845" s="509">
        <v>5</v>
      </c>
      <c r="AO845" s="509">
        <v>8</v>
      </c>
      <c r="AP845" s="509">
        <v>2</v>
      </c>
      <c r="AQ845" s="509">
        <v>4</v>
      </c>
      <c r="AR845" s="509">
        <v>3</v>
      </c>
      <c r="AS845" s="509">
        <v>1</v>
      </c>
      <c r="AT845" s="509">
        <v>8</v>
      </c>
      <c r="AU845" s="509">
        <v>1</v>
      </c>
      <c r="AV845" s="509">
        <v>5</v>
      </c>
      <c r="AW845" s="509">
        <v>3</v>
      </c>
      <c r="AX845" s="509">
        <v>2</v>
      </c>
      <c r="AY845" s="509">
        <v>1</v>
      </c>
      <c r="AZ845" s="509">
        <v>1</v>
      </c>
      <c r="BA845" s="509">
        <v>27</v>
      </c>
      <c r="BB845" s="509">
        <v>6</v>
      </c>
      <c r="BC845" s="509" t="b">
        <v>0</v>
      </c>
      <c r="BD845" s="508">
        <v>46011</v>
      </c>
      <c r="BE845" s="508">
        <v>45950</v>
      </c>
      <c r="BF845" s="509" t="b">
        <v>0</v>
      </c>
      <c r="BG845" s="510" t="s">
        <v>1584</v>
      </c>
      <c r="BH845" s="509">
        <v>30</v>
      </c>
      <c r="BI845" s="510" t="s">
        <v>901</v>
      </c>
      <c r="BJ845" s="513">
        <v>46011</v>
      </c>
      <c r="BK845" s="513">
        <v>45950</v>
      </c>
      <c r="BL845" s="513">
        <v>46217</v>
      </c>
      <c r="BM845" s="510"/>
      <c r="BN845" s="512"/>
      <c r="BO845" s="510"/>
      <c r="BP845" s="58" t="str">
        <f>IF(BO845&gt;0,#REF!,"")</f>
        <v/>
      </c>
      <c r="BQ845" s="320" t="str">
        <f>IF(AI845="","",VLOOKUP(AJ845,[0]!Qualifier,(COLUMN(AJ845)-34),FALSE))</f>
        <v>Tissue</v>
      </c>
      <c r="BR845" s="320" t="str">
        <f>IF(AJ845="","",VLOOKUP(AK845,[0]!Qualifier,(COLUMN(AK845)-34),FALSE))</f>
        <v xml:space="preserve">NoAC </v>
      </c>
      <c r="BS845" s="320" t="str">
        <f>IF(AK845="","",VLOOKUP(AL845,[0]!Qualifier,(COLUMN(AL845)-34),FALSE))</f>
        <v xml:space="preserve">NoAdd </v>
      </c>
      <c r="BT845" s="320" t="str">
        <f>IF(AL845="","",VLOOKUP(AM845,[0]!Qualifier,(COLUMN(AM845)-34),FALSE))</f>
        <v xml:space="preserve">CleanR </v>
      </c>
      <c r="BU845" s="320" t="str">
        <f>IF(AM845="","",VLOOKUP(AN845,[0]!Qualifier,(COLUMN(AN845)-34),FALSE))</f>
        <v>VSTis</v>
      </c>
      <c r="BV845" s="320" t="str">
        <f>IF(AN845="","",VLOOKUP(AO845,[0]!Qualifier,(COLUMN(AO845)-34),FALSE))</f>
        <v xml:space="preserve">2to25°C </v>
      </c>
      <c r="BW845" s="320" t="str">
        <f>IF(AO845="","",VLOOKUP(AP845,[0]!Qualifier,(COLUMN(AP845)-34),FALSE))</f>
        <v>Lyophil</v>
      </c>
      <c r="BX845" s="320" t="str">
        <f>IF(AP845="","",VLOOKUP(AQ845,[0]!Qualifier,(COLUMN(AQ845)-34),FALSE))</f>
        <v xml:space="preserve">Postm </v>
      </c>
      <c r="BY845" s="320" t="str">
        <f>IF(AQ845="","",VLOOKUP(AR845,[0]!Qualifier,(COLUMN(AR845)-34),FALSE))</f>
        <v xml:space="preserve">Other </v>
      </c>
      <c r="BZ845" s="320" t="str">
        <f>IF(AR845="","",VLOOKUP(AS845,[0]!Qualifier,(COLUMN(AS845)-34),FALSE))</f>
        <v xml:space="preserve">NA </v>
      </c>
      <c r="CA845" s="320" t="str">
        <f>IF(AS845="","",VLOOKUP(AT845,[0]!Qualifier,(COLUMN(AT845)-34),FALSE))</f>
        <v>Transpl</v>
      </c>
      <c r="CB845" s="320" t="str">
        <f>IF(AT845="","",VLOOKUP(AU845,[0]!Qualifier,(COLUMN(AU845)-34),FALSE))</f>
        <v xml:space="preserve">None </v>
      </c>
      <c r="CC845" s="320" t="str">
        <f>IF(AU845="","",VLOOKUP(AV845,[0]!Qualifier,(COLUMN(AV845)-34),FALSE))</f>
        <v xml:space="preserve">PoolDiv </v>
      </c>
      <c r="CD845" s="320" t="str">
        <f>IF(AV845="","",VLOOKUP(AW845,[0]!Qualifier,(COLUMN(AW845)-34),FALSE))</f>
        <v>IrradHigh</v>
      </c>
      <c r="CE845" s="320" t="str">
        <f>IF(AW845="","",VLOOKUP(AX845,[0]!Qualifier,(COLUMN(AX845)-34),FALSE))</f>
        <v xml:space="preserve">Wash </v>
      </c>
      <c r="CF845" s="320" t="str">
        <f>IF(AX845="","",VLOOKUP(AY845,[0]!Qualifier,(COLUMN(AY845)-34),FALSE))</f>
        <v>no sub</v>
      </c>
      <c r="CG845" s="320" t="str">
        <f>IF(AY845="","",VLOOKUP(AZ845,[0]!Qualifier,(COLUMN(AZ845)-34),FALSE))</f>
        <v>Non</v>
      </c>
      <c r="CH845" s="320" t="str">
        <f>IF(AZ845="","",VLOOKUP(BA845,[0]!Qualifier,(COLUMN(BA845)-34),FALSE))</f>
        <v>DemBoneCortBone</v>
      </c>
      <c r="CI845" s="320" t="str">
        <f>IF(BA845="","",VLOOKUP(BB845,[0]!Qualifier,(COLUMN(BB845)-34),FALSE))</f>
        <v xml:space="preserve">Comb </v>
      </c>
      <c r="CJ845" s="320"/>
      <c r="CK845" s="513" t="str">
        <f t="shared" si="635"/>
        <v>7-1-1-4-5-8-2-4-3-1-8-1-5-3-2-1-1-27-6</v>
      </c>
    </row>
    <row r="846" spans="2:89" ht="12.95" customHeight="1" outlineLevel="1" x14ac:dyDescent="0.35">
      <c r="B846" s="7">
        <f t="shared" si="589"/>
        <v>841</v>
      </c>
      <c r="C846" s="59">
        <f t="shared" si="590"/>
        <v>841</v>
      </c>
      <c r="D846" s="124">
        <f t="shared" si="591"/>
        <v>728001</v>
      </c>
      <c r="E846" s="16" t="str">
        <f t="shared" si="592"/>
        <v>Tissue</v>
      </c>
      <c r="F846" s="58" t="str">
        <f t="shared" si="593"/>
        <v xml:space="preserve">NoAC </v>
      </c>
      <c r="G846" s="58" t="str">
        <f t="shared" si="594"/>
        <v xml:space="preserve">NoAdd </v>
      </c>
      <c r="H846" s="58" t="str">
        <f t="shared" si="595"/>
        <v xml:space="preserve">CleanR </v>
      </c>
      <c r="I846" s="58" t="str">
        <f t="shared" si="596"/>
        <v>VSTis</v>
      </c>
      <c r="J846" s="58" t="str">
        <f t="shared" si="597"/>
        <v xml:space="preserve">2to25°C </v>
      </c>
      <c r="K846" s="58" t="str">
        <f t="shared" si="598"/>
        <v>Lyophil</v>
      </c>
      <c r="L846" s="58" t="str">
        <f t="shared" si="599"/>
        <v xml:space="preserve">Postm </v>
      </c>
      <c r="M846" s="58" t="str">
        <f t="shared" si="600"/>
        <v xml:space="preserve">Other </v>
      </c>
      <c r="N846" s="58" t="str">
        <f t="shared" si="601"/>
        <v xml:space="preserve">NA </v>
      </c>
      <c r="O846" s="58" t="str">
        <f t="shared" si="602"/>
        <v>Transpl</v>
      </c>
      <c r="P846" s="58" t="str">
        <f t="shared" si="603"/>
        <v xml:space="preserve">None </v>
      </c>
      <c r="Q846" s="58" t="str">
        <f t="shared" si="604"/>
        <v xml:space="preserve">? </v>
      </c>
      <c r="R846" s="58" t="str">
        <f t="shared" si="605"/>
        <v xml:space="preserve">NoIrr </v>
      </c>
      <c r="S846" s="58" t="str">
        <f t="shared" si="606"/>
        <v xml:space="preserve">- </v>
      </c>
      <c r="T846" s="58" t="str">
        <f t="shared" si="607"/>
        <v>no sub</v>
      </c>
      <c r="U846" s="58" t="str">
        <f t="shared" si="608"/>
        <v>Non</v>
      </c>
      <c r="V846" s="58" t="str">
        <f t="shared" si="609"/>
        <v>DeminCancBone</v>
      </c>
      <c r="W846" s="58" t="str">
        <f t="shared" si="610"/>
        <v>PAA</v>
      </c>
      <c r="Y846" s="161" t="str">
        <f t="shared" si="611"/>
        <v>7-1-1-4-5-8-2-4-3-1-8-1-0-1-1-1-1-28-11</v>
      </c>
      <c r="Z846" s="8">
        <f t="shared" si="612"/>
        <v>728001</v>
      </c>
      <c r="AA846" s="7">
        <f t="shared" si="613"/>
        <v>841</v>
      </c>
      <c r="AB846" s="29" t="str">
        <f t="shared" si="636"/>
        <v>7</v>
      </c>
      <c r="AC846" s="29" t="str">
        <f t="shared" si="636"/>
        <v>2</v>
      </c>
      <c r="AD846" s="29" t="str">
        <f t="shared" si="636"/>
        <v>8</v>
      </c>
      <c r="AE846" s="29" t="str">
        <f t="shared" si="636"/>
        <v>0</v>
      </c>
      <c r="AF846" s="29" t="str">
        <f t="shared" si="636"/>
        <v>0</v>
      </c>
      <c r="AG846" s="29" t="str">
        <f t="shared" si="636"/>
        <v>1</v>
      </c>
      <c r="AH846" s="48">
        <f t="shared" si="588"/>
        <v>841</v>
      </c>
      <c r="AI846" s="510">
        <v>728001</v>
      </c>
      <c r="AJ846" s="509">
        <v>7</v>
      </c>
      <c r="AK846" s="509">
        <v>1</v>
      </c>
      <c r="AL846" s="509">
        <v>1</v>
      </c>
      <c r="AM846" s="509">
        <v>4</v>
      </c>
      <c r="AN846" s="509">
        <v>5</v>
      </c>
      <c r="AO846" s="509">
        <v>8</v>
      </c>
      <c r="AP846" s="509">
        <v>2</v>
      </c>
      <c r="AQ846" s="509">
        <v>4</v>
      </c>
      <c r="AR846" s="509">
        <v>3</v>
      </c>
      <c r="AS846" s="509">
        <v>1</v>
      </c>
      <c r="AT846" s="509">
        <v>8</v>
      </c>
      <c r="AU846" s="509">
        <v>1</v>
      </c>
      <c r="AV846" s="509">
        <v>0</v>
      </c>
      <c r="AW846" s="509">
        <v>1</v>
      </c>
      <c r="AX846" s="509">
        <v>1</v>
      </c>
      <c r="AY846" s="509">
        <v>1</v>
      </c>
      <c r="AZ846" s="509">
        <v>1</v>
      </c>
      <c r="BA846" s="509">
        <v>28</v>
      </c>
      <c r="BB846" s="509">
        <v>11</v>
      </c>
      <c r="BC846" s="509" t="b">
        <v>0</v>
      </c>
      <c r="BD846" s="508">
        <v>43081</v>
      </c>
      <c r="BE846" s="508">
        <v>43044</v>
      </c>
      <c r="BF846" s="509" t="b">
        <v>0</v>
      </c>
      <c r="BG846" s="510" t="s">
        <v>1534</v>
      </c>
      <c r="BH846" s="509">
        <v>19</v>
      </c>
      <c r="BI846" s="510" t="s">
        <v>772</v>
      </c>
      <c r="BJ846" s="513">
        <v>43081</v>
      </c>
      <c r="BK846" s="513">
        <v>43044</v>
      </c>
      <c r="BL846" s="513">
        <v>46217</v>
      </c>
      <c r="BM846" s="510"/>
      <c r="BN846" s="512"/>
      <c r="BO846" s="510"/>
      <c r="BP846" s="58" t="str">
        <f t="shared" ref="BP846:BP855" si="637">IF(BO846&gt;0,AJ855,"")</f>
        <v/>
      </c>
      <c r="BQ846" s="320" t="str">
        <f>IF(AI846="","",VLOOKUP(AJ846,[0]!Qualifier,(COLUMN(AJ846)-34),FALSE))</f>
        <v>Tissue</v>
      </c>
      <c r="BR846" s="320" t="str">
        <f>IF(AJ846="","",VLOOKUP(AK846,[0]!Qualifier,(COLUMN(AK846)-34),FALSE))</f>
        <v xml:space="preserve">NoAC </v>
      </c>
      <c r="BS846" s="320" t="str">
        <f>IF(AK846="","",VLOOKUP(AL846,[0]!Qualifier,(COLUMN(AL846)-34),FALSE))</f>
        <v xml:space="preserve">NoAdd </v>
      </c>
      <c r="BT846" s="320" t="str">
        <f>IF(AL846="","",VLOOKUP(AM846,[0]!Qualifier,(COLUMN(AM846)-34),FALSE))</f>
        <v xml:space="preserve">CleanR </v>
      </c>
      <c r="BU846" s="320" t="str">
        <f>IF(AM846="","",VLOOKUP(AN846,[0]!Qualifier,(COLUMN(AN846)-34),FALSE))</f>
        <v>VSTis</v>
      </c>
      <c r="BV846" s="320" t="str">
        <f>IF(AN846="","",VLOOKUP(AO846,[0]!Qualifier,(COLUMN(AO846)-34),FALSE))</f>
        <v xml:space="preserve">2to25°C </v>
      </c>
      <c r="BW846" s="320" t="str">
        <f>IF(AO846="","",VLOOKUP(AP846,[0]!Qualifier,(COLUMN(AP846)-34),FALSE))</f>
        <v>Lyophil</v>
      </c>
      <c r="BX846" s="320" t="str">
        <f>IF(AP846="","",VLOOKUP(AQ846,[0]!Qualifier,(COLUMN(AQ846)-34),FALSE))</f>
        <v xml:space="preserve">Postm </v>
      </c>
      <c r="BY846" s="320" t="str">
        <f>IF(AQ846="","",VLOOKUP(AR846,[0]!Qualifier,(COLUMN(AR846)-34),FALSE))</f>
        <v xml:space="preserve">Other </v>
      </c>
      <c r="BZ846" s="320" t="str">
        <f>IF(AR846="","",VLOOKUP(AS846,[0]!Qualifier,(COLUMN(AS846)-34),FALSE))</f>
        <v xml:space="preserve">NA </v>
      </c>
      <c r="CA846" s="320" t="str">
        <f>IF(AS846="","",VLOOKUP(AT846,[0]!Qualifier,(COLUMN(AT846)-34),FALSE))</f>
        <v>Transpl</v>
      </c>
      <c r="CB846" s="320" t="str">
        <f>IF(AT846="","",VLOOKUP(AU846,[0]!Qualifier,(COLUMN(AU846)-34),FALSE))</f>
        <v xml:space="preserve">None </v>
      </c>
      <c r="CC846" s="320" t="str">
        <f>IF(AU846="","",VLOOKUP(AV846,[0]!Qualifier,(COLUMN(AV846)-34),FALSE))</f>
        <v xml:space="preserve">? </v>
      </c>
      <c r="CD846" s="320" t="str">
        <f>IF(AV846="","",VLOOKUP(AW846,[0]!Qualifier,(COLUMN(AW846)-34),FALSE))</f>
        <v xml:space="preserve">NoIrr </v>
      </c>
      <c r="CE846" s="320" t="str">
        <f>IF(AW846="","",VLOOKUP(AX846,[0]!Qualifier,(COLUMN(AX846)-34),FALSE))</f>
        <v xml:space="preserve">- </v>
      </c>
      <c r="CF846" s="320" t="str">
        <f>IF(AX846="","",VLOOKUP(AY846,[0]!Qualifier,(COLUMN(AY846)-34),FALSE))</f>
        <v>no sub</v>
      </c>
      <c r="CG846" s="320" t="str">
        <f>IF(AY846="","",VLOOKUP(AZ846,[0]!Qualifier,(COLUMN(AZ846)-34),FALSE))</f>
        <v>Non</v>
      </c>
      <c r="CH846" s="320" t="str">
        <f>IF(AZ846="","",VLOOKUP(BA846,[0]!Qualifier,(COLUMN(BA846)-34),FALSE))</f>
        <v>DeminCancBone</v>
      </c>
      <c r="CI846" s="320" t="str">
        <f>IF(BA846="","",VLOOKUP(BB846,[0]!Qualifier,(COLUMN(BB846)-34),FALSE))</f>
        <v>PAA</v>
      </c>
      <c r="CJ846" s="320"/>
      <c r="CK846" s="513" t="str">
        <f t="shared" si="635"/>
        <v>7-1-1-4-5-8-2-4-3-1-8-1-0-1-1-1-1-28-11</v>
      </c>
    </row>
    <row r="847" spans="2:89" ht="12.95" customHeight="1" outlineLevel="1" x14ac:dyDescent="0.35">
      <c r="B847" s="7">
        <f t="shared" si="589"/>
        <v>842</v>
      </c>
      <c r="C847" s="59">
        <f t="shared" si="590"/>
        <v>842</v>
      </c>
      <c r="D847" s="124">
        <f t="shared" si="591"/>
        <v>728002</v>
      </c>
      <c r="E847" s="16" t="str">
        <f t="shared" si="592"/>
        <v>Tissue</v>
      </c>
      <c r="F847" s="58" t="str">
        <f t="shared" si="593"/>
        <v xml:space="preserve">NoAC </v>
      </c>
      <c r="G847" s="58" t="str">
        <f t="shared" si="594"/>
        <v xml:space="preserve">NoAdd </v>
      </c>
      <c r="H847" s="58" t="str">
        <f t="shared" si="595"/>
        <v xml:space="preserve">CleanR </v>
      </c>
      <c r="I847" s="58" t="str">
        <f t="shared" si="596"/>
        <v>VSTis</v>
      </c>
      <c r="J847" s="58" t="str">
        <f t="shared" si="597"/>
        <v xml:space="preserve">2to25°C </v>
      </c>
      <c r="K847" s="58" t="str">
        <f t="shared" si="598"/>
        <v>Lyophil</v>
      </c>
      <c r="L847" s="58" t="str">
        <f t="shared" si="599"/>
        <v>LivingPostmortal</v>
      </c>
      <c r="M847" s="58" t="str">
        <f t="shared" si="600"/>
        <v xml:space="preserve">Other </v>
      </c>
      <c r="N847" s="58" t="str">
        <f t="shared" si="601"/>
        <v xml:space="preserve">NA </v>
      </c>
      <c r="O847" s="58" t="str">
        <f t="shared" si="602"/>
        <v>Transpl</v>
      </c>
      <c r="P847" s="58" t="str">
        <f t="shared" si="603"/>
        <v xml:space="preserve">None </v>
      </c>
      <c r="Q847" s="58" t="str">
        <f t="shared" si="604"/>
        <v xml:space="preserve">PoolDiv </v>
      </c>
      <c r="R847" s="58" t="str">
        <f t="shared" si="605"/>
        <v>IrradHigh</v>
      </c>
      <c r="S847" s="58" t="str">
        <f t="shared" si="606"/>
        <v xml:space="preserve">Wash </v>
      </c>
      <c r="T847" s="58" t="str">
        <f t="shared" si="607"/>
        <v>no sub</v>
      </c>
      <c r="U847" s="58" t="str">
        <f t="shared" si="608"/>
        <v>Non</v>
      </c>
      <c r="V847" s="58" t="str">
        <f t="shared" si="609"/>
        <v>DeminCancBone</v>
      </c>
      <c r="W847" s="58" t="str">
        <f t="shared" si="610"/>
        <v xml:space="preserve">Comb </v>
      </c>
      <c r="Y847" s="161" t="str">
        <f t="shared" si="611"/>
        <v>7-1-1-4-5-8-2-6-3-1-8-1-5-3-2-1-1-28-6</v>
      </c>
      <c r="Z847" s="8">
        <f t="shared" si="612"/>
        <v>728002</v>
      </c>
      <c r="AA847" s="7">
        <f t="shared" si="613"/>
        <v>842</v>
      </c>
      <c r="AB847" s="29" t="str">
        <f t="shared" si="636"/>
        <v>7</v>
      </c>
      <c r="AC847" s="29" t="str">
        <f t="shared" si="636"/>
        <v>2</v>
      </c>
      <c r="AD847" s="29" t="str">
        <f t="shared" si="636"/>
        <v>8</v>
      </c>
      <c r="AE847" s="29" t="str">
        <f t="shared" si="636"/>
        <v>0</v>
      </c>
      <c r="AF847" s="29" t="str">
        <f t="shared" si="636"/>
        <v>0</v>
      </c>
      <c r="AG847" s="29" t="str">
        <f t="shared" si="636"/>
        <v>2</v>
      </c>
      <c r="AH847" s="48">
        <f t="shared" si="588"/>
        <v>842</v>
      </c>
      <c r="AI847" s="510">
        <v>728002</v>
      </c>
      <c r="AJ847" s="509">
        <v>7</v>
      </c>
      <c r="AK847" s="509">
        <v>1</v>
      </c>
      <c r="AL847" s="509">
        <v>1</v>
      </c>
      <c r="AM847" s="509">
        <v>4</v>
      </c>
      <c r="AN847" s="509">
        <v>5</v>
      </c>
      <c r="AO847" s="509">
        <v>8</v>
      </c>
      <c r="AP847" s="509">
        <v>2</v>
      </c>
      <c r="AQ847" s="509">
        <v>6</v>
      </c>
      <c r="AR847" s="509">
        <v>3</v>
      </c>
      <c r="AS847" s="509">
        <v>1</v>
      </c>
      <c r="AT847" s="509">
        <v>8</v>
      </c>
      <c r="AU847" s="509">
        <v>1</v>
      </c>
      <c r="AV847" s="509">
        <v>5</v>
      </c>
      <c r="AW847" s="509">
        <v>3</v>
      </c>
      <c r="AX847" s="509">
        <v>2</v>
      </c>
      <c r="AY847" s="509">
        <v>1</v>
      </c>
      <c r="AZ847" s="509">
        <v>1</v>
      </c>
      <c r="BA847" s="509">
        <v>28</v>
      </c>
      <c r="BB847" s="509">
        <v>6</v>
      </c>
      <c r="BC847" s="509" t="b">
        <v>0</v>
      </c>
      <c r="BD847" s="508">
        <v>46011</v>
      </c>
      <c r="BE847" s="508">
        <v>45950</v>
      </c>
      <c r="BF847" s="509" t="b">
        <v>0</v>
      </c>
      <c r="BG847" s="510" t="s">
        <v>1646</v>
      </c>
      <c r="BH847" s="509">
        <v>24</v>
      </c>
      <c r="BI847" s="510" t="s">
        <v>1585</v>
      </c>
      <c r="BJ847" s="513">
        <v>46011</v>
      </c>
      <c r="BK847" s="513">
        <v>45950</v>
      </c>
      <c r="BL847" s="513">
        <v>46217</v>
      </c>
      <c r="BM847" s="510"/>
      <c r="BN847" s="512"/>
      <c r="BO847" s="510"/>
      <c r="BP847" s="58" t="str">
        <f t="shared" si="637"/>
        <v/>
      </c>
      <c r="BQ847" s="320" t="str">
        <f>IF(AI847="","",VLOOKUP(AJ847,[0]!Qualifier,(COLUMN(AJ847)-34),FALSE))</f>
        <v>Tissue</v>
      </c>
      <c r="BR847" s="320" t="str">
        <f>IF(AJ847="","",VLOOKUP(AK847,[0]!Qualifier,(COLUMN(AK847)-34),FALSE))</f>
        <v xml:space="preserve">NoAC </v>
      </c>
      <c r="BS847" s="320" t="str">
        <f>IF(AK847="","",VLOOKUP(AL847,[0]!Qualifier,(COLUMN(AL847)-34),FALSE))</f>
        <v xml:space="preserve">NoAdd </v>
      </c>
      <c r="BT847" s="320" t="str">
        <f>IF(AL847="","",VLOOKUP(AM847,[0]!Qualifier,(COLUMN(AM847)-34),FALSE))</f>
        <v xml:space="preserve">CleanR </v>
      </c>
      <c r="BU847" s="320" t="str">
        <f>IF(AM847="","",VLOOKUP(AN847,[0]!Qualifier,(COLUMN(AN847)-34),FALSE))</f>
        <v>VSTis</v>
      </c>
      <c r="BV847" s="320" t="str">
        <f>IF(AN847="","",VLOOKUP(AO847,[0]!Qualifier,(COLUMN(AO847)-34),FALSE))</f>
        <v xml:space="preserve">2to25°C </v>
      </c>
      <c r="BW847" s="320" t="str">
        <f>IF(AO847="","",VLOOKUP(AP847,[0]!Qualifier,(COLUMN(AP847)-34),FALSE))</f>
        <v>Lyophil</v>
      </c>
      <c r="BX847" s="320" t="str">
        <f>IF(AP847="","",VLOOKUP(AQ847,[0]!Qualifier,(COLUMN(AQ847)-34),FALSE))</f>
        <v>LivingPostmortal</v>
      </c>
      <c r="BY847" s="320" t="str">
        <f>IF(AQ847="","",VLOOKUP(AR847,[0]!Qualifier,(COLUMN(AR847)-34),FALSE))</f>
        <v xml:space="preserve">Other </v>
      </c>
      <c r="BZ847" s="320" t="str">
        <f>IF(AR847="","",VLOOKUP(AS847,[0]!Qualifier,(COLUMN(AS847)-34),FALSE))</f>
        <v xml:space="preserve">NA </v>
      </c>
      <c r="CA847" s="320" t="str">
        <f>IF(AS847="","",VLOOKUP(AT847,[0]!Qualifier,(COLUMN(AT847)-34),FALSE))</f>
        <v>Transpl</v>
      </c>
      <c r="CB847" s="320" t="str">
        <f>IF(AT847="","",VLOOKUP(AU847,[0]!Qualifier,(COLUMN(AU847)-34),FALSE))</f>
        <v xml:space="preserve">None </v>
      </c>
      <c r="CC847" s="320" t="str">
        <f>IF(AU847="","",VLOOKUP(AV847,[0]!Qualifier,(COLUMN(AV847)-34),FALSE))</f>
        <v xml:space="preserve">PoolDiv </v>
      </c>
      <c r="CD847" s="320" t="str">
        <f>IF(AV847="","",VLOOKUP(AW847,[0]!Qualifier,(COLUMN(AW847)-34),FALSE))</f>
        <v>IrradHigh</v>
      </c>
      <c r="CE847" s="320" t="str">
        <f>IF(AW847="","",VLOOKUP(AX847,[0]!Qualifier,(COLUMN(AX847)-34),FALSE))</f>
        <v xml:space="preserve">Wash </v>
      </c>
      <c r="CF847" s="320" t="str">
        <f>IF(AX847="","",VLOOKUP(AY847,[0]!Qualifier,(COLUMN(AY847)-34),FALSE))</f>
        <v>no sub</v>
      </c>
      <c r="CG847" s="320" t="str">
        <f>IF(AY847="","",VLOOKUP(AZ847,[0]!Qualifier,(COLUMN(AZ847)-34),FALSE))</f>
        <v>Non</v>
      </c>
      <c r="CH847" s="320" t="str">
        <f>IF(AZ847="","",VLOOKUP(BA847,[0]!Qualifier,(COLUMN(BA847)-34),FALSE))</f>
        <v>DeminCancBone</v>
      </c>
      <c r="CI847" s="320" t="str">
        <f>IF(BA847="","",VLOOKUP(BB847,[0]!Qualifier,(COLUMN(BB847)-34),FALSE))</f>
        <v xml:space="preserve">Comb </v>
      </c>
      <c r="CJ847" s="320"/>
      <c r="CK847" s="513" t="str">
        <f t="shared" si="635"/>
        <v>7-1-1-4-5-8-2-6-3-1-8-1-5-3-2-1-1-28-6</v>
      </c>
    </row>
    <row r="848" spans="2:89" ht="12.95" customHeight="1" outlineLevel="1" x14ac:dyDescent="0.35">
      <c r="B848" s="7">
        <f t="shared" si="589"/>
        <v>843</v>
      </c>
      <c r="C848" s="59">
        <f t="shared" si="590"/>
        <v>843</v>
      </c>
      <c r="D848" s="124">
        <f t="shared" si="591"/>
        <v>729001</v>
      </c>
      <c r="E848" s="16" t="str">
        <f t="shared" si="592"/>
        <v>Tissue</v>
      </c>
      <c r="F848" s="58" t="str">
        <f t="shared" si="593"/>
        <v xml:space="preserve">NoAC </v>
      </c>
      <c r="G848" s="58" t="str">
        <f t="shared" si="594"/>
        <v xml:space="preserve">NoAdd </v>
      </c>
      <c r="H848" s="58" t="str">
        <f t="shared" si="595"/>
        <v xml:space="preserve">CleanR </v>
      </c>
      <c r="I848" s="58" t="str">
        <f t="shared" si="596"/>
        <v>VSTis</v>
      </c>
      <c r="J848" s="58" t="str">
        <f t="shared" si="597"/>
        <v>RoomT</v>
      </c>
      <c r="K848" s="58" t="str">
        <f t="shared" si="598"/>
        <v>Lyophil</v>
      </c>
      <c r="L848" s="58" t="str">
        <f t="shared" si="599"/>
        <v xml:space="preserve">Postm </v>
      </c>
      <c r="M848" s="58" t="str">
        <f t="shared" si="600"/>
        <v xml:space="preserve">Other </v>
      </c>
      <c r="N848" s="58" t="str">
        <f t="shared" si="601"/>
        <v xml:space="preserve">NA </v>
      </c>
      <c r="O848" s="58" t="str">
        <f t="shared" si="602"/>
        <v>Transpl</v>
      </c>
      <c r="P848" s="58" t="str">
        <f t="shared" si="603"/>
        <v xml:space="preserve">None </v>
      </c>
      <c r="Q848" s="58" t="str">
        <f t="shared" si="604"/>
        <v xml:space="preserve">None </v>
      </c>
      <c r="R848" s="58" t="str">
        <f t="shared" si="605"/>
        <v xml:space="preserve">NoIrr </v>
      </c>
      <c r="S848" s="58" t="str">
        <f t="shared" si="606"/>
        <v xml:space="preserve">- </v>
      </c>
      <c r="T848" s="58" t="str">
        <f t="shared" si="607"/>
        <v>no sub</v>
      </c>
      <c r="U848" s="58" t="str">
        <f t="shared" si="608"/>
        <v>Non</v>
      </c>
      <c r="V848" s="58" t="str">
        <f t="shared" si="609"/>
        <v>FibCortBone</v>
      </c>
      <c r="W848" s="58" t="str">
        <f t="shared" si="610"/>
        <v>PAA</v>
      </c>
      <c r="Y848" s="161" t="str">
        <f t="shared" si="611"/>
        <v>7-1-1-4-5-13-2-4-3-1-8-1-1-1-1-1-1-29-11</v>
      </c>
      <c r="Z848" s="8">
        <f t="shared" si="612"/>
        <v>729001</v>
      </c>
      <c r="AA848" s="7">
        <f t="shared" si="613"/>
        <v>843</v>
      </c>
      <c r="AB848" s="29" t="str">
        <f t="shared" si="636"/>
        <v>7</v>
      </c>
      <c r="AC848" s="29" t="str">
        <f t="shared" si="636"/>
        <v>2</v>
      </c>
      <c r="AD848" s="29" t="str">
        <f t="shared" si="636"/>
        <v>9</v>
      </c>
      <c r="AE848" s="29" t="str">
        <f t="shared" si="636"/>
        <v>0</v>
      </c>
      <c r="AF848" s="29" t="str">
        <f t="shared" si="636"/>
        <v>0</v>
      </c>
      <c r="AG848" s="29" t="str">
        <f t="shared" si="636"/>
        <v>1</v>
      </c>
      <c r="AH848" s="48">
        <f t="shared" si="588"/>
        <v>843</v>
      </c>
      <c r="AI848" s="510">
        <v>729001</v>
      </c>
      <c r="AJ848" s="509">
        <v>7</v>
      </c>
      <c r="AK848" s="509">
        <v>1</v>
      </c>
      <c r="AL848" s="509">
        <v>1</v>
      </c>
      <c r="AM848" s="509">
        <v>4</v>
      </c>
      <c r="AN848" s="509">
        <v>5</v>
      </c>
      <c r="AO848" s="509">
        <v>13</v>
      </c>
      <c r="AP848" s="509">
        <v>2</v>
      </c>
      <c r="AQ848" s="509">
        <v>4</v>
      </c>
      <c r="AR848" s="509">
        <v>3</v>
      </c>
      <c r="AS848" s="509">
        <v>1</v>
      </c>
      <c r="AT848" s="509">
        <v>8</v>
      </c>
      <c r="AU848" s="509">
        <v>1</v>
      </c>
      <c r="AV848" s="509">
        <v>1</v>
      </c>
      <c r="AW848" s="509">
        <v>1</v>
      </c>
      <c r="AX848" s="509">
        <v>1</v>
      </c>
      <c r="AY848" s="509">
        <v>1</v>
      </c>
      <c r="AZ848" s="509">
        <v>1</v>
      </c>
      <c r="BA848" s="509">
        <v>29</v>
      </c>
      <c r="BB848" s="509">
        <v>11</v>
      </c>
      <c r="BC848" s="509" t="b">
        <v>0</v>
      </c>
      <c r="BD848" s="508">
        <v>42715</v>
      </c>
      <c r="BE848" s="508">
        <v>42767</v>
      </c>
      <c r="BF848" s="509" t="b">
        <v>0</v>
      </c>
      <c r="BG848" s="510" t="s">
        <v>769</v>
      </c>
      <c r="BH848" s="509">
        <v>17</v>
      </c>
      <c r="BI848" s="510" t="s">
        <v>770</v>
      </c>
      <c r="BJ848" s="513">
        <v>42715</v>
      </c>
      <c r="BK848" s="513">
        <v>42767</v>
      </c>
      <c r="BL848" s="513">
        <v>46217</v>
      </c>
      <c r="BM848" s="510"/>
      <c r="BN848" s="512"/>
      <c r="BO848" s="510"/>
      <c r="BP848" s="58" t="str">
        <f t="shared" si="637"/>
        <v/>
      </c>
      <c r="BQ848" s="320" t="str">
        <f>IF(AI848="","",VLOOKUP(AJ848,[0]!Qualifier,(COLUMN(AJ848)-34),FALSE))</f>
        <v>Tissue</v>
      </c>
      <c r="BR848" s="320" t="str">
        <f>IF(AJ848="","",VLOOKUP(AK848,[0]!Qualifier,(COLUMN(AK848)-34),FALSE))</f>
        <v xml:space="preserve">NoAC </v>
      </c>
      <c r="BS848" s="320" t="str">
        <f>IF(AK848="","",VLOOKUP(AL848,[0]!Qualifier,(COLUMN(AL848)-34),FALSE))</f>
        <v xml:space="preserve">NoAdd </v>
      </c>
      <c r="BT848" s="320" t="str">
        <f>IF(AL848="","",VLOOKUP(AM848,[0]!Qualifier,(COLUMN(AM848)-34),FALSE))</f>
        <v xml:space="preserve">CleanR </v>
      </c>
      <c r="BU848" s="320" t="str">
        <f>IF(AM848="","",VLOOKUP(AN848,[0]!Qualifier,(COLUMN(AN848)-34),FALSE))</f>
        <v>VSTis</v>
      </c>
      <c r="BV848" s="320" t="str">
        <f>IF(AN848="","",VLOOKUP(AO848,[0]!Qualifier,(COLUMN(AO848)-34),FALSE))</f>
        <v>RoomT</v>
      </c>
      <c r="BW848" s="320" t="str">
        <f>IF(AO848="","",VLOOKUP(AP848,[0]!Qualifier,(COLUMN(AP848)-34),FALSE))</f>
        <v>Lyophil</v>
      </c>
      <c r="BX848" s="320" t="str">
        <f>IF(AP848="","",VLOOKUP(AQ848,[0]!Qualifier,(COLUMN(AQ848)-34),FALSE))</f>
        <v xml:space="preserve">Postm </v>
      </c>
      <c r="BY848" s="320" t="str">
        <f>IF(AQ848="","",VLOOKUP(AR848,[0]!Qualifier,(COLUMN(AR848)-34),FALSE))</f>
        <v xml:space="preserve">Other </v>
      </c>
      <c r="BZ848" s="320" t="str">
        <f>IF(AR848="","",VLOOKUP(AS848,[0]!Qualifier,(COLUMN(AS848)-34),FALSE))</f>
        <v xml:space="preserve">NA </v>
      </c>
      <c r="CA848" s="320" t="str">
        <f>IF(AS848="","",VLOOKUP(AT848,[0]!Qualifier,(COLUMN(AT848)-34),FALSE))</f>
        <v>Transpl</v>
      </c>
      <c r="CB848" s="320" t="str">
        <f>IF(AT848="","",VLOOKUP(AU848,[0]!Qualifier,(COLUMN(AU848)-34),FALSE))</f>
        <v xml:space="preserve">None </v>
      </c>
      <c r="CC848" s="320" t="str">
        <f>IF(AU848="","",VLOOKUP(AV848,[0]!Qualifier,(COLUMN(AV848)-34),FALSE))</f>
        <v xml:space="preserve">None </v>
      </c>
      <c r="CD848" s="320" t="str">
        <f>IF(AV848="","",VLOOKUP(AW848,[0]!Qualifier,(COLUMN(AW848)-34),FALSE))</f>
        <v xml:space="preserve">NoIrr </v>
      </c>
      <c r="CE848" s="320" t="str">
        <f>IF(AW848="","",VLOOKUP(AX848,[0]!Qualifier,(COLUMN(AX848)-34),FALSE))</f>
        <v xml:space="preserve">- </v>
      </c>
      <c r="CF848" s="320" t="str">
        <f>IF(AX848="","",VLOOKUP(AY848,[0]!Qualifier,(COLUMN(AY848)-34),FALSE))</f>
        <v>no sub</v>
      </c>
      <c r="CG848" s="320" t="str">
        <f>IF(AY848="","",VLOOKUP(AZ848,[0]!Qualifier,(COLUMN(AZ848)-34),FALSE))</f>
        <v>Non</v>
      </c>
      <c r="CH848" s="320" t="str">
        <f>IF(AZ848="","",VLOOKUP(BA848,[0]!Qualifier,(COLUMN(BA848)-34),FALSE))</f>
        <v>FibCortBone</v>
      </c>
      <c r="CI848" s="320" t="str">
        <f>IF(BA848="","",VLOOKUP(BB848,[0]!Qualifier,(COLUMN(BB848)-34),FALSE))</f>
        <v>PAA</v>
      </c>
      <c r="CJ848" s="320"/>
      <c r="CK848" s="513" t="str">
        <f t="shared" si="635"/>
        <v>7-1-1-4-5-13-2-4-3-1-8-1-1-1-1-1-1-29-11</v>
      </c>
    </row>
    <row r="849" spans="2:96" ht="12.95" customHeight="1" outlineLevel="1" x14ac:dyDescent="0.35">
      <c r="B849" s="7">
        <f t="shared" si="589"/>
        <v>844</v>
      </c>
      <c r="C849" s="59">
        <f t="shared" si="590"/>
        <v>844</v>
      </c>
      <c r="D849" s="124">
        <f t="shared" si="591"/>
        <v>729002</v>
      </c>
      <c r="E849" s="16" t="str">
        <f t="shared" si="592"/>
        <v>Tissue</v>
      </c>
      <c r="F849" s="58" t="str">
        <f t="shared" si="593"/>
        <v xml:space="preserve">NoAC </v>
      </c>
      <c r="G849" s="58" t="str">
        <f t="shared" si="594"/>
        <v xml:space="preserve">NoAdd </v>
      </c>
      <c r="H849" s="58" t="str">
        <f t="shared" si="595"/>
        <v xml:space="preserve">CleanR </v>
      </c>
      <c r="I849" s="58" t="str">
        <f t="shared" si="596"/>
        <v>VSTis</v>
      </c>
      <c r="J849" s="58" t="str">
        <f t="shared" si="597"/>
        <v xml:space="preserve">≤-30°C  </v>
      </c>
      <c r="K849" s="58" t="str">
        <f t="shared" si="598"/>
        <v>Frozen</v>
      </c>
      <c r="L849" s="58" t="str">
        <f t="shared" si="599"/>
        <v xml:space="preserve">Postm </v>
      </c>
      <c r="M849" s="58" t="str">
        <f t="shared" si="600"/>
        <v xml:space="preserve">Other </v>
      </c>
      <c r="N849" s="58" t="str">
        <f t="shared" si="601"/>
        <v xml:space="preserve">NA </v>
      </c>
      <c r="O849" s="58" t="str">
        <f t="shared" si="602"/>
        <v>Transpl</v>
      </c>
      <c r="P849" s="58" t="str">
        <f t="shared" si="603"/>
        <v xml:space="preserve">None </v>
      </c>
      <c r="Q849" s="58" t="str">
        <f t="shared" si="604"/>
        <v xml:space="preserve">None </v>
      </c>
      <c r="R849" s="58" t="str">
        <f t="shared" si="605"/>
        <v xml:space="preserve">NoIrr </v>
      </c>
      <c r="S849" s="58" t="str">
        <f t="shared" si="606"/>
        <v xml:space="preserve">- </v>
      </c>
      <c r="T849" s="58" t="str">
        <f t="shared" si="607"/>
        <v>no sub</v>
      </c>
      <c r="U849" s="58" t="str">
        <f t="shared" si="608"/>
        <v>Non</v>
      </c>
      <c r="V849" s="58" t="str">
        <f t="shared" si="609"/>
        <v>FibCortBone</v>
      </c>
      <c r="W849" s="58" t="str">
        <f t="shared" si="610"/>
        <v>PAA</v>
      </c>
      <c r="Y849" s="161" t="str">
        <f t="shared" si="611"/>
        <v>7-1-1-4-5-4-3-4-3-1-8-1-1-1-1-1-1-29-11</v>
      </c>
      <c r="Z849" s="8">
        <f t="shared" si="612"/>
        <v>729002</v>
      </c>
      <c r="AA849" s="7">
        <f t="shared" si="613"/>
        <v>844</v>
      </c>
      <c r="AB849" s="29" t="str">
        <f t="shared" si="636"/>
        <v>7</v>
      </c>
      <c r="AC849" s="29" t="str">
        <f t="shared" si="636"/>
        <v>2</v>
      </c>
      <c r="AD849" s="29" t="str">
        <f t="shared" si="636"/>
        <v>9</v>
      </c>
      <c r="AE849" s="29" t="str">
        <f t="shared" si="636"/>
        <v>0</v>
      </c>
      <c r="AF849" s="29" t="str">
        <f t="shared" si="636"/>
        <v>0</v>
      </c>
      <c r="AG849" s="29" t="str">
        <f t="shared" si="636"/>
        <v>2</v>
      </c>
      <c r="AH849" s="48">
        <f t="shared" si="588"/>
        <v>844</v>
      </c>
      <c r="AI849" s="510">
        <v>729002</v>
      </c>
      <c r="AJ849" s="509">
        <v>7</v>
      </c>
      <c r="AK849" s="509">
        <v>1</v>
      </c>
      <c r="AL849" s="509">
        <v>1</v>
      </c>
      <c r="AM849" s="509">
        <v>4</v>
      </c>
      <c r="AN849" s="509">
        <v>5</v>
      </c>
      <c r="AO849" s="509">
        <v>4</v>
      </c>
      <c r="AP849" s="509">
        <v>3</v>
      </c>
      <c r="AQ849" s="509">
        <v>4</v>
      </c>
      <c r="AR849" s="509">
        <v>3</v>
      </c>
      <c r="AS849" s="509">
        <v>1</v>
      </c>
      <c r="AT849" s="509">
        <v>8</v>
      </c>
      <c r="AU849" s="509">
        <v>1</v>
      </c>
      <c r="AV849" s="509">
        <v>1</v>
      </c>
      <c r="AW849" s="509">
        <v>1</v>
      </c>
      <c r="AX849" s="509">
        <v>1</v>
      </c>
      <c r="AY849" s="509">
        <v>1</v>
      </c>
      <c r="AZ849" s="509">
        <v>1</v>
      </c>
      <c r="BA849" s="509">
        <v>29</v>
      </c>
      <c r="BB849" s="509">
        <v>11</v>
      </c>
      <c r="BC849" s="509" t="b">
        <v>0</v>
      </c>
      <c r="BD849" s="508">
        <v>42715</v>
      </c>
      <c r="BE849" s="508">
        <v>42767</v>
      </c>
      <c r="BF849" s="509" t="b">
        <v>0</v>
      </c>
      <c r="BG849" s="510" t="s">
        <v>1430</v>
      </c>
      <c r="BH849" s="509">
        <v>17</v>
      </c>
      <c r="BI849" s="510" t="s">
        <v>770</v>
      </c>
      <c r="BJ849" s="513">
        <v>42715</v>
      </c>
      <c r="BK849" s="513">
        <v>42767</v>
      </c>
      <c r="BL849" s="513">
        <v>46217</v>
      </c>
      <c r="BM849" s="510"/>
      <c r="BN849" s="512"/>
      <c r="BO849" s="510"/>
      <c r="BP849" s="58" t="str">
        <f t="shared" si="637"/>
        <v/>
      </c>
      <c r="BQ849" s="320" t="str">
        <f>IF(AI849="","",VLOOKUP(AJ849,[0]!Qualifier,(COLUMN(AJ849)-34),FALSE))</f>
        <v>Tissue</v>
      </c>
      <c r="BR849" s="320" t="str">
        <f>IF(AJ849="","",VLOOKUP(AK849,[0]!Qualifier,(COLUMN(AK849)-34),FALSE))</f>
        <v xml:space="preserve">NoAC </v>
      </c>
      <c r="BS849" s="320" t="str">
        <f>IF(AK849="","",VLOOKUP(AL849,[0]!Qualifier,(COLUMN(AL849)-34),FALSE))</f>
        <v xml:space="preserve">NoAdd </v>
      </c>
      <c r="BT849" s="320" t="str">
        <f>IF(AL849="","",VLOOKUP(AM849,[0]!Qualifier,(COLUMN(AM849)-34),FALSE))</f>
        <v xml:space="preserve">CleanR </v>
      </c>
      <c r="BU849" s="320" t="str">
        <f>IF(AM849="","",VLOOKUP(AN849,[0]!Qualifier,(COLUMN(AN849)-34),FALSE))</f>
        <v>VSTis</v>
      </c>
      <c r="BV849" s="320" t="str">
        <f>IF(AN849="","",VLOOKUP(AO849,[0]!Qualifier,(COLUMN(AO849)-34),FALSE))</f>
        <v xml:space="preserve">≤-30°C  </v>
      </c>
      <c r="BW849" s="320" t="str">
        <f>IF(AO849="","",VLOOKUP(AP849,[0]!Qualifier,(COLUMN(AP849)-34),FALSE))</f>
        <v>Frozen</v>
      </c>
      <c r="BX849" s="320" t="str">
        <f>IF(AP849="","",VLOOKUP(AQ849,[0]!Qualifier,(COLUMN(AQ849)-34),FALSE))</f>
        <v xml:space="preserve">Postm </v>
      </c>
      <c r="BY849" s="320" t="str">
        <f>IF(AQ849="","",VLOOKUP(AR849,[0]!Qualifier,(COLUMN(AR849)-34),FALSE))</f>
        <v xml:space="preserve">Other </v>
      </c>
      <c r="BZ849" s="320" t="str">
        <f>IF(AR849="","",VLOOKUP(AS849,[0]!Qualifier,(COLUMN(AS849)-34),FALSE))</f>
        <v xml:space="preserve">NA </v>
      </c>
      <c r="CA849" s="320" t="str">
        <f>IF(AS849="","",VLOOKUP(AT849,[0]!Qualifier,(COLUMN(AT849)-34),FALSE))</f>
        <v>Transpl</v>
      </c>
      <c r="CB849" s="320" t="str">
        <f>IF(AT849="","",VLOOKUP(AU849,[0]!Qualifier,(COLUMN(AU849)-34),FALSE))</f>
        <v xml:space="preserve">None </v>
      </c>
      <c r="CC849" s="320" t="str">
        <f>IF(AU849="","",VLOOKUP(AV849,[0]!Qualifier,(COLUMN(AV849)-34),FALSE))</f>
        <v xml:space="preserve">None </v>
      </c>
      <c r="CD849" s="320" t="str">
        <f>IF(AV849="","",VLOOKUP(AW849,[0]!Qualifier,(COLUMN(AW849)-34),FALSE))</f>
        <v xml:space="preserve">NoIrr </v>
      </c>
      <c r="CE849" s="320" t="str">
        <f>IF(AW849="","",VLOOKUP(AX849,[0]!Qualifier,(COLUMN(AX849)-34),FALSE))</f>
        <v xml:space="preserve">- </v>
      </c>
      <c r="CF849" s="320" t="str">
        <f>IF(AX849="","",VLOOKUP(AY849,[0]!Qualifier,(COLUMN(AY849)-34),FALSE))</f>
        <v>no sub</v>
      </c>
      <c r="CG849" s="320" t="str">
        <f>IF(AY849="","",VLOOKUP(AZ849,[0]!Qualifier,(COLUMN(AZ849)-34),FALSE))</f>
        <v>Non</v>
      </c>
      <c r="CH849" s="320" t="str">
        <f>IF(AZ849="","",VLOOKUP(BA849,[0]!Qualifier,(COLUMN(BA849)-34),FALSE))</f>
        <v>FibCortBone</v>
      </c>
      <c r="CI849" s="320" t="str">
        <f>IF(BA849="","",VLOOKUP(BB849,[0]!Qualifier,(COLUMN(BB849)-34),FALSE))</f>
        <v>PAA</v>
      </c>
      <c r="CJ849" s="320"/>
      <c r="CK849" s="513" t="str">
        <f t="shared" si="635"/>
        <v>7-1-1-4-5-4-3-4-3-1-8-1-1-1-1-1-1-29-11</v>
      </c>
    </row>
    <row r="850" spans="2:96" ht="12.95" customHeight="1" outlineLevel="1" x14ac:dyDescent="0.35">
      <c r="B850" s="7">
        <f t="shared" ref="B850:B854" si="638">IF(D850="","",B849+1)</f>
        <v>845</v>
      </c>
      <c r="C850" s="59">
        <f t="shared" ref="C850:C854" si="639">IF(D850="","",IF(OR(BC850,BF850),"ungültig",B850))</f>
        <v>845</v>
      </c>
      <c r="D850" s="124">
        <f t="shared" ref="D850:D854" si="640">IF(AI850="","",AI850)</f>
        <v>729003</v>
      </c>
      <c r="E850" s="16" t="str">
        <f t="shared" ref="E850:E854" si="641">IF($AI850&lt;&gt;"",IF($Y$3="text", BQ850,AJ850),"")</f>
        <v>Tissue</v>
      </c>
      <c r="F850" s="58" t="str">
        <f t="shared" ref="F850:F854" si="642">IF($AI850&lt;&gt;"",IF($Y$3="text", BR850,AK850),"")</f>
        <v xml:space="preserve">NoAC </v>
      </c>
      <c r="G850" s="58" t="str">
        <f t="shared" ref="G850:G854" si="643">IF($AI850&lt;&gt;"",IF($Y$3="text", BS850,AL850),"")</f>
        <v xml:space="preserve">? </v>
      </c>
      <c r="H850" s="58" t="str">
        <f t="shared" ref="H850:H854" si="644">IF($AI850&lt;&gt;"",IF($Y$3="text", BT850,AM850),"")</f>
        <v xml:space="preserve">Closed </v>
      </c>
      <c r="I850" s="58" t="str">
        <f t="shared" ref="I850:I854" si="645">IF($AI850&lt;&gt;"",IF($Y$3="text", BU850,AN850),"")</f>
        <v>VSTis</v>
      </c>
      <c r="J850" s="58" t="str">
        <f t="shared" ref="J850:J854" si="646">IF($AI850&lt;&gt;"",IF($Y$3="text", BV850,AO850),"")</f>
        <v xml:space="preserve">≤-35°C </v>
      </c>
      <c r="K850" s="58" t="str">
        <f t="shared" ref="K850:K854" si="647">IF($AI850&lt;&gt;"",IF($Y$3="text", BW850,AP850),"")</f>
        <v>Frozen</v>
      </c>
      <c r="L850" s="58" t="str">
        <f t="shared" ref="L850:L854" si="648">IF($AI850&lt;&gt;"",IF($Y$3="text", BX850,AQ850),"")</f>
        <v xml:space="preserve">Postm </v>
      </c>
      <c r="M850" s="58" t="str">
        <f t="shared" ref="M850:M854" si="649">IF($AI850&lt;&gt;"",IF($Y$3="text", BY850,AR850),"")</f>
        <v>?</v>
      </c>
      <c r="N850" s="58" t="str">
        <f t="shared" ref="N850:N854" si="650">IF($AI850&lt;&gt;"",IF($Y$3="text", BZ850,AS850),"")</f>
        <v xml:space="preserve">NA </v>
      </c>
      <c r="O850" s="58" t="str">
        <f t="shared" ref="O850:O854" si="651">IF($AI850&lt;&gt;"",IF($Y$3="text", CA850,AT850),"")</f>
        <v>Transpl</v>
      </c>
      <c r="P850" s="58" t="str">
        <f t="shared" ref="P850:P854" si="652">IF($AI850&lt;&gt;"",IF($Y$3="text", CB850,AU850),"")</f>
        <v xml:space="preserve">? </v>
      </c>
      <c r="Q850" s="58" t="str">
        <f t="shared" ref="Q850:Q854" si="653">IF($AI850&lt;&gt;"",IF($Y$3="text", CC850,AV850),"")</f>
        <v xml:space="preserve">? </v>
      </c>
      <c r="R850" s="58" t="str">
        <f t="shared" ref="R850:R854" si="654">IF($AI850&lt;&gt;"",IF($Y$3="text", CD850,AW850),"")</f>
        <v xml:space="preserve">NoIrr </v>
      </c>
      <c r="S850" s="58" t="str">
        <f t="shared" ref="S850:S854" si="655">IF($AI850&lt;&gt;"",IF($Y$3="text", CE850,AX850),"")</f>
        <v xml:space="preserve">- </v>
      </c>
      <c r="T850" s="58" t="str">
        <f t="shared" ref="T850:T854" si="656">IF($AI850&lt;&gt;"",IF($Y$3="text", CF850,AY850),"")</f>
        <v>no sub</v>
      </c>
      <c r="U850" s="58" t="str">
        <f t="shared" ref="U850:U854" si="657">IF($AI850&lt;&gt;"",IF($Y$3="text", CG850,AZ850),"")</f>
        <v>BactTestNeg</v>
      </c>
      <c r="V850" s="58" t="str">
        <f t="shared" ref="V850:V854" si="658">IF($AI850&lt;&gt;"",IF($Y$3="text", CH850,BA850),"")</f>
        <v>FibCortBone</v>
      </c>
      <c r="W850" s="58" t="str">
        <f t="shared" ref="W850:W854" si="659">IF($AI850&lt;&gt;"",IF($Y$3="text", CI850,BB850),"")</f>
        <v xml:space="preserve">None </v>
      </c>
      <c r="Y850" s="161" t="str">
        <f t="shared" ref="Y850:Y854" si="660">IF(CK850="------------------"," ",CK850)</f>
        <v>7-1-0-1-5-10-3-4-0-1-8-0-0-1-1-1-10-29-1</v>
      </c>
      <c r="Z850" s="8">
        <f t="shared" ref="Z850:Z854" si="661">IF(D850&gt;0,D850,"")</f>
        <v>729003</v>
      </c>
      <c r="AA850" s="7">
        <f t="shared" ref="AA850:AA854" si="662">B850</f>
        <v>845</v>
      </c>
      <c r="AB850" s="29" t="str">
        <f t="shared" si="636"/>
        <v>7</v>
      </c>
      <c r="AC850" s="29" t="str">
        <f t="shared" si="636"/>
        <v>2</v>
      </c>
      <c r="AD850" s="29" t="str">
        <f t="shared" si="636"/>
        <v>9</v>
      </c>
      <c r="AE850" s="29" t="str">
        <f t="shared" si="636"/>
        <v>0</v>
      </c>
      <c r="AF850" s="29" t="str">
        <f t="shared" si="636"/>
        <v>0</v>
      </c>
      <c r="AG850" s="29" t="str">
        <f t="shared" si="636"/>
        <v>3</v>
      </c>
      <c r="AH850" s="48">
        <f t="shared" si="588"/>
        <v>845</v>
      </c>
      <c r="AI850" s="510">
        <v>729003</v>
      </c>
      <c r="AJ850" s="509">
        <v>7</v>
      </c>
      <c r="AK850" s="509">
        <v>1</v>
      </c>
      <c r="AL850" s="509">
        <v>0</v>
      </c>
      <c r="AM850" s="509">
        <v>1</v>
      </c>
      <c r="AN850" s="509">
        <v>5</v>
      </c>
      <c r="AO850" s="509">
        <v>10</v>
      </c>
      <c r="AP850" s="509">
        <v>3</v>
      </c>
      <c r="AQ850" s="509">
        <v>4</v>
      </c>
      <c r="AR850" s="509">
        <v>0</v>
      </c>
      <c r="AS850" s="509">
        <v>1</v>
      </c>
      <c r="AT850" s="509">
        <v>8</v>
      </c>
      <c r="AU850" s="509">
        <v>0</v>
      </c>
      <c r="AV850" s="509">
        <v>0</v>
      </c>
      <c r="AW850" s="509">
        <v>1</v>
      </c>
      <c r="AX850" s="509">
        <v>1</v>
      </c>
      <c r="AY850" s="509">
        <v>1</v>
      </c>
      <c r="AZ850" s="509">
        <v>10</v>
      </c>
      <c r="BA850" s="509">
        <v>29</v>
      </c>
      <c r="BB850" s="509">
        <v>1</v>
      </c>
      <c r="BC850" s="509" t="b">
        <v>0</v>
      </c>
      <c r="BD850" s="508">
        <v>45145</v>
      </c>
      <c r="BE850" s="508">
        <v>45124</v>
      </c>
      <c r="BF850" s="509" t="b">
        <v>0</v>
      </c>
      <c r="BG850" s="510" t="s">
        <v>1549</v>
      </c>
      <c r="BH850" s="509">
        <v>17</v>
      </c>
      <c r="BI850" s="510" t="s">
        <v>770</v>
      </c>
      <c r="BJ850" s="513">
        <v>45145</v>
      </c>
      <c r="BK850" s="513">
        <v>45124</v>
      </c>
      <c r="BL850" s="513">
        <v>46217</v>
      </c>
      <c r="BM850" s="513">
        <v>45516</v>
      </c>
      <c r="BN850" s="509">
        <v>1</v>
      </c>
      <c r="BO850" s="510" t="s">
        <v>1576</v>
      </c>
      <c r="BP850" s="58">
        <f t="shared" si="637"/>
        <v>7</v>
      </c>
      <c r="BQ850" s="320" t="str">
        <f>IF(AI850="","",VLOOKUP(AJ850,[0]!Qualifier,(COLUMN(AJ850)-34),FALSE))</f>
        <v>Tissue</v>
      </c>
      <c r="BR850" s="320" t="str">
        <f>IF(AJ850="","",VLOOKUP(AK850,[0]!Qualifier,(COLUMN(AK850)-34),FALSE))</f>
        <v xml:space="preserve">NoAC </v>
      </c>
      <c r="BS850" s="320" t="str">
        <f>IF(AK850="","",VLOOKUP(AL850,[0]!Qualifier,(COLUMN(AL850)-34),FALSE))</f>
        <v xml:space="preserve">? </v>
      </c>
      <c r="BT850" s="320" t="str">
        <f>IF(AL850="","",VLOOKUP(AM850,[0]!Qualifier,(COLUMN(AM850)-34),FALSE))</f>
        <v xml:space="preserve">Closed </v>
      </c>
      <c r="BU850" s="320" t="str">
        <f>IF(AM850="","",VLOOKUP(AN850,[0]!Qualifier,(COLUMN(AN850)-34),FALSE))</f>
        <v>VSTis</v>
      </c>
      <c r="BV850" s="320" t="str">
        <f>IF(AN850="","",VLOOKUP(AO850,[0]!Qualifier,(COLUMN(AO850)-34),FALSE))</f>
        <v xml:space="preserve">≤-35°C </v>
      </c>
      <c r="BW850" s="320" t="str">
        <f>IF(AO850="","",VLOOKUP(AP850,[0]!Qualifier,(COLUMN(AP850)-34),FALSE))</f>
        <v>Frozen</v>
      </c>
      <c r="BX850" s="320" t="str">
        <f>IF(AP850="","",VLOOKUP(AQ850,[0]!Qualifier,(COLUMN(AQ850)-34),FALSE))</f>
        <v xml:space="preserve">Postm </v>
      </c>
      <c r="BY850" s="320" t="str">
        <f>IF(AQ850="","",VLOOKUP(AR850,[0]!Qualifier,(COLUMN(AR850)-34),FALSE))</f>
        <v>?</v>
      </c>
      <c r="BZ850" s="320" t="str">
        <f>IF(AR850="","",VLOOKUP(AS850,[0]!Qualifier,(COLUMN(AS850)-34),FALSE))</f>
        <v xml:space="preserve">NA </v>
      </c>
      <c r="CA850" s="320" t="str">
        <f>IF(AS850="","",VLOOKUP(AT850,[0]!Qualifier,(COLUMN(AT850)-34),FALSE))</f>
        <v>Transpl</v>
      </c>
      <c r="CB850" s="320" t="str">
        <f>IF(AT850="","",VLOOKUP(AU850,[0]!Qualifier,(COLUMN(AU850)-34),FALSE))</f>
        <v xml:space="preserve">? </v>
      </c>
      <c r="CC850" s="320" t="str">
        <f>IF(AU850="","",VLOOKUP(AV850,[0]!Qualifier,(COLUMN(AV850)-34),FALSE))</f>
        <v xml:space="preserve">? </v>
      </c>
      <c r="CD850" s="320" t="str">
        <f>IF(AV850="","",VLOOKUP(AW850,[0]!Qualifier,(COLUMN(AW850)-34),FALSE))</f>
        <v xml:space="preserve">NoIrr </v>
      </c>
      <c r="CE850" s="320" t="str">
        <f>IF(AW850="","",VLOOKUP(AX850,[0]!Qualifier,(COLUMN(AX850)-34),FALSE))</f>
        <v xml:space="preserve">- </v>
      </c>
      <c r="CF850" s="320" t="str">
        <f>IF(AX850="","",VLOOKUP(AY850,[0]!Qualifier,(COLUMN(AY850)-34),FALSE))</f>
        <v>no sub</v>
      </c>
      <c r="CG850" s="320" t="str">
        <f>IF(AY850="","",VLOOKUP(AZ850,[0]!Qualifier,(COLUMN(AZ850)-34),FALSE))</f>
        <v>BactTestNeg</v>
      </c>
      <c r="CH850" s="320" t="str">
        <f>IF(AZ850="","",VLOOKUP(BA850,[0]!Qualifier,(COLUMN(BA850)-34),FALSE))</f>
        <v>FibCortBone</v>
      </c>
      <c r="CI850" s="320" t="str">
        <f>IF(BA850="","",VLOOKUP(BB850,[0]!Qualifier,(COLUMN(BB850)-34),FALSE))</f>
        <v xml:space="preserve">None </v>
      </c>
      <c r="CJ850" s="320"/>
      <c r="CK850" s="513" t="str">
        <f t="shared" ref="CK850:CK854" si="663">AJ850&amp;"-"&amp;AK850&amp;"-"&amp;AL850&amp;"-"&amp;AM850&amp;"-"&amp;AN850&amp;"-"&amp;AO850&amp;"-"&amp;AP850&amp;"-"&amp;AQ850&amp;"-"&amp;AR850&amp;"-"&amp;AS850&amp;"-"&amp;AT850&amp;"-"&amp;AU850&amp;"-"&amp;AV850&amp;"-"&amp;AW850&amp;"-"&amp;AX850&amp;"-"&amp;AY850&amp;"-"&amp;AZ850&amp;"-"&amp;BA850&amp;"-"&amp;BB850</f>
        <v>7-1-0-1-5-10-3-4-0-1-8-0-0-1-1-1-10-29-1</v>
      </c>
    </row>
    <row r="851" spans="2:96" ht="12.95" customHeight="1" outlineLevel="1" x14ac:dyDescent="0.35">
      <c r="B851" s="7">
        <f t="shared" si="638"/>
        <v>846</v>
      </c>
      <c r="C851" s="59">
        <f t="shared" si="639"/>
        <v>846</v>
      </c>
      <c r="D851" s="124">
        <f t="shared" si="640"/>
        <v>730001</v>
      </c>
      <c r="E851" s="16" t="str">
        <f t="shared" si="641"/>
        <v>Tissue</v>
      </c>
      <c r="F851" s="58" t="str">
        <f t="shared" si="642"/>
        <v xml:space="preserve">NoAC </v>
      </c>
      <c r="G851" s="58" t="str">
        <f t="shared" si="643"/>
        <v xml:space="preserve">NoAdd </v>
      </c>
      <c r="H851" s="58" t="str">
        <f t="shared" si="644"/>
        <v xml:space="preserve">CleanR </v>
      </c>
      <c r="I851" s="58" t="str">
        <f t="shared" si="645"/>
        <v>VSTis</v>
      </c>
      <c r="J851" s="58" t="str">
        <f t="shared" si="646"/>
        <v>RoomT</v>
      </c>
      <c r="K851" s="58" t="str">
        <f t="shared" si="647"/>
        <v>Lyophil</v>
      </c>
      <c r="L851" s="58" t="str">
        <f t="shared" si="648"/>
        <v xml:space="preserve">Allo </v>
      </c>
      <c r="M851" s="58" t="str">
        <f t="shared" si="649"/>
        <v xml:space="preserve">Other </v>
      </c>
      <c r="N851" s="58" t="str">
        <f t="shared" si="650"/>
        <v xml:space="preserve">NA </v>
      </c>
      <c r="O851" s="58" t="str">
        <f t="shared" si="651"/>
        <v>Transpl</v>
      </c>
      <c r="P851" s="58" t="str">
        <f t="shared" si="652"/>
        <v xml:space="preserve">None </v>
      </c>
      <c r="Q851" s="58" t="str">
        <f t="shared" si="653"/>
        <v xml:space="preserve">None </v>
      </c>
      <c r="R851" s="58" t="str">
        <f t="shared" si="654"/>
        <v xml:space="preserve">NoIrr </v>
      </c>
      <c r="S851" s="58" t="str">
        <f t="shared" si="655"/>
        <v xml:space="preserve">- </v>
      </c>
      <c r="T851" s="58" t="str">
        <f t="shared" si="656"/>
        <v>no sub</v>
      </c>
      <c r="U851" s="58" t="str">
        <f t="shared" si="657"/>
        <v>Non</v>
      </c>
      <c r="V851" s="58" t="str">
        <f t="shared" si="658"/>
        <v>CancBone</v>
      </c>
      <c r="W851" s="58" t="str">
        <f t="shared" si="659"/>
        <v>PAA</v>
      </c>
      <c r="Y851" s="161" t="str">
        <f t="shared" si="660"/>
        <v>7-1-1-4-5-13-2-1-3-1-8-1-1-1-1-1-1-30-11</v>
      </c>
      <c r="Z851" s="8">
        <f t="shared" si="661"/>
        <v>730001</v>
      </c>
      <c r="AA851" s="7">
        <f t="shared" si="662"/>
        <v>846</v>
      </c>
      <c r="AB851" s="29" t="str">
        <f t="shared" si="636"/>
        <v>7</v>
      </c>
      <c r="AC851" s="29" t="str">
        <f t="shared" si="636"/>
        <v>3</v>
      </c>
      <c r="AD851" s="29" t="str">
        <f t="shared" si="636"/>
        <v>0</v>
      </c>
      <c r="AE851" s="29" t="str">
        <f t="shared" si="636"/>
        <v>0</v>
      </c>
      <c r="AF851" s="29" t="str">
        <f t="shared" si="636"/>
        <v>0</v>
      </c>
      <c r="AG851" s="29" t="str">
        <f t="shared" si="636"/>
        <v>1</v>
      </c>
      <c r="AH851" s="48">
        <f t="shared" si="588"/>
        <v>846</v>
      </c>
      <c r="AI851" s="510">
        <v>730001</v>
      </c>
      <c r="AJ851" s="509">
        <v>7</v>
      </c>
      <c r="AK851" s="509">
        <v>1</v>
      </c>
      <c r="AL851" s="509">
        <v>1</v>
      </c>
      <c r="AM851" s="509">
        <v>4</v>
      </c>
      <c r="AN851" s="509">
        <v>5</v>
      </c>
      <c r="AO851" s="509">
        <v>13</v>
      </c>
      <c r="AP851" s="509">
        <v>2</v>
      </c>
      <c r="AQ851" s="509">
        <v>1</v>
      </c>
      <c r="AR851" s="509">
        <v>3</v>
      </c>
      <c r="AS851" s="509">
        <v>1</v>
      </c>
      <c r="AT851" s="509">
        <v>8</v>
      </c>
      <c r="AU851" s="509">
        <v>1</v>
      </c>
      <c r="AV851" s="509">
        <v>1</v>
      </c>
      <c r="AW851" s="509">
        <v>1</v>
      </c>
      <c r="AX851" s="509">
        <v>1</v>
      </c>
      <c r="AY851" s="509">
        <v>1</v>
      </c>
      <c r="AZ851" s="509">
        <v>1</v>
      </c>
      <c r="BA851" s="509">
        <v>30</v>
      </c>
      <c r="BB851" s="509">
        <v>11</v>
      </c>
      <c r="BC851" s="509" t="b">
        <v>0</v>
      </c>
      <c r="BD851" s="508">
        <v>41252</v>
      </c>
      <c r="BE851" s="508">
        <v>40751</v>
      </c>
      <c r="BF851" s="509" t="b">
        <v>0</v>
      </c>
      <c r="BG851" s="510" t="s">
        <v>771</v>
      </c>
      <c r="BH851" s="509">
        <v>19</v>
      </c>
      <c r="BI851" s="510" t="s">
        <v>772</v>
      </c>
      <c r="BJ851" s="513">
        <v>41252</v>
      </c>
      <c r="BK851" s="513">
        <v>40751</v>
      </c>
      <c r="BL851" s="513">
        <v>46217</v>
      </c>
      <c r="BM851" s="513">
        <v>42471</v>
      </c>
      <c r="BN851" s="509">
        <v>1</v>
      </c>
      <c r="BO851" s="510" t="s">
        <v>1078</v>
      </c>
      <c r="BP851" s="58">
        <f t="shared" si="637"/>
        <v>7</v>
      </c>
      <c r="BQ851" s="320" t="str">
        <f>IF(AI851="","",VLOOKUP(AJ851,[0]!Qualifier,(COLUMN(AJ851)-34),FALSE))</f>
        <v>Tissue</v>
      </c>
      <c r="BR851" s="320" t="str">
        <f>IF(AJ851="","",VLOOKUP(AK851,[0]!Qualifier,(COLUMN(AK851)-34),FALSE))</f>
        <v xml:space="preserve">NoAC </v>
      </c>
      <c r="BS851" s="320" t="str">
        <f>IF(AK851="","",VLOOKUP(AL851,[0]!Qualifier,(COLUMN(AL851)-34),FALSE))</f>
        <v xml:space="preserve">NoAdd </v>
      </c>
      <c r="BT851" s="320" t="str">
        <f>IF(AL851="","",VLOOKUP(AM851,[0]!Qualifier,(COLUMN(AM851)-34),FALSE))</f>
        <v xml:space="preserve">CleanR </v>
      </c>
      <c r="BU851" s="320" t="str">
        <f>IF(AM851="","",VLOOKUP(AN851,[0]!Qualifier,(COLUMN(AN851)-34),FALSE))</f>
        <v>VSTis</v>
      </c>
      <c r="BV851" s="320" t="str">
        <f>IF(AN851="","",VLOOKUP(AO851,[0]!Qualifier,(COLUMN(AO851)-34),FALSE))</f>
        <v>RoomT</v>
      </c>
      <c r="BW851" s="320" t="str">
        <f>IF(AO851="","",VLOOKUP(AP851,[0]!Qualifier,(COLUMN(AP851)-34),FALSE))</f>
        <v>Lyophil</v>
      </c>
      <c r="BX851" s="320" t="str">
        <f>IF(AP851="","",VLOOKUP(AQ851,[0]!Qualifier,(COLUMN(AQ851)-34),FALSE))</f>
        <v xml:space="preserve">Allo </v>
      </c>
      <c r="BY851" s="320" t="str">
        <f>IF(AQ851="","",VLOOKUP(AR851,[0]!Qualifier,(COLUMN(AR851)-34),FALSE))</f>
        <v xml:space="preserve">Other </v>
      </c>
      <c r="BZ851" s="320" t="str">
        <f>IF(AR851="","",VLOOKUP(AS851,[0]!Qualifier,(COLUMN(AS851)-34),FALSE))</f>
        <v xml:space="preserve">NA </v>
      </c>
      <c r="CA851" s="320" t="str">
        <f>IF(AS851="","",VLOOKUP(AT851,[0]!Qualifier,(COLUMN(AT851)-34),FALSE))</f>
        <v>Transpl</v>
      </c>
      <c r="CB851" s="320" t="str">
        <f>IF(AT851="","",VLOOKUP(AU851,[0]!Qualifier,(COLUMN(AU851)-34),FALSE))</f>
        <v xml:space="preserve">None </v>
      </c>
      <c r="CC851" s="320" t="str">
        <f>IF(AU851="","",VLOOKUP(AV851,[0]!Qualifier,(COLUMN(AV851)-34),FALSE))</f>
        <v xml:space="preserve">None </v>
      </c>
      <c r="CD851" s="320" t="str">
        <f>IF(AV851="","",VLOOKUP(AW851,[0]!Qualifier,(COLUMN(AW851)-34),FALSE))</f>
        <v xml:space="preserve">NoIrr </v>
      </c>
      <c r="CE851" s="320" t="str">
        <f>IF(AW851="","",VLOOKUP(AX851,[0]!Qualifier,(COLUMN(AX851)-34),FALSE))</f>
        <v xml:space="preserve">- </v>
      </c>
      <c r="CF851" s="320" t="str">
        <f>IF(AX851="","",VLOOKUP(AY851,[0]!Qualifier,(COLUMN(AY851)-34),FALSE))</f>
        <v>no sub</v>
      </c>
      <c r="CG851" s="320" t="str">
        <f>IF(AY851="","",VLOOKUP(AZ851,[0]!Qualifier,(COLUMN(AZ851)-34),FALSE))</f>
        <v>Non</v>
      </c>
      <c r="CH851" s="320" t="str">
        <f>IF(AZ851="","",VLOOKUP(BA851,[0]!Qualifier,(COLUMN(BA851)-34),FALSE))</f>
        <v>CancBone</v>
      </c>
      <c r="CI851" s="320" t="str">
        <f>IF(BA851="","",VLOOKUP(BB851,[0]!Qualifier,(COLUMN(BB851)-34),FALSE))</f>
        <v>PAA</v>
      </c>
      <c r="CJ851" s="320"/>
      <c r="CK851" s="513" t="str">
        <f t="shared" si="663"/>
        <v>7-1-1-4-5-13-2-1-3-1-8-1-1-1-1-1-1-30-11</v>
      </c>
    </row>
    <row r="852" spans="2:96" ht="12.95" customHeight="1" outlineLevel="1" x14ac:dyDescent="0.35">
      <c r="B852" s="7">
        <f t="shared" si="638"/>
        <v>847</v>
      </c>
      <c r="C852" s="59">
        <f t="shared" si="639"/>
        <v>847</v>
      </c>
      <c r="D852" s="124">
        <f t="shared" si="640"/>
        <v>730002</v>
      </c>
      <c r="E852" s="16" t="str">
        <f t="shared" si="641"/>
        <v>Tissue</v>
      </c>
      <c r="F852" s="58" t="str">
        <f t="shared" si="642"/>
        <v xml:space="preserve">NoAC </v>
      </c>
      <c r="G852" s="58" t="str">
        <f t="shared" si="643"/>
        <v xml:space="preserve">NoAdd </v>
      </c>
      <c r="H852" s="58" t="str">
        <f t="shared" si="644"/>
        <v xml:space="preserve">CleanR </v>
      </c>
      <c r="I852" s="58" t="str">
        <f t="shared" si="645"/>
        <v>VSTis</v>
      </c>
      <c r="J852" s="58" t="str">
        <f t="shared" si="646"/>
        <v>RoomT</v>
      </c>
      <c r="K852" s="58" t="str">
        <f t="shared" si="647"/>
        <v>Lyophil</v>
      </c>
      <c r="L852" s="58" t="str">
        <f t="shared" si="648"/>
        <v xml:space="preserve">Postm </v>
      </c>
      <c r="M852" s="58" t="str">
        <f t="shared" si="649"/>
        <v xml:space="preserve">Other </v>
      </c>
      <c r="N852" s="58" t="str">
        <f t="shared" si="650"/>
        <v xml:space="preserve">NA </v>
      </c>
      <c r="O852" s="58" t="str">
        <f t="shared" si="651"/>
        <v>Transpl</v>
      </c>
      <c r="P852" s="58" t="str">
        <f t="shared" si="652"/>
        <v xml:space="preserve">None </v>
      </c>
      <c r="Q852" s="58" t="str">
        <f t="shared" si="653"/>
        <v xml:space="preserve">None </v>
      </c>
      <c r="R852" s="58" t="str">
        <f t="shared" si="654"/>
        <v xml:space="preserve">NoIrr </v>
      </c>
      <c r="S852" s="58" t="str">
        <f t="shared" si="655"/>
        <v xml:space="preserve">- </v>
      </c>
      <c r="T852" s="58" t="str">
        <f t="shared" si="656"/>
        <v>no sub</v>
      </c>
      <c r="U852" s="58" t="str">
        <f t="shared" si="657"/>
        <v>Non</v>
      </c>
      <c r="V852" s="58" t="str">
        <f t="shared" si="658"/>
        <v>CancBone</v>
      </c>
      <c r="W852" s="58" t="str">
        <f t="shared" si="659"/>
        <v>PAA</v>
      </c>
      <c r="Y852" s="161" t="str">
        <f t="shared" si="660"/>
        <v>7-1-1-4-5-13-2-4-3-1-8-1-1-1-1-1-1-30-11</v>
      </c>
      <c r="Z852" s="8">
        <f t="shared" si="661"/>
        <v>730002</v>
      </c>
      <c r="AA852" s="7">
        <f t="shared" si="662"/>
        <v>847</v>
      </c>
      <c r="AB852" s="29" t="str">
        <f t="shared" si="636"/>
        <v>7</v>
      </c>
      <c r="AC852" s="29" t="str">
        <f t="shared" si="636"/>
        <v>3</v>
      </c>
      <c r="AD852" s="29" t="str">
        <f t="shared" si="636"/>
        <v>0</v>
      </c>
      <c r="AE852" s="29" t="str">
        <f t="shared" si="636"/>
        <v>0</v>
      </c>
      <c r="AF852" s="29" t="str">
        <f t="shared" si="636"/>
        <v>0</v>
      </c>
      <c r="AG852" s="29" t="str">
        <f t="shared" si="636"/>
        <v>2</v>
      </c>
      <c r="AH852" s="48">
        <f t="shared" si="588"/>
        <v>847</v>
      </c>
      <c r="AI852" s="510">
        <v>730002</v>
      </c>
      <c r="AJ852" s="509">
        <v>7</v>
      </c>
      <c r="AK852" s="509">
        <v>1</v>
      </c>
      <c r="AL852" s="509">
        <v>1</v>
      </c>
      <c r="AM852" s="509">
        <v>4</v>
      </c>
      <c r="AN852" s="509">
        <v>5</v>
      </c>
      <c r="AO852" s="509">
        <v>13</v>
      </c>
      <c r="AP852" s="509">
        <v>2</v>
      </c>
      <c r="AQ852" s="509">
        <v>4</v>
      </c>
      <c r="AR852" s="509">
        <v>3</v>
      </c>
      <c r="AS852" s="509">
        <v>1</v>
      </c>
      <c r="AT852" s="509">
        <v>8</v>
      </c>
      <c r="AU852" s="509">
        <v>1</v>
      </c>
      <c r="AV852" s="509">
        <v>1</v>
      </c>
      <c r="AW852" s="509">
        <v>1</v>
      </c>
      <c r="AX852" s="509">
        <v>1</v>
      </c>
      <c r="AY852" s="509">
        <v>1</v>
      </c>
      <c r="AZ852" s="509">
        <v>1</v>
      </c>
      <c r="BA852" s="509">
        <v>30</v>
      </c>
      <c r="BB852" s="509">
        <v>11</v>
      </c>
      <c r="BC852" s="509" t="b">
        <v>0</v>
      </c>
      <c r="BD852" s="508">
        <v>41252</v>
      </c>
      <c r="BE852" s="508">
        <v>40751</v>
      </c>
      <c r="BF852" s="509" t="b">
        <v>0</v>
      </c>
      <c r="BG852" s="510" t="s">
        <v>773</v>
      </c>
      <c r="BH852" s="509">
        <v>19</v>
      </c>
      <c r="BI852" s="510" t="s">
        <v>772</v>
      </c>
      <c r="BJ852" s="513">
        <v>41252</v>
      </c>
      <c r="BK852" s="513">
        <v>40751</v>
      </c>
      <c r="BL852" s="513">
        <v>46217</v>
      </c>
      <c r="BM852" s="513">
        <v>42471</v>
      </c>
      <c r="BN852" s="509">
        <v>1</v>
      </c>
      <c r="BO852" s="510" t="s">
        <v>1078</v>
      </c>
      <c r="BP852" s="58">
        <f t="shared" si="637"/>
        <v>7</v>
      </c>
      <c r="BQ852" s="320" t="str">
        <f>IF(AI852="","",VLOOKUP(AJ852,[0]!Qualifier,(COLUMN(AJ852)-34),FALSE))</f>
        <v>Tissue</v>
      </c>
      <c r="BR852" s="320" t="str">
        <f>IF(AJ852="","",VLOOKUP(AK852,[0]!Qualifier,(COLUMN(AK852)-34),FALSE))</f>
        <v xml:space="preserve">NoAC </v>
      </c>
      <c r="BS852" s="320" t="str">
        <f>IF(AK852="","",VLOOKUP(AL852,[0]!Qualifier,(COLUMN(AL852)-34),FALSE))</f>
        <v xml:space="preserve">NoAdd </v>
      </c>
      <c r="BT852" s="320" t="str">
        <f>IF(AL852="","",VLOOKUP(AM852,[0]!Qualifier,(COLUMN(AM852)-34),FALSE))</f>
        <v xml:space="preserve">CleanR </v>
      </c>
      <c r="BU852" s="320" t="str">
        <f>IF(AM852="","",VLOOKUP(AN852,[0]!Qualifier,(COLUMN(AN852)-34),FALSE))</f>
        <v>VSTis</v>
      </c>
      <c r="BV852" s="320" t="str">
        <f>IF(AN852="","",VLOOKUP(AO852,[0]!Qualifier,(COLUMN(AO852)-34),FALSE))</f>
        <v>RoomT</v>
      </c>
      <c r="BW852" s="320" t="str">
        <f>IF(AO852="","",VLOOKUP(AP852,[0]!Qualifier,(COLUMN(AP852)-34),FALSE))</f>
        <v>Lyophil</v>
      </c>
      <c r="BX852" s="320" t="str">
        <f>IF(AP852="","",VLOOKUP(AQ852,[0]!Qualifier,(COLUMN(AQ852)-34),FALSE))</f>
        <v xml:space="preserve">Postm </v>
      </c>
      <c r="BY852" s="320" t="str">
        <f>IF(AQ852="","",VLOOKUP(AR852,[0]!Qualifier,(COLUMN(AR852)-34),FALSE))</f>
        <v xml:space="preserve">Other </v>
      </c>
      <c r="BZ852" s="320" t="str">
        <f>IF(AR852="","",VLOOKUP(AS852,[0]!Qualifier,(COLUMN(AS852)-34),FALSE))</f>
        <v xml:space="preserve">NA </v>
      </c>
      <c r="CA852" s="320" t="str">
        <f>IF(AS852="","",VLOOKUP(AT852,[0]!Qualifier,(COLUMN(AT852)-34),FALSE))</f>
        <v>Transpl</v>
      </c>
      <c r="CB852" s="320" t="str">
        <f>IF(AT852="","",VLOOKUP(AU852,[0]!Qualifier,(COLUMN(AU852)-34),FALSE))</f>
        <v xml:space="preserve">None </v>
      </c>
      <c r="CC852" s="320" t="str">
        <f>IF(AU852="","",VLOOKUP(AV852,[0]!Qualifier,(COLUMN(AV852)-34),FALSE))</f>
        <v xml:space="preserve">None </v>
      </c>
      <c r="CD852" s="320" t="str">
        <f>IF(AV852="","",VLOOKUP(AW852,[0]!Qualifier,(COLUMN(AW852)-34),FALSE))</f>
        <v xml:space="preserve">NoIrr </v>
      </c>
      <c r="CE852" s="320" t="str">
        <f>IF(AW852="","",VLOOKUP(AX852,[0]!Qualifier,(COLUMN(AX852)-34),FALSE))</f>
        <v xml:space="preserve">- </v>
      </c>
      <c r="CF852" s="320" t="str">
        <f>IF(AX852="","",VLOOKUP(AY852,[0]!Qualifier,(COLUMN(AY852)-34),FALSE))</f>
        <v>no sub</v>
      </c>
      <c r="CG852" s="320" t="str">
        <f>IF(AY852="","",VLOOKUP(AZ852,[0]!Qualifier,(COLUMN(AZ852)-34),FALSE))</f>
        <v>Non</v>
      </c>
      <c r="CH852" s="320" t="str">
        <f>IF(AZ852="","",VLOOKUP(BA852,[0]!Qualifier,(COLUMN(BA852)-34),FALSE))</f>
        <v>CancBone</v>
      </c>
      <c r="CI852" s="320" t="str">
        <f>IF(BA852="","",VLOOKUP(BB852,[0]!Qualifier,(COLUMN(BB852)-34),FALSE))</f>
        <v>PAA</v>
      </c>
      <c r="CJ852" s="320"/>
      <c r="CK852" s="513" t="str">
        <f t="shared" si="663"/>
        <v>7-1-1-4-5-13-2-4-3-1-8-1-1-1-1-1-1-30-11</v>
      </c>
      <c r="CR852" s="513"/>
    </row>
    <row r="853" spans="2:96" ht="12.95" customHeight="1" outlineLevel="1" x14ac:dyDescent="0.35">
      <c r="B853" s="7">
        <f t="shared" si="638"/>
        <v>848</v>
      </c>
      <c r="C853" s="59">
        <f t="shared" si="639"/>
        <v>848</v>
      </c>
      <c r="D853" s="124">
        <f t="shared" si="640"/>
        <v>730003</v>
      </c>
      <c r="E853" s="16" t="str">
        <f t="shared" si="641"/>
        <v>Tissue</v>
      </c>
      <c r="F853" s="58" t="str">
        <f t="shared" si="642"/>
        <v xml:space="preserve">NoAC </v>
      </c>
      <c r="G853" s="58" t="str">
        <f t="shared" si="643"/>
        <v xml:space="preserve">NoAdd </v>
      </c>
      <c r="H853" s="58" t="str">
        <f t="shared" si="644"/>
        <v xml:space="preserve">CleanR </v>
      </c>
      <c r="I853" s="58" t="str">
        <f t="shared" si="645"/>
        <v>VSTis</v>
      </c>
      <c r="J853" s="58" t="str">
        <f t="shared" si="646"/>
        <v xml:space="preserve">≤-30°C  </v>
      </c>
      <c r="K853" s="58" t="str">
        <f t="shared" si="647"/>
        <v>Frozen</v>
      </c>
      <c r="L853" s="58" t="str">
        <f t="shared" si="648"/>
        <v xml:space="preserve">Postm </v>
      </c>
      <c r="M853" s="58" t="str">
        <f t="shared" si="649"/>
        <v xml:space="preserve">Other </v>
      </c>
      <c r="N853" s="58" t="str">
        <f t="shared" si="650"/>
        <v xml:space="preserve">NA </v>
      </c>
      <c r="O853" s="58" t="str">
        <f t="shared" si="651"/>
        <v>Transpl</v>
      </c>
      <c r="P853" s="58" t="str">
        <f t="shared" si="652"/>
        <v xml:space="preserve">None </v>
      </c>
      <c r="Q853" s="58" t="str">
        <f t="shared" si="653"/>
        <v xml:space="preserve">None </v>
      </c>
      <c r="R853" s="58" t="str">
        <f t="shared" si="654"/>
        <v xml:space="preserve">NoIrr </v>
      </c>
      <c r="S853" s="58" t="str">
        <f t="shared" si="655"/>
        <v xml:space="preserve">- </v>
      </c>
      <c r="T853" s="58" t="str">
        <f t="shared" si="656"/>
        <v>no sub</v>
      </c>
      <c r="U853" s="58" t="str">
        <f t="shared" si="657"/>
        <v>Non</v>
      </c>
      <c r="V853" s="58" t="str">
        <f t="shared" si="658"/>
        <v>CancBone</v>
      </c>
      <c r="W853" s="58" t="str">
        <f t="shared" si="659"/>
        <v>PAA</v>
      </c>
      <c r="Y853" s="161" t="str">
        <f t="shared" si="660"/>
        <v>7-1-1-4-5-4-3-4-3-1-8-1-1-1-1-1-1-30-11</v>
      </c>
      <c r="Z853" s="8">
        <f t="shared" si="661"/>
        <v>730003</v>
      </c>
      <c r="AA853" s="7">
        <f t="shared" si="662"/>
        <v>848</v>
      </c>
      <c r="AB853" s="29" t="str">
        <f t="shared" si="636"/>
        <v>7</v>
      </c>
      <c r="AC853" s="29" t="str">
        <f t="shared" si="636"/>
        <v>3</v>
      </c>
      <c r="AD853" s="29" t="str">
        <f t="shared" si="636"/>
        <v>0</v>
      </c>
      <c r="AE853" s="29" t="str">
        <f t="shared" si="636"/>
        <v>0</v>
      </c>
      <c r="AF853" s="29" t="str">
        <f t="shared" si="636"/>
        <v>0</v>
      </c>
      <c r="AG853" s="29" t="str">
        <f t="shared" si="636"/>
        <v>3</v>
      </c>
      <c r="AH853" s="48">
        <f t="shared" si="588"/>
        <v>848</v>
      </c>
      <c r="AI853" s="510">
        <v>730003</v>
      </c>
      <c r="AJ853" s="509">
        <v>7</v>
      </c>
      <c r="AK853" s="509">
        <v>1</v>
      </c>
      <c r="AL853" s="509">
        <v>1</v>
      </c>
      <c r="AM853" s="509">
        <v>4</v>
      </c>
      <c r="AN853" s="509">
        <v>5</v>
      </c>
      <c r="AO853" s="509">
        <v>4</v>
      </c>
      <c r="AP853" s="509">
        <v>3</v>
      </c>
      <c r="AQ853" s="509">
        <v>4</v>
      </c>
      <c r="AR853" s="509">
        <v>3</v>
      </c>
      <c r="AS853" s="509">
        <v>1</v>
      </c>
      <c r="AT853" s="509">
        <v>8</v>
      </c>
      <c r="AU853" s="509">
        <v>1</v>
      </c>
      <c r="AV853" s="509">
        <v>1</v>
      </c>
      <c r="AW853" s="509">
        <v>1</v>
      </c>
      <c r="AX853" s="509">
        <v>1</v>
      </c>
      <c r="AY853" s="509">
        <v>1</v>
      </c>
      <c r="AZ853" s="509">
        <v>1</v>
      </c>
      <c r="BA853" s="509">
        <v>30</v>
      </c>
      <c r="BB853" s="509">
        <v>11</v>
      </c>
      <c r="BC853" s="509" t="b">
        <v>0</v>
      </c>
      <c r="BD853" s="508">
        <v>41252</v>
      </c>
      <c r="BE853" s="508">
        <v>40751</v>
      </c>
      <c r="BF853" s="509" t="b">
        <v>0</v>
      </c>
      <c r="BG853" s="510" t="s">
        <v>1431</v>
      </c>
      <c r="BH853" s="509">
        <v>19</v>
      </c>
      <c r="BI853" s="510" t="s">
        <v>772</v>
      </c>
      <c r="BJ853" s="513">
        <v>41252</v>
      </c>
      <c r="BK853" s="513">
        <v>40751</v>
      </c>
      <c r="BL853" s="513">
        <v>46217</v>
      </c>
      <c r="BM853" s="513">
        <v>42471</v>
      </c>
      <c r="BN853" s="509">
        <v>1</v>
      </c>
      <c r="BO853" s="510" t="s">
        <v>1078</v>
      </c>
      <c r="BP853" s="58">
        <f t="shared" si="637"/>
        <v>7</v>
      </c>
      <c r="BQ853" s="320" t="str">
        <f>IF(AI853="","",VLOOKUP(AJ853,[0]!Qualifier,(COLUMN(AJ853)-34),FALSE))</f>
        <v>Tissue</v>
      </c>
      <c r="BR853" s="320" t="str">
        <f>IF(AJ853="","",VLOOKUP(AK853,[0]!Qualifier,(COLUMN(AK853)-34),FALSE))</f>
        <v xml:space="preserve">NoAC </v>
      </c>
      <c r="BS853" s="320" t="str">
        <f>IF(AK853="","",VLOOKUP(AL853,[0]!Qualifier,(COLUMN(AL853)-34),FALSE))</f>
        <v xml:space="preserve">NoAdd </v>
      </c>
      <c r="BT853" s="320" t="str">
        <f>IF(AL853="","",VLOOKUP(AM853,[0]!Qualifier,(COLUMN(AM853)-34),FALSE))</f>
        <v xml:space="preserve">CleanR </v>
      </c>
      <c r="BU853" s="320" t="str">
        <f>IF(AM853="","",VLOOKUP(AN853,[0]!Qualifier,(COLUMN(AN853)-34),FALSE))</f>
        <v>VSTis</v>
      </c>
      <c r="BV853" s="320" t="str">
        <f>IF(AN853="","",VLOOKUP(AO853,[0]!Qualifier,(COLUMN(AO853)-34),FALSE))</f>
        <v xml:space="preserve">≤-30°C  </v>
      </c>
      <c r="BW853" s="320" t="str">
        <f>IF(AO853="","",VLOOKUP(AP853,[0]!Qualifier,(COLUMN(AP853)-34),FALSE))</f>
        <v>Frozen</v>
      </c>
      <c r="BX853" s="320" t="str">
        <f>IF(AP853="","",VLOOKUP(AQ853,[0]!Qualifier,(COLUMN(AQ853)-34),FALSE))</f>
        <v xml:space="preserve">Postm </v>
      </c>
      <c r="BY853" s="320" t="str">
        <f>IF(AQ853="","",VLOOKUP(AR853,[0]!Qualifier,(COLUMN(AR853)-34),FALSE))</f>
        <v xml:space="preserve">Other </v>
      </c>
      <c r="BZ853" s="320" t="str">
        <f>IF(AR853="","",VLOOKUP(AS853,[0]!Qualifier,(COLUMN(AS853)-34),FALSE))</f>
        <v xml:space="preserve">NA </v>
      </c>
      <c r="CA853" s="320" t="str">
        <f>IF(AS853="","",VLOOKUP(AT853,[0]!Qualifier,(COLUMN(AT853)-34),FALSE))</f>
        <v>Transpl</v>
      </c>
      <c r="CB853" s="320" t="str">
        <f>IF(AT853="","",VLOOKUP(AU853,[0]!Qualifier,(COLUMN(AU853)-34),FALSE))</f>
        <v xml:space="preserve">None </v>
      </c>
      <c r="CC853" s="320" t="str">
        <f>IF(AU853="","",VLOOKUP(AV853,[0]!Qualifier,(COLUMN(AV853)-34),FALSE))</f>
        <v xml:space="preserve">None </v>
      </c>
      <c r="CD853" s="320" t="str">
        <f>IF(AV853="","",VLOOKUP(AW853,[0]!Qualifier,(COLUMN(AW853)-34),FALSE))</f>
        <v xml:space="preserve">NoIrr </v>
      </c>
      <c r="CE853" s="320" t="str">
        <f>IF(AW853="","",VLOOKUP(AX853,[0]!Qualifier,(COLUMN(AX853)-34),FALSE))</f>
        <v xml:space="preserve">- </v>
      </c>
      <c r="CF853" s="320" t="str">
        <f>IF(AX853="","",VLOOKUP(AY853,[0]!Qualifier,(COLUMN(AY853)-34),FALSE))</f>
        <v>no sub</v>
      </c>
      <c r="CG853" s="320" t="str">
        <f>IF(AY853="","",VLOOKUP(AZ853,[0]!Qualifier,(COLUMN(AZ853)-34),FALSE))</f>
        <v>Non</v>
      </c>
      <c r="CH853" s="320" t="str">
        <f>IF(AZ853="","",VLOOKUP(BA853,[0]!Qualifier,(COLUMN(BA853)-34),FALSE))</f>
        <v>CancBone</v>
      </c>
      <c r="CI853" s="320" t="str">
        <f>IF(BA853="","",VLOOKUP(BB853,[0]!Qualifier,(COLUMN(BB853)-34),FALSE))</f>
        <v>PAA</v>
      </c>
      <c r="CJ853" s="320"/>
      <c r="CK853" s="513" t="str">
        <f t="shared" si="663"/>
        <v>7-1-1-4-5-4-3-4-3-1-8-1-1-1-1-1-1-30-11</v>
      </c>
    </row>
    <row r="854" spans="2:96" ht="12.95" customHeight="1" outlineLevel="1" x14ac:dyDescent="0.35">
      <c r="B854" s="7">
        <f t="shared" si="638"/>
        <v>849</v>
      </c>
      <c r="C854" s="59">
        <f t="shared" si="639"/>
        <v>849</v>
      </c>
      <c r="D854" s="124">
        <f t="shared" si="640"/>
        <v>730004</v>
      </c>
      <c r="E854" s="16" t="str">
        <f t="shared" si="641"/>
        <v>Tissue</v>
      </c>
      <c r="F854" s="58" t="str">
        <f t="shared" si="642"/>
        <v xml:space="preserve">NoAC </v>
      </c>
      <c r="G854" s="58" t="str">
        <f t="shared" si="643"/>
        <v xml:space="preserve">NoAdd </v>
      </c>
      <c r="H854" s="58" t="str">
        <f t="shared" si="644"/>
        <v xml:space="preserve">CleanR </v>
      </c>
      <c r="I854" s="58" t="str">
        <f t="shared" si="645"/>
        <v>VSTis</v>
      </c>
      <c r="J854" s="58" t="str">
        <f t="shared" si="646"/>
        <v xml:space="preserve">-45to-35°C </v>
      </c>
      <c r="K854" s="58" t="str">
        <f t="shared" si="647"/>
        <v>Frozen</v>
      </c>
      <c r="L854" s="58" t="str">
        <f t="shared" si="648"/>
        <v xml:space="preserve">Postm </v>
      </c>
      <c r="M854" s="58" t="str">
        <f t="shared" si="649"/>
        <v xml:space="preserve">Other </v>
      </c>
      <c r="N854" s="58" t="str">
        <f t="shared" si="650"/>
        <v xml:space="preserve">NA </v>
      </c>
      <c r="O854" s="58" t="str">
        <f t="shared" si="651"/>
        <v>Transpl</v>
      </c>
      <c r="P854" s="58" t="str">
        <f t="shared" si="652"/>
        <v xml:space="preserve">None </v>
      </c>
      <c r="Q854" s="58" t="str">
        <f t="shared" si="653"/>
        <v xml:space="preserve">None </v>
      </c>
      <c r="R854" s="58" t="str">
        <f t="shared" si="654"/>
        <v xml:space="preserve">NoIrr </v>
      </c>
      <c r="S854" s="58" t="str">
        <f t="shared" si="655"/>
        <v xml:space="preserve">- </v>
      </c>
      <c r="T854" s="58" t="str">
        <f t="shared" si="656"/>
        <v>no sub</v>
      </c>
      <c r="U854" s="58" t="str">
        <f t="shared" si="657"/>
        <v>Non</v>
      </c>
      <c r="V854" s="58" t="str">
        <f t="shared" si="658"/>
        <v>CancBone</v>
      </c>
      <c r="W854" s="58" t="str">
        <f t="shared" si="659"/>
        <v>PAA</v>
      </c>
      <c r="Y854" s="161" t="str">
        <f t="shared" si="660"/>
        <v>7-1-1-4-5-11-3-4-3-1-8-1-1-1-1-1-1-30-11</v>
      </c>
      <c r="Z854" s="8">
        <f t="shared" si="661"/>
        <v>730004</v>
      </c>
      <c r="AA854" s="7">
        <f t="shared" si="662"/>
        <v>849</v>
      </c>
      <c r="AB854" s="29" t="str">
        <f t="shared" si="636"/>
        <v>7</v>
      </c>
      <c r="AC854" s="29" t="str">
        <f t="shared" si="636"/>
        <v>3</v>
      </c>
      <c r="AD854" s="29" t="str">
        <f t="shared" si="636"/>
        <v>0</v>
      </c>
      <c r="AE854" s="29" t="str">
        <f t="shared" si="636"/>
        <v>0</v>
      </c>
      <c r="AF854" s="29" t="str">
        <f t="shared" si="636"/>
        <v>0</v>
      </c>
      <c r="AG854" s="29" t="str">
        <f t="shared" si="636"/>
        <v>4</v>
      </c>
      <c r="AH854" s="48">
        <f t="shared" si="588"/>
        <v>849</v>
      </c>
      <c r="AI854" s="510">
        <v>730004</v>
      </c>
      <c r="AJ854" s="509">
        <v>7</v>
      </c>
      <c r="AK854" s="509">
        <v>1</v>
      </c>
      <c r="AL854" s="509">
        <v>1</v>
      </c>
      <c r="AM854" s="509">
        <v>4</v>
      </c>
      <c r="AN854" s="509">
        <v>5</v>
      </c>
      <c r="AO854" s="509">
        <v>11</v>
      </c>
      <c r="AP854" s="509">
        <v>3</v>
      </c>
      <c r="AQ854" s="509">
        <v>4</v>
      </c>
      <c r="AR854" s="509">
        <v>3</v>
      </c>
      <c r="AS854" s="509">
        <v>1</v>
      </c>
      <c r="AT854" s="509">
        <v>8</v>
      </c>
      <c r="AU854" s="509">
        <v>1</v>
      </c>
      <c r="AV854" s="509">
        <v>1</v>
      </c>
      <c r="AW854" s="509">
        <v>1</v>
      </c>
      <c r="AX854" s="509">
        <v>1</v>
      </c>
      <c r="AY854" s="509">
        <v>1</v>
      </c>
      <c r="AZ854" s="509">
        <v>1</v>
      </c>
      <c r="BA854" s="509">
        <v>30</v>
      </c>
      <c r="BB854" s="509">
        <v>11</v>
      </c>
      <c r="BC854" s="509" t="b">
        <v>0</v>
      </c>
      <c r="BD854" s="508">
        <v>42267</v>
      </c>
      <c r="BE854" s="508">
        <v>41975</v>
      </c>
      <c r="BF854" s="509" t="b">
        <v>0</v>
      </c>
      <c r="BG854" s="510" t="s">
        <v>774</v>
      </c>
      <c r="BH854" s="509">
        <v>19</v>
      </c>
      <c r="BI854" s="510" t="s">
        <v>772</v>
      </c>
      <c r="BJ854" s="513">
        <v>42267</v>
      </c>
      <c r="BK854" s="513">
        <v>41975</v>
      </c>
      <c r="BL854" s="513">
        <v>46217</v>
      </c>
      <c r="BM854" s="513">
        <v>42471</v>
      </c>
      <c r="BN854" s="509">
        <v>1</v>
      </c>
      <c r="BO854" s="510" t="s">
        <v>1078</v>
      </c>
      <c r="BP854" s="58">
        <f t="shared" si="637"/>
        <v>7</v>
      </c>
      <c r="BQ854" s="320" t="str">
        <f>IF(AI854="","",VLOOKUP(AJ854,[0]!Qualifier,(COLUMN(AJ854)-34),FALSE))</f>
        <v>Tissue</v>
      </c>
      <c r="BR854" s="320" t="str">
        <f>IF(AJ854="","",VLOOKUP(AK854,[0]!Qualifier,(COLUMN(AK854)-34),FALSE))</f>
        <v xml:space="preserve">NoAC </v>
      </c>
      <c r="BS854" s="320" t="str">
        <f>IF(AK854="","",VLOOKUP(AL854,[0]!Qualifier,(COLUMN(AL854)-34),FALSE))</f>
        <v xml:space="preserve">NoAdd </v>
      </c>
      <c r="BT854" s="320" t="str">
        <f>IF(AL854="","",VLOOKUP(AM854,[0]!Qualifier,(COLUMN(AM854)-34),FALSE))</f>
        <v xml:space="preserve">CleanR </v>
      </c>
      <c r="BU854" s="320" t="str">
        <f>IF(AM854="","",VLOOKUP(AN854,[0]!Qualifier,(COLUMN(AN854)-34),FALSE))</f>
        <v>VSTis</v>
      </c>
      <c r="BV854" s="320" t="str">
        <f>IF(AN854="","",VLOOKUP(AO854,[0]!Qualifier,(COLUMN(AO854)-34),FALSE))</f>
        <v xml:space="preserve">-45to-35°C </v>
      </c>
      <c r="BW854" s="320" t="str">
        <f>IF(AO854="","",VLOOKUP(AP854,[0]!Qualifier,(COLUMN(AP854)-34),FALSE))</f>
        <v>Frozen</v>
      </c>
      <c r="BX854" s="320" t="str">
        <f>IF(AP854="","",VLOOKUP(AQ854,[0]!Qualifier,(COLUMN(AQ854)-34),FALSE))</f>
        <v xml:space="preserve">Postm </v>
      </c>
      <c r="BY854" s="320" t="str">
        <f>IF(AQ854="","",VLOOKUP(AR854,[0]!Qualifier,(COLUMN(AR854)-34),FALSE))</f>
        <v xml:space="preserve">Other </v>
      </c>
      <c r="BZ854" s="320" t="str">
        <f>IF(AR854="","",VLOOKUP(AS854,[0]!Qualifier,(COLUMN(AS854)-34),FALSE))</f>
        <v xml:space="preserve">NA </v>
      </c>
      <c r="CA854" s="320" t="str">
        <f>IF(AS854="","",VLOOKUP(AT854,[0]!Qualifier,(COLUMN(AT854)-34),FALSE))</f>
        <v>Transpl</v>
      </c>
      <c r="CB854" s="320" t="str">
        <f>IF(AT854="","",VLOOKUP(AU854,[0]!Qualifier,(COLUMN(AU854)-34),FALSE))</f>
        <v xml:space="preserve">None </v>
      </c>
      <c r="CC854" s="320" t="str">
        <f>IF(AU854="","",VLOOKUP(AV854,[0]!Qualifier,(COLUMN(AV854)-34),FALSE))</f>
        <v xml:space="preserve">None </v>
      </c>
      <c r="CD854" s="320" t="str">
        <f>IF(AV854="","",VLOOKUP(AW854,[0]!Qualifier,(COLUMN(AW854)-34),FALSE))</f>
        <v xml:space="preserve">NoIrr </v>
      </c>
      <c r="CE854" s="320" t="str">
        <f>IF(AW854="","",VLOOKUP(AX854,[0]!Qualifier,(COLUMN(AX854)-34),FALSE))</f>
        <v xml:space="preserve">- </v>
      </c>
      <c r="CF854" s="320" t="str">
        <f>IF(AX854="","",VLOOKUP(AY854,[0]!Qualifier,(COLUMN(AY854)-34),FALSE))</f>
        <v>no sub</v>
      </c>
      <c r="CG854" s="320" t="str">
        <f>IF(AY854="","",VLOOKUP(AZ854,[0]!Qualifier,(COLUMN(AZ854)-34),FALSE))</f>
        <v>Non</v>
      </c>
      <c r="CH854" s="320" t="str">
        <f>IF(AZ854="","",VLOOKUP(BA854,[0]!Qualifier,(COLUMN(BA854)-34),FALSE))</f>
        <v>CancBone</v>
      </c>
      <c r="CI854" s="320" t="str">
        <f>IF(BA854="","",VLOOKUP(BB854,[0]!Qualifier,(COLUMN(BB854)-34),FALSE))</f>
        <v>PAA</v>
      </c>
      <c r="CJ854" s="320"/>
      <c r="CK854" s="513" t="str">
        <f t="shared" si="663"/>
        <v>7-1-1-4-5-11-3-4-3-1-8-1-1-1-1-1-1-30-11</v>
      </c>
    </row>
    <row r="855" spans="2:96" ht="12.95" customHeight="1" outlineLevel="1" x14ac:dyDescent="0.35">
      <c r="B855" s="7">
        <f t="shared" ref="B855" si="664">IF(D855="","",B854+1)</f>
        <v>850</v>
      </c>
      <c r="C855" s="59">
        <f t="shared" ref="C855" si="665">IF(D855="","",IF(OR(BC855,BF855),"ungültig",B855))</f>
        <v>850</v>
      </c>
      <c r="D855" s="124">
        <f t="shared" ref="D855" si="666">IF(AI855="","",AI855)</f>
        <v>730005</v>
      </c>
      <c r="E855" s="16" t="str">
        <f t="shared" ref="E855" si="667">IF($AI855&lt;&gt;"",IF($Y$3="text", BQ855,AJ855),"")</f>
        <v>Tissue</v>
      </c>
      <c r="F855" s="58" t="str">
        <f t="shared" ref="F855" si="668">IF($AI855&lt;&gt;"",IF($Y$3="text", BR855,AK855),"")</f>
        <v xml:space="preserve">NoAC </v>
      </c>
      <c r="G855" s="58" t="str">
        <f t="shared" ref="G855" si="669">IF($AI855&lt;&gt;"",IF($Y$3="text", BS855,AL855),"")</f>
        <v xml:space="preserve">NoAdd </v>
      </c>
      <c r="H855" s="58" t="str">
        <f t="shared" ref="H855" si="670">IF($AI855&lt;&gt;"",IF($Y$3="text", BT855,AM855),"")</f>
        <v xml:space="preserve">CleanR </v>
      </c>
      <c r="I855" s="58" t="str">
        <f t="shared" ref="I855" si="671">IF($AI855&lt;&gt;"",IF($Y$3="text", BU855,AN855),"")</f>
        <v>VSTis</v>
      </c>
      <c r="J855" s="58" t="str">
        <f t="shared" ref="J855" si="672">IF($AI855&lt;&gt;"",IF($Y$3="text", BV855,AO855),"")</f>
        <v xml:space="preserve">5to30°C </v>
      </c>
      <c r="K855" s="58" t="str">
        <f t="shared" ref="K855" si="673">IF($AI855&lt;&gt;"",IF($Y$3="text", BW855,AP855),"")</f>
        <v>Lyophil</v>
      </c>
      <c r="L855" s="58" t="str">
        <f t="shared" ref="L855" si="674">IF($AI855&lt;&gt;"",IF($Y$3="text", BX855,AQ855),"")</f>
        <v xml:space="preserve">Allo </v>
      </c>
      <c r="M855" s="58" t="str">
        <f t="shared" ref="M855" si="675">IF($AI855&lt;&gt;"",IF($Y$3="text", BY855,AR855),"")</f>
        <v xml:space="preserve">Other </v>
      </c>
      <c r="N855" s="58" t="str">
        <f t="shared" ref="N855" si="676">IF($AI855&lt;&gt;"",IF($Y$3="text", BZ855,AS855),"")</f>
        <v xml:space="preserve">NA </v>
      </c>
      <c r="O855" s="58" t="str">
        <f t="shared" ref="O855" si="677">IF($AI855&lt;&gt;"",IF($Y$3="text", CA855,AT855),"")</f>
        <v>Transpl</v>
      </c>
      <c r="P855" s="58" t="str">
        <f t="shared" ref="P855" si="678">IF($AI855&lt;&gt;"",IF($Y$3="text", CB855,AU855),"")</f>
        <v xml:space="preserve">None </v>
      </c>
      <c r="Q855" s="58" t="str">
        <f t="shared" ref="Q855" si="679">IF($AI855&lt;&gt;"",IF($Y$3="text", CC855,AV855),"")</f>
        <v>PoolLrg</v>
      </c>
      <c r="R855" s="58" t="str">
        <f t="shared" ref="R855" si="680">IF($AI855&lt;&gt;"",IF($Y$3="text", CD855,AW855),"")</f>
        <v>IrradHigh</v>
      </c>
      <c r="S855" s="58" t="str">
        <f t="shared" ref="S855" si="681">IF($AI855&lt;&gt;"",IF($Y$3="text", CE855,AX855),"")</f>
        <v xml:space="preserve">Wash </v>
      </c>
      <c r="T855" s="58" t="str">
        <f t="shared" ref="T855" si="682">IF($AI855&lt;&gt;"",IF($Y$3="text", CF855,AY855),"")</f>
        <v>no sub</v>
      </c>
      <c r="U855" s="58" t="str">
        <f t="shared" ref="U855" si="683">IF($AI855&lt;&gt;"",IF($Y$3="text", CG855,AZ855),"")</f>
        <v>Non</v>
      </c>
      <c r="V855" s="58" t="str">
        <f t="shared" ref="V855" si="684">IF($AI855&lt;&gt;"",IF($Y$3="text", CH855,BA855),"")</f>
        <v>CancBone</v>
      </c>
      <c r="W855" s="58" t="str">
        <f t="shared" ref="W855" si="685">IF($AI855&lt;&gt;"",IF($Y$3="text", CI855,BB855),"")</f>
        <v xml:space="preserve">Comb </v>
      </c>
      <c r="Y855" s="161" t="str">
        <f t="shared" ref="Y855" si="686">IF(CK855="------------------"," ",CK855)</f>
        <v>7-1-1-4-5-14-2-1-3-1-8-1-6-3-2-1-1-30-6</v>
      </c>
      <c r="Z855" s="8">
        <f t="shared" ref="Z855" si="687">IF(D855&gt;0,D855,"")</f>
        <v>730005</v>
      </c>
      <c r="AA855" s="7">
        <f t="shared" ref="AA855" si="688">B855</f>
        <v>850</v>
      </c>
      <c r="AB855" s="29" t="str">
        <f t="shared" si="636"/>
        <v>7</v>
      </c>
      <c r="AC855" s="29" t="str">
        <f t="shared" si="636"/>
        <v>3</v>
      </c>
      <c r="AD855" s="29" t="str">
        <f t="shared" si="636"/>
        <v>0</v>
      </c>
      <c r="AE855" s="29" t="str">
        <f t="shared" si="636"/>
        <v>0</v>
      </c>
      <c r="AF855" s="29" t="str">
        <f t="shared" si="636"/>
        <v>0</v>
      </c>
      <c r="AG855" s="29" t="str">
        <f t="shared" si="636"/>
        <v>5</v>
      </c>
      <c r="AH855" s="48">
        <f t="shared" si="588"/>
        <v>850</v>
      </c>
      <c r="AI855" s="510">
        <v>730005</v>
      </c>
      <c r="AJ855" s="509">
        <v>7</v>
      </c>
      <c r="AK855" s="509">
        <v>1</v>
      </c>
      <c r="AL855" s="509">
        <v>1</v>
      </c>
      <c r="AM855" s="509">
        <v>4</v>
      </c>
      <c r="AN855" s="509">
        <v>5</v>
      </c>
      <c r="AO855" s="509">
        <v>14</v>
      </c>
      <c r="AP855" s="509">
        <v>2</v>
      </c>
      <c r="AQ855" s="509">
        <v>1</v>
      </c>
      <c r="AR855" s="509">
        <v>3</v>
      </c>
      <c r="AS855" s="509">
        <v>1</v>
      </c>
      <c r="AT855" s="509">
        <v>8</v>
      </c>
      <c r="AU855" s="509">
        <v>1</v>
      </c>
      <c r="AV855" s="509">
        <v>6</v>
      </c>
      <c r="AW855" s="509">
        <v>3</v>
      </c>
      <c r="AX855" s="509">
        <v>2</v>
      </c>
      <c r="AY855" s="509">
        <v>1</v>
      </c>
      <c r="AZ855" s="509">
        <v>1</v>
      </c>
      <c r="BA855" s="509">
        <v>30</v>
      </c>
      <c r="BB855" s="509">
        <v>6</v>
      </c>
      <c r="BC855" s="509" t="b">
        <v>0</v>
      </c>
      <c r="BD855" s="508">
        <v>42354</v>
      </c>
      <c r="BE855" s="508">
        <v>42442</v>
      </c>
      <c r="BF855" s="509" t="b">
        <v>0</v>
      </c>
      <c r="BG855" s="510" t="s">
        <v>775</v>
      </c>
      <c r="BH855" s="509">
        <v>19</v>
      </c>
      <c r="BI855" s="510" t="s">
        <v>772</v>
      </c>
      <c r="BJ855" s="513">
        <v>42354</v>
      </c>
      <c r="BK855" s="513">
        <v>42442</v>
      </c>
      <c r="BL855" s="513">
        <v>46217</v>
      </c>
      <c r="BM855" s="513">
        <v>42471</v>
      </c>
      <c r="BN855" s="509">
        <v>1</v>
      </c>
      <c r="BO855" s="510" t="s">
        <v>1078</v>
      </c>
      <c r="BP855" s="58">
        <f t="shared" si="637"/>
        <v>7</v>
      </c>
      <c r="BQ855" s="320" t="str">
        <f>IF(AI855="","",VLOOKUP(AJ855,[0]!Qualifier,(COLUMN(AJ855)-34),FALSE))</f>
        <v>Tissue</v>
      </c>
      <c r="BR855" s="320" t="str">
        <f>IF(AJ855="","",VLOOKUP(AK855,[0]!Qualifier,(COLUMN(AK855)-34),FALSE))</f>
        <v xml:space="preserve">NoAC </v>
      </c>
      <c r="BS855" s="320" t="str">
        <f>IF(AK855="","",VLOOKUP(AL855,[0]!Qualifier,(COLUMN(AL855)-34),FALSE))</f>
        <v xml:space="preserve">NoAdd </v>
      </c>
      <c r="BT855" s="320" t="str">
        <f>IF(AL855="","",VLOOKUP(AM855,[0]!Qualifier,(COLUMN(AM855)-34),FALSE))</f>
        <v xml:space="preserve">CleanR </v>
      </c>
      <c r="BU855" s="320" t="str">
        <f>IF(AM855="","",VLOOKUP(AN855,[0]!Qualifier,(COLUMN(AN855)-34),FALSE))</f>
        <v>VSTis</v>
      </c>
      <c r="BV855" s="320" t="str">
        <f>IF(AN855="","",VLOOKUP(AO855,[0]!Qualifier,(COLUMN(AO855)-34),FALSE))</f>
        <v xml:space="preserve">5to30°C </v>
      </c>
      <c r="BW855" s="320" t="str">
        <f>IF(AO855="","",VLOOKUP(AP855,[0]!Qualifier,(COLUMN(AP855)-34),FALSE))</f>
        <v>Lyophil</v>
      </c>
      <c r="BX855" s="320" t="str">
        <f>IF(AP855="","",VLOOKUP(AQ855,[0]!Qualifier,(COLUMN(AQ855)-34),FALSE))</f>
        <v xml:space="preserve">Allo </v>
      </c>
      <c r="BY855" s="320" t="str">
        <f>IF(AQ855="","",VLOOKUP(AR855,[0]!Qualifier,(COLUMN(AR855)-34),FALSE))</f>
        <v xml:space="preserve">Other </v>
      </c>
      <c r="BZ855" s="320" t="str">
        <f>IF(AR855="","",VLOOKUP(AS855,[0]!Qualifier,(COLUMN(AS855)-34),FALSE))</f>
        <v xml:space="preserve">NA </v>
      </c>
      <c r="CA855" s="320" t="str">
        <f>IF(AS855="","",VLOOKUP(AT855,[0]!Qualifier,(COLUMN(AT855)-34),FALSE))</f>
        <v>Transpl</v>
      </c>
      <c r="CB855" s="320" t="str">
        <f>IF(AT855="","",VLOOKUP(AU855,[0]!Qualifier,(COLUMN(AU855)-34),FALSE))</f>
        <v xml:space="preserve">None </v>
      </c>
      <c r="CC855" s="320" t="str">
        <f>IF(AU855="","",VLOOKUP(AV855,[0]!Qualifier,(COLUMN(AV855)-34),FALSE))</f>
        <v>PoolLrg</v>
      </c>
      <c r="CD855" s="320" t="str">
        <f>IF(AV855="","",VLOOKUP(AW855,[0]!Qualifier,(COLUMN(AW855)-34),FALSE))</f>
        <v>IrradHigh</v>
      </c>
      <c r="CE855" s="320" t="str">
        <f>IF(AW855="","",VLOOKUP(AX855,[0]!Qualifier,(COLUMN(AX855)-34),FALSE))</f>
        <v xml:space="preserve">Wash </v>
      </c>
      <c r="CF855" s="320" t="str">
        <f>IF(AX855="","",VLOOKUP(AY855,[0]!Qualifier,(COLUMN(AY855)-34),FALSE))</f>
        <v>no sub</v>
      </c>
      <c r="CG855" s="320" t="str">
        <f>IF(AY855="","",VLOOKUP(AZ855,[0]!Qualifier,(COLUMN(AZ855)-34),FALSE))</f>
        <v>Non</v>
      </c>
      <c r="CH855" s="320" t="str">
        <f>IF(AZ855="","",VLOOKUP(BA855,[0]!Qualifier,(COLUMN(BA855)-34),FALSE))</f>
        <v>CancBone</v>
      </c>
      <c r="CI855" s="320" t="str">
        <f>IF(BA855="","",VLOOKUP(BB855,[0]!Qualifier,(COLUMN(BB855)-34),FALSE))</f>
        <v xml:space="preserve">Comb </v>
      </c>
      <c r="CJ855" s="320"/>
      <c r="CK855" s="513" t="str">
        <f t="shared" ref="CK855" si="689">AJ855&amp;"-"&amp;AK855&amp;"-"&amp;AL855&amp;"-"&amp;AM855&amp;"-"&amp;AN855&amp;"-"&amp;AO855&amp;"-"&amp;AP855&amp;"-"&amp;AQ855&amp;"-"&amp;AR855&amp;"-"&amp;AS855&amp;"-"&amp;AT855&amp;"-"&amp;AU855&amp;"-"&amp;AV855&amp;"-"&amp;AW855&amp;"-"&amp;AX855&amp;"-"&amp;AY855&amp;"-"&amp;AZ855&amp;"-"&amp;BA855&amp;"-"&amp;BB855</f>
        <v>7-1-1-4-5-14-2-1-3-1-8-1-6-3-2-1-1-30-6</v>
      </c>
    </row>
    <row r="856" spans="2:96" ht="12.95" customHeight="1" outlineLevel="1" x14ac:dyDescent="0.35">
      <c r="B856" s="7">
        <f t="shared" ref="B856:B1000" si="690">IF(D856="","",B855+1)</f>
        <v>851</v>
      </c>
      <c r="C856" s="59">
        <f t="shared" ref="C856:C1000" si="691">IF(D856="","",IF(OR(BC856,BF856),"ungültig",B856))</f>
        <v>851</v>
      </c>
      <c r="D856" s="124">
        <f t="shared" ref="D856:D1000" si="692">IF(AI856="","",AI856)</f>
        <v>730006</v>
      </c>
      <c r="E856" s="16" t="str">
        <f t="shared" ref="E856:E1000" si="693">IF($AI856&lt;&gt;"",IF($Y$3="text", BQ856,AJ856),"")</f>
        <v>Tissue</v>
      </c>
      <c r="F856" s="58" t="str">
        <f t="shared" ref="F856:F1000" si="694">IF($AI856&lt;&gt;"",IF($Y$3="text", BR856,AK856),"")</f>
        <v xml:space="preserve">NoAC </v>
      </c>
      <c r="G856" s="58" t="str">
        <f t="shared" ref="G856:G1000" si="695">IF($AI856&lt;&gt;"",IF($Y$3="text", BS856,AL856),"")</f>
        <v xml:space="preserve">NoAdd </v>
      </c>
      <c r="H856" s="58" t="str">
        <f t="shared" ref="H856:H1000" si="696">IF($AI856&lt;&gt;"",IF($Y$3="text", BT856,AM856),"")</f>
        <v xml:space="preserve">CleanR </v>
      </c>
      <c r="I856" s="58" t="str">
        <f t="shared" ref="I856:I1000" si="697">IF($AI856&lt;&gt;"",IF($Y$3="text", BU856,AN856),"")</f>
        <v>VSTis</v>
      </c>
      <c r="J856" s="58" t="str">
        <f t="shared" ref="J856:J1000" si="698">IF($AI856&lt;&gt;"",IF($Y$3="text", BV856,AO856),"")</f>
        <v xml:space="preserve">5to30°C </v>
      </c>
      <c r="K856" s="58" t="str">
        <f t="shared" ref="K856:K1000" si="699">IF($AI856&lt;&gt;"",IF($Y$3="text", BW856,AP856),"")</f>
        <v>Lyophil</v>
      </c>
      <c r="L856" s="58" t="str">
        <f t="shared" ref="L856:L1000" si="700">IF($AI856&lt;&gt;"",IF($Y$3="text", BX856,AQ856),"")</f>
        <v xml:space="preserve">Postm </v>
      </c>
      <c r="M856" s="58" t="str">
        <f t="shared" ref="M856:M1000" si="701">IF($AI856&lt;&gt;"",IF($Y$3="text", BY856,AR856),"")</f>
        <v xml:space="preserve">Other </v>
      </c>
      <c r="N856" s="58" t="str">
        <f t="shared" ref="N856:N1000" si="702">IF($AI856&lt;&gt;"",IF($Y$3="text", BZ856,AS856),"")</f>
        <v xml:space="preserve">NA </v>
      </c>
      <c r="O856" s="58" t="str">
        <f t="shared" ref="O856:O1000" si="703">IF($AI856&lt;&gt;"",IF($Y$3="text", CA856,AT856),"")</f>
        <v>Transpl</v>
      </c>
      <c r="P856" s="58" t="str">
        <f t="shared" ref="P856:P1000" si="704">IF($AI856&lt;&gt;"",IF($Y$3="text", CB856,AU856),"")</f>
        <v xml:space="preserve">None </v>
      </c>
      <c r="Q856" s="58" t="str">
        <f t="shared" ref="Q856:Q1000" si="705">IF($AI856&lt;&gt;"",IF($Y$3="text", CC856,AV856),"")</f>
        <v>PoolLrg</v>
      </c>
      <c r="R856" s="58" t="str">
        <f t="shared" ref="R856:R1000" si="706">IF($AI856&lt;&gt;"",IF($Y$3="text", CD856,AW856),"")</f>
        <v>IrradHigh</v>
      </c>
      <c r="S856" s="58" t="str">
        <f t="shared" ref="S856:S1000" si="707">IF($AI856&lt;&gt;"",IF($Y$3="text", CE856,AX856),"")</f>
        <v xml:space="preserve">Wash </v>
      </c>
      <c r="T856" s="58" t="str">
        <f t="shared" ref="T856:T1000" si="708">IF($AI856&lt;&gt;"",IF($Y$3="text", CF856,AY856),"")</f>
        <v>no sub</v>
      </c>
      <c r="U856" s="58" t="str">
        <f t="shared" ref="U856:U1000" si="709">IF($AI856&lt;&gt;"",IF($Y$3="text", CG856,AZ856),"")</f>
        <v>Non</v>
      </c>
      <c r="V856" s="58" t="str">
        <f t="shared" ref="V856:V1000" si="710">IF($AI856&lt;&gt;"",IF($Y$3="text", CH856,BA856),"")</f>
        <v>CancBone</v>
      </c>
      <c r="W856" s="58" t="str">
        <f t="shared" ref="W856:W1000" si="711">IF($AI856&lt;&gt;"",IF($Y$3="text", CI856,BB856),"")</f>
        <v xml:space="preserve">Comb </v>
      </c>
      <c r="Y856" s="161" t="str">
        <f t="shared" ref="Y856:Y1000" si="712">IF(CK856="------------------"," ",CK856)</f>
        <v>7-1-1-4-5-14-2-4-3-1-8-1-6-3-2-1-1-30-6</v>
      </c>
      <c r="Z856" s="8">
        <f t="shared" ref="Z856:Z1000" si="713">IF(D856&gt;0,D856,"")</f>
        <v>730006</v>
      </c>
      <c r="AA856" s="7">
        <f t="shared" ref="AA856:AA1000" si="714">B856</f>
        <v>851</v>
      </c>
      <c r="AB856" s="29" t="str">
        <f t="shared" si="636"/>
        <v>7</v>
      </c>
      <c r="AC856" s="29" t="str">
        <f t="shared" si="636"/>
        <v>3</v>
      </c>
      <c r="AD856" s="29" t="str">
        <f t="shared" si="636"/>
        <v>0</v>
      </c>
      <c r="AE856" s="29" t="str">
        <f t="shared" si="636"/>
        <v>0</v>
      </c>
      <c r="AF856" s="29" t="str">
        <f t="shared" si="636"/>
        <v>0</v>
      </c>
      <c r="AG856" s="29" t="str">
        <f t="shared" si="636"/>
        <v>6</v>
      </c>
      <c r="AH856" s="48">
        <f t="shared" si="588"/>
        <v>851</v>
      </c>
      <c r="AI856" s="510">
        <v>730006</v>
      </c>
      <c r="AJ856" s="509">
        <v>7</v>
      </c>
      <c r="AK856" s="509">
        <v>1</v>
      </c>
      <c r="AL856" s="509">
        <v>1</v>
      </c>
      <c r="AM856" s="509">
        <v>4</v>
      </c>
      <c r="AN856" s="509">
        <v>5</v>
      </c>
      <c r="AO856" s="509">
        <v>14</v>
      </c>
      <c r="AP856" s="509">
        <v>2</v>
      </c>
      <c r="AQ856" s="509">
        <v>4</v>
      </c>
      <c r="AR856" s="509">
        <v>3</v>
      </c>
      <c r="AS856" s="509">
        <v>1</v>
      </c>
      <c r="AT856" s="509">
        <v>8</v>
      </c>
      <c r="AU856" s="509">
        <v>1</v>
      </c>
      <c r="AV856" s="509">
        <v>6</v>
      </c>
      <c r="AW856" s="509">
        <v>3</v>
      </c>
      <c r="AX856" s="509">
        <v>2</v>
      </c>
      <c r="AY856" s="509">
        <v>1</v>
      </c>
      <c r="AZ856" s="509">
        <v>1</v>
      </c>
      <c r="BA856" s="509">
        <v>30</v>
      </c>
      <c r="BB856" s="509">
        <v>6</v>
      </c>
      <c r="BC856" s="509" t="b">
        <v>0</v>
      </c>
      <c r="BD856" s="508">
        <v>42354</v>
      </c>
      <c r="BE856" s="508">
        <v>42442</v>
      </c>
      <c r="BF856" s="509" t="b">
        <v>0</v>
      </c>
      <c r="BG856" s="510" t="s">
        <v>776</v>
      </c>
      <c r="BH856" s="509">
        <v>19</v>
      </c>
      <c r="BI856" s="510" t="s">
        <v>772</v>
      </c>
      <c r="BJ856" s="513">
        <v>42354</v>
      </c>
      <c r="BK856" s="513">
        <v>42442</v>
      </c>
      <c r="BL856" s="513">
        <v>46217</v>
      </c>
      <c r="BM856" s="513">
        <v>42471</v>
      </c>
      <c r="BN856" s="509">
        <v>1</v>
      </c>
      <c r="BO856" s="510" t="s">
        <v>1078</v>
      </c>
      <c r="BP856" s="58">
        <f t="shared" ref="BP856:BP1000" si="715">IF(BO856&gt;0,AJ865,"")</f>
        <v>7</v>
      </c>
      <c r="BQ856" s="320" t="str">
        <f>IF(AI856="","",VLOOKUP(AJ856,[0]!Qualifier,(COLUMN(AJ856)-34),FALSE))</f>
        <v>Tissue</v>
      </c>
      <c r="BR856" s="320" t="str">
        <f>IF(AJ856="","",VLOOKUP(AK856,[0]!Qualifier,(COLUMN(AK856)-34),FALSE))</f>
        <v xml:space="preserve">NoAC </v>
      </c>
      <c r="BS856" s="320" t="str">
        <f>IF(AK856="","",VLOOKUP(AL856,[0]!Qualifier,(COLUMN(AL856)-34),FALSE))</f>
        <v xml:space="preserve">NoAdd </v>
      </c>
      <c r="BT856" s="320" t="str">
        <f>IF(AL856="","",VLOOKUP(AM856,[0]!Qualifier,(COLUMN(AM856)-34),FALSE))</f>
        <v xml:space="preserve">CleanR </v>
      </c>
      <c r="BU856" s="320" t="str">
        <f>IF(AM856="","",VLOOKUP(AN856,[0]!Qualifier,(COLUMN(AN856)-34),FALSE))</f>
        <v>VSTis</v>
      </c>
      <c r="BV856" s="320" t="str">
        <f>IF(AN856="","",VLOOKUP(AO856,[0]!Qualifier,(COLUMN(AO856)-34),FALSE))</f>
        <v xml:space="preserve">5to30°C </v>
      </c>
      <c r="BW856" s="320" t="str">
        <f>IF(AO856="","",VLOOKUP(AP856,[0]!Qualifier,(COLUMN(AP856)-34),FALSE))</f>
        <v>Lyophil</v>
      </c>
      <c r="BX856" s="320" t="str">
        <f>IF(AP856="","",VLOOKUP(AQ856,[0]!Qualifier,(COLUMN(AQ856)-34),FALSE))</f>
        <v xml:space="preserve">Postm </v>
      </c>
      <c r="BY856" s="320" t="str">
        <f>IF(AQ856="","",VLOOKUP(AR856,[0]!Qualifier,(COLUMN(AR856)-34),FALSE))</f>
        <v xml:space="preserve">Other </v>
      </c>
      <c r="BZ856" s="320" t="str">
        <f>IF(AR856="","",VLOOKUP(AS856,[0]!Qualifier,(COLUMN(AS856)-34),FALSE))</f>
        <v xml:space="preserve">NA </v>
      </c>
      <c r="CA856" s="320" t="str">
        <f>IF(AS856="","",VLOOKUP(AT856,[0]!Qualifier,(COLUMN(AT856)-34),FALSE))</f>
        <v>Transpl</v>
      </c>
      <c r="CB856" s="320" t="str">
        <f>IF(AT856="","",VLOOKUP(AU856,[0]!Qualifier,(COLUMN(AU856)-34),FALSE))</f>
        <v xml:space="preserve">None </v>
      </c>
      <c r="CC856" s="320" t="str">
        <f>IF(AU856="","",VLOOKUP(AV856,[0]!Qualifier,(COLUMN(AV856)-34),FALSE))</f>
        <v>PoolLrg</v>
      </c>
      <c r="CD856" s="320" t="str">
        <f>IF(AV856="","",VLOOKUP(AW856,[0]!Qualifier,(COLUMN(AW856)-34),FALSE))</f>
        <v>IrradHigh</v>
      </c>
      <c r="CE856" s="320" t="str">
        <f>IF(AW856="","",VLOOKUP(AX856,[0]!Qualifier,(COLUMN(AX856)-34),FALSE))</f>
        <v xml:space="preserve">Wash </v>
      </c>
      <c r="CF856" s="320" t="str">
        <f>IF(AX856="","",VLOOKUP(AY856,[0]!Qualifier,(COLUMN(AY856)-34),FALSE))</f>
        <v>no sub</v>
      </c>
      <c r="CG856" s="320" t="str">
        <f>IF(AY856="","",VLOOKUP(AZ856,[0]!Qualifier,(COLUMN(AZ856)-34),FALSE))</f>
        <v>Non</v>
      </c>
      <c r="CH856" s="320" t="str">
        <f>IF(AZ856="","",VLOOKUP(BA856,[0]!Qualifier,(COLUMN(BA856)-34),FALSE))</f>
        <v>CancBone</v>
      </c>
      <c r="CI856" s="320" t="str">
        <f>IF(BA856="","",VLOOKUP(BB856,[0]!Qualifier,(COLUMN(BB856)-34),FALSE))</f>
        <v xml:space="preserve">Comb </v>
      </c>
      <c r="CJ856" s="320"/>
      <c r="CK856" s="513" t="str">
        <f t="shared" ref="CK856:CK1000" si="716">AJ856&amp;"-"&amp;AK856&amp;"-"&amp;AL856&amp;"-"&amp;AM856&amp;"-"&amp;AN856&amp;"-"&amp;AO856&amp;"-"&amp;AP856&amp;"-"&amp;AQ856&amp;"-"&amp;AR856&amp;"-"&amp;AS856&amp;"-"&amp;AT856&amp;"-"&amp;AU856&amp;"-"&amp;AV856&amp;"-"&amp;AW856&amp;"-"&amp;AX856&amp;"-"&amp;AY856&amp;"-"&amp;AZ856&amp;"-"&amp;BA856&amp;"-"&amp;BB856</f>
        <v>7-1-1-4-5-14-2-4-3-1-8-1-6-3-2-1-1-30-6</v>
      </c>
    </row>
    <row r="857" spans="2:96" ht="12.95" customHeight="1" outlineLevel="1" x14ac:dyDescent="0.35">
      <c r="B857" s="7">
        <f t="shared" si="690"/>
        <v>852</v>
      </c>
      <c r="C857" s="59">
        <f t="shared" si="691"/>
        <v>852</v>
      </c>
      <c r="D857" s="124">
        <f t="shared" si="692"/>
        <v>730007</v>
      </c>
      <c r="E857" s="16" t="str">
        <f t="shared" si="693"/>
        <v>Tissue</v>
      </c>
      <c r="F857" s="58" t="str">
        <f t="shared" si="694"/>
        <v xml:space="preserve">NoAC </v>
      </c>
      <c r="G857" s="58" t="str">
        <f t="shared" si="695"/>
        <v xml:space="preserve">NoAdd </v>
      </c>
      <c r="H857" s="58" t="str">
        <f t="shared" si="696"/>
        <v xml:space="preserve">CleanR </v>
      </c>
      <c r="I857" s="58" t="str">
        <f t="shared" si="697"/>
        <v>VSTis</v>
      </c>
      <c r="J857" s="58" t="str">
        <f t="shared" si="698"/>
        <v xml:space="preserve">5to30°C </v>
      </c>
      <c r="K857" s="58" t="str">
        <f t="shared" si="699"/>
        <v>Lyophil</v>
      </c>
      <c r="L857" s="58" t="str">
        <f t="shared" si="700"/>
        <v xml:space="preserve">Postm </v>
      </c>
      <c r="M857" s="58" t="str">
        <f t="shared" si="701"/>
        <v>?</v>
      </c>
      <c r="N857" s="58" t="str">
        <f t="shared" si="702"/>
        <v xml:space="preserve">NA </v>
      </c>
      <c r="O857" s="58" t="str">
        <f t="shared" si="703"/>
        <v>Transpl</v>
      </c>
      <c r="P857" s="58" t="str">
        <f t="shared" si="704"/>
        <v xml:space="preserve">? </v>
      </c>
      <c r="Q857" s="58" t="str">
        <f t="shared" si="705"/>
        <v xml:space="preserve">None </v>
      </c>
      <c r="R857" s="58" t="str">
        <f t="shared" si="706"/>
        <v>IrradHigh</v>
      </c>
      <c r="S857" s="58" t="str">
        <f t="shared" si="707"/>
        <v xml:space="preserve">- </v>
      </c>
      <c r="T857" s="58" t="str">
        <f t="shared" si="708"/>
        <v>no sub</v>
      </c>
      <c r="U857" s="58" t="str">
        <f t="shared" si="709"/>
        <v>Non</v>
      </c>
      <c r="V857" s="58" t="str">
        <f t="shared" si="710"/>
        <v>CancBone</v>
      </c>
      <c r="W857" s="58" t="str">
        <f t="shared" si="711"/>
        <v>PAA</v>
      </c>
      <c r="Y857" s="161" t="str">
        <f t="shared" si="712"/>
        <v>7-1-1-4-5-14-2-4-0-1-8-0-1-3-1-1-1-30-11</v>
      </c>
      <c r="Z857" s="8">
        <f t="shared" si="713"/>
        <v>730007</v>
      </c>
      <c r="AA857" s="7">
        <f t="shared" si="714"/>
        <v>852</v>
      </c>
      <c r="AB857" s="29" t="str">
        <f t="shared" si="636"/>
        <v>7</v>
      </c>
      <c r="AC857" s="29" t="str">
        <f t="shared" si="636"/>
        <v>3</v>
      </c>
      <c r="AD857" s="29" t="str">
        <f t="shared" si="636"/>
        <v>0</v>
      </c>
      <c r="AE857" s="29" t="str">
        <f t="shared" si="636"/>
        <v>0</v>
      </c>
      <c r="AF857" s="29" t="str">
        <f t="shared" si="636"/>
        <v>0</v>
      </c>
      <c r="AG857" s="29" t="str">
        <f t="shared" si="636"/>
        <v>7</v>
      </c>
      <c r="AH857" s="48">
        <f t="shared" si="588"/>
        <v>852</v>
      </c>
      <c r="AI857" s="510">
        <v>730007</v>
      </c>
      <c r="AJ857" s="509">
        <v>7</v>
      </c>
      <c r="AK857" s="509">
        <v>1</v>
      </c>
      <c r="AL857" s="509">
        <v>1</v>
      </c>
      <c r="AM857" s="509">
        <v>4</v>
      </c>
      <c r="AN857" s="509">
        <v>5</v>
      </c>
      <c r="AO857" s="509">
        <v>14</v>
      </c>
      <c r="AP857" s="509">
        <v>2</v>
      </c>
      <c r="AQ857" s="509">
        <v>4</v>
      </c>
      <c r="AR857" s="509">
        <v>0</v>
      </c>
      <c r="AS857" s="509">
        <v>1</v>
      </c>
      <c r="AT857" s="509">
        <v>8</v>
      </c>
      <c r="AU857" s="509">
        <v>0</v>
      </c>
      <c r="AV857" s="509">
        <v>1</v>
      </c>
      <c r="AW857" s="509">
        <v>3</v>
      </c>
      <c r="AX857" s="509">
        <v>1</v>
      </c>
      <c r="AY857" s="509">
        <v>1</v>
      </c>
      <c r="AZ857" s="509">
        <v>1</v>
      </c>
      <c r="BA857" s="509">
        <v>30</v>
      </c>
      <c r="BB857" s="509">
        <v>11</v>
      </c>
      <c r="BC857" s="509" t="b">
        <v>0</v>
      </c>
      <c r="BD857" s="508">
        <v>45245</v>
      </c>
      <c r="BE857" s="508">
        <v>45210</v>
      </c>
      <c r="BF857" s="509" t="b">
        <v>0</v>
      </c>
      <c r="BG857" s="510" t="s">
        <v>1550</v>
      </c>
      <c r="BH857" s="509">
        <v>19</v>
      </c>
      <c r="BI857" s="510" t="s">
        <v>772</v>
      </c>
      <c r="BJ857" s="513">
        <v>45245</v>
      </c>
      <c r="BK857" s="513">
        <v>45210</v>
      </c>
      <c r="BL857" s="513">
        <v>46217</v>
      </c>
      <c r="BM857" s="513">
        <v>45516</v>
      </c>
      <c r="BN857" s="509">
        <v>1</v>
      </c>
      <c r="BO857" s="510" t="s">
        <v>1576</v>
      </c>
      <c r="BP857" s="58">
        <f t="shared" si="715"/>
        <v>7</v>
      </c>
      <c r="BQ857" s="320" t="str">
        <f>IF(AI857="","",VLOOKUP(AJ857,[0]!Qualifier,(COLUMN(AJ857)-34),FALSE))</f>
        <v>Tissue</v>
      </c>
      <c r="BR857" s="320" t="str">
        <f>IF(AJ857="","",VLOOKUP(AK857,[0]!Qualifier,(COLUMN(AK857)-34),FALSE))</f>
        <v xml:space="preserve">NoAC </v>
      </c>
      <c r="BS857" s="320" t="str">
        <f>IF(AK857="","",VLOOKUP(AL857,[0]!Qualifier,(COLUMN(AL857)-34),FALSE))</f>
        <v xml:space="preserve">NoAdd </v>
      </c>
      <c r="BT857" s="320" t="str">
        <f>IF(AL857="","",VLOOKUP(AM857,[0]!Qualifier,(COLUMN(AM857)-34),FALSE))</f>
        <v xml:space="preserve">CleanR </v>
      </c>
      <c r="BU857" s="320" t="str">
        <f>IF(AM857="","",VLOOKUP(AN857,[0]!Qualifier,(COLUMN(AN857)-34),FALSE))</f>
        <v>VSTis</v>
      </c>
      <c r="BV857" s="320" t="str">
        <f>IF(AN857="","",VLOOKUP(AO857,[0]!Qualifier,(COLUMN(AO857)-34),FALSE))</f>
        <v xml:space="preserve">5to30°C </v>
      </c>
      <c r="BW857" s="320" t="str">
        <f>IF(AO857="","",VLOOKUP(AP857,[0]!Qualifier,(COLUMN(AP857)-34),FALSE))</f>
        <v>Lyophil</v>
      </c>
      <c r="BX857" s="320" t="str">
        <f>IF(AP857="","",VLOOKUP(AQ857,[0]!Qualifier,(COLUMN(AQ857)-34),FALSE))</f>
        <v xml:space="preserve">Postm </v>
      </c>
      <c r="BY857" s="320" t="str">
        <f>IF(AQ857="","",VLOOKUP(AR857,[0]!Qualifier,(COLUMN(AR857)-34),FALSE))</f>
        <v>?</v>
      </c>
      <c r="BZ857" s="320" t="str">
        <f>IF(AR857="","",VLOOKUP(AS857,[0]!Qualifier,(COLUMN(AS857)-34),FALSE))</f>
        <v xml:space="preserve">NA </v>
      </c>
      <c r="CA857" s="320" t="str">
        <f>IF(AS857="","",VLOOKUP(AT857,[0]!Qualifier,(COLUMN(AT857)-34),FALSE))</f>
        <v>Transpl</v>
      </c>
      <c r="CB857" s="320" t="str">
        <f>IF(AT857="","",VLOOKUP(AU857,[0]!Qualifier,(COLUMN(AU857)-34),FALSE))</f>
        <v xml:space="preserve">? </v>
      </c>
      <c r="CC857" s="320" t="str">
        <f>IF(AU857="","",VLOOKUP(AV857,[0]!Qualifier,(COLUMN(AV857)-34),FALSE))</f>
        <v xml:space="preserve">None </v>
      </c>
      <c r="CD857" s="320" t="str">
        <f>IF(AV857="","",VLOOKUP(AW857,[0]!Qualifier,(COLUMN(AW857)-34),FALSE))</f>
        <v>IrradHigh</v>
      </c>
      <c r="CE857" s="320" t="str">
        <f>IF(AW857="","",VLOOKUP(AX857,[0]!Qualifier,(COLUMN(AX857)-34),FALSE))</f>
        <v xml:space="preserve">- </v>
      </c>
      <c r="CF857" s="320" t="str">
        <f>IF(AX857="","",VLOOKUP(AY857,[0]!Qualifier,(COLUMN(AY857)-34),FALSE))</f>
        <v>no sub</v>
      </c>
      <c r="CG857" s="320" t="str">
        <f>IF(AY857="","",VLOOKUP(AZ857,[0]!Qualifier,(COLUMN(AZ857)-34),FALSE))</f>
        <v>Non</v>
      </c>
      <c r="CH857" s="320" t="str">
        <f>IF(AZ857="","",VLOOKUP(BA857,[0]!Qualifier,(COLUMN(BA857)-34),FALSE))</f>
        <v>CancBone</v>
      </c>
      <c r="CI857" s="320" t="str">
        <f>IF(BA857="","",VLOOKUP(BB857,[0]!Qualifier,(COLUMN(BB857)-34),FALSE))</f>
        <v>PAA</v>
      </c>
      <c r="CJ857" s="320"/>
      <c r="CK857" s="513" t="str">
        <f t="shared" si="716"/>
        <v>7-1-1-4-5-14-2-4-0-1-8-0-1-3-1-1-1-30-11</v>
      </c>
    </row>
    <row r="858" spans="2:96" ht="12.95" customHeight="1" outlineLevel="1" x14ac:dyDescent="0.35">
      <c r="B858" s="7">
        <f t="shared" si="690"/>
        <v>853</v>
      </c>
      <c r="C858" s="59">
        <f t="shared" si="691"/>
        <v>853</v>
      </c>
      <c r="D858" s="124">
        <f t="shared" si="692"/>
        <v>731001</v>
      </c>
      <c r="E858" s="16" t="str">
        <f t="shared" si="693"/>
        <v>Tissue</v>
      </c>
      <c r="F858" s="58" t="str">
        <f t="shared" si="694"/>
        <v xml:space="preserve">NoAC </v>
      </c>
      <c r="G858" s="58" t="str">
        <f t="shared" si="695"/>
        <v xml:space="preserve">NoAdd </v>
      </c>
      <c r="H858" s="58" t="str">
        <f t="shared" si="696"/>
        <v xml:space="preserve">CleanR </v>
      </c>
      <c r="I858" s="58" t="str">
        <f t="shared" si="697"/>
        <v>VSTis</v>
      </c>
      <c r="J858" s="58" t="str">
        <f t="shared" si="698"/>
        <v>RoomT</v>
      </c>
      <c r="K858" s="58" t="str">
        <f t="shared" si="699"/>
        <v>Lyophil</v>
      </c>
      <c r="L858" s="58" t="str">
        <f t="shared" si="700"/>
        <v xml:space="preserve">Postm </v>
      </c>
      <c r="M858" s="58" t="str">
        <f t="shared" si="701"/>
        <v xml:space="preserve">Other </v>
      </c>
      <c r="N858" s="58" t="str">
        <f t="shared" si="702"/>
        <v xml:space="preserve">NA </v>
      </c>
      <c r="O858" s="58" t="str">
        <f t="shared" si="703"/>
        <v>Transpl</v>
      </c>
      <c r="P858" s="58" t="str">
        <f t="shared" si="704"/>
        <v xml:space="preserve">None </v>
      </c>
      <c r="Q858" s="58" t="str">
        <f t="shared" si="705"/>
        <v xml:space="preserve">None </v>
      </c>
      <c r="R858" s="58" t="str">
        <f t="shared" si="706"/>
        <v xml:space="preserve">NoIrr </v>
      </c>
      <c r="S858" s="58" t="str">
        <f t="shared" si="707"/>
        <v xml:space="preserve">- </v>
      </c>
      <c r="T858" s="58" t="str">
        <f t="shared" si="708"/>
        <v>no sub</v>
      </c>
      <c r="U858" s="58" t="str">
        <f t="shared" si="709"/>
        <v>Non</v>
      </c>
      <c r="V858" s="58" t="str">
        <f t="shared" si="710"/>
        <v>Cartilago</v>
      </c>
      <c r="W858" s="58" t="str">
        <f t="shared" si="711"/>
        <v>PAA</v>
      </c>
      <c r="Y858" s="161" t="str">
        <f t="shared" si="712"/>
        <v>7-1-1-4-5-13-2-4-3-1-8-1-1-1-1-1-1-31-11</v>
      </c>
      <c r="Z858" s="8">
        <f t="shared" si="713"/>
        <v>731001</v>
      </c>
      <c r="AA858" s="7">
        <f t="shared" si="714"/>
        <v>853</v>
      </c>
      <c r="AB858" s="29" t="str">
        <f t="shared" ref="AB858:AG901" si="717">MID(TEXT($Z858,"000000"),AB$5,1)</f>
        <v>7</v>
      </c>
      <c r="AC858" s="29" t="str">
        <f t="shared" si="717"/>
        <v>3</v>
      </c>
      <c r="AD858" s="29" t="str">
        <f t="shared" si="717"/>
        <v>1</v>
      </c>
      <c r="AE858" s="29" t="str">
        <f t="shared" si="717"/>
        <v>0</v>
      </c>
      <c r="AF858" s="29" t="str">
        <f t="shared" si="717"/>
        <v>0</v>
      </c>
      <c r="AG858" s="29" t="str">
        <f t="shared" si="717"/>
        <v>1</v>
      </c>
      <c r="AH858" s="48">
        <f t="shared" si="588"/>
        <v>853</v>
      </c>
      <c r="AI858" s="510">
        <v>731001</v>
      </c>
      <c r="AJ858" s="509">
        <v>7</v>
      </c>
      <c r="AK858" s="509">
        <v>1</v>
      </c>
      <c r="AL858" s="509">
        <v>1</v>
      </c>
      <c r="AM858" s="509">
        <v>4</v>
      </c>
      <c r="AN858" s="509">
        <v>5</v>
      </c>
      <c r="AO858" s="509">
        <v>13</v>
      </c>
      <c r="AP858" s="509">
        <v>2</v>
      </c>
      <c r="AQ858" s="509">
        <v>4</v>
      </c>
      <c r="AR858" s="509">
        <v>3</v>
      </c>
      <c r="AS858" s="509">
        <v>1</v>
      </c>
      <c r="AT858" s="509">
        <v>8</v>
      </c>
      <c r="AU858" s="509">
        <v>1</v>
      </c>
      <c r="AV858" s="509">
        <v>1</v>
      </c>
      <c r="AW858" s="509">
        <v>1</v>
      </c>
      <c r="AX858" s="509">
        <v>1</v>
      </c>
      <c r="AY858" s="509">
        <v>1</v>
      </c>
      <c r="AZ858" s="509">
        <v>1</v>
      </c>
      <c r="BA858" s="509">
        <v>31</v>
      </c>
      <c r="BB858" s="509">
        <v>11</v>
      </c>
      <c r="BC858" s="509" t="b">
        <v>0</v>
      </c>
      <c r="BD858" s="508">
        <v>41252</v>
      </c>
      <c r="BE858" s="508">
        <v>40751</v>
      </c>
      <c r="BF858" s="509" t="b">
        <v>0</v>
      </c>
      <c r="BG858" s="510" t="s">
        <v>777</v>
      </c>
      <c r="BH858" s="509">
        <v>39</v>
      </c>
      <c r="BI858" s="510" t="s">
        <v>778</v>
      </c>
      <c r="BJ858" s="513">
        <v>41252</v>
      </c>
      <c r="BK858" s="513">
        <v>40751</v>
      </c>
      <c r="BL858" s="513">
        <v>46217</v>
      </c>
      <c r="BM858" s="513">
        <v>42471</v>
      </c>
      <c r="BN858" s="509">
        <v>1</v>
      </c>
      <c r="BO858" s="510" t="s">
        <v>1078</v>
      </c>
      <c r="BP858" s="58">
        <f t="shared" si="715"/>
        <v>7</v>
      </c>
      <c r="BQ858" s="320" t="str">
        <f>IF(AI858="","",VLOOKUP(AJ858,[0]!Qualifier,(COLUMN(AJ858)-34),FALSE))</f>
        <v>Tissue</v>
      </c>
      <c r="BR858" s="320" t="str">
        <f>IF(AJ858="","",VLOOKUP(AK858,[0]!Qualifier,(COLUMN(AK858)-34),FALSE))</f>
        <v xml:space="preserve">NoAC </v>
      </c>
      <c r="BS858" s="320" t="str">
        <f>IF(AK858="","",VLOOKUP(AL858,[0]!Qualifier,(COLUMN(AL858)-34),FALSE))</f>
        <v xml:space="preserve">NoAdd </v>
      </c>
      <c r="BT858" s="320" t="str">
        <f>IF(AL858="","",VLOOKUP(AM858,[0]!Qualifier,(COLUMN(AM858)-34),FALSE))</f>
        <v xml:space="preserve">CleanR </v>
      </c>
      <c r="BU858" s="320" t="str">
        <f>IF(AM858="","",VLOOKUP(AN858,[0]!Qualifier,(COLUMN(AN858)-34),FALSE))</f>
        <v>VSTis</v>
      </c>
      <c r="BV858" s="320" t="str">
        <f>IF(AN858="","",VLOOKUP(AO858,[0]!Qualifier,(COLUMN(AO858)-34),FALSE))</f>
        <v>RoomT</v>
      </c>
      <c r="BW858" s="320" t="str">
        <f>IF(AO858="","",VLOOKUP(AP858,[0]!Qualifier,(COLUMN(AP858)-34),FALSE))</f>
        <v>Lyophil</v>
      </c>
      <c r="BX858" s="320" t="str">
        <f>IF(AP858="","",VLOOKUP(AQ858,[0]!Qualifier,(COLUMN(AQ858)-34),FALSE))</f>
        <v xml:space="preserve">Postm </v>
      </c>
      <c r="BY858" s="320" t="str">
        <f>IF(AQ858="","",VLOOKUP(AR858,[0]!Qualifier,(COLUMN(AR858)-34),FALSE))</f>
        <v xml:space="preserve">Other </v>
      </c>
      <c r="BZ858" s="320" t="str">
        <f>IF(AR858="","",VLOOKUP(AS858,[0]!Qualifier,(COLUMN(AS858)-34),FALSE))</f>
        <v xml:space="preserve">NA </v>
      </c>
      <c r="CA858" s="320" t="str">
        <f>IF(AS858="","",VLOOKUP(AT858,[0]!Qualifier,(COLUMN(AT858)-34),FALSE))</f>
        <v>Transpl</v>
      </c>
      <c r="CB858" s="320" t="str">
        <f>IF(AT858="","",VLOOKUP(AU858,[0]!Qualifier,(COLUMN(AU858)-34),FALSE))</f>
        <v xml:space="preserve">None </v>
      </c>
      <c r="CC858" s="320" t="str">
        <f>IF(AU858="","",VLOOKUP(AV858,[0]!Qualifier,(COLUMN(AV858)-34),FALSE))</f>
        <v xml:space="preserve">None </v>
      </c>
      <c r="CD858" s="320" t="str">
        <f>IF(AV858="","",VLOOKUP(AW858,[0]!Qualifier,(COLUMN(AW858)-34),FALSE))</f>
        <v xml:space="preserve">NoIrr </v>
      </c>
      <c r="CE858" s="320" t="str">
        <f>IF(AW858="","",VLOOKUP(AX858,[0]!Qualifier,(COLUMN(AX858)-34),FALSE))</f>
        <v xml:space="preserve">- </v>
      </c>
      <c r="CF858" s="320" t="str">
        <f>IF(AX858="","",VLOOKUP(AY858,[0]!Qualifier,(COLUMN(AY858)-34),FALSE))</f>
        <v>no sub</v>
      </c>
      <c r="CG858" s="320" t="str">
        <f>IF(AY858="","",VLOOKUP(AZ858,[0]!Qualifier,(COLUMN(AZ858)-34),FALSE))</f>
        <v>Non</v>
      </c>
      <c r="CH858" s="320" t="str">
        <f>IF(AZ858="","",VLOOKUP(BA858,[0]!Qualifier,(COLUMN(BA858)-34),FALSE))</f>
        <v>Cartilago</v>
      </c>
      <c r="CI858" s="320" t="str">
        <f>IF(BA858="","",VLOOKUP(BB858,[0]!Qualifier,(COLUMN(BB858)-34),FALSE))</f>
        <v>PAA</v>
      </c>
      <c r="CJ858" s="320"/>
      <c r="CK858" s="513" t="str">
        <f t="shared" si="716"/>
        <v>7-1-1-4-5-13-2-4-3-1-8-1-1-1-1-1-1-31-11</v>
      </c>
    </row>
    <row r="859" spans="2:96" ht="12.95" customHeight="1" outlineLevel="1" x14ac:dyDescent="0.35">
      <c r="B859" s="7">
        <f t="shared" si="690"/>
        <v>854</v>
      </c>
      <c r="C859" s="59">
        <f t="shared" si="691"/>
        <v>854</v>
      </c>
      <c r="D859" s="124">
        <f t="shared" si="692"/>
        <v>731002</v>
      </c>
      <c r="E859" s="16" t="str">
        <f t="shared" si="693"/>
        <v>Tissue</v>
      </c>
      <c r="F859" s="58" t="str">
        <f t="shared" si="694"/>
        <v xml:space="preserve">NoAC </v>
      </c>
      <c r="G859" s="58" t="str">
        <f t="shared" si="695"/>
        <v xml:space="preserve">NoAdd </v>
      </c>
      <c r="H859" s="58" t="str">
        <f t="shared" si="696"/>
        <v xml:space="preserve">CleanR </v>
      </c>
      <c r="I859" s="58" t="str">
        <f t="shared" si="697"/>
        <v>VSTis</v>
      </c>
      <c r="J859" s="58" t="str">
        <f t="shared" si="698"/>
        <v xml:space="preserve">≤-30°C  </v>
      </c>
      <c r="K859" s="58" t="str">
        <f t="shared" si="699"/>
        <v>Frozen</v>
      </c>
      <c r="L859" s="58" t="str">
        <f t="shared" si="700"/>
        <v xml:space="preserve">Postm </v>
      </c>
      <c r="M859" s="58" t="str">
        <f t="shared" si="701"/>
        <v xml:space="preserve">Other </v>
      </c>
      <c r="N859" s="58" t="str">
        <f t="shared" si="702"/>
        <v xml:space="preserve">NA </v>
      </c>
      <c r="O859" s="58" t="str">
        <f t="shared" si="703"/>
        <v>Transpl</v>
      </c>
      <c r="P859" s="58" t="str">
        <f t="shared" si="704"/>
        <v xml:space="preserve">None </v>
      </c>
      <c r="Q859" s="58" t="str">
        <f t="shared" si="705"/>
        <v xml:space="preserve">None </v>
      </c>
      <c r="R859" s="58" t="str">
        <f t="shared" si="706"/>
        <v xml:space="preserve">NoIrr </v>
      </c>
      <c r="S859" s="58" t="str">
        <f t="shared" si="707"/>
        <v xml:space="preserve">- </v>
      </c>
      <c r="T859" s="58" t="str">
        <f t="shared" si="708"/>
        <v>no sub</v>
      </c>
      <c r="U859" s="58" t="str">
        <f t="shared" si="709"/>
        <v>Non</v>
      </c>
      <c r="V859" s="58" t="str">
        <f t="shared" si="710"/>
        <v>Cartilago</v>
      </c>
      <c r="W859" s="58" t="str">
        <f t="shared" si="711"/>
        <v>PAA</v>
      </c>
      <c r="Y859" s="161" t="str">
        <f t="shared" si="712"/>
        <v>7-1-1-4-5-4-3-4-3-1-8-1-1-1-1-1-1-31-11</v>
      </c>
      <c r="Z859" s="8">
        <f t="shared" si="713"/>
        <v>731002</v>
      </c>
      <c r="AA859" s="7">
        <f t="shared" si="714"/>
        <v>854</v>
      </c>
      <c r="AB859" s="29" t="str">
        <f t="shared" si="717"/>
        <v>7</v>
      </c>
      <c r="AC859" s="29" t="str">
        <f t="shared" si="717"/>
        <v>3</v>
      </c>
      <c r="AD859" s="29" t="str">
        <f t="shared" si="717"/>
        <v>1</v>
      </c>
      <c r="AE859" s="29" t="str">
        <f t="shared" si="717"/>
        <v>0</v>
      </c>
      <c r="AF859" s="29" t="str">
        <f t="shared" si="717"/>
        <v>0</v>
      </c>
      <c r="AG859" s="29" t="str">
        <f t="shared" si="717"/>
        <v>2</v>
      </c>
      <c r="AH859" s="48">
        <f t="shared" ref="AH859:AH1000" si="718">AH858+1</f>
        <v>854</v>
      </c>
      <c r="AI859" s="510">
        <v>731002</v>
      </c>
      <c r="AJ859" s="509">
        <v>7</v>
      </c>
      <c r="AK859" s="509">
        <v>1</v>
      </c>
      <c r="AL859" s="509">
        <v>1</v>
      </c>
      <c r="AM859" s="509">
        <v>4</v>
      </c>
      <c r="AN859" s="509">
        <v>5</v>
      </c>
      <c r="AO859" s="509">
        <v>4</v>
      </c>
      <c r="AP859" s="509">
        <v>3</v>
      </c>
      <c r="AQ859" s="509">
        <v>4</v>
      </c>
      <c r="AR859" s="509">
        <v>3</v>
      </c>
      <c r="AS859" s="509">
        <v>1</v>
      </c>
      <c r="AT859" s="509">
        <v>8</v>
      </c>
      <c r="AU859" s="509">
        <v>1</v>
      </c>
      <c r="AV859" s="509">
        <v>1</v>
      </c>
      <c r="AW859" s="509">
        <v>1</v>
      </c>
      <c r="AX859" s="509">
        <v>1</v>
      </c>
      <c r="AY859" s="509">
        <v>1</v>
      </c>
      <c r="AZ859" s="509">
        <v>1</v>
      </c>
      <c r="BA859" s="509">
        <v>31</v>
      </c>
      <c r="BB859" s="509">
        <v>11</v>
      </c>
      <c r="BC859" s="509" t="b">
        <v>0</v>
      </c>
      <c r="BD859" s="508">
        <v>41252</v>
      </c>
      <c r="BE859" s="508">
        <v>40751</v>
      </c>
      <c r="BF859" s="509" t="b">
        <v>0</v>
      </c>
      <c r="BG859" s="510" t="s">
        <v>1432</v>
      </c>
      <c r="BH859" s="509">
        <v>39</v>
      </c>
      <c r="BI859" s="510" t="s">
        <v>778</v>
      </c>
      <c r="BJ859" s="513">
        <v>41252</v>
      </c>
      <c r="BK859" s="513">
        <v>40751</v>
      </c>
      <c r="BL859" s="513">
        <v>46217</v>
      </c>
      <c r="BM859" s="513">
        <v>42471</v>
      </c>
      <c r="BN859" s="509">
        <v>1</v>
      </c>
      <c r="BO859" s="510" t="s">
        <v>1078</v>
      </c>
      <c r="BP859" s="58">
        <f t="shared" si="715"/>
        <v>7</v>
      </c>
      <c r="BQ859" s="320" t="str">
        <f>IF(AI859="","",VLOOKUP(AJ859,[0]!Qualifier,(COLUMN(AJ859)-34),FALSE))</f>
        <v>Tissue</v>
      </c>
      <c r="BR859" s="320" t="str">
        <f>IF(AJ859="","",VLOOKUP(AK859,[0]!Qualifier,(COLUMN(AK859)-34),FALSE))</f>
        <v xml:space="preserve">NoAC </v>
      </c>
      <c r="BS859" s="320" t="str">
        <f>IF(AK859="","",VLOOKUP(AL859,[0]!Qualifier,(COLUMN(AL859)-34),FALSE))</f>
        <v xml:space="preserve">NoAdd </v>
      </c>
      <c r="BT859" s="320" t="str">
        <f>IF(AL859="","",VLOOKUP(AM859,[0]!Qualifier,(COLUMN(AM859)-34),FALSE))</f>
        <v xml:space="preserve">CleanR </v>
      </c>
      <c r="BU859" s="320" t="str">
        <f>IF(AM859="","",VLOOKUP(AN859,[0]!Qualifier,(COLUMN(AN859)-34),FALSE))</f>
        <v>VSTis</v>
      </c>
      <c r="BV859" s="320" t="str">
        <f>IF(AN859="","",VLOOKUP(AO859,[0]!Qualifier,(COLUMN(AO859)-34),FALSE))</f>
        <v xml:space="preserve">≤-30°C  </v>
      </c>
      <c r="BW859" s="320" t="str">
        <f>IF(AO859="","",VLOOKUP(AP859,[0]!Qualifier,(COLUMN(AP859)-34),FALSE))</f>
        <v>Frozen</v>
      </c>
      <c r="BX859" s="320" t="str">
        <f>IF(AP859="","",VLOOKUP(AQ859,[0]!Qualifier,(COLUMN(AQ859)-34),FALSE))</f>
        <v xml:space="preserve">Postm </v>
      </c>
      <c r="BY859" s="320" t="str">
        <f>IF(AQ859="","",VLOOKUP(AR859,[0]!Qualifier,(COLUMN(AR859)-34),FALSE))</f>
        <v xml:space="preserve">Other </v>
      </c>
      <c r="BZ859" s="320" t="str">
        <f>IF(AR859="","",VLOOKUP(AS859,[0]!Qualifier,(COLUMN(AS859)-34),FALSE))</f>
        <v xml:space="preserve">NA </v>
      </c>
      <c r="CA859" s="320" t="str">
        <f>IF(AS859="","",VLOOKUP(AT859,[0]!Qualifier,(COLUMN(AT859)-34),FALSE))</f>
        <v>Transpl</v>
      </c>
      <c r="CB859" s="320" t="str">
        <f>IF(AT859="","",VLOOKUP(AU859,[0]!Qualifier,(COLUMN(AU859)-34),FALSE))</f>
        <v xml:space="preserve">None </v>
      </c>
      <c r="CC859" s="320" t="str">
        <f>IF(AU859="","",VLOOKUP(AV859,[0]!Qualifier,(COLUMN(AV859)-34),FALSE))</f>
        <v xml:space="preserve">None </v>
      </c>
      <c r="CD859" s="320" t="str">
        <f>IF(AV859="","",VLOOKUP(AW859,[0]!Qualifier,(COLUMN(AW859)-34),FALSE))</f>
        <v xml:space="preserve">NoIrr </v>
      </c>
      <c r="CE859" s="320" t="str">
        <f>IF(AW859="","",VLOOKUP(AX859,[0]!Qualifier,(COLUMN(AX859)-34),FALSE))</f>
        <v xml:space="preserve">- </v>
      </c>
      <c r="CF859" s="320" t="str">
        <f>IF(AX859="","",VLOOKUP(AY859,[0]!Qualifier,(COLUMN(AY859)-34),FALSE))</f>
        <v>no sub</v>
      </c>
      <c r="CG859" s="320" t="str">
        <f>IF(AY859="","",VLOOKUP(AZ859,[0]!Qualifier,(COLUMN(AZ859)-34),FALSE))</f>
        <v>Non</v>
      </c>
      <c r="CH859" s="320" t="str">
        <f>IF(AZ859="","",VLOOKUP(BA859,[0]!Qualifier,(COLUMN(BA859)-34),FALSE))</f>
        <v>Cartilago</v>
      </c>
      <c r="CI859" s="320" t="str">
        <f>IF(BA859="","",VLOOKUP(BB859,[0]!Qualifier,(COLUMN(BB859)-34),FALSE))</f>
        <v>PAA</v>
      </c>
      <c r="CJ859" s="320"/>
      <c r="CK859" s="513" t="str">
        <f t="shared" si="716"/>
        <v>7-1-1-4-5-4-3-4-3-1-8-1-1-1-1-1-1-31-11</v>
      </c>
    </row>
    <row r="860" spans="2:96" ht="12.95" customHeight="1" outlineLevel="1" x14ac:dyDescent="0.35">
      <c r="B860" s="7">
        <f t="shared" si="690"/>
        <v>855</v>
      </c>
      <c r="C860" s="59">
        <f t="shared" si="691"/>
        <v>855</v>
      </c>
      <c r="D860" s="124">
        <f t="shared" si="692"/>
        <v>731003</v>
      </c>
      <c r="E860" s="16" t="str">
        <f t="shared" si="693"/>
        <v>Tissue</v>
      </c>
      <c r="F860" s="58" t="str">
        <f t="shared" si="694"/>
        <v xml:space="preserve">NoAC </v>
      </c>
      <c r="G860" s="58" t="str">
        <f t="shared" si="695"/>
        <v xml:space="preserve">NoAdd </v>
      </c>
      <c r="H860" s="58" t="str">
        <f t="shared" si="696"/>
        <v xml:space="preserve">CleanR </v>
      </c>
      <c r="I860" s="58" t="str">
        <f t="shared" si="697"/>
        <v>VSTis</v>
      </c>
      <c r="J860" s="58" t="str">
        <f t="shared" si="698"/>
        <v xml:space="preserve">-45to-35°C </v>
      </c>
      <c r="K860" s="58" t="str">
        <f t="shared" si="699"/>
        <v>Frozen</v>
      </c>
      <c r="L860" s="58" t="str">
        <f t="shared" si="700"/>
        <v xml:space="preserve">Postm </v>
      </c>
      <c r="M860" s="58" t="str">
        <f t="shared" si="701"/>
        <v xml:space="preserve">Other </v>
      </c>
      <c r="N860" s="58" t="str">
        <f t="shared" si="702"/>
        <v xml:space="preserve">NA </v>
      </c>
      <c r="O860" s="58" t="str">
        <f t="shared" si="703"/>
        <v>Transpl</v>
      </c>
      <c r="P860" s="58" t="str">
        <f t="shared" si="704"/>
        <v xml:space="preserve">None </v>
      </c>
      <c r="Q860" s="58" t="str">
        <f t="shared" si="705"/>
        <v xml:space="preserve">None </v>
      </c>
      <c r="R860" s="58" t="str">
        <f t="shared" si="706"/>
        <v xml:space="preserve">NoIrr </v>
      </c>
      <c r="S860" s="58" t="str">
        <f t="shared" si="707"/>
        <v xml:space="preserve">- </v>
      </c>
      <c r="T860" s="58" t="str">
        <f t="shared" si="708"/>
        <v>no sub</v>
      </c>
      <c r="U860" s="58" t="str">
        <f t="shared" si="709"/>
        <v>Non</v>
      </c>
      <c r="V860" s="58" t="str">
        <f t="shared" si="710"/>
        <v>Cartilago</v>
      </c>
      <c r="W860" s="58" t="str">
        <f t="shared" si="711"/>
        <v>PAA</v>
      </c>
      <c r="Y860" s="161" t="str">
        <f t="shared" si="712"/>
        <v>7-1-1-4-5-11-3-4-3-1-8-1-1-1-1-1-1-31-11</v>
      </c>
      <c r="Z860" s="8">
        <f t="shared" si="713"/>
        <v>731003</v>
      </c>
      <c r="AA860" s="7">
        <f t="shared" si="714"/>
        <v>855</v>
      </c>
      <c r="AB860" s="29" t="str">
        <f t="shared" si="717"/>
        <v>7</v>
      </c>
      <c r="AC860" s="29" t="str">
        <f t="shared" si="717"/>
        <v>3</v>
      </c>
      <c r="AD860" s="29" t="str">
        <f t="shared" si="717"/>
        <v>1</v>
      </c>
      <c r="AE860" s="29" t="str">
        <f t="shared" si="717"/>
        <v>0</v>
      </c>
      <c r="AF860" s="29" t="str">
        <f t="shared" si="717"/>
        <v>0</v>
      </c>
      <c r="AG860" s="29" t="str">
        <f t="shared" si="717"/>
        <v>3</v>
      </c>
      <c r="AH860" s="48">
        <f t="shared" si="718"/>
        <v>855</v>
      </c>
      <c r="AI860" s="510">
        <v>731003</v>
      </c>
      <c r="AJ860" s="509">
        <v>7</v>
      </c>
      <c r="AK860" s="509">
        <v>1</v>
      </c>
      <c r="AL860" s="509">
        <v>1</v>
      </c>
      <c r="AM860" s="509">
        <v>4</v>
      </c>
      <c r="AN860" s="509">
        <v>5</v>
      </c>
      <c r="AO860" s="509">
        <v>11</v>
      </c>
      <c r="AP860" s="509">
        <v>3</v>
      </c>
      <c r="AQ860" s="509">
        <v>4</v>
      </c>
      <c r="AR860" s="509">
        <v>3</v>
      </c>
      <c r="AS860" s="509">
        <v>1</v>
      </c>
      <c r="AT860" s="509">
        <v>8</v>
      </c>
      <c r="AU860" s="509">
        <v>1</v>
      </c>
      <c r="AV860" s="509">
        <v>1</v>
      </c>
      <c r="AW860" s="509">
        <v>1</v>
      </c>
      <c r="AX860" s="509">
        <v>1</v>
      </c>
      <c r="AY860" s="509">
        <v>1</v>
      </c>
      <c r="AZ860" s="509">
        <v>1</v>
      </c>
      <c r="BA860" s="509">
        <v>31</v>
      </c>
      <c r="BB860" s="509">
        <v>11</v>
      </c>
      <c r="BC860" s="509" t="b">
        <v>0</v>
      </c>
      <c r="BD860" s="508">
        <v>42267</v>
      </c>
      <c r="BE860" s="508">
        <v>41975</v>
      </c>
      <c r="BF860" s="509" t="b">
        <v>0</v>
      </c>
      <c r="BG860" s="510" t="s">
        <v>779</v>
      </c>
      <c r="BH860" s="509">
        <v>39</v>
      </c>
      <c r="BI860" s="510" t="s">
        <v>778</v>
      </c>
      <c r="BJ860" s="513">
        <v>42267</v>
      </c>
      <c r="BK860" s="513">
        <v>41975</v>
      </c>
      <c r="BL860" s="513">
        <v>46217</v>
      </c>
      <c r="BM860" s="513">
        <v>42471</v>
      </c>
      <c r="BN860" s="509">
        <v>1</v>
      </c>
      <c r="BO860" s="510" t="s">
        <v>1078</v>
      </c>
      <c r="BP860" s="58">
        <f t="shared" si="715"/>
        <v>7</v>
      </c>
      <c r="BQ860" s="320" t="str">
        <f>IF(AI860="","",VLOOKUP(AJ860,[0]!Qualifier,(COLUMN(AJ860)-34),FALSE))</f>
        <v>Tissue</v>
      </c>
      <c r="BR860" s="320" t="str">
        <f>IF(AJ860="","",VLOOKUP(AK860,[0]!Qualifier,(COLUMN(AK860)-34),FALSE))</f>
        <v xml:space="preserve">NoAC </v>
      </c>
      <c r="BS860" s="320" t="str">
        <f>IF(AK860="","",VLOOKUP(AL860,[0]!Qualifier,(COLUMN(AL860)-34),FALSE))</f>
        <v xml:space="preserve">NoAdd </v>
      </c>
      <c r="BT860" s="320" t="str">
        <f>IF(AL860="","",VLOOKUP(AM860,[0]!Qualifier,(COLUMN(AM860)-34),FALSE))</f>
        <v xml:space="preserve">CleanR </v>
      </c>
      <c r="BU860" s="320" t="str">
        <f>IF(AM860="","",VLOOKUP(AN860,[0]!Qualifier,(COLUMN(AN860)-34),FALSE))</f>
        <v>VSTis</v>
      </c>
      <c r="BV860" s="320" t="str">
        <f>IF(AN860="","",VLOOKUP(AO860,[0]!Qualifier,(COLUMN(AO860)-34),FALSE))</f>
        <v xml:space="preserve">-45to-35°C </v>
      </c>
      <c r="BW860" s="320" t="str">
        <f>IF(AO860="","",VLOOKUP(AP860,[0]!Qualifier,(COLUMN(AP860)-34),FALSE))</f>
        <v>Frozen</v>
      </c>
      <c r="BX860" s="320" t="str">
        <f>IF(AP860="","",VLOOKUP(AQ860,[0]!Qualifier,(COLUMN(AQ860)-34),FALSE))</f>
        <v xml:space="preserve">Postm </v>
      </c>
      <c r="BY860" s="320" t="str">
        <f>IF(AQ860="","",VLOOKUP(AR860,[0]!Qualifier,(COLUMN(AR860)-34),FALSE))</f>
        <v xml:space="preserve">Other </v>
      </c>
      <c r="BZ860" s="320" t="str">
        <f>IF(AR860="","",VLOOKUP(AS860,[0]!Qualifier,(COLUMN(AS860)-34),FALSE))</f>
        <v xml:space="preserve">NA </v>
      </c>
      <c r="CA860" s="320" t="str">
        <f>IF(AS860="","",VLOOKUP(AT860,[0]!Qualifier,(COLUMN(AT860)-34),FALSE))</f>
        <v>Transpl</v>
      </c>
      <c r="CB860" s="320" t="str">
        <f>IF(AT860="","",VLOOKUP(AU860,[0]!Qualifier,(COLUMN(AU860)-34),FALSE))</f>
        <v xml:space="preserve">None </v>
      </c>
      <c r="CC860" s="320" t="str">
        <f>IF(AU860="","",VLOOKUP(AV860,[0]!Qualifier,(COLUMN(AV860)-34),FALSE))</f>
        <v xml:space="preserve">None </v>
      </c>
      <c r="CD860" s="320" t="str">
        <f>IF(AV860="","",VLOOKUP(AW860,[0]!Qualifier,(COLUMN(AW860)-34),FALSE))</f>
        <v xml:space="preserve">NoIrr </v>
      </c>
      <c r="CE860" s="320" t="str">
        <f>IF(AW860="","",VLOOKUP(AX860,[0]!Qualifier,(COLUMN(AX860)-34),FALSE))</f>
        <v xml:space="preserve">- </v>
      </c>
      <c r="CF860" s="320" t="str">
        <f>IF(AX860="","",VLOOKUP(AY860,[0]!Qualifier,(COLUMN(AY860)-34),FALSE))</f>
        <v>no sub</v>
      </c>
      <c r="CG860" s="320" t="str">
        <f>IF(AY860="","",VLOOKUP(AZ860,[0]!Qualifier,(COLUMN(AZ860)-34),FALSE))</f>
        <v>Non</v>
      </c>
      <c r="CH860" s="320" t="str">
        <f>IF(AZ860="","",VLOOKUP(BA860,[0]!Qualifier,(COLUMN(BA860)-34),FALSE))</f>
        <v>Cartilago</v>
      </c>
      <c r="CI860" s="320" t="str">
        <f>IF(BA860="","",VLOOKUP(BB860,[0]!Qualifier,(COLUMN(BB860)-34),FALSE))</f>
        <v>PAA</v>
      </c>
      <c r="CJ860" s="320"/>
      <c r="CK860" s="513" t="str">
        <f t="shared" si="716"/>
        <v>7-1-1-4-5-11-3-4-3-1-8-1-1-1-1-1-1-31-11</v>
      </c>
    </row>
    <row r="861" spans="2:96" ht="12.95" customHeight="1" outlineLevel="1" x14ac:dyDescent="0.35">
      <c r="B861" s="7">
        <f t="shared" si="690"/>
        <v>856</v>
      </c>
      <c r="C861" s="59">
        <f t="shared" si="691"/>
        <v>856</v>
      </c>
      <c r="D861" s="124">
        <f t="shared" si="692"/>
        <v>731007</v>
      </c>
      <c r="E861" s="16" t="str">
        <f t="shared" si="693"/>
        <v>Tissue</v>
      </c>
      <c r="F861" s="58" t="str">
        <f t="shared" si="694"/>
        <v xml:space="preserve">NoAC </v>
      </c>
      <c r="G861" s="58" t="str">
        <f t="shared" si="695"/>
        <v xml:space="preserve">? </v>
      </c>
      <c r="H861" s="58" t="str">
        <f t="shared" si="696"/>
        <v xml:space="preserve">Closed </v>
      </c>
      <c r="I861" s="58" t="str">
        <f t="shared" si="697"/>
        <v>VSTis</v>
      </c>
      <c r="J861" s="58" t="str">
        <f t="shared" si="698"/>
        <v xml:space="preserve">5to30°C </v>
      </c>
      <c r="K861" s="58" t="str">
        <f t="shared" si="699"/>
        <v>Lyophil</v>
      </c>
      <c r="L861" s="58" t="str">
        <f t="shared" si="700"/>
        <v xml:space="preserve">Postm </v>
      </c>
      <c r="M861" s="58" t="str">
        <f t="shared" si="701"/>
        <v>?</v>
      </c>
      <c r="N861" s="58" t="str">
        <f t="shared" si="702"/>
        <v xml:space="preserve">NA </v>
      </c>
      <c r="O861" s="58" t="str">
        <f t="shared" si="703"/>
        <v>Transpl</v>
      </c>
      <c r="P861" s="58" t="str">
        <f t="shared" si="704"/>
        <v xml:space="preserve">? </v>
      </c>
      <c r="Q861" s="58" t="str">
        <f t="shared" si="705"/>
        <v xml:space="preserve">? </v>
      </c>
      <c r="R861" s="58" t="str">
        <f t="shared" si="706"/>
        <v xml:space="preserve">NoIrr </v>
      </c>
      <c r="S861" s="58" t="str">
        <f t="shared" si="707"/>
        <v xml:space="preserve">- </v>
      </c>
      <c r="T861" s="58" t="str">
        <f t="shared" si="708"/>
        <v>no sub</v>
      </c>
      <c r="U861" s="58" t="str">
        <f t="shared" si="709"/>
        <v>BactTestNeg</v>
      </c>
      <c r="V861" s="58" t="str">
        <f t="shared" si="710"/>
        <v>Cartilago</v>
      </c>
      <c r="W861" s="58" t="str">
        <f t="shared" si="711"/>
        <v xml:space="preserve">None </v>
      </c>
      <c r="Y861" s="161" t="str">
        <f t="shared" si="712"/>
        <v>7-1-0-1-5-14-2-4-0-1-8-0-0-1-1-1-10-31-1</v>
      </c>
      <c r="Z861" s="8">
        <f t="shared" si="713"/>
        <v>731007</v>
      </c>
      <c r="AA861" s="7">
        <f t="shared" si="714"/>
        <v>856</v>
      </c>
      <c r="AB861" s="29" t="str">
        <f t="shared" si="717"/>
        <v>7</v>
      </c>
      <c r="AC861" s="29" t="str">
        <f t="shared" si="717"/>
        <v>3</v>
      </c>
      <c r="AD861" s="29" t="str">
        <f t="shared" si="717"/>
        <v>1</v>
      </c>
      <c r="AE861" s="29" t="str">
        <f t="shared" si="717"/>
        <v>0</v>
      </c>
      <c r="AF861" s="29" t="str">
        <f t="shared" si="717"/>
        <v>0</v>
      </c>
      <c r="AG861" s="29" t="str">
        <f t="shared" si="717"/>
        <v>7</v>
      </c>
      <c r="AH861" s="48">
        <f t="shared" si="718"/>
        <v>856</v>
      </c>
      <c r="AI861" s="510">
        <v>731007</v>
      </c>
      <c r="AJ861" s="509">
        <v>7</v>
      </c>
      <c r="AK861" s="509">
        <v>1</v>
      </c>
      <c r="AL861" s="509">
        <v>0</v>
      </c>
      <c r="AM861" s="509">
        <v>1</v>
      </c>
      <c r="AN861" s="509">
        <v>5</v>
      </c>
      <c r="AO861" s="509">
        <v>14</v>
      </c>
      <c r="AP861" s="509">
        <v>2</v>
      </c>
      <c r="AQ861" s="509">
        <v>4</v>
      </c>
      <c r="AR861" s="509">
        <v>0</v>
      </c>
      <c r="AS861" s="509">
        <v>1</v>
      </c>
      <c r="AT861" s="509">
        <v>8</v>
      </c>
      <c r="AU861" s="509">
        <v>0</v>
      </c>
      <c r="AV861" s="509">
        <v>0</v>
      </c>
      <c r="AW861" s="509">
        <v>1</v>
      </c>
      <c r="AX861" s="509">
        <v>1</v>
      </c>
      <c r="AY861" s="509">
        <v>1</v>
      </c>
      <c r="AZ861" s="509">
        <v>10</v>
      </c>
      <c r="BA861" s="509">
        <v>31</v>
      </c>
      <c r="BB861" s="509">
        <v>1</v>
      </c>
      <c r="BC861" s="509" t="b">
        <v>0</v>
      </c>
      <c r="BD861" s="508">
        <v>45145</v>
      </c>
      <c r="BE861" s="508">
        <v>45124</v>
      </c>
      <c r="BF861" s="509" t="b">
        <v>0</v>
      </c>
      <c r="BG861" s="510" t="s">
        <v>1551</v>
      </c>
      <c r="BH861" s="509">
        <v>39</v>
      </c>
      <c r="BI861" s="510" t="s">
        <v>778</v>
      </c>
      <c r="BJ861" s="513">
        <v>45145</v>
      </c>
      <c r="BK861" s="513">
        <v>45124</v>
      </c>
      <c r="BL861" s="513">
        <v>46217</v>
      </c>
      <c r="BM861" s="513">
        <v>45516</v>
      </c>
      <c r="BN861" s="509">
        <v>1</v>
      </c>
      <c r="BO861" s="510" t="s">
        <v>1576</v>
      </c>
      <c r="BP861" s="58">
        <f t="shared" si="715"/>
        <v>7</v>
      </c>
      <c r="BQ861" s="320" t="str">
        <f>IF(AI861="","",VLOOKUP(AJ861,[0]!Qualifier,(COLUMN(AJ861)-34),FALSE))</f>
        <v>Tissue</v>
      </c>
      <c r="BR861" s="320" t="str">
        <f>IF(AJ861="","",VLOOKUP(AK861,[0]!Qualifier,(COLUMN(AK861)-34),FALSE))</f>
        <v xml:space="preserve">NoAC </v>
      </c>
      <c r="BS861" s="320" t="str">
        <f>IF(AK861="","",VLOOKUP(AL861,[0]!Qualifier,(COLUMN(AL861)-34),FALSE))</f>
        <v xml:space="preserve">? </v>
      </c>
      <c r="BT861" s="320" t="str">
        <f>IF(AL861="","",VLOOKUP(AM861,[0]!Qualifier,(COLUMN(AM861)-34),FALSE))</f>
        <v xml:space="preserve">Closed </v>
      </c>
      <c r="BU861" s="320" t="str">
        <f>IF(AM861="","",VLOOKUP(AN861,[0]!Qualifier,(COLUMN(AN861)-34),FALSE))</f>
        <v>VSTis</v>
      </c>
      <c r="BV861" s="320" t="str">
        <f>IF(AN861="","",VLOOKUP(AO861,[0]!Qualifier,(COLUMN(AO861)-34),FALSE))</f>
        <v xml:space="preserve">5to30°C </v>
      </c>
      <c r="BW861" s="320" t="str">
        <f>IF(AO861="","",VLOOKUP(AP861,[0]!Qualifier,(COLUMN(AP861)-34),FALSE))</f>
        <v>Lyophil</v>
      </c>
      <c r="BX861" s="320" t="str">
        <f>IF(AP861="","",VLOOKUP(AQ861,[0]!Qualifier,(COLUMN(AQ861)-34),FALSE))</f>
        <v xml:space="preserve">Postm </v>
      </c>
      <c r="BY861" s="320" t="str">
        <f>IF(AQ861="","",VLOOKUP(AR861,[0]!Qualifier,(COLUMN(AR861)-34),FALSE))</f>
        <v>?</v>
      </c>
      <c r="BZ861" s="320" t="str">
        <f>IF(AR861="","",VLOOKUP(AS861,[0]!Qualifier,(COLUMN(AS861)-34),FALSE))</f>
        <v xml:space="preserve">NA </v>
      </c>
      <c r="CA861" s="320" t="str">
        <f>IF(AS861="","",VLOOKUP(AT861,[0]!Qualifier,(COLUMN(AT861)-34),FALSE))</f>
        <v>Transpl</v>
      </c>
      <c r="CB861" s="320" t="str">
        <f>IF(AT861="","",VLOOKUP(AU861,[0]!Qualifier,(COLUMN(AU861)-34),FALSE))</f>
        <v xml:space="preserve">? </v>
      </c>
      <c r="CC861" s="320" t="str">
        <f>IF(AU861="","",VLOOKUP(AV861,[0]!Qualifier,(COLUMN(AV861)-34),FALSE))</f>
        <v xml:space="preserve">? </v>
      </c>
      <c r="CD861" s="320" t="str">
        <f>IF(AV861="","",VLOOKUP(AW861,[0]!Qualifier,(COLUMN(AW861)-34),FALSE))</f>
        <v xml:space="preserve">NoIrr </v>
      </c>
      <c r="CE861" s="320" t="str">
        <f>IF(AW861="","",VLOOKUP(AX861,[0]!Qualifier,(COLUMN(AX861)-34),FALSE))</f>
        <v xml:space="preserve">- </v>
      </c>
      <c r="CF861" s="320" t="str">
        <f>IF(AX861="","",VLOOKUP(AY861,[0]!Qualifier,(COLUMN(AY861)-34),FALSE))</f>
        <v>no sub</v>
      </c>
      <c r="CG861" s="320" t="str">
        <f>IF(AY861="","",VLOOKUP(AZ861,[0]!Qualifier,(COLUMN(AZ861)-34),FALSE))</f>
        <v>BactTestNeg</v>
      </c>
      <c r="CH861" s="320" t="str">
        <f>IF(AZ861="","",VLOOKUP(BA861,[0]!Qualifier,(COLUMN(BA861)-34),FALSE))</f>
        <v>Cartilago</v>
      </c>
      <c r="CI861" s="320" t="str">
        <f>IF(BA861="","",VLOOKUP(BB861,[0]!Qualifier,(COLUMN(BB861)-34),FALSE))</f>
        <v xml:space="preserve">None </v>
      </c>
      <c r="CJ861" s="320"/>
      <c r="CK861" s="513" t="str">
        <f t="shared" si="716"/>
        <v>7-1-0-1-5-14-2-4-0-1-8-0-0-1-1-1-10-31-1</v>
      </c>
    </row>
    <row r="862" spans="2:96" ht="12.95" customHeight="1" outlineLevel="1" x14ac:dyDescent="0.35">
      <c r="B862" s="7">
        <f t="shared" si="690"/>
        <v>857</v>
      </c>
      <c r="C862" s="59">
        <f t="shared" si="691"/>
        <v>857</v>
      </c>
      <c r="D862" s="124">
        <f t="shared" si="692"/>
        <v>731008</v>
      </c>
      <c r="E862" s="16" t="str">
        <f t="shared" si="693"/>
        <v>Tissue</v>
      </c>
      <c r="F862" s="58" t="str">
        <f t="shared" si="694"/>
        <v xml:space="preserve">NoAC </v>
      </c>
      <c r="G862" s="58" t="str">
        <f t="shared" si="695"/>
        <v xml:space="preserve">? </v>
      </c>
      <c r="H862" s="58" t="str">
        <f t="shared" si="696"/>
        <v xml:space="preserve">Closed </v>
      </c>
      <c r="I862" s="58" t="str">
        <f t="shared" si="697"/>
        <v>VSTis</v>
      </c>
      <c r="J862" s="58" t="str">
        <f t="shared" si="698"/>
        <v xml:space="preserve">≤-35°C </v>
      </c>
      <c r="K862" s="58" t="str">
        <f t="shared" si="699"/>
        <v>DeepFr</v>
      </c>
      <c r="L862" s="58" t="str">
        <f t="shared" si="700"/>
        <v xml:space="preserve">Postm </v>
      </c>
      <c r="M862" s="58" t="str">
        <f t="shared" si="701"/>
        <v>?</v>
      </c>
      <c r="N862" s="58" t="str">
        <f t="shared" si="702"/>
        <v xml:space="preserve">NA </v>
      </c>
      <c r="O862" s="58" t="str">
        <f t="shared" si="703"/>
        <v>Transpl</v>
      </c>
      <c r="P862" s="58" t="str">
        <f t="shared" si="704"/>
        <v xml:space="preserve">? </v>
      </c>
      <c r="Q862" s="58" t="str">
        <f t="shared" si="705"/>
        <v xml:space="preserve">? </v>
      </c>
      <c r="R862" s="58" t="str">
        <f t="shared" si="706"/>
        <v xml:space="preserve">NoIrr </v>
      </c>
      <c r="S862" s="58" t="str">
        <f t="shared" si="707"/>
        <v xml:space="preserve">- </v>
      </c>
      <c r="T862" s="58" t="str">
        <f t="shared" si="708"/>
        <v>no sub</v>
      </c>
      <c r="U862" s="58" t="str">
        <f t="shared" si="709"/>
        <v>BactTestNeg</v>
      </c>
      <c r="V862" s="58" t="str">
        <f t="shared" si="710"/>
        <v>Cartilago</v>
      </c>
      <c r="W862" s="58" t="str">
        <f t="shared" si="711"/>
        <v xml:space="preserve">None </v>
      </c>
      <c r="Y862" s="161" t="str">
        <f t="shared" si="712"/>
        <v>7-1-0-1-5-10-4-4-0-1-8-0-0-1-1-1-10-31-1</v>
      </c>
      <c r="Z862" s="8">
        <f t="shared" si="713"/>
        <v>731008</v>
      </c>
      <c r="AA862" s="7">
        <f t="shared" si="714"/>
        <v>857</v>
      </c>
      <c r="AB862" s="29" t="str">
        <f t="shared" si="717"/>
        <v>7</v>
      </c>
      <c r="AC862" s="29" t="str">
        <f t="shared" si="717"/>
        <v>3</v>
      </c>
      <c r="AD862" s="29" t="str">
        <f t="shared" si="717"/>
        <v>1</v>
      </c>
      <c r="AE862" s="29" t="str">
        <f t="shared" si="717"/>
        <v>0</v>
      </c>
      <c r="AF862" s="29" t="str">
        <f t="shared" si="717"/>
        <v>0</v>
      </c>
      <c r="AG862" s="29" t="str">
        <f t="shared" si="717"/>
        <v>8</v>
      </c>
      <c r="AH862" s="48">
        <f t="shared" si="718"/>
        <v>857</v>
      </c>
      <c r="AI862" s="510">
        <v>731008</v>
      </c>
      <c r="AJ862" s="509">
        <v>7</v>
      </c>
      <c r="AK862" s="509">
        <v>1</v>
      </c>
      <c r="AL862" s="509">
        <v>0</v>
      </c>
      <c r="AM862" s="509">
        <v>1</v>
      </c>
      <c r="AN862" s="509">
        <v>5</v>
      </c>
      <c r="AO862" s="509">
        <v>10</v>
      </c>
      <c r="AP862" s="509">
        <v>4</v>
      </c>
      <c r="AQ862" s="509">
        <v>4</v>
      </c>
      <c r="AR862" s="509">
        <v>0</v>
      </c>
      <c r="AS862" s="509">
        <v>1</v>
      </c>
      <c r="AT862" s="509">
        <v>8</v>
      </c>
      <c r="AU862" s="509">
        <v>0</v>
      </c>
      <c r="AV862" s="509">
        <v>0</v>
      </c>
      <c r="AW862" s="509">
        <v>1</v>
      </c>
      <c r="AX862" s="509">
        <v>1</v>
      </c>
      <c r="AY862" s="509">
        <v>1</v>
      </c>
      <c r="AZ862" s="509">
        <v>10</v>
      </c>
      <c r="BA862" s="509">
        <v>31</v>
      </c>
      <c r="BB862" s="509">
        <v>1</v>
      </c>
      <c r="BC862" s="509" t="b">
        <v>0</v>
      </c>
      <c r="BD862" s="508">
        <v>45145</v>
      </c>
      <c r="BE862" s="508">
        <v>45124</v>
      </c>
      <c r="BF862" s="509" t="b">
        <v>0</v>
      </c>
      <c r="BG862" s="510" t="s">
        <v>1552</v>
      </c>
      <c r="BH862" s="509">
        <v>39</v>
      </c>
      <c r="BI862" s="510" t="s">
        <v>778</v>
      </c>
      <c r="BJ862" s="513">
        <v>45145</v>
      </c>
      <c r="BK862" s="513">
        <v>45124</v>
      </c>
      <c r="BL862" s="513">
        <v>46217</v>
      </c>
      <c r="BM862" s="513">
        <v>45516</v>
      </c>
      <c r="BN862" s="509">
        <v>1</v>
      </c>
      <c r="BO862" s="510" t="s">
        <v>1576</v>
      </c>
      <c r="BP862" s="58">
        <f t="shared" si="715"/>
        <v>7</v>
      </c>
      <c r="BQ862" s="320" t="str">
        <f>IF(AI862="","",VLOOKUP(AJ862,[0]!Qualifier,(COLUMN(AJ862)-34),FALSE))</f>
        <v>Tissue</v>
      </c>
      <c r="BR862" s="320" t="str">
        <f>IF(AJ862="","",VLOOKUP(AK862,[0]!Qualifier,(COLUMN(AK862)-34),FALSE))</f>
        <v xml:space="preserve">NoAC </v>
      </c>
      <c r="BS862" s="320" t="str">
        <f>IF(AK862="","",VLOOKUP(AL862,[0]!Qualifier,(COLUMN(AL862)-34),FALSE))</f>
        <v xml:space="preserve">? </v>
      </c>
      <c r="BT862" s="320" t="str">
        <f>IF(AL862="","",VLOOKUP(AM862,[0]!Qualifier,(COLUMN(AM862)-34),FALSE))</f>
        <v xml:space="preserve">Closed </v>
      </c>
      <c r="BU862" s="320" t="str">
        <f>IF(AM862="","",VLOOKUP(AN862,[0]!Qualifier,(COLUMN(AN862)-34),FALSE))</f>
        <v>VSTis</v>
      </c>
      <c r="BV862" s="320" t="str">
        <f>IF(AN862="","",VLOOKUP(AO862,[0]!Qualifier,(COLUMN(AO862)-34),FALSE))</f>
        <v xml:space="preserve">≤-35°C </v>
      </c>
      <c r="BW862" s="320" t="str">
        <f>IF(AO862="","",VLOOKUP(AP862,[0]!Qualifier,(COLUMN(AP862)-34),FALSE))</f>
        <v>DeepFr</v>
      </c>
      <c r="BX862" s="320" t="str">
        <f>IF(AP862="","",VLOOKUP(AQ862,[0]!Qualifier,(COLUMN(AQ862)-34),FALSE))</f>
        <v xml:space="preserve">Postm </v>
      </c>
      <c r="BY862" s="320" t="str">
        <f>IF(AQ862="","",VLOOKUP(AR862,[0]!Qualifier,(COLUMN(AR862)-34),FALSE))</f>
        <v>?</v>
      </c>
      <c r="BZ862" s="320" t="str">
        <f>IF(AR862="","",VLOOKUP(AS862,[0]!Qualifier,(COLUMN(AS862)-34),FALSE))</f>
        <v xml:space="preserve">NA </v>
      </c>
      <c r="CA862" s="320" t="str">
        <f>IF(AS862="","",VLOOKUP(AT862,[0]!Qualifier,(COLUMN(AT862)-34),FALSE))</f>
        <v>Transpl</v>
      </c>
      <c r="CB862" s="320" t="str">
        <f>IF(AT862="","",VLOOKUP(AU862,[0]!Qualifier,(COLUMN(AU862)-34),FALSE))</f>
        <v xml:space="preserve">? </v>
      </c>
      <c r="CC862" s="320" t="str">
        <f>IF(AU862="","",VLOOKUP(AV862,[0]!Qualifier,(COLUMN(AV862)-34),FALSE))</f>
        <v xml:space="preserve">? </v>
      </c>
      <c r="CD862" s="320" t="str">
        <f>IF(AV862="","",VLOOKUP(AW862,[0]!Qualifier,(COLUMN(AW862)-34),FALSE))</f>
        <v xml:space="preserve">NoIrr </v>
      </c>
      <c r="CE862" s="320" t="str">
        <f>IF(AW862="","",VLOOKUP(AX862,[0]!Qualifier,(COLUMN(AX862)-34),FALSE))</f>
        <v xml:space="preserve">- </v>
      </c>
      <c r="CF862" s="320" t="str">
        <f>IF(AX862="","",VLOOKUP(AY862,[0]!Qualifier,(COLUMN(AY862)-34),FALSE))</f>
        <v>no sub</v>
      </c>
      <c r="CG862" s="320" t="str">
        <f>IF(AY862="","",VLOOKUP(AZ862,[0]!Qualifier,(COLUMN(AZ862)-34),FALSE))</f>
        <v>BactTestNeg</v>
      </c>
      <c r="CH862" s="320" t="str">
        <f>IF(AZ862="","",VLOOKUP(BA862,[0]!Qualifier,(COLUMN(BA862)-34),FALSE))</f>
        <v>Cartilago</v>
      </c>
      <c r="CI862" s="320" t="str">
        <f>IF(BA862="","",VLOOKUP(BB862,[0]!Qualifier,(COLUMN(BB862)-34),FALSE))</f>
        <v xml:space="preserve">None </v>
      </c>
      <c r="CJ862" s="320"/>
      <c r="CK862" s="513" t="str">
        <f t="shared" si="716"/>
        <v>7-1-0-1-5-10-4-4-0-1-8-0-0-1-1-1-10-31-1</v>
      </c>
    </row>
    <row r="863" spans="2:96" ht="12.95" customHeight="1" outlineLevel="1" x14ac:dyDescent="0.35">
      <c r="B863" s="7">
        <f t="shared" si="690"/>
        <v>858</v>
      </c>
      <c r="C863" s="59">
        <f t="shared" si="691"/>
        <v>858</v>
      </c>
      <c r="D863" s="124">
        <f t="shared" si="692"/>
        <v>732001</v>
      </c>
      <c r="E863" s="16" t="str">
        <f t="shared" si="693"/>
        <v>Tissue</v>
      </c>
      <c r="F863" s="58" t="str">
        <f t="shared" si="694"/>
        <v xml:space="preserve">NoAC </v>
      </c>
      <c r="G863" s="58" t="str">
        <f t="shared" si="695"/>
        <v xml:space="preserve">NoAdd </v>
      </c>
      <c r="H863" s="58" t="str">
        <f t="shared" si="696"/>
        <v xml:space="preserve">CleanR </v>
      </c>
      <c r="I863" s="58" t="str">
        <f t="shared" si="697"/>
        <v>VSTis</v>
      </c>
      <c r="J863" s="58" t="str">
        <f t="shared" si="698"/>
        <v>RoomT</v>
      </c>
      <c r="K863" s="58" t="str">
        <f t="shared" si="699"/>
        <v>Lyophil</v>
      </c>
      <c r="L863" s="58" t="str">
        <f t="shared" si="700"/>
        <v xml:space="preserve">Postm </v>
      </c>
      <c r="M863" s="58" t="str">
        <f t="shared" si="701"/>
        <v xml:space="preserve">Other </v>
      </c>
      <c r="N863" s="58" t="str">
        <f t="shared" si="702"/>
        <v xml:space="preserve">NA </v>
      </c>
      <c r="O863" s="58" t="str">
        <f t="shared" si="703"/>
        <v>Transpl</v>
      </c>
      <c r="P863" s="58" t="str">
        <f t="shared" si="704"/>
        <v xml:space="preserve">None </v>
      </c>
      <c r="Q863" s="58" t="str">
        <f t="shared" si="705"/>
        <v xml:space="preserve">None </v>
      </c>
      <c r="R863" s="58" t="str">
        <f t="shared" si="706"/>
        <v xml:space="preserve">NoIrr </v>
      </c>
      <c r="S863" s="58" t="str">
        <f t="shared" si="707"/>
        <v xml:space="preserve">- </v>
      </c>
      <c r="T863" s="58" t="str">
        <f t="shared" si="708"/>
        <v>no sub</v>
      </c>
      <c r="U863" s="58" t="str">
        <f t="shared" si="709"/>
        <v>Non</v>
      </c>
      <c r="V863" s="58" t="str">
        <f t="shared" si="710"/>
        <v>Fascia</v>
      </c>
      <c r="W863" s="58" t="str">
        <f t="shared" si="711"/>
        <v>PAA</v>
      </c>
      <c r="Y863" s="161" t="str">
        <f t="shared" si="712"/>
        <v>7-1-1-4-5-13-2-4-3-1-8-1-1-1-1-1-1-32-11</v>
      </c>
      <c r="Z863" s="8">
        <f t="shared" si="713"/>
        <v>732001</v>
      </c>
      <c r="AA863" s="7">
        <f t="shared" si="714"/>
        <v>858</v>
      </c>
      <c r="AB863" s="29" t="str">
        <f t="shared" si="717"/>
        <v>7</v>
      </c>
      <c r="AC863" s="29" t="str">
        <f t="shared" si="717"/>
        <v>3</v>
      </c>
      <c r="AD863" s="29" t="str">
        <f t="shared" si="717"/>
        <v>2</v>
      </c>
      <c r="AE863" s="29" t="str">
        <f t="shared" si="717"/>
        <v>0</v>
      </c>
      <c r="AF863" s="29" t="str">
        <f t="shared" si="717"/>
        <v>0</v>
      </c>
      <c r="AG863" s="29" t="str">
        <f t="shared" si="717"/>
        <v>1</v>
      </c>
      <c r="AH863" s="48">
        <f t="shared" si="718"/>
        <v>858</v>
      </c>
      <c r="AI863" s="510">
        <v>732001</v>
      </c>
      <c r="AJ863" s="509">
        <v>7</v>
      </c>
      <c r="AK863" s="509">
        <v>1</v>
      </c>
      <c r="AL863" s="509">
        <v>1</v>
      </c>
      <c r="AM863" s="509">
        <v>4</v>
      </c>
      <c r="AN863" s="509">
        <v>5</v>
      </c>
      <c r="AO863" s="509">
        <v>13</v>
      </c>
      <c r="AP863" s="509">
        <v>2</v>
      </c>
      <c r="AQ863" s="509">
        <v>4</v>
      </c>
      <c r="AR863" s="509">
        <v>3</v>
      </c>
      <c r="AS863" s="509">
        <v>1</v>
      </c>
      <c r="AT863" s="509">
        <v>8</v>
      </c>
      <c r="AU863" s="509">
        <v>1</v>
      </c>
      <c r="AV863" s="509">
        <v>1</v>
      </c>
      <c r="AW863" s="509">
        <v>1</v>
      </c>
      <c r="AX863" s="509">
        <v>1</v>
      </c>
      <c r="AY863" s="509">
        <v>1</v>
      </c>
      <c r="AZ863" s="509">
        <v>1</v>
      </c>
      <c r="BA863" s="509">
        <v>32</v>
      </c>
      <c r="BB863" s="509">
        <v>11</v>
      </c>
      <c r="BC863" s="509" t="b">
        <v>0</v>
      </c>
      <c r="BD863" s="508">
        <v>41252</v>
      </c>
      <c r="BE863" s="508">
        <v>40751</v>
      </c>
      <c r="BF863" s="509" t="b">
        <v>0</v>
      </c>
      <c r="BG863" s="510" t="s">
        <v>780</v>
      </c>
      <c r="BH863" s="509">
        <v>11</v>
      </c>
      <c r="BI863" s="510" t="s">
        <v>781</v>
      </c>
      <c r="BJ863" s="513">
        <v>41252</v>
      </c>
      <c r="BK863" s="513">
        <v>40751</v>
      </c>
      <c r="BL863" s="513">
        <v>46217</v>
      </c>
      <c r="BM863" s="513">
        <v>42471</v>
      </c>
      <c r="BN863" s="509">
        <v>1</v>
      </c>
      <c r="BO863" s="510" t="s">
        <v>1078</v>
      </c>
      <c r="BP863" s="58">
        <f t="shared" si="715"/>
        <v>7</v>
      </c>
      <c r="BQ863" s="320" t="str">
        <f>IF(AI863="","",VLOOKUP(AJ863,[0]!Qualifier,(COLUMN(AJ863)-34),FALSE))</f>
        <v>Tissue</v>
      </c>
      <c r="BR863" s="320" t="str">
        <f>IF(AJ863="","",VLOOKUP(AK863,[0]!Qualifier,(COLUMN(AK863)-34),FALSE))</f>
        <v xml:space="preserve">NoAC </v>
      </c>
      <c r="BS863" s="320" t="str">
        <f>IF(AK863="","",VLOOKUP(AL863,[0]!Qualifier,(COLUMN(AL863)-34),FALSE))</f>
        <v xml:space="preserve">NoAdd </v>
      </c>
      <c r="BT863" s="320" t="str">
        <f>IF(AL863="","",VLOOKUP(AM863,[0]!Qualifier,(COLUMN(AM863)-34),FALSE))</f>
        <v xml:space="preserve">CleanR </v>
      </c>
      <c r="BU863" s="320" t="str">
        <f>IF(AM863="","",VLOOKUP(AN863,[0]!Qualifier,(COLUMN(AN863)-34),FALSE))</f>
        <v>VSTis</v>
      </c>
      <c r="BV863" s="320" t="str">
        <f>IF(AN863="","",VLOOKUP(AO863,[0]!Qualifier,(COLUMN(AO863)-34),FALSE))</f>
        <v>RoomT</v>
      </c>
      <c r="BW863" s="320" t="str">
        <f>IF(AO863="","",VLOOKUP(AP863,[0]!Qualifier,(COLUMN(AP863)-34),FALSE))</f>
        <v>Lyophil</v>
      </c>
      <c r="BX863" s="320" t="str">
        <f>IF(AP863="","",VLOOKUP(AQ863,[0]!Qualifier,(COLUMN(AQ863)-34),FALSE))</f>
        <v xml:space="preserve">Postm </v>
      </c>
      <c r="BY863" s="320" t="str">
        <f>IF(AQ863="","",VLOOKUP(AR863,[0]!Qualifier,(COLUMN(AR863)-34),FALSE))</f>
        <v xml:space="preserve">Other </v>
      </c>
      <c r="BZ863" s="320" t="str">
        <f>IF(AR863="","",VLOOKUP(AS863,[0]!Qualifier,(COLUMN(AS863)-34),FALSE))</f>
        <v xml:space="preserve">NA </v>
      </c>
      <c r="CA863" s="320" t="str">
        <f>IF(AS863="","",VLOOKUP(AT863,[0]!Qualifier,(COLUMN(AT863)-34),FALSE))</f>
        <v>Transpl</v>
      </c>
      <c r="CB863" s="320" t="str">
        <f>IF(AT863="","",VLOOKUP(AU863,[0]!Qualifier,(COLUMN(AU863)-34),FALSE))</f>
        <v xml:space="preserve">None </v>
      </c>
      <c r="CC863" s="320" t="str">
        <f>IF(AU863="","",VLOOKUP(AV863,[0]!Qualifier,(COLUMN(AV863)-34),FALSE))</f>
        <v xml:space="preserve">None </v>
      </c>
      <c r="CD863" s="320" t="str">
        <f>IF(AV863="","",VLOOKUP(AW863,[0]!Qualifier,(COLUMN(AW863)-34),FALSE))</f>
        <v xml:space="preserve">NoIrr </v>
      </c>
      <c r="CE863" s="320" t="str">
        <f>IF(AW863="","",VLOOKUP(AX863,[0]!Qualifier,(COLUMN(AX863)-34),FALSE))</f>
        <v xml:space="preserve">- </v>
      </c>
      <c r="CF863" s="320" t="str">
        <f>IF(AX863="","",VLOOKUP(AY863,[0]!Qualifier,(COLUMN(AY863)-34),FALSE))</f>
        <v>no sub</v>
      </c>
      <c r="CG863" s="320" t="str">
        <f>IF(AY863="","",VLOOKUP(AZ863,[0]!Qualifier,(COLUMN(AZ863)-34),FALSE))</f>
        <v>Non</v>
      </c>
      <c r="CH863" s="320" t="str">
        <f>IF(AZ863="","",VLOOKUP(BA863,[0]!Qualifier,(COLUMN(BA863)-34),FALSE))</f>
        <v>Fascia</v>
      </c>
      <c r="CI863" s="320" t="str">
        <f>IF(BA863="","",VLOOKUP(BB863,[0]!Qualifier,(COLUMN(BB863)-34),FALSE))</f>
        <v>PAA</v>
      </c>
      <c r="CJ863" s="320"/>
      <c r="CK863" s="513" t="str">
        <f t="shared" si="716"/>
        <v>7-1-1-4-5-13-2-4-3-1-8-1-1-1-1-1-1-32-11</v>
      </c>
    </row>
    <row r="864" spans="2:96" ht="12.95" customHeight="1" outlineLevel="1" x14ac:dyDescent="0.35">
      <c r="B864" s="7">
        <f t="shared" si="690"/>
        <v>859</v>
      </c>
      <c r="C864" s="59">
        <f t="shared" si="691"/>
        <v>859</v>
      </c>
      <c r="D864" s="124">
        <f t="shared" si="692"/>
        <v>733001</v>
      </c>
      <c r="E864" s="16" t="str">
        <f t="shared" si="693"/>
        <v>Tissue</v>
      </c>
      <c r="F864" s="58" t="str">
        <f t="shared" si="694"/>
        <v xml:space="preserve">NoAC </v>
      </c>
      <c r="G864" s="58" t="str">
        <f t="shared" si="695"/>
        <v xml:space="preserve">NoAdd </v>
      </c>
      <c r="H864" s="58" t="str">
        <f t="shared" si="696"/>
        <v xml:space="preserve">CleanR </v>
      </c>
      <c r="I864" s="58" t="str">
        <f t="shared" si="697"/>
        <v>VSTis</v>
      </c>
      <c r="J864" s="58" t="str">
        <f t="shared" si="698"/>
        <v>RoomT</v>
      </c>
      <c r="K864" s="58" t="str">
        <f t="shared" si="699"/>
        <v>Lyophil</v>
      </c>
      <c r="L864" s="58" t="str">
        <f t="shared" si="700"/>
        <v xml:space="preserve">Postm </v>
      </c>
      <c r="M864" s="58" t="str">
        <f t="shared" si="701"/>
        <v xml:space="preserve">Other </v>
      </c>
      <c r="N864" s="58" t="str">
        <f t="shared" si="702"/>
        <v xml:space="preserve">NA </v>
      </c>
      <c r="O864" s="58" t="str">
        <f t="shared" si="703"/>
        <v>Transpl</v>
      </c>
      <c r="P864" s="58" t="str">
        <f t="shared" si="704"/>
        <v xml:space="preserve">None </v>
      </c>
      <c r="Q864" s="58" t="str">
        <f t="shared" si="705"/>
        <v xml:space="preserve">None </v>
      </c>
      <c r="R864" s="58" t="str">
        <f t="shared" si="706"/>
        <v xml:space="preserve">NoIrr </v>
      </c>
      <c r="S864" s="58" t="str">
        <f t="shared" si="707"/>
        <v xml:space="preserve">- </v>
      </c>
      <c r="T864" s="58" t="str">
        <f t="shared" si="708"/>
        <v>no sub</v>
      </c>
      <c r="U864" s="58" t="str">
        <f t="shared" si="709"/>
        <v>Non</v>
      </c>
      <c r="V864" s="58" t="str">
        <f t="shared" si="710"/>
        <v>CortBone</v>
      </c>
      <c r="W864" s="58" t="str">
        <f t="shared" si="711"/>
        <v>PAA</v>
      </c>
      <c r="Y864" s="161" t="str">
        <f t="shared" si="712"/>
        <v>7-1-1-4-5-13-2-4-3-1-8-1-1-1-1-1-1-33-11</v>
      </c>
      <c r="Z864" s="8">
        <f t="shared" si="713"/>
        <v>733001</v>
      </c>
      <c r="AA864" s="7">
        <f t="shared" si="714"/>
        <v>859</v>
      </c>
      <c r="AB864" s="29" t="str">
        <f t="shared" si="717"/>
        <v>7</v>
      </c>
      <c r="AC864" s="29" t="str">
        <f t="shared" si="717"/>
        <v>3</v>
      </c>
      <c r="AD864" s="29" t="str">
        <f t="shared" si="717"/>
        <v>3</v>
      </c>
      <c r="AE864" s="29" t="str">
        <f t="shared" si="717"/>
        <v>0</v>
      </c>
      <c r="AF864" s="29" t="str">
        <f t="shared" si="717"/>
        <v>0</v>
      </c>
      <c r="AG864" s="29" t="str">
        <f t="shared" si="717"/>
        <v>1</v>
      </c>
      <c r="AH864" s="48">
        <f t="shared" si="718"/>
        <v>859</v>
      </c>
      <c r="AI864" s="510">
        <v>733001</v>
      </c>
      <c r="AJ864" s="509">
        <v>7</v>
      </c>
      <c r="AK864" s="509">
        <v>1</v>
      </c>
      <c r="AL864" s="509">
        <v>1</v>
      </c>
      <c r="AM864" s="509">
        <v>4</v>
      </c>
      <c r="AN864" s="509">
        <v>5</v>
      </c>
      <c r="AO864" s="509">
        <v>13</v>
      </c>
      <c r="AP864" s="509">
        <v>2</v>
      </c>
      <c r="AQ864" s="509">
        <v>4</v>
      </c>
      <c r="AR864" s="509">
        <v>3</v>
      </c>
      <c r="AS864" s="509">
        <v>1</v>
      </c>
      <c r="AT864" s="509">
        <v>8</v>
      </c>
      <c r="AU864" s="509">
        <v>1</v>
      </c>
      <c r="AV864" s="509">
        <v>1</v>
      </c>
      <c r="AW864" s="509">
        <v>1</v>
      </c>
      <c r="AX864" s="509">
        <v>1</v>
      </c>
      <c r="AY864" s="509">
        <v>1</v>
      </c>
      <c r="AZ864" s="509">
        <v>1</v>
      </c>
      <c r="BA864" s="509">
        <v>33</v>
      </c>
      <c r="BB864" s="509">
        <v>11</v>
      </c>
      <c r="BC864" s="509" t="b">
        <v>0</v>
      </c>
      <c r="BD864" s="508">
        <v>41252</v>
      </c>
      <c r="BE864" s="508">
        <v>40751</v>
      </c>
      <c r="BF864" s="509" t="b">
        <v>0</v>
      </c>
      <c r="BG864" s="510" t="s">
        <v>782</v>
      </c>
      <c r="BH864" s="509">
        <v>19</v>
      </c>
      <c r="BI864" s="510" t="s">
        <v>772</v>
      </c>
      <c r="BJ864" s="513">
        <v>41252</v>
      </c>
      <c r="BK864" s="513">
        <v>40751</v>
      </c>
      <c r="BL864" s="513">
        <v>46217</v>
      </c>
      <c r="BM864" s="513">
        <v>42471</v>
      </c>
      <c r="BN864" s="509">
        <v>1</v>
      </c>
      <c r="BO864" s="510" t="s">
        <v>1078</v>
      </c>
      <c r="BP864" s="58">
        <f t="shared" si="715"/>
        <v>7</v>
      </c>
      <c r="BQ864" s="320" t="str">
        <f>IF(AI864="","",VLOOKUP(AJ864,[0]!Qualifier,(COLUMN(AJ864)-34),FALSE))</f>
        <v>Tissue</v>
      </c>
      <c r="BR864" s="320" t="str">
        <f>IF(AJ864="","",VLOOKUP(AK864,[0]!Qualifier,(COLUMN(AK864)-34),FALSE))</f>
        <v xml:space="preserve">NoAC </v>
      </c>
      <c r="BS864" s="320" t="str">
        <f>IF(AK864="","",VLOOKUP(AL864,[0]!Qualifier,(COLUMN(AL864)-34),FALSE))</f>
        <v xml:space="preserve">NoAdd </v>
      </c>
      <c r="BT864" s="320" t="str">
        <f>IF(AL864="","",VLOOKUP(AM864,[0]!Qualifier,(COLUMN(AM864)-34),FALSE))</f>
        <v xml:space="preserve">CleanR </v>
      </c>
      <c r="BU864" s="320" t="str">
        <f>IF(AM864="","",VLOOKUP(AN864,[0]!Qualifier,(COLUMN(AN864)-34),FALSE))</f>
        <v>VSTis</v>
      </c>
      <c r="BV864" s="320" t="str">
        <f>IF(AN864="","",VLOOKUP(AO864,[0]!Qualifier,(COLUMN(AO864)-34),FALSE))</f>
        <v>RoomT</v>
      </c>
      <c r="BW864" s="320" t="str">
        <f>IF(AO864="","",VLOOKUP(AP864,[0]!Qualifier,(COLUMN(AP864)-34),FALSE))</f>
        <v>Lyophil</v>
      </c>
      <c r="BX864" s="320" t="str">
        <f>IF(AP864="","",VLOOKUP(AQ864,[0]!Qualifier,(COLUMN(AQ864)-34),FALSE))</f>
        <v xml:space="preserve">Postm </v>
      </c>
      <c r="BY864" s="320" t="str">
        <f>IF(AQ864="","",VLOOKUP(AR864,[0]!Qualifier,(COLUMN(AR864)-34),FALSE))</f>
        <v xml:space="preserve">Other </v>
      </c>
      <c r="BZ864" s="320" t="str">
        <f>IF(AR864="","",VLOOKUP(AS864,[0]!Qualifier,(COLUMN(AS864)-34),FALSE))</f>
        <v xml:space="preserve">NA </v>
      </c>
      <c r="CA864" s="320" t="str">
        <f>IF(AS864="","",VLOOKUP(AT864,[0]!Qualifier,(COLUMN(AT864)-34),FALSE))</f>
        <v>Transpl</v>
      </c>
      <c r="CB864" s="320" t="str">
        <f>IF(AT864="","",VLOOKUP(AU864,[0]!Qualifier,(COLUMN(AU864)-34),FALSE))</f>
        <v xml:space="preserve">None </v>
      </c>
      <c r="CC864" s="320" t="str">
        <f>IF(AU864="","",VLOOKUP(AV864,[0]!Qualifier,(COLUMN(AV864)-34),FALSE))</f>
        <v xml:space="preserve">None </v>
      </c>
      <c r="CD864" s="320" t="str">
        <f>IF(AV864="","",VLOOKUP(AW864,[0]!Qualifier,(COLUMN(AW864)-34),FALSE))</f>
        <v xml:space="preserve">NoIrr </v>
      </c>
      <c r="CE864" s="320" t="str">
        <f>IF(AW864="","",VLOOKUP(AX864,[0]!Qualifier,(COLUMN(AX864)-34),FALSE))</f>
        <v xml:space="preserve">- </v>
      </c>
      <c r="CF864" s="320" t="str">
        <f>IF(AX864="","",VLOOKUP(AY864,[0]!Qualifier,(COLUMN(AY864)-34),FALSE))</f>
        <v>no sub</v>
      </c>
      <c r="CG864" s="320" t="str">
        <f>IF(AY864="","",VLOOKUP(AZ864,[0]!Qualifier,(COLUMN(AZ864)-34),FALSE))</f>
        <v>Non</v>
      </c>
      <c r="CH864" s="320" t="str">
        <f>IF(AZ864="","",VLOOKUP(BA864,[0]!Qualifier,(COLUMN(BA864)-34),FALSE))</f>
        <v>CortBone</v>
      </c>
      <c r="CI864" s="320" t="str">
        <f>IF(BA864="","",VLOOKUP(BB864,[0]!Qualifier,(COLUMN(BB864)-34),FALSE))</f>
        <v>PAA</v>
      </c>
      <c r="CJ864" s="320"/>
      <c r="CK864" s="513" t="str">
        <f t="shared" si="716"/>
        <v>7-1-1-4-5-13-2-4-3-1-8-1-1-1-1-1-1-33-11</v>
      </c>
    </row>
    <row r="865" spans="2:89" ht="12.95" customHeight="1" outlineLevel="1" x14ac:dyDescent="0.35">
      <c r="B865" s="7">
        <f t="shared" si="690"/>
        <v>860</v>
      </c>
      <c r="C865" s="59">
        <f t="shared" si="691"/>
        <v>860</v>
      </c>
      <c r="D865" s="124">
        <f t="shared" si="692"/>
        <v>733002</v>
      </c>
      <c r="E865" s="16" t="str">
        <f t="shared" si="693"/>
        <v>Tissue</v>
      </c>
      <c r="F865" s="58" t="str">
        <f t="shared" si="694"/>
        <v xml:space="preserve">NoAC </v>
      </c>
      <c r="G865" s="58" t="str">
        <f t="shared" si="695"/>
        <v xml:space="preserve">NoAdd </v>
      </c>
      <c r="H865" s="58" t="str">
        <f t="shared" si="696"/>
        <v xml:space="preserve">CleanR </v>
      </c>
      <c r="I865" s="58" t="str">
        <f t="shared" si="697"/>
        <v>VSTis</v>
      </c>
      <c r="J865" s="58" t="str">
        <f t="shared" si="698"/>
        <v xml:space="preserve">≤-30°C  </v>
      </c>
      <c r="K865" s="58" t="str">
        <f t="shared" si="699"/>
        <v>Frozen</v>
      </c>
      <c r="L865" s="58" t="str">
        <f t="shared" si="700"/>
        <v xml:space="preserve">Postm </v>
      </c>
      <c r="M865" s="58" t="str">
        <f t="shared" si="701"/>
        <v xml:space="preserve">Other </v>
      </c>
      <c r="N865" s="58" t="str">
        <f t="shared" si="702"/>
        <v xml:space="preserve">NA </v>
      </c>
      <c r="O865" s="58" t="str">
        <f t="shared" si="703"/>
        <v>Transpl</v>
      </c>
      <c r="P865" s="58" t="str">
        <f t="shared" si="704"/>
        <v xml:space="preserve">None </v>
      </c>
      <c r="Q865" s="58" t="str">
        <f t="shared" si="705"/>
        <v xml:space="preserve">None </v>
      </c>
      <c r="R865" s="58" t="str">
        <f t="shared" si="706"/>
        <v xml:space="preserve">NoIrr </v>
      </c>
      <c r="S865" s="58" t="str">
        <f t="shared" si="707"/>
        <v xml:space="preserve">- </v>
      </c>
      <c r="T865" s="58" t="str">
        <f t="shared" si="708"/>
        <v>no sub</v>
      </c>
      <c r="U865" s="58" t="str">
        <f t="shared" si="709"/>
        <v>Non</v>
      </c>
      <c r="V865" s="58" t="str">
        <f t="shared" si="710"/>
        <v>CortBone</v>
      </c>
      <c r="W865" s="58" t="str">
        <f t="shared" si="711"/>
        <v>PAA</v>
      </c>
      <c r="Y865" s="161" t="str">
        <f t="shared" si="712"/>
        <v>7-1-1-4-5-4-3-4-3-1-8-1-1-1-1-1-1-33-11</v>
      </c>
      <c r="Z865" s="8">
        <f t="shared" si="713"/>
        <v>733002</v>
      </c>
      <c r="AA865" s="7">
        <f t="shared" si="714"/>
        <v>860</v>
      </c>
      <c r="AB865" s="29" t="str">
        <f t="shared" si="717"/>
        <v>7</v>
      </c>
      <c r="AC865" s="29" t="str">
        <f t="shared" si="717"/>
        <v>3</v>
      </c>
      <c r="AD865" s="29" t="str">
        <f t="shared" si="717"/>
        <v>3</v>
      </c>
      <c r="AE865" s="29" t="str">
        <f t="shared" si="717"/>
        <v>0</v>
      </c>
      <c r="AF865" s="29" t="str">
        <f t="shared" si="717"/>
        <v>0</v>
      </c>
      <c r="AG865" s="29" t="str">
        <f t="shared" si="717"/>
        <v>2</v>
      </c>
      <c r="AH865" s="48">
        <f t="shared" si="718"/>
        <v>860</v>
      </c>
      <c r="AI865" s="510">
        <v>733002</v>
      </c>
      <c r="AJ865" s="509">
        <v>7</v>
      </c>
      <c r="AK865" s="509">
        <v>1</v>
      </c>
      <c r="AL865" s="509">
        <v>1</v>
      </c>
      <c r="AM865" s="509">
        <v>4</v>
      </c>
      <c r="AN865" s="509">
        <v>5</v>
      </c>
      <c r="AO865" s="509">
        <v>4</v>
      </c>
      <c r="AP865" s="509">
        <v>3</v>
      </c>
      <c r="AQ865" s="509">
        <v>4</v>
      </c>
      <c r="AR865" s="509">
        <v>3</v>
      </c>
      <c r="AS865" s="509">
        <v>1</v>
      </c>
      <c r="AT865" s="509">
        <v>8</v>
      </c>
      <c r="AU865" s="509">
        <v>1</v>
      </c>
      <c r="AV865" s="509">
        <v>1</v>
      </c>
      <c r="AW865" s="509">
        <v>1</v>
      </c>
      <c r="AX865" s="509">
        <v>1</v>
      </c>
      <c r="AY865" s="509">
        <v>1</v>
      </c>
      <c r="AZ865" s="509">
        <v>1</v>
      </c>
      <c r="BA865" s="509">
        <v>33</v>
      </c>
      <c r="BB865" s="509">
        <v>11</v>
      </c>
      <c r="BC865" s="509" t="b">
        <v>0</v>
      </c>
      <c r="BD865" s="508">
        <v>41252</v>
      </c>
      <c r="BE865" s="508">
        <v>40751</v>
      </c>
      <c r="BF865" s="509" t="b">
        <v>0</v>
      </c>
      <c r="BG865" s="510" t="s">
        <v>1433</v>
      </c>
      <c r="BH865" s="509">
        <v>19</v>
      </c>
      <c r="BI865" s="510" t="s">
        <v>772</v>
      </c>
      <c r="BJ865" s="513">
        <v>41252</v>
      </c>
      <c r="BK865" s="513">
        <v>40751</v>
      </c>
      <c r="BL865" s="513">
        <v>46217</v>
      </c>
      <c r="BM865" s="513">
        <v>42471</v>
      </c>
      <c r="BN865" s="509">
        <v>1</v>
      </c>
      <c r="BO865" s="510" t="s">
        <v>1078</v>
      </c>
      <c r="BP865" s="58">
        <f t="shared" si="715"/>
        <v>7</v>
      </c>
      <c r="BQ865" s="320" t="str">
        <f>IF(AI865="","",VLOOKUP(AJ865,[0]!Qualifier,(COLUMN(AJ865)-34),FALSE))</f>
        <v>Tissue</v>
      </c>
      <c r="BR865" s="320" t="str">
        <f>IF(AJ865="","",VLOOKUP(AK865,[0]!Qualifier,(COLUMN(AK865)-34),FALSE))</f>
        <v xml:space="preserve">NoAC </v>
      </c>
      <c r="BS865" s="320" t="str">
        <f>IF(AK865="","",VLOOKUP(AL865,[0]!Qualifier,(COLUMN(AL865)-34),FALSE))</f>
        <v xml:space="preserve">NoAdd </v>
      </c>
      <c r="BT865" s="320" t="str">
        <f>IF(AL865="","",VLOOKUP(AM865,[0]!Qualifier,(COLUMN(AM865)-34),FALSE))</f>
        <v xml:space="preserve">CleanR </v>
      </c>
      <c r="BU865" s="320" t="str">
        <f>IF(AM865="","",VLOOKUP(AN865,[0]!Qualifier,(COLUMN(AN865)-34),FALSE))</f>
        <v>VSTis</v>
      </c>
      <c r="BV865" s="320" t="str">
        <f>IF(AN865="","",VLOOKUP(AO865,[0]!Qualifier,(COLUMN(AO865)-34),FALSE))</f>
        <v xml:space="preserve">≤-30°C  </v>
      </c>
      <c r="BW865" s="320" t="str">
        <f>IF(AO865="","",VLOOKUP(AP865,[0]!Qualifier,(COLUMN(AP865)-34),FALSE))</f>
        <v>Frozen</v>
      </c>
      <c r="BX865" s="320" t="str">
        <f>IF(AP865="","",VLOOKUP(AQ865,[0]!Qualifier,(COLUMN(AQ865)-34),FALSE))</f>
        <v xml:space="preserve">Postm </v>
      </c>
      <c r="BY865" s="320" t="str">
        <f>IF(AQ865="","",VLOOKUP(AR865,[0]!Qualifier,(COLUMN(AR865)-34),FALSE))</f>
        <v xml:space="preserve">Other </v>
      </c>
      <c r="BZ865" s="320" t="str">
        <f>IF(AR865="","",VLOOKUP(AS865,[0]!Qualifier,(COLUMN(AS865)-34),FALSE))</f>
        <v xml:space="preserve">NA </v>
      </c>
      <c r="CA865" s="320" t="str">
        <f>IF(AS865="","",VLOOKUP(AT865,[0]!Qualifier,(COLUMN(AT865)-34),FALSE))</f>
        <v>Transpl</v>
      </c>
      <c r="CB865" s="320" t="str">
        <f>IF(AT865="","",VLOOKUP(AU865,[0]!Qualifier,(COLUMN(AU865)-34),FALSE))</f>
        <v xml:space="preserve">None </v>
      </c>
      <c r="CC865" s="320" t="str">
        <f>IF(AU865="","",VLOOKUP(AV865,[0]!Qualifier,(COLUMN(AV865)-34),FALSE))</f>
        <v xml:space="preserve">None </v>
      </c>
      <c r="CD865" s="320" t="str">
        <f>IF(AV865="","",VLOOKUP(AW865,[0]!Qualifier,(COLUMN(AW865)-34),FALSE))</f>
        <v xml:space="preserve">NoIrr </v>
      </c>
      <c r="CE865" s="320" t="str">
        <f>IF(AW865="","",VLOOKUP(AX865,[0]!Qualifier,(COLUMN(AX865)-34),FALSE))</f>
        <v xml:space="preserve">- </v>
      </c>
      <c r="CF865" s="320" t="str">
        <f>IF(AX865="","",VLOOKUP(AY865,[0]!Qualifier,(COLUMN(AY865)-34),FALSE))</f>
        <v>no sub</v>
      </c>
      <c r="CG865" s="320" t="str">
        <f>IF(AY865="","",VLOOKUP(AZ865,[0]!Qualifier,(COLUMN(AZ865)-34),FALSE))</f>
        <v>Non</v>
      </c>
      <c r="CH865" s="320" t="str">
        <f>IF(AZ865="","",VLOOKUP(BA865,[0]!Qualifier,(COLUMN(BA865)-34),FALSE))</f>
        <v>CortBone</v>
      </c>
      <c r="CI865" s="320" t="str">
        <f>IF(BA865="","",VLOOKUP(BB865,[0]!Qualifier,(COLUMN(BB865)-34),FALSE))</f>
        <v>PAA</v>
      </c>
      <c r="CJ865" s="320"/>
      <c r="CK865" s="513" t="str">
        <f t="shared" si="716"/>
        <v>7-1-1-4-5-4-3-4-3-1-8-1-1-1-1-1-1-33-11</v>
      </c>
    </row>
    <row r="866" spans="2:89" ht="12.95" customHeight="1" outlineLevel="1" x14ac:dyDescent="0.35">
      <c r="B866" s="7">
        <f t="shared" si="690"/>
        <v>861</v>
      </c>
      <c r="C866" s="59">
        <f t="shared" si="691"/>
        <v>861</v>
      </c>
      <c r="D866" s="124">
        <f t="shared" si="692"/>
        <v>733003</v>
      </c>
      <c r="E866" s="16" t="str">
        <f t="shared" si="693"/>
        <v>Tissue</v>
      </c>
      <c r="F866" s="58" t="str">
        <f t="shared" si="694"/>
        <v xml:space="preserve">NoAC </v>
      </c>
      <c r="G866" s="58" t="str">
        <f t="shared" si="695"/>
        <v xml:space="preserve">NoAdd </v>
      </c>
      <c r="H866" s="58" t="str">
        <f t="shared" si="696"/>
        <v xml:space="preserve">CleanR </v>
      </c>
      <c r="I866" s="58" t="str">
        <f t="shared" si="697"/>
        <v>VSTis</v>
      </c>
      <c r="J866" s="58" t="str">
        <f t="shared" si="698"/>
        <v xml:space="preserve">-45to-35°C </v>
      </c>
      <c r="K866" s="58" t="str">
        <f t="shared" si="699"/>
        <v>Frozen</v>
      </c>
      <c r="L866" s="58" t="str">
        <f t="shared" si="700"/>
        <v xml:space="preserve">Postm </v>
      </c>
      <c r="M866" s="58" t="str">
        <f t="shared" si="701"/>
        <v xml:space="preserve">Other </v>
      </c>
      <c r="N866" s="58" t="str">
        <f t="shared" si="702"/>
        <v xml:space="preserve">NA </v>
      </c>
      <c r="O866" s="58" t="str">
        <f t="shared" si="703"/>
        <v>Transpl</v>
      </c>
      <c r="P866" s="58" t="str">
        <f t="shared" si="704"/>
        <v xml:space="preserve">None </v>
      </c>
      <c r="Q866" s="58" t="str">
        <f t="shared" si="705"/>
        <v xml:space="preserve">None </v>
      </c>
      <c r="R866" s="58" t="str">
        <f t="shared" si="706"/>
        <v xml:space="preserve">NoIrr </v>
      </c>
      <c r="S866" s="58" t="str">
        <f t="shared" si="707"/>
        <v xml:space="preserve">- </v>
      </c>
      <c r="T866" s="58" t="str">
        <f t="shared" si="708"/>
        <v>no sub</v>
      </c>
      <c r="U866" s="58" t="str">
        <f t="shared" si="709"/>
        <v>Non</v>
      </c>
      <c r="V866" s="58" t="str">
        <f t="shared" si="710"/>
        <v>CortBone</v>
      </c>
      <c r="W866" s="58" t="str">
        <f t="shared" si="711"/>
        <v>PAA</v>
      </c>
      <c r="Y866" s="161" t="str">
        <f t="shared" si="712"/>
        <v>7-1-1-4-5-11-3-4-3-1-8-1-1-1-1-1-1-33-11</v>
      </c>
      <c r="Z866" s="8">
        <f t="shared" si="713"/>
        <v>733003</v>
      </c>
      <c r="AA866" s="7">
        <f t="shared" si="714"/>
        <v>861</v>
      </c>
      <c r="AB866" s="29" t="str">
        <f t="shared" si="717"/>
        <v>7</v>
      </c>
      <c r="AC866" s="29" t="str">
        <f t="shared" si="717"/>
        <v>3</v>
      </c>
      <c r="AD866" s="29" t="str">
        <f t="shared" si="717"/>
        <v>3</v>
      </c>
      <c r="AE866" s="29" t="str">
        <f t="shared" si="717"/>
        <v>0</v>
      </c>
      <c r="AF866" s="29" t="str">
        <f t="shared" si="717"/>
        <v>0</v>
      </c>
      <c r="AG866" s="29" t="str">
        <f t="shared" si="717"/>
        <v>3</v>
      </c>
      <c r="AH866" s="48">
        <f t="shared" si="718"/>
        <v>861</v>
      </c>
      <c r="AI866" s="510">
        <v>733003</v>
      </c>
      <c r="AJ866" s="509">
        <v>7</v>
      </c>
      <c r="AK866" s="509">
        <v>1</v>
      </c>
      <c r="AL866" s="509">
        <v>1</v>
      </c>
      <c r="AM866" s="509">
        <v>4</v>
      </c>
      <c r="AN866" s="509">
        <v>5</v>
      </c>
      <c r="AO866" s="509">
        <v>11</v>
      </c>
      <c r="AP866" s="509">
        <v>3</v>
      </c>
      <c r="AQ866" s="509">
        <v>4</v>
      </c>
      <c r="AR866" s="509">
        <v>3</v>
      </c>
      <c r="AS866" s="509">
        <v>1</v>
      </c>
      <c r="AT866" s="509">
        <v>8</v>
      </c>
      <c r="AU866" s="509">
        <v>1</v>
      </c>
      <c r="AV866" s="509">
        <v>1</v>
      </c>
      <c r="AW866" s="509">
        <v>1</v>
      </c>
      <c r="AX866" s="509">
        <v>1</v>
      </c>
      <c r="AY866" s="509">
        <v>1</v>
      </c>
      <c r="AZ866" s="509">
        <v>1</v>
      </c>
      <c r="BA866" s="509">
        <v>33</v>
      </c>
      <c r="BB866" s="509">
        <v>11</v>
      </c>
      <c r="BC866" s="509" t="b">
        <v>0</v>
      </c>
      <c r="BD866" s="508">
        <v>42267</v>
      </c>
      <c r="BE866" s="508">
        <v>41975</v>
      </c>
      <c r="BF866" s="509" t="b">
        <v>0</v>
      </c>
      <c r="BG866" s="510" t="s">
        <v>783</v>
      </c>
      <c r="BH866" s="509">
        <v>19</v>
      </c>
      <c r="BI866" s="510" t="s">
        <v>772</v>
      </c>
      <c r="BJ866" s="513">
        <v>42267</v>
      </c>
      <c r="BK866" s="513">
        <v>41975</v>
      </c>
      <c r="BL866" s="513">
        <v>46217</v>
      </c>
      <c r="BM866" s="513">
        <v>42471</v>
      </c>
      <c r="BN866" s="509">
        <v>1</v>
      </c>
      <c r="BO866" s="510" t="s">
        <v>1078</v>
      </c>
      <c r="BP866" s="58">
        <f t="shared" si="715"/>
        <v>7</v>
      </c>
      <c r="BQ866" s="320" t="str">
        <f>IF(AI866="","",VLOOKUP(AJ866,[0]!Qualifier,(COLUMN(AJ866)-34),FALSE))</f>
        <v>Tissue</v>
      </c>
      <c r="BR866" s="320" t="str">
        <f>IF(AJ866="","",VLOOKUP(AK866,[0]!Qualifier,(COLUMN(AK866)-34),FALSE))</f>
        <v xml:space="preserve">NoAC </v>
      </c>
      <c r="BS866" s="320" t="str">
        <f>IF(AK866="","",VLOOKUP(AL866,[0]!Qualifier,(COLUMN(AL866)-34),FALSE))</f>
        <v xml:space="preserve">NoAdd </v>
      </c>
      <c r="BT866" s="320" t="str">
        <f>IF(AL866="","",VLOOKUP(AM866,[0]!Qualifier,(COLUMN(AM866)-34),FALSE))</f>
        <v xml:space="preserve">CleanR </v>
      </c>
      <c r="BU866" s="320" t="str">
        <f>IF(AM866="","",VLOOKUP(AN866,[0]!Qualifier,(COLUMN(AN866)-34),FALSE))</f>
        <v>VSTis</v>
      </c>
      <c r="BV866" s="320" t="str">
        <f>IF(AN866="","",VLOOKUP(AO866,[0]!Qualifier,(COLUMN(AO866)-34),FALSE))</f>
        <v xml:space="preserve">-45to-35°C </v>
      </c>
      <c r="BW866" s="320" t="str">
        <f>IF(AO866="","",VLOOKUP(AP866,[0]!Qualifier,(COLUMN(AP866)-34),FALSE))</f>
        <v>Frozen</v>
      </c>
      <c r="BX866" s="320" t="str">
        <f>IF(AP866="","",VLOOKUP(AQ866,[0]!Qualifier,(COLUMN(AQ866)-34),FALSE))</f>
        <v xml:space="preserve">Postm </v>
      </c>
      <c r="BY866" s="320" t="str">
        <f>IF(AQ866="","",VLOOKUP(AR866,[0]!Qualifier,(COLUMN(AR866)-34),FALSE))</f>
        <v xml:space="preserve">Other </v>
      </c>
      <c r="BZ866" s="320" t="str">
        <f>IF(AR866="","",VLOOKUP(AS866,[0]!Qualifier,(COLUMN(AS866)-34),FALSE))</f>
        <v xml:space="preserve">NA </v>
      </c>
      <c r="CA866" s="320" t="str">
        <f>IF(AS866="","",VLOOKUP(AT866,[0]!Qualifier,(COLUMN(AT866)-34),FALSE))</f>
        <v>Transpl</v>
      </c>
      <c r="CB866" s="320" t="str">
        <f>IF(AT866="","",VLOOKUP(AU866,[0]!Qualifier,(COLUMN(AU866)-34),FALSE))</f>
        <v xml:space="preserve">None </v>
      </c>
      <c r="CC866" s="320" t="str">
        <f>IF(AU866="","",VLOOKUP(AV866,[0]!Qualifier,(COLUMN(AV866)-34),FALSE))</f>
        <v xml:space="preserve">None </v>
      </c>
      <c r="CD866" s="320" t="str">
        <f>IF(AV866="","",VLOOKUP(AW866,[0]!Qualifier,(COLUMN(AW866)-34),FALSE))</f>
        <v xml:space="preserve">NoIrr </v>
      </c>
      <c r="CE866" s="320" t="str">
        <f>IF(AW866="","",VLOOKUP(AX866,[0]!Qualifier,(COLUMN(AX866)-34),FALSE))</f>
        <v xml:space="preserve">- </v>
      </c>
      <c r="CF866" s="320" t="str">
        <f>IF(AX866="","",VLOOKUP(AY866,[0]!Qualifier,(COLUMN(AY866)-34),FALSE))</f>
        <v>no sub</v>
      </c>
      <c r="CG866" s="320" t="str">
        <f>IF(AY866="","",VLOOKUP(AZ866,[0]!Qualifier,(COLUMN(AZ866)-34),FALSE))</f>
        <v>Non</v>
      </c>
      <c r="CH866" s="320" t="str">
        <f>IF(AZ866="","",VLOOKUP(BA866,[0]!Qualifier,(COLUMN(BA866)-34),FALSE))</f>
        <v>CortBone</v>
      </c>
      <c r="CI866" s="320" t="str">
        <f>IF(BA866="","",VLOOKUP(BB866,[0]!Qualifier,(COLUMN(BB866)-34),FALSE))</f>
        <v>PAA</v>
      </c>
      <c r="CJ866" s="320"/>
      <c r="CK866" s="513" t="str">
        <f t="shared" si="716"/>
        <v>7-1-1-4-5-11-3-4-3-1-8-1-1-1-1-1-1-33-11</v>
      </c>
    </row>
    <row r="867" spans="2:89" ht="12.95" customHeight="1" outlineLevel="1" x14ac:dyDescent="0.35">
      <c r="B867" s="7">
        <f t="shared" si="690"/>
        <v>862</v>
      </c>
      <c r="C867" s="59">
        <f t="shared" si="691"/>
        <v>862</v>
      </c>
      <c r="D867" s="124">
        <f t="shared" si="692"/>
        <v>733004</v>
      </c>
      <c r="E867" s="16" t="str">
        <f t="shared" si="693"/>
        <v>Tissue</v>
      </c>
      <c r="F867" s="58" t="str">
        <f t="shared" si="694"/>
        <v xml:space="preserve">NoAC </v>
      </c>
      <c r="G867" s="58" t="str">
        <f t="shared" si="695"/>
        <v xml:space="preserve">NoAdd </v>
      </c>
      <c r="H867" s="58" t="str">
        <f t="shared" si="696"/>
        <v xml:space="preserve">CleanR </v>
      </c>
      <c r="I867" s="58" t="str">
        <f t="shared" si="697"/>
        <v>VSTis</v>
      </c>
      <c r="J867" s="58" t="str">
        <f t="shared" si="698"/>
        <v xml:space="preserve">5to30°C </v>
      </c>
      <c r="K867" s="58" t="str">
        <f t="shared" si="699"/>
        <v>Lyophil</v>
      </c>
      <c r="L867" s="58" t="str">
        <f t="shared" si="700"/>
        <v xml:space="preserve">Postm </v>
      </c>
      <c r="M867" s="58" t="str">
        <f t="shared" si="701"/>
        <v xml:space="preserve">Other </v>
      </c>
      <c r="N867" s="58" t="str">
        <f t="shared" si="702"/>
        <v xml:space="preserve">NA </v>
      </c>
      <c r="O867" s="58" t="str">
        <f t="shared" si="703"/>
        <v>Transpl</v>
      </c>
      <c r="P867" s="58" t="str">
        <f t="shared" si="704"/>
        <v xml:space="preserve">None </v>
      </c>
      <c r="Q867" s="58" t="str">
        <f t="shared" si="705"/>
        <v>PoolLrg</v>
      </c>
      <c r="R867" s="58" t="str">
        <f t="shared" si="706"/>
        <v>IrradHigh</v>
      </c>
      <c r="S867" s="58" t="str">
        <f t="shared" si="707"/>
        <v xml:space="preserve">Wash </v>
      </c>
      <c r="T867" s="58" t="str">
        <f t="shared" si="708"/>
        <v>no sub</v>
      </c>
      <c r="U867" s="58" t="str">
        <f t="shared" si="709"/>
        <v>Non</v>
      </c>
      <c r="V867" s="58" t="str">
        <f t="shared" si="710"/>
        <v>CortBone</v>
      </c>
      <c r="W867" s="58" t="str">
        <f t="shared" si="711"/>
        <v xml:space="preserve">Comb </v>
      </c>
      <c r="Y867" s="161" t="str">
        <f t="shared" si="712"/>
        <v>7-1-1-4-5-14-2-4-3-1-8-1-6-3-2-1-1-33-6</v>
      </c>
      <c r="Z867" s="8">
        <f t="shared" si="713"/>
        <v>733004</v>
      </c>
      <c r="AA867" s="7">
        <f t="shared" si="714"/>
        <v>862</v>
      </c>
      <c r="AB867" s="29" t="str">
        <f t="shared" si="717"/>
        <v>7</v>
      </c>
      <c r="AC867" s="29" t="str">
        <f t="shared" si="717"/>
        <v>3</v>
      </c>
      <c r="AD867" s="29" t="str">
        <f t="shared" si="717"/>
        <v>3</v>
      </c>
      <c r="AE867" s="29" t="str">
        <f t="shared" si="717"/>
        <v>0</v>
      </c>
      <c r="AF867" s="29" t="str">
        <f t="shared" si="717"/>
        <v>0</v>
      </c>
      <c r="AG867" s="29" t="str">
        <f t="shared" si="717"/>
        <v>4</v>
      </c>
      <c r="AH867" s="48">
        <f t="shared" si="718"/>
        <v>862</v>
      </c>
      <c r="AI867" s="510">
        <v>733004</v>
      </c>
      <c r="AJ867" s="509">
        <v>7</v>
      </c>
      <c r="AK867" s="509">
        <v>1</v>
      </c>
      <c r="AL867" s="509">
        <v>1</v>
      </c>
      <c r="AM867" s="509">
        <v>4</v>
      </c>
      <c r="AN867" s="509">
        <v>5</v>
      </c>
      <c r="AO867" s="509">
        <v>14</v>
      </c>
      <c r="AP867" s="509">
        <v>2</v>
      </c>
      <c r="AQ867" s="509">
        <v>4</v>
      </c>
      <c r="AR867" s="509">
        <v>3</v>
      </c>
      <c r="AS867" s="509">
        <v>1</v>
      </c>
      <c r="AT867" s="509">
        <v>8</v>
      </c>
      <c r="AU867" s="509">
        <v>1</v>
      </c>
      <c r="AV867" s="509">
        <v>6</v>
      </c>
      <c r="AW867" s="509">
        <v>3</v>
      </c>
      <c r="AX867" s="509">
        <v>2</v>
      </c>
      <c r="AY867" s="509">
        <v>1</v>
      </c>
      <c r="AZ867" s="509">
        <v>1</v>
      </c>
      <c r="BA867" s="509">
        <v>33</v>
      </c>
      <c r="BB867" s="509">
        <v>6</v>
      </c>
      <c r="BC867" s="509" t="b">
        <v>0</v>
      </c>
      <c r="BD867" s="508">
        <v>42354</v>
      </c>
      <c r="BE867" s="508">
        <v>42767</v>
      </c>
      <c r="BF867" s="509" t="b">
        <v>0</v>
      </c>
      <c r="BG867" s="510" t="s">
        <v>784</v>
      </c>
      <c r="BH867" s="509">
        <v>19</v>
      </c>
      <c r="BI867" s="510" t="s">
        <v>772</v>
      </c>
      <c r="BJ867" s="513">
        <v>42354</v>
      </c>
      <c r="BK867" s="513">
        <v>42767</v>
      </c>
      <c r="BL867" s="513">
        <v>46217</v>
      </c>
      <c r="BM867" s="513">
        <v>42471</v>
      </c>
      <c r="BN867" s="509">
        <v>1</v>
      </c>
      <c r="BO867" s="510" t="s">
        <v>1078</v>
      </c>
      <c r="BP867" s="58">
        <f t="shared" si="715"/>
        <v>7</v>
      </c>
      <c r="BQ867" s="320" t="str">
        <f>IF(AI867="","",VLOOKUP(AJ867,[0]!Qualifier,(COLUMN(AJ867)-34),FALSE))</f>
        <v>Tissue</v>
      </c>
      <c r="BR867" s="320" t="str">
        <f>IF(AJ867="","",VLOOKUP(AK867,[0]!Qualifier,(COLUMN(AK867)-34),FALSE))</f>
        <v xml:space="preserve">NoAC </v>
      </c>
      <c r="BS867" s="320" t="str">
        <f>IF(AK867="","",VLOOKUP(AL867,[0]!Qualifier,(COLUMN(AL867)-34),FALSE))</f>
        <v xml:space="preserve">NoAdd </v>
      </c>
      <c r="BT867" s="320" t="str">
        <f>IF(AL867="","",VLOOKUP(AM867,[0]!Qualifier,(COLUMN(AM867)-34),FALSE))</f>
        <v xml:space="preserve">CleanR </v>
      </c>
      <c r="BU867" s="320" t="str">
        <f>IF(AM867="","",VLOOKUP(AN867,[0]!Qualifier,(COLUMN(AN867)-34),FALSE))</f>
        <v>VSTis</v>
      </c>
      <c r="BV867" s="320" t="str">
        <f>IF(AN867="","",VLOOKUP(AO867,[0]!Qualifier,(COLUMN(AO867)-34),FALSE))</f>
        <v xml:space="preserve">5to30°C </v>
      </c>
      <c r="BW867" s="320" t="str">
        <f>IF(AO867="","",VLOOKUP(AP867,[0]!Qualifier,(COLUMN(AP867)-34),FALSE))</f>
        <v>Lyophil</v>
      </c>
      <c r="BX867" s="320" t="str">
        <f>IF(AP867="","",VLOOKUP(AQ867,[0]!Qualifier,(COLUMN(AQ867)-34),FALSE))</f>
        <v xml:space="preserve">Postm </v>
      </c>
      <c r="BY867" s="320" t="str">
        <f>IF(AQ867="","",VLOOKUP(AR867,[0]!Qualifier,(COLUMN(AR867)-34),FALSE))</f>
        <v xml:space="preserve">Other </v>
      </c>
      <c r="BZ867" s="320" t="str">
        <f>IF(AR867="","",VLOOKUP(AS867,[0]!Qualifier,(COLUMN(AS867)-34),FALSE))</f>
        <v xml:space="preserve">NA </v>
      </c>
      <c r="CA867" s="320" t="str">
        <f>IF(AS867="","",VLOOKUP(AT867,[0]!Qualifier,(COLUMN(AT867)-34),FALSE))</f>
        <v>Transpl</v>
      </c>
      <c r="CB867" s="320" t="str">
        <f>IF(AT867="","",VLOOKUP(AU867,[0]!Qualifier,(COLUMN(AU867)-34),FALSE))</f>
        <v xml:space="preserve">None </v>
      </c>
      <c r="CC867" s="320" t="str">
        <f>IF(AU867="","",VLOOKUP(AV867,[0]!Qualifier,(COLUMN(AV867)-34),FALSE))</f>
        <v>PoolLrg</v>
      </c>
      <c r="CD867" s="320" t="str">
        <f>IF(AV867="","",VLOOKUP(AW867,[0]!Qualifier,(COLUMN(AW867)-34),FALSE))</f>
        <v>IrradHigh</v>
      </c>
      <c r="CE867" s="320" t="str">
        <f>IF(AW867="","",VLOOKUP(AX867,[0]!Qualifier,(COLUMN(AX867)-34),FALSE))</f>
        <v xml:space="preserve">Wash </v>
      </c>
      <c r="CF867" s="320" t="str">
        <f>IF(AX867="","",VLOOKUP(AY867,[0]!Qualifier,(COLUMN(AY867)-34),FALSE))</f>
        <v>no sub</v>
      </c>
      <c r="CG867" s="320" t="str">
        <f>IF(AY867="","",VLOOKUP(AZ867,[0]!Qualifier,(COLUMN(AZ867)-34),FALSE))</f>
        <v>Non</v>
      </c>
      <c r="CH867" s="320" t="str">
        <f>IF(AZ867="","",VLOOKUP(BA867,[0]!Qualifier,(COLUMN(BA867)-34),FALSE))</f>
        <v>CortBone</v>
      </c>
      <c r="CI867" s="320" t="str">
        <f>IF(BA867="","",VLOOKUP(BB867,[0]!Qualifier,(COLUMN(BB867)-34),FALSE))</f>
        <v xml:space="preserve">Comb </v>
      </c>
      <c r="CJ867" s="320"/>
      <c r="CK867" s="513" t="str">
        <f t="shared" si="716"/>
        <v>7-1-1-4-5-14-2-4-3-1-8-1-6-3-2-1-1-33-6</v>
      </c>
    </row>
    <row r="868" spans="2:89" ht="185.25" outlineLevel="1" x14ac:dyDescent="0.35">
      <c r="B868" s="7">
        <f t="shared" si="690"/>
        <v>863</v>
      </c>
      <c r="C868" s="59">
        <f t="shared" si="691"/>
        <v>863</v>
      </c>
      <c r="D868" s="124">
        <f t="shared" si="692"/>
        <v>733005</v>
      </c>
      <c r="E868" s="16" t="str">
        <f t="shared" si="693"/>
        <v>Tissue</v>
      </c>
      <c r="F868" s="58" t="str">
        <f t="shared" si="694"/>
        <v xml:space="preserve">NoAC </v>
      </c>
      <c r="G868" s="58" t="str">
        <f t="shared" si="695"/>
        <v xml:space="preserve">NoAdd </v>
      </c>
      <c r="H868" s="58" t="str">
        <f t="shared" si="696"/>
        <v xml:space="preserve">CleanR </v>
      </c>
      <c r="I868" s="58" t="str">
        <f t="shared" si="697"/>
        <v>VSTis</v>
      </c>
      <c r="J868" s="58" t="str">
        <f t="shared" si="698"/>
        <v xml:space="preserve">5to30°C </v>
      </c>
      <c r="K868" s="58" t="str">
        <f t="shared" si="699"/>
        <v>Lyophil</v>
      </c>
      <c r="L868" s="58" t="str">
        <f t="shared" si="700"/>
        <v xml:space="preserve">Postm </v>
      </c>
      <c r="M868" s="58" t="str">
        <f t="shared" si="701"/>
        <v>?</v>
      </c>
      <c r="N868" s="58" t="str">
        <f t="shared" si="702"/>
        <v xml:space="preserve">NA </v>
      </c>
      <c r="O868" s="58" t="str">
        <f t="shared" si="703"/>
        <v>Transpl</v>
      </c>
      <c r="P868" s="58" t="str">
        <f t="shared" si="704"/>
        <v xml:space="preserve">? </v>
      </c>
      <c r="Q868" s="58" t="str">
        <f t="shared" si="705"/>
        <v xml:space="preserve">None </v>
      </c>
      <c r="R868" s="58" t="str">
        <f t="shared" si="706"/>
        <v>IrradHigh</v>
      </c>
      <c r="S868" s="58" t="str">
        <f t="shared" si="707"/>
        <v xml:space="preserve">- </v>
      </c>
      <c r="T868" s="58" t="str">
        <f t="shared" si="708"/>
        <v>no sub</v>
      </c>
      <c r="U868" s="58" t="str">
        <f t="shared" si="709"/>
        <v>Non</v>
      </c>
      <c r="V868" s="58" t="str">
        <f t="shared" si="710"/>
        <v>CortBone</v>
      </c>
      <c r="W868" s="58" t="str">
        <f t="shared" si="711"/>
        <v>PAA</v>
      </c>
      <c r="Y868" s="161" t="str">
        <f t="shared" si="712"/>
        <v>7-1-1-4-5-14-2-4-0-1-8-0-1-3-1-1-1-33-11</v>
      </c>
      <c r="Z868" s="8">
        <f t="shared" si="713"/>
        <v>733005</v>
      </c>
      <c r="AA868" s="7">
        <f t="shared" si="714"/>
        <v>863</v>
      </c>
      <c r="AB868" s="29" t="str">
        <f t="shared" si="717"/>
        <v>7</v>
      </c>
      <c r="AC868" s="29" t="str">
        <f t="shared" si="717"/>
        <v>3</v>
      </c>
      <c r="AD868" s="29" t="str">
        <f t="shared" si="717"/>
        <v>3</v>
      </c>
      <c r="AE868" s="29" t="str">
        <f t="shared" si="717"/>
        <v>0</v>
      </c>
      <c r="AF868" s="29" t="str">
        <f t="shared" si="717"/>
        <v>0</v>
      </c>
      <c r="AG868" s="29" t="str">
        <f t="shared" si="717"/>
        <v>5</v>
      </c>
      <c r="AH868" s="48">
        <f t="shared" si="718"/>
        <v>863</v>
      </c>
      <c r="AI868" s="510">
        <v>733005</v>
      </c>
      <c r="AJ868" s="509">
        <v>7</v>
      </c>
      <c r="AK868" s="509">
        <v>1</v>
      </c>
      <c r="AL868" s="509">
        <v>1</v>
      </c>
      <c r="AM868" s="509">
        <v>4</v>
      </c>
      <c r="AN868" s="509">
        <v>5</v>
      </c>
      <c r="AO868" s="509">
        <v>14</v>
      </c>
      <c r="AP868" s="509">
        <v>2</v>
      </c>
      <c r="AQ868" s="509">
        <v>4</v>
      </c>
      <c r="AR868" s="509">
        <v>0</v>
      </c>
      <c r="AS868" s="509">
        <v>1</v>
      </c>
      <c r="AT868" s="509">
        <v>8</v>
      </c>
      <c r="AU868" s="509">
        <v>0</v>
      </c>
      <c r="AV868" s="509">
        <v>1</v>
      </c>
      <c r="AW868" s="509">
        <v>3</v>
      </c>
      <c r="AX868" s="509">
        <v>1</v>
      </c>
      <c r="AY868" s="509">
        <v>1</v>
      </c>
      <c r="AZ868" s="509">
        <v>1</v>
      </c>
      <c r="BA868" s="509">
        <v>33</v>
      </c>
      <c r="BB868" s="509">
        <v>11</v>
      </c>
      <c r="BC868" s="509" t="b">
        <v>0</v>
      </c>
      <c r="BD868" s="508">
        <v>45245</v>
      </c>
      <c r="BE868" s="508">
        <v>45210</v>
      </c>
      <c r="BF868" s="509" t="b">
        <v>0</v>
      </c>
      <c r="BG868" s="510" t="s">
        <v>1553</v>
      </c>
      <c r="BH868" s="509">
        <v>19</v>
      </c>
      <c r="BI868" s="510" t="s">
        <v>772</v>
      </c>
      <c r="BJ868" s="513">
        <v>45245</v>
      </c>
      <c r="BK868" s="513">
        <v>45210</v>
      </c>
      <c r="BL868" s="513">
        <v>46217</v>
      </c>
      <c r="BM868" s="513">
        <v>45516</v>
      </c>
      <c r="BN868" s="509">
        <v>1</v>
      </c>
      <c r="BO868" s="510" t="s">
        <v>1576</v>
      </c>
      <c r="BP868" s="58">
        <f t="shared" si="715"/>
        <v>7</v>
      </c>
      <c r="BQ868" s="320" t="str">
        <f>IF(AI868="","",VLOOKUP(AJ868,[0]!Qualifier,(COLUMN(AJ868)-34),FALSE))</f>
        <v>Tissue</v>
      </c>
      <c r="BR868" s="320" t="str">
        <f>IF(AJ868="","",VLOOKUP(AK868,[0]!Qualifier,(COLUMN(AK868)-34),FALSE))</f>
        <v xml:space="preserve">NoAC </v>
      </c>
      <c r="BS868" s="320" t="str">
        <f>IF(AK868="","",VLOOKUP(AL868,[0]!Qualifier,(COLUMN(AL868)-34),FALSE))</f>
        <v xml:space="preserve">NoAdd </v>
      </c>
      <c r="BT868" s="320" t="str">
        <f>IF(AL868="","",VLOOKUP(AM868,[0]!Qualifier,(COLUMN(AM868)-34),FALSE))</f>
        <v xml:space="preserve">CleanR </v>
      </c>
      <c r="BU868" s="320" t="str">
        <f>IF(AM868="","",VLOOKUP(AN868,[0]!Qualifier,(COLUMN(AN868)-34),FALSE))</f>
        <v>VSTis</v>
      </c>
      <c r="BV868" s="320" t="str">
        <f>IF(AN868="","",VLOOKUP(AO868,[0]!Qualifier,(COLUMN(AO868)-34),FALSE))</f>
        <v xml:space="preserve">5to30°C </v>
      </c>
      <c r="BW868" s="320" t="str">
        <f>IF(AO868="","",VLOOKUP(AP868,[0]!Qualifier,(COLUMN(AP868)-34),FALSE))</f>
        <v>Lyophil</v>
      </c>
      <c r="BX868" s="320" t="str">
        <f>IF(AP868="","",VLOOKUP(AQ868,[0]!Qualifier,(COLUMN(AQ868)-34),FALSE))</f>
        <v xml:space="preserve">Postm </v>
      </c>
      <c r="BY868" s="320" t="str">
        <f>IF(AQ868="","",VLOOKUP(AR868,[0]!Qualifier,(COLUMN(AR868)-34),FALSE))</f>
        <v>?</v>
      </c>
      <c r="BZ868" s="320" t="str">
        <f>IF(AR868="","",VLOOKUP(AS868,[0]!Qualifier,(COLUMN(AS868)-34),FALSE))</f>
        <v xml:space="preserve">NA </v>
      </c>
      <c r="CA868" s="320" t="str">
        <f>IF(AS868="","",VLOOKUP(AT868,[0]!Qualifier,(COLUMN(AT868)-34),FALSE))</f>
        <v>Transpl</v>
      </c>
      <c r="CB868" s="320" t="str">
        <f>IF(AT868="","",VLOOKUP(AU868,[0]!Qualifier,(COLUMN(AU868)-34),FALSE))</f>
        <v xml:space="preserve">? </v>
      </c>
      <c r="CC868" s="320" t="str">
        <f>IF(AU868="","",VLOOKUP(AV868,[0]!Qualifier,(COLUMN(AV868)-34),FALSE))</f>
        <v xml:space="preserve">None </v>
      </c>
      <c r="CD868" s="320" t="str">
        <f>IF(AV868="","",VLOOKUP(AW868,[0]!Qualifier,(COLUMN(AW868)-34),FALSE))</f>
        <v>IrradHigh</v>
      </c>
      <c r="CE868" s="320" t="str">
        <f>IF(AW868="","",VLOOKUP(AX868,[0]!Qualifier,(COLUMN(AX868)-34),FALSE))</f>
        <v xml:space="preserve">- </v>
      </c>
      <c r="CF868" s="320" t="str">
        <f>IF(AX868="","",VLOOKUP(AY868,[0]!Qualifier,(COLUMN(AY868)-34),FALSE))</f>
        <v>no sub</v>
      </c>
      <c r="CG868" s="320" t="str">
        <f>IF(AY868="","",VLOOKUP(AZ868,[0]!Qualifier,(COLUMN(AZ868)-34),FALSE))</f>
        <v>Non</v>
      </c>
      <c r="CH868" s="320" t="str">
        <f>IF(AZ868="","",VLOOKUP(BA868,[0]!Qualifier,(COLUMN(BA868)-34),FALSE))</f>
        <v>CortBone</v>
      </c>
      <c r="CI868" s="320" t="str">
        <f>IF(BA868="","",VLOOKUP(BB868,[0]!Qualifier,(COLUMN(BB868)-34),FALSE))</f>
        <v>PAA</v>
      </c>
      <c r="CJ868" s="320"/>
      <c r="CK868" s="513" t="str">
        <f t="shared" si="716"/>
        <v>7-1-1-4-5-14-2-4-0-1-8-0-1-3-1-1-1-33-11</v>
      </c>
    </row>
    <row r="869" spans="2:89" ht="185.25" outlineLevel="1" x14ac:dyDescent="0.35">
      <c r="B869" s="7">
        <f t="shared" si="690"/>
        <v>864</v>
      </c>
      <c r="C869" s="59">
        <f t="shared" si="691"/>
        <v>864</v>
      </c>
      <c r="D869" s="124">
        <f t="shared" si="692"/>
        <v>734001</v>
      </c>
      <c r="E869" s="16" t="str">
        <f t="shared" si="693"/>
        <v>Tissue</v>
      </c>
      <c r="F869" s="58" t="str">
        <f t="shared" si="694"/>
        <v xml:space="preserve">NoAC </v>
      </c>
      <c r="G869" s="58" t="str">
        <f t="shared" si="695"/>
        <v xml:space="preserve">? </v>
      </c>
      <c r="H869" s="58" t="str">
        <f t="shared" si="696"/>
        <v xml:space="preserve">Closed </v>
      </c>
      <c r="I869" s="58" t="str">
        <f t="shared" si="697"/>
        <v>VSTis</v>
      </c>
      <c r="J869" s="58" t="str">
        <f t="shared" si="698"/>
        <v xml:space="preserve">≤-35°C </v>
      </c>
      <c r="K869" s="58" t="str">
        <f t="shared" si="699"/>
        <v>Frozen</v>
      </c>
      <c r="L869" s="58" t="str">
        <f t="shared" si="700"/>
        <v xml:space="preserve">Postm </v>
      </c>
      <c r="M869" s="58" t="str">
        <f t="shared" si="701"/>
        <v>?</v>
      </c>
      <c r="N869" s="58" t="str">
        <f t="shared" si="702"/>
        <v xml:space="preserve">NA </v>
      </c>
      <c r="O869" s="58" t="str">
        <f t="shared" si="703"/>
        <v>Transpl</v>
      </c>
      <c r="P869" s="58" t="str">
        <f t="shared" si="704"/>
        <v xml:space="preserve">? </v>
      </c>
      <c r="Q869" s="58" t="str">
        <f t="shared" si="705"/>
        <v xml:space="preserve">? </v>
      </c>
      <c r="R869" s="58" t="str">
        <f t="shared" si="706"/>
        <v xml:space="preserve">NoIrr </v>
      </c>
      <c r="S869" s="58" t="str">
        <f t="shared" si="707"/>
        <v xml:space="preserve">- </v>
      </c>
      <c r="T869" s="58" t="str">
        <f t="shared" si="708"/>
        <v>no sub</v>
      </c>
      <c r="U869" s="58" t="str">
        <f t="shared" si="709"/>
        <v>BactTestNeg</v>
      </c>
      <c r="V869" s="58" t="str">
        <f t="shared" si="710"/>
        <v>WholeBone</v>
      </c>
      <c r="W869" s="58" t="str">
        <f t="shared" si="711"/>
        <v xml:space="preserve">None </v>
      </c>
      <c r="Y869" s="161" t="str">
        <f t="shared" si="712"/>
        <v>7-1-0-1-5-10-3-4-0-1-8-0-0-1-1-1-10-34-1</v>
      </c>
      <c r="Z869" s="8">
        <f t="shared" si="713"/>
        <v>734001</v>
      </c>
      <c r="AA869" s="7">
        <f t="shared" si="714"/>
        <v>864</v>
      </c>
      <c r="AB869" s="29" t="str">
        <f t="shared" si="717"/>
        <v>7</v>
      </c>
      <c r="AC869" s="29" t="str">
        <f t="shared" si="717"/>
        <v>3</v>
      </c>
      <c r="AD869" s="29" t="str">
        <f t="shared" si="717"/>
        <v>4</v>
      </c>
      <c r="AE869" s="29" t="str">
        <f t="shared" si="717"/>
        <v>0</v>
      </c>
      <c r="AF869" s="29" t="str">
        <f t="shared" si="717"/>
        <v>0</v>
      </c>
      <c r="AG869" s="29" t="str">
        <f t="shared" si="717"/>
        <v>1</v>
      </c>
      <c r="AH869" s="48">
        <f t="shared" si="718"/>
        <v>864</v>
      </c>
      <c r="AI869" s="510">
        <v>734001</v>
      </c>
      <c r="AJ869" s="509">
        <v>7</v>
      </c>
      <c r="AK869" s="509">
        <v>1</v>
      </c>
      <c r="AL869" s="509">
        <v>0</v>
      </c>
      <c r="AM869" s="509">
        <v>1</v>
      </c>
      <c r="AN869" s="509">
        <v>5</v>
      </c>
      <c r="AO869" s="509">
        <v>10</v>
      </c>
      <c r="AP869" s="509">
        <v>3</v>
      </c>
      <c r="AQ869" s="509">
        <v>4</v>
      </c>
      <c r="AR869" s="509">
        <v>0</v>
      </c>
      <c r="AS869" s="509">
        <v>1</v>
      </c>
      <c r="AT869" s="509">
        <v>8</v>
      </c>
      <c r="AU869" s="509">
        <v>0</v>
      </c>
      <c r="AV869" s="509">
        <v>0</v>
      </c>
      <c r="AW869" s="509">
        <v>1</v>
      </c>
      <c r="AX869" s="509">
        <v>1</v>
      </c>
      <c r="AY869" s="509">
        <v>1</v>
      </c>
      <c r="AZ869" s="509">
        <v>10</v>
      </c>
      <c r="BA869" s="509">
        <v>34</v>
      </c>
      <c r="BB869" s="509">
        <v>1</v>
      </c>
      <c r="BC869" s="509" t="b">
        <v>0</v>
      </c>
      <c r="BD869" s="508">
        <v>45145</v>
      </c>
      <c r="BE869" s="508">
        <v>45124</v>
      </c>
      <c r="BF869" s="509" t="b">
        <v>0</v>
      </c>
      <c r="BG869" s="510" t="s">
        <v>1554</v>
      </c>
      <c r="BH869" s="509">
        <v>30</v>
      </c>
      <c r="BI869" s="510" t="s">
        <v>901</v>
      </c>
      <c r="BJ869" s="513">
        <v>45145</v>
      </c>
      <c r="BK869" s="513">
        <v>45124</v>
      </c>
      <c r="BL869" s="513">
        <v>46217</v>
      </c>
      <c r="BM869" s="513">
        <v>45516</v>
      </c>
      <c r="BN869" s="509">
        <v>1</v>
      </c>
      <c r="BO869" s="510" t="s">
        <v>1576</v>
      </c>
      <c r="BP869" s="58">
        <f t="shared" si="715"/>
        <v>7</v>
      </c>
      <c r="BQ869" s="320" t="str">
        <f>IF(AI869="","",VLOOKUP(AJ869,[0]!Qualifier,(COLUMN(AJ869)-34),FALSE))</f>
        <v>Tissue</v>
      </c>
      <c r="BR869" s="320" t="str">
        <f>IF(AJ869="","",VLOOKUP(AK869,[0]!Qualifier,(COLUMN(AK869)-34),FALSE))</f>
        <v xml:space="preserve">NoAC </v>
      </c>
      <c r="BS869" s="320" t="str">
        <f>IF(AK869="","",VLOOKUP(AL869,[0]!Qualifier,(COLUMN(AL869)-34),FALSE))</f>
        <v xml:space="preserve">? </v>
      </c>
      <c r="BT869" s="320" t="str">
        <f>IF(AL869="","",VLOOKUP(AM869,[0]!Qualifier,(COLUMN(AM869)-34),FALSE))</f>
        <v xml:space="preserve">Closed </v>
      </c>
      <c r="BU869" s="320" t="str">
        <f>IF(AM869="","",VLOOKUP(AN869,[0]!Qualifier,(COLUMN(AN869)-34),FALSE))</f>
        <v>VSTis</v>
      </c>
      <c r="BV869" s="320" t="str">
        <f>IF(AN869="","",VLOOKUP(AO869,[0]!Qualifier,(COLUMN(AO869)-34),FALSE))</f>
        <v xml:space="preserve">≤-35°C </v>
      </c>
      <c r="BW869" s="320" t="str">
        <f>IF(AO869="","",VLOOKUP(AP869,[0]!Qualifier,(COLUMN(AP869)-34),FALSE))</f>
        <v>Frozen</v>
      </c>
      <c r="BX869" s="320" t="str">
        <f>IF(AP869="","",VLOOKUP(AQ869,[0]!Qualifier,(COLUMN(AQ869)-34),FALSE))</f>
        <v xml:space="preserve">Postm </v>
      </c>
      <c r="BY869" s="320" t="str">
        <f>IF(AQ869="","",VLOOKUP(AR869,[0]!Qualifier,(COLUMN(AR869)-34),FALSE))</f>
        <v>?</v>
      </c>
      <c r="BZ869" s="320" t="str">
        <f>IF(AR869="","",VLOOKUP(AS869,[0]!Qualifier,(COLUMN(AS869)-34),FALSE))</f>
        <v xml:space="preserve">NA </v>
      </c>
      <c r="CA869" s="320" t="str">
        <f>IF(AS869="","",VLOOKUP(AT869,[0]!Qualifier,(COLUMN(AT869)-34),FALSE))</f>
        <v>Transpl</v>
      </c>
      <c r="CB869" s="320" t="str">
        <f>IF(AT869="","",VLOOKUP(AU869,[0]!Qualifier,(COLUMN(AU869)-34),FALSE))</f>
        <v xml:space="preserve">? </v>
      </c>
      <c r="CC869" s="320" t="str">
        <f>IF(AU869="","",VLOOKUP(AV869,[0]!Qualifier,(COLUMN(AV869)-34),FALSE))</f>
        <v xml:space="preserve">? </v>
      </c>
      <c r="CD869" s="320" t="str">
        <f>IF(AV869="","",VLOOKUP(AW869,[0]!Qualifier,(COLUMN(AW869)-34),FALSE))</f>
        <v xml:space="preserve">NoIrr </v>
      </c>
      <c r="CE869" s="320" t="str">
        <f>IF(AW869="","",VLOOKUP(AX869,[0]!Qualifier,(COLUMN(AX869)-34),FALSE))</f>
        <v xml:space="preserve">- </v>
      </c>
      <c r="CF869" s="320" t="str">
        <f>IF(AX869="","",VLOOKUP(AY869,[0]!Qualifier,(COLUMN(AY869)-34),FALSE))</f>
        <v>no sub</v>
      </c>
      <c r="CG869" s="320" t="str">
        <f>IF(AY869="","",VLOOKUP(AZ869,[0]!Qualifier,(COLUMN(AZ869)-34),FALSE))</f>
        <v>BactTestNeg</v>
      </c>
      <c r="CH869" s="320" t="str">
        <f>IF(AZ869="","",VLOOKUP(BA869,[0]!Qualifier,(COLUMN(BA869)-34),FALSE))</f>
        <v>WholeBone</v>
      </c>
      <c r="CI869" s="320" t="str">
        <f>IF(BA869="","",VLOOKUP(BB869,[0]!Qualifier,(COLUMN(BB869)-34),FALSE))</f>
        <v xml:space="preserve">None </v>
      </c>
      <c r="CJ869" s="320"/>
      <c r="CK869" s="513" t="str">
        <f t="shared" si="716"/>
        <v>7-1-0-1-5-10-3-4-0-1-8-0-0-1-1-1-10-34-1</v>
      </c>
    </row>
    <row r="870" spans="2:89" ht="12.95" customHeight="1" outlineLevel="1" x14ac:dyDescent="0.35">
      <c r="B870" s="7">
        <f t="shared" si="690"/>
        <v>865</v>
      </c>
      <c r="C870" s="59">
        <f t="shared" si="691"/>
        <v>865</v>
      </c>
      <c r="D870" s="124">
        <f t="shared" si="692"/>
        <v>734002</v>
      </c>
      <c r="E870" s="16" t="str">
        <f t="shared" si="693"/>
        <v>Tissue</v>
      </c>
      <c r="F870" s="58" t="str">
        <f t="shared" si="694"/>
        <v xml:space="preserve">NoAC </v>
      </c>
      <c r="G870" s="58" t="str">
        <f t="shared" si="695"/>
        <v xml:space="preserve">? </v>
      </c>
      <c r="H870" s="58" t="str">
        <f t="shared" si="696"/>
        <v xml:space="preserve">Closed </v>
      </c>
      <c r="I870" s="58" t="str">
        <f t="shared" si="697"/>
        <v>VSTis</v>
      </c>
      <c r="J870" s="58" t="str">
        <f t="shared" si="698"/>
        <v xml:space="preserve">5to30°C </v>
      </c>
      <c r="K870" s="58" t="str">
        <f t="shared" si="699"/>
        <v>CellCult</v>
      </c>
      <c r="L870" s="58" t="str">
        <f t="shared" si="700"/>
        <v xml:space="preserve">Postm </v>
      </c>
      <c r="M870" s="58" t="str">
        <f t="shared" si="701"/>
        <v>?</v>
      </c>
      <c r="N870" s="58" t="str">
        <f t="shared" si="702"/>
        <v xml:space="preserve">NA </v>
      </c>
      <c r="O870" s="58" t="str">
        <f t="shared" si="703"/>
        <v>Transpl</v>
      </c>
      <c r="P870" s="58" t="str">
        <f t="shared" si="704"/>
        <v xml:space="preserve">? </v>
      </c>
      <c r="Q870" s="58" t="str">
        <f t="shared" si="705"/>
        <v xml:space="preserve">? </v>
      </c>
      <c r="R870" s="58" t="str">
        <f t="shared" si="706"/>
        <v xml:space="preserve">NoIrr </v>
      </c>
      <c r="S870" s="58" t="str">
        <f t="shared" si="707"/>
        <v xml:space="preserve">- </v>
      </c>
      <c r="T870" s="58" t="str">
        <f t="shared" si="708"/>
        <v>no sub</v>
      </c>
      <c r="U870" s="58" t="str">
        <f t="shared" si="709"/>
        <v>BactTestNeg</v>
      </c>
      <c r="V870" s="58" t="str">
        <f t="shared" si="710"/>
        <v>WholeBone</v>
      </c>
      <c r="W870" s="58" t="str">
        <f t="shared" si="711"/>
        <v xml:space="preserve">None </v>
      </c>
      <c r="Y870" s="161" t="str">
        <f t="shared" si="712"/>
        <v>7-1-0-1-5-14-8-4-0-1-8-0-0-1-1-1-10-34-1</v>
      </c>
      <c r="Z870" s="8">
        <f t="shared" si="713"/>
        <v>734002</v>
      </c>
      <c r="AA870" s="7">
        <f t="shared" si="714"/>
        <v>865</v>
      </c>
      <c r="AB870" s="29" t="str">
        <f t="shared" si="717"/>
        <v>7</v>
      </c>
      <c r="AC870" s="29" t="str">
        <f t="shared" si="717"/>
        <v>3</v>
      </c>
      <c r="AD870" s="29" t="str">
        <f t="shared" si="717"/>
        <v>4</v>
      </c>
      <c r="AE870" s="29" t="str">
        <f t="shared" si="717"/>
        <v>0</v>
      </c>
      <c r="AF870" s="29" t="str">
        <f t="shared" si="717"/>
        <v>0</v>
      </c>
      <c r="AG870" s="29" t="str">
        <f t="shared" si="717"/>
        <v>2</v>
      </c>
      <c r="AH870" s="48">
        <f t="shared" si="718"/>
        <v>865</v>
      </c>
      <c r="AI870" s="510">
        <v>734002</v>
      </c>
      <c r="AJ870" s="509">
        <v>7</v>
      </c>
      <c r="AK870" s="509">
        <v>1</v>
      </c>
      <c r="AL870" s="509">
        <v>0</v>
      </c>
      <c r="AM870" s="509">
        <v>1</v>
      </c>
      <c r="AN870" s="509">
        <v>5</v>
      </c>
      <c r="AO870" s="509">
        <v>14</v>
      </c>
      <c r="AP870" s="509">
        <v>8</v>
      </c>
      <c r="AQ870" s="509">
        <v>4</v>
      </c>
      <c r="AR870" s="509">
        <v>0</v>
      </c>
      <c r="AS870" s="509">
        <v>1</v>
      </c>
      <c r="AT870" s="509">
        <v>8</v>
      </c>
      <c r="AU870" s="509">
        <v>0</v>
      </c>
      <c r="AV870" s="509">
        <v>0</v>
      </c>
      <c r="AW870" s="509">
        <v>1</v>
      </c>
      <c r="AX870" s="509">
        <v>1</v>
      </c>
      <c r="AY870" s="509">
        <v>1</v>
      </c>
      <c r="AZ870" s="509">
        <v>10</v>
      </c>
      <c r="BA870" s="509">
        <v>34</v>
      </c>
      <c r="BB870" s="509">
        <v>1</v>
      </c>
      <c r="BC870" s="509" t="b">
        <v>0</v>
      </c>
      <c r="BD870" s="508">
        <v>45145</v>
      </c>
      <c r="BE870" s="508">
        <v>45124</v>
      </c>
      <c r="BF870" s="509" t="b">
        <v>0</v>
      </c>
      <c r="BG870" s="510" t="s">
        <v>1555</v>
      </c>
      <c r="BH870" s="509">
        <v>30</v>
      </c>
      <c r="BI870" s="510" t="s">
        <v>901</v>
      </c>
      <c r="BJ870" s="513">
        <v>45145</v>
      </c>
      <c r="BK870" s="513">
        <v>45124</v>
      </c>
      <c r="BL870" s="513">
        <v>46217</v>
      </c>
      <c r="BM870" s="513">
        <v>45516</v>
      </c>
      <c r="BN870" s="509">
        <v>1</v>
      </c>
      <c r="BO870" s="510" t="s">
        <v>1576</v>
      </c>
      <c r="BP870" s="58">
        <f t="shared" si="715"/>
        <v>7</v>
      </c>
      <c r="BQ870" s="320" t="str">
        <f>IF(AI870="","",VLOOKUP(AJ870,[0]!Qualifier,(COLUMN(AJ870)-34),FALSE))</f>
        <v>Tissue</v>
      </c>
      <c r="BR870" s="320" t="str">
        <f>IF(AJ870="","",VLOOKUP(AK870,[0]!Qualifier,(COLUMN(AK870)-34),FALSE))</f>
        <v xml:space="preserve">NoAC </v>
      </c>
      <c r="BS870" s="320" t="str">
        <f>IF(AK870="","",VLOOKUP(AL870,[0]!Qualifier,(COLUMN(AL870)-34),FALSE))</f>
        <v xml:space="preserve">? </v>
      </c>
      <c r="BT870" s="320" t="str">
        <f>IF(AL870="","",VLOOKUP(AM870,[0]!Qualifier,(COLUMN(AM870)-34),FALSE))</f>
        <v xml:space="preserve">Closed </v>
      </c>
      <c r="BU870" s="320" t="str">
        <f>IF(AM870="","",VLOOKUP(AN870,[0]!Qualifier,(COLUMN(AN870)-34),FALSE))</f>
        <v>VSTis</v>
      </c>
      <c r="BV870" s="320" t="str">
        <f>IF(AN870="","",VLOOKUP(AO870,[0]!Qualifier,(COLUMN(AO870)-34),FALSE))</f>
        <v xml:space="preserve">5to30°C </v>
      </c>
      <c r="BW870" s="320" t="str">
        <f>IF(AO870="","",VLOOKUP(AP870,[0]!Qualifier,(COLUMN(AP870)-34),FALSE))</f>
        <v>CellCult</v>
      </c>
      <c r="BX870" s="320" t="str">
        <f>IF(AP870="","",VLOOKUP(AQ870,[0]!Qualifier,(COLUMN(AQ870)-34),FALSE))</f>
        <v xml:space="preserve">Postm </v>
      </c>
      <c r="BY870" s="320" t="str">
        <f>IF(AQ870="","",VLOOKUP(AR870,[0]!Qualifier,(COLUMN(AR870)-34),FALSE))</f>
        <v>?</v>
      </c>
      <c r="BZ870" s="320" t="str">
        <f>IF(AR870="","",VLOOKUP(AS870,[0]!Qualifier,(COLUMN(AS870)-34),FALSE))</f>
        <v xml:space="preserve">NA </v>
      </c>
      <c r="CA870" s="320" t="str">
        <f>IF(AS870="","",VLOOKUP(AT870,[0]!Qualifier,(COLUMN(AT870)-34),FALSE))</f>
        <v>Transpl</v>
      </c>
      <c r="CB870" s="320" t="str">
        <f>IF(AT870="","",VLOOKUP(AU870,[0]!Qualifier,(COLUMN(AU870)-34),FALSE))</f>
        <v xml:space="preserve">? </v>
      </c>
      <c r="CC870" s="320" t="str">
        <f>IF(AU870="","",VLOOKUP(AV870,[0]!Qualifier,(COLUMN(AV870)-34),FALSE))</f>
        <v xml:space="preserve">? </v>
      </c>
      <c r="CD870" s="320" t="str">
        <f>IF(AV870="","",VLOOKUP(AW870,[0]!Qualifier,(COLUMN(AW870)-34),FALSE))</f>
        <v xml:space="preserve">NoIrr </v>
      </c>
      <c r="CE870" s="320" t="str">
        <f>IF(AW870="","",VLOOKUP(AX870,[0]!Qualifier,(COLUMN(AX870)-34),FALSE))</f>
        <v xml:space="preserve">- </v>
      </c>
      <c r="CF870" s="320" t="str">
        <f>IF(AX870="","",VLOOKUP(AY870,[0]!Qualifier,(COLUMN(AY870)-34),FALSE))</f>
        <v>no sub</v>
      </c>
      <c r="CG870" s="320" t="str">
        <f>IF(AY870="","",VLOOKUP(AZ870,[0]!Qualifier,(COLUMN(AZ870)-34),FALSE))</f>
        <v>BactTestNeg</v>
      </c>
      <c r="CH870" s="320" t="str">
        <f>IF(AZ870="","",VLOOKUP(BA870,[0]!Qualifier,(COLUMN(BA870)-34),FALSE))</f>
        <v>WholeBone</v>
      </c>
      <c r="CI870" s="320" t="str">
        <f>IF(BA870="","",VLOOKUP(BB870,[0]!Qualifier,(COLUMN(BB870)-34),FALSE))</f>
        <v xml:space="preserve">None </v>
      </c>
      <c r="CJ870" s="320"/>
      <c r="CK870" s="513" t="str">
        <f t="shared" si="716"/>
        <v>7-1-0-1-5-14-8-4-0-1-8-0-0-1-1-1-10-34-1</v>
      </c>
    </row>
    <row r="871" spans="2:89" ht="185.25" outlineLevel="1" x14ac:dyDescent="0.35">
      <c r="B871" s="7">
        <f t="shared" si="690"/>
        <v>866</v>
      </c>
      <c r="C871" s="59">
        <f t="shared" si="691"/>
        <v>866</v>
      </c>
      <c r="D871" s="124">
        <f t="shared" si="692"/>
        <v>735001</v>
      </c>
      <c r="E871" s="16" t="str">
        <f t="shared" si="693"/>
        <v>Tissue</v>
      </c>
      <c r="F871" s="58" t="str">
        <f t="shared" si="694"/>
        <v xml:space="preserve">NoAC </v>
      </c>
      <c r="G871" s="58" t="str">
        <f t="shared" si="695"/>
        <v xml:space="preserve">NoAdd </v>
      </c>
      <c r="H871" s="58" t="str">
        <f t="shared" si="696"/>
        <v xml:space="preserve">CleanR </v>
      </c>
      <c r="I871" s="58" t="str">
        <f t="shared" si="697"/>
        <v>VSTis</v>
      </c>
      <c r="J871" s="58" t="str">
        <f t="shared" si="698"/>
        <v>RoomT</v>
      </c>
      <c r="K871" s="58" t="str">
        <f t="shared" si="699"/>
        <v>Lyophil</v>
      </c>
      <c r="L871" s="58" t="str">
        <f t="shared" si="700"/>
        <v xml:space="preserve">Postm </v>
      </c>
      <c r="M871" s="58" t="str">
        <f t="shared" si="701"/>
        <v xml:space="preserve">Other </v>
      </c>
      <c r="N871" s="58" t="str">
        <f t="shared" si="702"/>
        <v xml:space="preserve">NA </v>
      </c>
      <c r="O871" s="58" t="str">
        <f t="shared" si="703"/>
        <v>Transpl</v>
      </c>
      <c r="P871" s="58" t="str">
        <f t="shared" si="704"/>
        <v xml:space="preserve">None </v>
      </c>
      <c r="Q871" s="58" t="str">
        <f t="shared" si="705"/>
        <v xml:space="preserve">None </v>
      </c>
      <c r="R871" s="58" t="str">
        <f t="shared" si="706"/>
        <v xml:space="preserve">NoIrr </v>
      </c>
      <c r="S871" s="58" t="str">
        <f t="shared" si="707"/>
        <v xml:space="preserve">- </v>
      </c>
      <c r="T871" s="58" t="str">
        <f t="shared" si="708"/>
        <v>no sub</v>
      </c>
      <c r="U871" s="58" t="str">
        <f t="shared" si="709"/>
        <v>Non</v>
      </c>
      <c r="V871" s="58" t="str">
        <f t="shared" si="710"/>
        <v>DeminBone</v>
      </c>
      <c r="W871" s="58" t="str">
        <f t="shared" si="711"/>
        <v>PAA</v>
      </c>
      <c r="Y871" s="161" t="str">
        <f t="shared" si="712"/>
        <v>7-1-1-4-5-13-2-4-3-1-8-1-1-1-1-1-1-35-11</v>
      </c>
      <c r="Z871" s="8">
        <f t="shared" si="713"/>
        <v>735001</v>
      </c>
      <c r="AA871" s="7">
        <f t="shared" si="714"/>
        <v>866</v>
      </c>
      <c r="AB871" s="29" t="str">
        <f t="shared" si="717"/>
        <v>7</v>
      </c>
      <c r="AC871" s="29" t="str">
        <f t="shared" si="717"/>
        <v>3</v>
      </c>
      <c r="AD871" s="29" t="str">
        <f t="shared" si="717"/>
        <v>5</v>
      </c>
      <c r="AE871" s="29" t="str">
        <f t="shared" si="717"/>
        <v>0</v>
      </c>
      <c r="AF871" s="29" t="str">
        <f t="shared" si="717"/>
        <v>0</v>
      </c>
      <c r="AG871" s="29" t="str">
        <f t="shared" si="717"/>
        <v>1</v>
      </c>
      <c r="AH871" s="48">
        <f t="shared" si="718"/>
        <v>866</v>
      </c>
      <c r="AI871" s="510">
        <v>735001</v>
      </c>
      <c r="AJ871" s="509">
        <v>7</v>
      </c>
      <c r="AK871" s="509">
        <v>1</v>
      </c>
      <c r="AL871" s="509">
        <v>1</v>
      </c>
      <c r="AM871" s="509">
        <v>4</v>
      </c>
      <c r="AN871" s="509">
        <v>5</v>
      </c>
      <c r="AO871" s="509">
        <v>13</v>
      </c>
      <c r="AP871" s="509">
        <v>2</v>
      </c>
      <c r="AQ871" s="509">
        <v>4</v>
      </c>
      <c r="AR871" s="509">
        <v>3</v>
      </c>
      <c r="AS871" s="509">
        <v>1</v>
      </c>
      <c r="AT871" s="509">
        <v>8</v>
      </c>
      <c r="AU871" s="509">
        <v>1</v>
      </c>
      <c r="AV871" s="509">
        <v>1</v>
      </c>
      <c r="AW871" s="509">
        <v>1</v>
      </c>
      <c r="AX871" s="509">
        <v>1</v>
      </c>
      <c r="AY871" s="509">
        <v>1</v>
      </c>
      <c r="AZ871" s="509">
        <v>1</v>
      </c>
      <c r="BA871" s="509">
        <v>35</v>
      </c>
      <c r="BB871" s="509">
        <v>11</v>
      </c>
      <c r="BC871" s="509" t="b">
        <v>0</v>
      </c>
      <c r="BD871" s="508">
        <v>41252</v>
      </c>
      <c r="BE871" s="508">
        <v>40751</v>
      </c>
      <c r="BF871" s="509" t="b">
        <v>0</v>
      </c>
      <c r="BG871" s="510" t="s">
        <v>785</v>
      </c>
      <c r="BH871" s="509">
        <v>19</v>
      </c>
      <c r="BI871" s="510" t="s">
        <v>772</v>
      </c>
      <c r="BJ871" s="513">
        <v>41252</v>
      </c>
      <c r="BK871" s="513">
        <v>40751</v>
      </c>
      <c r="BL871" s="513">
        <v>46217</v>
      </c>
      <c r="BM871" s="513">
        <v>42471</v>
      </c>
      <c r="BN871" s="509">
        <v>1</v>
      </c>
      <c r="BO871" s="510" t="s">
        <v>1078</v>
      </c>
      <c r="BP871" s="58">
        <f t="shared" si="715"/>
        <v>7</v>
      </c>
      <c r="BQ871" s="320" t="str">
        <f>IF(AI871="","",VLOOKUP(AJ871,[0]!Qualifier,(COLUMN(AJ871)-34),FALSE))</f>
        <v>Tissue</v>
      </c>
      <c r="BR871" s="320" t="str">
        <f>IF(AJ871="","",VLOOKUP(AK871,[0]!Qualifier,(COLUMN(AK871)-34),FALSE))</f>
        <v xml:space="preserve">NoAC </v>
      </c>
      <c r="BS871" s="320" t="str">
        <f>IF(AK871="","",VLOOKUP(AL871,[0]!Qualifier,(COLUMN(AL871)-34),FALSE))</f>
        <v xml:space="preserve">NoAdd </v>
      </c>
      <c r="BT871" s="320" t="str">
        <f>IF(AL871="","",VLOOKUP(AM871,[0]!Qualifier,(COLUMN(AM871)-34),FALSE))</f>
        <v xml:space="preserve">CleanR </v>
      </c>
      <c r="BU871" s="320" t="str">
        <f>IF(AM871="","",VLOOKUP(AN871,[0]!Qualifier,(COLUMN(AN871)-34),FALSE))</f>
        <v>VSTis</v>
      </c>
      <c r="BV871" s="320" t="str">
        <f>IF(AN871="","",VLOOKUP(AO871,[0]!Qualifier,(COLUMN(AO871)-34),FALSE))</f>
        <v>RoomT</v>
      </c>
      <c r="BW871" s="320" t="str">
        <f>IF(AO871="","",VLOOKUP(AP871,[0]!Qualifier,(COLUMN(AP871)-34),FALSE))</f>
        <v>Lyophil</v>
      </c>
      <c r="BX871" s="320" t="str">
        <f>IF(AP871="","",VLOOKUP(AQ871,[0]!Qualifier,(COLUMN(AQ871)-34),FALSE))</f>
        <v xml:space="preserve">Postm </v>
      </c>
      <c r="BY871" s="320" t="str">
        <f>IF(AQ871="","",VLOOKUP(AR871,[0]!Qualifier,(COLUMN(AR871)-34),FALSE))</f>
        <v xml:space="preserve">Other </v>
      </c>
      <c r="BZ871" s="320" t="str">
        <f>IF(AR871="","",VLOOKUP(AS871,[0]!Qualifier,(COLUMN(AS871)-34),FALSE))</f>
        <v xml:space="preserve">NA </v>
      </c>
      <c r="CA871" s="320" t="str">
        <f>IF(AS871="","",VLOOKUP(AT871,[0]!Qualifier,(COLUMN(AT871)-34),FALSE))</f>
        <v>Transpl</v>
      </c>
      <c r="CB871" s="320" t="str">
        <f>IF(AT871="","",VLOOKUP(AU871,[0]!Qualifier,(COLUMN(AU871)-34),FALSE))</f>
        <v xml:space="preserve">None </v>
      </c>
      <c r="CC871" s="320" t="str">
        <f>IF(AU871="","",VLOOKUP(AV871,[0]!Qualifier,(COLUMN(AV871)-34),FALSE))</f>
        <v xml:space="preserve">None </v>
      </c>
      <c r="CD871" s="320" t="str">
        <f>IF(AV871="","",VLOOKUP(AW871,[0]!Qualifier,(COLUMN(AW871)-34),FALSE))</f>
        <v xml:space="preserve">NoIrr </v>
      </c>
      <c r="CE871" s="320" t="str">
        <f>IF(AW871="","",VLOOKUP(AX871,[0]!Qualifier,(COLUMN(AX871)-34),FALSE))</f>
        <v xml:space="preserve">- </v>
      </c>
      <c r="CF871" s="320" t="str">
        <f>IF(AX871="","",VLOOKUP(AY871,[0]!Qualifier,(COLUMN(AY871)-34),FALSE))</f>
        <v>no sub</v>
      </c>
      <c r="CG871" s="320" t="str">
        <f>IF(AY871="","",VLOOKUP(AZ871,[0]!Qualifier,(COLUMN(AZ871)-34),FALSE))</f>
        <v>Non</v>
      </c>
      <c r="CH871" s="320" t="str">
        <f>IF(AZ871="","",VLOOKUP(BA871,[0]!Qualifier,(COLUMN(BA871)-34),FALSE))</f>
        <v>DeminBone</v>
      </c>
      <c r="CI871" s="320" t="str">
        <f>IF(BA871="","",VLOOKUP(BB871,[0]!Qualifier,(COLUMN(BB871)-34),FALSE))</f>
        <v>PAA</v>
      </c>
      <c r="CJ871" s="320"/>
      <c r="CK871" s="513" t="str">
        <f t="shared" si="716"/>
        <v>7-1-1-4-5-13-2-4-3-1-8-1-1-1-1-1-1-35-11</v>
      </c>
    </row>
    <row r="872" spans="2:89" ht="12.95" customHeight="1" outlineLevel="1" x14ac:dyDescent="0.35">
      <c r="B872" s="7">
        <f t="shared" si="690"/>
        <v>867</v>
      </c>
      <c r="C872" s="59">
        <f t="shared" si="691"/>
        <v>867</v>
      </c>
      <c r="D872" s="124">
        <f t="shared" si="692"/>
        <v>735002</v>
      </c>
      <c r="E872" s="16" t="str">
        <f t="shared" si="693"/>
        <v>Tissue</v>
      </c>
      <c r="F872" s="58" t="str">
        <f t="shared" si="694"/>
        <v xml:space="preserve">NoAC </v>
      </c>
      <c r="G872" s="58" t="str">
        <f t="shared" si="695"/>
        <v>HyalAcid</v>
      </c>
      <c r="H872" s="58" t="str">
        <f t="shared" si="696"/>
        <v xml:space="preserve">CleanR </v>
      </c>
      <c r="I872" s="58" t="str">
        <f t="shared" si="697"/>
        <v>VSTis</v>
      </c>
      <c r="J872" s="58" t="str">
        <f t="shared" si="698"/>
        <v>RoomT</v>
      </c>
      <c r="K872" s="58" t="str">
        <f t="shared" si="699"/>
        <v>Lyophil</v>
      </c>
      <c r="L872" s="58" t="str">
        <f t="shared" si="700"/>
        <v xml:space="preserve">Postm </v>
      </c>
      <c r="M872" s="58" t="str">
        <f t="shared" si="701"/>
        <v xml:space="preserve">Other </v>
      </c>
      <c r="N872" s="58" t="str">
        <f t="shared" si="702"/>
        <v xml:space="preserve">NA </v>
      </c>
      <c r="O872" s="58" t="str">
        <f t="shared" si="703"/>
        <v>Transpl</v>
      </c>
      <c r="P872" s="58" t="str">
        <f t="shared" si="704"/>
        <v xml:space="preserve">None </v>
      </c>
      <c r="Q872" s="58" t="str">
        <f t="shared" si="705"/>
        <v xml:space="preserve">None </v>
      </c>
      <c r="R872" s="58" t="str">
        <f t="shared" si="706"/>
        <v xml:space="preserve">NoIrr </v>
      </c>
      <c r="S872" s="58" t="str">
        <f t="shared" si="707"/>
        <v xml:space="preserve">- </v>
      </c>
      <c r="T872" s="58" t="str">
        <f t="shared" si="708"/>
        <v>no sub</v>
      </c>
      <c r="U872" s="58" t="str">
        <f t="shared" si="709"/>
        <v>Non</v>
      </c>
      <c r="V872" s="58" t="str">
        <f t="shared" si="710"/>
        <v>DeminBone</v>
      </c>
      <c r="W872" s="58" t="str">
        <f t="shared" si="711"/>
        <v>PAA</v>
      </c>
      <c r="Y872" s="161" t="str">
        <f t="shared" si="712"/>
        <v>7-1-22-4-5-13-2-4-3-1-8-1-1-1-1-1-1-35-11</v>
      </c>
      <c r="Z872" s="8">
        <f t="shared" si="713"/>
        <v>735002</v>
      </c>
      <c r="AA872" s="7">
        <f t="shared" si="714"/>
        <v>867</v>
      </c>
      <c r="AB872" s="29" t="str">
        <f t="shared" si="717"/>
        <v>7</v>
      </c>
      <c r="AC872" s="29" t="str">
        <f t="shared" si="717"/>
        <v>3</v>
      </c>
      <c r="AD872" s="29" t="str">
        <f t="shared" si="717"/>
        <v>5</v>
      </c>
      <c r="AE872" s="29" t="str">
        <f t="shared" si="717"/>
        <v>0</v>
      </c>
      <c r="AF872" s="29" t="str">
        <f t="shared" si="717"/>
        <v>0</v>
      </c>
      <c r="AG872" s="29" t="str">
        <f t="shared" si="717"/>
        <v>2</v>
      </c>
      <c r="AH872" s="48">
        <f t="shared" si="718"/>
        <v>867</v>
      </c>
      <c r="AI872" s="510">
        <v>735002</v>
      </c>
      <c r="AJ872" s="509">
        <v>7</v>
      </c>
      <c r="AK872" s="509">
        <v>1</v>
      </c>
      <c r="AL872" s="509">
        <v>22</v>
      </c>
      <c r="AM872" s="509">
        <v>4</v>
      </c>
      <c r="AN872" s="509">
        <v>5</v>
      </c>
      <c r="AO872" s="509">
        <v>13</v>
      </c>
      <c r="AP872" s="509">
        <v>2</v>
      </c>
      <c r="AQ872" s="509">
        <v>4</v>
      </c>
      <c r="AR872" s="509">
        <v>3</v>
      </c>
      <c r="AS872" s="509">
        <v>1</v>
      </c>
      <c r="AT872" s="509">
        <v>8</v>
      </c>
      <c r="AU872" s="509">
        <v>1</v>
      </c>
      <c r="AV872" s="509">
        <v>1</v>
      </c>
      <c r="AW872" s="509">
        <v>1</v>
      </c>
      <c r="AX872" s="509">
        <v>1</v>
      </c>
      <c r="AY872" s="509">
        <v>1</v>
      </c>
      <c r="AZ872" s="509">
        <v>1</v>
      </c>
      <c r="BA872" s="509">
        <v>35</v>
      </c>
      <c r="BB872" s="509">
        <v>11</v>
      </c>
      <c r="BC872" s="509" t="b">
        <v>0</v>
      </c>
      <c r="BD872" s="508">
        <v>41252</v>
      </c>
      <c r="BE872" s="508">
        <v>40751</v>
      </c>
      <c r="BF872" s="509" t="b">
        <v>0</v>
      </c>
      <c r="BG872" s="510" t="s">
        <v>786</v>
      </c>
      <c r="BH872" s="509">
        <v>19</v>
      </c>
      <c r="BI872" s="510" t="s">
        <v>772</v>
      </c>
      <c r="BJ872" s="513">
        <v>41252</v>
      </c>
      <c r="BK872" s="513">
        <v>40751</v>
      </c>
      <c r="BL872" s="513">
        <v>46217</v>
      </c>
      <c r="BM872" s="513">
        <v>42471</v>
      </c>
      <c r="BN872" s="509">
        <v>1</v>
      </c>
      <c r="BO872" s="510" t="s">
        <v>1078</v>
      </c>
      <c r="BP872" s="58">
        <f t="shared" si="715"/>
        <v>7</v>
      </c>
      <c r="BQ872" s="320" t="str">
        <f>IF(AI872="","",VLOOKUP(AJ872,[0]!Qualifier,(COLUMN(AJ872)-34),FALSE))</f>
        <v>Tissue</v>
      </c>
      <c r="BR872" s="320" t="str">
        <f>IF(AJ872="","",VLOOKUP(AK872,[0]!Qualifier,(COLUMN(AK872)-34),FALSE))</f>
        <v xml:space="preserve">NoAC </v>
      </c>
      <c r="BS872" s="320" t="str">
        <f>IF(AK872="","",VLOOKUP(AL872,[0]!Qualifier,(COLUMN(AL872)-34),FALSE))</f>
        <v>HyalAcid</v>
      </c>
      <c r="BT872" s="320" t="str">
        <f>IF(AL872="","",VLOOKUP(AM872,[0]!Qualifier,(COLUMN(AM872)-34),FALSE))</f>
        <v xml:space="preserve">CleanR </v>
      </c>
      <c r="BU872" s="320" t="str">
        <f>IF(AM872="","",VLOOKUP(AN872,[0]!Qualifier,(COLUMN(AN872)-34),FALSE))</f>
        <v>VSTis</v>
      </c>
      <c r="BV872" s="320" t="str">
        <f>IF(AN872="","",VLOOKUP(AO872,[0]!Qualifier,(COLUMN(AO872)-34),FALSE))</f>
        <v>RoomT</v>
      </c>
      <c r="BW872" s="320" t="str">
        <f>IF(AO872="","",VLOOKUP(AP872,[0]!Qualifier,(COLUMN(AP872)-34),FALSE))</f>
        <v>Lyophil</v>
      </c>
      <c r="BX872" s="320" t="str">
        <f>IF(AP872="","",VLOOKUP(AQ872,[0]!Qualifier,(COLUMN(AQ872)-34),FALSE))</f>
        <v xml:space="preserve">Postm </v>
      </c>
      <c r="BY872" s="320" t="str">
        <f>IF(AQ872="","",VLOOKUP(AR872,[0]!Qualifier,(COLUMN(AR872)-34),FALSE))</f>
        <v xml:space="preserve">Other </v>
      </c>
      <c r="BZ872" s="320" t="str">
        <f>IF(AR872="","",VLOOKUP(AS872,[0]!Qualifier,(COLUMN(AS872)-34),FALSE))</f>
        <v xml:space="preserve">NA </v>
      </c>
      <c r="CA872" s="320" t="str">
        <f>IF(AS872="","",VLOOKUP(AT872,[0]!Qualifier,(COLUMN(AT872)-34),FALSE))</f>
        <v>Transpl</v>
      </c>
      <c r="CB872" s="320" t="str">
        <f>IF(AT872="","",VLOOKUP(AU872,[0]!Qualifier,(COLUMN(AU872)-34),FALSE))</f>
        <v xml:space="preserve">None </v>
      </c>
      <c r="CC872" s="320" t="str">
        <f>IF(AU872="","",VLOOKUP(AV872,[0]!Qualifier,(COLUMN(AV872)-34),FALSE))</f>
        <v xml:space="preserve">None </v>
      </c>
      <c r="CD872" s="320" t="str">
        <f>IF(AV872="","",VLOOKUP(AW872,[0]!Qualifier,(COLUMN(AW872)-34),FALSE))</f>
        <v xml:space="preserve">NoIrr </v>
      </c>
      <c r="CE872" s="320" t="str">
        <f>IF(AW872="","",VLOOKUP(AX872,[0]!Qualifier,(COLUMN(AX872)-34),FALSE))</f>
        <v xml:space="preserve">- </v>
      </c>
      <c r="CF872" s="320" t="str">
        <f>IF(AX872="","",VLOOKUP(AY872,[0]!Qualifier,(COLUMN(AY872)-34),FALSE))</f>
        <v>no sub</v>
      </c>
      <c r="CG872" s="320" t="str">
        <f>IF(AY872="","",VLOOKUP(AZ872,[0]!Qualifier,(COLUMN(AZ872)-34),FALSE))</f>
        <v>Non</v>
      </c>
      <c r="CH872" s="320" t="str">
        <f>IF(AZ872="","",VLOOKUP(BA872,[0]!Qualifier,(COLUMN(BA872)-34),FALSE))</f>
        <v>DeminBone</v>
      </c>
      <c r="CI872" s="320" t="str">
        <f>IF(BA872="","",VLOOKUP(BB872,[0]!Qualifier,(COLUMN(BB872)-34),FALSE))</f>
        <v>PAA</v>
      </c>
      <c r="CJ872" s="320"/>
      <c r="CK872" s="513" t="str">
        <f t="shared" si="716"/>
        <v>7-1-22-4-5-13-2-4-3-1-8-1-1-1-1-1-1-35-11</v>
      </c>
    </row>
    <row r="873" spans="2:89" ht="12.95" customHeight="1" outlineLevel="1" x14ac:dyDescent="0.35">
      <c r="B873" s="7">
        <f t="shared" ref="B873:B877" si="719">IF(D873="","",B872+1)</f>
        <v>868</v>
      </c>
      <c r="C873" s="59">
        <f t="shared" ref="C873:C877" si="720">IF(D873="","",IF(OR(BC873,BF873),"ungültig",B873))</f>
        <v>868</v>
      </c>
      <c r="D873" s="124">
        <f t="shared" ref="D873:D877" si="721">IF(AI873="","",AI873)</f>
        <v>735003</v>
      </c>
      <c r="E873" s="16" t="str">
        <f t="shared" ref="E873:E877" si="722">IF($AI873&lt;&gt;"",IF($Y$3="text", BQ873,AJ873),"")</f>
        <v>Tissue</v>
      </c>
      <c r="F873" s="58" t="str">
        <f t="shared" ref="F873:F877" si="723">IF($AI873&lt;&gt;"",IF($Y$3="text", BR873,AK873),"")</f>
        <v xml:space="preserve">NoAC </v>
      </c>
      <c r="G873" s="58" t="str">
        <f t="shared" ref="G873:G877" si="724">IF($AI873&lt;&gt;"",IF($Y$3="text", BS873,AL873),"")</f>
        <v xml:space="preserve">NoAdd </v>
      </c>
      <c r="H873" s="58" t="str">
        <f t="shared" ref="H873:H877" si="725">IF($AI873&lt;&gt;"",IF($Y$3="text", BT873,AM873),"")</f>
        <v xml:space="preserve">CleanR </v>
      </c>
      <c r="I873" s="58" t="str">
        <f t="shared" ref="I873:I877" si="726">IF($AI873&lt;&gt;"",IF($Y$3="text", BU873,AN873),"")</f>
        <v>VSTis</v>
      </c>
      <c r="J873" s="58" t="str">
        <f t="shared" ref="J873:J877" si="727">IF($AI873&lt;&gt;"",IF($Y$3="text", BV873,AO873),"")</f>
        <v xml:space="preserve">2to25°C </v>
      </c>
      <c r="K873" s="58" t="str">
        <f t="shared" ref="K873:K877" si="728">IF($AI873&lt;&gt;"",IF($Y$3="text", BW873,AP873),"")</f>
        <v>Lyophil</v>
      </c>
      <c r="L873" s="58" t="str">
        <f t="shared" ref="L873:L877" si="729">IF($AI873&lt;&gt;"",IF($Y$3="text", BX873,AQ873),"")</f>
        <v>LivingPostmortal</v>
      </c>
      <c r="M873" s="58" t="str">
        <f t="shared" ref="M873:M877" si="730">IF($AI873&lt;&gt;"",IF($Y$3="text", BY873,AR873),"")</f>
        <v xml:space="preserve">Other </v>
      </c>
      <c r="N873" s="58" t="str">
        <f t="shared" ref="N873:N877" si="731">IF($AI873&lt;&gt;"",IF($Y$3="text", BZ873,AS873),"")</f>
        <v xml:space="preserve">NA </v>
      </c>
      <c r="O873" s="58" t="str">
        <f t="shared" ref="O873:O877" si="732">IF($AI873&lt;&gt;"",IF($Y$3="text", CA873,AT873),"")</f>
        <v>Transpl</v>
      </c>
      <c r="P873" s="58" t="str">
        <f t="shared" ref="P873:P877" si="733">IF($AI873&lt;&gt;"",IF($Y$3="text", CB873,AU873),"")</f>
        <v xml:space="preserve">None </v>
      </c>
      <c r="Q873" s="58" t="str">
        <f t="shared" ref="Q873:Q877" si="734">IF($AI873&lt;&gt;"",IF($Y$3="text", CC873,AV873),"")</f>
        <v>PoolLrg</v>
      </c>
      <c r="R873" s="58" t="str">
        <f t="shared" ref="R873:R877" si="735">IF($AI873&lt;&gt;"",IF($Y$3="text", CD873,AW873),"")</f>
        <v>IrradHigh</v>
      </c>
      <c r="S873" s="58" t="str">
        <f t="shared" ref="S873:S877" si="736">IF($AI873&lt;&gt;"",IF($Y$3="text", CE873,AX873),"")</f>
        <v xml:space="preserve">Wash </v>
      </c>
      <c r="T873" s="58" t="str">
        <f t="shared" ref="T873:T877" si="737">IF($AI873&lt;&gt;"",IF($Y$3="text", CF873,AY873),"")</f>
        <v>no sub</v>
      </c>
      <c r="U873" s="58" t="str">
        <f t="shared" ref="U873:U877" si="738">IF($AI873&lt;&gt;"",IF($Y$3="text", CG873,AZ873),"")</f>
        <v>Non</v>
      </c>
      <c r="V873" s="58" t="str">
        <f t="shared" ref="V873:V877" si="739">IF($AI873&lt;&gt;"",IF($Y$3="text", CH873,BA873),"")</f>
        <v>DeminBone</v>
      </c>
      <c r="W873" s="58" t="str">
        <f t="shared" ref="W873:W877" si="740">IF($AI873&lt;&gt;"",IF($Y$3="text", CI873,BB873),"")</f>
        <v xml:space="preserve">Comb </v>
      </c>
      <c r="Y873" s="161" t="str">
        <f t="shared" ref="Y873:Y877" si="741">IF(CK873="------------------"," ",CK873)</f>
        <v>7-1-1-4-5-8-2-6-3-1-8-1-6-3-2-1-1-35-6</v>
      </c>
      <c r="Z873" s="8">
        <f t="shared" ref="Z873:Z877" si="742">IF(D873&gt;0,D873,"")</f>
        <v>735003</v>
      </c>
      <c r="AA873" s="7">
        <f t="shared" ref="AA873:AA877" si="743">B873</f>
        <v>868</v>
      </c>
      <c r="AB873" s="29" t="str">
        <f t="shared" si="717"/>
        <v>7</v>
      </c>
      <c r="AC873" s="29" t="str">
        <f t="shared" si="717"/>
        <v>3</v>
      </c>
      <c r="AD873" s="29" t="str">
        <f t="shared" si="717"/>
        <v>5</v>
      </c>
      <c r="AE873" s="29" t="str">
        <f t="shared" si="717"/>
        <v>0</v>
      </c>
      <c r="AF873" s="29" t="str">
        <f t="shared" si="717"/>
        <v>0</v>
      </c>
      <c r="AG873" s="29" t="str">
        <f t="shared" si="717"/>
        <v>3</v>
      </c>
      <c r="AH873" s="48">
        <f t="shared" si="718"/>
        <v>868</v>
      </c>
      <c r="AI873" s="510">
        <v>735003</v>
      </c>
      <c r="AJ873" s="509">
        <v>7</v>
      </c>
      <c r="AK873" s="509">
        <v>1</v>
      </c>
      <c r="AL873" s="509">
        <v>1</v>
      </c>
      <c r="AM873" s="509">
        <v>4</v>
      </c>
      <c r="AN873" s="509">
        <v>5</v>
      </c>
      <c r="AO873" s="509">
        <v>8</v>
      </c>
      <c r="AP873" s="509">
        <v>2</v>
      </c>
      <c r="AQ873" s="509">
        <v>6</v>
      </c>
      <c r="AR873" s="509">
        <v>3</v>
      </c>
      <c r="AS873" s="509">
        <v>1</v>
      </c>
      <c r="AT873" s="509">
        <v>8</v>
      </c>
      <c r="AU873" s="509">
        <v>1</v>
      </c>
      <c r="AV873" s="509">
        <v>6</v>
      </c>
      <c r="AW873" s="509">
        <v>3</v>
      </c>
      <c r="AX873" s="509">
        <v>2</v>
      </c>
      <c r="AY873" s="509">
        <v>1</v>
      </c>
      <c r="AZ873" s="509">
        <v>1</v>
      </c>
      <c r="BA873" s="509">
        <v>35</v>
      </c>
      <c r="BB873" s="509">
        <v>6</v>
      </c>
      <c r="BC873" s="509" t="b">
        <v>0</v>
      </c>
      <c r="BD873" s="508">
        <v>46011</v>
      </c>
      <c r="BE873" s="508">
        <v>45950</v>
      </c>
      <c r="BF873" s="509" t="b">
        <v>0</v>
      </c>
      <c r="BG873" s="510" t="s">
        <v>1647</v>
      </c>
      <c r="BH873" s="509">
        <v>26</v>
      </c>
      <c r="BI873" s="510" t="s">
        <v>893</v>
      </c>
      <c r="BJ873" s="513">
        <v>46011</v>
      </c>
      <c r="BK873" s="513">
        <v>45950</v>
      </c>
      <c r="BL873" s="513">
        <v>46217</v>
      </c>
      <c r="BM873" s="510"/>
      <c r="BN873" s="512"/>
      <c r="BO873" s="510"/>
      <c r="BP873" s="58" t="str">
        <f t="shared" ref="BP873:BP877" si="744">IF(BO873&gt;0,AJ882,"")</f>
        <v/>
      </c>
      <c r="BQ873" s="320" t="str">
        <f>IF(AI873="","",VLOOKUP(AJ873,[0]!Qualifier,(COLUMN(AJ873)-34),FALSE))</f>
        <v>Tissue</v>
      </c>
      <c r="BR873" s="320" t="str">
        <f>IF(AJ873="","",VLOOKUP(AK873,[0]!Qualifier,(COLUMN(AK873)-34),FALSE))</f>
        <v xml:space="preserve">NoAC </v>
      </c>
      <c r="BS873" s="320" t="str">
        <f>IF(AK873="","",VLOOKUP(AL873,[0]!Qualifier,(COLUMN(AL873)-34),FALSE))</f>
        <v xml:space="preserve">NoAdd </v>
      </c>
      <c r="BT873" s="320" t="str">
        <f>IF(AL873="","",VLOOKUP(AM873,[0]!Qualifier,(COLUMN(AM873)-34),FALSE))</f>
        <v xml:space="preserve">CleanR </v>
      </c>
      <c r="BU873" s="320" t="str">
        <f>IF(AM873="","",VLOOKUP(AN873,[0]!Qualifier,(COLUMN(AN873)-34),FALSE))</f>
        <v>VSTis</v>
      </c>
      <c r="BV873" s="320" t="str">
        <f>IF(AN873="","",VLOOKUP(AO873,[0]!Qualifier,(COLUMN(AO873)-34),FALSE))</f>
        <v xml:space="preserve">2to25°C </v>
      </c>
      <c r="BW873" s="320" t="str">
        <f>IF(AO873="","",VLOOKUP(AP873,[0]!Qualifier,(COLUMN(AP873)-34),FALSE))</f>
        <v>Lyophil</v>
      </c>
      <c r="BX873" s="320" t="str">
        <f>IF(AP873="","",VLOOKUP(AQ873,[0]!Qualifier,(COLUMN(AQ873)-34),FALSE))</f>
        <v>LivingPostmortal</v>
      </c>
      <c r="BY873" s="320" t="str">
        <f>IF(AQ873="","",VLOOKUP(AR873,[0]!Qualifier,(COLUMN(AR873)-34),FALSE))</f>
        <v xml:space="preserve">Other </v>
      </c>
      <c r="BZ873" s="320" t="str">
        <f>IF(AR873="","",VLOOKUP(AS873,[0]!Qualifier,(COLUMN(AS873)-34),FALSE))</f>
        <v xml:space="preserve">NA </v>
      </c>
      <c r="CA873" s="320" t="str">
        <f>IF(AS873="","",VLOOKUP(AT873,[0]!Qualifier,(COLUMN(AT873)-34),FALSE))</f>
        <v>Transpl</v>
      </c>
      <c r="CB873" s="320" t="str">
        <f>IF(AT873="","",VLOOKUP(AU873,[0]!Qualifier,(COLUMN(AU873)-34),FALSE))</f>
        <v xml:space="preserve">None </v>
      </c>
      <c r="CC873" s="320" t="str">
        <f>IF(AU873="","",VLOOKUP(AV873,[0]!Qualifier,(COLUMN(AV873)-34),FALSE))</f>
        <v>PoolLrg</v>
      </c>
      <c r="CD873" s="320" t="str">
        <f>IF(AV873="","",VLOOKUP(AW873,[0]!Qualifier,(COLUMN(AW873)-34),FALSE))</f>
        <v>IrradHigh</v>
      </c>
      <c r="CE873" s="320" t="str">
        <f>IF(AW873="","",VLOOKUP(AX873,[0]!Qualifier,(COLUMN(AX873)-34),FALSE))</f>
        <v xml:space="preserve">Wash </v>
      </c>
      <c r="CF873" s="320" t="str">
        <f>IF(AX873="","",VLOOKUP(AY873,[0]!Qualifier,(COLUMN(AY873)-34),FALSE))</f>
        <v>no sub</v>
      </c>
      <c r="CG873" s="320" t="str">
        <f>IF(AY873="","",VLOOKUP(AZ873,[0]!Qualifier,(COLUMN(AZ873)-34),FALSE))</f>
        <v>Non</v>
      </c>
      <c r="CH873" s="320" t="str">
        <f>IF(AZ873="","",VLOOKUP(BA873,[0]!Qualifier,(COLUMN(BA873)-34),FALSE))</f>
        <v>DeminBone</v>
      </c>
      <c r="CI873" s="320" t="str">
        <f>IF(BA873="","",VLOOKUP(BB873,[0]!Qualifier,(COLUMN(BB873)-34),FALSE))</f>
        <v xml:space="preserve">Comb </v>
      </c>
      <c r="CJ873" s="320"/>
      <c r="CK873" s="513" t="str">
        <f t="shared" ref="CK873:CK877" si="745">AJ873&amp;"-"&amp;AK873&amp;"-"&amp;AL873&amp;"-"&amp;AM873&amp;"-"&amp;AN873&amp;"-"&amp;AO873&amp;"-"&amp;AP873&amp;"-"&amp;AQ873&amp;"-"&amp;AR873&amp;"-"&amp;AS873&amp;"-"&amp;AT873&amp;"-"&amp;AU873&amp;"-"&amp;AV873&amp;"-"&amp;AW873&amp;"-"&amp;AX873&amp;"-"&amp;AY873&amp;"-"&amp;AZ873&amp;"-"&amp;BA873&amp;"-"&amp;BB873</f>
        <v>7-1-1-4-5-8-2-6-3-1-8-1-6-3-2-1-1-35-6</v>
      </c>
    </row>
    <row r="874" spans="2:89" ht="12.95" customHeight="1" outlineLevel="1" x14ac:dyDescent="0.35">
      <c r="B874" s="7">
        <f t="shared" si="719"/>
        <v>869</v>
      </c>
      <c r="C874" s="59">
        <f t="shared" si="720"/>
        <v>869</v>
      </c>
      <c r="D874" s="124">
        <f t="shared" si="721"/>
        <v>736001</v>
      </c>
      <c r="E874" s="16" t="str">
        <f t="shared" si="722"/>
        <v>Tissue</v>
      </c>
      <c r="F874" s="58" t="str">
        <f t="shared" si="723"/>
        <v xml:space="preserve">NoAC </v>
      </c>
      <c r="G874" s="58" t="str">
        <f t="shared" si="724"/>
        <v xml:space="preserve">NoAdd </v>
      </c>
      <c r="H874" s="58" t="str">
        <f t="shared" si="725"/>
        <v xml:space="preserve">Closed </v>
      </c>
      <c r="I874" s="58" t="str">
        <f t="shared" si="726"/>
        <v>VSTis</v>
      </c>
      <c r="J874" s="58" t="str">
        <f t="shared" si="727"/>
        <v xml:space="preserve">≤-30°C  </v>
      </c>
      <c r="K874" s="58" t="str">
        <f t="shared" si="728"/>
        <v>Frozen</v>
      </c>
      <c r="L874" s="58" t="str">
        <f t="shared" si="729"/>
        <v xml:space="preserve">Allo </v>
      </c>
      <c r="M874" s="58" t="str">
        <f t="shared" si="730"/>
        <v xml:space="preserve">Other </v>
      </c>
      <c r="N874" s="58" t="str">
        <f t="shared" si="731"/>
        <v xml:space="preserve">NA </v>
      </c>
      <c r="O874" s="58" t="str">
        <f t="shared" si="732"/>
        <v>Transpl</v>
      </c>
      <c r="P874" s="58" t="str">
        <f t="shared" si="733"/>
        <v xml:space="preserve">None </v>
      </c>
      <c r="Q874" s="58" t="str">
        <f t="shared" si="734"/>
        <v xml:space="preserve">None </v>
      </c>
      <c r="R874" s="58" t="str">
        <f t="shared" si="735"/>
        <v xml:space="preserve">NoIrr </v>
      </c>
      <c r="S874" s="58" t="str">
        <f t="shared" si="736"/>
        <v xml:space="preserve">- </v>
      </c>
      <c r="T874" s="58" t="str">
        <f t="shared" si="737"/>
        <v>no sub</v>
      </c>
      <c r="U874" s="58" t="str">
        <f t="shared" si="738"/>
        <v>Non</v>
      </c>
      <c r="V874" s="58" t="str">
        <f t="shared" si="739"/>
        <v>FemorHead</v>
      </c>
      <c r="W874" s="58" t="str">
        <f t="shared" si="740"/>
        <v>ThDesinf</v>
      </c>
      <c r="Y874" s="161" t="str">
        <f t="shared" si="741"/>
        <v>7-1-1-1-5-4-3-1-3-1-8-1-1-1-1-1-1-36-8</v>
      </c>
      <c r="Z874" s="8">
        <f t="shared" si="742"/>
        <v>736001</v>
      </c>
      <c r="AA874" s="7">
        <f t="shared" si="743"/>
        <v>869</v>
      </c>
      <c r="AB874" s="29" t="str">
        <f t="shared" ref="AB874:AG877" si="746">MID(TEXT($Z874,"000000"),AB$5,1)</f>
        <v>7</v>
      </c>
      <c r="AC874" s="29" t="str">
        <f t="shared" si="746"/>
        <v>3</v>
      </c>
      <c r="AD874" s="29" t="str">
        <f t="shared" si="746"/>
        <v>6</v>
      </c>
      <c r="AE874" s="29" t="str">
        <f t="shared" si="746"/>
        <v>0</v>
      </c>
      <c r="AF874" s="29" t="str">
        <f t="shared" si="746"/>
        <v>0</v>
      </c>
      <c r="AG874" s="29" t="str">
        <f t="shared" si="746"/>
        <v>1</v>
      </c>
      <c r="AH874" s="48">
        <f t="shared" si="718"/>
        <v>869</v>
      </c>
      <c r="AI874" s="510">
        <v>736001</v>
      </c>
      <c r="AJ874" s="509">
        <v>7</v>
      </c>
      <c r="AK874" s="509">
        <v>1</v>
      </c>
      <c r="AL874" s="509">
        <v>1</v>
      </c>
      <c r="AM874" s="509">
        <v>1</v>
      </c>
      <c r="AN874" s="509">
        <v>5</v>
      </c>
      <c r="AO874" s="509">
        <v>4</v>
      </c>
      <c r="AP874" s="509">
        <v>3</v>
      </c>
      <c r="AQ874" s="509">
        <v>1</v>
      </c>
      <c r="AR874" s="509">
        <v>3</v>
      </c>
      <c r="AS874" s="509">
        <v>1</v>
      </c>
      <c r="AT874" s="509">
        <v>8</v>
      </c>
      <c r="AU874" s="509">
        <v>1</v>
      </c>
      <c r="AV874" s="509">
        <v>1</v>
      </c>
      <c r="AW874" s="509">
        <v>1</v>
      </c>
      <c r="AX874" s="509">
        <v>1</v>
      </c>
      <c r="AY874" s="509">
        <v>1</v>
      </c>
      <c r="AZ874" s="509">
        <v>1</v>
      </c>
      <c r="BA874" s="509">
        <v>36</v>
      </c>
      <c r="BB874" s="509">
        <v>8</v>
      </c>
      <c r="BC874" s="509" t="b">
        <v>0</v>
      </c>
      <c r="BD874" s="508">
        <v>41252</v>
      </c>
      <c r="BE874" s="508">
        <v>40751</v>
      </c>
      <c r="BF874" s="509" t="b">
        <v>0</v>
      </c>
      <c r="BG874" s="510" t="s">
        <v>1434</v>
      </c>
      <c r="BH874" s="509">
        <v>16</v>
      </c>
      <c r="BI874" s="510" t="s">
        <v>787</v>
      </c>
      <c r="BJ874" s="513">
        <v>41252</v>
      </c>
      <c r="BK874" s="513">
        <v>40751</v>
      </c>
      <c r="BL874" s="513">
        <v>46217</v>
      </c>
      <c r="BM874" s="513">
        <v>42471</v>
      </c>
      <c r="BN874" s="509">
        <v>1</v>
      </c>
      <c r="BO874" s="510" t="s">
        <v>1078</v>
      </c>
      <c r="BP874" s="58">
        <f t="shared" si="744"/>
        <v>7</v>
      </c>
      <c r="BQ874" s="320" t="str">
        <f>IF(AI874="","",VLOOKUP(AJ874,[0]!Qualifier,(COLUMN(AJ874)-34),FALSE))</f>
        <v>Tissue</v>
      </c>
      <c r="BR874" s="320" t="str">
        <f>IF(AJ874="","",VLOOKUP(AK874,[0]!Qualifier,(COLUMN(AK874)-34),FALSE))</f>
        <v xml:space="preserve">NoAC </v>
      </c>
      <c r="BS874" s="320" t="str">
        <f>IF(AK874="","",VLOOKUP(AL874,[0]!Qualifier,(COLUMN(AL874)-34),FALSE))</f>
        <v xml:space="preserve">NoAdd </v>
      </c>
      <c r="BT874" s="320" t="str">
        <f>IF(AL874="","",VLOOKUP(AM874,[0]!Qualifier,(COLUMN(AM874)-34),FALSE))</f>
        <v xml:space="preserve">Closed </v>
      </c>
      <c r="BU874" s="320" t="str">
        <f>IF(AM874="","",VLOOKUP(AN874,[0]!Qualifier,(COLUMN(AN874)-34),FALSE))</f>
        <v>VSTis</v>
      </c>
      <c r="BV874" s="320" t="str">
        <f>IF(AN874="","",VLOOKUP(AO874,[0]!Qualifier,(COLUMN(AO874)-34),FALSE))</f>
        <v xml:space="preserve">≤-30°C  </v>
      </c>
      <c r="BW874" s="320" t="str">
        <f>IF(AO874="","",VLOOKUP(AP874,[0]!Qualifier,(COLUMN(AP874)-34),FALSE))</f>
        <v>Frozen</v>
      </c>
      <c r="BX874" s="320" t="str">
        <f>IF(AP874="","",VLOOKUP(AQ874,[0]!Qualifier,(COLUMN(AQ874)-34),FALSE))</f>
        <v xml:space="preserve">Allo </v>
      </c>
      <c r="BY874" s="320" t="str">
        <f>IF(AQ874="","",VLOOKUP(AR874,[0]!Qualifier,(COLUMN(AR874)-34),FALSE))</f>
        <v xml:space="preserve">Other </v>
      </c>
      <c r="BZ874" s="320" t="str">
        <f>IF(AR874="","",VLOOKUP(AS874,[0]!Qualifier,(COLUMN(AS874)-34),FALSE))</f>
        <v xml:space="preserve">NA </v>
      </c>
      <c r="CA874" s="320" t="str">
        <f>IF(AS874="","",VLOOKUP(AT874,[0]!Qualifier,(COLUMN(AT874)-34),FALSE))</f>
        <v>Transpl</v>
      </c>
      <c r="CB874" s="320" t="str">
        <f>IF(AT874="","",VLOOKUP(AU874,[0]!Qualifier,(COLUMN(AU874)-34),FALSE))</f>
        <v xml:space="preserve">None </v>
      </c>
      <c r="CC874" s="320" t="str">
        <f>IF(AU874="","",VLOOKUP(AV874,[0]!Qualifier,(COLUMN(AV874)-34),FALSE))</f>
        <v xml:space="preserve">None </v>
      </c>
      <c r="CD874" s="320" t="str">
        <f>IF(AV874="","",VLOOKUP(AW874,[0]!Qualifier,(COLUMN(AW874)-34),FALSE))</f>
        <v xml:space="preserve">NoIrr </v>
      </c>
      <c r="CE874" s="320" t="str">
        <f>IF(AW874="","",VLOOKUP(AX874,[0]!Qualifier,(COLUMN(AX874)-34),FALSE))</f>
        <v xml:space="preserve">- </v>
      </c>
      <c r="CF874" s="320" t="str">
        <f>IF(AX874="","",VLOOKUP(AY874,[0]!Qualifier,(COLUMN(AY874)-34),FALSE))</f>
        <v>no sub</v>
      </c>
      <c r="CG874" s="320" t="str">
        <f>IF(AY874="","",VLOOKUP(AZ874,[0]!Qualifier,(COLUMN(AZ874)-34),FALSE))</f>
        <v>Non</v>
      </c>
      <c r="CH874" s="320" t="str">
        <f>IF(AZ874="","",VLOOKUP(BA874,[0]!Qualifier,(COLUMN(BA874)-34),FALSE))</f>
        <v>FemorHead</v>
      </c>
      <c r="CI874" s="320" t="str">
        <f>IF(BA874="","",VLOOKUP(BB874,[0]!Qualifier,(COLUMN(BB874)-34),FALSE))</f>
        <v>ThDesinf</v>
      </c>
      <c r="CJ874" s="320"/>
      <c r="CK874" s="513" t="str">
        <f t="shared" si="745"/>
        <v>7-1-1-1-5-4-3-1-3-1-8-1-1-1-1-1-1-36-8</v>
      </c>
    </row>
    <row r="875" spans="2:89" ht="185.25" outlineLevel="1" x14ac:dyDescent="0.35">
      <c r="B875" s="7">
        <f t="shared" si="719"/>
        <v>870</v>
      </c>
      <c r="C875" s="59">
        <f t="shared" si="720"/>
        <v>870</v>
      </c>
      <c r="D875" s="124">
        <f t="shared" si="721"/>
        <v>736002</v>
      </c>
      <c r="E875" s="16" t="str">
        <f t="shared" si="722"/>
        <v>Tissue</v>
      </c>
      <c r="F875" s="58" t="str">
        <f t="shared" si="723"/>
        <v xml:space="preserve">NoAC </v>
      </c>
      <c r="G875" s="58" t="str">
        <f t="shared" si="724"/>
        <v xml:space="preserve">NoAdd </v>
      </c>
      <c r="H875" s="58" t="str">
        <f t="shared" si="725"/>
        <v xml:space="preserve">CleanR </v>
      </c>
      <c r="I875" s="58" t="str">
        <f t="shared" si="726"/>
        <v>VSTis</v>
      </c>
      <c r="J875" s="58" t="str">
        <f t="shared" si="727"/>
        <v>RoomT</v>
      </c>
      <c r="K875" s="58" t="str">
        <f t="shared" si="728"/>
        <v>Lyophil</v>
      </c>
      <c r="L875" s="58" t="str">
        <f t="shared" si="729"/>
        <v xml:space="preserve">Postm </v>
      </c>
      <c r="M875" s="58" t="str">
        <f t="shared" si="730"/>
        <v xml:space="preserve">Other </v>
      </c>
      <c r="N875" s="58" t="str">
        <f t="shared" si="731"/>
        <v xml:space="preserve">NA </v>
      </c>
      <c r="O875" s="58" t="str">
        <f t="shared" si="732"/>
        <v>Transpl</v>
      </c>
      <c r="P875" s="58" t="str">
        <f t="shared" si="733"/>
        <v xml:space="preserve">None </v>
      </c>
      <c r="Q875" s="58" t="str">
        <f t="shared" si="734"/>
        <v xml:space="preserve">None </v>
      </c>
      <c r="R875" s="58" t="str">
        <f t="shared" si="735"/>
        <v xml:space="preserve">NoIrr </v>
      </c>
      <c r="S875" s="58" t="str">
        <f t="shared" si="736"/>
        <v xml:space="preserve">- </v>
      </c>
      <c r="T875" s="58" t="str">
        <f t="shared" si="737"/>
        <v>no sub</v>
      </c>
      <c r="U875" s="58" t="str">
        <f t="shared" si="738"/>
        <v>Non</v>
      </c>
      <c r="V875" s="58" t="str">
        <f t="shared" si="739"/>
        <v>FemorHead</v>
      </c>
      <c r="W875" s="58" t="str">
        <f t="shared" si="740"/>
        <v>PAA</v>
      </c>
      <c r="Y875" s="161" t="str">
        <f t="shared" si="741"/>
        <v>7-1-1-4-5-13-2-4-3-1-8-1-1-1-1-1-1-36-11</v>
      </c>
      <c r="Z875" s="8">
        <f t="shared" si="742"/>
        <v>736002</v>
      </c>
      <c r="AA875" s="7">
        <f t="shared" si="743"/>
        <v>870</v>
      </c>
      <c r="AB875" s="29" t="str">
        <f t="shared" si="746"/>
        <v>7</v>
      </c>
      <c r="AC875" s="29" t="str">
        <f t="shared" si="746"/>
        <v>3</v>
      </c>
      <c r="AD875" s="29" t="str">
        <f t="shared" si="746"/>
        <v>6</v>
      </c>
      <c r="AE875" s="29" t="str">
        <f t="shared" si="746"/>
        <v>0</v>
      </c>
      <c r="AF875" s="29" t="str">
        <f t="shared" si="746"/>
        <v>0</v>
      </c>
      <c r="AG875" s="29" t="str">
        <f t="shared" si="746"/>
        <v>2</v>
      </c>
      <c r="AH875" s="48">
        <f t="shared" si="718"/>
        <v>870</v>
      </c>
      <c r="AI875" s="510">
        <v>736002</v>
      </c>
      <c r="AJ875" s="509">
        <v>7</v>
      </c>
      <c r="AK875" s="509">
        <v>1</v>
      </c>
      <c r="AL875" s="509">
        <v>1</v>
      </c>
      <c r="AM875" s="509">
        <v>4</v>
      </c>
      <c r="AN875" s="509">
        <v>5</v>
      </c>
      <c r="AO875" s="509">
        <v>13</v>
      </c>
      <c r="AP875" s="509">
        <v>2</v>
      </c>
      <c r="AQ875" s="509">
        <v>4</v>
      </c>
      <c r="AR875" s="509">
        <v>3</v>
      </c>
      <c r="AS875" s="509">
        <v>1</v>
      </c>
      <c r="AT875" s="509">
        <v>8</v>
      </c>
      <c r="AU875" s="509">
        <v>1</v>
      </c>
      <c r="AV875" s="509">
        <v>1</v>
      </c>
      <c r="AW875" s="509">
        <v>1</v>
      </c>
      <c r="AX875" s="509">
        <v>1</v>
      </c>
      <c r="AY875" s="509">
        <v>1</v>
      </c>
      <c r="AZ875" s="509">
        <v>1</v>
      </c>
      <c r="BA875" s="509">
        <v>36</v>
      </c>
      <c r="BB875" s="509">
        <v>11</v>
      </c>
      <c r="BC875" s="509" t="b">
        <v>0</v>
      </c>
      <c r="BD875" s="508">
        <v>42267</v>
      </c>
      <c r="BE875" s="508">
        <v>41975</v>
      </c>
      <c r="BF875" s="509" t="b">
        <v>0</v>
      </c>
      <c r="BG875" s="510" t="s">
        <v>788</v>
      </c>
      <c r="BH875" s="509">
        <v>16</v>
      </c>
      <c r="BI875" s="510" t="s">
        <v>787</v>
      </c>
      <c r="BJ875" s="513">
        <v>42267</v>
      </c>
      <c r="BK875" s="513">
        <v>41975</v>
      </c>
      <c r="BL875" s="513">
        <v>46217</v>
      </c>
      <c r="BM875" s="513">
        <v>42471</v>
      </c>
      <c r="BN875" s="509">
        <v>1</v>
      </c>
      <c r="BO875" s="510" t="s">
        <v>1078</v>
      </c>
      <c r="BP875" s="58">
        <f t="shared" si="744"/>
        <v>7</v>
      </c>
      <c r="BQ875" s="320" t="str">
        <f>IF(AI875="","",VLOOKUP(AJ875,[0]!Qualifier,(COLUMN(AJ875)-34),FALSE))</f>
        <v>Tissue</v>
      </c>
      <c r="BR875" s="320" t="str">
        <f>IF(AJ875="","",VLOOKUP(AK875,[0]!Qualifier,(COLUMN(AK875)-34),FALSE))</f>
        <v xml:space="preserve">NoAC </v>
      </c>
      <c r="BS875" s="320" t="str">
        <f>IF(AK875="","",VLOOKUP(AL875,[0]!Qualifier,(COLUMN(AL875)-34),FALSE))</f>
        <v xml:space="preserve">NoAdd </v>
      </c>
      <c r="BT875" s="320" t="str">
        <f>IF(AL875="","",VLOOKUP(AM875,[0]!Qualifier,(COLUMN(AM875)-34),FALSE))</f>
        <v xml:space="preserve">CleanR </v>
      </c>
      <c r="BU875" s="320" t="str">
        <f>IF(AM875="","",VLOOKUP(AN875,[0]!Qualifier,(COLUMN(AN875)-34),FALSE))</f>
        <v>VSTis</v>
      </c>
      <c r="BV875" s="320" t="str">
        <f>IF(AN875="","",VLOOKUP(AO875,[0]!Qualifier,(COLUMN(AO875)-34),FALSE))</f>
        <v>RoomT</v>
      </c>
      <c r="BW875" s="320" t="str">
        <f>IF(AO875="","",VLOOKUP(AP875,[0]!Qualifier,(COLUMN(AP875)-34),FALSE))</f>
        <v>Lyophil</v>
      </c>
      <c r="BX875" s="320" t="str">
        <f>IF(AP875="","",VLOOKUP(AQ875,[0]!Qualifier,(COLUMN(AQ875)-34),FALSE))</f>
        <v xml:space="preserve">Postm </v>
      </c>
      <c r="BY875" s="320" t="str">
        <f>IF(AQ875="","",VLOOKUP(AR875,[0]!Qualifier,(COLUMN(AR875)-34),FALSE))</f>
        <v xml:space="preserve">Other </v>
      </c>
      <c r="BZ875" s="320" t="str">
        <f>IF(AR875="","",VLOOKUP(AS875,[0]!Qualifier,(COLUMN(AS875)-34),FALSE))</f>
        <v xml:space="preserve">NA </v>
      </c>
      <c r="CA875" s="320" t="str">
        <f>IF(AS875="","",VLOOKUP(AT875,[0]!Qualifier,(COLUMN(AT875)-34),FALSE))</f>
        <v>Transpl</v>
      </c>
      <c r="CB875" s="320" t="str">
        <f>IF(AT875="","",VLOOKUP(AU875,[0]!Qualifier,(COLUMN(AU875)-34),FALSE))</f>
        <v xml:space="preserve">None </v>
      </c>
      <c r="CC875" s="320" t="str">
        <f>IF(AU875="","",VLOOKUP(AV875,[0]!Qualifier,(COLUMN(AV875)-34),FALSE))</f>
        <v xml:space="preserve">None </v>
      </c>
      <c r="CD875" s="320" t="str">
        <f>IF(AV875="","",VLOOKUP(AW875,[0]!Qualifier,(COLUMN(AW875)-34),FALSE))</f>
        <v xml:space="preserve">NoIrr </v>
      </c>
      <c r="CE875" s="320" t="str">
        <f>IF(AW875="","",VLOOKUP(AX875,[0]!Qualifier,(COLUMN(AX875)-34),FALSE))</f>
        <v xml:space="preserve">- </v>
      </c>
      <c r="CF875" s="320" t="str">
        <f>IF(AX875="","",VLOOKUP(AY875,[0]!Qualifier,(COLUMN(AY875)-34),FALSE))</f>
        <v>no sub</v>
      </c>
      <c r="CG875" s="320" t="str">
        <f>IF(AY875="","",VLOOKUP(AZ875,[0]!Qualifier,(COLUMN(AZ875)-34),FALSE))</f>
        <v>Non</v>
      </c>
      <c r="CH875" s="320" t="str">
        <f>IF(AZ875="","",VLOOKUP(BA875,[0]!Qualifier,(COLUMN(BA875)-34),FALSE))</f>
        <v>FemorHead</v>
      </c>
      <c r="CI875" s="320" t="str">
        <f>IF(BA875="","",VLOOKUP(BB875,[0]!Qualifier,(COLUMN(BB875)-34),FALSE))</f>
        <v>PAA</v>
      </c>
      <c r="CJ875" s="320"/>
      <c r="CK875" s="513" t="str">
        <f t="shared" si="745"/>
        <v>7-1-1-4-5-13-2-4-3-1-8-1-1-1-1-1-1-36-11</v>
      </c>
    </row>
    <row r="876" spans="2:89" ht="12.95" customHeight="1" outlineLevel="1" x14ac:dyDescent="0.35">
      <c r="B876" s="7">
        <f t="shared" si="719"/>
        <v>871</v>
      </c>
      <c r="C876" s="59">
        <f t="shared" si="720"/>
        <v>871</v>
      </c>
      <c r="D876" s="124">
        <f t="shared" si="721"/>
        <v>736003</v>
      </c>
      <c r="E876" s="16" t="str">
        <f t="shared" si="722"/>
        <v>Tissue</v>
      </c>
      <c r="F876" s="58" t="str">
        <f t="shared" si="723"/>
        <v xml:space="preserve">NoAC </v>
      </c>
      <c r="G876" s="58" t="str">
        <f t="shared" si="724"/>
        <v xml:space="preserve">NoAdd </v>
      </c>
      <c r="H876" s="58" t="str">
        <f t="shared" si="725"/>
        <v xml:space="preserve">CleanR </v>
      </c>
      <c r="I876" s="58" t="str">
        <f t="shared" si="726"/>
        <v>VSTis</v>
      </c>
      <c r="J876" s="58" t="str">
        <f t="shared" si="727"/>
        <v xml:space="preserve">-45to-35°C </v>
      </c>
      <c r="K876" s="58" t="str">
        <f t="shared" si="728"/>
        <v>Frozen</v>
      </c>
      <c r="L876" s="58" t="str">
        <f t="shared" si="729"/>
        <v xml:space="preserve">Postm </v>
      </c>
      <c r="M876" s="58" t="str">
        <f t="shared" si="730"/>
        <v xml:space="preserve">Other </v>
      </c>
      <c r="N876" s="58" t="str">
        <f t="shared" si="731"/>
        <v xml:space="preserve">NA </v>
      </c>
      <c r="O876" s="58" t="str">
        <f t="shared" si="732"/>
        <v>Transpl</v>
      </c>
      <c r="P876" s="58" t="str">
        <f t="shared" si="733"/>
        <v xml:space="preserve">None </v>
      </c>
      <c r="Q876" s="58" t="str">
        <f t="shared" si="734"/>
        <v xml:space="preserve">None </v>
      </c>
      <c r="R876" s="58" t="str">
        <f t="shared" si="735"/>
        <v xml:space="preserve">NoIrr </v>
      </c>
      <c r="S876" s="58" t="str">
        <f t="shared" si="736"/>
        <v xml:space="preserve">- </v>
      </c>
      <c r="T876" s="58" t="str">
        <f t="shared" si="737"/>
        <v>no sub</v>
      </c>
      <c r="U876" s="58" t="str">
        <f t="shared" si="738"/>
        <v>Non</v>
      </c>
      <c r="V876" s="58" t="str">
        <f t="shared" si="739"/>
        <v>FemorHead</v>
      </c>
      <c r="W876" s="58" t="str">
        <f t="shared" si="740"/>
        <v>PAA</v>
      </c>
      <c r="Y876" s="161" t="str">
        <f t="shared" si="741"/>
        <v>7-1-1-4-5-11-3-4-3-1-8-1-1-1-1-1-1-36-11</v>
      </c>
      <c r="Z876" s="8">
        <f t="shared" si="742"/>
        <v>736003</v>
      </c>
      <c r="AA876" s="7">
        <f t="shared" si="743"/>
        <v>871</v>
      </c>
      <c r="AB876" s="29" t="str">
        <f t="shared" si="746"/>
        <v>7</v>
      </c>
      <c r="AC876" s="29" t="str">
        <f t="shared" si="746"/>
        <v>3</v>
      </c>
      <c r="AD876" s="29" t="str">
        <f t="shared" si="746"/>
        <v>6</v>
      </c>
      <c r="AE876" s="29" t="str">
        <f t="shared" si="746"/>
        <v>0</v>
      </c>
      <c r="AF876" s="29" t="str">
        <f t="shared" si="746"/>
        <v>0</v>
      </c>
      <c r="AG876" s="29" t="str">
        <f t="shared" si="746"/>
        <v>3</v>
      </c>
      <c r="AH876" s="48">
        <f t="shared" si="718"/>
        <v>871</v>
      </c>
      <c r="AI876" s="510">
        <v>736003</v>
      </c>
      <c r="AJ876" s="509">
        <v>7</v>
      </c>
      <c r="AK876" s="509">
        <v>1</v>
      </c>
      <c r="AL876" s="509">
        <v>1</v>
      </c>
      <c r="AM876" s="509">
        <v>4</v>
      </c>
      <c r="AN876" s="509">
        <v>5</v>
      </c>
      <c r="AO876" s="509">
        <v>11</v>
      </c>
      <c r="AP876" s="509">
        <v>3</v>
      </c>
      <c r="AQ876" s="509">
        <v>4</v>
      </c>
      <c r="AR876" s="509">
        <v>3</v>
      </c>
      <c r="AS876" s="509">
        <v>1</v>
      </c>
      <c r="AT876" s="509">
        <v>8</v>
      </c>
      <c r="AU876" s="509">
        <v>1</v>
      </c>
      <c r="AV876" s="509">
        <v>1</v>
      </c>
      <c r="AW876" s="509">
        <v>1</v>
      </c>
      <c r="AX876" s="509">
        <v>1</v>
      </c>
      <c r="AY876" s="509">
        <v>1</v>
      </c>
      <c r="AZ876" s="509">
        <v>1</v>
      </c>
      <c r="BA876" s="509">
        <v>36</v>
      </c>
      <c r="BB876" s="509">
        <v>11</v>
      </c>
      <c r="BC876" s="509" t="b">
        <v>0</v>
      </c>
      <c r="BD876" s="508">
        <v>42267</v>
      </c>
      <c r="BE876" s="508">
        <v>41975</v>
      </c>
      <c r="BF876" s="509" t="b">
        <v>0</v>
      </c>
      <c r="BG876" s="510" t="s">
        <v>789</v>
      </c>
      <c r="BH876" s="509">
        <v>16</v>
      </c>
      <c r="BI876" s="510" t="s">
        <v>787</v>
      </c>
      <c r="BJ876" s="513">
        <v>42267</v>
      </c>
      <c r="BK876" s="513">
        <v>41975</v>
      </c>
      <c r="BL876" s="513">
        <v>46217</v>
      </c>
      <c r="BM876" s="513">
        <v>42471</v>
      </c>
      <c r="BN876" s="509">
        <v>1</v>
      </c>
      <c r="BO876" s="510" t="s">
        <v>1078</v>
      </c>
      <c r="BP876" s="58">
        <f t="shared" si="744"/>
        <v>7</v>
      </c>
      <c r="BQ876" s="320" t="str">
        <f>IF(AI876="","",VLOOKUP(AJ876,[0]!Qualifier,(COLUMN(AJ876)-34),FALSE))</f>
        <v>Tissue</v>
      </c>
      <c r="BR876" s="320" t="str">
        <f>IF(AJ876="","",VLOOKUP(AK876,[0]!Qualifier,(COLUMN(AK876)-34),FALSE))</f>
        <v xml:space="preserve">NoAC </v>
      </c>
      <c r="BS876" s="320" t="str">
        <f>IF(AK876="","",VLOOKUP(AL876,[0]!Qualifier,(COLUMN(AL876)-34),FALSE))</f>
        <v xml:space="preserve">NoAdd </v>
      </c>
      <c r="BT876" s="320" t="str">
        <f>IF(AL876="","",VLOOKUP(AM876,[0]!Qualifier,(COLUMN(AM876)-34),FALSE))</f>
        <v xml:space="preserve">CleanR </v>
      </c>
      <c r="BU876" s="320" t="str">
        <f>IF(AM876="","",VLOOKUP(AN876,[0]!Qualifier,(COLUMN(AN876)-34),FALSE))</f>
        <v>VSTis</v>
      </c>
      <c r="BV876" s="320" t="str">
        <f>IF(AN876="","",VLOOKUP(AO876,[0]!Qualifier,(COLUMN(AO876)-34),FALSE))</f>
        <v xml:space="preserve">-45to-35°C </v>
      </c>
      <c r="BW876" s="320" t="str">
        <f>IF(AO876="","",VLOOKUP(AP876,[0]!Qualifier,(COLUMN(AP876)-34),FALSE))</f>
        <v>Frozen</v>
      </c>
      <c r="BX876" s="320" t="str">
        <f>IF(AP876="","",VLOOKUP(AQ876,[0]!Qualifier,(COLUMN(AQ876)-34),FALSE))</f>
        <v xml:space="preserve">Postm </v>
      </c>
      <c r="BY876" s="320" t="str">
        <f>IF(AQ876="","",VLOOKUP(AR876,[0]!Qualifier,(COLUMN(AR876)-34),FALSE))</f>
        <v xml:space="preserve">Other </v>
      </c>
      <c r="BZ876" s="320" t="str">
        <f>IF(AR876="","",VLOOKUP(AS876,[0]!Qualifier,(COLUMN(AS876)-34),FALSE))</f>
        <v xml:space="preserve">NA </v>
      </c>
      <c r="CA876" s="320" t="str">
        <f>IF(AS876="","",VLOOKUP(AT876,[0]!Qualifier,(COLUMN(AT876)-34),FALSE))</f>
        <v>Transpl</v>
      </c>
      <c r="CB876" s="320" t="str">
        <f>IF(AT876="","",VLOOKUP(AU876,[0]!Qualifier,(COLUMN(AU876)-34),FALSE))</f>
        <v xml:space="preserve">None </v>
      </c>
      <c r="CC876" s="320" t="str">
        <f>IF(AU876="","",VLOOKUP(AV876,[0]!Qualifier,(COLUMN(AV876)-34),FALSE))</f>
        <v xml:space="preserve">None </v>
      </c>
      <c r="CD876" s="320" t="str">
        <f>IF(AV876="","",VLOOKUP(AW876,[0]!Qualifier,(COLUMN(AW876)-34),FALSE))</f>
        <v xml:space="preserve">NoIrr </v>
      </c>
      <c r="CE876" s="320" t="str">
        <f>IF(AW876="","",VLOOKUP(AX876,[0]!Qualifier,(COLUMN(AX876)-34),FALSE))</f>
        <v xml:space="preserve">- </v>
      </c>
      <c r="CF876" s="320" t="str">
        <f>IF(AX876="","",VLOOKUP(AY876,[0]!Qualifier,(COLUMN(AY876)-34),FALSE))</f>
        <v>no sub</v>
      </c>
      <c r="CG876" s="320" t="str">
        <f>IF(AY876="","",VLOOKUP(AZ876,[0]!Qualifier,(COLUMN(AZ876)-34),FALSE))</f>
        <v>Non</v>
      </c>
      <c r="CH876" s="320" t="str">
        <f>IF(AZ876="","",VLOOKUP(BA876,[0]!Qualifier,(COLUMN(BA876)-34),FALSE))</f>
        <v>FemorHead</v>
      </c>
      <c r="CI876" s="320" t="str">
        <f>IF(BA876="","",VLOOKUP(BB876,[0]!Qualifier,(COLUMN(BB876)-34),FALSE))</f>
        <v>PAA</v>
      </c>
      <c r="CJ876" s="320"/>
      <c r="CK876" s="513" t="str">
        <f t="shared" si="745"/>
        <v>7-1-1-4-5-11-3-4-3-1-8-1-1-1-1-1-1-36-11</v>
      </c>
    </row>
    <row r="877" spans="2:89" ht="12.95" customHeight="1" outlineLevel="1" x14ac:dyDescent="0.35">
      <c r="B877" s="7">
        <f t="shared" si="719"/>
        <v>872</v>
      </c>
      <c r="C877" s="59">
        <f t="shared" si="720"/>
        <v>872</v>
      </c>
      <c r="D877" s="124">
        <f t="shared" si="721"/>
        <v>736004</v>
      </c>
      <c r="E877" s="16" t="str">
        <f t="shared" si="722"/>
        <v>Tissue</v>
      </c>
      <c r="F877" s="58" t="str">
        <f t="shared" si="723"/>
        <v xml:space="preserve">NoAC </v>
      </c>
      <c r="G877" s="58" t="str">
        <f t="shared" si="724"/>
        <v xml:space="preserve">NoAdd </v>
      </c>
      <c r="H877" s="58" t="str">
        <f t="shared" si="725"/>
        <v xml:space="preserve">CleanR </v>
      </c>
      <c r="I877" s="58" t="str">
        <f t="shared" si="726"/>
        <v>VSTis</v>
      </c>
      <c r="J877" s="58" t="str">
        <f t="shared" si="727"/>
        <v>RoomT</v>
      </c>
      <c r="K877" s="58" t="str">
        <f t="shared" si="728"/>
        <v>Lyophil</v>
      </c>
      <c r="L877" s="58" t="str">
        <f t="shared" si="729"/>
        <v xml:space="preserve">Allo </v>
      </c>
      <c r="M877" s="58" t="str">
        <f t="shared" si="730"/>
        <v xml:space="preserve">Other </v>
      </c>
      <c r="N877" s="58" t="str">
        <f t="shared" si="731"/>
        <v xml:space="preserve">NA </v>
      </c>
      <c r="O877" s="58" t="str">
        <f t="shared" si="732"/>
        <v>Transpl</v>
      </c>
      <c r="P877" s="58" t="str">
        <f t="shared" si="733"/>
        <v xml:space="preserve">None </v>
      </c>
      <c r="Q877" s="58" t="str">
        <f t="shared" si="734"/>
        <v xml:space="preserve">None </v>
      </c>
      <c r="R877" s="58" t="str">
        <f t="shared" si="735"/>
        <v xml:space="preserve">NoIrr </v>
      </c>
      <c r="S877" s="58" t="str">
        <f t="shared" si="736"/>
        <v xml:space="preserve">- </v>
      </c>
      <c r="T877" s="58" t="str">
        <f t="shared" si="737"/>
        <v>no sub</v>
      </c>
      <c r="U877" s="58" t="str">
        <f t="shared" si="738"/>
        <v>Non</v>
      </c>
      <c r="V877" s="58" t="str">
        <f t="shared" si="739"/>
        <v>FemorHead</v>
      </c>
      <c r="W877" s="58" t="str">
        <f t="shared" si="740"/>
        <v>PAA</v>
      </c>
      <c r="Y877" s="161" t="str">
        <f t="shared" si="741"/>
        <v>7-1-1-4-5-13-2-1-3-1-8-1-1-1-1-1-1-36-11</v>
      </c>
      <c r="Z877" s="8">
        <f t="shared" si="742"/>
        <v>736004</v>
      </c>
      <c r="AA877" s="7">
        <f t="shared" si="743"/>
        <v>872</v>
      </c>
      <c r="AB877" s="29" t="str">
        <f t="shared" si="746"/>
        <v>7</v>
      </c>
      <c r="AC877" s="29" t="str">
        <f t="shared" si="746"/>
        <v>3</v>
      </c>
      <c r="AD877" s="29" t="str">
        <f t="shared" si="746"/>
        <v>6</v>
      </c>
      <c r="AE877" s="29" t="str">
        <f t="shared" si="746"/>
        <v>0</v>
      </c>
      <c r="AF877" s="29" t="str">
        <f t="shared" si="746"/>
        <v>0</v>
      </c>
      <c r="AG877" s="29" t="str">
        <f t="shared" si="746"/>
        <v>4</v>
      </c>
      <c r="AH877" s="48">
        <f t="shared" si="718"/>
        <v>872</v>
      </c>
      <c r="AI877" s="510">
        <v>736004</v>
      </c>
      <c r="AJ877" s="509">
        <v>7</v>
      </c>
      <c r="AK877" s="509">
        <v>1</v>
      </c>
      <c r="AL877" s="509">
        <v>1</v>
      </c>
      <c r="AM877" s="509">
        <v>4</v>
      </c>
      <c r="AN877" s="509">
        <v>5</v>
      </c>
      <c r="AO877" s="509">
        <v>13</v>
      </c>
      <c r="AP877" s="509">
        <v>2</v>
      </c>
      <c r="AQ877" s="509">
        <v>1</v>
      </c>
      <c r="AR877" s="509">
        <v>3</v>
      </c>
      <c r="AS877" s="509">
        <v>1</v>
      </c>
      <c r="AT877" s="509">
        <v>8</v>
      </c>
      <c r="AU877" s="509">
        <v>1</v>
      </c>
      <c r="AV877" s="509">
        <v>1</v>
      </c>
      <c r="AW877" s="509">
        <v>1</v>
      </c>
      <c r="AX877" s="509">
        <v>1</v>
      </c>
      <c r="AY877" s="509">
        <v>1</v>
      </c>
      <c r="AZ877" s="509">
        <v>1</v>
      </c>
      <c r="BA877" s="509">
        <v>36</v>
      </c>
      <c r="BB877" s="509">
        <v>11</v>
      </c>
      <c r="BC877" s="509" t="b">
        <v>0</v>
      </c>
      <c r="BD877" s="508">
        <v>42267</v>
      </c>
      <c r="BE877" s="508">
        <v>41975</v>
      </c>
      <c r="BF877" s="509" t="b">
        <v>0</v>
      </c>
      <c r="BG877" s="510" t="s">
        <v>790</v>
      </c>
      <c r="BH877" s="509">
        <v>16</v>
      </c>
      <c r="BI877" s="510" t="s">
        <v>787</v>
      </c>
      <c r="BJ877" s="513">
        <v>42267</v>
      </c>
      <c r="BK877" s="513">
        <v>41975</v>
      </c>
      <c r="BL877" s="513">
        <v>46217</v>
      </c>
      <c r="BM877" s="513">
        <v>42471</v>
      </c>
      <c r="BN877" s="509">
        <v>1</v>
      </c>
      <c r="BO877" s="510" t="s">
        <v>1078</v>
      </c>
      <c r="BP877" s="58">
        <f t="shared" si="744"/>
        <v>7</v>
      </c>
      <c r="BQ877" s="320" t="str">
        <f>IF(AI877="","",VLOOKUP(AJ877,[0]!Qualifier,(COLUMN(AJ877)-34),FALSE))</f>
        <v>Tissue</v>
      </c>
      <c r="BR877" s="320" t="str">
        <f>IF(AJ877="","",VLOOKUP(AK877,[0]!Qualifier,(COLUMN(AK877)-34),FALSE))</f>
        <v xml:space="preserve">NoAC </v>
      </c>
      <c r="BS877" s="320" t="str">
        <f>IF(AK877="","",VLOOKUP(AL877,[0]!Qualifier,(COLUMN(AL877)-34),FALSE))</f>
        <v xml:space="preserve">NoAdd </v>
      </c>
      <c r="BT877" s="320" t="str">
        <f>IF(AL877="","",VLOOKUP(AM877,[0]!Qualifier,(COLUMN(AM877)-34),FALSE))</f>
        <v xml:space="preserve">CleanR </v>
      </c>
      <c r="BU877" s="320" t="str">
        <f>IF(AM877="","",VLOOKUP(AN877,[0]!Qualifier,(COLUMN(AN877)-34),FALSE))</f>
        <v>VSTis</v>
      </c>
      <c r="BV877" s="320" t="str">
        <f>IF(AN877="","",VLOOKUP(AO877,[0]!Qualifier,(COLUMN(AO877)-34),FALSE))</f>
        <v>RoomT</v>
      </c>
      <c r="BW877" s="320" t="str">
        <f>IF(AO877="","",VLOOKUP(AP877,[0]!Qualifier,(COLUMN(AP877)-34),FALSE))</f>
        <v>Lyophil</v>
      </c>
      <c r="BX877" s="320" t="str">
        <f>IF(AP877="","",VLOOKUP(AQ877,[0]!Qualifier,(COLUMN(AQ877)-34),FALSE))</f>
        <v xml:space="preserve">Allo </v>
      </c>
      <c r="BY877" s="320" t="str">
        <f>IF(AQ877="","",VLOOKUP(AR877,[0]!Qualifier,(COLUMN(AR877)-34),FALSE))</f>
        <v xml:space="preserve">Other </v>
      </c>
      <c r="BZ877" s="320" t="str">
        <f>IF(AR877="","",VLOOKUP(AS877,[0]!Qualifier,(COLUMN(AS877)-34),FALSE))</f>
        <v xml:space="preserve">NA </v>
      </c>
      <c r="CA877" s="320" t="str">
        <f>IF(AS877="","",VLOOKUP(AT877,[0]!Qualifier,(COLUMN(AT877)-34),FALSE))</f>
        <v>Transpl</v>
      </c>
      <c r="CB877" s="320" t="str">
        <f>IF(AT877="","",VLOOKUP(AU877,[0]!Qualifier,(COLUMN(AU877)-34),FALSE))</f>
        <v xml:space="preserve">None </v>
      </c>
      <c r="CC877" s="320" t="str">
        <f>IF(AU877="","",VLOOKUP(AV877,[0]!Qualifier,(COLUMN(AV877)-34),FALSE))</f>
        <v xml:space="preserve">None </v>
      </c>
      <c r="CD877" s="320" t="str">
        <f>IF(AV877="","",VLOOKUP(AW877,[0]!Qualifier,(COLUMN(AW877)-34),FALSE))</f>
        <v xml:space="preserve">NoIrr </v>
      </c>
      <c r="CE877" s="320" t="str">
        <f>IF(AW877="","",VLOOKUP(AX877,[0]!Qualifier,(COLUMN(AX877)-34),FALSE))</f>
        <v xml:space="preserve">- </v>
      </c>
      <c r="CF877" s="320" t="str">
        <f>IF(AX877="","",VLOOKUP(AY877,[0]!Qualifier,(COLUMN(AY877)-34),FALSE))</f>
        <v>no sub</v>
      </c>
      <c r="CG877" s="320" t="str">
        <f>IF(AY877="","",VLOOKUP(AZ877,[0]!Qualifier,(COLUMN(AZ877)-34),FALSE))</f>
        <v>Non</v>
      </c>
      <c r="CH877" s="320" t="str">
        <f>IF(AZ877="","",VLOOKUP(BA877,[0]!Qualifier,(COLUMN(BA877)-34),FALSE))</f>
        <v>FemorHead</v>
      </c>
      <c r="CI877" s="320" t="str">
        <f>IF(BA877="","",VLOOKUP(BB877,[0]!Qualifier,(COLUMN(BB877)-34),FALSE))</f>
        <v>PAA</v>
      </c>
      <c r="CJ877" s="320"/>
      <c r="CK877" s="513" t="str">
        <f t="shared" si="745"/>
        <v>7-1-1-4-5-13-2-1-3-1-8-1-1-1-1-1-1-36-11</v>
      </c>
    </row>
    <row r="878" spans="2:89" ht="12.95" customHeight="1" outlineLevel="1" x14ac:dyDescent="0.35">
      <c r="B878" s="7">
        <f t="shared" si="690"/>
        <v>873</v>
      </c>
      <c r="C878" s="59">
        <f t="shared" si="691"/>
        <v>873</v>
      </c>
      <c r="D878" s="124">
        <f t="shared" si="692"/>
        <v>736005</v>
      </c>
      <c r="E878" s="16" t="str">
        <f t="shared" si="693"/>
        <v>Tissue</v>
      </c>
      <c r="F878" s="58" t="str">
        <f t="shared" si="694"/>
        <v xml:space="preserve">NoAC </v>
      </c>
      <c r="G878" s="58" t="str">
        <f t="shared" si="695"/>
        <v xml:space="preserve">NoAdd </v>
      </c>
      <c r="H878" s="58" t="str">
        <f t="shared" si="696"/>
        <v xml:space="preserve">CleanR </v>
      </c>
      <c r="I878" s="58" t="str">
        <f t="shared" si="697"/>
        <v>VSTis</v>
      </c>
      <c r="J878" s="58" t="str">
        <f t="shared" si="698"/>
        <v xml:space="preserve">-45to-35°C </v>
      </c>
      <c r="K878" s="58" t="str">
        <f t="shared" si="699"/>
        <v>Frozen</v>
      </c>
      <c r="L878" s="58" t="str">
        <f t="shared" si="700"/>
        <v xml:space="preserve">Allo </v>
      </c>
      <c r="M878" s="58" t="str">
        <f t="shared" si="701"/>
        <v xml:space="preserve">Other </v>
      </c>
      <c r="N878" s="58" t="str">
        <f t="shared" si="702"/>
        <v xml:space="preserve">NA </v>
      </c>
      <c r="O878" s="58" t="str">
        <f t="shared" si="703"/>
        <v>Transpl</v>
      </c>
      <c r="P878" s="58" t="str">
        <f t="shared" si="704"/>
        <v xml:space="preserve">None </v>
      </c>
      <c r="Q878" s="58" t="str">
        <f t="shared" si="705"/>
        <v xml:space="preserve">None </v>
      </c>
      <c r="R878" s="58" t="str">
        <f t="shared" si="706"/>
        <v xml:space="preserve">NoIrr </v>
      </c>
      <c r="S878" s="58" t="str">
        <f t="shared" si="707"/>
        <v xml:space="preserve">- </v>
      </c>
      <c r="T878" s="58" t="str">
        <f t="shared" si="708"/>
        <v>no sub</v>
      </c>
      <c r="U878" s="58" t="str">
        <f t="shared" si="709"/>
        <v>Non</v>
      </c>
      <c r="V878" s="58" t="str">
        <f t="shared" si="710"/>
        <v>FemorHead</v>
      </c>
      <c r="W878" s="58" t="str">
        <f t="shared" si="711"/>
        <v>PAA</v>
      </c>
      <c r="Y878" s="161" t="str">
        <f t="shared" si="712"/>
        <v>7-1-1-4-5-11-3-1-3-1-8-1-1-1-1-1-1-36-11</v>
      </c>
      <c r="Z878" s="8">
        <f t="shared" si="713"/>
        <v>736005</v>
      </c>
      <c r="AA878" s="7">
        <f t="shared" si="714"/>
        <v>873</v>
      </c>
      <c r="AB878" s="29" t="str">
        <f t="shared" si="717"/>
        <v>7</v>
      </c>
      <c r="AC878" s="29" t="str">
        <f t="shared" si="717"/>
        <v>3</v>
      </c>
      <c r="AD878" s="29" t="str">
        <f t="shared" si="717"/>
        <v>6</v>
      </c>
      <c r="AE878" s="29" t="str">
        <f t="shared" si="717"/>
        <v>0</v>
      </c>
      <c r="AF878" s="29" t="str">
        <f t="shared" si="717"/>
        <v>0</v>
      </c>
      <c r="AG878" s="29" t="str">
        <f t="shared" si="717"/>
        <v>5</v>
      </c>
      <c r="AH878" s="48">
        <f t="shared" si="718"/>
        <v>873</v>
      </c>
      <c r="AI878" s="510">
        <v>736005</v>
      </c>
      <c r="AJ878" s="509">
        <v>7</v>
      </c>
      <c r="AK878" s="509">
        <v>1</v>
      </c>
      <c r="AL878" s="509">
        <v>1</v>
      </c>
      <c r="AM878" s="509">
        <v>4</v>
      </c>
      <c r="AN878" s="509">
        <v>5</v>
      </c>
      <c r="AO878" s="509">
        <v>11</v>
      </c>
      <c r="AP878" s="509">
        <v>3</v>
      </c>
      <c r="AQ878" s="509">
        <v>1</v>
      </c>
      <c r="AR878" s="509">
        <v>3</v>
      </c>
      <c r="AS878" s="509">
        <v>1</v>
      </c>
      <c r="AT878" s="509">
        <v>8</v>
      </c>
      <c r="AU878" s="509">
        <v>1</v>
      </c>
      <c r="AV878" s="509">
        <v>1</v>
      </c>
      <c r="AW878" s="509">
        <v>1</v>
      </c>
      <c r="AX878" s="509">
        <v>1</v>
      </c>
      <c r="AY878" s="509">
        <v>1</v>
      </c>
      <c r="AZ878" s="509">
        <v>1</v>
      </c>
      <c r="BA878" s="509">
        <v>36</v>
      </c>
      <c r="BB878" s="509">
        <v>11</v>
      </c>
      <c r="BC878" s="509" t="b">
        <v>0</v>
      </c>
      <c r="BD878" s="508">
        <v>42267</v>
      </c>
      <c r="BE878" s="508">
        <v>41975</v>
      </c>
      <c r="BF878" s="509" t="b">
        <v>0</v>
      </c>
      <c r="BG878" s="510" t="s">
        <v>791</v>
      </c>
      <c r="BH878" s="509">
        <v>16</v>
      </c>
      <c r="BI878" s="510" t="s">
        <v>787</v>
      </c>
      <c r="BJ878" s="513">
        <v>42267</v>
      </c>
      <c r="BK878" s="513">
        <v>41975</v>
      </c>
      <c r="BL878" s="513">
        <v>46217</v>
      </c>
      <c r="BM878" s="513">
        <v>42471</v>
      </c>
      <c r="BN878" s="509">
        <v>1</v>
      </c>
      <c r="BO878" s="510" t="s">
        <v>1078</v>
      </c>
      <c r="BP878" s="58">
        <f t="shared" si="715"/>
        <v>7</v>
      </c>
      <c r="BQ878" s="320" t="str">
        <f>IF(AI878="","",VLOOKUP(AJ878,[0]!Qualifier,(COLUMN(AJ878)-34),FALSE))</f>
        <v>Tissue</v>
      </c>
      <c r="BR878" s="320" t="str">
        <f>IF(AJ878="","",VLOOKUP(AK878,[0]!Qualifier,(COLUMN(AK878)-34),FALSE))</f>
        <v xml:space="preserve">NoAC </v>
      </c>
      <c r="BS878" s="320" t="str">
        <f>IF(AK878="","",VLOOKUP(AL878,[0]!Qualifier,(COLUMN(AL878)-34),FALSE))</f>
        <v xml:space="preserve">NoAdd </v>
      </c>
      <c r="BT878" s="320" t="str">
        <f>IF(AL878="","",VLOOKUP(AM878,[0]!Qualifier,(COLUMN(AM878)-34),FALSE))</f>
        <v xml:space="preserve">CleanR </v>
      </c>
      <c r="BU878" s="320" t="str">
        <f>IF(AM878="","",VLOOKUP(AN878,[0]!Qualifier,(COLUMN(AN878)-34),FALSE))</f>
        <v>VSTis</v>
      </c>
      <c r="BV878" s="320" t="str">
        <f>IF(AN878="","",VLOOKUP(AO878,[0]!Qualifier,(COLUMN(AO878)-34),FALSE))</f>
        <v xml:space="preserve">-45to-35°C </v>
      </c>
      <c r="BW878" s="320" t="str">
        <f>IF(AO878="","",VLOOKUP(AP878,[0]!Qualifier,(COLUMN(AP878)-34),FALSE))</f>
        <v>Frozen</v>
      </c>
      <c r="BX878" s="320" t="str">
        <f>IF(AP878="","",VLOOKUP(AQ878,[0]!Qualifier,(COLUMN(AQ878)-34),FALSE))</f>
        <v xml:space="preserve">Allo </v>
      </c>
      <c r="BY878" s="320" t="str">
        <f>IF(AQ878="","",VLOOKUP(AR878,[0]!Qualifier,(COLUMN(AR878)-34),FALSE))</f>
        <v xml:space="preserve">Other </v>
      </c>
      <c r="BZ878" s="320" t="str">
        <f>IF(AR878="","",VLOOKUP(AS878,[0]!Qualifier,(COLUMN(AS878)-34),FALSE))</f>
        <v xml:space="preserve">NA </v>
      </c>
      <c r="CA878" s="320" t="str">
        <f>IF(AS878="","",VLOOKUP(AT878,[0]!Qualifier,(COLUMN(AT878)-34),FALSE))</f>
        <v>Transpl</v>
      </c>
      <c r="CB878" s="320" t="str">
        <f>IF(AT878="","",VLOOKUP(AU878,[0]!Qualifier,(COLUMN(AU878)-34),FALSE))</f>
        <v xml:space="preserve">None </v>
      </c>
      <c r="CC878" s="320" t="str">
        <f>IF(AU878="","",VLOOKUP(AV878,[0]!Qualifier,(COLUMN(AV878)-34),FALSE))</f>
        <v xml:space="preserve">None </v>
      </c>
      <c r="CD878" s="320" t="str">
        <f>IF(AV878="","",VLOOKUP(AW878,[0]!Qualifier,(COLUMN(AW878)-34),FALSE))</f>
        <v xml:space="preserve">NoIrr </v>
      </c>
      <c r="CE878" s="320" t="str">
        <f>IF(AW878="","",VLOOKUP(AX878,[0]!Qualifier,(COLUMN(AX878)-34),FALSE))</f>
        <v xml:space="preserve">- </v>
      </c>
      <c r="CF878" s="320" t="str">
        <f>IF(AX878="","",VLOOKUP(AY878,[0]!Qualifier,(COLUMN(AY878)-34),FALSE))</f>
        <v>no sub</v>
      </c>
      <c r="CG878" s="320" t="str">
        <f>IF(AY878="","",VLOOKUP(AZ878,[0]!Qualifier,(COLUMN(AZ878)-34),FALSE))</f>
        <v>Non</v>
      </c>
      <c r="CH878" s="320" t="str">
        <f>IF(AZ878="","",VLOOKUP(BA878,[0]!Qualifier,(COLUMN(BA878)-34),FALSE))</f>
        <v>FemorHead</v>
      </c>
      <c r="CI878" s="320" t="str">
        <f>IF(BA878="","",VLOOKUP(BB878,[0]!Qualifier,(COLUMN(BB878)-34),FALSE))</f>
        <v>PAA</v>
      </c>
      <c r="CJ878" s="320"/>
      <c r="CK878" s="513" t="str">
        <f t="shared" si="716"/>
        <v>7-1-1-4-5-11-3-1-3-1-8-1-1-1-1-1-1-36-11</v>
      </c>
    </row>
    <row r="879" spans="2:89" ht="12.95" customHeight="1" outlineLevel="1" x14ac:dyDescent="0.35">
      <c r="B879" s="7">
        <f t="shared" si="690"/>
        <v>874</v>
      </c>
      <c r="C879" s="59">
        <f t="shared" si="691"/>
        <v>874</v>
      </c>
      <c r="D879" s="124">
        <f t="shared" si="692"/>
        <v>736006</v>
      </c>
      <c r="E879" s="16" t="str">
        <f t="shared" si="693"/>
        <v>Tissue</v>
      </c>
      <c r="F879" s="58" t="str">
        <f t="shared" si="694"/>
        <v xml:space="preserve">NoAC </v>
      </c>
      <c r="G879" s="58" t="str">
        <f t="shared" si="695"/>
        <v xml:space="preserve">NoAdd </v>
      </c>
      <c r="H879" s="58" t="str">
        <f t="shared" si="696"/>
        <v xml:space="preserve">CleanR </v>
      </c>
      <c r="I879" s="58" t="str">
        <f t="shared" si="697"/>
        <v>VSTis</v>
      </c>
      <c r="J879" s="58" t="str">
        <f t="shared" si="698"/>
        <v xml:space="preserve">≤-30°C  </v>
      </c>
      <c r="K879" s="58" t="str">
        <f t="shared" si="699"/>
        <v>Frozen</v>
      </c>
      <c r="L879" s="58" t="str">
        <f t="shared" si="700"/>
        <v xml:space="preserve">Allo </v>
      </c>
      <c r="M879" s="58" t="str">
        <f t="shared" si="701"/>
        <v xml:space="preserve">Other </v>
      </c>
      <c r="N879" s="58" t="str">
        <f t="shared" si="702"/>
        <v xml:space="preserve">NA </v>
      </c>
      <c r="O879" s="58" t="str">
        <f t="shared" si="703"/>
        <v>Transpl</v>
      </c>
      <c r="P879" s="58" t="str">
        <f t="shared" si="704"/>
        <v xml:space="preserve">None </v>
      </c>
      <c r="Q879" s="58" t="str">
        <f t="shared" si="705"/>
        <v xml:space="preserve">None </v>
      </c>
      <c r="R879" s="58" t="str">
        <f t="shared" si="706"/>
        <v xml:space="preserve">NoIrr </v>
      </c>
      <c r="S879" s="58" t="str">
        <f t="shared" si="707"/>
        <v xml:space="preserve">- </v>
      </c>
      <c r="T879" s="58" t="str">
        <f t="shared" si="708"/>
        <v>no sub</v>
      </c>
      <c r="U879" s="58" t="str">
        <f t="shared" si="709"/>
        <v>Non</v>
      </c>
      <c r="V879" s="58" t="str">
        <f t="shared" si="710"/>
        <v>FemorHead</v>
      </c>
      <c r="W879" s="58" t="str">
        <f t="shared" si="711"/>
        <v xml:space="preserve">None </v>
      </c>
      <c r="Y879" s="161" t="str">
        <f t="shared" si="712"/>
        <v>7-1-1-4-5-4-3-1-3-1-8-1-1-1-1-1-1-36-1</v>
      </c>
      <c r="Z879" s="8">
        <f t="shared" si="713"/>
        <v>736006</v>
      </c>
      <c r="AA879" s="7">
        <f t="shared" si="714"/>
        <v>874</v>
      </c>
      <c r="AB879" s="29" t="str">
        <f t="shared" si="717"/>
        <v>7</v>
      </c>
      <c r="AC879" s="29" t="str">
        <f t="shared" si="717"/>
        <v>3</v>
      </c>
      <c r="AD879" s="29" t="str">
        <f t="shared" si="717"/>
        <v>6</v>
      </c>
      <c r="AE879" s="29" t="str">
        <f t="shared" si="717"/>
        <v>0</v>
      </c>
      <c r="AF879" s="29" t="str">
        <f t="shared" si="717"/>
        <v>0</v>
      </c>
      <c r="AG879" s="29" t="str">
        <f t="shared" si="717"/>
        <v>6</v>
      </c>
      <c r="AH879" s="48">
        <f t="shared" si="718"/>
        <v>874</v>
      </c>
      <c r="AI879" s="510">
        <v>736006</v>
      </c>
      <c r="AJ879" s="509">
        <v>7</v>
      </c>
      <c r="AK879" s="509">
        <v>1</v>
      </c>
      <c r="AL879" s="509">
        <v>1</v>
      </c>
      <c r="AM879" s="509">
        <v>4</v>
      </c>
      <c r="AN879" s="509">
        <v>5</v>
      </c>
      <c r="AO879" s="509">
        <v>4</v>
      </c>
      <c r="AP879" s="509">
        <v>3</v>
      </c>
      <c r="AQ879" s="509">
        <v>1</v>
      </c>
      <c r="AR879" s="509">
        <v>3</v>
      </c>
      <c r="AS879" s="509">
        <v>1</v>
      </c>
      <c r="AT879" s="509">
        <v>8</v>
      </c>
      <c r="AU879" s="509">
        <v>1</v>
      </c>
      <c r="AV879" s="509">
        <v>1</v>
      </c>
      <c r="AW879" s="509">
        <v>1</v>
      </c>
      <c r="AX879" s="509">
        <v>1</v>
      </c>
      <c r="AY879" s="509">
        <v>1</v>
      </c>
      <c r="AZ879" s="509">
        <v>1</v>
      </c>
      <c r="BA879" s="509">
        <v>36</v>
      </c>
      <c r="BB879" s="509">
        <v>1</v>
      </c>
      <c r="BC879" s="509" t="b">
        <v>0</v>
      </c>
      <c r="BD879" s="508">
        <v>42469</v>
      </c>
      <c r="BE879" s="508">
        <v>42466</v>
      </c>
      <c r="BF879" s="509" t="b">
        <v>0</v>
      </c>
      <c r="BG879" s="510" t="s">
        <v>1435</v>
      </c>
      <c r="BH879" s="509">
        <v>16</v>
      </c>
      <c r="BI879" s="510" t="s">
        <v>787</v>
      </c>
      <c r="BJ879" s="513">
        <v>42469</v>
      </c>
      <c r="BK879" s="513">
        <v>42466</v>
      </c>
      <c r="BL879" s="513">
        <v>46217</v>
      </c>
      <c r="BM879" s="513">
        <v>42471</v>
      </c>
      <c r="BN879" s="509">
        <v>1</v>
      </c>
      <c r="BO879" s="510" t="s">
        <v>1078</v>
      </c>
      <c r="BP879" s="58">
        <f t="shared" si="715"/>
        <v>7</v>
      </c>
      <c r="BQ879" s="320" t="str">
        <f>IF(AI879="","",VLOOKUP(AJ879,[0]!Qualifier,(COLUMN(AJ879)-34),FALSE))</f>
        <v>Tissue</v>
      </c>
      <c r="BR879" s="320" t="str">
        <f>IF(AJ879="","",VLOOKUP(AK879,[0]!Qualifier,(COLUMN(AK879)-34),FALSE))</f>
        <v xml:space="preserve">NoAC </v>
      </c>
      <c r="BS879" s="320" t="str">
        <f>IF(AK879="","",VLOOKUP(AL879,[0]!Qualifier,(COLUMN(AL879)-34),FALSE))</f>
        <v xml:space="preserve">NoAdd </v>
      </c>
      <c r="BT879" s="320" t="str">
        <f>IF(AL879="","",VLOOKUP(AM879,[0]!Qualifier,(COLUMN(AM879)-34),FALSE))</f>
        <v xml:space="preserve">CleanR </v>
      </c>
      <c r="BU879" s="320" t="str">
        <f>IF(AM879="","",VLOOKUP(AN879,[0]!Qualifier,(COLUMN(AN879)-34),FALSE))</f>
        <v>VSTis</v>
      </c>
      <c r="BV879" s="320" t="str">
        <f>IF(AN879="","",VLOOKUP(AO879,[0]!Qualifier,(COLUMN(AO879)-34),FALSE))</f>
        <v xml:space="preserve">≤-30°C  </v>
      </c>
      <c r="BW879" s="320" t="str">
        <f>IF(AO879="","",VLOOKUP(AP879,[0]!Qualifier,(COLUMN(AP879)-34),FALSE))</f>
        <v>Frozen</v>
      </c>
      <c r="BX879" s="320" t="str">
        <f>IF(AP879="","",VLOOKUP(AQ879,[0]!Qualifier,(COLUMN(AQ879)-34),FALSE))</f>
        <v xml:space="preserve">Allo </v>
      </c>
      <c r="BY879" s="320" t="str">
        <f>IF(AQ879="","",VLOOKUP(AR879,[0]!Qualifier,(COLUMN(AR879)-34),FALSE))</f>
        <v xml:space="preserve">Other </v>
      </c>
      <c r="BZ879" s="320" t="str">
        <f>IF(AR879="","",VLOOKUP(AS879,[0]!Qualifier,(COLUMN(AS879)-34),FALSE))</f>
        <v xml:space="preserve">NA </v>
      </c>
      <c r="CA879" s="320" t="str">
        <f>IF(AS879="","",VLOOKUP(AT879,[0]!Qualifier,(COLUMN(AT879)-34),FALSE))</f>
        <v>Transpl</v>
      </c>
      <c r="CB879" s="320" t="str">
        <f>IF(AT879="","",VLOOKUP(AU879,[0]!Qualifier,(COLUMN(AU879)-34),FALSE))</f>
        <v xml:space="preserve">None </v>
      </c>
      <c r="CC879" s="320" t="str">
        <f>IF(AU879="","",VLOOKUP(AV879,[0]!Qualifier,(COLUMN(AV879)-34),FALSE))</f>
        <v xml:space="preserve">None </v>
      </c>
      <c r="CD879" s="320" t="str">
        <f>IF(AV879="","",VLOOKUP(AW879,[0]!Qualifier,(COLUMN(AW879)-34),FALSE))</f>
        <v xml:space="preserve">NoIrr </v>
      </c>
      <c r="CE879" s="320" t="str">
        <f>IF(AW879="","",VLOOKUP(AX879,[0]!Qualifier,(COLUMN(AX879)-34),FALSE))</f>
        <v xml:space="preserve">- </v>
      </c>
      <c r="CF879" s="320" t="str">
        <f>IF(AX879="","",VLOOKUP(AY879,[0]!Qualifier,(COLUMN(AY879)-34),FALSE))</f>
        <v>no sub</v>
      </c>
      <c r="CG879" s="320" t="str">
        <f>IF(AY879="","",VLOOKUP(AZ879,[0]!Qualifier,(COLUMN(AZ879)-34),FALSE))</f>
        <v>Non</v>
      </c>
      <c r="CH879" s="320" t="str">
        <f>IF(AZ879="","",VLOOKUP(BA879,[0]!Qualifier,(COLUMN(BA879)-34),FALSE))</f>
        <v>FemorHead</v>
      </c>
      <c r="CI879" s="320" t="str">
        <f>IF(BA879="","",VLOOKUP(BB879,[0]!Qualifier,(COLUMN(BB879)-34),FALSE))</f>
        <v xml:space="preserve">None </v>
      </c>
      <c r="CJ879" s="320"/>
      <c r="CK879" s="513" t="str">
        <f t="shared" si="716"/>
        <v>7-1-1-4-5-4-3-1-3-1-8-1-1-1-1-1-1-36-1</v>
      </c>
    </row>
    <row r="880" spans="2:89" ht="12.95" customHeight="1" outlineLevel="1" x14ac:dyDescent="0.35">
      <c r="B880" s="7">
        <f t="shared" si="690"/>
        <v>875</v>
      </c>
      <c r="C880" s="59">
        <f t="shared" si="691"/>
        <v>875</v>
      </c>
      <c r="D880" s="124">
        <f t="shared" si="692"/>
        <v>736007</v>
      </c>
      <c r="E880" s="16" t="str">
        <f t="shared" si="693"/>
        <v>Tissue</v>
      </c>
      <c r="F880" s="58" t="str">
        <f t="shared" si="694"/>
        <v xml:space="preserve">NoAC </v>
      </c>
      <c r="G880" s="58" t="str">
        <f t="shared" si="695"/>
        <v xml:space="preserve">NoAdd </v>
      </c>
      <c r="H880" s="58" t="str">
        <f t="shared" si="696"/>
        <v xml:space="preserve">Closed </v>
      </c>
      <c r="I880" s="58" t="str">
        <f t="shared" si="697"/>
        <v>VSTis</v>
      </c>
      <c r="J880" s="58" t="str">
        <f t="shared" si="698"/>
        <v xml:space="preserve">≤-60°C  </v>
      </c>
      <c r="K880" s="58" t="str">
        <f t="shared" si="699"/>
        <v>DeepFr</v>
      </c>
      <c r="L880" s="58" t="str">
        <f t="shared" si="700"/>
        <v xml:space="preserve">Allo </v>
      </c>
      <c r="M880" s="58" t="str">
        <f t="shared" si="701"/>
        <v xml:space="preserve">Other </v>
      </c>
      <c r="N880" s="58" t="str">
        <f t="shared" si="702"/>
        <v xml:space="preserve">NA </v>
      </c>
      <c r="O880" s="58" t="str">
        <f t="shared" si="703"/>
        <v>Transpl</v>
      </c>
      <c r="P880" s="58" t="str">
        <f t="shared" si="704"/>
        <v xml:space="preserve">None </v>
      </c>
      <c r="Q880" s="58" t="str">
        <f t="shared" si="705"/>
        <v xml:space="preserve">None </v>
      </c>
      <c r="R880" s="58" t="str">
        <f t="shared" si="706"/>
        <v xml:space="preserve">NoIrr </v>
      </c>
      <c r="S880" s="58" t="str">
        <f t="shared" si="707"/>
        <v xml:space="preserve">- </v>
      </c>
      <c r="T880" s="58" t="str">
        <f t="shared" si="708"/>
        <v>no sub</v>
      </c>
      <c r="U880" s="58" t="str">
        <f t="shared" si="709"/>
        <v>Non</v>
      </c>
      <c r="V880" s="58" t="str">
        <f t="shared" si="710"/>
        <v>FemorHead</v>
      </c>
      <c r="W880" s="58" t="str">
        <f t="shared" si="711"/>
        <v>ThDesinf</v>
      </c>
      <c r="Y880" s="161" t="str">
        <f t="shared" si="712"/>
        <v>7-1-1-1-5-5-4-1-3-1-8-1-1-1-1-1-1-36-8</v>
      </c>
      <c r="Z880" s="8">
        <f t="shared" si="713"/>
        <v>736007</v>
      </c>
      <c r="AA880" s="7">
        <f t="shared" si="714"/>
        <v>875</v>
      </c>
      <c r="AB880" s="29" t="str">
        <f t="shared" si="717"/>
        <v>7</v>
      </c>
      <c r="AC880" s="29" t="str">
        <f t="shared" si="717"/>
        <v>3</v>
      </c>
      <c r="AD880" s="29" t="str">
        <f t="shared" si="717"/>
        <v>6</v>
      </c>
      <c r="AE880" s="29" t="str">
        <f t="shared" si="717"/>
        <v>0</v>
      </c>
      <c r="AF880" s="29" t="str">
        <f t="shared" si="717"/>
        <v>0</v>
      </c>
      <c r="AG880" s="29" t="str">
        <f t="shared" si="717"/>
        <v>7</v>
      </c>
      <c r="AH880" s="48">
        <f t="shared" si="718"/>
        <v>875</v>
      </c>
      <c r="AI880" s="510">
        <v>736007</v>
      </c>
      <c r="AJ880" s="509">
        <v>7</v>
      </c>
      <c r="AK880" s="509">
        <v>1</v>
      </c>
      <c r="AL880" s="509">
        <v>1</v>
      </c>
      <c r="AM880" s="509">
        <v>1</v>
      </c>
      <c r="AN880" s="509">
        <v>5</v>
      </c>
      <c r="AO880" s="509">
        <v>5</v>
      </c>
      <c r="AP880" s="509">
        <v>4</v>
      </c>
      <c r="AQ880" s="509">
        <v>1</v>
      </c>
      <c r="AR880" s="509">
        <v>3</v>
      </c>
      <c r="AS880" s="509">
        <v>1</v>
      </c>
      <c r="AT880" s="509">
        <v>8</v>
      </c>
      <c r="AU880" s="509">
        <v>1</v>
      </c>
      <c r="AV880" s="509">
        <v>1</v>
      </c>
      <c r="AW880" s="509">
        <v>1</v>
      </c>
      <c r="AX880" s="509">
        <v>1</v>
      </c>
      <c r="AY880" s="509">
        <v>1</v>
      </c>
      <c r="AZ880" s="509">
        <v>1</v>
      </c>
      <c r="BA880" s="509">
        <v>36</v>
      </c>
      <c r="BB880" s="509">
        <v>8</v>
      </c>
      <c r="BC880" s="509" t="b">
        <v>0</v>
      </c>
      <c r="BD880" s="508">
        <v>43940</v>
      </c>
      <c r="BE880" s="508">
        <v>43942</v>
      </c>
      <c r="BF880" s="509" t="b">
        <v>0</v>
      </c>
      <c r="BG880" s="510" t="s">
        <v>1436</v>
      </c>
      <c r="BH880" s="509">
        <v>16</v>
      </c>
      <c r="BI880" s="510" t="s">
        <v>787</v>
      </c>
      <c r="BJ880" s="513">
        <v>43940</v>
      </c>
      <c r="BK880" s="513">
        <v>43942</v>
      </c>
      <c r="BL880" s="513">
        <v>46217</v>
      </c>
      <c r="BM880" s="510"/>
      <c r="BN880" s="512"/>
      <c r="BO880" s="510"/>
      <c r="BP880" s="58" t="str">
        <f t="shared" si="715"/>
        <v/>
      </c>
      <c r="BQ880" s="320" t="str">
        <f>IF(AI880="","",VLOOKUP(AJ880,[0]!Qualifier,(COLUMN(AJ880)-34),FALSE))</f>
        <v>Tissue</v>
      </c>
      <c r="BR880" s="320" t="str">
        <f>IF(AJ880="","",VLOOKUP(AK880,[0]!Qualifier,(COLUMN(AK880)-34),FALSE))</f>
        <v xml:space="preserve">NoAC </v>
      </c>
      <c r="BS880" s="320" t="str">
        <f>IF(AK880="","",VLOOKUP(AL880,[0]!Qualifier,(COLUMN(AL880)-34),FALSE))</f>
        <v xml:space="preserve">NoAdd </v>
      </c>
      <c r="BT880" s="320" t="str">
        <f>IF(AL880="","",VLOOKUP(AM880,[0]!Qualifier,(COLUMN(AM880)-34),FALSE))</f>
        <v xml:space="preserve">Closed </v>
      </c>
      <c r="BU880" s="320" t="str">
        <f>IF(AM880="","",VLOOKUP(AN880,[0]!Qualifier,(COLUMN(AN880)-34),FALSE))</f>
        <v>VSTis</v>
      </c>
      <c r="BV880" s="320" t="str">
        <f>IF(AN880="","",VLOOKUP(AO880,[0]!Qualifier,(COLUMN(AO880)-34),FALSE))</f>
        <v xml:space="preserve">≤-60°C  </v>
      </c>
      <c r="BW880" s="320" t="str">
        <f>IF(AO880="","",VLOOKUP(AP880,[0]!Qualifier,(COLUMN(AP880)-34),FALSE))</f>
        <v>DeepFr</v>
      </c>
      <c r="BX880" s="320" t="str">
        <f>IF(AP880="","",VLOOKUP(AQ880,[0]!Qualifier,(COLUMN(AQ880)-34),FALSE))</f>
        <v xml:space="preserve">Allo </v>
      </c>
      <c r="BY880" s="320" t="str">
        <f>IF(AQ880="","",VLOOKUP(AR880,[0]!Qualifier,(COLUMN(AR880)-34),FALSE))</f>
        <v xml:space="preserve">Other </v>
      </c>
      <c r="BZ880" s="320" t="str">
        <f>IF(AR880="","",VLOOKUP(AS880,[0]!Qualifier,(COLUMN(AS880)-34),FALSE))</f>
        <v xml:space="preserve">NA </v>
      </c>
      <c r="CA880" s="320" t="str">
        <f>IF(AS880="","",VLOOKUP(AT880,[0]!Qualifier,(COLUMN(AT880)-34),FALSE))</f>
        <v>Transpl</v>
      </c>
      <c r="CB880" s="320" t="str">
        <f>IF(AT880="","",VLOOKUP(AU880,[0]!Qualifier,(COLUMN(AU880)-34),FALSE))</f>
        <v xml:space="preserve">None </v>
      </c>
      <c r="CC880" s="320" t="str">
        <f>IF(AU880="","",VLOOKUP(AV880,[0]!Qualifier,(COLUMN(AV880)-34),FALSE))</f>
        <v xml:space="preserve">None </v>
      </c>
      <c r="CD880" s="320" t="str">
        <f>IF(AV880="","",VLOOKUP(AW880,[0]!Qualifier,(COLUMN(AW880)-34),FALSE))</f>
        <v xml:space="preserve">NoIrr </v>
      </c>
      <c r="CE880" s="320" t="str">
        <f>IF(AW880="","",VLOOKUP(AX880,[0]!Qualifier,(COLUMN(AX880)-34),FALSE))</f>
        <v xml:space="preserve">- </v>
      </c>
      <c r="CF880" s="320" t="str">
        <f>IF(AX880="","",VLOOKUP(AY880,[0]!Qualifier,(COLUMN(AY880)-34),FALSE))</f>
        <v>no sub</v>
      </c>
      <c r="CG880" s="320" t="str">
        <f>IF(AY880="","",VLOOKUP(AZ880,[0]!Qualifier,(COLUMN(AZ880)-34),FALSE))</f>
        <v>Non</v>
      </c>
      <c r="CH880" s="320" t="str">
        <f>IF(AZ880="","",VLOOKUP(BA880,[0]!Qualifier,(COLUMN(BA880)-34),FALSE))</f>
        <v>FemorHead</v>
      </c>
      <c r="CI880" s="320" t="str">
        <f>IF(BA880="","",VLOOKUP(BB880,[0]!Qualifier,(COLUMN(BB880)-34),FALSE))</f>
        <v>ThDesinf</v>
      </c>
      <c r="CJ880" s="320"/>
      <c r="CK880" s="513" t="str">
        <f t="shared" si="716"/>
        <v>7-1-1-1-5-5-4-1-3-1-8-1-1-1-1-1-1-36-8</v>
      </c>
    </row>
    <row r="881" spans="2:89" ht="12.95" customHeight="1" outlineLevel="1" x14ac:dyDescent="0.35">
      <c r="B881" s="7">
        <f t="shared" si="690"/>
        <v>876</v>
      </c>
      <c r="C881" s="59">
        <f t="shared" si="691"/>
        <v>876</v>
      </c>
      <c r="D881" s="124">
        <f t="shared" si="692"/>
        <v>736008</v>
      </c>
      <c r="E881" s="16" t="str">
        <f t="shared" si="693"/>
        <v>Tissue</v>
      </c>
      <c r="F881" s="58" t="str">
        <f t="shared" si="694"/>
        <v xml:space="preserve">NoAC </v>
      </c>
      <c r="G881" s="58" t="str">
        <f t="shared" si="695"/>
        <v xml:space="preserve">? </v>
      </c>
      <c r="H881" s="58" t="str">
        <f t="shared" si="696"/>
        <v xml:space="preserve">Closed </v>
      </c>
      <c r="I881" s="58" t="str">
        <f t="shared" si="697"/>
        <v>VSTis</v>
      </c>
      <c r="J881" s="58" t="str">
        <f t="shared" si="698"/>
        <v xml:space="preserve">≤-35°C </v>
      </c>
      <c r="K881" s="58" t="str">
        <f t="shared" si="699"/>
        <v>Frozen</v>
      </c>
      <c r="L881" s="58" t="str">
        <f t="shared" si="700"/>
        <v xml:space="preserve">Postm </v>
      </c>
      <c r="M881" s="58" t="str">
        <f t="shared" si="701"/>
        <v>?</v>
      </c>
      <c r="N881" s="58" t="str">
        <f t="shared" si="702"/>
        <v xml:space="preserve">NA </v>
      </c>
      <c r="O881" s="58" t="str">
        <f t="shared" si="703"/>
        <v>Transpl</v>
      </c>
      <c r="P881" s="58" t="str">
        <f t="shared" si="704"/>
        <v xml:space="preserve">? </v>
      </c>
      <c r="Q881" s="58" t="str">
        <f t="shared" si="705"/>
        <v xml:space="preserve">? </v>
      </c>
      <c r="R881" s="58" t="str">
        <f t="shared" si="706"/>
        <v xml:space="preserve">NoIrr </v>
      </c>
      <c r="S881" s="58" t="str">
        <f t="shared" si="707"/>
        <v xml:space="preserve">- </v>
      </c>
      <c r="T881" s="58" t="str">
        <f t="shared" si="708"/>
        <v>no sub</v>
      </c>
      <c r="U881" s="58" t="str">
        <f t="shared" si="709"/>
        <v>BactTestNeg</v>
      </c>
      <c r="V881" s="58" t="str">
        <f t="shared" si="710"/>
        <v>FemorHead</v>
      </c>
      <c r="W881" s="58" t="str">
        <f t="shared" si="711"/>
        <v xml:space="preserve">None </v>
      </c>
      <c r="Y881" s="161" t="str">
        <f t="shared" si="712"/>
        <v>7-1-0-1-5-10-3-4-0-1-8-0-0-1-1-1-10-36-1</v>
      </c>
      <c r="Z881" s="8">
        <f t="shared" si="713"/>
        <v>736008</v>
      </c>
      <c r="AA881" s="7">
        <f t="shared" si="714"/>
        <v>876</v>
      </c>
      <c r="AB881" s="29" t="str">
        <f t="shared" si="717"/>
        <v>7</v>
      </c>
      <c r="AC881" s="29" t="str">
        <f t="shared" si="717"/>
        <v>3</v>
      </c>
      <c r="AD881" s="29" t="str">
        <f t="shared" si="717"/>
        <v>6</v>
      </c>
      <c r="AE881" s="29" t="str">
        <f t="shared" si="717"/>
        <v>0</v>
      </c>
      <c r="AF881" s="29" t="str">
        <f t="shared" si="717"/>
        <v>0</v>
      </c>
      <c r="AG881" s="29" t="str">
        <f t="shared" si="717"/>
        <v>8</v>
      </c>
      <c r="AH881" s="48">
        <f t="shared" si="718"/>
        <v>876</v>
      </c>
      <c r="AI881" s="510">
        <v>736008</v>
      </c>
      <c r="AJ881" s="509">
        <v>7</v>
      </c>
      <c r="AK881" s="509">
        <v>1</v>
      </c>
      <c r="AL881" s="509">
        <v>0</v>
      </c>
      <c r="AM881" s="509">
        <v>1</v>
      </c>
      <c r="AN881" s="509">
        <v>5</v>
      </c>
      <c r="AO881" s="509">
        <v>10</v>
      </c>
      <c r="AP881" s="509">
        <v>3</v>
      </c>
      <c r="AQ881" s="509">
        <v>4</v>
      </c>
      <c r="AR881" s="509">
        <v>0</v>
      </c>
      <c r="AS881" s="509">
        <v>1</v>
      </c>
      <c r="AT881" s="509">
        <v>8</v>
      </c>
      <c r="AU881" s="509">
        <v>0</v>
      </c>
      <c r="AV881" s="509">
        <v>0</v>
      </c>
      <c r="AW881" s="509">
        <v>1</v>
      </c>
      <c r="AX881" s="509">
        <v>1</v>
      </c>
      <c r="AY881" s="509">
        <v>1</v>
      </c>
      <c r="AZ881" s="509">
        <v>10</v>
      </c>
      <c r="BA881" s="509">
        <v>36</v>
      </c>
      <c r="BB881" s="509">
        <v>1</v>
      </c>
      <c r="BC881" s="509" t="b">
        <v>0</v>
      </c>
      <c r="BD881" s="508">
        <v>45145</v>
      </c>
      <c r="BE881" s="508">
        <v>45124</v>
      </c>
      <c r="BF881" s="509" t="b">
        <v>0</v>
      </c>
      <c r="BG881" s="510" t="s">
        <v>1556</v>
      </c>
      <c r="BH881" s="509">
        <v>16</v>
      </c>
      <c r="BI881" s="510" t="s">
        <v>787</v>
      </c>
      <c r="BJ881" s="513">
        <v>45145</v>
      </c>
      <c r="BK881" s="513">
        <v>45124</v>
      </c>
      <c r="BL881" s="513">
        <v>46217</v>
      </c>
      <c r="BM881" s="513">
        <v>45516</v>
      </c>
      <c r="BN881" s="509">
        <v>1</v>
      </c>
      <c r="BO881" s="510" t="s">
        <v>1576</v>
      </c>
      <c r="BP881" s="58">
        <f t="shared" si="715"/>
        <v>7</v>
      </c>
      <c r="BQ881" s="320" t="str">
        <f>IF(AI881="","",VLOOKUP(AJ881,[0]!Qualifier,(COLUMN(AJ881)-34),FALSE))</f>
        <v>Tissue</v>
      </c>
      <c r="BR881" s="320" t="str">
        <f>IF(AJ881="","",VLOOKUP(AK881,[0]!Qualifier,(COLUMN(AK881)-34),FALSE))</f>
        <v xml:space="preserve">NoAC </v>
      </c>
      <c r="BS881" s="320" t="str">
        <f>IF(AK881="","",VLOOKUP(AL881,[0]!Qualifier,(COLUMN(AL881)-34),FALSE))</f>
        <v xml:space="preserve">? </v>
      </c>
      <c r="BT881" s="320" t="str">
        <f>IF(AL881="","",VLOOKUP(AM881,[0]!Qualifier,(COLUMN(AM881)-34),FALSE))</f>
        <v xml:space="preserve">Closed </v>
      </c>
      <c r="BU881" s="320" t="str">
        <f>IF(AM881="","",VLOOKUP(AN881,[0]!Qualifier,(COLUMN(AN881)-34),FALSE))</f>
        <v>VSTis</v>
      </c>
      <c r="BV881" s="320" t="str">
        <f>IF(AN881="","",VLOOKUP(AO881,[0]!Qualifier,(COLUMN(AO881)-34),FALSE))</f>
        <v xml:space="preserve">≤-35°C </v>
      </c>
      <c r="BW881" s="320" t="str">
        <f>IF(AO881="","",VLOOKUP(AP881,[0]!Qualifier,(COLUMN(AP881)-34),FALSE))</f>
        <v>Frozen</v>
      </c>
      <c r="BX881" s="320" t="str">
        <f>IF(AP881="","",VLOOKUP(AQ881,[0]!Qualifier,(COLUMN(AQ881)-34),FALSE))</f>
        <v xml:space="preserve">Postm </v>
      </c>
      <c r="BY881" s="320" t="str">
        <f>IF(AQ881="","",VLOOKUP(AR881,[0]!Qualifier,(COLUMN(AR881)-34),FALSE))</f>
        <v>?</v>
      </c>
      <c r="BZ881" s="320" t="str">
        <f>IF(AR881="","",VLOOKUP(AS881,[0]!Qualifier,(COLUMN(AS881)-34),FALSE))</f>
        <v xml:space="preserve">NA </v>
      </c>
      <c r="CA881" s="320" t="str">
        <f>IF(AS881="","",VLOOKUP(AT881,[0]!Qualifier,(COLUMN(AT881)-34),FALSE))</f>
        <v>Transpl</v>
      </c>
      <c r="CB881" s="320" t="str">
        <f>IF(AT881="","",VLOOKUP(AU881,[0]!Qualifier,(COLUMN(AU881)-34),FALSE))</f>
        <v xml:space="preserve">? </v>
      </c>
      <c r="CC881" s="320" t="str">
        <f>IF(AU881="","",VLOOKUP(AV881,[0]!Qualifier,(COLUMN(AV881)-34),FALSE))</f>
        <v xml:space="preserve">? </v>
      </c>
      <c r="CD881" s="320" t="str">
        <f>IF(AV881="","",VLOOKUP(AW881,[0]!Qualifier,(COLUMN(AW881)-34),FALSE))</f>
        <v xml:space="preserve">NoIrr </v>
      </c>
      <c r="CE881" s="320" t="str">
        <f>IF(AW881="","",VLOOKUP(AX881,[0]!Qualifier,(COLUMN(AX881)-34),FALSE))</f>
        <v xml:space="preserve">- </v>
      </c>
      <c r="CF881" s="320" t="str">
        <f>IF(AX881="","",VLOOKUP(AY881,[0]!Qualifier,(COLUMN(AY881)-34),FALSE))</f>
        <v>no sub</v>
      </c>
      <c r="CG881" s="320" t="str">
        <f>IF(AY881="","",VLOOKUP(AZ881,[0]!Qualifier,(COLUMN(AZ881)-34),FALSE))</f>
        <v>BactTestNeg</v>
      </c>
      <c r="CH881" s="320" t="str">
        <f>IF(AZ881="","",VLOOKUP(BA881,[0]!Qualifier,(COLUMN(BA881)-34),FALSE))</f>
        <v>FemorHead</v>
      </c>
      <c r="CI881" s="320" t="str">
        <f>IF(BA881="","",VLOOKUP(BB881,[0]!Qualifier,(COLUMN(BB881)-34),FALSE))</f>
        <v xml:space="preserve">None </v>
      </c>
      <c r="CJ881" s="320"/>
      <c r="CK881" s="513" t="str">
        <f t="shared" si="716"/>
        <v>7-1-0-1-5-10-3-4-0-1-8-0-0-1-1-1-10-36-1</v>
      </c>
    </row>
    <row r="882" spans="2:89" ht="12.95" customHeight="1" outlineLevel="1" x14ac:dyDescent="0.35">
      <c r="B882" s="7">
        <f t="shared" si="690"/>
        <v>877</v>
      </c>
      <c r="C882" s="59">
        <f t="shared" si="691"/>
        <v>877</v>
      </c>
      <c r="D882" s="124">
        <f t="shared" si="692"/>
        <v>736009</v>
      </c>
      <c r="E882" s="16" t="str">
        <f t="shared" si="693"/>
        <v>Tissue</v>
      </c>
      <c r="F882" s="58" t="str">
        <f t="shared" si="694"/>
        <v xml:space="preserve">NoAC </v>
      </c>
      <c r="G882" s="58" t="str">
        <f t="shared" si="695"/>
        <v xml:space="preserve">? </v>
      </c>
      <c r="H882" s="58" t="str">
        <f t="shared" si="696"/>
        <v xml:space="preserve">Closed </v>
      </c>
      <c r="I882" s="58" t="str">
        <f t="shared" si="697"/>
        <v>VSTis</v>
      </c>
      <c r="J882" s="58" t="str">
        <f t="shared" si="698"/>
        <v xml:space="preserve">5to30°C </v>
      </c>
      <c r="K882" s="58" t="str">
        <f t="shared" si="699"/>
        <v>CellCult</v>
      </c>
      <c r="L882" s="58" t="str">
        <f t="shared" si="700"/>
        <v xml:space="preserve">Postm </v>
      </c>
      <c r="M882" s="58" t="str">
        <f t="shared" si="701"/>
        <v>?</v>
      </c>
      <c r="N882" s="58" t="str">
        <f t="shared" si="702"/>
        <v xml:space="preserve">NA </v>
      </c>
      <c r="O882" s="58" t="str">
        <f t="shared" si="703"/>
        <v>Transpl</v>
      </c>
      <c r="P882" s="58" t="str">
        <f t="shared" si="704"/>
        <v xml:space="preserve">? </v>
      </c>
      <c r="Q882" s="58" t="str">
        <f t="shared" si="705"/>
        <v xml:space="preserve">? </v>
      </c>
      <c r="R882" s="58" t="str">
        <f t="shared" si="706"/>
        <v xml:space="preserve">NoIrr </v>
      </c>
      <c r="S882" s="58" t="str">
        <f t="shared" si="707"/>
        <v xml:space="preserve">- </v>
      </c>
      <c r="T882" s="58" t="str">
        <f t="shared" si="708"/>
        <v>no sub</v>
      </c>
      <c r="U882" s="58" t="str">
        <f t="shared" si="709"/>
        <v>BactTestNeg</v>
      </c>
      <c r="V882" s="58" t="str">
        <f t="shared" si="710"/>
        <v>FemorHead</v>
      </c>
      <c r="W882" s="58" t="str">
        <f t="shared" si="711"/>
        <v xml:space="preserve">None </v>
      </c>
      <c r="Y882" s="161" t="str">
        <f t="shared" si="712"/>
        <v>7-1-0-1-5-14-8-4-0-1-8-0-0-1-1-1-10-36-1</v>
      </c>
      <c r="Z882" s="8">
        <f t="shared" si="713"/>
        <v>736009</v>
      </c>
      <c r="AA882" s="7">
        <f t="shared" si="714"/>
        <v>877</v>
      </c>
      <c r="AB882" s="29" t="str">
        <f t="shared" si="717"/>
        <v>7</v>
      </c>
      <c r="AC882" s="29" t="str">
        <f t="shared" si="717"/>
        <v>3</v>
      </c>
      <c r="AD882" s="29" t="str">
        <f t="shared" si="717"/>
        <v>6</v>
      </c>
      <c r="AE882" s="29" t="str">
        <f t="shared" si="717"/>
        <v>0</v>
      </c>
      <c r="AF882" s="29" t="str">
        <f t="shared" si="717"/>
        <v>0</v>
      </c>
      <c r="AG882" s="29" t="str">
        <f t="shared" si="717"/>
        <v>9</v>
      </c>
      <c r="AH882" s="48">
        <f t="shared" si="718"/>
        <v>877</v>
      </c>
      <c r="AI882" s="510">
        <v>736009</v>
      </c>
      <c r="AJ882" s="509">
        <v>7</v>
      </c>
      <c r="AK882" s="509">
        <v>1</v>
      </c>
      <c r="AL882" s="509">
        <v>0</v>
      </c>
      <c r="AM882" s="509">
        <v>1</v>
      </c>
      <c r="AN882" s="509">
        <v>5</v>
      </c>
      <c r="AO882" s="509">
        <v>14</v>
      </c>
      <c r="AP882" s="509">
        <v>8</v>
      </c>
      <c r="AQ882" s="509">
        <v>4</v>
      </c>
      <c r="AR882" s="509">
        <v>0</v>
      </c>
      <c r="AS882" s="509">
        <v>1</v>
      </c>
      <c r="AT882" s="509">
        <v>8</v>
      </c>
      <c r="AU882" s="509">
        <v>0</v>
      </c>
      <c r="AV882" s="509">
        <v>0</v>
      </c>
      <c r="AW882" s="509">
        <v>1</v>
      </c>
      <c r="AX882" s="509">
        <v>1</v>
      </c>
      <c r="AY882" s="509">
        <v>1</v>
      </c>
      <c r="AZ882" s="509">
        <v>10</v>
      </c>
      <c r="BA882" s="509">
        <v>36</v>
      </c>
      <c r="BB882" s="509">
        <v>1</v>
      </c>
      <c r="BC882" s="509" t="b">
        <v>0</v>
      </c>
      <c r="BD882" s="508">
        <v>45145</v>
      </c>
      <c r="BE882" s="508">
        <v>45124</v>
      </c>
      <c r="BF882" s="509" t="b">
        <v>0</v>
      </c>
      <c r="BG882" s="510" t="s">
        <v>1557</v>
      </c>
      <c r="BH882" s="509">
        <v>16</v>
      </c>
      <c r="BI882" s="510" t="s">
        <v>787</v>
      </c>
      <c r="BJ882" s="513">
        <v>45145</v>
      </c>
      <c r="BK882" s="513">
        <v>45124</v>
      </c>
      <c r="BL882" s="513">
        <v>46217</v>
      </c>
      <c r="BM882" s="513">
        <v>45516</v>
      </c>
      <c r="BN882" s="509">
        <v>1</v>
      </c>
      <c r="BO882" s="510" t="s">
        <v>1576</v>
      </c>
      <c r="BP882" s="58">
        <f t="shared" si="715"/>
        <v>7</v>
      </c>
      <c r="BQ882" s="320" t="str">
        <f>IF(AI882="","",VLOOKUP(AJ882,[0]!Qualifier,(COLUMN(AJ882)-34),FALSE))</f>
        <v>Tissue</v>
      </c>
      <c r="BR882" s="320" t="str">
        <f>IF(AJ882="","",VLOOKUP(AK882,[0]!Qualifier,(COLUMN(AK882)-34),FALSE))</f>
        <v xml:space="preserve">NoAC </v>
      </c>
      <c r="BS882" s="320" t="str">
        <f>IF(AK882="","",VLOOKUP(AL882,[0]!Qualifier,(COLUMN(AL882)-34),FALSE))</f>
        <v xml:space="preserve">? </v>
      </c>
      <c r="BT882" s="320" t="str">
        <f>IF(AL882="","",VLOOKUP(AM882,[0]!Qualifier,(COLUMN(AM882)-34),FALSE))</f>
        <v xml:space="preserve">Closed </v>
      </c>
      <c r="BU882" s="320" t="str">
        <f>IF(AM882="","",VLOOKUP(AN882,[0]!Qualifier,(COLUMN(AN882)-34),FALSE))</f>
        <v>VSTis</v>
      </c>
      <c r="BV882" s="320" t="str">
        <f>IF(AN882="","",VLOOKUP(AO882,[0]!Qualifier,(COLUMN(AO882)-34),FALSE))</f>
        <v xml:space="preserve">5to30°C </v>
      </c>
      <c r="BW882" s="320" t="str">
        <f>IF(AO882="","",VLOOKUP(AP882,[0]!Qualifier,(COLUMN(AP882)-34),FALSE))</f>
        <v>CellCult</v>
      </c>
      <c r="BX882" s="320" t="str">
        <f>IF(AP882="","",VLOOKUP(AQ882,[0]!Qualifier,(COLUMN(AQ882)-34),FALSE))</f>
        <v xml:space="preserve">Postm </v>
      </c>
      <c r="BY882" s="320" t="str">
        <f>IF(AQ882="","",VLOOKUP(AR882,[0]!Qualifier,(COLUMN(AR882)-34),FALSE))</f>
        <v>?</v>
      </c>
      <c r="BZ882" s="320" t="str">
        <f>IF(AR882="","",VLOOKUP(AS882,[0]!Qualifier,(COLUMN(AS882)-34),FALSE))</f>
        <v xml:space="preserve">NA </v>
      </c>
      <c r="CA882" s="320" t="str">
        <f>IF(AS882="","",VLOOKUP(AT882,[0]!Qualifier,(COLUMN(AT882)-34),FALSE))</f>
        <v>Transpl</v>
      </c>
      <c r="CB882" s="320" t="str">
        <f>IF(AT882="","",VLOOKUP(AU882,[0]!Qualifier,(COLUMN(AU882)-34),FALSE))</f>
        <v xml:space="preserve">? </v>
      </c>
      <c r="CC882" s="320" t="str">
        <f>IF(AU882="","",VLOOKUP(AV882,[0]!Qualifier,(COLUMN(AV882)-34),FALSE))</f>
        <v xml:space="preserve">? </v>
      </c>
      <c r="CD882" s="320" t="str">
        <f>IF(AV882="","",VLOOKUP(AW882,[0]!Qualifier,(COLUMN(AW882)-34),FALSE))</f>
        <v xml:space="preserve">NoIrr </v>
      </c>
      <c r="CE882" s="320" t="str">
        <f>IF(AW882="","",VLOOKUP(AX882,[0]!Qualifier,(COLUMN(AX882)-34),FALSE))</f>
        <v xml:space="preserve">- </v>
      </c>
      <c r="CF882" s="320" t="str">
        <f>IF(AX882="","",VLOOKUP(AY882,[0]!Qualifier,(COLUMN(AY882)-34),FALSE))</f>
        <v>no sub</v>
      </c>
      <c r="CG882" s="320" t="str">
        <f>IF(AY882="","",VLOOKUP(AZ882,[0]!Qualifier,(COLUMN(AZ882)-34),FALSE))</f>
        <v>BactTestNeg</v>
      </c>
      <c r="CH882" s="320" t="str">
        <f>IF(AZ882="","",VLOOKUP(BA882,[0]!Qualifier,(COLUMN(BA882)-34),FALSE))</f>
        <v>FemorHead</v>
      </c>
      <c r="CI882" s="320" t="str">
        <f>IF(BA882="","",VLOOKUP(BB882,[0]!Qualifier,(COLUMN(BB882)-34),FALSE))</f>
        <v xml:space="preserve">None </v>
      </c>
      <c r="CJ882" s="320"/>
      <c r="CK882" s="513" t="str">
        <f t="shared" si="716"/>
        <v>7-1-0-1-5-14-8-4-0-1-8-0-0-1-1-1-10-36-1</v>
      </c>
    </row>
    <row r="883" spans="2:89" ht="12.95" customHeight="1" outlineLevel="1" x14ac:dyDescent="0.35">
      <c r="B883" s="7">
        <f t="shared" si="690"/>
        <v>878</v>
      </c>
      <c r="C883" s="59">
        <f t="shared" si="691"/>
        <v>878</v>
      </c>
      <c r="D883" s="124">
        <f t="shared" si="692"/>
        <v>737001</v>
      </c>
      <c r="E883" s="16" t="str">
        <f t="shared" si="693"/>
        <v>Tissue</v>
      </c>
      <c r="F883" s="58" t="str">
        <f t="shared" si="694"/>
        <v xml:space="preserve">NoAC </v>
      </c>
      <c r="G883" s="58" t="str">
        <f t="shared" si="695"/>
        <v xml:space="preserve">NoAdd </v>
      </c>
      <c r="H883" s="58" t="str">
        <f t="shared" si="696"/>
        <v xml:space="preserve">CleanR </v>
      </c>
      <c r="I883" s="58" t="str">
        <f t="shared" si="697"/>
        <v>VSTis</v>
      </c>
      <c r="J883" s="58" t="str">
        <f t="shared" si="698"/>
        <v xml:space="preserve">5to30°C </v>
      </c>
      <c r="K883" s="58" t="str">
        <f t="shared" si="699"/>
        <v>Lyophil</v>
      </c>
      <c r="L883" s="58" t="str">
        <f t="shared" si="700"/>
        <v xml:space="preserve">Allo </v>
      </c>
      <c r="M883" s="58" t="str">
        <f t="shared" si="701"/>
        <v xml:space="preserve">Other </v>
      </c>
      <c r="N883" s="58" t="str">
        <f t="shared" si="702"/>
        <v xml:space="preserve">NA </v>
      </c>
      <c r="O883" s="58" t="str">
        <f t="shared" si="703"/>
        <v>Transpl</v>
      </c>
      <c r="P883" s="58" t="str">
        <f t="shared" si="704"/>
        <v xml:space="preserve">None </v>
      </c>
      <c r="Q883" s="58" t="str">
        <f t="shared" si="705"/>
        <v>PoolLrg</v>
      </c>
      <c r="R883" s="58" t="str">
        <f t="shared" si="706"/>
        <v>IrradHigh</v>
      </c>
      <c r="S883" s="58" t="str">
        <f t="shared" si="707"/>
        <v xml:space="preserve">Wash </v>
      </c>
      <c r="T883" s="58" t="str">
        <f t="shared" si="708"/>
        <v>no sub</v>
      </c>
      <c r="U883" s="58" t="str">
        <f t="shared" si="709"/>
        <v>Non</v>
      </c>
      <c r="V883" s="58" t="str">
        <f t="shared" si="710"/>
        <v>CortCancBone</v>
      </c>
      <c r="W883" s="58" t="str">
        <f t="shared" si="711"/>
        <v xml:space="preserve">Comb </v>
      </c>
      <c r="Y883" s="161" t="str">
        <f t="shared" si="712"/>
        <v>7-1-1-4-5-14-2-1-3-1-8-1-6-3-2-1-1-37-6</v>
      </c>
      <c r="Z883" s="8">
        <f t="shared" si="713"/>
        <v>737001</v>
      </c>
      <c r="AA883" s="7">
        <f t="shared" si="714"/>
        <v>878</v>
      </c>
      <c r="AB883" s="29" t="str">
        <f t="shared" si="717"/>
        <v>7</v>
      </c>
      <c r="AC883" s="29" t="str">
        <f t="shared" si="717"/>
        <v>3</v>
      </c>
      <c r="AD883" s="29" t="str">
        <f t="shared" si="717"/>
        <v>7</v>
      </c>
      <c r="AE883" s="29" t="str">
        <f t="shared" si="717"/>
        <v>0</v>
      </c>
      <c r="AF883" s="29" t="str">
        <f t="shared" si="717"/>
        <v>0</v>
      </c>
      <c r="AG883" s="29" t="str">
        <f t="shared" si="717"/>
        <v>1</v>
      </c>
      <c r="AH883" s="48">
        <f t="shared" si="718"/>
        <v>878</v>
      </c>
      <c r="AI883" s="510">
        <v>737001</v>
      </c>
      <c r="AJ883" s="509">
        <v>7</v>
      </c>
      <c r="AK883" s="509">
        <v>1</v>
      </c>
      <c r="AL883" s="509">
        <v>1</v>
      </c>
      <c r="AM883" s="509">
        <v>4</v>
      </c>
      <c r="AN883" s="509">
        <v>5</v>
      </c>
      <c r="AO883" s="509">
        <v>14</v>
      </c>
      <c r="AP883" s="509">
        <v>2</v>
      </c>
      <c r="AQ883" s="509">
        <v>1</v>
      </c>
      <c r="AR883" s="509">
        <v>3</v>
      </c>
      <c r="AS883" s="509">
        <v>1</v>
      </c>
      <c r="AT883" s="509">
        <v>8</v>
      </c>
      <c r="AU883" s="509">
        <v>1</v>
      </c>
      <c r="AV883" s="509">
        <v>6</v>
      </c>
      <c r="AW883" s="509">
        <v>3</v>
      </c>
      <c r="AX883" s="509">
        <v>2</v>
      </c>
      <c r="AY883" s="509">
        <v>1</v>
      </c>
      <c r="AZ883" s="509">
        <v>1</v>
      </c>
      <c r="BA883" s="509">
        <v>37</v>
      </c>
      <c r="BB883" s="509">
        <v>6</v>
      </c>
      <c r="BC883" s="509" t="b">
        <v>0</v>
      </c>
      <c r="BD883" s="508">
        <v>42354</v>
      </c>
      <c r="BE883" s="508">
        <v>42767</v>
      </c>
      <c r="BF883" s="509" t="b">
        <v>0</v>
      </c>
      <c r="BG883" s="510" t="s">
        <v>792</v>
      </c>
      <c r="BH883" s="509">
        <v>19</v>
      </c>
      <c r="BI883" s="510" t="s">
        <v>772</v>
      </c>
      <c r="BJ883" s="513">
        <v>42354</v>
      </c>
      <c r="BK883" s="513">
        <v>42767</v>
      </c>
      <c r="BL883" s="513">
        <v>46217</v>
      </c>
      <c r="BM883" s="513">
        <v>42471</v>
      </c>
      <c r="BN883" s="509">
        <v>1</v>
      </c>
      <c r="BO883" s="510" t="s">
        <v>1078</v>
      </c>
      <c r="BP883" s="58">
        <f t="shared" si="715"/>
        <v>7</v>
      </c>
      <c r="BQ883" s="320" t="str">
        <f>IF(AI883="","",VLOOKUP(AJ883,[0]!Qualifier,(COLUMN(AJ883)-34),FALSE))</f>
        <v>Tissue</v>
      </c>
      <c r="BR883" s="320" t="str">
        <f>IF(AJ883="","",VLOOKUP(AK883,[0]!Qualifier,(COLUMN(AK883)-34),FALSE))</f>
        <v xml:space="preserve">NoAC </v>
      </c>
      <c r="BS883" s="320" t="str">
        <f>IF(AK883="","",VLOOKUP(AL883,[0]!Qualifier,(COLUMN(AL883)-34),FALSE))</f>
        <v xml:space="preserve">NoAdd </v>
      </c>
      <c r="BT883" s="320" t="str">
        <f>IF(AL883="","",VLOOKUP(AM883,[0]!Qualifier,(COLUMN(AM883)-34),FALSE))</f>
        <v xml:space="preserve">CleanR </v>
      </c>
      <c r="BU883" s="320" t="str">
        <f>IF(AM883="","",VLOOKUP(AN883,[0]!Qualifier,(COLUMN(AN883)-34),FALSE))</f>
        <v>VSTis</v>
      </c>
      <c r="BV883" s="320" t="str">
        <f>IF(AN883="","",VLOOKUP(AO883,[0]!Qualifier,(COLUMN(AO883)-34),FALSE))</f>
        <v xml:space="preserve">5to30°C </v>
      </c>
      <c r="BW883" s="320" t="str">
        <f>IF(AO883="","",VLOOKUP(AP883,[0]!Qualifier,(COLUMN(AP883)-34),FALSE))</f>
        <v>Lyophil</v>
      </c>
      <c r="BX883" s="320" t="str">
        <f>IF(AP883="","",VLOOKUP(AQ883,[0]!Qualifier,(COLUMN(AQ883)-34),FALSE))</f>
        <v xml:space="preserve">Allo </v>
      </c>
      <c r="BY883" s="320" t="str">
        <f>IF(AQ883="","",VLOOKUP(AR883,[0]!Qualifier,(COLUMN(AR883)-34),FALSE))</f>
        <v xml:space="preserve">Other </v>
      </c>
      <c r="BZ883" s="320" t="str">
        <f>IF(AR883="","",VLOOKUP(AS883,[0]!Qualifier,(COLUMN(AS883)-34),FALSE))</f>
        <v xml:space="preserve">NA </v>
      </c>
      <c r="CA883" s="320" t="str">
        <f>IF(AS883="","",VLOOKUP(AT883,[0]!Qualifier,(COLUMN(AT883)-34),FALSE))</f>
        <v>Transpl</v>
      </c>
      <c r="CB883" s="320" t="str">
        <f>IF(AT883="","",VLOOKUP(AU883,[0]!Qualifier,(COLUMN(AU883)-34),FALSE))</f>
        <v xml:space="preserve">None </v>
      </c>
      <c r="CC883" s="320" t="str">
        <f>IF(AU883="","",VLOOKUP(AV883,[0]!Qualifier,(COLUMN(AV883)-34),FALSE))</f>
        <v>PoolLrg</v>
      </c>
      <c r="CD883" s="320" t="str">
        <f>IF(AV883="","",VLOOKUP(AW883,[0]!Qualifier,(COLUMN(AW883)-34),FALSE))</f>
        <v>IrradHigh</v>
      </c>
      <c r="CE883" s="320" t="str">
        <f>IF(AW883="","",VLOOKUP(AX883,[0]!Qualifier,(COLUMN(AX883)-34),FALSE))</f>
        <v xml:space="preserve">Wash </v>
      </c>
      <c r="CF883" s="320" t="str">
        <f>IF(AX883="","",VLOOKUP(AY883,[0]!Qualifier,(COLUMN(AY883)-34),FALSE))</f>
        <v>no sub</v>
      </c>
      <c r="CG883" s="320" t="str">
        <f>IF(AY883="","",VLOOKUP(AZ883,[0]!Qualifier,(COLUMN(AZ883)-34),FALSE))</f>
        <v>Non</v>
      </c>
      <c r="CH883" s="320" t="str">
        <f>IF(AZ883="","",VLOOKUP(BA883,[0]!Qualifier,(COLUMN(BA883)-34),FALSE))</f>
        <v>CortCancBone</v>
      </c>
      <c r="CI883" s="320" t="str">
        <f>IF(BA883="","",VLOOKUP(BB883,[0]!Qualifier,(COLUMN(BB883)-34),FALSE))</f>
        <v xml:space="preserve">Comb </v>
      </c>
      <c r="CJ883" s="320"/>
      <c r="CK883" s="513" t="str">
        <f t="shared" si="716"/>
        <v>7-1-1-4-5-14-2-1-3-1-8-1-6-3-2-1-1-37-6</v>
      </c>
    </row>
    <row r="884" spans="2:89" ht="12.95" customHeight="1" outlineLevel="1" x14ac:dyDescent="0.35">
      <c r="B884" s="7">
        <f t="shared" si="690"/>
        <v>879</v>
      </c>
      <c r="C884" s="59">
        <f t="shared" si="691"/>
        <v>879</v>
      </c>
      <c r="D884" s="124">
        <f t="shared" si="692"/>
        <v>737002</v>
      </c>
      <c r="E884" s="16" t="str">
        <f t="shared" si="693"/>
        <v>Tissue</v>
      </c>
      <c r="F884" s="58" t="str">
        <f t="shared" si="694"/>
        <v xml:space="preserve">NoAC </v>
      </c>
      <c r="G884" s="58" t="str">
        <f t="shared" si="695"/>
        <v xml:space="preserve">NoAdd </v>
      </c>
      <c r="H884" s="58" t="str">
        <f t="shared" si="696"/>
        <v xml:space="preserve">CleanR </v>
      </c>
      <c r="I884" s="58" t="str">
        <f t="shared" si="697"/>
        <v>VSTis</v>
      </c>
      <c r="J884" s="58" t="str">
        <f t="shared" si="698"/>
        <v xml:space="preserve">5to30°C </v>
      </c>
      <c r="K884" s="58" t="str">
        <f t="shared" si="699"/>
        <v>Lyophil</v>
      </c>
      <c r="L884" s="58" t="str">
        <f t="shared" si="700"/>
        <v xml:space="preserve">Postm </v>
      </c>
      <c r="M884" s="58" t="str">
        <f t="shared" si="701"/>
        <v xml:space="preserve">Other </v>
      </c>
      <c r="N884" s="58" t="str">
        <f t="shared" si="702"/>
        <v xml:space="preserve">NA </v>
      </c>
      <c r="O884" s="58" t="str">
        <f t="shared" si="703"/>
        <v>Transpl</v>
      </c>
      <c r="P884" s="58" t="str">
        <f t="shared" si="704"/>
        <v xml:space="preserve">None </v>
      </c>
      <c r="Q884" s="58" t="str">
        <f t="shared" si="705"/>
        <v>PoolLrg</v>
      </c>
      <c r="R884" s="58" t="str">
        <f t="shared" si="706"/>
        <v>IrradHigh</v>
      </c>
      <c r="S884" s="58" t="str">
        <f t="shared" si="707"/>
        <v xml:space="preserve">Wash </v>
      </c>
      <c r="T884" s="58" t="str">
        <f t="shared" si="708"/>
        <v>no sub</v>
      </c>
      <c r="U884" s="58" t="str">
        <f t="shared" si="709"/>
        <v>Non</v>
      </c>
      <c r="V884" s="58" t="str">
        <f t="shared" si="710"/>
        <v>CortCancBone</v>
      </c>
      <c r="W884" s="58" t="str">
        <f t="shared" si="711"/>
        <v xml:space="preserve">Comb </v>
      </c>
      <c r="Y884" s="161" t="str">
        <f t="shared" si="712"/>
        <v>7-1-1-4-5-14-2-4-3-1-8-1-6-3-2-1-1-37-6</v>
      </c>
      <c r="Z884" s="8">
        <f t="shared" si="713"/>
        <v>737002</v>
      </c>
      <c r="AA884" s="7">
        <f t="shared" si="714"/>
        <v>879</v>
      </c>
      <c r="AB884" s="29" t="str">
        <f t="shared" si="717"/>
        <v>7</v>
      </c>
      <c r="AC884" s="29" t="str">
        <f t="shared" si="717"/>
        <v>3</v>
      </c>
      <c r="AD884" s="29" t="str">
        <f t="shared" si="717"/>
        <v>7</v>
      </c>
      <c r="AE884" s="29" t="str">
        <f t="shared" si="717"/>
        <v>0</v>
      </c>
      <c r="AF884" s="29" t="str">
        <f t="shared" si="717"/>
        <v>0</v>
      </c>
      <c r="AG884" s="29" t="str">
        <f t="shared" si="717"/>
        <v>2</v>
      </c>
      <c r="AH884" s="48">
        <f t="shared" si="718"/>
        <v>879</v>
      </c>
      <c r="AI884" s="510">
        <v>737002</v>
      </c>
      <c r="AJ884" s="509">
        <v>7</v>
      </c>
      <c r="AK884" s="509">
        <v>1</v>
      </c>
      <c r="AL884" s="509">
        <v>1</v>
      </c>
      <c r="AM884" s="509">
        <v>4</v>
      </c>
      <c r="AN884" s="509">
        <v>5</v>
      </c>
      <c r="AO884" s="509">
        <v>14</v>
      </c>
      <c r="AP884" s="509">
        <v>2</v>
      </c>
      <c r="AQ884" s="509">
        <v>4</v>
      </c>
      <c r="AR884" s="509">
        <v>3</v>
      </c>
      <c r="AS884" s="509">
        <v>1</v>
      </c>
      <c r="AT884" s="509">
        <v>8</v>
      </c>
      <c r="AU884" s="509">
        <v>1</v>
      </c>
      <c r="AV884" s="509">
        <v>6</v>
      </c>
      <c r="AW884" s="509">
        <v>3</v>
      </c>
      <c r="AX884" s="509">
        <v>2</v>
      </c>
      <c r="AY884" s="509">
        <v>1</v>
      </c>
      <c r="AZ884" s="509">
        <v>1</v>
      </c>
      <c r="BA884" s="509">
        <v>37</v>
      </c>
      <c r="BB884" s="509">
        <v>6</v>
      </c>
      <c r="BC884" s="509" t="b">
        <v>0</v>
      </c>
      <c r="BD884" s="508">
        <v>42354</v>
      </c>
      <c r="BE884" s="508">
        <v>42767</v>
      </c>
      <c r="BF884" s="509" t="b">
        <v>0</v>
      </c>
      <c r="BG884" s="510" t="s">
        <v>793</v>
      </c>
      <c r="BH884" s="509">
        <v>19</v>
      </c>
      <c r="BI884" s="510" t="s">
        <v>772</v>
      </c>
      <c r="BJ884" s="513">
        <v>42354</v>
      </c>
      <c r="BK884" s="513">
        <v>42767</v>
      </c>
      <c r="BL884" s="513">
        <v>46217</v>
      </c>
      <c r="BM884" s="513">
        <v>42471</v>
      </c>
      <c r="BN884" s="509">
        <v>1</v>
      </c>
      <c r="BO884" s="510" t="s">
        <v>1078</v>
      </c>
      <c r="BP884" s="58">
        <f t="shared" si="715"/>
        <v>7</v>
      </c>
      <c r="BQ884" s="320" t="str">
        <f>IF(AI884="","",VLOOKUP(AJ884,[0]!Qualifier,(COLUMN(AJ884)-34),FALSE))</f>
        <v>Tissue</v>
      </c>
      <c r="BR884" s="320" t="str">
        <f>IF(AJ884="","",VLOOKUP(AK884,[0]!Qualifier,(COLUMN(AK884)-34),FALSE))</f>
        <v xml:space="preserve">NoAC </v>
      </c>
      <c r="BS884" s="320" t="str">
        <f>IF(AK884="","",VLOOKUP(AL884,[0]!Qualifier,(COLUMN(AL884)-34),FALSE))</f>
        <v xml:space="preserve">NoAdd </v>
      </c>
      <c r="BT884" s="320" t="str">
        <f>IF(AL884="","",VLOOKUP(AM884,[0]!Qualifier,(COLUMN(AM884)-34),FALSE))</f>
        <v xml:space="preserve">CleanR </v>
      </c>
      <c r="BU884" s="320" t="str">
        <f>IF(AM884="","",VLOOKUP(AN884,[0]!Qualifier,(COLUMN(AN884)-34),FALSE))</f>
        <v>VSTis</v>
      </c>
      <c r="BV884" s="320" t="str">
        <f>IF(AN884="","",VLOOKUP(AO884,[0]!Qualifier,(COLUMN(AO884)-34),FALSE))</f>
        <v xml:space="preserve">5to30°C </v>
      </c>
      <c r="BW884" s="320" t="str">
        <f>IF(AO884="","",VLOOKUP(AP884,[0]!Qualifier,(COLUMN(AP884)-34),FALSE))</f>
        <v>Lyophil</v>
      </c>
      <c r="BX884" s="320" t="str">
        <f>IF(AP884="","",VLOOKUP(AQ884,[0]!Qualifier,(COLUMN(AQ884)-34),FALSE))</f>
        <v xml:space="preserve">Postm </v>
      </c>
      <c r="BY884" s="320" t="str">
        <f>IF(AQ884="","",VLOOKUP(AR884,[0]!Qualifier,(COLUMN(AR884)-34),FALSE))</f>
        <v xml:space="preserve">Other </v>
      </c>
      <c r="BZ884" s="320" t="str">
        <f>IF(AR884="","",VLOOKUP(AS884,[0]!Qualifier,(COLUMN(AS884)-34),FALSE))</f>
        <v xml:space="preserve">NA </v>
      </c>
      <c r="CA884" s="320" t="str">
        <f>IF(AS884="","",VLOOKUP(AT884,[0]!Qualifier,(COLUMN(AT884)-34),FALSE))</f>
        <v>Transpl</v>
      </c>
      <c r="CB884" s="320" t="str">
        <f>IF(AT884="","",VLOOKUP(AU884,[0]!Qualifier,(COLUMN(AU884)-34),FALSE))</f>
        <v xml:space="preserve">None </v>
      </c>
      <c r="CC884" s="320" t="str">
        <f>IF(AU884="","",VLOOKUP(AV884,[0]!Qualifier,(COLUMN(AV884)-34),FALSE))</f>
        <v>PoolLrg</v>
      </c>
      <c r="CD884" s="320" t="str">
        <f>IF(AV884="","",VLOOKUP(AW884,[0]!Qualifier,(COLUMN(AW884)-34),FALSE))</f>
        <v>IrradHigh</v>
      </c>
      <c r="CE884" s="320" t="str">
        <f>IF(AW884="","",VLOOKUP(AX884,[0]!Qualifier,(COLUMN(AX884)-34),FALSE))</f>
        <v xml:space="preserve">Wash </v>
      </c>
      <c r="CF884" s="320" t="str">
        <f>IF(AX884="","",VLOOKUP(AY884,[0]!Qualifier,(COLUMN(AY884)-34),FALSE))</f>
        <v>no sub</v>
      </c>
      <c r="CG884" s="320" t="str">
        <f>IF(AY884="","",VLOOKUP(AZ884,[0]!Qualifier,(COLUMN(AZ884)-34),FALSE))</f>
        <v>Non</v>
      </c>
      <c r="CH884" s="320" t="str">
        <f>IF(AZ884="","",VLOOKUP(BA884,[0]!Qualifier,(COLUMN(BA884)-34),FALSE))</f>
        <v>CortCancBone</v>
      </c>
      <c r="CI884" s="320" t="str">
        <f>IF(BA884="","",VLOOKUP(BB884,[0]!Qualifier,(COLUMN(BB884)-34),FALSE))</f>
        <v xml:space="preserve">Comb </v>
      </c>
      <c r="CJ884" s="320"/>
      <c r="CK884" s="513" t="str">
        <f t="shared" si="716"/>
        <v>7-1-1-4-5-14-2-4-3-1-8-1-6-3-2-1-1-37-6</v>
      </c>
    </row>
    <row r="885" spans="2:89" ht="12.95" customHeight="1" outlineLevel="1" x14ac:dyDescent="0.35">
      <c r="B885" s="7">
        <f t="shared" si="690"/>
        <v>880</v>
      </c>
      <c r="C885" s="59">
        <f t="shared" si="691"/>
        <v>880</v>
      </c>
      <c r="D885" s="124">
        <f t="shared" si="692"/>
        <v>738001</v>
      </c>
      <c r="E885" s="16" t="str">
        <f t="shared" si="693"/>
        <v>Tissue</v>
      </c>
      <c r="F885" s="58" t="str">
        <f t="shared" si="694"/>
        <v xml:space="preserve">NoAC </v>
      </c>
      <c r="G885" s="58" t="str">
        <f t="shared" si="695"/>
        <v xml:space="preserve">NoAdd </v>
      </c>
      <c r="H885" s="58" t="str">
        <f t="shared" si="696"/>
        <v xml:space="preserve">CleanR </v>
      </c>
      <c r="I885" s="58" t="str">
        <f t="shared" si="697"/>
        <v>VSTis</v>
      </c>
      <c r="J885" s="58" t="str">
        <f t="shared" si="698"/>
        <v>RoomT</v>
      </c>
      <c r="K885" s="58" t="str">
        <f t="shared" si="699"/>
        <v>Lyophil</v>
      </c>
      <c r="L885" s="58" t="str">
        <f t="shared" si="700"/>
        <v xml:space="preserve">Postm </v>
      </c>
      <c r="M885" s="58" t="str">
        <f t="shared" si="701"/>
        <v xml:space="preserve">Other </v>
      </c>
      <c r="N885" s="58" t="str">
        <f t="shared" si="702"/>
        <v xml:space="preserve">NA </v>
      </c>
      <c r="O885" s="58" t="str">
        <f t="shared" si="703"/>
        <v>Transpl</v>
      </c>
      <c r="P885" s="58" t="str">
        <f t="shared" si="704"/>
        <v xml:space="preserve">None </v>
      </c>
      <c r="Q885" s="58" t="str">
        <f t="shared" si="705"/>
        <v xml:space="preserve">None </v>
      </c>
      <c r="R885" s="58" t="str">
        <f t="shared" si="706"/>
        <v xml:space="preserve">NoIrr </v>
      </c>
      <c r="S885" s="58" t="str">
        <f t="shared" si="707"/>
        <v xml:space="preserve">- </v>
      </c>
      <c r="T885" s="58" t="str">
        <f t="shared" si="708"/>
        <v>no sub</v>
      </c>
      <c r="U885" s="58" t="str">
        <f t="shared" si="709"/>
        <v>Non</v>
      </c>
      <c r="V885" s="58" t="str">
        <f t="shared" si="710"/>
        <v>TibCortBone</v>
      </c>
      <c r="W885" s="58" t="str">
        <f t="shared" si="711"/>
        <v>PAA</v>
      </c>
      <c r="Y885" s="161" t="str">
        <f t="shared" si="712"/>
        <v>7-1-1-4-5-13-2-4-3-1-8-1-1-1-1-1-1-38-11</v>
      </c>
      <c r="Z885" s="8">
        <f t="shared" si="713"/>
        <v>738001</v>
      </c>
      <c r="AA885" s="7">
        <f t="shared" si="714"/>
        <v>880</v>
      </c>
      <c r="AB885" s="29" t="str">
        <f t="shared" si="717"/>
        <v>7</v>
      </c>
      <c r="AC885" s="29" t="str">
        <f t="shared" si="717"/>
        <v>3</v>
      </c>
      <c r="AD885" s="29" t="str">
        <f t="shared" si="717"/>
        <v>8</v>
      </c>
      <c r="AE885" s="29" t="str">
        <f t="shared" si="717"/>
        <v>0</v>
      </c>
      <c r="AF885" s="29" t="str">
        <f t="shared" si="717"/>
        <v>0</v>
      </c>
      <c r="AG885" s="29" t="str">
        <f t="shared" si="717"/>
        <v>1</v>
      </c>
      <c r="AH885" s="48">
        <f t="shared" si="718"/>
        <v>880</v>
      </c>
      <c r="AI885" s="510">
        <v>738001</v>
      </c>
      <c r="AJ885" s="509">
        <v>7</v>
      </c>
      <c r="AK885" s="509">
        <v>1</v>
      </c>
      <c r="AL885" s="509">
        <v>1</v>
      </c>
      <c r="AM885" s="509">
        <v>4</v>
      </c>
      <c r="AN885" s="509">
        <v>5</v>
      </c>
      <c r="AO885" s="509">
        <v>13</v>
      </c>
      <c r="AP885" s="509">
        <v>2</v>
      </c>
      <c r="AQ885" s="509">
        <v>4</v>
      </c>
      <c r="AR885" s="509">
        <v>3</v>
      </c>
      <c r="AS885" s="509">
        <v>1</v>
      </c>
      <c r="AT885" s="509">
        <v>8</v>
      </c>
      <c r="AU885" s="509">
        <v>1</v>
      </c>
      <c r="AV885" s="509">
        <v>1</v>
      </c>
      <c r="AW885" s="509">
        <v>1</v>
      </c>
      <c r="AX885" s="509">
        <v>1</v>
      </c>
      <c r="AY885" s="509">
        <v>1</v>
      </c>
      <c r="AZ885" s="509">
        <v>1</v>
      </c>
      <c r="BA885" s="509">
        <v>38</v>
      </c>
      <c r="BB885" s="509">
        <v>11</v>
      </c>
      <c r="BC885" s="509" t="b">
        <v>0</v>
      </c>
      <c r="BD885" s="508">
        <v>42715</v>
      </c>
      <c r="BE885" s="508">
        <v>42767</v>
      </c>
      <c r="BF885" s="509" t="b">
        <v>0</v>
      </c>
      <c r="BG885" s="510" t="s">
        <v>814</v>
      </c>
      <c r="BH885" s="509">
        <v>32</v>
      </c>
      <c r="BI885" s="510" t="s">
        <v>794</v>
      </c>
      <c r="BJ885" s="513">
        <v>42715</v>
      </c>
      <c r="BK885" s="513">
        <v>42767</v>
      </c>
      <c r="BL885" s="513">
        <v>46217</v>
      </c>
      <c r="BM885" s="510"/>
      <c r="BN885" s="512"/>
      <c r="BO885" s="510"/>
      <c r="BP885" s="58" t="str">
        <f t="shared" si="715"/>
        <v/>
      </c>
      <c r="BQ885" s="320" t="str">
        <f>IF(AI885="","",VLOOKUP(AJ885,[0]!Qualifier,(COLUMN(AJ885)-34),FALSE))</f>
        <v>Tissue</v>
      </c>
      <c r="BR885" s="320" t="str">
        <f>IF(AJ885="","",VLOOKUP(AK885,[0]!Qualifier,(COLUMN(AK885)-34),FALSE))</f>
        <v xml:space="preserve">NoAC </v>
      </c>
      <c r="BS885" s="320" t="str">
        <f>IF(AK885="","",VLOOKUP(AL885,[0]!Qualifier,(COLUMN(AL885)-34),FALSE))</f>
        <v xml:space="preserve">NoAdd </v>
      </c>
      <c r="BT885" s="320" t="str">
        <f>IF(AL885="","",VLOOKUP(AM885,[0]!Qualifier,(COLUMN(AM885)-34),FALSE))</f>
        <v xml:space="preserve">CleanR </v>
      </c>
      <c r="BU885" s="320" t="str">
        <f>IF(AM885="","",VLOOKUP(AN885,[0]!Qualifier,(COLUMN(AN885)-34),FALSE))</f>
        <v>VSTis</v>
      </c>
      <c r="BV885" s="320" t="str">
        <f>IF(AN885="","",VLOOKUP(AO885,[0]!Qualifier,(COLUMN(AO885)-34),FALSE))</f>
        <v>RoomT</v>
      </c>
      <c r="BW885" s="320" t="str">
        <f>IF(AO885="","",VLOOKUP(AP885,[0]!Qualifier,(COLUMN(AP885)-34),FALSE))</f>
        <v>Lyophil</v>
      </c>
      <c r="BX885" s="320" t="str">
        <f>IF(AP885="","",VLOOKUP(AQ885,[0]!Qualifier,(COLUMN(AQ885)-34),FALSE))</f>
        <v xml:space="preserve">Postm </v>
      </c>
      <c r="BY885" s="320" t="str">
        <f>IF(AQ885="","",VLOOKUP(AR885,[0]!Qualifier,(COLUMN(AR885)-34),FALSE))</f>
        <v xml:space="preserve">Other </v>
      </c>
      <c r="BZ885" s="320" t="str">
        <f>IF(AR885="","",VLOOKUP(AS885,[0]!Qualifier,(COLUMN(AS885)-34),FALSE))</f>
        <v xml:space="preserve">NA </v>
      </c>
      <c r="CA885" s="320" t="str">
        <f>IF(AS885="","",VLOOKUP(AT885,[0]!Qualifier,(COLUMN(AT885)-34),FALSE))</f>
        <v>Transpl</v>
      </c>
      <c r="CB885" s="320" t="str">
        <f>IF(AT885="","",VLOOKUP(AU885,[0]!Qualifier,(COLUMN(AU885)-34),FALSE))</f>
        <v xml:space="preserve">None </v>
      </c>
      <c r="CC885" s="320" t="str">
        <f>IF(AU885="","",VLOOKUP(AV885,[0]!Qualifier,(COLUMN(AV885)-34),FALSE))</f>
        <v xml:space="preserve">None </v>
      </c>
      <c r="CD885" s="320" t="str">
        <f>IF(AV885="","",VLOOKUP(AW885,[0]!Qualifier,(COLUMN(AW885)-34),FALSE))</f>
        <v xml:space="preserve">NoIrr </v>
      </c>
      <c r="CE885" s="320" t="str">
        <f>IF(AW885="","",VLOOKUP(AX885,[0]!Qualifier,(COLUMN(AX885)-34),FALSE))</f>
        <v xml:space="preserve">- </v>
      </c>
      <c r="CF885" s="320" t="str">
        <f>IF(AX885="","",VLOOKUP(AY885,[0]!Qualifier,(COLUMN(AY885)-34),FALSE))</f>
        <v>no sub</v>
      </c>
      <c r="CG885" s="320" t="str">
        <f>IF(AY885="","",VLOOKUP(AZ885,[0]!Qualifier,(COLUMN(AZ885)-34),FALSE))</f>
        <v>Non</v>
      </c>
      <c r="CH885" s="320" t="str">
        <f>IF(AZ885="","",VLOOKUP(BA885,[0]!Qualifier,(COLUMN(BA885)-34),FALSE))</f>
        <v>TibCortBone</v>
      </c>
      <c r="CI885" s="320" t="str">
        <f>IF(BA885="","",VLOOKUP(BB885,[0]!Qualifier,(COLUMN(BB885)-34),FALSE))</f>
        <v>PAA</v>
      </c>
      <c r="CJ885" s="320"/>
      <c r="CK885" s="513" t="str">
        <f t="shared" si="716"/>
        <v>7-1-1-4-5-13-2-4-3-1-8-1-1-1-1-1-1-38-11</v>
      </c>
    </row>
    <row r="886" spans="2:89" ht="12.95" customHeight="1" outlineLevel="1" x14ac:dyDescent="0.35">
      <c r="B886" s="7">
        <f t="shared" si="690"/>
        <v>881</v>
      </c>
      <c r="C886" s="59">
        <f t="shared" si="691"/>
        <v>881</v>
      </c>
      <c r="D886" s="124">
        <f t="shared" si="692"/>
        <v>738002</v>
      </c>
      <c r="E886" s="16" t="str">
        <f t="shared" si="693"/>
        <v>Tissue</v>
      </c>
      <c r="F886" s="58" t="str">
        <f t="shared" si="694"/>
        <v xml:space="preserve">NoAC </v>
      </c>
      <c r="G886" s="58" t="str">
        <f t="shared" si="695"/>
        <v xml:space="preserve">NoAdd </v>
      </c>
      <c r="H886" s="58" t="str">
        <f t="shared" si="696"/>
        <v xml:space="preserve">CleanR </v>
      </c>
      <c r="I886" s="58" t="str">
        <f t="shared" si="697"/>
        <v>VSTis</v>
      </c>
      <c r="J886" s="58" t="str">
        <f t="shared" si="698"/>
        <v xml:space="preserve">≤-30°C  </v>
      </c>
      <c r="K886" s="58" t="str">
        <f t="shared" si="699"/>
        <v>Frozen</v>
      </c>
      <c r="L886" s="58" t="str">
        <f t="shared" si="700"/>
        <v xml:space="preserve">Postm </v>
      </c>
      <c r="M886" s="58" t="str">
        <f t="shared" si="701"/>
        <v xml:space="preserve">Other </v>
      </c>
      <c r="N886" s="58" t="str">
        <f t="shared" si="702"/>
        <v xml:space="preserve">NA </v>
      </c>
      <c r="O886" s="58" t="str">
        <f t="shared" si="703"/>
        <v>Transpl</v>
      </c>
      <c r="P886" s="58" t="str">
        <f t="shared" si="704"/>
        <v xml:space="preserve">None </v>
      </c>
      <c r="Q886" s="58" t="str">
        <f t="shared" si="705"/>
        <v xml:space="preserve">None </v>
      </c>
      <c r="R886" s="58" t="str">
        <f t="shared" si="706"/>
        <v xml:space="preserve">NoIrr </v>
      </c>
      <c r="S886" s="58" t="str">
        <f t="shared" si="707"/>
        <v xml:space="preserve">- </v>
      </c>
      <c r="T886" s="58" t="str">
        <f t="shared" si="708"/>
        <v>no sub</v>
      </c>
      <c r="U886" s="58" t="str">
        <f t="shared" si="709"/>
        <v>Non</v>
      </c>
      <c r="V886" s="58" t="str">
        <f t="shared" si="710"/>
        <v>TibCortBone</v>
      </c>
      <c r="W886" s="58" t="str">
        <f t="shared" si="711"/>
        <v>PAA</v>
      </c>
      <c r="Y886" s="161" t="str">
        <f t="shared" si="712"/>
        <v>7-1-1-4-5-4-3-4-3-1-8-1-1-1-1-1-1-38-11</v>
      </c>
      <c r="Z886" s="8">
        <f t="shared" si="713"/>
        <v>738002</v>
      </c>
      <c r="AA886" s="7">
        <f t="shared" si="714"/>
        <v>881</v>
      </c>
      <c r="AB886" s="29" t="str">
        <f t="shared" si="717"/>
        <v>7</v>
      </c>
      <c r="AC886" s="29" t="str">
        <f t="shared" si="717"/>
        <v>3</v>
      </c>
      <c r="AD886" s="29" t="str">
        <f t="shared" si="717"/>
        <v>8</v>
      </c>
      <c r="AE886" s="29" t="str">
        <f t="shared" si="717"/>
        <v>0</v>
      </c>
      <c r="AF886" s="29" t="str">
        <f t="shared" si="717"/>
        <v>0</v>
      </c>
      <c r="AG886" s="29" t="str">
        <f t="shared" si="717"/>
        <v>2</v>
      </c>
      <c r="AH886" s="48">
        <f t="shared" si="718"/>
        <v>881</v>
      </c>
      <c r="AI886" s="510">
        <v>738002</v>
      </c>
      <c r="AJ886" s="509">
        <v>7</v>
      </c>
      <c r="AK886" s="509">
        <v>1</v>
      </c>
      <c r="AL886" s="509">
        <v>1</v>
      </c>
      <c r="AM886" s="509">
        <v>4</v>
      </c>
      <c r="AN886" s="509">
        <v>5</v>
      </c>
      <c r="AO886" s="509">
        <v>4</v>
      </c>
      <c r="AP886" s="509">
        <v>3</v>
      </c>
      <c r="AQ886" s="509">
        <v>4</v>
      </c>
      <c r="AR886" s="509">
        <v>3</v>
      </c>
      <c r="AS886" s="509">
        <v>1</v>
      </c>
      <c r="AT886" s="509">
        <v>8</v>
      </c>
      <c r="AU886" s="509">
        <v>1</v>
      </c>
      <c r="AV886" s="509">
        <v>1</v>
      </c>
      <c r="AW886" s="509">
        <v>1</v>
      </c>
      <c r="AX886" s="509">
        <v>1</v>
      </c>
      <c r="AY886" s="509">
        <v>1</v>
      </c>
      <c r="AZ886" s="509">
        <v>1</v>
      </c>
      <c r="BA886" s="509">
        <v>38</v>
      </c>
      <c r="BB886" s="509">
        <v>11</v>
      </c>
      <c r="BC886" s="509" t="b">
        <v>0</v>
      </c>
      <c r="BD886" s="508">
        <v>42715</v>
      </c>
      <c r="BE886" s="508">
        <v>42767</v>
      </c>
      <c r="BF886" s="509" t="b">
        <v>0</v>
      </c>
      <c r="BG886" s="510" t="s">
        <v>1437</v>
      </c>
      <c r="BH886" s="509">
        <v>32</v>
      </c>
      <c r="BI886" s="510" t="s">
        <v>794</v>
      </c>
      <c r="BJ886" s="513">
        <v>42715</v>
      </c>
      <c r="BK886" s="513">
        <v>42767</v>
      </c>
      <c r="BL886" s="513">
        <v>46217</v>
      </c>
      <c r="BM886" s="510"/>
      <c r="BN886" s="512"/>
      <c r="BO886" s="510"/>
      <c r="BP886" s="58" t="str">
        <f t="shared" si="715"/>
        <v/>
      </c>
      <c r="BQ886" s="320" t="str">
        <f>IF(AI886="","",VLOOKUP(AJ886,[0]!Qualifier,(COLUMN(AJ886)-34),FALSE))</f>
        <v>Tissue</v>
      </c>
      <c r="BR886" s="320" t="str">
        <f>IF(AJ886="","",VLOOKUP(AK886,[0]!Qualifier,(COLUMN(AK886)-34),FALSE))</f>
        <v xml:space="preserve">NoAC </v>
      </c>
      <c r="BS886" s="320" t="str">
        <f>IF(AK886="","",VLOOKUP(AL886,[0]!Qualifier,(COLUMN(AL886)-34),FALSE))</f>
        <v xml:space="preserve">NoAdd </v>
      </c>
      <c r="BT886" s="320" t="str">
        <f>IF(AL886="","",VLOOKUP(AM886,[0]!Qualifier,(COLUMN(AM886)-34),FALSE))</f>
        <v xml:space="preserve">CleanR </v>
      </c>
      <c r="BU886" s="320" t="str">
        <f>IF(AM886="","",VLOOKUP(AN886,[0]!Qualifier,(COLUMN(AN886)-34),FALSE))</f>
        <v>VSTis</v>
      </c>
      <c r="BV886" s="320" t="str">
        <f>IF(AN886="","",VLOOKUP(AO886,[0]!Qualifier,(COLUMN(AO886)-34),FALSE))</f>
        <v xml:space="preserve">≤-30°C  </v>
      </c>
      <c r="BW886" s="320" t="str">
        <f>IF(AO886="","",VLOOKUP(AP886,[0]!Qualifier,(COLUMN(AP886)-34),FALSE))</f>
        <v>Frozen</v>
      </c>
      <c r="BX886" s="320" t="str">
        <f>IF(AP886="","",VLOOKUP(AQ886,[0]!Qualifier,(COLUMN(AQ886)-34),FALSE))</f>
        <v xml:space="preserve">Postm </v>
      </c>
      <c r="BY886" s="320" t="str">
        <f>IF(AQ886="","",VLOOKUP(AR886,[0]!Qualifier,(COLUMN(AR886)-34),FALSE))</f>
        <v xml:space="preserve">Other </v>
      </c>
      <c r="BZ886" s="320" t="str">
        <f>IF(AR886="","",VLOOKUP(AS886,[0]!Qualifier,(COLUMN(AS886)-34),FALSE))</f>
        <v xml:space="preserve">NA </v>
      </c>
      <c r="CA886" s="320" t="str">
        <f>IF(AS886="","",VLOOKUP(AT886,[0]!Qualifier,(COLUMN(AT886)-34),FALSE))</f>
        <v>Transpl</v>
      </c>
      <c r="CB886" s="320" t="str">
        <f>IF(AT886="","",VLOOKUP(AU886,[0]!Qualifier,(COLUMN(AU886)-34),FALSE))</f>
        <v xml:space="preserve">None </v>
      </c>
      <c r="CC886" s="320" t="str">
        <f>IF(AU886="","",VLOOKUP(AV886,[0]!Qualifier,(COLUMN(AV886)-34),FALSE))</f>
        <v xml:space="preserve">None </v>
      </c>
      <c r="CD886" s="320" t="str">
        <f>IF(AV886="","",VLOOKUP(AW886,[0]!Qualifier,(COLUMN(AW886)-34),FALSE))</f>
        <v xml:space="preserve">NoIrr </v>
      </c>
      <c r="CE886" s="320" t="str">
        <f>IF(AW886="","",VLOOKUP(AX886,[0]!Qualifier,(COLUMN(AX886)-34),FALSE))</f>
        <v xml:space="preserve">- </v>
      </c>
      <c r="CF886" s="320" t="str">
        <f>IF(AX886="","",VLOOKUP(AY886,[0]!Qualifier,(COLUMN(AY886)-34),FALSE))</f>
        <v>no sub</v>
      </c>
      <c r="CG886" s="320" t="str">
        <f>IF(AY886="","",VLOOKUP(AZ886,[0]!Qualifier,(COLUMN(AZ886)-34),FALSE))</f>
        <v>Non</v>
      </c>
      <c r="CH886" s="320" t="str">
        <f>IF(AZ886="","",VLOOKUP(BA886,[0]!Qualifier,(COLUMN(BA886)-34),FALSE))</f>
        <v>TibCortBone</v>
      </c>
      <c r="CI886" s="320" t="str">
        <f>IF(BA886="","",VLOOKUP(BB886,[0]!Qualifier,(COLUMN(BB886)-34),FALSE))</f>
        <v>PAA</v>
      </c>
      <c r="CJ886" s="320"/>
      <c r="CK886" s="513" t="str">
        <f t="shared" si="716"/>
        <v>7-1-1-4-5-4-3-4-3-1-8-1-1-1-1-1-1-38-11</v>
      </c>
    </row>
    <row r="887" spans="2:89" ht="12.95" customHeight="1" outlineLevel="1" x14ac:dyDescent="0.35">
      <c r="B887" s="7">
        <f t="shared" si="690"/>
        <v>882</v>
      </c>
      <c r="C887" s="59">
        <f t="shared" si="691"/>
        <v>882</v>
      </c>
      <c r="D887" s="124">
        <f t="shared" si="692"/>
        <v>738003</v>
      </c>
      <c r="E887" s="16" t="str">
        <f t="shared" si="693"/>
        <v>Tissue</v>
      </c>
      <c r="F887" s="58" t="str">
        <f t="shared" si="694"/>
        <v xml:space="preserve">NoAC </v>
      </c>
      <c r="G887" s="58" t="str">
        <f t="shared" si="695"/>
        <v xml:space="preserve">? </v>
      </c>
      <c r="H887" s="58" t="str">
        <f t="shared" si="696"/>
        <v xml:space="preserve">Closed </v>
      </c>
      <c r="I887" s="58" t="str">
        <f t="shared" si="697"/>
        <v>VSTis</v>
      </c>
      <c r="J887" s="58" t="str">
        <f t="shared" si="698"/>
        <v xml:space="preserve">≤-35°C </v>
      </c>
      <c r="K887" s="58" t="str">
        <f t="shared" si="699"/>
        <v>Frozen</v>
      </c>
      <c r="L887" s="58" t="str">
        <f t="shared" si="700"/>
        <v xml:space="preserve">Postm </v>
      </c>
      <c r="M887" s="58" t="str">
        <f t="shared" si="701"/>
        <v>?</v>
      </c>
      <c r="N887" s="58" t="str">
        <f t="shared" si="702"/>
        <v xml:space="preserve">NA </v>
      </c>
      <c r="O887" s="58" t="str">
        <f t="shared" si="703"/>
        <v>Transpl</v>
      </c>
      <c r="P887" s="58" t="str">
        <f t="shared" si="704"/>
        <v xml:space="preserve">? </v>
      </c>
      <c r="Q887" s="58" t="str">
        <f t="shared" si="705"/>
        <v xml:space="preserve">? </v>
      </c>
      <c r="R887" s="58" t="str">
        <f t="shared" si="706"/>
        <v xml:space="preserve">NoIrr </v>
      </c>
      <c r="S887" s="58" t="str">
        <f t="shared" si="707"/>
        <v xml:space="preserve">- </v>
      </c>
      <c r="T887" s="58" t="str">
        <f t="shared" si="708"/>
        <v>no sub</v>
      </c>
      <c r="U887" s="58" t="str">
        <f t="shared" si="709"/>
        <v>BactTestNeg</v>
      </c>
      <c r="V887" s="58" t="str">
        <f t="shared" si="710"/>
        <v>TibCortBone</v>
      </c>
      <c r="W887" s="58" t="str">
        <f t="shared" si="711"/>
        <v xml:space="preserve">None </v>
      </c>
      <c r="Y887" s="161" t="str">
        <f t="shared" si="712"/>
        <v>7-1-0-1-5-10-3-4-0-1-8-0-0-1-1-1-10-38-1</v>
      </c>
      <c r="Z887" s="8">
        <f t="shared" si="713"/>
        <v>738003</v>
      </c>
      <c r="AA887" s="7">
        <f t="shared" si="714"/>
        <v>882</v>
      </c>
      <c r="AB887" s="29" t="str">
        <f t="shared" si="717"/>
        <v>7</v>
      </c>
      <c r="AC887" s="29" t="str">
        <f t="shared" si="717"/>
        <v>3</v>
      </c>
      <c r="AD887" s="29" t="str">
        <f t="shared" si="717"/>
        <v>8</v>
      </c>
      <c r="AE887" s="29" t="str">
        <f t="shared" si="717"/>
        <v>0</v>
      </c>
      <c r="AF887" s="29" t="str">
        <f t="shared" si="717"/>
        <v>0</v>
      </c>
      <c r="AG887" s="29" t="str">
        <f t="shared" si="717"/>
        <v>3</v>
      </c>
      <c r="AH887" s="48">
        <f t="shared" si="718"/>
        <v>882</v>
      </c>
      <c r="AI887" s="510">
        <v>738003</v>
      </c>
      <c r="AJ887" s="509">
        <v>7</v>
      </c>
      <c r="AK887" s="509">
        <v>1</v>
      </c>
      <c r="AL887" s="509">
        <v>0</v>
      </c>
      <c r="AM887" s="509">
        <v>1</v>
      </c>
      <c r="AN887" s="509">
        <v>5</v>
      </c>
      <c r="AO887" s="509">
        <v>10</v>
      </c>
      <c r="AP887" s="509">
        <v>3</v>
      </c>
      <c r="AQ887" s="509">
        <v>4</v>
      </c>
      <c r="AR887" s="509">
        <v>0</v>
      </c>
      <c r="AS887" s="509">
        <v>1</v>
      </c>
      <c r="AT887" s="509">
        <v>8</v>
      </c>
      <c r="AU887" s="509">
        <v>0</v>
      </c>
      <c r="AV887" s="509">
        <v>0</v>
      </c>
      <c r="AW887" s="509">
        <v>1</v>
      </c>
      <c r="AX887" s="509">
        <v>1</v>
      </c>
      <c r="AY887" s="509">
        <v>1</v>
      </c>
      <c r="AZ887" s="509">
        <v>10</v>
      </c>
      <c r="BA887" s="509">
        <v>38</v>
      </c>
      <c r="BB887" s="509">
        <v>1</v>
      </c>
      <c r="BC887" s="509" t="b">
        <v>0</v>
      </c>
      <c r="BD887" s="508">
        <v>45145</v>
      </c>
      <c r="BE887" s="508">
        <v>45124</v>
      </c>
      <c r="BF887" s="509" t="b">
        <v>0</v>
      </c>
      <c r="BG887" s="510" t="s">
        <v>1558</v>
      </c>
      <c r="BH887" s="509">
        <v>32</v>
      </c>
      <c r="BI887" s="510" t="s">
        <v>794</v>
      </c>
      <c r="BJ887" s="513">
        <v>45145</v>
      </c>
      <c r="BK887" s="513">
        <v>45124</v>
      </c>
      <c r="BL887" s="513">
        <v>46217</v>
      </c>
      <c r="BM887" s="513">
        <v>45516</v>
      </c>
      <c r="BN887" s="509">
        <v>1</v>
      </c>
      <c r="BO887" s="510" t="s">
        <v>1576</v>
      </c>
      <c r="BP887" s="58">
        <f t="shared" si="715"/>
        <v>7</v>
      </c>
      <c r="BQ887" s="320" t="str">
        <f>IF(AI887="","",VLOOKUP(AJ887,[0]!Qualifier,(COLUMN(AJ887)-34),FALSE))</f>
        <v>Tissue</v>
      </c>
      <c r="BR887" s="320" t="str">
        <f>IF(AJ887="","",VLOOKUP(AK887,[0]!Qualifier,(COLUMN(AK887)-34),FALSE))</f>
        <v xml:space="preserve">NoAC </v>
      </c>
      <c r="BS887" s="320" t="str">
        <f>IF(AK887="","",VLOOKUP(AL887,[0]!Qualifier,(COLUMN(AL887)-34),FALSE))</f>
        <v xml:space="preserve">? </v>
      </c>
      <c r="BT887" s="320" t="str">
        <f>IF(AL887="","",VLOOKUP(AM887,[0]!Qualifier,(COLUMN(AM887)-34),FALSE))</f>
        <v xml:space="preserve">Closed </v>
      </c>
      <c r="BU887" s="320" t="str">
        <f>IF(AM887="","",VLOOKUP(AN887,[0]!Qualifier,(COLUMN(AN887)-34),FALSE))</f>
        <v>VSTis</v>
      </c>
      <c r="BV887" s="320" t="str">
        <f>IF(AN887="","",VLOOKUP(AO887,[0]!Qualifier,(COLUMN(AO887)-34),FALSE))</f>
        <v xml:space="preserve">≤-35°C </v>
      </c>
      <c r="BW887" s="320" t="str">
        <f>IF(AO887="","",VLOOKUP(AP887,[0]!Qualifier,(COLUMN(AP887)-34),FALSE))</f>
        <v>Frozen</v>
      </c>
      <c r="BX887" s="320" t="str">
        <f>IF(AP887="","",VLOOKUP(AQ887,[0]!Qualifier,(COLUMN(AQ887)-34),FALSE))</f>
        <v xml:space="preserve">Postm </v>
      </c>
      <c r="BY887" s="320" t="str">
        <f>IF(AQ887="","",VLOOKUP(AR887,[0]!Qualifier,(COLUMN(AR887)-34),FALSE))</f>
        <v>?</v>
      </c>
      <c r="BZ887" s="320" t="str">
        <f>IF(AR887="","",VLOOKUP(AS887,[0]!Qualifier,(COLUMN(AS887)-34),FALSE))</f>
        <v xml:space="preserve">NA </v>
      </c>
      <c r="CA887" s="320" t="str">
        <f>IF(AS887="","",VLOOKUP(AT887,[0]!Qualifier,(COLUMN(AT887)-34),FALSE))</f>
        <v>Transpl</v>
      </c>
      <c r="CB887" s="320" t="str">
        <f>IF(AT887="","",VLOOKUP(AU887,[0]!Qualifier,(COLUMN(AU887)-34),FALSE))</f>
        <v xml:space="preserve">? </v>
      </c>
      <c r="CC887" s="320" t="str">
        <f>IF(AU887="","",VLOOKUP(AV887,[0]!Qualifier,(COLUMN(AV887)-34),FALSE))</f>
        <v xml:space="preserve">? </v>
      </c>
      <c r="CD887" s="320" t="str">
        <f>IF(AV887="","",VLOOKUP(AW887,[0]!Qualifier,(COLUMN(AW887)-34),FALSE))</f>
        <v xml:space="preserve">NoIrr </v>
      </c>
      <c r="CE887" s="320" t="str">
        <f>IF(AW887="","",VLOOKUP(AX887,[0]!Qualifier,(COLUMN(AX887)-34),FALSE))</f>
        <v xml:space="preserve">- </v>
      </c>
      <c r="CF887" s="320" t="str">
        <f>IF(AX887="","",VLOOKUP(AY887,[0]!Qualifier,(COLUMN(AY887)-34),FALSE))</f>
        <v>no sub</v>
      </c>
      <c r="CG887" s="320" t="str">
        <f>IF(AY887="","",VLOOKUP(AZ887,[0]!Qualifier,(COLUMN(AZ887)-34),FALSE))</f>
        <v>BactTestNeg</v>
      </c>
      <c r="CH887" s="320" t="str">
        <f>IF(AZ887="","",VLOOKUP(BA887,[0]!Qualifier,(COLUMN(BA887)-34),FALSE))</f>
        <v>TibCortBone</v>
      </c>
      <c r="CI887" s="320" t="str">
        <f>IF(BA887="","",VLOOKUP(BB887,[0]!Qualifier,(COLUMN(BB887)-34),FALSE))</f>
        <v xml:space="preserve">None </v>
      </c>
      <c r="CJ887" s="320"/>
      <c r="CK887" s="513" t="str">
        <f t="shared" si="716"/>
        <v>7-1-0-1-5-10-3-4-0-1-8-0-0-1-1-1-10-38-1</v>
      </c>
    </row>
    <row r="888" spans="2:89" ht="12.95" customHeight="1" outlineLevel="1" x14ac:dyDescent="0.35">
      <c r="B888" s="7">
        <f t="shared" si="690"/>
        <v>883</v>
      </c>
      <c r="C888" s="59">
        <f t="shared" si="691"/>
        <v>883</v>
      </c>
      <c r="D888" s="124">
        <f t="shared" si="692"/>
        <v>738004</v>
      </c>
      <c r="E888" s="16" t="str">
        <f t="shared" si="693"/>
        <v>Tissue</v>
      </c>
      <c r="F888" s="58" t="str">
        <f t="shared" si="694"/>
        <v xml:space="preserve">NoAC </v>
      </c>
      <c r="G888" s="58" t="str">
        <f t="shared" si="695"/>
        <v xml:space="preserve">? </v>
      </c>
      <c r="H888" s="58" t="str">
        <f t="shared" si="696"/>
        <v xml:space="preserve">Closed </v>
      </c>
      <c r="I888" s="58" t="str">
        <f t="shared" si="697"/>
        <v>VSTis</v>
      </c>
      <c r="J888" s="58" t="str">
        <f t="shared" si="698"/>
        <v xml:space="preserve">5to30°C </v>
      </c>
      <c r="K888" s="58" t="str">
        <f t="shared" si="699"/>
        <v>CellCult</v>
      </c>
      <c r="L888" s="58" t="str">
        <f t="shared" si="700"/>
        <v xml:space="preserve">Postm </v>
      </c>
      <c r="M888" s="58" t="str">
        <f t="shared" si="701"/>
        <v>?</v>
      </c>
      <c r="N888" s="58" t="str">
        <f t="shared" si="702"/>
        <v xml:space="preserve">NA </v>
      </c>
      <c r="O888" s="58" t="str">
        <f t="shared" si="703"/>
        <v>Transpl</v>
      </c>
      <c r="P888" s="58" t="str">
        <f t="shared" si="704"/>
        <v xml:space="preserve">? </v>
      </c>
      <c r="Q888" s="58" t="str">
        <f t="shared" si="705"/>
        <v xml:space="preserve">? </v>
      </c>
      <c r="R888" s="58" t="str">
        <f t="shared" si="706"/>
        <v xml:space="preserve">NoIrr </v>
      </c>
      <c r="S888" s="58" t="str">
        <f t="shared" si="707"/>
        <v xml:space="preserve">- </v>
      </c>
      <c r="T888" s="58" t="str">
        <f t="shared" si="708"/>
        <v>no sub</v>
      </c>
      <c r="U888" s="58" t="str">
        <f t="shared" si="709"/>
        <v>BactTestNeg</v>
      </c>
      <c r="V888" s="58" t="str">
        <f t="shared" si="710"/>
        <v>TibCortBone</v>
      </c>
      <c r="W888" s="58" t="str">
        <f t="shared" si="711"/>
        <v xml:space="preserve">None </v>
      </c>
      <c r="Y888" s="161" t="str">
        <f t="shared" si="712"/>
        <v>7-1-0-1-5-14-8-4-0-1-8-0-0-1-1-1-10-38-1</v>
      </c>
      <c r="Z888" s="8">
        <f t="shared" si="713"/>
        <v>738004</v>
      </c>
      <c r="AA888" s="7">
        <f t="shared" si="714"/>
        <v>883</v>
      </c>
      <c r="AB888" s="29" t="str">
        <f t="shared" si="717"/>
        <v>7</v>
      </c>
      <c r="AC888" s="29" t="str">
        <f t="shared" si="717"/>
        <v>3</v>
      </c>
      <c r="AD888" s="29" t="str">
        <f t="shared" si="717"/>
        <v>8</v>
      </c>
      <c r="AE888" s="29" t="str">
        <f t="shared" si="717"/>
        <v>0</v>
      </c>
      <c r="AF888" s="29" t="str">
        <f t="shared" si="717"/>
        <v>0</v>
      </c>
      <c r="AG888" s="29" t="str">
        <f t="shared" si="717"/>
        <v>4</v>
      </c>
      <c r="AH888" s="48">
        <f t="shared" si="718"/>
        <v>883</v>
      </c>
      <c r="AI888" s="510">
        <v>738004</v>
      </c>
      <c r="AJ888" s="509">
        <v>7</v>
      </c>
      <c r="AK888" s="509">
        <v>1</v>
      </c>
      <c r="AL888" s="509">
        <v>0</v>
      </c>
      <c r="AM888" s="509">
        <v>1</v>
      </c>
      <c r="AN888" s="509">
        <v>5</v>
      </c>
      <c r="AO888" s="509">
        <v>14</v>
      </c>
      <c r="AP888" s="509">
        <v>8</v>
      </c>
      <c r="AQ888" s="509">
        <v>4</v>
      </c>
      <c r="AR888" s="509">
        <v>0</v>
      </c>
      <c r="AS888" s="509">
        <v>1</v>
      </c>
      <c r="AT888" s="509">
        <v>8</v>
      </c>
      <c r="AU888" s="509">
        <v>0</v>
      </c>
      <c r="AV888" s="509">
        <v>0</v>
      </c>
      <c r="AW888" s="509">
        <v>1</v>
      </c>
      <c r="AX888" s="509">
        <v>1</v>
      </c>
      <c r="AY888" s="509">
        <v>1</v>
      </c>
      <c r="AZ888" s="509">
        <v>10</v>
      </c>
      <c r="BA888" s="509">
        <v>38</v>
      </c>
      <c r="BB888" s="509">
        <v>1</v>
      </c>
      <c r="BC888" s="509" t="b">
        <v>0</v>
      </c>
      <c r="BD888" s="508">
        <v>45145</v>
      </c>
      <c r="BE888" s="508">
        <v>45124</v>
      </c>
      <c r="BF888" s="509" t="b">
        <v>0</v>
      </c>
      <c r="BG888" s="510" t="s">
        <v>1559</v>
      </c>
      <c r="BH888" s="509">
        <v>32</v>
      </c>
      <c r="BI888" s="510" t="s">
        <v>794</v>
      </c>
      <c r="BJ888" s="513">
        <v>45145</v>
      </c>
      <c r="BK888" s="513">
        <v>45124</v>
      </c>
      <c r="BL888" s="513">
        <v>46217</v>
      </c>
      <c r="BM888" s="513">
        <v>45516</v>
      </c>
      <c r="BN888" s="509">
        <v>1</v>
      </c>
      <c r="BO888" s="510" t="s">
        <v>1576</v>
      </c>
      <c r="BP888" s="58">
        <f t="shared" si="715"/>
        <v>7</v>
      </c>
      <c r="BQ888" s="320" t="str">
        <f>IF(AI888="","",VLOOKUP(AJ888,[0]!Qualifier,(COLUMN(AJ888)-34),FALSE))</f>
        <v>Tissue</v>
      </c>
      <c r="BR888" s="320" t="str">
        <f>IF(AJ888="","",VLOOKUP(AK888,[0]!Qualifier,(COLUMN(AK888)-34),FALSE))</f>
        <v xml:space="preserve">NoAC </v>
      </c>
      <c r="BS888" s="320" t="str">
        <f>IF(AK888="","",VLOOKUP(AL888,[0]!Qualifier,(COLUMN(AL888)-34),FALSE))</f>
        <v xml:space="preserve">? </v>
      </c>
      <c r="BT888" s="320" t="str">
        <f>IF(AL888="","",VLOOKUP(AM888,[0]!Qualifier,(COLUMN(AM888)-34),FALSE))</f>
        <v xml:space="preserve">Closed </v>
      </c>
      <c r="BU888" s="320" t="str">
        <f>IF(AM888="","",VLOOKUP(AN888,[0]!Qualifier,(COLUMN(AN888)-34),FALSE))</f>
        <v>VSTis</v>
      </c>
      <c r="BV888" s="320" t="str">
        <f>IF(AN888="","",VLOOKUP(AO888,[0]!Qualifier,(COLUMN(AO888)-34),FALSE))</f>
        <v xml:space="preserve">5to30°C </v>
      </c>
      <c r="BW888" s="320" t="str">
        <f>IF(AO888="","",VLOOKUP(AP888,[0]!Qualifier,(COLUMN(AP888)-34),FALSE))</f>
        <v>CellCult</v>
      </c>
      <c r="BX888" s="320" t="str">
        <f>IF(AP888="","",VLOOKUP(AQ888,[0]!Qualifier,(COLUMN(AQ888)-34),FALSE))</f>
        <v xml:space="preserve">Postm </v>
      </c>
      <c r="BY888" s="320" t="str">
        <f>IF(AQ888="","",VLOOKUP(AR888,[0]!Qualifier,(COLUMN(AR888)-34),FALSE))</f>
        <v>?</v>
      </c>
      <c r="BZ888" s="320" t="str">
        <f>IF(AR888="","",VLOOKUP(AS888,[0]!Qualifier,(COLUMN(AS888)-34),FALSE))</f>
        <v xml:space="preserve">NA </v>
      </c>
      <c r="CA888" s="320" t="str">
        <f>IF(AS888="","",VLOOKUP(AT888,[0]!Qualifier,(COLUMN(AT888)-34),FALSE))</f>
        <v>Transpl</v>
      </c>
      <c r="CB888" s="320" t="str">
        <f>IF(AT888="","",VLOOKUP(AU888,[0]!Qualifier,(COLUMN(AU888)-34),FALSE))</f>
        <v xml:space="preserve">? </v>
      </c>
      <c r="CC888" s="320" t="str">
        <f>IF(AU888="","",VLOOKUP(AV888,[0]!Qualifier,(COLUMN(AV888)-34),FALSE))</f>
        <v xml:space="preserve">? </v>
      </c>
      <c r="CD888" s="320" t="str">
        <f>IF(AV888="","",VLOOKUP(AW888,[0]!Qualifier,(COLUMN(AW888)-34),FALSE))</f>
        <v xml:space="preserve">NoIrr </v>
      </c>
      <c r="CE888" s="320" t="str">
        <f>IF(AW888="","",VLOOKUP(AX888,[0]!Qualifier,(COLUMN(AX888)-34),FALSE))</f>
        <v xml:space="preserve">- </v>
      </c>
      <c r="CF888" s="320" t="str">
        <f>IF(AX888="","",VLOOKUP(AY888,[0]!Qualifier,(COLUMN(AY888)-34),FALSE))</f>
        <v>no sub</v>
      </c>
      <c r="CG888" s="320" t="str">
        <f>IF(AY888="","",VLOOKUP(AZ888,[0]!Qualifier,(COLUMN(AZ888)-34),FALSE))</f>
        <v>BactTestNeg</v>
      </c>
      <c r="CH888" s="320" t="str">
        <f>IF(AZ888="","",VLOOKUP(BA888,[0]!Qualifier,(COLUMN(BA888)-34),FALSE))</f>
        <v>TibCortBone</v>
      </c>
      <c r="CI888" s="320" t="str">
        <f>IF(BA888="","",VLOOKUP(BB888,[0]!Qualifier,(COLUMN(BB888)-34),FALSE))</f>
        <v xml:space="preserve">None </v>
      </c>
      <c r="CJ888" s="320"/>
      <c r="CK888" s="513" t="str">
        <f t="shared" si="716"/>
        <v>7-1-0-1-5-14-8-4-0-1-8-0-0-1-1-1-10-38-1</v>
      </c>
    </row>
    <row r="889" spans="2:89" ht="12.95" customHeight="1" outlineLevel="1" x14ac:dyDescent="0.35">
      <c r="B889" s="7">
        <f t="shared" si="690"/>
        <v>884</v>
      </c>
      <c r="C889" s="59">
        <f t="shared" si="691"/>
        <v>884</v>
      </c>
      <c r="D889" s="124">
        <f t="shared" si="692"/>
        <v>739001</v>
      </c>
      <c r="E889" s="16" t="str">
        <f t="shared" si="693"/>
        <v>Tissue</v>
      </c>
      <c r="F889" s="58" t="str">
        <f t="shared" si="694"/>
        <v xml:space="preserve">NoAC </v>
      </c>
      <c r="G889" s="58" t="str">
        <f t="shared" si="695"/>
        <v xml:space="preserve">NoAdd </v>
      </c>
      <c r="H889" s="58" t="str">
        <f t="shared" si="696"/>
        <v xml:space="preserve">CleanR </v>
      </c>
      <c r="I889" s="58" t="str">
        <f t="shared" si="697"/>
        <v>VSTis</v>
      </c>
      <c r="J889" s="58" t="str">
        <f t="shared" si="698"/>
        <v>RoomT</v>
      </c>
      <c r="K889" s="58" t="str">
        <f t="shared" si="699"/>
        <v>Lyophil</v>
      </c>
      <c r="L889" s="58" t="str">
        <f t="shared" si="700"/>
        <v xml:space="preserve">Postm </v>
      </c>
      <c r="M889" s="58" t="str">
        <f t="shared" si="701"/>
        <v xml:space="preserve">Other </v>
      </c>
      <c r="N889" s="58" t="str">
        <f t="shared" si="702"/>
        <v xml:space="preserve">NA </v>
      </c>
      <c r="O889" s="58" t="str">
        <f t="shared" si="703"/>
        <v>Transpl</v>
      </c>
      <c r="P889" s="58" t="str">
        <f t="shared" si="704"/>
        <v xml:space="preserve">None </v>
      </c>
      <c r="Q889" s="58" t="str">
        <f t="shared" si="705"/>
        <v xml:space="preserve">None </v>
      </c>
      <c r="R889" s="58" t="str">
        <f t="shared" si="706"/>
        <v xml:space="preserve">NoIrr </v>
      </c>
      <c r="S889" s="58" t="str">
        <f t="shared" si="707"/>
        <v xml:space="preserve">- </v>
      </c>
      <c r="T889" s="58" t="str">
        <f t="shared" si="708"/>
        <v>no sub</v>
      </c>
      <c r="U889" s="58" t="str">
        <f t="shared" si="709"/>
        <v>Non</v>
      </c>
      <c r="V889" s="58" t="str">
        <f t="shared" si="710"/>
        <v>FemCortBone</v>
      </c>
      <c r="W889" s="58" t="str">
        <f t="shared" si="711"/>
        <v>PAA</v>
      </c>
      <c r="Y889" s="161" t="str">
        <f t="shared" si="712"/>
        <v>7-1-1-4-5-13-2-4-3-1-8-1-1-1-1-1-1-39-11</v>
      </c>
      <c r="Z889" s="8">
        <f t="shared" si="713"/>
        <v>739001</v>
      </c>
      <c r="AA889" s="7">
        <f t="shared" si="714"/>
        <v>884</v>
      </c>
      <c r="AB889" s="29" t="str">
        <f t="shared" si="717"/>
        <v>7</v>
      </c>
      <c r="AC889" s="29" t="str">
        <f t="shared" si="717"/>
        <v>3</v>
      </c>
      <c r="AD889" s="29" t="str">
        <f t="shared" si="717"/>
        <v>9</v>
      </c>
      <c r="AE889" s="29" t="str">
        <f t="shared" si="717"/>
        <v>0</v>
      </c>
      <c r="AF889" s="29" t="str">
        <f t="shared" si="717"/>
        <v>0</v>
      </c>
      <c r="AG889" s="29" t="str">
        <f t="shared" si="717"/>
        <v>1</v>
      </c>
      <c r="AH889" s="48">
        <f t="shared" si="718"/>
        <v>884</v>
      </c>
      <c r="AI889" s="510">
        <v>739001</v>
      </c>
      <c r="AJ889" s="509">
        <v>7</v>
      </c>
      <c r="AK889" s="509">
        <v>1</v>
      </c>
      <c r="AL889" s="509">
        <v>1</v>
      </c>
      <c r="AM889" s="509">
        <v>4</v>
      </c>
      <c r="AN889" s="509">
        <v>5</v>
      </c>
      <c r="AO889" s="509">
        <v>13</v>
      </c>
      <c r="AP889" s="509">
        <v>2</v>
      </c>
      <c r="AQ889" s="509">
        <v>4</v>
      </c>
      <c r="AR889" s="509">
        <v>3</v>
      </c>
      <c r="AS889" s="509">
        <v>1</v>
      </c>
      <c r="AT889" s="509">
        <v>8</v>
      </c>
      <c r="AU889" s="509">
        <v>1</v>
      </c>
      <c r="AV889" s="509">
        <v>1</v>
      </c>
      <c r="AW889" s="509">
        <v>1</v>
      </c>
      <c r="AX889" s="509">
        <v>1</v>
      </c>
      <c r="AY889" s="509">
        <v>1</v>
      </c>
      <c r="AZ889" s="509">
        <v>1</v>
      </c>
      <c r="BA889" s="509">
        <v>39</v>
      </c>
      <c r="BB889" s="509">
        <v>11</v>
      </c>
      <c r="BC889" s="509" t="b">
        <v>0</v>
      </c>
      <c r="BD889" s="508">
        <v>42715</v>
      </c>
      <c r="BE889" s="508">
        <v>42767</v>
      </c>
      <c r="BF889" s="509" t="b">
        <v>0</v>
      </c>
      <c r="BG889" s="510" t="s">
        <v>815</v>
      </c>
      <c r="BH889" s="509">
        <v>16</v>
      </c>
      <c r="BI889" s="510" t="s">
        <v>787</v>
      </c>
      <c r="BJ889" s="513">
        <v>42715</v>
      </c>
      <c r="BK889" s="513">
        <v>42767</v>
      </c>
      <c r="BL889" s="513">
        <v>46217</v>
      </c>
      <c r="BM889" s="510"/>
      <c r="BN889" s="512"/>
      <c r="BO889" s="510"/>
      <c r="BP889" s="58" t="str">
        <f t="shared" si="715"/>
        <v/>
      </c>
      <c r="BQ889" s="320" t="str">
        <f>IF(AI889="","",VLOOKUP(AJ889,[0]!Qualifier,(COLUMN(AJ889)-34),FALSE))</f>
        <v>Tissue</v>
      </c>
      <c r="BR889" s="320" t="str">
        <f>IF(AJ889="","",VLOOKUP(AK889,[0]!Qualifier,(COLUMN(AK889)-34),FALSE))</f>
        <v xml:space="preserve">NoAC </v>
      </c>
      <c r="BS889" s="320" t="str">
        <f>IF(AK889="","",VLOOKUP(AL889,[0]!Qualifier,(COLUMN(AL889)-34),FALSE))</f>
        <v xml:space="preserve">NoAdd </v>
      </c>
      <c r="BT889" s="320" t="str">
        <f>IF(AL889="","",VLOOKUP(AM889,[0]!Qualifier,(COLUMN(AM889)-34),FALSE))</f>
        <v xml:space="preserve">CleanR </v>
      </c>
      <c r="BU889" s="320" t="str">
        <f>IF(AM889="","",VLOOKUP(AN889,[0]!Qualifier,(COLUMN(AN889)-34),FALSE))</f>
        <v>VSTis</v>
      </c>
      <c r="BV889" s="320" t="str">
        <f>IF(AN889="","",VLOOKUP(AO889,[0]!Qualifier,(COLUMN(AO889)-34),FALSE))</f>
        <v>RoomT</v>
      </c>
      <c r="BW889" s="320" t="str">
        <f>IF(AO889="","",VLOOKUP(AP889,[0]!Qualifier,(COLUMN(AP889)-34),FALSE))</f>
        <v>Lyophil</v>
      </c>
      <c r="BX889" s="320" t="str">
        <f>IF(AP889="","",VLOOKUP(AQ889,[0]!Qualifier,(COLUMN(AQ889)-34),FALSE))</f>
        <v xml:space="preserve">Postm </v>
      </c>
      <c r="BY889" s="320" t="str">
        <f>IF(AQ889="","",VLOOKUP(AR889,[0]!Qualifier,(COLUMN(AR889)-34),FALSE))</f>
        <v xml:space="preserve">Other </v>
      </c>
      <c r="BZ889" s="320" t="str">
        <f>IF(AR889="","",VLOOKUP(AS889,[0]!Qualifier,(COLUMN(AS889)-34),FALSE))</f>
        <v xml:space="preserve">NA </v>
      </c>
      <c r="CA889" s="320" t="str">
        <f>IF(AS889="","",VLOOKUP(AT889,[0]!Qualifier,(COLUMN(AT889)-34),FALSE))</f>
        <v>Transpl</v>
      </c>
      <c r="CB889" s="320" t="str">
        <f>IF(AT889="","",VLOOKUP(AU889,[0]!Qualifier,(COLUMN(AU889)-34),FALSE))</f>
        <v xml:space="preserve">None </v>
      </c>
      <c r="CC889" s="320" t="str">
        <f>IF(AU889="","",VLOOKUP(AV889,[0]!Qualifier,(COLUMN(AV889)-34),FALSE))</f>
        <v xml:space="preserve">None </v>
      </c>
      <c r="CD889" s="320" t="str">
        <f>IF(AV889="","",VLOOKUP(AW889,[0]!Qualifier,(COLUMN(AW889)-34),FALSE))</f>
        <v xml:space="preserve">NoIrr </v>
      </c>
      <c r="CE889" s="320" t="str">
        <f>IF(AW889="","",VLOOKUP(AX889,[0]!Qualifier,(COLUMN(AX889)-34),FALSE))</f>
        <v xml:space="preserve">- </v>
      </c>
      <c r="CF889" s="320" t="str">
        <f>IF(AX889="","",VLOOKUP(AY889,[0]!Qualifier,(COLUMN(AY889)-34),FALSE))</f>
        <v>no sub</v>
      </c>
      <c r="CG889" s="320" t="str">
        <f>IF(AY889="","",VLOOKUP(AZ889,[0]!Qualifier,(COLUMN(AZ889)-34),FALSE))</f>
        <v>Non</v>
      </c>
      <c r="CH889" s="320" t="str">
        <f>IF(AZ889="","",VLOOKUP(BA889,[0]!Qualifier,(COLUMN(BA889)-34),FALSE))</f>
        <v>FemCortBone</v>
      </c>
      <c r="CI889" s="320" t="str">
        <f>IF(BA889="","",VLOOKUP(BB889,[0]!Qualifier,(COLUMN(BB889)-34),FALSE))</f>
        <v>PAA</v>
      </c>
      <c r="CJ889" s="320"/>
      <c r="CK889" s="513" t="str">
        <f t="shared" si="716"/>
        <v>7-1-1-4-5-13-2-4-3-1-8-1-1-1-1-1-1-39-11</v>
      </c>
    </row>
    <row r="890" spans="2:89" ht="12.95" customHeight="1" outlineLevel="1" x14ac:dyDescent="0.35">
      <c r="B890" s="7">
        <f t="shared" si="690"/>
        <v>885</v>
      </c>
      <c r="C890" s="59">
        <f t="shared" si="691"/>
        <v>885</v>
      </c>
      <c r="D890" s="124">
        <f t="shared" si="692"/>
        <v>739002</v>
      </c>
      <c r="E890" s="16" t="str">
        <f t="shared" si="693"/>
        <v>Tissue</v>
      </c>
      <c r="F890" s="58" t="str">
        <f t="shared" si="694"/>
        <v xml:space="preserve">NoAC </v>
      </c>
      <c r="G890" s="58" t="str">
        <f t="shared" si="695"/>
        <v xml:space="preserve">NoAdd </v>
      </c>
      <c r="H890" s="58" t="str">
        <f t="shared" si="696"/>
        <v xml:space="preserve">CleanR </v>
      </c>
      <c r="I890" s="58" t="str">
        <f t="shared" si="697"/>
        <v>VSTis</v>
      </c>
      <c r="J890" s="58" t="str">
        <f t="shared" si="698"/>
        <v xml:space="preserve">≤-30°C  </v>
      </c>
      <c r="K890" s="58" t="str">
        <f t="shared" si="699"/>
        <v>Frozen</v>
      </c>
      <c r="L890" s="58" t="str">
        <f t="shared" si="700"/>
        <v xml:space="preserve">Postm </v>
      </c>
      <c r="M890" s="58" t="str">
        <f t="shared" si="701"/>
        <v xml:space="preserve">Other </v>
      </c>
      <c r="N890" s="58" t="str">
        <f t="shared" si="702"/>
        <v xml:space="preserve">NA </v>
      </c>
      <c r="O890" s="58" t="str">
        <f t="shared" si="703"/>
        <v>Transpl</v>
      </c>
      <c r="P890" s="58" t="str">
        <f t="shared" si="704"/>
        <v xml:space="preserve">None </v>
      </c>
      <c r="Q890" s="58" t="str">
        <f t="shared" si="705"/>
        <v xml:space="preserve">None </v>
      </c>
      <c r="R890" s="58" t="str">
        <f t="shared" si="706"/>
        <v xml:space="preserve">NoIrr </v>
      </c>
      <c r="S890" s="58" t="str">
        <f t="shared" si="707"/>
        <v xml:space="preserve">- </v>
      </c>
      <c r="T890" s="58" t="str">
        <f t="shared" si="708"/>
        <v>no sub</v>
      </c>
      <c r="U890" s="58" t="str">
        <f t="shared" si="709"/>
        <v>Non</v>
      </c>
      <c r="V890" s="58" t="str">
        <f t="shared" si="710"/>
        <v>FemCortBone</v>
      </c>
      <c r="W890" s="58" t="str">
        <f t="shared" si="711"/>
        <v>PAA</v>
      </c>
      <c r="Y890" s="161" t="str">
        <f t="shared" si="712"/>
        <v>7-1-1-4-5-4-3-4-3-1-8-1-1-1-1-1-1-39-11</v>
      </c>
      <c r="Z890" s="8">
        <f t="shared" si="713"/>
        <v>739002</v>
      </c>
      <c r="AA890" s="7">
        <f t="shared" si="714"/>
        <v>885</v>
      </c>
      <c r="AB890" s="29" t="str">
        <f t="shared" si="717"/>
        <v>7</v>
      </c>
      <c r="AC890" s="29" t="str">
        <f t="shared" si="717"/>
        <v>3</v>
      </c>
      <c r="AD890" s="29" t="str">
        <f t="shared" si="717"/>
        <v>9</v>
      </c>
      <c r="AE890" s="29" t="str">
        <f t="shared" si="717"/>
        <v>0</v>
      </c>
      <c r="AF890" s="29" t="str">
        <f t="shared" si="717"/>
        <v>0</v>
      </c>
      <c r="AG890" s="29" t="str">
        <f t="shared" si="717"/>
        <v>2</v>
      </c>
      <c r="AH890" s="48">
        <f t="shared" si="718"/>
        <v>885</v>
      </c>
      <c r="AI890" s="510">
        <v>739002</v>
      </c>
      <c r="AJ890" s="509">
        <v>7</v>
      </c>
      <c r="AK890" s="509">
        <v>1</v>
      </c>
      <c r="AL890" s="509">
        <v>1</v>
      </c>
      <c r="AM890" s="509">
        <v>4</v>
      </c>
      <c r="AN890" s="509">
        <v>5</v>
      </c>
      <c r="AO890" s="509">
        <v>4</v>
      </c>
      <c r="AP890" s="509">
        <v>3</v>
      </c>
      <c r="AQ890" s="509">
        <v>4</v>
      </c>
      <c r="AR890" s="509">
        <v>3</v>
      </c>
      <c r="AS890" s="509">
        <v>1</v>
      </c>
      <c r="AT890" s="509">
        <v>8</v>
      </c>
      <c r="AU890" s="509">
        <v>1</v>
      </c>
      <c r="AV890" s="509">
        <v>1</v>
      </c>
      <c r="AW890" s="509">
        <v>1</v>
      </c>
      <c r="AX890" s="509">
        <v>1</v>
      </c>
      <c r="AY890" s="509">
        <v>1</v>
      </c>
      <c r="AZ890" s="509">
        <v>1</v>
      </c>
      <c r="BA890" s="509">
        <v>39</v>
      </c>
      <c r="BB890" s="509">
        <v>11</v>
      </c>
      <c r="BC890" s="509" t="b">
        <v>0</v>
      </c>
      <c r="BD890" s="508">
        <v>42715</v>
      </c>
      <c r="BE890" s="508">
        <v>42767</v>
      </c>
      <c r="BF890" s="509" t="b">
        <v>0</v>
      </c>
      <c r="BG890" s="510" t="s">
        <v>1438</v>
      </c>
      <c r="BH890" s="509">
        <v>16</v>
      </c>
      <c r="BI890" s="510" t="s">
        <v>787</v>
      </c>
      <c r="BJ890" s="513">
        <v>42715</v>
      </c>
      <c r="BK890" s="513">
        <v>42767</v>
      </c>
      <c r="BL890" s="513">
        <v>46217</v>
      </c>
      <c r="BM890" s="510"/>
      <c r="BN890" s="512"/>
      <c r="BO890" s="510"/>
      <c r="BP890" s="58" t="str">
        <f t="shared" si="715"/>
        <v/>
      </c>
      <c r="BQ890" s="320" t="str">
        <f>IF(AI890="","",VLOOKUP(AJ890,[0]!Qualifier,(COLUMN(AJ890)-34),FALSE))</f>
        <v>Tissue</v>
      </c>
      <c r="BR890" s="320" t="str">
        <f>IF(AJ890="","",VLOOKUP(AK890,[0]!Qualifier,(COLUMN(AK890)-34),FALSE))</f>
        <v xml:space="preserve">NoAC </v>
      </c>
      <c r="BS890" s="320" t="str">
        <f>IF(AK890="","",VLOOKUP(AL890,[0]!Qualifier,(COLUMN(AL890)-34),FALSE))</f>
        <v xml:space="preserve">NoAdd </v>
      </c>
      <c r="BT890" s="320" t="str">
        <f>IF(AL890="","",VLOOKUP(AM890,[0]!Qualifier,(COLUMN(AM890)-34),FALSE))</f>
        <v xml:space="preserve">CleanR </v>
      </c>
      <c r="BU890" s="320" t="str">
        <f>IF(AM890="","",VLOOKUP(AN890,[0]!Qualifier,(COLUMN(AN890)-34),FALSE))</f>
        <v>VSTis</v>
      </c>
      <c r="BV890" s="320" t="str">
        <f>IF(AN890="","",VLOOKUP(AO890,[0]!Qualifier,(COLUMN(AO890)-34),FALSE))</f>
        <v xml:space="preserve">≤-30°C  </v>
      </c>
      <c r="BW890" s="320" t="str">
        <f>IF(AO890="","",VLOOKUP(AP890,[0]!Qualifier,(COLUMN(AP890)-34),FALSE))</f>
        <v>Frozen</v>
      </c>
      <c r="BX890" s="320" t="str">
        <f>IF(AP890="","",VLOOKUP(AQ890,[0]!Qualifier,(COLUMN(AQ890)-34),FALSE))</f>
        <v xml:space="preserve">Postm </v>
      </c>
      <c r="BY890" s="320" t="str">
        <f>IF(AQ890="","",VLOOKUP(AR890,[0]!Qualifier,(COLUMN(AR890)-34),FALSE))</f>
        <v xml:space="preserve">Other </v>
      </c>
      <c r="BZ890" s="320" t="str">
        <f>IF(AR890="","",VLOOKUP(AS890,[0]!Qualifier,(COLUMN(AS890)-34),FALSE))</f>
        <v xml:space="preserve">NA </v>
      </c>
      <c r="CA890" s="320" t="str">
        <f>IF(AS890="","",VLOOKUP(AT890,[0]!Qualifier,(COLUMN(AT890)-34),FALSE))</f>
        <v>Transpl</v>
      </c>
      <c r="CB890" s="320" t="str">
        <f>IF(AT890="","",VLOOKUP(AU890,[0]!Qualifier,(COLUMN(AU890)-34),FALSE))</f>
        <v xml:space="preserve">None </v>
      </c>
      <c r="CC890" s="320" t="str">
        <f>IF(AU890="","",VLOOKUP(AV890,[0]!Qualifier,(COLUMN(AV890)-34),FALSE))</f>
        <v xml:space="preserve">None </v>
      </c>
      <c r="CD890" s="320" t="str">
        <f>IF(AV890="","",VLOOKUP(AW890,[0]!Qualifier,(COLUMN(AW890)-34),FALSE))</f>
        <v xml:space="preserve">NoIrr </v>
      </c>
      <c r="CE890" s="320" t="str">
        <f>IF(AW890="","",VLOOKUP(AX890,[0]!Qualifier,(COLUMN(AX890)-34),FALSE))</f>
        <v xml:space="preserve">- </v>
      </c>
      <c r="CF890" s="320" t="str">
        <f>IF(AX890="","",VLOOKUP(AY890,[0]!Qualifier,(COLUMN(AY890)-34),FALSE))</f>
        <v>no sub</v>
      </c>
      <c r="CG890" s="320" t="str">
        <f>IF(AY890="","",VLOOKUP(AZ890,[0]!Qualifier,(COLUMN(AZ890)-34),FALSE))</f>
        <v>Non</v>
      </c>
      <c r="CH890" s="320" t="str">
        <f>IF(AZ890="","",VLOOKUP(BA890,[0]!Qualifier,(COLUMN(BA890)-34),FALSE))</f>
        <v>FemCortBone</v>
      </c>
      <c r="CI890" s="320" t="str">
        <f>IF(BA890="","",VLOOKUP(BB890,[0]!Qualifier,(COLUMN(BB890)-34),FALSE))</f>
        <v>PAA</v>
      </c>
      <c r="CJ890" s="320"/>
      <c r="CK890" s="513" t="str">
        <f t="shared" si="716"/>
        <v>7-1-1-4-5-4-3-4-3-1-8-1-1-1-1-1-1-39-11</v>
      </c>
    </row>
    <row r="891" spans="2:89" ht="12.95" customHeight="1" outlineLevel="1" x14ac:dyDescent="0.35">
      <c r="B891" s="7">
        <f t="shared" si="690"/>
        <v>886</v>
      </c>
      <c r="C891" s="59">
        <f t="shared" si="691"/>
        <v>886</v>
      </c>
      <c r="D891" s="124">
        <f t="shared" si="692"/>
        <v>739003</v>
      </c>
      <c r="E891" s="16" t="str">
        <f t="shared" si="693"/>
        <v>Tissue</v>
      </c>
      <c r="F891" s="58" t="str">
        <f t="shared" si="694"/>
        <v xml:space="preserve">NoAC </v>
      </c>
      <c r="G891" s="58" t="str">
        <f t="shared" si="695"/>
        <v xml:space="preserve">? </v>
      </c>
      <c r="H891" s="58" t="str">
        <f t="shared" si="696"/>
        <v xml:space="preserve">Closed </v>
      </c>
      <c r="I891" s="58" t="str">
        <f t="shared" si="697"/>
        <v>VSTis</v>
      </c>
      <c r="J891" s="58" t="str">
        <f t="shared" si="698"/>
        <v xml:space="preserve">≤-35°C </v>
      </c>
      <c r="K891" s="58" t="str">
        <f t="shared" si="699"/>
        <v>Frozen</v>
      </c>
      <c r="L891" s="58" t="str">
        <f t="shared" si="700"/>
        <v xml:space="preserve">Postm </v>
      </c>
      <c r="M891" s="58" t="str">
        <f t="shared" si="701"/>
        <v>?</v>
      </c>
      <c r="N891" s="58" t="str">
        <f t="shared" si="702"/>
        <v xml:space="preserve">NA </v>
      </c>
      <c r="O891" s="58" t="str">
        <f t="shared" si="703"/>
        <v>Transpl</v>
      </c>
      <c r="P891" s="58" t="str">
        <f t="shared" si="704"/>
        <v xml:space="preserve">? </v>
      </c>
      <c r="Q891" s="58" t="str">
        <f t="shared" si="705"/>
        <v xml:space="preserve">? </v>
      </c>
      <c r="R891" s="58" t="str">
        <f t="shared" si="706"/>
        <v xml:space="preserve">NoIrr </v>
      </c>
      <c r="S891" s="58" t="str">
        <f t="shared" si="707"/>
        <v xml:space="preserve">- </v>
      </c>
      <c r="T891" s="58" t="str">
        <f t="shared" si="708"/>
        <v>no sub</v>
      </c>
      <c r="U891" s="58" t="str">
        <f t="shared" si="709"/>
        <v>BactTestNeg</v>
      </c>
      <c r="V891" s="58" t="str">
        <f t="shared" si="710"/>
        <v>FemCortBone</v>
      </c>
      <c r="W891" s="58" t="str">
        <f t="shared" si="711"/>
        <v xml:space="preserve">None </v>
      </c>
      <c r="Y891" s="161" t="str">
        <f t="shared" si="712"/>
        <v>7-1-0-1-5-10-3-4-0-1-8-0-0-1-1-1-10-39-1</v>
      </c>
      <c r="Z891" s="8">
        <f t="shared" si="713"/>
        <v>739003</v>
      </c>
      <c r="AA891" s="7">
        <f t="shared" si="714"/>
        <v>886</v>
      </c>
      <c r="AB891" s="29" t="str">
        <f t="shared" si="717"/>
        <v>7</v>
      </c>
      <c r="AC891" s="29" t="str">
        <f t="shared" si="717"/>
        <v>3</v>
      </c>
      <c r="AD891" s="29" t="str">
        <f t="shared" si="717"/>
        <v>9</v>
      </c>
      <c r="AE891" s="29" t="str">
        <f t="shared" si="717"/>
        <v>0</v>
      </c>
      <c r="AF891" s="29" t="str">
        <f t="shared" si="717"/>
        <v>0</v>
      </c>
      <c r="AG891" s="29" t="str">
        <f t="shared" si="717"/>
        <v>3</v>
      </c>
      <c r="AH891" s="48">
        <f t="shared" si="718"/>
        <v>886</v>
      </c>
      <c r="AI891" s="510">
        <v>739003</v>
      </c>
      <c r="AJ891" s="509">
        <v>7</v>
      </c>
      <c r="AK891" s="509">
        <v>1</v>
      </c>
      <c r="AL891" s="509">
        <v>0</v>
      </c>
      <c r="AM891" s="509">
        <v>1</v>
      </c>
      <c r="AN891" s="509">
        <v>5</v>
      </c>
      <c r="AO891" s="509">
        <v>10</v>
      </c>
      <c r="AP891" s="509">
        <v>3</v>
      </c>
      <c r="AQ891" s="509">
        <v>4</v>
      </c>
      <c r="AR891" s="509">
        <v>0</v>
      </c>
      <c r="AS891" s="509">
        <v>1</v>
      </c>
      <c r="AT891" s="509">
        <v>8</v>
      </c>
      <c r="AU891" s="509">
        <v>0</v>
      </c>
      <c r="AV891" s="509">
        <v>0</v>
      </c>
      <c r="AW891" s="509">
        <v>1</v>
      </c>
      <c r="AX891" s="509">
        <v>1</v>
      </c>
      <c r="AY891" s="509">
        <v>1</v>
      </c>
      <c r="AZ891" s="509">
        <v>10</v>
      </c>
      <c r="BA891" s="509">
        <v>39</v>
      </c>
      <c r="BB891" s="509">
        <v>1</v>
      </c>
      <c r="BC891" s="509" t="b">
        <v>0</v>
      </c>
      <c r="BD891" s="508">
        <v>45145</v>
      </c>
      <c r="BE891" s="508">
        <v>45124</v>
      </c>
      <c r="BF891" s="509" t="b">
        <v>0</v>
      </c>
      <c r="BG891" s="510" t="s">
        <v>1560</v>
      </c>
      <c r="BH891" s="509">
        <v>16</v>
      </c>
      <c r="BI891" s="510" t="s">
        <v>787</v>
      </c>
      <c r="BJ891" s="513">
        <v>45145</v>
      </c>
      <c r="BK891" s="513">
        <v>45124</v>
      </c>
      <c r="BL891" s="513">
        <v>46217</v>
      </c>
      <c r="BM891" s="513">
        <v>45516</v>
      </c>
      <c r="BN891" s="509">
        <v>1</v>
      </c>
      <c r="BO891" s="510" t="s">
        <v>1576</v>
      </c>
      <c r="BP891" s="58">
        <f t="shared" si="715"/>
        <v>7</v>
      </c>
      <c r="BQ891" s="320" t="str">
        <f>IF(AI891="","",VLOOKUP(AJ891,[0]!Qualifier,(COLUMN(AJ891)-34),FALSE))</f>
        <v>Tissue</v>
      </c>
      <c r="BR891" s="320" t="str">
        <f>IF(AJ891="","",VLOOKUP(AK891,[0]!Qualifier,(COLUMN(AK891)-34),FALSE))</f>
        <v xml:space="preserve">NoAC </v>
      </c>
      <c r="BS891" s="320" t="str">
        <f>IF(AK891="","",VLOOKUP(AL891,[0]!Qualifier,(COLUMN(AL891)-34),FALSE))</f>
        <v xml:space="preserve">? </v>
      </c>
      <c r="BT891" s="320" t="str">
        <f>IF(AL891="","",VLOOKUP(AM891,[0]!Qualifier,(COLUMN(AM891)-34),FALSE))</f>
        <v xml:space="preserve">Closed </v>
      </c>
      <c r="BU891" s="320" t="str">
        <f>IF(AM891="","",VLOOKUP(AN891,[0]!Qualifier,(COLUMN(AN891)-34),FALSE))</f>
        <v>VSTis</v>
      </c>
      <c r="BV891" s="320" t="str">
        <f>IF(AN891="","",VLOOKUP(AO891,[0]!Qualifier,(COLUMN(AO891)-34),FALSE))</f>
        <v xml:space="preserve">≤-35°C </v>
      </c>
      <c r="BW891" s="320" t="str">
        <f>IF(AO891="","",VLOOKUP(AP891,[0]!Qualifier,(COLUMN(AP891)-34),FALSE))</f>
        <v>Frozen</v>
      </c>
      <c r="BX891" s="320" t="str">
        <f>IF(AP891="","",VLOOKUP(AQ891,[0]!Qualifier,(COLUMN(AQ891)-34),FALSE))</f>
        <v xml:space="preserve">Postm </v>
      </c>
      <c r="BY891" s="320" t="str">
        <f>IF(AQ891="","",VLOOKUP(AR891,[0]!Qualifier,(COLUMN(AR891)-34),FALSE))</f>
        <v>?</v>
      </c>
      <c r="BZ891" s="320" t="str">
        <f>IF(AR891="","",VLOOKUP(AS891,[0]!Qualifier,(COLUMN(AS891)-34),FALSE))</f>
        <v xml:space="preserve">NA </v>
      </c>
      <c r="CA891" s="320" t="str">
        <f>IF(AS891="","",VLOOKUP(AT891,[0]!Qualifier,(COLUMN(AT891)-34),FALSE))</f>
        <v>Transpl</v>
      </c>
      <c r="CB891" s="320" t="str">
        <f>IF(AT891="","",VLOOKUP(AU891,[0]!Qualifier,(COLUMN(AU891)-34),FALSE))</f>
        <v xml:space="preserve">? </v>
      </c>
      <c r="CC891" s="320" t="str">
        <f>IF(AU891="","",VLOOKUP(AV891,[0]!Qualifier,(COLUMN(AV891)-34),FALSE))</f>
        <v xml:space="preserve">? </v>
      </c>
      <c r="CD891" s="320" t="str">
        <f>IF(AV891="","",VLOOKUP(AW891,[0]!Qualifier,(COLUMN(AW891)-34),FALSE))</f>
        <v xml:space="preserve">NoIrr </v>
      </c>
      <c r="CE891" s="320" t="str">
        <f>IF(AW891="","",VLOOKUP(AX891,[0]!Qualifier,(COLUMN(AX891)-34),FALSE))</f>
        <v xml:space="preserve">- </v>
      </c>
      <c r="CF891" s="320" t="str">
        <f>IF(AX891="","",VLOOKUP(AY891,[0]!Qualifier,(COLUMN(AY891)-34),FALSE))</f>
        <v>no sub</v>
      </c>
      <c r="CG891" s="320" t="str">
        <f>IF(AY891="","",VLOOKUP(AZ891,[0]!Qualifier,(COLUMN(AZ891)-34),FALSE))</f>
        <v>BactTestNeg</v>
      </c>
      <c r="CH891" s="320" t="str">
        <f>IF(AZ891="","",VLOOKUP(BA891,[0]!Qualifier,(COLUMN(BA891)-34),FALSE))</f>
        <v>FemCortBone</v>
      </c>
      <c r="CI891" s="320" t="str">
        <f>IF(BA891="","",VLOOKUP(BB891,[0]!Qualifier,(COLUMN(BB891)-34),FALSE))</f>
        <v xml:space="preserve">None </v>
      </c>
      <c r="CJ891" s="320"/>
      <c r="CK891" s="513" t="str">
        <f t="shared" si="716"/>
        <v>7-1-0-1-5-10-3-4-0-1-8-0-0-1-1-1-10-39-1</v>
      </c>
    </row>
    <row r="892" spans="2:89" ht="12.95" customHeight="1" outlineLevel="1" x14ac:dyDescent="0.35">
      <c r="B892" s="7">
        <f t="shared" si="690"/>
        <v>887</v>
      </c>
      <c r="C892" s="59">
        <f t="shared" si="691"/>
        <v>887</v>
      </c>
      <c r="D892" s="124">
        <f t="shared" si="692"/>
        <v>739004</v>
      </c>
      <c r="E892" s="16" t="str">
        <f t="shared" si="693"/>
        <v>Tissue</v>
      </c>
      <c r="F892" s="58" t="str">
        <f t="shared" si="694"/>
        <v xml:space="preserve">NoAC </v>
      </c>
      <c r="G892" s="58" t="str">
        <f t="shared" si="695"/>
        <v xml:space="preserve">? </v>
      </c>
      <c r="H892" s="58" t="str">
        <f t="shared" si="696"/>
        <v xml:space="preserve">Closed </v>
      </c>
      <c r="I892" s="58" t="str">
        <f t="shared" si="697"/>
        <v>VSTis</v>
      </c>
      <c r="J892" s="58" t="str">
        <f t="shared" si="698"/>
        <v xml:space="preserve">5to30°C </v>
      </c>
      <c r="K892" s="58" t="str">
        <f t="shared" si="699"/>
        <v>CellCult</v>
      </c>
      <c r="L892" s="58" t="str">
        <f t="shared" si="700"/>
        <v xml:space="preserve">Postm </v>
      </c>
      <c r="M892" s="58" t="str">
        <f t="shared" si="701"/>
        <v>?</v>
      </c>
      <c r="N892" s="58" t="str">
        <f t="shared" si="702"/>
        <v xml:space="preserve">NA </v>
      </c>
      <c r="O892" s="58" t="str">
        <f t="shared" si="703"/>
        <v>Transpl</v>
      </c>
      <c r="P892" s="58" t="str">
        <f t="shared" si="704"/>
        <v xml:space="preserve">? </v>
      </c>
      <c r="Q892" s="58" t="str">
        <f t="shared" si="705"/>
        <v xml:space="preserve">? </v>
      </c>
      <c r="R892" s="58" t="str">
        <f t="shared" si="706"/>
        <v xml:space="preserve">NoIrr </v>
      </c>
      <c r="S892" s="58" t="str">
        <f t="shared" si="707"/>
        <v xml:space="preserve">- </v>
      </c>
      <c r="T892" s="58" t="str">
        <f t="shared" si="708"/>
        <v>no sub</v>
      </c>
      <c r="U892" s="58" t="str">
        <f t="shared" si="709"/>
        <v>BactTestNeg</v>
      </c>
      <c r="V892" s="58" t="str">
        <f t="shared" si="710"/>
        <v>FemCortBone</v>
      </c>
      <c r="W892" s="58" t="str">
        <f t="shared" si="711"/>
        <v xml:space="preserve">None </v>
      </c>
      <c r="Y892" s="161" t="str">
        <f t="shared" si="712"/>
        <v>7-1-0-1-5-14-8-4-0-1-8-0-0-1-1-1-10-39-1</v>
      </c>
      <c r="Z892" s="8">
        <f t="shared" si="713"/>
        <v>739004</v>
      </c>
      <c r="AA892" s="7">
        <f t="shared" si="714"/>
        <v>887</v>
      </c>
      <c r="AB892" s="29" t="str">
        <f t="shared" si="717"/>
        <v>7</v>
      </c>
      <c r="AC892" s="29" t="str">
        <f t="shared" si="717"/>
        <v>3</v>
      </c>
      <c r="AD892" s="29" t="str">
        <f t="shared" si="717"/>
        <v>9</v>
      </c>
      <c r="AE892" s="29" t="str">
        <f t="shared" si="717"/>
        <v>0</v>
      </c>
      <c r="AF892" s="29" t="str">
        <f t="shared" si="717"/>
        <v>0</v>
      </c>
      <c r="AG892" s="29" t="str">
        <f t="shared" si="717"/>
        <v>4</v>
      </c>
      <c r="AH892" s="48">
        <f t="shared" si="718"/>
        <v>887</v>
      </c>
      <c r="AI892" s="510">
        <v>739004</v>
      </c>
      <c r="AJ892" s="509">
        <v>7</v>
      </c>
      <c r="AK892" s="509">
        <v>1</v>
      </c>
      <c r="AL892" s="509">
        <v>0</v>
      </c>
      <c r="AM892" s="509">
        <v>1</v>
      </c>
      <c r="AN892" s="509">
        <v>5</v>
      </c>
      <c r="AO892" s="509">
        <v>14</v>
      </c>
      <c r="AP892" s="509">
        <v>8</v>
      </c>
      <c r="AQ892" s="509">
        <v>4</v>
      </c>
      <c r="AR892" s="509">
        <v>0</v>
      </c>
      <c r="AS892" s="509">
        <v>1</v>
      </c>
      <c r="AT892" s="509">
        <v>8</v>
      </c>
      <c r="AU892" s="509">
        <v>0</v>
      </c>
      <c r="AV892" s="509">
        <v>0</v>
      </c>
      <c r="AW892" s="509">
        <v>1</v>
      </c>
      <c r="AX892" s="509">
        <v>1</v>
      </c>
      <c r="AY892" s="509">
        <v>1</v>
      </c>
      <c r="AZ892" s="509">
        <v>10</v>
      </c>
      <c r="BA892" s="509">
        <v>39</v>
      </c>
      <c r="BB892" s="509">
        <v>1</v>
      </c>
      <c r="BC892" s="509" t="b">
        <v>0</v>
      </c>
      <c r="BD892" s="508">
        <v>45145</v>
      </c>
      <c r="BE892" s="508">
        <v>45124</v>
      </c>
      <c r="BF892" s="509" t="b">
        <v>0</v>
      </c>
      <c r="BG892" s="510" t="s">
        <v>1561</v>
      </c>
      <c r="BH892" s="509">
        <v>16</v>
      </c>
      <c r="BI892" s="510" t="s">
        <v>787</v>
      </c>
      <c r="BJ892" s="513">
        <v>45145</v>
      </c>
      <c r="BK892" s="513">
        <v>45124</v>
      </c>
      <c r="BL892" s="513">
        <v>46217</v>
      </c>
      <c r="BM892" s="513">
        <v>45516</v>
      </c>
      <c r="BN892" s="509">
        <v>1</v>
      </c>
      <c r="BO892" s="510" t="s">
        <v>1576</v>
      </c>
      <c r="BP892" s="58">
        <f t="shared" ref="BP892:BP900" si="747">IF(BO892&gt;0,AJ995,"")</f>
        <v>0</v>
      </c>
      <c r="BQ892" s="320" t="str">
        <f>IF(AI892="","",VLOOKUP(AJ892,[0]!Qualifier,(COLUMN(AJ892)-34),FALSE))</f>
        <v>Tissue</v>
      </c>
      <c r="BR892" s="320" t="str">
        <f>IF(AJ892="","",VLOOKUP(AK892,[0]!Qualifier,(COLUMN(AK892)-34),FALSE))</f>
        <v xml:space="preserve">NoAC </v>
      </c>
      <c r="BS892" s="320" t="str">
        <f>IF(AK892="","",VLOOKUP(AL892,[0]!Qualifier,(COLUMN(AL892)-34),FALSE))</f>
        <v xml:space="preserve">? </v>
      </c>
      <c r="BT892" s="320" t="str">
        <f>IF(AL892="","",VLOOKUP(AM892,[0]!Qualifier,(COLUMN(AM892)-34),FALSE))</f>
        <v xml:space="preserve">Closed </v>
      </c>
      <c r="BU892" s="320" t="str">
        <f>IF(AM892="","",VLOOKUP(AN892,[0]!Qualifier,(COLUMN(AN892)-34),FALSE))</f>
        <v>VSTis</v>
      </c>
      <c r="BV892" s="320" t="str">
        <f>IF(AN892="","",VLOOKUP(AO892,[0]!Qualifier,(COLUMN(AO892)-34),FALSE))</f>
        <v xml:space="preserve">5to30°C </v>
      </c>
      <c r="BW892" s="320" t="str">
        <f>IF(AO892="","",VLOOKUP(AP892,[0]!Qualifier,(COLUMN(AP892)-34),FALSE))</f>
        <v>CellCult</v>
      </c>
      <c r="BX892" s="320" t="str">
        <f>IF(AP892="","",VLOOKUP(AQ892,[0]!Qualifier,(COLUMN(AQ892)-34),FALSE))</f>
        <v xml:space="preserve">Postm </v>
      </c>
      <c r="BY892" s="320" t="str">
        <f>IF(AQ892="","",VLOOKUP(AR892,[0]!Qualifier,(COLUMN(AR892)-34),FALSE))</f>
        <v>?</v>
      </c>
      <c r="BZ892" s="320" t="str">
        <f>IF(AR892="","",VLOOKUP(AS892,[0]!Qualifier,(COLUMN(AS892)-34),FALSE))</f>
        <v xml:space="preserve">NA </v>
      </c>
      <c r="CA892" s="320" t="str">
        <f>IF(AS892="","",VLOOKUP(AT892,[0]!Qualifier,(COLUMN(AT892)-34),FALSE))</f>
        <v>Transpl</v>
      </c>
      <c r="CB892" s="320" t="str">
        <f>IF(AT892="","",VLOOKUP(AU892,[0]!Qualifier,(COLUMN(AU892)-34),FALSE))</f>
        <v xml:space="preserve">? </v>
      </c>
      <c r="CC892" s="320" t="str">
        <f>IF(AU892="","",VLOOKUP(AV892,[0]!Qualifier,(COLUMN(AV892)-34),FALSE))</f>
        <v xml:space="preserve">? </v>
      </c>
      <c r="CD892" s="320" t="str">
        <f>IF(AV892="","",VLOOKUP(AW892,[0]!Qualifier,(COLUMN(AW892)-34),FALSE))</f>
        <v xml:space="preserve">NoIrr </v>
      </c>
      <c r="CE892" s="320" t="str">
        <f>IF(AW892="","",VLOOKUP(AX892,[0]!Qualifier,(COLUMN(AX892)-34),FALSE))</f>
        <v xml:space="preserve">- </v>
      </c>
      <c r="CF892" s="320" t="str">
        <f>IF(AX892="","",VLOOKUP(AY892,[0]!Qualifier,(COLUMN(AY892)-34),FALSE))</f>
        <v>no sub</v>
      </c>
      <c r="CG892" s="320" t="str">
        <f>IF(AY892="","",VLOOKUP(AZ892,[0]!Qualifier,(COLUMN(AZ892)-34),FALSE))</f>
        <v>BactTestNeg</v>
      </c>
      <c r="CH892" s="320" t="str">
        <f>IF(AZ892="","",VLOOKUP(BA892,[0]!Qualifier,(COLUMN(BA892)-34),FALSE))</f>
        <v>FemCortBone</v>
      </c>
      <c r="CI892" s="320" t="str">
        <f>IF(BA892="","",VLOOKUP(BB892,[0]!Qualifier,(COLUMN(BB892)-34),FALSE))</f>
        <v xml:space="preserve">None </v>
      </c>
      <c r="CJ892" s="320"/>
      <c r="CK892" s="513" t="str">
        <f t="shared" si="716"/>
        <v>7-1-0-1-5-14-8-4-0-1-8-0-0-1-1-1-10-39-1</v>
      </c>
    </row>
    <row r="893" spans="2:89" ht="12.95" customHeight="1" outlineLevel="1" x14ac:dyDescent="0.35">
      <c r="B893" s="7">
        <f t="shared" si="690"/>
        <v>888</v>
      </c>
      <c r="C893" s="59">
        <f t="shared" si="691"/>
        <v>888</v>
      </c>
      <c r="D893" s="124">
        <f t="shared" si="692"/>
        <v>740001</v>
      </c>
      <c r="E893" s="16" t="str">
        <f t="shared" si="693"/>
        <v>Tissue</v>
      </c>
      <c r="F893" s="58" t="str">
        <f t="shared" si="694"/>
        <v xml:space="preserve">NoAC </v>
      </c>
      <c r="G893" s="58" t="str">
        <f t="shared" si="695"/>
        <v xml:space="preserve">NoAdd </v>
      </c>
      <c r="H893" s="58" t="str">
        <f t="shared" si="696"/>
        <v xml:space="preserve">CleanR </v>
      </c>
      <c r="I893" s="58" t="str">
        <f t="shared" si="697"/>
        <v>VSTis</v>
      </c>
      <c r="J893" s="58" t="str">
        <f t="shared" si="698"/>
        <v xml:space="preserve">-45to-35°C </v>
      </c>
      <c r="K893" s="58" t="str">
        <f t="shared" si="699"/>
        <v>Frozen</v>
      </c>
      <c r="L893" s="58" t="str">
        <f t="shared" si="700"/>
        <v xml:space="preserve">Postm </v>
      </c>
      <c r="M893" s="58" t="str">
        <f t="shared" si="701"/>
        <v xml:space="preserve">Other </v>
      </c>
      <c r="N893" s="58" t="str">
        <f t="shared" si="702"/>
        <v xml:space="preserve">NA </v>
      </c>
      <c r="O893" s="58" t="str">
        <f t="shared" si="703"/>
        <v>Transpl</v>
      </c>
      <c r="P893" s="58" t="str">
        <f t="shared" si="704"/>
        <v xml:space="preserve">None </v>
      </c>
      <c r="Q893" s="58" t="str">
        <f t="shared" si="705"/>
        <v xml:space="preserve">None </v>
      </c>
      <c r="R893" s="58" t="str">
        <f t="shared" si="706"/>
        <v xml:space="preserve">NoIrr </v>
      </c>
      <c r="S893" s="58" t="str">
        <f t="shared" si="707"/>
        <v xml:space="preserve">- </v>
      </c>
      <c r="T893" s="58" t="str">
        <f t="shared" si="708"/>
        <v>no sub</v>
      </c>
      <c r="U893" s="58" t="str">
        <f t="shared" si="709"/>
        <v>Non</v>
      </c>
      <c r="V893" s="58" t="str">
        <f t="shared" si="710"/>
        <v>Menisc</v>
      </c>
      <c r="W893" s="58" t="str">
        <f t="shared" si="711"/>
        <v>PAA</v>
      </c>
      <c r="Y893" s="161" t="str">
        <f t="shared" si="712"/>
        <v>7-1-1-4-5-11-3-4-3-1-8-1-1-1-1-1-1-40-11</v>
      </c>
      <c r="Z893" s="8">
        <f t="shared" si="713"/>
        <v>740001</v>
      </c>
      <c r="AA893" s="7">
        <f t="shared" si="714"/>
        <v>888</v>
      </c>
      <c r="AB893" s="29" t="str">
        <f t="shared" si="717"/>
        <v>7</v>
      </c>
      <c r="AC893" s="29" t="str">
        <f t="shared" si="717"/>
        <v>4</v>
      </c>
      <c r="AD893" s="29" t="str">
        <f t="shared" si="717"/>
        <v>0</v>
      </c>
      <c r="AE893" s="29" t="str">
        <f t="shared" si="717"/>
        <v>0</v>
      </c>
      <c r="AF893" s="29" t="str">
        <f t="shared" si="717"/>
        <v>0</v>
      </c>
      <c r="AG893" s="29" t="str">
        <f t="shared" si="717"/>
        <v>1</v>
      </c>
      <c r="AH893" s="48">
        <f t="shared" si="718"/>
        <v>888</v>
      </c>
      <c r="AI893" s="510">
        <v>740001</v>
      </c>
      <c r="AJ893" s="509">
        <v>7</v>
      </c>
      <c r="AK893" s="509">
        <v>1</v>
      </c>
      <c r="AL893" s="509">
        <v>1</v>
      </c>
      <c r="AM893" s="509">
        <v>4</v>
      </c>
      <c r="AN893" s="509">
        <v>5</v>
      </c>
      <c r="AO893" s="509">
        <v>11</v>
      </c>
      <c r="AP893" s="509">
        <v>3</v>
      </c>
      <c r="AQ893" s="509">
        <v>4</v>
      </c>
      <c r="AR893" s="509">
        <v>3</v>
      </c>
      <c r="AS893" s="509">
        <v>1</v>
      </c>
      <c r="AT893" s="509">
        <v>8</v>
      </c>
      <c r="AU893" s="509">
        <v>1</v>
      </c>
      <c r="AV893" s="509">
        <v>1</v>
      </c>
      <c r="AW893" s="509">
        <v>1</v>
      </c>
      <c r="AX893" s="509">
        <v>1</v>
      </c>
      <c r="AY893" s="509">
        <v>1</v>
      </c>
      <c r="AZ893" s="509">
        <v>1</v>
      </c>
      <c r="BA893" s="509">
        <v>40</v>
      </c>
      <c r="BB893" s="509">
        <v>11</v>
      </c>
      <c r="BC893" s="509" t="b">
        <v>0</v>
      </c>
      <c r="BD893" s="508">
        <v>42267</v>
      </c>
      <c r="BE893" s="508">
        <v>41975</v>
      </c>
      <c r="BF893" s="509" t="b">
        <v>0</v>
      </c>
      <c r="BG893" s="510" t="s">
        <v>795</v>
      </c>
      <c r="BH893" s="509">
        <v>37</v>
      </c>
      <c r="BI893" s="510" t="s">
        <v>796</v>
      </c>
      <c r="BJ893" s="513">
        <v>42267</v>
      </c>
      <c r="BK893" s="513">
        <v>41975</v>
      </c>
      <c r="BL893" s="513">
        <v>46217</v>
      </c>
      <c r="BM893" s="513">
        <v>42471</v>
      </c>
      <c r="BN893" s="509">
        <v>1</v>
      </c>
      <c r="BO893" s="510" t="s">
        <v>1078</v>
      </c>
      <c r="BP893" s="58">
        <f t="shared" si="747"/>
        <v>0</v>
      </c>
      <c r="BQ893" s="320" t="str">
        <f>IF(AI893="","",VLOOKUP(AJ893,[0]!Qualifier,(COLUMN(AJ893)-34),FALSE))</f>
        <v>Tissue</v>
      </c>
      <c r="BR893" s="320" t="str">
        <f>IF(AJ893="","",VLOOKUP(AK893,[0]!Qualifier,(COLUMN(AK893)-34),FALSE))</f>
        <v xml:space="preserve">NoAC </v>
      </c>
      <c r="BS893" s="320" t="str">
        <f>IF(AK893="","",VLOOKUP(AL893,[0]!Qualifier,(COLUMN(AL893)-34),FALSE))</f>
        <v xml:space="preserve">NoAdd </v>
      </c>
      <c r="BT893" s="320" t="str">
        <f>IF(AL893="","",VLOOKUP(AM893,[0]!Qualifier,(COLUMN(AM893)-34),FALSE))</f>
        <v xml:space="preserve">CleanR </v>
      </c>
      <c r="BU893" s="320" t="str">
        <f>IF(AM893="","",VLOOKUP(AN893,[0]!Qualifier,(COLUMN(AN893)-34),FALSE))</f>
        <v>VSTis</v>
      </c>
      <c r="BV893" s="320" t="str">
        <f>IF(AN893="","",VLOOKUP(AO893,[0]!Qualifier,(COLUMN(AO893)-34),FALSE))</f>
        <v xml:space="preserve">-45to-35°C </v>
      </c>
      <c r="BW893" s="320" t="str">
        <f>IF(AO893="","",VLOOKUP(AP893,[0]!Qualifier,(COLUMN(AP893)-34),FALSE))</f>
        <v>Frozen</v>
      </c>
      <c r="BX893" s="320" t="str">
        <f>IF(AP893="","",VLOOKUP(AQ893,[0]!Qualifier,(COLUMN(AQ893)-34),FALSE))</f>
        <v xml:space="preserve">Postm </v>
      </c>
      <c r="BY893" s="320" t="str">
        <f>IF(AQ893="","",VLOOKUP(AR893,[0]!Qualifier,(COLUMN(AR893)-34),FALSE))</f>
        <v xml:space="preserve">Other </v>
      </c>
      <c r="BZ893" s="320" t="str">
        <f>IF(AR893="","",VLOOKUP(AS893,[0]!Qualifier,(COLUMN(AS893)-34),FALSE))</f>
        <v xml:space="preserve">NA </v>
      </c>
      <c r="CA893" s="320" t="str">
        <f>IF(AS893="","",VLOOKUP(AT893,[0]!Qualifier,(COLUMN(AT893)-34),FALSE))</f>
        <v>Transpl</v>
      </c>
      <c r="CB893" s="320" t="str">
        <f>IF(AT893="","",VLOOKUP(AU893,[0]!Qualifier,(COLUMN(AU893)-34),FALSE))</f>
        <v xml:space="preserve">None </v>
      </c>
      <c r="CC893" s="320" t="str">
        <f>IF(AU893="","",VLOOKUP(AV893,[0]!Qualifier,(COLUMN(AV893)-34),FALSE))</f>
        <v xml:space="preserve">None </v>
      </c>
      <c r="CD893" s="320" t="str">
        <f>IF(AV893="","",VLOOKUP(AW893,[0]!Qualifier,(COLUMN(AW893)-34),FALSE))</f>
        <v xml:space="preserve">NoIrr </v>
      </c>
      <c r="CE893" s="320" t="str">
        <f>IF(AW893="","",VLOOKUP(AX893,[0]!Qualifier,(COLUMN(AX893)-34),FALSE))</f>
        <v xml:space="preserve">- </v>
      </c>
      <c r="CF893" s="320" t="str">
        <f>IF(AX893="","",VLOOKUP(AY893,[0]!Qualifier,(COLUMN(AY893)-34),FALSE))</f>
        <v>no sub</v>
      </c>
      <c r="CG893" s="320" t="str">
        <f>IF(AY893="","",VLOOKUP(AZ893,[0]!Qualifier,(COLUMN(AZ893)-34),FALSE))</f>
        <v>Non</v>
      </c>
      <c r="CH893" s="320" t="str">
        <f>IF(AZ893="","",VLOOKUP(BA893,[0]!Qualifier,(COLUMN(BA893)-34),FALSE))</f>
        <v>Menisc</v>
      </c>
      <c r="CI893" s="320" t="str">
        <f>IF(BA893="","",VLOOKUP(BB893,[0]!Qualifier,(COLUMN(BB893)-34),FALSE))</f>
        <v>PAA</v>
      </c>
      <c r="CJ893" s="320"/>
      <c r="CK893" s="513" t="str">
        <f t="shared" si="716"/>
        <v>7-1-1-4-5-11-3-4-3-1-8-1-1-1-1-1-1-40-11</v>
      </c>
    </row>
    <row r="894" spans="2:89" ht="12.95" customHeight="1" outlineLevel="1" x14ac:dyDescent="0.35">
      <c r="B894" s="7">
        <f t="shared" si="690"/>
        <v>889</v>
      </c>
      <c r="C894" s="59">
        <f t="shared" si="691"/>
        <v>889</v>
      </c>
      <c r="D894" s="124">
        <f t="shared" si="692"/>
        <v>740003</v>
      </c>
      <c r="E894" s="16" t="str">
        <f t="shared" si="693"/>
        <v>Tissue</v>
      </c>
      <c r="F894" s="58" t="str">
        <f t="shared" si="694"/>
        <v xml:space="preserve">NoAC </v>
      </c>
      <c r="G894" s="58" t="str">
        <f t="shared" si="695"/>
        <v xml:space="preserve">? </v>
      </c>
      <c r="H894" s="58" t="str">
        <f t="shared" si="696"/>
        <v xml:space="preserve">Closed </v>
      </c>
      <c r="I894" s="58" t="str">
        <f t="shared" si="697"/>
        <v>VSTis</v>
      </c>
      <c r="J894" s="58" t="str">
        <f t="shared" si="698"/>
        <v xml:space="preserve">≤-35°C </v>
      </c>
      <c r="K894" s="58" t="str">
        <f t="shared" si="699"/>
        <v>Frozen</v>
      </c>
      <c r="L894" s="58" t="str">
        <f t="shared" si="700"/>
        <v xml:space="preserve">Postm </v>
      </c>
      <c r="M894" s="58" t="str">
        <f t="shared" si="701"/>
        <v>?</v>
      </c>
      <c r="N894" s="58" t="str">
        <f t="shared" si="702"/>
        <v xml:space="preserve">NA </v>
      </c>
      <c r="O894" s="58" t="str">
        <f t="shared" si="703"/>
        <v>Transpl</v>
      </c>
      <c r="P894" s="58" t="str">
        <f t="shared" si="704"/>
        <v xml:space="preserve">? </v>
      </c>
      <c r="Q894" s="58" t="str">
        <f t="shared" si="705"/>
        <v xml:space="preserve">? </v>
      </c>
      <c r="R894" s="58" t="str">
        <f t="shared" si="706"/>
        <v xml:space="preserve">NoIrr </v>
      </c>
      <c r="S894" s="58" t="str">
        <f t="shared" si="707"/>
        <v xml:space="preserve">- </v>
      </c>
      <c r="T894" s="58" t="str">
        <f t="shared" si="708"/>
        <v>no sub</v>
      </c>
      <c r="U894" s="58" t="str">
        <f t="shared" si="709"/>
        <v>BactTestNeg</v>
      </c>
      <c r="V894" s="58" t="str">
        <f t="shared" si="710"/>
        <v>Menisc</v>
      </c>
      <c r="W894" s="58" t="str">
        <f t="shared" si="711"/>
        <v xml:space="preserve">None </v>
      </c>
      <c r="Y894" s="161" t="str">
        <f t="shared" si="712"/>
        <v>7-1-0-1-5-10-3-4-0-1-8-0-0-1-1-1-10-40-1</v>
      </c>
      <c r="Z894" s="8">
        <f t="shared" si="713"/>
        <v>740003</v>
      </c>
      <c r="AA894" s="7">
        <f t="shared" si="714"/>
        <v>889</v>
      </c>
      <c r="AB894" s="29" t="str">
        <f t="shared" si="717"/>
        <v>7</v>
      </c>
      <c r="AC894" s="29" t="str">
        <f t="shared" si="717"/>
        <v>4</v>
      </c>
      <c r="AD894" s="29" t="str">
        <f t="shared" si="717"/>
        <v>0</v>
      </c>
      <c r="AE894" s="29" t="str">
        <f t="shared" si="717"/>
        <v>0</v>
      </c>
      <c r="AF894" s="29" t="str">
        <f t="shared" si="717"/>
        <v>0</v>
      </c>
      <c r="AG894" s="29" t="str">
        <f t="shared" si="717"/>
        <v>3</v>
      </c>
      <c r="AH894" s="48">
        <f t="shared" si="718"/>
        <v>889</v>
      </c>
      <c r="AI894" s="510">
        <v>740003</v>
      </c>
      <c r="AJ894" s="509">
        <v>7</v>
      </c>
      <c r="AK894" s="509">
        <v>1</v>
      </c>
      <c r="AL894" s="509">
        <v>0</v>
      </c>
      <c r="AM894" s="509">
        <v>1</v>
      </c>
      <c r="AN894" s="509">
        <v>5</v>
      </c>
      <c r="AO894" s="509">
        <v>10</v>
      </c>
      <c r="AP894" s="509">
        <v>3</v>
      </c>
      <c r="AQ894" s="509">
        <v>4</v>
      </c>
      <c r="AR894" s="509">
        <v>0</v>
      </c>
      <c r="AS894" s="509">
        <v>1</v>
      </c>
      <c r="AT894" s="509">
        <v>8</v>
      </c>
      <c r="AU894" s="509">
        <v>0</v>
      </c>
      <c r="AV894" s="509">
        <v>0</v>
      </c>
      <c r="AW894" s="509">
        <v>1</v>
      </c>
      <c r="AX894" s="509">
        <v>1</v>
      </c>
      <c r="AY894" s="509">
        <v>1</v>
      </c>
      <c r="AZ894" s="509">
        <v>10</v>
      </c>
      <c r="BA894" s="509">
        <v>40</v>
      </c>
      <c r="BB894" s="509">
        <v>1</v>
      </c>
      <c r="BC894" s="509" t="b">
        <v>0</v>
      </c>
      <c r="BD894" s="508">
        <v>45145</v>
      </c>
      <c r="BE894" s="508">
        <v>45124</v>
      </c>
      <c r="BF894" s="509" t="b">
        <v>0</v>
      </c>
      <c r="BG894" s="510" t="s">
        <v>1562</v>
      </c>
      <c r="BH894" s="509">
        <v>37</v>
      </c>
      <c r="BI894" s="510" t="s">
        <v>796</v>
      </c>
      <c r="BJ894" s="513">
        <v>45145</v>
      </c>
      <c r="BK894" s="513">
        <v>45124</v>
      </c>
      <c r="BL894" s="513">
        <v>46217</v>
      </c>
      <c r="BM894" s="513">
        <v>45516</v>
      </c>
      <c r="BN894" s="509">
        <v>1</v>
      </c>
      <c r="BO894" s="510" t="s">
        <v>1576</v>
      </c>
      <c r="BP894" s="58">
        <f t="shared" si="747"/>
        <v>0</v>
      </c>
      <c r="BQ894" s="320" t="str">
        <f>IF(AI894="","",VLOOKUP(AJ894,[0]!Qualifier,(COLUMN(AJ894)-34),FALSE))</f>
        <v>Tissue</v>
      </c>
      <c r="BR894" s="320" t="str">
        <f>IF(AJ894="","",VLOOKUP(AK894,[0]!Qualifier,(COLUMN(AK894)-34),FALSE))</f>
        <v xml:space="preserve">NoAC </v>
      </c>
      <c r="BS894" s="320" t="str">
        <f>IF(AK894="","",VLOOKUP(AL894,[0]!Qualifier,(COLUMN(AL894)-34),FALSE))</f>
        <v xml:space="preserve">? </v>
      </c>
      <c r="BT894" s="320" t="str">
        <f>IF(AL894="","",VLOOKUP(AM894,[0]!Qualifier,(COLUMN(AM894)-34),FALSE))</f>
        <v xml:space="preserve">Closed </v>
      </c>
      <c r="BU894" s="320" t="str">
        <f>IF(AM894="","",VLOOKUP(AN894,[0]!Qualifier,(COLUMN(AN894)-34),FALSE))</f>
        <v>VSTis</v>
      </c>
      <c r="BV894" s="320" t="str">
        <f>IF(AN894="","",VLOOKUP(AO894,[0]!Qualifier,(COLUMN(AO894)-34),FALSE))</f>
        <v xml:space="preserve">≤-35°C </v>
      </c>
      <c r="BW894" s="320" t="str">
        <f>IF(AO894="","",VLOOKUP(AP894,[0]!Qualifier,(COLUMN(AP894)-34),FALSE))</f>
        <v>Frozen</v>
      </c>
      <c r="BX894" s="320" t="str">
        <f>IF(AP894="","",VLOOKUP(AQ894,[0]!Qualifier,(COLUMN(AQ894)-34),FALSE))</f>
        <v xml:space="preserve">Postm </v>
      </c>
      <c r="BY894" s="320" t="str">
        <f>IF(AQ894="","",VLOOKUP(AR894,[0]!Qualifier,(COLUMN(AR894)-34),FALSE))</f>
        <v>?</v>
      </c>
      <c r="BZ894" s="320" t="str">
        <f>IF(AR894="","",VLOOKUP(AS894,[0]!Qualifier,(COLUMN(AS894)-34),FALSE))</f>
        <v xml:space="preserve">NA </v>
      </c>
      <c r="CA894" s="320" t="str">
        <f>IF(AS894="","",VLOOKUP(AT894,[0]!Qualifier,(COLUMN(AT894)-34),FALSE))</f>
        <v>Transpl</v>
      </c>
      <c r="CB894" s="320" t="str">
        <f>IF(AT894="","",VLOOKUP(AU894,[0]!Qualifier,(COLUMN(AU894)-34),FALSE))</f>
        <v xml:space="preserve">? </v>
      </c>
      <c r="CC894" s="320" t="str">
        <f>IF(AU894="","",VLOOKUP(AV894,[0]!Qualifier,(COLUMN(AV894)-34),FALSE))</f>
        <v xml:space="preserve">? </v>
      </c>
      <c r="CD894" s="320" t="str">
        <f>IF(AV894="","",VLOOKUP(AW894,[0]!Qualifier,(COLUMN(AW894)-34),FALSE))</f>
        <v xml:space="preserve">NoIrr </v>
      </c>
      <c r="CE894" s="320" t="str">
        <f>IF(AW894="","",VLOOKUP(AX894,[0]!Qualifier,(COLUMN(AX894)-34),FALSE))</f>
        <v xml:space="preserve">- </v>
      </c>
      <c r="CF894" s="320" t="str">
        <f>IF(AX894="","",VLOOKUP(AY894,[0]!Qualifier,(COLUMN(AY894)-34),FALSE))</f>
        <v>no sub</v>
      </c>
      <c r="CG894" s="320" t="str">
        <f>IF(AY894="","",VLOOKUP(AZ894,[0]!Qualifier,(COLUMN(AZ894)-34),FALSE))</f>
        <v>BactTestNeg</v>
      </c>
      <c r="CH894" s="320" t="str">
        <f>IF(AZ894="","",VLOOKUP(BA894,[0]!Qualifier,(COLUMN(BA894)-34),FALSE))</f>
        <v>Menisc</v>
      </c>
      <c r="CI894" s="320" t="str">
        <f>IF(BA894="","",VLOOKUP(BB894,[0]!Qualifier,(COLUMN(BB894)-34),FALSE))</f>
        <v xml:space="preserve">None </v>
      </c>
      <c r="CJ894" s="320"/>
      <c r="CK894" s="513" t="str">
        <f t="shared" si="716"/>
        <v>7-1-0-1-5-10-3-4-0-1-8-0-0-1-1-1-10-40-1</v>
      </c>
    </row>
    <row r="895" spans="2:89" ht="12.95" customHeight="1" outlineLevel="1" x14ac:dyDescent="0.35">
      <c r="B895" s="7">
        <f t="shared" si="690"/>
        <v>890</v>
      </c>
      <c r="C895" s="59">
        <f t="shared" si="691"/>
        <v>890</v>
      </c>
      <c r="D895" s="124">
        <f t="shared" si="692"/>
        <v>740004</v>
      </c>
      <c r="E895" s="16" t="str">
        <f t="shared" si="693"/>
        <v>Tissue</v>
      </c>
      <c r="F895" s="58" t="str">
        <f t="shared" si="694"/>
        <v xml:space="preserve">NoAC </v>
      </c>
      <c r="G895" s="58" t="str">
        <f t="shared" si="695"/>
        <v xml:space="preserve">? </v>
      </c>
      <c r="H895" s="58" t="str">
        <f t="shared" si="696"/>
        <v xml:space="preserve">Closed </v>
      </c>
      <c r="I895" s="58" t="str">
        <f t="shared" si="697"/>
        <v>VSTis</v>
      </c>
      <c r="J895" s="58" t="str">
        <f t="shared" si="698"/>
        <v xml:space="preserve">5to30°C </v>
      </c>
      <c r="K895" s="58" t="str">
        <f t="shared" si="699"/>
        <v>CellCult</v>
      </c>
      <c r="L895" s="58" t="str">
        <f t="shared" si="700"/>
        <v xml:space="preserve">Postm </v>
      </c>
      <c r="M895" s="58" t="str">
        <f t="shared" si="701"/>
        <v>?</v>
      </c>
      <c r="N895" s="58" t="str">
        <f t="shared" si="702"/>
        <v xml:space="preserve">NA </v>
      </c>
      <c r="O895" s="58" t="str">
        <f t="shared" si="703"/>
        <v>Transpl</v>
      </c>
      <c r="P895" s="58" t="str">
        <f t="shared" si="704"/>
        <v xml:space="preserve">? </v>
      </c>
      <c r="Q895" s="58" t="str">
        <f t="shared" si="705"/>
        <v xml:space="preserve">? </v>
      </c>
      <c r="R895" s="58" t="str">
        <f t="shared" si="706"/>
        <v xml:space="preserve">NoIrr </v>
      </c>
      <c r="S895" s="58" t="str">
        <f t="shared" si="707"/>
        <v xml:space="preserve">- </v>
      </c>
      <c r="T895" s="58" t="str">
        <f t="shared" si="708"/>
        <v>no sub</v>
      </c>
      <c r="U895" s="58" t="str">
        <f t="shared" si="709"/>
        <v>BactTestNeg</v>
      </c>
      <c r="V895" s="58" t="str">
        <f t="shared" si="710"/>
        <v>Menisc</v>
      </c>
      <c r="W895" s="58" t="str">
        <f t="shared" si="711"/>
        <v xml:space="preserve">None </v>
      </c>
      <c r="Y895" s="161" t="str">
        <f t="shared" si="712"/>
        <v>7-1-0-1-5-14-8-4-0-1-8-0-0-1-1-1-10-40-1</v>
      </c>
      <c r="Z895" s="8">
        <f t="shared" si="713"/>
        <v>740004</v>
      </c>
      <c r="AA895" s="7">
        <f t="shared" si="714"/>
        <v>890</v>
      </c>
      <c r="AB895" s="29" t="str">
        <f t="shared" si="717"/>
        <v>7</v>
      </c>
      <c r="AC895" s="29" t="str">
        <f t="shared" si="717"/>
        <v>4</v>
      </c>
      <c r="AD895" s="29" t="str">
        <f t="shared" si="717"/>
        <v>0</v>
      </c>
      <c r="AE895" s="29" t="str">
        <f t="shared" si="717"/>
        <v>0</v>
      </c>
      <c r="AF895" s="29" t="str">
        <f t="shared" si="717"/>
        <v>0</v>
      </c>
      <c r="AG895" s="29" t="str">
        <f t="shared" si="717"/>
        <v>4</v>
      </c>
      <c r="AH895" s="48">
        <f t="shared" si="718"/>
        <v>890</v>
      </c>
      <c r="AI895" s="510">
        <v>740004</v>
      </c>
      <c r="AJ895" s="509">
        <v>7</v>
      </c>
      <c r="AK895" s="509">
        <v>1</v>
      </c>
      <c r="AL895" s="509">
        <v>0</v>
      </c>
      <c r="AM895" s="509">
        <v>1</v>
      </c>
      <c r="AN895" s="509">
        <v>5</v>
      </c>
      <c r="AO895" s="509">
        <v>14</v>
      </c>
      <c r="AP895" s="509">
        <v>8</v>
      </c>
      <c r="AQ895" s="509">
        <v>4</v>
      </c>
      <c r="AR895" s="509">
        <v>0</v>
      </c>
      <c r="AS895" s="509">
        <v>1</v>
      </c>
      <c r="AT895" s="509">
        <v>8</v>
      </c>
      <c r="AU895" s="509">
        <v>0</v>
      </c>
      <c r="AV895" s="509">
        <v>0</v>
      </c>
      <c r="AW895" s="509">
        <v>1</v>
      </c>
      <c r="AX895" s="509">
        <v>1</v>
      </c>
      <c r="AY895" s="509">
        <v>1</v>
      </c>
      <c r="AZ895" s="509">
        <v>10</v>
      </c>
      <c r="BA895" s="509">
        <v>40</v>
      </c>
      <c r="BB895" s="509">
        <v>1</v>
      </c>
      <c r="BC895" s="509" t="b">
        <v>0</v>
      </c>
      <c r="BD895" s="508">
        <v>45145</v>
      </c>
      <c r="BE895" s="508">
        <v>45124</v>
      </c>
      <c r="BF895" s="509" t="b">
        <v>0</v>
      </c>
      <c r="BG895" s="510" t="s">
        <v>1563</v>
      </c>
      <c r="BH895" s="509">
        <v>37</v>
      </c>
      <c r="BI895" s="510" t="s">
        <v>796</v>
      </c>
      <c r="BJ895" s="513">
        <v>45145</v>
      </c>
      <c r="BK895" s="513">
        <v>45124</v>
      </c>
      <c r="BL895" s="513">
        <v>46217</v>
      </c>
      <c r="BM895" s="513">
        <v>45516</v>
      </c>
      <c r="BN895" s="509">
        <v>1</v>
      </c>
      <c r="BO895" s="510" t="s">
        <v>1576</v>
      </c>
      <c r="BP895" s="58">
        <f t="shared" si="747"/>
        <v>0</v>
      </c>
      <c r="BQ895" s="320" t="str">
        <f>IF(AI895="","",VLOOKUP(AJ895,[0]!Qualifier,(COLUMN(AJ895)-34),FALSE))</f>
        <v>Tissue</v>
      </c>
      <c r="BR895" s="320" t="str">
        <f>IF(AJ895="","",VLOOKUP(AK895,[0]!Qualifier,(COLUMN(AK895)-34),FALSE))</f>
        <v xml:space="preserve">NoAC </v>
      </c>
      <c r="BS895" s="320" t="str">
        <f>IF(AK895="","",VLOOKUP(AL895,[0]!Qualifier,(COLUMN(AL895)-34),FALSE))</f>
        <v xml:space="preserve">? </v>
      </c>
      <c r="BT895" s="320" t="str">
        <f>IF(AL895="","",VLOOKUP(AM895,[0]!Qualifier,(COLUMN(AM895)-34),FALSE))</f>
        <v xml:space="preserve">Closed </v>
      </c>
      <c r="BU895" s="320" t="str">
        <f>IF(AM895="","",VLOOKUP(AN895,[0]!Qualifier,(COLUMN(AN895)-34),FALSE))</f>
        <v>VSTis</v>
      </c>
      <c r="BV895" s="320" t="str">
        <f>IF(AN895="","",VLOOKUP(AO895,[0]!Qualifier,(COLUMN(AO895)-34),FALSE))</f>
        <v xml:space="preserve">5to30°C </v>
      </c>
      <c r="BW895" s="320" t="str">
        <f>IF(AO895="","",VLOOKUP(AP895,[0]!Qualifier,(COLUMN(AP895)-34),FALSE))</f>
        <v>CellCult</v>
      </c>
      <c r="BX895" s="320" t="str">
        <f>IF(AP895="","",VLOOKUP(AQ895,[0]!Qualifier,(COLUMN(AQ895)-34),FALSE))</f>
        <v xml:space="preserve">Postm </v>
      </c>
      <c r="BY895" s="320" t="str">
        <f>IF(AQ895="","",VLOOKUP(AR895,[0]!Qualifier,(COLUMN(AR895)-34),FALSE))</f>
        <v>?</v>
      </c>
      <c r="BZ895" s="320" t="str">
        <f>IF(AR895="","",VLOOKUP(AS895,[0]!Qualifier,(COLUMN(AS895)-34),FALSE))</f>
        <v xml:space="preserve">NA </v>
      </c>
      <c r="CA895" s="320" t="str">
        <f>IF(AS895="","",VLOOKUP(AT895,[0]!Qualifier,(COLUMN(AT895)-34),FALSE))</f>
        <v>Transpl</v>
      </c>
      <c r="CB895" s="320" t="str">
        <f>IF(AT895="","",VLOOKUP(AU895,[0]!Qualifier,(COLUMN(AU895)-34),FALSE))</f>
        <v xml:space="preserve">? </v>
      </c>
      <c r="CC895" s="320" t="str">
        <f>IF(AU895="","",VLOOKUP(AV895,[0]!Qualifier,(COLUMN(AV895)-34),FALSE))</f>
        <v xml:space="preserve">? </v>
      </c>
      <c r="CD895" s="320" t="str">
        <f>IF(AV895="","",VLOOKUP(AW895,[0]!Qualifier,(COLUMN(AW895)-34),FALSE))</f>
        <v xml:space="preserve">NoIrr </v>
      </c>
      <c r="CE895" s="320" t="str">
        <f>IF(AW895="","",VLOOKUP(AX895,[0]!Qualifier,(COLUMN(AX895)-34),FALSE))</f>
        <v xml:space="preserve">- </v>
      </c>
      <c r="CF895" s="320" t="str">
        <f>IF(AX895="","",VLOOKUP(AY895,[0]!Qualifier,(COLUMN(AY895)-34),FALSE))</f>
        <v>no sub</v>
      </c>
      <c r="CG895" s="320" t="str">
        <f>IF(AY895="","",VLOOKUP(AZ895,[0]!Qualifier,(COLUMN(AZ895)-34),FALSE))</f>
        <v>BactTestNeg</v>
      </c>
      <c r="CH895" s="320" t="str">
        <f>IF(AZ895="","",VLOOKUP(BA895,[0]!Qualifier,(COLUMN(BA895)-34),FALSE))</f>
        <v>Menisc</v>
      </c>
      <c r="CI895" s="320" t="str">
        <f>IF(BA895="","",VLOOKUP(BB895,[0]!Qualifier,(COLUMN(BB895)-34),FALSE))</f>
        <v xml:space="preserve">None </v>
      </c>
      <c r="CJ895" s="320"/>
      <c r="CK895" s="513" t="str">
        <f t="shared" si="716"/>
        <v>7-1-0-1-5-14-8-4-0-1-8-0-0-1-1-1-10-40-1</v>
      </c>
    </row>
    <row r="896" spans="2:89" ht="12.95" customHeight="1" outlineLevel="1" x14ac:dyDescent="0.35">
      <c r="B896" s="7">
        <f t="shared" si="690"/>
        <v>891</v>
      </c>
      <c r="C896" s="59">
        <f t="shared" si="691"/>
        <v>891</v>
      </c>
      <c r="D896" s="124">
        <f t="shared" si="692"/>
        <v>741001</v>
      </c>
      <c r="E896" s="16" t="str">
        <f t="shared" si="693"/>
        <v>Tissue</v>
      </c>
      <c r="F896" s="58" t="str">
        <f t="shared" si="694"/>
        <v xml:space="preserve">NoAC </v>
      </c>
      <c r="G896" s="58" t="str">
        <f t="shared" si="695"/>
        <v xml:space="preserve">NoAdd </v>
      </c>
      <c r="H896" s="58" t="str">
        <f t="shared" si="696"/>
        <v xml:space="preserve">CleanR </v>
      </c>
      <c r="I896" s="58" t="str">
        <f t="shared" si="697"/>
        <v>VSTis</v>
      </c>
      <c r="J896" s="58" t="str">
        <f t="shared" si="698"/>
        <v>RoomT</v>
      </c>
      <c r="K896" s="58" t="str">
        <f t="shared" si="699"/>
        <v>Lyophil</v>
      </c>
      <c r="L896" s="58" t="str">
        <f t="shared" si="700"/>
        <v xml:space="preserve">Postm </v>
      </c>
      <c r="M896" s="58" t="str">
        <f t="shared" si="701"/>
        <v xml:space="preserve">Other </v>
      </c>
      <c r="N896" s="58" t="str">
        <f t="shared" si="702"/>
        <v xml:space="preserve">NA </v>
      </c>
      <c r="O896" s="58" t="str">
        <f t="shared" si="703"/>
        <v>Transpl</v>
      </c>
      <c r="P896" s="58" t="str">
        <f t="shared" si="704"/>
        <v xml:space="preserve">None </v>
      </c>
      <c r="Q896" s="58" t="str">
        <f t="shared" si="705"/>
        <v xml:space="preserve">None </v>
      </c>
      <c r="R896" s="58" t="str">
        <f t="shared" si="706"/>
        <v xml:space="preserve">NoIrr </v>
      </c>
      <c r="S896" s="58" t="str">
        <f t="shared" si="707"/>
        <v xml:space="preserve">- </v>
      </c>
      <c r="T896" s="58" t="str">
        <f t="shared" si="708"/>
        <v>no sub</v>
      </c>
      <c r="U896" s="58" t="str">
        <f t="shared" si="709"/>
        <v>Non</v>
      </c>
      <c r="V896" s="58" t="str">
        <f t="shared" si="710"/>
        <v>Ligament</v>
      </c>
      <c r="W896" s="58" t="str">
        <f t="shared" si="711"/>
        <v>PAA</v>
      </c>
      <c r="Y896" s="161" t="str">
        <f t="shared" si="712"/>
        <v>7-1-1-4-5-13-2-4-3-1-8-1-1-1-1-1-1-41-11</v>
      </c>
      <c r="Z896" s="8">
        <f t="shared" si="713"/>
        <v>741001</v>
      </c>
      <c r="AA896" s="7">
        <f t="shared" si="714"/>
        <v>891</v>
      </c>
      <c r="AB896" s="29" t="str">
        <f t="shared" si="717"/>
        <v>7</v>
      </c>
      <c r="AC896" s="29" t="str">
        <f t="shared" si="717"/>
        <v>4</v>
      </c>
      <c r="AD896" s="29" t="str">
        <f t="shared" si="717"/>
        <v>1</v>
      </c>
      <c r="AE896" s="29" t="str">
        <f t="shared" si="717"/>
        <v>0</v>
      </c>
      <c r="AF896" s="29" t="str">
        <f t="shared" si="717"/>
        <v>0</v>
      </c>
      <c r="AG896" s="29" t="str">
        <f t="shared" si="717"/>
        <v>1</v>
      </c>
      <c r="AH896" s="48">
        <f t="shared" si="718"/>
        <v>891</v>
      </c>
      <c r="AI896" s="510">
        <v>741001</v>
      </c>
      <c r="AJ896" s="509">
        <v>7</v>
      </c>
      <c r="AK896" s="509">
        <v>1</v>
      </c>
      <c r="AL896" s="509">
        <v>1</v>
      </c>
      <c r="AM896" s="509">
        <v>4</v>
      </c>
      <c r="AN896" s="509">
        <v>5</v>
      </c>
      <c r="AO896" s="509">
        <v>13</v>
      </c>
      <c r="AP896" s="509">
        <v>2</v>
      </c>
      <c r="AQ896" s="509">
        <v>4</v>
      </c>
      <c r="AR896" s="509">
        <v>3</v>
      </c>
      <c r="AS896" s="509">
        <v>1</v>
      </c>
      <c r="AT896" s="509">
        <v>8</v>
      </c>
      <c r="AU896" s="509">
        <v>1</v>
      </c>
      <c r="AV896" s="509">
        <v>1</v>
      </c>
      <c r="AW896" s="509">
        <v>1</v>
      </c>
      <c r="AX896" s="509">
        <v>1</v>
      </c>
      <c r="AY896" s="509">
        <v>1</v>
      </c>
      <c r="AZ896" s="509">
        <v>1</v>
      </c>
      <c r="BA896" s="509">
        <v>41</v>
      </c>
      <c r="BB896" s="509">
        <v>11</v>
      </c>
      <c r="BC896" s="509" t="b">
        <v>0</v>
      </c>
      <c r="BD896" s="508">
        <v>41252</v>
      </c>
      <c r="BE896" s="508">
        <v>40751</v>
      </c>
      <c r="BF896" s="509" t="b">
        <v>0</v>
      </c>
      <c r="BG896" s="510" t="s">
        <v>797</v>
      </c>
      <c r="BH896" s="509">
        <v>40</v>
      </c>
      <c r="BI896" s="510" t="s">
        <v>798</v>
      </c>
      <c r="BJ896" s="513">
        <v>41252</v>
      </c>
      <c r="BK896" s="513">
        <v>40751</v>
      </c>
      <c r="BL896" s="513">
        <v>46217</v>
      </c>
      <c r="BM896" s="513">
        <v>42471</v>
      </c>
      <c r="BN896" s="509">
        <v>1</v>
      </c>
      <c r="BO896" s="510" t="s">
        <v>1078</v>
      </c>
      <c r="BP896" s="58">
        <f t="shared" si="747"/>
        <v>0</v>
      </c>
      <c r="BQ896" s="320" t="str">
        <f>IF(AI896="","",VLOOKUP(AJ896,[0]!Qualifier,(COLUMN(AJ896)-34),FALSE))</f>
        <v>Tissue</v>
      </c>
      <c r="BR896" s="320" t="str">
        <f>IF(AJ896="","",VLOOKUP(AK896,[0]!Qualifier,(COLUMN(AK896)-34),FALSE))</f>
        <v xml:space="preserve">NoAC </v>
      </c>
      <c r="BS896" s="320" t="str">
        <f>IF(AK896="","",VLOOKUP(AL896,[0]!Qualifier,(COLUMN(AL896)-34),FALSE))</f>
        <v xml:space="preserve">NoAdd </v>
      </c>
      <c r="BT896" s="320" t="str">
        <f>IF(AL896="","",VLOOKUP(AM896,[0]!Qualifier,(COLUMN(AM896)-34),FALSE))</f>
        <v xml:space="preserve">CleanR </v>
      </c>
      <c r="BU896" s="320" t="str">
        <f>IF(AM896="","",VLOOKUP(AN896,[0]!Qualifier,(COLUMN(AN896)-34),FALSE))</f>
        <v>VSTis</v>
      </c>
      <c r="BV896" s="320" t="str">
        <f>IF(AN896="","",VLOOKUP(AO896,[0]!Qualifier,(COLUMN(AO896)-34),FALSE))</f>
        <v>RoomT</v>
      </c>
      <c r="BW896" s="320" t="str">
        <f>IF(AO896="","",VLOOKUP(AP896,[0]!Qualifier,(COLUMN(AP896)-34),FALSE))</f>
        <v>Lyophil</v>
      </c>
      <c r="BX896" s="320" t="str">
        <f>IF(AP896="","",VLOOKUP(AQ896,[0]!Qualifier,(COLUMN(AQ896)-34),FALSE))</f>
        <v xml:space="preserve">Postm </v>
      </c>
      <c r="BY896" s="320" t="str">
        <f>IF(AQ896="","",VLOOKUP(AR896,[0]!Qualifier,(COLUMN(AR896)-34),FALSE))</f>
        <v xml:space="preserve">Other </v>
      </c>
      <c r="BZ896" s="320" t="str">
        <f>IF(AR896="","",VLOOKUP(AS896,[0]!Qualifier,(COLUMN(AS896)-34),FALSE))</f>
        <v xml:space="preserve">NA </v>
      </c>
      <c r="CA896" s="320" t="str">
        <f>IF(AS896="","",VLOOKUP(AT896,[0]!Qualifier,(COLUMN(AT896)-34),FALSE))</f>
        <v>Transpl</v>
      </c>
      <c r="CB896" s="320" t="str">
        <f>IF(AT896="","",VLOOKUP(AU896,[0]!Qualifier,(COLUMN(AU896)-34),FALSE))</f>
        <v xml:space="preserve">None </v>
      </c>
      <c r="CC896" s="320" t="str">
        <f>IF(AU896="","",VLOOKUP(AV896,[0]!Qualifier,(COLUMN(AV896)-34),FALSE))</f>
        <v xml:space="preserve">None </v>
      </c>
      <c r="CD896" s="320" t="str">
        <f>IF(AV896="","",VLOOKUP(AW896,[0]!Qualifier,(COLUMN(AW896)-34),FALSE))</f>
        <v xml:space="preserve">NoIrr </v>
      </c>
      <c r="CE896" s="320" t="str">
        <f>IF(AW896="","",VLOOKUP(AX896,[0]!Qualifier,(COLUMN(AX896)-34),FALSE))</f>
        <v xml:space="preserve">- </v>
      </c>
      <c r="CF896" s="320" t="str">
        <f>IF(AX896="","",VLOOKUP(AY896,[0]!Qualifier,(COLUMN(AY896)-34),FALSE))</f>
        <v>no sub</v>
      </c>
      <c r="CG896" s="320" t="str">
        <f>IF(AY896="","",VLOOKUP(AZ896,[0]!Qualifier,(COLUMN(AZ896)-34),FALSE))</f>
        <v>Non</v>
      </c>
      <c r="CH896" s="320" t="str">
        <f>IF(AZ896="","",VLOOKUP(BA896,[0]!Qualifier,(COLUMN(BA896)-34),FALSE))</f>
        <v>Ligament</v>
      </c>
      <c r="CI896" s="320" t="str">
        <f>IF(BA896="","",VLOOKUP(BB896,[0]!Qualifier,(COLUMN(BB896)-34),FALSE))</f>
        <v>PAA</v>
      </c>
      <c r="CJ896" s="320"/>
      <c r="CK896" s="513" t="str">
        <f t="shared" si="716"/>
        <v>7-1-1-4-5-13-2-4-3-1-8-1-1-1-1-1-1-41-11</v>
      </c>
    </row>
    <row r="897" spans="2:89" ht="12.95" customHeight="1" outlineLevel="1" x14ac:dyDescent="0.35">
      <c r="B897" s="7">
        <f t="shared" si="690"/>
        <v>892</v>
      </c>
      <c r="C897" s="59">
        <f t="shared" si="691"/>
        <v>892</v>
      </c>
      <c r="D897" s="124">
        <f t="shared" si="692"/>
        <v>741002</v>
      </c>
      <c r="E897" s="16" t="str">
        <f t="shared" si="693"/>
        <v>Tissue</v>
      </c>
      <c r="F897" s="58" t="str">
        <f t="shared" si="694"/>
        <v xml:space="preserve">NoAC </v>
      </c>
      <c r="G897" s="58" t="str">
        <f t="shared" si="695"/>
        <v xml:space="preserve">NoAdd </v>
      </c>
      <c r="H897" s="58" t="str">
        <f t="shared" si="696"/>
        <v xml:space="preserve">CleanR </v>
      </c>
      <c r="I897" s="58" t="str">
        <f t="shared" si="697"/>
        <v>VSTis</v>
      </c>
      <c r="J897" s="58" t="str">
        <f t="shared" si="698"/>
        <v xml:space="preserve">≤-30°C  </v>
      </c>
      <c r="K897" s="58" t="str">
        <f t="shared" si="699"/>
        <v>Frozen</v>
      </c>
      <c r="L897" s="58" t="str">
        <f t="shared" si="700"/>
        <v xml:space="preserve">Postm </v>
      </c>
      <c r="M897" s="58" t="str">
        <f t="shared" si="701"/>
        <v xml:space="preserve">Other </v>
      </c>
      <c r="N897" s="58" t="str">
        <f t="shared" si="702"/>
        <v xml:space="preserve">NA </v>
      </c>
      <c r="O897" s="58" t="str">
        <f t="shared" si="703"/>
        <v>Transpl</v>
      </c>
      <c r="P897" s="58" t="str">
        <f t="shared" si="704"/>
        <v xml:space="preserve">None </v>
      </c>
      <c r="Q897" s="58" t="str">
        <f t="shared" si="705"/>
        <v xml:space="preserve">None </v>
      </c>
      <c r="R897" s="58" t="str">
        <f t="shared" si="706"/>
        <v xml:space="preserve">NoIrr </v>
      </c>
      <c r="S897" s="58" t="str">
        <f t="shared" si="707"/>
        <v xml:space="preserve">- </v>
      </c>
      <c r="T897" s="58" t="str">
        <f t="shared" si="708"/>
        <v>no sub</v>
      </c>
      <c r="U897" s="58" t="str">
        <f t="shared" si="709"/>
        <v>Non</v>
      </c>
      <c r="V897" s="58" t="str">
        <f t="shared" si="710"/>
        <v>Ligament</v>
      </c>
      <c r="W897" s="58" t="str">
        <f t="shared" si="711"/>
        <v>PAA</v>
      </c>
      <c r="Y897" s="161" t="str">
        <f t="shared" si="712"/>
        <v>7-1-1-4-5-4-3-4-3-1-8-1-1-1-1-1-1-41-11</v>
      </c>
      <c r="Z897" s="8">
        <f t="shared" si="713"/>
        <v>741002</v>
      </c>
      <c r="AA897" s="7">
        <f t="shared" si="714"/>
        <v>892</v>
      </c>
      <c r="AB897" s="29" t="str">
        <f t="shared" si="717"/>
        <v>7</v>
      </c>
      <c r="AC897" s="29" t="str">
        <f t="shared" si="717"/>
        <v>4</v>
      </c>
      <c r="AD897" s="29" t="str">
        <f t="shared" si="717"/>
        <v>1</v>
      </c>
      <c r="AE897" s="29" t="str">
        <f t="shared" si="717"/>
        <v>0</v>
      </c>
      <c r="AF897" s="29" t="str">
        <f t="shared" si="717"/>
        <v>0</v>
      </c>
      <c r="AG897" s="29" t="str">
        <f t="shared" si="717"/>
        <v>2</v>
      </c>
      <c r="AH897" s="48">
        <f t="shared" si="718"/>
        <v>892</v>
      </c>
      <c r="AI897" s="510">
        <v>741002</v>
      </c>
      <c r="AJ897" s="509">
        <v>7</v>
      </c>
      <c r="AK897" s="509">
        <v>1</v>
      </c>
      <c r="AL897" s="509">
        <v>1</v>
      </c>
      <c r="AM897" s="509">
        <v>4</v>
      </c>
      <c r="AN897" s="509">
        <v>5</v>
      </c>
      <c r="AO897" s="509">
        <v>4</v>
      </c>
      <c r="AP897" s="509">
        <v>3</v>
      </c>
      <c r="AQ897" s="509">
        <v>4</v>
      </c>
      <c r="AR897" s="509">
        <v>3</v>
      </c>
      <c r="AS897" s="509">
        <v>1</v>
      </c>
      <c r="AT897" s="509">
        <v>8</v>
      </c>
      <c r="AU897" s="509">
        <v>1</v>
      </c>
      <c r="AV897" s="509">
        <v>1</v>
      </c>
      <c r="AW897" s="509">
        <v>1</v>
      </c>
      <c r="AX897" s="509">
        <v>1</v>
      </c>
      <c r="AY897" s="509">
        <v>1</v>
      </c>
      <c r="AZ897" s="509">
        <v>1</v>
      </c>
      <c r="BA897" s="509">
        <v>41</v>
      </c>
      <c r="BB897" s="509">
        <v>11</v>
      </c>
      <c r="BC897" s="509" t="b">
        <v>0</v>
      </c>
      <c r="BD897" s="508">
        <v>41252</v>
      </c>
      <c r="BE897" s="508">
        <v>40751</v>
      </c>
      <c r="BF897" s="509" t="b">
        <v>0</v>
      </c>
      <c r="BG897" s="510" t="s">
        <v>1439</v>
      </c>
      <c r="BH897" s="509">
        <v>40</v>
      </c>
      <c r="BI897" s="510" t="s">
        <v>798</v>
      </c>
      <c r="BJ897" s="513">
        <v>41252</v>
      </c>
      <c r="BK897" s="513">
        <v>40751</v>
      </c>
      <c r="BL897" s="513">
        <v>46217</v>
      </c>
      <c r="BM897" s="513">
        <v>42471</v>
      </c>
      <c r="BN897" s="509">
        <v>1</v>
      </c>
      <c r="BO897" s="510" t="s">
        <v>1078</v>
      </c>
      <c r="BP897" s="58">
        <f t="shared" si="747"/>
        <v>0</v>
      </c>
      <c r="BQ897" s="320" t="str">
        <f>IF(AI897="","",VLOOKUP(AJ897,[0]!Qualifier,(COLUMN(AJ897)-34),FALSE))</f>
        <v>Tissue</v>
      </c>
      <c r="BR897" s="320" t="str">
        <f>IF(AJ897="","",VLOOKUP(AK897,[0]!Qualifier,(COLUMN(AK897)-34),FALSE))</f>
        <v xml:space="preserve">NoAC </v>
      </c>
      <c r="BS897" s="320" t="str">
        <f>IF(AK897="","",VLOOKUP(AL897,[0]!Qualifier,(COLUMN(AL897)-34),FALSE))</f>
        <v xml:space="preserve">NoAdd </v>
      </c>
      <c r="BT897" s="320" t="str">
        <f>IF(AL897="","",VLOOKUP(AM897,[0]!Qualifier,(COLUMN(AM897)-34),FALSE))</f>
        <v xml:space="preserve">CleanR </v>
      </c>
      <c r="BU897" s="320" t="str">
        <f>IF(AM897="","",VLOOKUP(AN897,[0]!Qualifier,(COLUMN(AN897)-34),FALSE))</f>
        <v>VSTis</v>
      </c>
      <c r="BV897" s="320" t="str">
        <f>IF(AN897="","",VLOOKUP(AO897,[0]!Qualifier,(COLUMN(AO897)-34),FALSE))</f>
        <v xml:space="preserve">≤-30°C  </v>
      </c>
      <c r="BW897" s="320" t="str">
        <f>IF(AO897="","",VLOOKUP(AP897,[0]!Qualifier,(COLUMN(AP897)-34),FALSE))</f>
        <v>Frozen</v>
      </c>
      <c r="BX897" s="320" t="str">
        <f>IF(AP897="","",VLOOKUP(AQ897,[0]!Qualifier,(COLUMN(AQ897)-34),FALSE))</f>
        <v xml:space="preserve">Postm </v>
      </c>
      <c r="BY897" s="320" t="str">
        <f>IF(AQ897="","",VLOOKUP(AR897,[0]!Qualifier,(COLUMN(AR897)-34),FALSE))</f>
        <v xml:space="preserve">Other </v>
      </c>
      <c r="BZ897" s="320" t="str">
        <f>IF(AR897="","",VLOOKUP(AS897,[0]!Qualifier,(COLUMN(AS897)-34),FALSE))</f>
        <v xml:space="preserve">NA </v>
      </c>
      <c r="CA897" s="320" t="str">
        <f>IF(AS897="","",VLOOKUP(AT897,[0]!Qualifier,(COLUMN(AT897)-34),FALSE))</f>
        <v>Transpl</v>
      </c>
      <c r="CB897" s="320" t="str">
        <f>IF(AT897="","",VLOOKUP(AU897,[0]!Qualifier,(COLUMN(AU897)-34),FALSE))</f>
        <v xml:space="preserve">None </v>
      </c>
      <c r="CC897" s="320" t="str">
        <f>IF(AU897="","",VLOOKUP(AV897,[0]!Qualifier,(COLUMN(AV897)-34),FALSE))</f>
        <v xml:space="preserve">None </v>
      </c>
      <c r="CD897" s="320" t="str">
        <f>IF(AV897="","",VLOOKUP(AW897,[0]!Qualifier,(COLUMN(AW897)-34),FALSE))</f>
        <v xml:space="preserve">NoIrr </v>
      </c>
      <c r="CE897" s="320" t="str">
        <f>IF(AW897="","",VLOOKUP(AX897,[0]!Qualifier,(COLUMN(AX897)-34),FALSE))</f>
        <v xml:space="preserve">- </v>
      </c>
      <c r="CF897" s="320" t="str">
        <f>IF(AX897="","",VLOOKUP(AY897,[0]!Qualifier,(COLUMN(AY897)-34),FALSE))</f>
        <v>no sub</v>
      </c>
      <c r="CG897" s="320" t="str">
        <f>IF(AY897="","",VLOOKUP(AZ897,[0]!Qualifier,(COLUMN(AZ897)-34),FALSE))</f>
        <v>Non</v>
      </c>
      <c r="CH897" s="320" t="str">
        <f>IF(AZ897="","",VLOOKUP(BA897,[0]!Qualifier,(COLUMN(BA897)-34),FALSE))</f>
        <v>Ligament</v>
      </c>
      <c r="CI897" s="320" t="str">
        <f>IF(BA897="","",VLOOKUP(BB897,[0]!Qualifier,(COLUMN(BB897)-34),FALSE))</f>
        <v>PAA</v>
      </c>
      <c r="CJ897" s="320"/>
      <c r="CK897" s="513" t="str">
        <f t="shared" si="716"/>
        <v>7-1-1-4-5-4-3-4-3-1-8-1-1-1-1-1-1-41-11</v>
      </c>
    </row>
    <row r="898" spans="2:89" ht="12.95" customHeight="1" outlineLevel="1" x14ac:dyDescent="0.35">
      <c r="B898" s="7">
        <f t="shared" si="690"/>
        <v>893</v>
      </c>
      <c r="C898" s="59">
        <f t="shared" si="691"/>
        <v>893</v>
      </c>
      <c r="D898" s="124">
        <f t="shared" si="692"/>
        <v>741003</v>
      </c>
      <c r="E898" s="16" t="str">
        <f t="shared" si="693"/>
        <v>Tissue</v>
      </c>
      <c r="F898" s="58" t="str">
        <f t="shared" si="694"/>
        <v xml:space="preserve">NoAC </v>
      </c>
      <c r="G898" s="58" t="str">
        <f t="shared" si="695"/>
        <v xml:space="preserve">NoAdd </v>
      </c>
      <c r="H898" s="58" t="str">
        <f t="shared" si="696"/>
        <v xml:space="preserve">CleanR </v>
      </c>
      <c r="I898" s="58" t="str">
        <f t="shared" si="697"/>
        <v>VSTis</v>
      </c>
      <c r="J898" s="58" t="str">
        <f t="shared" si="698"/>
        <v xml:space="preserve">-45to-35°C </v>
      </c>
      <c r="K898" s="58" t="str">
        <f t="shared" si="699"/>
        <v>Frozen</v>
      </c>
      <c r="L898" s="58" t="str">
        <f t="shared" si="700"/>
        <v xml:space="preserve">Postm </v>
      </c>
      <c r="M898" s="58" t="str">
        <f t="shared" si="701"/>
        <v xml:space="preserve">Other </v>
      </c>
      <c r="N898" s="58" t="str">
        <f t="shared" si="702"/>
        <v xml:space="preserve">NA </v>
      </c>
      <c r="O898" s="58" t="str">
        <f t="shared" si="703"/>
        <v>Transpl</v>
      </c>
      <c r="P898" s="58" t="str">
        <f t="shared" si="704"/>
        <v xml:space="preserve">None </v>
      </c>
      <c r="Q898" s="58" t="str">
        <f t="shared" si="705"/>
        <v xml:space="preserve">None </v>
      </c>
      <c r="R898" s="58" t="str">
        <f t="shared" si="706"/>
        <v xml:space="preserve">NoIrr </v>
      </c>
      <c r="S898" s="58" t="str">
        <f t="shared" si="707"/>
        <v xml:space="preserve">- </v>
      </c>
      <c r="T898" s="58" t="str">
        <f t="shared" si="708"/>
        <v>no sub</v>
      </c>
      <c r="U898" s="58" t="str">
        <f t="shared" si="709"/>
        <v>Non</v>
      </c>
      <c r="V898" s="58" t="str">
        <f t="shared" si="710"/>
        <v>Ligament</v>
      </c>
      <c r="W898" s="58" t="str">
        <f t="shared" si="711"/>
        <v>PAA</v>
      </c>
      <c r="Y898" s="161" t="str">
        <f t="shared" si="712"/>
        <v>7-1-1-4-5-11-3-4-3-1-8-1-1-1-1-1-1-41-11</v>
      </c>
      <c r="Z898" s="8">
        <f t="shared" si="713"/>
        <v>741003</v>
      </c>
      <c r="AA898" s="7">
        <f t="shared" si="714"/>
        <v>893</v>
      </c>
      <c r="AB898" s="29" t="str">
        <f t="shared" si="717"/>
        <v>7</v>
      </c>
      <c r="AC898" s="29" t="str">
        <f t="shared" si="717"/>
        <v>4</v>
      </c>
      <c r="AD898" s="29" t="str">
        <f t="shared" si="717"/>
        <v>1</v>
      </c>
      <c r="AE898" s="29" t="str">
        <f t="shared" si="717"/>
        <v>0</v>
      </c>
      <c r="AF898" s="29" t="str">
        <f t="shared" si="717"/>
        <v>0</v>
      </c>
      <c r="AG898" s="29" t="str">
        <f t="shared" si="717"/>
        <v>3</v>
      </c>
      <c r="AH898" s="48">
        <f t="shared" si="718"/>
        <v>893</v>
      </c>
      <c r="AI898" s="510">
        <v>741003</v>
      </c>
      <c r="AJ898" s="509">
        <v>7</v>
      </c>
      <c r="AK898" s="509">
        <v>1</v>
      </c>
      <c r="AL898" s="509">
        <v>1</v>
      </c>
      <c r="AM898" s="509">
        <v>4</v>
      </c>
      <c r="AN898" s="509">
        <v>5</v>
      </c>
      <c r="AO898" s="509">
        <v>11</v>
      </c>
      <c r="AP898" s="509">
        <v>3</v>
      </c>
      <c r="AQ898" s="509">
        <v>4</v>
      </c>
      <c r="AR898" s="509">
        <v>3</v>
      </c>
      <c r="AS898" s="509">
        <v>1</v>
      </c>
      <c r="AT898" s="509">
        <v>8</v>
      </c>
      <c r="AU898" s="509">
        <v>1</v>
      </c>
      <c r="AV898" s="509">
        <v>1</v>
      </c>
      <c r="AW898" s="509">
        <v>1</v>
      </c>
      <c r="AX898" s="509">
        <v>1</v>
      </c>
      <c r="AY898" s="509">
        <v>1</v>
      </c>
      <c r="AZ898" s="509">
        <v>1</v>
      </c>
      <c r="BA898" s="509">
        <v>41</v>
      </c>
      <c r="BB898" s="509">
        <v>11</v>
      </c>
      <c r="BC898" s="509" t="b">
        <v>0</v>
      </c>
      <c r="BD898" s="508">
        <v>42267</v>
      </c>
      <c r="BE898" s="508">
        <v>41975</v>
      </c>
      <c r="BF898" s="509" t="b">
        <v>0</v>
      </c>
      <c r="BG898" s="510" t="s">
        <v>799</v>
      </c>
      <c r="BH898" s="509">
        <v>40</v>
      </c>
      <c r="BI898" s="510" t="s">
        <v>798</v>
      </c>
      <c r="BJ898" s="513">
        <v>42267</v>
      </c>
      <c r="BK898" s="513">
        <v>41975</v>
      </c>
      <c r="BL898" s="513">
        <v>46217</v>
      </c>
      <c r="BM898" s="513">
        <v>42471</v>
      </c>
      <c r="BN898" s="509">
        <v>1</v>
      </c>
      <c r="BO898" s="510" t="s">
        <v>1078</v>
      </c>
      <c r="BP898" s="58">
        <f t="shared" si="747"/>
        <v>0</v>
      </c>
      <c r="BQ898" s="320" t="str">
        <f>IF(AI898="","",VLOOKUP(AJ898,[0]!Qualifier,(COLUMN(AJ898)-34),FALSE))</f>
        <v>Tissue</v>
      </c>
      <c r="BR898" s="320" t="str">
        <f>IF(AJ898="","",VLOOKUP(AK898,[0]!Qualifier,(COLUMN(AK898)-34),FALSE))</f>
        <v xml:space="preserve">NoAC </v>
      </c>
      <c r="BS898" s="320" t="str">
        <f>IF(AK898="","",VLOOKUP(AL898,[0]!Qualifier,(COLUMN(AL898)-34),FALSE))</f>
        <v xml:space="preserve">NoAdd </v>
      </c>
      <c r="BT898" s="320" t="str">
        <f>IF(AL898="","",VLOOKUP(AM898,[0]!Qualifier,(COLUMN(AM898)-34),FALSE))</f>
        <v xml:space="preserve">CleanR </v>
      </c>
      <c r="BU898" s="320" t="str">
        <f>IF(AM898="","",VLOOKUP(AN898,[0]!Qualifier,(COLUMN(AN898)-34),FALSE))</f>
        <v>VSTis</v>
      </c>
      <c r="BV898" s="320" t="str">
        <f>IF(AN898="","",VLOOKUP(AO898,[0]!Qualifier,(COLUMN(AO898)-34),FALSE))</f>
        <v xml:space="preserve">-45to-35°C </v>
      </c>
      <c r="BW898" s="320" t="str">
        <f>IF(AO898="","",VLOOKUP(AP898,[0]!Qualifier,(COLUMN(AP898)-34),FALSE))</f>
        <v>Frozen</v>
      </c>
      <c r="BX898" s="320" t="str">
        <f>IF(AP898="","",VLOOKUP(AQ898,[0]!Qualifier,(COLUMN(AQ898)-34),FALSE))</f>
        <v xml:space="preserve">Postm </v>
      </c>
      <c r="BY898" s="320" t="str">
        <f>IF(AQ898="","",VLOOKUP(AR898,[0]!Qualifier,(COLUMN(AR898)-34),FALSE))</f>
        <v xml:space="preserve">Other </v>
      </c>
      <c r="BZ898" s="320" t="str">
        <f>IF(AR898="","",VLOOKUP(AS898,[0]!Qualifier,(COLUMN(AS898)-34),FALSE))</f>
        <v xml:space="preserve">NA </v>
      </c>
      <c r="CA898" s="320" t="str">
        <f>IF(AS898="","",VLOOKUP(AT898,[0]!Qualifier,(COLUMN(AT898)-34),FALSE))</f>
        <v>Transpl</v>
      </c>
      <c r="CB898" s="320" t="str">
        <f>IF(AT898="","",VLOOKUP(AU898,[0]!Qualifier,(COLUMN(AU898)-34),FALSE))</f>
        <v xml:space="preserve">None </v>
      </c>
      <c r="CC898" s="320" t="str">
        <f>IF(AU898="","",VLOOKUP(AV898,[0]!Qualifier,(COLUMN(AV898)-34),FALSE))</f>
        <v xml:space="preserve">None </v>
      </c>
      <c r="CD898" s="320" t="str">
        <f>IF(AV898="","",VLOOKUP(AW898,[0]!Qualifier,(COLUMN(AW898)-34),FALSE))</f>
        <v xml:space="preserve">NoIrr </v>
      </c>
      <c r="CE898" s="320" t="str">
        <f>IF(AW898="","",VLOOKUP(AX898,[0]!Qualifier,(COLUMN(AX898)-34),FALSE))</f>
        <v xml:space="preserve">- </v>
      </c>
      <c r="CF898" s="320" t="str">
        <f>IF(AX898="","",VLOOKUP(AY898,[0]!Qualifier,(COLUMN(AY898)-34),FALSE))</f>
        <v>no sub</v>
      </c>
      <c r="CG898" s="320" t="str">
        <f>IF(AY898="","",VLOOKUP(AZ898,[0]!Qualifier,(COLUMN(AZ898)-34),FALSE))</f>
        <v>Non</v>
      </c>
      <c r="CH898" s="320" t="str">
        <f>IF(AZ898="","",VLOOKUP(BA898,[0]!Qualifier,(COLUMN(BA898)-34),FALSE))</f>
        <v>Ligament</v>
      </c>
      <c r="CI898" s="320" t="str">
        <f>IF(BA898="","",VLOOKUP(BB898,[0]!Qualifier,(COLUMN(BB898)-34),FALSE))</f>
        <v>PAA</v>
      </c>
      <c r="CJ898" s="320"/>
      <c r="CK898" s="513" t="str">
        <f t="shared" si="716"/>
        <v>7-1-1-4-5-11-3-4-3-1-8-1-1-1-1-1-1-41-11</v>
      </c>
    </row>
    <row r="899" spans="2:89" ht="185.25" outlineLevel="1" x14ac:dyDescent="0.35">
      <c r="B899" s="7">
        <f t="shared" si="690"/>
        <v>894</v>
      </c>
      <c r="C899" s="59">
        <f t="shared" si="691"/>
        <v>894</v>
      </c>
      <c r="D899" s="124">
        <f t="shared" si="692"/>
        <v>741004</v>
      </c>
      <c r="E899" s="16" t="str">
        <f t="shared" si="693"/>
        <v>Tissue</v>
      </c>
      <c r="F899" s="58" t="str">
        <f t="shared" si="694"/>
        <v xml:space="preserve">NoAC </v>
      </c>
      <c r="G899" s="58" t="str">
        <f t="shared" si="695"/>
        <v xml:space="preserve">? </v>
      </c>
      <c r="H899" s="58" t="str">
        <f t="shared" si="696"/>
        <v xml:space="preserve">Closed </v>
      </c>
      <c r="I899" s="58" t="str">
        <f t="shared" si="697"/>
        <v>VSTis</v>
      </c>
      <c r="J899" s="58" t="str">
        <f t="shared" si="698"/>
        <v xml:space="preserve">≤-35°C </v>
      </c>
      <c r="K899" s="58" t="str">
        <f t="shared" si="699"/>
        <v>Frozen</v>
      </c>
      <c r="L899" s="58" t="str">
        <f t="shared" si="700"/>
        <v xml:space="preserve">Postm </v>
      </c>
      <c r="M899" s="58" t="str">
        <f t="shared" si="701"/>
        <v>?</v>
      </c>
      <c r="N899" s="58" t="str">
        <f t="shared" si="702"/>
        <v xml:space="preserve">NA </v>
      </c>
      <c r="O899" s="58" t="str">
        <f t="shared" si="703"/>
        <v>Transpl</v>
      </c>
      <c r="P899" s="58" t="str">
        <f t="shared" si="704"/>
        <v xml:space="preserve">? </v>
      </c>
      <c r="Q899" s="58" t="str">
        <f t="shared" si="705"/>
        <v xml:space="preserve">? </v>
      </c>
      <c r="R899" s="58" t="str">
        <f t="shared" si="706"/>
        <v xml:space="preserve">NoIrr </v>
      </c>
      <c r="S899" s="58" t="str">
        <f t="shared" si="707"/>
        <v xml:space="preserve">- </v>
      </c>
      <c r="T899" s="58" t="str">
        <f t="shared" si="708"/>
        <v>no sub</v>
      </c>
      <c r="U899" s="58" t="str">
        <f t="shared" si="709"/>
        <v>BactTestNeg</v>
      </c>
      <c r="V899" s="58" t="str">
        <f t="shared" si="710"/>
        <v>Ligament</v>
      </c>
      <c r="W899" s="58" t="str">
        <f t="shared" si="711"/>
        <v xml:space="preserve">None </v>
      </c>
      <c r="Y899" s="161" t="str">
        <f t="shared" si="712"/>
        <v>7-1-0-1-5-10-3-4-0-1-8-0-0-1-1-1-10-41-1</v>
      </c>
      <c r="Z899" s="8">
        <f t="shared" si="713"/>
        <v>741004</v>
      </c>
      <c r="AA899" s="7">
        <f t="shared" si="714"/>
        <v>894</v>
      </c>
      <c r="AB899" s="29" t="str">
        <f t="shared" si="717"/>
        <v>7</v>
      </c>
      <c r="AC899" s="29" t="str">
        <f t="shared" si="717"/>
        <v>4</v>
      </c>
      <c r="AD899" s="29" t="str">
        <f t="shared" si="717"/>
        <v>1</v>
      </c>
      <c r="AE899" s="29" t="str">
        <f t="shared" si="717"/>
        <v>0</v>
      </c>
      <c r="AF899" s="29" t="str">
        <f t="shared" si="717"/>
        <v>0</v>
      </c>
      <c r="AG899" s="29" t="str">
        <f t="shared" si="717"/>
        <v>4</v>
      </c>
      <c r="AH899" s="48">
        <f t="shared" si="718"/>
        <v>894</v>
      </c>
      <c r="AI899" s="510">
        <v>741004</v>
      </c>
      <c r="AJ899" s="509">
        <v>7</v>
      </c>
      <c r="AK899" s="509">
        <v>1</v>
      </c>
      <c r="AL899" s="509">
        <v>0</v>
      </c>
      <c r="AM899" s="509">
        <v>1</v>
      </c>
      <c r="AN899" s="509">
        <v>5</v>
      </c>
      <c r="AO899" s="509">
        <v>10</v>
      </c>
      <c r="AP899" s="509">
        <v>3</v>
      </c>
      <c r="AQ899" s="509">
        <v>4</v>
      </c>
      <c r="AR899" s="509">
        <v>0</v>
      </c>
      <c r="AS899" s="509">
        <v>1</v>
      </c>
      <c r="AT899" s="509">
        <v>8</v>
      </c>
      <c r="AU899" s="509">
        <v>0</v>
      </c>
      <c r="AV899" s="509">
        <v>0</v>
      </c>
      <c r="AW899" s="509">
        <v>1</v>
      </c>
      <c r="AX899" s="509">
        <v>1</v>
      </c>
      <c r="AY899" s="509">
        <v>1</v>
      </c>
      <c r="AZ899" s="509">
        <v>10</v>
      </c>
      <c r="BA899" s="509">
        <v>41</v>
      </c>
      <c r="BB899" s="509">
        <v>1</v>
      </c>
      <c r="BC899" s="509" t="b">
        <v>0</v>
      </c>
      <c r="BD899" s="508">
        <v>45145</v>
      </c>
      <c r="BE899" s="508">
        <v>45135</v>
      </c>
      <c r="BF899" s="509" t="b">
        <v>0</v>
      </c>
      <c r="BG899" s="510" t="s">
        <v>1564</v>
      </c>
      <c r="BH899" s="509">
        <v>40</v>
      </c>
      <c r="BI899" s="510" t="s">
        <v>798</v>
      </c>
      <c r="BJ899" s="513">
        <v>45145</v>
      </c>
      <c r="BK899" s="513">
        <v>45135</v>
      </c>
      <c r="BL899" s="513">
        <v>46217</v>
      </c>
      <c r="BM899" s="513">
        <v>45516</v>
      </c>
      <c r="BN899" s="509">
        <v>1</v>
      </c>
      <c r="BO899" s="510" t="s">
        <v>1576</v>
      </c>
      <c r="BP899" s="58">
        <f t="shared" si="747"/>
        <v>0</v>
      </c>
      <c r="BQ899" s="320" t="str">
        <f>IF(AI899="","",VLOOKUP(AJ899,[0]!Qualifier,(COLUMN(AJ899)-34),FALSE))</f>
        <v>Tissue</v>
      </c>
      <c r="BR899" s="320" t="str">
        <f>IF(AJ899="","",VLOOKUP(AK899,[0]!Qualifier,(COLUMN(AK899)-34),FALSE))</f>
        <v xml:space="preserve">NoAC </v>
      </c>
      <c r="BS899" s="320" t="str">
        <f>IF(AK899="","",VLOOKUP(AL899,[0]!Qualifier,(COLUMN(AL899)-34),FALSE))</f>
        <v xml:space="preserve">? </v>
      </c>
      <c r="BT899" s="320" t="str">
        <f>IF(AL899="","",VLOOKUP(AM899,[0]!Qualifier,(COLUMN(AM899)-34),FALSE))</f>
        <v xml:space="preserve">Closed </v>
      </c>
      <c r="BU899" s="320" t="str">
        <f>IF(AM899="","",VLOOKUP(AN899,[0]!Qualifier,(COLUMN(AN899)-34),FALSE))</f>
        <v>VSTis</v>
      </c>
      <c r="BV899" s="320" t="str">
        <f>IF(AN899="","",VLOOKUP(AO899,[0]!Qualifier,(COLUMN(AO899)-34),FALSE))</f>
        <v xml:space="preserve">≤-35°C </v>
      </c>
      <c r="BW899" s="320" t="str">
        <f>IF(AO899="","",VLOOKUP(AP899,[0]!Qualifier,(COLUMN(AP899)-34),FALSE))</f>
        <v>Frozen</v>
      </c>
      <c r="BX899" s="320" t="str">
        <f>IF(AP899="","",VLOOKUP(AQ899,[0]!Qualifier,(COLUMN(AQ899)-34),FALSE))</f>
        <v xml:space="preserve">Postm </v>
      </c>
      <c r="BY899" s="320" t="str">
        <f>IF(AQ899="","",VLOOKUP(AR899,[0]!Qualifier,(COLUMN(AR899)-34),FALSE))</f>
        <v>?</v>
      </c>
      <c r="BZ899" s="320" t="str">
        <f>IF(AR899="","",VLOOKUP(AS899,[0]!Qualifier,(COLUMN(AS899)-34),FALSE))</f>
        <v xml:space="preserve">NA </v>
      </c>
      <c r="CA899" s="320" t="str">
        <f>IF(AS899="","",VLOOKUP(AT899,[0]!Qualifier,(COLUMN(AT899)-34),FALSE))</f>
        <v>Transpl</v>
      </c>
      <c r="CB899" s="320" t="str">
        <f>IF(AT899="","",VLOOKUP(AU899,[0]!Qualifier,(COLUMN(AU899)-34),FALSE))</f>
        <v xml:space="preserve">? </v>
      </c>
      <c r="CC899" s="320" t="str">
        <f>IF(AU899="","",VLOOKUP(AV899,[0]!Qualifier,(COLUMN(AV899)-34),FALSE))</f>
        <v xml:space="preserve">? </v>
      </c>
      <c r="CD899" s="320" t="str">
        <f>IF(AV899="","",VLOOKUP(AW899,[0]!Qualifier,(COLUMN(AW899)-34),FALSE))</f>
        <v xml:space="preserve">NoIrr </v>
      </c>
      <c r="CE899" s="320" t="str">
        <f>IF(AW899="","",VLOOKUP(AX899,[0]!Qualifier,(COLUMN(AX899)-34),FALSE))</f>
        <v xml:space="preserve">- </v>
      </c>
      <c r="CF899" s="320" t="str">
        <f>IF(AX899="","",VLOOKUP(AY899,[0]!Qualifier,(COLUMN(AY899)-34),FALSE))</f>
        <v>no sub</v>
      </c>
      <c r="CG899" s="320" t="str">
        <f>IF(AY899="","",VLOOKUP(AZ899,[0]!Qualifier,(COLUMN(AZ899)-34),FALSE))</f>
        <v>BactTestNeg</v>
      </c>
      <c r="CH899" s="320" t="str">
        <f>IF(AZ899="","",VLOOKUP(BA899,[0]!Qualifier,(COLUMN(BA899)-34),FALSE))</f>
        <v>Ligament</v>
      </c>
      <c r="CI899" s="320" t="str">
        <f>IF(BA899="","",VLOOKUP(BB899,[0]!Qualifier,(COLUMN(BB899)-34),FALSE))</f>
        <v xml:space="preserve">None </v>
      </c>
      <c r="CJ899" s="320"/>
      <c r="CK899" s="513" t="str">
        <f t="shared" si="716"/>
        <v>7-1-0-1-5-10-3-4-0-1-8-0-0-1-1-1-10-41-1</v>
      </c>
    </row>
    <row r="900" spans="2:89" ht="12.95" customHeight="1" outlineLevel="1" x14ac:dyDescent="0.35">
      <c r="B900" s="7">
        <f t="shared" si="690"/>
        <v>895</v>
      </c>
      <c r="C900" s="59">
        <f t="shared" si="691"/>
        <v>895</v>
      </c>
      <c r="D900" s="124">
        <f t="shared" si="692"/>
        <v>742001</v>
      </c>
      <c r="E900" s="16" t="str">
        <f t="shared" si="693"/>
        <v>Tissue</v>
      </c>
      <c r="F900" s="58" t="str">
        <f t="shared" si="694"/>
        <v xml:space="preserve">NoAC </v>
      </c>
      <c r="G900" s="58" t="str">
        <f t="shared" si="695"/>
        <v xml:space="preserve">NoAdd </v>
      </c>
      <c r="H900" s="58" t="str">
        <f t="shared" si="696"/>
        <v xml:space="preserve">CleanR </v>
      </c>
      <c r="I900" s="58" t="str">
        <f t="shared" si="697"/>
        <v>VSTis</v>
      </c>
      <c r="J900" s="58" t="str">
        <f t="shared" si="698"/>
        <v>RoomT</v>
      </c>
      <c r="K900" s="58" t="str">
        <f t="shared" si="699"/>
        <v>Lyophil</v>
      </c>
      <c r="L900" s="58" t="str">
        <f t="shared" si="700"/>
        <v xml:space="preserve">Postm </v>
      </c>
      <c r="M900" s="58" t="str">
        <f t="shared" si="701"/>
        <v xml:space="preserve">Other </v>
      </c>
      <c r="N900" s="58" t="str">
        <f t="shared" si="702"/>
        <v xml:space="preserve">NA </v>
      </c>
      <c r="O900" s="58" t="str">
        <f t="shared" si="703"/>
        <v>Transpl</v>
      </c>
      <c r="P900" s="58" t="str">
        <f t="shared" si="704"/>
        <v xml:space="preserve">None </v>
      </c>
      <c r="Q900" s="58" t="str">
        <f t="shared" si="705"/>
        <v xml:space="preserve">None </v>
      </c>
      <c r="R900" s="58" t="str">
        <f t="shared" si="706"/>
        <v xml:space="preserve">NoIrr </v>
      </c>
      <c r="S900" s="58" t="str">
        <f t="shared" si="707"/>
        <v xml:space="preserve">- </v>
      </c>
      <c r="T900" s="58" t="str">
        <f t="shared" si="708"/>
        <v>no sub</v>
      </c>
      <c r="U900" s="58" t="str">
        <f t="shared" si="709"/>
        <v>Non</v>
      </c>
      <c r="V900" s="58" t="str">
        <f t="shared" si="710"/>
        <v>Tendon</v>
      </c>
      <c r="W900" s="58" t="str">
        <f t="shared" si="711"/>
        <v>PAA</v>
      </c>
      <c r="Y900" s="161" t="str">
        <f t="shared" si="712"/>
        <v>7-1-1-4-5-13-2-4-3-1-8-1-1-1-1-1-1-42-11</v>
      </c>
      <c r="Z900" s="8">
        <f t="shared" si="713"/>
        <v>742001</v>
      </c>
      <c r="AA900" s="7">
        <f t="shared" si="714"/>
        <v>895</v>
      </c>
      <c r="AB900" s="29" t="str">
        <f t="shared" si="717"/>
        <v>7</v>
      </c>
      <c r="AC900" s="29" t="str">
        <f t="shared" si="717"/>
        <v>4</v>
      </c>
      <c r="AD900" s="29" t="str">
        <f t="shared" si="717"/>
        <v>2</v>
      </c>
      <c r="AE900" s="29" t="str">
        <f t="shared" ref="AB900:AG1000" si="748">MID(TEXT($Z900,"000000"),AE$5,1)</f>
        <v>0</v>
      </c>
      <c r="AF900" s="29" t="str">
        <f t="shared" si="748"/>
        <v>0</v>
      </c>
      <c r="AG900" s="29" t="str">
        <f t="shared" si="748"/>
        <v>1</v>
      </c>
      <c r="AH900" s="48">
        <f t="shared" si="718"/>
        <v>895</v>
      </c>
      <c r="AI900" s="510">
        <v>742001</v>
      </c>
      <c r="AJ900" s="509">
        <v>7</v>
      </c>
      <c r="AK900" s="509">
        <v>1</v>
      </c>
      <c r="AL900" s="509">
        <v>1</v>
      </c>
      <c r="AM900" s="509">
        <v>4</v>
      </c>
      <c r="AN900" s="509">
        <v>5</v>
      </c>
      <c r="AO900" s="509">
        <v>13</v>
      </c>
      <c r="AP900" s="509">
        <v>2</v>
      </c>
      <c r="AQ900" s="509">
        <v>4</v>
      </c>
      <c r="AR900" s="509">
        <v>3</v>
      </c>
      <c r="AS900" s="509">
        <v>1</v>
      </c>
      <c r="AT900" s="509">
        <v>8</v>
      </c>
      <c r="AU900" s="509">
        <v>1</v>
      </c>
      <c r="AV900" s="509">
        <v>1</v>
      </c>
      <c r="AW900" s="509">
        <v>1</v>
      </c>
      <c r="AX900" s="509">
        <v>1</v>
      </c>
      <c r="AY900" s="509">
        <v>1</v>
      </c>
      <c r="AZ900" s="509">
        <v>1</v>
      </c>
      <c r="BA900" s="509">
        <v>42</v>
      </c>
      <c r="BB900" s="509">
        <v>11</v>
      </c>
      <c r="BC900" s="509" t="b">
        <v>0</v>
      </c>
      <c r="BD900" s="508">
        <v>41252</v>
      </c>
      <c r="BE900" s="508">
        <v>40751</v>
      </c>
      <c r="BF900" s="509" t="b">
        <v>0</v>
      </c>
      <c r="BG900" s="510" t="s">
        <v>800</v>
      </c>
      <c r="BH900" s="509">
        <v>45</v>
      </c>
      <c r="BI900" s="510" t="s">
        <v>801</v>
      </c>
      <c r="BJ900" s="513">
        <v>41252</v>
      </c>
      <c r="BK900" s="513">
        <v>40751</v>
      </c>
      <c r="BL900" s="513">
        <v>46217</v>
      </c>
      <c r="BM900" s="513">
        <v>42471</v>
      </c>
      <c r="BN900" s="509">
        <v>1</v>
      </c>
      <c r="BO900" s="510" t="s">
        <v>1078</v>
      </c>
      <c r="BP900" s="58">
        <f t="shared" si="747"/>
        <v>0</v>
      </c>
      <c r="BQ900" s="320" t="str">
        <f>IF(AI900="","",VLOOKUP(AJ900,[0]!Qualifier,(COLUMN(AJ900)-34),FALSE))</f>
        <v>Tissue</v>
      </c>
      <c r="BR900" s="320" t="str">
        <f>IF(AJ900="","",VLOOKUP(AK900,[0]!Qualifier,(COLUMN(AK900)-34),FALSE))</f>
        <v xml:space="preserve">NoAC </v>
      </c>
      <c r="BS900" s="320" t="str">
        <f>IF(AK900="","",VLOOKUP(AL900,[0]!Qualifier,(COLUMN(AL900)-34),FALSE))</f>
        <v xml:space="preserve">NoAdd </v>
      </c>
      <c r="BT900" s="320" t="str">
        <f>IF(AL900="","",VLOOKUP(AM900,[0]!Qualifier,(COLUMN(AM900)-34),FALSE))</f>
        <v xml:space="preserve">CleanR </v>
      </c>
      <c r="BU900" s="320" t="str">
        <f>IF(AM900="","",VLOOKUP(AN900,[0]!Qualifier,(COLUMN(AN900)-34),FALSE))</f>
        <v>VSTis</v>
      </c>
      <c r="BV900" s="320" t="str">
        <f>IF(AN900="","",VLOOKUP(AO900,[0]!Qualifier,(COLUMN(AO900)-34),FALSE))</f>
        <v>RoomT</v>
      </c>
      <c r="BW900" s="320" t="str">
        <f>IF(AO900="","",VLOOKUP(AP900,[0]!Qualifier,(COLUMN(AP900)-34),FALSE))</f>
        <v>Lyophil</v>
      </c>
      <c r="BX900" s="320" t="str">
        <f>IF(AP900="","",VLOOKUP(AQ900,[0]!Qualifier,(COLUMN(AQ900)-34),FALSE))</f>
        <v xml:space="preserve">Postm </v>
      </c>
      <c r="BY900" s="320" t="str">
        <f>IF(AQ900="","",VLOOKUP(AR900,[0]!Qualifier,(COLUMN(AR900)-34),FALSE))</f>
        <v xml:space="preserve">Other </v>
      </c>
      <c r="BZ900" s="320" t="str">
        <f>IF(AR900="","",VLOOKUP(AS900,[0]!Qualifier,(COLUMN(AS900)-34),FALSE))</f>
        <v xml:space="preserve">NA </v>
      </c>
      <c r="CA900" s="320" t="str">
        <f>IF(AS900="","",VLOOKUP(AT900,[0]!Qualifier,(COLUMN(AT900)-34),FALSE))</f>
        <v>Transpl</v>
      </c>
      <c r="CB900" s="320" t="str">
        <f>IF(AT900="","",VLOOKUP(AU900,[0]!Qualifier,(COLUMN(AU900)-34),FALSE))</f>
        <v xml:space="preserve">None </v>
      </c>
      <c r="CC900" s="320" t="str">
        <f>IF(AU900="","",VLOOKUP(AV900,[0]!Qualifier,(COLUMN(AV900)-34),FALSE))</f>
        <v xml:space="preserve">None </v>
      </c>
      <c r="CD900" s="320" t="str">
        <f>IF(AV900="","",VLOOKUP(AW900,[0]!Qualifier,(COLUMN(AW900)-34),FALSE))</f>
        <v xml:space="preserve">NoIrr </v>
      </c>
      <c r="CE900" s="320" t="str">
        <f>IF(AW900="","",VLOOKUP(AX900,[0]!Qualifier,(COLUMN(AX900)-34),FALSE))</f>
        <v xml:space="preserve">- </v>
      </c>
      <c r="CF900" s="320" t="str">
        <f>IF(AX900="","",VLOOKUP(AY900,[0]!Qualifier,(COLUMN(AY900)-34),FALSE))</f>
        <v>no sub</v>
      </c>
      <c r="CG900" s="320" t="str">
        <f>IF(AY900="","",VLOOKUP(AZ900,[0]!Qualifier,(COLUMN(AZ900)-34),FALSE))</f>
        <v>Non</v>
      </c>
      <c r="CH900" s="320" t="str">
        <f>IF(AZ900="","",VLOOKUP(BA900,[0]!Qualifier,(COLUMN(BA900)-34),FALSE))</f>
        <v>Tendon</v>
      </c>
      <c r="CI900" s="320" t="str">
        <f>IF(BA900="","",VLOOKUP(BB900,[0]!Qualifier,(COLUMN(BB900)-34),FALSE))</f>
        <v>PAA</v>
      </c>
      <c r="CJ900" s="320"/>
      <c r="CK900" s="513" t="str">
        <f t="shared" si="716"/>
        <v>7-1-1-4-5-13-2-4-3-1-8-1-1-1-1-1-1-42-11</v>
      </c>
    </row>
    <row r="901" spans="2:89" ht="185.25" outlineLevel="1" x14ac:dyDescent="0.35">
      <c r="B901" s="7">
        <f t="shared" ref="B901:B993" si="749">IF(D901="","",B900+1)</f>
        <v>896</v>
      </c>
      <c r="C901" s="59">
        <f t="shared" ref="C901:C993" si="750">IF(D901="","",IF(OR(BC901,BF901),"ungültig",B901))</f>
        <v>896</v>
      </c>
      <c r="D901" s="124">
        <f t="shared" ref="D901:D993" si="751">IF(AI901="","",AI901)</f>
        <v>742002</v>
      </c>
      <c r="E901" s="16" t="str">
        <f t="shared" ref="E901:E993" si="752">IF($AI901&lt;&gt;"",IF($Y$3="text", BQ901,AJ901),"")</f>
        <v>Tissue</v>
      </c>
      <c r="F901" s="58" t="str">
        <f t="shared" ref="F901:F993" si="753">IF($AI901&lt;&gt;"",IF($Y$3="text", BR901,AK901),"")</f>
        <v xml:space="preserve">NoAC </v>
      </c>
      <c r="G901" s="58" t="str">
        <f t="shared" ref="G901:G993" si="754">IF($AI901&lt;&gt;"",IF($Y$3="text", BS901,AL901),"")</f>
        <v xml:space="preserve">NoAdd </v>
      </c>
      <c r="H901" s="58" t="str">
        <f t="shared" ref="H901:H993" si="755">IF($AI901&lt;&gt;"",IF($Y$3="text", BT901,AM901),"")</f>
        <v xml:space="preserve">CleanR </v>
      </c>
      <c r="I901" s="58" t="str">
        <f t="shared" ref="I901:I993" si="756">IF($AI901&lt;&gt;"",IF($Y$3="text", BU901,AN901),"")</f>
        <v>VSTis</v>
      </c>
      <c r="J901" s="58" t="str">
        <f t="shared" ref="J901:J993" si="757">IF($AI901&lt;&gt;"",IF($Y$3="text", BV901,AO901),"")</f>
        <v xml:space="preserve">≤-30°C  </v>
      </c>
      <c r="K901" s="58" t="str">
        <f t="shared" ref="K901:K993" si="758">IF($AI901&lt;&gt;"",IF($Y$3="text", BW901,AP901),"")</f>
        <v>Frozen</v>
      </c>
      <c r="L901" s="58" t="str">
        <f t="shared" ref="L901:L993" si="759">IF($AI901&lt;&gt;"",IF($Y$3="text", BX901,AQ901),"")</f>
        <v xml:space="preserve">Postm </v>
      </c>
      <c r="M901" s="58" t="str">
        <f t="shared" ref="M901:M993" si="760">IF($AI901&lt;&gt;"",IF($Y$3="text", BY901,AR901),"")</f>
        <v xml:space="preserve">Other </v>
      </c>
      <c r="N901" s="58" t="str">
        <f t="shared" ref="N901:N993" si="761">IF($AI901&lt;&gt;"",IF($Y$3="text", BZ901,AS901),"")</f>
        <v xml:space="preserve">NA </v>
      </c>
      <c r="O901" s="58" t="str">
        <f t="shared" ref="O901:O993" si="762">IF($AI901&lt;&gt;"",IF($Y$3="text", CA901,AT901),"")</f>
        <v>Transpl</v>
      </c>
      <c r="P901" s="58" t="str">
        <f t="shared" ref="P901:P993" si="763">IF($AI901&lt;&gt;"",IF($Y$3="text", CB901,AU901),"")</f>
        <v xml:space="preserve">None </v>
      </c>
      <c r="Q901" s="58" t="str">
        <f t="shared" ref="Q901:Q993" si="764">IF($AI901&lt;&gt;"",IF($Y$3="text", CC901,AV901),"")</f>
        <v xml:space="preserve">None </v>
      </c>
      <c r="R901" s="58" t="str">
        <f t="shared" ref="R901:R993" si="765">IF($AI901&lt;&gt;"",IF($Y$3="text", CD901,AW901),"")</f>
        <v xml:space="preserve">NoIrr </v>
      </c>
      <c r="S901" s="58" t="str">
        <f t="shared" ref="S901:S993" si="766">IF($AI901&lt;&gt;"",IF($Y$3="text", CE901,AX901),"")</f>
        <v xml:space="preserve">- </v>
      </c>
      <c r="T901" s="58" t="str">
        <f t="shared" ref="T901:T993" si="767">IF($AI901&lt;&gt;"",IF($Y$3="text", CF901,AY901),"")</f>
        <v>no sub</v>
      </c>
      <c r="U901" s="58" t="str">
        <f t="shared" ref="U901:U993" si="768">IF($AI901&lt;&gt;"",IF($Y$3="text", CG901,AZ901),"")</f>
        <v>Non</v>
      </c>
      <c r="V901" s="58" t="str">
        <f t="shared" ref="V901:V993" si="769">IF($AI901&lt;&gt;"",IF($Y$3="text", CH901,BA901),"")</f>
        <v>Tendon</v>
      </c>
      <c r="W901" s="58" t="str">
        <f t="shared" ref="W901:W993" si="770">IF($AI901&lt;&gt;"",IF($Y$3="text", CI901,BB901),"")</f>
        <v>PAA</v>
      </c>
      <c r="Y901" s="161" t="str">
        <f t="shared" ref="Y901:Y993" si="771">IF(CK901="------------------"," ",CK901)</f>
        <v>7-1-1-4-5-4-3-4-3-1-8-1-1-1-1-1-1-42-11</v>
      </c>
      <c r="Z901" s="8">
        <f t="shared" ref="Z901:Z993" si="772">IF(D901&gt;0,D901,"")</f>
        <v>742002</v>
      </c>
      <c r="AA901" s="7">
        <f t="shared" ref="AA901:AA993" si="773">B901</f>
        <v>896</v>
      </c>
      <c r="AB901" s="29" t="str">
        <f t="shared" si="717"/>
        <v>7</v>
      </c>
      <c r="AC901" s="29" t="str">
        <f t="shared" si="717"/>
        <v>4</v>
      </c>
      <c r="AD901" s="29" t="str">
        <f t="shared" si="717"/>
        <v>2</v>
      </c>
      <c r="AE901" s="29" t="str">
        <f t="shared" si="717"/>
        <v>0</v>
      </c>
      <c r="AF901" s="29" t="str">
        <f t="shared" si="717"/>
        <v>0</v>
      </c>
      <c r="AG901" s="29" t="str">
        <f t="shared" si="717"/>
        <v>2</v>
      </c>
      <c r="AH901" s="48">
        <f t="shared" si="718"/>
        <v>896</v>
      </c>
      <c r="AI901" s="510">
        <v>742002</v>
      </c>
      <c r="AJ901" s="509">
        <v>7</v>
      </c>
      <c r="AK901" s="509">
        <v>1</v>
      </c>
      <c r="AL901" s="509">
        <v>1</v>
      </c>
      <c r="AM901" s="509">
        <v>4</v>
      </c>
      <c r="AN901" s="509">
        <v>5</v>
      </c>
      <c r="AO901" s="509">
        <v>4</v>
      </c>
      <c r="AP901" s="509">
        <v>3</v>
      </c>
      <c r="AQ901" s="509">
        <v>4</v>
      </c>
      <c r="AR901" s="509">
        <v>3</v>
      </c>
      <c r="AS901" s="509">
        <v>1</v>
      </c>
      <c r="AT901" s="509">
        <v>8</v>
      </c>
      <c r="AU901" s="509">
        <v>1</v>
      </c>
      <c r="AV901" s="509">
        <v>1</v>
      </c>
      <c r="AW901" s="509">
        <v>1</v>
      </c>
      <c r="AX901" s="509">
        <v>1</v>
      </c>
      <c r="AY901" s="509">
        <v>1</v>
      </c>
      <c r="AZ901" s="509">
        <v>1</v>
      </c>
      <c r="BA901" s="509">
        <v>42</v>
      </c>
      <c r="BB901" s="509">
        <v>11</v>
      </c>
      <c r="BC901" s="509" t="b">
        <v>0</v>
      </c>
      <c r="BD901" s="508">
        <v>41252</v>
      </c>
      <c r="BE901" s="508">
        <v>40751</v>
      </c>
      <c r="BF901" s="509" t="b">
        <v>0</v>
      </c>
      <c r="BG901" s="510" t="s">
        <v>1440</v>
      </c>
      <c r="BH901" s="509">
        <v>45</v>
      </c>
      <c r="BI901" s="510" t="s">
        <v>801</v>
      </c>
      <c r="BJ901" s="513">
        <v>41252</v>
      </c>
      <c r="BK901" s="513">
        <v>40751</v>
      </c>
      <c r="BL901" s="513">
        <v>46217</v>
      </c>
      <c r="BM901" s="513">
        <v>42471</v>
      </c>
      <c r="BN901" s="509">
        <v>1</v>
      </c>
      <c r="BO901" s="510" t="s">
        <v>1078</v>
      </c>
      <c r="BP901" s="58">
        <f t="shared" ref="BP901:BP921" si="774">IF(BO901&gt;0,AJ910,"")</f>
        <v>7</v>
      </c>
      <c r="BQ901" s="320" t="str">
        <f>IF(AI901="","",VLOOKUP(AJ901,[0]!Qualifier,(COLUMN(AJ901)-34),FALSE))</f>
        <v>Tissue</v>
      </c>
      <c r="BR901" s="320" t="str">
        <f>IF(AJ901="","",VLOOKUP(AK901,[0]!Qualifier,(COLUMN(AK901)-34),FALSE))</f>
        <v xml:space="preserve">NoAC </v>
      </c>
      <c r="BS901" s="320" t="str">
        <f>IF(AK901="","",VLOOKUP(AL901,[0]!Qualifier,(COLUMN(AL901)-34),FALSE))</f>
        <v xml:space="preserve">NoAdd </v>
      </c>
      <c r="BT901" s="320" t="str">
        <f>IF(AL901="","",VLOOKUP(AM901,[0]!Qualifier,(COLUMN(AM901)-34),FALSE))</f>
        <v xml:space="preserve">CleanR </v>
      </c>
      <c r="BU901" s="320" t="str">
        <f>IF(AM901="","",VLOOKUP(AN901,[0]!Qualifier,(COLUMN(AN901)-34),FALSE))</f>
        <v>VSTis</v>
      </c>
      <c r="BV901" s="320" t="str">
        <f>IF(AN901="","",VLOOKUP(AO901,[0]!Qualifier,(COLUMN(AO901)-34),FALSE))</f>
        <v xml:space="preserve">≤-30°C  </v>
      </c>
      <c r="BW901" s="320" t="str">
        <f>IF(AO901="","",VLOOKUP(AP901,[0]!Qualifier,(COLUMN(AP901)-34),FALSE))</f>
        <v>Frozen</v>
      </c>
      <c r="BX901" s="320" t="str">
        <f>IF(AP901="","",VLOOKUP(AQ901,[0]!Qualifier,(COLUMN(AQ901)-34),FALSE))</f>
        <v xml:space="preserve">Postm </v>
      </c>
      <c r="BY901" s="320" t="str">
        <f>IF(AQ901="","",VLOOKUP(AR901,[0]!Qualifier,(COLUMN(AR901)-34),FALSE))</f>
        <v xml:space="preserve">Other </v>
      </c>
      <c r="BZ901" s="320" t="str">
        <f>IF(AR901="","",VLOOKUP(AS901,[0]!Qualifier,(COLUMN(AS901)-34),FALSE))</f>
        <v xml:space="preserve">NA </v>
      </c>
      <c r="CA901" s="320" t="str">
        <f>IF(AS901="","",VLOOKUP(AT901,[0]!Qualifier,(COLUMN(AT901)-34),FALSE))</f>
        <v>Transpl</v>
      </c>
      <c r="CB901" s="320" t="str">
        <f>IF(AT901="","",VLOOKUP(AU901,[0]!Qualifier,(COLUMN(AU901)-34),FALSE))</f>
        <v xml:space="preserve">None </v>
      </c>
      <c r="CC901" s="320" t="str">
        <f>IF(AU901="","",VLOOKUP(AV901,[0]!Qualifier,(COLUMN(AV901)-34),FALSE))</f>
        <v xml:space="preserve">None </v>
      </c>
      <c r="CD901" s="320" t="str">
        <f>IF(AV901="","",VLOOKUP(AW901,[0]!Qualifier,(COLUMN(AW901)-34),FALSE))</f>
        <v xml:space="preserve">NoIrr </v>
      </c>
      <c r="CE901" s="320" t="str">
        <f>IF(AW901="","",VLOOKUP(AX901,[0]!Qualifier,(COLUMN(AX901)-34),FALSE))</f>
        <v xml:space="preserve">- </v>
      </c>
      <c r="CF901" s="320" t="str">
        <f>IF(AX901="","",VLOOKUP(AY901,[0]!Qualifier,(COLUMN(AY901)-34),FALSE))</f>
        <v>no sub</v>
      </c>
      <c r="CG901" s="320" t="str">
        <f>IF(AY901="","",VLOOKUP(AZ901,[0]!Qualifier,(COLUMN(AZ901)-34),FALSE))</f>
        <v>Non</v>
      </c>
      <c r="CH901" s="320" t="str">
        <f>IF(AZ901="","",VLOOKUP(BA901,[0]!Qualifier,(COLUMN(BA901)-34),FALSE))</f>
        <v>Tendon</v>
      </c>
      <c r="CI901" s="320" t="str">
        <f>IF(BA901="","",VLOOKUP(BB901,[0]!Qualifier,(COLUMN(BB901)-34),FALSE))</f>
        <v>PAA</v>
      </c>
      <c r="CJ901" s="320"/>
      <c r="CK901" s="513" t="str">
        <f t="shared" ref="CK901:CK993" si="775">AJ901&amp;"-"&amp;AK901&amp;"-"&amp;AL901&amp;"-"&amp;AM901&amp;"-"&amp;AN901&amp;"-"&amp;AO901&amp;"-"&amp;AP901&amp;"-"&amp;AQ901&amp;"-"&amp;AR901&amp;"-"&amp;AS901&amp;"-"&amp;AT901&amp;"-"&amp;AU901&amp;"-"&amp;AV901&amp;"-"&amp;AW901&amp;"-"&amp;AX901&amp;"-"&amp;AY901&amp;"-"&amp;AZ901&amp;"-"&amp;BA901&amp;"-"&amp;BB901</f>
        <v>7-1-1-4-5-4-3-4-3-1-8-1-1-1-1-1-1-42-11</v>
      </c>
    </row>
    <row r="902" spans="2:89" ht="12.95" customHeight="1" outlineLevel="1" x14ac:dyDescent="0.35">
      <c r="B902" s="7">
        <f t="shared" si="749"/>
        <v>897</v>
      </c>
      <c r="C902" s="59">
        <f t="shared" si="750"/>
        <v>897</v>
      </c>
      <c r="D902" s="124">
        <f t="shared" si="751"/>
        <v>742003</v>
      </c>
      <c r="E902" s="16" t="str">
        <f t="shared" si="752"/>
        <v>Tissue</v>
      </c>
      <c r="F902" s="58" t="str">
        <f t="shared" si="753"/>
        <v xml:space="preserve">NoAC </v>
      </c>
      <c r="G902" s="58" t="str">
        <f t="shared" si="754"/>
        <v xml:space="preserve">NoAdd </v>
      </c>
      <c r="H902" s="58" t="str">
        <f t="shared" si="755"/>
        <v xml:space="preserve">CleanR </v>
      </c>
      <c r="I902" s="58" t="str">
        <f t="shared" si="756"/>
        <v>VSTis</v>
      </c>
      <c r="J902" s="58" t="str">
        <f t="shared" si="757"/>
        <v xml:space="preserve">-45to-35°C </v>
      </c>
      <c r="K902" s="58" t="str">
        <f t="shared" si="758"/>
        <v>Frozen</v>
      </c>
      <c r="L902" s="58" t="str">
        <f t="shared" si="759"/>
        <v xml:space="preserve">Postm </v>
      </c>
      <c r="M902" s="58" t="str">
        <f t="shared" si="760"/>
        <v xml:space="preserve">Other </v>
      </c>
      <c r="N902" s="58" t="str">
        <f t="shared" si="761"/>
        <v xml:space="preserve">NA </v>
      </c>
      <c r="O902" s="58" t="str">
        <f t="shared" si="762"/>
        <v>Transpl</v>
      </c>
      <c r="P902" s="58" t="str">
        <f t="shared" si="763"/>
        <v xml:space="preserve">None </v>
      </c>
      <c r="Q902" s="58" t="str">
        <f t="shared" si="764"/>
        <v xml:space="preserve">None </v>
      </c>
      <c r="R902" s="58" t="str">
        <f t="shared" si="765"/>
        <v xml:space="preserve">NoIrr </v>
      </c>
      <c r="S902" s="58" t="str">
        <f t="shared" si="766"/>
        <v xml:space="preserve">- </v>
      </c>
      <c r="T902" s="58" t="str">
        <f t="shared" si="767"/>
        <v>no sub</v>
      </c>
      <c r="U902" s="58" t="str">
        <f t="shared" si="768"/>
        <v>Non</v>
      </c>
      <c r="V902" s="58" t="str">
        <f t="shared" si="769"/>
        <v>Tendon</v>
      </c>
      <c r="W902" s="58" t="str">
        <f t="shared" si="770"/>
        <v>PAA</v>
      </c>
      <c r="Y902" s="161" t="str">
        <f t="shared" si="771"/>
        <v>7-1-1-4-5-11-3-4-3-1-8-1-1-1-1-1-1-42-11</v>
      </c>
      <c r="Z902" s="8">
        <f t="shared" si="772"/>
        <v>742003</v>
      </c>
      <c r="AA902" s="7">
        <f t="shared" si="773"/>
        <v>897</v>
      </c>
      <c r="AB902" s="29" t="str">
        <f t="shared" ref="AB902:AG993" si="776">MID(TEXT($Z902,"000000"),AB$5,1)</f>
        <v>7</v>
      </c>
      <c r="AC902" s="29" t="str">
        <f t="shared" si="776"/>
        <v>4</v>
      </c>
      <c r="AD902" s="29" t="str">
        <f t="shared" si="776"/>
        <v>2</v>
      </c>
      <c r="AE902" s="29" t="str">
        <f t="shared" si="776"/>
        <v>0</v>
      </c>
      <c r="AF902" s="29" t="str">
        <f t="shared" si="776"/>
        <v>0</v>
      </c>
      <c r="AG902" s="29" t="str">
        <f t="shared" si="776"/>
        <v>3</v>
      </c>
      <c r="AH902" s="48">
        <f t="shared" si="718"/>
        <v>897</v>
      </c>
      <c r="AI902" s="510">
        <v>742003</v>
      </c>
      <c r="AJ902" s="509">
        <v>7</v>
      </c>
      <c r="AK902" s="509">
        <v>1</v>
      </c>
      <c r="AL902" s="509">
        <v>1</v>
      </c>
      <c r="AM902" s="509">
        <v>4</v>
      </c>
      <c r="AN902" s="509">
        <v>5</v>
      </c>
      <c r="AO902" s="509">
        <v>11</v>
      </c>
      <c r="AP902" s="509">
        <v>3</v>
      </c>
      <c r="AQ902" s="509">
        <v>4</v>
      </c>
      <c r="AR902" s="509">
        <v>3</v>
      </c>
      <c r="AS902" s="509">
        <v>1</v>
      </c>
      <c r="AT902" s="509">
        <v>8</v>
      </c>
      <c r="AU902" s="509">
        <v>1</v>
      </c>
      <c r="AV902" s="509">
        <v>1</v>
      </c>
      <c r="AW902" s="509">
        <v>1</v>
      </c>
      <c r="AX902" s="509">
        <v>1</v>
      </c>
      <c r="AY902" s="509">
        <v>1</v>
      </c>
      <c r="AZ902" s="509">
        <v>1</v>
      </c>
      <c r="BA902" s="509">
        <v>42</v>
      </c>
      <c r="BB902" s="509">
        <v>11</v>
      </c>
      <c r="BC902" s="509" t="b">
        <v>0</v>
      </c>
      <c r="BD902" s="508">
        <v>42267</v>
      </c>
      <c r="BE902" s="508">
        <v>41975</v>
      </c>
      <c r="BF902" s="509" t="b">
        <v>0</v>
      </c>
      <c r="BG902" s="510" t="s">
        <v>802</v>
      </c>
      <c r="BH902" s="509">
        <v>45</v>
      </c>
      <c r="BI902" s="510" t="s">
        <v>801</v>
      </c>
      <c r="BJ902" s="513">
        <v>42267</v>
      </c>
      <c r="BK902" s="513">
        <v>41975</v>
      </c>
      <c r="BL902" s="513">
        <v>46217</v>
      </c>
      <c r="BM902" s="513">
        <v>42471</v>
      </c>
      <c r="BN902" s="509">
        <v>1</v>
      </c>
      <c r="BO902" s="510" t="s">
        <v>1078</v>
      </c>
      <c r="BP902" s="58">
        <f t="shared" si="774"/>
        <v>7</v>
      </c>
      <c r="BQ902" s="320" t="str">
        <f>IF(AI902="","",VLOOKUP(AJ902,[0]!Qualifier,(COLUMN(AJ902)-34),FALSE))</f>
        <v>Tissue</v>
      </c>
      <c r="BR902" s="320" t="str">
        <f>IF(AJ902="","",VLOOKUP(AK902,[0]!Qualifier,(COLUMN(AK902)-34),FALSE))</f>
        <v xml:space="preserve">NoAC </v>
      </c>
      <c r="BS902" s="320" t="str">
        <f>IF(AK902="","",VLOOKUP(AL902,[0]!Qualifier,(COLUMN(AL902)-34),FALSE))</f>
        <v xml:space="preserve">NoAdd </v>
      </c>
      <c r="BT902" s="320" t="str">
        <f>IF(AL902="","",VLOOKUP(AM902,[0]!Qualifier,(COLUMN(AM902)-34),FALSE))</f>
        <v xml:space="preserve">CleanR </v>
      </c>
      <c r="BU902" s="320" t="str">
        <f>IF(AM902="","",VLOOKUP(AN902,[0]!Qualifier,(COLUMN(AN902)-34),FALSE))</f>
        <v>VSTis</v>
      </c>
      <c r="BV902" s="320" t="str">
        <f>IF(AN902="","",VLOOKUP(AO902,[0]!Qualifier,(COLUMN(AO902)-34),FALSE))</f>
        <v xml:space="preserve">-45to-35°C </v>
      </c>
      <c r="BW902" s="320" t="str">
        <f>IF(AO902="","",VLOOKUP(AP902,[0]!Qualifier,(COLUMN(AP902)-34),FALSE))</f>
        <v>Frozen</v>
      </c>
      <c r="BX902" s="320" t="str">
        <f>IF(AP902="","",VLOOKUP(AQ902,[0]!Qualifier,(COLUMN(AQ902)-34),FALSE))</f>
        <v xml:space="preserve">Postm </v>
      </c>
      <c r="BY902" s="320" t="str">
        <f>IF(AQ902="","",VLOOKUP(AR902,[0]!Qualifier,(COLUMN(AR902)-34),FALSE))</f>
        <v xml:space="preserve">Other </v>
      </c>
      <c r="BZ902" s="320" t="str">
        <f>IF(AR902="","",VLOOKUP(AS902,[0]!Qualifier,(COLUMN(AS902)-34),FALSE))</f>
        <v xml:space="preserve">NA </v>
      </c>
      <c r="CA902" s="320" t="str">
        <f>IF(AS902="","",VLOOKUP(AT902,[0]!Qualifier,(COLUMN(AT902)-34),FALSE))</f>
        <v>Transpl</v>
      </c>
      <c r="CB902" s="320" t="str">
        <f>IF(AT902="","",VLOOKUP(AU902,[0]!Qualifier,(COLUMN(AU902)-34),FALSE))</f>
        <v xml:space="preserve">None </v>
      </c>
      <c r="CC902" s="320" t="str">
        <f>IF(AU902="","",VLOOKUP(AV902,[0]!Qualifier,(COLUMN(AV902)-34),FALSE))</f>
        <v xml:space="preserve">None </v>
      </c>
      <c r="CD902" s="320" t="str">
        <f>IF(AV902="","",VLOOKUP(AW902,[0]!Qualifier,(COLUMN(AW902)-34),FALSE))</f>
        <v xml:space="preserve">NoIrr </v>
      </c>
      <c r="CE902" s="320" t="str">
        <f>IF(AW902="","",VLOOKUP(AX902,[0]!Qualifier,(COLUMN(AX902)-34),FALSE))</f>
        <v xml:space="preserve">- </v>
      </c>
      <c r="CF902" s="320" t="str">
        <f>IF(AX902="","",VLOOKUP(AY902,[0]!Qualifier,(COLUMN(AY902)-34),FALSE))</f>
        <v>no sub</v>
      </c>
      <c r="CG902" s="320" t="str">
        <f>IF(AY902="","",VLOOKUP(AZ902,[0]!Qualifier,(COLUMN(AZ902)-34),FALSE))</f>
        <v>Non</v>
      </c>
      <c r="CH902" s="320" t="str">
        <f>IF(AZ902="","",VLOOKUP(BA902,[0]!Qualifier,(COLUMN(BA902)-34),FALSE))</f>
        <v>Tendon</v>
      </c>
      <c r="CI902" s="320" t="str">
        <f>IF(BA902="","",VLOOKUP(BB902,[0]!Qualifier,(COLUMN(BB902)-34),FALSE))</f>
        <v>PAA</v>
      </c>
      <c r="CJ902" s="320"/>
      <c r="CK902" s="513" t="str">
        <f t="shared" si="775"/>
        <v>7-1-1-4-5-11-3-4-3-1-8-1-1-1-1-1-1-42-11</v>
      </c>
    </row>
    <row r="903" spans="2:89" ht="12.95" customHeight="1" outlineLevel="1" x14ac:dyDescent="0.35">
      <c r="B903" s="7">
        <f t="shared" si="749"/>
        <v>898</v>
      </c>
      <c r="C903" s="59">
        <f t="shared" si="750"/>
        <v>898</v>
      </c>
      <c r="D903" s="124">
        <f t="shared" si="751"/>
        <v>742004</v>
      </c>
      <c r="E903" s="16" t="str">
        <f t="shared" si="752"/>
        <v>Tissue</v>
      </c>
      <c r="F903" s="58" t="str">
        <f t="shared" si="753"/>
        <v xml:space="preserve">NoAC </v>
      </c>
      <c r="G903" s="58" t="str">
        <f t="shared" si="754"/>
        <v xml:space="preserve">? </v>
      </c>
      <c r="H903" s="58" t="str">
        <f t="shared" si="755"/>
        <v xml:space="preserve">Closed </v>
      </c>
      <c r="I903" s="58" t="str">
        <f t="shared" si="756"/>
        <v>VSTis</v>
      </c>
      <c r="J903" s="58" t="str">
        <f t="shared" si="757"/>
        <v xml:space="preserve">≤-35°C </v>
      </c>
      <c r="K903" s="58" t="str">
        <f t="shared" si="758"/>
        <v>Frozen</v>
      </c>
      <c r="L903" s="58" t="str">
        <f t="shared" si="759"/>
        <v xml:space="preserve">Postm </v>
      </c>
      <c r="M903" s="58" t="str">
        <f t="shared" si="760"/>
        <v>?</v>
      </c>
      <c r="N903" s="58" t="str">
        <f t="shared" si="761"/>
        <v xml:space="preserve">NA </v>
      </c>
      <c r="O903" s="58" t="str">
        <f t="shared" si="762"/>
        <v>Transpl</v>
      </c>
      <c r="P903" s="58" t="str">
        <f t="shared" si="763"/>
        <v xml:space="preserve">? </v>
      </c>
      <c r="Q903" s="58" t="str">
        <f t="shared" si="764"/>
        <v xml:space="preserve">? </v>
      </c>
      <c r="R903" s="58" t="str">
        <f t="shared" si="765"/>
        <v xml:space="preserve">NoIrr </v>
      </c>
      <c r="S903" s="58" t="str">
        <f t="shared" si="766"/>
        <v xml:space="preserve">- </v>
      </c>
      <c r="T903" s="58" t="str">
        <f t="shared" si="767"/>
        <v>no sub</v>
      </c>
      <c r="U903" s="58" t="str">
        <f t="shared" si="768"/>
        <v>BactTestNeg</v>
      </c>
      <c r="V903" s="58" t="str">
        <f t="shared" si="769"/>
        <v>Tendon</v>
      </c>
      <c r="W903" s="58" t="str">
        <f t="shared" si="770"/>
        <v xml:space="preserve">None </v>
      </c>
      <c r="Y903" s="161" t="str">
        <f t="shared" si="771"/>
        <v>7-1-0-1-5-10-3-4-0-1-8-0-0-1-1-1-10-42-1</v>
      </c>
      <c r="Z903" s="8">
        <f t="shared" si="772"/>
        <v>742004</v>
      </c>
      <c r="AA903" s="7">
        <f t="shared" si="773"/>
        <v>898</v>
      </c>
      <c r="AB903" s="29" t="str">
        <f t="shared" si="776"/>
        <v>7</v>
      </c>
      <c r="AC903" s="29" t="str">
        <f t="shared" si="776"/>
        <v>4</v>
      </c>
      <c r="AD903" s="29" t="str">
        <f t="shared" si="776"/>
        <v>2</v>
      </c>
      <c r="AE903" s="29" t="str">
        <f t="shared" si="776"/>
        <v>0</v>
      </c>
      <c r="AF903" s="29" t="str">
        <f t="shared" si="776"/>
        <v>0</v>
      </c>
      <c r="AG903" s="29" t="str">
        <f t="shared" si="776"/>
        <v>4</v>
      </c>
      <c r="AH903" s="48">
        <f t="shared" si="718"/>
        <v>898</v>
      </c>
      <c r="AI903" s="510">
        <v>742004</v>
      </c>
      <c r="AJ903" s="509">
        <v>7</v>
      </c>
      <c r="AK903" s="509">
        <v>1</v>
      </c>
      <c r="AL903" s="509">
        <v>0</v>
      </c>
      <c r="AM903" s="509">
        <v>1</v>
      </c>
      <c r="AN903" s="509">
        <v>5</v>
      </c>
      <c r="AO903" s="509">
        <v>10</v>
      </c>
      <c r="AP903" s="509">
        <v>3</v>
      </c>
      <c r="AQ903" s="509">
        <v>4</v>
      </c>
      <c r="AR903" s="509">
        <v>0</v>
      </c>
      <c r="AS903" s="509">
        <v>1</v>
      </c>
      <c r="AT903" s="509">
        <v>8</v>
      </c>
      <c r="AU903" s="509">
        <v>0</v>
      </c>
      <c r="AV903" s="509">
        <v>0</v>
      </c>
      <c r="AW903" s="509">
        <v>1</v>
      </c>
      <c r="AX903" s="509">
        <v>1</v>
      </c>
      <c r="AY903" s="509">
        <v>1</v>
      </c>
      <c r="AZ903" s="509">
        <v>10</v>
      </c>
      <c r="BA903" s="509">
        <v>42</v>
      </c>
      <c r="BB903" s="509">
        <v>1</v>
      </c>
      <c r="BC903" s="509" t="b">
        <v>0</v>
      </c>
      <c r="BD903" s="508">
        <v>45145</v>
      </c>
      <c r="BE903" s="508">
        <v>45135</v>
      </c>
      <c r="BF903" s="509" t="b">
        <v>0</v>
      </c>
      <c r="BG903" s="510" t="s">
        <v>1565</v>
      </c>
      <c r="BH903" s="509">
        <v>45</v>
      </c>
      <c r="BI903" s="510" t="s">
        <v>801</v>
      </c>
      <c r="BJ903" s="513">
        <v>45145</v>
      </c>
      <c r="BK903" s="513">
        <v>45135</v>
      </c>
      <c r="BL903" s="513">
        <v>46217</v>
      </c>
      <c r="BM903" s="513">
        <v>45516</v>
      </c>
      <c r="BN903" s="509">
        <v>1</v>
      </c>
      <c r="BO903" s="510" t="s">
        <v>1576</v>
      </c>
      <c r="BP903" s="58">
        <f t="shared" si="774"/>
        <v>0</v>
      </c>
      <c r="BQ903" s="320" t="str">
        <f>IF(AI903="","",VLOOKUP(AJ903,[0]!Qualifier,(COLUMN(AJ903)-34),FALSE))</f>
        <v>Tissue</v>
      </c>
      <c r="BR903" s="320" t="str">
        <f>IF(AJ903="","",VLOOKUP(AK903,[0]!Qualifier,(COLUMN(AK903)-34),FALSE))</f>
        <v xml:space="preserve">NoAC </v>
      </c>
      <c r="BS903" s="320" t="str">
        <f>IF(AK903="","",VLOOKUP(AL903,[0]!Qualifier,(COLUMN(AL903)-34),FALSE))</f>
        <v xml:space="preserve">? </v>
      </c>
      <c r="BT903" s="320" t="str">
        <f>IF(AL903="","",VLOOKUP(AM903,[0]!Qualifier,(COLUMN(AM903)-34),FALSE))</f>
        <v xml:space="preserve">Closed </v>
      </c>
      <c r="BU903" s="320" t="str">
        <f>IF(AM903="","",VLOOKUP(AN903,[0]!Qualifier,(COLUMN(AN903)-34),FALSE))</f>
        <v>VSTis</v>
      </c>
      <c r="BV903" s="320" t="str">
        <f>IF(AN903="","",VLOOKUP(AO903,[0]!Qualifier,(COLUMN(AO903)-34),FALSE))</f>
        <v xml:space="preserve">≤-35°C </v>
      </c>
      <c r="BW903" s="320" t="str">
        <f>IF(AO903="","",VLOOKUP(AP903,[0]!Qualifier,(COLUMN(AP903)-34),FALSE))</f>
        <v>Frozen</v>
      </c>
      <c r="BX903" s="320" t="str">
        <f>IF(AP903="","",VLOOKUP(AQ903,[0]!Qualifier,(COLUMN(AQ903)-34),FALSE))</f>
        <v xml:space="preserve">Postm </v>
      </c>
      <c r="BY903" s="320" t="str">
        <f>IF(AQ903="","",VLOOKUP(AR903,[0]!Qualifier,(COLUMN(AR903)-34),FALSE))</f>
        <v>?</v>
      </c>
      <c r="BZ903" s="320" t="str">
        <f>IF(AR903="","",VLOOKUP(AS903,[0]!Qualifier,(COLUMN(AS903)-34),FALSE))</f>
        <v xml:space="preserve">NA </v>
      </c>
      <c r="CA903" s="320" t="str">
        <f>IF(AS903="","",VLOOKUP(AT903,[0]!Qualifier,(COLUMN(AT903)-34),FALSE))</f>
        <v>Transpl</v>
      </c>
      <c r="CB903" s="320" t="str">
        <f>IF(AT903="","",VLOOKUP(AU903,[0]!Qualifier,(COLUMN(AU903)-34),FALSE))</f>
        <v xml:space="preserve">? </v>
      </c>
      <c r="CC903" s="320" t="str">
        <f>IF(AU903="","",VLOOKUP(AV903,[0]!Qualifier,(COLUMN(AV903)-34),FALSE))</f>
        <v xml:space="preserve">? </v>
      </c>
      <c r="CD903" s="320" t="str">
        <f>IF(AV903="","",VLOOKUP(AW903,[0]!Qualifier,(COLUMN(AW903)-34),FALSE))</f>
        <v xml:space="preserve">NoIrr </v>
      </c>
      <c r="CE903" s="320" t="str">
        <f>IF(AW903="","",VLOOKUP(AX903,[0]!Qualifier,(COLUMN(AX903)-34),FALSE))</f>
        <v xml:space="preserve">- </v>
      </c>
      <c r="CF903" s="320" t="str">
        <f>IF(AX903="","",VLOOKUP(AY903,[0]!Qualifier,(COLUMN(AY903)-34),FALSE))</f>
        <v>no sub</v>
      </c>
      <c r="CG903" s="320" t="str">
        <f>IF(AY903="","",VLOOKUP(AZ903,[0]!Qualifier,(COLUMN(AZ903)-34),FALSE))</f>
        <v>BactTestNeg</v>
      </c>
      <c r="CH903" s="320" t="str">
        <f>IF(AZ903="","",VLOOKUP(BA903,[0]!Qualifier,(COLUMN(BA903)-34),FALSE))</f>
        <v>Tendon</v>
      </c>
      <c r="CI903" s="320" t="str">
        <f>IF(BA903="","",VLOOKUP(BB903,[0]!Qualifier,(COLUMN(BB903)-34),FALSE))</f>
        <v xml:space="preserve">None </v>
      </c>
      <c r="CJ903" s="320"/>
      <c r="CK903" s="513" t="str">
        <f t="shared" si="775"/>
        <v>7-1-0-1-5-10-3-4-0-1-8-0-0-1-1-1-10-42-1</v>
      </c>
    </row>
    <row r="904" spans="2:89" ht="12.95" customHeight="1" outlineLevel="1" x14ac:dyDescent="0.35">
      <c r="B904" s="7">
        <f t="shared" si="749"/>
        <v>899</v>
      </c>
      <c r="C904" s="59">
        <f t="shared" si="750"/>
        <v>899</v>
      </c>
      <c r="D904" s="124">
        <f t="shared" si="751"/>
        <v>750001</v>
      </c>
      <c r="E904" s="16" t="str">
        <f t="shared" si="752"/>
        <v>Tissue</v>
      </c>
      <c r="F904" s="58" t="str">
        <f t="shared" si="753"/>
        <v xml:space="preserve">NoAC </v>
      </c>
      <c r="G904" s="58" t="str">
        <f t="shared" si="754"/>
        <v xml:space="preserve">NoAdd </v>
      </c>
      <c r="H904" s="58" t="str">
        <f t="shared" si="755"/>
        <v xml:space="preserve">CleanR </v>
      </c>
      <c r="I904" s="58" t="str">
        <f t="shared" si="756"/>
        <v>VSTis</v>
      </c>
      <c r="J904" s="58" t="str">
        <f t="shared" si="757"/>
        <v xml:space="preserve">2to25°C </v>
      </c>
      <c r="K904" s="58" t="str">
        <f t="shared" si="758"/>
        <v>Alcohol</v>
      </c>
      <c r="L904" s="58" t="str">
        <f t="shared" si="759"/>
        <v xml:space="preserve">Postm </v>
      </c>
      <c r="M904" s="58" t="str">
        <f t="shared" si="760"/>
        <v xml:space="preserve">Other </v>
      </c>
      <c r="N904" s="58" t="str">
        <f t="shared" si="761"/>
        <v xml:space="preserve">NA </v>
      </c>
      <c r="O904" s="58" t="str">
        <f t="shared" si="762"/>
        <v>Transpl</v>
      </c>
      <c r="P904" s="58" t="str">
        <f t="shared" si="763"/>
        <v xml:space="preserve">None </v>
      </c>
      <c r="Q904" s="58" t="str">
        <f t="shared" si="764"/>
        <v xml:space="preserve">None </v>
      </c>
      <c r="R904" s="58" t="str">
        <f t="shared" si="765"/>
        <v xml:space="preserve">NoIrr </v>
      </c>
      <c r="S904" s="58" t="str">
        <f t="shared" si="766"/>
        <v xml:space="preserve">- </v>
      </c>
      <c r="T904" s="58" t="str">
        <f t="shared" si="767"/>
        <v>no sub</v>
      </c>
      <c r="U904" s="58" t="str">
        <f t="shared" si="768"/>
        <v>Non</v>
      </c>
      <c r="V904" s="58" t="str">
        <f t="shared" si="769"/>
        <v>AcellDerm</v>
      </c>
      <c r="W904" s="58" t="str">
        <f t="shared" si="770"/>
        <v>PAA</v>
      </c>
      <c r="Y904" s="161" t="str">
        <f t="shared" si="771"/>
        <v>7-1-1-4-5-8-7-4-3-1-8-1-1-1-1-1-1-50-11</v>
      </c>
      <c r="Z904" s="8">
        <f t="shared" si="772"/>
        <v>750001</v>
      </c>
      <c r="AA904" s="7">
        <f t="shared" si="773"/>
        <v>899</v>
      </c>
      <c r="AB904" s="29" t="str">
        <f t="shared" si="776"/>
        <v>7</v>
      </c>
      <c r="AC904" s="29" t="str">
        <f t="shared" si="776"/>
        <v>5</v>
      </c>
      <c r="AD904" s="29" t="str">
        <f t="shared" si="776"/>
        <v>0</v>
      </c>
      <c r="AE904" s="29" t="str">
        <f t="shared" si="776"/>
        <v>0</v>
      </c>
      <c r="AF904" s="29" t="str">
        <f t="shared" si="776"/>
        <v>0</v>
      </c>
      <c r="AG904" s="29" t="str">
        <f t="shared" si="776"/>
        <v>1</v>
      </c>
      <c r="AH904" s="48">
        <f t="shared" si="718"/>
        <v>899</v>
      </c>
      <c r="AI904" s="510">
        <v>750001</v>
      </c>
      <c r="AJ904" s="509">
        <v>7</v>
      </c>
      <c r="AK904" s="509">
        <v>1</v>
      </c>
      <c r="AL904" s="509">
        <v>1</v>
      </c>
      <c r="AM904" s="509">
        <v>4</v>
      </c>
      <c r="AN904" s="509">
        <v>5</v>
      </c>
      <c r="AO904" s="509">
        <v>8</v>
      </c>
      <c r="AP904" s="509">
        <v>7</v>
      </c>
      <c r="AQ904" s="509">
        <v>4</v>
      </c>
      <c r="AR904" s="509">
        <v>3</v>
      </c>
      <c r="AS904" s="509">
        <v>1</v>
      </c>
      <c r="AT904" s="509">
        <v>8</v>
      </c>
      <c r="AU904" s="509">
        <v>1</v>
      </c>
      <c r="AV904" s="509">
        <v>1</v>
      </c>
      <c r="AW904" s="509">
        <v>1</v>
      </c>
      <c r="AX904" s="509">
        <v>1</v>
      </c>
      <c r="AY904" s="509">
        <v>1</v>
      </c>
      <c r="AZ904" s="509">
        <v>1</v>
      </c>
      <c r="BA904" s="509">
        <v>50</v>
      </c>
      <c r="BB904" s="509">
        <v>11</v>
      </c>
      <c r="BC904" s="509" t="b">
        <v>0</v>
      </c>
      <c r="BD904" s="508">
        <v>41252</v>
      </c>
      <c r="BE904" s="508">
        <v>40751</v>
      </c>
      <c r="BF904" s="509" t="b">
        <v>0</v>
      </c>
      <c r="BG904" s="510" t="s">
        <v>803</v>
      </c>
      <c r="BH904" s="509">
        <v>61</v>
      </c>
      <c r="BI904" s="510" t="s">
        <v>804</v>
      </c>
      <c r="BJ904" s="513">
        <v>41252</v>
      </c>
      <c r="BK904" s="513">
        <v>40751</v>
      </c>
      <c r="BL904" s="513">
        <v>46217</v>
      </c>
      <c r="BM904" s="513">
        <v>42471</v>
      </c>
      <c r="BN904" s="509">
        <v>1</v>
      </c>
      <c r="BO904" s="510" t="s">
        <v>1078</v>
      </c>
      <c r="BP904" s="58">
        <f t="shared" si="774"/>
        <v>0</v>
      </c>
      <c r="BQ904" s="320" t="str">
        <f>IF(AI904="","",VLOOKUP(AJ904,[0]!Qualifier,(COLUMN(AJ904)-34),FALSE))</f>
        <v>Tissue</v>
      </c>
      <c r="BR904" s="320" t="str">
        <f>IF(AJ904="","",VLOOKUP(AK904,[0]!Qualifier,(COLUMN(AK904)-34),FALSE))</f>
        <v xml:space="preserve">NoAC </v>
      </c>
      <c r="BS904" s="320" t="str">
        <f>IF(AK904="","",VLOOKUP(AL904,[0]!Qualifier,(COLUMN(AL904)-34),FALSE))</f>
        <v xml:space="preserve">NoAdd </v>
      </c>
      <c r="BT904" s="320" t="str">
        <f>IF(AL904="","",VLOOKUP(AM904,[0]!Qualifier,(COLUMN(AM904)-34),FALSE))</f>
        <v xml:space="preserve">CleanR </v>
      </c>
      <c r="BU904" s="320" t="str">
        <f>IF(AM904="","",VLOOKUP(AN904,[0]!Qualifier,(COLUMN(AN904)-34),FALSE))</f>
        <v>VSTis</v>
      </c>
      <c r="BV904" s="320" t="str">
        <f>IF(AN904="","",VLOOKUP(AO904,[0]!Qualifier,(COLUMN(AO904)-34),FALSE))</f>
        <v xml:space="preserve">2to25°C </v>
      </c>
      <c r="BW904" s="320" t="str">
        <f>IF(AO904="","",VLOOKUP(AP904,[0]!Qualifier,(COLUMN(AP904)-34),FALSE))</f>
        <v>Alcohol</v>
      </c>
      <c r="BX904" s="320" t="str">
        <f>IF(AP904="","",VLOOKUP(AQ904,[0]!Qualifier,(COLUMN(AQ904)-34),FALSE))</f>
        <v xml:space="preserve">Postm </v>
      </c>
      <c r="BY904" s="320" t="str">
        <f>IF(AQ904="","",VLOOKUP(AR904,[0]!Qualifier,(COLUMN(AR904)-34),FALSE))</f>
        <v xml:space="preserve">Other </v>
      </c>
      <c r="BZ904" s="320" t="str">
        <f>IF(AR904="","",VLOOKUP(AS904,[0]!Qualifier,(COLUMN(AS904)-34),FALSE))</f>
        <v xml:space="preserve">NA </v>
      </c>
      <c r="CA904" s="320" t="str">
        <f>IF(AS904="","",VLOOKUP(AT904,[0]!Qualifier,(COLUMN(AT904)-34),FALSE))</f>
        <v>Transpl</v>
      </c>
      <c r="CB904" s="320" t="str">
        <f>IF(AT904="","",VLOOKUP(AU904,[0]!Qualifier,(COLUMN(AU904)-34),FALSE))</f>
        <v xml:space="preserve">None </v>
      </c>
      <c r="CC904" s="320" t="str">
        <f>IF(AU904="","",VLOOKUP(AV904,[0]!Qualifier,(COLUMN(AV904)-34),FALSE))</f>
        <v xml:space="preserve">None </v>
      </c>
      <c r="CD904" s="320" t="str">
        <f>IF(AV904="","",VLOOKUP(AW904,[0]!Qualifier,(COLUMN(AW904)-34),FALSE))</f>
        <v xml:space="preserve">NoIrr </v>
      </c>
      <c r="CE904" s="320" t="str">
        <f>IF(AW904="","",VLOOKUP(AX904,[0]!Qualifier,(COLUMN(AX904)-34),FALSE))</f>
        <v xml:space="preserve">- </v>
      </c>
      <c r="CF904" s="320" t="str">
        <f>IF(AX904="","",VLOOKUP(AY904,[0]!Qualifier,(COLUMN(AY904)-34),FALSE))</f>
        <v>no sub</v>
      </c>
      <c r="CG904" s="320" t="str">
        <f>IF(AY904="","",VLOOKUP(AZ904,[0]!Qualifier,(COLUMN(AZ904)-34),FALSE))</f>
        <v>Non</v>
      </c>
      <c r="CH904" s="320" t="str">
        <f>IF(AZ904="","",VLOOKUP(BA904,[0]!Qualifier,(COLUMN(BA904)-34),FALSE))</f>
        <v>AcellDerm</v>
      </c>
      <c r="CI904" s="320" t="str">
        <f>IF(BA904="","",VLOOKUP(BB904,[0]!Qualifier,(COLUMN(BB904)-34),FALSE))</f>
        <v>PAA</v>
      </c>
      <c r="CJ904" s="320"/>
      <c r="CK904" s="513" t="str">
        <f t="shared" si="775"/>
        <v>7-1-1-4-5-8-7-4-3-1-8-1-1-1-1-1-1-50-11</v>
      </c>
    </row>
    <row r="905" spans="2:89" ht="12.95" customHeight="1" outlineLevel="1" x14ac:dyDescent="0.35">
      <c r="B905" s="7">
        <f t="shared" si="749"/>
        <v>900</v>
      </c>
      <c r="C905" s="59">
        <f t="shared" si="750"/>
        <v>900</v>
      </c>
      <c r="D905" s="124">
        <f t="shared" si="751"/>
        <v>750002</v>
      </c>
      <c r="E905" s="16" t="str">
        <f t="shared" si="752"/>
        <v>Tissue</v>
      </c>
      <c r="F905" s="58" t="str">
        <f t="shared" si="753"/>
        <v xml:space="preserve">NoAC </v>
      </c>
      <c r="G905" s="58" t="str">
        <f t="shared" si="754"/>
        <v xml:space="preserve">NoAdd </v>
      </c>
      <c r="H905" s="58" t="str">
        <f t="shared" si="755"/>
        <v xml:space="preserve">CleanR </v>
      </c>
      <c r="I905" s="58" t="str">
        <f t="shared" si="756"/>
        <v>VSTis</v>
      </c>
      <c r="J905" s="58" t="str">
        <f t="shared" si="757"/>
        <v>RoomT</v>
      </c>
      <c r="K905" s="58" t="str">
        <f t="shared" si="758"/>
        <v>Lyophil</v>
      </c>
      <c r="L905" s="58" t="str">
        <f t="shared" si="759"/>
        <v xml:space="preserve">Postm </v>
      </c>
      <c r="M905" s="58" t="str">
        <f t="shared" si="760"/>
        <v xml:space="preserve">Other </v>
      </c>
      <c r="N905" s="58" t="str">
        <f t="shared" si="761"/>
        <v xml:space="preserve">NA </v>
      </c>
      <c r="O905" s="58" t="str">
        <f t="shared" si="762"/>
        <v>Transpl</v>
      </c>
      <c r="P905" s="58" t="str">
        <f t="shared" si="763"/>
        <v xml:space="preserve">None </v>
      </c>
      <c r="Q905" s="58" t="str">
        <f t="shared" si="764"/>
        <v xml:space="preserve">None </v>
      </c>
      <c r="R905" s="58" t="str">
        <f t="shared" si="765"/>
        <v xml:space="preserve">NoIrr </v>
      </c>
      <c r="S905" s="58" t="str">
        <f t="shared" si="766"/>
        <v xml:space="preserve">- </v>
      </c>
      <c r="T905" s="58" t="str">
        <f t="shared" si="767"/>
        <v>no sub</v>
      </c>
      <c r="U905" s="58" t="str">
        <f t="shared" si="768"/>
        <v>Non</v>
      </c>
      <c r="V905" s="58" t="str">
        <f t="shared" si="769"/>
        <v>AcellDerm</v>
      </c>
      <c r="W905" s="58" t="str">
        <f t="shared" si="770"/>
        <v>PAA</v>
      </c>
      <c r="Y905" s="161" t="str">
        <f t="shared" si="771"/>
        <v>7-1-1-4-5-13-2-4-3-1-8-1-1-1-1-1-1-50-11</v>
      </c>
      <c r="Z905" s="8">
        <f t="shared" si="772"/>
        <v>750002</v>
      </c>
      <c r="AA905" s="7">
        <f t="shared" si="773"/>
        <v>900</v>
      </c>
      <c r="AB905" s="29" t="str">
        <f t="shared" si="776"/>
        <v>7</v>
      </c>
      <c r="AC905" s="29" t="str">
        <f t="shared" si="776"/>
        <v>5</v>
      </c>
      <c r="AD905" s="29" t="str">
        <f t="shared" si="776"/>
        <v>0</v>
      </c>
      <c r="AE905" s="29" t="str">
        <f t="shared" si="776"/>
        <v>0</v>
      </c>
      <c r="AF905" s="29" t="str">
        <f t="shared" si="776"/>
        <v>0</v>
      </c>
      <c r="AG905" s="29" t="str">
        <f t="shared" si="776"/>
        <v>2</v>
      </c>
      <c r="AH905" s="48">
        <f t="shared" si="718"/>
        <v>900</v>
      </c>
      <c r="AI905" s="510">
        <v>750002</v>
      </c>
      <c r="AJ905" s="509">
        <v>7</v>
      </c>
      <c r="AK905" s="509">
        <v>1</v>
      </c>
      <c r="AL905" s="509">
        <v>1</v>
      </c>
      <c r="AM905" s="509">
        <v>4</v>
      </c>
      <c r="AN905" s="509">
        <v>5</v>
      </c>
      <c r="AO905" s="509">
        <v>13</v>
      </c>
      <c r="AP905" s="509">
        <v>2</v>
      </c>
      <c r="AQ905" s="509">
        <v>4</v>
      </c>
      <c r="AR905" s="509">
        <v>3</v>
      </c>
      <c r="AS905" s="509">
        <v>1</v>
      </c>
      <c r="AT905" s="509">
        <v>8</v>
      </c>
      <c r="AU905" s="509">
        <v>1</v>
      </c>
      <c r="AV905" s="509">
        <v>1</v>
      </c>
      <c r="AW905" s="509">
        <v>1</v>
      </c>
      <c r="AX905" s="509">
        <v>1</v>
      </c>
      <c r="AY905" s="509">
        <v>1</v>
      </c>
      <c r="AZ905" s="509">
        <v>1</v>
      </c>
      <c r="BA905" s="509">
        <v>50</v>
      </c>
      <c r="BB905" s="509">
        <v>11</v>
      </c>
      <c r="BC905" s="509" t="b">
        <v>0</v>
      </c>
      <c r="BD905" s="508">
        <v>42267</v>
      </c>
      <c r="BE905" s="508">
        <v>41975</v>
      </c>
      <c r="BF905" s="509" t="b">
        <v>0</v>
      </c>
      <c r="BG905" s="510" t="s">
        <v>805</v>
      </c>
      <c r="BH905" s="509">
        <v>61</v>
      </c>
      <c r="BI905" s="510" t="s">
        <v>804</v>
      </c>
      <c r="BJ905" s="513">
        <v>42267</v>
      </c>
      <c r="BK905" s="513">
        <v>41975</v>
      </c>
      <c r="BL905" s="513">
        <v>46217</v>
      </c>
      <c r="BM905" s="513">
        <v>42471</v>
      </c>
      <c r="BN905" s="509">
        <v>1</v>
      </c>
      <c r="BO905" s="510" t="s">
        <v>1078</v>
      </c>
      <c r="BP905" s="58">
        <f t="shared" si="774"/>
        <v>0</v>
      </c>
      <c r="BQ905" s="320" t="str">
        <f>IF(AI905="","",VLOOKUP(AJ905,[0]!Qualifier,(COLUMN(AJ905)-34),FALSE))</f>
        <v>Tissue</v>
      </c>
      <c r="BR905" s="320" t="str">
        <f>IF(AJ905="","",VLOOKUP(AK905,[0]!Qualifier,(COLUMN(AK905)-34),FALSE))</f>
        <v xml:space="preserve">NoAC </v>
      </c>
      <c r="BS905" s="320" t="str">
        <f>IF(AK905="","",VLOOKUP(AL905,[0]!Qualifier,(COLUMN(AL905)-34),FALSE))</f>
        <v xml:space="preserve">NoAdd </v>
      </c>
      <c r="BT905" s="320" t="str">
        <f>IF(AL905="","",VLOOKUP(AM905,[0]!Qualifier,(COLUMN(AM905)-34),FALSE))</f>
        <v xml:space="preserve">CleanR </v>
      </c>
      <c r="BU905" s="320" t="str">
        <f>IF(AM905="","",VLOOKUP(AN905,[0]!Qualifier,(COLUMN(AN905)-34),FALSE))</f>
        <v>VSTis</v>
      </c>
      <c r="BV905" s="320" t="str">
        <f>IF(AN905="","",VLOOKUP(AO905,[0]!Qualifier,(COLUMN(AO905)-34),FALSE))</f>
        <v>RoomT</v>
      </c>
      <c r="BW905" s="320" t="str">
        <f>IF(AO905="","",VLOOKUP(AP905,[0]!Qualifier,(COLUMN(AP905)-34),FALSE))</f>
        <v>Lyophil</v>
      </c>
      <c r="BX905" s="320" t="str">
        <f>IF(AP905="","",VLOOKUP(AQ905,[0]!Qualifier,(COLUMN(AQ905)-34),FALSE))</f>
        <v xml:space="preserve">Postm </v>
      </c>
      <c r="BY905" s="320" t="str">
        <f>IF(AQ905="","",VLOOKUP(AR905,[0]!Qualifier,(COLUMN(AR905)-34),FALSE))</f>
        <v xml:space="preserve">Other </v>
      </c>
      <c r="BZ905" s="320" t="str">
        <f>IF(AR905="","",VLOOKUP(AS905,[0]!Qualifier,(COLUMN(AS905)-34),FALSE))</f>
        <v xml:space="preserve">NA </v>
      </c>
      <c r="CA905" s="320" t="str">
        <f>IF(AS905="","",VLOOKUP(AT905,[0]!Qualifier,(COLUMN(AT905)-34),FALSE))</f>
        <v>Transpl</v>
      </c>
      <c r="CB905" s="320" t="str">
        <f>IF(AT905="","",VLOOKUP(AU905,[0]!Qualifier,(COLUMN(AU905)-34),FALSE))</f>
        <v xml:space="preserve">None </v>
      </c>
      <c r="CC905" s="320" t="str">
        <f>IF(AU905="","",VLOOKUP(AV905,[0]!Qualifier,(COLUMN(AV905)-34),FALSE))</f>
        <v xml:space="preserve">None </v>
      </c>
      <c r="CD905" s="320" t="str">
        <f>IF(AV905="","",VLOOKUP(AW905,[0]!Qualifier,(COLUMN(AW905)-34),FALSE))</f>
        <v xml:space="preserve">NoIrr </v>
      </c>
      <c r="CE905" s="320" t="str">
        <f>IF(AW905="","",VLOOKUP(AX905,[0]!Qualifier,(COLUMN(AX905)-34),FALSE))</f>
        <v xml:space="preserve">- </v>
      </c>
      <c r="CF905" s="320" t="str">
        <f>IF(AX905="","",VLOOKUP(AY905,[0]!Qualifier,(COLUMN(AY905)-34),FALSE))</f>
        <v>no sub</v>
      </c>
      <c r="CG905" s="320" t="str">
        <f>IF(AY905="","",VLOOKUP(AZ905,[0]!Qualifier,(COLUMN(AZ905)-34),FALSE))</f>
        <v>Non</v>
      </c>
      <c r="CH905" s="320" t="str">
        <f>IF(AZ905="","",VLOOKUP(BA905,[0]!Qualifier,(COLUMN(BA905)-34),FALSE))</f>
        <v>AcellDerm</v>
      </c>
      <c r="CI905" s="320" t="str">
        <f>IF(BA905="","",VLOOKUP(BB905,[0]!Qualifier,(COLUMN(BB905)-34),FALSE))</f>
        <v>PAA</v>
      </c>
      <c r="CJ905" s="320"/>
      <c r="CK905" s="513" t="str">
        <f t="shared" si="775"/>
        <v>7-1-1-4-5-13-2-4-3-1-8-1-1-1-1-1-1-50-11</v>
      </c>
    </row>
    <row r="906" spans="2:89" ht="12.95" customHeight="1" outlineLevel="1" x14ac:dyDescent="0.35">
      <c r="B906" s="7">
        <f t="shared" si="749"/>
        <v>901</v>
      </c>
      <c r="C906" s="59">
        <f t="shared" si="750"/>
        <v>901</v>
      </c>
      <c r="D906" s="124">
        <f t="shared" si="751"/>
        <v>751001</v>
      </c>
      <c r="E906" s="16" t="str">
        <f t="shared" si="752"/>
        <v>Tissue</v>
      </c>
      <c r="F906" s="58" t="str">
        <f t="shared" si="753"/>
        <v xml:space="preserve">NoAC </v>
      </c>
      <c r="G906" s="58" t="str">
        <f t="shared" si="754"/>
        <v xml:space="preserve">NoAdd </v>
      </c>
      <c r="H906" s="58" t="str">
        <f t="shared" si="755"/>
        <v xml:space="preserve">CleanR </v>
      </c>
      <c r="I906" s="58" t="str">
        <f t="shared" si="756"/>
        <v>VSTis</v>
      </c>
      <c r="J906" s="58" t="str">
        <f t="shared" si="757"/>
        <v>RoomT</v>
      </c>
      <c r="K906" s="58" t="str">
        <f t="shared" si="758"/>
        <v>Lyophil</v>
      </c>
      <c r="L906" s="58" t="str">
        <f t="shared" si="759"/>
        <v xml:space="preserve">Postm </v>
      </c>
      <c r="M906" s="58" t="str">
        <f t="shared" si="760"/>
        <v xml:space="preserve">Other </v>
      </c>
      <c r="N906" s="58" t="str">
        <f t="shared" si="761"/>
        <v xml:space="preserve">NA </v>
      </c>
      <c r="O906" s="58" t="str">
        <f t="shared" si="762"/>
        <v>Transpl</v>
      </c>
      <c r="P906" s="58" t="str">
        <f t="shared" si="763"/>
        <v xml:space="preserve">None </v>
      </c>
      <c r="Q906" s="58" t="str">
        <f t="shared" si="764"/>
        <v xml:space="preserve">None </v>
      </c>
      <c r="R906" s="58" t="str">
        <f t="shared" si="765"/>
        <v xml:space="preserve">NoIrr </v>
      </c>
      <c r="S906" s="58" t="str">
        <f t="shared" si="766"/>
        <v xml:space="preserve">- </v>
      </c>
      <c r="T906" s="58" t="str">
        <f t="shared" si="767"/>
        <v>no sub</v>
      </c>
      <c r="U906" s="58" t="str">
        <f t="shared" si="768"/>
        <v>Non</v>
      </c>
      <c r="V906" s="58" t="str">
        <f t="shared" si="769"/>
        <v>Skin</v>
      </c>
      <c r="W906" s="58" t="str">
        <f t="shared" si="770"/>
        <v>PAA</v>
      </c>
      <c r="Y906" s="161" t="str">
        <f t="shared" si="771"/>
        <v>7-1-1-4-5-13-2-4-3-1-8-1-1-1-1-1-1-51-11</v>
      </c>
      <c r="Z906" s="8">
        <f t="shared" si="772"/>
        <v>751001</v>
      </c>
      <c r="AA906" s="7">
        <f t="shared" si="773"/>
        <v>901</v>
      </c>
      <c r="AB906" s="29" t="str">
        <f t="shared" si="776"/>
        <v>7</v>
      </c>
      <c r="AC906" s="29" t="str">
        <f t="shared" si="776"/>
        <v>5</v>
      </c>
      <c r="AD906" s="29" t="str">
        <f t="shared" si="776"/>
        <v>1</v>
      </c>
      <c r="AE906" s="29" t="str">
        <f t="shared" si="776"/>
        <v>0</v>
      </c>
      <c r="AF906" s="29" t="str">
        <f t="shared" si="776"/>
        <v>0</v>
      </c>
      <c r="AG906" s="29" t="str">
        <f t="shared" si="776"/>
        <v>1</v>
      </c>
      <c r="AH906" s="48">
        <f t="shared" si="718"/>
        <v>901</v>
      </c>
      <c r="AI906" s="510">
        <v>751001</v>
      </c>
      <c r="AJ906" s="509">
        <v>7</v>
      </c>
      <c r="AK906" s="509">
        <v>1</v>
      </c>
      <c r="AL906" s="509">
        <v>1</v>
      </c>
      <c r="AM906" s="509">
        <v>4</v>
      </c>
      <c r="AN906" s="509">
        <v>5</v>
      </c>
      <c r="AO906" s="509">
        <v>13</v>
      </c>
      <c r="AP906" s="509">
        <v>2</v>
      </c>
      <c r="AQ906" s="509">
        <v>4</v>
      </c>
      <c r="AR906" s="509">
        <v>3</v>
      </c>
      <c r="AS906" s="509">
        <v>1</v>
      </c>
      <c r="AT906" s="509">
        <v>8</v>
      </c>
      <c r="AU906" s="509">
        <v>1</v>
      </c>
      <c r="AV906" s="509">
        <v>1</v>
      </c>
      <c r="AW906" s="509">
        <v>1</v>
      </c>
      <c r="AX906" s="509">
        <v>1</v>
      </c>
      <c r="AY906" s="509">
        <v>1</v>
      </c>
      <c r="AZ906" s="509">
        <v>1</v>
      </c>
      <c r="BA906" s="509">
        <v>51</v>
      </c>
      <c r="BB906" s="509">
        <v>11</v>
      </c>
      <c r="BC906" s="509" t="b">
        <v>0</v>
      </c>
      <c r="BD906" s="508">
        <v>41252</v>
      </c>
      <c r="BE906" s="508">
        <v>40751</v>
      </c>
      <c r="BF906" s="509" t="b">
        <v>0</v>
      </c>
      <c r="BG906" s="510" t="s">
        <v>806</v>
      </c>
      <c r="BH906" s="509">
        <v>62</v>
      </c>
      <c r="BI906" s="510" t="s">
        <v>807</v>
      </c>
      <c r="BJ906" s="513">
        <v>41252</v>
      </c>
      <c r="BK906" s="513">
        <v>40751</v>
      </c>
      <c r="BL906" s="513">
        <v>46217</v>
      </c>
      <c r="BM906" s="513">
        <v>42471</v>
      </c>
      <c r="BN906" s="509">
        <v>1</v>
      </c>
      <c r="BO906" s="510" t="s">
        <v>1078</v>
      </c>
      <c r="BP906" s="58">
        <f t="shared" si="774"/>
        <v>0</v>
      </c>
      <c r="BQ906" s="320" t="str">
        <f>IF(AI906="","",VLOOKUP(AJ906,[0]!Qualifier,(COLUMN(AJ906)-34),FALSE))</f>
        <v>Tissue</v>
      </c>
      <c r="BR906" s="320" t="str">
        <f>IF(AJ906="","",VLOOKUP(AK906,[0]!Qualifier,(COLUMN(AK906)-34),FALSE))</f>
        <v xml:space="preserve">NoAC </v>
      </c>
      <c r="BS906" s="320" t="str">
        <f>IF(AK906="","",VLOOKUP(AL906,[0]!Qualifier,(COLUMN(AL906)-34),FALSE))</f>
        <v xml:space="preserve">NoAdd </v>
      </c>
      <c r="BT906" s="320" t="str">
        <f>IF(AL906="","",VLOOKUP(AM906,[0]!Qualifier,(COLUMN(AM906)-34),FALSE))</f>
        <v xml:space="preserve">CleanR </v>
      </c>
      <c r="BU906" s="320" t="str">
        <f>IF(AM906="","",VLOOKUP(AN906,[0]!Qualifier,(COLUMN(AN906)-34),FALSE))</f>
        <v>VSTis</v>
      </c>
      <c r="BV906" s="320" t="str">
        <f>IF(AN906="","",VLOOKUP(AO906,[0]!Qualifier,(COLUMN(AO906)-34),FALSE))</f>
        <v>RoomT</v>
      </c>
      <c r="BW906" s="320" t="str">
        <f>IF(AO906="","",VLOOKUP(AP906,[0]!Qualifier,(COLUMN(AP906)-34),FALSE))</f>
        <v>Lyophil</v>
      </c>
      <c r="BX906" s="320" t="str">
        <f>IF(AP906="","",VLOOKUP(AQ906,[0]!Qualifier,(COLUMN(AQ906)-34),FALSE))</f>
        <v xml:space="preserve">Postm </v>
      </c>
      <c r="BY906" s="320" t="str">
        <f>IF(AQ906="","",VLOOKUP(AR906,[0]!Qualifier,(COLUMN(AR906)-34),FALSE))</f>
        <v xml:space="preserve">Other </v>
      </c>
      <c r="BZ906" s="320" t="str">
        <f>IF(AR906="","",VLOOKUP(AS906,[0]!Qualifier,(COLUMN(AS906)-34),FALSE))</f>
        <v xml:space="preserve">NA </v>
      </c>
      <c r="CA906" s="320" t="str">
        <f>IF(AS906="","",VLOOKUP(AT906,[0]!Qualifier,(COLUMN(AT906)-34),FALSE))</f>
        <v>Transpl</v>
      </c>
      <c r="CB906" s="320" t="str">
        <f>IF(AT906="","",VLOOKUP(AU906,[0]!Qualifier,(COLUMN(AU906)-34),FALSE))</f>
        <v xml:space="preserve">None </v>
      </c>
      <c r="CC906" s="320" t="str">
        <f>IF(AU906="","",VLOOKUP(AV906,[0]!Qualifier,(COLUMN(AV906)-34),FALSE))</f>
        <v xml:space="preserve">None </v>
      </c>
      <c r="CD906" s="320" t="str">
        <f>IF(AV906="","",VLOOKUP(AW906,[0]!Qualifier,(COLUMN(AW906)-34),FALSE))</f>
        <v xml:space="preserve">NoIrr </v>
      </c>
      <c r="CE906" s="320" t="str">
        <f>IF(AW906="","",VLOOKUP(AX906,[0]!Qualifier,(COLUMN(AX906)-34),FALSE))</f>
        <v xml:space="preserve">- </v>
      </c>
      <c r="CF906" s="320" t="str">
        <f>IF(AX906="","",VLOOKUP(AY906,[0]!Qualifier,(COLUMN(AY906)-34),FALSE))</f>
        <v>no sub</v>
      </c>
      <c r="CG906" s="320" t="str">
        <f>IF(AY906="","",VLOOKUP(AZ906,[0]!Qualifier,(COLUMN(AZ906)-34),FALSE))</f>
        <v>Non</v>
      </c>
      <c r="CH906" s="320" t="str">
        <f>IF(AZ906="","",VLOOKUP(BA906,[0]!Qualifier,(COLUMN(BA906)-34),FALSE))</f>
        <v>Skin</v>
      </c>
      <c r="CI906" s="320" t="str">
        <f>IF(BA906="","",VLOOKUP(BB906,[0]!Qualifier,(COLUMN(BB906)-34),FALSE))</f>
        <v>PAA</v>
      </c>
      <c r="CJ906" s="320"/>
      <c r="CK906" s="513" t="str">
        <f t="shared" si="775"/>
        <v>7-1-1-4-5-13-2-4-3-1-8-1-1-1-1-1-1-51-11</v>
      </c>
    </row>
    <row r="907" spans="2:89" ht="12.95" customHeight="1" outlineLevel="1" x14ac:dyDescent="0.35">
      <c r="B907" s="7">
        <f t="shared" si="749"/>
        <v>902</v>
      </c>
      <c r="C907" s="59">
        <f t="shared" si="750"/>
        <v>902</v>
      </c>
      <c r="D907" s="124">
        <f t="shared" si="751"/>
        <v>751002</v>
      </c>
      <c r="E907" s="16" t="str">
        <f t="shared" si="752"/>
        <v>Tissue</v>
      </c>
      <c r="F907" s="58" t="str">
        <f t="shared" si="753"/>
        <v xml:space="preserve">NoAC </v>
      </c>
      <c r="G907" s="58" t="str">
        <f t="shared" si="754"/>
        <v xml:space="preserve">NoAdd </v>
      </c>
      <c r="H907" s="58" t="str">
        <f t="shared" si="755"/>
        <v xml:space="preserve">CleanR </v>
      </c>
      <c r="I907" s="58" t="str">
        <f t="shared" si="756"/>
        <v>VSTis</v>
      </c>
      <c r="J907" s="58" t="str">
        <f t="shared" si="757"/>
        <v xml:space="preserve">-45to-35°C </v>
      </c>
      <c r="K907" s="58" t="str">
        <f t="shared" si="758"/>
        <v>Frozen</v>
      </c>
      <c r="L907" s="58" t="str">
        <f t="shared" si="759"/>
        <v xml:space="preserve">Postm </v>
      </c>
      <c r="M907" s="58" t="str">
        <f t="shared" si="760"/>
        <v xml:space="preserve">Other </v>
      </c>
      <c r="N907" s="58" t="str">
        <f t="shared" si="761"/>
        <v xml:space="preserve">NA </v>
      </c>
      <c r="O907" s="58" t="str">
        <f t="shared" si="762"/>
        <v>Transpl</v>
      </c>
      <c r="P907" s="58" t="str">
        <f t="shared" si="763"/>
        <v xml:space="preserve">None </v>
      </c>
      <c r="Q907" s="58" t="str">
        <f t="shared" si="764"/>
        <v xml:space="preserve">None </v>
      </c>
      <c r="R907" s="58" t="str">
        <f t="shared" si="765"/>
        <v xml:space="preserve">NoIrr </v>
      </c>
      <c r="S907" s="58" t="str">
        <f t="shared" si="766"/>
        <v xml:space="preserve">- </v>
      </c>
      <c r="T907" s="58" t="str">
        <f t="shared" si="767"/>
        <v>no sub</v>
      </c>
      <c r="U907" s="58" t="str">
        <f t="shared" si="768"/>
        <v>Non</v>
      </c>
      <c r="V907" s="58" t="str">
        <f t="shared" si="769"/>
        <v>Skin</v>
      </c>
      <c r="W907" s="58" t="str">
        <f t="shared" si="770"/>
        <v>PAA</v>
      </c>
      <c r="Y907" s="161" t="str">
        <f t="shared" si="771"/>
        <v>7-1-1-4-5-11-3-4-3-1-8-1-1-1-1-1-1-51-11</v>
      </c>
      <c r="Z907" s="8">
        <f t="shared" si="772"/>
        <v>751002</v>
      </c>
      <c r="AA907" s="7">
        <f t="shared" si="773"/>
        <v>902</v>
      </c>
      <c r="AB907" s="29" t="str">
        <f t="shared" si="776"/>
        <v>7</v>
      </c>
      <c r="AC907" s="29" t="str">
        <f t="shared" si="776"/>
        <v>5</v>
      </c>
      <c r="AD907" s="29" t="str">
        <f t="shared" si="776"/>
        <v>1</v>
      </c>
      <c r="AE907" s="29" t="str">
        <f t="shared" si="776"/>
        <v>0</v>
      </c>
      <c r="AF907" s="29" t="str">
        <f t="shared" si="776"/>
        <v>0</v>
      </c>
      <c r="AG907" s="29" t="str">
        <f t="shared" si="776"/>
        <v>2</v>
      </c>
      <c r="AH907" s="48">
        <f t="shared" si="718"/>
        <v>902</v>
      </c>
      <c r="AI907" s="510">
        <v>751002</v>
      </c>
      <c r="AJ907" s="509">
        <v>7</v>
      </c>
      <c r="AK907" s="509">
        <v>1</v>
      </c>
      <c r="AL907" s="509">
        <v>1</v>
      </c>
      <c r="AM907" s="509">
        <v>4</v>
      </c>
      <c r="AN907" s="509">
        <v>5</v>
      </c>
      <c r="AO907" s="509">
        <v>11</v>
      </c>
      <c r="AP907" s="509">
        <v>3</v>
      </c>
      <c r="AQ907" s="509">
        <v>4</v>
      </c>
      <c r="AR907" s="509">
        <v>3</v>
      </c>
      <c r="AS907" s="509">
        <v>1</v>
      </c>
      <c r="AT907" s="509">
        <v>8</v>
      </c>
      <c r="AU907" s="509">
        <v>1</v>
      </c>
      <c r="AV907" s="509">
        <v>1</v>
      </c>
      <c r="AW907" s="509">
        <v>1</v>
      </c>
      <c r="AX907" s="509">
        <v>1</v>
      </c>
      <c r="AY907" s="509">
        <v>1</v>
      </c>
      <c r="AZ907" s="509">
        <v>1</v>
      </c>
      <c r="BA907" s="509">
        <v>51</v>
      </c>
      <c r="BB907" s="509">
        <v>11</v>
      </c>
      <c r="BC907" s="509" t="b">
        <v>0</v>
      </c>
      <c r="BD907" s="508">
        <v>42267</v>
      </c>
      <c r="BE907" s="508">
        <v>41975</v>
      </c>
      <c r="BF907" s="509" t="b">
        <v>0</v>
      </c>
      <c r="BG907" s="510" t="s">
        <v>808</v>
      </c>
      <c r="BH907" s="509">
        <v>62</v>
      </c>
      <c r="BI907" s="510" t="s">
        <v>807</v>
      </c>
      <c r="BJ907" s="513">
        <v>42267</v>
      </c>
      <c r="BK907" s="513">
        <v>41975</v>
      </c>
      <c r="BL907" s="513">
        <v>46217</v>
      </c>
      <c r="BM907" s="513">
        <v>42471</v>
      </c>
      <c r="BN907" s="509">
        <v>1</v>
      </c>
      <c r="BO907" s="510" t="s">
        <v>1078</v>
      </c>
      <c r="BP907" s="58">
        <f t="shared" si="774"/>
        <v>0</v>
      </c>
      <c r="BQ907" s="320" t="str">
        <f>IF(AI907="","",VLOOKUP(AJ907,[0]!Qualifier,(COLUMN(AJ907)-34),FALSE))</f>
        <v>Tissue</v>
      </c>
      <c r="BR907" s="320" t="str">
        <f>IF(AJ907="","",VLOOKUP(AK907,[0]!Qualifier,(COLUMN(AK907)-34),FALSE))</f>
        <v xml:space="preserve">NoAC </v>
      </c>
      <c r="BS907" s="320" t="str">
        <f>IF(AK907="","",VLOOKUP(AL907,[0]!Qualifier,(COLUMN(AL907)-34),FALSE))</f>
        <v xml:space="preserve">NoAdd </v>
      </c>
      <c r="BT907" s="320" t="str">
        <f>IF(AL907="","",VLOOKUP(AM907,[0]!Qualifier,(COLUMN(AM907)-34),FALSE))</f>
        <v xml:space="preserve">CleanR </v>
      </c>
      <c r="BU907" s="320" t="str">
        <f>IF(AM907="","",VLOOKUP(AN907,[0]!Qualifier,(COLUMN(AN907)-34),FALSE))</f>
        <v>VSTis</v>
      </c>
      <c r="BV907" s="320" t="str">
        <f>IF(AN907="","",VLOOKUP(AO907,[0]!Qualifier,(COLUMN(AO907)-34),FALSE))</f>
        <v xml:space="preserve">-45to-35°C </v>
      </c>
      <c r="BW907" s="320" t="str">
        <f>IF(AO907="","",VLOOKUP(AP907,[0]!Qualifier,(COLUMN(AP907)-34),FALSE))</f>
        <v>Frozen</v>
      </c>
      <c r="BX907" s="320" t="str">
        <f>IF(AP907="","",VLOOKUP(AQ907,[0]!Qualifier,(COLUMN(AQ907)-34),FALSE))</f>
        <v xml:space="preserve">Postm </v>
      </c>
      <c r="BY907" s="320" t="str">
        <f>IF(AQ907="","",VLOOKUP(AR907,[0]!Qualifier,(COLUMN(AR907)-34),FALSE))</f>
        <v xml:space="preserve">Other </v>
      </c>
      <c r="BZ907" s="320" t="str">
        <f>IF(AR907="","",VLOOKUP(AS907,[0]!Qualifier,(COLUMN(AS907)-34),FALSE))</f>
        <v xml:space="preserve">NA </v>
      </c>
      <c r="CA907" s="320" t="str">
        <f>IF(AS907="","",VLOOKUP(AT907,[0]!Qualifier,(COLUMN(AT907)-34),FALSE))</f>
        <v>Transpl</v>
      </c>
      <c r="CB907" s="320" t="str">
        <f>IF(AT907="","",VLOOKUP(AU907,[0]!Qualifier,(COLUMN(AU907)-34),FALSE))</f>
        <v xml:space="preserve">None </v>
      </c>
      <c r="CC907" s="320" t="str">
        <f>IF(AU907="","",VLOOKUP(AV907,[0]!Qualifier,(COLUMN(AV907)-34),FALSE))</f>
        <v xml:space="preserve">None </v>
      </c>
      <c r="CD907" s="320" t="str">
        <f>IF(AV907="","",VLOOKUP(AW907,[0]!Qualifier,(COLUMN(AW907)-34),FALSE))</f>
        <v xml:space="preserve">NoIrr </v>
      </c>
      <c r="CE907" s="320" t="str">
        <f>IF(AW907="","",VLOOKUP(AX907,[0]!Qualifier,(COLUMN(AX907)-34),FALSE))</f>
        <v xml:space="preserve">- </v>
      </c>
      <c r="CF907" s="320" t="str">
        <f>IF(AX907="","",VLOOKUP(AY907,[0]!Qualifier,(COLUMN(AY907)-34),FALSE))</f>
        <v>no sub</v>
      </c>
      <c r="CG907" s="320" t="str">
        <f>IF(AY907="","",VLOOKUP(AZ907,[0]!Qualifier,(COLUMN(AZ907)-34),FALSE))</f>
        <v>Non</v>
      </c>
      <c r="CH907" s="320" t="str">
        <f>IF(AZ907="","",VLOOKUP(BA907,[0]!Qualifier,(COLUMN(BA907)-34),FALSE))</f>
        <v>Skin</v>
      </c>
      <c r="CI907" s="320" t="str">
        <f>IF(BA907="","",VLOOKUP(BB907,[0]!Qualifier,(COLUMN(BB907)-34),FALSE))</f>
        <v>PAA</v>
      </c>
      <c r="CJ907" s="320"/>
      <c r="CK907" s="513" t="str">
        <f t="shared" si="775"/>
        <v>7-1-1-4-5-11-3-4-3-1-8-1-1-1-1-1-1-51-11</v>
      </c>
    </row>
    <row r="908" spans="2:89" ht="12.95" customHeight="1" outlineLevel="1" x14ac:dyDescent="0.35">
      <c r="B908" s="7">
        <f t="shared" si="749"/>
        <v>903</v>
      </c>
      <c r="C908" s="59">
        <f t="shared" si="750"/>
        <v>903</v>
      </c>
      <c r="D908" s="124">
        <f t="shared" si="751"/>
        <v>770001</v>
      </c>
      <c r="E908" s="16" t="str">
        <f t="shared" si="752"/>
        <v>Tissue</v>
      </c>
      <c r="F908" s="58" t="str">
        <f t="shared" si="753"/>
        <v xml:space="preserve">Hep </v>
      </c>
      <c r="G908" s="58" t="str">
        <f t="shared" si="754"/>
        <v xml:space="preserve">NoAdd </v>
      </c>
      <c r="H908" s="58" t="str">
        <f t="shared" si="755"/>
        <v xml:space="preserve">CleanR </v>
      </c>
      <c r="I908" s="58" t="str">
        <f t="shared" si="756"/>
        <v>VSTis</v>
      </c>
      <c r="J908" s="58" t="str">
        <f t="shared" si="757"/>
        <v>RoomT</v>
      </c>
      <c r="K908" s="58" t="str">
        <f t="shared" si="758"/>
        <v>CellCult</v>
      </c>
      <c r="L908" s="58" t="str">
        <f t="shared" si="759"/>
        <v xml:space="preserve">Allo </v>
      </c>
      <c r="M908" s="58" t="str">
        <f t="shared" si="760"/>
        <v xml:space="preserve">BM </v>
      </c>
      <c r="N908" s="58" t="str">
        <f t="shared" si="761"/>
        <v xml:space="preserve">NA </v>
      </c>
      <c r="O908" s="58" t="str">
        <f t="shared" si="762"/>
        <v xml:space="preserve">Interm </v>
      </c>
      <c r="P908" s="58" t="str">
        <f t="shared" si="763"/>
        <v xml:space="preserve">None </v>
      </c>
      <c r="Q908" s="58" t="str">
        <f t="shared" si="764"/>
        <v xml:space="preserve">None </v>
      </c>
      <c r="R908" s="58" t="str">
        <f t="shared" si="765"/>
        <v xml:space="preserve">NoIrr </v>
      </c>
      <c r="S908" s="58" t="str">
        <f t="shared" si="766"/>
        <v xml:space="preserve">- </v>
      </c>
      <c r="T908" s="58" t="str">
        <f t="shared" si="767"/>
        <v>no sub</v>
      </c>
      <c r="U908" s="58" t="str">
        <f t="shared" si="768"/>
        <v>BactTestNeg</v>
      </c>
      <c r="V908" s="58">
        <f t="shared" si="769"/>
        <v>0</v>
      </c>
      <c r="W908" s="58" t="str">
        <f t="shared" si="770"/>
        <v xml:space="preserve">None </v>
      </c>
      <c r="Y908" s="161" t="str">
        <f t="shared" si="771"/>
        <v>7-9-1-4-5-13-8-1-5-1-6-1-1-1-1-1-10-70-1</v>
      </c>
      <c r="Z908" s="8">
        <f t="shared" si="772"/>
        <v>770001</v>
      </c>
      <c r="AA908" s="7">
        <f t="shared" si="773"/>
        <v>903</v>
      </c>
      <c r="AB908" s="29" t="str">
        <f t="shared" si="776"/>
        <v>7</v>
      </c>
      <c r="AC908" s="29" t="str">
        <f t="shared" si="776"/>
        <v>7</v>
      </c>
      <c r="AD908" s="29" t="str">
        <f t="shared" si="776"/>
        <v>0</v>
      </c>
      <c r="AE908" s="29" t="str">
        <f t="shared" si="776"/>
        <v>0</v>
      </c>
      <c r="AF908" s="29" t="str">
        <f t="shared" si="776"/>
        <v>0</v>
      </c>
      <c r="AG908" s="29" t="str">
        <f t="shared" si="776"/>
        <v>1</v>
      </c>
      <c r="AH908" s="48">
        <f t="shared" si="718"/>
        <v>903</v>
      </c>
      <c r="AI908" s="510">
        <v>770001</v>
      </c>
      <c r="AJ908" s="509">
        <v>7</v>
      </c>
      <c r="AK908" s="509">
        <v>9</v>
      </c>
      <c r="AL908" s="509">
        <v>1</v>
      </c>
      <c r="AM908" s="509">
        <v>4</v>
      </c>
      <c r="AN908" s="509">
        <v>5</v>
      </c>
      <c r="AO908" s="509">
        <v>13</v>
      </c>
      <c r="AP908" s="509">
        <v>8</v>
      </c>
      <c r="AQ908" s="509">
        <v>1</v>
      </c>
      <c r="AR908" s="509">
        <v>5</v>
      </c>
      <c r="AS908" s="509">
        <v>1</v>
      </c>
      <c r="AT908" s="509">
        <v>6</v>
      </c>
      <c r="AU908" s="509">
        <v>1</v>
      </c>
      <c r="AV908" s="509">
        <v>1</v>
      </c>
      <c r="AW908" s="509">
        <v>1</v>
      </c>
      <c r="AX908" s="509">
        <v>1</v>
      </c>
      <c r="AY908" s="509">
        <v>1</v>
      </c>
      <c r="AZ908" s="509">
        <v>10</v>
      </c>
      <c r="BA908" s="509">
        <v>70</v>
      </c>
      <c r="BB908" s="509">
        <v>1</v>
      </c>
      <c r="BC908" s="509" t="b">
        <v>0</v>
      </c>
      <c r="BD908" s="508">
        <v>46007</v>
      </c>
      <c r="BE908" s="508">
        <v>45950</v>
      </c>
      <c r="BF908" s="509" t="b">
        <v>0</v>
      </c>
      <c r="BG908" s="510" t="s">
        <v>1586</v>
      </c>
      <c r="BH908" s="509">
        <v>99</v>
      </c>
      <c r="BI908" s="510" t="s">
        <v>685</v>
      </c>
      <c r="BJ908" s="513">
        <v>46007</v>
      </c>
      <c r="BK908" s="513">
        <v>45950</v>
      </c>
      <c r="BL908" s="513">
        <v>46217</v>
      </c>
      <c r="BM908" s="510"/>
      <c r="BN908" s="512"/>
      <c r="BO908" s="510"/>
      <c r="BP908" s="58" t="str">
        <f t="shared" si="774"/>
        <v/>
      </c>
      <c r="BQ908" s="320" t="str">
        <f>IF(AI908="","",VLOOKUP(AJ908,[0]!Qualifier,(COLUMN(AJ908)-34),FALSE))</f>
        <v>Tissue</v>
      </c>
      <c r="BR908" s="320" t="str">
        <f>IF(AJ908="","",VLOOKUP(AK908,[0]!Qualifier,(COLUMN(AK908)-34),FALSE))</f>
        <v xml:space="preserve">Hep </v>
      </c>
      <c r="BS908" s="320" t="str">
        <f>IF(AK908="","",VLOOKUP(AL908,[0]!Qualifier,(COLUMN(AL908)-34),FALSE))</f>
        <v xml:space="preserve">NoAdd </v>
      </c>
      <c r="BT908" s="320" t="str">
        <f>IF(AL908="","",VLOOKUP(AM908,[0]!Qualifier,(COLUMN(AM908)-34),FALSE))</f>
        <v xml:space="preserve">CleanR </v>
      </c>
      <c r="BU908" s="320" t="str">
        <f>IF(AM908="","",VLOOKUP(AN908,[0]!Qualifier,(COLUMN(AN908)-34),FALSE))</f>
        <v>VSTis</v>
      </c>
      <c r="BV908" s="320" t="str">
        <f>IF(AN908="","",VLOOKUP(AO908,[0]!Qualifier,(COLUMN(AO908)-34),FALSE))</f>
        <v>RoomT</v>
      </c>
      <c r="BW908" s="320" t="str">
        <f>IF(AO908="","",VLOOKUP(AP908,[0]!Qualifier,(COLUMN(AP908)-34),FALSE))</f>
        <v>CellCult</v>
      </c>
      <c r="BX908" s="320" t="str">
        <f>IF(AP908="","",VLOOKUP(AQ908,[0]!Qualifier,(COLUMN(AQ908)-34),FALSE))</f>
        <v xml:space="preserve">Allo </v>
      </c>
      <c r="BY908" s="320" t="str">
        <f>IF(AQ908="","",VLOOKUP(AR908,[0]!Qualifier,(COLUMN(AR908)-34),FALSE))</f>
        <v xml:space="preserve">BM </v>
      </c>
      <c r="BZ908" s="320" t="str">
        <f>IF(AR908="","",VLOOKUP(AS908,[0]!Qualifier,(COLUMN(AS908)-34),FALSE))</f>
        <v xml:space="preserve">NA </v>
      </c>
      <c r="CA908" s="320" t="str">
        <f>IF(AS908="","",VLOOKUP(AT908,[0]!Qualifier,(COLUMN(AT908)-34),FALSE))</f>
        <v xml:space="preserve">Interm </v>
      </c>
      <c r="CB908" s="320" t="str">
        <f>IF(AT908="","",VLOOKUP(AU908,[0]!Qualifier,(COLUMN(AU908)-34),FALSE))</f>
        <v xml:space="preserve">None </v>
      </c>
      <c r="CC908" s="320" t="str">
        <f>IF(AU908="","",VLOOKUP(AV908,[0]!Qualifier,(COLUMN(AV908)-34),FALSE))</f>
        <v xml:space="preserve">None </v>
      </c>
      <c r="CD908" s="320" t="str">
        <f>IF(AV908="","",VLOOKUP(AW908,[0]!Qualifier,(COLUMN(AW908)-34),FALSE))</f>
        <v xml:space="preserve">NoIrr </v>
      </c>
      <c r="CE908" s="320" t="str">
        <f>IF(AW908="","",VLOOKUP(AX908,[0]!Qualifier,(COLUMN(AX908)-34),FALSE))</f>
        <v xml:space="preserve">- </v>
      </c>
      <c r="CF908" s="320" t="str">
        <f>IF(AX908="","",VLOOKUP(AY908,[0]!Qualifier,(COLUMN(AY908)-34),FALSE))</f>
        <v>no sub</v>
      </c>
      <c r="CG908" s="320" t="str">
        <f>IF(AY908="","",VLOOKUP(AZ908,[0]!Qualifier,(COLUMN(AZ908)-34),FALSE))</f>
        <v>BactTestNeg</v>
      </c>
      <c r="CH908" s="320">
        <f>IF(AZ908="","",VLOOKUP(BA908,[0]!Qualifier,(COLUMN(BA908)-34),FALSE))</f>
        <v>0</v>
      </c>
      <c r="CI908" s="320" t="str">
        <f>IF(BA908="","",VLOOKUP(BB908,[0]!Qualifier,(COLUMN(BB908)-34),FALSE))</f>
        <v xml:space="preserve">None </v>
      </c>
      <c r="CJ908" s="320"/>
      <c r="CK908" s="513" t="str">
        <f t="shared" si="775"/>
        <v>7-9-1-4-5-13-8-1-5-1-6-1-1-1-1-1-10-70-1</v>
      </c>
    </row>
    <row r="909" spans="2:89" ht="12.95" customHeight="1" outlineLevel="1" x14ac:dyDescent="0.35">
      <c r="B909" s="7">
        <f t="shared" si="749"/>
        <v>904</v>
      </c>
      <c r="C909" s="59">
        <f t="shared" si="750"/>
        <v>904</v>
      </c>
      <c r="D909" s="124">
        <f t="shared" si="751"/>
        <v>770002</v>
      </c>
      <c r="E909" s="16" t="str">
        <f t="shared" si="752"/>
        <v>Tissue</v>
      </c>
      <c r="F909" s="58" t="str">
        <f t="shared" si="753"/>
        <v xml:space="preserve">Hep </v>
      </c>
      <c r="G909" s="58" t="str">
        <f t="shared" si="754"/>
        <v xml:space="preserve">NoAdd </v>
      </c>
      <c r="H909" s="58" t="str">
        <f t="shared" si="755"/>
        <v xml:space="preserve">CleanR </v>
      </c>
      <c r="I909" s="58" t="str">
        <f t="shared" si="756"/>
        <v>VSTis</v>
      </c>
      <c r="J909" s="58" t="str">
        <f t="shared" si="757"/>
        <v>RoomT</v>
      </c>
      <c r="K909" s="58" t="str">
        <f t="shared" si="758"/>
        <v>CellCult</v>
      </c>
      <c r="L909" s="58" t="str">
        <f t="shared" si="759"/>
        <v xml:space="preserve">Auto </v>
      </c>
      <c r="M909" s="58" t="str">
        <f t="shared" si="760"/>
        <v xml:space="preserve">BM </v>
      </c>
      <c r="N909" s="58" t="str">
        <f t="shared" si="761"/>
        <v xml:space="preserve">NA </v>
      </c>
      <c r="O909" s="58" t="str">
        <f t="shared" si="762"/>
        <v xml:space="preserve">Interm </v>
      </c>
      <c r="P909" s="58" t="str">
        <f t="shared" si="763"/>
        <v xml:space="preserve">None </v>
      </c>
      <c r="Q909" s="58" t="str">
        <f t="shared" si="764"/>
        <v xml:space="preserve">None </v>
      </c>
      <c r="R909" s="58" t="str">
        <f t="shared" si="765"/>
        <v xml:space="preserve">NoIrr </v>
      </c>
      <c r="S909" s="58" t="str">
        <f t="shared" si="766"/>
        <v xml:space="preserve">- </v>
      </c>
      <c r="T909" s="58" t="str">
        <f t="shared" si="767"/>
        <v>no sub</v>
      </c>
      <c r="U909" s="58" t="str">
        <f t="shared" si="768"/>
        <v>BactTestNeg</v>
      </c>
      <c r="V909" s="58">
        <f t="shared" si="769"/>
        <v>0</v>
      </c>
      <c r="W909" s="58" t="str">
        <f t="shared" si="770"/>
        <v xml:space="preserve">None </v>
      </c>
      <c r="Y909" s="161" t="str">
        <f t="shared" si="771"/>
        <v>7-9-1-4-5-13-8-2-5-1-6-1-1-1-1-1-10-70-1</v>
      </c>
      <c r="Z909" s="8">
        <f t="shared" si="772"/>
        <v>770002</v>
      </c>
      <c r="AA909" s="7">
        <f t="shared" si="773"/>
        <v>904</v>
      </c>
      <c r="AB909" s="29" t="str">
        <f t="shared" si="776"/>
        <v>7</v>
      </c>
      <c r="AC909" s="29" t="str">
        <f t="shared" si="776"/>
        <v>7</v>
      </c>
      <c r="AD909" s="29" t="str">
        <f t="shared" si="776"/>
        <v>0</v>
      </c>
      <c r="AE909" s="29" t="str">
        <f t="shared" si="776"/>
        <v>0</v>
      </c>
      <c r="AF909" s="29" t="str">
        <f t="shared" si="776"/>
        <v>0</v>
      </c>
      <c r="AG909" s="29" t="str">
        <f t="shared" si="776"/>
        <v>2</v>
      </c>
      <c r="AH909" s="48">
        <f t="shared" si="718"/>
        <v>904</v>
      </c>
      <c r="AI909" s="510">
        <v>770002</v>
      </c>
      <c r="AJ909" s="509">
        <v>7</v>
      </c>
      <c r="AK909" s="509">
        <v>9</v>
      </c>
      <c r="AL909" s="509">
        <v>1</v>
      </c>
      <c r="AM909" s="509">
        <v>4</v>
      </c>
      <c r="AN909" s="509">
        <v>5</v>
      </c>
      <c r="AO909" s="509">
        <v>13</v>
      </c>
      <c r="AP909" s="509">
        <v>8</v>
      </c>
      <c r="AQ909" s="509">
        <v>2</v>
      </c>
      <c r="AR909" s="509">
        <v>5</v>
      </c>
      <c r="AS909" s="509">
        <v>1</v>
      </c>
      <c r="AT909" s="509">
        <v>6</v>
      </c>
      <c r="AU909" s="509">
        <v>1</v>
      </c>
      <c r="AV909" s="509">
        <v>1</v>
      </c>
      <c r="AW909" s="509">
        <v>1</v>
      </c>
      <c r="AX909" s="509">
        <v>1</v>
      </c>
      <c r="AY909" s="509">
        <v>1</v>
      </c>
      <c r="AZ909" s="509">
        <v>10</v>
      </c>
      <c r="BA909" s="509">
        <v>70</v>
      </c>
      <c r="BB909" s="509">
        <v>1</v>
      </c>
      <c r="BC909" s="509" t="b">
        <v>0</v>
      </c>
      <c r="BD909" s="508">
        <v>46007</v>
      </c>
      <c r="BE909" s="508">
        <v>45950</v>
      </c>
      <c r="BF909" s="509" t="b">
        <v>0</v>
      </c>
      <c r="BG909" s="510" t="s">
        <v>1587</v>
      </c>
      <c r="BH909" s="509">
        <v>99</v>
      </c>
      <c r="BI909" s="510" t="s">
        <v>685</v>
      </c>
      <c r="BJ909" s="513">
        <v>46007</v>
      </c>
      <c r="BK909" s="513">
        <v>45950</v>
      </c>
      <c r="BL909" s="513">
        <v>46217</v>
      </c>
      <c r="BM909" s="510"/>
      <c r="BN909" s="512"/>
      <c r="BO909" s="510"/>
      <c r="BP909" s="58" t="str">
        <f t="shared" si="774"/>
        <v/>
      </c>
      <c r="BQ909" s="320" t="str">
        <f>IF(AI909="","",VLOOKUP(AJ909,[0]!Qualifier,(COLUMN(AJ909)-34),FALSE))</f>
        <v>Tissue</v>
      </c>
      <c r="BR909" s="320" t="str">
        <f>IF(AJ909="","",VLOOKUP(AK909,[0]!Qualifier,(COLUMN(AK909)-34),FALSE))</f>
        <v xml:space="preserve">Hep </v>
      </c>
      <c r="BS909" s="320" t="str">
        <f>IF(AK909="","",VLOOKUP(AL909,[0]!Qualifier,(COLUMN(AL909)-34),FALSE))</f>
        <v xml:space="preserve">NoAdd </v>
      </c>
      <c r="BT909" s="320" t="str">
        <f>IF(AL909="","",VLOOKUP(AM909,[0]!Qualifier,(COLUMN(AM909)-34),FALSE))</f>
        <v xml:space="preserve">CleanR </v>
      </c>
      <c r="BU909" s="320" t="str">
        <f>IF(AM909="","",VLOOKUP(AN909,[0]!Qualifier,(COLUMN(AN909)-34),FALSE))</f>
        <v>VSTis</v>
      </c>
      <c r="BV909" s="320" t="str">
        <f>IF(AN909="","",VLOOKUP(AO909,[0]!Qualifier,(COLUMN(AO909)-34),FALSE))</f>
        <v>RoomT</v>
      </c>
      <c r="BW909" s="320" t="str">
        <f>IF(AO909="","",VLOOKUP(AP909,[0]!Qualifier,(COLUMN(AP909)-34),FALSE))</f>
        <v>CellCult</v>
      </c>
      <c r="BX909" s="320" t="str">
        <f>IF(AP909="","",VLOOKUP(AQ909,[0]!Qualifier,(COLUMN(AQ909)-34),FALSE))</f>
        <v xml:space="preserve">Auto </v>
      </c>
      <c r="BY909" s="320" t="str">
        <f>IF(AQ909="","",VLOOKUP(AR909,[0]!Qualifier,(COLUMN(AR909)-34),FALSE))</f>
        <v xml:space="preserve">BM </v>
      </c>
      <c r="BZ909" s="320" t="str">
        <f>IF(AR909="","",VLOOKUP(AS909,[0]!Qualifier,(COLUMN(AS909)-34),FALSE))</f>
        <v xml:space="preserve">NA </v>
      </c>
      <c r="CA909" s="320" t="str">
        <f>IF(AS909="","",VLOOKUP(AT909,[0]!Qualifier,(COLUMN(AT909)-34),FALSE))</f>
        <v xml:space="preserve">Interm </v>
      </c>
      <c r="CB909" s="320" t="str">
        <f>IF(AT909="","",VLOOKUP(AU909,[0]!Qualifier,(COLUMN(AU909)-34),FALSE))</f>
        <v xml:space="preserve">None </v>
      </c>
      <c r="CC909" s="320" t="str">
        <f>IF(AU909="","",VLOOKUP(AV909,[0]!Qualifier,(COLUMN(AV909)-34),FALSE))</f>
        <v xml:space="preserve">None </v>
      </c>
      <c r="CD909" s="320" t="str">
        <f>IF(AV909="","",VLOOKUP(AW909,[0]!Qualifier,(COLUMN(AW909)-34),FALSE))</f>
        <v xml:space="preserve">NoIrr </v>
      </c>
      <c r="CE909" s="320" t="str">
        <f>IF(AW909="","",VLOOKUP(AX909,[0]!Qualifier,(COLUMN(AX909)-34),FALSE))</f>
        <v xml:space="preserve">- </v>
      </c>
      <c r="CF909" s="320" t="str">
        <f>IF(AX909="","",VLOOKUP(AY909,[0]!Qualifier,(COLUMN(AY909)-34),FALSE))</f>
        <v>no sub</v>
      </c>
      <c r="CG909" s="320" t="str">
        <f>IF(AY909="","",VLOOKUP(AZ909,[0]!Qualifier,(COLUMN(AZ909)-34),FALSE))</f>
        <v>BactTestNeg</v>
      </c>
      <c r="CH909" s="320">
        <f>IF(AZ909="","",VLOOKUP(BA909,[0]!Qualifier,(COLUMN(BA909)-34),FALSE))</f>
        <v>0</v>
      </c>
      <c r="CI909" s="320" t="str">
        <f>IF(BA909="","",VLOOKUP(BB909,[0]!Qualifier,(COLUMN(BB909)-34),FALSE))</f>
        <v xml:space="preserve">None </v>
      </c>
      <c r="CJ909" s="320"/>
      <c r="CK909" s="513" t="str">
        <f t="shared" si="775"/>
        <v>7-9-1-4-5-13-8-2-5-1-6-1-1-1-1-1-10-70-1</v>
      </c>
    </row>
    <row r="910" spans="2:89" ht="12.95" customHeight="1" outlineLevel="1" x14ac:dyDescent="0.35">
      <c r="B910" s="7">
        <f t="shared" si="749"/>
        <v>905</v>
      </c>
      <c r="C910" s="59">
        <f t="shared" si="750"/>
        <v>905</v>
      </c>
      <c r="D910" s="124">
        <f t="shared" si="751"/>
        <v>770003</v>
      </c>
      <c r="E910" s="16" t="str">
        <f t="shared" si="752"/>
        <v>Tissue</v>
      </c>
      <c r="F910" s="58" t="str">
        <f t="shared" si="753"/>
        <v xml:space="preserve">Hep </v>
      </c>
      <c r="G910" s="58" t="str">
        <f t="shared" si="754"/>
        <v xml:space="preserve">NoAdd </v>
      </c>
      <c r="H910" s="58" t="str">
        <f t="shared" si="755"/>
        <v xml:space="preserve">CleanR </v>
      </c>
      <c r="I910" s="58" t="str">
        <f t="shared" si="756"/>
        <v>VSTis</v>
      </c>
      <c r="J910" s="58" t="str">
        <f t="shared" si="757"/>
        <v xml:space="preserve">2to6°C </v>
      </c>
      <c r="K910" s="58" t="str">
        <f t="shared" si="758"/>
        <v>CellCult</v>
      </c>
      <c r="L910" s="58" t="str">
        <f t="shared" si="759"/>
        <v xml:space="preserve">Allo </v>
      </c>
      <c r="M910" s="58" t="str">
        <f t="shared" si="760"/>
        <v xml:space="preserve">BM </v>
      </c>
      <c r="N910" s="58" t="str">
        <f t="shared" si="761"/>
        <v xml:space="preserve">NA </v>
      </c>
      <c r="O910" s="58" t="str">
        <f t="shared" si="762"/>
        <v xml:space="preserve">Interm </v>
      </c>
      <c r="P910" s="58" t="str">
        <f t="shared" si="763"/>
        <v xml:space="preserve">None </v>
      </c>
      <c r="Q910" s="58" t="str">
        <f t="shared" si="764"/>
        <v xml:space="preserve">None </v>
      </c>
      <c r="R910" s="58" t="str">
        <f t="shared" si="765"/>
        <v xml:space="preserve">NoIrr </v>
      </c>
      <c r="S910" s="58" t="str">
        <f t="shared" si="766"/>
        <v xml:space="preserve">- </v>
      </c>
      <c r="T910" s="58" t="str">
        <f t="shared" si="767"/>
        <v>no sub</v>
      </c>
      <c r="U910" s="58" t="str">
        <f t="shared" si="768"/>
        <v>BactTestNeg</v>
      </c>
      <c r="V910" s="58">
        <f t="shared" si="769"/>
        <v>0</v>
      </c>
      <c r="W910" s="58" t="str">
        <f t="shared" si="770"/>
        <v xml:space="preserve">None </v>
      </c>
      <c r="Y910" s="161" t="str">
        <f t="shared" si="771"/>
        <v>7-9-1-4-5-2-8-1-5-1-6-1-1-1-1-1-10-70-1</v>
      </c>
      <c r="Z910" s="8">
        <f t="shared" si="772"/>
        <v>770003</v>
      </c>
      <c r="AA910" s="7">
        <f t="shared" si="773"/>
        <v>905</v>
      </c>
      <c r="AB910" s="29" t="str">
        <f t="shared" si="776"/>
        <v>7</v>
      </c>
      <c r="AC910" s="29" t="str">
        <f t="shared" si="776"/>
        <v>7</v>
      </c>
      <c r="AD910" s="29" t="str">
        <f t="shared" si="776"/>
        <v>0</v>
      </c>
      <c r="AE910" s="29" t="str">
        <f t="shared" si="776"/>
        <v>0</v>
      </c>
      <c r="AF910" s="29" t="str">
        <f t="shared" si="776"/>
        <v>0</v>
      </c>
      <c r="AG910" s="29" t="str">
        <f t="shared" si="776"/>
        <v>3</v>
      </c>
      <c r="AH910" s="48">
        <f t="shared" si="718"/>
        <v>905</v>
      </c>
      <c r="AI910" s="510">
        <v>770003</v>
      </c>
      <c r="AJ910" s="509">
        <v>7</v>
      </c>
      <c r="AK910" s="509">
        <v>9</v>
      </c>
      <c r="AL910" s="509">
        <v>1</v>
      </c>
      <c r="AM910" s="509">
        <v>4</v>
      </c>
      <c r="AN910" s="509">
        <v>5</v>
      </c>
      <c r="AO910" s="509">
        <v>2</v>
      </c>
      <c r="AP910" s="509">
        <v>8</v>
      </c>
      <c r="AQ910" s="509">
        <v>1</v>
      </c>
      <c r="AR910" s="509">
        <v>5</v>
      </c>
      <c r="AS910" s="509">
        <v>1</v>
      </c>
      <c r="AT910" s="509">
        <v>6</v>
      </c>
      <c r="AU910" s="509">
        <v>1</v>
      </c>
      <c r="AV910" s="509">
        <v>1</v>
      </c>
      <c r="AW910" s="509">
        <v>1</v>
      </c>
      <c r="AX910" s="509">
        <v>1</v>
      </c>
      <c r="AY910" s="509">
        <v>1</v>
      </c>
      <c r="AZ910" s="509">
        <v>10</v>
      </c>
      <c r="BA910" s="509">
        <v>70</v>
      </c>
      <c r="BB910" s="509">
        <v>1</v>
      </c>
      <c r="BC910" s="509" t="b">
        <v>0</v>
      </c>
      <c r="BD910" s="508">
        <v>46007</v>
      </c>
      <c r="BE910" s="508">
        <v>45950</v>
      </c>
      <c r="BF910" s="509" t="b">
        <v>0</v>
      </c>
      <c r="BG910" s="510" t="s">
        <v>1588</v>
      </c>
      <c r="BH910" s="509">
        <v>99</v>
      </c>
      <c r="BI910" s="510" t="s">
        <v>685</v>
      </c>
      <c r="BJ910" s="513">
        <v>46007</v>
      </c>
      <c r="BK910" s="513">
        <v>45950</v>
      </c>
      <c r="BL910" s="513">
        <v>46217</v>
      </c>
      <c r="BM910" s="510"/>
      <c r="BN910" s="512"/>
      <c r="BO910" s="510"/>
      <c r="BP910" s="58" t="str">
        <f t="shared" si="774"/>
        <v/>
      </c>
      <c r="BQ910" s="320" t="str">
        <f>IF(AI910="","",VLOOKUP(AJ910,[0]!Qualifier,(COLUMN(AJ910)-34),FALSE))</f>
        <v>Tissue</v>
      </c>
      <c r="BR910" s="320" t="str">
        <f>IF(AJ910="","",VLOOKUP(AK910,[0]!Qualifier,(COLUMN(AK910)-34),FALSE))</f>
        <v xml:space="preserve">Hep </v>
      </c>
      <c r="BS910" s="320" t="str">
        <f>IF(AK910="","",VLOOKUP(AL910,[0]!Qualifier,(COLUMN(AL910)-34),FALSE))</f>
        <v xml:space="preserve">NoAdd </v>
      </c>
      <c r="BT910" s="320" t="str">
        <f>IF(AL910="","",VLOOKUP(AM910,[0]!Qualifier,(COLUMN(AM910)-34),FALSE))</f>
        <v xml:space="preserve">CleanR </v>
      </c>
      <c r="BU910" s="320" t="str">
        <f>IF(AM910="","",VLOOKUP(AN910,[0]!Qualifier,(COLUMN(AN910)-34),FALSE))</f>
        <v>VSTis</v>
      </c>
      <c r="BV910" s="320" t="str">
        <f>IF(AN910="","",VLOOKUP(AO910,[0]!Qualifier,(COLUMN(AO910)-34),FALSE))</f>
        <v xml:space="preserve">2to6°C </v>
      </c>
      <c r="BW910" s="320" t="str">
        <f>IF(AO910="","",VLOOKUP(AP910,[0]!Qualifier,(COLUMN(AP910)-34),FALSE))</f>
        <v>CellCult</v>
      </c>
      <c r="BX910" s="320" t="str">
        <f>IF(AP910="","",VLOOKUP(AQ910,[0]!Qualifier,(COLUMN(AQ910)-34),FALSE))</f>
        <v xml:space="preserve">Allo </v>
      </c>
      <c r="BY910" s="320" t="str">
        <f>IF(AQ910="","",VLOOKUP(AR910,[0]!Qualifier,(COLUMN(AR910)-34),FALSE))</f>
        <v xml:space="preserve">BM </v>
      </c>
      <c r="BZ910" s="320" t="str">
        <f>IF(AR910="","",VLOOKUP(AS910,[0]!Qualifier,(COLUMN(AS910)-34),FALSE))</f>
        <v xml:space="preserve">NA </v>
      </c>
      <c r="CA910" s="320" t="str">
        <f>IF(AS910="","",VLOOKUP(AT910,[0]!Qualifier,(COLUMN(AT910)-34),FALSE))</f>
        <v xml:space="preserve">Interm </v>
      </c>
      <c r="CB910" s="320" t="str">
        <f>IF(AT910="","",VLOOKUP(AU910,[0]!Qualifier,(COLUMN(AU910)-34),FALSE))</f>
        <v xml:space="preserve">None </v>
      </c>
      <c r="CC910" s="320" t="str">
        <f>IF(AU910="","",VLOOKUP(AV910,[0]!Qualifier,(COLUMN(AV910)-34),FALSE))</f>
        <v xml:space="preserve">None </v>
      </c>
      <c r="CD910" s="320" t="str">
        <f>IF(AV910="","",VLOOKUP(AW910,[0]!Qualifier,(COLUMN(AW910)-34),FALSE))</f>
        <v xml:space="preserve">NoIrr </v>
      </c>
      <c r="CE910" s="320" t="str">
        <f>IF(AW910="","",VLOOKUP(AX910,[0]!Qualifier,(COLUMN(AX910)-34),FALSE))</f>
        <v xml:space="preserve">- </v>
      </c>
      <c r="CF910" s="320" t="str">
        <f>IF(AX910="","",VLOOKUP(AY910,[0]!Qualifier,(COLUMN(AY910)-34),FALSE))</f>
        <v>no sub</v>
      </c>
      <c r="CG910" s="320" t="str">
        <f>IF(AY910="","",VLOOKUP(AZ910,[0]!Qualifier,(COLUMN(AZ910)-34),FALSE))</f>
        <v>BactTestNeg</v>
      </c>
      <c r="CH910" s="320">
        <f>IF(AZ910="","",VLOOKUP(BA910,[0]!Qualifier,(COLUMN(BA910)-34),FALSE))</f>
        <v>0</v>
      </c>
      <c r="CI910" s="320" t="str">
        <f>IF(BA910="","",VLOOKUP(BB910,[0]!Qualifier,(COLUMN(BB910)-34),FALSE))</f>
        <v xml:space="preserve">None </v>
      </c>
      <c r="CJ910" s="320"/>
      <c r="CK910" s="513" t="str">
        <f t="shared" si="775"/>
        <v>7-9-1-4-5-2-8-1-5-1-6-1-1-1-1-1-10-70-1</v>
      </c>
    </row>
    <row r="911" spans="2:89" ht="12.95" customHeight="1" outlineLevel="1" x14ac:dyDescent="0.35">
      <c r="B911" s="7">
        <f t="shared" si="749"/>
        <v>906</v>
      </c>
      <c r="C911" s="59">
        <f t="shared" si="750"/>
        <v>906</v>
      </c>
      <c r="D911" s="124">
        <f t="shared" si="751"/>
        <v>770004</v>
      </c>
      <c r="E911" s="16" t="str">
        <f t="shared" si="752"/>
        <v>Tissue</v>
      </c>
      <c r="F911" s="58" t="str">
        <f t="shared" si="753"/>
        <v xml:space="preserve">Hep </v>
      </c>
      <c r="G911" s="58" t="str">
        <f t="shared" si="754"/>
        <v xml:space="preserve">NoAdd </v>
      </c>
      <c r="H911" s="58" t="str">
        <f t="shared" si="755"/>
        <v xml:space="preserve">CleanR </v>
      </c>
      <c r="I911" s="58" t="str">
        <f t="shared" si="756"/>
        <v>VSTis</v>
      </c>
      <c r="J911" s="58" t="str">
        <f t="shared" si="757"/>
        <v xml:space="preserve">2to6°C </v>
      </c>
      <c r="K911" s="58" t="str">
        <f t="shared" si="758"/>
        <v>CellCult</v>
      </c>
      <c r="L911" s="58" t="str">
        <f t="shared" si="759"/>
        <v xml:space="preserve">Auto </v>
      </c>
      <c r="M911" s="58" t="str">
        <f t="shared" si="760"/>
        <v xml:space="preserve">BM </v>
      </c>
      <c r="N911" s="58" t="str">
        <f t="shared" si="761"/>
        <v xml:space="preserve">NA </v>
      </c>
      <c r="O911" s="58" t="str">
        <f t="shared" si="762"/>
        <v xml:space="preserve">Interm </v>
      </c>
      <c r="P911" s="58" t="str">
        <f t="shared" si="763"/>
        <v xml:space="preserve">None </v>
      </c>
      <c r="Q911" s="58" t="str">
        <f t="shared" si="764"/>
        <v xml:space="preserve">None </v>
      </c>
      <c r="R911" s="58" t="str">
        <f t="shared" si="765"/>
        <v xml:space="preserve">NoIrr </v>
      </c>
      <c r="S911" s="58" t="str">
        <f t="shared" si="766"/>
        <v xml:space="preserve">- </v>
      </c>
      <c r="T911" s="58" t="str">
        <f t="shared" si="767"/>
        <v>no sub</v>
      </c>
      <c r="U911" s="58" t="str">
        <f t="shared" si="768"/>
        <v>BactTestNeg</v>
      </c>
      <c r="V911" s="58">
        <f t="shared" si="769"/>
        <v>0</v>
      </c>
      <c r="W911" s="58" t="str">
        <f t="shared" si="770"/>
        <v xml:space="preserve">None </v>
      </c>
      <c r="Y911" s="161" t="str">
        <f t="shared" si="771"/>
        <v>7-9-1-4-5-2-8-2-5-1-6-1-1-1-1-1-10-70-1</v>
      </c>
      <c r="Z911" s="8">
        <f t="shared" si="772"/>
        <v>770004</v>
      </c>
      <c r="AA911" s="7">
        <f t="shared" si="773"/>
        <v>906</v>
      </c>
      <c r="AB911" s="29" t="str">
        <f t="shared" si="776"/>
        <v>7</v>
      </c>
      <c r="AC911" s="29" t="str">
        <f t="shared" si="776"/>
        <v>7</v>
      </c>
      <c r="AD911" s="29" t="str">
        <f t="shared" si="776"/>
        <v>0</v>
      </c>
      <c r="AE911" s="29" t="str">
        <f t="shared" si="776"/>
        <v>0</v>
      </c>
      <c r="AF911" s="29" t="str">
        <f t="shared" si="776"/>
        <v>0</v>
      </c>
      <c r="AG911" s="29" t="str">
        <f t="shared" si="776"/>
        <v>4</v>
      </c>
      <c r="AH911" s="48">
        <f t="shared" si="718"/>
        <v>906</v>
      </c>
      <c r="AI911" s="510">
        <v>770004</v>
      </c>
      <c r="AJ911" s="509">
        <v>7</v>
      </c>
      <c r="AK911" s="509">
        <v>9</v>
      </c>
      <c r="AL911" s="509">
        <v>1</v>
      </c>
      <c r="AM911" s="509">
        <v>4</v>
      </c>
      <c r="AN911" s="509">
        <v>5</v>
      </c>
      <c r="AO911" s="509">
        <v>2</v>
      </c>
      <c r="AP911" s="509">
        <v>8</v>
      </c>
      <c r="AQ911" s="509">
        <v>2</v>
      </c>
      <c r="AR911" s="509">
        <v>5</v>
      </c>
      <c r="AS911" s="509">
        <v>1</v>
      </c>
      <c r="AT911" s="509">
        <v>6</v>
      </c>
      <c r="AU911" s="509">
        <v>1</v>
      </c>
      <c r="AV911" s="509">
        <v>1</v>
      </c>
      <c r="AW911" s="509">
        <v>1</v>
      </c>
      <c r="AX911" s="509">
        <v>1</v>
      </c>
      <c r="AY911" s="509">
        <v>1</v>
      </c>
      <c r="AZ911" s="509">
        <v>10</v>
      </c>
      <c r="BA911" s="509">
        <v>70</v>
      </c>
      <c r="BB911" s="509">
        <v>1</v>
      </c>
      <c r="BC911" s="509" t="b">
        <v>0</v>
      </c>
      <c r="BD911" s="508">
        <v>46007</v>
      </c>
      <c r="BE911" s="508">
        <v>45950</v>
      </c>
      <c r="BF911" s="509" t="b">
        <v>0</v>
      </c>
      <c r="BG911" s="510" t="s">
        <v>1589</v>
      </c>
      <c r="BH911" s="509">
        <v>99</v>
      </c>
      <c r="BI911" s="510" t="s">
        <v>685</v>
      </c>
      <c r="BJ911" s="513">
        <v>46007</v>
      </c>
      <c r="BK911" s="513">
        <v>45950</v>
      </c>
      <c r="BL911" s="513">
        <v>46217</v>
      </c>
      <c r="BM911" s="510"/>
      <c r="BN911" s="512"/>
      <c r="BO911" s="510"/>
      <c r="BP911" s="58" t="str">
        <f t="shared" si="774"/>
        <v/>
      </c>
      <c r="BQ911" s="320" t="str">
        <f>IF(AI911="","",VLOOKUP(AJ911,[0]!Qualifier,(COLUMN(AJ911)-34),FALSE))</f>
        <v>Tissue</v>
      </c>
      <c r="BR911" s="320" t="str">
        <f>IF(AJ911="","",VLOOKUP(AK911,[0]!Qualifier,(COLUMN(AK911)-34),FALSE))</f>
        <v xml:space="preserve">Hep </v>
      </c>
      <c r="BS911" s="320" t="str">
        <f>IF(AK911="","",VLOOKUP(AL911,[0]!Qualifier,(COLUMN(AL911)-34),FALSE))</f>
        <v xml:space="preserve">NoAdd </v>
      </c>
      <c r="BT911" s="320" t="str">
        <f>IF(AL911="","",VLOOKUP(AM911,[0]!Qualifier,(COLUMN(AM911)-34),FALSE))</f>
        <v xml:space="preserve">CleanR </v>
      </c>
      <c r="BU911" s="320" t="str">
        <f>IF(AM911="","",VLOOKUP(AN911,[0]!Qualifier,(COLUMN(AN911)-34),FALSE))</f>
        <v>VSTis</v>
      </c>
      <c r="BV911" s="320" t="str">
        <f>IF(AN911="","",VLOOKUP(AO911,[0]!Qualifier,(COLUMN(AO911)-34),FALSE))</f>
        <v xml:space="preserve">2to6°C </v>
      </c>
      <c r="BW911" s="320" t="str">
        <f>IF(AO911="","",VLOOKUP(AP911,[0]!Qualifier,(COLUMN(AP911)-34),FALSE))</f>
        <v>CellCult</v>
      </c>
      <c r="BX911" s="320" t="str">
        <f>IF(AP911="","",VLOOKUP(AQ911,[0]!Qualifier,(COLUMN(AQ911)-34),FALSE))</f>
        <v xml:space="preserve">Auto </v>
      </c>
      <c r="BY911" s="320" t="str">
        <f>IF(AQ911="","",VLOOKUP(AR911,[0]!Qualifier,(COLUMN(AR911)-34),FALSE))</f>
        <v xml:space="preserve">BM </v>
      </c>
      <c r="BZ911" s="320" t="str">
        <f>IF(AR911="","",VLOOKUP(AS911,[0]!Qualifier,(COLUMN(AS911)-34),FALSE))</f>
        <v xml:space="preserve">NA </v>
      </c>
      <c r="CA911" s="320" t="str">
        <f>IF(AS911="","",VLOOKUP(AT911,[0]!Qualifier,(COLUMN(AT911)-34),FALSE))</f>
        <v xml:space="preserve">Interm </v>
      </c>
      <c r="CB911" s="320" t="str">
        <f>IF(AT911="","",VLOOKUP(AU911,[0]!Qualifier,(COLUMN(AU911)-34),FALSE))</f>
        <v xml:space="preserve">None </v>
      </c>
      <c r="CC911" s="320" t="str">
        <f>IF(AU911="","",VLOOKUP(AV911,[0]!Qualifier,(COLUMN(AV911)-34),FALSE))</f>
        <v xml:space="preserve">None </v>
      </c>
      <c r="CD911" s="320" t="str">
        <f>IF(AV911="","",VLOOKUP(AW911,[0]!Qualifier,(COLUMN(AW911)-34),FALSE))</f>
        <v xml:space="preserve">NoIrr </v>
      </c>
      <c r="CE911" s="320" t="str">
        <f>IF(AW911="","",VLOOKUP(AX911,[0]!Qualifier,(COLUMN(AX911)-34),FALSE))</f>
        <v xml:space="preserve">- </v>
      </c>
      <c r="CF911" s="320" t="str">
        <f>IF(AX911="","",VLOOKUP(AY911,[0]!Qualifier,(COLUMN(AY911)-34),FALSE))</f>
        <v>no sub</v>
      </c>
      <c r="CG911" s="320" t="str">
        <f>IF(AY911="","",VLOOKUP(AZ911,[0]!Qualifier,(COLUMN(AZ911)-34),FALSE))</f>
        <v>BactTestNeg</v>
      </c>
      <c r="CH911" s="320">
        <f>IF(AZ911="","",VLOOKUP(BA911,[0]!Qualifier,(COLUMN(BA911)-34),FALSE))</f>
        <v>0</v>
      </c>
      <c r="CI911" s="320" t="str">
        <f>IF(BA911="","",VLOOKUP(BB911,[0]!Qualifier,(COLUMN(BB911)-34),FALSE))</f>
        <v xml:space="preserve">None </v>
      </c>
      <c r="CJ911" s="320"/>
      <c r="CK911" s="513" t="str">
        <f t="shared" si="775"/>
        <v>7-9-1-4-5-2-8-2-5-1-6-1-1-1-1-1-10-70-1</v>
      </c>
    </row>
    <row r="912" spans="2:89" ht="12.95" customHeight="1" outlineLevel="1" x14ac:dyDescent="0.35">
      <c r="B912" s="7" t="str">
        <f t="shared" si="749"/>
        <v/>
      </c>
      <c r="C912" s="59" t="str">
        <f t="shared" si="750"/>
        <v/>
      </c>
      <c r="D912" s="124" t="str">
        <f t="shared" si="751"/>
        <v/>
      </c>
      <c r="E912" s="16" t="str">
        <f t="shared" si="752"/>
        <v/>
      </c>
      <c r="F912" s="58" t="str">
        <f t="shared" si="753"/>
        <v/>
      </c>
      <c r="G912" s="58" t="str">
        <f t="shared" si="754"/>
        <v/>
      </c>
      <c r="H912" s="58" t="str">
        <f t="shared" si="755"/>
        <v/>
      </c>
      <c r="I912" s="58" t="str">
        <f t="shared" si="756"/>
        <v/>
      </c>
      <c r="J912" s="58" t="str">
        <f t="shared" si="757"/>
        <v/>
      </c>
      <c r="K912" s="58" t="str">
        <f t="shared" si="758"/>
        <v/>
      </c>
      <c r="L912" s="58" t="str">
        <f t="shared" si="759"/>
        <v/>
      </c>
      <c r="M912" s="58" t="str">
        <f t="shared" si="760"/>
        <v/>
      </c>
      <c r="N912" s="58" t="str">
        <f t="shared" si="761"/>
        <v/>
      </c>
      <c r="O912" s="58" t="str">
        <f t="shared" si="762"/>
        <v/>
      </c>
      <c r="P912" s="58" t="str">
        <f t="shared" si="763"/>
        <v/>
      </c>
      <c r="Q912" s="58" t="str">
        <f t="shared" si="764"/>
        <v/>
      </c>
      <c r="R912" s="58" t="str">
        <f t="shared" si="765"/>
        <v/>
      </c>
      <c r="S912" s="58" t="str">
        <f t="shared" si="766"/>
        <v/>
      </c>
      <c r="T912" s="58" t="str">
        <f t="shared" si="767"/>
        <v/>
      </c>
      <c r="U912" s="58" t="str">
        <f t="shared" si="768"/>
        <v/>
      </c>
      <c r="V912" s="58" t="str">
        <f t="shared" si="769"/>
        <v/>
      </c>
      <c r="W912" s="58" t="str">
        <f t="shared" si="770"/>
        <v/>
      </c>
      <c r="Y912" s="161" t="str">
        <f t="shared" si="771"/>
        <v xml:space="preserve"> </v>
      </c>
      <c r="Z912" s="8" t="str">
        <f t="shared" si="772"/>
        <v/>
      </c>
      <c r="AA912" s="7" t="str">
        <f t="shared" si="773"/>
        <v/>
      </c>
      <c r="AB912" s="29" t="str">
        <f t="shared" si="776"/>
        <v/>
      </c>
      <c r="AC912" s="29" t="str">
        <f t="shared" si="776"/>
        <v/>
      </c>
      <c r="AD912" s="29" t="str">
        <f t="shared" si="776"/>
        <v/>
      </c>
      <c r="AE912" s="29" t="str">
        <f t="shared" si="776"/>
        <v/>
      </c>
      <c r="AF912" s="29" t="str">
        <f t="shared" si="776"/>
        <v/>
      </c>
      <c r="AG912" s="29" t="str">
        <f t="shared" si="776"/>
        <v/>
      </c>
      <c r="AH912" s="48">
        <f t="shared" si="718"/>
        <v>907</v>
      </c>
      <c r="AI912" s="136"/>
      <c r="AJ912" s="136"/>
      <c r="AK912" s="136"/>
      <c r="AL912" s="136"/>
      <c r="AM912" s="136"/>
      <c r="AN912" s="136"/>
      <c r="AO912" s="136"/>
      <c r="AP912" s="136"/>
      <c r="AQ912" s="136"/>
      <c r="AR912" s="136"/>
      <c r="AS912" s="136"/>
      <c r="AT912" s="136"/>
      <c r="AU912" s="136"/>
      <c r="AV912" s="136"/>
      <c r="AW912" s="136"/>
      <c r="AX912" s="136"/>
      <c r="AY912" s="136"/>
      <c r="AZ912" s="136"/>
      <c r="BA912" s="136"/>
      <c r="BB912" s="136"/>
      <c r="BC912" s="136"/>
      <c r="BD912" s="136"/>
      <c r="BE912" s="136"/>
      <c r="BF912" s="136"/>
      <c r="BG912" s="136"/>
      <c r="BH912" s="371"/>
      <c r="BI912" s="136"/>
      <c r="BJ912" s="321"/>
      <c r="BK912" s="136"/>
      <c r="BL912" s="136"/>
      <c r="BM912" s="136"/>
      <c r="BN912" s="318">
        <f t="shared" ref="BN912:BN993" si="777">AH912</f>
        <v>907</v>
      </c>
      <c r="BO912" s="319">
        <f t="shared" ref="BO912:BO993" si="778">AI912</f>
        <v>0</v>
      </c>
      <c r="BP912" s="58" t="str">
        <f t="shared" si="774"/>
        <v/>
      </c>
      <c r="BQ912" s="320" t="str">
        <f>IF(AI912="","",VLOOKUP(AJ912,[0]!Qualifier,(COLUMN(AJ912)-34),FALSE))</f>
        <v/>
      </c>
      <c r="BR912" s="320" t="str">
        <f>IF(AJ912="","",VLOOKUP(AK912,[0]!Qualifier,(COLUMN(AK912)-34),FALSE))</f>
        <v/>
      </c>
      <c r="BS912" s="320" t="str">
        <f>IF(AK912="","",VLOOKUP(AL912,[0]!Qualifier,(COLUMN(AL912)-34),FALSE))</f>
        <v/>
      </c>
      <c r="BT912" s="320" t="str">
        <f>IF(AL912="","",VLOOKUP(AM912,[0]!Qualifier,(COLUMN(AM912)-34),FALSE))</f>
        <v/>
      </c>
      <c r="BU912" s="320" t="str">
        <f>IF(AM912="","",VLOOKUP(AN912,[0]!Qualifier,(COLUMN(AN912)-34),FALSE))</f>
        <v/>
      </c>
      <c r="BV912" s="320" t="str">
        <f>IF(AN912="","",VLOOKUP(AO912,[0]!Qualifier,(COLUMN(AO912)-34),FALSE))</f>
        <v/>
      </c>
      <c r="BW912" s="320" t="str">
        <f>IF(AO912="","",VLOOKUP(AP912,[0]!Qualifier,(COLUMN(AP912)-34),FALSE))</f>
        <v/>
      </c>
      <c r="BX912" s="320" t="str">
        <f>IF(AP912="","",VLOOKUP(AQ912,[0]!Qualifier,(COLUMN(AQ912)-34),FALSE))</f>
        <v/>
      </c>
      <c r="BY912" s="320" t="str">
        <f>IF(AQ912="","",VLOOKUP(AR912,[0]!Qualifier,(COLUMN(AR912)-34),FALSE))</f>
        <v/>
      </c>
      <c r="BZ912" s="320" t="str">
        <f>IF(AR912="","",VLOOKUP(AS912,[0]!Qualifier,(COLUMN(AS912)-34),FALSE))</f>
        <v/>
      </c>
      <c r="CA912" s="320" t="str">
        <f>IF(AS912="","",VLOOKUP(AT912,[0]!Qualifier,(COLUMN(AT912)-34),FALSE))</f>
        <v/>
      </c>
      <c r="CB912" s="320" t="str">
        <f>IF(AT912="","",VLOOKUP(AU912,[0]!Qualifier,(COLUMN(AU912)-34),FALSE))</f>
        <v/>
      </c>
      <c r="CC912" s="320" t="str">
        <f>IF(AU912="","",VLOOKUP(AV912,[0]!Qualifier,(COLUMN(AV912)-34),FALSE))</f>
        <v/>
      </c>
      <c r="CD912" s="320" t="str">
        <f>IF(AV912="","",VLOOKUP(AW912,[0]!Qualifier,(COLUMN(AW912)-34),FALSE))</f>
        <v/>
      </c>
      <c r="CE912" s="320" t="str">
        <f>IF(AW912="","",VLOOKUP(AX912,[0]!Qualifier,(COLUMN(AX912)-34),FALSE))</f>
        <v/>
      </c>
      <c r="CF912" s="320" t="str">
        <f>IF(AX912="","",VLOOKUP(AY912,[0]!Qualifier,(COLUMN(AY912)-34),FALSE))</f>
        <v/>
      </c>
      <c r="CG912" s="320" t="str">
        <f>IF(AY912="","",VLOOKUP(AZ912,[0]!Qualifier,(COLUMN(AZ912)-34),FALSE))</f>
        <v/>
      </c>
      <c r="CH912" s="320" t="str">
        <f>IF(AZ912="","",VLOOKUP(BA912,[0]!Qualifier,(COLUMN(BA912)-34),FALSE))</f>
        <v/>
      </c>
      <c r="CI912" s="320" t="str">
        <f>IF(BA912="","",VLOOKUP(BB912,[0]!Qualifier,(COLUMN(BB912)-34),FALSE))</f>
        <v/>
      </c>
      <c r="CJ912" s="320"/>
      <c r="CK912" s="513" t="str">
        <f t="shared" si="775"/>
        <v>------------------</v>
      </c>
    </row>
    <row r="913" spans="2:89" ht="12.95" customHeight="1" outlineLevel="1" x14ac:dyDescent="0.35">
      <c r="B913" s="7" t="str">
        <f t="shared" si="749"/>
        <v/>
      </c>
      <c r="C913" s="59" t="str">
        <f t="shared" si="750"/>
        <v/>
      </c>
      <c r="D913" s="124" t="str">
        <f t="shared" si="751"/>
        <v/>
      </c>
      <c r="E913" s="16" t="str">
        <f t="shared" si="752"/>
        <v/>
      </c>
      <c r="F913" s="58" t="str">
        <f t="shared" si="753"/>
        <v/>
      </c>
      <c r="G913" s="58" t="str">
        <f t="shared" si="754"/>
        <v/>
      </c>
      <c r="H913" s="58" t="str">
        <f t="shared" si="755"/>
        <v/>
      </c>
      <c r="I913" s="58" t="str">
        <f t="shared" si="756"/>
        <v/>
      </c>
      <c r="J913" s="58" t="str">
        <f t="shared" si="757"/>
        <v/>
      </c>
      <c r="K913" s="58" t="str">
        <f t="shared" si="758"/>
        <v/>
      </c>
      <c r="L913" s="58" t="str">
        <f t="shared" si="759"/>
        <v/>
      </c>
      <c r="M913" s="58" t="str">
        <f t="shared" si="760"/>
        <v/>
      </c>
      <c r="N913" s="58" t="str">
        <f t="shared" si="761"/>
        <v/>
      </c>
      <c r="O913" s="58" t="str">
        <f t="shared" si="762"/>
        <v/>
      </c>
      <c r="P913" s="58" t="str">
        <f t="shared" si="763"/>
        <v/>
      </c>
      <c r="Q913" s="58" t="str">
        <f t="shared" si="764"/>
        <v/>
      </c>
      <c r="R913" s="58" t="str">
        <f t="shared" si="765"/>
        <v/>
      </c>
      <c r="S913" s="58" t="str">
        <f t="shared" si="766"/>
        <v/>
      </c>
      <c r="T913" s="58" t="str">
        <f t="shared" si="767"/>
        <v/>
      </c>
      <c r="U913" s="58" t="str">
        <f t="shared" si="768"/>
        <v/>
      </c>
      <c r="V913" s="58" t="str">
        <f t="shared" si="769"/>
        <v/>
      </c>
      <c r="W913" s="58" t="str">
        <f t="shared" si="770"/>
        <v/>
      </c>
      <c r="Y913" s="161" t="str">
        <f t="shared" si="771"/>
        <v xml:space="preserve"> </v>
      </c>
      <c r="Z913" s="8" t="str">
        <f t="shared" si="772"/>
        <v/>
      </c>
      <c r="AA913" s="7" t="str">
        <f t="shared" si="773"/>
        <v/>
      </c>
      <c r="AB913" s="29" t="str">
        <f t="shared" si="776"/>
        <v/>
      </c>
      <c r="AC913" s="29" t="str">
        <f t="shared" si="776"/>
        <v/>
      </c>
      <c r="AD913" s="29" t="str">
        <f t="shared" si="776"/>
        <v/>
      </c>
      <c r="AE913" s="29" t="str">
        <f t="shared" si="776"/>
        <v/>
      </c>
      <c r="AF913" s="29" t="str">
        <f t="shared" si="776"/>
        <v/>
      </c>
      <c r="AG913" s="29" t="str">
        <f t="shared" si="776"/>
        <v/>
      </c>
      <c r="AH913" s="48">
        <f t="shared" si="718"/>
        <v>908</v>
      </c>
      <c r="AI913" s="136"/>
      <c r="AJ913" s="136"/>
      <c r="AK913" s="136"/>
      <c r="AL913" s="136"/>
      <c r="AM913" s="136"/>
      <c r="AN913" s="136"/>
      <c r="AO913" s="136"/>
      <c r="AP913" s="136"/>
      <c r="AQ913" s="136"/>
      <c r="AR913" s="136"/>
      <c r="AS913" s="136"/>
      <c r="AT913" s="136"/>
      <c r="AU913" s="136"/>
      <c r="AV913" s="136"/>
      <c r="AW913" s="136"/>
      <c r="AX913" s="136"/>
      <c r="AY913" s="136"/>
      <c r="AZ913" s="136"/>
      <c r="BA913" s="136"/>
      <c r="BB913" s="136"/>
      <c r="BC913" s="136"/>
      <c r="BD913" s="136"/>
      <c r="BE913" s="136"/>
      <c r="BF913" s="136"/>
      <c r="BG913" s="136"/>
      <c r="BH913" s="371"/>
      <c r="BI913" s="136"/>
      <c r="BJ913" s="321"/>
      <c r="BK913" s="136"/>
      <c r="BL913" s="136"/>
      <c r="BM913" s="136"/>
      <c r="BN913" s="318">
        <f t="shared" si="777"/>
        <v>908</v>
      </c>
      <c r="BO913" s="319">
        <f t="shared" si="778"/>
        <v>0</v>
      </c>
      <c r="BP913" s="58" t="str">
        <f t="shared" si="774"/>
        <v/>
      </c>
      <c r="BQ913" s="320" t="str">
        <f>IF(AI913="","",VLOOKUP(AJ913,[0]!Qualifier,(COLUMN(AJ913)-34),FALSE))</f>
        <v/>
      </c>
      <c r="BR913" s="320" t="str">
        <f>IF(AJ913="","",VLOOKUP(AK913,[0]!Qualifier,(COLUMN(AK913)-34),FALSE))</f>
        <v/>
      </c>
      <c r="BS913" s="320" t="str">
        <f>IF(AK913="","",VLOOKUP(AL913,[0]!Qualifier,(COLUMN(AL913)-34),FALSE))</f>
        <v/>
      </c>
      <c r="BT913" s="320" t="str">
        <f>IF(AL913="","",VLOOKUP(AM913,[0]!Qualifier,(COLUMN(AM913)-34),FALSE))</f>
        <v/>
      </c>
      <c r="BU913" s="320" t="str">
        <f>IF(AM913="","",VLOOKUP(AN913,[0]!Qualifier,(COLUMN(AN913)-34),FALSE))</f>
        <v/>
      </c>
      <c r="BV913" s="320" t="str">
        <f>IF(AN913="","",VLOOKUP(AO913,[0]!Qualifier,(COLUMN(AO913)-34),FALSE))</f>
        <v/>
      </c>
      <c r="BW913" s="320" t="str">
        <f>IF(AO913="","",VLOOKUP(AP913,[0]!Qualifier,(COLUMN(AP913)-34),FALSE))</f>
        <v/>
      </c>
      <c r="BX913" s="320" t="str">
        <f>IF(AP913="","",VLOOKUP(AQ913,[0]!Qualifier,(COLUMN(AQ913)-34),FALSE))</f>
        <v/>
      </c>
      <c r="BY913" s="320" t="str">
        <f>IF(AQ913="","",VLOOKUP(AR913,[0]!Qualifier,(COLUMN(AR913)-34),FALSE))</f>
        <v/>
      </c>
      <c r="BZ913" s="320" t="str">
        <f>IF(AR913="","",VLOOKUP(AS913,[0]!Qualifier,(COLUMN(AS913)-34),FALSE))</f>
        <v/>
      </c>
      <c r="CA913" s="320" t="str">
        <f>IF(AS913="","",VLOOKUP(AT913,[0]!Qualifier,(COLUMN(AT913)-34),FALSE))</f>
        <v/>
      </c>
      <c r="CB913" s="320" t="str">
        <f>IF(AT913="","",VLOOKUP(AU913,[0]!Qualifier,(COLUMN(AU913)-34),FALSE))</f>
        <v/>
      </c>
      <c r="CC913" s="320" t="str">
        <f>IF(AU913="","",VLOOKUP(AV913,[0]!Qualifier,(COLUMN(AV913)-34),FALSE))</f>
        <v/>
      </c>
      <c r="CD913" s="320" t="str">
        <f>IF(AV913="","",VLOOKUP(AW913,[0]!Qualifier,(COLUMN(AW913)-34),FALSE))</f>
        <v/>
      </c>
      <c r="CE913" s="320" t="str">
        <f>IF(AW913="","",VLOOKUP(AX913,[0]!Qualifier,(COLUMN(AX913)-34),FALSE))</f>
        <v/>
      </c>
      <c r="CF913" s="320" t="str">
        <f>IF(AX913="","",VLOOKUP(AY913,[0]!Qualifier,(COLUMN(AY913)-34),FALSE))</f>
        <v/>
      </c>
      <c r="CG913" s="320" t="str">
        <f>IF(AY913="","",VLOOKUP(AZ913,[0]!Qualifier,(COLUMN(AZ913)-34),FALSE))</f>
        <v/>
      </c>
      <c r="CH913" s="320" t="str">
        <f>IF(AZ913="","",VLOOKUP(BA913,[0]!Qualifier,(COLUMN(BA913)-34),FALSE))</f>
        <v/>
      </c>
      <c r="CI913" s="320" t="str">
        <f>IF(BA913="","",VLOOKUP(BB913,[0]!Qualifier,(COLUMN(BB913)-34),FALSE))</f>
        <v/>
      </c>
      <c r="CJ913" s="320"/>
      <c r="CK913" s="513" t="str">
        <f t="shared" si="775"/>
        <v>------------------</v>
      </c>
    </row>
    <row r="914" spans="2:89" ht="12.95" customHeight="1" outlineLevel="1" x14ac:dyDescent="0.35">
      <c r="B914" s="7" t="str">
        <f t="shared" si="749"/>
        <v/>
      </c>
      <c r="C914" s="59" t="str">
        <f t="shared" si="750"/>
        <v/>
      </c>
      <c r="D914" s="124" t="str">
        <f t="shared" si="751"/>
        <v/>
      </c>
      <c r="E914" s="16" t="str">
        <f t="shared" si="752"/>
        <v/>
      </c>
      <c r="F914" s="58" t="str">
        <f t="shared" si="753"/>
        <v/>
      </c>
      <c r="G914" s="58" t="str">
        <f t="shared" si="754"/>
        <v/>
      </c>
      <c r="H914" s="58" t="str">
        <f t="shared" si="755"/>
        <v/>
      </c>
      <c r="I914" s="58" t="str">
        <f t="shared" si="756"/>
        <v/>
      </c>
      <c r="J914" s="58" t="str">
        <f t="shared" si="757"/>
        <v/>
      </c>
      <c r="K914" s="58" t="str">
        <f t="shared" si="758"/>
        <v/>
      </c>
      <c r="L914" s="58" t="str">
        <f t="shared" si="759"/>
        <v/>
      </c>
      <c r="M914" s="58" t="str">
        <f t="shared" si="760"/>
        <v/>
      </c>
      <c r="N914" s="58" t="str">
        <f t="shared" si="761"/>
        <v/>
      </c>
      <c r="O914" s="58" t="str">
        <f t="shared" si="762"/>
        <v/>
      </c>
      <c r="P914" s="58" t="str">
        <f t="shared" si="763"/>
        <v/>
      </c>
      <c r="Q914" s="58" t="str">
        <f t="shared" si="764"/>
        <v/>
      </c>
      <c r="R914" s="58" t="str">
        <f t="shared" si="765"/>
        <v/>
      </c>
      <c r="S914" s="58" t="str">
        <f t="shared" si="766"/>
        <v/>
      </c>
      <c r="T914" s="58" t="str">
        <f t="shared" si="767"/>
        <v/>
      </c>
      <c r="U914" s="58" t="str">
        <f t="shared" si="768"/>
        <v/>
      </c>
      <c r="V914" s="58" t="str">
        <f t="shared" si="769"/>
        <v/>
      </c>
      <c r="W914" s="58" t="str">
        <f t="shared" si="770"/>
        <v/>
      </c>
      <c r="Y914" s="161" t="str">
        <f t="shared" si="771"/>
        <v xml:space="preserve"> </v>
      </c>
      <c r="Z914" s="8" t="str">
        <f t="shared" si="772"/>
        <v/>
      </c>
      <c r="AA914" s="7" t="str">
        <f t="shared" si="773"/>
        <v/>
      </c>
      <c r="AB914" s="29" t="str">
        <f t="shared" si="776"/>
        <v/>
      </c>
      <c r="AC914" s="29" t="str">
        <f t="shared" si="776"/>
        <v/>
      </c>
      <c r="AD914" s="29" t="str">
        <f t="shared" si="776"/>
        <v/>
      </c>
      <c r="AE914" s="29" t="str">
        <f t="shared" si="776"/>
        <v/>
      </c>
      <c r="AF914" s="29" t="str">
        <f t="shared" si="776"/>
        <v/>
      </c>
      <c r="AG914" s="29" t="str">
        <f t="shared" si="776"/>
        <v/>
      </c>
      <c r="AH914" s="48">
        <f t="shared" si="718"/>
        <v>909</v>
      </c>
      <c r="AI914" s="136"/>
      <c r="AJ914" s="136"/>
      <c r="AK914" s="136"/>
      <c r="AL914" s="136"/>
      <c r="AM914" s="136"/>
      <c r="AN914" s="136"/>
      <c r="AO914" s="136"/>
      <c r="AP914" s="136"/>
      <c r="AQ914" s="136"/>
      <c r="AR914" s="136"/>
      <c r="AS914" s="136"/>
      <c r="AT914" s="136"/>
      <c r="AU914" s="136"/>
      <c r="AV914" s="136"/>
      <c r="AW914" s="136"/>
      <c r="AX914" s="136"/>
      <c r="AY914" s="136"/>
      <c r="AZ914" s="136"/>
      <c r="BA914" s="136"/>
      <c r="BB914" s="136"/>
      <c r="BC914" s="136"/>
      <c r="BD914" s="136"/>
      <c r="BE914" s="136"/>
      <c r="BF914" s="136"/>
      <c r="BG914" s="136"/>
      <c r="BH914" s="371"/>
      <c r="BI914" s="136"/>
      <c r="BJ914" s="321"/>
      <c r="BK914" s="136"/>
      <c r="BL914" s="136"/>
      <c r="BM914" s="136"/>
      <c r="BN914" s="318">
        <f t="shared" si="777"/>
        <v>909</v>
      </c>
      <c r="BO914" s="319">
        <f t="shared" si="778"/>
        <v>0</v>
      </c>
      <c r="BP914" s="58" t="str">
        <f t="shared" si="774"/>
        <v/>
      </c>
      <c r="BQ914" s="320" t="str">
        <f>IF(AI914="","",VLOOKUP(AJ914,[0]!Qualifier,(COLUMN(AJ914)-34),FALSE))</f>
        <v/>
      </c>
      <c r="BR914" s="320" t="str">
        <f>IF(AJ914="","",VLOOKUP(AK914,[0]!Qualifier,(COLUMN(AK914)-34),FALSE))</f>
        <v/>
      </c>
      <c r="BS914" s="320" t="str">
        <f>IF(AK914="","",VLOOKUP(AL914,[0]!Qualifier,(COLUMN(AL914)-34),FALSE))</f>
        <v/>
      </c>
      <c r="BT914" s="320" t="str">
        <f>IF(AL914="","",VLOOKUP(AM914,[0]!Qualifier,(COLUMN(AM914)-34),FALSE))</f>
        <v/>
      </c>
      <c r="BU914" s="320" t="str">
        <f>IF(AM914="","",VLOOKUP(AN914,[0]!Qualifier,(COLUMN(AN914)-34),FALSE))</f>
        <v/>
      </c>
      <c r="BV914" s="320" t="str">
        <f>IF(AN914="","",VLOOKUP(AO914,[0]!Qualifier,(COLUMN(AO914)-34),FALSE))</f>
        <v/>
      </c>
      <c r="BW914" s="320" t="str">
        <f>IF(AO914="","",VLOOKUP(AP914,[0]!Qualifier,(COLUMN(AP914)-34),FALSE))</f>
        <v/>
      </c>
      <c r="BX914" s="320" t="str">
        <f>IF(AP914="","",VLOOKUP(AQ914,[0]!Qualifier,(COLUMN(AQ914)-34),FALSE))</f>
        <v/>
      </c>
      <c r="BY914" s="320" t="str">
        <f>IF(AQ914="","",VLOOKUP(AR914,[0]!Qualifier,(COLUMN(AR914)-34),FALSE))</f>
        <v/>
      </c>
      <c r="BZ914" s="320" t="str">
        <f>IF(AR914="","",VLOOKUP(AS914,[0]!Qualifier,(COLUMN(AS914)-34),FALSE))</f>
        <v/>
      </c>
      <c r="CA914" s="320" t="str">
        <f>IF(AS914="","",VLOOKUP(AT914,[0]!Qualifier,(COLUMN(AT914)-34),FALSE))</f>
        <v/>
      </c>
      <c r="CB914" s="320" t="str">
        <f>IF(AT914="","",VLOOKUP(AU914,[0]!Qualifier,(COLUMN(AU914)-34),FALSE))</f>
        <v/>
      </c>
      <c r="CC914" s="320" t="str">
        <f>IF(AU914="","",VLOOKUP(AV914,[0]!Qualifier,(COLUMN(AV914)-34),FALSE))</f>
        <v/>
      </c>
      <c r="CD914" s="320" t="str">
        <f>IF(AV914="","",VLOOKUP(AW914,[0]!Qualifier,(COLUMN(AW914)-34),FALSE))</f>
        <v/>
      </c>
      <c r="CE914" s="320" t="str">
        <f>IF(AW914="","",VLOOKUP(AX914,[0]!Qualifier,(COLUMN(AX914)-34),FALSE))</f>
        <v/>
      </c>
      <c r="CF914" s="320" t="str">
        <f>IF(AX914="","",VLOOKUP(AY914,[0]!Qualifier,(COLUMN(AY914)-34),FALSE))</f>
        <v/>
      </c>
      <c r="CG914" s="320" t="str">
        <f>IF(AY914="","",VLOOKUP(AZ914,[0]!Qualifier,(COLUMN(AZ914)-34),FALSE))</f>
        <v/>
      </c>
      <c r="CH914" s="320" t="str">
        <f>IF(AZ914="","",VLOOKUP(BA914,[0]!Qualifier,(COLUMN(BA914)-34),FALSE))</f>
        <v/>
      </c>
      <c r="CI914" s="320" t="str">
        <f>IF(BA914="","",VLOOKUP(BB914,[0]!Qualifier,(COLUMN(BB914)-34),FALSE))</f>
        <v/>
      </c>
      <c r="CJ914" s="320"/>
      <c r="CK914" s="513" t="str">
        <f t="shared" si="775"/>
        <v>------------------</v>
      </c>
    </row>
    <row r="915" spans="2:89" ht="12.95" customHeight="1" outlineLevel="1" x14ac:dyDescent="0.35">
      <c r="B915" s="7" t="str">
        <f t="shared" si="749"/>
        <v/>
      </c>
      <c r="C915" s="59" t="str">
        <f t="shared" si="750"/>
        <v/>
      </c>
      <c r="D915" s="124" t="str">
        <f t="shared" si="751"/>
        <v/>
      </c>
      <c r="E915" s="16" t="str">
        <f t="shared" si="752"/>
        <v/>
      </c>
      <c r="F915" s="58" t="str">
        <f t="shared" si="753"/>
        <v/>
      </c>
      <c r="G915" s="58" t="str">
        <f t="shared" si="754"/>
        <v/>
      </c>
      <c r="H915" s="58" t="str">
        <f t="shared" si="755"/>
        <v/>
      </c>
      <c r="I915" s="58" t="str">
        <f t="shared" si="756"/>
        <v/>
      </c>
      <c r="J915" s="58" t="str">
        <f t="shared" si="757"/>
        <v/>
      </c>
      <c r="K915" s="58" t="str">
        <f t="shared" si="758"/>
        <v/>
      </c>
      <c r="L915" s="58" t="str">
        <f t="shared" si="759"/>
        <v/>
      </c>
      <c r="M915" s="58" t="str">
        <f t="shared" si="760"/>
        <v/>
      </c>
      <c r="N915" s="58" t="str">
        <f t="shared" si="761"/>
        <v/>
      </c>
      <c r="O915" s="58" t="str">
        <f t="shared" si="762"/>
        <v/>
      </c>
      <c r="P915" s="58" t="str">
        <f t="shared" si="763"/>
        <v/>
      </c>
      <c r="Q915" s="58" t="str">
        <f t="shared" si="764"/>
        <v/>
      </c>
      <c r="R915" s="58" t="str">
        <f t="shared" si="765"/>
        <v/>
      </c>
      <c r="S915" s="58" t="str">
        <f t="shared" si="766"/>
        <v/>
      </c>
      <c r="T915" s="58" t="str">
        <f t="shared" si="767"/>
        <v/>
      </c>
      <c r="U915" s="58" t="str">
        <f t="shared" si="768"/>
        <v/>
      </c>
      <c r="V915" s="58" t="str">
        <f t="shared" si="769"/>
        <v/>
      </c>
      <c r="W915" s="58" t="str">
        <f t="shared" si="770"/>
        <v/>
      </c>
      <c r="Y915" s="161" t="str">
        <f t="shared" si="771"/>
        <v xml:space="preserve"> </v>
      </c>
      <c r="Z915" s="8" t="str">
        <f t="shared" si="772"/>
        <v/>
      </c>
      <c r="AA915" s="7" t="str">
        <f t="shared" si="773"/>
        <v/>
      </c>
      <c r="AB915" s="29" t="str">
        <f t="shared" si="776"/>
        <v/>
      </c>
      <c r="AC915" s="29" t="str">
        <f t="shared" si="776"/>
        <v/>
      </c>
      <c r="AD915" s="29" t="str">
        <f t="shared" si="776"/>
        <v/>
      </c>
      <c r="AE915" s="29" t="str">
        <f t="shared" si="776"/>
        <v/>
      </c>
      <c r="AF915" s="29" t="str">
        <f t="shared" si="776"/>
        <v/>
      </c>
      <c r="AG915" s="29" t="str">
        <f t="shared" si="776"/>
        <v/>
      </c>
      <c r="AH915" s="48">
        <f t="shared" si="718"/>
        <v>910</v>
      </c>
      <c r="AI915" s="136"/>
      <c r="AJ915" s="136"/>
      <c r="AK915" s="136"/>
      <c r="AL915" s="136"/>
      <c r="AM915" s="136"/>
      <c r="AN915" s="136"/>
      <c r="AO915" s="136"/>
      <c r="AP915" s="136"/>
      <c r="AQ915" s="136"/>
      <c r="AR915" s="136"/>
      <c r="AS915" s="136"/>
      <c r="AT915" s="136"/>
      <c r="AU915" s="136"/>
      <c r="AV915" s="136"/>
      <c r="AW915" s="136"/>
      <c r="AX915" s="136"/>
      <c r="AY915" s="136"/>
      <c r="AZ915" s="136"/>
      <c r="BA915" s="136"/>
      <c r="BB915" s="136"/>
      <c r="BC915" s="136"/>
      <c r="BD915" s="136"/>
      <c r="BE915" s="136"/>
      <c r="BF915" s="136"/>
      <c r="BG915" s="136"/>
      <c r="BH915" s="371"/>
      <c r="BI915" s="136"/>
      <c r="BJ915" s="321"/>
      <c r="BK915" s="136"/>
      <c r="BL915" s="136"/>
      <c r="BM915" s="136"/>
      <c r="BN915" s="318">
        <f t="shared" si="777"/>
        <v>910</v>
      </c>
      <c r="BO915" s="319">
        <f t="shared" si="778"/>
        <v>0</v>
      </c>
      <c r="BP915" s="58" t="str">
        <f t="shared" si="774"/>
        <v/>
      </c>
      <c r="BQ915" s="320" t="str">
        <f>IF(AI915="","",VLOOKUP(AJ915,[0]!Qualifier,(COLUMN(AJ915)-34),FALSE))</f>
        <v/>
      </c>
      <c r="BR915" s="320" t="str">
        <f>IF(AJ915="","",VLOOKUP(AK915,[0]!Qualifier,(COLUMN(AK915)-34),FALSE))</f>
        <v/>
      </c>
      <c r="BS915" s="320" t="str">
        <f>IF(AK915="","",VLOOKUP(AL915,[0]!Qualifier,(COLUMN(AL915)-34),FALSE))</f>
        <v/>
      </c>
      <c r="BT915" s="320" t="str">
        <f>IF(AL915="","",VLOOKUP(AM915,[0]!Qualifier,(COLUMN(AM915)-34),FALSE))</f>
        <v/>
      </c>
      <c r="BU915" s="320" t="str">
        <f>IF(AM915="","",VLOOKUP(AN915,[0]!Qualifier,(COLUMN(AN915)-34),FALSE))</f>
        <v/>
      </c>
      <c r="BV915" s="320" t="str">
        <f>IF(AN915="","",VLOOKUP(AO915,[0]!Qualifier,(COLUMN(AO915)-34),FALSE))</f>
        <v/>
      </c>
      <c r="BW915" s="320" t="str">
        <f>IF(AO915="","",VLOOKUP(AP915,[0]!Qualifier,(COLUMN(AP915)-34),FALSE))</f>
        <v/>
      </c>
      <c r="BX915" s="320" t="str">
        <f>IF(AP915="","",VLOOKUP(AQ915,[0]!Qualifier,(COLUMN(AQ915)-34),FALSE))</f>
        <v/>
      </c>
      <c r="BY915" s="320" t="str">
        <f>IF(AQ915="","",VLOOKUP(AR915,[0]!Qualifier,(COLUMN(AR915)-34),FALSE))</f>
        <v/>
      </c>
      <c r="BZ915" s="320" t="str">
        <f>IF(AR915="","",VLOOKUP(AS915,[0]!Qualifier,(COLUMN(AS915)-34),FALSE))</f>
        <v/>
      </c>
      <c r="CA915" s="320" t="str">
        <f>IF(AS915="","",VLOOKUP(AT915,[0]!Qualifier,(COLUMN(AT915)-34),FALSE))</f>
        <v/>
      </c>
      <c r="CB915" s="320" t="str">
        <f>IF(AT915="","",VLOOKUP(AU915,[0]!Qualifier,(COLUMN(AU915)-34),FALSE))</f>
        <v/>
      </c>
      <c r="CC915" s="320" t="str">
        <f>IF(AU915="","",VLOOKUP(AV915,[0]!Qualifier,(COLUMN(AV915)-34),FALSE))</f>
        <v/>
      </c>
      <c r="CD915" s="320" t="str">
        <f>IF(AV915="","",VLOOKUP(AW915,[0]!Qualifier,(COLUMN(AW915)-34),FALSE))</f>
        <v/>
      </c>
      <c r="CE915" s="320" t="str">
        <f>IF(AW915="","",VLOOKUP(AX915,[0]!Qualifier,(COLUMN(AX915)-34),FALSE))</f>
        <v/>
      </c>
      <c r="CF915" s="320" t="str">
        <f>IF(AX915="","",VLOOKUP(AY915,[0]!Qualifier,(COLUMN(AY915)-34),FALSE))</f>
        <v/>
      </c>
      <c r="CG915" s="320" t="str">
        <f>IF(AY915="","",VLOOKUP(AZ915,[0]!Qualifier,(COLUMN(AZ915)-34),FALSE))</f>
        <v/>
      </c>
      <c r="CH915" s="320" t="str">
        <f>IF(AZ915="","",VLOOKUP(BA915,[0]!Qualifier,(COLUMN(BA915)-34),FALSE))</f>
        <v/>
      </c>
      <c r="CI915" s="320" t="str">
        <f>IF(BA915="","",VLOOKUP(BB915,[0]!Qualifier,(COLUMN(BB915)-34),FALSE))</f>
        <v/>
      </c>
      <c r="CJ915" s="320"/>
      <c r="CK915" s="513" t="str">
        <f t="shared" si="775"/>
        <v>------------------</v>
      </c>
    </row>
    <row r="916" spans="2:89" ht="12.95" customHeight="1" outlineLevel="1" x14ac:dyDescent="0.35">
      <c r="B916" s="7" t="str">
        <f t="shared" si="749"/>
        <v/>
      </c>
      <c r="C916" s="59" t="str">
        <f t="shared" si="750"/>
        <v/>
      </c>
      <c r="D916" s="124" t="str">
        <f t="shared" si="751"/>
        <v/>
      </c>
      <c r="E916" s="16" t="str">
        <f t="shared" si="752"/>
        <v/>
      </c>
      <c r="F916" s="58" t="str">
        <f t="shared" si="753"/>
        <v/>
      </c>
      <c r="G916" s="58" t="str">
        <f t="shared" si="754"/>
        <v/>
      </c>
      <c r="H916" s="58" t="str">
        <f t="shared" si="755"/>
        <v/>
      </c>
      <c r="I916" s="58" t="str">
        <f t="shared" si="756"/>
        <v/>
      </c>
      <c r="J916" s="58" t="str">
        <f t="shared" si="757"/>
        <v/>
      </c>
      <c r="K916" s="58" t="str">
        <f t="shared" si="758"/>
        <v/>
      </c>
      <c r="L916" s="58" t="str">
        <f t="shared" si="759"/>
        <v/>
      </c>
      <c r="M916" s="58" t="str">
        <f t="shared" si="760"/>
        <v/>
      </c>
      <c r="N916" s="58" t="str">
        <f t="shared" si="761"/>
        <v/>
      </c>
      <c r="O916" s="58" t="str">
        <f t="shared" si="762"/>
        <v/>
      </c>
      <c r="P916" s="58" t="str">
        <f t="shared" si="763"/>
        <v/>
      </c>
      <c r="Q916" s="58" t="str">
        <f t="shared" si="764"/>
        <v/>
      </c>
      <c r="R916" s="58" t="str">
        <f t="shared" si="765"/>
        <v/>
      </c>
      <c r="S916" s="58" t="str">
        <f t="shared" si="766"/>
        <v/>
      </c>
      <c r="T916" s="58" t="str">
        <f t="shared" si="767"/>
        <v/>
      </c>
      <c r="U916" s="58" t="str">
        <f t="shared" si="768"/>
        <v/>
      </c>
      <c r="V916" s="58" t="str">
        <f t="shared" si="769"/>
        <v/>
      </c>
      <c r="W916" s="58" t="str">
        <f t="shared" si="770"/>
        <v/>
      </c>
      <c r="Y916" s="161" t="str">
        <f t="shared" si="771"/>
        <v xml:space="preserve"> </v>
      </c>
      <c r="Z916" s="8" t="str">
        <f t="shared" si="772"/>
        <v/>
      </c>
      <c r="AA916" s="7" t="str">
        <f t="shared" si="773"/>
        <v/>
      </c>
      <c r="AB916" s="29" t="str">
        <f t="shared" si="776"/>
        <v/>
      </c>
      <c r="AC916" s="29" t="str">
        <f t="shared" si="776"/>
        <v/>
      </c>
      <c r="AD916" s="29" t="str">
        <f t="shared" si="776"/>
        <v/>
      </c>
      <c r="AE916" s="29" t="str">
        <f t="shared" si="776"/>
        <v/>
      </c>
      <c r="AF916" s="29" t="str">
        <f t="shared" si="776"/>
        <v/>
      </c>
      <c r="AG916" s="29" t="str">
        <f t="shared" si="776"/>
        <v/>
      </c>
      <c r="AH916" s="48">
        <f t="shared" si="718"/>
        <v>911</v>
      </c>
      <c r="AI916" s="136"/>
      <c r="AJ916" s="136"/>
      <c r="AK916" s="136"/>
      <c r="AL916" s="136"/>
      <c r="AM916" s="136"/>
      <c r="AN916" s="136"/>
      <c r="AO916" s="136"/>
      <c r="AP916" s="136"/>
      <c r="AQ916" s="136"/>
      <c r="AR916" s="136"/>
      <c r="AS916" s="136"/>
      <c r="AT916" s="136"/>
      <c r="AU916" s="136"/>
      <c r="AV916" s="136"/>
      <c r="AW916" s="136"/>
      <c r="AX916" s="136"/>
      <c r="AY916" s="136"/>
      <c r="AZ916" s="136"/>
      <c r="BA916" s="136"/>
      <c r="BB916" s="136"/>
      <c r="BC916" s="136"/>
      <c r="BD916" s="136"/>
      <c r="BE916" s="136"/>
      <c r="BF916" s="136"/>
      <c r="BG916" s="136"/>
      <c r="BH916" s="371"/>
      <c r="BI916" s="136"/>
      <c r="BJ916" s="321"/>
      <c r="BK916" s="136"/>
      <c r="BL916" s="136"/>
      <c r="BM916" s="136"/>
      <c r="BN916" s="318">
        <f t="shared" si="777"/>
        <v>911</v>
      </c>
      <c r="BO916" s="319">
        <f t="shared" si="778"/>
        <v>0</v>
      </c>
      <c r="BP916" s="58" t="str">
        <f t="shared" si="774"/>
        <v/>
      </c>
      <c r="BQ916" s="320" t="str">
        <f>IF(AI916="","",VLOOKUP(AJ916,[0]!Qualifier,(COLUMN(AJ916)-34),FALSE))</f>
        <v/>
      </c>
      <c r="BR916" s="320" t="str">
        <f>IF(AJ916="","",VLOOKUP(AK916,[0]!Qualifier,(COLUMN(AK916)-34),FALSE))</f>
        <v/>
      </c>
      <c r="BS916" s="320" t="str">
        <f>IF(AK916="","",VLOOKUP(AL916,[0]!Qualifier,(COLUMN(AL916)-34),FALSE))</f>
        <v/>
      </c>
      <c r="BT916" s="320" t="str">
        <f>IF(AL916="","",VLOOKUP(AM916,[0]!Qualifier,(COLUMN(AM916)-34),FALSE))</f>
        <v/>
      </c>
      <c r="BU916" s="320" t="str">
        <f>IF(AM916="","",VLOOKUP(AN916,[0]!Qualifier,(COLUMN(AN916)-34),FALSE))</f>
        <v/>
      </c>
      <c r="BV916" s="320" t="str">
        <f>IF(AN916="","",VLOOKUP(AO916,[0]!Qualifier,(COLUMN(AO916)-34),FALSE))</f>
        <v/>
      </c>
      <c r="BW916" s="320" t="str">
        <f>IF(AO916="","",VLOOKUP(AP916,[0]!Qualifier,(COLUMN(AP916)-34),FALSE))</f>
        <v/>
      </c>
      <c r="BX916" s="320" t="str">
        <f>IF(AP916="","",VLOOKUP(AQ916,[0]!Qualifier,(COLUMN(AQ916)-34),FALSE))</f>
        <v/>
      </c>
      <c r="BY916" s="320" t="str">
        <f>IF(AQ916="","",VLOOKUP(AR916,[0]!Qualifier,(COLUMN(AR916)-34),FALSE))</f>
        <v/>
      </c>
      <c r="BZ916" s="320" t="str">
        <f>IF(AR916="","",VLOOKUP(AS916,[0]!Qualifier,(COLUMN(AS916)-34),FALSE))</f>
        <v/>
      </c>
      <c r="CA916" s="320" t="str">
        <f>IF(AS916="","",VLOOKUP(AT916,[0]!Qualifier,(COLUMN(AT916)-34),FALSE))</f>
        <v/>
      </c>
      <c r="CB916" s="320" t="str">
        <f>IF(AT916="","",VLOOKUP(AU916,[0]!Qualifier,(COLUMN(AU916)-34),FALSE))</f>
        <v/>
      </c>
      <c r="CC916" s="320" t="str">
        <f>IF(AU916="","",VLOOKUP(AV916,[0]!Qualifier,(COLUMN(AV916)-34),FALSE))</f>
        <v/>
      </c>
      <c r="CD916" s="320" t="str">
        <f>IF(AV916="","",VLOOKUP(AW916,[0]!Qualifier,(COLUMN(AW916)-34),FALSE))</f>
        <v/>
      </c>
      <c r="CE916" s="320" t="str">
        <f>IF(AW916="","",VLOOKUP(AX916,[0]!Qualifier,(COLUMN(AX916)-34),FALSE))</f>
        <v/>
      </c>
      <c r="CF916" s="320" t="str">
        <f>IF(AX916="","",VLOOKUP(AY916,[0]!Qualifier,(COLUMN(AY916)-34),FALSE))</f>
        <v/>
      </c>
      <c r="CG916" s="320" t="str">
        <f>IF(AY916="","",VLOOKUP(AZ916,[0]!Qualifier,(COLUMN(AZ916)-34),FALSE))</f>
        <v/>
      </c>
      <c r="CH916" s="320" t="str">
        <f>IF(AZ916="","",VLOOKUP(BA916,[0]!Qualifier,(COLUMN(BA916)-34),FALSE))</f>
        <v/>
      </c>
      <c r="CI916" s="320" t="str">
        <f>IF(BA916="","",VLOOKUP(BB916,[0]!Qualifier,(COLUMN(BB916)-34),FALSE))</f>
        <v/>
      </c>
      <c r="CJ916" s="320"/>
      <c r="CK916" s="513" t="str">
        <f t="shared" si="775"/>
        <v>------------------</v>
      </c>
    </row>
    <row r="917" spans="2:89" ht="12.95" customHeight="1" outlineLevel="1" x14ac:dyDescent="0.35">
      <c r="B917" s="7" t="str">
        <f t="shared" si="749"/>
        <v/>
      </c>
      <c r="C917" s="59" t="str">
        <f t="shared" si="750"/>
        <v/>
      </c>
      <c r="D917" s="124" t="str">
        <f t="shared" si="751"/>
        <v/>
      </c>
      <c r="E917" s="16" t="str">
        <f t="shared" si="752"/>
        <v/>
      </c>
      <c r="F917" s="58" t="str">
        <f t="shared" si="753"/>
        <v/>
      </c>
      <c r="G917" s="58" t="str">
        <f t="shared" si="754"/>
        <v/>
      </c>
      <c r="H917" s="58" t="str">
        <f t="shared" si="755"/>
        <v/>
      </c>
      <c r="I917" s="58" t="str">
        <f t="shared" si="756"/>
        <v/>
      </c>
      <c r="J917" s="58" t="str">
        <f t="shared" si="757"/>
        <v/>
      </c>
      <c r="K917" s="58" t="str">
        <f t="shared" si="758"/>
        <v/>
      </c>
      <c r="L917" s="58" t="str">
        <f t="shared" si="759"/>
        <v/>
      </c>
      <c r="M917" s="58" t="str">
        <f t="shared" si="760"/>
        <v/>
      </c>
      <c r="N917" s="58" t="str">
        <f t="shared" si="761"/>
        <v/>
      </c>
      <c r="O917" s="58" t="str">
        <f t="shared" si="762"/>
        <v/>
      </c>
      <c r="P917" s="58" t="str">
        <f t="shared" si="763"/>
        <v/>
      </c>
      <c r="Q917" s="58" t="str">
        <f t="shared" si="764"/>
        <v/>
      </c>
      <c r="R917" s="58" t="str">
        <f t="shared" si="765"/>
        <v/>
      </c>
      <c r="S917" s="58" t="str">
        <f t="shared" si="766"/>
        <v/>
      </c>
      <c r="T917" s="58" t="str">
        <f t="shared" si="767"/>
        <v/>
      </c>
      <c r="U917" s="58" t="str">
        <f t="shared" si="768"/>
        <v/>
      </c>
      <c r="V917" s="58" t="str">
        <f t="shared" si="769"/>
        <v/>
      </c>
      <c r="W917" s="58" t="str">
        <f t="shared" si="770"/>
        <v/>
      </c>
      <c r="Y917" s="161" t="str">
        <f t="shared" si="771"/>
        <v xml:space="preserve"> </v>
      </c>
      <c r="Z917" s="8" t="str">
        <f t="shared" si="772"/>
        <v/>
      </c>
      <c r="AA917" s="7" t="str">
        <f t="shared" si="773"/>
        <v/>
      </c>
      <c r="AB917" s="29" t="str">
        <f t="shared" si="776"/>
        <v/>
      </c>
      <c r="AC917" s="29" t="str">
        <f t="shared" si="776"/>
        <v/>
      </c>
      <c r="AD917" s="29" t="str">
        <f t="shared" si="776"/>
        <v/>
      </c>
      <c r="AE917" s="29" t="str">
        <f t="shared" si="776"/>
        <v/>
      </c>
      <c r="AF917" s="29" t="str">
        <f t="shared" si="776"/>
        <v/>
      </c>
      <c r="AG917" s="29" t="str">
        <f t="shared" si="776"/>
        <v/>
      </c>
      <c r="AH917" s="48">
        <f t="shared" si="718"/>
        <v>912</v>
      </c>
      <c r="AI917" s="136"/>
      <c r="AJ917" s="136"/>
      <c r="AK917" s="136"/>
      <c r="AL917" s="136"/>
      <c r="AM917" s="136"/>
      <c r="AN917" s="136"/>
      <c r="AO917" s="136"/>
      <c r="AP917" s="136"/>
      <c r="AQ917" s="136"/>
      <c r="AR917" s="136"/>
      <c r="AS917" s="136"/>
      <c r="AT917" s="136"/>
      <c r="AU917" s="136"/>
      <c r="AV917" s="136"/>
      <c r="AW917" s="136"/>
      <c r="AX917" s="136"/>
      <c r="AY917" s="136"/>
      <c r="AZ917" s="136"/>
      <c r="BA917" s="136"/>
      <c r="BB917" s="136"/>
      <c r="BC917" s="136"/>
      <c r="BD917" s="136"/>
      <c r="BE917" s="136"/>
      <c r="BF917" s="136"/>
      <c r="BG917" s="136"/>
      <c r="BH917" s="371"/>
      <c r="BI917" s="136"/>
      <c r="BJ917" s="321"/>
      <c r="BK917" s="136"/>
      <c r="BL917" s="136"/>
      <c r="BM917" s="136"/>
      <c r="BN917" s="318">
        <f t="shared" si="777"/>
        <v>912</v>
      </c>
      <c r="BO917" s="319">
        <f t="shared" si="778"/>
        <v>0</v>
      </c>
      <c r="BP917" s="58" t="str">
        <f t="shared" si="774"/>
        <v/>
      </c>
      <c r="BQ917" s="320" t="str">
        <f>IF(AI917="","",VLOOKUP(AJ917,[0]!Qualifier,(COLUMN(AJ917)-34),FALSE))</f>
        <v/>
      </c>
      <c r="BR917" s="320" t="str">
        <f>IF(AJ917="","",VLOOKUP(AK917,[0]!Qualifier,(COLUMN(AK917)-34),FALSE))</f>
        <v/>
      </c>
      <c r="BS917" s="320" t="str">
        <f>IF(AK917="","",VLOOKUP(AL917,[0]!Qualifier,(COLUMN(AL917)-34),FALSE))</f>
        <v/>
      </c>
      <c r="BT917" s="320" t="str">
        <f>IF(AL917="","",VLOOKUP(AM917,[0]!Qualifier,(COLUMN(AM917)-34),FALSE))</f>
        <v/>
      </c>
      <c r="BU917" s="320" t="str">
        <f>IF(AM917="","",VLOOKUP(AN917,[0]!Qualifier,(COLUMN(AN917)-34),FALSE))</f>
        <v/>
      </c>
      <c r="BV917" s="320" t="str">
        <f>IF(AN917="","",VLOOKUP(AO917,[0]!Qualifier,(COLUMN(AO917)-34),FALSE))</f>
        <v/>
      </c>
      <c r="BW917" s="320" t="str">
        <f>IF(AO917="","",VLOOKUP(AP917,[0]!Qualifier,(COLUMN(AP917)-34),FALSE))</f>
        <v/>
      </c>
      <c r="BX917" s="320" t="str">
        <f>IF(AP917="","",VLOOKUP(AQ917,[0]!Qualifier,(COLUMN(AQ917)-34),FALSE))</f>
        <v/>
      </c>
      <c r="BY917" s="320" t="str">
        <f>IF(AQ917="","",VLOOKUP(AR917,[0]!Qualifier,(COLUMN(AR917)-34),FALSE))</f>
        <v/>
      </c>
      <c r="BZ917" s="320" t="str">
        <f>IF(AR917="","",VLOOKUP(AS917,[0]!Qualifier,(COLUMN(AS917)-34),FALSE))</f>
        <v/>
      </c>
      <c r="CA917" s="320" t="str">
        <f>IF(AS917="","",VLOOKUP(AT917,[0]!Qualifier,(COLUMN(AT917)-34),FALSE))</f>
        <v/>
      </c>
      <c r="CB917" s="320" t="str">
        <f>IF(AT917="","",VLOOKUP(AU917,[0]!Qualifier,(COLUMN(AU917)-34),FALSE))</f>
        <v/>
      </c>
      <c r="CC917" s="320" t="str">
        <f>IF(AU917="","",VLOOKUP(AV917,[0]!Qualifier,(COLUMN(AV917)-34),FALSE))</f>
        <v/>
      </c>
      <c r="CD917" s="320" t="str">
        <f>IF(AV917="","",VLOOKUP(AW917,[0]!Qualifier,(COLUMN(AW917)-34),FALSE))</f>
        <v/>
      </c>
      <c r="CE917" s="320" t="str">
        <f>IF(AW917="","",VLOOKUP(AX917,[0]!Qualifier,(COLUMN(AX917)-34),FALSE))</f>
        <v/>
      </c>
      <c r="CF917" s="320" t="str">
        <f>IF(AX917="","",VLOOKUP(AY917,[0]!Qualifier,(COLUMN(AY917)-34),FALSE))</f>
        <v/>
      </c>
      <c r="CG917" s="320" t="str">
        <f>IF(AY917="","",VLOOKUP(AZ917,[0]!Qualifier,(COLUMN(AZ917)-34),FALSE))</f>
        <v/>
      </c>
      <c r="CH917" s="320" t="str">
        <f>IF(AZ917="","",VLOOKUP(BA917,[0]!Qualifier,(COLUMN(BA917)-34),FALSE))</f>
        <v/>
      </c>
      <c r="CI917" s="320" t="str">
        <f>IF(BA917="","",VLOOKUP(BB917,[0]!Qualifier,(COLUMN(BB917)-34),FALSE))</f>
        <v/>
      </c>
      <c r="CJ917" s="320"/>
      <c r="CK917" s="513" t="str">
        <f t="shared" si="775"/>
        <v>------------------</v>
      </c>
    </row>
    <row r="918" spans="2:89" ht="12.95" customHeight="1" outlineLevel="1" x14ac:dyDescent="0.35">
      <c r="B918" s="7" t="str">
        <f t="shared" si="749"/>
        <v/>
      </c>
      <c r="C918" s="59" t="str">
        <f t="shared" si="750"/>
        <v/>
      </c>
      <c r="D918" s="124" t="str">
        <f t="shared" si="751"/>
        <v/>
      </c>
      <c r="E918" s="16" t="str">
        <f t="shared" si="752"/>
        <v/>
      </c>
      <c r="F918" s="58" t="str">
        <f t="shared" si="753"/>
        <v/>
      </c>
      <c r="G918" s="58" t="str">
        <f t="shared" si="754"/>
        <v/>
      </c>
      <c r="H918" s="58" t="str">
        <f t="shared" si="755"/>
        <v/>
      </c>
      <c r="I918" s="58" t="str">
        <f t="shared" si="756"/>
        <v/>
      </c>
      <c r="J918" s="58" t="str">
        <f t="shared" si="757"/>
        <v/>
      </c>
      <c r="K918" s="58" t="str">
        <f t="shared" si="758"/>
        <v/>
      </c>
      <c r="L918" s="58" t="str">
        <f t="shared" si="759"/>
        <v/>
      </c>
      <c r="M918" s="58" t="str">
        <f t="shared" si="760"/>
        <v/>
      </c>
      <c r="N918" s="58" t="str">
        <f t="shared" si="761"/>
        <v/>
      </c>
      <c r="O918" s="58" t="str">
        <f t="shared" si="762"/>
        <v/>
      </c>
      <c r="P918" s="58" t="str">
        <f t="shared" si="763"/>
        <v/>
      </c>
      <c r="Q918" s="58" t="str">
        <f t="shared" si="764"/>
        <v/>
      </c>
      <c r="R918" s="58" t="str">
        <f t="shared" si="765"/>
        <v/>
      </c>
      <c r="S918" s="58" t="str">
        <f t="shared" si="766"/>
        <v/>
      </c>
      <c r="T918" s="58" t="str">
        <f t="shared" si="767"/>
        <v/>
      </c>
      <c r="U918" s="58" t="str">
        <f t="shared" si="768"/>
        <v/>
      </c>
      <c r="V918" s="58" t="str">
        <f t="shared" si="769"/>
        <v/>
      </c>
      <c r="W918" s="58" t="str">
        <f t="shared" si="770"/>
        <v/>
      </c>
      <c r="Y918" s="161" t="str">
        <f t="shared" si="771"/>
        <v xml:space="preserve"> </v>
      </c>
      <c r="Z918" s="8" t="str">
        <f t="shared" si="772"/>
        <v/>
      </c>
      <c r="AA918" s="7" t="str">
        <f t="shared" si="773"/>
        <v/>
      </c>
      <c r="AB918" s="29" t="str">
        <f t="shared" si="776"/>
        <v/>
      </c>
      <c r="AC918" s="29" t="str">
        <f t="shared" si="776"/>
        <v/>
      </c>
      <c r="AD918" s="29" t="str">
        <f t="shared" si="776"/>
        <v/>
      </c>
      <c r="AE918" s="29" t="str">
        <f t="shared" si="776"/>
        <v/>
      </c>
      <c r="AF918" s="29" t="str">
        <f t="shared" si="776"/>
        <v/>
      </c>
      <c r="AG918" s="29" t="str">
        <f t="shared" si="776"/>
        <v/>
      </c>
      <c r="AH918" s="48">
        <f t="shared" si="718"/>
        <v>913</v>
      </c>
      <c r="AI918" s="136"/>
      <c r="AJ918" s="136"/>
      <c r="AK918" s="136"/>
      <c r="AL918" s="136"/>
      <c r="AM918" s="136"/>
      <c r="AN918" s="136"/>
      <c r="AO918" s="136"/>
      <c r="AP918" s="136"/>
      <c r="AQ918" s="136"/>
      <c r="AR918" s="136"/>
      <c r="AS918" s="136"/>
      <c r="AT918" s="136"/>
      <c r="AU918" s="136"/>
      <c r="AV918" s="136"/>
      <c r="AW918" s="136"/>
      <c r="AX918" s="136"/>
      <c r="AY918" s="136"/>
      <c r="AZ918" s="136"/>
      <c r="BA918" s="136"/>
      <c r="BB918" s="136"/>
      <c r="BC918" s="136"/>
      <c r="BD918" s="136"/>
      <c r="BE918" s="136"/>
      <c r="BF918" s="136"/>
      <c r="BG918" s="136"/>
      <c r="BH918" s="371"/>
      <c r="BI918" s="136"/>
      <c r="BJ918" s="321"/>
      <c r="BK918" s="136"/>
      <c r="BL918" s="136"/>
      <c r="BM918" s="136"/>
      <c r="BN918" s="318">
        <f t="shared" si="777"/>
        <v>913</v>
      </c>
      <c r="BO918" s="319">
        <f t="shared" si="778"/>
        <v>0</v>
      </c>
      <c r="BP918" s="58" t="str">
        <f t="shared" si="774"/>
        <v/>
      </c>
      <c r="BQ918" s="320" t="str">
        <f>IF(AI918="","",VLOOKUP(AJ918,[0]!Qualifier,(COLUMN(AJ918)-34),FALSE))</f>
        <v/>
      </c>
      <c r="BR918" s="320" t="str">
        <f>IF(AJ918="","",VLOOKUP(AK918,[0]!Qualifier,(COLUMN(AK918)-34),FALSE))</f>
        <v/>
      </c>
      <c r="BS918" s="320" t="str">
        <f>IF(AK918="","",VLOOKUP(AL918,[0]!Qualifier,(COLUMN(AL918)-34),FALSE))</f>
        <v/>
      </c>
      <c r="BT918" s="320" t="str">
        <f>IF(AL918="","",VLOOKUP(AM918,[0]!Qualifier,(COLUMN(AM918)-34),FALSE))</f>
        <v/>
      </c>
      <c r="BU918" s="320" t="str">
        <f>IF(AM918="","",VLOOKUP(AN918,[0]!Qualifier,(COLUMN(AN918)-34),FALSE))</f>
        <v/>
      </c>
      <c r="BV918" s="320" t="str">
        <f>IF(AN918="","",VLOOKUP(AO918,[0]!Qualifier,(COLUMN(AO918)-34),FALSE))</f>
        <v/>
      </c>
      <c r="BW918" s="320" t="str">
        <f>IF(AO918="","",VLOOKUP(AP918,[0]!Qualifier,(COLUMN(AP918)-34),FALSE))</f>
        <v/>
      </c>
      <c r="BX918" s="320" t="str">
        <f>IF(AP918="","",VLOOKUP(AQ918,[0]!Qualifier,(COLUMN(AQ918)-34),FALSE))</f>
        <v/>
      </c>
      <c r="BY918" s="320" t="str">
        <f>IF(AQ918="","",VLOOKUP(AR918,[0]!Qualifier,(COLUMN(AR918)-34),FALSE))</f>
        <v/>
      </c>
      <c r="BZ918" s="320" t="str">
        <f>IF(AR918="","",VLOOKUP(AS918,[0]!Qualifier,(COLUMN(AS918)-34),FALSE))</f>
        <v/>
      </c>
      <c r="CA918" s="320" t="str">
        <f>IF(AS918="","",VLOOKUP(AT918,[0]!Qualifier,(COLUMN(AT918)-34),FALSE))</f>
        <v/>
      </c>
      <c r="CB918" s="320" t="str">
        <f>IF(AT918="","",VLOOKUP(AU918,[0]!Qualifier,(COLUMN(AU918)-34),FALSE))</f>
        <v/>
      </c>
      <c r="CC918" s="320" t="str">
        <f>IF(AU918="","",VLOOKUP(AV918,[0]!Qualifier,(COLUMN(AV918)-34),FALSE))</f>
        <v/>
      </c>
      <c r="CD918" s="320" t="str">
        <f>IF(AV918="","",VLOOKUP(AW918,[0]!Qualifier,(COLUMN(AW918)-34),FALSE))</f>
        <v/>
      </c>
      <c r="CE918" s="320" t="str">
        <f>IF(AW918="","",VLOOKUP(AX918,[0]!Qualifier,(COLUMN(AX918)-34),FALSE))</f>
        <v/>
      </c>
      <c r="CF918" s="320" t="str">
        <f>IF(AX918="","",VLOOKUP(AY918,[0]!Qualifier,(COLUMN(AY918)-34),FALSE))</f>
        <v/>
      </c>
      <c r="CG918" s="320" t="str">
        <f>IF(AY918="","",VLOOKUP(AZ918,[0]!Qualifier,(COLUMN(AZ918)-34),FALSE))</f>
        <v/>
      </c>
      <c r="CH918" s="320" t="str">
        <f>IF(AZ918="","",VLOOKUP(BA918,[0]!Qualifier,(COLUMN(BA918)-34),FALSE))</f>
        <v/>
      </c>
      <c r="CI918" s="320" t="str">
        <f>IF(BA918="","",VLOOKUP(BB918,[0]!Qualifier,(COLUMN(BB918)-34),FALSE))</f>
        <v/>
      </c>
      <c r="CJ918" s="320"/>
      <c r="CK918" s="513" t="str">
        <f t="shared" si="775"/>
        <v>------------------</v>
      </c>
    </row>
    <row r="919" spans="2:89" ht="12.95" customHeight="1" outlineLevel="1" x14ac:dyDescent="0.35">
      <c r="B919" s="7" t="str">
        <f t="shared" si="749"/>
        <v/>
      </c>
      <c r="C919" s="59" t="str">
        <f t="shared" si="750"/>
        <v/>
      </c>
      <c r="D919" s="124" t="str">
        <f t="shared" si="751"/>
        <v/>
      </c>
      <c r="E919" s="16" t="str">
        <f t="shared" si="752"/>
        <v/>
      </c>
      <c r="F919" s="58" t="str">
        <f t="shared" si="753"/>
        <v/>
      </c>
      <c r="G919" s="58" t="str">
        <f t="shared" si="754"/>
        <v/>
      </c>
      <c r="H919" s="58" t="str">
        <f t="shared" si="755"/>
        <v/>
      </c>
      <c r="I919" s="58" t="str">
        <f t="shared" si="756"/>
        <v/>
      </c>
      <c r="J919" s="58" t="str">
        <f t="shared" si="757"/>
        <v/>
      </c>
      <c r="K919" s="58" t="str">
        <f t="shared" si="758"/>
        <v/>
      </c>
      <c r="L919" s="58" t="str">
        <f t="shared" si="759"/>
        <v/>
      </c>
      <c r="M919" s="58" t="str">
        <f t="shared" si="760"/>
        <v/>
      </c>
      <c r="N919" s="58" t="str">
        <f t="shared" si="761"/>
        <v/>
      </c>
      <c r="O919" s="58" t="str">
        <f t="shared" si="762"/>
        <v/>
      </c>
      <c r="P919" s="58" t="str">
        <f t="shared" si="763"/>
        <v/>
      </c>
      <c r="Q919" s="58" t="str">
        <f t="shared" si="764"/>
        <v/>
      </c>
      <c r="R919" s="58" t="str">
        <f t="shared" si="765"/>
        <v/>
      </c>
      <c r="S919" s="58" t="str">
        <f t="shared" si="766"/>
        <v/>
      </c>
      <c r="T919" s="58" t="str">
        <f t="shared" si="767"/>
        <v/>
      </c>
      <c r="U919" s="58" t="str">
        <f t="shared" si="768"/>
        <v/>
      </c>
      <c r="V919" s="58" t="str">
        <f t="shared" si="769"/>
        <v/>
      </c>
      <c r="W919" s="58" t="str">
        <f t="shared" si="770"/>
        <v/>
      </c>
      <c r="Y919" s="161" t="str">
        <f t="shared" si="771"/>
        <v xml:space="preserve"> </v>
      </c>
      <c r="Z919" s="8" t="str">
        <f t="shared" si="772"/>
        <v/>
      </c>
      <c r="AA919" s="7" t="str">
        <f t="shared" si="773"/>
        <v/>
      </c>
      <c r="AB919" s="29" t="str">
        <f t="shared" si="776"/>
        <v/>
      </c>
      <c r="AC919" s="29" t="str">
        <f t="shared" si="776"/>
        <v/>
      </c>
      <c r="AD919" s="29" t="str">
        <f t="shared" si="776"/>
        <v/>
      </c>
      <c r="AE919" s="29" t="str">
        <f t="shared" si="776"/>
        <v/>
      </c>
      <c r="AF919" s="29" t="str">
        <f t="shared" si="776"/>
        <v/>
      </c>
      <c r="AG919" s="29" t="str">
        <f t="shared" si="776"/>
        <v/>
      </c>
      <c r="AH919" s="48">
        <f t="shared" si="718"/>
        <v>914</v>
      </c>
      <c r="AI919" s="136"/>
      <c r="AJ919" s="136"/>
      <c r="AK919" s="136"/>
      <c r="AL919" s="136"/>
      <c r="AM919" s="136"/>
      <c r="AN919" s="136"/>
      <c r="AO919" s="136"/>
      <c r="AP919" s="136"/>
      <c r="AQ919" s="136"/>
      <c r="AR919" s="136"/>
      <c r="AS919" s="136"/>
      <c r="AT919" s="136"/>
      <c r="AU919" s="136"/>
      <c r="AV919" s="136"/>
      <c r="AW919" s="136"/>
      <c r="AX919" s="136"/>
      <c r="AY919" s="136"/>
      <c r="AZ919" s="136"/>
      <c r="BA919" s="136"/>
      <c r="BB919" s="136"/>
      <c r="BC919" s="136"/>
      <c r="BD919" s="136"/>
      <c r="BE919" s="136"/>
      <c r="BF919" s="136"/>
      <c r="BG919" s="136"/>
      <c r="BH919" s="371"/>
      <c r="BI919" s="136"/>
      <c r="BJ919" s="321"/>
      <c r="BK919" s="136"/>
      <c r="BL919" s="136"/>
      <c r="BM919" s="136"/>
      <c r="BN919" s="318">
        <f t="shared" si="777"/>
        <v>914</v>
      </c>
      <c r="BO919" s="319">
        <f t="shared" si="778"/>
        <v>0</v>
      </c>
      <c r="BP919" s="58" t="str">
        <f t="shared" si="774"/>
        <v/>
      </c>
      <c r="BQ919" s="320" t="str">
        <f>IF(AI919="","",VLOOKUP(AJ919,[0]!Qualifier,(COLUMN(AJ919)-34),FALSE))</f>
        <v/>
      </c>
      <c r="BR919" s="320" t="str">
        <f>IF(AJ919="","",VLOOKUP(AK919,[0]!Qualifier,(COLUMN(AK919)-34),FALSE))</f>
        <v/>
      </c>
      <c r="BS919" s="320" t="str">
        <f>IF(AK919="","",VLOOKUP(AL919,[0]!Qualifier,(COLUMN(AL919)-34),FALSE))</f>
        <v/>
      </c>
      <c r="BT919" s="320" t="str">
        <f>IF(AL919="","",VLOOKUP(AM919,[0]!Qualifier,(COLUMN(AM919)-34),FALSE))</f>
        <v/>
      </c>
      <c r="BU919" s="320" t="str">
        <f>IF(AM919="","",VLOOKUP(AN919,[0]!Qualifier,(COLUMN(AN919)-34),FALSE))</f>
        <v/>
      </c>
      <c r="BV919" s="320" t="str">
        <f>IF(AN919="","",VLOOKUP(AO919,[0]!Qualifier,(COLUMN(AO919)-34),FALSE))</f>
        <v/>
      </c>
      <c r="BW919" s="320" t="str">
        <f>IF(AO919="","",VLOOKUP(AP919,[0]!Qualifier,(COLUMN(AP919)-34),FALSE))</f>
        <v/>
      </c>
      <c r="BX919" s="320" t="str">
        <f>IF(AP919="","",VLOOKUP(AQ919,[0]!Qualifier,(COLUMN(AQ919)-34),FALSE))</f>
        <v/>
      </c>
      <c r="BY919" s="320" t="str">
        <f>IF(AQ919="","",VLOOKUP(AR919,[0]!Qualifier,(COLUMN(AR919)-34),FALSE))</f>
        <v/>
      </c>
      <c r="BZ919" s="320" t="str">
        <f>IF(AR919="","",VLOOKUP(AS919,[0]!Qualifier,(COLUMN(AS919)-34),FALSE))</f>
        <v/>
      </c>
      <c r="CA919" s="320" t="str">
        <f>IF(AS919="","",VLOOKUP(AT919,[0]!Qualifier,(COLUMN(AT919)-34),FALSE))</f>
        <v/>
      </c>
      <c r="CB919" s="320" t="str">
        <f>IF(AT919="","",VLOOKUP(AU919,[0]!Qualifier,(COLUMN(AU919)-34),FALSE))</f>
        <v/>
      </c>
      <c r="CC919" s="320" t="str">
        <f>IF(AU919="","",VLOOKUP(AV919,[0]!Qualifier,(COLUMN(AV919)-34),FALSE))</f>
        <v/>
      </c>
      <c r="CD919" s="320" t="str">
        <f>IF(AV919="","",VLOOKUP(AW919,[0]!Qualifier,(COLUMN(AW919)-34),FALSE))</f>
        <v/>
      </c>
      <c r="CE919" s="320" t="str">
        <f>IF(AW919="","",VLOOKUP(AX919,[0]!Qualifier,(COLUMN(AX919)-34),FALSE))</f>
        <v/>
      </c>
      <c r="CF919" s="320" t="str">
        <f>IF(AX919="","",VLOOKUP(AY919,[0]!Qualifier,(COLUMN(AY919)-34),FALSE))</f>
        <v/>
      </c>
      <c r="CG919" s="320" t="str">
        <f>IF(AY919="","",VLOOKUP(AZ919,[0]!Qualifier,(COLUMN(AZ919)-34),FALSE))</f>
        <v/>
      </c>
      <c r="CH919" s="320" t="str">
        <f>IF(AZ919="","",VLOOKUP(BA919,[0]!Qualifier,(COLUMN(BA919)-34),FALSE))</f>
        <v/>
      </c>
      <c r="CI919" s="320" t="str">
        <f>IF(BA919="","",VLOOKUP(BB919,[0]!Qualifier,(COLUMN(BB919)-34),FALSE))</f>
        <v/>
      </c>
      <c r="CJ919" s="320"/>
      <c r="CK919" s="513" t="str">
        <f t="shared" si="775"/>
        <v>------------------</v>
      </c>
    </row>
    <row r="920" spans="2:89" ht="12.95" customHeight="1" outlineLevel="1" x14ac:dyDescent="0.35">
      <c r="B920" s="7" t="str">
        <f t="shared" si="749"/>
        <v/>
      </c>
      <c r="C920" s="59" t="str">
        <f t="shared" si="750"/>
        <v/>
      </c>
      <c r="D920" s="124" t="str">
        <f t="shared" si="751"/>
        <v/>
      </c>
      <c r="E920" s="16" t="str">
        <f t="shared" si="752"/>
        <v/>
      </c>
      <c r="F920" s="58" t="str">
        <f t="shared" si="753"/>
        <v/>
      </c>
      <c r="G920" s="58" t="str">
        <f t="shared" si="754"/>
        <v/>
      </c>
      <c r="H920" s="58" t="str">
        <f t="shared" si="755"/>
        <v/>
      </c>
      <c r="I920" s="58" t="str">
        <f t="shared" si="756"/>
        <v/>
      </c>
      <c r="J920" s="58" t="str">
        <f t="shared" si="757"/>
        <v/>
      </c>
      <c r="K920" s="58" t="str">
        <f t="shared" si="758"/>
        <v/>
      </c>
      <c r="L920" s="58" t="str">
        <f t="shared" si="759"/>
        <v/>
      </c>
      <c r="M920" s="58" t="str">
        <f t="shared" si="760"/>
        <v/>
      </c>
      <c r="N920" s="58" t="str">
        <f t="shared" si="761"/>
        <v/>
      </c>
      <c r="O920" s="58" t="str">
        <f t="shared" si="762"/>
        <v/>
      </c>
      <c r="P920" s="58" t="str">
        <f t="shared" si="763"/>
        <v/>
      </c>
      <c r="Q920" s="58" t="str">
        <f t="shared" si="764"/>
        <v/>
      </c>
      <c r="R920" s="58" t="str">
        <f t="shared" si="765"/>
        <v/>
      </c>
      <c r="S920" s="58" t="str">
        <f t="shared" si="766"/>
        <v/>
      </c>
      <c r="T920" s="58" t="str">
        <f t="shared" si="767"/>
        <v/>
      </c>
      <c r="U920" s="58" t="str">
        <f t="shared" si="768"/>
        <v/>
      </c>
      <c r="V920" s="58" t="str">
        <f t="shared" si="769"/>
        <v/>
      </c>
      <c r="W920" s="58" t="str">
        <f t="shared" si="770"/>
        <v/>
      </c>
      <c r="Y920" s="161" t="str">
        <f t="shared" si="771"/>
        <v xml:space="preserve"> </v>
      </c>
      <c r="Z920" s="8" t="str">
        <f t="shared" si="772"/>
        <v/>
      </c>
      <c r="AA920" s="7" t="str">
        <f t="shared" si="773"/>
        <v/>
      </c>
      <c r="AB920" s="29" t="str">
        <f t="shared" si="776"/>
        <v/>
      </c>
      <c r="AC920" s="29" t="str">
        <f t="shared" si="776"/>
        <v/>
      </c>
      <c r="AD920" s="29" t="str">
        <f t="shared" si="776"/>
        <v/>
      </c>
      <c r="AE920" s="29" t="str">
        <f t="shared" si="776"/>
        <v/>
      </c>
      <c r="AF920" s="29" t="str">
        <f t="shared" si="776"/>
        <v/>
      </c>
      <c r="AG920" s="29" t="str">
        <f t="shared" si="776"/>
        <v/>
      </c>
      <c r="AH920" s="48">
        <f t="shared" si="718"/>
        <v>915</v>
      </c>
      <c r="AI920" s="136"/>
      <c r="AJ920" s="136"/>
      <c r="AK920" s="136"/>
      <c r="AL920" s="136"/>
      <c r="AM920" s="136"/>
      <c r="AN920" s="136"/>
      <c r="AO920" s="136"/>
      <c r="AP920" s="136"/>
      <c r="AQ920" s="136"/>
      <c r="AR920" s="136"/>
      <c r="AS920" s="136"/>
      <c r="AT920" s="136"/>
      <c r="AU920" s="136"/>
      <c r="AV920" s="136"/>
      <c r="AW920" s="136"/>
      <c r="AX920" s="136"/>
      <c r="AY920" s="136"/>
      <c r="AZ920" s="136"/>
      <c r="BA920" s="136"/>
      <c r="BB920" s="136"/>
      <c r="BC920" s="136"/>
      <c r="BD920" s="136"/>
      <c r="BE920" s="136"/>
      <c r="BF920" s="136"/>
      <c r="BG920" s="136"/>
      <c r="BH920" s="371"/>
      <c r="BI920" s="136"/>
      <c r="BJ920" s="321"/>
      <c r="BK920" s="136"/>
      <c r="BL920" s="136"/>
      <c r="BM920" s="136"/>
      <c r="BN920" s="318">
        <f t="shared" si="777"/>
        <v>915</v>
      </c>
      <c r="BO920" s="319">
        <f t="shared" si="778"/>
        <v>0</v>
      </c>
      <c r="BP920" s="58" t="str">
        <f t="shared" si="774"/>
        <v/>
      </c>
      <c r="BQ920" s="320" t="str">
        <f>IF(AI920="","",VLOOKUP(AJ920,[0]!Qualifier,(COLUMN(AJ920)-34),FALSE))</f>
        <v/>
      </c>
      <c r="BR920" s="320" t="str">
        <f>IF(AJ920="","",VLOOKUP(AK920,[0]!Qualifier,(COLUMN(AK920)-34),FALSE))</f>
        <v/>
      </c>
      <c r="BS920" s="320" t="str">
        <f>IF(AK920="","",VLOOKUP(AL920,[0]!Qualifier,(COLUMN(AL920)-34),FALSE))</f>
        <v/>
      </c>
      <c r="BT920" s="320" t="str">
        <f>IF(AL920="","",VLOOKUP(AM920,[0]!Qualifier,(COLUMN(AM920)-34),FALSE))</f>
        <v/>
      </c>
      <c r="BU920" s="320" t="str">
        <f>IF(AM920="","",VLOOKUP(AN920,[0]!Qualifier,(COLUMN(AN920)-34),FALSE))</f>
        <v/>
      </c>
      <c r="BV920" s="320" t="str">
        <f>IF(AN920="","",VLOOKUP(AO920,[0]!Qualifier,(COLUMN(AO920)-34),FALSE))</f>
        <v/>
      </c>
      <c r="BW920" s="320" t="str">
        <f>IF(AO920="","",VLOOKUP(AP920,[0]!Qualifier,(COLUMN(AP920)-34),FALSE))</f>
        <v/>
      </c>
      <c r="BX920" s="320" t="str">
        <f>IF(AP920="","",VLOOKUP(AQ920,[0]!Qualifier,(COLUMN(AQ920)-34),FALSE))</f>
        <v/>
      </c>
      <c r="BY920" s="320" t="str">
        <f>IF(AQ920="","",VLOOKUP(AR920,[0]!Qualifier,(COLUMN(AR920)-34),FALSE))</f>
        <v/>
      </c>
      <c r="BZ920" s="320" t="str">
        <f>IF(AR920="","",VLOOKUP(AS920,[0]!Qualifier,(COLUMN(AS920)-34),FALSE))</f>
        <v/>
      </c>
      <c r="CA920" s="320" t="str">
        <f>IF(AS920="","",VLOOKUP(AT920,[0]!Qualifier,(COLUMN(AT920)-34),FALSE))</f>
        <v/>
      </c>
      <c r="CB920" s="320" t="str">
        <f>IF(AT920="","",VLOOKUP(AU920,[0]!Qualifier,(COLUMN(AU920)-34),FALSE))</f>
        <v/>
      </c>
      <c r="CC920" s="320" t="str">
        <f>IF(AU920="","",VLOOKUP(AV920,[0]!Qualifier,(COLUMN(AV920)-34),FALSE))</f>
        <v/>
      </c>
      <c r="CD920" s="320" t="str">
        <f>IF(AV920="","",VLOOKUP(AW920,[0]!Qualifier,(COLUMN(AW920)-34),FALSE))</f>
        <v/>
      </c>
      <c r="CE920" s="320" t="str">
        <f>IF(AW920="","",VLOOKUP(AX920,[0]!Qualifier,(COLUMN(AX920)-34),FALSE))</f>
        <v/>
      </c>
      <c r="CF920" s="320" t="str">
        <f>IF(AX920="","",VLOOKUP(AY920,[0]!Qualifier,(COLUMN(AY920)-34),FALSE))</f>
        <v/>
      </c>
      <c r="CG920" s="320" t="str">
        <f>IF(AY920="","",VLOOKUP(AZ920,[0]!Qualifier,(COLUMN(AZ920)-34),FALSE))</f>
        <v/>
      </c>
      <c r="CH920" s="320" t="str">
        <f>IF(AZ920="","",VLOOKUP(BA920,[0]!Qualifier,(COLUMN(BA920)-34),FALSE))</f>
        <v/>
      </c>
      <c r="CI920" s="320" t="str">
        <f>IF(BA920="","",VLOOKUP(BB920,[0]!Qualifier,(COLUMN(BB920)-34),FALSE))</f>
        <v/>
      </c>
      <c r="CJ920" s="320"/>
      <c r="CK920" s="513" t="str">
        <f t="shared" si="775"/>
        <v>------------------</v>
      </c>
    </row>
    <row r="921" spans="2:89" ht="12.95" customHeight="1" outlineLevel="1" x14ac:dyDescent="0.35">
      <c r="B921" s="7" t="str">
        <f t="shared" si="749"/>
        <v/>
      </c>
      <c r="C921" s="59" t="str">
        <f t="shared" si="750"/>
        <v/>
      </c>
      <c r="D921" s="124" t="str">
        <f t="shared" si="751"/>
        <v/>
      </c>
      <c r="E921" s="16" t="str">
        <f t="shared" si="752"/>
        <v/>
      </c>
      <c r="F921" s="58" t="str">
        <f t="shared" si="753"/>
        <v/>
      </c>
      <c r="G921" s="58" t="str">
        <f t="shared" si="754"/>
        <v/>
      </c>
      <c r="H921" s="58" t="str">
        <f t="shared" si="755"/>
        <v/>
      </c>
      <c r="I921" s="58" t="str">
        <f t="shared" si="756"/>
        <v/>
      </c>
      <c r="J921" s="58" t="str">
        <f t="shared" si="757"/>
        <v/>
      </c>
      <c r="K921" s="58" t="str">
        <f t="shared" si="758"/>
        <v/>
      </c>
      <c r="L921" s="58" t="str">
        <f t="shared" si="759"/>
        <v/>
      </c>
      <c r="M921" s="58" t="str">
        <f t="shared" si="760"/>
        <v/>
      </c>
      <c r="N921" s="58" t="str">
        <f t="shared" si="761"/>
        <v/>
      </c>
      <c r="O921" s="58" t="str">
        <f t="shared" si="762"/>
        <v/>
      </c>
      <c r="P921" s="58" t="str">
        <f t="shared" si="763"/>
        <v/>
      </c>
      <c r="Q921" s="58" t="str">
        <f t="shared" si="764"/>
        <v/>
      </c>
      <c r="R921" s="58" t="str">
        <f t="shared" si="765"/>
        <v/>
      </c>
      <c r="S921" s="58" t="str">
        <f t="shared" si="766"/>
        <v/>
      </c>
      <c r="T921" s="58" t="str">
        <f t="shared" si="767"/>
        <v/>
      </c>
      <c r="U921" s="58" t="str">
        <f t="shared" si="768"/>
        <v/>
      </c>
      <c r="V921" s="58" t="str">
        <f t="shared" si="769"/>
        <v/>
      </c>
      <c r="W921" s="58" t="str">
        <f t="shared" si="770"/>
        <v/>
      </c>
      <c r="Y921" s="161" t="str">
        <f t="shared" si="771"/>
        <v xml:space="preserve"> </v>
      </c>
      <c r="Z921" s="8" t="str">
        <f t="shared" si="772"/>
        <v/>
      </c>
      <c r="AA921" s="7" t="str">
        <f t="shared" si="773"/>
        <v/>
      </c>
      <c r="AB921" s="29" t="str">
        <f t="shared" si="776"/>
        <v/>
      </c>
      <c r="AC921" s="29" t="str">
        <f t="shared" si="776"/>
        <v/>
      </c>
      <c r="AD921" s="29" t="str">
        <f t="shared" si="776"/>
        <v/>
      </c>
      <c r="AE921" s="29" t="str">
        <f t="shared" si="776"/>
        <v/>
      </c>
      <c r="AF921" s="29" t="str">
        <f t="shared" si="776"/>
        <v/>
      </c>
      <c r="AG921" s="29" t="str">
        <f t="shared" si="776"/>
        <v/>
      </c>
      <c r="AH921" s="48">
        <f t="shared" si="718"/>
        <v>916</v>
      </c>
      <c r="AI921" s="136"/>
      <c r="AJ921" s="136"/>
      <c r="AK921" s="136"/>
      <c r="AL921" s="136"/>
      <c r="AM921" s="136"/>
      <c r="AN921" s="136"/>
      <c r="AO921" s="136"/>
      <c r="AP921" s="136"/>
      <c r="AQ921" s="136"/>
      <c r="AR921" s="136"/>
      <c r="AS921" s="136"/>
      <c r="AT921" s="136"/>
      <c r="AU921" s="136"/>
      <c r="AV921" s="136"/>
      <c r="AW921" s="136"/>
      <c r="AX921" s="136"/>
      <c r="AY921" s="136"/>
      <c r="AZ921" s="136"/>
      <c r="BA921" s="136"/>
      <c r="BB921" s="136"/>
      <c r="BC921" s="136"/>
      <c r="BD921" s="136"/>
      <c r="BE921" s="136"/>
      <c r="BF921" s="136"/>
      <c r="BG921" s="136"/>
      <c r="BH921" s="371"/>
      <c r="BI921" s="136"/>
      <c r="BJ921" s="321"/>
      <c r="BK921" s="136"/>
      <c r="BL921" s="136"/>
      <c r="BM921" s="136"/>
      <c r="BN921" s="318">
        <f t="shared" si="777"/>
        <v>916</v>
      </c>
      <c r="BO921" s="319">
        <f t="shared" si="778"/>
        <v>0</v>
      </c>
      <c r="BP921" s="58" t="str">
        <f t="shared" si="774"/>
        <v/>
      </c>
      <c r="BQ921" s="320" t="str">
        <f>IF(AI921="","",VLOOKUP(AJ921,[0]!Qualifier,(COLUMN(AJ921)-34),FALSE))</f>
        <v/>
      </c>
      <c r="BR921" s="320" t="str">
        <f>IF(AJ921="","",VLOOKUP(AK921,[0]!Qualifier,(COLUMN(AK921)-34),FALSE))</f>
        <v/>
      </c>
      <c r="BS921" s="320" t="str">
        <f>IF(AK921="","",VLOOKUP(AL921,[0]!Qualifier,(COLUMN(AL921)-34),FALSE))</f>
        <v/>
      </c>
      <c r="BT921" s="320" t="str">
        <f>IF(AL921="","",VLOOKUP(AM921,[0]!Qualifier,(COLUMN(AM921)-34),FALSE))</f>
        <v/>
      </c>
      <c r="BU921" s="320" t="str">
        <f>IF(AM921="","",VLOOKUP(AN921,[0]!Qualifier,(COLUMN(AN921)-34),FALSE))</f>
        <v/>
      </c>
      <c r="BV921" s="320" t="str">
        <f>IF(AN921="","",VLOOKUP(AO921,[0]!Qualifier,(COLUMN(AO921)-34),FALSE))</f>
        <v/>
      </c>
      <c r="BW921" s="320" t="str">
        <f>IF(AO921="","",VLOOKUP(AP921,[0]!Qualifier,(COLUMN(AP921)-34),FALSE))</f>
        <v/>
      </c>
      <c r="BX921" s="320" t="str">
        <f>IF(AP921="","",VLOOKUP(AQ921,[0]!Qualifier,(COLUMN(AQ921)-34),FALSE))</f>
        <v/>
      </c>
      <c r="BY921" s="320" t="str">
        <f>IF(AQ921="","",VLOOKUP(AR921,[0]!Qualifier,(COLUMN(AR921)-34),FALSE))</f>
        <v/>
      </c>
      <c r="BZ921" s="320" t="str">
        <f>IF(AR921="","",VLOOKUP(AS921,[0]!Qualifier,(COLUMN(AS921)-34),FALSE))</f>
        <v/>
      </c>
      <c r="CA921" s="320" t="str">
        <f>IF(AS921="","",VLOOKUP(AT921,[0]!Qualifier,(COLUMN(AT921)-34),FALSE))</f>
        <v/>
      </c>
      <c r="CB921" s="320" t="str">
        <f>IF(AT921="","",VLOOKUP(AU921,[0]!Qualifier,(COLUMN(AU921)-34),FALSE))</f>
        <v/>
      </c>
      <c r="CC921" s="320" t="str">
        <f>IF(AU921="","",VLOOKUP(AV921,[0]!Qualifier,(COLUMN(AV921)-34),FALSE))</f>
        <v/>
      </c>
      <c r="CD921" s="320" t="str">
        <f>IF(AV921="","",VLOOKUP(AW921,[0]!Qualifier,(COLUMN(AW921)-34),FALSE))</f>
        <v/>
      </c>
      <c r="CE921" s="320" t="str">
        <f>IF(AW921="","",VLOOKUP(AX921,[0]!Qualifier,(COLUMN(AX921)-34),FALSE))</f>
        <v/>
      </c>
      <c r="CF921" s="320" t="str">
        <f>IF(AX921="","",VLOOKUP(AY921,[0]!Qualifier,(COLUMN(AY921)-34),FALSE))</f>
        <v/>
      </c>
      <c r="CG921" s="320" t="str">
        <f>IF(AY921="","",VLOOKUP(AZ921,[0]!Qualifier,(COLUMN(AZ921)-34),FALSE))</f>
        <v/>
      </c>
      <c r="CH921" s="320" t="str">
        <f>IF(AZ921="","",VLOOKUP(BA921,[0]!Qualifier,(COLUMN(BA921)-34),FALSE))</f>
        <v/>
      </c>
      <c r="CI921" s="320" t="str">
        <f>IF(BA921="","",VLOOKUP(BB921,[0]!Qualifier,(COLUMN(BB921)-34),FALSE))</f>
        <v/>
      </c>
      <c r="CJ921" s="320"/>
      <c r="CK921" s="513" t="str">
        <f t="shared" si="775"/>
        <v>------------------</v>
      </c>
    </row>
    <row r="922" spans="2:89" ht="12.95" customHeight="1" outlineLevel="1" x14ac:dyDescent="0.35">
      <c r="B922" s="7" t="str">
        <f t="shared" si="749"/>
        <v/>
      </c>
      <c r="C922" s="59" t="str">
        <f t="shared" si="750"/>
        <v/>
      </c>
      <c r="D922" s="124" t="str">
        <f t="shared" si="751"/>
        <v/>
      </c>
      <c r="E922" s="16" t="str">
        <f t="shared" si="752"/>
        <v/>
      </c>
      <c r="F922" s="58" t="str">
        <f t="shared" si="753"/>
        <v/>
      </c>
      <c r="G922" s="58" t="str">
        <f t="shared" si="754"/>
        <v/>
      </c>
      <c r="H922" s="58" t="str">
        <f t="shared" si="755"/>
        <v/>
      </c>
      <c r="I922" s="58" t="str">
        <f t="shared" si="756"/>
        <v/>
      </c>
      <c r="J922" s="58" t="str">
        <f t="shared" si="757"/>
        <v/>
      </c>
      <c r="K922" s="58" t="str">
        <f t="shared" si="758"/>
        <v/>
      </c>
      <c r="L922" s="58" t="str">
        <f t="shared" si="759"/>
        <v/>
      </c>
      <c r="M922" s="58" t="str">
        <f t="shared" si="760"/>
        <v/>
      </c>
      <c r="N922" s="58" t="str">
        <f t="shared" si="761"/>
        <v/>
      </c>
      <c r="O922" s="58" t="str">
        <f t="shared" si="762"/>
        <v/>
      </c>
      <c r="P922" s="58" t="str">
        <f t="shared" si="763"/>
        <v/>
      </c>
      <c r="Q922" s="58" t="str">
        <f t="shared" si="764"/>
        <v/>
      </c>
      <c r="R922" s="58" t="str">
        <f t="shared" si="765"/>
        <v/>
      </c>
      <c r="S922" s="58" t="str">
        <f t="shared" si="766"/>
        <v/>
      </c>
      <c r="T922" s="58" t="str">
        <f t="shared" si="767"/>
        <v/>
      </c>
      <c r="U922" s="58" t="str">
        <f t="shared" si="768"/>
        <v/>
      </c>
      <c r="V922" s="58" t="str">
        <f t="shared" si="769"/>
        <v/>
      </c>
      <c r="W922" s="58" t="str">
        <f t="shared" si="770"/>
        <v/>
      </c>
      <c r="Y922" s="161" t="str">
        <f t="shared" si="771"/>
        <v xml:space="preserve"> </v>
      </c>
      <c r="Z922" s="8" t="str">
        <f t="shared" si="772"/>
        <v/>
      </c>
      <c r="AA922" s="7" t="str">
        <f t="shared" si="773"/>
        <v/>
      </c>
      <c r="AB922" s="29" t="str">
        <f t="shared" si="776"/>
        <v/>
      </c>
      <c r="AC922" s="29" t="str">
        <f t="shared" si="776"/>
        <v/>
      </c>
      <c r="AD922" s="29" t="str">
        <f t="shared" si="776"/>
        <v/>
      </c>
      <c r="AE922" s="29" t="str">
        <f t="shared" si="776"/>
        <v/>
      </c>
      <c r="AF922" s="29" t="str">
        <f t="shared" si="776"/>
        <v/>
      </c>
      <c r="AG922" s="29" t="str">
        <f t="shared" si="776"/>
        <v/>
      </c>
      <c r="AH922" s="48">
        <f t="shared" si="718"/>
        <v>917</v>
      </c>
      <c r="AI922" s="136"/>
      <c r="AJ922" s="136"/>
      <c r="AK922" s="136"/>
      <c r="AL922" s="136"/>
      <c r="AM922" s="136"/>
      <c r="AN922" s="136"/>
      <c r="AO922" s="136"/>
      <c r="AP922" s="136"/>
      <c r="AQ922" s="136"/>
      <c r="AR922" s="136"/>
      <c r="AS922" s="136"/>
      <c r="AT922" s="136"/>
      <c r="AU922" s="136"/>
      <c r="AV922" s="136"/>
      <c r="AW922" s="136"/>
      <c r="AX922" s="136"/>
      <c r="AY922" s="136"/>
      <c r="AZ922" s="136"/>
      <c r="BA922" s="136"/>
      <c r="BB922" s="136"/>
      <c r="BC922" s="136"/>
      <c r="BD922" s="136"/>
      <c r="BE922" s="136"/>
      <c r="BF922" s="136"/>
      <c r="BG922" s="136"/>
      <c r="BH922" s="371"/>
      <c r="BI922" s="136"/>
      <c r="BJ922" s="321"/>
      <c r="BK922" s="136"/>
      <c r="BL922" s="136"/>
      <c r="BM922" s="136"/>
      <c r="BN922" s="318">
        <f t="shared" si="777"/>
        <v>917</v>
      </c>
      <c r="BO922" s="319">
        <f t="shared" si="778"/>
        <v>0</v>
      </c>
      <c r="BP922" s="58" t="str">
        <f>IF(BO922&gt;0,AJ992,"")</f>
        <v/>
      </c>
      <c r="BQ922" s="320" t="str">
        <f>IF(AI922="","",VLOOKUP(AJ922,[0]!Qualifier,(COLUMN(AJ922)-34),FALSE))</f>
        <v/>
      </c>
      <c r="BR922" s="320" t="str">
        <f>IF(AJ922="","",VLOOKUP(AK922,[0]!Qualifier,(COLUMN(AK922)-34),FALSE))</f>
        <v/>
      </c>
      <c r="BS922" s="320" t="str">
        <f>IF(AK922="","",VLOOKUP(AL922,[0]!Qualifier,(COLUMN(AL922)-34),FALSE))</f>
        <v/>
      </c>
      <c r="BT922" s="320" t="str">
        <f>IF(AL922="","",VLOOKUP(AM922,[0]!Qualifier,(COLUMN(AM922)-34),FALSE))</f>
        <v/>
      </c>
      <c r="BU922" s="320" t="str">
        <f>IF(AM922="","",VLOOKUP(AN922,[0]!Qualifier,(COLUMN(AN922)-34),FALSE))</f>
        <v/>
      </c>
      <c r="BV922" s="320" t="str">
        <f>IF(AN922="","",VLOOKUP(AO922,[0]!Qualifier,(COLUMN(AO922)-34),FALSE))</f>
        <v/>
      </c>
      <c r="BW922" s="320" t="str">
        <f>IF(AO922="","",VLOOKUP(AP922,[0]!Qualifier,(COLUMN(AP922)-34),FALSE))</f>
        <v/>
      </c>
      <c r="BX922" s="320" t="str">
        <f>IF(AP922="","",VLOOKUP(AQ922,[0]!Qualifier,(COLUMN(AQ922)-34),FALSE))</f>
        <v/>
      </c>
      <c r="BY922" s="320" t="str">
        <f>IF(AQ922="","",VLOOKUP(AR922,[0]!Qualifier,(COLUMN(AR922)-34),FALSE))</f>
        <v/>
      </c>
      <c r="BZ922" s="320" t="str">
        <f>IF(AR922="","",VLOOKUP(AS922,[0]!Qualifier,(COLUMN(AS922)-34),FALSE))</f>
        <v/>
      </c>
      <c r="CA922" s="320" t="str">
        <f>IF(AS922="","",VLOOKUP(AT922,[0]!Qualifier,(COLUMN(AT922)-34),FALSE))</f>
        <v/>
      </c>
      <c r="CB922" s="320" t="str">
        <f>IF(AT922="","",VLOOKUP(AU922,[0]!Qualifier,(COLUMN(AU922)-34),FALSE))</f>
        <v/>
      </c>
      <c r="CC922" s="320" t="str">
        <f>IF(AU922="","",VLOOKUP(AV922,[0]!Qualifier,(COLUMN(AV922)-34),FALSE))</f>
        <v/>
      </c>
      <c r="CD922" s="320" t="str">
        <f>IF(AV922="","",VLOOKUP(AW922,[0]!Qualifier,(COLUMN(AW922)-34),FALSE))</f>
        <v/>
      </c>
      <c r="CE922" s="320" t="str">
        <f>IF(AW922="","",VLOOKUP(AX922,[0]!Qualifier,(COLUMN(AX922)-34),FALSE))</f>
        <v/>
      </c>
      <c r="CF922" s="320" t="str">
        <f>IF(AX922="","",VLOOKUP(AY922,[0]!Qualifier,(COLUMN(AY922)-34),FALSE))</f>
        <v/>
      </c>
      <c r="CG922" s="320" t="str">
        <f>IF(AY922="","",VLOOKUP(AZ922,[0]!Qualifier,(COLUMN(AZ922)-34),FALSE))</f>
        <v/>
      </c>
      <c r="CH922" s="320" t="str">
        <f>IF(AZ922="","",VLOOKUP(BA922,[0]!Qualifier,(COLUMN(BA922)-34),FALSE))</f>
        <v/>
      </c>
      <c r="CI922" s="320" t="str">
        <f>IF(BA922="","",VLOOKUP(BB922,[0]!Qualifier,(COLUMN(BB922)-34),FALSE))</f>
        <v/>
      </c>
      <c r="CJ922" s="320"/>
      <c r="CK922" s="513" t="str">
        <f t="shared" si="775"/>
        <v>------------------</v>
      </c>
    </row>
    <row r="923" spans="2:89" ht="12.95" customHeight="1" outlineLevel="1" x14ac:dyDescent="0.35">
      <c r="B923" s="7" t="str">
        <f t="shared" si="749"/>
        <v/>
      </c>
      <c r="C923" s="59" t="str">
        <f t="shared" si="750"/>
        <v/>
      </c>
      <c r="D923" s="124" t="str">
        <f t="shared" si="751"/>
        <v/>
      </c>
      <c r="E923" s="16" t="str">
        <f t="shared" si="752"/>
        <v/>
      </c>
      <c r="F923" s="58" t="str">
        <f t="shared" si="753"/>
        <v/>
      </c>
      <c r="G923" s="58" t="str">
        <f t="shared" si="754"/>
        <v/>
      </c>
      <c r="H923" s="58" t="str">
        <f t="shared" si="755"/>
        <v/>
      </c>
      <c r="I923" s="58" t="str">
        <f t="shared" si="756"/>
        <v/>
      </c>
      <c r="J923" s="58" t="str">
        <f t="shared" si="757"/>
        <v/>
      </c>
      <c r="K923" s="58" t="str">
        <f t="shared" si="758"/>
        <v/>
      </c>
      <c r="L923" s="58" t="str">
        <f t="shared" si="759"/>
        <v/>
      </c>
      <c r="M923" s="58" t="str">
        <f t="shared" si="760"/>
        <v/>
      </c>
      <c r="N923" s="58" t="str">
        <f t="shared" si="761"/>
        <v/>
      </c>
      <c r="O923" s="58" t="str">
        <f t="shared" si="762"/>
        <v/>
      </c>
      <c r="P923" s="58" t="str">
        <f t="shared" si="763"/>
        <v/>
      </c>
      <c r="Q923" s="58" t="str">
        <f t="shared" si="764"/>
        <v/>
      </c>
      <c r="R923" s="58" t="str">
        <f t="shared" si="765"/>
        <v/>
      </c>
      <c r="S923" s="58" t="str">
        <f t="shared" si="766"/>
        <v/>
      </c>
      <c r="T923" s="58" t="str">
        <f t="shared" si="767"/>
        <v/>
      </c>
      <c r="U923" s="58" t="str">
        <f t="shared" si="768"/>
        <v/>
      </c>
      <c r="V923" s="58" t="str">
        <f t="shared" si="769"/>
        <v/>
      </c>
      <c r="W923" s="58" t="str">
        <f t="shared" si="770"/>
        <v/>
      </c>
      <c r="Y923" s="161" t="str">
        <f t="shared" si="771"/>
        <v xml:space="preserve"> </v>
      </c>
      <c r="Z923" s="8" t="str">
        <f t="shared" si="772"/>
        <v/>
      </c>
      <c r="AA923" s="7" t="str">
        <f t="shared" si="773"/>
        <v/>
      </c>
      <c r="AB923" s="29" t="str">
        <f t="shared" si="776"/>
        <v/>
      </c>
      <c r="AC923" s="29" t="str">
        <f t="shared" si="776"/>
        <v/>
      </c>
      <c r="AD923" s="29" t="str">
        <f t="shared" si="776"/>
        <v/>
      </c>
      <c r="AE923" s="29" t="str">
        <f t="shared" si="776"/>
        <v/>
      </c>
      <c r="AF923" s="29" t="str">
        <f t="shared" si="776"/>
        <v/>
      </c>
      <c r="AG923" s="29" t="str">
        <f t="shared" si="776"/>
        <v/>
      </c>
      <c r="AH923" s="48">
        <f t="shared" si="718"/>
        <v>918</v>
      </c>
      <c r="AI923" s="136"/>
      <c r="AJ923" s="136"/>
      <c r="AK923" s="136"/>
      <c r="AL923" s="136"/>
      <c r="AM923" s="136"/>
      <c r="AN923" s="136"/>
      <c r="AO923" s="136"/>
      <c r="AP923" s="136"/>
      <c r="AQ923" s="136"/>
      <c r="AR923" s="136"/>
      <c r="AS923" s="136"/>
      <c r="AT923" s="136"/>
      <c r="AU923" s="136"/>
      <c r="AV923" s="136"/>
      <c r="AW923" s="136"/>
      <c r="AX923" s="136"/>
      <c r="AY923" s="136"/>
      <c r="AZ923" s="136"/>
      <c r="BA923" s="136"/>
      <c r="BB923" s="136"/>
      <c r="BC923" s="136"/>
      <c r="BD923" s="136"/>
      <c r="BE923" s="136"/>
      <c r="BF923" s="136"/>
      <c r="BG923" s="136"/>
      <c r="BH923" s="371"/>
      <c r="BI923" s="136"/>
      <c r="BJ923" s="321"/>
      <c r="BK923" s="136"/>
      <c r="BL923" s="136"/>
      <c r="BM923" s="136"/>
      <c r="BN923" s="318">
        <f t="shared" si="777"/>
        <v>918</v>
      </c>
      <c r="BO923" s="319">
        <f t="shared" si="778"/>
        <v>0</v>
      </c>
      <c r="BP923" s="58" t="str">
        <f>IF(BO923&gt;0,AJ993,"")</f>
        <v/>
      </c>
      <c r="BQ923" s="320" t="str">
        <f>IF(AI923="","",VLOOKUP(AJ923,[0]!Qualifier,(COLUMN(AJ923)-34),FALSE))</f>
        <v/>
      </c>
      <c r="BR923" s="320" t="str">
        <f>IF(AJ923="","",VLOOKUP(AK923,[0]!Qualifier,(COLUMN(AK923)-34),FALSE))</f>
        <v/>
      </c>
      <c r="BS923" s="320" t="str">
        <f>IF(AK923="","",VLOOKUP(AL923,[0]!Qualifier,(COLUMN(AL923)-34),FALSE))</f>
        <v/>
      </c>
      <c r="BT923" s="320" t="str">
        <f>IF(AL923="","",VLOOKUP(AM923,[0]!Qualifier,(COLUMN(AM923)-34),FALSE))</f>
        <v/>
      </c>
      <c r="BU923" s="320" t="str">
        <f>IF(AM923="","",VLOOKUP(AN923,[0]!Qualifier,(COLUMN(AN923)-34),FALSE))</f>
        <v/>
      </c>
      <c r="BV923" s="320" t="str">
        <f>IF(AN923="","",VLOOKUP(AO923,[0]!Qualifier,(COLUMN(AO923)-34),FALSE))</f>
        <v/>
      </c>
      <c r="BW923" s="320" t="str">
        <f>IF(AO923="","",VLOOKUP(AP923,[0]!Qualifier,(COLUMN(AP923)-34),FALSE))</f>
        <v/>
      </c>
      <c r="BX923" s="320" t="str">
        <f>IF(AP923="","",VLOOKUP(AQ923,[0]!Qualifier,(COLUMN(AQ923)-34),FALSE))</f>
        <v/>
      </c>
      <c r="BY923" s="320" t="str">
        <f>IF(AQ923="","",VLOOKUP(AR923,[0]!Qualifier,(COLUMN(AR923)-34),FALSE))</f>
        <v/>
      </c>
      <c r="BZ923" s="320" t="str">
        <f>IF(AR923="","",VLOOKUP(AS923,[0]!Qualifier,(COLUMN(AS923)-34),FALSE))</f>
        <v/>
      </c>
      <c r="CA923" s="320" t="str">
        <f>IF(AS923="","",VLOOKUP(AT923,[0]!Qualifier,(COLUMN(AT923)-34),FALSE))</f>
        <v/>
      </c>
      <c r="CB923" s="320" t="str">
        <f>IF(AT923="","",VLOOKUP(AU923,[0]!Qualifier,(COLUMN(AU923)-34),FALSE))</f>
        <v/>
      </c>
      <c r="CC923" s="320" t="str">
        <f>IF(AU923="","",VLOOKUP(AV923,[0]!Qualifier,(COLUMN(AV923)-34),FALSE))</f>
        <v/>
      </c>
      <c r="CD923" s="320" t="str">
        <f>IF(AV923="","",VLOOKUP(AW923,[0]!Qualifier,(COLUMN(AW923)-34),FALSE))</f>
        <v/>
      </c>
      <c r="CE923" s="320" t="str">
        <f>IF(AW923="","",VLOOKUP(AX923,[0]!Qualifier,(COLUMN(AX923)-34),FALSE))</f>
        <v/>
      </c>
      <c r="CF923" s="320" t="str">
        <f>IF(AX923="","",VLOOKUP(AY923,[0]!Qualifier,(COLUMN(AY923)-34),FALSE))</f>
        <v/>
      </c>
      <c r="CG923" s="320" t="str">
        <f>IF(AY923="","",VLOOKUP(AZ923,[0]!Qualifier,(COLUMN(AZ923)-34),FALSE))</f>
        <v/>
      </c>
      <c r="CH923" s="320" t="str">
        <f>IF(AZ923="","",VLOOKUP(BA923,[0]!Qualifier,(COLUMN(BA923)-34),FALSE))</f>
        <v/>
      </c>
      <c r="CI923" s="320" t="str">
        <f>IF(BA923="","",VLOOKUP(BB923,[0]!Qualifier,(COLUMN(BB923)-34),FALSE))</f>
        <v/>
      </c>
      <c r="CJ923" s="320"/>
      <c r="CK923" s="513" t="str">
        <f t="shared" si="775"/>
        <v>------------------</v>
      </c>
    </row>
    <row r="924" spans="2:89" ht="12.95" customHeight="1" outlineLevel="1" x14ac:dyDescent="0.35">
      <c r="B924" s="7" t="str">
        <f t="shared" si="749"/>
        <v/>
      </c>
      <c r="C924" s="59" t="str">
        <f t="shared" si="750"/>
        <v/>
      </c>
      <c r="D924" s="124" t="str">
        <f t="shared" si="751"/>
        <v/>
      </c>
      <c r="E924" s="16" t="str">
        <f t="shared" si="752"/>
        <v/>
      </c>
      <c r="F924" s="58" t="str">
        <f t="shared" si="753"/>
        <v/>
      </c>
      <c r="G924" s="58" t="str">
        <f t="shared" si="754"/>
        <v/>
      </c>
      <c r="H924" s="58" t="str">
        <f t="shared" si="755"/>
        <v/>
      </c>
      <c r="I924" s="58" t="str">
        <f t="shared" si="756"/>
        <v/>
      </c>
      <c r="J924" s="58" t="str">
        <f t="shared" si="757"/>
        <v/>
      </c>
      <c r="K924" s="58" t="str">
        <f t="shared" si="758"/>
        <v/>
      </c>
      <c r="L924" s="58" t="str">
        <f t="shared" si="759"/>
        <v/>
      </c>
      <c r="M924" s="58" t="str">
        <f t="shared" si="760"/>
        <v/>
      </c>
      <c r="N924" s="58" t="str">
        <f t="shared" si="761"/>
        <v/>
      </c>
      <c r="O924" s="58" t="str">
        <f t="shared" si="762"/>
        <v/>
      </c>
      <c r="P924" s="58" t="str">
        <f t="shared" si="763"/>
        <v/>
      </c>
      <c r="Q924" s="58" t="str">
        <f t="shared" si="764"/>
        <v/>
      </c>
      <c r="R924" s="58" t="str">
        <f t="shared" si="765"/>
        <v/>
      </c>
      <c r="S924" s="58" t="str">
        <f t="shared" si="766"/>
        <v/>
      </c>
      <c r="T924" s="58" t="str">
        <f t="shared" si="767"/>
        <v/>
      </c>
      <c r="U924" s="58" t="str">
        <f t="shared" si="768"/>
        <v/>
      </c>
      <c r="V924" s="58" t="str">
        <f t="shared" si="769"/>
        <v/>
      </c>
      <c r="W924" s="58" t="str">
        <f t="shared" si="770"/>
        <v/>
      </c>
      <c r="Y924" s="161" t="str">
        <f t="shared" si="771"/>
        <v xml:space="preserve"> </v>
      </c>
      <c r="Z924" s="8" t="str">
        <f t="shared" si="772"/>
        <v/>
      </c>
      <c r="AA924" s="7" t="str">
        <f t="shared" si="773"/>
        <v/>
      </c>
      <c r="AB924" s="29" t="str">
        <f t="shared" si="776"/>
        <v/>
      </c>
      <c r="AC924" s="29" t="str">
        <f t="shared" si="776"/>
        <v/>
      </c>
      <c r="AD924" s="29" t="str">
        <f t="shared" si="776"/>
        <v/>
      </c>
      <c r="AE924" s="29" t="str">
        <f t="shared" si="776"/>
        <v/>
      </c>
      <c r="AF924" s="29" t="str">
        <f t="shared" si="776"/>
        <v/>
      </c>
      <c r="AG924" s="29" t="str">
        <f t="shared" si="776"/>
        <v/>
      </c>
      <c r="AH924" s="48">
        <f t="shared" si="718"/>
        <v>919</v>
      </c>
      <c r="AI924" s="136"/>
      <c r="AJ924" s="136"/>
      <c r="AK924" s="136"/>
      <c r="AL924" s="136"/>
      <c r="AM924" s="136"/>
      <c r="AN924" s="136"/>
      <c r="AO924" s="136"/>
      <c r="AP924" s="136"/>
      <c r="AQ924" s="136"/>
      <c r="AR924" s="136"/>
      <c r="AS924" s="136"/>
      <c r="AT924" s="136"/>
      <c r="AU924" s="136"/>
      <c r="AV924" s="136"/>
      <c r="AW924" s="136"/>
      <c r="AX924" s="136"/>
      <c r="AY924" s="136"/>
      <c r="AZ924" s="136"/>
      <c r="BA924" s="136"/>
      <c r="BB924" s="136"/>
      <c r="BC924" s="136"/>
      <c r="BD924" s="136"/>
      <c r="BE924" s="136"/>
      <c r="BF924" s="136"/>
      <c r="BG924" s="136"/>
      <c r="BH924" s="371"/>
      <c r="BI924" s="136"/>
      <c r="BJ924" s="321"/>
      <c r="BK924" s="136"/>
      <c r="BL924" s="136"/>
      <c r="BM924" s="136"/>
      <c r="BN924" s="318">
        <f t="shared" si="777"/>
        <v>919</v>
      </c>
      <c r="BO924" s="319">
        <f t="shared" si="778"/>
        <v>0</v>
      </c>
      <c r="BP924" s="58" t="str">
        <f t="shared" ref="BP924:BP930" si="779">IF(BO924&gt;0,AJ1027,"")</f>
        <v/>
      </c>
      <c r="BQ924" s="320" t="str">
        <f>IF(AI924="","",VLOOKUP(AJ924,[0]!Qualifier,(COLUMN(AJ924)-34),FALSE))</f>
        <v/>
      </c>
      <c r="BR924" s="320" t="str">
        <f>IF(AJ924="","",VLOOKUP(AK924,[0]!Qualifier,(COLUMN(AK924)-34),FALSE))</f>
        <v/>
      </c>
      <c r="BS924" s="320" t="str">
        <f>IF(AK924="","",VLOOKUP(AL924,[0]!Qualifier,(COLUMN(AL924)-34),FALSE))</f>
        <v/>
      </c>
      <c r="BT924" s="320" t="str">
        <f>IF(AL924="","",VLOOKUP(AM924,[0]!Qualifier,(COLUMN(AM924)-34),FALSE))</f>
        <v/>
      </c>
      <c r="BU924" s="320" t="str">
        <f>IF(AM924="","",VLOOKUP(AN924,[0]!Qualifier,(COLUMN(AN924)-34),FALSE))</f>
        <v/>
      </c>
      <c r="BV924" s="320" t="str">
        <f>IF(AN924="","",VLOOKUP(AO924,[0]!Qualifier,(COLUMN(AO924)-34),FALSE))</f>
        <v/>
      </c>
      <c r="BW924" s="320" t="str">
        <f>IF(AO924="","",VLOOKUP(AP924,[0]!Qualifier,(COLUMN(AP924)-34),FALSE))</f>
        <v/>
      </c>
      <c r="BX924" s="320" t="str">
        <f>IF(AP924="","",VLOOKUP(AQ924,[0]!Qualifier,(COLUMN(AQ924)-34),FALSE))</f>
        <v/>
      </c>
      <c r="BY924" s="320" t="str">
        <f>IF(AQ924="","",VLOOKUP(AR924,[0]!Qualifier,(COLUMN(AR924)-34),FALSE))</f>
        <v/>
      </c>
      <c r="BZ924" s="320" t="str">
        <f>IF(AR924="","",VLOOKUP(AS924,[0]!Qualifier,(COLUMN(AS924)-34),FALSE))</f>
        <v/>
      </c>
      <c r="CA924" s="320" t="str">
        <f>IF(AS924="","",VLOOKUP(AT924,[0]!Qualifier,(COLUMN(AT924)-34),FALSE))</f>
        <v/>
      </c>
      <c r="CB924" s="320" t="str">
        <f>IF(AT924="","",VLOOKUP(AU924,[0]!Qualifier,(COLUMN(AU924)-34),FALSE))</f>
        <v/>
      </c>
      <c r="CC924" s="320" t="str">
        <f>IF(AU924="","",VLOOKUP(AV924,[0]!Qualifier,(COLUMN(AV924)-34),FALSE))</f>
        <v/>
      </c>
      <c r="CD924" s="320" t="str">
        <f>IF(AV924="","",VLOOKUP(AW924,[0]!Qualifier,(COLUMN(AW924)-34),FALSE))</f>
        <v/>
      </c>
      <c r="CE924" s="320" t="str">
        <f>IF(AW924="","",VLOOKUP(AX924,[0]!Qualifier,(COLUMN(AX924)-34),FALSE))</f>
        <v/>
      </c>
      <c r="CF924" s="320" t="str">
        <f>IF(AX924="","",VLOOKUP(AY924,[0]!Qualifier,(COLUMN(AY924)-34),FALSE))</f>
        <v/>
      </c>
      <c r="CG924" s="320" t="str">
        <f>IF(AY924="","",VLOOKUP(AZ924,[0]!Qualifier,(COLUMN(AZ924)-34),FALSE))</f>
        <v/>
      </c>
      <c r="CH924" s="320" t="str">
        <f>IF(AZ924="","",VLOOKUP(BA924,[0]!Qualifier,(COLUMN(BA924)-34),FALSE))</f>
        <v/>
      </c>
      <c r="CI924" s="320" t="str">
        <f>IF(BA924="","",VLOOKUP(BB924,[0]!Qualifier,(COLUMN(BB924)-34),FALSE))</f>
        <v/>
      </c>
      <c r="CJ924" s="320"/>
      <c r="CK924" s="513" t="str">
        <f t="shared" si="775"/>
        <v>------------------</v>
      </c>
    </row>
    <row r="925" spans="2:89" ht="12.95" customHeight="1" outlineLevel="1" x14ac:dyDescent="0.35">
      <c r="B925" s="7" t="str">
        <f t="shared" si="749"/>
        <v/>
      </c>
      <c r="C925" s="59" t="str">
        <f t="shared" si="750"/>
        <v/>
      </c>
      <c r="D925" s="124" t="str">
        <f t="shared" si="751"/>
        <v/>
      </c>
      <c r="E925" s="16" t="str">
        <f t="shared" si="752"/>
        <v/>
      </c>
      <c r="F925" s="58" t="str">
        <f t="shared" si="753"/>
        <v/>
      </c>
      <c r="G925" s="58" t="str">
        <f t="shared" si="754"/>
        <v/>
      </c>
      <c r="H925" s="58" t="str">
        <f t="shared" si="755"/>
        <v/>
      </c>
      <c r="I925" s="58" t="str">
        <f t="shared" si="756"/>
        <v/>
      </c>
      <c r="J925" s="58" t="str">
        <f t="shared" si="757"/>
        <v/>
      </c>
      <c r="K925" s="58" t="str">
        <f t="shared" si="758"/>
        <v/>
      </c>
      <c r="L925" s="58" t="str">
        <f t="shared" si="759"/>
        <v/>
      </c>
      <c r="M925" s="58" t="str">
        <f t="shared" si="760"/>
        <v/>
      </c>
      <c r="N925" s="58" t="str">
        <f t="shared" si="761"/>
        <v/>
      </c>
      <c r="O925" s="58" t="str">
        <f t="shared" si="762"/>
        <v/>
      </c>
      <c r="P925" s="58" t="str">
        <f t="shared" si="763"/>
        <v/>
      </c>
      <c r="Q925" s="58" t="str">
        <f t="shared" si="764"/>
        <v/>
      </c>
      <c r="R925" s="58" t="str">
        <f t="shared" si="765"/>
        <v/>
      </c>
      <c r="S925" s="58" t="str">
        <f t="shared" si="766"/>
        <v/>
      </c>
      <c r="T925" s="58" t="str">
        <f t="shared" si="767"/>
        <v/>
      </c>
      <c r="U925" s="58" t="str">
        <f t="shared" si="768"/>
        <v/>
      </c>
      <c r="V925" s="58" t="str">
        <f t="shared" si="769"/>
        <v/>
      </c>
      <c r="W925" s="58" t="str">
        <f t="shared" si="770"/>
        <v/>
      </c>
      <c r="Y925" s="161" t="str">
        <f t="shared" si="771"/>
        <v xml:space="preserve"> </v>
      </c>
      <c r="Z925" s="8" t="str">
        <f t="shared" si="772"/>
        <v/>
      </c>
      <c r="AA925" s="7" t="str">
        <f t="shared" si="773"/>
        <v/>
      </c>
      <c r="AB925" s="29" t="str">
        <f t="shared" si="776"/>
        <v/>
      </c>
      <c r="AC925" s="29" t="str">
        <f t="shared" si="776"/>
        <v/>
      </c>
      <c r="AD925" s="29" t="str">
        <f t="shared" si="776"/>
        <v/>
      </c>
      <c r="AE925" s="29" t="str">
        <f t="shared" si="776"/>
        <v/>
      </c>
      <c r="AF925" s="29" t="str">
        <f t="shared" si="776"/>
        <v/>
      </c>
      <c r="AG925" s="29" t="str">
        <f t="shared" si="776"/>
        <v/>
      </c>
      <c r="AH925" s="48">
        <f t="shared" si="718"/>
        <v>920</v>
      </c>
      <c r="AI925" s="136"/>
      <c r="AJ925" s="136"/>
      <c r="AK925" s="136"/>
      <c r="AL925" s="136"/>
      <c r="AM925" s="136"/>
      <c r="AN925" s="136"/>
      <c r="AO925" s="136"/>
      <c r="AP925" s="136"/>
      <c r="AQ925" s="136"/>
      <c r="AR925" s="136"/>
      <c r="AS925" s="136"/>
      <c r="AT925" s="136"/>
      <c r="AU925" s="136"/>
      <c r="AV925" s="136"/>
      <c r="AW925" s="136"/>
      <c r="AX925" s="136"/>
      <c r="AY925" s="136"/>
      <c r="AZ925" s="136"/>
      <c r="BA925" s="136"/>
      <c r="BB925" s="136"/>
      <c r="BC925" s="136"/>
      <c r="BD925" s="136"/>
      <c r="BE925" s="136"/>
      <c r="BF925" s="136"/>
      <c r="BG925" s="136"/>
      <c r="BH925" s="371"/>
      <c r="BI925" s="136"/>
      <c r="BJ925" s="321"/>
      <c r="BK925" s="136"/>
      <c r="BL925" s="136"/>
      <c r="BM925" s="136"/>
      <c r="BN925" s="318">
        <f t="shared" si="777"/>
        <v>920</v>
      </c>
      <c r="BO925" s="319">
        <f t="shared" si="778"/>
        <v>0</v>
      </c>
      <c r="BP925" s="58" t="str">
        <f t="shared" si="779"/>
        <v/>
      </c>
      <c r="BQ925" s="320" t="str">
        <f>IF(AI925="","",VLOOKUP(AJ925,[0]!Qualifier,(COLUMN(AJ925)-34),FALSE))</f>
        <v/>
      </c>
      <c r="BR925" s="320" t="str">
        <f>IF(AJ925="","",VLOOKUP(AK925,[0]!Qualifier,(COLUMN(AK925)-34),FALSE))</f>
        <v/>
      </c>
      <c r="BS925" s="320" t="str">
        <f>IF(AK925="","",VLOOKUP(AL925,[0]!Qualifier,(COLUMN(AL925)-34),FALSE))</f>
        <v/>
      </c>
      <c r="BT925" s="320" t="str">
        <f>IF(AL925="","",VLOOKUP(AM925,[0]!Qualifier,(COLUMN(AM925)-34),FALSE))</f>
        <v/>
      </c>
      <c r="BU925" s="320" t="str">
        <f>IF(AM925="","",VLOOKUP(AN925,[0]!Qualifier,(COLUMN(AN925)-34),FALSE))</f>
        <v/>
      </c>
      <c r="BV925" s="320" t="str">
        <f>IF(AN925="","",VLOOKUP(AO925,[0]!Qualifier,(COLUMN(AO925)-34),FALSE))</f>
        <v/>
      </c>
      <c r="BW925" s="320" t="str">
        <f>IF(AO925="","",VLOOKUP(AP925,[0]!Qualifier,(COLUMN(AP925)-34),FALSE))</f>
        <v/>
      </c>
      <c r="BX925" s="320" t="str">
        <f>IF(AP925="","",VLOOKUP(AQ925,[0]!Qualifier,(COLUMN(AQ925)-34),FALSE))</f>
        <v/>
      </c>
      <c r="BY925" s="320" t="str">
        <f>IF(AQ925="","",VLOOKUP(AR925,[0]!Qualifier,(COLUMN(AR925)-34),FALSE))</f>
        <v/>
      </c>
      <c r="BZ925" s="320" t="str">
        <f>IF(AR925="","",VLOOKUP(AS925,[0]!Qualifier,(COLUMN(AS925)-34),FALSE))</f>
        <v/>
      </c>
      <c r="CA925" s="320" t="str">
        <f>IF(AS925="","",VLOOKUP(AT925,[0]!Qualifier,(COLUMN(AT925)-34),FALSE))</f>
        <v/>
      </c>
      <c r="CB925" s="320" t="str">
        <f>IF(AT925="","",VLOOKUP(AU925,[0]!Qualifier,(COLUMN(AU925)-34),FALSE))</f>
        <v/>
      </c>
      <c r="CC925" s="320" t="str">
        <f>IF(AU925="","",VLOOKUP(AV925,[0]!Qualifier,(COLUMN(AV925)-34),FALSE))</f>
        <v/>
      </c>
      <c r="CD925" s="320" t="str">
        <f>IF(AV925="","",VLOOKUP(AW925,[0]!Qualifier,(COLUMN(AW925)-34),FALSE))</f>
        <v/>
      </c>
      <c r="CE925" s="320" t="str">
        <f>IF(AW925="","",VLOOKUP(AX925,[0]!Qualifier,(COLUMN(AX925)-34),FALSE))</f>
        <v/>
      </c>
      <c r="CF925" s="320" t="str">
        <f>IF(AX925="","",VLOOKUP(AY925,[0]!Qualifier,(COLUMN(AY925)-34),FALSE))</f>
        <v/>
      </c>
      <c r="CG925" s="320" t="str">
        <f>IF(AY925="","",VLOOKUP(AZ925,[0]!Qualifier,(COLUMN(AZ925)-34),FALSE))</f>
        <v/>
      </c>
      <c r="CH925" s="320" t="str">
        <f>IF(AZ925="","",VLOOKUP(BA925,[0]!Qualifier,(COLUMN(BA925)-34),FALSE))</f>
        <v/>
      </c>
      <c r="CI925" s="320" t="str">
        <f>IF(BA925="","",VLOOKUP(BB925,[0]!Qualifier,(COLUMN(BB925)-34),FALSE))</f>
        <v/>
      </c>
      <c r="CJ925" s="320"/>
      <c r="CK925" s="513" t="str">
        <f t="shared" si="775"/>
        <v>------------------</v>
      </c>
    </row>
    <row r="926" spans="2:89" ht="12.95" customHeight="1" outlineLevel="1" x14ac:dyDescent="0.35">
      <c r="B926" s="7" t="str">
        <f t="shared" si="749"/>
        <v/>
      </c>
      <c r="C926" s="59" t="str">
        <f t="shared" si="750"/>
        <v/>
      </c>
      <c r="D926" s="124" t="str">
        <f t="shared" si="751"/>
        <v/>
      </c>
      <c r="E926" s="16" t="str">
        <f t="shared" si="752"/>
        <v/>
      </c>
      <c r="F926" s="58" t="str">
        <f t="shared" si="753"/>
        <v/>
      </c>
      <c r="G926" s="58" t="str">
        <f t="shared" si="754"/>
        <v/>
      </c>
      <c r="H926" s="58" t="str">
        <f t="shared" si="755"/>
        <v/>
      </c>
      <c r="I926" s="58" t="str">
        <f t="shared" si="756"/>
        <v/>
      </c>
      <c r="J926" s="58" t="str">
        <f t="shared" si="757"/>
        <v/>
      </c>
      <c r="K926" s="58" t="str">
        <f t="shared" si="758"/>
        <v/>
      </c>
      <c r="L926" s="58" t="str">
        <f t="shared" si="759"/>
        <v/>
      </c>
      <c r="M926" s="58" t="str">
        <f t="shared" si="760"/>
        <v/>
      </c>
      <c r="N926" s="58" t="str">
        <f t="shared" si="761"/>
        <v/>
      </c>
      <c r="O926" s="58" t="str">
        <f t="shared" si="762"/>
        <v/>
      </c>
      <c r="P926" s="58" t="str">
        <f t="shared" si="763"/>
        <v/>
      </c>
      <c r="Q926" s="58" t="str">
        <f t="shared" si="764"/>
        <v/>
      </c>
      <c r="R926" s="58" t="str">
        <f t="shared" si="765"/>
        <v/>
      </c>
      <c r="S926" s="58" t="str">
        <f t="shared" si="766"/>
        <v/>
      </c>
      <c r="T926" s="58" t="str">
        <f t="shared" si="767"/>
        <v/>
      </c>
      <c r="U926" s="58" t="str">
        <f t="shared" si="768"/>
        <v/>
      </c>
      <c r="V926" s="58" t="str">
        <f t="shared" si="769"/>
        <v/>
      </c>
      <c r="W926" s="58" t="str">
        <f t="shared" si="770"/>
        <v/>
      </c>
      <c r="Y926" s="161" t="str">
        <f t="shared" si="771"/>
        <v xml:space="preserve"> </v>
      </c>
      <c r="Z926" s="8" t="str">
        <f t="shared" si="772"/>
        <v/>
      </c>
      <c r="AA926" s="7" t="str">
        <f t="shared" si="773"/>
        <v/>
      </c>
      <c r="AB926" s="29" t="str">
        <f t="shared" si="776"/>
        <v/>
      </c>
      <c r="AC926" s="29" t="str">
        <f t="shared" si="776"/>
        <v/>
      </c>
      <c r="AD926" s="29" t="str">
        <f t="shared" si="776"/>
        <v/>
      </c>
      <c r="AE926" s="29" t="str">
        <f t="shared" si="776"/>
        <v/>
      </c>
      <c r="AF926" s="29" t="str">
        <f t="shared" si="776"/>
        <v/>
      </c>
      <c r="AG926" s="29" t="str">
        <f t="shared" si="776"/>
        <v/>
      </c>
      <c r="AH926" s="48">
        <f t="shared" si="718"/>
        <v>921</v>
      </c>
      <c r="AI926" s="136"/>
      <c r="AJ926" s="136"/>
      <c r="AK926" s="136"/>
      <c r="AL926" s="136"/>
      <c r="AM926" s="136"/>
      <c r="AN926" s="136"/>
      <c r="AO926" s="136"/>
      <c r="AP926" s="136"/>
      <c r="AQ926" s="136"/>
      <c r="AR926" s="136"/>
      <c r="AS926" s="136"/>
      <c r="AT926" s="136"/>
      <c r="AU926" s="136"/>
      <c r="AV926" s="136"/>
      <c r="AW926" s="136"/>
      <c r="AX926" s="136"/>
      <c r="AY926" s="136"/>
      <c r="AZ926" s="136"/>
      <c r="BA926" s="136"/>
      <c r="BB926" s="136"/>
      <c r="BC926" s="136"/>
      <c r="BD926" s="136"/>
      <c r="BE926" s="136"/>
      <c r="BF926" s="136"/>
      <c r="BG926" s="136"/>
      <c r="BH926" s="371"/>
      <c r="BI926" s="136"/>
      <c r="BJ926" s="321"/>
      <c r="BK926" s="136"/>
      <c r="BL926" s="136"/>
      <c r="BM926" s="136"/>
      <c r="BN926" s="318">
        <f t="shared" si="777"/>
        <v>921</v>
      </c>
      <c r="BO926" s="319">
        <f t="shared" si="778"/>
        <v>0</v>
      </c>
      <c r="BP926" s="58" t="str">
        <f t="shared" si="779"/>
        <v/>
      </c>
      <c r="BQ926" s="320" t="str">
        <f>IF(AI926="","",VLOOKUP(AJ926,[0]!Qualifier,(COLUMN(AJ926)-34),FALSE))</f>
        <v/>
      </c>
      <c r="BR926" s="320" t="str">
        <f>IF(AJ926="","",VLOOKUP(AK926,[0]!Qualifier,(COLUMN(AK926)-34),FALSE))</f>
        <v/>
      </c>
      <c r="BS926" s="320" t="str">
        <f>IF(AK926="","",VLOOKUP(AL926,[0]!Qualifier,(COLUMN(AL926)-34),FALSE))</f>
        <v/>
      </c>
      <c r="BT926" s="320" t="str">
        <f>IF(AL926="","",VLOOKUP(AM926,[0]!Qualifier,(COLUMN(AM926)-34),FALSE))</f>
        <v/>
      </c>
      <c r="BU926" s="320" t="str">
        <f>IF(AM926="","",VLOOKUP(AN926,[0]!Qualifier,(COLUMN(AN926)-34),FALSE))</f>
        <v/>
      </c>
      <c r="BV926" s="320" t="str">
        <f>IF(AN926="","",VLOOKUP(AO926,[0]!Qualifier,(COLUMN(AO926)-34),FALSE))</f>
        <v/>
      </c>
      <c r="BW926" s="320" t="str">
        <f>IF(AO926="","",VLOOKUP(AP926,[0]!Qualifier,(COLUMN(AP926)-34),FALSE))</f>
        <v/>
      </c>
      <c r="BX926" s="320" t="str">
        <f>IF(AP926="","",VLOOKUP(AQ926,[0]!Qualifier,(COLUMN(AQ926)-34),FALSE))</f>
        <v/>
      </c>
      <c r="BY926" s="320" t="str">
        <f>IF(AQ926="","",VLOOKUP(AR926,[0]!Qualifier,(COLUMN(AR926)-34),FALSE))</f>
        <v/>
      </c>
      <c r="BZ926" s="320" t="str">
        <f>IF(AR926="","",VLOOKUP(AS926,[0]!Qualifier,(COLUMN(AS926)-34),FALSE))</f>
        <v/>
      </c>
      <c r="CA926" s="320" t="str">
        <f>IF(AS926="","",VLOOKUP(AT926,[0]!Qualifier,(COLUMN(AT926)-34),FALSE))</f>
        <v/>
      </c>
      <c r="CB926" s="320" t="str">
        <f>IF(AT926="","",VLOOKUP(AU926,[0]!Qualifier,(COLUMN(AU926)-34),FALSE))</f>
        <v/>
      </c>
      <c r="CC926" s="320" t="str">
        <f>IF(AU926="","",VLOOKUP(AV926,[0]!Qualifier,(COLUMN(AV926)-34),FALSE))</f>
        <v/>
      </c>
      <c r="CD926" s="320" t="str">
        <f>IF(AV926="","",VLOOKUP(AW926,[0]!Qualifier,(COLUMN(AW926)-34),FALSE))</f>
        <v/>
      </c>
      <c r="CE926" s="320" t="str">
        <f>IF(AW926="","",VLOOKUP(AX926,[0]!Qualifier,(COLUMN(AX926)-34),FALSE))</f>
        <v/>
      </c>
      <c r="CF926" s="320" t="str">
        <f>IF(AX926="","",VLOOKUP(AY926,[0]!Qualifier,(COLUMN(AY926)-34),FALSE))</f>
        <v/>
      </c>
      <c r="CG926" s="320" t="str">
        <f>IF(AY926="","",VLOOKUP(AZ926,[0]!Qualifier,(COLUMN(AZ926)-34),FALSE))</f>
        <v/>
      </c>
      <c r="CH926" s="320" t="str">
        <f>IF(AZ926="","",VLOOKUP(BA926,[0]!Qualifier,(COLUMN(BA926)-34),FALSE))</f>
        <v/>
      </c>
      <c r="CI926" s="320" t="str">
        <f>IF(BA926="","",VLOOKUP(BB926,[0]!Qualifier,(COLUMN(BB926)-34),FALSE))</f>
        <v/>
      </c>
      <c r="CJ926" s="320"/>
      <c r="CK926" s="513" t="str">
        <f t="shared" si="775"/>
        <v>------------------</v>
      </c>
    </row>
    <row r="927" spans="2:89" ht="12.95" customHeight="1" outlineLevel="1" x14ac:dyDescent="0.35">
      <c r="B927" s="7" t="str">
        <f t="shared" si="749"/>
        <v/>
      </c>
      <c r="C927" s="59" t="str">
        <f t="shared" si="750"/>
        <v/>
      </c>
      <c r="D927" s="124" t="str">
        <f t="shared" si="751"/>
        <v/>
      </c>
      <c r="E927" s="16" t="str">
        <f t="shared" si="752"/>
        <v/>
      </c>
      <c r="F927" s="58" t="str">
        <f t="shared" si="753"/>
        <v/>
      </c>
      <c r="G927" s="58" t="str">
        <f t="shared" si="754"/>
        <v/>
      </c>
      <c r="H927" s="58" t="str">
        <f t="shared" si="755"/>
        <v/>
      </c>
      <c r="I927" s="58" t="str">
        <f t="shared" si="756"/>
        <v/>
      </c>
      <c r="J927" s="58" t="str">
        <f t="shared" si="757"/>
        <v/>
      </c>
      <c r="K927" s="58" t="str">
        <f t="shared" si="758"/>
        <v/>
      </c>
      <c r="L927" s="58" t="str">
        <f t="shared" si="759"/>
        <v/>
      </c>
      <c r="M927" s="58" t="str">
        <f t="shared" si="760"/>
        <v/>
      </c>
      <c r="N927" s="58" t="str">
        <f t="shared" si="761"/>
        <v/>
      </c>
      <c r="O927" s="58" t="str">
        <f t="shared" si="762"/>
        <v/>
      </c>
      <c r="P927" s="58" t="str">
        <f t="shared" si="763"/>
        <v/>
      </c>
      <c r="Q927" s="58" t="str">
        <f t="shared" si="764"/>
        <v/>
      </c>
      <c r="R927" s="58" t="str">
        <f t="shared" si="765"/>
        <v/>
      </c>
      <c r="S927" s="58" t="str">
        <f t="shared" si="766"/>
        <v/>
      </c>
      <c r="T927" s="58" t="str">
        <f t="shared" si="767"/>
        <v/>
      </c>
      <c r="U927" s="58" t="str">
        <f t="shared" si="768"/>
        <v/>
      </c>
      <c r="V927" s="58" t="str">
        <f t="shared" si="769"/>
        <v/>
      </c>
      <c r="W927" s="58" t="str">
        <f t="shared" si="770"/>
        <v/>
      </c>
      <c r="Y927" s="161" t="str">
        <f t="shared" si="771"/>
        <v xml:space="preserve"> </v>
      </c>
      <c r="Z927" s="8" t="str">
        <f t="shared" si="772"/>
        <v/>
      </c>
      <c r="AA927" s="7" t="str">
        <f t="shared" si="773"/>
        <v/>
      </c>
      <c r="AB927" s="29" t="str">
        <f t="shared" si="776"/>
        <v/>
      </c>
      <c r="AC927" s="29" t="str">
        <f t="shared" si="776"/>
        <v/>
      </c>
      <c r="AD927" s="29" t="str">
        <f t="shared" si="776"/>
        <v/>
      </c>
      <c r="AE927" s="29" t="str">
        <f t="shared" si="776"/>
        <v/>
      </c>
      <c r="AF927" s="29" t="str">
        <f t="shared" si="776"/>
        <v/>
      </c>
      <c r="AG927" s="29" t="str">
        <f t="shared" si="776"/>
        <v/>
      </c>
      <c r="AH927" s="48">
        <f t="shared" si="718"/>
        <v>922</v>
      </c>
      <c r="AI927" s="136"/>
      <c r="AJ927" s="136"/>
      <c r="AK927" s="136"/>
      <c r="AL927" s="136"/>
      <c r="AM927" s="136"/>
      <c r="AN927" s="136"/>
      <c r="AO927" s="136"/>
      <c r="AP927" s="136"/>
      <c r="AQ927" s="136"/>
      <c r="AR927" s="136"/>
      <c r="AS927" s="136"/>
      <c r="AT927" s="136"/>
      <c r="AU927" s="136"/>
      <c r="AV927" s="136"/>
      <c r="AW927" s="136"/>
      <c r="AX927" s="136"/>
      <c r="AY927" s="136"/>
      <c r="AZ927" s="136"/>
      <c r="BA927" s="136"/>
      <c r="BB927" s="136"/>
      <c r="BC927" s="136"/>
      <c r="BD927" s="136"/>
      <c r="BE927" s="136"/>
      <c r="BF927" s="136"/>
      <c r="BG927" s="136"/>
      <c r="BH927" s="371"/>
      <c r="BI927" s="136"/>
      <c r="BJ927" s="321"/>
      <c r="BK927" s="136"/>
      <c r="BL927" s="136"/>
      <c r="BM927" s="136"/>
      <c r="BN927" s="318">
        <f t="shared" si="777"/>
        <v>922</v>
      </c>
      <c r="BO927" s="319">
        <f t="shared" si="778"/>
        <v>0</v>
      </c>
      <c r="BP927" s="58" t="str">
        <f t="shared" si="779"/>
        <v/>
      </c>
      <c r="BQ927" s="320" t="str">
        <f>IF(AI927="","",VLOOKUP(AJ927,[0]!Qualifier,(COLUMN(AJ927)-34),FALSE))</f>
        <v/>
      </c>
      <c r="BR927" s="320" t="str">
        <f>IF(AJ927="","",VLOOKUP(AK927,[0]!Qualifier,(COLUMN(AK927)-34),FALSE))</f>
        <v/>
      </c>
      <c r="BS927" s="320" t="str">
        <f>IF(AK927="","",VLOOKUP(AL927,[0]!Qualifier,(COLUMN(AL927)-34),FALSE))</f>
        <v/>
      </c>
      <c r="BT927" s="320" t="str">
        <f>IF(AL927="","",VLOOKUP(AM927,[0]!Qualifier,(COLUMN(AM927)-34),FALSE))</f>
        <v/>
      </c>
      <c r="BU927" s="320" t="str">
        <f>IF(AM927="","",VLOOKUP(AN927,[0]!Qualifier,(COLUMN(AN927)-34),FALSE))</f>
        <v/>
      </c>
      <c r="BV927" s="320" t="str">
        <f>IF(AN927="","",VLOOKUP(AO927,[0]!Qualifier,(COLUMN(AO927)-34),FALSE))</f>
        <v/>
      </c>
      <c r="BW927" s="320" t="str">
        <f>IF(AO927="","",VLOOKUP(AP927,[0]!Qualifier,(COLUMN(AP927)-34),FALSE))</f>
        <v/>
      </c>
      <c r="BX927" s="320" t="str">
        <f>IF(AP927="","",VLOOKUP(AQ927,[0]!Qualifier,(COLUMN(AQ927)-34),FALSE))</f>
        <v/>
      </c>
      <c r="BY927" s="320" t="str">
        <f>IF(AQ927="","",VLOOKUP(AR927,[0]!Qualifier,(COLUMN(AR927)-34),FALSE))</f>
        <v/>
      </c>
      <c r="BZ927" s="320" t="str">
        <f>IF(AR927="","",VLOOKUP(AS927,[0]!Qualifier,(COLUMN(AS927)-34),FALSE))</f>
        <v/>
      </c>
      <c r="CA927" s="320" t="str">
        <f>IF(AS927="","",VLOOKUP(AT927,[0]!Qualifier,(COLUMN(AT927)-34),FALSE))</f>
        <v/>
      </c>
      <c r="CB927" s="320" t="str">
        <f>IF(AT927="","",VLOOKUP(AU927,[0]!Qualifier,(COLUMN(AU927)-34),FALSE))</f>
        <v/>
      </c>
      <c r="CC927" s="320" t="str">
        <f>IF(AU927="","",VLOOKUP(AV927,[0]!Qualifier,(COLUMN(AV927)-34),FALSE))</f>
        <v/>
      </c>
      <c r="CD927" s="320" t="str">
        <f>IF(AV927="","",VLOOKUP(AW927,[0]!Qualifier,(COLUMN(AW927)-34),FALSE))</f>
        <v/>
      </c>
      <c r="CE927" s="320" t="str">
        <f>IF(AW927="","",VLOOKUP(AX927,[0]!Qualifier,(COLUMN(AX927)-34),FALSE))</f>
        <v/>
      </c>
      <c r="CF927" s="320" t="str">
        <f>IF(AX927="","",VLOOKUP(AY927,[0]!Qualifier,(COLUMN(AY927)-34),FALSE))</f>
        <v/>
      </c>
      <c r="CG927" s="320" t="str">
        <f>IF(AY927="","",VLOOKUP(AZ927,[0]!Qualifier,(COLUMN(AZ927)-34),FALSE))</f>
        <v/>
      </c>
      <c r="CH927" s="320" t="str">
        <f>IF(AZ927="","",VLOOKUP(BA927,[0]!Qualifier,(COLUMN(BA927)-34),FALSE))</f>
        <v/>
      </c>
      <c r="CI927" s="320" t="str">
        <f>IF(BA927="","",VLOOKUP(BB927,[0]!Qualifier,(COLUMN(BB927)-34),FALSE))</f>
        <v/>
      </c>
      <c r="CJ927" s="320"/>
      <c r="CK927" s="513" t="str">
        <f t="shared" si="775"/>
        <v>------------------</v>
      </c>
    </row>
    <row r="928" spans="2:89" ht="12.95" customHeight="1" outlineLevel="1" x14ac:dyDescent="0.35">
      <c r="B928" s="7" t="str">
        <f t="shared" si="749"/>
        <v/>
      </c>
      <c r="C928" s="59" t="str">
        <f>IF(D928="","",IF(OR(BC928,BF928),"ungültig",B928))</f>
        <v/>
      </c>
      <c r="D928" s="124" t="str">
        <f t="shared" si="751"/>
        <v/>
      </c>
      <c r="E928" s="16" t="str">
        <f t="shared" si="752"/>
        <v/>
      </c>
      <c r="F928" s="58" t="str">
        <f t="shared" si="753"/>
        <v/>
      </c>
      <c r="G928" s="58" t="str">
        <f t="shared" si="754"/>
        <v/>
      </c>
      <c r="H928" s="58" t="str">
        <f t="shared" si="755"/>
        <v/>
      </c>
      <c r="I928" s="58" t="str">
        <f t="shared" si="756"/>
        <v/>
      </c>
      <c r="J928" s="58" t="str">
        <f t="shared" si="757"/>
        <v/>
      </c>
      <c r="K928" s="58" t="str">
        <f t="shared" si="758"/>
        <v/>
      </c>
      <c r="L928" s="58" t="str">
        <f t="shared" si="759"/>
        <v/>
      </c>
      <c r="M928" s="58" t="str">
        <f t="shared" si="760"/>
        <v/>
      </c>
      <c r="N928" s="58" t="str">
        <f t="shared" si="761"/>
        <v/>
      </c>
      <c r="O928" s="58" t="str">
        <f t="shared" si="762"/>
        <v/>
      </c>
      <c r="P928" s="58" t="str">
        <f t="shared" si="763"/>
        <v/>
      </c>
      <c r="Q928" s="58" t="str">
        <f t="shared" si="764"/>
        <v/>
      </c>
      <c r="R928" s="58" t="str">
        <f t="shared" si="765"/>
        <v/>
      </c>
      <c r="S928" s="58" t="str">
        <f t="shared" si="766"/>
        <v/>
      </c>
      <c r="T928" s="58" t="str">
        <f t="shared" si="767"/>
        <v/>
      </c>
      <c r="U928" s="58" t="str">
        <f t="shared" si="768"/>
        <v/>
      </c>
      <c r="V928" s="58" t="str">
        <f t="shared" si="769"/>
        <v/>
      </c>
      <c r="W928" s="58" t="str">
        <f t="shared" si="770"/>
        <v/>
      </c>
      <c r="Y928" s="161" t="str">
        <f t="shared" si="771"/>
        <v xml:space="preserve"> </v>
      </c>
      <c r="Z928" s="8" t="str">
        <f t="shared" si="772"/>
        <v/>
      </c>
      <c r="AA928" s="7" t="str">
        <f t="shared" si="773"/>
        <v/>
      </c>
      <c r="AB928" s="29" t="str">
        <f t="shared" si="776"/>
        <v/>
      </c>
      <c r="AC928" s="29" t="str">
        <f t="shared" si="776"/>
        <v/>
      </c>
      <c r="AD928" s="29" t="str">
        <f t="shared" si="776"/>
        <v/>
      </c>
      <c r="AE928" s="29" t="str">
        <f t="shared" si="776"/>
        <v/>
      </c>
      <c r="AF928" s="29" t="str">
        <f t="shared" si="776"/>
        <v/>
      </c>
      <c r="AG928" s="29" t="str">
        <f t="shared" si="776"/>
        <v/>
      </c>
      <c r="AH928" s="48">
        <f t="shared" si="718"/>
        <v>923</v>
      </c>
      <c r="AI928" s="136"/>
      <c r="AJ928" s="136"/>
      <c r="AK928" s="136"/>
      <c r="AL928" s="136"/>
      <c r="AM928" s="136"/>
      <c r="AN928" s="136"/>
      <c r="AO928" s="136"/>
      <c r="AP928" s="136"/>
      <c r="AQ928" s="136"/>
      <c r="AR928" s="136"/>
      <c r="AS928" s="136"/>
      <c r="AT928" s="136"/>
      <c r="AU928" s="136"/>
      <c r="AV928" s="136"/>
      <c r="AW928" s="136"/>
      <c r="AX928" s="136"/>
      <c r="AY928" s="136"/>
      <c r="AZ928" s="136"/>
      <c r="BA928" s="136"/>
      <c r="BB928" s="136"/>
      <c r="BC928" s="136"/>
      <c r="BD928" s="136"/>
      <c r="BE928" s="136"/>
      <c r="BF928" s="136"/>
      <c r="BG928" s="136"/>
      <c r="BH928" s="371"/>
      <c r="BI928" s="136"/>
      <c r="BJ928" s="321"/>
      <c r="BK928" s="136"/>
      <c r="BL928" s="136"/>
      <c r="BM928" s="136"/>
      <c r="BN928" s="318">
        <f t="shared" si="777"/>
        <v>923</v>
      </c>
      <c r="BO928" s="319">
        <f t="shared" si="778"/>
        <v>0</v>
      </c>
      <c r="BP928" s="58" t="str">
        <f t="shared" si="779"/>
        <v/>
      </c>
      <c r="BQ928" s="320" t="str">
        <f>IF(AI928="","",VLOOKUP(AJ928,[0]!Qualifier,(COLUMN(AJ928)-34),FALSE))</f>
        <v/>
      </c>
      <c r="BR928" s="320" t="str">
        <f>IF(AJ928="","",VLOOKUP(AK928,[0]!Qualifier,(COLUMN(AK928)-34),FALSE))</f>
        <v/>
      </c>
      <c r="BS928" s="320" t="str">
        <f>IF(AK928="","",VLOOKUP(AL928,[0]!Qualifier,(COLUMN(AL928)-34),FALSE))</f>
        <v/>
      </c>
      <c r="BT928" s="320" t="str">
        <f>IF(AL928="","",VLOOKUP(AM928,[0]!Qualifier,(COLUMN(AM928)-34),FALSE))</f>
        <v/>
      </c>
      <c r="BU928" s="320" t="str">
        <f>IF(AM928="","",VLOOKUP(AN928,[0]!Qualifier,(COLUMN(AN928)-34),FALSE))</f>
        <v/>
      </c>
      <c r="BV928" s="320" t="str">
        <f>IF(AN928="","",VLOOKUP(AO928,[0]!Qualifier,(COLUMN(AO928)-34),FALSE))</f>
        <v/>
      </c>
      <c r="BW928" s="320" t="str">
        <f>IF(AO928="","",VLOOKUP(AP928,[0]!Qualifier,(COLUMN(AP928)-34),FALSE))</f>
        <v/>
      </c>
      <c r="BX928" s="320" t="str">
        <f>IF(AP928="","",VLOOKUP(AQ928,[0]!Qualifier,(COLUMN(AQ928)-34),FALSE))</f>
        <v/>
      </c>
      <c r="BY928" s="320" t="str">
        <f>IF(AQ928="","",VLOOKUP(AR928,[0]!Qualifier,(COLUMN(AR928)-34),FALSE))</f>
        <v/>
      </c>
      <c r="BZ928" s="320" t="str">
        <f>IF(AR928="","",VLOOKUP(AS928,[0]!Qualifier,(COLUMN(AS928)-34),FALSE))</f>
        <v/>
      </c>
      <c r="CA928" s="320" t="str">
        <f>IF(AS928="","",VLOOKUP(AT928,[0]!Qualifier,(COLUMN(AT928)-34),FALSE))</f>
        <v/>
      </c>
      <c r="CB928" s="320" t="str">
        <f>IF(AT928="","",VLOOKUP(AU928,[0]!Qualifier,(COLUMN(AU928)-34),FALSE))</f>
        <v/>
      </c>
      <c r="CC928" s="320" t="str">
        <f>IF(AU928="","",VLOOKUP(AV928,[0]!Qualifier,(COLUMN(AV928)-34),FALSE))</f>
        <v/>
      </c>
      <c r="CD928" s="320" t="str">
        <f>IF(AV928="","",VLOOKUP(AW928,[0]!Qualifier,(COLUMN(AW928)-34),FALSE))</f>
        <v/>
      </c>
      <c r="CE928" s="320" t="str">
        <f>IF(AW928="","",VLOOKUP(AX928,[0]!Qualifier,(COLUMN(AX928)-34),FALSE))</f>
        <v/>
      </c>
      <c r="CF928" s="320" t="str">
        <f>IF(AX928="","",VLOOKUP(AY928,[0]!Qualifier,(COLUMN(AY928)-34),FALSE))</f>
        <v/>
      </c>
      <c r="CG928" s="320" t="str">
        <f>IF(AY928="","",VLOOKUP(AZ928,[0]!Qualifier,(COLUMN(AZ928)-34),FALSE))</f>
        <v/>
      </c>
      <c r="CH928" s="320" t="str">
        <f>IF(AZ928="","",VLOOKUP(BA928,[0]!Qualifier,(COLUMN(BA928)-34),FALSE))</f>
        <v/>
      </c>
      <c r="CI928" s="320" t="str">
        <f>IF(BA928="","",VLOOKUP(BB928,[0]!Qualifier,(COLUMN(BB928)-34),FALSE))</f>
        <v/>
      </c>
      <c r="CJ928" s="320"/>
      <c r="CK928" s="513" t="str">
        <f t="shared" si="775"/>
        <v>------------------</v>
      </c>
    </row>
    <row r="929" spans="2:89" ht="12.95" customHeight="1" outlineLevel="1" x14ac:dyDescent="0.35">
      <c r="B929" s="7" t="str">
        <f t="shared" si="749"/>
        <v/>
      </c>
      <c r="C929" s="59" t="str">
        <f t="shared" si="750"/>
        <v/>
      </c>
      <c r="D929" s="124" t="str">
        <f t="shared" si="751"/>
        <v/>
      </c>
      <c r="E929" s="16" t="str">
        <f t="shared" si="752"/>
        <v/>
      </c>
      <c r="F929" s="58" t="str">
        <f t="shared" si="753"/>
        <v/>
      </c>
      <c r="G929" s="58" t="str">
        <f t="shared" si="754"/>
        <v/>
      </c>
      <c r="H929" s="58" t="str">
        <f t="shared" si="755"/>
        <v/>
      </c>
      <c r="I929" s="58" t="str">
        <f t="shared" si="756"/>
        <v/>
      </c>
      <c r="J929" s="58" t="str">
        <f t="shared" si="757"/>
        <v/>
      </c>
      <c r="K929" s="58" t="str">
        <f t="shared" si="758"/>
        <v/>
      </c>
      <c r="L929" s="58" t="str">
        <f t="shared" si="759"/>
        <v/>
      </c>
      <c r="M929" s="58" t="str">
        <f t="shared" si="760"/>
        <v/>
      </c>
      <c r="N929" s="58" t="str">
        <f t="shared" si="761"/>
        <v/>
      </c>
      <c r="O929" s="58" t="str">
        <f t="shared" si="762"/>
        <v/>
      </c>
      <c r="P929" s="58" t="str">
        <f t="shared" si="763"/>
        <v/>
      </c>
      <c r="Q929" s="58" t="str">
        <f t="shared" si="764"/>
        <v/>
      </c>
      <c r="R929" s="58" t="str">
        <f t="shared" si="765"/>
        <v/>
      </c>
      <c r="S929" s="58" t="str">
        <f t="shared" si="766"/>
        <v/>
      </c>
      <c r="T929" s="58" t="str">
        <f t="shared" si="767"/>
        <v/>
      </c>
      <c r="U929" s="58" t="str">
        <f t="shared" si="768"/>
        <v/>
      </c>
      <c r="V929" s="58" t="str">
        <f t="shared" si="769"/>
        <v/>
      </c>
      <c r="W929" s="58" t="str">
        <f t="shared" si="770"/>
        <v/>
      </c>
      <c r="Y929" s="161" t="str">
        <f t="shared" si="771"/>
        <v xml:space="preserve"> </v>
      </c>
      <c r="Z929" s="8" t="str">
        <f t="shared" si="772"/>
        <v/>
      </c>
      <c r="AA929" s="7" t="str">
        <f t="shared" si="773"/>
        <v/>
      </c>
      <c r="AB929" s="29" t="str">
        <f t="shared" si="776"/>
        <v/>
      </c>
      <c r="AC929" s="29" t="str">
        <f t="shared" si="776"/>
        <v/>
      </c>
      <c r="AD929" s="29" t="str">
        <f t="shared" si="776"/>
        <v/>
      </c>
      <c r="AE929" s="29" t="str">
        <f t="shared" si="776"/>
        <v/>
      </c>
      <c r="AF929" s="29" t="str">
        <f t="shared" si="776"/>
        <v/>
      </c>
      <c r="AG929" s="29" t="str">
        <f t="shared" si="776"/>
        <v/>
      </c>
      <c r="AH929" s="48">
        <f t="shared" si="718"/>
        <v>924</v>
      </c>
      <c r="AI929" s="136"/>
      <c r="AJ929" s="136"/>
      <c r="AK929" s="136"/>
      <c r="AL929" s="136"/>
      <c r="AM929" s="136"/>
      <c r="AN929" s="136"/>
      <c r="AO929" s="136"/>
      <c r="AP929" s="136"/>
      <c r="AQ929" s="136"/>
      <c r="AR929" s="136"/>
      <c r="AS929" s="136"/>
      <c r="AT929" s="136"/>
      <c r="AU929" s="136"/>
      <c r="AV929" s="136"/>
      <c r="AW929" s="136"/>
      <c r="AX929" s="136"/>
      <c r="AY929" s="136"/>
      <c r="AZ929" s="136"/>
      <c r="BA929" s="136"/>
      <c r="BB929" s="136"/>
      <c r="BC929" s="136"/>
      <c r="BD929" s="136"/>
      <c r="BE929" s="136"/>
      <c r="BF929" s="136"/>
      <c r="BG929" s="136"/>
      <c r="BH929" s="371"/>
      <c r="BI929" s="136"/>
      <c r="BJ929" s="321"/>
      <c r="BK929" s="136"/>
      <c r="BL929" s="136"/>
      <c r="BM929" s="136"/>
      <c r="BN929" s="318">
        <f t="shared" si="777"/>
        <v>924</v>
      </c>
      <c r="BO929" s="319">
        <f t="shared" si="778"/>
        <v>0</v>
      </c>
      <c r="BP929" s="58" t="str">
        <f t="shared" si="779"/>
        <v/>
      </c>
      <c r="BQ929" s="320" t="str">
        <f>IF(AI929="","",VLOOKUP(AJ929,[0]!Qualifier,(COLUMN(AJ929)-34),FALSE))</f>
        <v/>
      </c>
      <c r="BR929" s="320" t="str">
        <f>IF(AJ929="","",VLOOKUP(AK929,[0]!Qualifier,(COLUMN(AK929)-34),FALSE))</f>
        <v/>
      </c>
      <c r="BS929" s="320" t="str">
        <f>IF(AK929="","",VLOOKUP(AL929,[0]!Qualifier,(COLUMN(AL929)-34),FALSE))</f>
        <v/>
      </c>
      <c r="BT929" s="320" t="str">
        <f>IF(AL929="","",VLOOKUP(AM929,[0]!Qualifier,(COLUMN(AM929)-34),FALSE))</f>
        <v/>
      </c>
      <c r="BU929" s="320" t="str">
        <f>IF(AM929="","",VLOOKUP(AN929,[0]!Qualifier,(COLUMN(AN929)-34),FALSE))</f>
        <v/>
      </c>
      <c r="BV929" s="320" t="str">
        <f>IF(AN929="","",VLOOKUP(AO929,[0]!Qualifier,(COLUMN(AO929)-34),FALSE))</f>
        <v/>
      </c>
      <c r="BW929" s="320" t="str">
        <f>IF(AO929="","",VLOOKUP(AP929,[0]!Qualifier,(COLUMN(AP929)-34),FALSE))</f>
        <v/>
      </c>
      <c r="BX929" s="320" t="str">
        <f>IF(AP929="","",VLOOKUP(AQ929,[0]!Qualifier,(COLUMN(AQ929)-34),FALSE))</f>
        <v/>
      </c>
      <c r="BY929" s="320" t="str">
        <f>IF(AQ929="","",VLOOKUP(AR929,[0]!Qualifier,(COLUMN(AR929)-34),FALSE))</f>
        <v/>
      </c>
      <c r="BZ929" s="320" t="str">
        <f>IF(AR929="","",VLOOKUP(AS929,[0]!Qualifier,(COLUMN(AS929)-34),FALSE))</f>
        <v/>
      </c>
      <c r="CA929" s="320" t="str">
        <f>IF(AS929="","",VLOOKUP(AT929,[0]!Qualifier,(COLUMN(AT929)-34),FALSE))</f>
        <v/>
      </c>
      <c r="CB929" s="320" t="str">
        <f>IF(AT929="","",VLOOKUP(AU929,[0]!Qualifier,(COLUMN(AU929)-34),FALSE))</f>
        <v/>
      </c>
      <c r="CC929" s="320" t="str">
        <f>IF(AU929="","",VLOOKUP(AV929,[0]!Qualifier,(COLUMN(AV929)-34),FALSE))</f>
        <v/>
      </c>
      <c r="CD929" s="320" t="str">
        <f>IF(AV929="","",VLOOKUP(AW929,[0]!Qualifier,(COLUMN(AW929)-34),FALSE))</f>
        <v/>
      </c>
      <c r="CE929" s="320" t="str">
        <f>IF(AW929="","",VLOOKUP(AX929,[0]!Qualifier,(COLUMN(AX929)-34),FALSE))</f>
        <v/>
      </c>
      <c r="CF929" s="320" t="str">
        <f>IF(AX929="","",VLOOKUP(AY929,[0]!Qualifier,(COLUMN(AY929)-34),FALSE))</f>
        <v/>
      </c>
      <c r="CG929" s="320" t="str">
        <f>IF(AY929="","",VLOOKUP(AZ929,[0]!Qualifier,(COLUMN(AZ929)-34),FALSE))</f>
        <v/>
      </c>
      <c r="CH929" s="320" t="str">
        <f>IF(AZ929="","",VLOOKUP(BA929,[0]!Qualifier,(COLUMN(BA929)-34),FALSE))</f>
        <v/>
      </c>
      <c r="CI929" s="320" t="str">
        <f>IF(BA929="","",VLOOKUP(BB929,[0]!Qualifier,(COLUMN(BB929)-34),FALSE))</f>
        <v/>
      </c>
      <c r="CJ929" s="320"/>
      <c r="CK929" s="513" t="str">
        <f t="shared" si="775"/>
        <v>------------------</v>
      </c>
    </row>
    <row r="930" spans="2:89" ht="12.95" customHeight="1" outlineLevel="1" x14ac:dyDescent="0.35">
      <c r="B930" s="7" t="str">
        <f t="shared" si="749"/>
        <v/>
      </c>
      <c r="C930" s="59" t="str">
        <f t="shared" si="750"/>
        <v/>
      </c>
      <c r="D930" s="124" t="str">
        <f t="shared" si="751"/>
        <v/>
      </c>
      <c r="E930" s="16" t="str">
        <f t="shared" si="752"/>
        <v/>
      </c>
      <c r="F930" s="58" t="str">
        <f t="shared" si="753"/>
        <v/>
      </c>
      <c r="G930" s="58" t="str">
        <f t="shared" si="754"/>
        <v/>
      </c>
      <c r="H930" s="58" t="str">
        <f t="shared" si="755"/>
        <v/>
      </c>
      <c r="I930" s="58" t="str">
        <f t="shared" si="756"/>
        <v/>
      </c>
      <c r="J930" s="58" t="str">
        <f t="shared" si="757"/>
        <v/>
      </c>
      <c r="K930" s="58" t="str">
        <f t="shared" si="758"/>
        <v/>
      </c>
      <c r="L930" s="58" t="str">
        <f t="shared" si="759"/>
        <v/>
      </c>
      <c r="M930" s="58" t="str">
        <f t="shared" si="760"/>
        <v/>
      </c>
      <c r="N930" s="58" t="str">
        <f t="shared" si="761"/>
        <v/>
      </c>
      <c r="O930" s="58" t="str">
        <f t="shared" si="762"/>
        <v/>
      </c>
      <c r="P930" s="58" t="str">
        <f t="shared" si="763"/>
        <v/>
      </c>
      <c r="Q930" s="58" t="str">
        <f t="shared" si="764"/>
        <v/>
      </c>
      <c r="R930" s="58" t="str">
        <f t="shared" si="765"/>
        <v/>
      </c>
      <c r="S930" s="58" t="str">
        <f t="shared" si="766"/>
        <v/>
      </c>
      <c r="T930" s="58" t="str">
        <f t="shared" si="767"/>
        <v/>
      </c>
      <c r="U930" s="58" t="str">
        <f t="shared" si="768"/>
        <v/>
      </c>
      <c r="V930" s="58" t="str">
        <f t="shared" si="769"/>
        <v/>
      </c>
      <c r="W930" s="58" t="str">
        <f t="shared" si="770"/>
        <v/>
      </c>
      <c r="Y930" s="161" t="str">
        <f t="shared" si="771"/>
        <v xml:space="preserve"> </v>
      </c>
      <c r="Z930" s="8" t="str">
        <f t="shared" si="772"/>
        <v/>
      </c>
      <c r="AA930" s="7" t="str">
        <f t="shared" si="773"/>
        <v/>
      </c>
      <c r="AB930" s="29" t="str">
        <f t="shared" si="776"/>
        <v/>
      </c>
      <c r="AC930" s="29" t="str">
        <f t="shared" si="776"/>
        <v/>
      </c>
      <c r="AD930" s="29" t="str">
        <f t="shared" si="776"/>
        <v/>
      </c>
      <c r="AE930" s="29" t="str">
        <f t="shared" si="776"/>
        <v/>
      </c>
      <c r="AF930" s="29" t="str">
        <f t="shared" si="776"/>
        <v/>
      </c>
      <c r="AG930" s="29" t="str">
        <f t="shared" si="776"/>
        <v/>
      </c>
      <c r="AH930" s="48">
        <f t="shared" si="718"/>
        <v>925</v>
      </c>
      <c r="AI930" s="136"/>
      <c r="AJ930" s="136"/>
      <c r="AK930" s="136"/>
      <c r="AL930" s="136"/>
      <c r="AM930" s="136"/>
      <c r="AN930" s="136"/>
      <c r="AO930" s="136"/>
      <c r="AP930" s="136"/>
      <c r="AQ930" s="136"/>
      <c r="AR930" s="136"/>
      <c r="AS930" s="136"/>
      <c r="AT930" s="136"/>
      <c r="AU930" s="136"/>
      <c r="AV930" s="136"/>
      <c r="AW930" s="136"/>
      <c r="AX930" s="136"/>
      <c r="AY930" s="136"/>
      <c r="AZ930" s="136"/>
      <c r="BA930" s="136"/>
      <c r="BB930" s="136"/>
      <c r="BC930" s="136"/>
      <c r="BD930" s="136"/>
      <c r="BE930" s="136"/>
      <c r="BF930" s="136"/>
      <c r="BG930" s="136"/>
      <c r="BH930" s="371"/>
      <c r="BI930" s="136"/>
      <c r="BJ930" s="321"/>
      <c r="BK930" s="136"/>
      <c r="BL930" s="136"/>
      <c r="BM930" s="136"/>
      <c r="BN930" s="318">
        <f t="shared" si="777"/>
        <v>925</v>
      </c>
      <c r="BO930" s="319">
        <f t="shared" si="778"/>
        <v>0</v>
      </c>
      <c r="BP930" s="58" t="str">
        <f t="shared" si="779"/>
        <v/>
      </c>
      <c r="BQ930" s="320" t="str">
        <f>IF(AI930="","",VLOOKUP(AJ930,[0]!Qualifier,(COLUMN(AJ930)-34),FALSE))</f>
        <v/>
      </c>
      <c r="BR930" s="320" t="str">
        <f>IF(AJ930="","",VLOOKUP(AK930,[0]!Qualifier,(COLUMN(AK930)-34),FALSE))</f>
        <v/>
      </c>
      <c r="BS930" s="320" t="str">
        <f>IF(AK930="","",VLOOKUP(AL930,[0]!Qualifier,(COLUMN(AL930)-34),FALSE))</f>
        <v/>
      </c>
      <c r="BT930" s="320" t="str">
        <f>IF(AL930="","",VLOOKUP(AM930,[0]!Qualifier,(COLUMN(AM930)-34),FALSE))</f>
        <v/>
      </c>
      <c r="BU930" s="320" t="str">
        <f>IF(AM930="","",VLOOKUP(AN930,[0]!Qualifier,(COLUMN(AN930)-34),FALSE))</f>
        <v/>
      </c>
      <c r="BV930" s="320" t="str">
        <f>IF(AN930="","",VLOOKUP(AO930,[0]!Qualifier,(COLUMN(AO930)-34),FALSE))</f>
        <v/>
      </c>
      <c r="BW930" s="320" t="str">
        <f>IF(AO930="","",VLOOKUP(AP930,[0]!Qualifier,(COLUMN(AP930)-34),FALSE))</f>
        <v/>
      </c>
      <c r="BX930" s="320" t="str">
        <f>IF(AP930="","",VLOOKUP(AQ930,[0]!Qualifier,(COLUMN(AQ930)-34),FALSE))</f>
        <v/>
      </c>
      <c r="BY930" s="320" t="str">
        <f>IF(AQ930="","",VLOOKUP(AR930,[0]!Qualifier,(COLUMN(AR930)-34),FALSE))</f>
        <v/>
      </c>
      <c r="BZ930" s="320" t="str">
        <f>IF(AR930="","",VLOOKUP(AS930,[0]!Qualifier,(COLUMN(AS930)-34),FALSE))</f>
        <v/>
      </c>
      <c r="CA930" s="320" t="str">
        <f>IF(AS930="","",VLOOKUP(AT930,[0]!Qualifier,(COLUMN(AT930)-34),FALSE))</f>
        <v/>
      </c>
      <c r="CB930" s="320" t="str">
        <f>IF(AT930="","",VLOOKUP(AU930,[0]!Qualifier,(COLUMN(AU930)-34),FALSE))</f>
        <v/>
      </c>
      <c r="CC930" s="320" t="str">
        <f>IF(AU930="","",VLOOKUP(AV930,[0]!Qualifier,(COLUMN(AV930)-34),FALSE))</f>
        <v/>
      </c>
      <c r="CD930" s="320" t="str">
        <f>IF(AV930="","",VLOOKUP(AW930,[0]!Qualifier,(COLUMN(AW930)-34),FALSE))</f>
        <v/>
      </c>
      <c r="CE930" s="320" t="str">
        <f>IF(AW930="","",VLOOKUP(AX930,[0]!Qualifier,(COLUMN(AX930)-34),FALSE))</f>
        <v/>
      </c>
      <c r="CF930" s="320" t="str">
        <f>IF(AX930="","",VLOOKUP(AY930,[0]!Qualifier,(COLUMN(AY930)-34),FALSE))</f>
        <v/>
      </c>
      <c r="CG930" s="320" t="str">
        <f>IF(AY930="","",VLOOKUP(AZ930,[0]!Qualifier,(COLUMN(AZ930)-34),FALSE))</f>
        <v/>
      </c>
      <c r="CH930" s="320" t="str">
        <f>IF(AZ930="","",VLOOKUP(BA930,[0]!Qualifier,(COLUMN(BA930)-34),FALSE))</f>
        <v/>
      </c>
      <c r="CI930" s="320" t="str">
        <f>IF(BA930="","",VLOOKUP(BB930,[0]!Qualifier,(COLUMN(BB930)-34),FALSE))</f>
        <v/>
      </c>
      <c r="CJ930" s="320"/>
      <c r="CK930" s="513" t="str">
        <f t="shared" si="775"/>
        <v>------------------</v>
      </c>
    </row>
    <row r="931" spans="2:89" ht="12.95" customHeight="1" outlineLevel="1" x14ac:dyDescent="0.35">
      <c r="B931" s="7" t="str">
        <f t="shared" si="749"/>
        <v/>
      </c>
      <c r="C931" s="59" t="str">
        <f t="shared" si="750"/>
        <v/>
      </c>
      <c r="D931" s="124" t="str">
        <f t="shared" si="751"/>
        <v/>
      </c>
      <c r="E931" s="16" t="str">
        <f t="shared" si="752"/>
        <v/>
      </c>
      <c r="F931" s="58" t="str">
        <f t="shared" si="753"/>
        <v/>
      </c>
      <c r="G931" s="58" t="str">
        <f t="shared" si="754"/>
        <v/>
      </c>
      <c r="H931" s="58" t="str">
        <f t="shared" si="755"/>
        <v/>
      </c>
      <c r="I931" s="58" t="str">
        <f t="shared" si="756"/>
        <v/>
      </c>
      <c r="J931" s="58" t="str">
        <f t="shared" si="757"/>
        <v/>
      </c>
      <c r="K931" s="58" t="str">
        <f t="shared" si="758"/>
        <v/>
      </c>
      <c r="L931" s="58" t="str">
        <f t="shared" si="759"/>
        <v/>
      </c>
      <c r="M931" s="58" t="str">
        <f t="shared" si="760"/>
        <v/>
      </c>
      <c r="N931" s="58" t="str">
        <f t="shared" si="761"/>
        <v/>
      </c>
      <c r="O931" s="58" t="str">
        <f t="shared" si="762"/>
        <v/>
      </c>
      <c r="P931" s="58" t="str">
        <f t="shared" si="763"/>
        <v/>
      </c>
      <c r="Q931" s="58" t="str">
        <f t="shared" si="764"/>
        <v/>
      </c>
      <c r="R931" s="58" t="str">
        <f t="shared" si="765"/>
        <v/>
      </c>
      <c r="S931" s="58" t="str">
        <f t="shared" si="766"/>
        <v/>
      </c>
      <c r="T931" s="58" t="str">
        <f t="shared" si="767"/>
        <v/>
      </c>
      <c r="U931" s="58" t="str">
        <f t="shared" si="768"/>
        <v/>
      </c>
      <c r="V931" s="58" t="str">
        <f t="shared" si="769"/>
        <v/>
      </c>
      <c r="W931" s="58" t="str">
        <f t="shared" si="770"/>
        <v/>
      </c>
      <c r="Y931" s="161" t="str">
        <f t="shared" si="771"/>
        <v xml:space="preserve"> </v>
      </c>
      <c r="Z931" s="8" t="str">
        <f t="shared" si="772"/>
        <v/>
      </c>
      <c r="AA931" s="7" t="str">
        <f t="shared" si="773"/>
        <v/>
      </c>
      <c r="AB931" s="29" t="str">
        <f t="shared" si="776"/>
        <v/>
      </c>
      <c r="AC931" s="29" t="str">
        <f t="shared" si="776"/>
        <v/>
      </c>
      <c r="AD931" s="29" t="str">
        <f t="shared" si="776"/>
        <v/>
      </c>
      <c r="AE931" s="29" t="str">
        <f t="shared" si="776"/>
        <v/>
      </c>
      <c r="AF931" s="29" t="str">
        <f t="shared" si="776"/>
        <v/>
      </c>
      <c r="AG931" s="29" t="str">
        <f t="shared" si="776"/>
        <v/>
      </c>
      <c r="AH931" s="48">
        <f t="shared" si="718"/>
        <v>926</v>
      </c>
      <c r="AI931" s="136"/>
      <c r="AJ931" s="136"/>
      <c r="AK931" s="136"/>
      <c r="AL931" s="136"/>
      <c r="AM931" s="136"/>
      <c r="AN931" s="136"/>
      <c r="AO931" s="136"/>
      <c r="AP931" s="136"/>
      <c r="AQ931" s="136"/>
      <c r="AR931" s="136"/>
      <c r="AS931" s="136"/>
      <c r="AT931" s="136"/>
      <c r="AU931" s="136"/>
      <c r="AV931" s="136"/>
      <c r="AW931" s="136"/>
      <c r="AX931" s="136"/>
      <c r="AY931" s="136"/>
      <c r="AZ931" s="136"/>
      <c r="BA931" s="136"/>
      <c r="BB931" s="136"/>
      <c r="BC931" s="136"/>
      <c r="BD931" s="136"/>
      <c r="BE931" s="136"/>
      <c r="BF931" s="136"/>
      <c r="BG931" s="136"/>
      <c r="BH931" s="371"/>
      <c r="BI931" s="136"/>
      <c r="BJ931" s="321"/>
      <c r="BK931" s="136"/>
      <c r="BL931" s="136"/>
      <c r="BM931" s="136"/>
      <c r="BN931" s="318">
        <f t="shared" si="777"/>
        <v>926</v>
      </c>
      <c r="BO931" s="319">
        <f t="shared" si="778"/>
        <v>0</v>
      </c>
      <c r="BP931" s="58" t="str">
        <f t="shared" ref="BP931:BP952" si="780">IF(BO931&gt;0,AJ940,"")</f>
        <v/>
      </c>
      <c r="BQ931" s="320" t="str">
        <f>IF(AI931="","",VLOOKUP(AJ931,[0]!Qualifier,(COLUMN(AJ931)-34),FALSE))</f>
        <v/>
      </c>
      <c r="BR931" s="320" t="str">
        <f>IF(AJ931="","",VLOOKUP(AK931,[0]!Qualifier,(COLUMN(AK931)-34),FALSE))</f>
        <v/>
      </c>
      <c r="BS931" s="320" t="str">
        <f>IF(AK931="","",VLOOKUP(AL931,[0]!Qualifier,(COLUMN(AL931)-34),FALSE))</f>
        <v/>
      </c>
      <c r="BT931" s="320" t="str">
        <f>IF(AL931="","",VLOOKUP(AM931,[0]!Qualifier,(COLUMN(AM931)-34),FALSE))</f>
        <v/>
      </c>
      <c r="BU931" s="320" t="str">
        <f>IF(AM931="","",VLOOKUP(AN931,[0]!Qualifier,(COLUMN(AN931)-34),FALSE))</f>
        <v/>
      </c>
      <c r="BV931" s="320" t="str">
        <f>IF(AN931="","",VLOOKUP(AO931,[0]!Qualifier,(COLUMN(AO931)-34),FALSE))</f>
        <v/>
      </c>
      <c r="BW931" s="320" t="str">
        <f>IF(AO931="","",VLOOKUP(AP931,[0]!Qualifier,(COLUMN(AP931)-34),FALSE))</f>
        <v/>
      </c>
      <c r="BX931" s="320" t="str">
        <f>IF(AP931="","",VLOOKUP(AQ931,[0]!Qualifier,(COLUMN(AQ931)-34),FALSE))</f>
        <v/>
      </c>
      <c r="BY931" s="320" t="str">
        <f>IF(AQ931="","",VLOOKUP(AR931,[0]!Qualifier,(COLUMN(AR931)-34),FALSE))</f>
        <v/>
      </c>
      <c r="BZ931" s="320" t="str">
        <f>IF(AR931="","",VLOOKUP(AS931,[0]!Qualifier,(COLUMN(AS931)-34),FALSE))</f>
        <v/>
      </c>
      <c r="CA931" s="320" t="str">
        <f>IF(AS931="","",VLOOKUP(AT931,[0]!Qualifier,(COLUMN(AT931)-34),FALSE))</f>
        <v/>
      </c>
      <c r="CB931" s="320" t="str">
        <f>IF(AT931="","",VLOOKUP(AU931,[0]!Qualifier,(COLUMN(AU931)-34),FALSE))</f>
        <v/>
      </c>
      <c r="CC931" s="320" t="str">
        <f>IF(AU931="","",VLOOKUP(AV931,[0]!Qualifier,(COLUMN(AV931)-34),FALSE))</f>
        <v/>
      </c>
      <c r="CD931" s="320" t="str">
        <f>IF(AV931="","",VLOOKUP(AW931,[0]!Qualifier,(COLUMN(AW931)-34),FALSE))</f>
        <v/>
      </c>
      <c r="CE931" s="320" t="str">
        <f>IF(AW931="","",VLOOKUP(AX931,[0]!Qualifier,(COLUMN(AX931)-34),FALSE))</f>
        <v/>
      </c>
      <c r="CF931" s="320" t="str">
        <f>IF(AX931="","",VLOOKUP(AY931,[0]!Qualifier,(COLUMN(AY931)-34),FALSE))</f>
        <v/>
      </c>
      <c r="CG931" s="320" t="str">
        <f>IF(AY931="","",VLOOKUP(AZ931,[0]!Qualifier,(COLUMN(AZ931)-34),FALSE))</f>
        <v/>
      </c>
      <c r="CH931" s="320" t="str">
        <f>IF(AZ931="","",VLOOKUP(BA931,[0]!Qualifier,(COLUMN(BA931)-34),FALSE))</f>
        <v/>
      </c>
      <c r="CI931" s="320" t="str">
        <f>IF(BA931="","",VLOOKUP(BB931,[0]!Qualifier,(COLUMN(BB931)-34),FALSE))</f>
        <v/>
      </c>
      <c r="CJ931" s="320"/>
      <c r="CK931" s="513" t="str">
        <f t="shared" si="775"/>
        <v>------------------</v>
      </c>
    </row>
    <row r="932" spans="2:89" outlineLevel="1" x14ac:dyDescent="0.35">
      <c r="B932" s="7" t="str">
        <f t="shared" si="749"/>
        <v/>
      </c>
      <c r="C932" s="59" t="str">
        <f t="shared" si="750"/>
        <v/>
      </c>
      <c r="D932" s="124" t="str">
        <f t="shared" si="751"/>
        <v/>
      </c>
      <c r="E932" s="16" t="str">
        <f t="shared" si="752"/>
        <v/>
      </c>
      <c r="F932" s="58" t="str">
        <f t="shared" si="753"/>
        <v/>
      </c>
      <c r="G932" s="58" t="str">
        <f t="shared" si="754"/>
        <v/>
      </c>
      <c r="H932" s="58" t="str">
        <f t="shared" si="755"/>
        <v/>
      </c>
      <c r="I932" s="58" t="str">
        <f t="shared" si="756"/>
        <v/>
      </c>
      <c r="J932" s="58" t="str">
        <f t="shared" si="757"/>
        <v/>
      </c>
      <c r="K932" s="58" t="str">
        <f t="shared" si="758"/>
        <v/>
      </c>
      <c r="L932" s="58" t="str">
        <f t="shared" si="759"/>
        <v/>
      </c>
      <c r="M932" s="58" t="str">
        <f t="shared" si="760"/>
        <v/>
      </c>
      <c r="N932" s="58" t="str">
        <f t="shared" si="761"/>
        <v/>
      </c>
      <c r="O932" s="58" t="str">
        <f t="shared" si="762"/>
        <v/>
      </c>
      <c r="P932" s="58" t="str">
        <f t="shared" si="763"/>
        <v/>
      </c>
      <c r="Q932" s="58" t="str">
        <f t="shared" si="764"/>
        <v/>
      </c>
      <c r="R932" s="58" t="str">
        <f t="shared" si="765"/>
        <v/>
      </c>
      <c r="S932" s="58" t="str">
        <f t="shared" si="766"/>
        <v/>
      </c>
      <c r="T932" s="58" t="str">
        <f t="shared" si="767"/>
        <v/>
      </c>
      <c r="U932" s="58" t="str">
        <f t="shared" si="768"/>
        <v/>
      </c>
      <c r="V932" s="58" t="str">
        <f t="shared" si="769"/>
        <v/>
      </c>
      <c r="W932" s="58" t="str">
        <f t="shared" si="770"/>
        <v/>
      </c>
      <c r="Y932" s="161" t="str">
        <f t="shared" si="771"/>
        <v xml:space="preserve"> </v>
      </c>
      <c r="Z932" s="8" t="str">
        <f t="shared" si="772"/>
        <v/>
      </c>
      <c r="AA932" s="7" t="str">
        <f t="shared" si="773"/>
        <v/>
      </c>
      <c r="AB932" s="29" t="str">
        <f t="shared" si="776"/>
        <v/>
      </c>
      <c r="AC932" s="29" t="str">
        <f t="shared" si="776"/>
        <v/>
      </c>
      <c r="AD932" s="29" t="str">
        <f t="shared" si="776"/>
        <v/>
      </c>
      <c r="AE932" s="29" t="str">
        <f t="shared" si="776"/>
        <v/>
      </c>
      <c r="AF932" s="29" t="str">
        <f t="shared" si="776"/>
        <v/>
      </c>
      <c r="AG932" s="29" t="str">
        <f t="shared" si="776"/>
        <v/>
      </c>
      <c r="AH932" s="48">
        <f t="shared" si="718"/>
        <v>927</v>
      </c>
      <c r="AI932" s="136"/>
      <c r="AJ932" s="136"/>
      <c r="AK932" s="136"/>
      <c r="AL932" s="136"/>
      <c r="AM932" s="136"/>
      <c r="AN932" s="136"/>
      <c r="AO932" s="136"/>
      <c r="AP932" s="136"/>
      <c r="AQ932" s="136"/>
      <c r="AR932" s="136"/>
      <c r="AS932" s="136"/>
      <c r="AT932" s="136"/>
      <c r="AU932" s="136"/>
      <c r="AV932" s="136"/>
      <c r="AW932" s="136"/>
      <c r="AX932" s="136"/>
      <c r="AY932" s="136"/>
      <c r="AZ932" s="136"/>
      <c r="BA932" s="136"/>
      <c r="BB932" s="136"/>
      <c r="BC932" s="136"/>
      <c r="BD932" s="136"/>
      <c r="BE932" s="136"/>
      <c r="BF932" s="136"/>
      <c r="BG932" s="136"/>
      <c r="BH932" s="371"/>
      <c r="BI932" s="136"/>
      <c r="BJ932" s="321"/>
      <c r="BK932" s="136"/>
      <c r="BL932" s="136"/>
      <c r="BM932" s="136"/>
      <c r="BN932" s="318">
        <f t="shared" si="777"/>
        <v>927</v>
      </c>
      <c r="BO932" s="319">
        <f t="shared" si="778"/>
        <v>0</v>
      </c>
      <c r="BP932" s="58" t="str">
        <f t="shared" si="780"/>
        <v/>
      </c>
      <c r="BQ932" s="320" t="str">
        <f>IF(AI932="","",VLOOKUP(AJ932,[0]!Qualifier,(COLUMN(AJ932)-34),FALSE))</f>
        <v/>
      </c>
      <c r="BR932" s="320" t="str">
        <f>IF(AJ932="","",VLOOKUP(AK932,[0]!Qualifier,(COLUMN(AK932)-34),FALSE))</f>
        <v/>
      </c>
      <c r="BS932" s="320" t="str">
        <f>IF(AK932="","",VLOOKUP(AL932,[0]!Qualifier,(COLUMN(AL932)-34),FALSE))</f>
        <v/>
      </c>
      <c r="BT932" s="320" t="str">
        <f>IF(AL932="","",VLOOKUP(AM932,[0]!Qualifier,(COLUMN(AM932)-34),FALSE))</f>
        <v/>
      </c>
      <c r="BU932" s="320" t="str">
        <f>IF(AM932="","",VLOOKUP(AN932,[0]!Qualifier,(COLUMN(AN932)-34),FALSE))</f>
        <v/>
      </c>
      <c r="BV932" s="320" t="str">
        <f>IF(AN932="","",VLOOKUP(AO932,[0]!Qualifier,(COLUMN(AO932)-34),FALSE))</f>
        <v/>
      </c>
      <c r="BW932" s="320" t="str">
        <f>IF(AO932="","",VLOOKUP(AP932,[0]!Qualifier,(COLUMN(AP932)-34),FALSE))</f>
        <v/>
      </c>
      <c r="BX932" s="320" t="str">
        <f>IF(AP932="","",VLOOKUP(AQ932,[0]!Qualifier,(COLUMN(AQ932)-34),FALSE))</f>
        <v/>
      </c>
      <c r="BY932" s="320" t="str">
        <f>IF(AQ932="","",VLOOKUP(AR932,[0]!Qualifier,(COLUMN(AR932)-34),FALSE))</f>
        <v/>
      </c>
      <c r="BZ932" s="320" t="str">
        <f>IF(AR932="","",VLOOKUP(AS932,[0]!Qualifier,(COLUMN(AS932)-34),FALSE))</f>
        <v/>
      </c>
      <c r="CA932" s="320" t="str">
        <f>IF(AS932="","",VLOOKUP(AT932,[0]!Qualifier,(COLUMN(AT932)-34),FALSE))</f>
        <v/>
      </c>
      <c r="CB932" s="320" t="str">
        <f>IF(AT932="","",VLOOKUP(AU932,[0]!Qualifier,(COLUMN(AU932)-34),FALSE))</f>
        <v/>
      </c>
      <c r="CC932" s="320" t="str">
        <f>IF(AU932="","",VLOOKUP(AV932,[0]!Qualifier,(COLUMN(AV932)-34),FALSE))</f>
        <v/>
      </c>
      <c r="CD932" s="320" t="str">
        <f>IF(AV932="","",VLOOKUP(AW932,[0]!Qualifier,(COLUMN(AW932)-34),FALSE))</f>
        <v/>
      </c>
      <c r="CE932" s="320" t="str">
        <f>IF(AW932="","",VLOOKUP(AX932,[0]!Qualifier,(COLUMN(AX932)-34),FALSE))</f>
        <v/>
      </c>
      <c r="CF932" s="320" t="str">
        <f>IF(AX932="","",VLOOKUP(AY932,[0]!Qualifier,(COLUMN(AY932)-34),FALSE))</f>
        <v/>
      </c>
      <c r="CG932" s="320" t="str">
        <f>IF(AY932="","",VLOOKUP(AZ932,[0]!Qualifier,(COLUMN(AZ932)-34),FALSE))</f>
        <v/>
      </c>
      <c r="CH932" s="320" t="str">
        <f>IF(AZ932="","",VLOOKUP(BA932,[0]!Qualifier,(COLUMN(BA932)-34),FALSE))</f>
        <v/>
      </c>
      <c r="CI932" s="320" t="str">
        <f>IF(BA932="","",VLOOKUP(BB932,[0]!Qualifier,(COLUMN(BB932)-34),FALSE))</f>
        <v/>
      </c>
      <c r="CJ932" s="320"/>
      <c r="CK932" s="513" t="str">
        <f t="shared" si="775"/>
        <v>------------------</v>
      </c>
    </row>
    <row r="933" spans="2:89" ht="12.95" customHeight="1" outlineLevel="1" x14ac:dyDescent="0.35">
      <c r="B933" s="7" t="str">
        <f t="shared" si="749"/>
        <v/>
      </c>
      <c r="C933" s="59" t="str">
        <f t="shared" si="750"/>
        <v/>
      </c>
      <c r="D933" s="124" t="str">
        <f t="shared" si="751"/>
        <v/>
      </c>
      <c r="E933" s="16" t="str">
        <f t="shared" si="752"/>
        <v/>
      </c>
      <c r="F933" s="58" t="str">
        <f t="shared" si="753"/>
        <v/>
      </c>
      <c r="G933" s="58" t="str">
        <f t="shared" si="754"/>
        <v/>
      </c>
      <c r="H933" s="58" t="str">
        <f t="shared" si="755"/>
        <v/>
      </c>
      <c r="I933" s="58" t="str">
        <f t="shared" si="756"/>
        <v/>
      </c>
      <c r="J933" s="58" t="str">
        <f t="shared" si="757"/>
        <v/>
      </c>
      <c r="K933" s="58" t="str">
        <f t="shared" si="758"/>
        <v/>
      </c>
      <c r="L933" s="58" t="str">
        <f t="shared" si="759"/>
        <v/>
      </c>
      <c r="M933" s="58" t="str">
        <f t="shared" si="760"/>
        <v/>
      </c>
      <c r="N933" s="58" t="str">
        <f t="shared" si="761"/>
        <v/>
      </c>
      <c r="O933" s="58" t="str">
        <f t="shared" si="762"/>
        <v/>
      </c>
      <c r="P933" s="58" t="str">
        <f t="shared" si="763"/>
        <v/>
      </c>
      <c r="Q933" s="58" t="str">
        <f t="shared" si="764"/>
        <v/>
      </c>
      <c r="R933" s="58" t="str">
        <f t="shared" si="765"/>
        <v/>
      </c>
      <c r="S933" s="58" t="str">
        <f t="shared" si="766"/>
        <v/>
      </c>
      <c r="T933" s="58" t="str">
        <f t="shared" si="767"/>
        <v/>
      </c>
      <c r="U933" s="58" t="str">
        <f t="shared" si="768"/>
        <v/>
      </c>
      <c r="V933" s="58" t="str">
        <f t="shared" si="769"/>
        <v/>
      </c>
      <c r="W933" s="58" t="str">
        <f t="shared" si="770"/>
        <v/>
      </c>
      <c r="Y933" s="161" t="str">
        <f t="shared" si="771"/>
        <v xml:space="preserve"> </v>
      </c>
      <c r="Z933" s="8" t="str">
        <f t="shared" si="772"/>
        <v/>
      </c>
      <c r="AA933" s="7" t="str">
        <f t="shared" si="773"/>
        <v/>
      </c>
      <c r="AB933" s="29" t="str">
        <f t="shared" si="776"/>
        <v/>
      </c>
      <c r="AC933" s="29" t="str">
        <f t="shared" si="776"/>
        <v/>
      </c>
      <c r="AD933" s="29" t="str">
        <f t="shared" si="776"/>
        <v/>
      </c>
      <c r="AE933" s="29" t="str">
        <f t="shared" si="776"/>
        <v/>
      </c>
      <c r="AF933" s="29" t="str">
        <f t="shared" si="776"/>
        <v/>
      </c>
      <c r="AG933" s="29" t="str">
        <f t="shared" si="776"/>
        <v/>
      </c>
      <c r="AH933" s="48">
        <f t="shared" si="718"/>
        <v>928</v>
      </c>
      <c r="AI933" s="136"/>
      <c r="AJ933" s="136"/>
      <c r="AK933" s="136"/>
      <c r="AL933" s="136"/>
      <c r="AM933" s="136"/>
      <c r="AN933" s="136"/>
      <c r="AO933" s="136"/>
      <c r="AP933" s="136"/>
      <c r="AQ933" s="136"/>
      <c r="AR933" s="136"/>
      <c r="AS933" s="136"/>
      <c r="AT933" s="136"/>
      <c r="AU933" s="136"/>
      <c r="AV933" s="136"/>
      <c r="AW933" s="136"/>
      <c r="AX933" s="136"/>
      <c r="AY933" s="136"/>
      <c r="AZ933" s="136"/>
      <c r="BA933" s="136"/>
      <c r="BB933" s="136"/>
      <c r="BC933" s="136"/>
      <c r="BD933" s="136"/>
      <c r="BE933" s="136"/>
      <c r="BF933" s="136"/>
      <c r="BG933" s="136"/>
      <c r="BH933" s="371"/>
      <c r="BI933" s="136"/>
      <c r="BJ933" s="321"/>
      <c r="BK933" s="136"/>
      <c r="BL933" s="136"/>
      <c r="BM933" s="136"/>
      <c r="BN933" s="318">
        <f t="shared" si="777"/>
        <v>928</v>
      </c>
      <c r="BO933" s="319">
        <f t="shared" si="778"/>
        <v>0</v>
      </c>
      <c r="BP933" s="58" t="str">
        <f t="shared" si="780"/>
        <v/>
      </c>
      <c r="BQ933" s="320" t="str">
        <f>IF(AI933="","",VLOOKUP(AJ933,[0]!Qualifier,(COLUMN(AJ933)-34),FALSE))</f>
        <v/>
      </c>
      <c r="BR933" s="320" t="str">
        <f>IF(AJ933="","",VLOOKUP(AK933,[0]!Qualifier,(COLUMN(AK933)-34),FALSE))</f>
        <v/>
      </c>
      <c r="BS933" s="320" t="str">
        <f>IF(AK933="","",VLOOKUP(AL933,[0]!Qualifier,(COLUMN(AL933)-34),FALSE))</f>
        <v/>
      </c>
      <c r="BT933" s="320" t="str">
        <f>IF(AL933="","",VLOOKUP(AM933,[0]!Qualifier,(COLUMN(AM933)-34),FALSE))</f>
        <v/>
      </c>
      <c r="BU933" s="320" t="str">
        <f>IF(AM933="","",VLOOKUP(AN933,[0]!Qualifier,(COLUMN(AN933)-34),FALSE))</f>
        <v/>
      </c>
      <c r="BV933" s="320" t="str">
        <f>IF(AN933="","",VLOOKUP(AO933,[0]!Qualifier,(COLUMN(AO933)-34),FALSE))</f>
        <v/>
      </c>
      <c r="BW933" s="320" t="str">
        <f>IF(AO933="","",VLOOKUP(AP933,[0]!Qualifier,(COLUMN(AP933)-34),FALSE))</f>
        <v/>
      </c>
      <c r="BX933" s="320" t="str">
        <f>IF(AP933="","",VLOOKUP(AQ933,[0]!Qualifier,(COLUMN(AQ933)-34),FALSE))</f>
        <v/>
      </c>
      <c r="BY933" s="320" t="str">
        <f>IF(AQ933="","",VLOOKUP(AR933,[0]!Qualifier,(COLUMN(AR933)-34),FALSE))</f>
        <v/>
      </c>
      <c r="BZ933" s="320" t="str">
        <f>IF(AR933="","",VLOOKUP(AS933,[0]!Qualifier,(COLUMN(AS933)-34),FALSE))</f>
        <v/>
      </c>
      <c r="CA933" s="320" t="str">
        <f>IF(AS933="","",VLOOKUP(AT933,[0]!Qualifier,(COLUMN(AT933)-34),FALSE))</f>
        <v/>
      </c>
      <c r="CB933" s="320" t="str">
        <f>IF(AT933="","",VLOOKUP(AU933,[0]!Qualifier,(COLUMN(AU933)-34),FALSE))</f>
        <v/>
      </c>
      <c r="CC933" s="320" t="str">
        <f>IF(AU933="","",VLOOKUP(AV933,[0]!Qualifier,(COLUMN(AV933)-34),FALSE))</f>
        <v/>
      </c>
      <c r="CD933" s="320" t="str">
        <f>IF(AV933="","",VLOOKUP(AW933,[0]!Qualifier,(COLUMN(AW933)-34),FALSE))</f>
        <v/>
      </c>
      <c r="CE933" s="320" t="str">
        <f>IF(AW933="","",VLOOKUP(AX933,[0]!Qualifier,(COLUMN(AX933)-34),FALSE))</f>
        <v/>
      </c>
      <c r="CF933" s="320" t="str">
        <f>IF(AX933="","",VLOOKUP(AY933,[0]!Qualifier,(COLUMN(AY933)-34),FALSE))</f>
        <v/>
      </c>
      <c r="CG933" s="320" t="str">
        <f>IF(AY933="","",VLOOKUP(AZ933,[0]!Qualifier,(COLUMN(AZ933)-34),FALSE))</f>
        <v/>
      </c>
      <c r="CH933" s="320" t="str">
        <f>IF(AZ933="","",VLOOKUP(BA933,[0]!Qualifier,(COLUMN(BA933)-34),FALSE))</f>
        <v/>
      </c>
      <c r="CI933" s="320" t="str">
        <f>IF(BA933="","",VLOOKUP(BB933,[0]!Qualifier,(COLUMN(BB933)-34),FALSE))</f>
        <v/>
      </c>
      <c r="CJ933" s="320"/>
      <c r="CK933" s="513" t="str">
        <f t="shared" si="775"/>
        <v>------------------</v>
      </c>
    </row>
    <row r="934" spans="2:89" ht="12.95" customHeight="1" outlineLevel="1" x14ac:dyDescent="0.35">
      <c r="B934" s="7" t="str">
        <f t="shared" si="749"/>
        <v/>
      </c>
      <c r="C934" s="59" t="str">
        <f t="shared" si="750"/>
        <v/>
      </c>
      <c r="D934" s="124" t="str">
        <f t="shared" si="751"/>
        <v/>
      </c>
      <c r="E934" s="16" t="str">
        <f t="shared" si="752"/>
        <v/>
      </c>
      <c r="F934" s="58" t="str">
        <f t="shared" si="753"/>
        <v/>
      </c>
      <c r="G934" s="58" t="str">
        <f t="shared" si="754"/>
        <v/>
      </c>
      <c r="H934" s="58" t="str">
        <f t="shared" si="755"/>
        <v/>
      </c>
      <c r="I934" s="58" t="str">
        <f t="shared" si="756"/>
        <v/>
      </c>
      <c r="J934" s="58" t="str">
        <f t="shared" si="757"/>
        <v/>
      </c>
      <c r="K934" s="58" t="str">
        <f t="shared" si="758"/>
        <v/>
      </c>
      <c r="L934" s="58" t="str">
        <f t="shared" si="759"/>
        <v/>
      </c>
      <c r="M934" s="58" t="str">
        <f t="shared" si="760"/>
        <v/>
      </c>
      <c r="N934" s="58" t="str">
        <f t="shared" si="761"/>
        <v/>
      </c>
      <c r="O934" s="58" t="str">
        <f t="shared" si="762"/>
        <v/>
      </c>
      <c r="P934" s="58" t="str">
        <f t="shared" si="763"/>
        <v/>
      </c>
      <c r="Q934" s="58" t="str">
        <f t="shared" si="764"/>
        <v/>
      </c>
      <c r="R934" s="58" t="str">
        <f t="shared" si="765"/>
        <v/>
      </c>
      <c r="S934" s="58" t="str">
        <f t="shared" si="766"/>
        <v/>
      </c>
      <c r="T934" s="58" t="str">
        <f t="shared" si="767"/>
        <v/>
      </c>
      <c r="U934" s="58" t="str">
        <f t="shared" si="768"/>
        <v/>
      </c>
      <c r="V934" s="58" t="str">
        <f t="shared" si="769"/>
        <v/>
      </c>
      <c r="W934" s="58" t="str">
        <f t="shared" si="770"/>
        <v/>
      </c>
      <c r="Y934" s="161" t="str">
        <f t="shared" si="771"/>
        <v xml:space="preserve"> </v>
      </c>
      <c r="Z934" s="8" t="str">
        <f t="shared" si="772"/>
        <v/>
      </c>
      <c r="AA934" s="7" t="str">
        <f t="shared" si="773"/>
        <v/>
      </c>
      <c r="AB934" s="29" t="str">
        <f t="shared" si="776"/>
        <v/>
      </c>
      <c r="AC934" s="29" t="str">
        <f t="shared" si="776"/>
        <v/>
      </c>
      <c r="AD934" s="29" t="str">
        <f t="shared" si="776"/>
        <v/>
      </c>
      <c r="AE934" s="29" t="str">
        <f t="shared" si="776"/>
        <v/>
      </c>
      <c r="AF934" s="29" t="str">
        <f t="shared" si="776"/>
        <v/>
      </c>
      <c r="AG934" s="29" t="str">
        <f t="shared" si="776"/>
        <v/>
      </c>
      <c r="AH934" s="48">
        <f t="shared" si="718"/>
        <v>929</v>
      </c>
      <c r="AI934" s="136"/>
      <c r="AJ934" s="136"/>
      <c r="AK934" s="136"/>
      <c r="AL934" s="136"/>
      <c r="AM934" s="136"/>
      <c r="AN934" s="136"/>
      <c r="AO934" s="136"/>
      <c r="AP934" s="136"/>
      <c r="AQ934" s="136"/>
      <c r="AR934" s="136"/>
      <c r="AS934" s="136"/>
      <c r="AT934" s="136"/>
      <c r="AU934" s="136"/>
      <c r="AV934" s="136"/>
      <c r="AW934" s="136"/>
      <c r="AX934" s="136"/>
      <c r="AY934" s="136"/>
      <c r="AZ934" s="136"/>
      <c r="BA934" s="136"/>
      <c r="BB934" s="136"/>
      <c r="BC934" s="136"/>
      <c r="BD934" s="136"/>
      <c r="BE934" s="136"/>
      <c r="BF934" s="136"/>
      <c r="BG934" s="136"/>
      <c r="BH934" s="371"/>
      <c r="BI934" s="136"/>
      <c r="BJ934" s="321"/>
      <c r="BK934" s="136"/>
      <c r="BL934" s="136"/>
      <c r="BM934" s="136"/>
      <c r="BN934" s="318">
        <f t="shared" si="777"/>
        <v>929</v>
      </c>
      <c r="BO934" s="319">
        <f t="shared" si="778"/>
        <v>0</v>
      </c>
      <c r="BP934" s="58" t="str">
        <f t="shared" si="780"/>
        <v/>
      </c>
      <c r="BQ934" s="320" t="str">
        <f>IF(AI934="","",VLOOKUP(AJ934,[0]!Qualifier,(COLUMN(AJ934)-34),FALSE))</f>
        <v/>
      </c>
      <c r="BR934" s="320" t="str">
        <f>IF(AJ934="","",VLOOKUP(AK934,[0]!Qualifier,(COLUMN(AK934)-34),FALSE))</f>
        <v/>
      </c>
      <c r="BS934" s="320" t="str">
        <f>IF(AK934="","",VLOOKUP(AL934,[0]!Qualifier,(COLUMN(AL934)-34),FALSE))</f>
        <v/>
      </c>
      <c r="BT934" s="320" t="str">
        <f>IF(AL934="","",VLOOKUP(AM934,[0]!Qualifier,(COLUMN(AM934)-34),FALSE))</f>
        <v/>
      </c>
      <c r="BU934" s="320" t="str">
        <f>IF(AM934="","",VLOOKUP(AN934,[0]!Qualifier,(COLUMN(AN934)-34),FALSE))</f>
        <v/>
      </c>
      <c r="BV934" s="320" t="str">
        <f>IF(AN934="","",VLOOKUP(AO934,[0]!Qualifier,(COLUMN(AO934)-34),FALSE))</f>
        <v/>
      </c>
      <c r="BW934" s="320" t="str">
        <f>IF(AO934="","",VLOOKUP(AP934,[0]!Qualifier,(COLUMN(AP934)-34),FALSE))</f>
        <v/>
      </c>
      <c r="BX934" s="320" t="str">
        <f>IF(AP934="","",VLOOKUP(AQ934,[0]!Qualifier,(COLUMN(AQ934)-34),FALSE))</f>
        <v/>
      </c>
      <c r="BY934" s="320" t="str">
        <f>IF(AQ934="","",VLOOKUP(AR934,[0]!Qualifier,(COLUMN(AR934)-34),FALSE))</f>
        <v/>
      </c>
      <c r="BZ934" s="320" t="str">
        <f>IF(AR934="","",VLOOKUP(AS934,[0]!Qualifier,(COLUMN(AS934)-34),FALSE))</f>
        <v/>
      </c>
      <c r="CA934" s="320" t="str">
        <f>IF(AS934="","",VLOOKUP(AT934,[0]!Qualifier,(COLUMN(AT934)-34),FALSE))</f>
        <v/>
      </c>
      <c r="CB934" s="320" t="str">
        <f>IF(AT934="","",VLOOKUP(AU934,[0]!Qualifier,(COLUMN(AU934)-34),FALSE))</f>
        <v/>
      </c>
      <c r="CC934" s="320" t="str">
        <f>IF(AU934="","",VLOOKUP(AV934,[0]!Qualifier,(COLUMN(AV934)-34),FALSE))</f>
        <v/>
      </c>
      <c r="CD934" s="320" t="str">
        <f>IF(AV934="","",VLOOKUP(AW934,[0]!Qualifier,(COLUMN(AW934)-34),FALSE))</f>
        <v/>
      </c>
      <c r="CE934" s="320" t="str">
        <f>IF(AW934="","",VLOOKUP(AX934,[0]!Qualifier,(COLUMN(AX934)-34),FALSE))</f>
        <v/>
      </c>
      <c r="CF934" s="320" t="str">
        <f>IF(AX934="","",VLOOKUP(AY934,[0]!Qualifier,(COLUMN(AY934)-34),FALSE))</f>
        <v/>
      </c>
      <c r="CG934" s="320" t="str">
        <f>IF(AY934="","",VLOOKUP(AZ934,[0]!Qualifier,(COLUMN(AZ934)-34),FALSE))</f>
        <v/>
      </c>
      <c r="CH934" s="320" t="str">
        <f>IF(AZ934="","",VLOOKUP(BA934,[0]!Qualifier,(COLUMN(BA934)-34),FALSE))</f>
        <v/>
      </c>
      <c r="CI934" s="320" t="str">
        <f>IF(BA934="","",VLOOKUP(BB934,[0]!Qualifier,(COLUMN(BB934)-34),FALSE))</f>
        <v/>
      </c>
      <c r="CJ934" s="320"/>
      <c r="CK934" s="513" t="str">
        <f t="shared" si="775"/>
        <v>------------------</v>
      </c>
    </row>
    <row r="935" spans="2:89" ht="12.95" customHeight="1" outlineLevel="1" x14ac:dyDescent="0.35">
      <c r="B935" s="7" t="str">
        <f t="shared" si="749"/>
        <v/>
      </c>
      <c r="C935" s="59" t="str">
        <f t="shared" si="750"/>
        <v/>
      </c>
      <c r="D935" s="124" t="str">
        <f t="shared" si="751"/>
        <v/>
      </c>
      <c r="E935" s="16" t="str">
        <f t="shared" si="752"/>
        <v/>
      </c>
      <c r="F935" s="58" t="str">
        <f t="shared" si="753"/>
        <v/>
      </c>
      <c r="G935" s="58" t="str">
        <f t="shared" si="754"/>
        <v/>
      </c>
      <c r="H935" s="58" t="str">
        <f t="shared" si="755"/>
        <v/>
      </c>
      <c r="I935" s="58" t="str">
        <f t="shared" si="756"/>
        <v/>
      </c>
      <c r="J935" s="58" t="str">
        <f t="shared" si="757"/>
        <v/>
      </c>
      <c r="K935" s="58" t="str">
        <f t="shared" si="758"/>
        <v/>
      </c>
      <c r="L935" s="58" t="str">
        <f t="shared" si="759"/>
        <v/>
      </c>
      <c r="M935" s="58" t="str">
        <f t="shared" si="760"/>
        <v/>
      </c>
      <c r="N935" s="58" t="str">
        <f t="shared" si="761"/>
        <v/>
      </c>
      <c r="O935" s="58" t="str">
        <f t="shared" si="762"/>
        <v/>
      </c>
      <c r="P935" s="58" t="str">
        <f t="shared" si="763"/>
        <v/>
      </c>
      <c r="Q935" s="58" t="str">
        <f t="shared" si="764"/>
        <v/>
      </c>
      <c r="R935" s="58" t="str">
        <f t="shared" si="765"/>
        <v/>
      </c>
      <c r="S935" s="58" t="str">
        <f t="shared" si="766"/>
        <v/>
      </c>
      <c r="T935" s="58" t="str">
        <f t="shared" si="767"/>
        <v/>
      </c>
      <c r="U935" s="58" t="str">
        <f t="shared" si="768"/>
        <v/>
      </c>
      <c r="V935" s="58" t="str">
        <f t="shared" si="769"/>
        <v/>
      </c>
      <c r="W935" s="58" t="str">
        <f t="shared" si="770"/>
        <v/>
      </c>
      <c r="Y935" s="161" t="str">
        <f t="shared" si="771"/>
        <v xml:space="preserve"> </v>
      </c>
      <c r="Z935" s="8" t="str">
        <f t="shared" si="772"/>
        <v/>
      </c>
      <c r="AA935" s="7" t="str">
        <f t="shared" si="773"/>
        <v/>
      </c>
      <c r="AB935" s="29" t="str">
        <f t="shared" si="776"/>
        <v/>
      </c>
      <c r="AC935" s="29" t="str">
        <f t="shared" si="776"/>
        <v/>
      </c>
      <c r="AD935" s="29" t="str">
        <f t="shared" si="776"/>
        <v/>
      </c>
      <c r="AE935" s="29" t="str">
        <f t="shared" si="776"/>
        <v/>
      </c>
      <c r="AF935" s="29" t="str">
        <f t="shared" si="776"/>
        <v/>
      </c>
      <c r="AG935" s="29" t="str">
        <f t="shared" si="776"/>
        <v/>
      </c>
      <c r="AH935" s="48">
        <f t="shared" si="718"/>
        <v>930</v>
      </c>
      <c r="AI935" s="136"/>
      <c r="AJ935" s="136"/>
      <c r="AK935" s="136"/>
      <c r="AL935" s="136"/>
      <c r="AM935" s="136"/>
      <c r="AN935" s="136"/>
      <c r="AO935" s="136"/>
      <c r="AP935" s="136"/>
      <c r="AQ935" s="136"/>
      <c r="AR935" s="136"/>
      <c r="AS935" s="136"/>
      <c r="AT935" s="136"/>
      <c r="AU935" s="136"/>
      <c r="AV935" s="136"/>
      <c r="AW935" s="136"/>
      <c r="AX935" s="136"/>
      <c r="AY935" s="136"/>
      <c r="AZ935" s="136"/>
      <c r="BA935" s="136"/>
      <c r="BB935" s="136"/>
      <c r="BC935" s="136"/>
      <c r="BD935" s="136"/>
      <c r="BE935" s="136"/>
      <c r="BF935" s="136"/>
      <c r="BG935" s="136"/>
      <c r="BH935" s="371"/>
      <c r="BI935" s="136"/>
      <c r="BJ935" s="321"/>
      <c r="BK935" s="136"/>
      <c r="BL935" s="136"/>
      <c r="BM935" s="136"/>
      <c r="BN935" s="318">
        <f t="shared" si="777"/>
        <v>930</v>
      </c>
      <c r="BO935" s="319">
        <f t="shared" si="778"/>
        <v>0</v>
      </c>
      <c r="BP935" s="58" t="str">
        <f t="shared" si="780"/>
        <v/>
      </c>
      <c r="BQ935" s="320" t="str">
        <f>IF(AI935="","",VLOOKUP(AJ935,[0]!Qualifier,(COLUMN(AJ935)-34),FALSE))</f>
        <v/>
      </c>
      <c r="BR935" s="320" t="str">
        <f>IF(AJ935="","",VLOOKUP(AK935,[0]!Qualifier,(COLUMN(AK935)-34),FALSE))</f>
        <v/>
      </c>
      <c r="BS935" s="320" t="str">
        <f>IF(AK935="","",VLOOKUP(AL935,[0]!Qualifier,(COLUMN(AL935)-34),FALSE))</f>
        <v/>
      </c>
      <c r="BT935" s="320" t="str">
        <f>IF(AL935="","",VLOOKUP(AM935,[0]!Qualifier,(COLUMN(AM935)-34),FALSE))</f>
        <v/>
      </c>
      <c r="BU935" s="320" t="str">
        <f>IF(AM935="","",VLOOKUP(AN935,[0]!Qualifier,(COLUMN(AN935)-34),FALSE))</f>
        <v/>
      </c>
      <c r="BV935" s="320" t="str">
        <f>IF(AN935="","",VLOOKUP(AO935,[0]!Qualifier,(COLUMN(AO935)-34),FALSE))</f>
        <v/>
      </c>
      <c r="BW935" s="320" t="str">
        <f>IF(AO935="","",VLOOKUP(AP935,[0]!Qualifier,(COLUMN(AP935)-34),FALSE))</f>
        <v/>
      </c>
      <c r="BX935" s="320" t="str">
        <f>IF(AP935="","",VLOOKUP(AQ935,[0]!Qualifier,(COLUMN(AQ935)-34),FALSE))</f>
        <v/>
      </c>
      <c r="BY935" s="320" t="str">
        <f>IF(AQ935="","",VLOOKUP(AR935,[0]!Qualifier,(COLUMN(AR935)-34),FALSE))</f>
        <v/>
      </c>
      <c r="BZ935" s="320" t="str">
        <f>IF(AR935="","",VLOOKUP(AS935,[0]!Qualifier,(COLUMN(AS935)-34),FALSE))</f>
        <v/>
      </c>
      <c r="CA935" s="320" t="str">
        <f>IF(AS935="","",VLOOKUP(AT935,[0]!Qualifier,(COLUMN(AT935)-34),FALSE))</f>
        <v/>
      </c>
      <c r="CB935" s="320" t="str">
        <f>IF(AT935="","",VLOOKUP(AU935,[0]!Qualifier,(COLUMN(AU935)-34),FALSE))</f>
        <v/>
      </c>
      <c r="CC935" s="320" t="str">
        <f>IF(AU935="","",VLOOKUP(AV935,[0]!Qualifier,(COLUMN(AV935)-34),FALSE))</f>
        <v/>
      </c>
      <c r="CD935" s="320" t="str">
        <f>IF(AV935="","",VLOOKUP(AW935,[0]!Qualifier,(COLUMN(AW935)-34),FALSE))</f>
        <v/>
      </c>
      <c r="CE935" s="320" t="str">
        <f>IF(AW935="","",VLOOKUP(AX935,[0]!Qualifier,(COLUMN(AX935)-34),FALSE))</f>
        <v/>
      </c>
      <c r="CF935" s="320" t="str">
        <f>IF(AX935="","",VLOOKUP(AY935,[0]!Qualifier,(COLUMN(AY935)-34),FALSE))</f>
        <v/>
      </c>
      <c r="CG935" s="320" t="str">
        <f>IF(AY935="","",VLOOKUP(AZ935,[0]!Qualifier,(COLUMN(AZ935)-34),FALSE))</f>
        <v/>
      </c>
      <c r="CH935" s="320" t="str">
        <f>IF(AZ935="","",VLOOKUP(BA935,[0]!Qualifier,(COLUMN(BA935)-34),FALSE))</f>
        <v/>
      </c>
      <c r="CI935" s="320" t="str">
        <f>IF(BA935="","",VLOOKUP(BB935,[0]!Qualifier,(COLUMN(BB935)-34),FALSE))</f>
        <v/>
      </c>
      <c r="CJ935" s="320"/>
      <c r="CK935" s="513" t="str">
        <f t="shared" si="775"/>
        <v>------------------</v>
      </c>
    </row>
    <row r="936" spans="2:89" outlineLevel="1" x14ac:dyDescent="0.35">
      <c r="B936" s="7" t="str">
        <f t="shared" si="749"/>
        <v/>
      </c>
      <c r="C936" s="59" t="str">
        <f t="shared" si="750"/>
        <v/>
      </c>
      <c r="D936" s="124" t="str">
        <f t="shared" si="751"/>
        <v/>
      </c>
      <c r="E936" s="16" t="str">
        <f t="shared" si="752"/>
        <v/>
      </c>
      <c r="F936" s="58" t="str">
        <f t="shared" si="753"/>
        <v/>
      </c>
      <c r="G936" s="58" t="str">
        <f t="shared" si="754"/>
        <v/>
      </c>
      <c r="H936" s="58" t="str">
        <f t="shared" si="755"/>
        <v/>
      </c>
      <c r="I936" s="58" t="str">
        <f t="shared" si="756"/>
        <v/>
      </c>
      <c r="J936" s="58" t="str">
        <f t="shared" si="757"/>
        <v/>
      </c>
      <c r="K936" s="58" t="str">
        <f t="shared" si="758"/>
        <v/>
      </c>
      <c r="L936" s="58" t="str">
        <f t="shared" si="759"/>
        <v/>
      </c>
      <c r="M936" s="58" t="str">
        <f t="shared" si="760"/>
        <v/>
      </c>
      <c r="N936" s="58" t="str">
        <f t="shared" si="761"/>
        <v/>
      </c>
      <c r="O936" s="58" t="str">
        <f t="shared" si="762"/>
        <v/>
      </c>
      <c r="P936" s="58" t="str">
        <f t="shared" si="763"/>
        <v/>
      </c>
      <c r="Q936" s="58" t="str">
        <f t="shared" si="764"/>
        <v/>
      </c>
      <c r="R936" s="58" t="str">
        <f t="shared" si="765"/>
        <v/>
      </c>
      <c r="S936" s="58" t="str">
        <f t="shared" si="766"/>
        <v/>
      </c>
      <c r="T936" s="58" t="str">
        <f t="shared" si="767"/>
        <v/>
      </c>
      <c r="U936" s="58" t="str">
        <f t="shared" si="768"/>
        <v/>
      </c>
      <c r="V936" s="58" t="str">
        <f t="shared" si="769"/>
        <v/>
      </c>
      <c r="W936" s="58" t="str">
        <f t="shared" si="770"/>
        <v/>
      </c>
      <c r="Y936" s="161" t="str">
        <f t="shared" si="771"/>
        <v xml:space="preserve"> </v>
      </c>
      <c r="Z936" s="8" t="str">
        <f t="shared" si="772"/>
        <v/>
      </c>
      <c r="AA936" s="7" t="str">
        <f t="shared" si="773"/>
        <v/>
      </c>
      <c r="AB936" s="29" t="str">
        <f t="shared" si="776"/>
        <v/>
      </c>
      <c r="AC936" s="29" t="str">
        <f t="shared" si="776"/>
        <v/>
      </c>
      <c r="AD936" s="29" t="str">
        <f t="shared" si="776"/>
        <v/>
      </c>
      <c r="AE936" s="29" t="str">
        <f t="shared" si="776"/>
        <v/>
      </c>
      <c r="AF936" s="29" t="str">
        <f t="shared" si="776"/>
        <v/>
      </c>
      <c r="AG936" s="29" t="str">
        <f t="shared" si="776"/>
        <v/>
      </c>
      <c r="AH936" s="48">
        <f t="shared" si="718"/>
        <v>931</v>
      </c>
      <c r="AI936" s="136"/>
      <c r="AJ936" s="136"/>
      <c r="AK936" s="136"/>
      <c r="AL936" s="136"/>
      <c r="AM936" s="136"/>
      <c r="AN936" s="136"/>
      <c r="AO936" s="136"/>
      <c r="AP936" s="136"/>
      <c r="AQ936" s="136"/>
      <c r="AR936" s="136"/>
      <c r="AS936" s="136"/>
      <c r="AT936" s="136"/>
      <c r="AU936" s="136"/>
      <c r="AV936" s="136"/>
      <c r="AW936" s="136"/>
      <c r="AX936" s="136"/>
      <c r="AY936" s="136"/>
      <c r="AZ936" s="136"/>
      <c r="BA936" s="136"/>
      <c r="BB936" s="136"/>
      <c r="BC936" s="136"/>
      <c r="BD936" s="136"/>
      <c r="BE936" s="136"/>
      <c r="BF936" s="136"/>
      <c r="BG936" s="136"/>
      <c r="BH936" s="371"/>
      <c r="BI936" s="136"/>
      <c r="BJ936" s="321"/>
      <c r="BK936" s="136"/>
      <c r="BL936" s="136"/>
      <c r="BM936" s="136"/>
      <c r="BN936" s="318">
        <f t="shared" si="777"/>
        <v>931</v>
      </c>
      <c r="BO936" s="319">
        <f t="shared" si="778"/>
        <v>0</v>
      </c>
      <c r="BP936" s="58" t="str">
        <f t="shared" si="780"/>
        <v/>
      </c>
      <c r="BQ936" s="320" t="str">
        <f>IF(AI936="","",VLOOKUP(AJ936,[0]!Qualifier,(COLUMN(AJ936)-34),FALSE))</f>
        <v/>
      </c>
      <c r="BR936" s="320" t="str">
        <f>IF(AJ936="","",VLOOKUP(AK936,[0]!Qualifier,(COLUMN(AK936)-34),FALSE))</f>
        <v/>
      </c>
      <c r="BS936" s="320" t="str">
        <f>IF(AK936="","",VLOOKUP(AL936,[0]!Qualifier,(COLUMN(AL936)-34),FALSE))</f>
        <v/>
      </c>
      <c r="BT936" s="320" t="str">
        <f>IF(AL936="","",VLOOKUP(AM936,[0]!Qualifier,(COLUMN(AM936)-34),FALSE))</f>
        <v/>
      </c>
      <c r="BU936" s="320" t="str">
        <f>IF(AM936="","",VLOOKUP(AN936,[0]!Qualifier,(COLUMN(AN936)-34),FALSE))</f>
        <v/>
      </c>
      <c r="BV936" s="320" t="str">
        <f>IF(AN936="","",VLOOKUP(AO936,[0]!Qualifier,(COLUMN(AO936)-34),FALSE))</f>
        <v/>
      </c>
      <c r="BW936" s="320" t="str">
        <f>IF(AO936="","",VLOOKUP(AP936,[0]!Qualifier,(COLUMN(AP936)-34),FALSE))</f>
        <v/>
      </c>
      <c r="BX936" s="320" t="str">
        <f>IF(AP936="","",VLOOKUP(AQ936,[0]!Qualifier,(COLUMN(AQ936)-34),FALSE))</f>
        <v/>
      </c>
      <c r="BY936" s="320" t="str">
        <f>IF(AQ936="","",VLOOKUP(AR936,[0]!Qualifier,(COLUMN(AR936)-34),FALSE))</f>
        <v/>
      </c>
      <c r="BZ936" s="320" t="str">
        <f>IF(AR936="","",VLOOKUP(AS936,[0]!Qualifier,(COLUMN(AS936)-34),FALSE))</f>
        <v/>
      </c>
      <c r="CA936" s="320" t="str">
        <f>IF(AS936="","",VLOOKUP(AT936,[0]!Qualifier,(COLUMN(AT936)-34),FALSE))</f>
        <v/>
      </c>
      <c r="CB936" s="320" t="str">
        <f>IF(AT936="","",VLOOKUP(AU936,[0]!Qualifier,(COLUMN(AU936)-34),FALSE))</f>
        <v/>
      </c>
      <c r="CC936" s="320" t="str">
        <f>IF(AU936="","",VLOOKUP(AV936,[0]!Qualifier,(COLUMN(AV936)-34),FALSE))</f>
        <v/>
      </c>
      <c r="CD936" s="320" t="str">
        <f>IF(AV936="","",VLOOKUP(AW936,[0]!Qualifier,(COLUMN(AW936)-34),FALSE))</f>
        <v/>
      </c>
      <c r="CE936" s="320" t="str">
        <f>IF(AW936="","",VLOOKUP(AX936,[0]!Qualifier,(COLUMN(AX936)-34),FALSE))</f>
        <v/>
      </c>
      <c r="CF936" s="320" t="str">
        <f>IF(AX936="","",VLOOKUP(AY936,[0]!Qualifier,(COLUMN(AY936)-34),FALSE))</f>
        <v/>
      </c>
      <c r="CG936" s="320" t="str">
        <f>IF(AY936="","",VLOOKUP(AZ936,[0]!Qualifier,(COLUMN(AZ936)-34),FALSE))</f>
        <v/>
      </c>
      <c r="CH936" s="320" t="str">
        <f>IF(AZ936="","",VLOOKUP(BA936,[0]!Qualifier,(COLUMN(BA936)-34),FALSE))</f>
        <v/>
      </c>
      <c r="CI936" s="320" t="str">
        <f>IF(BA936="","",VLOOKUP(BB936,[0]!Qualifier,(COLUMN(BB936)-34),FALSE))</f>
        <v/>
      </c>
      <c r="CJ936" s="320"/>
      <c r="CK936" s="513" t="str">
        <f t="shared" si="775"/>
        <v>------------------</v>
      </c>
    </row>
    <row r="937" spans="2:89" ht="12.95" customHeight="1" outlineLevel="1" x14ac:dyDescent="0.35">
      <c r="B937" s="7" t="str">
        <f t="shared" si="749"/>
        <v/>
      </c>
      <c r="C937" s="59" t="str">
        <f t="shared" si="750"/>
        <v/>
      </c>
      <c r="D937" s="124" t="str">
        <f t="shared" si="751"/>
        <v/>
      </c>
      <c r="E937" s="16" t="str">
        <f t="shared" si="752"/>
        <v/>
      </c>
      <c r="F937" s="58" t="str">
        <f t="shared" si="753"/>
        <v/>
      </c>
      <c r="G937" s="58" t="str">
        <f t="shared" si="754"/>
        <v/>
      </c>
      <c r="H937" s="58" t="str">
        <f t="shared" si="755"/>
        <v/>
      </c>
      <c r="I937" s="58" t="str">
        <f t="shared" si="756"/>
        <v/>
      </c>
      <c r="J937" s="58" t="str">
        <f t="shared" si="757"/>
        <v/>
      </c>
      <c r="K937" s="58" t="str">
        <f t="shared" si="758"/>
        <v/>
      </c>
      <c r="L937" s="58" t="str">
        <f t="shared" si="759"/>
        <v/>
      </c>
      <c r="M937" s="58" t="str">
        <f t="shared" si="760"/>
        <v/>
      </c>
      <c r="N937" s="58" t="str">
        <f t="shared" si="761"/>
        <v/>
      </c>
      <c r="O937" s="58" t="str">
        <f t="shared" si="762"/>
        <v/>
      </c>
      <c r="P937" s="58" t="str">
        <f t="shared" si="763"/>
        <v/>
      </c>
      <c r="Q937" s="58" t="str">
        <f t="shared" si="764"/>
        <v/>
      </c>
      <c r="R937" s="58" t="str">
        <f t="shared" si="765"/>
        <v/>
      </c>
      <c r="S937" s="58" t="str">
        <f t="shared" si="766"/>
        <v/>
      </c>
      <c r="T937" s="58" t="str">
        <f t="shared" si="767"/>
        <v/>
      </c>
      <c r="U937" s="58" t="str">
        <f t="shared" si="768"/>
        <v/>
      </c>
      <c r="V937" s="58" t="str">
        <f t="shared" si="769"/>
        <v/>
      </c>
      <c r="W937" s="58" t="str">
        <f t="shared" si="770"/>
        <v/>
      </c>
      <c r="Y937" s="161" t="str">
        <f t="shared" si="771"/>
        <v xml:space="preserve"> </v>
      </c>
      <c r="Z937" s="8" t="str">
        <f t="shared" si="772"/>
        <v/>
      </c>
      <c r="AA937" s="7" t="str">
        <f t="shared" si="773"/>
        <v/>
      </c>
      <c r="AB937" s="29" t="str">
        <f t="shared" si="776"/>
        <v/>
      </c>
      <c r="AC937" s="29" t="str">
        <f t="shared" si="776"/>
        <v/>
      </c>
      <c r="AD937" s="29" t="str">
        <f t="shared" si="776"/>
        <v/>
      </c>
      <c r="AE937" s="29" t="str">
        <f t="shared" si="776"/>
        <v/>
      </c>
      <c r="AF937" s="29" t="str">
        <f t="shared" si="776"/>
        <v/>
      </c>
      <c r="AG937" s="29" t="str">
        <f t="shared" si="776"/>
        <v/>
      </c>
      <c r="AH937" s="48">
        <f t="shared" si="718"/>
        <v>932</v>
      </c>
      <c r="AI937" s="136"/>
      <c r="AJ937" s="136"/>
      <c r="AK937" s="136"/>
      <c r="AL937" s="136"/>
      <c r="AM937" s="136"/>
      <c r="AN937" s="136"/>
      <c r="AO937" s="136"/>
      <c r="AP937" s="136"/>
      <c r="AQ937" s="136"/>
      <c r="AR937" s="136"/>
      <c r="AS937" s="136"/>
      <c r="AT937" s="136"/>
      <c r="AU937" s="136"/>
      <c r="AV937" s="136"/>
      <c r="AW937" s="136"/>
      <c r="AX937" s="136"/>
      <c r="AY937" s="136"/>
      <c r="AZ937" s="136"/>
      <c r="BA937" s="136"/>
      <c r="BB937" s="136"/>
      <c r="BC937" s="136"/>
      <c r="BD937" s="136"/>
      <c r="BE937" s="136"/>
      <c r="BF937" s="136"/>
      <c r="BG937" s="136"/>
      <c r="BH937" s="371"/>
      <c r="BI937" s="136"/>
      <c r="BJ937" s="321"/>
      <c r="BK937" s="136"/>
      <c r="BL937" s="136"/>
      <c r="BM937" s="136"/>
      <c r="BN937" s="318">
        <f t="shared" si="777"/>
        <v>932</v>
      </c>
      <c r="BO937" s="319">
        <f t="shared" si="778"/>
        <v>0</v>
      </c>
      <c r="BP937" s="58" t="str">
        <f t="shared" si="780"/>
        <v/>
      </c>
      <c r="BQ937" s="320" t="str">
        <f>IF(AI937="","",VLOOKUP(AJ937,[0]!Qualifier,(COLUMN(AJ937)-34),FALSE))</f>
        <v/>
      </c>
      <c r="BR937" s="320" t="str">
        <f>IF(AJ937="","",VLOOKUP(AK937,[0]!Qualifier,(COLUMN(AK937)-34),FALSE))</f>
        <v/>
      </c>
      <c r="BS937" s="320" t="str">
        <f>IF(AK937="","",VLOOKUP(AL937,[0]!Qualifier,(COLUMN(AL937)-34),FALSE))</f>
        <v/>
      </c>
      <c r="BT937" s="320" t="str">
        <f>IF(AL937="","",VLOOKUP(AM937,[0]!Qualifier,(COLUMN(AM937)-34),FALSE))</f>
        <v/>
      </c>
      <c r="BU937" s="320" t="str">
        <f>IF(AM937="","",VLOOKUP(AN937,[0]!Qualifier,(COLUMN(AN937)-34),FALSE))</f>
        <v/>
      </c>
      <c r="BV937" s="320" t="str">
        <f>IF(AN937="","",VLOOKUP(AO937,[0]!Qualifier,(COLUMN(AO937)-34),FALSE))</f>
        <v/>
      </c>
      <c r="BW937" s="320" t="str">
        <f>IF(AO937="","",VLOOKUP(AP937,[0]!Qualifier,(COLUMN(AP937)-34),FALSE))</f>
        <v/>
      </c>
      <c r="BX937" s="320" t="str">
        <f>IF(AP937="","",VLOOKUP(AQ937,[0]!Qualifier,(COLUMN(AQ937)-34),FALSE))</f>
        <v/>
      </c>
      <c r="BY937" s="320" t="str">
        <f>IF(AQ937="","",VLOOKUP(AR937,[0]!Qualifier,(COLUMN(AR937)-34),FALSE))</f>
        <v/>
      </c>
      <c r="BZ937" s="320" t="str">
        <f>IF(AR937="","",VLOOKUP(AS937,[0]!Qualifier,(COLUMN(AS937)-34),FALSE))</f>
        <v/>
      </c>
      <c r="CA937" s="320" t="str">
        <f>IF(AS937="","",VLOOKUP(AT937,[0]!Qualifier,(COLUMN(AT937)-34),FALSE))</f>
        <v/>
      </c>
      <c r="CB937" s="320" t="str">
        <f>IF(AT937="","",VLOOKUP(AU937,[0]!Qualifier,(COLUMN(AU937)-34),FALSE))</f>
        <v/>
      </c>
      <c r="CC937" s="320" t="str">
        <f>IF(AU937="","",VLOOKUP(AV937,[0]!Qualifier,(COLUMN(AV937)-34),FALSE))</f>
        <v/>
      </c>
      <c r="CD937" s="320" t="str">
        <f>IF(AV937="","",VLOOKUP(AW937,[0]!Qualifier,(COLUMN(AW937)-34),FALSE))</f>
        <v/>
      </c>
      <c r="CE937" s="320" t="str">
        <f>IF(AW937="","",VLOOKUP(AX937,[0]!Qualifier,(COLUMN(AX937)-34),FALSE))</f>
        <v/>
      </c>
      <c r="CF937" s="320" t="str">
        <f>IF(AX937="","",VLOOKUP(AY937,[0]!Qualifier,(COLUMN(AY937)-34),FALSE))</f>
        <v/>
      </c>
      <c r="CG937" s="320" t="str">
        <f>IF(AY937="","",VLOOKUP(AZ937,[0]!Qualifier,(COLUMN(AZ937)-34),FALSE))</f>
        <v/>
      </c>
      <c r="CH937" s="320" t="str">
        <f>IF(AZ937="","",VLOOKUP(BA937,[0]!Qualifier,(COLUMN(BA937)-34),FALSE))</f>
        <v/>
      </c>
      <c r="CI937" s="320" t="str">
        <f>IF(BA937="","",VLOOKUP(BB937,[0]!Qualifier,(COLUMN(BB937)-34),FALSE))</f>
        <v/>
      </c>
      <c r="CJ937" s="320"/>
      <c r="CK937" s="513" t="str">
        <f t="shared" si="775"/>
        <v>------------------</v>
      </c>
    </row>
    <row r="938" spans="2:89" ht="12.95" customHeight="1" outlineLevel="1" x14ac:dyDescent="0.35">
      <c r="B938" s="7" t="str">
        <f t="shared" si="749"/>
        <v/>
      </c>
      <c r="C938" s="59" t="str">
        <f t="shared" si="750"/>
        <v/>
      </c>
      <c r="D938" s="124" t="str">
        <f t="shared" si="751"/>
        <v/>
      </c>
      <c r="E938" s="16" t="str">
        <f t="shared" si="752"/>
        <v/>
      </c>
      <c r="F938" s="58" t="str">
        <f t="shared" si="753"/>
        <v/>
      </c>
      <c r="G938" s="58" t="str">
        <f t="shared" si="754"/>
        <v/>
      </c>
      <c r="H938" s="58" t="str">
        <f t="shared" si="755"/>
        <v/>
      </c>
      <c r="I938" s="58" t="str">
        <f t="shared" si="756"/>
        <v/>
      </c>
      <c r="J938" s="58" t="str">
        <f t="shared" si="757"/>
        <v/>
      </c>
      <c r="K938" s="58" t="str">
        <f t="shared" si="758"/>
        <v/>
      </c>
      <c r="L938" s="58" t="str">
        <f t="shared" si="759"/>
        <v/>
      </c>
      <c r="M938" s="58" t="str">
        <f t="shared" si="760"/>
        <v/>
      </c>
      <c r="N938" s="58" t="str">
        <f t="shared" si="761"/>
        <v/>
      </c>
      <c r="O938" s="58" t="str">
        <f t="shared" si="762"/>
        <v/>
      </c>
      <c r="P938" s="58" t="str">
        <f t="shared" si="763"/>
        <v/>
      </c>
      <c r="Q938" s="58" t="str">
        <f t="shared" si="764"/>
        <v/>
      </c>
      <c r="R938" s="58" t="str">
        <f t="shared" si="765"/>
        <v/>
      </c>
      <c r="S938" s="58" t="str">
        <f t="shared" si="766"/>
        <v/>
      </c>
      <c r="T938" s="58" t="str">
        <f t="shared" si="767"/>
        <v/>
      </c>
      <c r="U938" s="58" t="str">
        <f t="shared" si="768"/>
        <v/>
      </c>
      <c r="V938" s="58" t="str">
        <f t="shared" si="769"/>
        <v/>
      </c>
      <c r="W938" s="58" t="str">
        <f t="shared" si="770"/>
        <v/>
      </c>
      <c r="Y938" s="161" t="str">
        <f t="shared" si="771"/>
        <v xml:space="preserve"> </v>
      </c>
      <c r="Z938" s="8" t="str">
        <f t="shared" si="772"/>
        <v/>
      </c>
      <c r="AA938" s="7" t="str">
        <f t="shared" si="773"/>
        <v/>
      </c>
      <c r="AB938" s="29" t="str">
        <f t="shared" si="776"/>
        <v/>
      </c>
      <c r="AC938" s="29" t="str">
        <f t="shared" si="776"/>
        <v/>
      </c>
      <c r="AD938" s="29" t="str">
        <f t="shared" si="776"/>
        <v/>
      </c>
      <c r="AE938" s="29" t="str">
        <f t="shared" si="776"/>
        <v/>
      </c>
      <c r="AF938" s="29" t="str">
        <f t="shared" si="776"/>
        <v/>
      </c>
      <c r="AG938" s="29" t="str">
        <f t="shared" si="776"/>
        <v/>
      </c>
      <c r="AH938" s="48">
        <f t="shared" si="718"/>
        <v>933</v>
      </c>
      <c r="AI938" s="136"/>
      <c r="AJ938" s="136"/>
      <c r="AK938" s="136"/>
      <c r="AL938" s="136"/>
      <c r="AM938" s="136"/>
      <c r="AN938" s="136"/>
      <c r="AO938" s="136"/>
      <c r="AP938" s="136"/>
      <c r="AQ938" s="136"/>
      <c r="AR938" s="136"/>
      <c r="AS938" s="136"/>
      <c r="AT938" s="136"/>
      <c r="AU938" s="136"/>
      <c r="AV938" s="136"/>
      <c r="AW938" s="136"/>
      <c r="AX938" s="136"/>
      <c r="AY938" s="136"/>
      <c r="AZ938" s="136"/>
      <c r="BA938" s="136"/>
      <c r="BB938" s="136"/>
      <c r="BC938" s="136"/>
      <c r="BD938" s="136"/>
      <c r="BE938" s="136"/>
      <c r="BF938" s="136"/>
      <c r="BG938" s="136"/>
      <c r="BH938" s="371"/>
      <c r="BI938" s="136"/>
      <c r="BJ938" s="321"/>
      <c r="BK938" s="136"/>
      <c r="BL938" s="136"/>
      <c r="BM938" s="136"/>
      <c r="BN938" s="318">
        <f t="shared" si="777"/>
        <v>933</v>
      </c>
      <c r="BO938" s="319">
        <f t="shared" si="778"/>
        <v>0</v>
      </c>
      <c r="BP938" s="58" t="str">
        <f t="shared" si="780"/>
        <v/>
      </c>
      <c r="BQ938" s="320" t="str">
        <f>IF(AI938="","",VLOOKUP(AJ938,[0]!Qualifier,(COLUMN(AJ938)-34),FALSE))</f>
        <v/>
      </c>
      <c r="BR938" s="320" t="str">
        <f>IF(AJ938="","",VLOOKUP(AK938,[0]!Qualifier,(COLUMN(AK938)-34),FALSE))</f>
        <v/>
      </c>
      <c r="BS938" s="320" t="str">
        <f>IF(AK938="","",VLOOKUP(AL938,[0]!Qualifier,(COLUMN(AL938)-34),FALSE))</f>
        <v/>
      </c>
      <c r="BT938" s="320" t="str">
        <f>IF(AL938="","",VLOOKUP(AM938,[0]!Qualifier,(COLUMN(AM938)-34),FALSE))</f>
        <v/>
      </c>
      <c r="BU938" s="320" t="str">
        <f>IF(AM938="","",VLOOKUP(AN938,[0]!Qualifier,(COLUMN(AN938)-34),FALSE))</f>
        <v/>
      </c>
      <c r="BV938" s="320" t="str">
        <f>IF(AN938="","",VLOOKUP(AO938,[0]!Qualifier,(COLUMN(AO938)-34),FALSE))</f>
        <v/>
      </c>
      <c r="BW938" s="320" t="str">
        <f>IF(AO938="","",VLOOKUP(AP938,[0]!Qualifier,(COLUMN(AP938)-34),FALSE))</f>
        <v/>
      </c>
      <c r="BX938" s="320" t="str">
        <f>IF(AP938="","",VLOOKUP(AQ938,[0]!Qualifier,(COLUMN(AQ938)-34),FALSE))</f>
        <v/>
      </c>
      <c r="BY938" s="320" t="str">
        <f>IF(AQ938="","",VLOOKUP(AR938,[0]!Qualifier,(COLUMN(AR938)-34),FALSE))</f>
        <v/>
      </c>
      <c r="BZ938" s="320" t="str">
        <f>IF(AR938="","",VLOOKUP(AS938,[0]!Qualifier,(COLUMN(AS938)-34),FALSE))</f>
        <v/>
      </c>
      <c r="CA938" s="320" t="str">
        <f>IF(AS938="","",VLOOKUP(AT938,[0]!Qualifier,(COLUMN(AT938)-34),FALSE))</f>
        <v/>
      </c>
      <c r="CB938" s="320" t="str">
        <f>IF(AT938="","",VLOOKUP(AU938,[0]!Qualifier,(COLUMN(AU938)-34),FALSE))</f>
        <v/>
      </c>
      <c r="CC938" s="320" t="str">
        <f>IF(AU938="","",VLOOKUP(AV938,[0]!Qualifier,(COLUMN(AV938)-34),FALSE))</f>
        <v/>
      </c>
      <c r="CD938" s="320" t="str">
        <f>IF(AV938="","",VLOOKUP(AW938,[0]!Qualifier,(COLUMN(AW938)-34),FALSE))</f>
        <v/>
      </c>
      <c r="CE938" s="320" t="str">
        <f>IF(AW938="","",VLOOKUP(AX938,[0]!Qualifier,(COLUMN(AX938)-34),FALSE))</f>
        <v/>
      </c>
      <c r="CF938" s="320" t="str">
        <f>IF(AX938="","",VLOOKUP(AY938,[0]!Qualifier,(COLUMN(AY938)-34),FALSE))</f>
        <v/>
      </c>
      <c r="CG938" s="320" t="str">
        <f>IF(AY938="","",VLOOKUP(AZ938,[0]!Qualifier,(COLUMN(AZ938)-34),FALSE))</f>
        <v/>
      </c>
      <c r="CH938" s="320" t="str">
        <f>IF(AZ938="","",VLOOKUP(BA938,[0]!Qualifier,(COLUMN(BA938)-34),FALSE))</f>
        <v/>
      </c>
      <c r="CI938" s="320" t="str">
        <f>IF(BA938="","",VLOOKUP(BB938,[0]!Qualifier,(COLUMN(BB938)-34),FALSE))</f>
        <v/>
      </c>
      <c r="CJ938" s="320"/>
      <c r="CK938" s="513" t="str">
        <f t="shared" si="775"/>
        <v>------------------</v>
      </c>
    </row>
    <row r="939" spans="2:89" ht="12.95" customHeight="1" outlineLevel="1" x14ac:dyDescent="0.35">
      <c r="B939" s="7" t="str">
        <f t="shared" si="749"/>
        <v/>
      </c>
      <c r="C939" s="59" t="str">
        <f t="shared" si="750"/>
        <v/>
      </c>
      <c r="D939" s="124" t="str">
        <f t="shared" si="751"/>
        <v/>
      </c>
      <c r="E939" s="16" t="str">
        <f t="shared" si="752"/>
        <v/>
      </c>
      <c r="F939" s="58" t="str">
        <f t="shared" si="753"/>
        <v/>
      </c>
      <c r="G939" s="58" t="str">
        <f t="shared" si="754"/>
        <v/>
      </c>
      <c r="H939" s="58" t="str">
        <f t="shared" si="755"/>
        <v/>
      </c>
      <c r="I939" s="58" t="str">
        <f t="shared" si="756"/>
        <v/>
      </c>
      <c r="J939" s="58" t="str">
        <f t="shared" si="757"/>
        <v/>
      </c>
      <c r="K939" s="58" t="str">
        <f t="shared" si="758"/>
        <v/>
      </c>
      <c r="L939" s="58" t="str">
        <f t="shared" si="759"/>
        <v/>
      </c>
      <c r="M939" s="58" t="str">
        <f t="shared" si="760"/>
        <v/>
      </c>
      <c r="N939" s="58" t="str">
        <f t="shared" si="761"/>
        <v/>
      </c>
      <c r="O939" s="58" t="str">
        <f t="shared" si="762"/>
        <v/>
      </c>
      <c r="P939" s="58" t="str">
        <f t="shared" si="763"/>
        <v/>
      </c>
      <c r="Q939" s="58" t="str">
        <f t="shared" si="764"/>
        <v/>
      </c>
      <c r="R939" s="58" t="str">
        <f t="shared" si="765"/>
        <v/>
      </c>
      <c r="S939" s="58" t="str">
        <f t="shared" si="766"/>
        <v/>
      </c>
      <c r="T939" s="58" t="str">
        <f t="shared" si="767"/>
        <v/>
      </c>
      <c r="U939" s="58" t="str">
        <f t="shared" si="768"/>
        <v/>
      </c>
      <c r="V939" s="58" t="str">
        <f t="shared" si="769"/>
        <v/>
      </c>
      <c r="W939" s="58" t="str">
        <f t="shared" si="770"/>
        <v/>
      </c>
      <c r="Y939" s="161" t="str">
        <f t="shared" si="771"/>
        <v xml:space="preserve"> </v>
      </c>
      <c r="Z939" s="8" t="str">
        <f t="shared" si="772"/>
        <v/>
      </c>
      <c r="AA939" s="7" t="str">
        <f t="shared" si="773"/>
        <v/>
      </c>
      <c r="AB939" s="29" t="str">
        <f t="shared" si="776"/>
        <v/>
      </c>
      <c r="AC939" s="29" t="str">
        <f t="shared" si="776"/>
        <v/>
      </c>
      <c r="AD939" s="29" t="str">
        <f t="shared" si="776"/>
        <v/>
      </c>
      <c r="AE939" s="29" t="str">
        <f t="shared" si="776"/>
        <v/>
      </c>
      <c r="AF939" s="29" t="str">
        <f t="shared" si="776"/>
        <v/>
      </c>
      <c r="AG939" s="29" t="str">
        <f t="shared" si="776"/>
        <v/>
      </c>
      <c r="AH939" s="48">
        <f t="shared" si="718"/>
        <v>934</v>
      </c>
      <c r="AI939" s="136"/>
      <c r="AJ939" s="136"/>
      <c r="AK939" s="136"/>
      <c r="AL939" s="136"/>
      <c r="AM939" s="136"/>
      <c r="AN939" s="136"/>
      <c r="AO939" s="136"/>
      <c r="AP939" s="136"/>
      <c r="AQ939" s="136"/>
      <c r="AR939" s="136"/>
      <c r="AS939" s="136"/>
      <c r="AT939" s="136"/>
      <c r="AU939" s="136"/>
      <c r="AV939" s="136"/>
      <c r="AW939" s="136"/>
      <c r="AX939" s="136"/>
      <c r="AY939" s="136"/>
      <c r="AZ939" s="136"/>
      <c r="BA939" s="136"/>
      <c r="BB939" s="136"/>
      <c r="BC939" s="136"/>
      <c r="BD939" s="136"/>
      <c r="BE939" s="136"/>
      <c r="BF939" s="136"/>
      <c r="BG939" s="136"/>
      <c r="BH939" s="371"/>
      <c r="BI939" s="136"/>
      <c r="BJ939" s="321"/>
      <c r="BK939" s="136"/>
      <c r="BL939" s="136"/>
      <c r="BM939" s="136"/>
      <c r="BN939" s="318">
        <f t="shared" si="777"/>
        <v>934</v>
      </c>
      <c r="BO939" s="319">
        <f t="shared" si="778"/>
        <v>0</v>
      </c>
      <c r="BP939" s="58" t="str">
        <f t="shared" si="780"/>
        <v/>
      </c>
      <c r="BQ939" s="320" t="str">
        <f>IF(AI939="","",VLOOKUP(AJ939,[0]!Qualifier,(COLUMN(AJ939)-34),FALSE))</f>
        <v/>
      </c>
      <c r="BR939" s="320" t="str">
        <f>IF(AJ939="","",VLOOKUP(AK939,[0]!Qualifier,(COLUMN(AK939)-34),FALSE))</f>
        <v/>
      </c>
      <c r="BS939" s="320" t="str">
        <f>IF(AK939="","",VLOOKUP(AL939,[0]!Qualifier,(COLUMN(AL939)-34),FALSE))</f>
        <v/>
      </c>
      <c r="BT939" s="320" t="str">
        <f>IF(AL939="","",VLOOKUP(AM939,[0]!Qualifier,(COLUMN(AM939)-34),FALSE))</f>
        <v/>
      </c>
      <c r="BU939" s="320" t="str">
        <f>IF(AM939="","",VLOOKUP(AN939,[0]!Qualifier,(COLUMN(AN939)-34),FALSE))</f>
        <v/>
      </c>
      <c r="BV939" s="320" t="str">
        <f>IF(AN939="","",VLOOKUP(AO939,[0]!Qualifier,(COLUMN(AO939)-34),FALSE))</f>
        <v/>
      </c>
      <c r="BW939" s="320" t="str">
        <f>IF(AO939="","",VLOOKUP(AP939,[0]!Qualifier,(COLUMN(AP939)-34),FALSE))</f>
        <v/>
      </c>
      <c r="BX939" s="320" t="str">
        <f>IF(AP939="","",VLOOKUP(AQ939,[0]!Qualifier,(COLUMN(AQ939)-34),FALSE))</f>
        <v/>
      </c>
      <c r="BY939" s="320" t="str">
        <f>IF(AQ939="","",VLOOKUP(AR939,[0]!Qualifier,(COLUMN(AR939)-34),FALSE))</f>
        <v/>
      </c>
      <c r="BZ939" s="320" t="str">
        <f>IF(AR939="","",VLOOKUP(AS939,[0]!Qualifier,(COLUMN(AS939)-34),FALSE))</f>
        <v/>
      </c>
      <c r="CA939" s="320" t="str">
        <f>IF(AS939="","",VLOOKUP(AT939,[0]!Qualifier,(COLUMN(AT939)-34),FALSE))</f>
        <v/>
      </c>
      <c r="CB939" s="320" t="str">
        <f>IF(AT939="","",VLOOKUP(AU939,[0]!Qualifier,(COLUMN(AU939)-34),FALSE))</f>
        <v/>
      </c>
      <c r="CC939" s="320" t="str">
        <f>IF(AU939="","",VLOOKUP(AV939,[0]!Qualifier,(COLUMN(AV939)-34),FALSE))</f>
        <v/>
      </c>
      <c r="CD939" s="320" t="str">
        <f>IF(AV939="","",VLOOKUP(AW939,[0]!Qualifier,(COLUMN(AW939)-34),FALSE))</f>
        <v/>
      </c>
      <c r="CE939" s="320" t="str">
        <f>IF(AW939="","",VLOOKUP(AX939,[0]!Qualifier,(COLUMN(AX939)-34),FALSE))</f>
        <v/>
      </c>
      <c r="CF939" s="320" t="str">
        <f>IF(AX939="","",VLOOKUP(AY939,[0]!Qualifier,(COLUMN(AY939)-34),FALSE))</f>
        <v/>
      </c>
      <c r="CG939" s="320" t="str">
        <f>IF(AY939="","",VLOOKUP(AZ939,[0]!Qualifier,(COLUMN(AZ939)-34),FALSE))</f>
        <v/>
      </c>
      <c r="CH939" s="320" t="str">
        <f>IF(AZ939="","",VLOOKUP(BA939,[0]!Qualifier,(COLUMN(BA939)-34),FALSE))</f>
        <v/>
      </c>
      <c r="CI939" s="320" t="str">
        <f>IF(BA939="","",VLOOKUP(BB939,[0]!Qualifier,(COLUMN(BB939)-34),FALSE))</f>
        <v/>
      </c>
      <c r="CJ939" s="320"/>
      <c r="CK939" s="513" t="str">
        <f t="shared" si="775"/>
        <v>------------------</v>
      </c>
    </row>
    <row r="940" spans="2:89" ht="12.95" customHeight="1" outlineLevel="1" x14ac:dyDescent="0.35">
      <c r="B940" s="7" t="str">
        <f t="shared" si="749"/>
        <v/>
      </c>
      <c r="C940" s="59" t="str">
        <f t="shared" si="750"/>
        <v/>
      </c>
      <c r="D940" s="124" t="str">
        <f t="shared" si="751"/>
        <v/>
      </c>
      <c r="E940" s="16" t="str">
        <f t="shared" si="752"/>
        <v/>
      </c>
      <c r="F940" s="58" t="str">
        <f t="shared" si="753"/>
        <v/>
      </c>
      <c r="G940" s="58" t="str">
        <f t="shared" si="754"/>
        <v/>
      </c>
      <c r="H940" s="58" t="str">
        <f t="shared" si="755"/>
        <v/>
      </c>
      <c r="I940" s="58" t="str">
        <f t="shared" si="756"/>
        <v/>
      </c>
      <c r="J940" s="58" t="str">
        <f t="shared" si="757"/>
        <v/>
      </c>
      <c r="K940" s="58" t="str">
        <f t="shared" si="758"/>
        <v/>
      </c>
      <c r="L940" s="58" t="str">
        <f t="shared" si="759"/>
        <v/>
      </c>
      <c r="M940" s="58" t="str">
        <f t="shared" si="760"/>
        <v/>
      </c>
      <c r="N940" s="58" t="str">
        <f t="shared" si="761"/>
        <v/>
      </c>
      <c r="O940" s="58" t="str">
        <f t="shared" si="762"/>
        <v/>
      </c>
      <c r="P940" s="58" t="str">
        <f t="shared" si="763"/>
        <v/>
      </c>
      <c r="Q940" s="58" t="str">
        <f t="shared" si="764"/>
        <v/>
      </c>
      <c r="R940" s="58" t="str">
        <f t="shared" si="765"/>
        <v/>
      </c>
      <c r="S940" s="58" t="str">
        <f t="shared" si="766"/>
        <v/>
      </c>
      <c r="T940" s="58" t="str">
        <f t="shared" si="767"/>
        <v/>
      </c>
      <c r="U940" s="58" t="str">
        <f t="shared" si="768"/>
        <v/>
      </c>
      <c r="V940" s="58" t="str">
        <f t="shared" si="769"/>
        <v/>
      </c>
      <c r="W940" s="58" t="str">
        <f t="shared" si="770"/>
        <v/>
      </c>
      <c r="Y940" s="161" t="str">
        <f t="shared" si="771"/>
        <v xml:space="preserve"> </v>
      </c>
      <c r="Z940" s="8" t="str">
        <f t="shared" si="772"/>
        <v/>
      </c>
      <c r="AA940" s="7" t="str">
        <f t="shared" si="773"/>
        <v/>
      </c>
      <c r="AB940" s="29" t="str">
        <f t="shared" si="776"/>
        <v/>
      </c>
      <c r="AC940" s="29" t="str">
        <f t="shared" si="776"/>
        <v/>
      </c>
      <c r="AD940" s="29" t="str">
        <f t="shared" si="776"/>
        <v/>
      </c>
      <c r="AE940" s="29" t="str">
        <f t="shared" si="776"/>
        <v/>
      </c>
      <c r="AF940" s="29" t="str">
        <f t="shared" si="776"/>
        <v/>
      </c>
      <c r="AG940" s="29" t="str">
        <f t="shared" si="776"/>
        <v/>
      </c>
      <c r="AH940" s="48">
        <f t="shared" si="718"/>
        <v>935</v>
      </c>
      <c r="AI940" s="136"/>
      <c r="AJ940" s="136"/>
      <c r="AK940" s="136"/>
      <c r="AL940" s="136"/>
      <c r="AM940" s="136"/>
      <c r="AN940" s="136"/>
      <c r="AO940" s="136"/>
      <c r="AP940" s="136"/>
      <c r="AQ940" s="136"/>
      <c r="AR940" s="136"/>
      <c r="AS940" s="136"/>
      <c r="AT940" s="136"/>
      <c r="AU940" s="136"/>
      <c r="AV940" s="136"/>
      <c r="AW940" s="136"/>
      <c r="AX940" s="136"/>
      <c r="AY940" s="136"/>
      <c r="AZ940" s="136"/>
      <c r="BA940" s="136"/>
      <c r="BB940" s="136"/>
      <c r="BC940" s="136"/>
      <c r="BD940" s="136"/>
      <c r="BE940" s="136"/>
      <c r="BF940" s="136"/>
      <c r="BG940" s="136"/>
      <c r="BH940" s="371"/>
      <c r="BI940" s="136"/>
      <c r="BJ940" s="321"/>
      <c r="BK940" s="136"/>
      <c r="BL940" s="136"/>
      <c r="BM940" s="136"/>
      <c r="BN940" s="318">
        <f t="shared" si="777"/>
        <v>935</v>
      </c>
      <c r="BO940" s="319">
        <f t="shared" si="778"/>
        <v>0</v>
      </c>
      <c r="BP940" s="58" t="str">
        <f t="shared" si="780"/>
        <v/>
      </c>
      <c r="BQ940" s="320" t="str">
        <f>IF(AI940="","",VLOOKUP(AJ940,[0]!Qualifier,(COLUMN(AJ940)-34),FALSE))</f>
        <v/>
      </c>
      <c r="BR940" s="320" t="str">
        <f>IF(AJ940="","",VLOOKUP(AK940,[0]!Qualifier,(COLUMN(AK940)-34),FALSE))</f>
        <v/>
      </c>
      <c r="BS940" s="320" t="str">
        <f>IF(AK940="","",VLOOKUP(AL940,[0]!Qualifier,(COLUMN(AL940)-34),FALSE))</f>
        <v/>
      </c>
      <c r="BT940" s="320" t="str">
        <f>IF(AL940="","",VLOOKUP(AM940,[0]!Qualifier,(COLUMN(AM940)-34),FALSE))</f>
        <v/>
      </c>
      <c r="BU940" s="320" t="str">
        <f>IF(AM940="","",VLOOKUP(AN940,[0]!Qualifier,(COLUMN(AN940)-34),FALSE))</f>
        <v/>
      </c>
      <c r="BV940" s="320" t="str">
        <f>IF(AN940="","",VLOOKUP(AO940,[0]!Qualifier,(COLUMN(AO940)-34),FALSE))</f>
        <v/>
      </c>
      <c r="BW940" s="320" t="str">
        <f>IF(AO940="","",VLOOKUP(AP940,[0]!Qualifier,(COLUMN(AP940)-34),FALSE))</f>
        <v/>
      </c>
      <c r="BX940" s="320" t="str">
        <f>IF(AP940="","",VLOOKUP(AQ940,[0]!Qualifier,(COLUMN(AQ940)-34),FALSE))</f>
        <v/>
      </c>
      <c r="BY940" s="320" t="str">
        <f>IF(AQ940="","",VLOOKUP(AR940,[0]!Qualifier,(COLUMN(AR940)-34),FALSE))</f>
        <v/>
      </c>
      <c r="BZ940" s="320" t="str">
        <f>IF(AR940="","",VLOOKUP(AS940,[0]!Qualifier,(COLUMN(AS940)-34),FALSE))</f>
        <v/>
      </c>
      <c r="CA940" s="320" t="str">
        <f>IF(AS940="","",VLOOKUP(AT940,[0]!Qualifier,(COLUMN(AT940)-34),FALSE))</f>
        <v/>
      </c>
      <c r="CB940" s="320" t="str">
        <f>IF(AT940="","",VLOOKUP(AU940,[0]!Qualifier,(COLUMN(AU940)-34),FALSE))</f>
        <v/>
      </c>
      <c r="CC940" s="320" t="str">
        <f>IF(AU940="","",VLOOKUP(AV940,[0]!Qualifier,(COLUMN(AV940)-34),FALSE))</f>
        <v/>
      </c>
      <c r="CD940" s="320" t="str">
        <f>IF(AV940="","",VLOOKUP(AW940,[0]!Qualifier,(COLUMN(AW940)-34),FALSE))</f>
        <v/>
      </c>
      <c r="CE940" s="320" t="str">
        <f>IF(AW940="","",VLOOKUP(AX940,[0]!Qualifier,(COLUMN(AX940)-34),FALSE))</f>
        <v/>
      </c>
      <c r="CF940" s="320" t="str">
        <f>IF(AX940="","",VLOOKUP(AY940,[0]!Qualifier,(COLUMN(AY940)-34),FALSE))</f>
        <v/>
      </c>
      <c r="CG940" s="320" t="str">
        <f>IF(AY940="","",VLOOKUP(AZ940,[0]!Qualifier,(COLUMN(AZ940)-34),FALSE))</f>
        <v/>
      </c>
      <c r="CH940" s="320" t="str">
        <f>IF(AZ940="","",VLOOKUP(BA940,[0]!Qualifier,(COLUMN(BA940)-34),FALSE))</f>
        <v/>
      </c>
      <c r="CI940" s="320" t="str">
        <f>IF(BA940="","",VLOOKUP(BB940,[0]!Qualifier,(COLUMN(BB940)-34),FALSE))</f>
        <v/>
      </c>
      <c r="CJ940" s="320"/>
      <c r="CK940" s="513" t="str">
        <f t="shared" si="775"/>
        <v>------------------</v>
      </c>
    </row>
    <row r="941" spans="2:89" ht="12.95" customHeight="1" outlineLevel="1" x14ac:dyDescent="0.35">
      <c r="B941" s="7" t="str">
        <f t="shared" si="749"/>
        <v/>
      </c>
      <c r="C941" s="59" t="str">
        <f t="shared" si="750"/>
        <v/>
      </c>
      <c r="D941" s="124" t="str">
        <f t="shared" si="751"/>
        <v/>
      </c>
      <c r="E941" s="16" t="str">
        <f t="shared" si="752"/>
        <v/>
      </c>
      <c r="F941" s="58" t="str">
        <f t="shared" si="753"/>
        <v/>
      </c>
      <c r="G941" s="58" t="str">
        <f t="shared" si="754"/>
        <v/>
      </c>
      <c r="H941" s="58" t="str">
        <f t="shared" si="755"/>
        <v/>
      </c>
      <c r="I941" s="58" t="str">
        <f t="shared" si="756"/>
        <v/>
      </c>
      <c r="J941" s="58" t="str">
        <f t="shared" si="757"/>
        <v/>
      </c>
      <c r="K941" s="58" t="str">
        <f t="shared" si="758"/>
        <v/>
      </c>
      <c r="L941" s="58" t="str">
        <f t="shared" si="759"/>
        <v/>
      </c>
      <c r="M941" s="58" t="str">
        <f t="shared" si="760"/>
        <v/>
      </c>
      <c r="N941" s="58" t="str">
        <f t="shared" si="761"/>
        <v/>
      </c>
      <c r="O941" s="58" t="str">
        <f t="shared" si="762"/>
        <v/>
      </c>
      <c r="P941" s="58" t="str">
        <f t="shared" si="763"/>
        <v/>
      </c>
      <c r="Q941" s="58" t="str">
        <f t="shared" si="764"/>
        <v/>
      </c>
      <c r="R941" s="58" t="str">
        <f t="shared" si="765"/>
        <v/>
      </c>
      <c r="S941" s="58" t="str">
        <f t="shared" si="766"/>
        <v/>
      </c>
      <c r="T941" s="58" t="str">
        <f t="shared" si="767"/>
        <v/>
      </c>
      <c r="U941" s="58" t="str">
        <f t="shared" si="768"/>
        <v/>
      </c>
      <c r="V941" s="58" t="str">
        <f t="shared" si="769"/>
        <v/>
      </c>
      <c r="W941" s="58" t="str">
        <f t="shared" si="770"/>
        <v/>
      </c>
      <c r="Y941" s="161" t="str">
        <f t="shared" si="771"/>
        <v xml:space="preserve"> </v>
      </c>
      <c r="Z941" s="8" t="str">
        <f t="shared" si="772"/>
        <v/>
      </c>
      <c r="AA941" s="7" t="str">
        <f t="shared" si="773"/>
        <v/>
      </c>
      <c r="AB941" s="29" t="str">
        <f t="shared" si="776"/>
        <v/>
      </c>
      <c r="AC941" s="29" t="str">
        <f t="shared" si="776"/>
        <v/>
      </c>
      <c r="AD941" s="29" t="str">
        <f t="shared" si="776"/>
        <v/>
      </c>
      <c r="AE941" s="29" t="str">
        <f t="shared" si="776"/>
        <v/>
      </c>
      <c r="AF941" s="29" t="str">
        <f t="shared" si="776"/>
        <v/>
      </c>
      <c r="AG941" s="29" t="str">
        <f t="shared" si="776"/>
        <v/>
      </c>
      <c r="AH941" s="48">
        <f t="shared" si="718"/>
        <v>936</v>
      </c>
      <c r="AI941" s="136"/>
      <c r="AJ941" s="136"/>
      <c r="AK941" s="136"/>
      <c r="AL941" s="136"/>
      <c r="AM941" s="136"/>
      <c r="AN941" s="136"/>
      <c r="AO941" s="136"/>
      <c r="AP941" s="136"/>
      <c r="AQ941" s="136"/>
      <c r="AR941" s="136"/>
      <c r="AS941" s="136"/>
      <c r="AT941" s="136"/>
      <c r="AU941" s="136"/>
      <c r="AV941" s="136"/>
      <c r="AW941" s="136"/>
      <c r="AX941" s="136"/>
      <c r="AY941" s="136"/>
      <c r="AZ941" s="136"/>
      <c r="BA941" s="136"/>
      <c r="BB941" s="136"/>
      <c r="BC941" s="136"/>
      <c r="BD941" s="136"/>
      <c r="BE941" s="136"/>
      <c r="BF941" s="136"/>
      <c r="BG941" s="136"/>
      <c r="BH941" s="371"/>
      <c r="BI941" s="136"/>
      <c r="BJ941" s="321"/>
      <c r="BK941" s="136"/>
      <c r="BL941" s="136"/>
      <c r="BM941" s="136"/>
      <c r="BN941" s="318">
        <f t="shared" si="777"/>
        <v>936</v>
      </c>
      <c r="BO941" s="319">
        <f t="shared" si="778"/>
        <v>0</v>
      </c>
      <c r="BP941" s="58" t="str">
        <f t="shared" si="780"/>
        <v/>
      </c>
      <c r="BQ941" s="320" t="str">
        <f>IF(AI941="","",VLOOKUP(AJ941,[0]!Qualifier,(COLUMN(AJ941)-34),FALSE))</f>
        <v/>
      </c>
      <c r="BR941" s="320" t="str">
        <f>IF(AJ941="","",VLOOKUP(AK941,[0]!Qualifier,(COLUMN(AK941)-34),FALSE))</f>
        <v/>
      </c>
      <c r="BS941" s="320" t="str">
        <f>IF(AK941="","",VLOOKUP(AL941,[0]!Qualifier,(COLUMN(AL941)-34),FALSE))</f>
        <v/>
      </c>
      <c r="BT941" s="320" t="str">
        <f>IF(AL941="","",VLOOKUP(AM941,[0]!Qualifier,(COLUMN(AM941)-34),FALSE))</f>
        <v/>
      </c>
      <c r="BU941" s="320" t="str">
        <f>IF(AM941="","",VLOOKUP(AN941,[0]!Qualifier,(COLUMN(AN941)-34),FALSE))</f>
        <v/>
      </c>
      <c r="BV941" s="320" t="str">
        <f>IF(AN941="","",VLOOKUP(AO941,[0]!Qualifier,(COLUMN(AO941)-34),FALSE))</f>
        <v/>
      </c>
      <c r="BW941" s="320" t="str">
        <f>IF(AO941="","",VLOOKUP(AP941,[0]!Qualifier,(COLUMN(AP941)-34),FALSE))</f>
        <v/>
      </c>
      <c r="BX941" s="320" t="str">
        <f>IF(AP941="","",VLOOKUP(AQ941,[0]!Qualifier,(COLUMN(AQ941)-34),FALSE))</f>
        <v/>
      </c>
      <c r="BY941" s="320" t="str">
        <f>IF(AQ941="","",VLOOKUP(AR941,[0]!Qualifier,(COLUMN(AR941)-34),FALSE))</f>
        <v/>
      </c>
      <c r="BZ941" s="320" t="str">
        <f>IF(AR941="","",VLOOKUP(AS941,[0]!Qualifier,(COLUMN(AS941)-34),FALSE))</f>
        <v/>
      </c>
      <c r="CA941" s="320" t="str">
        <f>IF(AS941="","",VLOOKUP(AT941,[0]!Qualifier,(COLUMN(AT941)-34),FALSE))</f>
        <v/>
      </c>
      <c r="CB941" s="320" t="str">
        <f>IF(AT941="","",VLOOKUP(AU941,[0]!Qualifier,(COLUMN(AU941)-34),FALSE))</f>
        <v/>
      </c>
      <c r="CC941" s="320" t="str">
        <f>IF(AU941="","",VLOOKUP(AV941,[0]!Qualifier,(COLUMN(AV941)-34),FALSE))</f>
        <v/>
      </c>
      <c r="CD941" s="320" t="str">
        <f>IF(AV941="","",VLOOKUP(AW941,[0]!Qualifier,(COLUMN(AW941)-34),FALSE))</f>
        <v/>
      </c>
      <c r="CE941" s="320" t="str">
        <f>IF(AW941="","",VLOOKUP(AX941,[0]!Qualifier,(COLUMN(AX941)-34),FALSE))</f>
        <v/>
      </c>
      <c r="CF941" s="320" t="str">
        <f>IF(AX941="","",VLOOKUP(AY941,[0]!Qualifier,(COLUMN(AY941)-34),FALSE))</f>
        <v/>
      </c>
      <c r="CG941" s="320" t="str">
        <f>IF(AY941="","",VLOOKUP(AZ941,[0]!Qualifier,(COLUMN(AZ941)-34),FALSE))</f>
        <v/>
      </c>
      <c r="CH941" s="320" t="str">
        <f>IF(AZ941="","",VLOOKUP(BA941,[0]!Qualifier,(COLUMN(BA941)-34),FALSE))</f>
        <v/>
      </c>
      <c r="CI941" s="320" t="str">
        <f>IF(BA941="","",VLOOKUP(BB941,[0]!Qualifier,(COLUMN(BB941)-34),FALSE))</f>
        <v/>
      </c>
      <c r="CJ941" s="320"/>
      <c r="CK941" s="513" t="str">
        <f t="shared" si="775"/>
        <v>------------------</v>
      </c>
    </row>
    <row r="942" spans="2:89" ht="12.95" customHeight="1" outlineLevel="1" x14ac:dyDescent="0.35">
      <c r="B942" s="7" t="str">
        <f t="shared" si="749"/>
        <v/>
      </c>
      <c r="C942" s="59" t="str">
        <f t="shared" si="750"/>
        <v/>
      </c>
      <c r="D942" s="124" t="str">
        <f t="shared" si="751"/>
        <v/>
      </c>
      <c r="E942" s="16" t="str">
        <f t="shared" si="752"/>
        <v/>
      </c>
      <c r="F942" s="58" t="str">
        <f t="shared" si="753"/>
        <v/>
      </c>
      <c r="G942" s="58" t="str">
        <f t="shared" si="754"/>
        <v/>
      </c>
      <c r="H942" s="58" t="str">
        <f t="shared" si="755"/>
        <v/>
      </c>
      <c r="I942" s="58" t="str">
        <f t="shared" si="756"/>
        <v/>
      </c>
      <c r="J942" s="58" t="str">
        <f t="shared" si="757"/>
        <v/>
      </c>
      <c r="K942" s="58" t="str">
        <f t="shared" si="758"/>
        <v/>
      </c>
      <c r="L942" s="58" t="str">
        <f t="shared" si="759"/>
        <v/>
      </c>
      <c r="M942" s="58" t="str">
        <f t="shared" si="760"/>
        <v/>
      </c>
      <c r="N942" s="58" t="str">
        <f t="shared" si="761"/>
        <v/>
      </c>
      <c r="O942" s="58" t="str">
        <f t="shared" si="762"/>
        <v/>
      </c>
      <c r="P942" s="58" t="str">
        <f t="shared" si="763"/>
        <v/>
      </c>
      <c r="Q942" s="58" t="str">
        <f t="shared" si="764"/>
        <v/>
      </c>
      <c r="R942" s="58" t="str">
        <f t="shared" si="765"/>
        <v/>
      </c>
      <c r="S942" s="58" t="str">
        <f t="shared" si="766"/>
        <v/>
      </c>
      <c r="T942" s="58" t="str">
        <f t="shared" si="767"/>
        <v/>
      </c>
      <c r="U942" s="58" t="str">
        <f t="shared" si="768"/>
        <v/>
      </c>
      <c r="V942" s="58" t="str">
        <f t="shared" si="769"/>
        <v/>
      </c>
      <c r="W942" s="58" t="str">
        <f t="shared" si="770"/>
        <v/>
      </c>
      <c r="Y942" s="161" t="str">
        <f t="shared" si="771"/>
        <v xml:space="preserve"> </v>
      </c>
      <c r="Z942" s="8" t="str">
        <f t="shared" si="772"/>
        <v/>
      </c>
      <c r="AA942" s="7" t="str">
        <f t="shared" si="773"/>
        <v/>
      </c>
      <c r="AB942" s="29" t="str">
        <f t="shared" si="776"/>
        <v/>
      </c>
      <c r="AC942" s="29" t="str">
        <f t="shared" si="776"/>
        <v/>
      </c>
      <c r="AD942" s="29" t="str">
        <f t="shared" si="776"/>
        <v/>
      </c>
      <c r="AE942" s="29" t="str">
        <f t="shared" si="776"/>
        <v/>
      </c>
      <c r="AF942" s="29" t="str">
        <f t="shared" si="776"/>
        <v/>
      </c>
      <c r="AG942" s="29" t="str">
        <f t="shared" si="776"/>
        <v/>
      </c>
      <c r="AH942" s="48">
        <f t="shared" si="718"/>
        <v>937</v>
      </c>
      <c r="AI942" s="136"/>
      <c r="AJ942" s="136"/>
      <c r="AK942" s="136"/>
      <c r="AL942" s="136"/>
      <c r="AM942" s="136"/>
      <c r="AN942" s="136"/>
      <c r="AO942" s="136"/>
      <c r="AP942" s="136"/>
      <c r="AQ942" s="136"/>
      <c r="AR942" s="136"/>
      <c r="AS942" s="136"/>
      <c r="AT942" s="136"/>
      <c r="AU942" s="136"/>
      <c r="AV942" s="136"/>
      <c r="AW942" s="136"/>
      <c r="AX942" s="136"/>
      <c r="AY942" s="136"/>
      <c r="AZ942" s="136"/>
      <c r="BA942" s="136"/>
      <c r="BB942" s="136"/>
      <c r="BC942" s="136"/>
      <c r="BD942" s="136"/>
      <c r="BE942" s="136"/>
      <c r="BF942" s="136"/>
      <c r="BG942" s="136"/>
      <c r="BH942" s="371"/>
      <c r="BI942" s="136"/>
      <c r="BJ942" s="321"/>
      <c r="BK942" s="136"/>
      <c r="BL942" s="136"/>
      <c r="BM942" s="136"/>
      <c r="BN942" s="318">
        <f t="shared" si="777"/>
        <v>937</v>
      </c>
      <c r="BO942" s="319">
        <f t="shared" si="778"/>
        <v>0</v>
      </c>
      <c r="BP942" s="58" t="str">
        <f t="shared" si="780"/>
        <v/>
      </c>
      <c r="BQ942" s="320" t="str">
        <f>IF(AI942="","",VLOOKUP(AJ942,[0]!Qualifier,(COLUMN(AJ942)-34),FALSE))</f>
        <v/>
      </c>
      <c r="BR942" s="320" t="str">
        <f>IF(AJ942="","",VLOOKUP(AK942,[0]!Qualifier,(COLUMN(AK942)-34),FALSE))</f>
        <v/>
      </c>
      <c r="BS942" s="320" t="str">
        <f>IF(AK942="","",VLOOKUP(AL942,[0]!Qualifier,(COLUMN(AL942)-34),FALSE))</f>
        <v/>
      </c>
      <c r="BT942" s="320" t="str">
        <f>IF(AL942="","",VLOOKUP(AM942,[0]!Qualifier,(COLUMN(AM942)-34),FALSE))</f>
        <v/>
      </c>
      <c r="BU942" s="320" t="str">
        <f>IF(AM942="","",VLOOKUP(AN942,[0]!Qualifier,(COLUMN(AN942)-34),FALSE))</f>
        <v/>
      </c>
      <c r="BV942" s="320" t="str">
        <f>IF(AN942="","",VLOOKUP(AO942,[0]!Qualifier,(COLUMN(AO942)-34),FALSE))</f>
        <v/>
      </c>
      <c r="BW942" s="320" t="str">
        <f>IF(AO942="","",VLOOKUP(AP942,[0]!Qualifier,(COLUMN(AP942)-34),FALSE))</f>
        <v/>
      </c>
      <c r="BX942" s="320" t="str">
        <f>IF(AP942="","",VLOOKUP(AQ942,[0]!Qualifier,(COLUMN(AQ942)-34),FALSE))</f>
        <v/>
      </c>
      <c r="BY942" s="320" t="str">
        <f>IF(AQ942="","",VLOOKUP(AR942,[0]!Qualifier,(COLUMN(AR942)-34),FALSE))</f>
        <v/>
      </c>
      <c r="BZ942" s="320" t="str">
        <f>IF(AR942="","",VLOOKUP(AS942,[0]!Qualifier,(COLUMN(AS942)-34),FALSE))</f>
        <v/>
      </c>
      <c r="CA942" s="320" t="str">
        <f>IF(AS942="","",VLOOKUP(AT942,[0]!Qualifier,(COLUMN(AT942)-34),FALSE))</f>
        <v/>
      </c>
      <c r="CB942" s="320" t="str">
        <f>IF(AT942="","",VLOOKUP(AU942,[0]!Qualifier,(COLUMN(AU942)-34),FALSE))</f>
        <v/>
      </c>
      <c r="CC942" s="320" t="str">
        <f>IF(AU942="","",VLOOKUP(AV942,[0]!Qualifier,(COLUMN(AV942)-34),FALSE))</f>
        <v/>
      </c>
      <c r="CD942" s="320" t="str">
        <f>IF(AV942="","",VLOOKUP(AW942,[0]!Qualifier,(COLUMN(AW942)-34),FALSE))</f>
        <v/>
      </c>
      <c r="CE942" s="320" t="str">
        <f>IF(AW942="","",VLOOKUP(AX942,[0]!Qualifier,(COLUMN(AX942)-34),FALSE))</f>
        <v/>
      </c>
      <c r="CF942" s="320" t="str">
        <f>IF(AX942="","",VLOOKUP(AY942,[0]!Qualifier,(COLUMN(AY942)-34),FALSE))</f>
        <v/>
      </c>
      <c r="CG942" s="320" t="str">
        <f>IF(AY942="","",VLOOKUP(AZ942,[0]!Qualifier,(COLUMN(AZ942)-34),FALSE))</f>
        <v/>
      </c>
      <c r="CH942" s="320" t="str">
        <f>IF(AZ942="","",VLOOKUP(BA942,[0]!Qualifier,(COLUMN(BA942)-34),FALSE))</f>
        <v/>
      </c>
      <c r="CI942" s="320" t="str">
        <f>IF(BA942="","",VLOOKUP(BB942,[0]!Qualifier,(COLUMN(BB942)-34),FALSE))</f>
        <v/>
      </c>
      <c r="CJ942" s="320"/>
      <c r="CK942" s="513" t="str">
        <f t="shared" si="775"/>
        <v>------------------</v>
      </c>
    </row>
    <row r="943" spans="2:89" ht="12.95" customHeight="1" outlineLevel="1" x14ac:dyDescent="0.35">
      <c r="B943" s="7" t="str">
        <f t="shared" si="749"/>
        <v/>
      </c>
      <c r="C943" s="59" t="str">
        <f t="shared" si="750"/>
        <v/>
      </c>
      <c r="D943" s="124" t="str">
        <f t="shared" si="751"/>
        <v/>
      </c>
      <c r="E943" s="16" t="str">
        <f t="shared" si="752"/>
        <v/>
      </c>
      <c r="F943" s="58" t="str">
        <f t="shared" si="753"/>
        <v/>
      </c>
      <c r="G943" s="58" t="str">
        <f t="shared" si="754"/>
        <v/>
      </c>
      <c r="H943" s="58" t="str">
        <f t="shared" si="755"/>
        <v/>
      </c>
      <c r="I943" s="58" t="str">
        <f t="shared" si="756"/>
        <v/>
      </c>
      <c r="J943" s="58" t="str">
        <f t="shared" si="757"/>
        <v/>
      </c>
      <c r="K943" s="58" t="str">
        <f t="shared" si="758"/>
        <v/>
      </c>
      <c r="L943" s="58" t="str">
        <f t="shared" si="759"/>
        <v/>
      </c>
      <c r="M943" s="58" t="str">
        <f t="shared" si="760"/>
        <v/>
      </c>
      <c r="N943" s="58" t="str">
        <f t="shared" si="761"/>
        <v/>
      </c>
      <c r="O943" s="58" t="str">
        <f t="shared" si="762"/>
        <v/>
      </c>
      <c r="P943" s="58" t="str">
        <f t="shared" si="763"/>
        <v/>
      </c>
      <c r="Q943" s="58" t="str">
        <f t="shared" si="764"/>
        <v/>
      </c>
      <c r="R943" s="58" t="str">
        <f t="shared" si="765"/>
        <v/>
      </c>
      <c r="S943" s="58" t="str">
        <f t="shared" si="766"/>
        <v/>
      </c>
      <c r="T943" s="58" t="str">
        <f t="shared" si="767"/>
        <v/>
      </c>
      <c r="U943" s="58" t="str">
        <f t="shared" si="768"/>
        <v/>
      </c>
      <c r="V943" s="58" t="str">
        <f t="shared" si="769"/>
        <v/>
      </c>
      <c r="W943" s="58" t="str">
        <f t="shared" si="770"/>
        <v/>
      </c>
      <c r="Y943" s="161" t="str">
        <f t="shared" si="771"/>
        <v xml:space="preserve"> </v>
      </c>
      <c r="Z943" s="8" t="str">
        <f t="shared" si="772"/>
        <v/>
      </c>
      <c r="AA943" s="7" t="str">
        <f t="shared" si="773"/>
        <v/>
      </c>
      <c r="AB943" s="29" t="str">
        <f t="shared" ref="AB943:AG985" si="781">MID(TEXT($Z943,"000000"),AB$5,1)</f>
        <v/>
      </c>
      <c r="AC943" s="29" t="str">
        <f t="shared" si="781"/>
        <v/>
      </c>
      <c r="AD943" s="29" t="str">
        <f t="shared" si="781"/>
        <v/>
      </c>
      <c r="AE943" s="29" t="str">
        <f t="shared" si="781"/>
        <v/>
      </c>
      <c r="AF943" s="29" t="str">
        <f t="shared" si="781"/>
        <v/>
      </c>
      <c r="AG943" s="29" t="str">
        <f t="shared" si="781"/>
        <v/>
      </c>
      <c r="AH943" s="48">
        <f t="shared" si="718"/>
        <v>938</v>
      </c>
      <c r="AI943" s="136"/>
      <c r="AJ943" s="136"/>
      <c r="AK943" s="136"/>
      <c r="AL943" s="136"/>
      <c r="AM943" s="136"/>
      <c r="AN943" s="136"/>
      <c r="AO943" s="136"/>
      <c r="AP943" s="136"/>
      <c r="AQ943" s="136"/>
      <c r="AR943" s="136"/>
      <c r="AS943" s="136"/>
      <c r="AT943" s="136"/>
      <c r="AU943" s="136"/>
      <c r="AV943" s="136"/>
      <c r="AW943" s="136"/>
      <c r="AX943" s="136"/>
      <c r="AY943" s="136"/>
      <c r="AZ943" s="136"/>
      <c r="BA943" s="136"/>
      <c r="BB943" s="136"/>
      <c r="BC943" s="136"/>
      <c r="BD943" s="136"/>
      <c r="BE943" s="136"/>
      <c r="BF943" s="136"/>
      <c r="BG943" s="136"/>
      <c r="BH943" s="371"/>
      <c r="BI943" s="136"/>
      <c r="BJ943" s="321"/>
      <c r="BK943" s="136"/>
      <c r="BL943" s="136"/>
      <c r="BM943" s="136"/>
      <c r="BN943" s="318">
        <f t="shared" si="777"/>
        <v>938</v>
      </c>
      <c r="BO943" s="319">
        <f t="shared" si="778"/>
        <v>0</v>
      </c>
      <c r="BP943" s="58" t="str">
        <f t="shared" si="780"/>
        <v/>
      </c>
      <c r="BQ943" s="320" t="str">
        <f>IF(AI943="","",VLOOKUP(AJ943,[0]!Qualifier,(COLUMN(AJ943)-34),FALSE))</f>
        <v/>
      </c>
      <c r="BR943" s="320" t="str">
        <f>IF(AJ943="","",VLOOKUP(AK943,[0]!Qualifier,(COLUMN(AK943)-34),FALSE))</f>
        <v/>
      </c>
      <c r="BS943" s="320" t="str">
        <f>IF(AK943="","",VLOOKUP(AL943,[0]!Qualifier,(COLUMN(AL943)-34),FALSE))</f>
        <v/>
      </c>
      <c r="BT943" s="320" t="str">
        <f>IF(AL943="","",VLOOKUP(AM943,[0]!Qualifier,(COLUMN(AM943)-34),FALSE))</f>
        <v/>
      </c>
      <c r="BU943" s="320" t="str">
        <f>IF(AM943="","",VLOOKUP(AN943,[0]!Qualifier,(COLUMN(AN943)-34),FALSE))</f>
        <v/>
      </c>
      <c r="BV943" s="320" t="str">
        <f>IF(AN943="","",VLOOKUP(AO943,[0]!Qualifier,(COLUMN(AO943)-34),FALSE))</f>
        <v/>
      </c>
      <c r="BW943" s="320" t="str">
        <f>IF(AO943="","",VLOOKUP(AP943,[0]!Qualifier,(COLUMN(AP943)-34),FALSE))</f>
        <v/>
      </c>
      <c r="BX943" s="320" t="str">
        <f>IF(AP943="","",VLOOKUP(AQ943,[0]!Qualifier,(COLUMN(AQ943)-34),FALSE))</f>
        <v/>
      </c>
      <c r="BY943" s="320" t="str">
        <f>IF(AQ943="","",VLOOKUP(AR943,[0]!Qualifier,(COLUMN(AR943)-34),FALSE))</f>
        <v/>
      </c>
      <c r="BZ943" s="320" t="str">
        <f>IF(AR943="","",VLOOKUP(AS943,[0]!Qualifier,(COLUMN(AS943)-34),FALSE))</f>
        <v/>
      </c>
      <c r="CA943" s="320" t="str">
        <f>IF(AS943="","",VLOOKUP(AT943,[0]!Qualifier,(COLUMN(AT943)-34),FALSE))</f>
        <v/>
      </c>
      <c r="CB943" s="320" t="str">
        <f>IF(AT943="","",VLOOKUP(AU943,[0]!Qualifier,(COLUMN(AU943)-34),FALSE))</f>
        <v/>
      </c>
      <c r="CC943" s="320" t="str">
        <f>IF(AU943="","",VLOOKUP(AV943,[0]!Qualifier,(COLUMN(AV943)-34),FALSE))</f>
        <v/>
      </c>
      <c r="CD943" s="320" t="str">
        <f>IF(AV943="","",VLOOKUP(AW943,[0]!Qualifier,(COLUMN(AW943)-34),FALSE))</f>
        <v/>
      </c>
      <c r="CE943" s="320" t="str">
        <f>IF(AW943="","",VLOOKUP(AX943,[0]!Qualifier,(COLUMN(AX943)-34),FALSE))</f>
        <v/>
      </c>
      <c r="CF943" s="320" t="str">
        <f>IF(AX943="","",VLOOKUP(AY943,[0]!Qualifier,(COLUMN(AY943)-34),FALSE))</f>
        <v/>
      </c>
      <c r="CG943" s="320" t="str">
        <f>IF(AY943="","",VLOOKUP(AZ943,[0]!Qualifier,(COLUMN(AZ943)-34),FALSE))</f>
        <v/>
      </c>
      <c r="CH943" s="320" t="str">
        <f>IF(AZ943="","",VLOOKUP(BA943,[0]!Qualifier,(COLUMN(BA943)-34),FALSE))</f>
        <v/>
      </c>
      <c r="CI943" s="320" t="str">
        <f>IF(BA943="","",VLOOKUP(BB943,[0]!Qualifier,(COLUMN(BB943)-34),FALSE))</f>
        <v/>
      </c>
      <c r="CJ943" s="320"/>
      <c r="CK943" s="513" t="str">
        <f t="shared" si="775"/>
        <v>------------------</v>
      </c>
    </row>
    <row r="944" spans="2:89" ht="12.95" customHeight="1" outlineLevel="1" x14ac:dyDescent="0.35">
      <c r="B944" s="7" t="str">
        <f t="shared" si="749"/>
        <v/>
      </c>
      <c r="C944" s="59" t="str">
        <f t="shared" si="750"/>
        <v/>
      </c>
      <c r="D944" s="124" t="str">
        <f t="shared" si="751"/>
        <v/>
      </c>
      <c r="E944" s="16" t="str">
        <f t="shared" si="752"/>
        <v/>
      </c>
      <c r="F944" s="58" t="str">
        <f t="shared" si="753"/>
        <v/>
      </c>
      <c r="G944" s="58" t="str">
        <f t="shared" si="754"/>
        <v/>
      </c>
      <c r="H944" s="58" t="str">
        <f t="shared" si="755"/>
        <v/>
      </c>
      <c r="I944" s="58" t="str">
        <f t="shared" si="756"/>
        <v/>
      </c>
      <c r="J944" s="58" t="str">
        <f t="shared" si="757"/>
        <v/>
      </c>
      <c r="K944" s="58" t="str">
        <f t="shared" si="758"/>
        <v/>
      </c>
      <c r="L944" s="58" t="str">
        <f t="shared" si="759"/>
        <v/>
      </c>
      <c r="M944" s="58" t="str">
        <f t="shared" si="760"/>
        <v/>
      </c>
      <c r="N944" s="58" t="str">
        <f t="shared" si="761"/>
        <v/>
      </c>
      <c r="O944" s="58" t="str">
        <f t="shared" si="762"/>
        <v/>
      </c>
      <c r="P944" s="58" t="str">
        <f t="shared" si="763"/>
        <v/>
      </c>
      <c r="Q944" s="58" t="str">
        <f t="shared" si="764"/>
        <v/>
      </c>
      <c r="R944" s="58" t="str">
        <f t="shared" si="765"/>
        <v/>
      </c>
      <c r="S944" s="58" t="str">
        <f t="shared" si="766"/>
        <v/>
      </c>
      <c r="T944" s="58" t="str">
        <f t="shared" si="767"/>
        <v/>
      </c>
      <c r="U944" s="58" t="str">
        <f t="shared" si="768"/>
        <v/>
      </c>
      <c r="V944" s="58" t="str">
        <f t="shared" si="769"/>
        <v/>
      </c>
      <c r="W944" s="58" t="str">
        <f t="shared" si="770"/>
        <v/>
      </c>
      <c r="Y944" s="161" t="str">
        <f t="shared" si="771"/>
        <v xml:space="preserve"> </v>
      </c>
      <c r="Z944" s="8" t="str">
        <f t="shared" si="772"/>
        <v/>
      </c>
      <c r="AA944" s="7" t="str">
        <f t="shared" si="773"/>
        <v/>
      </c>
      <c r="AB944" s="29" t="str">
        <f t="shared" si="781"/>
        <v/>
      </c>
      <c r="AC944" s="29" t="str">
        <f t="shared" si="781"/>
        <v/>
      </c>
      <c r="AD944" s="29" t="str">
        <f t="shared" si="781"/>
        <v/>
      </c>
      <c r="AE944" s="29" t="str">
        <f t="shared" si="781"/>
        <v/>
      </c>
      <c r="AF944" s="29" t="str">
        <f t="shared" si="781"/>
        <v/>
      </c>
      <c r="AG944" s="29" t="str">
        <f t="shared" si="781"/>
        <v/>
      </c>
      <c r="AH944" s="48">
        <f t="shared" si="718"/>
        <v>939</v>
      </c>
      <c r="AI944" s="136"/>
      <c r="AJ944" s="136"/>
      <c r="AK944" s="136"/>
      <c r="AL944" s="136"/>
      <c r="AM944" s="136"/>
      <c r="AN944" s="136"/>
      <c r="AO944" s="136"/>
      <c r="AP944" s="136"/>
      <c r="AQ944" s="136"/>
      <c r="AR944" s="136"/>
      <c r="AS944" s="136"/>
      <c r="AT944" s="136"/>
      <c r="AU944" s="136"/>
      <c r="AV944" s="136"/>
      <c r="AW944" s="136"/>
      <c r="AX944" s="136"/>
      <c r="AY944" s="136"/>
      <c r="AZ944" s="136"/>
      <c r="BA944" s="136"/>
      <c r="BB944" s="136"/>
      <c r="BC944" s="136"/>
      <c r="BD944" s="136"/>
      <c r="BE944" s="136"/>
      <c r="BF944" s="136"/>
      <c r="BG944" s="136"/>
      <c r="BH944" s="371"/>
      <c r="BI944" s="136"/>
      <c r="BJ944" s="321"/>
      <c r="BK944" s="136"/>
      <c r="BL944" s="136"/>
      <c r="BM944" s="136"/>
      <c r="BN944" s="318">
        <f t="shared" si="777"/>
        <v>939</v>
      </c>
      <c r="BO944" s="319">
        <f t="shared" si="778"/>
        <v>0</v>
      </c>
      <c r="BP944" s="58" t="str">
        <f t="shared" si="780"/>
        <v/>
      </c>
      <c r="BQ944" s="320" t="str">
        <f>IF(AI944="","",VLOOKUP(AJ944,[0]!Qualifier,(COLUMN(AJ944)-34),FALSE))</f>
        <v/>
      </c>
      <c r="BR944" s="320" t="str">
        <f>IF(AJ944="","",VLOOKUP(AK944,[0]!Qualifier,(COLUMN(AK944)-34),FALSE))</f>
        <v/>
      </c>
      <c r="BS944" s="320" t="str">
        <f>IF(AK944="","",VLOOKUP(AL944,[0]!Qualifier,(COLUMN(AL944)-34),FALSE))</f>
        <v/>
      </c>
      <c r="BT944" s="320" t="str">
        <f>IF(AL944="","",VLOOKUP(AM944,[0]!Qualifier,(COLUMN(AM944)-34),FALSE))</f>
        <v/>
      </c>
      <c r="BU944" s="320" t="str">
        <f>IF(AM944="","",VLOOKUP(AN944,[0]!Qualifier,(COLUMN(AN944)-34),FALSE))</f>
        <v/>
      </c>
      <c r="BV944" s="320" t="str">
        <f>IF(AN944="","",VLOOKUP(AO944,[0]!Qualifier,(COLUMN(AO944)-34),FALSE))</f>
        <v/>
      </c>
      <c r="BW944" s="320" t="str">
        <f>IF(AO944="","",VLOOKUP(AP944,[0]!Qualifier,(COLUMN(AP944)-34),FALSE))</f>
        <v/>
      </c>
      <c r="BX944" s="320" t="str">
        <f>IF(AP944="","",VLOOKUP(AQ944,[0]!Qualifier,(COLUMN(AQ944)-34),FALSE))</f>
        <v/>
      </c>
      <c r="BY944" s="320" t="str">
        <f>IF(AQ944="","",VLOOKUP(AR944,[0]!Qualifier,(COLUMN(AR944)-34),FALSE))</f>
        <v/>
      </c>
      <c r="BZ944" s="320" t="str">
        <f>IF(AR944="","",VLOOKUP(AS944,[0]!Qualifier,(COLUMN(AS944)-34),FALSE))</f>
        <v/>
      </c>
      <c r="CA944" s="320" t="str">
        <f>IF(AS944="","",VLOOKUP(AT944,[0]!Qualifier,(COLUMN(AT944)-34),FALSE))</f>
        <v/>
      </c>
      <c r="CB944" s="320" t="str">
        <f>IF(AT944="","",VLOOKUP(AU944,[0]!Qualifier,(COLUMN(AU944)-34),FALSE))</f>
        <v/>
      </c>
      <c r="CC944" s="320" t="str">
        <f>IF(AU944="","",VLOOKUP(AV944,[0]!Qualifier,(COLUMN(AV944)-34),FALSE))</f>
        <v/>
      </c>
      <c r="CD944" s="320" t="str">
        <f>IF(AV944="","",VLOOKUP(AW944,[0]!Qualifier,(COLUMN(AW944)-34),FALSE))</f>
        <v/>
      </c>
      <c r="CE944" s="320" t="str">
        <f>IF(AW944="","",VLOOKUP(AX944,[0]!Qualifier,(COLUMN(AX944)-34),FALSE))</f>
        <v/>
      </c>
      <c r="CF944" s="320" t="str">
        <f>IF(AX944="","",VLOOKUP(AY944,[0]!Qualifier,(COLUMN(AY944)-34),FALSE))</f>
        <v/>
      </c>
      <c r="CG944" s="320" t="str">
        <f>IF(AY944="","",VLOOKUP(AZ944,[0]!Qualifier,(COLUMN(AZ944)-34),FALSE))</f>
        <v/>
      </c>
      <c r="CH944" s="320" t="str">
        <f>IF(AZ944="","",VLOOKUP(BA944,[0]!Qualifier,(COLUMN(BA944)-34),FALSE))</f>
        <v/>
      </c>
      <c r="CI944" s="320" t="str">
        <f>IF(BA944="","",VLOOKUP(BB944,[0]!Qualifier,(COLUMN(BB944)-34),FALSE))</f>
        <v/>
      </c>
      <c r="CJ944" s="320"/>
      <c r="CK944" s="513" t="str">
        <f t="shared" si="775"/>
        <v>------------------</v>
      </c>
    </row>
    <row r="945" spans="2:89" ht="12.95" customHeight="1" outlineLevel="1" x14ac:dyDescent="0.35">
      <c r="B945" s="7" t="str">
        <f t="shared" si="749"/>
        <v/>
      </c>
      <c r="C945" s="59" t="str">
        <f t="shared" si="750"/>
        <v/>
      </c>
      <c r="D945" s="124" t="str">
        <f t="shared" si="751"/>
        <v/>
      </c>
      <c r="E945" s="16" t="str">
        <f t="shared" si="752"/>
        <v/>
      </c>
      <c r="F945" s="58" t="str">
        <f t="shared" si="753"/>
        <v/>
      </c>
      <c r="G945" s="58" t="str">
        <f t="shared" si="754"/>
        <v/>
      </c>
      <c r="H945" s="58" t="str">
        <f t="shared" si="755"/>
        <v/>
      </c>
      <c r="I945" s="58" t="str">
        <f t="shared" si="756"/>
        <v/>
      </c>
      <c r="J945" s="58" t="str">
        <f t="shared" si="757"/>
        <v/>
      </c>
      <c r="K945" s="58" t="str">
        <f t="shared" si="758"/>
        <v/>
      </c>
      <c r="L945" s="58" t="str">
        <f t="shared" si="759"/>
        <v/>
      </c>
      <c r="M945" s="58" t="str">
        <f t="shared" si="760"/>
        <v/>
      </c>
      <c r="N945" s="58" t="str">
        <f t="shared" si="761"/>
        <v/>
      </c>
      <c r="O945" s="58" t="str">
        <f t="shared" si="762"/>
        <v/>
      </c>
      <c r="P945" s="58" t="str">
        <f t="shared" si="763"/>
        <v/>
      </c>
      <c r="Q945" s="58" t="str">
        <f t="shared" si="764"/>
        <v/>
      </c>
      <c r="R945" s="58" t="str">
        <f t="shared" si="765"/>
        <v/>
      </c>
      <c r="S945" s="58" t="str">
        <f t="shared" si="766"/>
        <v/>
      </c>
      <c r="T945" s="58" t="str">
        <f t="shared" si="767"/>
        <v/>
      </c>
      <c r="U945" s="58" t="str">
        <f t="shared" si="768"/>
        <v/>
      </c>
      <c r="V945" s="58" t="str">
        <f t="shared" si="769"/>
        <v/>
      </c>
      <c r="W945" s="58" t="str">
        <f t="shared" si="770"/>
        <v/>
      </c>
      <c r="Y945" s="161" t="str">
        <f t="shared" si="771"/>
        <v xml:space="preserve"> </v>
      </c>
      <c r="Z945" s="8" t="str">
        <f t="shared" si="772"/>
        <v/>
      </c>
      <c r="AA945" s="7" t="str">
        <f t="shared" si="773"/>
        <v/>
      </c>
      <c r="AB945" s="29" t="str">
        <f t="shared" si="781"/>
        <v/>
      </c>
      <c r="AC945" s="29" t="str">
        <f t="shared" si="781"/>
        <v/>
      </c>
      <c r="AD945" s="29" t="str">
        <f t="shared" si="781"/>
        <v/>
      </c>
      <c r="AE945" s="29" t="str">
        <f t="shared" si="781"/>
        <v/>
      </c>
      <c r="AF945" s="29" t="str">
        <f t="shared" si="781"/>
        <v/>
      </c>
      <c r="AG945" s="29" t="str">
        <f t="shared" si="781"/>
        <v/>
      </c>
      <c r="AH945" s="48">
        <f t="shared" si="718"/>
        <v>940</v>
      </c>
      <c r="AI945" s="136"/>
      <c r="AJ945" s="136"/>
      <c r="AK945" s="136"/>
      <c r="AL945" s="136"/>
      <c r="AM945" s="136"/>
      <c r="AN945" s="136"/>
      <c r="AO945" s="136"/>
      <c r="AP945" s="136"/>
      <c r="AQ945" s="136"/>
      <c r="AR945" s="136"/>
      <c r="AS945" s="136"/>
      <c r="AT945" s="136"/>
      <c r="AU945" s="136"/>
      <c r="AV945" s="136"/>
      <c r="AW945" s="136"/>
      <c r="AX945" s="136"/>
      <c r="AY945" s="136"/>
      <c r="AZ945" s="136"/>
      <c r="BA945" s="136"/>
      <c r="BB945" s="136"/>
      <c r="BC945" s="136"/>
      <c r="BD945" s="136"/>
      <c r="BE945" s="136"/>
      <c r="BF945" s="136"/>
      <c r="BG945" s="136"/>
      <c r="BH945" s="371"/>
      <c r="BI945" s="136"/>
      <c r="BJ945" s="321"/>
      <c r="BK945" s="136"/>
      <c r="BL945" s="136"/>
      <c r="BM945" s="136"/>
      <c r="BN945" s="318">
        <f t="shared" si="777"/>
        <v>940</v>
      </c>
      <c r="BO945" s="319">
        <f t="shared" si="778"/>
        <v>0</v>
      </c>
      <c r="BP945" s="58" t="str">
        <f t="shared" si="780"/>
        <v/>
      </c>
      <c r="BQ945" s="320" t="str">
        <f>IF(AI945="","",VLOOKUP(AJ945,[0]!Qualifier,(COLUMN(AJ945)-34),FALSE))</f>
        <v/>
      </c>
      <c r="BR945" s="320" t="str">
        <f>IF(AJ945="","",VLOOKUP(AK945,[0]!Qualifier,(COLUMN(AK945)-34),FALSE))</f>
        <v/>
      </c>
      <c r="BS945" s="320" t="str">
        <f>IF(AK945="","",VLOOKUP(AL945,[0]!Qualifier,(COLUMN(AL945)-34),FALSE))</f>
        <v/>
      </c>
      <c r="BT945" s="320" t="str">
        <f>IF(AL945="","",VLOOKUP(AM945,[0]!Qualifier,(COLUMN(AM945)-34),FALSE))</f>
        <v/>
      </c>
      <c r="BU945" s="320" t="str">
        <f>IF(AM945="","",VLOOKUP(AN945,[0]!Qualifier,(COLUMN(AN945)-34),FALSE))</f>
        <v/>
      </c>
      <c r="BV945" s="320" t="str">
        <f>IF(AN945="","",VLOOKUP(AO945,[0]!Qualifier,(COLUMN(AO945)-34),FALSE))</f>
        <v/>
      </c>
      <c r="BW945" s="320" t="str">
        <f>IF(AO945="","",VLOOKUP(AP945,[0]!Qualifier,(COLUMN(AP945)-34),FALSE))</f>
        <v/>
      </c>
      <c r="BX945" s="320" t="str">
        <f>IF(AP945="","",VLOOKUP(AQ945,[0]!Qualifier,(COLUMN(AQ945)-34),FALSE))</f>
        <v/>
      </c>
      <c r="BY945" s="320" t="str">
        <f>IF(AQ945="","",VLOOKUP(AR945,[0]!Qualifier,(COLUMN(AR945)-34),FALSE))</f>
        <v/>
      </c>
      <c r="BZ945" s="320" t="str">
        <f>IF(AR945="","",VLOOKUP(AS945,[0]!Qualifier,(COLUMN(AS945)-34),FALSE))</f>
        <v/>
      </c>
      <c r="CA945" s="320" t="str">
        <f>IF(AS945="","",VLOOKUP(AT945,[0]!Qualifier,(COLUMN(AT945)-34),FALSE))</f>
        <v/>
      </c>
      <c r="CB945" s="320" t="str">
        <f>IF(AT945="","",VLOOKUP(AU945,[0]!Qualifier,(COLUMN(AU945)-34),FALSE))</f>
        <v/>
      </c>
      <c r="CC945" s="320" t="str">
        <f>IF(AU945="","",VLOOKUP(AV945,[0]!Qualifier,(COLUMN(AV945)-34),FALSE))</f>
        <v/>
      </c>
      <c r="CD945" s="320" t="str">
        <f>IF(AV945="","",VLOOKUP(AW945,[0]!Qualifier,(COLUMN(AW945)-34),FALSE))</f>
        <v/>
      </c>
      <c r="CE945" s="320" t="str">
        <f>IF(AW945="","",VLOOKUP(AX945,[0]!Qualifier,(COLUMN(AX945)-34),FALSE))</f>
        <v/>
      </c>
      <c r="CF945" s="320" t="str">
        <f>IF(AX945="","",VLOOKUP(AY945,[0]!Qualifier,(COLUMN(AY945)-34),FALSE))</f>
        <v/>
      </c>
      <c r="CG945" s="320" t="str">
        <f>IF(AY945="","",VLOOKUP(AZ945,[0]!Qualifier,(COLUMN(AZ945)-34),FALSE))</f>
        <v/>
      </c>
      <c r="CH945" s="320" t="str">
        <f>IF(AZ945="","",VLOOKUP(BA945,[0]!Qualifier,(COLUMN(BA945)-34),FALSE))</f>
        <v/>
      </c>
      <c r="CI945" s="320" t="str">
        <f>IF(BA945="","",VLOOKUP(BB945,[0]!Qualifier,(COLUMN(BB945)-34),FALSE))</f>
        <v/>
      </c>
      <c r="CJ945" s="320"/>
      <c r="CK945" s="513" t="str">
        <f t="shared" si="775"/>
        <v>------------------</v>
      </c>
    </row>
    <row r="946" spans="2:89" ht="12.95" customHeight="1" outlineLevel="1" x14ac:dyDescent="0.35">
      <c r="B946" s="7" t="str">
        <f t="shared" si="749"/>
        <v/>
      </c>
      <c r="C946" s="59" t="str">
        <f t="shared" si="750"/>
        <v/>
      </c>
      <c r="D946" s="124" t="str">
        <f t="shared" si="751"/>
        <v/>
      </c>
      <c r="E946" s="16" t="str">
        <f t="shared" si="752"/>
        <v/>
      </c>
      <c r="F946" s="58" t="str">
        <f t="shared" si="753"/>
        <v/>
      </c>
      <c r="G946" s="58" t="str">
        <f t="shared" si="754"/>
        <v/>
      </c>
      <c r="H946" s="58" t="str">
        <f t="shared" si="755"/>
        <v/>
      </c>
      <c r="I946" s="58" t="str">
        <f t="shared" si="756"/>
        <v/>
      </c>
      <c r="J946" s="58" t="str">
        <f t="shared" si="757"/>
        <v/>
      </c>
      <c r="K946" s="58" t="str">
        <f t="shared" si="758"/>
        <v/>
      </c>
      <c r="L946" s="58" t="str">
        <f t="shared" si="759"/>
        <v/>
      </c>
      <c r="M946" s="58" t="str">
        <f t="shared" si="760"/>
        <v/>
      </c>
      <c r="N946" s="58" t="str">
        <f t="shared" si="761"/>
        <v/>
      </c>
      <c r="O946" s="58" t="str">
        <f t="shared" si="762"/>
        <v/>
      </c>
      <c r="P946" s="58" t="str">
        <f t="shared" si="763"/>
        <v/>
      </c>
      <c r="Q946" s="58" t="str">
        <f t="shared" si="764"/>
        <v/>
      </c>
      <c r="R946" s="58" t="str">
        <f t="shared" si="765"/>
        <v/>
      </c>
      <c r="S946" s="58" t="str">
        <f t="shared" si="766"/>
        <v/>
      </c>
      <c r="T946" s="58" t="str">
        <f t="shared" si="767"/>
        <v/>
      </c>
      <c r="U946" s="58" t="str">
        <f t="shared" si="768"/>
        <v/>
      </c>
      <c r="V946" s="58" t="str">
        <f t="shared" si="769"/>
        <v/>
      </c>
      <c r="W946" s="58" t="str">
        <f t="shared" si="770"/>
        <v/>
      </c>
      <c r="Y946" s="161" t="str">
        <f t="shared" si="771"/>
        <v xml:space="preserve"> </v>
      </c>
      <c r="Z946" s="8" t="str">
        <f t="shared" si="772"/>
        <v/>
      </c>
      <c r="AA946" s="7" t="str">
        <f t="shared" si="773"/>
        <v/>
      </c>
      <c r="AB946" s="29" t="str">
        <f t="shared" si="781"/>
        <v/>
      </c>
      <c r="AC946" s="29" t="str">
        <f t="shared" si="781"/>
        <v/>
      </c>
      <c r="AD946" s="29" t="str">
        <f t="shared" si="781"/>
        <v/>
      </c>
      <c r="AE946" s="29" t="str">
        <f t="shared" si="781"/>
        <v/>
      </c>
      <c r="AF946" s="29" t="str">
        <f t="shared" si="781"/>
        <v/>
      </c>
      <c r="AG946" s="29" t="str">
        <f t="shared" si="781"/>
        <v/>
      </c>
      <c r="AH946" s="48">
        <f t="shared" si="718"/>
        <v>941</v>
      </c>
      <c r="AI946" s="136"/>
      <c r="AJ946" s="136"/>
      <c r="AK946" s="136"/>
      <c r="AL946" s="136"/>
      <c r="AM946" s="136"/>
      <c r="AN946" s="136"/>
      <c r="AO946" s="136"/>
      <c r="AP946" s="136"/>
      <c r="AQ946" s="136"/>
      <c r="AR946" s="136"/>
      <c r="AS946" s="136"/>
      <c r="AT946" s="136"/>
      <c r="AU946" s="136"/>
      <c r="AV946" s="136"/>
      <c r="AW946" s="136"/>
      <c r="AX946" s="136"/>
      <c r="AY946" s="136"/>
      <c r="AZ946" s="136"/>
      <c r="BA946" s="136"/>
      <c r="BB946" s="136"/>
      <c r="BC946" s="136"/>
      <c r="BD946" s="136"/>
      <c r="BE946" s="136"/>
      <c r="BF946" s="136"/>
      <c r="BG946" s="136"/>
      <c r="BH946" s="371"/>
      <c r="BI946" s="136"/>
      <c r="BJ946" s="321"/>
      <c r="BK946" s="136"/>
      <c r="BL946" s="136"/>
      <c r="BM946" s="136"/>
      <c r="BN946" s="318">
        <f t="shared" si="777"/>
        <v>941</v>
      </c>
      <c r="BO946" s="319">
        <f t="shared" si="778"/>
        <v>0</v>
      </c>
      <c r="BP946" s="58" t="str">
        <f t="shared" si="780"/>
        <v/>
      </c>
      <c r="BQ946" s="320" t="str">
        <f>IF(AI946="","",VLOOKUP(AJ946,[0]!Qualifier,(COLUMN(AJ946)-34),FALSE))</f>
        <v/>
      </c>
      <c r="BR946" s="320" t="str">
        <f>IF(AJ946="","",VLOOKUP(AK946,[0]!Qualifier,(COLUMN(AK946)-34),FALSE))</f>
        <v/>
      </c>
      <c r="BS946" s="320" t="str">
        <f>IF(AK946="","",VLOOKUP(AL946,[0]!Qualifier,(COLUMN(AL946)-34),FALSE))</f>
        <v/>
      </c>
      <c r="BT946" s="320" t="str">
        <f>IF(AL946="","",VLOOKUP(AM946,[0]!Qualifier,(COLUMN(AM946)-34),FALSE))</f>
        <v/>
      </c>
      <c r="BU946" s="320" t="str">
        <f>IF(AM946="","",VLOOKUP(AN946,[0]!Qualifier,(COLUMN(AN946)-34),FALSE))</f>
        <v/>
      </c>
      <c r="BV946" s="320" t="str">
        <f>IF(AN946="","",VLOOKUP(AO946,[0]!Qualifier,(COLUMN(AO946)-34),FALSE))</f>
        <v/>
      </c>
      <c r="BW946" s="320" t="str">
        <f>IF(AO946="","",VLOOKUP(AP946,[0]!Qualifier,(COLUMN(AP946)-34),FALSE))</f>
        <v/>
      </c>
      <c r="BX946" s="320" t="str">
        <f>IF(AP946="","",VLOOKUP(AQ946,[0]!Qualifier,(COLUMN(AQ946)-34),FALSE))</f>
        <v/>
      </c>
      <c r="BY946" s="320" t="str">
        <f>IF(AQ946="","",VLOOKUP(AR946,[0]!Qualifier,(COLUMN(AR946)-34),FALSE))</f>
        <v/>
      </c>
      <c r="BZ946" s="320" t="str">
        <f>IF(AR946="","",VLOOKUP(AS946,[0]!Qualifier,(COLUMN(AS946)-34),FALSE))</f>
        <v/>
      </c>
      <c r="CA946" s="320" t="str">
        <f>IF(AS946="","",VLOOKUP(AT946,[0]!Qualifier,(COLUMN(AT946)-34),FALSE))</f>
        <v/>
      </c>
      <c r="CB946" s="320" t="str">
        <f>IF(AT946="","",VLOOKUP(AU946,[0]!Qualifier,(COLUMN(AU946)-34),FALSE))</f>
        <v/>
      </c>
      <c r="CC946" s="320" t="str">
        <f>IF(AU946="","",VLOOKUP(AV946,[0]!Qualifier,(COLUMN(AV946)-34),FALSE))</f>
        <v/>
      </c>
      <c r="CD946" s="320" t="str">
        <f>IF(AV946="","",VLOOKUP(AW946,[0]!Qualifier,(COLUMN(AW946)-34),FALSE))</f>
        <v/>
      </c>
      <c r="CE946" s="320" t="str">
        <f>IF(AW946="","",VLOOKUP(AX946,[0]!Qualifier,(COLUMN(AX946)-34),FALSE))</f>
        <v/>
      </c>
      <c r="CF946" s="320" t="str">
        <f>IF(AX946="","",VLOOKUP(AY946,[0]!Qualifier,(COLUMN(AY946)-34),FALSE))</f>
        <v/>
      </c>
      <c r="CG946" s="320" t="str">
        <f>IF(AY946="","",VLOOKUP(AZ946,[0]!Qualifier,(COLUMN(AZ946)-34),FALSE))</f>
        <v/>
      </c>
      <c r="CH946" s="320" t="str">
        <f>IF(AZ946="","",VLOOKUP(BA946,[0]!Qualifier,(COLUMN(BA946)-34),FALSE))</f>
        <v/>
      </c>
      <c r="CI946" s="320" t="str">
        <f>IF(BA946="","",VLOOKUP(BB946,[0]!Qualifier,(COLUMN(BB946)-34),FALSE))</f>
        <v/>
      </c>
      <c r="CJ946" s="320"/>
      <c r="CK946" s="513" t="str">
        <f t="shared" si="775"/>
        <v>------------------</v>
      </c>
    </row>
    <row r="947" spans="2:89" ht="12.95" customHeight="1" outlineLevel="1" x14ac:dyDescent="0.35">
      <c r="B947" s="7" t="str">
        <f t="shared" si="749"/>
        <v/>
      </c>
      <c r="C947" s="59" t="str">
        <f t="shared" si="750"/>
        <v/>
      </c>
      <c r="D947" s="124" t="str">
        <f t="shared" si="751"/>
        <v/>
      </c>
      <c r="E947" s="16" t="str">
        <f t="shared" si="752"/>
        <v/>
      </c>
      <c r="F947" s="58" t="str">
        <f t="shared" si="753"/>
        <v/>
      </c>
      <c r="G947" s="58" t="str">
        <f t="shared" si="754"/>
        <v/>
      </c>
      <c r="H947" s="58" t="str">
        <f t="shared" si="755"/>
        <v/>
      </c>
      <c r="I947" s="58" t="str">
        <f t="shared" si="756"/>
        <v/>
      </c>
      <c r="J947" s="58" t="str">
        <f t="shared" si="757"/>
        <v/>
      </c>
      <c r="K947" s="58" t="str">
        <f t="shared" si="758"/>
        <v/>
      </c>
      <c r="L947" s="58" t="str">
        <f t="shared" si="759"/>
        <v/>
      </c>
      <c r="M947" s="58" t="str">
        <f t="shared" si="760"/>
        <v/>
      </c>
      <c r="N947" s="58" t="str">
        <f t="shared" si="761"/>
        <v/>
      </c>
      <c r="O947" s="58" t="str">
        <f t="shared" si="762"/>
        <v/>
      </c>
      <c r="P947" s="58" t="str">
        <f t="shared" si="763"/>
        <v/>
      </c>
      <c r="Q947" s="58" t="str">
        <f t="shared" si="764"/>
        <v/>
      </c>
      <c r="R947" s="58" t="str">
        <f t="shared" si="765"/>
        <v/>
      </c>
      <c r="S947" s="58" t="str">
        <f t="shared" si="766"/>
        <v/>
      </c>
      <c r="T947" s="58" t="str">
        <f t="shared" si="767"/>
        <v/>
      </c>
      <c r="U947" s="58" t="str">
        <f t="shared" si="768"/>
        <v/>
      </c>
      <c r="V947" s="58" t="str">
        <f t="shared" si="769"/>
        <v/>
      </c>
      <c r="W947" s="58" t="str">
        <f t="shared" si="770"/>
        <v/>
      </c>
      <c r="Y947" s="161" t="str">
        <f t="shared" si="771"/>
        <v xml:space="preserve"> </v>
      </c>
      <c r="Z947" s="8" t="str">
        <f t="shared" si="772"/>
        <v/>
      </c>
      <c r="AA947" s="7" t="str">
        <f t="shared" si="773"/>
        <v/>
      </c>
      <c r="AB947" s="29" t="str">
        <f t="shared" si="781"/>
        <v/>
      </c>
      <c r="AC947" s="29" t="str">
        <f t="shared" si="781"/>
        <v/>
      </c>
      <c r="AD947" s="29" t="str">
        <f t="shared" si="781"/>
        <v/>
      </c>
      <c r="AE947" s="29" t="str">
        <f t="shared" si="781"/>
        <v/>
      </c>
      <c r="AF947" s="29" t="str">
        <f t="shared" si="781"/>
        <v/>
      </c>
      <c r="AG947" s="29" t="str">
        <f t="shared" si="781"/>
        <v/>
      </c>
      <c r="AH947" s="48">
        <f t="shared" si="718"/>
        <v>942</v>
      </c>
      <c r="AI947" s="136"/>
      <c r="AJ947" s="136"/>
      <c r="AK947" s="136"/>
      <c r="AL947" s="136"/>
      <c r="AM947" s="136"/>
      <c r="AN947" s="136"/>
      <c r="AO947" s="136"/>
      <c r="AP947" s="136"/>
      <c r="AQ947" s="136"/>
      <c r="AR947" s="136"/>
      <c r="AS947" s="136"/>
      <c r="AT947" s="136"/>
      <c r="AU947" s="136"/>
      <c r="AV947" s="136"/>
      <c r="AW947" s="136"/>
      <c r="AX947" s="136"/>
      <c r="AY947" s="136"/>
      <c r="AZ947" s="136"/>
      <c r="BA947" s="136"/>
      <c r="BB947" s="136"/>
      <c r="BC947" s="136"/>
      <c r="BD947" s="136"/>
      <c r="BE947" s="136"/>
      <c r="BF947" s="136"/>
      <c r="BG947" s="136"/>
      <c r="BH947" s="371"/>
      <c r="BI947" s="136"/>
      <c r="BJ947" s="321"/>
      <c r="BK947" s="136"/>
      <c r="BL947" s="136"/>
      <c r="BM947" s="136"/>
      <c r="BN947" s="318">
        <f t="shared" si="777"/>
        <v>942</v>
      </c>
      <c r="BO947" s="319">
        <f t="shared" si="778"/>
        <v>0</v>
      </c>
      <c r="BP947" s="58" t="str">
        <f t="shared" si="780"/>
        <v/>
      </c>
      <c r="BQ947" s="320" t="str">
        <f>IF(AI947="","",VLOOKUP(AJ947,[0]!Qualifier,(COLUMN(AJ947)-34),FALSE))</f>
        <v/>
      </c>
      <c r="BR947" s="320" t="str">
        <f>IF(AJ947="","",VLOOKUP(AK947,[0]!Qualifier,(COLUMN(AK947)-34),FALSE))</f>
        <v/>
      </c>
      <c r="BS947" s="320" t="str">
        <f>IF(AK947="","",VLOOKUP(AL947,[0]!Qualifier,(COLUMN(AL947)-34),FALSE))</f>
        <v/>
      </c>
      <c r="BT947" s="320" t="str">
        <f>IF(AL947="","",VLOOKUP(AM947,[0]!Qualifier,(COLUMN(AM947)-34),FALSE))</f>
        <v/>
      </c>
      <c r="BU947" s="320" t="str">
        <f>IF(AM947="","",VLOOKUP(AN947,[0]!Qualifier,(COLUMN(AN947)-34),FALSE))</f>
        <v/>
      </c>
      <c r="BV947" s="320" t="str">
        <f>IF(AN947="","",VLOOKUP(AO947,[0]!Qualifier,(COLUMN(AO947)-34),FALSE))</f>
        <v/>
      </c>
      <c r="BW947" s="320" t="str">
        <f>IF(AO947="","",VLOOKUP(AP947,[0]!Qualifier,(COLUMN(AP947)-34),FALSE))</f>
        <v/>
      </c>
      <c r="BX947" s="320" t="str">
        <f>IF(AP947="","",VLOOKUP(AQ947,[0]!Qualifier,(COLUMN(AQ947)-34),FALSE))</f>
        <v/>
      </c>
      <c r="BY947" s="320" t="str">
        <f>IF(AQ947="","",VLOOKUP(AR947,[0]!Qualifier,(COLUMN(AR947)-34),FALSE))</f>
        <v/>
      </c>
      <c r="BZ947" s="320" t="str">
        <f>IF(AR947="","",VLOOKUP(AS947,[0]!Qualifier,(COLUMN(AS947)-34),FALSE))</f>
        <v/>
      </c>
      <c r="CA947" s="320" t="str">
        <f>IF(AS947="","",VLOOKUP(AT947,[0]!Qualifier,(COLUMN(AT947)-34),FALSE))</f>
        <v/>
      </c>
      <c r="CB947" s="320" t="str">
        <f>IF(AT947="","",VLOOKUP(AU947,[0]!Qualifier,(COLUMN(AU947)-34),FALSE))</f>
        <v/>
      </c>
      <c r="CC947" s="320" t="str">
        <f>IF(AU947="","",VLOOKUP(AV947,[0]!Qualifier,(COLUMN(AV947)-34),FALSE))</f>
        <v/>
      </c>
      <c r="CD947" s="320" t="str">
        <f>IF(AV947="","",VLOOKUP(AW947,[0]!Qualifier,(COLUMN(AW947)-34),FALSE))</f>
        <v/>
      </c>
      <c r="CE947" s="320" t="str">
        <f>IF(AW947="","",VLOOKUP(AX947,[0]!Qualifier,(COLUMN(AX947)-34),FALSE))</f>
        <v/>
      </c>
      <c r="CF947" s="320" t="str">
        <f>IF(AX947="","",VLOOKUP(AY947,[0]!Qualifier,(COLUMN(AY947)-34),FALSE))</f>
        <v/>
      </c>
      <c r="CG947" s="320" t="str">
        <f>IF(AY947="","",VLOOKUP(AZ947,[0]!Qualifier,(COLUMN(AZ947)-34),FALSE))</f>
        <v/>
      </c>
      <c r="CH947" s="320" t="str">
        <f>IF(AZ947="","",VLOOKUP(BA947,[0]!Qualifier,(COLUMN(BA947)-34),FALSE))</f>
        <v/>
      </c>
      <c r="CI947" s="320" t="str">
        <f>IF(BA947="","",VLOOKUP(BB947,[0]!Qualifier,(COLUMN(BB947)-34),FALSE))</f>
        <v/>
      </c>
      <c r="CJ947" s="320"/>
      <c r="CK947" s="513" t="str">
        <f t="shared" si="775"/>
        <v>------------------</v>
      </c>
    </row>
    <row r="948" spans="2:89" ht="12.95" customHeight="1" outlineLevel="1" x14ac:dyDescent="0.35">
      <c r="B948" s="7" t="str">
        <f t="shared" si="749"/>
        <v/>
      </c>
      <c r="C948" s="59" t="str">
        <f t="shared" si="750"/>
        <v/>
      </c>
      <c r="D948" s="124" t="str">
        <f t="shared" si="751"/>
        <v/>
      </c>
      <c r="E948" s="16" t="str">
        <f t="shared" si="752"/>
        <v/>
      </c>
      <c r="F948" s="58" t="str">
        <f t="shared" si="753"/>
        <v/>
      </c>
      <c r="G948" s="58" t="str">
        <f t="shared" si="754"/>
        <v/>
      </c>
      <c r="H948" s="58" t="str">
        <f t="shared" si="755"/>
        <v/>
      </c>
      <c r="I948" s="58" t="str">
        <f t="shared" si="756"/>
        <v/>
      </c>
      <c r="J948" s="58" t="str">
        <f t="shared" si="757"/>
        <v/>
      </c>
      <c r="K948" s="58" t="str">
        <f t="shared" si="758"/>
        <v/>
      </c>
      <c r="L948" s="58" t="str">
        <f t="shared" si="759"/>
        <v/>
      </c>
      <c r="M948" s="58" t="str">
        <f t="shared" si="760"/>
        <v/>
      </c>
      <c r="N948" s="58" t="str">
        <f t="shared" si="761"/>
        <v/>
      </c>
      <c r="O948" s="58" t="str">
        <f t="shared" si="762"/>
        <v/>
      </c>
      <c r="P948" s="58" t="str">
        <f t="shared" si="763"/>
        <v/>
      </c>
      <c r="Q948" s="58" t="str">
        <f t="shared" si="764"/>
        <v/>
      </c>
      <c r="R948" s="58" t="str">
        <f t="shared" si="765"/>
        <v/>
      </c>
      <c r="S948" s="58" t="str">
        <f t="shared" si="766"/>
        <v/>
      </c>
      <c r="T948" s="58" t="str">
        <f t="shared" si="767"/>
        <v/>
      </c>
      <c r="U948" s="58" t="str">
        <f t="shared" si="768"/>
        <v/>
      </c>
      <c r="V948" s="58" t="str">
        <f t="shared" si="769"/>
        <v/>
      </c>
      <c r="W948" s="58" t="str">
        <f t="shared" si="770"/>
        <v/>
      </c>
      <c r="Y948" s="161" t="str">
        <f t="shared" si="771"/>
        <v xml:space="preserve"> </v>
      </c>
      <c r="Z948" s="8" t="str">
        <f t="shared" si="772"/>
        <v/>
      </c>
      <c r="AA948" s="7" t="str">
        <f t="shared" si="773"/>
        <v/>
      </c>
      <c r="AB948" s="29" t="str">
        <f t="shared" si="781"/>
        <v/>
      </c>
      <c r="AC948" s="29" t="str">
        <f t="shared" si="781"/>
        <v/>
      </c>
      <c r="AD948" s="29" t="str">
        <f t="shared" si="781"/>
        <v/>
      </c>
      <c r="AE948" s="29" t="str">
        <f t="shared" si="781"/>
        <v/>
      </c>
      <c r="AF948" s="29" t="str">
        <f t="shared" si="781"/>
        <v/>
      </c>
      <c r="AG948" s="29" t="str">
        <f t="shared" si="781"/>
        <v/>
      </c>
      <c r="AH948" s="48">
        <f t="shared" si="718"/>
        <v>943</v>
      </c>
      <c r="AI948" s="136"/>
      <c r="AJ948" s="136"/>
      <c r="AK948" s="136"/>
      <c r="AL948" s="136"/>
      <c r="AM948" s="136"/>
      <c r="AN948" s="136"/>
      <c r="AO948" s="136"/>
      <c r="AP948" s="136"/>
      <c r="AQ948" s="136"/>
      <c r="AR948" s="136"/>
      <c r="AS948" s="136"/>
      <c r="AT948" s="136"/>
      <c r="AU948" s="136"/>
      <c r="AV948" s="136"/>
      <c r="AW948" s="136"/>
      <c r="AX948" s="136"/>
      <c r="AY948" s="136"/>
      <c r="AZ948" s="136"/>
      <c r="BA948" s="136"/>
      <c r="BB948" s="136"/>
      <c r="BC948" s="136"/>
      <c r="BD948" s="136"/>
      <c r="BE948" s="136"/>
      <c r="BF948" s="136"/>
      <c r="BG948" s="136"/>
      <c r="BH948" s="371"/>
      <c r="BI948" s="136"/>
      <c r="BJ948" s="321"/>
      <c r="BK948" s="136"/>
      <c r="BL948" s="136"/>
      <c r="BM948" s="136"/>
      <c r="BN948" s="318">
        <f t="shared" si="777"/>
        <v>943</v>
      </c>
      <c r="BO948" s="319">
        <f t="shared" si="778"/>
        <v>0</v>
      </c>
      <c r="BP948" s="58" t="str">
        <f t="shared" si="780"/>
        <v/>
      </c>
      <c r="BQ948" s="320" t="str">
        <f>IF(AI948="","",VLOOKUP(AJ948,[0]!Qualifier,(COLUMN(AJ948)-34),FALSE))</f>
        <v/>
      </c>
      <c r="BR948" s="320" t="str">
        <f>IF(AJ948="","",VLOOKUP(AK948,[0]!Qualifier,(COLUMN(AK948)-34),FALSE))</f>
        <v/>
      </c>
      <c r="BS948" s="320" t="str">
        <f>IF(AK948="","",VLOOKUP(AL948,[0]!Qualifier,(COLUMN(AL948)-34),FALSE))</f>
        <v/>
      </c>
      <c r="BT948" s="320" t="str">
        <f>IF(AL948="","",VLOOKUP(AM948,[0]!Qualifier,(COLUMN(AM948)-34),FALSE))</f>
        <v/>
      </c>
      <c r="BU948" s="320" t="str">
        <f>IF(AM948="","",VLOOKUP(AN948,[0]!Qualifier,(COLUMN(AN948)-34),FALSE))</f>
        <v/>
      </c>
      <c r="BV948" s="320" t="str">
        <f>IF(AN948="","",VLOOKUP(AO948,[0]!Qualifier,(COLUMN(AO948)-34),FALSE))</f>
        <v/>
      </c>
      <c r="BW948" s="320" t="str">
        <f>IF(AO948="","",VLOOKUP(AP948,[0]!Qualifier,(COLUMN(AP948)-34),FALSE))</f>
        <v/>
      </c>
      <c r="BX948" s="320" t="str">
        <f>IF(AP948="","",VLOOKUP(AQ948,[0]!Qualifier,(COLUMN(AQ948)-34),FALSE))</f>
        <v/>
      </c>
      <c r="BY948" s="320" t="str">
        <f>IF(AQ948="","",VLOOKUP(AR948,[0]!Qualifier,(COLUMN(AR948)-34),FALSE))</f>
        <v/>
      </c>
      <c r="BZ948" s="320" t="str">
        <f>IF(AR948="","",VLOOKUP(AS948,[0]!Qualifier,(COLUMN(AS948)-34),FALSE))</f>
        <v/>
      </c>
      <c r="CA948" s="320" t="str">
        <f>IF(AS948="","",VLOOKUP(AT948,[0]!Qualifier,(COLUMN(AT948)-34),FALSE))</f>
        <v/>
      </c>
      <c r="CB948" s="320" t="str">
        <f>IF(AT948="","",VLOOKUP(AU948,[0]!Qualifier,(COLUMN(AU948)-34),FALSE))</f>
        <v/>
      </c>
      <c r="CC948" s="320" t="str">
        <f>IF(AU948="","",VLOOKUP(AV948,[0]!Qualifier,(COLUMN(AV948)-34),FALSE))</f>
        <v/>
      </c>
      <c r="CD948" s="320" t="str">
        <f>IF(AV948="","",VLOOKUP(AW948,[0]!Qualifier,(COLUMN(AW948)-34),FALSE))</f>
        <v/>
      </c>
      <c r="CE948" s="320" t="str">
        <f>IF(AW948="","",VLOOKUP(AX948,[0]!Qualifier,(COLUMN(AX948)-34),FALSE))</f>
        <v/>
      </c>
      <c r="CF948" s="320" t="str">
        <f>IF(AX948="","",VLOOKUP(AY948,[0]!Qualifier,(COLUMN(AY948)-34),FALSE))</f>
        <v/>
      </c>
      <c r="CG948" s="320" t="str">
        <f>IF(AY948="","",VLOOKUP(AZ948,[0]!Qualifier,(COLUMN(AZ948)-34),FALSE))</f>
        <v/>
      </c>
      <c r="CH948" s="320" t="str">
        <f>IF(AZ948="","",VLOOKUP(BA948,[0]!Qualifier,(COLUMN(BA948)-34),FALSE))</f>
        <v/>
      </c>
      <c r="CI948" s="320" t="str">
        <f>IF(BA948="","",VLOOKUP(BB948,[0]!Qualifier,(COLUMN(BB948)-34),FALSE))</f>
        <v/>
      </c>
      <c r="CJ948" s="320"/>
      <c r="CK948" s="513" t="str">
        <f t="shared" si="775"/>
        <v>------------------</v>
      </c>
    </row>
    <row r="949" spans="2:89" ht="12.95" customHeight="1" outlineLevel="1" x14ac:dyDescent="0.35">
      <c r="B949" s="7" t="str">
        <f t="shared" si="749"/>
        <v/>
      </c>
      <c r="C949" s="59" t="str">
        <f t="shared" si="750"/>
        <v/>
      </c>
      <c r="D949" s="124" t="str">
        <f t="shared" si="751"/>
        <v/>
      </c>
      <c r="E949" s="16" t="str">
        <f t="shared" si="752"/>
        <v/>
      </c>
      <c r="F949" s="58" t="str">
        <f t="shared" si="753"/>
        <v/>
      </c>
      <c r="G949" s="58" t="str">
        <f t="shared" si="754"/>
        <v/>
      </c>
      <c r="H949" s="58" t="str">
        <f t="shared" si="755"/>
        <v/>
      </c>
      <c r="I949" s="58" t="str">
        <f t="shared" si="756"/>
        <v/>
      </c>
      <c r="J949" s="58" t="str">
        <f t="shared" si="757"/>
        <v/>
      </c>
      <c r="K949" s="58" t="str">
        <f t="shared" si="758"/>
        <v/>
      </c>
      <c r="L949" s="58" t="str">
        <f t="shared" si="759"/>
        <v/>
      </c>
      <c r="M949" s="58" t="str">
        <f t="shared" si="760"/>
        <v/>
      </c>
      <c r="N949" s="58" t="str">
        <f t="shared" si="761"/>
        <v/>
      </c>
      <c r="O949" s="58" t="str">
        <f t="shared" si="762"/>
        <v/>
      </c>
      <c r="P949" s="58" t="str">
        <f t="shared" si="763"/>
        <v/>
      </c>
      <c r="Q949" s="58" t="str">
        <f t="shared" si="764"/>
        <v/>
      </c>
      <c r="R949" s="58" t="str">
        <f t="shared" si="765"/>
        <v/>
      </c>
      <c r="S949" s="58" t="str">
        <f t="shared" si="766"/>
        <v/>
      </c>
      <c r="T949" s="58" t="str">
        <f t="shared" si="767"/>
        <v/>
      </c>
      <c r="U949" s="58" t="str">
        <f t="shared" si="768"/>
        <v/>
      </c>
      <c r="V949" s="58" t="str">
        <f t="shared" si="769"/>
        <v/>
      </c>
      <c r="W949" s="58" t="str">
        <f t="shared" si="770"/>
        <v/>
      </c>
      <c r="Y949" s="161" t="str">
        <f t="shared" si="771"/>
        <v xml:space="preserve"> </v>
      </c>
      <c r="Z949" s="8" t="str">
        <f t="shared" si="772"/>
        <v/>
      </c>
      <c r="AA949" s="7" t="str">
        <f t="shared" si="773"/>
        <v/>
      </c>
      <c r="AB949" s="29" t="str">
        <f t="shared" si="781"/>
        <v/>
      </c>
      <c r="AC949" s="29" t="str">
        <f t="shared" si="781"/>
        <v/>
      </c>
      <c r="AD949" s="29" t="str">
        <f t="shared" si="781"/>
        <v/>
      </c>
      <c r="AE949" s="29" t="str">
        <f t="shared" si="781"/>
        <v/>
      </c>
      <c r="AF949" s="29" t="str">
        <f t="shared" si="781"/>
        <v/>
      </c>
      <c r="AG949" s="29" t="str">
        <f t="shared" si="781"/>
        <v/>
      </c>
      <c r="AH949" s="48">
        <f t="shared" si="718"/>
        <v>944</v>
      </c>
      <c r="AI949" s="136"/>
      <c r="AJ949" s="136"/>
      <c r="AK949" s="136"/>
      <c r="AL949" s="136"/>
      <c r="AM949" s="136"/>
      <c r="AN949" s="136"/>
      <c r="AO949" s="136"/>
      <c r="AP949" s="136"/>
      <c r="AQ949" s="136"/>
      <c r="AR949" s="136"/>
      <c r="AS949" s="136"/>
      <c r="AT949" s="136"/>
      <c r="AU949" s="136"/>
      <c r="AV949" s="136"/>
      <c r="AW949" s="136"/>
      <c r="AX949" s="136"/>
      <c r="AY949" s="136"/>
      <c r="AZ949" s="136"/>
      <c r="BA949" s="136"/>
      <c r="BB949" s="136"/>
      <c r="BC949" s="136"/>
      <c r="BD949" s="136"/>
      <c r="BE949" s="136"/>
      <c r="BF949" s="136"/>
      <c r="BG949" s="136"/>
      <c r="BH949" s="371"/>
      <c r="BI949" s="136"/>
      <c r="BJ949" s="321"/>
      <c r="BK949" s="136"/>
      <c r="BL949" s="136"/>
      <c r="BM949" s="136"/>
      <c r="BN949" s="318">
        <f t="shared" si="777"/>
        <v>944</v>
      </c>
      <c r="BO949" s="319">
        <f t="shared" si="778"/>
        <v>0</v>
      </c>
      <c r="BP949" s="58" t="str">
        <f t="shared" si="780"/>
        <v/>
      </c>
      <c r="BQ949" s="320" t="str">
        <f>IF(AI949="","",VLOOKUP(AJ949,[0]!Qualifier,(COLUMN(AJ949)-34),FALSE))</f>
        <v/>
      </c>
      <c r="BR949" s="320" t="str">
        <f>IF(AJ949="","",VLOOKUP(AK949,[0]!Qualifier,(COLUMN(AK949)-34),FALSE))</f>
        <v/>
      </c>
      <c r="BS949" s="320" t="str">
        <f>IF(AK949="","",VLOOKUP(AL949,[0]!Qualifier,(COLUMN(AL949)-34),FALSE))</f>
        <v/>
      </c>
      <c r="BT949" s="320" t="str">
        <f>IF(AL949="","",VLOOKUP(AM949,[0]!Qualifier,(COLUMN(AM949)-34),FALSE))</f>
        <v/>
      </c>
      <c r="BU949" s="320" t="str">
        <f>IF(AM949="","",VLOOKUP(AN949,[0]!Qualifier,(COLUMN(AN949)-34),FALSE))</f>
        <v/>
      </c>
      <c r="BV949" s="320" t="str">
        <f>IF(AN949="","",VLOOKUP(AO949,[0]!Qualifier,(COLUMN(AO949)-34),FALSE))</f>
        <v/>
      </c>
      <c r="BW949" s="320" t="str">
        <f>IF(AO949="","",VLOOKUP(AP949,[0]!Qualifier,(COLUMN(AP949)-34),FALSE))</f>
        <v/>
      </c>
      <c r="BX949" s="320" t="str">
        <f>IF(AP949="","",VLOOKUP(AQ949,[0]!Qualifier,(COLUMN(AQ949)-34),FALSE))</f>
        <v/>
      </c>
      <c r="BY949" s="320" t="str">
        <f>IF(AQ949="","",VLOOKUP(AR949,[0]!Qualifier,(COLUMN(AR949)-34),FALSE))</f>
        <v/>
      </c>
      <c r="BZ949" s="320" t="str">
        <f>IF(AR949="","",VLOOKUP(AS949,[0]!Qualifier,(COLUMN(AS949)-34),FALSE))</f>
        <v/>
      </c>
      <c r="CA949" s="320" t="str">
        <f>IF(AS949="","",VLOOKUP(AT949,[0]!Qualifier,(COLUMN(AT949)-34),FALSE))</f>
        <v/>
      </c>
      <c r="CB949" s="320" t="str">
        <f>IF(AT949="","",VLOOKUP(AU949,[0]!Qualifier,(COLUMN(AU949)-34),FALSE))</f>
        <v/>
      </c>
      <c r="CC949" s="320" t="str">
        <f>IF(AU949="","",VLOOKUP(AV949,[0]!Qualifier,(COLUMN(AV949)-34),FALSE))</f>
        <v/>
      </c>
      <c r="CD949" s="320" t="str">
        <f>IF(AV949="","",VLOOKUP(AW949,[0]!Qualifier,(COLUMN(AW949)-34),FALSE))</f>
        <v/>
      </c>
      <c r="CE949" s="320" t="str">
        <f>IF(AW949="","",VLOOKUP(AX949,[0]!Qualifier,(COLUMN(AX949)-34),FALSE))</f>
        <v/>
      </c>
      <c r="CF949" s="320" t="str">
        <f>IF(AX949="","",VLOOKUP(AY949,[0]!Qualifier,(COLUMN(AY949)-34),FALSE))</f>
        <v/>
      </c>
      <c r="CG949" s="320" t="str">
        <f>IF(AY949="","",VLOOKUP(AZ949,[0]!Qualifier,(COLUMN(AZ949)-34),FALSE))</f>
        <v/>
      </c>
      <c r="CH949" s="320" t="str">
        <f>IF(AZ949="","",VLOOKUP(BA949,[0]!Qualifier,(COLUMN(BA949)-34),FALSE))</f>
        <v/>
      </c>
      <c r="CI949" s="320" t="str">
        <f>IF(BA949="","",VLOOKUP(BB949,[0]!Qualifier,(COLUMN(BB949)-34),FALSE))</f>
        <v/>
      </c>
      <c r="CJ949" s="320"/>
      <c r="CK949" s="513" t="str">
        <f t="shared" si="775"/>
        <v>------------------</v>
      </c>
    </row>
    <row r="950" spans="2:89" ht="12.95" customHeight="1" outlineLevel="1" x14ac:dyDescent="0.35">
      <c r="B950" s="7" t="str">
        <f t="shared" si="749"/>
        <v/>
      </c>
      <c r="C950" s="59" t="str">
        <f t="shared" si="750"/>
        <v/>
      </c>
      <c r="D950" s="124" t="str">
        <f t="shared" si="751"/>
        <v/>
      </c>
      <c r="E950" s="16" t="str">
        <f t="shared" si="752"/>
        <v/>
      </c>
      <c r="F950" s="58" t="str">
        <f t="shared" si="753"/>
        <v/>
      </c>
      <c r="G950" s="58" t="str">
        <f t="shared" si="754"/>
        <v/>
      </c>
      <c r="H950" s="58" t="str">
        <f t="shared" si="755"/>
        <v/>
      </c>
      <c r="I950" s="58" t="str">
        <f t="shared" si="756"/>
        <v/>
      </c>
      <c r="J950" s="58" t="str">
        <f t="shared" si="757"/>
        <v/>
      </c>
      <c r="K950" s="58" t="str">
        <f t="shared" si="758"/>
        <v/>
      </c>
      <c r="L950" s="58" t="str">
        <f t="shared" si="759"/>
        <v/>
      </c>
      <c r="M950" s="58" t="str">
        <f t="shared" si="760"/>
        <v/>
      </c>
      <c r="N950" s="58" t="str">
        <f t="shared" si="761"/>
        <v/>
      </c>
      <c r="O950" s="58" t="str">
        <f t="shared" si="762"/>
        <v/>
      </c>
      <c r="P950" s="58" t="str">
        <f t="shared" si="763"/>
        <v/>
      </c>
      <c r="Q950" s="58" t="str">
        <f t="shared" si="764"/>
        <v/>
      </c>
      <c r="R950" s="58" t="str">
        <f t="shared" si="765"/>
        <v/>
      </c>
      <c r="S950" s="58" t="str">
        <f t="shared" si="766"/>
        <v/>
      </c>
      <c r="T950" s="58" t="str">
        <f t="shared" si="767"/>
        <v/>
      </c>
      <c r="U950" s="58" t="str">
        <f t="shared" si="768"/>
        <v/>
      </c>
      <c r="V950" s="58" t="str">
        <f t="shared" si="769"/>
        <v/>
      </c>
      <c r="W950" s="58" t="str">
        <f t="shared" si="770"/>
        <v/>
      </c>
      <c r="Y950" s="161" t="str">
        <f t="shared" si="771"/>
        <v xml:space="preserve"> </v>
      </c>
      <c r="Z950" s="8" t="str">
        <f t="shared" si="772"/>
        <v/>
      </c>
      <c r="AA950" s="7" t="str">
        <f t="shared" si="773"/>
        <v/>
      </c>
      <c r="AB950" s="29" t="str">
        <f t="shared" si="781"/>
        <v/>
      </c>
      <c r="AC950" s="29" t="str">
        <f t="shared" si="781"/>
        <v/>
      </c>
      <c r="AD950" s="29" t="str">
        <f t="shared" si="781"/>
        <v/>
      </c>
      <c r="AE950" s="29" t="str">
        <f t="shared" si="781"/>
        <v/>
      </c>
      <c r="AF950" s="29" t="str">
        <f t="shared" si="781"/>
        <v/>
      </c>
      <c r="AG950" s="29" t="str">
        <f t="shared" si="781"/>
        <v/>
      </c>
      <c r="AH950" s="48">
        <f t="shared" si="718"/>
        <v>945</v>
      </c>
      <c r="AI950" s="136"/>
      <c r="AJ950" s="136"/>
      <c r="AK950" s="136"/>
      <c r="AL950" s="136"/>
      <c r="AM950" s="136"/>
      <c r="AN950" s="136"/>
      <c r="AO950" s="136"/>
      <c r="AP950" s="136"/>
      <c r="AQ950" s="136"/>
      <c r="AR950" s="136"/>
      <c r="AS950" s="136"/>
      <c r="AT950" s="136"/>
      <c r="AU950" s="136"/>
      <c r="AV950" s="136"/>
      <c r="AW950" s="136"/>
      <c r="AX950" s="136"/>
      <c r="AY950" s="136"/>
      <c r="AZ950" s="136"/>
      <c r="BA950" s="136"/>
      <c r="BB950" s="136"/>
      <c r="BC950" s="136"/>
      <c r="BD950" s="136"/>
      <c r="BE950" s="136"/>
      <c r="BF950" s="136"/>
      <c r="BG950" s="136"/>
      <c r="BH950" s="371"/>
      <c r="BI950" s="136"/>
      <c r="BJ950" s="321"/>
      <c r="BK950" s="136"/>
      <c r="BL950" s="136"/>
      <c r="BM950" s="136"/>
      <c r="BN950" s="318">
        <f t="shared" si="777"/>
        <v>945</v>
      </c>
      <c r="BO950" s="319">
        <f t="shared" si="778"/>
        <v>0</v>
      </c>
      <c r="BP950" s="58" t="str">
        <f t="shared" si="780"/>
        <v/>
      </c>
      <c r="BQ950" s="320" t="str">
        <f>IF(AI950="","",VLOOKUP(AJ950,[0]!Qualifier,(COLUMN(AJ950)-34),FALSE))</f>
        <v/>
      </c>
      <c r="BR950" s="320" t="str">
        <f>IF(AJ950="","",VLOOKUP(AK950,[0]!Qualifier,(COLUMN(AK950)-34),FALSE))</f>
        <v/>
      </c>
      <c r="BS950" s="320" t="str">
        <f>IF(AK950="","",VLOOKUP(AL950,[0]!Qualifier,(COLUMN(AL950)-34),FALSE))</f>
        <v/>
      </c>
      <c r="BT950" s="320" t="str">
        <f>IF(AL950="","",VLOOKUP(AM950,[0]!Qualifier,(COLUMN(AM950)-34),FALSE))</f>
        <v/>
      </c>
      <c r="BU950" s="320" t="str">
        <f>IF(AM950="","",VLOOKUP(AN950,[0]!Qualifier,(COLUMN(AN950)-34),FALSE))</f>
        <v/>
      </c>
      <c r="BV950" s="320" t="str">
        <f>IF(AN950="","",VLOOKUP(AO950,[0]!Qualifier,(COLUMN(AO950)-34),FALSE))</f>
        <v/>
      </c>
      <c r="BW950" s="320" t="str">
        <f>IF(AO950="","",VLOOKUP(AP950,[0]!Qualifier,(COLUMN(AP950)-34),FALSE))</f>
        <v/>
      </c>
      <c r="BX950" s="320" t="str">
        <f>IF(AP950="","",VLOOKUP(AQ950,[0]!Qualifier,(COLUMN(AQ950)-34),FALSE))</f>
        <v/>
      </c>
      <c r="BY950" s="320" t="str">
        <f>IF(AQ950="","",VLOOKUP(AR950,[0]!Qualifier,(COLUMN(AR950)-34),FALSE))</f>
        <v/>
      </c>
      <c r="BZ950" s="320" t="str">
        <f>IF(AR950="","",VLOOKUP(AS950,[0]!Qualifier,(COLUMN(AS950)-34),FALSE))</f>
        <v/>
      </c>
      <c r="CA950" s="320" t="str">
        <f>IF(AS950="","",VLOOKUP(AT950,[0]!Qualifier,(COLUMN(AT950)-34),FALSE))</f>
        <v/>
      </c>
      <c r="CB950" s="320" t="str">
        <f>IF(AT950="","",VLOOKUP(AU950,[0]!Qualifier,(COLUMN(AU950)-34),FALSE))</f>
        <v/>
      </c>
      <c r="CC950" s="320" t="str">
        <f>IF(AU950="","",VLOOKUP(AV950,[0]!Qualifier,(COLUMN(AV950)-34),FALSE))</f>
        <v/>
      </c>
      <c r="CD950" s="320" t="str">
        <f>IF(AV950="","",VLOOKUP(AW950,[0]!Qualifier,(COLUMN(AW950)-34),FALSE))</f>
        <v/>
      </c>
      <c r="CE950" s="320" t="str">
        <f>IF(AW950="","",VLOOKUP(AX950,[0]!Qualifier,(COLUMN(AX950)-34),FALSE))</f>
        <v/>
      </c>
      <c r="CF950" s="320" t="str">
        <f>IF(AX950="","",VLOOKUP(AY950,[0]!Qualifier,(COLUMN(AY950)-34),FALSE))</f>
        <v/>
      </c>
      <c r="CG950" s="320" t="str">
        <f>IF(AY950="","",VLOOKUP(AZ950,[0]!Qualifier,(COLUMN(AZ950)-34),FALSE))</f>
        <v/>
      </c>
      <c r="CH950" s="320" t="str">
        <f>IF(AZ950="","",VLOOKUP(BA950,[0]!Qualifier,(COLUMN(BA950)-34),FALSE))</f>
        <v/>
      </c>
      <c r="CI950" s="320" t="str">
        <f>IF(BA950="","",VLOOKUP(BB950,[0]!Qualifier,(COLUMN(BB950)-34),FALSE))</f>
        <v/>
      </c>
      <c r="CJ950" s="320"/>
      <c r="CK950" s="513" t="str">
        <f t="shared" si="775"/>
        <v>------------------</v>
      </c>
    </row>
    <row r="951" spans="2:89" ht="12.95" customHeight="1" outlineLevel="1" x14ac:dyDescent="0.35">
      <c r="B951" s="7" t="str">
        <f t="shared" si="749"/>
        <v/>
      </c>
      <c r="C951" s="59" t="str">
        <f t="shared" si="750"/>
        <v/>
      </c>
      <c r="D951" s="124" t="str">
        <f t="shared" si="751"/>
        <v/>
      </c>
      <c r="E951" s="16" t="str">
        <f t="shared" si="752"/>
        <v/>
      </c>
      <c r="F951" s="58" t="str">
        <f t="shared" si="753"/>
        <v/>
      </c>
      <c r="G951" s="58" t="str">
        <f t="shared" si="754"/>
        <v/>
      </c>
      <c r="H951" s="58" t="str">
        <f t="shared" si="755"/>
        <v/>
      </c>
      <c r="I951" s="58" t="str">
        <f t="shared" si="756"/>
        <v/>
      </c>
      <c r="J951" s="58" t="str">
        <f t="shared" si="757"/>
        <v/>
      </c>
      <c r="K951" s="58" t="str">
        <f t="shared" si="758"/>
        <v/>
      </c>
      <c r="L951" s="58" t="str">
        <f t="shared" si="759"/>
        <v/>
      </c>
      <c r="M951" s="58" t="str">
        <f t="shared" si="760"/>
        <v/>
      </c>
      <c r="N951" s="58" t="str">
        <f t="shared" si="761"/>
        <v/>
      </c>
      <c r="O951" s="58" t="str">
        <f t="shared" si="762"/>
        <v/>
      </c>
      <c r="P951" s="58" t="str">
        <f t="shared" si="763"/>
        <v/>
      </c>
      <c r="Q951" s="58" t="str">
        <f t="shared" si="764"/>
        <v/>
      </c>
      <c r="R951" s="58" t="str">
        <f t="shared" si="765"/>
        <v/>
      </c>
      <c r="S951" s="58" t="str">
        <f t="shared" si="766"/>
        <v/>
      </c>
      <c r="T951" s="58" t="str">
        <f t="shared" si="767"/>
        <v/>
      </c>
      <c r="U951" s="58" t="str">
        <f t="shared" si="768"/>
        <v/>
      </c>
      <c r="V951" s="58" t="str">
        <f t="shared" si="769"/>
        <v/>
      </c>
      <c r="W951" s="58" t="str">
        <f t="shared" si="770"/>
        <v/>
      </c>
      <c r="Y951" s="161" t="str">
        <f t="shared" si="771"/>
        <v xml:space="preserve"> </v>
      </c>
      <c r="Z951" s="8" t="str">
        <f t="shared" si="772"/>
        <v/>
      </c>
      <c r="AA951" s="7" t="str">
        <f t="shared" si="773"/>
        <v/>
      </c>
      <c r="AB951" s="29" t="str">
        <f t="shared" si="781"/>
        <v/>
      </c>
      <c r="AC951" s="29" t="str">
        <f t="shared" si="781"/>
        <v/>
      </c>
      <c r="AD951" s="29" t="str">
        <f t="shared" si="781"/>
        <v/>
      </c>
      <c r="AE951" s="29" t="str">
        <f t="shared" si="781"/>
        <v/>
      </c>
      <c r="AF951" s="29" t="str">
        <f t="shared" si="781"/>
        <v/>
      </c>
      <c r="AG951" s="29" t="str">
        <f t="shared" si="781"/>
        <v/>
      </c>
      <c r="AH951" s="48">
        <f t="shared" si="718"/>
        <v>946</v>
      </c>
      <c r="AI951" s="136"/>
      <c r="AJ951" s="136"/>
      <c r="AK951" s="136"/>
      <c r="AL951" s="136"/>
      <c r="AM951" s="136"/>
      <c r="AN951" s="136"/>
      <c r="AO951" s="136"/>
      <c r="AP951" s="136"/>
      <c r="AQ951" s="136"/>
      <c r="AR951" s="136"/>
      <c r="AS951" s="136"/>
      <c r="AT951" s="136"/>
      <c r="AU951" s="136"/>
      <c r="AV951" s="136"/>
      <c r="AW951" s="136"/>
      <c r="AX951" s="136"/>
      <c r="AY951" s="136"/>
      <c r="AZ951" s="136"/>
      <c r="BA951" s="136"/>
      <c r="BB951" s="136"/>
      <c r="BC951" s="136"/>
      <c r="BD951" s="136"/>
      <c r="BE951" s="136"/>
      <c r="BF951" s="136"/>
      <c r="BG951" s="136"/>
      <c r="BH951" s="371"/>
      <c r="BI951" s="136"/>
      <c r="BJ951" s="321"/>
      <c r="BK951" s="136"/>
      <c r="BL951" s="136"/>
      <c r="BM951" s="136"/>
      <c r="BN951" s="318">
        <f t="shared" si="777"/>
        <v>946</v>
      </c>
      <c r="BO951" s="319">
        <f t="shared" si="778"/>
        <v>0</v>
      </c>
      <c r="BP951" s="58" t="str">
        <f t="shared" si="780"/>
        <v/>
      </c>
      <c r="BQ951" s="320" t="str">
        <f>IF(AI951="","",VLOOKUP(AJ951,[0]!Qualifier,(COLUMN(AJ951)-34),FALSE))</f>
        <v/>
      </c>
      <c r="BR951" s="320" t="str">
        <f>IF(AJ951="","",VLOOKUP(AK951,[0]!Qualifier,(COLUMN(AK951)-34),FALSE))</f>
        <v/>
      </c>
      <c r="BS951" s="320" t="str">
        <f>IF(AK951="","",VLOOKUP(AL951,[0]!Qualifier,(COLUMN(AL951)-34),FALSE))</f>
        <v/>
      </c>
      <c r="BT951" s="320" t="str">
        <f>IF(AL951="","",VLOOKUP(AM951,[0]!Qualifier,(COLUMN(AM951)-34),FALSE))</f>
        <v/>
      </c>
      <c r="BU951" s="320" t="str">
        <f>IF(AM951="","",VLOOKUP(AN951,[0]!Qualifier,(COLUMN(AN951)-34),FALSE))</f>
        <v/>
      </c>
      <c r="BV951" s="320" t="str">
        <f>IF(AN951="","",VLOOKUP(AO951,[0]!Qualifier,(COLUMN(AO951)-34),FALSE))</f>
        <v/>
      </c>
      <c r="BW951" s="320" t="str">
        <f>IF(AO951="","",VLOOKUP(AP951,[0]!Qualifier,(COLUMN(AP951)-34),FALSE))</f>
        <v/>
      </c>
      <c r="BX951" s="320" t="str">
        <f>IF(AP951="","",VLOOKUP(AQ951,[0]!Qualifier,(COLUMN(AQ951)-34),FALSE))</f>
        <v/>
      </c>
      <c r="BY951" s="320" t="str">
        <f>IF(AQ951="","",VLOOKUP(AR951,[0]!Qualifier,(COLUMN(AR951)-34),FALSE))</f>
        <v/>
      </c>
      <c r="BZ951" s="320" t="str">
        <f>IF(AR951="","",VLOOKUP(AS951,[0]!Qualifier,(COLUMN(AS951)-34),FALSE))</f>
        <v/>
      </c>
      <c r="CA951" s="320" t="str">
        <f>IF(AS951="","",VLOOKUP(AT951,[0]!Qualifier,(COLUMN(AT951)-34),FALSE))</f>
        <v/>
      </c>
      <c r="CB951" s="320" t="str">
        <f>IF(AT951="","",VLOOKUP(AU951,[0]!Qualifier,(COLUMN(AU951)-34),FALSE))</f>
        <v/>
      </c>
      <c r="CC951" s="320" t="str">
        <f>IF(AU951="","",VLOOKUP(AV951,[0]!Qualifier,(COLUMN(AV951)-34),FALSE))</f>
        <v/>
      </c>
      <c r="CD951" s="320" t="str">
        <f>IF(AV951="","",VLOOKUP(AW951,[0]!Qualifier,(COLUMN(AW951)-34),FALSE))</f>
        <v/>
      </c>
      <c r="CE951" s="320" t="str">
        <f>IF(AW951="","",VLOOKUP(AX951,[0]!Qualifier,(COLUMN(AX951)-34),FALSE))</f>
        <v/>
      </c>
      <c r="CF951" s="320" t="str">
        <f>IF(AX951="","",VLOOKUP(AY951,[0]!Qualifier,(COLUMN(AY951)-34),FALSE))</f>
        <v/>
      </c>
      <c r="CG951" s="320" t="str">
        <f>IF(AY951="","",VLOOKUP(AZ951,[0]!Qualifier,(COLUMN(AZ951)-34),FALSE))</f>
        <v/>
      </c>
      <c r="CH951" s="320" t="str">
        <f>IF(AZ951="","",VLOOKUP(BA951,[0]!Qualifier,(COLUMN(BA951)-34),FALSE))</f>
        <v/>
      </c>
      <c r="CI951" s="320" t="str">
        <f>IF(BA951="","",VLOOKUP(BB951,[0]!Qualifier,(COLUMN(BB951)-34),FALSE))</f>
        <v/>
      </c>
      <c r="CJ951" s="320"/>
      <c r="CK951" s="513" t="str">
        <f t="shared" si="775"/>
        <v>------------------</v>
      </c>
    </row>
    <row r="952" spans="2:89" ht="12.95" customHeight="1" outlineLevel="1" x14ac:dyDescent="0.35">
      <c r="B952" s="7" t="str">
        <f t="shared" si="749"/>
        <v/>
      </c>
      <c r="C952" s="59" t="str">
        <f t="shared" si="750"/>
        <v/>
      </c>
      <c r="D952" s="124" t="str">
        <f t="shared" si="751"/>
        <v/>
      </c>
      <c r="E952" s="16" t="str">
        <f t="shared" si="752"/>
        <v/>
      </c>
      <c r="F952" s="58" t="str">
        <f t="shared" si="753"/>
        <v/>
      </c>
      <c r="G952" s="58" t="str">
        <f t="shared" si="754"/>
        <v/>
      </c>
      <c r="H952" s="58" t="str">
        <f t="shared" si="755"/>
        <v/>
      </c>
      <c r="I952" s="58" t="str">
        <f t="shared" si="756"/>
        <v/>
      </c>
      <c r="J952" s="58" t="str">
        <f t="shared" si="757"/>
        <v/>
      </c>
      <c r="K952" s="58" t="str">
        <f t="shared" si="758"/>
        <v/>
      </c>
      <c r="L952" s="58" t="str">
        <f t="shared" si="759"/>
        <v/>
      </c>
      <c r="M952" s="58" t="str">
        <f t="shared" si="760"/>
        <v/>
      </c>
      <c r="N952" s="58" t="str">
        <f t="shared" si="761"/>
        <v/>
      </c>
      <c r="O952" s="58" t="str">
        <f t="shared" si="762"/>
        <v/>
      </c>
      <c r="P952" s="58" t="str">
        <f t="shared" si="763"/>
        <v/>
      </c>
      <c r="Q952" s="58" t="str">
        <f t="shared" si="764"/>
        <v/>
      </c>
      <c r="R952" s="58" t="str">
        <f t="shared" si="765"/>
        <v/>
      </c>
      <c r="S952" s="58" t="str">
        <f t="shared" si="766"/>
        <v/>
      </c>
      <c r="T952" s="58" t="str">
        <f t="shared" si="767"/>
        <v/>
      </c>
      <c r="U952" s="58" t="str">
        <f t="shared" si="768"/>
        <v/>
      </c>
      <c r="V952" s="58" t="str">
        <f t="shared" si="769"/>
        <v/>
      </c>
      <c r="W952" s="58" t="str">
        <f t="shared" si="770"/>
        <v/>
      </c>
      <c r="Y952" s="161" t="str">
        <f t="shared" si="771"/>
        <v xml:space="preserve"> </v>
      </c>
      <c r="Z952" s="8" t="str">
        <f t="shared" si="772"/>
        <v/>
      </c>
      <c r="AA952" s="7" t="str">
        <f t="shared" si="773"/>
        <v/>
      </c>
      <c r="AB952" s="29" t="str">
        <f t="shared" si="781"/>
        <v/>
      </c>
      <c r="AC952" s="29" t="str">
        <f t="shared" si="781"/>
        <v/>
      </c>
      <c r="AD952" s="29" t="str">
        <f t="shared" si="781"/>
        <v/>
      </c>
      <c r="AE952" s="29" t="str">
        <f t="shared" si="781"/>
        <v/>
      </c>
      <c r="AF952" s="29" t="str">
        <f t="shared" si="781"/>
        <v/>
      </c>
      <c r="AG952" s="29" t="str">
        <f t="shared" si="781"/>
        <v/>
      </c>
      <c r="AH952" s="48">
        <f t="shared" si="718"/>
        <v>947</v>
      </c>
      <c r="AI952" s="136"/>
      <c r="AJ952" s="136"/>
      <c r="AK952" s="136"/>
      <c r="AL952" s="136"/>
      <c r="AM952" s="136"/>
      <c r="AN952" s="136"/>
      <c r="AO952" s="136"/>
      <c r="AP952" s="136"/>
      <c r="AQ952" s="136"/>
      <c r="AR952" s="136"/>
      <c r="AS952" s="136"/>
      <c r="AT952" s="136"/>
      <c r="AU952" s="136"/>
      <c r="AV952" s="136"/>
      <c r="AW952" s="136"/>
      <c r="AX952" s="136"/>
      <c r="AY952" s="136"/>
      <c r="AZ952" s="136"/>
      <c r="BA952" s="136"/>
      <c r="BB952" s="136"/>
      <c r="BC952" s="136"/>
      <c r="BD952" s="136"/>
      <c r="BE952" s="136"/>
      <c r="BF952" s="136"/>
      <c r="BG952" s="136"/>
      <c r="BH952" s="371"/>
      <c r="BI952" s="136"/>
      <c r="BJ952" s="321"/>
      <c r="BK952" s="136"/>
      <c r="BL952" s="136"/>
      <c r="BM952" s="136"/>
      <c r="BN952" s="318">
        <f t="shared" si="777"/>
        <v>947</v>
      </c>
      <c r="BO952" s="319">
        <f t="shared" si="778"/>
        <v>0</v>
      </c>
      <c r="BP952" s="58" t="str">
        <f t="shared" si="780"/>
        <v/>
      </c>
      <c r="BQ952" s="320" t="str">
        <f>IF(AI952="","",VLOOKUP(AJ952,[0]!Qualifier,(COLUMN(AJ952)-34),FALSE))</f>
        <v/>
      </c>
      <c r="BR952" s="320" t="str">
        <f>IF(AJ952="","",VLOOKUP(AK952,[0]!Qualifier,(COLUMN(AK952)-34),FALSE))</f>
        <v/>
      </c>
      <c r="BS952" s="320" t="str">
        <f>IF(AK952="","",VLOOKUP(AL952,[0]!Qualifier,(COLUMN(AL952)-34),FALSE))</f>
        <v/>
      </c>
      <c r="BT952" s="320" t="str">
        <f>IF(AL952="","",VLOOKUP(AM952,[0]!Qualifier,(COLUMN(AM952)-34),FALSE))</f>
        <v/>
      </c>
      <c r="BU952" s="320" t="str">
        <f>IF(AM952="","",VLOOKUP(AN952,[0]!Qualifier,(COLUMN(AN952)-34),FALSE))</f>
        <v/>
      </c>
      <c r="BV952" s="320" t="str">
        <f>IF(AN952="","",VLOOKUP(AO952,[0]!Qualifier,(COLUMN(AO952)-34),FALSE))</f>
        <v/>
      </c>
      <c r="BW952" s="320" t="str">
        <f>IF(AO952="","",VLOOKUP(AP952,[0]!Qualifier,(COLUMN(AP952)-34),FALSE))</f>
        <v/>
      </c>
      <c r="BX952" s="320" t="str">
        <f>IF(AP952="","",VLOOKUP(AQ952,[0]!Qualifier,(COLUMN(AQ952)-34),FALSE))</f>
        <v/>
      </c>
      <c r="BY952" s="320" t="str">
        <f>IF(AQ952="","",VLOOKUP(AR952,[0]!Qualifier,(COLUMN(AR952)-34),FALSE))</f>
        <v/>
      </c>
      <c r="BZ952" s="320" t="str">
        <f>IF(AR952="","",VLOOKUP(AS952,[0]!Qualifier,(COLUMN(AS952)-34),FALSE))</f>
        <v/>
      </c>
      <c r="CA952" s="320" t="str">
        <f>IF(AS952="","",VLOOKUP(AT952,[0]!Qualifier,(COLUMN(AT952)-34),FALSE))</f>
        <v/>
      </c>
      <c r="CB952" s="320" t="str">
        <f>IF(AT952="","",VLOOKUP(AU952,[0]!Qualifier,(COLUMN(AU952)-34),FALSE))</f>
        <v/>
      </c>
      <c r="CC952" s="320" t="str">
        <f>IF(AU952="","",VLOOKUP(AV952,[0]!Qualifier,(COLUMN(AV952)-34),FALSE))</f>
        <v/>
      </c>
      <c r="CD952" s="320" t="str">
        <f>IF(AV952="","",VLOOKUP(AW952,[0]!Qualifier,(COLUMN(AW952)-34),FALSE))</f>
        <v/>
      </c>
      <c r="CE952" s="320" t="str">
        <f>IF(AW952="","",VLOOKUP(AX952,[0]!Qualifier,(COLUMN(AX952)-34),FALSE))</f>
        <v/>
      </c>
      <c r="CF952" s="320" t="str">
        <f>IF(AX952="","",VLOOKUP(AY952,[0]!Qualifier,(COLUMN(AY952)-34),FALSE))</f>
        <v/>
      </c>
      <c r="CG952" s="320" t="str">
        <f>IF(AY952="","",VLOOKUP(AZ952,[0]!Qualifier,(COLUMN(AZ952)-34),FALSE))</f>
        <v/>
      </c>
      <c r="CH952" s="320" t="str">
        <f>IF(AZ952="","",VLOOKUP(BA952,[0]!Qualifier,(COLUMN(BA952)-34),FALSE))</f>
        <v/>
      </c>
      <c r="CI952" s="320" t="str">
        <f>IF(BA952="","",VLOOKUP(BB952,[0]!Qualifier,(COLUMN(BB952)-34),FALSE))</f>
        <v/>
      </c>
      <c r="CJ952" s="320"/>
      <c r="CK952" s="513" t="str">
        <f t="shared" si="775"/>
        <v>------------------</v>
      </c>
    </row>
    <row r="953" spans="2:89" ht="12.95" customHeight="1" outlineLevel="1" x14ac:dyDescent="0.35">
      <c r="B953" s="7" t="str">
        <f t="shared" si="749"/>
        <v/>
      </c>
      <c r="C953" s="59" t="str">
        <f t="shared" si="750"/>
        <v/>
      </c>
      <c r="D953" s="124" t="str">
        <f t="shared" si="751"/>
        <v/>
      </c>
      <c r="E953" s="16" t="str">
        <f t="shared" si="752"/>
        <v/>
      </c>
      <c r="F953" s="58" t="str">
        <f t="shared" si="753"/>
        <v/>
      </c>
      <c r="G953" s="58" t="str">
        <f t="shared" si="754"/>
        <v/>
      </c>
      <c r="H953" s="58" t="str">
        <f t="shared" si="755"/>
        <v/>
      </c>
      <c r="I953" s="58" t="str">
        <f t="shared" si="756"/>
        <v/>
      </c>
      <c r="J953" s="58" t="str">
        <f t="shared" si="757"/>
        <v/>
      </c>
      <c r="K953" s="58" t="str">
        <f t="shared" si="758"/>
        <v/>
      </c>
      <c r="L953" s="58" t="str">
        <f t="shared" si="759"/>
        <v/>
      </c>
      <c r="M953" s="58" t="str">
        <f t="shared" si="760"/>
        <v/>
      </c>
      <c r="N953" s="58" t="str">
        <f t="shared" si="761"/>
        <v/>
      </c>
      <c r="O953" s="58" t="str">
        <f t="shared" si="762"/>
        <v/>
      </c>
      <c r="P953" s="58" t="str">
        <f t="shared" si="763"/>
        <v/>
      </c>
      <c r="Q953" s="58" t="str">
        <f t="shared" si="764"/>
        <v/>
      </c>
      <c r="R953" s="58" t="str">
        <f t="shared" si="765"/>
        <v/>
      </c>
      <c r="S953" s="58" t="str">
        <f t="shared" si="766"/>
        <v/>
      </c>
      <c r="T953" s="58" t="str">
        <f t="shared" si="767"/>
        <v/>
      </c>
      <c r="U953" s="58" t="str">
        <f t="shared" si="768"/>
        <v/>
      </c>
      <c r="V953" s="58" t="str">
        <f t="shared" si="769"/>
        <v/>
      </c>
      <c r="W953" s="58" t="str">
        <f t="shared" si="770"/>
        <v/>
      </c>
      <c r="Y953" s="161" t="str">
        <f t="shared" si="771"/>
        <v xml:space="preserve"> </v>
      </c>
      <c r="Z953" s="8" t="str">
        <f t="shared" si="772"/>
        <v/>
      </c>
      <c r="AA953" s="7" t="str">
        <f t="shared" si="773"/>
        <v/>
      </c>
      <c r="AB953" s="29" t="str">
        <f t="shared" si="781"/>
        <v/>
      </c>
      <c r="AC953" s="29" t="str">
        <f t="shared" si="781"/>
        <v/>
      </c>
      <c r="AD953" s="29" t="str">
        <f t="shared" si="781"/>
        <v/>
      </c>
      <c r="AE953" s="29" t="str">
        <f t="shared" si="781"/>
        <v/>
      </c>
      <c r="AF953" s="29" t="str">
        <f t="shared" si="781"/>
        <v/>
      </c>
      <c r="AG953" s="29" t="str">
        <f t="shared" si="781"/>
        <v/>
      </c>
      <c r="AH953" s="48">
        <f t="shared" si="718"/>
        <v>948</v>
      </c>
      <c r="AI953" s="136"/>
      <c r="AJ953" s="136"/>
      <c r="AK953" s="136"/>
      <c r="AL953" s="136"/>
      <c r="AM953" s="136"/>
      <c r="AN953" s="136"/>
      <c r="AO953" s="136"/>
      <c r="AP953" s="136"/>
      <c r="AQ953" s="136"/>
      <c r="AR953" s="136"/>
      <c r="AS953" s="136"/>
      <c r="AT953" s="136"/>
      <c r="AU953" s="136"/>
      <c r="AV953" s="136"/>
      <c r="AW953" s="136"/>
      <c r="AX953" s="136"/>
      <c r="AY953" s="136"/>
      <c r="AZ953" s="136"/>
      <c r="BA953" s="136"/>
      <c r="BB953" s="136"/>
      <c r="BC953" s="136"/>
      <c r="BD953" s="136"/>
      <c r="BE953" s="136"/>
      <c r="BF953" s="136"/>
      <c r="BG953" s="136"/>
      <c r="BH953" s="371"/>
      <c r="BI953" s="136"/>
      <c r="BJ953" s="321"/>
      <c r="BK953" s="136"/>
      <c r="BL953" s="136"/>
      <c r="BM953" s="136"/>
      <c r="BN953" s="318">
        <f t="shared" si="777"/>
        <v>948</v>
      </c>
      <c r="BO953" s="319">
        <f t="shared" si="778"/>
        <v>0</v>
      </c>
      <c r="BP953" s="58" t="str">
        <f t="shared" ref="BP953:BP961" si="782">IF(BO953&gt;0,AJ1056,"")</f>
        <v/>
      </c>
      <c r="BQ953" s="320" t="str">
        <f>IF(AI953="","",VLOOKUP(AJ953,[0]!Qualifier,(COLUMN(AJ953)-34),FALSE))</f>
        <v/>
      </c>
      <c r="BR953" s="320" t="str">
        <f>IF(AJ953="","",VLOOKUP(AK953,[0]!Qualifier,(COLUMN(AK953)-34),FALSE))</f>
        <v/>
      </c>
      <c r="BS953" s="320" t="str">
        <f>IF(AK953="","",VLOOKUP(AL953,[0]!Qualifier,(COLUMN(AL953)-34),FALSE))</f>
        <v/>
      </c>
      <c r="BT953" s="320" t="str">
        <f>IF(AL953="","",VLOOKUP(AM953,[0]!Qualifier,(COLUMN(AM953)-34),FALSE))</f>
        <v/>
      </c>
      <c r="BU953" s="320" t="str">
        <f>IF(AM953="","",VLOOKUP(AN953,[0]!Qualifier,(COLUMN(AN953)-34),FALSE))</f>
        <v/>
      </c>
      <c r="BV953" s="320" t="str">
        <f>IF(AN953="","",VLOOKUP(AO953,[0]!Qualifier,(COLUMN(AO953)-34),FALSE))</f>
        <v/>
      </c>
      <c r="BW953" s="320" t="str">
        <f>IF(AO953="","",VLOOKUP(AP953,[0]!Qualifier,(COLUMN(AP953)-34),FALSE))</f>
        <v/>
      </c>
      <c r="BX953" s="320" t="str">
        <f>IF(AP953="","",VLOOKUP(AQ953,[0]!Qualifier,(COLUMN(AQ953)-34),FALSE))</f>
        <v/>
      </c>
      <c r="BY953" s="320" t="str">
        <f>IF(AQ953="","",VLOOKUP(AR953,[0]!Qualifier,(COLUMN(AR953)-34),FALSE))</f>
        <v/>
      </c>
      <c r="BZ953" s="320" t="str">
        <f>IF(AR953="","",VLOOKUP(AS953,[0]!Qualifier,(COLUMN(AS953)-34),FALSE))</f>
        <v/>
      </c>
      <c r="CA953" s="320" t="str">
        <f>IF(AS953="","",VLOOKUP(AT953,[0]!Qualifier,(COLUMN(AT953)-34),FALSE))</f>
        <v/>
      </c>
      <c r="CB953" s="320" t="str">
        <f>IF(AT953="","",VLOOKUP(AU953,[0]!Qualifier,(COLUMN(AU953)-34),FALSE))</f>
        <v/>
      </c>
      <c r="CC953" s="320" t="str">
        <f>IF(AU953="","",VLOOKUP(AV953,[0]!Qualifier,(COLUMN(AV953)-34),FALSE))</f>
        <v/>
      </c>
      <c r="CD953" s="320" t="str">
        <f>IF(AV953="","",VLOOKUP(AW953,[0]!Qualifier,(COLUMN(AW953)-34),FALSE))</f>
        <v/>
      </c>
      <c r="CE953" s="320" t="str">
        <f>IF(AW953="","",VLOOKUP(AX953,[0]!Qualifier,(COLUMN(AX953)-34),FALSE))</f>
        <v/>
      </c>
      <c r="CF953" s="320" t="str">
        <f>IF(AX953="","",VLOOKUP(AY953,[0]!Qualifier,(COLUMN(AY953)-34),FALSE))</f>
        <v/>
      </c>
      <c r="CG953" s="320" t="str">
        <f>IF(AY953="","",VLOOKUP(AZ953,[0]!Qualifier,(COLUMN(AZ953)-34),FALSE))</f>
        <v/>
      </c>
      <c r="CH953" s="320" t="str">
        <f>IF(AZ953="","",VLOOKUP(BA953,[0]!Qualifier,(COLUMN(BA953)-34),FALSE))</f>
        <v/>
      </c>
      <c r="CI953" s="320" t="str">
        <f>IF(BA953="","",VLOOKUP(BB953,[0]!Qualifier,(COLUMN(BB953)-34),FALSE))</f>
        <v/>
      </c>
      <c r="CJ953" s="320"/>
      <c r="CK953" s="513" t="str">
        <f t="shared" si="775"/>
        <v>------------------</v>
      </c>
    </row>
    <row r="954" spans="2:89" ht="12.95" customHeight="1" outlineLevel="1" x14ac:dyDescent="0.35">
      <c r="B954" s="7" t="str">
        <f t="shared" si="749"/>
        <v/>
      </c>
      <c r="C954" s="59" t="str">
        <f t="shared" si="750"/>
        <v/>
      </c>
      <c r="D954" s="124" t="str">
        <f t="shared" si="751"/>
        <v/>
      </c>
      <c r="E954" s="16" t="str">
        <f t="shared" si="752"/>
        <v/>
      </c>
      <c r="F954" s="58" t="str">
        <f t="shared" si="753"/>
        <v/>
      </c>
      <c r="G954" s="58" t="str">
        <f t="shared" si="754"/>
        <v/>
      </c>
      <c r="H954" s="58" t="str">
        <f t="shared" si="755"/>
        <v/>
      </c>
      <c r="I954" s="58" t="str">
        <f t="shared" si="756"/>
        <v/>
      </c>
      <c r="J954" s="58" t="str">
        <f t="shared" si="757"/>
        <v/>
      </c>
      <c r="K954" s="58" t="str">
        <f t="shared" si="758"/>
        <v/>
      </c>
      <c r="L954" s="58" t="str">
        <f t="shared" si="759"/>
        <v/>
      </c>
      <c r="M954" s="58" t="str">
        <f t="shared" si="760"/>
        <v/>
      </c>
      <c r="N954" s="58" t="str">
        <f t="shared" si="761"/>
        <v/>
      </c>
      <c r="O954" s="58" t="str">
        <f t="shared" si="762"/>
        <v/>
      </c>
      <c r="P954" s="58" t="str">
        <f t="shared" si="763"/>
        <v/>
      </c>
      <c r="Q954" s="58" t="str">
        <f t="shared" si="764"/>
        <v/>
      </c>
      <c r="R954" s="58" t="str">
        <f t="shared" si="765"/>
        <v/>
      </c>
      <c r="S954" s="58" t="str">
        <f t="shared" si="766"/>
        <v/>
      </c>
      <c r="T954" s="58" t="str">
        <f t="shared" si="767"/>
        <v/>
      </c>
      <c r="U954" s="58" t="str">
        <f t="shared" si="768"/>
        <v/>
      </c>
      <c r="V954" s="58" t="str">
        <f t="shared" si="769"/>
        <v/>
      </c>
      <c r="W954" s="58" t="str">
        <f t="shared" si="770"/>
        <v/>
      </c>
      <c r="Y954" s="161" t="str">
        <f t="shared" si="771"/>
        <v xml:space="preserve"> </v>
      </c>
      <c r="Z954" s="8" t="str">
        <f t="shared" si="772"/>
        <v/>
      </c>
      <c r="AA954" s="7" t="str">
        <f t="shared" si="773"/>
        <v/>
      </c>
      <c r="AB954" s="29" t="str">
        <f t="shared" si="781"/>
        <v/>
      </c>
      <c r="AC954" s="29" t="str">
        <f t="shared" si="781"/>
        <v/>
      </c>
      <c r="AD954" s="29" t="str">
        <f t="shared" si="781"/>
        <v/>
      </c>
      <c r="AE954" s="29" t="str">
        <f t="shared" si="781"/>
        <v/>
      </c>
      <c r="AF954" s="29" t="str">
        <f t="shared" si="781"/>
        <v/>
      </c>
      <c r="AG954" s="29" t="str">
        <f t="shared" si="781"/>
        <v/>
      </c>
      <c r="AH954" s="48">
        <f t="shared" si="718"/>
        <v>949</v>
      </c>
      <c r="AI954" s="136"/>
      <c r="AJ954" s="136"/>
      <c r="AK954" s="136"/>
      <c r="AL954" s="136"/>
      <c r="AM954" s="136"/>
      <c r="AN954" s="136"/>
      <c r="AO954" s="136"/>
      <c r="AP954" s="136"/>
      <c r="AQ954" s="136"/>
      <c r="AR954" s="136"/>
      <c r="AS954" s="136"/>
      <c r="AT954" s="136"/>
      <c r="AU954" s="136"/>
      <c r="AV954" s="136"/>
      <c r="AW954" s="136"/>
      <c r="AX954" s="136"/>
      <c r="AY954" s="136"/>
      <c r="AZ954" s="136"/>
      <c r="BA954" s="136"/>
      <c r="BB954" s="136"/>
      <c r="BC954" s="136"/>
      <c r="BD954" s="136"/>
      <c r="BE954" s="136"/>
      <c r="BF954" s="136"/>
      <c r="BG954" s="136"/>
      <c r="BH954" s="371"/>
      <c r="BI954" s="136"/>
      <c r="BJ954" s="321"/>
      <c r="BK954" s="136"/>
      <c r="BL954" s="136"/>
      <c r="BM954" s="136"/>
      <c r="BN954" s="318">
        <f t="shared" si="777"/>
        <v>949</v>
      </c>
      <c r="BO954" s="319">
        <f t="shared" si="778"/>
        <v>0</v>
      </c>
      <c r="BP954" s="58" t="str">
        <f t="shared" si="782"/>
        <v/>
      </c>
      <c r="BQ954" s="320" t="str">
        <f>IF(AI954="","",VLOOKUP(AJ954,[0]!Qualifier,(COLUMN(AJ954)-34),FALSE))</f>
        <v/>
      </c>
      <c r="BR954" s="320" t="str">
        <f>IF(AJ954="","",VLOOKUP(AK954,[0]!Qualifier,(COLUMN(AK954)-34),FALSE))</f>
        <v/>
      </c>
      <c r="BS954" s="320" t="str">
        <f>IF(AK954="","",VLOOKUP(AL954,[0]!Qualifier,(COLUMN(AL954)-34),FALSE))</f>
        <v/>
      </c>
      <c r="BT954" s="320" t="str">
        <f>IF(AL954="","",VLOOKUP(AM954,[0]!Qualifier,(COLUMN(AM954)-34),FALSE))</f>
        <v/>
      </c>
      <c r="BU954" s="320" t="str">
        <f>IF(AM954="","",VLOOKUP(AN954,[0]!Qualifier,(COLUMN(AN954)-34),FALSE))</f>
        <v/>
      </c>
      <c r="BV954" s="320" t="str">
        <f>IF(AN954="","",VLOOKUP(AO954,[0]!Qualifier,(COLUMN(AO954)-34),FALSE))</f>
        <v/>
      </c>
      <c r="BW954" s="320" t="str">
        <f>IF(AO954="","",VLOOKUP(AP954,[0]!Qualifier,(COLUMN(AP954)-34),FALSE))</f>
        <v/>
      </c>
      <c r="BX954" s="320" t="str">
        <f>IF(AP954="","",VLOOKUP(AQ954,[0]!Qualifier,(COLUMN(AQ954)-34),FALSE))</f>
        <v/>
      </c>
      <c r="BY954" s="320" t="str">
        <f>IF(AQ954="","",VLOOKUP(AR954,[0]!Qualifier,(COLUMN(AR954)-34),FALSE))</f>
        <v/>
      </c>
      <c r="BZ954" s="320" t="str">
        <f>IF(AR954="","",VLOOKUP(AS954,[0]!Qualifier,(COLUMN(AS954)-34),FALSE))</f>
        <v/>
      </c>
      <c r="CA954" s="320" t="str">
        <f>IF(AS954="","",VLOOKUP(AT954,[0]!Qualifier,(COLUMN(AT954)-34),FALSE))</f>
        <v/>
      </c>
      <c r="CB954" s="320" t="str">
        <f>IF(AT954="","",VLOOKUP(AU954,[0]!Qualifier,(COLUMN(AU954)-34),FALSE))</f>
        <v/>
      </c>
      <c r="CC954" s="320" t="str">
        <f>IF(AU954="","",VLOOKUP(AV954,[0]!Qualifier,(COLUMN(AV954)-34),FALSE))</f>
        <v/>
      </c>
      <c r="CD954" s="320" t="str">
        <f>IF(AV954="","",VLOOKUP(AW954,[0]!Qualifier,(COLUMN(AW954)-34),FALSE))</f>
        <v/>
      </c>
      <c r="CE954" s="320" t="str">
        <f>IF(AW954="","",VLOOKUP(AX954,[0]!Qualifier,(COLUMN(AX954)-34),FALSE))</f>
        <v/>
      </c>
      <c r="CF954" s="320" t="str">
        <f>IF(AX954="","",VLOOKUP(AY954,[0]!Qualifier,(COLUMN(AY954)-34),FALSE))</f>
        <v/>
      </c>
      <c r="CG954" s="320" t="str">
        <f>IF(AY954="","",VLOOKUP(AZ954,[0]!Qualifier,(COLUMN(AZ954)-34),FALSE))</f>
        <v/>
      </c>
      <c r="CH954" s="320" t="str">
        <f>IF(AZ954="","",VLOOKUP(BA954,[0]!Qualifier,(COLUMN(BA954)-34),FALSE))</f>
        <v/>
      </c>
      <c r="CI954" s="320" t="str">
        <f>IF(BA954="","",VLOOKUP(BB954,[0]!Qualifier,(COLUMN(BB954)-34),FALSE))</f>
        <v/>
      </c>
      <c r="CJ954" s="320"/>
      <c r="CK954" s="513" t="str">
        <f t="shared" si="775"/>
        <v>------------------</v>
      </c>
    </row>
    <row r="955" spans="2:89" ht="12.95" customHeight="1" outlineLevel="1" x14ac:dyDescent="0.35">
      <c r="B955" s="7" t="str">
        <f t="shared" si="749"/>
        <v/>
      </c>
      <c r="C955" s="59" t="str">
        <f t="shared" si="750"/>
        <v/>
      </c>
      <c r="D955" s="124" t="str">
        <f t="shared" si="751"/>
        <v/>
      </c>
      <c r="E955" s="16" t="str">
        <f t="shared" si="752"/>
        <v/>
      </c>
      <c r="F955" s="58" t="str">
        <f t="shared" si="753"/>
        <v/>
      </c>
      <c r="G955" s="58" t="str">
        <f t="shared" si="754"/>
        <v/>
      </c>
      <c r="H955" s="58" t="str">
        <f t="shared" si="755"/>
        <v/>
      </c>
      <c r="I955" s="58" t="str">
        <f t="shared" si="756"/>
        <v/>
      </c>
      <c r="J955" s="58" t="str">
        <f t="shared" si="757"/>
        <v/>
      </c>
      <c r="K955" s="58" t="str">
        <f t="shared" si="758"/>
        <v/>
      </c>
      <c r="L955" s="58" t="str">
        <f t="shared" si="759"/>
        <v/>
      </c>
      <c r="M955" s="58" t="str">
        <f t="shared" si="760"/>
        <v/>
      </c>
      <c r="N955" s="58" t="str">
        <f t="shared" si="761"/>
        <v/>
      </c>
      <c r="O955" s="58" t="str">
        <f t="shared" si="762"/>
        <v/>
      </c>
      <c r="P955" s="58" t="str">
        <f t="shared" si="763"/>
        <v/>
      </c>
      <c r="Q955" s="58" t="str">
        <f t="shared" si="764"/>
        <v/>
      </c>
      <c r="R955" s="58" t="str">
        <f t="shared" si="765"/>
        <v/>
      </c>
      <c r="S955" s="58" t="str">
        <f t="shared" si="766"/>
        <v/>
      </c>
      <c r="T955" s="58" t="str">
        <f t="shared" si="767"/>
        <v/>
      </c>
      <c r="U955" s="58" t="str">
        <f t="shared" si="768"/>
        <v/>
      </c>
      <c r="V955" s="58" t="str">
        <f t="shared" si="769"/>
        <v/>
      </c>
      <c r="W955" s="58" t="str">
        <f t="shared" si="770"/>
        <v/>
      </c>
      <c r="Y955" s="161" t="str">
        <f t="shared" si="771"/>
        <v xml:space="preserve"> </v>
      </c>
      <c r="Z955" s="8" t="str">
        <f t="shared" si="772"/>
        <v/>
      </c>
      <c r="AA955" s="7" t="str">
        <f t="shared" si="773"/>
        <v/>
      </c>
      <c r="AB955" s="29" t="str">
        <f t="shared" si="781"/>
        <v/>
      </c>
      <c r="AC955" s="29" t="str">
        <f t="shared" si="781"/>
        <v/>
      </c>
      <c r="AD955" s="29" t="str">
        <f t="shared" si="781"/>
        <v/>
      </c>
      <c r="AE955" s="29" t="str">
        <f t="shared" si="781"/>
        <v/>
      </c>
      <c r="AF955" s="29" t="str">
        <f t="shared" si="781"/>
        <v/>
      </c>
      <c r="AG955" s="29" t="str">
        <f t="shared" si="781"/>
        <v/>
      </c>
      <c r="AH955" s="48">
        <f t="shared" si="718"/>
        <v>950</v>
      </c>
      <c r="AI955" s="136"/>
      <c r="AJ955" s="136"/>
      <c r="AK955" s="136"/>
      <c r="AL955" s="136"/>
      <c r="AM955" s="136"/>
      <c r="AN955" s="136"/>
      <c r="AO955" s="136"/>
      <c r="AP955" s="136"/>
      <c r="AQ955" s="136"/>
      <c r="AR955" s="136"/>
      <c r="AS955" s="136"/>
      <c r="AT955" s="136"/>
      <c r="AU955" s="136"/>
      <c r="AV955" s="136"/>
      <c r="AW955" s="136"/>
      <c r="AX955" s="136"/>
      <c r="AY955" s="136"/>
      <c r="AZ955" s="136"/>
      <c r="BA955" s="136"/>
      <c r="BB955" s="136"/>
      <c r="BC955" s="136"/>
      <c r="BD955" s="136"/>
      <c r="BE955" s="136"/>
      <c r="BF955" s="136"/>
      <c r="BG955" s="136"/>
      <c r="BH955" s="371"/>
      <c r="BI955" s="136"/>
      <c r="BJ955" s="321"/>
      <c r="BK955" s="136"/>
      <c r="BL955" s="136"/>
      <c r="BM955" s="136"/>
      <c r="BN955" s="318">
        <f t="shared" si="777"/>
        <v>950</v>
      </c>
      <c r="BO955" s="319">
        <f t="shared" si="778"/>
        <v>0</v>
      </c>
      <c r="BP955" s="58" t="str">
        <f t="shared" si="782"/>
        <v/>
      </c>
      <c r="BQ955" s="320" t="str">
        <f>IF(AI955="","",VLOOKUP(AJ955,[0]!Qualifier,(COLUMN(AJ955)-34),FALSE))</f>
        <v/>
      </c>
      <c r="BR955" s="320" t="str">
        <f>IF(AJ955="","",VLOOKUP(AK955,[0]!Qualifier,(COLUMN(AK955)-34),FALSE))</f>
        <v/>
      </c>
      <c r="BS955" s="320" t="str">
        <f>IF(AK955="","",VLOOKUP(AL955,[0]!Qualifier,(COLUMN(AL955)-34),FALSE))</f>
        <v/>
      </c>
      <c r="BT955" s="320" t="str">
        <f>IF(AL955="","",VLOOKUP(AM955,[0]!Qualifier,(COLUMN(AM955)-34),FALSE))</f>
        <v/>
      </c>
      <c r="BU955" s="320" t="str">
        <f>IF(AM955="","",VLOOKUP(AN955,[0]!Qualifier,(COLUMN(AN955)-34),FALSE))</f>
        <v/>
      </c>
      <c r="BV955" s="320" t="str">
        <f>IF(AN955="","",VLOOKUP(AO955,[0]!Qualifier,(COLUMN(AO955)-34),FALSE))</f>
        <v/>
      </c>
      <c r="BW955" s="320" t="str">
        <f>IF(AO955="","",VLOOKUP(AP955,[0]!Qualifier,(COLUMN(AP955)-34),FALSE))</f>
        <v/>
      </c>
      <c r="BX955" s="320" t="str">
        <f>IF(AP955="","",VLOOKUP(AQ955,[0]!Qualifier,(COLUMN(AQ955)-34),FALSE))</f>
        <v/>
      </c>
      <c r="BY955" s="320" t="str">
        <f>IF(AQ955="","",VLOOKUP(AR955,[0]!Qualifier,(COLUMN(AR955)-34),FALSE))</f>
        <v/>
      </c>
      <c r="BZ955" s="320" t="str">
        <f>IF(AR955="","",VLOOKUP(AS955,[0]!Qualifier,(COLUMN(AS955)-34),FALSE))</f>
        <v/>
      </c>
      <c r="CA955" s="320" t="str">
        <f>IF(AS955="","",VLOOKUP(AT955,[0]!Qualifier,(COLUMN(AT955)-34),FALSE))</f>
        <v/>
      </c>
      <c r="CB955" s="320" t="str">
        <f>IF(AT955="","",VLOOKUP(AU955,[0]!Qualifier,(COLUMN(AU955)-34),FALSE))</f>
        <v/>
      </c>
      <c r="CC955" s="320" t="str">
        <f>IF(AU955="","",VLOOKUP(AV955,[0]!Qualifier,(COLUMN(AV955)-34),FALSE))</f>
        <v/>
      </c>
      <c r="CD955" s="320" t="str">
        <f>IF(AV955="","",VLOOKUP(AW955,[0]!Qualifier,(COLUMN(AW955)-34),FALSE))</f>
        <v/>
      </c>
      <c r="CE955" s="320" t="str">
        <f>IF(AW955="","",VLOOKUP(AX955,[0]!Qualifier,(COLUMN(AX955)-34),FALSE))</f>
        <v/>
      </c>
      <c r="CF955" s="320" t="str">
        <f>IF(AX955="","",VLOOKUP(AY955,[0]!Qualifier,(COLUMN(AY955)-34),FALSE))</f>
        <v/>
      </c>
      <c r="CG955" s="320" t="str">
        <f>IF(AY955="","",VLOOKUP(AZ955,[0]!Qualifier,(COLUMN(AZ955)-34),FALSE))</f>
        <v/>
      </c>
      <c r="CH955" s="320" t="str">
        <f>IF(AZ955="","",VLOOKUP(BA955,[0]!Qualifier,(COLUMN(BA955)-34),FALSE))</f>
        <v/>
      </c>
      <c r="CI955" s="320" t="str">
        <f>IF(BA955="","",VLOOKUP(BB955,[0]!Qualifier,(COLUMN(BB955)-34),FALSE))</f>
        <v/>
      </c>
      <c r="CJ955" s="320"/>
      <c r="CK955" s="513" t="str">
        <f t="shared" si="775"/>
        <v>------------------</v>
      </c>
    </row>
    <row r="956" spans="2:89" ht="12.95" customHeight="1" outlineLevel="1" x14ac:dyDescent="0.35">
      <c r="B956" s="7" t="str">
        <f t="shared" si="749"/>
        <v/>
      </c>
      <c r="C956" s="59" t="str">
        <f t="shared" si="750"/>
        <v/>
      </c>
      <c r="D956" s="124" t="str">
        <f t="shared" si="751"/>
        <v/>
      </c>
      <c r="E956" s="16" t="str">
        <f t="shared" si="752"/>
        <v/>
      </c>
      <c r="F956" s="58" t="str">
        <f t="shared" si="753"/>
        <v/>
      </c>
      <c r="G956" s="58" t="str">
        <f t="shared" si="754"/>
        <v/>
      </c>
      <c r="H956" s="58" t="str">
        <f t="shared" si="755"/>
        <v/>
      </c>
      <c r="I956" s="58" t="str">
        <f t="shared" si="756"/>
        <v/>
      </c>
      <c r="J956" s="58" t="str">
        <f t="shared" si="757"/>
        <v/>
      </c>
      <c r="K956" s="58" t="str">
        <f t="shared" si="758"/>
        <v/>
      </c>
      <c r="L956" s="58" t="str">
        <f t="shared" si="759"/>
        <v/>
      </c>
      <c r="M956" s="58" t="str">
        <f t="shared" si="760"/>
        <v/>
      </c>
      <c r="N956" s="58" t="str">
        <f t="shared" si="761"/>
        <v/>
      </c>
      <c r="O956" s="58" t="str">
        <f t="shared" si="762"/>
        <v/>
      </c>
      <c r="P956" s="58" t="str">
        <f t="shared" si="763"/>
        <v/>
      </c>
      <c r="Q956" s="58" t="str">
        <f t="shared" si="764"/>
        <v/>
      </c>
      <c r="R956" s="58" t="str">
        <f t="shared" si="765"/>
        <v/>
      </c>
      <c r="S956" s="58" t="str">
        <f t="shared" si="766"/>
        <v/>
      </c>
      <c r="T956" s="58" t="str">
        <f t="shared" si="767"/>
        <v/>
      </c>
      <c r="U956" s="58" t="str">
        <f t="shared" si="768"/>
        <v/>
      </c>
      <c r="V956" s="58" t="str">
        <f t="shared" si="769"/>
        <v/>
      </c>
      <c r="W956" s="58" t="str">
        <f t="shared" si="770"/>
        <v/>
      </c>
      <c r="Y956" s="161" t="str">
        <f t="shared" si="771"/>
        <v xml:space="preserve"> </v>
      </c>
      <c r="Z956" s="8" t="str">
        <f t="shared" si="772"/>
        <v/>
      </c>
      <c r="AA956" s="7" t="str">
        <f t="shared" si="773"/>
        <v/>
      </c>
      <c r="AB956" s="29" t="str">
        <f t="shared" si="781"/>
        <v/>
      </c>
      <c r="AC956" s="29" t="str">
        <f t="shared" si="781"/>
        <v/>
      </c>
      <c r="AD956" s="29" t="str">
        <f t="shared" si="781"/>
        <v/>
      </c>
      <c r="AE956" s="29" t="str">
        <f t="shared" si="781"/>
        <v/>
      </c>
      <c r="AF956" s="29" t="str">
        <f t="shared" si="781"/>
        <v/>
      </c>
      <c r="AG956" s="29" t="str">
        <f t="shared" si="781"/>
        <v/>
      </c>
      <c r="AH956" s="48">
        <f t="shared" si="718"/>
        <v>951</v>
      </c>
      <c r="AI956" s="136"/>
      <c r="AJ956" s="136"/>
      <c r="AK956" s="136"/>
      <c r="AL956" s="136"/>
      <c r="AM956" s="136"/>
      <c r="AN956" s="136"/>
      <c r="AO956" s="136"/>
      <c r="AP956" s="136"/>
      <c r="AQ956" s="136"/>
      <c r="AR956" s="136"/>
      <c r="AS956" s="136"/>
      <c r="AT956" s="136"/>
      <c r="AU956" s="136"/>
      <c r="AV956" s="136"/>
      <c r="AW956" s="136"/>
      <c r="AX956" s="136"/>
      <c r="AY956" s="136"/>
      <c r="AZ956" s="136"/>
      <c r="BA956" s="136"/>
      <c r="BB956" s="136"/>
      <c r="BC956" s="136"/>
      <c r="BD956" s="136"/>
      <c r="BE956" s="136"/>
      <c r="BF956" s="136"/>
      <c r="BG956" s="136"/>
      <c r="BH956" s="371"/>
      <c r="BI956" s="136"/>
      <c r="BJ956" s="321"/>
      <c r="BK956" s="136"/>
      <c r="BL956" s="136"/>
      <c r="BM956" s="136"/>
      <c r="BN956" s="318">
        <f t="shared" si="777"/>
        <v>951</v>
      </c>
      <c r="BO956" s="319">
        <f t="shared" si="778"/>
        <v>0</v>
      </c>
      <c r="BP956" s="58" t="str">
        <f t="shared" si="782"/>
        <v/>
      </c>
      <c r="BQ956" s="320" t="str">
        <f>IF(AI956="","",VLOOKUP(AJ956,[0]!Qualifier,(COLUMN(AJ956)-34),FALSE))</f>
        <v/>
      </c>
      <c r="BR956" s="320" t="str">
        <f>IF(AJ956="","",VLOOKUP(AK956,[0]!Qualifier,(COLUMN(AK956)-34),FALSE))</f>
        <v/>
      </c>
      <c r="BS956" s="320" t="str">
        <f>IF(AK956="","",VLOOKUP(AL956,[0]!Qualifier,(COLUMN(AL956)-34),FALSE))</f>
        <v/>
      </c>
      <c r="BT956" s="320" t="str">
        <f>IF(AL956="","",VLOOKUP(AM956,[0]!Qualifier,(COLUMN(AM956)-34),FALSE))</f>
        <v/>
      </c>
      <c r="BU956" s="320" t="str">
        <f>IF(AM956="","",VLOOKUP(AN956,[0]!Qualifier,(COLUMN(AN956)-34),FALSE))</f>
        <v/>
      </c>
      <c r="BV956" s="320" t="str">
        <f>IF(AN956="","",VLOOKUP(AO956,[0]!Qualifier,(COLUMN(AO956)-34),FALSE))</f>
        <v/>
      </c>
      <c r="BW956" s="320" t="str">
        <f>IF(AO956="","",VLOOKUP(AP956,[0]!Qualifier,(COLUMN(AP956)-34),FALSE))</f>
        <v/>
      </c>
      <c r="BX956" s="320" t="str">
        <f>IF(AP956="","",VLOOKUP(AQ956,[0]!Qualifier,(COLUMN(AQ956)-34),FALSE))</f>
        <v/>
      </c>
      <c r="BY956" s="320" t="str">
        <f>IF(AQ956="","",VLOOKUP(AR956,[0]!Qualifier,(COLUMN(AR956)-34),FALSE))</f>
        <v/>
      </c>
      <c r="BZ956" s="320" t="str">
        <f>IF(AR956="","",VLOOKUP(AS956,[0]!Qualifier,(COLUMN(AS956)-34),FALSE))</f>
        <v/>
      </c>
      <c r="CA956" s="320" t="str">
        <f>IF(AS956="","",VLOOKUP(AT956,[0]!Qualifier,(COLUMN(AT956)-34),FALSE))</f>
        <v/>
      </c>
      <c r="CB956" s="320" t="str">
        <f>IF(AT956="","",VLOOKUP(AU956,[0]!Qualifier,(COLUMN(AU956)-34),FALSE))</f>
        <v/>
      </c>
      <c r="CC956" s="320" t="str">
        <f>IF(AU956="","",VLOOKUP(AV956,[0]!Qualifier,(COLUMN(AV956)-34),FALSE))</f>
        <v/>
      </c>
      <c r="CD956" s="320" t="str">
        <f>IF(AV956="","",VLOOKUP(AW956,[0]!Qualifier,(COLUMN(AW956)-34),FALSE))</f>
        <v/>
      </c>
      <c r="CE956" s="320" t="str">
        <f>IF(AW956="","",VLOOKUP(AX956,[0]!Qualifier,(COLUMN(AX956)-34),FALSE))</f>
        <v/>
      </c>
      <c r="CF956" s="320" t="str">
        <f>IF(AX956="","",VLOOKUP(AY956,[0]!Qualifier,(COLUMN(AY956)-34),FALSE))</f>
        <v/>
      </c>
      <c r="CG956" s="320" t="str">
        <f>IF(AY956="","",VLOOKUP(AZ956,[0]!Qualifier,(COLUMN(AZ956)-34),FALSE))</f>
        <v/>
      </c>
      <c r="CH956" s="320" t="str">
        <f>IF(AZ956="","",VLOOKUP(BA956,[0]!Qualifier,(COLUMN(BA956)-34),FALSE))</f>
        <v/>
      </c>
      <c r="CI956" s="320" t="str">
        <f>IF(BA956="","",VLOOKUP(BB956,[0]!Qualifier,(COLUMN(BB956)-34),FALSE))</f>
        <v/>
      </c>
      <c r="CJ956" s="320"/>
      <c r="CK956" s="513" t="str">
        <f t="shared" si="775"/>
        <v>------------------</v>
      </c>
    </row>
    <row r="957" spans="2:89" ht="12.95" customHeight="1" outlineLevel="1" x14ac:dyDescent="0.35">
      <c r="B957" s="7" t="str">
        <f t="shared" si="749"/>
        <v/>
      </c>
      <c r="C957" s="59" t="str">
        <f t="shared" si="750"/>
        <v/>
      </c>
      <c r="D957" s="124" t="str">
        <f t="shared" si="751"/>
        <v/>
      </c>
      <c r="E957" s="16" t="str">
        <f t="shared" si="752"/>
        <v/>
      </c>
      <c r="F957" s="58" t="str">
        <f t="shared" si="753"/>
        <v/>
      </c>
      <c r="G957" s="58" t="str">
        <f t="shared" si="754"/>
        <v/>
      </c>
      <c r="H957" s="58" t="str">
        <f t="shared" si="755"/>
        <v/>
      </c>
      <c r="I957" s="58" t="str">
        <f t="shared" si="756"/>
        <v/>
      </c>
      <c r="J957" s="58" t="str">
        <f t="shared" si="757"/>
        <v/>
      </c>
      <c r="K957" s="58" t="str">
        <f t="shared" si="758"/>
        <v/>
      </c>
      <c r="L957" s="58" t="str">
        <f t="shared" si="759"/>
        <v/>
      </c>
      <c r="M957" s="58" t="str">
        <f t="shared" si="760"/>
        <v/>
      </c>
      <c r="N957" s="58" t="str">
        <f t="shared" si="761"/>
        <v/>
      </c>
      <c r="O957" s="58" t="str">
        <f t="shared" si="762"/>
        <v/>
      </c>
      <c r="P957" s="58" t="str">
        <f t="shared" si="763"/>
        <v/>
      </c>
      <c r="Q957" s="58" t="str">
        <f t="shared" si="764"/>
        <v/>
      </c>
      <c r="R957" s="58" t="str">
        <f t="shared" si="765"/>
        <v/>
      </c>
      <c r="S957" s="58" t="str">
        <f t="shared" si="766"/>
        <v/>
      </c>
      <c r="T957" s="58" t="str">
        <f t="shared" si="767"/>
        <v/>
      </c>
      <c r="U957" s="58" t="str">
        <f t="shared" si="768"/>
        <v/>
      </c>
      <c r="V957" s="58" t="str">
        <f t="shared" si="769"/>
        <v/>
      </c>
      <c r="W957" s="58" t="str">
        <f t="shared" si="770"/>
        <v/>
      </c>
      <c r="Y957" s="161" t="str">
        <f t="shared" si="771"/>
        <v xml:space="preserve"> </v>
      </c>
      <c r="Z957" s="8" t="str">
        <f t="shared" si="772"/>
        <v/>
      </c>
      <c r="AA957" s="7" t="str">
        <f t="shared" si="773"/>
        <v/>
      </c>
      <c r="AB957" s="29" t="str">
        <f t="shared" si="781"/>
        <v/>
      </c>
      <c r="AC957" s="29" t="str">
        <f t="shared" si="781"/>
        <v/>
      </c>
      <c r="AD957" s="29" t="str">
        <f t="shared" si="781"/>
        <v/>
      </c>
      <c r="AE957" s="29" t="str">
        <f t="shared" si="781"/>
        <v/>
      </c>
      <c r="AF957" s="29" t="str">
        <f t="shared" si="781"/>
        <v/>
      </c>
      <c r="AG957" s="29" t="str">
        <f t="shared" si="781"/>
        <v/>
      </c>
      <c r="AH957" s="48">
        <f t="shared" si="718"/>
        <v>952</v>
      </c>
      <c r="AI957" s="136"/>
      <c r="AJ957" s="136"/>
      <c r="AK957" s="136"/>
      <c r="AL957" s="136"/>
      <c r="AM957" s="136"/>
      <c r="AN957" s="136"/>
      <c r="AO957" s="136"/>
      <c r="AP957" s="136"/>
      <c r="AQ957" s="136"/>
      <c r="AR957" s="136"/>
      <c r="AS957" s="136"/>
      <c r="AT957" s="136"/>
      <c r="AU957" s="136"/>
      <c r="AV957" s="136"/>
      <c r="AW957" s="136"/>
      <c r="AX957" s="136"/>
      <c r="AY957" s="136"/>
      <c r="AZ957" s="136"/>
      <c r="BA957" s="136"/>
      <c r="BB957" s="136"/>
      <c r="BC957" s="136"/>
      <c r="BD957" s="136"/>
      <c r="BE957" s="136"/>
      <c r="BF957" s="136"/>
      <c r="BG957" s="136"/>
      <c r="BH957" s="371"/>
      <c r="BI957" s="136"/>
      <c r="BJ957" s="321"/>
      <c r="BK957" s="136"/>
      <c r="BL957" s="136"/>
      <c r="BM957" s="136"/>
      <c r="BN957" s="318">
        <f t="shared" si="777"/>
        <v>952</v>
      </c>
      <c r="BO957" s="319">
        <f t="shared" si="778"/>
        <v>0</v>
      </c>
      <c r="BP957" s="58" t="str">
        <f t="shared" si="782"/>
        <v/>
      </c>
      <c r="BQ957" s="320" t="str">
        <f>IF(AI957="","",VLOOKUP(AJ957,[0]!Qualifier,(COLUMN(AJ957)-34),FALSE))</f>
        <v/>
      </c>
      <c r="BR957" s="320" t="str">
        <f>IF(AJ957="","",VLOOKUP(AK957,[0]!Qualifier,(COLUMN(AK957)-34),FALSE))</f>
        <v/>
      </c>
      <c r="BS957" s="320" t="str">
        <f>IF(AK957="","",VLOOKUP(AL957,[0]!Qualifier,(COLUMN(AL957)-34),FALSE))</f>
        <v/>
      </c>
      <c r="BT957" s="320" t="str">
        <f>IF(AL957="","",VLOOKUP(AM957,[0]!Qualifier,(COLUMN(AM957)-34),FALSE))</f>
        <v/>
      </c>
      <c r="BU957" s="320" t="str">
        <f>IF(AM957="","",VLOOKUP(AN957,[0]!Qualifier,(COLUMN(AN957)-34),FALSE))</f>
        <v/>
      </c>
      <c r="BV957" s="320" t="str">
        <f>IF(AN957="","",VLOOKUP(AO957,[0]!Qualifier,(COLUMN(AO957)-34),FALSE))</f>
        <v/>
      </c>
      <c r="BW957" s="320" t="str">
        <f>IF(AO957="","",VLOOKUP(AP957,[0]!Qualifier,(COLUMN(AP957)-34),FALSE))</f>
        <v/>
      </c>
      <c r="BX957" s="320" t="str">
        <f>IF(AP957="","",VLOOKUP(AQ957,[0]!Qualifier,(COLUMN(AQ957)-34),FALSE))</f>
        <v/>
      </c>
      <c r="BY957" s="320" t="str">
        <f>IF(AQ957="","",VLOOKUP(AR957,[0]!Qualifier,(COLUMN(AR957)-34),FALSE))</f>
        <v/>
      </c>
      <c r="BZ957" s="320" t="str">
        <f>IF(AR957="","",VLOOKUP(AS957,[0]!Qualifier,(COLUMN(AS957)-34),FALSE))</f>
        <v/>
      </c>
      <c r="CA957" s="320" t="str">
        <f>IF(AS957="","",VLOOKUP(AT957,[0]!Qualifier,(COLUMN(AT957)-34),FALSE))</f>
        <v/>
      </c>
      <c r="CB957" s="320" t="str">
        <f>IF(AT957="","",VLOOKUP(AU957,[0]!Qualifier,(COLUMN(AU957)-34),FALSE))</f>
        <v/>
      </c>
      <c r="CC957" s="320" t="str">
        <f>IF(AU957="","",VLOOKUP(AV957,[0]!Qualifier,(COLUMN(AV957)-34),FALSE))</f>
        <v/>
      </c>
      <c r="CD957" s="320" t="str">
        <f>IF(AV957="","",VLOOKUP(AW957,[0]!Qualifier,(COLUMN(AW957)-34),FALSE))</f>
        <v/>
      </c>
      <c r="CE957" s="320" t="str">
        <f>IF(AW957="","",VLOOKUP(AX957,[0]!Qualifier,(COLUMN(AX957)-34),FALSE))</f>
        <v/>
      </c>
      <c r="CF957" s="320" t="str">
        <f>IF(AX957="","",VLOOKUP(AY957,[0]!Qualifier,(COLUMN(AY957)-34),FALSE))</f>
        <v/>
      </c>
      <c r="CG957" s="320" t="str">
        <f>IF(AY957="","",VLOOKUP(AZ957,[0]!Qualifier,(COLUMN(AZ957)-34),FALSE))</f>
        <v/>
      </c>
      <c r="CH957" s="320" t="str">
        <f>IF(AZ957="","",VLOOKUP(BA957,[0]!Qualifier,(COLUMN(BA957)-34),FALSE))</f>
        <v/>
      </c>
      <c r="CI957" s="320" t="str">
        <f>IF(BA957="","",VLOOKUP(BB957,[0]!Qualifier,(COLUMN(BB957)-34),FALSE))</f>
        <v/>
      </c>
      <c r="CJ957" s="320"/>
      <c r="CK957" s="513" t="str">
        <f t="shared" si="775"/>
        <v>------------------</v>
      </c>
    </row>
    <row r="958" spans="2:89" ht="12.95" customHeight="1" outlineLevel="1" x14ac:dyDescent="0.35">
      <c r="B958" s="7" t="str">
        <f t="shared" si="749"/>
        <v/>
      </c>
      <c r="C958" s="59" t="str">
        <f t="shared" si="750"/>
        <v/>
      </c>
      <c r="D958" s="124" t="str">
        <f t="shared" si="751"/>
        <v/>
      </c>
      <c r="E958" s="16" t="str">
        <f t="shared" si="752"/>
        <v/>
      </c>
      <c r="F958" s="58" t="str">
        <f t="shared" si="753"/>
        <v/>
      </c>
      <c r="G958" s="58" t="str">
        <f t="shared" si="754"/>
        <v/>
      </c>
      <c r="H958" s="58" t="str">
        <f t="shared" si="755"/>
        <v/>
      </c>
      <c r="I958" s="58" t="str">
        <f t="shared" si="756"/>
        <v/>
      </c>
      <c r="J958" s="58" t="str">
        <f t="shared" si="757"/>
        <v/>
      </c>
      <c r="K958" s="58" t="str">
        <f t="shared" si="758"/>
        <v/>
      </c>
      <c r="L958" s="58" t="str">
        <f t="shared" si="759"/>
        <v/>
      </c>
      <c r="M958" s="58" t="str">
        <f t="shared" si="760"/>
        <v/>
      </c>
      <c r="N958" s="58" t="str">
        <f t="shared" si="761"/>
        <v/>
      </c>
      <c r="O958" s="58" t="str">
        <f t="shared" si="762"/>
        <v/>
      </c>
      <c r="P958" s="58" t="str">
        <f t="shared" si="763"/>
        <v/>
      </c>
      <c r="Q958" s="58" t="str">
        <f t="shared" si="764"/>
        <v/>
      </c>
      <c r="R958" s="58" t="str">
        <f t="shared" si="765"/>
        <v/>
      </c>
      <c r="S958" s="58" t="str">
        <f t="shared" si="766"/>
        <v/>
      </c>
      <c r="T958" s="58" t="str">
        <f t="shared" si="767"/>
        <v/>
      </c>
      <c r="U958" s="58" t="str">
        <f t="shared" si="768"/>
        <v/>
      </c>
      <c r="V958" s="58" t="str">
        <f t="shared" si="769"/>
        <v/>
      </c>
      <c r="W958" s="58" t="str">
        <f t="shared" si="770"/>
        <v/>
      </c>
      <c r="Y958" s="161" t="str">
        <f t="shared" si="771"/>
        <v xml:space="preserve"> </v>
      </c>
      <c r="Z958" s="8" t="str">
        <f t="shared" si="772"/>
        <v/>
      </c>
      <c r="AA958" s="7" t="str">
        <f t="shared" si="773"/>
        <v/>
      </c>
      <c r="AB958" s="29" t="str">
        <f t="shared" si="781"/>
        <v/>
      </c>
      <c r="AC958" s="29" t="str">
        <f t="shared" si="781"/>
        <v/>
      </c>
      <c r="AD958" s="29" t="str">
        <f t="shared" si="781"/>
        <v/>
      </c>
      <c r="AE958" s="29" t="str">
        <f t="shared" si="781"/>
        <v/>
      </c>
      <c r="AF958" s="29" t="str">
        <f t="shared" si="781"/>
        <v/>
      </c>
      <c r="AG958" s="29" t="str">
        <f t="shared" si="781"/>
        <v/>
      </c>
      <c r="AH958" s="48">
        <f t="shared" si="718"/>
        <v>953</v>
      </c>
      <c r="AI958" s="136"/>
      <c r="AJ958" s="136"/>
      <c r="AK958" s="136"/>
      <c r="AL958" s="136"/>
      <c r="AM958" s="136"/>
      <c r="AN958" s="136"/>
      <c r="AO958" s="136"/>
      <c r="AP958" s="136"/>
      <c r="AQ958" s="136"/>
      <c r="AR958" s="136"/>
      <c r="AS958" s="136"/>
      <c r="AT958" s="136"/>
      <c r="AU958" s="136"/>
      <c r="AV958" s="136"/>
      <c r="AW958" s="136"/>
      <c r="AX958" s="136"/>
      <c r="AY958" s="136"/>
      <c r="AZ958" s="136"/>
      <c r="BA958" s="136"/>
      <c r="BB958" s="136"/>
      <c r="BC958" s="136"/>
      <c r="BD958" s="136"/>
      <c r="BE958" s="136"/>
      <c r="BF958" s="136"/>
      <c r="BG958" s="136"/>
      <c r="BH958" s="371"/>
      <c r="BI958" s="136"/>
      <c r="BJ958" s="321"/>
      <c r="BK958" s="136"/>
      <c r="BL958" s="136"/>
      <c r="BM958" s="136"/>
      <c r="BN958" s="318">
        <f t="shared" si="777"/>
        <v>953</v>
      </c>
      <c r="BO958" s="319">
        <f t="shared" si="778"/>
        <v>0</v>
      </c>
      <c r="BP958" s="58" t="str">
        <f t="shared" si="782"/>
        <v/>
      </c>
      <c r="BQ958" s="320" t="str">
        <f>IF(AI958="","",VLOOKUP(AJ958,[0]!Qualifier,(COLUMN(AJ958)-34),FALSE))</f>
        <v/>
      </c>
      <c r="BR958" s="320" t="str">
        <f>IF(AJ958="","",VLOOKUP(AK958,[0]!Qualifier,(COLUMN(AK958)-34),FALSE))</f>
        <v/>
      </c>
      <c r="BS958" s="320" t="str">
        <f>IF(AK958="","",VLOOKUP(AL958,[0]!Qualifier,(COLUMN(AL958)-34),FALSE))</f>
        <v/>
      </c>
      <c r="BT958" s="320" t="str">
        <f>IF(AL958="","",VLOOKUP(AM958,[0]!Qualifier,(COLUMN(AM958)-34),FALSE))</f>
        <v/>
      </c>
      <c r="BU958" s="320" t="str">
        <f>IF(AM958="","",VLOOKUP(AN958,[0]!Qualifier,(COLUMN(AN958)-34),FALSE))</f>
        <v/>
      </c>
      <c r="BV958" s="320" t="str">
        <f>IF(AN958="","",VLOOKUP(AO958,[0]!Qualifier,(COLUMN(AO958)-34),FALSE))</f>
        <v/>
      </c>
      <c r="BW958" s="320" t="str">
        <f>IF(AO958="","",VLOOKUP(AP958,[0]!Qualifier,(COLUMN(AP958)-34),FALSE))</f>
        <v/>
      </c>
      <c r="BX958" s="320" t="str">
        <f>IF(AP958="","",VLOOKUP(AQ958,[0]!Qualifier,(COLUMN(AQ958)-34),FALSE))</f>
        <v/>
      </c>
      <c r="BY958" s="320" t="str">
        <f>IF(AQ958="","",VLOOKUP(AR958,[0]!Qualifier,(COLUMN(AR958)-34),FALSE))</f>
        <v/>
      </c>
      <c r="BZ958" s="320" t="str">
        <f>IF(AR958="","",VLOOKUP(AS958,[0]!Qualifier,(COLUMN(AS958)-34),FALSE))</f>
        <v/>
      </c>
      <c r="CA958" s="320" t="str">
        <f>IF(AS958="","",VLOOKUP(AT958,[0]!Qualifier,(COLUMN(AT958)-34),FALSE))</f>
        <v/>
      </c>
      <c r="CB958" s="320" t="str">
        <f>IF(AT958="","",VLOOKUP(AU958,[0]!Qualifier,(COLUMN(AU958)-34),FALSE))</f>
        <v/>
      </c>
      <c r="CC958" s="320" t="str">
        <f>IF(AU958="","",VLOOKUP(AV958,[0]!Qualifier,(COLUMN(AV958)-34),FALSE))</f>
        <v/>
      </c>
      <c r="CD958" s="320" t="str">
        <f>IF(AV958="","",VLOOKUP(AW958,[0]!Qualifier,(COLUMN(AW958)-34),FALSE))</f>
        <v/>
      </c>
      <c r="CE958" s="320" t="str">
        <f>IF(AW958="","",VLOOKUP(AX958,[0]!Qualifier,(COLUMN(AX958)-34),FALSE))</f>
        <v/>
      </c>
      <c r="CF958" s="320" t="str">
        <f>IF(AX958="","",VLOOKUP(AY958,[0]!Qualifier,(COLUMN(AY958)-34),FALSE))</f>
        <v/>
      </c>
      <c r="CG958" s="320" t="str">
        <f>IF(AY958="","",VLOOKUP(AZ958,[0]!Qualifier,(COLUMN(AZ958)-34),FALSE))</f>
        <v/>
      </c>
      <c r="CH958" s="320" t="str">
        <f>IF(AZ958="","",VLOOKUP(BA958,[0]!Qualifier,(COLUMN(BA958)-34),FALSE))</f>
        <v/>
      </c>
      <c r="CI958" s="320" t="str">
        <f>IF(BA958="","",VLOOKUP(BB958,[0]!Qualifier,(COLUMN(BB958)-34),FALSE))</f>
        <v/>
      </c>
      <c r="CJ958" s="320"/>
      <c r="CK958" s="513" t="str">
        <f t="shared" si="775"/>
        <v>------------------</v>
      </c>
    </row>
    <row r="959" spans="2:89" ht="12.95" customHeight="1" outlineLevel="1" x14ac:dyDescent="0.35">
      <c r="B959" s="7" t="str">
        <f t="shared" si="749"/>
        <v/>
      </c>
      <c r="C959" s="59" t="str">
        <f t="shared" si="750"/>
        <v/>
      </c>
      <c r="D959" s="124" t="str">
        <f t="shared" si="751"/>
        <v/>
      </c>
      <c r="E959" s="16" t="str">
        <f t="shared" si="752"/>
        <v/>
      </c>
      <c r="F959" s="58" t="str">
        <f t="shared" si="753"/>
        <v/>
      </c>
      <c r="G959" s="58" t="str">
        <f t="shared" si="754"/>
        <v/>
      </c>
      <c r="H959" s="58" t="str">
        <f t="shared" si="755"/>
        <v/>
      </c>
      <c r="I959" s="58" t="str">
        <f t="shared" si="756"/>
        <v/>
      </c>
      <c r="J959" s="58" t="str">
        <f t="shared" si="757"/>
        <v/>
      </c>
      <c r="K959" s="58" t="str">
        <f t="shared" si="758"/>
        <v/>
      </c>
      <c r="L959" s="58" t="str">
        <f t="shared" si="759"/>
        <v/>
      </c>
      <c r="M959" s="58" t="str">
        <f t="shared" si="760"/>
        <v/>
      </c>
      <c r="N959" s="58" t="str">
        <f t="shared" si="761"/>
        <v/>
      </c>
      <c r="O959" s="58" t="str">
        <f t="shared" si="762"/>
        <v/>
      </c>
      <c r="P959" s="58" t="str">
        <f t="shared" si="763"/>
        <v/>
      </c>
      <c r="Q959" s="58" t="str">
        <f t="shared" si="764"/>
        <v/>
      </c>
      <c r="R959" s="58" t="str">
        <f t="shared" si="765"/>
        <v/>
      </c>
      <c r="S959" s="58" t="str">
        <f t="shared" si="766"/>
        <v/>
      </c>
      <c r="T959" s="58" t="str">
        <f t="shared" si="767"/>
        <v/>
      </c>
      <c r="U959" s="58" t="str">
        <f t="shared" si="768"/>
        <v/>
      </c>
      <c r="V959" s="58" t="str">
        <f t="shared" si="769"/>
        <v/>
      </c>
      <c r="W959" s="58" t="str">
        <f t="shared" si="770"/>
        <v/>
      </c>
      <c r="Y959" s="161" t="str">
        <f t="shared" si="771"/>
        <v xml:space="preserve"> </v>
      </c>
      <c r="Z959" s="8" t="str">
        <f t="shared" si="772"/>
        <v/>
      </c>
      <c r="AA959" s="7" t="str">
        <f t="shared" si="773"/>
        <v/>
      </c>
      <c r="AB959" s="29" t="str">
        <f t="shared" si="781"/>
        <v/>
      </c>
      <c r="AC959" s="29" t="str">
        <f t="shared" si="781"/>
        <v/>
      </c>
      <c r="AD959" s="29" t="str">
        <f t="shared" si="781"/>
        <v/>
      </c>
      <c r="AE959" s="29" t="str">
        <f t="shared" si="781"/>
        <v/>
      </c>
      <c r="AF959" s="29" t="str">
        <f t="shared" si="781"/>
        <v/>
      </c>
      <c r="AG959" s="29" t="str">
        <f t="shared" si="781"/>
        <v/>
      </c>
      <c r="AH959" s="48">
        <f t="shared" si="718"/>
        <v>954</v>
      </c>
      <c r="AI959" s="136"/>
      <c r="AJ959" s="136"/>
      <c r="AK959" s="136"/>
      <c r="AL959" s="136"/>
      <c r="AM959" s="136"/>
      <c r="AN959" s="136"/>
      <c r="AO959" s="136"/>
      <c r="AP959" s="136"/>
      <c r="AQ959" s="136"/>
      <c r="AR959" s="136"/>
      <c r="AS959" s="136"/>
      <c r="AT959" s="136"/>
      <c r="AU959" s="136"/>
      <c r="AV959" s="136"/>
      <c r="AW959" s="136"/>
      <c r="AX959" s="136"/>
      <c r="AY959" s="136"/>
      <c r="AZ959" s="136"/>
      <c r="BA959" s="136"/>
      <c r="BB959" s="136"/>
      <c r="BC959" s="136"/>
      <c r="BD959" s="136"/>
      <c r="BE959" s="136"/>
      <c r="BF959" s="136"/>
      <c r="BG959" s="136"/>
      <c r="BH959" s="371"/>
      <c r="BI959" s="136"/>
      <c r="BJ959" s="321"/>
      <c r="BK959" s="136"/>
      <c r="BL959" s="136"/>
      <c r="BM959" s="136"/>
      <c r="BN959" s="318">
        <f t="shared" si="777"/>
        <v>954</v>
      </c>
      <c r="BO959" s="319">
        <f t="shared" si="778"/>
        <v>0</v>
      </c>
      <c r="BP959" s="58" t="str">
        <f t="shared" si="782"/>
        <v/>
      </c>
      <c r="BQ959" s="320" t="str">
        <f>IF(AI959="","",VLOOKUP(AJ959,[0]!Qualifier,(COLUMN(AJ959)-34),FALSE))</f>
        <v/>
      </c>
      <c r="BR959" s="320" t="str">
        <f>IF(AJ959="","",VLOOKUP(AK959,[0]!Qualifier,(COLUMN(AK959)-34),FALSE))</f>
        <v/>
      </c>
      <c r="BS959" s="320" t="str">
        <f>IF(AK959="","",VLOOKUP(AL959,[0]!Qualifier,(COLUMN(AL959)-34),FALSE))</f>
        <v/>
      </c>
      <c r="BT959" s="320" t="str">
        <f>IF(AL959="","",VLOOKUP(AM959,[0]!Qualifier,(COLUMN(AM959)-34),FALSE))</f>
        <v/>
      </c>
      <c r="BU959" s="320" t="str">
        <f>IF(AM959="","",VLOOKUP(AN959,[0]!Qualifier,(COLUMN(AN959)-34),FALSE))</f>
        <v/>
      </c>
      <c r="BV959" s="320" t="str">
        <f>IF(AN959="","",VLOOKUP(AO959,[0]!Qualifier,(COLUMN(AO959)-34),FALSE))</f>
        <v/>
      </c>
      <c r="BW959" s="320" t="str">
        <f>IF(AO959="","",VLOOKUP(AP959,[0]!Qualifier,(COLUMN(AP959)-34),FALSE))</f>
        <v/>
      </c>
      <c r="BX959" s="320" t="str">
        <f>IF(AP959="","",VLOOKUP(AQ959,[0]!Qualifier,(COLUMN(AQ959)-34),FALSE))</f>
        <v/>
      </c>
      <c r="BY959" s="320" t="str">
        <f>IF(AQ959="","",VLOOKUP(AR959,[0]!Qualifier,(COLUMN(AR959)-34),FALSE))</f>
        <v/>
      </c>
      <c r="BZ959" s="320" t="str">
        <f>IF(AR959="","",VLOOKUP(AS959,[0]!Qualifier,(COLUMN(AS959)-34),FALSE))</f>
        <v/>
      </c>
      <c r="CA959" s="320" t="str">
        <f>IF(AS959="","",VLOOKUP(AT959,[0]!Qualifier,(COLUMN(AT959)-34),FALSE))</f>
        <v/>
      </c>
      <c r="CB959" s="320" t="str">
        <f>IF(AT959="","",VLOOKUP(AU959,[0]!Qualifier,(COLUMN(AU959)-34),FALSE))</f>
        <v/>
      </c>
      <c r="CC959" s="320" t="str">
        <f>IF(AU959="","",VLOOKUP(AV959,[0]!Qualifier,(COLUMN(AV959)-34),FALSE))</f>
        <v/>
      </c>
      <c r="CD959" s="320" t="str">
        <f>IF(AV959="","",VLOOKUP(AW959,[0]!Qualifier,(COLUMN(AW959)-34),FALSE))</f>
        <v/>
      </c>
      <c r="CE959" s="320" t="str">
        <f>IF(AW959="","",VLOOKUP(AX959,[0]!Qualifier,(COLUMN(AX959)-34),FALSE))</f>
        <v/>
      </c>
      <c r="CF959" s="320" t="str">
        <f>IF(AX959="","",VLOOKUP(AY959,[0]!Qualifier,(COLUMN(AY959)-34),FALSE))</f>
        <v/>
      </c>
      <c r="CG959" s="320" t="str">
        <f>IF(AY959="","",VLOOKUP(AZ959,[0]!Qualifier,(COLUMN(AZ959)-34),FALSE))</f>
        <v/>
      </c>
      <c r="CH959" s="320" t="str">
        <f>IF(AZ959="","",VLOOKUP(BA959,[0]!Qualifier,(COLUMN(BA959)-34),FALSE))</f>
        <v/>
      </c>
      <c r="CI959" s="320" t="str">
        <f>IF(BA959="","",VLOOKUP(BB959,[0]!Qualifier,(COLUMN(BB959)-34),FALSE))</f>
        <v/>
      </c>
      <c r="CJ959" s="320"/>
      <c r="CK959" s="513" t="str">
        <f t="shared" si="775"/>
        <v>------------------</v>
      </c>
    </row>
    <row r="960" spans="2:89" outlineLevel="1" x14ac:dyDescent="0.35">
      <c r="B960" s="7" t="str">
        <f t="shared" si="749"/>
        <v/>
      </c>
      <c r="C960" s="59" t="str">
        <f t="shared" si="750"/>
        <v/>
      </c>
      <c r="D960" s="124" t="str">
        <f t="shared" si="751"/>
        <v/>
      </c>
      <c r="E960" s="16" t="str">
        <f t="shared" si="752"/>
        <v/>
      </c>
      <c r="F960" s="58" t="str">
        <f t="shared" si="753"/>
        <v/>
      </c>
      <c r="G960" s="58" t="str">
        <f t="shared" si="754"/>
        <v/>
      </c>
      <c r="H960" s="58" t="str">
        <f t="shared" si="755"/>
        <v/>
      </c>
      <c r="I960" s="58" t="str">
        <f t="shared" si="756"/>
        <v/>
      </c>
      <c r="J960" s="58" t="str">
        <f t="shared" si="757"/>
        <v/>
      </c>
      <c r="K960" s="58" t="str">
        <f t="shared" si="758"/>
        <v/>
      </c>
      <c r="L960" s="58" t="str">
        <f t="shared" si="759"/>
        <v/>
      </c>
      <c r="M960" s="58" t="str">
        <f t="shared" si="760"/>
        <v/>
      </c>
      <c r="N960" s="58" t="str">
        <f t="shared" si="761"/>
        <v/>
      </c>
      <c r="O960" s="58" t="str">
        <f t="shared" si="762"/>
        <v/>
      </c>
      <c r="P960" s="58" t="str">
        <f t="shared" si="763"/>
        <v/>
      </c>
      <c r="Q960" s="58" t="str">
        <f t="shared" si="764"/>
        <v/>
      </c>
      <c r="R960" s="58" t="str">
        <f t="shared" si="765"/>
        <v/>
      </c>
      <c r="S960" s="58" t="str">
        <f t="shared" si="766"/>
        <v/>
      </c>
      <c r="T960" s="58" t="str">
        <f t="shared" si="767"/>
        <v/>
      </c>
      <c r="U960" s="58" t="str">
        <f t="shared" si="768"/>
        <v/>
      </c>
      <c r="V960" s="58" t="str">
        <f t="shared" si="769"/>
        <v/>
      </c>
      <c r="W960" s="58" t="str">
        <f t="shared" si="770"/>
        <v/>
      </c>
      <c r="Y960" s="161" t="str">
        <f t="shared" si="771"/>
        <v xml:space="preserve"> </v>
      </c>
      <c r="Z960" s="8" t="str">
        <f t="shared" si="772"/>
        <v/>
      </c>
      <c r="AA960" s="7" t="str">
        <f t="shared" si="773"/>
        <v/>
      </c>
      <c r="AB960" s="29" t="str">
        <f t="shared" si="781"/>
        <v/>
      </c>
      <c r="AC960" s="29" t="str">
        <f t="shared" si="781"/>
        <v/>
      </c>
      <c r="AD960" s="29" t="str">
        <f t="shared" si="781"/>
        <v/>
      </c>
      <c r="AE960" s="29" t="str">
        <f t="shared" si="781"/>
        <v/>
      </c>
      <c r="AF960" s="29" t="str">
        <f t="shared" si="781"/>
        <v/>
      </c>
      <c r="AG960" s="29" t="str">
        <f t="shared" si="781"/>
        <v/>
      </c>
      <c r="AH960" s="48">
        <f t="shared" si="718"/>
        <v>955</v>
      </c>
      <c r="AI960" s="136"/>
      <c r="AJ960" s="136"/>
      <c r="AK960" s="136"/>
      <c r="AL960" s="136"/>
      <c r="AM960" s="136"/>
      <c r="AN960" s="136"/>
      <c r="AO960" s="136"/>
      <c r="AP960" s="136"/>
      <c r="AQ960" s="136"/>
      <c r="AR960" s="136"/>
      <c r="AS960" s="136"/>
      <c r="AT960" s="136"/>
      <c r="AU960" s="136"/>
      <c r="AV960" s="136"/>
      <c r="AW960" s="136"/>
      <c r="AX960" s="136"/>
      <c r="AY960" s="136"/>
      <c r="AZ960" s="136"/>
      <c r="BA960" s="136"/>
      <c r="BB960" s="136"/>
      <c r="BC960" s="136"/>
      <c r="BD960" s="136"/>
      <c r="BE960" s="136"/>
      <c r="BF960" s="136"/>
      <c r="BG960" s="136"/>
      <c r="BH960" s="371"/>
      <c r="BI960" s="136"/>
      <c r="BJ960" s="321"/>
      <c r="BK960" s="136"/>
      <c r="BL960" s="136"/>
      <c r="BM960" s="136"/>
      <c r="BN960" s="318">
        <f t="shared" si="777"/>
        <v>955</v>
      </c>
      <c r="BO960" s="319">
        <f t="shared" si="778"/>
        <v>0</v>
      </c>
      <c r="BP960" s="58" t="str">
        <f t="shared" si="782"/>
        <v/>
      </c>
      <c r="BQ960" s="320" t="str">
        <f>IF(AI960="","",VLOOKUP(AJ960,[0]!Qualifier,(COLUMN(AJ960)-34),FALSE))</f>
        <v/>
      </c>
      <c r="BR960" s="320" t="str">
        <f>IF(AJ960="","",VLOOKUP(AK960,[0]!Qualifier,(COLUMN(AK960)-34),FALSE))</f>
        <v/>
      </c>
      <c r="BS960" s="320" t="str">
        <f>IF(AK960="","",VLOOKUP(AL960,[0]!Qualifier,(COLUMN(AL960)-34),FALSE))</f>
        <v/>
      </c>
      <c r="BT960" s="320" t="str">
        <f>IF(AL960="","",VLOOKUP(AM960,[0]!Qualifier,(COLUMN(AM960)-34),FALSE))</f>
        <v/>
      </c>
      <c r="BU960" s="320" t="str">
        <f>IF(AM960="","",VLOOKUP(AN960,[0]!Qualifier,(COLUMN(AN960)-34),FALSE))</f>
        <v/>
      </c>
      <c r="BV960" s="320" t="str">
        <f>IF(AN960="","",VLOOKUP(AO960,[0]!Qualifier,(COLUMN(AO960)-34),FALSE))</f>
        <v/>
      </c>
      <c r="BW960" s="320" t="str">
        <f>IF(AO960="","",VLOOKUP(AP960,[0]!Qualifier,(COLUMN(AP960)-34),FALSE))</f>
        <v/>
      </c>
      <c r="BX960" s="320" t="str">
        <f>IF(AP960="","",VLOOKUP(AQ960,[0]!Qualifier,(COLUMN(AQ960)-34),FALSE))</f>
        <v/>
      </c>
      <c r="BY960" s="320" t="str">
        <f>IF(AQ960="","",VLOOKUP(AR960,[0]!Qualifier,(COLUMN(AR960)-34),FALSE))</f>
        <v/>
      </c>
      <c r="BZ960" s="320" t="str">
        <f>IF(AR960="","",VLOOKUP(AS960,[0]!Qualifier,(COLUMN(AS960)-34),FALSE))</f>
        <v/>
      </c>
      <c r="CA960" s="320" t="str">
        <f>IF(AS960="","",VLOOKUP(AT960,[0]!Qualifier,(COLUMN(AT960)-34),FALSE))</f>
        <v/>
      </c>
      <c r="CB960" s="320" t="str">
        <f>IF(AT960="","",VLOOKUP(AU960,[0]!Qualifier,(COLUMN(AU960)-34),FALSE))</f>
        <v/>
      </c>
      <c r="CC960" s="320" t="str">
        <f>IF(AU960="","",VLOOKUP(AV960,[0]!Qualifier,(COLUMN(AV960)-34),FALSE))</f>
        <v/>
      </c>
      <c r="CD960" s="320" t="str">
        <f>IF(AV960="","",VLOOKUP(AW960,[0]!Qualifier,(COLUMN(AW960)-34),FALSE))</f>
        <v/>
      </c>
      <c r="CE960" s="320" t="str">
        <f>IF(AW960="","",VLOOKUP(AX960,[0]!Qualifier,(COLUMN(AX960)-34),FALSE))</f>
        <v/>
      </c>
      <c r="CF960" s="320" t="str">
        <f>IF(AX960="","",VLOOKUP(AY960,[0]!Qualifier,(COLUMN(AY960)-34),FALSE))</f>
        <v/>
      </c>
      <c r="CG960" s="320" t="str">
        <f>IF(AY960="","",VLOOKUP(AZ960,[0]!Qualifier,(COLUMN(AZ960)-34),FALSE))</f>
        <v/>
      </c>
      <c r="CH960" s="320" t="str">
        <f>IF(AZ960="","",VLOOKUP(BA960,[0]!Qualifier,(COLUMN(BA960)-34),FALSE))</f>
        <v/>
      </c>
      <c r="CI960" s="320" t="str">
        <f>IF(BA960="","",VLOOKUP(BB960,[0]!Qualifier,(COLUMN(BB960)-34),FALSE))</f>
        <v/>
      </c>
      <c r="CJ960" s="320"/>
      <c r="CK960" s="513" t="str">
        <f t="shared" si="775"/>
        <v>------------------</v>
      </c>
    </row>
    <row r="961" spans="2:89" ht="12.95" customHeight="1" outlineLevel="1" x14ac:dyDescent="0.35">
      <c r="B961" s="7" t="str">
        <f t="shared" si="749"/>
        <v/>
      </c>
      <c r="C961" s="59" t="str">
        <f t="shared" si="750"/>
        <v/>
      </c>
      <c r="D961" s="124" t="str">
        <f t="shared" si="751"/>
        <v/>
      </c>
      <c r="E961" s="16" t="str">
        <f t="shared" si="752"/>
        <v/>
      </c>
      <c r="F961" s="58" t="str">
        <f t="shared" si="753"/>
        <v/>
      </c>
      <c r="G961" s="58" t="str">
        <f t="shared" si="754"/>
        <v/>
      </c>
      <c r="H961" s="58" t="str">
        <f t="shared" si="755"/>
        <v/>
      </c>
      <c r="I961" s="58" t="str">
        <f t="shared" si="756"/>
        <v/>
      </c>
      <c r="J961" s="58" t="str">
        <f t="shared" si="757"/>
        <v/>
      </c>
      <c r="K961" s="58" t="str">
        <f t="shared" si="758"/>
        <v/>
      </c>
      <c r="L961" s="58" t="str">
        <f t="shared" si="759"/>
        <v/>
      </c>
      <c r="M961" s="58" t="str">
        <f t="shared" si="760"/>
        <v/>
      </c>
      <c r="N961" s="58" t="str">
        <f t="shared" si="761"/>
        <v/>
      </c>
      <c r="O961" s="58" t="str">
        <f t="shared" si="762"/>
        <v/>
      </c>
      <c r="P961" s="58" t="str">
        <f t="shared" si="763"/>
        <v/>
      </c>
      <c r="Q961" s="58" t="str">
        <f t="shared" si="764"/>
        <v/>
      </c>
      <c r="R961" s="58" t="str">
        <f t="shared" si="765"/>
        <v/>
      </c>
      <c r="S961" s="58" t="str">
        <f t="shared" si="766"/>
        <v/>
      </c>
      <c r="T961" s="58" t="str">
        <f t="shared" si="767"/>
        <v/>
      </c>
      <c r="U961" s="58" t="str">
        <f t="shared" si="768"/>
        <v/>
      </c>
      <c r="V961" s="58" t="str">
        <f t="shared" si="769"/>
        <v/>
      </c>
      <c r="W961" s="58" t="str">
        <f t="shared" si="770"/>
        <v/>
      </c>
      <c r="Y961" s="161" t="str">
        <f t="shared" si="771"/>
        <v xml:space="preserve"> </v>
      </c>
      <c r="Z961" s="8" t="str">
        <f t="shared" si="772"/>
        <v/>
      </c>
      <c r="AA961" s="7" t="str">
        <f t="shared" si="773"/>
        <v/>
      </c>
      <c r="AB961" s="29" t="str">
        <f t="shared" si="781"/>
        <v/>
      </c>
      <c r="AC961" s="29" t="str">
        <f t="shared" si="781"/>
        <v/>
      </c>
      <c r="AD961" s="29" t="str">
        <f t="shared" si="781"/>
        <v/>
      </c>
      <c r="AE961" s="29" t="str">
        <f t="shared" si="748"/>
        <v/>
      </c>
      <c r="AF961" s="29" t="str">
        <f t="shared" si="748"/>
        <v/>
      </c>
      <c r="AG961" s="29" t="str">
        <f t="shared" si="748"/>
        <v/>
      </c>
      <c r="AH961" s="48">
        <f t="shared" si="718"/>
        <v>956</v>
      </c>
      <c r="AI961" s="136"/>
      <c r="AJ961" s="136"/>
      <c r="AK961" s="136"/>
      <c r="AL961" s="136"/>
      <c r="AM961" s="136"/>
      <c r="AN961" s="136"/>
      <c r="AO961" s="136"/>
      <c r="AP961" s="136"/>
      <c r="AQ961" s="136"/>
      <c r="AR961" s="136"/>
      <c r="AS961" s="136"/>
      <c r="AT961" s="136"/>
      <c r="AU961" s="136"/>
      <c r="AV961" s="136"/>
      <c r="AW961" s="136"/>
      <c r="AX961" s="136"/>
      <c r="AY961" s="136"/>
      <c r="AZ961" s="136"/>
      <c r="BA961" s="136"/>
      <c r="BB961" s="136"/>
      <c r="BC961" s="136"/>
      <c r="BD961" s="136"/>
      <c r="BE961" s="136"/>
      <c r="BF961" s="136"/>
      <c r="BG961" s="136"/>
      <c r="BH961" s="371"/>
      <c r="BI961" s="136"/>
      <c r="BJ961" s="321"/>
      <c r="BK961" s="136"/>
      <c r="BL961" s="136"/>
      <c r="BM961" s="136"/>
      <c r="BN961" s="318">
        <f t="shared" si="777"/>
        <v>956</v>
      </c>
      <c r="BO961" s="319">
        <f t="shared" si="778"/>
        <v>0</v>
      </c>
      <c r="BP961" s="58" t="str">
        <f t="shared" si="782"/>
        <v/>
      </c>
      <c r="BQ961" s="320" t="str">
        <f>IF(AI961="","",VLOOKUP(AJ961,[0]!Qualifier,(COLUMN(AJ961)-34),FALSE))</f>
        <v/>
      </c>
      <c r="BR961" s="320" t="str">
        <f>IF(AJ961="","",VLOOKUP(AK961,[0]!Qualifier,(COLUMN(AK961)-34),FALSE))</f>
        <v/>
      </c>
      <c r="BS961" s="320" t="str">
        <f>IF(AK961="","",VLOOKUP(AL961,[0]!Qualifier,(COLUMN(AL961)-34),FALSE))</f>
        <v/>
      </c>
      <c r="BT961" s="320" t="str">
        <f>IF(AL961="","",VLOOKUP(AM961,[0]!Qualifier,(COLUMN(AM961)-34),FALSE))</f>
        <v/>
      </c>
      <c r="BU961" s="320" t="str">
        <f>IF(AM961="","",VLOOKUP(AN961,[0]!Qualifier,(COLUMN(AN961)-34),FALSE))</f>
        <v/>
      </c>
      <c r="BV961" s="320" t="str">
        <f>IF(AN961="","",VLOOKUP(AO961,[0]!Qualifier,(COLUMN(AO961)-34),FALSE))</f>
        <v/>
      </c>
      <c r="BW961" s="320" t="str">
        <f>IF(AO961="","",VLOOKUP(AP961,[0]!Qualifier,(COLUMN(AP961)-34),FALSE))</f>
        <v/>
      </c>
      <c r="BX961" s="320" t="str">
        <f>IF(AP961="","",VLOOKUP(AQ961,[0]!Qualifier,(COLUMN(AQ961)-34),FALSE))</f>
        <v/>
      </c>
      <c r="BY961" s="320" t="str">
        <f>IF(AQ961="","",VLOOKUP(AR961,[0]!Qualifier,(COLUMN(AR961)-34),FALSE))</f>
        <v/>
      </c>
      <c r="BZ961" s="320" t="str">
        <f>IF(AR961="","",VLOOKUP(AS961,[0]!Qualifier,(COLUMN(AS961)-34),FALSE))</f>
        <v/>
      </c>
      <c r="CA961" s="320" t="str">
        <f>IF(AS961="","",VLOOKUP(AT961,[0]!Qualifier,(COLUMN(AT961)-34),FALSE))</f>
        <v/>
      </c>
      <c r="CB961" s="320" t="str">
        <f>IF(AT961="","",VLOOKUP(AU961,[0]!Qualifier,(COLUMN(AU961)-34),FALSE))</f>
        <v/>
      </c>
      <c r="CC961" s="320" t="str">
        <f>IF(AU961="","",VLOOKUP(AV961,[0]!Qualifier,(COLUMN(AV961)-34),FALSE))</f>
        <v/>
      </c>
      <c r="CD961" s="320" t="str">
        <f>IF(AV961="","",VLOOKUP(AW961,[0]!Qualifier,(COLUMN(AW961)-34),FALSE))</f>
        <v/>
      </c>
      <c r="CE961" s="320" t="str">
        <f>IF(AW961="","",VLOOKUP(AX961,[0]!Qualifier,(COLUMN(AX961)-34),FALSE))</f>
        <v/>
      </c>
      <c r="CF961" s="320" t="str">
        <f>IF(AX961="","",VLOOKUP(AY961,[0]!Qualifier,(COLUMN(AY961)-34),FALSE))</f>
        <v/>
      </c>
      <c r="CG961" s="320" t="str">
        <f>IF(AY961="","",VLOOKUP(AZ961,[0]!Qualifier,(COLUMN(AZ961)-34),FALSE))</f>
        <v/>
      </c>
      <c r="CH961" s="320" t="str">
        <f>IF(AZ961="","",VLOOKUP(BA961,[0]!Qualifier,(COLUMN(BA961)-34),FALSE))</f>
        <v/>
      </c>
      <c r="CI961" s="320" t="str">
        <f>IF(BA961="","",VLOOKUP(BB961,[0]!Qualifier,(COLUMN(BB961)-34),FALSE))</f>
        <v/>
      </c>
      <c r="CJ961" s="320"/>
      <c r="CK961" s="513" t="str">
        <f t="shared" si="775"/>
        <v>------------------</v>
      </c>
    </row>
    <row r="962" spans="2:89" outlineLevel="1" x14ac:dyDescent="0.35">
      <c r="B962" s="7" t="str">
        <f t="shared" ref="B962:B991" si="783">IF(D962="","",B961+1)</f>
        <v/>
      </c>
      <c r="C962" s="59" t="str">
        <f t="shared" ref="C962:C988" si="784">IF(D962="","",IF(OR(BC962,BF962),"ungültig",B962))</f>
        <v/>
      </c>
      <c r="D962" s="124" t="str">
        <f t="shared" ref="D962:D991" si="785">IF(AI962="","",AI962)</f>
        <v/>
      </c>
      <c r="E962" s="16" t="str">
        <f t="shared" ref="E962:E991" si="786">IF($AI962&lt;&gt;"",IF($Y$3="text", BQ962,AJ962),"")</f>
        <v/>
      </c>
      <c r="F962" s="58" t="str">
        <f t="shared" ref="F962:F991" si="787">IF($AI962&lt;&gt;"",IF($Y$3="text", BR962,AK962),"")</f>
        <v/>
      </c>
      <c r="G962" s="58" t="str">
        <f t="shared" ref="G962:G991" si="788">IF($AI962&lt;&gt;"",IF($Y$3="text", BS962,AL962),"")</f>
        <v/>
      </c>
      <c r="H962" s="58" t="str">
        <f t="shared" ref="H962:H991" si="789">IF($AI962&lt;&gt;"",IF($Y$3="text", BT962,AM962),"")</f>
        <v/>
      </c>
      <c r="I962" s="58" t="str">
        <f t="shared" ref="I962:I991" si="790">IF($AI962&lt;&gt;"",IF($Y$3="text", BU962,AN962),"")</f>
        <v/>
      </c>
      <c r="J962" s="58" t="str">
        <f t="shared" ref="J962:J991" si="791">IF($AI962&lt;&gt;"",IF($Y$3="text", BV962,AO962),"")</f>
        <v/>
      </c>
      <c r="K962" s="58" t="str">
        <f t="shared" ref="K962:K991" si="792">IF($AI962&lt;&gt;"",IF($Y$3="text", BW962,AP962),"")</f>
        <v/>
      </c>
      <c r="L962" s="58" t="str">
        <f t="shared" ref="L962:L991" si="793">IF($AI962&lt;&gt;"",IF($Y$3="text", BX962,AQ962),"")</f>
        <v/>
      </c>
      <c r="M962" s="58" t="str">
        <f t="shared" ref="M962:M991" si="794">IF($AI962&lt;&gt;"",IF($Y$3="text", BY962,AR962),"")</f>
        <v/>
      </c>
      <c r="N962" s="58" t="str">
        <f t="shared" ref="N962:N991" si="795">IF($AI962&lt;&gt;"",IF($Y$3="text", BZ962,AS962),"")</f>
        <v/>
      </c>
      <c r="O962" s="58" t="str">
        <f t="shared" ref="O962:O991" si="796">IF($AI962&lt;&gt;"",IF($Y$3="text", CA962,AT962),"")</f>
        <v/>
      </c>
      <c r="P962" s="58" t="str">
        <f t="shared" ref="P962:P991" si="797">IF($AI962&lt;&gt;"",IF($Y$3="text", CB962,AU962),"")</f>
        <v/>
      </c>
      <c r="Q962" s="58" t="str">
        <f t="shared" ref="Q962:Q991" si="798">IF($AI962&lt;&gt;"",IF($Y$3="text", CC962,AV962),"")</f>
        <v/>
      </c>
      <c r="R962" s="58" t="str">
        <f t="shared" ref="R962:R991" si="799">IF($AI962&lt;&gt;"",IF($Y$3="text", CD962,AW962),"")</f>
        <v/>
      </c>
      <c r="S962" s="58" t="str">
        <f t="shared" ref="S962:S991" si="800">IF($AI962&lt;&gt;"",IF($Y$3="text", CE962,AX962),"")</f>
        <v/>
      </c>
      <c r="T962" s="58" t="str">
        <f t="shared" ref="T962:T991" si="801">IF($AI962&lt;&gt;"",IF($Y$3="text", CF962,AY962),"")</f>
        <v/>
      </c>
      <c r="U962" s="58" t="str">
        <f t="shared" ref="U962:U991" si="802">IF($AI962&lt;&gt;"",IF($Y$3="text", CG962,AZ962),"")</f>
        <v/>
      </c>
      <c r="V962" s="58" t="str">
        <f t="shared" ref="V962:V991" si="803">IF($AI962&lt;&gt;"",IF($Y$3="text", CH962,BA962),"")</f>
        <v/>
      </c>
      <c r="W962" s="58" t="str">
        <f t="shared" ref="W962:W991" si="804">IF($AI962&lt;&gt;"",IF($Y$3="text", CI962,BB962),"")</f>
        <v/>
      </c>
      <c r="Y962" s="161" t="str">
        <f t="shared" ref="Y962:Y991" si="805">IF(CK962="------------------"," ",CK962)</f>
        <v xml:space="preserve"> </v>
      </c>
      <c r="Z962" s="8" t="str">
        <f t="shared" ref="Z962:Z991" si="806">IF(D962&gt;0,D962,"")</f>
        <v/>
      </c>
      <c r="AA962" s="7" t="str">
        <f t="shared" ref="AA962:AA991" si="807">B962</f>
        <v/>
      </c>
      <c r="AB962" s="29" t="str">
        <f t="shared" si="781"/>
        <v/>
      </c>
      <c r="AC962" s="29" t="str">
        <f t="shared" si="781"/>
        <v/>
      </c>
      <c r="AD962" s="29" t="str">
        <f t="shared" si="781"/>
        <v/>
      </c>
      <c r="AE962" s="29" t="str">
        <f t="shared" si="781"/>
        <v/>
      </c>
      <c r="AF962" s="29" t="str">
        <f t="shared" si="781"/>
        <v/>
      </c>
      <c r="AG962" s="29" t="str">
        <f t="shared" si="781"/>
        <v/>
      </c>
      <c r="AH962" s="48">
        <f t="shared" si="718"/>
        <v>957</v>
      </c>
      <c r="AI962" s="136"/>
      <c r="AJ962" s="136"/>
      <c r="AK962" s="136"/>
      <c r="AL962" s="136"/>
      <c r="AM962" s="136"/>
      <c r="AN962" s="136"/>
      <c r="AO962" s="136"/>
      <c r="AP962" s="136"/>
      <c r="AQ962" s="136"/>
      <c r="AR962" s="136"/>
      <c r="AS962" s="136"/>
      <c r="AT962" s="136"/>
      <c r="AU962" s="136"/>
      <c r="AV962" s="136"/>
      <c r="AW962" s="136"/>
      <c r="AX962" s="136"/>
      <c r="AY962" s="136"/>
      <c r="AZ962" s="136"/>
      <c r="BA962" s="136"/>
      <c r="BB962" s="136"/>
      <c r="BC962" s="136"/>
      <c r="BD962" s="136"/>
      <c r="BE962" s="136"/>
      <c r="BF962" s="136"/>
      <c r="BG962" s="136"/>
      <c r="BH962" s="371"/>
      <c r="BI962" s="136"/>
      <c r="BJ962" s="321"/>
      <c r="BK962" s="136"/>
      <c r="BL962" s="136"/>
      <c r="BM962" s="136"/>
      <c r="BN962" s="318">
        <f t="shared" ref="BN962:BN991" si="808">AH962</f>
        <v>957</v>
      </c>
      <c r="BO962" s="319">
        <f t="shared" ref="BO962:BO991" si="809">AI962</f>
        <v>0</v>
      </c>
      <c r="BP962" s="58" t="str">
        <f t="shared" ref="BP962:BP982" si="810">IF(BO962&gt;0,AJ971,"")</f>
        <v/>
      </c>
      <c r="BQ962" s="320" t="str">
        <f>IF(AI962="","",VLOOKUP(AJ962,[0]!Qualifier,(COLUMN(AJ962)-34),FALSE))</f>
        <v/>
      </c>
      <c r="BR962" s="320" t="str">
        <f>IF(AJ962="","",VLOOKUP(AK962,[0]!Qualifier,(COLUMN(AK962)-34),FALSE))</f>
        <v/>
      </c>
      <c r="BS962" s="320" t="str">
        <f>IF(AK962="","",VLOOKUP(AL962,[0]!Qualifier,(COLUMN(AL962)-34),FALSE))</f>
        <v/>
      </c>
      <c r="BT962" s="320" t="str">
        <f>IF(AL962="","",VLOOKUP(AM962,[0]!Qualifier,(COLUMN(AM962)-34),FALSE))</f>
        <v/>
      </c>
      <c r="BU962" s="320" t="str">
        <f>IF(AM962="","",VLOOKUP(AN962,[0]!Qualifier,(COLUMN(AN962)-34),FALSE))</f>
        <v/>
      </c>
      <c r="BV962" s="320" t="str">
        <f>IF(AN962="","",VLOOKUP(AO962,[0]!Qualifier,(COLUMN(AO962)-34),FALSE))</f>
        <v/>
      </c>
      <c r="BW962" s="320" t="str">
        <f>IF(AO962="","",VLOOKUP(AP962,[0]!Qualifier,(COLUMN(AP962)-34),FALSE))</f>
        <v/>
      </c>
      <c r="BX962" s="320" t="str">
        <f>IF(AP962="","",VLOOKUP(AQ962,[0]!Qualifier,(COLUMN(AQ962)-34),FALSE))</f>
        <v/>
      </c>
      <c r="BY962" s="320" t="str">
        <f>IF(AQ962="","",VLOOKUP(AR962,[0]!Qualifier,(COLUMN(AR962)-34),FALSE))</f>
        <v/>
      </c>
      <c r="BZ962" s="320" t="str">
        <f>IF(AR962="","",VLOOKUP(AS962,[0]!Qualifier,(COLUMN(AS962)-34),FALSE))</f>
        <v/>
      </c>
      <c r="CA962" s="320" t="str">
        <f>IF(AS962="","",VLOOKUP(AT962,[0]!Qualifier,(COLUMN(AT962)-34),FALSE))</f>
        <v/>
      </c>
      <c r="CB962" s="320" t="str">
        <f>IF(AT962="","",VLOOKUP(AU962,[0]!Qualifier,(COLUMN(AU962)-34),FALSE))</f>
        <v/>
      </c>
      <c r="CC962" s="320" t="str">
        <f>IF(AU962="","",VLOOKUP(AV962,[0]!Qualifier,(COLUMN(AV962)-34),FALSE))</f>
        <v/>
      </c>
      <c r="CD962" s="320" t="str">
        <f>IF(AV962="","",VLOOKUP(AW962,[0]!Qualifier,(COLUMN(AW962)-34),FALSE))</f>
        <v/>
      </c>
      <c r="CE962" s="320" t="str">
        <f>IF(AW962="","",VLOOKUP(AX962,[0]!Qualifier,(COLUMN(AX962)-34),FALSE))</f>
        <v/>
      </c>
      <c r="CF962" s="320" t="str">
        <f>IF(AX962="","",VLOOKUP(AY962,[0]!Qualifier,(COLUMN(AY962)-34),FALSE))</f>
        <v/>
      </c>
      <c r="CG962" s="320" t="str">
        <f>IF(AY962="","",VLOOKUP(AZ962,[0]!Qualifier,(COLUMN(AZ962)-34),FALSE))</f>
        <v/>
      </c>
      <c r="CH962" s="320" t="str">
        <f>IF(AZ962="","",VLOOKUP(BA962,[0]!Qualifier,(COLUMN(BA962)-34),FALSE))</f>
        <v/>
      </c>
      <c r="CI962" s="320" t="str">
        <f>IF(BA962="","",VLOOKUP(BB962,[0]!Qualifier,(COLUMN(BB962)-34),FALSE))</f>
        <v/>
      </c>
      <c r="CJ962" s="320"/>
      <c r="CK962" s="513" t="str">
        <f t="shared" ref="CK962:CK991" si="811">AJ962&amp;"-"&amp;AK962&amp;"-"&amp;AL962&amp;"-"&amp;AM962&amp;"-"&amp;AN962&amp;"-"&amp;AO962&amp;"-"&amp;AP962&amp;"-"&amp;AQ962&amp;"-"&amp;AR962&amp;"-"&amp;AS962&amp;"-"&amp;AT962&amp;"-"&amp;AU962&amp;"-"&amp;AV962&amp;"-"&amp;AW962&amp;"-"&amp;AX962&amp;"-"&amp;AY962&amp;"-"&amp;AZ962&amp;"-"&amp;BA962&amp;"-"&amp;BB962</f>
        <v>------------------</v>
      </c>
    </row>
    <row r="963" spans="2:89" ht="12.95" customHeight="1" outlineLevel="1" x14ac:dyDescent="0.35">
      <c r="B963" s="7" t="str">
        <f t="shared" si="783"/>
        <v/>
      </c>
      <c r="C963" s="59" t="str">
        <f t="shared" si="784"/>
        <v/>
      </c>
      <c r="D963" s="124" t="str">
        <f t="shared" si="785"/>
        <v/>
      </c>
      <c r="E963" s="16" t="str">
        <f t="shared" si="786"/>
        <v/>
      </c>
      <c r="F963" s="58" t="str">
        <f t="shared" si="787"/>
        <v/>
      </c>
      <c r="G963" s="58" t="str">
        <f t="shared" si="788"/>
        <v/>
      </c>
      <c r="H963" s="58" t="str">
        <f t="shared" si="789"/>
        <v/>
      </c>
      <c r="I963" s="58" t="str">
        <f t="shared" si="790"/>
        <v/>
      </c>
      <c r="J963" s="58" t="str">
        <f t="shared" si="791"/>
        <v/>
      </c>
      <c r="K963" s="58" t="str">
        <f t="shared" si="792"/>
        <v/>
      </c>
      <c r="L963" s="58" t="str">
        <f t="shared" si="793"/>
        <v/>
      </c>
      <c r="M963" s="58" t="str">
        <f t="shared" si="794"/>
        <v/>
      </c>
      <c r="N963" s="58" t="str">
        <f t="shared" si="795"/>
        <v/>
      </c>
      <c r="O963" s="58" t="str">
        <f t="shared" si="796"/>
        <v/>
      </c>
      <c r="P963" s="58" t="str">
        <f t="shared" si="797"/>
        <v/>
      </c>
      <c r="Q963" s="58" t="str">
        <f t="shared" si="798"/>
        <v/>
      </c>
      <c r="R963" s="58" t="str">
        <f t="shared" si="799"/>
        <v/>
      </c>
      <c r="S963" s="58" t="str">
        <f t="shared" si="800"/>
        <v/>
      </c>
      <c r="T963" s="58" t="str">
        <f t="shared" si="801"/>
        <v/>
      </c>
      <c r="U963" s="58" t="str">
        <f t="shared" si="802"/>
        <v/>
      </c>
      <c r="V963" s="58" t="str">
        <f t="shared" si="803"/>
        <v/>
      </c>
      <c r="W963" s="58" t="str">
        <f t="shared" si="804"/>
        <v/>
      </c>
      <c r="Y963" s="161" t="str">
        <f t="shared" si="805"/>
        <v xml:space="preserve"> </v>
      </c>
      <c r="Z963" s="8" t="str">
        <f t="shared" si="806"/>
        <v/>
      </c>
      <c r="AA963" s="7" t="str">
        <f t="shared" si="807"/>
        <v/>
      </c>
      <c r="AB963" s="29" t="str">
        <f t="shared" si="781"/>
        <v/>
      </c>
      <c r="AC963" s="29" t="str">
        <f t="shared" si="781"/>
        <v/>
      </c>
      <c r="AD963" s="29" t="str">
        <f t="shared" si="781"/>
        <v/>
      </c>
      <c r="AE963" s="29" t="str">
        <f t="shared" si="781"/>
        <v/>
      </c>
      <c r="AF963" s="29" t="str">
        <f t="shared" si="781"/>
        <v/>
      </c>
      <c r="AG963" s="29" t="str">
        <f t="shared" si="781"/>
        <v/>
      </c>
      <c r="AH963" s="48">
        <f t="shared" si="718"/>
        <v>958</v>
      </c>
      <c r="AI963" s="136"/>
      <c r="AJ963" s="136"/>
      <c r="AK963" s="136"/>
      <c r="AL963" s="136"/>
      <c r="AM963" s="136"/>
      <c r="AN963" s="136"/>
      <c r="AO963" s="136"/>
      <c r="AP963" s="136"/>
      <c r="AQ963" s="136"/>
      <c r="AR963" s="136"/>
      <c r="AS963" s="136"/>
      <c r="AT963" s="136"/>
      <c r="AU963" s="136"/>
      <c r="AV963" s="136"/>
      <c r="AW963" s="136"/>
      <c r="AX963" s="136"/>
      <c r="AY963" s="136"/>
      <c r="AZ963" s="136"/>
      <c r="BA963" s="136"/>
      <c r="BB963" s="136"/>
      <c r="BC963" s="136"/>
      <c r="BD963" s="136"/>
      <c r="BE963" s="136"/>
      <c r="BF963" s="136"/>
      <c r="BG963" s="136"/>
      <c r="BH963" s="371"/>
      <c r="BI963" s="136"/>
      <c r="BJ963" s="321"/>
      <c r="BK963" s="136"/>
      <c r="BL963" s="136"/>
      <c r="BM963" s="136"/>
      <c r="BN963" s="318">
        <f t="shared" si="808"/>
        <v>958</v>
      </c>
      <c r="BO963" s="319">
        <f t="shared" si="809"/>
        <v>0</v>
      </c>
      <c r="BP963" s="58" t="str">
        <f t="shared" si="810"/>
        <v/>
      </c>
      <c r="BQ963" s="320" t="str">
        <f>IF(AI963="","",VLOOKUP(AJ963,[0]!Qualifier,(COLUMN(AJ963)-34),FALSE))</f>
        <v/>
      </c>
      <c r="BR963" s="320" t="str">
        <f>IF(AJ963="","",VLOOKUP(AK963,[0]!Qualifier,(COLUMN(AK963)-34),FALSE))</f>
        <v/>
      </c>
      <c r="BS963" s="320" t="str">
        <f>IF(AK963="","",VLOOKUP(AL963,[0]!Qualifier,(COLUMN(AL963)-34),FALSE))</f>
        <v/>
      </c>
      <c r="BT963" s="320" t="str">
        <f>IF(AL963="","",VLOOKUP(AM963,[0]!Qualifier,(COLUMN(AM963)-34),FALSE))</f>
        <v/>
      </c>
      <c r="BU963" s="320" t="str">
        <f>IF(AM963="","",VLOOKUP(AN963,[0]!Qualifier,(COLUMN(AN963)-34),FALSE))</f>
        <v/>
      </c>
      <c r="BV963" s="320" t="str">
        <f>IF(AN963="","",VLOOKUP(AO963,[0]!Qualifier,(COLUMN(AO963)-34),FALSE))</f>
        <v/>
      </c>
      <c r="BW963" s="320" t="str">
        <f>IF(AO963="","",VLOOKUP(AP963,[0]!Qualifier,(COLUMN(AP963)-34),FALSE))</f>
        <v/>
      </c>
      <c r="BX963" s="320" t="str">
        <f>IF(AP963="","",VLOOKUP(AQ963,[0]!Qualifier,(COLUMN(AQ963)-34),FALSE))</f>
        <v/>
      </c>
      <c r="BY963" s="320" t="str">
        <f>IF(AQ963="","",VLOOKUP(AR963,[0]!Qualifier,(COLUMN(AR963)-34),FALSE))</f>
        <v/>
      </c>
      <c r="BZ963" s="320" t="str">
        <f>IF(AR963="","",VLOOKUP(AS963,[0]!Qualifier,(COLUMN(AS963)-34),FALSE))</f>
        <v/>
      </c>
      <c r="CA963" s="320" t="str">
        <f>IF(AS963="","",VLOOKUP(AT963,[0]!Qualifier,(COLUMN(AT963)-34),FALSE))</f>
        <v/>
      </c>
      <c r="CB963" s="320" t="str">
        <f>IF(AT963="","",VLOOKUP(AU963,[0]!Qualifier,(COLUMN(AU963)-34),FALSE))</f>
        <v/>
      </c>
      <c r="CC963" s="320" t="str">
        <f>IF(AU963="","",VLOOKUP(AV963,[0]!Qualifier,(COLUMN(AV963)-34),FALSE))</f>
        <v/>
      </c>
      <c r="CD963" s="320" t="str">
        <f>IF(AV963="","",VLOOKUP(AW963,[0]!Qualifier,(COLUMN(AW963)-34),FALSE))</f>
        <v/>
      </c>
      <c r="CE963" s="320" t="str">
        <f>IF(AW963="","",VLOOKUP(AX963,[0]!Qualifier,(COLUMN(AX963)-34),FALSE))</f>
        <v/>
      </c>
      <c r="CF963" s="320" t="str">
        <f>IF(AX963="","",VLOOKUP(AY963,[0]!Qualifier,(COLUMN(AY963)-34),FALSE))</f>
        <v/>
      </c>
      <c r="CG963" s="320" t="str">
        <f>IF(AY963="","",VLOOKUP(AZ963,[0]!Qualifier,(COLUMN(AZ963)-34),FALSE))</f>
        <v/>
      </c>
      <c r="CH963" s="320" t="str">
        <f>IF(AZ963="","",VLOOKUP(BA963,[0]!Qualifier,(COLUMN(BA963)-34),FALSE))</f>
        <v/>
      </c>
      <c r="CI963" s="320" t="str">
        <f>IF(BA963="","",VLOOKUP(BB963,[0]!Qualifier,(COLUMN(BB963)-34),FALSE))</f>
        <v/>
      </c>
      <c r="CJ963" s="320"/>
      <c r="CK963" s="513" t="str">
        <f t="shared" si="811"/>
        <v>------------------</v>
      </c>
    </row>
    <row r="964" spans="2:89" ht="12.95" customHeight="1" outlineLevel="1" x14ac:dyDescent="0.35">
      <c r="B964" s="7" t="str">
        <f t="shared" si="783"/>
        <v/>
      </c>
      <c r="C964" s="59" t="str">
        <f t="shared" si="784"/>
        <v/>
      </c>
      <c r="D964" s="124" t="str">
        <f t="shared" si="785"/>
        <v/>
      </c>
      <c r="E964" s="16" t="str">
        <f t="shared" si="786"/>
        <v/>
      </c>
      <c r="F964" s="58" t="str">
        <f t="shared" si="787"/>
        <v/>
      </c>
      <c r="G964" s="58" t="str">
        <f t="shared" si="788"/>
        <v/>
      </c>
      <c r="H964" s="58" t="str">
        <f t="shared" si="789"/>
        <v/>
      </c>
      <c r="I964" s="58" t="str">
        <f t="shared" si="790"/>
        <v/>
      </c>
      <c r="J964" s="58" t="str">
        <f t="shared" si="791"/>
        <v/>
      </c>
      <c r="K964" s="58" t="str">
        <f t="shared" si="792"/>
        <v/>
      </c>
      <c r="L964" s="58" t="str">
        <f t="shared" si="793"/>
        <v/>
      </c>
      <c r="M964" s="58" t="str">
        <f t="shared" si="794"/>
        <v/>
      </c>
      <c r="N964" s="58" t="str">
        <f t="shared" si="795"/>
        <v/>
      </c>
      <c r="O964" s="58" t="str">
        <f t="shared" si="796"/>
        <v/>
      </c>
      <c r="P964" s="58" t="str">
        <f t="shared" si="797"/>
        <v/>
      </c>
      <c r="Q964" s="58" t="str">
        <f t="shared" si="798"/>
        <v/>
      </c>
      <c r="R964" s="58" t="str">
        <f t="shared" si="799"/>
        <v/>
      </c>
      <c r="S964" s="58" t="str">
        <f t="shared" si="800"/>
        <v/>
      </c>
      <c r="T964" s="58" t="str">
        <f t="shared" si="801"/>
        <v/>
      </c>
      <c r="U964" s="58" t="str">
        <f t="shared" si="802"/>
        <v/>
      </c>
      <c r="V964" s="58" t="str">
        <f t="shared" si="803"/>
        <v/>
      </c>
      <c r="W964" s="58" t="str">
        <f t="shared" si="804"/>
        <v/>
      </c>
      <c r="Y964" s="161" t="str">
        <f t="shared" si="805"/>
        <v xml:space="preserve"> </v>
      </c>
      <c r="Z964" s="8" t="str">
        <f t="shared" si="806"/>
        <v/>
      </c>
      <c r="AA964" s="7" t="str">
        <f t="shared" si="807"/>
        <v/>
      </c>
      <c r="AB964" s="29" t="str">
        <f t="shared" si="781"/>
        <v/>
      </c>
      <c r="AC964" s="29" t="str">
        <f t="shared" si="781"/>
        <v/>
      </c>
      <c r="AD964" s="29" t="str">
        <f t="shared" si="781"/>
        <v/>
      </c>
      <c r="AE964" s="29" t="str">
        <f t="shared" si="781"/>
        <v/>
      </c>
      <c r="AF964" s="29" t="str">
        <f t="shared" si="781"/>
        <v/>
      </c>
      <c r="AG964" s="29" t="str">
        <f t="shared" si="781"/>
        <v/>
      </c>
      <c r="AH964" s="48">
        <f t="shared" si="718"/>
        <v>959</v>
      </c>
      <c r="AI964" s="136"/>
      <c r="AJ964" s="136"/>
      <c r="AK964" s="136"/>
      <c r="AL964" s="136"/>
      <c r="AM964" s="136"/>
      <c r="AN964" s="136"/>
      <c r="AO964" s="136"/>
      <c r="AP964" s="136"/>
      <c r="AQ964" s="136"/>
      <c r="AR964" s="136"/>
      <c r="AS964" s="136"/>
      <c r="AT964" s="136"/>
      <c r="AU964" s="136"/>
      <c r="AV964" s="136"/>
      <c r="AW964" s="136"/>
      <c r="AX964" s="136"/>
      <c r="AY964" s="136"/>
      <c r="AZ964" s="136"/>
      <c r="BA964" s="136"/>
      <c r="BB964" s="136"/>
      <c r="BC964" s="136"/>
      <c r="BD964" s="136"/>
      <c r="BE964" s="136"/>
      <c r="BF964" s="136"/>
      <c r="BG964" s="136"/>
      <c r="BH964" s="371"/>
      <c r="BI964" s="136"/>
      <c r="BJ964" s="321"/>
      <c r="BK964" s="136"/>
      <c r="BL964" s="136"/>
      <c r="BM964" s="136"/>
      <c r="BN964" s="318">
        <f t="shared" si="808"/>
        <v>959</v>
      </c>
      <c r="BO964" s="319">
        <f t="shared" si="809"/>
        <v>0</v>
      </c>
      <c r="BP964" s="58" t="str">
        <f t="shared" si="810"/>
        <v/>
      </c>
      <c r="BQ964" s="320" t="str">
        <f>IF(AI964="","",VLOOKUP(AJ964,[0]!Qualifier,(COLUMN(AJ964)-34),FALSE))</f>
        <v/>
      </c>
      <c r="BR964" s="320" t="str">
        <f>IF(AJ964="","",VLOOKUP(AK964,[0]!Qualifier,(COLUMN(AK964)-34),FALSE))</f>
        <v/>
      </c>
      <c r="BS964" s="320" t="str">
        <f>IF(AK964="","",VLOOKUP(AL964,[0]!Qualifier,(COLUMN(AL964)-34),FALSE))</f>
        <v/>
      </c>
      <c r="BT964" s="320" t="str">
        <f>IF(AL964="","",VLOOKUP(AM964,[0]!Qualifier,(COLUMN(AM964)-34),FALSE))</f>
        <v/>
      </c>
      <c r="BU964" s="320" t="str">
        <f>IF(AM964="","",VLOOKUP(AN964,[0]!Qualifier,(COLUMN(AN964)-34),FALSE))</f>
        <v/>
      </c>
      <c r="BV964" s="320" t="str">
        <f>IF(AN964="","",VLOOKUP(AO964,[0]!Qualifier,(COLUMN(AO964)-34),FALSE))</f>
        <v/>
      </c>
      <c r="BW964" s="320" t="str">
        <f>IF(AO964="","",VLOOKUP(AP964,[0]!Qualifier,(COLUMN(AP964)-34),FALSE))</f>
        <v/>
      </c>
      <c r="BX964" s="320" t="str">
        <f>IF(AP964="","",VLOOKUP(AQ964,[0]!Qualifier,(COLUMN(AQ964)-34),FALSE))</f>
        <v/>
      </c>
      <c r="BY964" s="320" t="str">
        <f>IF(AQ964="","",VLOOKUP(AR964,[0]!Qualifier,(COLUMN(AR964)-34),FALSE))</f>
        <v/>
      </c>
      <c r="BZ964" s="320" t="str">
        <f>IF(AR964="","",VLOOKUP(AS964,[0]!Qualifier,(COLUMN(AS964)-34),FALSE))</f>
        <v/>
      </c>
      <c r="CA964" s="320" t="str">
        <f>IF(AS964="","",VLOOKUP(AT964,[0]!Qualifier,(COLUMN(AT964)-34),FALSE))</f>
        <v/>
      </c>
      <c r="CB964" s="320" t="str">
        <f>IF(AT964="","",VLOOKUP(AU964,[0]!Qualifier,(COLUMN(AU964)-34),FALSE))</f>
        <v/>
      </c>
      <c r="CC964" s="320" t="str">
        <f>IF(AU964="","",VLOOKUP(AV964,[0]!Qualifier,(COLUMN(AV964)-34),FALSE))</f>
        <v/>
      </c>
      <c r="CD964" s="320" t="str">
        <f>IF(AV964="","",VLOOKUP(AW964,[0]!Qualifier,(COLUMN(AW964)-34),FALSE))</f>
        <v/>
      </c>
      <c r="CE964" s="320" t="str">
        <f>IF(AW964="","",VLOOKUP(AX964,[0]!Qualifier,(COLUMN(AX964)-34),FALSE))</f>
        <v/>
      </c>
      <c r="CF964" s="320" t="str">
        <f>IF(AX964="","",VLOOKUP(AY964,[0]!Qualifier,(COLUMN(AY964)-34),FALSE))</f>
        <v/>
      </c>
      <c r="CG964" s="320" t="str">
        <f>IF(AY964="","",VLOOKUP(AZ964,[0]!Qualifier,(COLUMN(AZ964)-34),FALSE))</f>
        <v/>
      </c>
      <c r="CH964" s="320" t="str">
        <f>IF(AZ964="","",VLOOKUP(BA964,[0]!Qualifier,(COLUMN(BA964)-34),FALSE))</f>
        <v/>
      </c>
      <c r="CI964" s="320" t="str">
        <f>IF(BA964="","",VLOOKUP(BB964,[0]!Qualifier,(COLUMN(BB964)-34),FALSE))</f>
        <v/>
      </c>
      <c r="CJ964" s="320"/>
      <c r="CK964" s="513" t="str">
        <f t="shared" si="811"/>
        <v>------------------</v>
      </c>
    </row>
    <row r="965" spans="2:89" ht="12.95" customHeight="1" outlineLevel="1" x14ac:dyDescent="0.35">
      <c r="B965" s="7" t="str">
        <f t="shared" si="783"/>
        <v/>
      </c>
      <c r="C965" s="59" t="str">
        <f t="shared" si="784"/>
        <v/>
      </c>
      <c r="D965" s="124" t="str">
        <f t="shared" si="785"/>
        <v/>
      </c>
      <c r="E965" s="16" t="str">
        <f t="shared" si="786"/>
        <v/>
      </c>
      <c r="F965" s="58" t="str">
        <f t="shared" si="787"/>
        <v/>
      </c>
      <c r="G965" s="58" t="str">
        <f t="shared" si="788"/>
        <v/>
      </c>
      <c r="H965" s="58" t="str">
        <f t="shared" si="789"/>
        <v/>
      </c>
      <c r="I965" s="58" t="str">
        <f t="shared" si="790"/>
        <v/>
      </c>
      <c r="J965" s="58" t="str">
        <f t="shared" si="791"/>
        <v/>
      </c>
      <c r="K965" s="58" t="str">
        <f t="shared" si="792"/>
        <v/>
      </c>
      <c r="L965" s="58" t="str">
        <f t="shared" si="793"/>
        <v/>
      </c>
      <c r="M965" s="58" t="str">
        <f t="shared" si="794"/>
        <v/>
      </c>
      <c r="N965" s="58" t="str">
        <f t="shared" si="795"/>
        <v/>
      </c>
      <c r="O965" s="58" t="str">
        <f t="shared" si="796"/>
        <v/>
      </c>
      <c r="P965" s="58" t="str">
        <f t="shared" si="797"/>
        <v/>
      </c>
      <c r="Q965" s="58" t="str">
        <f t="shared" si="798"/>
        <v/>
      </c>
      <c r="R965" s="58" t="str">
        <f t="shared" si="799"/>
        <v/>
      </c>
      <c r="S965" s="58" t="str">
        <f t="shared" si="800"/>
        <v/>
      </c>
      <c r="T965" s="58" t="str">
        <f t="shared" si="801"/>
        <v/>
      </c>
      <c r="U965" s="58" t="str">
        <f t="shared" si="802"/>
        <v/>
      </c>
      <c r="V965" s="58" t="str">
        <f t="shared" si="803"/>
        <v/>
      </c>
      <c r="W965" s="58" t="str">
        <f t="shared" si="804"/>
        <v/>
      </c>
      <c r="Y965" s="161" t="str">
        <f t="shared" si="805"/>
        <v xml:space="preserve"> </v>
      </c>
      <c r="Z965" s="8" t="str">
        <f t="shared" si="806"/>
        <v/>
      </c>
      <c r="AA965" s="7" t="str">
        <f t="shared" si="807"/>
        <v/>
      </c>
      <c r="AB965" s="29" t="str">
        <f t="shared" si="781"/>
        <v/>
      </c>
      <c r="AC965" s="29" t="str">
        <f t="shared" si="781"/>
        <v/>
      </c>
      <c r="AD965" s="29" t="str">
        <f t="shared" si="781"/>
        <v/>
      </c>
      <c r="AE965" s="29" t="str">
        <f t="shared" si="781"/>
        <v/>
      </c>
      <c r="AF965" s="29" t="str">
        <f t="shared" si="781"/>
        <v/>
      </c>
      <c r="AG965" s="29" t="str">
        <f t="shared" si="781"/>
        <v/>
      </c>
      <c r="AH965" s="48">
        <f t="shared" si="718"/>
        <v>960</v>
      </c>
      <c r="AI965" s="136"/>
      <c r="AJ965" s="136"/>
      <c r="AK965" s="136"/>
      <c r="AL965" s="136"/>
      <c r="AM965" s="136"/>
      <c r="AN965" s="136"/>
      <c r="AO965" s="136"/>
      <c r="AP965" s="136"/>
      <c r="AQ965" s="136"/>
      <c r="AR965" s="136"/>
      <c r="AS965" s="136"/>
      <c r="AT965" s="136"/>
      <c r="AU965" s="136"/>
      <c r="AV965" s="136"/>
      <c r="AW965" s="136"/>
      <c r="AX965" s="136"/>
      <c r="AY965" s="136"/>
      <c r="AZ965" s="136"/>
      <c r="BA965" s="136"/>
      <c r="BB965" s="136"/>
      <c r="BC965" s="136"/>
      <c r="BD965" s="136"/>
      <c r="BE965" s="136"/>
      <c r="BF965" s="136"/>
      <c r="BG965" s="136"/>
      <c r="BH965" s="371"/>
      <c r="BI965" s="136"/>
      <c r="BJ965" s="321"/>
      <c r="BK965" s="136"/>
      <c r="BL965" s="136"/>
      <c r="BM965" s="136"/>
      <c r="BN965" s="318">
        <f t="shared" si="808"/>
        <v>960</v>
      </c>
      <c r="BO965" s="319">
        <f t="shared" si="809"/>
        <v>0</v>
      </c>
      <c r="BP965" s="58" t="str">
        <f t="shared" si="810"/>
        <v/>
      </c>
      <c r="BQ965" s="320" t="str">
        <f>IF(AI965="","",VLOOKUP(AJ965,[0]!Qualifier,(COLUMN(AJ965)-34),FALSE))</f>
        <v/>
      </c>
      <c r="BR965" s="320" t="str">
        <f>IF(AJ965="","",VLOOKUP(AK965,[0]!Qualifier,(COLUMN(AK965)-34),FALSE))</f>
        <v/>
      </c>
      <c r="BS965" s="320" t="str">
        <f>IF(AK965="","",VLOOKUP(AL965,[0]!Qualifier,(COLUMN(AL965)-34),FALSE))</f>
        <v/>
      </c>
      <c r="BT965" s="320" t="str">
        <f>IF(AL965="","",VLOOKUP(AM965,[0]!Qualifier,(COLUMN(AM965)-34),FALSE))</f>
        <v/>
      </c>
      <c r="BU965" s="320" t="str">
        <f>IF(AM965="","",VLOOKUP(AN965,[0]!Qualifier,(COLUMN(AN965)-34),FALSE))</f>
        <v/>
      </c>
      <c r="BV965" s="320" t="str">
        <f>IF(AN965="","",VLOOKUP(AO965,[0]!Qualifier,(COLUMN(AO965)-34),FALSE))</f>
        <v/>
      </c>
      <c r="BW965" s="320" t="str">
        <f>IF(AO965="","",VLOOKUP(AP965,[0]!Qualifier,(COLUMN(AP965)-34),FALSE))</f>
        <v/>
      </c>
      <c r="BX965" s="320" t="str">
        <f>IF(AP965="","",VLOOKUP(AQ965,[0]!Qualifier,(COLUMN(AQ965)-34),FALSE))</f>
        <v/>
      </c>
      <c r="BY965" s="320" t="str">
        <f>IF(AQ965="","",VLOOKUP(AR965,[0]!Qualifier,(COLUMN(AR965)-34),FALSE))</f>
        <v/>
      </c>
      <c r="BZ965" s="320" t="str">
        <f>IF(AR965="","",VLOOKUP(AS965,[0]!Qualifier,(COLUMN(AS965)-34),FALSE))</f>
        <v/>
      </c>
      <c r="CA965" s="320" t="str">
        <f>IF(AS965="","",VLOOKUP(AT965,[0]!Qualifier,(COLUMN(AT965)-34),FALSE))</f>
        <v/>
      </c>
      <c r="CB965" s="320" t="str">
        <f>IF(AT965="","",VLOOKUP(AU965,[0]!Qualifier,(COLUMN(AU965)-34),FALSE))</f>
        <v/>
      </c>
      <c r="CC965" s="320" t="str">
        <f>IF(AU965="","",VLOOKUP(AV965,[0]!Qualifier,(COLUMN(AV965)-34),FALSE))</f>
        <v/>
      </c>
      <c r="CD965" s="320" t="str">
        <f>IF(AV965="","",VLOOKUP(AW965,[0]!Qualifier,(COLUMN(AW965)-34),FALSE))</f>
        <v/>
      </c>
      <c r="CE965" s="320" t="str">
        <f>IF(AW965="","",VLOOKUP(AX965,[0]!Qualifier,(COLUMN(AX965)-34),FALSE))</f>
        <v/>
      </c>
      <c r="CF965" s="320" t="str">
        <f>IF(AX965="","",VLOOKUP(AY965,[0]!Qualifier,(COLUMN(AY965)-34),FALSE))</f>
        <v/>
      </c>
      <c r="CG965" s="320" t="str">
        <f>IF(AY965="","",VLOOKUP(AZ965,[0]!Qualifier,(COLUMN(AZ965)-34),FALSE))</f>
        <v/>
      </c>
      <c r="CH965" s="320" t="str">
        <f>IF(AZ965="","",VLOOKUP(BA965,[0]!Qualifier,(COLUMN(BA965)-34),FALSE))</f>
        <v/>
      </c>
      <c r="CI965" s="320" t="str">
        <f>IF(BA965="","",VLOOKUP(BB965,[0]!Qualifier,(COLUMN(BB965)-34),FALSE))</f>
        <v/>
      </c>
      <c r="CJ965" s="320"/>
      <c r="CK965" s="513" t="str">
        <f t="shared" si="811"/>
        <v>------------------</v>
      </c>
    </row>
    <row r="966" spans="2:89" ht="12.95" customHeight="1" outlineLevel="1" x14ac:dyDescent="0.35">
      <c r="B966" s="7" t="str">
        <f t="shared" si="783"/>
        <v/>
      </c>
      <c r="C966" s="59" t="str">
        <f t="shared" si="784"/>
        <v/>
      </c>
      <c r="D966" s="124" t="str">
        <f t="shared" si="785"/>
        <v/>
      </c>
      <c r="E966" s="16" t="str">
        <f t="shared" si="786"/>
        <v/>
      </c>
      <c r="F966" s="58" t="str">
        <f t="shared" si="787"/>
        <v/>
      </c>
      <c r="G966" s="58" t="str">
        <f t="shared" si="788"/>
        <v/>
      </c>
      <c r="H966" s="58" t="str">
        <f t="shared" si="789"/>
        <v/>
      </c>
      <c r="I966" s="58" t="str">
        <f t="shared" si="790"/>
        <v/>
      </c>
      <c r="J966" s="58" t="str">
        <f t="shared" si="791"/>
        <v/>
      </c>
      <c r="K966" s="58" t="str">
        <f t="shared" si="792"/>
        <v/>
      </c>
      <c r="L966" s="58" t="str">
        <f t="shared" si="793"/>
        <v/>
      </c>
      <c r="M966" s="58" t="str">
        <f t="shared" si="794"/>
        <v/>
      </c>
      <c r="N966" s="58" t="str">
        <f t="shared" si="795"/>
        <v/>
      </c>
      <c r="O966" s="58" t="str">
        <f t="shared" si="796"/>
        <v/>
      </c>
      <c r="P966" s="58" t="str">
        <f t="shared" si="797"/>
        <v/>
      </c>
      <c r="Q966" s="58" t="str">
        <f t="shared" si="798"/>
        <v/>
      </c>
      <c r="R966" s="58" t="str">
        <f t="shared" si="799"/>
        <v/>
      </c>
      <c r="S966" s="58" t="str">
        <f t="shared" si="800"/>
        <v/>
      </c>
      <c r="T966" s="58" t="str">
        <f t="shared" si="801"/>
        <v/>
      </c>
      <c r="U966" s="58" t="str">
        <f t="shared" si="802"/>
        <v/>
      </c>
      <c r="V966" s="58" t="str">
        <f t="shared" si="803"/>
        <v/>
      </c>
      <c r="W966" s="58" t="str">
        <f t="shared" si="804"/>
        <v/>
      </c>
      <c r="Y966" s="161" t="str">
        <f t="shared" si="805"/>
        <v xml:space="preserve"> </v>
      </c>
      <c r="Z966" s="8" t="str">
        <f t="shared" si="806"/>
        <v/>
      </c>
      <c r="AA966" s="7" t="str">
        <f t="shared" si="807"/>
        <v/>
      </c>
      <c r="AB966" s="29" t="str">
        <f t="shared" si="781"/>
        <v/>
      </c>
      <c r="AC966" s="29" t="str">
        <f t="shared" si="781"/>
        <v/>
      </c>
      <c r="AD966" s="29" t="str">
        <f t="shared" si="781"/>
        <v/>
      </c>
      <c r="AE966" s="29" t="str">
        <f t="shared" si="781"/>
        <v/>
      </c>
      <c r="AF966" s="29" t="str">
        <f t="shared" si="781"/>
        <v/>
      </c>
      <c r="AG966" s="29" t="str">
        <f t="shared" si="781"/>
        <v/>
      </c>
      <c r="AH966" s="48">
        <f t="shared" si="718"/>
        <v>961</v>
      </c>
      <c r="AI966" s="136"/>
      <c r="AJ966" s="136"/>
      <c r="AK966" s="136"/>
      <c r="AL966" s="136"/>
      <c r="AM966" s="136"/>
      <c r="AN966" s="136"/>
      <c r="AO966" s="136"/>
      <c r="AP966" s="136"/>
      <c r="AQ966" s="136"/>
      <c r="AR966" s="136"/>
      <c r="AS966" s="136"/>
      <c r="AT966" s="136"/>
      <c r="AU966" s="136"/>
      <c r="AV966" s="136"/>
      <c r="AW966" s="136"/>
      <c r="AX966" s="136"/>
      <c r="AY966" s="136"/>
      <c r="AZ966" s="136"/>
      <c r="BA966" s="136"/>
      <c r="BB966" s="136"/>
      <c r="BC966" s="136"/>
      <c r="BD966" s="136"/>
      <c r="BE966" s="136"/>
      <c r="BF966" s="136"/>
      <c r="BG966" s="136"/>
      <c r="BH966" s="371"/>
      <c r="BI966" s="136"/>
      <c r="BJ966" s="321"/>
      <c r="BK966" s="136"/>
      <c r="BL966" s="136"/>
      <c r="BM966" s="136"/>
      <c r="BN966" s="318">
        <f t="shared" si="808"/>
        <v>961</v>
      </c>
      <c r="BO966" s="319">
        <f t="shared" si="809"/>
        <v>0</v>
      </c>
      <c r="BP966" s="58" t="str">
        <f t="shared" si="810"/>
        <v/>
      </c>
      <c r="BQ966" s="320" t="str">
        <f>IF(AI966="","",VLOOKUP(AJ966,[0]!Qualifier,(COLUMN(AJ966)-34),FALSE))</f>
        <v/>
      </c>
      <c r="BR966" s="320" t="str">
        <f>IF(AJ966="","",VLOOKUP(AK966,[0]!Qualifier,(COLUMN(AK966)-34),FALSE))</f>
        <v/>
      </c>
      <c r="BS966" s="320" t="str">
        <f>IF(AK966="","",VLOOKUP(AL966,[0]!Qualifier,(COLUMN(AL966)-34),FALSE))</f>
        <v/>
      </c>
      <c r="BT966" s="320" t="str">
        <f>IF(AL966="","",VLOOKUP(AM966,[0]!Qualifier,(COLUMN(AM966)-34),FALSE))</f>
        <v/>
      </c>
      <c r="BU966" s="320" t="str">
        <f>IF(AM966="","",VLOOKUP(AN966,[0]!Qualifier,(COLUMN(AN966)-34),FALSE))</f>
        <v/>
      </c>
      <c r="BV966" s="320" t="str">
        <f>IF(AN966="","",VLOOKUP(AO966,[0]!Qualifier,(COLUMN(AO966)-34),FALSE))</f>
        <v/>
      </c>
      <c r="BW966" s="320" t="str">
        <f>IF(AO966="","",VLOOKUP(AP966,[0]!Qualifier,(COLUMN(AP966)-34),FALSE))</f>
        <v/>
      </c>
      <c r="BX966" s="320" t="str">
        <f>IF(AP966="","",VLOOKUP(AQ966,[0]!Qualifier,(COLUMN(AQ966)-34),FALSE))</f>
        <v/>
      </c>
      <c r="BY966" s="320" t="str">
        <f>IF(AQ966="","",VLOOKUP(AR966,[0]!Qualifier,(COLUMN(AR966)-34),FALSE))</f>
        <v/>
      </c>
      <c r="BZ966" s="320" t="str">
        <f>IF(AR966="","",VLOOKUP(AS966,[0]!Qualifier,(COLUMN(AS966)-34),FALSE))</f>
        <v/>
      </c>
      <c r="CA966" s="320" t="str">
        <f>IF(AS966="","",VLOOKUP(AT966,[0]!Qualifier,(COLUMN(AT966)-34),FALSE))</f>
        <v/>
      </c>
      <c r="CB966" s="320" t="str">
        <f>IF(AT966="","",VLOOKUP(AU966,[0]!Qualifier,(COLUMN(AU966)-34),FALSE))</f>
        <v/>
      </c>
      <c r="CC966" s="320" t="str">
        <f>IF(AU966="","",VLOOKUP(AV966,[0]!Qualifier,(COLUMN(AV966)-34),FALSE))</f>
        <v/>
      </c>
      <c r="CD966" s="320" t="str">
        <f>IF(AV966="","",VLOOKUP(AW966,[0]!Qualifier,(COLUMN(AW966)-34),FALSE))</f>
        <v/>
      </c>
      <c r="CE966" s="320" t="str">
        <f>IF(AW966="","",VLOOKUP(AX966,[0]!Qualifier,(COLUMN(AX966)-34),FALSE))</f>
        <v/>
      </c>
      <c r="CF966" s="320" t="str">
        <f>IF(AX966="","",VLOOKUP(AY966,[0]!Qualifier,(COLUMN(AY966)-34),FALSE))</f>
        <v/>
      </c>
      <c r="CG966" s="320" t="str">
        <f>IF(AY966="","",VLOOKUP(AZ966,[0]!Qualifier,(COLUMN(AZ966)-34),FALSE))</f>
        <v/>
      </c>
      <c r="CH966" s="320" t="str">
        <f>IF(AZ966="","",VLOOKUP(BA966,[0]!Qualifier,(COLUMN(BA966)-34),FALSE))</f>
        <v/>
      </c>
      <c r="CI966" s="320" t="str">
        <f>IF(BA966="","",VLOOKUP(BB966,[0]!Qualifier,(COLUMN(BB966)-34),FALSE))</f>
        <v/>
      </c>
      <c r="CJ966" s="320"/>
      <c r="CK966" s="513" t="str">
        <f t="shared" si="811"/>
        <v>------------------</v>
      </c>
    </row>
    <row r="967" spans="2:89" ht="12.95" customHeight="1" outlineLevel="1" x14ac:dyDescent="0.35">
      <c r="B967" s="7" t="str">
        <f t="shared" si="783"/>
        <v/>
      </c>
      <c r="C967" s="59" t="str">
        <f t="shared" si="784"/>
        <v/>
      </c>
      <c r="D967" s="124" t="str">
        <f t="shared" si="785"/>
        <v/>
      </c>
      <c r="E967" s="16" t="str">
        <f t="shared" si="786"/>
        <v/>
      </c>
      <c r="F967" s="58" t="str">
        <f t="shared" si="787"/>
        <v/>
      </c>
      <c r="G967" s="58" t="str">
        <f t="shared" si="788"/>
        <v/>
      </c>
      <c r="H967" s="58" t="str">
        <f t="shared" si="789"/>
        <v/>
      </c>
      <c r="I967" s="58" t="str">
        <f t="shared" si="790"/>
        <v/>
      </c>
      <c r="J967" s="58" t="str">
        <f t="shared" si="791"/>
        <v/>
      </c>
      <c r="K967" s="58" t="str">
        <f t="shared" si="792"/>
        <v/>
      </c>
      <c r="L967" s="58" t="str">
        <f t="shared" si="793"/>
        <v/>
      </c>
      <c r="M967" s="58" t="str">
        <f t="shared" si="794"/>
        <v/>
      </c>
      <c r="N967" s="58" t="str">
        <f t="shared" si="795"/>
        <v/>
      </c>
      <c r="O967" s="58" t="str">
        <f t="shared" si="796"/>
        <v/>
      </c>
      <c r="P967" s="58" t="str">
        <f t="shared" si="797"/>
        <v/>
      </c>
      <c r="Q967" s="58" t="str">
        <f t="shared" si="798"/>
        <v/>
      </c>
      <c r="R967" s="58" t="str">
        <f t="shared" si="799"/>
        <v/>
      </c>
      <c r="S967" s="58" t="str">
        <f t="shared" si="800"/>
        <v/>
      </c>
      <c r="T967" s="58" t="str">
        <f t="shared" si="801"/>
        <v/>
      </c>
      <c r="U967" s="58" t="str">
        <f t="shared" si="802"/>
        <v/>
      </c>
      <c r="V967" s="58" t="str">
        <f t="shared" si="803"/>
        <v/>
      </c>
      <c r="W967" s="58" t="str">
        <f t="shared" si="804"/>
        <v/>
      </c>
      <c r="Y967" s="161" t="str">
        <f t="shared" si="805"/>
        <v xml:space="preserve"> </v>
      </c>
      <c r="Z967" s="8" t="str">
        <f t="shared" si="806"/>
        <v/>
      </c>
      <c r="AA967" s="7" t="str">
        <f t="shared" si="807"/>
        <v/>
      </c>
      <c r="AB967" s="29" t="str">
        <f t="shared" si="781"/>
        <v/>
      </c>
      <c r="AC967" s="29" t="str">
        <f t="shared" si="781"/>
        <v/>
      </c>
      <c r="AD967" s="29" t="str">
        <f t="shared" si="781"/>
        <v/>
      </c>
      <c r="AE967" s="29" t="str">
        <f t="shared" si="781"/>
        <v/>
      </c>
      <c r="AF967" s="29" t="str">
        <f t="shared" si="781"/>
        <v/>
      </c>
      <c r="AG967" s="29" t="str">
        <f t="shared" si="781"/>
        <v/>
      </c>
      <c r="AH967" s="48">
        <f t="shared" si="718"/>
        <v>962</v>
      </c>
      <c r="AI967" s="136"/>
      <c r="AJ967" s="136"/>
      <c r="AK967" s="136"/>
      <c r="AL967" s="136"/>
      <c r="AM967" s="136"/>
      <c r="AN967" s="136"/>
      <c r="AO967" s="136"/>
      <c r="AP967" s="136"/>
      <c r="AQ967" s="136"/>
      <c r="AR967" s="136"/>
      <c r="AS967" s="136"/>
      <c r="AT967" s="136"/>
      <c r="AU967" s="136"/>
      <c r="AV967" s="136"/>
      <c r="AW967" s="136"/>
      <c r="AX967" s="136"/>
      <c r="AY967" s="136"/>
      <c r="AZ967" s="136"/>
      <c r="BA967" s="136"/>
      <c r="BB967" s="136"/>
      <c r="BC967" s="136"/>
      <c r="BD967" s="136"/>
      <c r="BE967" s="136"/>
      <c r="BF967" s="136"/>
      <c r="BG967" s="136"/>
      <c r="BH967" s="371"/>
      <c r="BI967" s="136"/>
      <c r="BJ967" s="321"/>
      <c r="BK967" s="136"/>
      <c r="BL967" s="136"/>
      <c r="BM967" s="136"/>
      <c r="BN967" s="318">
        <f t="shared" si="808"/>
        <v>962</v>
      </c>
      <c r="BO967" s="319">
        <f t="shared" si="809"/>
        <v>0</v>
      </c>
      <c r="BP967" s="58" t="str">
        <f t="shared" si="810"/>
        <v/>
      </c>
      <c r="BQ967" s="320" t="str">
        <f>IF(AI967="","",VLOOKUP(AJ967,[0]!Qualifier,(COLUMN(AJ967)-34),FALSE))</f>
        <v/>
      </c>
      <c r="BR967" s="320" t="str">
        <f>IF(AJ967="","",VLOOKUP(AK967,[0]!Qualifier,(COLUMN(AK967)-34),FALSE))</f>
        <v/>
      </c>
      <c r="BS967" s="320" t="str">
        <f>IF(AK967="","",VLOOKUP(AL967,[0]!Qualifier,(COLUMN(AL967)-34),FALSE))</f>
        <v/>
      </c>
      <c r="BT967" s="320" t="str">
        <f>IF(AL967="","",VLOOKUP(AM967,[0]!Qualifier,(COLUMN(AM967)-34),FALSE))</f>
        <v/>
      </c>
      <c r="BU967" s="320" t="str">
        <f>IF(AM967="","",VLOOKUP(AN967,[0]!Qualifier,(COLUMN(AN967)-34),FALSE))</f>
        <v/>
      </c>
      <c r="BV967" s="320" t="str">
        <f>IF(AN967="","",VLOOKUP(AO967,[0]!Qualifier,(COLUMN(AO967)-34),FALSE))</f>
        <v/>
      </c>
      <c r="BW967" s="320" t="str">
        <f>IF(AO967="","",VLOOKUP(AP967,[0]!Qualifier,(COLUMN(AP967)-34),FALSE))</f>
        <v/>
      </c>
      <c r="BX967" s="320" t="str">
        <f>IF(AP967="","",VLOOKUP(AQ967,[0]!Qualifier,(COLUMN(AQ967)-34),FALSE))</f>
        <v/>
      </c>
      <c r="BY967" s="320" t="str">
        <f>IF(AQ967="","",VLOOKUP(AR967,[0]!Qualifier,(COLUMN(AR967)-34),FALSE))</f>
        <v/>
      </c>
      <c r="BZ967" s="320" t="str">
        <f>IF(AR967="","",VLOOKUP(AS967,[0]!Qualifier,(COLUMN(AS967)-34),FALSE))</f>
        <v/>
      </c>
      <c r="CA967" s="320" t="str">
        <f>IF(AS967="","",VLOOKUP(AT967,[0]!Qualifier,(COLUMN(AT967)-34),FALSE))</f>
        <v/>
      </c>
      <c r="CB967" s="320" t="str">
        <f>IF(AT967="","",VLOOKUP(AU967,[0]!Qualifier,(COLUMN(AU967)-34),FALSE))</f>
        <v/>
      </c>
      <c r="CC967" s="320" t="str">
        <f>IF(AU967="","",VLOOKUP(AV967,[0]!Qualifier,(COLUMN(AV967)-34),FALSE))</f>
        <v/>
      </c>
      <c r="CD967" s="320" t="str">
        <f>IF(AV967="","",VLOOKUP(AW967,[0]!Qualifier,(COLUMN(AW967)-34),FALSE))</f>
        <v/>
      </c>
      <c r="CE967" s="320" t="str">
        <f>IF(AW967="","",VLOOKUP(AX967,[0]!Qualifier,(COLUMN(AX967)-34),FALSE))</f>
        <v/>
      </c>
      <c r="CF967" s="320" t="str">
        <f>IF(AX967="","",VLOOKUP(AY967,[0]!Qualifier,(COLUMN(AY967)-34),FALSE))</f>
        <v/>
      </c>
      <c r="CG967" s="320" t="str">
        <f>IF(AY967="","",VLOOKUP(AZ967,[0]!Qualifier,(COLUMN(AZ967)-34),FALSE))</f>
        <v/>
      </c>
      <c r="CH967" s="320" t="str">
        <f>IF(AZ967="","",VLOOKUP(BA967,[0]!Qualifier,(COLUMN(BA967)-34),FALSE))</f>
        <v/>
      </c>
      <c r="CI967" s="320" t="str">
        <f>IF(BA967="","",VLOOKUP(BB967,[0]!Qualifier,(COLUMN(BB967)-34),FALSE))</f>
        <v/>
      </c>
      <c r="CJ967" s="320"/>
      <c r="CK967" s="513" t="str">
        <f t="shared" si="811"/>
        <v>------------------</v>
      </c>
    </row>
    <row r="968" spans="2:89" outlineLevel="1" x14ac:dyDescent="0.35">
      <c r="B968" s="7" t="str">
        <f t="shared" si="783"/>
        <v/>
      </c>
      <c r="C968" s="59" t="str">
        <f t="shared" si="784"/>
        <v/>
      </c>
      <c r="D968" s="124" t="str">
        <f t="shared" si="785"/>
        <v/>
      </c>
      <c r="E968" s="16" t="str">
        <f t="shared" si="786"/>
        <v/>
      </c>
      <c r="F968" s="58" t="str">
        <f t="shared" si="787"/>
        <v/>
      </c>
      <c r="G968" s="58" t="str">
        <f t="shared" si="788"/>
        <v/>
      </c>
      <c r="H968" s="58" t="str">
        <f t="shared" si="789"/>
        <v/>
      </c>
      <c r="I968" s="58" t="str">
        <f t="shared" si="790"/>
        <v/>
      </c>
      <c r="J968" s="58" t="str">
        <f t="shared" si="791"/>
        <v/>
      </c>
      <c r="K968" s="58" t="str">
        <f t="shared" si="792"/>
        <v/>
      </c>
      <c r="L968" s="58" t="str">
        <f t="shared" si="793"/>
        <v/>
      </c>
      <c r="M968" s="58" t="str">
        <f t="shared" si="794"/>
        <v/>
      </c>
      <c r="N968" s="58" t="str">
        <f t="shared" si="795"/>
        <v/>
      </c>
      <c r="O968" s="58" t="str">
        <f t="shared" si="796"/>
        <v/>
      </c>
      <c r="P968" s="58" t="str">
        <f t="shared" si="797"/>
        <v/>
      </c>
      <c r="Q968" s="58" t="str">
        <f t="shared" si="798"/>
        <v/>
      </c>
      <c r="R968" s="58" t="str">
        <f t="shared" si="799"/>
        <v/>
      </c>
      <c r="S968" s="58" t="str">
        <f t="shared" si="800"/>
        <v/>
      </c>
      <c r="T968" s="58" t="str">
        <f t="shared" si="801"/>
        <v/>
      </c>
      <c r="U968" s="58" t="str">
        <f t="shared" si="802"/>
        <v/>
      </c>
      <c r="V968" s="58" t="str">
        <f t="shared" si="803"/>
        <v/>
      </c>
      <c r="W968" s="58" t="str">
        <f t="shared" si="804"/>
        <v/>
      </c>
      <c r="Y968" s="161" t="str">
        <f t="shared" si="805"/>
        <v xml:space="preserve"> </v>
      </c>
      <c r="Z968" s="8" t="str">
        <f t="shared" si="806"/>
        <v/>
      </c>
      <c r="AA968" s="7" t="str">
        <f t="shared" si="807"/>
        <v/>
      </c>
      <c r="AB968" s="29" t="str">
        <f t="shared" si="781"/>
        <v/>
      </c>
      <c r="AC968" s="29" t="str">
        <f t="shared" si="781"/>
        <v/>
      </c>
      <c r="AD968" s="29" t="str">
        <f t="shared" si="781"/>
        <v/>
      </c>
      <c r="AE968" s="29" t="str">
        <f t="shared" si="781"/>
        <v/>
      </c>
      <c r="AF968" s="29" t="str">
        <f t="shared" si="781"/>
        <v/>
      </c>
      <c r="AG968" s="29" t="str">
        <f t="shared" si="781"/>
        <v/>
      </c>
      <c r="AH968" s="48">
        <f t="shared" si="718"/>
        <v>963</v>
      </c>
      <c r="AI968" s="136"/>
      <c r="AJ968" s="136"/>
      <c r="AK968" s="136"/>
      <c r="AL968" s="136"/>
      <c r="AM968" s="136"/>
      <c r="AN968" s="136"/>
      <c r="AO968" s="136"/>
      <c r="AP968" s="136"/>
      <c r="AQ968" s="136"/>
      <c r="AR968" s="136"/>
      <c r="AS968" s="136"/>
      <c r="AT968" s="136"/>
      <c r="AU968" s="136"/>
      <c r="AV968" s="136"/>
      <c r="AW968" s="136"/>
      <c r="AX968" s="136"/>
      <c r="AY968" s="136"/>
      <c r="AZ968" s="136"/>
      <c r="BA968" s="136"/>
      <c r="BB968" s="136"/>
      <c r="BC968" s="136"/>
      <c r="BD968" s="136"/>
      <c r="BE968" s="136"/>
      <c r="BF968" s="136"/>
      <c r="BG968" s="136"/>
      <c r="BH968" s="371"/>
      <c r="BI968" s="136"/>
      <c r="BJ968" s="321"/>
      <c r="BK968" s="136"/>
      <c r="BL968" s="136"/>
      <c r="BM968" s="136"/>
      <c r="BN968" s="318">
        <f t="shared" si="808"/>
        <v>963</v>
      </c>
      <c r="BO968" s="319">
        <f t="shared" si="809"/>
        <v>0</v>
      </c>
      <c r="BP968" s="58" t="str">
        <f t="shared" si="810"/>
        <v/>
      </c>
      <c r="BQ968" s="320" t="str">
        <f>IF(AI968="","",VLOOKUP(AJ968,[0]!Qualifier,(COLUMN(AJ968)-34),FALSE))</f>
        <v/>
      </c>
      <c r="BR968" s="320" t="str">
        <f>IF(AJ968="","",VLOOKUP(AK968,[0]!Qualifier,(COLUMN(AK968)-34),FALSE))</f>
        <v/>
      </c>
      <c r="BS968" s="320" t="str">
        <f>IF(AK968="","",VLOOKUP(AL968,[0]!Qualifier,(COLUMN(AL968)-34),FALSE))</f>
        <v/>
      </c>
      <c r="BT968" s="320" t="str">
        <f>IF(AL968="","",VLOOKUP(AM968,[0]!Qualifier,(COLUMN(AM968)-34),FALSE))</f>
        <v/>
      </c>
      <c r="BU968" s="320" t="str">
        <f>IF(AM968="","",VLOOKUP(AN968,[0]!Qualifier,(COLUMN(AN968)-34),FALSE))</f>
        <v/>
      </c>
      <c r="BV968" s="320" t="str">
        <f>IF(AN968="","",VLOOKUP(AO968,[0]!Qualifier,(COLUMN(AO968)-34),FALSE))</f>
        <v/>
      </c>
      <c r="BW968" s="320" t="str">
        <f>IF(AO968="","",VLOOKUP(AP968,[0]!Qualifier,(COLUMN(AP968)-34),FALSE))</f>
        <v/>
      </c>
      <c r="BX968" s="320" t="str">
        <f>IF(AP968="","",VLOOKUP(AQ968,[0]!Qualifier,(COLUMN(AQ968)-34),FALSE))</f>
        <v/>
      </c>
      <c r="BY968" s="320" t="str">
        <f>IF(AQ968="","",VLOOKUP(AR968,[0]!Qualifier,(COLUMN(AR968)-34),FALSE))</f>
        <v/>
      </c>
      <c r="BZ968" s="320" t="str">
        <f>IF(AR968="","",VLOOKUP(AS968,[0]!Qualifier,(COLUMN(AS968)-34),FALSE))</f>
        <v/>
      </c>
      <c r="CA968" s="320" t="str">
        <f>IF(AS968="","",VLOOKUP(AT968,[0]!Qualifier,(COLUMN(AT968)-34),FALSE))</f>
        <v/>
      </c>
      <c r="CB968" s="320" t="str">
        <f>IF(AT968="","",VLOOKUP(AU968,[0]!Qualifier,(COLUMN(AU968)-34),FALSE))</f>
        <v/>
      </c>
      <c r="CC968" s="320" t="str">
        <f>IF(AU968="","",VLOOKUP(AV968,[0]!Qualifier,(COLUMN(AV968)-34),FALSE))</f>
        <v/>
      </c>
      <c r="CD968" s="320" t="str">
        <f>IF(AV968="","",VLOOKUP(AW968,[0]!Qualifier,(COLUMN(AW968)-34),FALSE))</f>
        <v/>
      </c>
      <c r="CE968" s="320" t="str">
        <f>IF(AW968="","",VLOOKUP(AX968,[0]!Qualifier,(COLUMN(AX968)-34),FALSE))</f>
        <v/>
      </c>
      <c r="CF968" s="320" t="str">
        <f>IF(AX968="","",VLOOKUP(AY968,[0]!Qualifier,(COLUMN(AY968)-34),FALSE))</f>
        <v/>
      </c>
      <c r="CG968" s="320" t="str">
        <f>IF(AY968="","",VLOOKUP(AZ968,[0]!Qualifier,(COLUMN(AZ968)-34),FALSE))</f>
        <v/>
      </c>
      <c r="CH968" s="320" t="str">
        <f>IF(AZ968="","",VLOOKUP(BA968,[0]!Qualifier,(COLUMN(BA968)-34),FALSE))</f>
        <v/>
      </c>
      <c r="CI968" s="320" t="str">
        <f>IF(BA968="","",VLOOKUP(BB968,[0]!Qualifier,(COLUMN(BB968)-34),FALSE))</f>
        <v/>
      </c>
      <c r="CJ968" s="320"/>
      <c r="CK968" s="513" t="str">
        <f t="shared" si="811"/>
        <v>------------------</v>
      </c>
    </row>
    <row r="969" spans="2:89" ht="12.95" customHeight="1" outlineLevel="1" x14ac:dyDescent="0.35">
      <c r="B969" s="7" t="str">
        <f t="shared" si="783"/>
        <v/>
      </c>
      <c r="C969" s="59" t="str">
        <f t="shared" si="784"/>
        <v/>
      </c>
      <c r="D969" s="124" t="str">
        <f t="shared" si="785"/>
        <v/>
      </c>
      <c r="E969" s="16" t="str">
        <f t="shared" si="786"/>
        <v/>
      </c>
      <c r="F969" s="58" t="str">
        <f t="shared" si="787"/>
        <v/>
      </c>
      <c r="G969" s="58" t="str">
        <f t="shared" si="788"/>
        <v/>
      </c>
      <c r="H969" s="58" t="str">
        <f t="shared" si="789"/>
        <v/>
      </c>
      <c r="I969" s="58" t="str">
        <f t="shared" si="790"/>
        <v/>
      </c>
      <c r="J969" s="58" t="str">
        <f t="shared" si="791"/>
        <v/>
      </c>
      <c r="K969" s="58" t="str">
        <f t="shared" si="792"/>
        <v/>
      </c>
      <c r="L969" s="58" t="str">
        <f t="shared" si="793"/>
        <v/>
      </c>
      <c r="M969" s="58" t="str">
        <f t="shared" si="794"/>
        <v/>
      </c>
      <c r="N969" s="58" t="str">
        <f t="shared" si="795"/>
        <v/>
      </c>
      <c r="O969" s="58" t="str">
        <f t="shared" si="796"/>
        <v/>
      </c>
      <c r="P969" s="58" t="str">
        <f t="shared" si="797"/>
        <v/>
      </c>
      <c r="Q969" s="58" t="str">
        <f t="shared" si="798"/>
        <v/>
      </c>
      <c r="R969" s="58" t="str">
        <f t="shared" si="799"/>
        <v/>
      </c>
      <c r="S969" s="58" t="str">
        <f t="shared" si="800"/>
        <v/>
      </c>
      <c r="T969" s="58" t="str">
        <f t="shared" si="801"/>
        <v/>
      </c>
      <c r="U969" s="58" t="str">
        <f t="shared" si="802"/>
        <v/>
      </c>
      <c r="V969" s="58" t="str">
        <f t="shared" si="803"/>
        <v/>
      </c>
      <c r="W969" s="58" t="str">
        <f t="shared" si="804"/>
        <v/>
      </c>
      <c r="Y969" s="161" t="str">
        <f t="shared" si="805"/>
        <v xml:space="preserve"> </v>
      </c>
      <c r="Z969" s="8" t="str">
        <f t="shared" si="806"/>
        <v/>
      </c>
      <c r="AA969" s="7" t="str">
        <f t="shared" si="807"/>
        <v/>
      </c>
      <c r="AB969" s="29" t="str">
        <f t="shared" si="781"/>
        <v/>
      </c>
      <c r="AC969" s="29" t="str">
        <f t="shared" si="781"/>
        <v/>
      </c>
      <c r="AD969" s="29" t="str">
        <f t="shared" si="781"/>
        <v/>
      </c>
      <c r="AE969" s="29" t="str">
        <f t="shared" si="781"/>
        <v/>
      </c>
      <c r="AF969" s="29" t="str">
        <f t="shared" si="781"/>
        <v/>
      </c>
      <c r="AG969" s="29" t="str">
        <f t="shared" si="781"/>
        <v/>
      </c>
      <c r="AH969" s="48">
        <f t="shared" si="718"/>
        <v>964</v>
      </c>
      <c r="AI969" s="136"/>
      <c r="AJ969" s="136"/>
      <c r="AK969" s="136"/>
      <c r="AL969" s="136"/>
      <c r="AM969" s="136"/>
      <c r="AN969" s="136"/>
      <c r="AO969" s="136"/>
      <c r="AP969" s="136"/>
      <c r="AQ969" s="136"/>
      <c r="AR969" s="136"/>
      <c r="AS969" s="136"/>
      <c r="AT969" s="136"/>
      <c r="AU969" s="136"/>
      <c r="AV969" s="136"/>
      <c r="AW969" s="136"/>
      <c r="AX969" s="136"/>
      <c r="AY969" s="136"/>
      <c r="AZ969" s="136"/>
      <c r="BA969" s="136"/>
      <c r="BB969" s="136"/>
      <c r="BC969" s="136"/>
      <c r="BD969" s="136"/>
      <c r="BE969" s="136"/>
      <c r="BF969" s="136"/>
      <c r="BG969" s="136"/>
      <c r="BH969" s="371"/>
      <c r="BI969" s="136"/>
      <c r="BJ969" s="321"/>
      <c r="BK969" s="136"/>
      <c r="BL969" s="136"/>
      <c r="BM969" s="136"/>
      <c r="BN969" s="318">
        <f t="shared" si="808"/>
        <v>964</v>
      </c>
      <c r="BO969" s="319">
        <f t="shared" si="809"/>
        <v>0</v>
      </c>
      <c r="BP969" s="58" t="str">
        <f t="shared" si="810"/>
        <v/>
      </c>
      <c r="BQ969" s="320" t="str">
        <f>IF(AI969="","",VLOOKUP(AJ969,[0]!Qualifier,(COLUMN(AJ969)-34),FALSE))</f>
        <v/>
      </c>
      <c r="BR969" s="320" t="str">
        <f>IF(AJ969="","",VLOOKUP(AK969,[0]!Qualifier,(COLUMN(AK969)-34),FALSE))</f>
        <v/>
      </c>
      <c r="BS969" s="320" t="str">
        <f>IF(AK969="","",VLOOKUP(AL969,[0]!Qualifier,(COLUMN(AL969)-34),FALSE))</f>
        <v/>
      </c>
      <c r="BT969" s="320" t="str">
        <f>IF(AL969="","",VLOOKUP(AM969,[0]!Qualifier,(COLUMN(AM969)-34),FALSE))</f>
        <v/>
      </c>
      <c r="BU969" s="320" t="str">
        <f>IF(AM969="","",VLOOKUP(AN969,[0]!Qualifier,(COLUMN(AN969)-34),FALSE))</f>
        <v/>
      </c>
      <c r="BV969" s="320" t="str">
        <f>IF(AN969="","",VLOOKUP(AO969,[0]!Qualifier,(COLUMN(AO969)-34),FALSE))</f>
        <v/>
      </c>
      <c r="BW969" s="320" t="str">
        <f>IF(AO969="","",VLOOKUP(AP969,[0]!Qualifier,(COLUMN(AP969)-34),FALSE))</f>
        <v/>
      </c>
      <c r="BX969" s="320" t="str">
        <f>IF(AP969="","",VLOOKUP(AQ969,[0]!Qualifier,(COLUMN(AQ969)-34),FALSE))</f>
        <v/>
      </c>
      <c r="BY969" s="320" t="str">
        <f>IF(AQ969="","",VLOOKUP(AR969,[0]!Qualifier,(COLUMN(AR969)-34),FALSE))</f>
        <v/>
      </c>
      <c r="BZ969" s="320" t="str">
        <f>IF(AR969="","",VLOOKUP(AS969,[0]!Qualifier,(COLUMN(AS969)-34),FALSE))</f>
        <v/>
      </c>
      <c r="CA969" s="320" t="str">
        <f>IF(AS969="","",VLOOKUP(AT969,[0]!Qualifier,(COLUMN(AT969)-34),FALSE))</f>
        <v/>
      </c>
      <c r="CB969" s="320" t="str">
        <f>IF(AT969="","",VLOOKUP(AU969,[0]!Qualifier,(COLUMN(AU969)-34),FALSE))</f>
        <v/>
      </c>
      <c r="CC969" s="320" t="str">
        <f>IF(AU969="","",VLOOKUP(AV969,[0]!Qualifier,(COLUMN(AV969)-34),FALSE))</f>
        <v/>
      </c>
      <c r="CD969" s="320" t="str">
        <f>IF(AV969="","",VLOOKUP(AW969,[0]!Qualifier,(COLUMN(AW969)-34),FALSE))</f>
        <v/>
      </c>
      <c r="CE969" s="320" t="str">
        <f>IF(AW969="","",VLOOKUP(AX969,[0]!Qualifier,(COLUMN(AX969)-34),FALSE))</f>
        <v/>
      </c>
      <c r="CF969" s="320" t="str">
        <f>IF(AX969="","",VLOOKUP(AY969,[0]!Qualifier,(COLUMN(AY969)-34),FALSE))</f>
        <v/>
      </c>
      <c r="CG969" s="320" t="str">
        <f>IF(AY969="","",VLOOKUP(AZ969,[0]!Qualifier,(COLUMN(AZ969)-34),FALSE))</f>
        <v/>
      </c>
      <c r="CH969" s="320" t="str">
        <f>IF(AZ969="","",VLOOKUP(BA969,[0]!Qualifier,(COLUMN(BA969)-34),FALSE))</f>
        <v/>
      </c>
      <c r="CI969" s="320" t="str">
        <f>IF(BA969="","",VLOOKUP(BB969,[0]!Qualifier,(COLUMN(BB969)-34),FALSE))</f>
        <v/>
      </c>
      <c r="CJ969" s="320"/>
      <c r="CK969" s="513" t="str">
        <f t="shared" si="811"/>
        <v>------------------</v>
      </c>
    </row>
    <row r="970" spans="2:89" ht="12.95" customHeight="1" outlineLevel="1" x14ac:dyDescent="0.35">
      <c r="B970" s="7" t="str">
        <f t="shared" si="783"/>
        <v/>
      </c>
      <c r="C970" s="59" t="str">
        <f t="shared" si="784"/>
        <v/>
      </c>
      <c r="D970" s="124" t="str">
        <f t="shared" si="785"/>
        <v/>
      </c>
      <c r="E970" s="16" t="str">
        <f t="shared" si="786"/>
        <v/>
      </c>
      <c r="F970" s="58" t="str">
        <f t="shared" si="787"/>
        <v/>
      </c>
      <c r="G970" s="58" t="str">
        <f t="shared" si="788"/>
        <v/>
      </c>
      <c r="H970" s="58" t="str">
        <f t="shared" si="789"/>
        <v/>
      </c>
      <c r="I970" s="58" t="str">
        <f t="shared" si="790"/>
        <v/>
      </c>
      <c r="J970" s="58" t="str">
        <f t="shared" si="791"/>
        <v/>
      </c>
      <c r="K970" s="58" t="str">
        <f t="shared" si="792"/>
        <v/>
      </c>
      <c r="L970" s="58" t="str">
        <f t="shared" si="793"/>
        <v/>
      </c>
      <c r="M970" s="58" t="str">
        <f t="shared" si="794"/>
        <v/>
      </c>
      <c r="N970" s="58" t="str">
        <f t="shared" si="795"/>
        <v/>
      </c>
      <c r="O970" s="58" t="str">
        <f t="shared" si="796"/>
        <v/>
      </c>
      <c r="P970" s="58" t="str">
        <f t="shared" si="797"/>
        <v/>
      </c>
      <c r="Q970" s="58" t="str">
        <f t="shared" si="798"/>
        <v/>
      </c>
      <c r="R970" s="58" t="str">
        <f t="shared" si="799"/>
        <v/>
      </c>
      <c r="S970" s="58" t="str">
        <f t="shared" si="800"/>
        <v/>
      </c>
      <c r="T970" s="58" t="str">
        <f t="shared" si="801"/>
        <v/>
      </c>
      <c r="U970" s="58" t="str">
        <f t="shared" si="802"/>
        <v/>
      </c>
      <c r="V970" s="58" t="str">
        <f t="shared" si="803"/>
        <v/>
      </c>
      <c r="W970" s="58" t="str">
        <f t="shared" si="804"/>
        <v/>
      </c>
      <c r="Y970" s="161" t="str">
        <f t="shared" si="805"/>
        <v xml:space="preserve"> </v>
      </c>
      <c r="Z970" s="8" t="str">
        <f t="shared" si="806"/>
        <v/>
      </c>
      <c r="AA970" s="7" t="str">
        <f t="shared" si="807"/>
        <v/>
      </c>
      <c r="AB970" s="29" t="str">
        <f t="shared" si="781"/>
        <v/>
      </c>
      <c r="AC970" s="29" t="str">
        <f t="shared" si="781"/>
        <v/>
      </c>
      <c r="AD970" s="29" t="str">
        <f t="shared" si="781"/>
        <v/>
      </c>
      <c r="AE970" s="29" t="str">
        <f t="shared" si="781"/>
        <v/>
      </c>
      <c r="AF970" s="29" t="str">
        <f t="shared" si="781"/>
        <v/>
      </c>
      <c r="AG970" s="29" t="str">
        <f t="shared" si="781"/>
        <v/>
      </c>
      <c r="AH970" s="48">
        <f t="shared" si="718"/>
        <v>965</v>
      </c>
      <c r="AI970" s="136"/>
      <c r="AJ970" s="136"/>
      <c r="AK970" s="136"/>
      <c r="AL970" s="136"/>
      <c r="AM970" s="136"/>
      <c r="AN970" s="136"/>
      <c r="AO970" s="136"/>
      <c r="AP970" s="136"/>
      <c r="AQ970" s="136"/>
      <c r="AR970" s="136"/>
      <c r="AS970" s="136"/>
      <c r="AT970" s="136"/>
      <c r="AU970" s="136"/>
      <c r="AV970" s="136"/>
      <c r="AW970" s="136"/>
      <c r="AX970" s="136"/>
      <c r="AY970" s="136"/>
      <c r="AZ970" s="136"/>
      <c r="BA970" s="136"/>
      <c r="BB970" s="136"/>
      <c r="BC970" s="136"/>
      <c r="BD970" s="136"/>
      <c r="BE970" s="136"/>
      <c r="BF970" s="136"/>
      <c r="BG970" s="136"/>
      <c r="BH970" s="371"/>
      <c r="BI970" s="136"/>
      <c r="BJ970" s="321"/>
      <c r="BK970" s="136"/>
      <c r="BL970" s="136"/>
      <c r="BM970" s="136"/>
      <c r="BN970" s="318">
        <f t="shared" si="808"/>
        <v>965</v>
      </c>
      <c r="BO970" s="319">
        <f t="shared" si="809"/>
        <v>0</v>
      </c>
      <c r="BP970" s="58" t="str">
        <f t="shared" si="810"/>
        <v/>
      </c>
      <c r="BQ970" s="320" t="str">
        <f>IF(AI970="","",VLOOKUP(AJ970,[0]!Qualifier,(COLUMN(AJ970)-34),FALSE))</f>
        <v/>
      </c>
      <c r="BR970" s="320" t="str">
        <f>IF(AJ970="","",VLOOKUP(AK970,[0]!Qualifier,(COLUMN(AK970)-34),FALSE))</f>
        <v/>
      </c>
      <c r="BS970" s="320" t="str">
        <f>IF(AK970="","",VLOOKUP(AL970,[0]!Qualifier,(COLUMN(AL970)-34),FALSE))</f>
        <v/>
      </c>
      <c r="BT970" s="320" t="str">
        <f>IF(AL970="","",VLOOKUP(AM970,[0]!Qualifier,(COLUMN(AM970)-34),FALSE))</f>
        <v/>
      </c>
      <c r="BU970" s="320" t="str">
        <f>IF(AM970="","",VLOOKUP(AN970,[0]!Qualifier,(COLUMN(AN970)-34),FALSE))</f>
        <v/>
      </c>
      <c r="BV970" s="320" t="str">
        <f>IF(AN970="","",VLOOKUP(AO970,[0]!Qualifier,(COLUMN(AO970)-34),FALSE))</f>
        <v/>
      </c>
      <c r="BW970" s="320" t="str">
        <f>IF(AO970="","",VLOOKUP(AP970,[0]!Qualifier,(COLUMN(AP970)-34),FALSE))</f>
        <v/>
      </c>
      <c r="BX970" s="320" t="str">
        <f>IF(AP970="","",VLOOKUP(AQ970,[0]!Qualifier,(COLUMN(AQ970)-34),FALSE))</f>
        <v/>
      </c>
      <c r="BY970" s="320" t="str">
        <f>IF(AQ970="","",VLOOKUP(AR970,[0]!Qualifier,(COLUMN(AR970)-34),FALSE))</f>
        <v/>
      </c>
      <c r="BZ970" s="320" t="str">
        <f>IF(AR970="","",VLOOKUP(AS970,[0]!Qualifier,(COLUMN(AS970)-34),FALSE))</f>
        <v/>
      </c>
      <c r="CA970" s="320" t="str">
        <f>IF(AS970="","",VLOOKUP(AT970,[0]!Qualifier,(COLUMN(AT970)-34),FALSE))</f>
        <v/>
      </c>
      <c r="CB970" s="320" t="str">
        <f>IF(AT970="","",VLOOKUP(AU970,[0]!Qualifier,(COLUMN(AU970)-34),FALSE))</f>
        <v/>
      </c>
      <c r="CC970" s="320" t="str">
        <f>IF(AU970="","",VLOOKUP(AV970,[0]!Qualifier,(COLUMN(AV970)-34),FALSE))</f>
        <v/>
      </c>
      <c r="CD970" s="320" t="str">
        <f>IF(AV970="","",VLOOKUP(AW970,[0]!Qualifier,(COLUMN(AW970)-34),FALSE))</f>
        <v/>
      </c>
      <c r="CE970" s="320" t="str">
        <f>IF(AW970="","",VLOOKUP(AX970,[0]!Qualifier,(COLUMN(AX970)-34),FALSE))</f>
        <v/>
      </c>
      <c r="CF970" s="320" t="str">
        <f>IF(AX970="","",VLOOKUP(AY970,[0]!Qualifier,(COLUMN(AY970)-34),FALSE))</f>
        <v/>
      </c>
      <c r="CG970" s="320" t="str">
        <f>IF(AY970="","",VLOOKUP(AZ970,[0]!Qualifier,(COLUMN(AZ970)-34),FALSE))</f>
        <v/>
      </c>
      <c r="CH970" s="320" t="str">
        <f>IF(AZ970="","",VLOOKUP(BA970,[0]!Qualifier,(COLUMN(BA970)-34),FALSE))</f>
        <v/>
      </c>
      <c r="CI970" s="320" t="str">
        <f>IF(BA970="","",VLOOKUP(BB970,[0]!Qualifier,(COLUMN(BB970)-34),FALSE))</f>
        <v/>
      </c>
      <c r="CJ970" s="320"/>
      <c r="CK970" s="513" t="str">
        <f t="shared" si="811"/>
        <v>------------------</v>
      </c>
    </row>
    <row r="971" spans="2:89" ht="12.95" customHeight="1" outlineLevel="1" x14ac:dyDescent="0.35">
      <c r="B971" s="7" t="str">
        <f t="shared" si="783"/>
        <v/>
      </c>
      <c r="C971" s="59" t="str">
        <f t="shared" si="784"/>
        <v/>
      </c>
      <c r="D971" s="124" t="str">
        <f t="shared" si="785"/>
        <v/>
      </c>
      <c r="E971" s="16" t="str">
        <f t="shared" si="786"/>
        <v/>
      </c>
      <c r="F971" s="58" t="str">
        <f t="shared" si="787"/>
        <v/>
      </c>
      <c r="G971" s="58" t="str">
        <f t="shared" si="788"/>
        <v/>
      </c>
      <c r="H971" s="58" t="str">
        <f t="shared" si="789"/>
        <v/>
      </c>
      <c r="I971" s="58" t="str">
        <f t="shared" si="790"/>
        <v/>
      </c>
      <c r="J971" s="58" t="str">
        <f t="shared" si="791"/>
        <v/>
      </c>
      <c r="K971" s="58" t="str">
        <f t="shared" si="792"/>
        <v/>
      </c>
      <c r="L971" s="58" t="str">
        <f t="shared" si="793"/>
        <v/>
      </c>
      <c r="M971" s="58" t="str">
        <f t="shared" si="794"/>
        <v/>
      </c>
      <c r="N971" s="58" t="str">
        <f t="shared" si="795"/>
        <v/>
      </c>
      <c r="O971" s="58" t="str">
        <f t="shared" si="796"/>
        <v/>
      </c>
      <c r="P971" s="58" t="str">
        <f t="shared" si="797"/>
        <v/>
      </c>
      <c r="Q971" s="58" t="str">
        <f t="shared" si="798"/>
        <v/>
      </c>
      <c r="R971" s="58" t="str">
        <f t="shared" si="799"/>
        <v/>
      </c>
      <c r="S971" s="58" t="str">
        <f t="shared" si="800"/>
        <v/>
      </c>
      <c r="T971" s="58" t="str">
        <f t="shared" si="801"/>
        <v/>
      </c>
      <c r="U971" s="58" t="str">
        <f t="shared" si="802"/>
        <v/>
      </c>
      <c r="V971" s="58" t="str">
        <f t="shared" si="803"/>
        <v/>
      </c>
      <c r="W971" s="58" t="str">
        <f t="shared" si="804"/>
        <v/>
      </c>
      <c r="Y971" s="161" t="str">
        <f t="shared" si="805"/>
        <v xml:space="preserve"> </v>
      </c>
      <c r="Z971" s="8" t="str">
        <f t="shared" si="806"/>
        <v/>
      </c>
      <c r="AA971" s="7" t="str">
        <f t="shared" si="807"/>
        <v/>
      </c>
      <c r="AB971" s="29" t="str">
        <f t="shared" si="781"/>
        <v/>
      </c>
      <c r="AC971" s="29" t="str">
        <f t="shared" si="781"/>
        <v/>
      </c>
      <c r="AD971" s="29" t="str">
        <f t="shared" si="781"/>
        <v/>
      </c>
      <c r="AE971" s="29" t="str">
        <f t="shared" si="781"/>
        <v/>
      </c>
      <c r="AF971" s="29" t="str">
        <f t="shared" si="781"/>
        <v/>
      </c>
      <c r="AG971" s="29" t="str">
        <f t="shared" si="781"/>
        <v/>
      </c>
      <c r="AH971" s="48">
        <f t="shared" si="718"/>
        <v>966</v>
      </c>
      <c r="AI971" s="136"/>
      <c r="AJ971" s="136"/>
      <c r="AK971" s="136"/>
      <c r="AL971" s="136"/>
      <c r="AM971" s="136"/>
      <c r="AN971" s="136"/>
      <c r="AO971" s="136"/>
      <c r="AP971" s="136"/>
      <c r="AQ971" s="136"/>
      <c r="AR971" s="136"/>
      <c r="AS971" s="136"/>
      <c r="AT971" s="136"/>
      <c r="AU971" s="136"/>
      <c r="AV971" s="136"/>
      <c r="AW971" s="136"/>
      <c r="AX971" s="136"/>
      <c r="AY971" s="136"/>
      <c r="AZ971" s="136"/>
      <c r="BA971" s="136"/>
      <c r="BB971" s="136"/>
      <c r="BC971" s="136"/>
      <c r="BD971" s="136"/>
      <c r="BE971" s="136"/>
      <c r="BF971" s="136"/>
      <c r="BG971" s="136"/>
      <c r="BH971" s="371"/>
      <c r="BI971" s="136"/>
      <c r="BJ971" s="321"/>
      <c r="BK971" s="136"/>
      <c r="BL971" s="136"/>
      <c r="BM971" s="136"/>
      <c r="BN971" s="318">
        <f t="shared" si="808"/>
        <v>966</v>
      </c>
      <c r="BO971" s="319">
        <f t="shared" si="809"/>
        <v>0</v>
      </c>
      <c r="BP971" s="58" t="str">
        <f t="shared" si="810"/>
        <v/>
      </c>
      <c r="BQ971" s="320" t="str">
        <f>IF(AI971="","",VLOOKUP(AJ971,[0]!Qualifier,(COLUMN(AJ971)-34),FALSE))</f>
        <v/>
      </c>
      <c r="BR971" s="320" t="str">
        <f>IF(AJ971="","",VLOOKUP(AK971,[0]!Qualifier,(COLUMN(AK971)-34),FALSE))</f>
        <v/>
      </c>
      <c r="BS971" s="320" t="str">
        <f>IF(AK971="","",VLOOKUP(AL971,[0]!Qualifier,(COLUMN(AL971)-34),FALSE))</f>
        <v/>
      </c>
      <c r="BT971" s="320" t="str">
        <f>IF(AL971="","",VLOOKUP(AM971,[0]!Qualifier,(COLUMN(AM971)-34),FALSE))</f>
        <v/>
      </c>
      <c r="BU971" s="320" t="str">
        <f>IF(AM971="","",VLOOKUP(AN971,[0]!Qualifier,(COLUMN(AN971)-34),FALSE))</f>
        <v/>
      </c>
      <c r="BV971" s="320" t="str">
        <f>IF(AN971="","",VLOOKUP(AO971,[0]!Qualifier,(COLUMN(AO971)-34),FALSE))</f>
        <v/>
      </c>
      <c r="BW971" s="320" t="str">
        <f>IF(AO971="","",VLOOKUP(AP971,[0]!Qualifier,(COLUMN(AP971)-34),FALSE))</f>
        <v/>
      </c>
      <c r="BX971" s="320" t="str">
        <f>IF(AP971="","",VLOOKUP(AQ971,[0]!Qualifier,(COLUMN(AQ971)-34),FALSE))</f>
        <v/>
      </c>
      <c r="BY971" s="320" t="str">
        <f>IF(AQ971="","",VLOOKUP(AR971,[0]!Qualifier,(COLUMN(AR971)-34),FALSE))</f>
        <v/>
      </c>
      <c r="BZ971" s="320" t="str">
        <f>IF(AR971="","",VLOOKUP(AS971,[0]!Qualifier,(COLUMN(AS971)-34),FALSE))</f>
        <v/>
      </c>
      <c r="CA971" s="320" t="str">
        <f>IF(AS971="","",VLOOKUP(AT971,[0]!Qualifier,(COLUMN(AT971)-34),FALSE))</f>
        <v/>
      </c>
      <c r="CB971" s="320" t="str">
        <f>IF(AT971="","",VLOOKUP(AU971,[0]!Qualifier,(COLUMN(AU971)-34),FALSE))</f>
        <v/>
      </c>
      <c r="CC971" s="320" t="str">
        <f>IF(AU971="","",VLOOKUP(AV971,[0]!Qualifier,(COLUMN(AV971)-34),FALSE))</f>
        <v/>
      </c>
      <c r="CD971" s="320" t="str">
        <f>IF(AV971="","",VLOOKUP(AW971,[0]!Qualifier,(COLUMN(AW971)-34),FALSE))</f>
        <v/>
      </c>
      <c r="CE971" s="320" t="str">
        <f>IF(AW971="","",VLOOKUP(AX971,[0]!Qualifier,(COLUMN(AX971)-34),FALSE))</f>
        <v/>
      </c>
      <c r="CF971" s="320" t="str">
        <f>IF(AX971="","",VLOOKUP(AY971,[0]!Qualifier,(COLUMN(AY971)-34),FALSE))</f>
        <v/>
      </c>
      <c r="CG971" s="320" t="str">
        <f>IF(AY971="","",VLOOKUP(AZ971,[0]!Qualifier,(COLUMN(AZ971)-34),FALSE))</f>
        <v/>
      </c>
      <c r="CH971" s="320" t="str">
        <f>IF(AZ971="","",VLOOKUP(BA971,[0]!Qualifier,(COLUMN(BA971)-34),FALSE))</f>
        <v/>
      </c>
      <c r="CI971" s="320" t="str">
        <f>IF(BA971="","",VLOOKUP(BB971,[0]!Qualifier,(COLUMN(BB971)-34),FALSE))</f>
        <v/>
      </c>
      <c r="CJ971" s="320"/>
      <c r="CK971" s="513" t="str">
        <f t="shared" si="811"/>
        <v>------------------</v>
      </c>
    </row>
    <row r="972" spans="2:89" ht="12.95" customHeight="1" outlineLevel="1" x14ac:dyDescent="0.35">
      <c r="B972" s="7" t="str">
        <f t="shared" si="783"/>
        <v/>
      </c>
      <c r="C972" s="59" t="str">
        <f t="shared" si="784"/>
        <v/>
      </c>
      <c r="D972" s="124" t="str">
        <f t="shared" si="785"/>
        <v/>
      </c>
      <c r="E972" s="16" t="str">
        <f t="shared" si="786"/>
        <v/>
      </c>
      <c r="F972" s="58" t="str">
        <f t="shared" si="787"/>
        <v/>
      </c>
      <c r="G972" s="58" t="str">
        <f t="shared" si="788"/>
        <v/>
      </c>
      <c r="H972" s="58" t="str">
        <f t="shared" si="789"/>
        <v/>
      </c>
      <c r="I972" s="58" t="str">
        <f t="shared" si="790"/>
        <v/>
      </c>
      <c r="J972" s="58" t="str">
        <f t="shared" si="791"/>
        <v/>
      </c>
      <c r="K972" s="58" t="str">
        <f t="shared" si="792"/>
        <v/>
      </c>
      <c r="L972" s="58" t="str">
        <f t="shared" si="793"/>
        <v/>
      </c>
      <c r="M972" s="58" t="str">
        <f t="shared" si="794"/>
        <v/>
      </c>
      <c r="N972" s="58" t="str">
        <f t="shared" si="795"/>
        <v/>
      </c>
      <c r="O972" s="58" t="str">
        <f t="shared" si="796"/>
        <v/>
      </c>
      <c r="P972" s="58" t="str">
        <f t="shared" si="797"/>
        <v/>
      </c>
      <c r="Q972" s="58" t="str">
        <f t="shared" si="798"/>
        <v/>
      </c>
      <c r="R972" s="58" t="str">
        <f t="shared" si="799"/>
        <v/>
      </c>
      <c r="S972" s="58" t="str">
        <f t="shared" si="800"/>
        <v/>
      </c>
      <c r="T972" s="58" t="str">
        <f t="shared" si="801"/>
        <v/>
      </c>
      <c r="U972" s="58" t="str">
        <f t="shared" si="802"/>
        <v/>
      </c>
      <c r="V972" s="58" t="str">
        <f t="shared" si="803"/>
        <v/>
      </c>
      <c r="W972" s="58" t="str">
        <f t="shared" si="804"/>
        <v/>
      </c>
      <c r="Y972" s="161" t="str">
        <f t="shared" si="805"/>
        <v xml:space="preserve"> </v>
      </c>
      <c r="Z972" s="8" t="str">
        <f t="shared" si="806"/>
        <v/>
      </c>
      <c r="AA972" s="7" t="str">
        <f t="shared" si="807"/>
        <v/>
      </c>
      <c r="AB972" s="29" t="str">
        <f t="shared" si="781"/>
        <v/>
      </c>
      <c r="AC972" s="29" t="str">
        <f t="shared" si="781"/>
        <v/>
      </c>
      <c r="AD972" s="29" t="str">
        <f t="shared" si="781"/>
        <v/>
      </c>
      <c r="AE972" s="29" t="str">
        <f t="shared" si="781"/>
        <v/>
      </c>
      <c r="AF972" s="29" t="str">
        <f t="shared" si="781"/>
        <v/>
      </c>
      <c r="AG972" s="29" t="str">
        <f t="shared" si="781"/>
        <v/>
      </c>
      <c r="AH972" s="48">
        <f t="shared" si="718"/>
        <v>967</v>
      </c>
      <c r="AI972" s="136"/>
      <c r="AJ972" s="136"/>
      <c r="AK972" s="136"/>
      <c r="AL972" s="136"/>
      <c r="AM972" s="136"/>
      <c r="AN972" s="136"/>
      <c r="AO972" s="136"/>
      <c r="AP972" s="136"/>
      <c r="AQ972" s="136"/>
      <c r="AR972" s="136"/>
      <c r="AS972" s="136"/>
      <c r="AT972" s="136"/>
      <c r="AU972" s="136"/>
      <c r="AV972" s="136"/>
      <c r="AW972" s="136"/>
      <c r="AX972" s="136"/>
      <c r="AY972" s="136"/>
      <c r="AZ972" s="136"/>
      <c r="BA972" s="136"/>
      <c r="BB972" s="136"/>
      <c r="BC972" s="136"/>
      <c r="BD972" s="136"/>
      <c r="BE972" s="136"/>
      <c r="BF972" s="136"/>
      <c r="BG972" s="136"/>
      <c r="BH972" s="371"/>
      <c r="BI972" s="136"/>
      <c r="BJ972" s="321"/>
      <c r="BK972" s="136"/>
      <c r="BL972" s="136"/>
      <c r="BM972" s="136"/>
      <c r="BN972" s="318">
        <f t="shared" si="808"/>
        <v>967</v>
      </c>
      <c r="BO972" s="319">
        <f t="shared" si="809"/>
        <v>0</v>
      </c>
      <c r="BP972" s="58" t="str">
        <f t="shared" si="810"/>
        <v/>
      </c>
      <c r="BQ972" s="320" t="str">
        <f>IF(AI972="","",VLOOKUP(AJ972,[0]!Qualifier,(COLUMN(AJ972)-34),FALSE))</f>
        <v/>
      </c>
      <c r="BR972" s="320" t="str">
        <f>IF(AJ972="","",VLOOKUP(AK972,[0]!Qualifier,(COLUMN(AK972)-34),FALSE))</f>
        <v/>
      </c>
      <c r="BS972" s="320" t="str">
        <f>IF(AK972="","",VLOOKUP(AL972,[0]!Qualifier,(COLUMN(AL972)-34),FALSE))</f>
        <v/>
      </c>
      <c r="BT972" s="320" t="str">
        <f>IF(AL972="","",VLOOKUP(AM972,[0]!Qualifier,(COLUMN(AM972)-34),FALSE))</f>
        <v/>
      </c>
      <c r="BU972" s="320" t="str">
        <f>IF(AM972="","",VLOOKUP(AN972,[0]!Qualifier,(COLUMN(AN972)-34),FALSE))</f>
        <v/>
      </c>
      <c r="BV972" s="320" t="str">
        <f>IF(AN972="","",VLOOKUP(AO972,[0]!Qualifier,(COLUMN(AO972)-34),FALSE))</f>
        <v/>
      </c>
      <c r="BW972" s="320" t="str">
        <f>IF(AO972="","",VLOOKUP(AP972,[0]!Qualifier,(COLUMN(AP972)-34),FALSE))</f>
        <v/>
      </c>
      <c r="BX972" s="320" t="str">
        <f>IF(AP972="","",VLOOKUP(AQ972,[0]!Qualifier,(COLUMN(AQ972)-34),FALSE))</f>
        <v/>
      </c>
      <c r="BY972" s="320" t="str">
        <f>IF(AQ972="","",VLOOKUP(AR972,[0]!Qualifier,(COLUMN(AR972)-34),FALSE))</f>
        <v/>
      </c>
      <c r="BZ972" s="320" t="str">
        <f>IF(AR972="","",VLOOKUP(AS972,[0]!Qualifier,(COLUMN(AS972)-34),FALSE))</f>
        <v/>
      </c>
      <c r="CA972" s="320" t="str">
        <f>IF(AS972="","",VLOOKUP(AT972,[0]!Qualifier,(COLUMN(AT972)-34),FALSE))</f>
        <v/>
      </c>
      <c r="CB972" s="320" t="str">
        <f>IF(AT972="","",VLOOKUP(AU972,[0]!Qualifier,(COLUMN(AU972)-34),FALSE))</f>
        <v/>
      </c>
      <c r="CC972" s="320" t="str">
        <f>IF(AU972="","",VLOOKUP(AV972,[0]!Qualifier,(COLUMN(AV972)-34),FALSE))</f>
        <v/>
      </c>
      <c r="CD972" s="320" t="str">
        <f>IF(AV972="","",VLOOKUP(AW972,[0]!Qualifier,(COLUMN(AW972)-34),FALSE))</f>
        <v/>
      </c>
      <c r="CE972" s="320" t="str">
        <f>IF(AW972="","",VLOOKUP(AX972,[0]!Qualifier,(COLUMN(AX972)-34),FALSE))</f>
        <v/>
      </c>
      <c r="CF972" s="320" t="str">
        <f>IF(AX972="","",VLOOKUP(AY972,[0]!Qualifier,(COLUMN(AY972)-34),FALSE))</f>
        <v/>
      </c>
      <c r="CG972" s="320" t="str">
        <f>IF(AY972="","",VLOOKUP(AZ972,[0]!Qualifier,(COLUMN(AZ972)-34),FALSE))</f>
        <v/>
      </c>
      <c r="CH972" s="320" t="str">
        <f>IF(AZ972="","",VLOOKUP(BA972,[0]!Qualifier,(COLUMN(BA972)-34),FALSE))</f>
        <v/>
      </c>
      <c r="CI972" s="320" t="str">
        <f>IF(BA972="","",VLOOKUP(BB972,[0]!Qualifier,(COLUMN(BB972)-34),FALSE))</f>
        <v/>
      </c>
      <c r="CJ972" s="320"/>
      <c r="CK972" s="513" t="str">
        <f t="shared" si="811"/>
        <v>------------------</v>
      </c>
    </row>
    <row r="973" spans="2:89" ht="12.95" customHeight="1" outlineLevel="1" x14ac:dyDescent="0.35">
      <c r="B973" s="7" t="str">
        <f t="shared" si="783"/>
        <v/>
      </c>
      <c r="C973" s="59" t="str">
        <f t="shared" si="784"/>
        <v/>
      </c>
      <c r="D973" s="124" t="str">
        <f t="shared" si="785"/>
        <v/>
      </c>
      <c r="E973" s="16" t="str">
        <f t="shared" si="786"/>
        <v/>
      </c>
      <c r="F973" s="58" t="str">
        <f t="shared" si="787"/>
        <v/>
      </c>
      <c r="G973" s="58" t="str">
        <f t="shared" si="788"/>
        <v/>
      </c>
      <c r="H973" s="58" t="str">
        <f t="shared" si="789"/>
        <v/>
      </c>
      <c r="I973" s="58" t="str">
        <f t="shared" si="790"/>
        <v/>
      </c>
      <c r="J973" s="58" t="str">
        <f t="shared" si="791"/>
        <v/>
      </c>
      <c r="K973" s="58" t="str">
        <f t="shared" si="792"/>
        <v/>
      </c>
      <c r="L973" s="58" t="str">
        <f t="shared" si="793"/>
        <v/>
      </c>
      <c r="M973" s="58" t="str">
        <f t="shared" si="794"/>
        <v/>
      </c>
      <c r="N973" s="58" t="str">
        <f t="shared" si="795"/>
        <v/>
      </c>
      <c r="O973" s="58" t="str">
        <f t="shared" si="796"/>
        <v/>
      </c>
      <c r="P973" s="58" t="str">
        <f t="shared" si="797"/>
        <v/>
      </c>
      <c r="Q973" s="58" t="str">
        <f t="shared" si="798"/>
        <v/>
      </c>
      <c r="R973" s="58" t="str">
        <f t="shared" si="799"/>
        <v/>
      </c>
      <c r="S973" s="58" t="str">
        <f t="shared" si="800"/>
        <v/>
      </c>
      <c r="T973" s="58" t="str">
        <f t="shared" si="801"/>
        <v/>
      </c>
      <c r="U973" s="58" t="str">
        <f t="shared" si="802"/>
        <v/>
      </c>
      <c r="V973" s="58" t="str">
        <f t="shared" si="803"/>
        <v/>
      </c>
      <c r="W973" s="58" t="str">
        <f t="shared" si="804"/>
        <v/>
      </c>
      <c r="Y973" s="161" t="str">
        <f t="shared" si="805"/>
        <v xml:space="preserve"> </v>
      </c>
      <c r="Z973" s="8" t="str">
        <f t="shared" si="806"/>
        <v/>
      </c>
      <c r="AA973" s="7" t="str">
        <f t="shared" si="807"/>
        <v/>
      </c>
      <c r="AB973" s="29" t="str">
        <f t="shared" si="781"/>
        <v/>
      </c>
      <c r="AC973" s="29" t="str">
        <f t="shared" si="781"/>
        <v/>
      </c>
      <c r="AD973" s="29" t="str">
        <f t="shared" si="781"/>
        <v/>
      </c>
      <c r="AE973" s="29" t="str">
        <f t="shared" si="781"/>
        <v/>
      </c>
      <c r="AF973" s="29" t="str">
        <f t="shared" si="781"/>
        <v/>
      </c>
      <c r="AG973" s="29" t="str">
        <f t="shared" si="781"/>
        <v/>
      </c>
      <c r="AH973" s="48">
        <f t="shared" si="718"/>
        <v>968</v>
      </c>
      <c r="AI973" s="136"/>
      <c r="AJ973" s="136"/>
      <c r="AK973" s="136"/>
      <c r="AL973" s="136"/>
      <c r="AM973" s="136"/>
      <c r="AN973" s="136"/>
      <c r="AO973" s="136"/>
      <c r="AP973" s="136"/>
      <c r="AQ973" s="136"/>
      <c r="AR973" s="136"/>
      <c r="AS973" s="136"/>
      <c r="AT973" s="136"/>
      <c r="AU973" s="136"/>
      <c r="AV973" s="136"/>
      <c r="AW973" s="136"/>
      <c r="AX973" s="136"/>
      <c r="AY973" s="136"/>
      <c r="AZ973" s="136"/>
      <c r="BA973" s="136"/>
      <c r="BB973" s="136"/>
      <c r="BC973" s="136"/>
      <c r="BD973" s="136"/>
      <c r="BE973" s="136"/>
      <c r="BF973" s="136"/>
      <c r="BG973" s="136"/>
      <c r="BH973" s="371"/>
      <c r="BI973" s="136"/>
      <c r="BJ973" s="321"/>
      <c r="BK973" s="136"/>
      <c r="BL973" s="136"/>
      <c r="BM973" s="136"/>
      <c r="BN973" s="318">
        <f t="shared" si="808"/>
        <v>968</v>
      </c>
      <c r="BO973" s="319">
        <f t="shared" si="809"/>
        <v>0</v>
      </c>
      <c r="BP973" s="58" t="str">
        <f t="shared" si="810"/>
        <v/>
      </c>
      <c r="BQ973" s="320" t="str">
        <f>IF(AI973="","",VLOOKUP(AJ973,[0]!Qualifier,(COLUMN(AJ973)-34),FALSE))</f>
        <v/>
      </c>
      <c r="BR973" s="320" t="str">
        <f>IF(AJ973="","",VLOOKUP(AK973,[0]!Qualifier,(COLUMN(AK973)-34),FALSE))</f>
        <v/>
      </c>
      <c r="BS973" s="320" t="str">
        <f>IF(AK973="","",VLOOKUP(AL973,[0]!Qualifier,(COLUMN(AL973)-34),FALSE))</f>
        <v/>
      </c>
      <c r="BT973" s="320" t="str">
        <f>IF(AL973="","",VLOOKUP(AM973,[0]!Qualifier,(COLUMN(AM973)-34),FALSE))</f>
        <v/>
      </c>
      <c r="BU973" s="320" t="str">
        <f>IF(AM973="","",VLOOKUP(AN973,[0]!Qualifier,(COLUMN(AN973)-34),FALSE))</f>
        <v/>
      </c>
      <c r="BV973" s="320" t="str">
        <f>IF(AN973="","",VLOOKUP(AO973,[0]!Qualifier,(COLUMN(AO973)-34),FALSE))</f>
        <v/>
      </c>
      <c r="BW973" s="320" t="str">
        <f>IF(AO973="","",VLOOKUP(AP973,[0]!Qualifier,(COLUMN(AP973)-34),FALSE))</f>
        <v/>
      </c>
      <c r="BX973" s="320" t="str">
        <f>IF(AP973="","",VLOOKUP(AQ973,[0]!Qualifier,(COLUMN(AQ973)-34),FALSE))</f>
        <v/>
      </c>
      <c r="BY973" s="320" t="str">
        <f>IF(AQ973="","",VLOOKUP(AR973,[0]!Qualifier,(COLUMN(AR973)-34),FALSE))</f>
        <v/>
      </c>
      <c r="BZ973" s="320" t="str">
        <f>IF(AR973="","",VLOOKUP(AS973,[0]!Qualifier,(COLUMN(AS973)-34),FALSE))</f>
        <v/>
      </c>
      <c r="CA973" s="320" t="str">
        <f>IF(AS973="","",VLOOKUP(AT973,[0]!Qualifier,(COLUMN(AT973)-34),FALSE))</f>
        <v/>
      </c>
      <c r="CB973" s="320" t="str">
        <f>IF(AT973="","",VLOOKUP(AU973,[0]!Qualifier,(COLUMN(AU973)-34),FALSE))</f>
        <v/>
      </c>
      <c r="CC973" s="320" t="str">
        <f>IF(AU973="","",VLOOKUP(AV973,[0]!Qualifier,(COLUMN(AV973)-34),FALSE))</f>
        <v/>
      </c>
      <c r="CD973" s="320" t="str">
        <f>IF(AV973="","",VLOOKUP(AW973,[0]!Qualifier,(COLUMN(AW973)-34),FALSE))</f>
        <v/>
      </c>
      <c r="CE973" s="320" t="str">
        <f>IF(AW973="","",VLOOKUP(AX973,[0]!Qualifier,(COLUMN(AX973)-34),FALSE))</f>
        <v/>
      </c>
      <c r="CF973" s="320" t="str">
        <f>IF(AX973="","",VLOOKUP(AY973,[0]!Qualifier,(COLUMN(AY973)-34),FALSE))</f>
        <v/>
      </c>
      <c r="CG973" s="320" t="str">
        <f>IF(AY973="","",VLOOKUP(AZ973,[0]!Qualifier,(COLUMN(AZ973)-34),FALSE))</f>
        <v/>
      </c>
      <c r="CH973" s="320" t="str">
        <f>IF(AZ973="","",VLOOKUP(BA973,[0]!Qualifier,(COLUMN(BA973)-34),FALSE))</f>
        <v/>
      </c>
      <c r="CI973" s="320" t="str">
        <f>IF(BA973="","",VLOOKUP(BB973,[0]!Qualifier,(COLUMN(BB973)-34),FALSE))</f>
        <v/>
      </c>
      <c r="CJ973" s="320"/>
      <c r="CK973" s="513" t="str">
        <f t="shared" si="811"/>
        <v>------------------</v>
      </c>
    </row>
    <row r="974" spans="2:89" ht="12.95" customHeight="1" outlineLevel="1" x14ac:dyDescent="0.35">
      <c r="B974" s="7" t="str">
        <f t="shared" si="783"/>
        <v/>
      </c>
      <c r="C974" s="59" t="str">
        <f t="shared" si="784"/>
        <v/>
      </c>
      <c r="D974" s="124" t="str">
        <f t="shared" si="785"/>
        <v/>
      </c>
      <c r="E974" s="16" t="str">
        <f t="shared" si="786"/>
        <v/>
      </c>
      <c r="F974" s="58" t="str">
        <f t="shared" si="787"/>
        <v/>
      </c>
      <c r="G974" s="58" t="str">
        <f t="shared" si="788"/>
        <v/>
      </c>
      <c r="H974" s="58" t="str">
        <f t="shared" si="789"/>
        <v/>
      </c>
      <c r="I974" s="58" t="str">
        <f t="shared" si="790"/>
        <v/>
      </c>
      <c r="J974" s="58" t="str">
        <f t="shared" si="791"/>
        <v/>
      </c>
      <c r="K974" s="58" t="str">
        <f t="shared" si="792"/>
        <v/>
      </c>
      <c r="L974" s="58" t="str">
        <f t="shared" si="793"/>
        <v/>
      </c>
      <c r="M974" s="58" t="str">
        <f t="shared" si="794"/>
        <v/>
      </c>
      <c r="N974" s="58" t="str">
        <f t="shared" si="795"/>
        <v/>
      </c>
      <c r="O974" s="58" t="str">
        <f t="shared" si="796"/>
        <v/>
      </c>
      <c r="P974" s="58" t="str">
        <f t="shared" si="797"/>
        <v/>
      </c>
      <c r="Q974" s="58" t="str">
        <f t="shared" si="798"/>
        <v/>
      </c>
      <c r="R974" s="58" t="str">
        <f t="shared" si="799"/>
        <v/>
      </c>
      <c r="S974" s="58" t="str">
        <f t="shared" si="800"/>
        <v/>
      </c>
      <c r="T974" s="58" t="str">
        <f t="shared" si="801"/>
        <v/>
      </c>
      <c r="U974" s="58" t="str">
        <f t="shared" si="802"/>
        <v/>
      </c>
      <c r="V974" s="58" t="str">
        <f t="shared" si="803"/>
        <v/>
      </c>
      <c r="W974" s="58" t="str">
        <f t="shared" si="804"/>
        <v/>
      </c>
      <c r="Y974" s="161" t="str">
        <f t="shared" si="805"/>
        <v xml:space="preserve"> </v>
      </c>
      <c r="Z974" s="8" t="str">
        <f t="shared" si="806"/>
        <v/>
      </c>
      <c r="AA974" s="7" t="str">
        <f t="shared" si="807"/>
        <v/>
      </c>
      <c r="AB974" s="29" t="str">
        <f t="shared" si="781"/>
        <v/>
      </c>
      <c r="AC974" s="29" t="str">
        <f t="shared" si="781"/>
        <v/>
      </c>
      <c r="AD974" s="29" t="str">
        <f t="shared" si="781"/>
        <v/>
      </c>
      <c r="AE974" s="29" t="str">
        <f t="shared" si="781"/>
        <v/>
      </c>
      <c r="AF974" s="29" t="str">
        <f t="shared" si="781"/>
        <v/>
      </c>
      <c r="AG974" s="29" t="str">
        <f t="shared" si="781"/>
        <v/>
      </c>
      <c r="AH974" s="48">
        <f t="shared" si="718"/>
        <v>969</v>
      </c>
      <c r="AI974" s="136"/>
      <c r="AJ974" s="136"/>
      <c r="AK974" s="136"/>
      <c r="AL974" s="136"/>
      <c r="AM974" s="136"/>
      <c r="AN974" s="136"/>
      <c r="AO974" s="136"/>
      <c r="AP974" s="136"/>
      <c r="AQ974" s="136"/>
      <c r="AR974" s="136"/>
      <c r="AS974" s="136"/>
      <c r="AT974" s="136"/>
      <c r="AU974" s="136"/>
      <c r="AV974" s="136"/>
      <c r="AW974" s="136"/>
      <c r="AX974" s="136"/>
      <c r="AY974" s="136"/>
      <c r="AZ974" s="136"/>
      <c r="BA974" s="136"/>
      <c r="BB974" s="136"/>
      <c r="BC974" s="136"/>
      <c r="BD974" s="136"/>
      <c r="BE974" s="136"/>
      <c r="BF974" s="136"/>
      <c r="BG974" s="136"/>
      <c r="BH974" s="371"/>
      <c r="BI974" s="136"/>
      <c r="BJ974" s="321"/>
      <c r="BK974" s="136"/>
      <c r="BL974" s="136"/>
      <c r="BM974" s="136"/>
      <c r="BN974" s="318">
        <f t="shared" si="808"/>
        <v>969</v>
      </c>
      <c r="BO974" s="319">
        <f t="shared" si="809"/>
        <v>0</v>
      </c>
      <c r="BP974" s="58" t="str">
        <f t="shared" si="810"/>
        <v/>
      </c>
      <c r="BQ974" s="320" t="str">
        <f>IF(AI974="","",VLOOKUP(AJ974,[0]!Qualifier,(COLUMN(AJ974)-34),FALSE))</f>
        <v/>
      </c>
      <c r="BR974" s="320" t="str">
        <f>IF(AJ974="","",VLOOKUP(AK974,[0]!Qualifier,(COLUMN(AK974)-34),FALSE))</f>
        <v/>
      </c>
      <c r="BS974" s="320" t="str">
        <f>IF(AK974="","",VLOOKUP(AL974,[0]!Qualifier,(COLUMN(AL974)-34),FALSE))</f>
        <v/>
      </c>
      <c r="BT974" s="320" t="str">
        <f>IF(AL974="","",VLOOKUP(AM974,[0]!Qualifier,(COLUMN(AM974)-34),FALSE))</f>
        <v/>
      </c>
      <c r="BU974" s="320" t="str">
        <f>IF(AM974="","",VLOOKUP(AN974,[0]!Qualifier,(COLUMN(AN974)-34),FALSE))</f>
        <v/>
      </c>
      <c r="BV974" s="320" t="str">
        <f>IF(AN974="","",VLOOKUP(AO974,[0]!Qualifier,(COLUMN(AO974)-34),FALSE))</f>
        <v/>
      </c>
      <c r="BW974" s="320" t="str">
        <f>IF(AO974="","",VLOOKUP(AP974,[0]!Qualifier,(COLUMN(AP974)-34),FALSE))</f>
        <v/>
      </c>
      <c r="BX974" s="320" t="str">
        <f>IF(AP974="","",VLOOKUP(AQ974,[0]!Qualifier,(COLUMN(AQ974)-34),FALSE))</f>
        <v/>
      </c>
      <c r="BY974" s="320" t="str">
        <f>IF(AQ974="","",VLOOKUP(AR974,[0]!Qualifier,(COLUMN(AR974)-34),FALSE))</f>
        <v/>
      </c>
      <c r="BZ974" s="320" t="str">
        <f>IF(AR974="","",VLOOKUP(AS974,[0]!Qualifier,(COLUMN(AS974)-34),FALSE))</f>
        <v/>
      </c>
      <c r="CA974" s="320" t="str">
        <f>IF(AS974="","",VLOOKUP(AT974,[0]!Qualifier,(COLUMN(AT974)-34),FALSE))</f>
        <v/>
      </c>
      <c r="CB974" s="320" t="str">
        <f>IF(AT974="","",VLOOKUP(AU974,[0]!Qualifier,(COLUMN(AU974)-34),FALSE))</f>
        <v/>
      </c>
      <c r="CC974" s="320" t="str">
        <f>IF(AU974="","",VLOOKUP(AV974,[0]!Qualifier,(COLUMN(AV974)-34),FALSE))</f>
        <v/>
      </c>
      <c r="CD974" s="320" t="str">
        <f>IF(AV974="","",VLOOKUP(AW974,[0]!Qualifier,(COLUMN(AW974)-34),FALSE))</f>
        <v/>
      </c>
      <c r="CE974" s="320" t="str">
        <f>IF(AW974="","",VLOOKUP(AX974,[0]!Qualifier,(COLUMN(AX974)-34),FALSE))</f>
        <v/>
      </c>
      <c r="CF974" s="320" t="str">
        <f>IF(AX974="","",VLOOKUP(AY974,[0]!Qualifier,(COLUMN(AY974)-34),FALSE))</f>
        <v/>
      </c>
      <c r="CG974" s="320" t="str">
        <f>IF(AY974="","",VLOOKUP(AZ974,[0]!Qualifier,(COLUMN(AZ974)-34),FALSE))</f>
        <v/>
      </c>
      <c r="CH974" s="320" t="str">
        <f>IF(AZ974="","",VLOOKUP(BA974,[0]!Qualifier,(COLUMN(BA974)-34),FALSE))</f>
        <v/>
      </c>
      <c r="CI974" s="320" t="str">
        <f>IF(BA974="","",VLOOKUP(BB974,[0]!Qualifier,(COLUMN(BB974)-34),FALSE))</f>
        <v/>
      </c>
      <c r="CJ974" s="320"/>
      <c r="CK974" s="513" t="str">
        <f t="shared" si="811"/>
        <v>------------------</v>
      </c>
    </row>
    <row r="975" spans="2:89" ht="12.95" customHeight="1" outlineLevel="1" x14ac:dyDescent="0.35">
      <c r="B975" s="7" t="str">
        <f t="shared" si="783"/>
        <v/>
      </c>
      <c r="C975" s="59" t="str">
        <f t="shared" si="784"/>
        <v/>
      </c>
      <c r="D975" s="124" t="str">
        <f t="shared" si="785"/>
        <v/>
      </c>
      <c r="E975" s="16" t="str">
        <f t="shared" si="786"/>
        <v/>
      </c>
      <c r="F975" s="58" t="str">
        <f t="shared" si="787"/>
        <v/>
      </c>
      <c r="G975" s="58" t="str">
        <f t="shared" si="788"/>
        <v/>
      </c>
      <c r="H975" s="58" t="str">
        <f t="shared" si="789"/>
        <v/>
      </c>
      <c r="I975" s="58" t="str">
        <f t="shared" si="790"/>
        <v/>
      </c>
      <c r="J975" s="58" t="str">
        <f t="shared" si="791"/>
        <v/>
      </c>
      <c r="K975" s="58" t="str">
        <f t="shared" si="792"/>
        <v/>
      </c>
      <c r="L975" s="58" t="str">
        <f t="shared" si="793"/>
        <v/>
      </c>
      <c r="M975" s="58" t="str">
        <f t="shared" si="794"/>
        <v/>
      </c>
      <c r="N975" s="58" t="str">
        <f t="shared" si="795"/>
        <v/>
      </c>
      <c r="O975" s="58" t="str">
        <f t="shared" si="796"/>
        <v/>
      </c>
      <c r="P975" s="58" t="str">
        <f t="shared" si="797"/>
        <v/>
      </c>
      <c r="Q975" s="58" t="str">
        <f t="shared" si="798"/>
        <v/>
      </c>
      <c r="R975" s="58" t="str">
        <f t="shared" si="799"/>
        <v/>
      </c>
      <c r="S975" s="58" t="str">
        <f t="shared" si="800"/>
        <v/>
      </c>
      <c r="T975" s="58" t="str">
        <f t="shared" si="801"/>
        <v/>
      </c>
      <c r="U975" s="58" t="str">
        <f t="shared" si="802"/>
        <v/>
      </c>
      <c r="V975" s="58" t="str">
        <f t="shared" si="803"/>
        <v/>
      </c>
      <c r="W975" s="58" t="str">
        <f t="shared" si="804"/>
        <v/>
      </c>
      <c r="Y975" s="161" t="str">
        <f t="shared" si="805"/>
        <v xml:space="preserve"> </v>
      </c>
      <c r="Z975" s="8" t="str">
        <f t="shared" si="806"/>
        <v/>
      </c>
      <c r="AA975" s="7" t="str">
        <f t="shared" si="807"/>
        <v/>
      </c>
      <c r="AB975" s="29" t="str">
        <f t="shared" si="781"/>
        <v/>
      </c>
      <c r="AC975" s="29" t="str">
        <f t="shared" si="781"/>
        <v/>
      </c>
      <c r="AD975" s="29" t="str">
        <f t="shared" si="781"/>
        <v/>
      </c>
      <c r="AE975" s="29" t="str">
        <f t="shared" si="781"/>
        <v/>
      </c>
      <c r="AF975" s="29" t="str">
        <f t="shared" si="781"/>
        <v/>
      </c>
      <c r="AG975" s="29" t="str">
        <f t="shared" si="781"/>
        <v/>
      </c>
      <c r="AH975" s="48">
        <f t="shared" si="718"/>
        <v>970</v>
      </c>
      <c r="AI975" s="136"/>
      <c r="AJ975" s="136"/>
      <c r="AK975" s="136"/>
      <c r="AL975" s="136"/>
      <c r="AM975" s="136"/>
      <c r="AN975" s="136"/>
      <c r="AO975" s="136"/>
      <c r="AP975" s="136"/>
      <c r="AQ975" s="136"/>
      <c r="AR975" s="136"/>
      <c r="AS975" s="136"/>
      <c r="AT975" s="136"/>
      <c r="AU975" s="136"/>
      <c r="AV975" s="136"/>
      <c r="AW975" s="136"/>
      <c r="AX975" s="136"/>
      <c r="AY975" s="136"/>
      <c r="AZ975" s="136"/>
      <c r="BA975" s="136"/>
      <c r="BB975" s="136"/>
      <c r="BC975" s="136"/>
      <c r="BD975" s="136"/>
      <c r="BE975" s="136"/>
      <c r="BF975" s="136"/>
      <c r="BG975" s="136"/>
      <c r="BH975" s="371"/>
      <c r="BI975" s="136"/>
      <c r="BJ975" s="321"/>
      <c r="BK975" s="136"/>
      <c r="BL975" s="136"/>
      <c r="BM975" s="136"/>
      <c r="BN975" s="318">
        <f t="shared" si="808"/>
        <v>970</v>
      </c>
      <c r="BO975" s="319">
        <f t="shared" si="809"/>
        <v>0</v>
      </c>
      <c r="BP975" s="58" t="str">
        <f t="shared" si="810"/>
        <v/>
      </c>
      <c r="BQ975" s="320" t="str">
        <f>IF(AI975="","",VLOOKUP(AJ975,[0]!Qualifier,(COLUMN(AJ975)-34),FALSE))</f>
        <v/>
      </c>
      <c r="BR975" s="320" t="str">
        <f>IF(AJ975="","",VLOOKUP(AK975,[0]!Qualifier,(COLUMN(AK975)-34),FALSE))</f>
        <v/>
      </c>
      <c r="BS975" s="320" t="str">
        <f>IF(AK975="","",VLOOKUP(AL975,[0]!Qualifier,(COLUMN(AL975)-34),FALSE))</f>
        <v/>
      </c>
      <c r="BT975" s="320" t="str">
        <f>IF(AL975="","",VLOOKUP(AM975,[0]!Qualifier,(COLUMN(AM975)-34),FALSE))</f>
        <v/>
      </c>
      <c r="BU975" s="320" t="str">
        <f>IF(AM975="","",VLOOKUP(AN975,[0]!Qualifier,(COLUMN(AN975)-34),FALSE))</f>
        <v/>
      </c>
      <c r="BV975" s="320" t="str">
        <f>IF(AN975="","",VLOOKUP(AO975,[0]!Qualifier,(COLUMN(AO975)-34),FALSE))</f>
        <v/>
      </c>
      <c r="BW975" s="320" t="str">
        <f>IF(AO975="","",VLOOKUP(AP975,[0]!Qualifier,(COLUMN(AP975)-34),FALSE))</f>
        <v/>
      </c>
      <c r="BX975" s="320" t="str">
        <f>IF(AP975="","",VLOOKUP(AQ975,[0]!Qualifier,(COLUMN(AQ975)-34),FALSE))</f>
        <v/>
      </c>
      <c r="BY975" s="320" t="str">
        <f>IF(AQ975="","",VLOOKUP(AR975,[0]!Qualifier,(COLUMN(AR975)-34),FALSE))</f>
        <v/>
      </c>
      <c r="BZ975" s="320" t="str">
        <f>IF(AR975="","",VLOOKUP(AS975,[0]!Qualifier,(COLUMN(AS975)-34),FALSE))</f>
        <v/>
      </c>
      <c r="CA975" s="320" t="str">
        <f>IF(AS975="","",VLOOKUP(AT975,[0]!Qualifier,(COLUMN(AT975)-34),FALSE))</f>
        <v/>
      </c>
      <c r="CB975" s="320" t="str">
        <f>IF(AT975="","",VLOOKUP(AU975,[0]!Qualifier,(COLUMN(AU975)-34),FALSE))</f>
        <v/>
      </c>
      <c r="CC975" s="320" t="str">
        <f>IF(AU975="","",VLOOKUP(AV975,[0]!Qualifier,(COLUMN(AV975)-34),FALSE))</f>
        <v/>
      </c>
      <c r="CD975" s="320" t="str">
        <f>IF(AV975="","",VLOOKUP(AW975,[0]!Qualifier,(COLUMN(AW975)-34),FALSE))</f>
        <v/>
      </c>
      <c r="CE975" s="320" t="str">
        <f>IF(AW975="","",VLOOKUP(AX975,[0]!Qualifier,(COLUMN(AX975)-34),FALSE))</f>
        <v/>
      </c>
      <c r="CF975" s="320" t="str">
        <f>IF(AX975="","",VLOOKUP(AY975,[0]!Qualifier,(COLUMN(AY975)-34),FALSE))</f>
        <v/>
      </c>
      <c r="CG975" s="320" t="str">
        <f>IF(AY975="","",VLOOKUP(AZ975,[0]!Qualifier,(COLUMN(AZ975)-34),FALSE))</f>
        <v/>
      </c>
      <c r="CH975" s="320" t="str">
        <f>IF(AZ975="","",VLOOKUP(BA975,[0]!Qualifier,(COLUMN(BA975)-34),FALSE))</f>
        <v/>
      </c>
      <c r="CI975" s="320" t="str">
        <f>IF(BA975="","",VLOOKUP(BB975,[0]!Qualifier,(COLUMN(BB975)-34),FALSE))</f>
        <v/>
      </c>
      <c r="CJ975" s="320"/>
      <c r="CK975" s="513" t="str">
        <f t="shared" si="811"/>
        <v>------------------</v>
      </c>
    </row>
    <row r="976" spans="2:89" ht="12.95" customHeight="1" outlineLevel="1" x14ac:dyDescent="0.35">
      <c r="B976" s="7" t="str">
        <f t="shared" si="783"/>
        <v/>
      </c>
      <c r="C976" s="59" t="str">
        <f t="shared" si="784"/>
        <v/>
      </c>
      <c r="D976" s="124" t="str">
        <f t="shared" si="785"/>
        <v/>
      </c>
      <c r="E976" s="16" t="str">
        <f t="shared" si="786"/>
        <v/>
      </c>
      <c r="F976" s="58" t="str">
        <f t="shared" si="787"/>
        <v/>
      </c>
      <c r="G976" s="58" t="str">
        <f t="shared" si="788"/>
        <v/>
      </c>
      <c r="H976" s="58" t="str">
        <f t="shared" si="789"/>
        <v/>
      </c>
      <c r="I976" s="58" t="str">
        <f t="shared" si="790"/>
        <v/>
      </c>
      <c r="J976" s="58" t="str">
        <f t="shared" si="791"/>
        <v/>
      </c>
      <c r="K976" s="58" t="str">
        <f t="shared" si="792"/>
        <v/>
      </c>
      <c r="L976" s="58" t="str">
        <f t="shared" si="793"/>
        <v/>
      </c>
      <c r="M976" s="58" t="str">
        <f t="shared" si="794"/>
        <v/>
      </c>
      <c r="N976" s="58" t="str">
        <f t="shared" si="795"/>
        <v/>
      </c>
      <c r="O976" s="58" t="str">
        <f t="shared" si="796"/>
        <v/>
      </c>
      <c r="P976" s="58" t="str">
        <f t="shared" si="797"/>
        <v/>
      </c>
      <c r="Q976" s="58" t="str">
        <f t="shared" si="798"/>
        <v/>
      </c>
      <c r="R976" s="58" t="str">
        <f t="shared" si="799"/>
        <v/>
      </c>
      <c r="S976" s="58" t="str">
        <f t="shared" si="800"/>
        <v/>
      </c>
      <c r="T976" s="58" t="str">
        <f t="shared" si="801"/>
        <v/>
      </c>
      <c r="U976" s="58" t="str">
        <f t="shared" si="802"/>
        <v/>
      </c>
      <c r="V976" s="58" t="str">
        <f t="shared" si="803"/>
        <v/>
      </c>
      <c r="W976" s="58" t="str">
        <f t="shared" si="804"/>
        <v/>
      </c>
      <c r="Y976" s="161" t="str">
        <f t="shared" si="805"/>
        <v xml:space="preserve"> </v>
      </c>
      <c r="Z976" s="8" t="str">
        <f t="shared" si="806"/>
        <v/>
      </c>
      <c r="AA976" s="7" t="str">
        <f t="shared" si="807"/>
        <v/>
      </c>
      <c r="AB976" s="29" t="str">
        <f t="shared" si="781"/>
        <v/>
      </c>
      <c r="AC976" s="29" t="str">
        <f t="shared" si="781"/>
        <v/>
      </c>
      <c r="AD976" s="29" t="str">
        <f t="shared" si="781"/>
        <v/>
      </c>
      <c r="AE976" s="29" t="str">
        <f t="shared" si="781"/>
        <v/>
      </c>
      <c r="AF976" s="29" t="str">
        <f t="shared" si="781"/>
        <v/>
      </c>
      <c r="AG976" s="29" t="str">
        <f t="shared" si="781"/>
        <v/>
      </c>
      <c r="AH976" s="48">
        <f t="shared" si="718"/>
        <v>971</v>
      </c>
      <c r="AI976" s="136"/>
      <c r="AJ976" s="136"/>
      <c r="AK976" s="136"/>
      <c r="AL976" s="136"/>
      <c r="AM976" s="136"/>
      <c r="AN976" s="136"/>
      <c r="AO976" s="136"/>
      <c r="AP976" s="136"/>
      <c r="AQ976" s="136"/>
      <c r="AR976" s="136"/>
      <c r="AS976" s="136"/>
      <c r="AT976" s="136"/>
      <c r="AU976" s="136"/>
      <c r="AV976" s="136"/>
      <c r="AW976" s="136"/>
      <c r="AX976" s="136"/>
      <c r="AY976" s="136"/>
      <c r="AZ976" s="136"/>
      <c r="BA976" s="136"/>
      <c r="BB976" s="136"/>
      <c r="BC976" s="136"/>
      <c r="BD976" s="136"/>
      <c r="BE976" s="136"/>
      <c r="BF976" s="136"/>
      <c r="BG976" s="136"/>
      <c r="BH976" s="371"/>
      <c r="BI976" s="136"/>
      <c r="BJ976" s="321"/>
      <c r="BK976" s="136"/>
      <c r="BL976" s="136"/>
      <c r="BM976" s="136"/>
      <c r="BN976" s="318">
        <f t="shared" si="808"/>
        <v>971</v>
      </c>
      <c r="BO976" s="319">
        <f t="shared" si="809"/>
        <v>0</v>
      </c>
      <c r="BP976" s="58" t="str">
        <f t="shared" si="810"/>
        <v/>
      </c>
      <c r="BQ976" s="320" t="str">
        <f>IF(AI976="","",VLOOKUP(AJ976,[0]!Qualifier,(COLUMN(AJ976)-34),FALSE))</f>
        <v/>
      </c>
      <c r="BR976" s="320" t="str">
        <f>IF(AJ976="","",VLOOKUP(AK976,[0]!Qualifier,(COLUMN(AK976)-34),FALSE))</f>
        <v/>
      </c>
      <c r="BS976" s="320" t="str">
        <f>IF(AK976="","",VLOOKUP(AL976,[0]!Qualifier,(COLUMN(AL976)-34),FALSE))</f>
        <v/>
      </c>
      <c r="BT976" s="320" t="str">
        <f>IF(AL976="","",VLOOKUP(AM976,[0]!Qualifier,(COLUMN(AM976)-34),FALSE))</f>
        <v/>
      </c>
      <c r="BU976" s="320" t="str">
        <f>IF(AM976="","",VLOOKUP(AN976,[0]!Qualifier,(COLUMN(AN976)-34),FALSE))</f>
        <v/>
      </c>
      <c r="BV976" s="320" t="str">
        <f>IF(AN976="","",VLOOKUP(AO976,[0]!Qualifier,(COLUMN(AO976)-34),FALSE))</f>
        <v/>
      </c>
      <c r="BW976" s="320" t="str">
        <f>IF(AO976="","",VLOOKUP(AP976,[0]!Qualifier,(COLUMN(AP976)-34),FALSE))</f>
        <v/>
      </c>
      <c r="BX976" s="320" t="str">
        <f>IF(AP976="","",VLOOKUP(AQ976,[0]!Qualifier,(COLUMN(AQ976)-34),FALSE))</f>
        <v/>
      </c>
      <c r="BY976" s="320" t="str">
        <f>IF(AQ976="","",VLOOKUP(AR976,[0]!Qualifier,(COLUMN(AR976)-34),FALSE))</f>
        <v/>
      </c>
      <c r="BZ976" s="320" t="str">
        <f>IF(AR976="","",VLOOKUP(AS976,[0]!Qualifier,(COLUMN(AS976)-34),FALSE))</f>
        <v/>
      </c>
      <c r="CA976" s="320" t="str">
        <f>IF(AS976="","",VLOOKUP(AT976,[0]!Qualifier,(COLUMN(AT976)-34),FALSE))</f>
        <v/>
      </c>
      <c r="CB976" s="320" t="str">
        <f>IF(AT976="","",VLOOKUP(AU976,[0]!Qualifier,(COLUMN(AU976)-34),FALSE))</f>
        <v/>
      </c>
      <c r="CC976" s="320" t="str">
        <f>IF(AU976="","",VLOOKUP(AV976,[0]!Qualifier,(COLUMN(AV976)-34),FALSE))</f>
        <v/>
      </c>
      <c r="CD976" s="320" t="str">
        <f>IF(AV976="","",VLOOKUP(AW976,[0]!Qualifier,(COLUMN(AW976)-34),FALSE))</f>
        <v/>
      </c>
      <c r="CE976" s="320" t="str">
        <f>IF(AW976="","",VLOOKUP(AX976,[0]!Qualifier,(COLUMN(AX976)-34),FALSE))</f>
        <v/>
      </c>
      <c r="CF976" s="320" t="str">
        <f>IF(AX976="","",VLOOKUP(AY976,[0]!Qualifier,(COLUMN(AY976)-34),FALSE))</f>
        <v/>
      </c>
      <c r="CG976" s="320" t="str">
        <f>IF(AY976="","",VLOOKUP(AZ976,[0]!Qualifier,(COLUMN(AZ976)-34),FALSE))</f>
        <v/>
      </c>
      <c r="CH976" s="320" t="str">
        <f>IF(AZ976="","",VLOOKUP(BA976,[0]!Qualifier,(COLUMN(BA976)-34),FALSE))</f>
        <v/>
      </c>
      <c r="CI976" s="320" t="str">
        <f>IF(BA976="","",VLOOKUP(BB976,[0]!Qualifier,(COLUMN(BB976)-34),FALSE))</f>
        <v/>
      </c>
      <c r="CJ976" s="320"/>
      <c r="CK976" s="513" t="str">
        <f t="shared" si="811"/>
        <v>------------------</v>
      </c>
    </row>
    <row r="977" spans="2:89" ht="12.95" customHeight="1" outlineLevel="1" x14ac:dyDescent="0.35">
      <c r="B977" s="7" t="str">
        <f t="shared" si="783"/>
        <v/>
      </c>
      <c r="C977" s="59" t="str">
        <f t="shared" si="784"/>
        <v/>
      </c>
      <c r="D977" s="124" t="str">
        <f t="shared" si="785"/>
        <v/>
      </c>
      <c r="E977" s="16" t="str">
        <f t="shared" si="786"/>
        <v/>
      </c>
      <c r="F977" s="58" t="str">
        <f t="shared" si="787"/>
        <v/>
      </c>
      <c r="G977" s="58" t="str">
        <f t="shared" si="788"/>
        <v/>
      </c>
      <c r="H977" s="58" t="str">
        <f t="shared" si="789"/>
        <v/>
      </c>
      <c r="I977" s="58" t="str">
        <f t="shared" si="790"/>
        <v/>
      </c>
      <c r="J977" s="58" t="str">
        <f t="shared" si="791"/>
        <v/>
      </c>
      <c r="K977" s="58" t="str">
        <f t="shared" si="792"/>
        <v/>
      </c>
      <c r="L977" s="58" t="str">
        <f t="shared" si="793"/>
        <v/>
      </c>
      <c r="M977" s="58" t="str">
        <f t="shared" si="794"/>
        <v/>
      </c>
      <c r="N977" s="58" t="str">
        <f t="shared" si="795"/>
        <v/>
      </c>
      <c r="O977" s="58" t="str">
        <f t="shared" si="796"/>
        <v/>
      </c>
      <c r="P977" s="58" t="str">
        <f t="shared" si="797"/>
        <v/>
      </c>
      <c r="Q977" s="58" t="str">
        <f t="shared" si="798"/>
        <v/>
      </c>
      <c r="R977" s="58" t="str">
        <f t="shared" si="799"/>
        <v/>
      </c>
      <c r="S977" s="58" t="str">
        <f t="shared" si="800"/>
        <v/>
      </c>
      <c r="T977" s="58" t="str">
        <f t="shared" si="801"/>
        <v/>
      </c>
      <c r="U977" s="58" t="str">
        <f t="shared" si="802"/>
        <v/>
      </c>
      <c r="V977" s="58" t="str">
        <f t="shared" si="803"/>
        <v/>
      </c>
      <c r="W977" s="58" t="str">
        <f t="shared" si="804"/>
        <v/>
      </c>
      <c r="Y977" s="161" t="str">
        <f t="shared" si="805"/>
        <v xml:space="preserve"> </v>
      </c>
      <c r="Z977" s="8" t="str">
        <f t="shared" si="806"/>
        <v/>
      </c>
      <c r="AA977" s="7" t="str">
        <f t="shared" si="807"/>
        <v/>
      </c>
      <c r="AB977" s="29" t="str">
        <f t="shared" si="781"/>
        <v/>
      </c>
      <c r="AC977" s="29" t="str">
        <f t="shared" si="781"/>
        <v/>
      </c>
      <c r="AD977" s="29" t="str">
        <f t="shared" si="781"/>
        <v/>
      </c>
      <c r="AE977" s="29" t="str">
        <f t="shared" si="781"/>
        <v/>
      </c>
      <c r="AF977" s="29" t="str">
        <f t="shared" si="781"/>
        <v/>
      </c>
      <c r="AG977" s="29" t="str">
        <f t="shared" si="781"/>
        <v/>
      </c>
      <c r="AH977" s="48">
        <f t="shared" si="718"/>
        <v>972</v>
      </c>
      <c r="AI977" s="136"/>
      <c r="AJ977" s="136"/>
      <c r="AK977" s="136"/>
      <c r="AL977" s="136"/>
      <c r="AM977" s="136"/>
      <c r="AN977" s="136"/>
      <c r="AO977" s="136"/>
      <c r="AP977" s="136"/>
      <c r="AQ977" s="136"/>
      <c r="AR977" s="136"/>
      <c r="AS977" s="136"/>
      <c r="AT977" s="136"/>
      <c r="AU977" s="136"/>
      <c r="AV977" s="136"/>
      <c r="AW977" s="136"/>
      <c r="AX977" s="136"/>
      <c r="AY977" s="136"/>
      <c r="AZ977" s="136"/>
      <c r="BA977" s="136"/>
      <c r="BB977" s="136"/>
      <c r="BC977" s="136"/>
      <c r="BD977" s="136"/>
      <c r="BE977" s="136"/>
      <c r="BF977" s="136"/>
      <c r="BG977" s="136"/>
      <c r="BH977" s="371"/>
      <c r="BI977" s="136"/>
      <c r="BJ977" s="321"/>
      <c r="BK977" s="136"/>
      <c r="BL977" s="136"/>
      <c r="BM977" s="136"/>
      <c r="BN977" s="318">
        <f t="shared" si="808"/>
        <v>972</v>
      </c>
      <c r="BO977" s="319">
        <f t="shared" si="809"/>
        <v>0</v>
      </c>
      <c r="BP977" s="58" t="str">
        <f t="shared" si="810"/>
        <v/>
      </c>
      <c r="BQ977" s="320" t="str">
        <f>IF(AI977="","",VLOOKUP(AJ977,[0]!Qualifier,(COLUMN(AJ977)-34),FALSE))</f>
        <v/>
      </c>
      <c r="BR977" s="320" t="str">
        <f>IF(AJ977="","",VLOOKUP(AK977,[0]!Qualifier,(COLUMN(AK977)-34),FALSE))</f>
        <v/>
      </c>
      <c r="BS977" s="320" t="str">
        <f>IF(AK977="","",VLOOKUP(AL977,[0]!Qualifier,(COLUMN(AL977)-34),FALSE))</f>
        <v/>
      </c>
      <c r="BT977" s="320" t="str">
        <f>IF(AL977="","",VLOOKUP(AM977,[0]!Qualifier,(COLUMN(AM977)-34),FALSE))</f>
        <v/>
      </c>
      <c r="BU977" s="320" t="str">
        <f>IF(AM977="","",VLOOKUP(AN977,[0]!Qualifier,(COLUMN(AN977)-34),FALSE))</f>
        <v/>
      </c>
      <c r="BV977" s="320" t="str">
        <f>IF(AN977="","",VLOOKUP(AO977,[0]!Qualifier,(COLUMN(AO977)-34),FALSE))</f>
        <v/>
      </c>
      <c r="BW977" s="320" t="str">
        <f>IF(AO977="","",VLOOKUP(AP977,[0]!Qualifier,(COLUMN(AP977)-34),FALSE))</f>
        <v/>
      </c>
      <c r="BX977" s="320" t="str">
        <f>IF(AP977="","",VLOOKUP(AQ977,[0]!Qualifier,(COLUMN(AQ977)-34),FALSE))</f>
        <v/>
      </c>
      <c r="BY977" s="320" t="str">
        <f>IF(AQ977="","",VLOOKUP(AR977,[0]!Qualifier,(COLUMN(AR977)-34),FALSE))</f>
        <v/>
      </c>
      <c r="BZ977" s="320" t="str">
        <f>IF(AR977="","",VLOOKUP(AS977,[0]!Qualifier,(COLUMN(AS977)-34),FALSE))</f>
        <v/>
      </c>
      <c r="CA977" s="320" t="str">
        <f>IF(AS977="","",VLOOKUP(AT977,[0]!Qualifier,(COLUMN(AT977)-34),FALSE))</f>
        <v/>
      </c>
      <c r="CB977" s="320" t="str">
        <f>IF(AT977="","",VLOOKUP(AU977,[0]!Qualifier,(COLUMN(AU977)-34),FALSE))</f>
        <v/>
      </c>
      <c r="CC977" s="320" t="str">
        <f>IF(AU977="","",VLOOKUP(AV977,[0]!Qualifier,(COLUMN(AV977)-34),FALSE))</f>
        <v/>
      </c>
      <c r="CD977" s="320" t="str">
        <f>IF(AV977="","",VLOOKUP(AW977,[0]!Qualifier,(COLUMN(AW977)-34),FALSE))</f>
        <v/>
      </c>
      <c r="CE977" s="320" t="str">
        <f>IF(AW977="","",VLOOKUP(AX977,[0]!Qualifier,(COLUMN(AX977)-34),FALSE))</f>
        <v/>
      </c>
      <c r="CF977" s="320" t="str">
        <f>IF(AX977="","",VLOOKUP(AY977,[0]!Qualifier,(COLUMN(AY977)-34),FALSE))</f>
        <v/>
      </c>
      <c r="CG977" s="320" t="str">
        <f>IF(AY977="","",VLOOKUP(AZ977,[0]!Qualifier,(COLUMN(AZ977)-34),FALSE))</f>
        <v/>
      </c>
      <c r="CH977" s="320" t="str">
        <f>IF(AZ977="","",VLOOKUP(BA977,[0]!Qualifier,(COLUMN(BA977)-34),FALSE))</f>
        <v/>
      </c>
      <c r="CI977" s="320" t="str">
        <f>IF(BA977="","",VLOOKUP(BB977,[0]!Qualifier,(COLUMN(BB977)-34),FALSE))</f>
        <v/>
      </c>
      <c r="CJ977" s="320"/>
      <c r="CK977" s="513" t="str">
        <f t="shared" si="811"/>
        <v>------------------</v>
      </c>
    </row>
    <row r="978" spans="2:89" ht="12.95" customHeight="1" outlineLevel="1" x14ac:dyDescent="0.35">
      <c r="B978" s="7" t="str">
        <f t="shared" si="783"/>
        <v/>
      </c>
      <c r="C978" s="59" t="str">
        <f t="shared" si="784"/>
        <v/>
      </c>
      <c r="D978" s="124" t="str">
        <f t="shared" si="785"/>
        <v/>
      </c>
      <c r="E978" s="16" t="str">
        <f t="shared" si="786"/>
        <v/>
      </c>
      <c r="F978" s="58" t="str">
        <f t="shared" si="787"/>
        <v/>
      </c>
      <c r="G978" s="58" t="str">
        <f t="shared" si="788"/>
        <v/>
      </c>
      <c r="H978" s="58" t="str">
        <f t="shared" si="789"/>
        <v/>
      </c>
      <c r="I978" s="58" t="str">
        <f t="shared" si="790"/>
        <v/>
      </c>
      <c r="J978" s="58" t="str">
        <f t="shared" si="791"/>
        <v/>
      </c>
      <c r="K978" s="58" t="str">
        <f t="shared" si="792"/>
        <v/>
      </c>
      <c r="L978" s="58" t="str">
        <f t="shared" si="793"/>
        <v/>
      </c>
      <c r="M978" s="58" t="str">
        <f t="shared" si="794"/>
        <v/>
      </c>
      <c r="N978" s="58" t="str">
        <f t="shared" si="795"/>
        <v/>
      </c>
      <c r="O978" s="58" t="str">
        <f t="shared" si="796"/>
        <v/>
      </c>
      <c r="P978" s="58" t="str">
        <f t="shared" si="797"/>
        <v/>
      </c>
      <c r="Q978" s="58" t="str">
        <f t="shared" si="798"/>
        <v/>
      </c>
      <c r="R978" s="58" t="str">
        <f t="shared" si="799"/>
        <v/>
      </c>
      <c r="S978" s="58" t="str">
        <f t="shared" si="800"/>
        <v/>
      </c>
      <c r="T978" s="58" t="str">
        <f t="shared" si="801"/>
        <v/>
      </c>
      <c r="U978" s="58" t="str">
        <f t="shared" si="802"/>
        <v/>
      </c>
      <c r="V978" s="58" t="str">
        <f t="shared" si="803"/>
        <v/>
      </c>
      <c r="W978" s="58" t="str">
        <f t="shared" si="804"/>
        <v/>
      </c>
      <c r="Y978" s="161" t="str">
        <f t="shared" si="805"/>
        <v xml:space="preserve"> </v>
      </c>
      <c r="Z978" s="8" t="str">
        <f t="shared" si="806"/>
        <v/>
      </c>
      <c r="AA978" s="7" t="str">
        <f t="shared" si="807"/>
        <v/>
      </c>
      <c r="AB978" s="29" t="str">
        <f t="shared" si="781"/>
        <v/>
      </c>
      <c r="AC978" s="29" t="str">
        <f t="shared" si="781"/>
        <v/>
      </c>
      <c r="AD978" s="29" t="str">
        <f t="shared" si="781"/>
        <v/>
      </c>
      <c r="AE978" s="29" t="str">
        <f t="shared" si="781"/>
        <v/>
      </c>
      <c r="AF978" s="29" t="str">
        <f t="shared" si="781"/>
        <v/>
      </c>
      <c r="AG978" s="29" t="str">
        <f t="shared" si="781"/>
        <v/>
      </c>
      <c r="AH978" s="48">
        <f t="shared" si="718"/>
        <v>973</v>
      </c>
      <c r="AI978" s="136"/>
      <c r="AJ978" s="136"/>
      <c r="AK978" s="136"/>
      <c r="AL978" s="136"/>
      <c r="AM978" s="136"/>
      <c r="AN978" s="136"/>
      <c r="AO978" s="136"/>
      <c r="AP978" s="136"/>
      <c r="AQ978" s="136"/>
      <c r="AR978" s="136"/>
      <c r="AS978" s="136"/>
      <c r="AT978" s="136"/>
      <c r="AU978" s="136"/>
      <c r="AV978" s="136"/>
      <c r="AW978" s="136"/>
      <c r="AX978" s="136"/>
      <c r="AY978" s="136"/>
      <c r="AZ978" s="136"/>
      <c r="BA978" s="136"/>
      <c r="BB978" s="136"/>
      <c r="BC978" s="136"/>
      <c r="BD978" s="136"/>
      <c r="BE978" s="136"/>
      <c r="BF978" s="136"/>
      <c r="BG978" s="136"/>
      <c r="BH978" s="371"/>
      <c r="BI978" s="136"/>
      <c r="BJ978" s="321"/>
      <c r="BK978" s="136"/>
      <c r="BL978" s="136"/>
      <c r="BM978" s="136"/>
      <c r="BN978" s="318">
        <f t="shared" si="808"/>
        <v>973</v>
      </c>
      <c r="BO978" s="319">
        <f t="shared" si="809"/>
        <v>0</v>
      </c>
      <c r="BP978" s="58" t="str">
        <f t="shared" si="810"/>
        <v/>
      </c>
      <c r="BQ978" s="320" t="str">
        <f>IF(AI978="","",VLOOKUP(AJ978,[0]!Qualifier,(COLUMN(AJ978)-34),FALSE))</f>
        <v/>
      </c>
      <c r="BR978" s="320" t="str">
        <f>IF(AJ978="","",VLOOKUP(AK978,[0]!Qualifier,(COLUMN(AK978)-34),FALSE))</f>
        <v/>
      </c>
      <c r="BS978" s="320" t="str">
        <f>IF(AK978="","",VLOOKUP(AL978,[0]!Qualifier,(COLUMN(AL978)-34),FALSE))</f>
        <v/>
      </c>
      <c r="BT978" s="320" t="str">
        <f>IF(AL978="","",VLOOKUP(AM978,[0]!Qualifier,(COLUMN(AM978)-34),FALSE))</f>
        <v/>
      </c>
      <c r="BU978" s="320" t="str">
        <f>IF(AM978="","",VLOOKUP(AN978,[0]!Qualifier,(COLUMN(AN978)-34),FALSE))</f>
        <v/>
      </c>
      <c r="BV978" s="320" t="str">
        <f>IF(AN978="","",VLOOKUP(AO978,[0]!Qualifier,(COLUMN(AO978)-34),FALSE))</f>
        <v/>
      </c>
      <c r="BW978" s="320" t="str">
        <f>IF(AO978="","",VLOOKUP(AP978,[0]!Qualifier,(COLUMN(AP978)-34),FALSE))</f>
        <v/>
      </c>
      <c r="BX978" s="320" t="str">
        <f>IF(AP978="","",VLOOKUP(AQ978,[0]!Qualifier,(COLUMN(AQ978)-34),FALSE))</f>
        <v/>
      </c>
      <c r="BY978" s="320" t="str">
        <f>IF(AQ978="","",VLOOKUP(AR978,[0]!Qualifier,(COLUMN(AR978)-34),FALSE))</f>
        <v/>
      </c>
      <c r="BZ978" s="320" t="str">
        <f>IF(AR978="","",VLOOKUP(AS978,[0]!Qualifier,(COLUMN(AS978)-34),FALSE))</f>
        <v/>
      </c>
      <c r="CA978" s="320" t="str">
        <f>IF(AS978="","",VLOOKUP(AT978,[0]!Qualifier,(COLUMN(AT978)-34),FALSE))</f>
        <v/>
      </c>
      <c r="CB978" s="320" t="str">
        <f>IF(AT978="","",VLOOKUP(AU978,[0]!Qualifier,(COLUMN(AU978)-34),FALSE))</f>
        <v/>
      </c>
      <c r="CC978" s="320" t="str">
        <f>IF(AU978="","",VLOOKUP(AV978,[0]!Qualifier,(COLUMN(AV978)-34),FALSE))</f>
        <v/>
      </c>
      <c r="CD978" s="320" t="str">
        <f>IF(AV978="","",VLOOKUP(AW978,[0]!Qualifier,(COLUMN(AW978)-34),FALSE))</f>
        <v/>
      </c>
      <c r="CE978" s="320" t="str">
        <f>IF(AW978="","",VLOOKUP(AX978,[0]!Qualifier,(COLUMN(AX978)-34),FALSE))</f>
        <v/>
      </c>
      <c r="CF978" s="320" t="str">
        <f>IF(AX978="","",VLOOKUP(AY978,[0]!Qualifier,(COLUMN(AY978)-34),FALSE))</f>
        <v/>
      </c>
      <c r="CG978" s="320" t="str">
        <f>IF(AY978="","",VLOOKUP(AZ978,[0]!Qualifier,(COLUMN(AZ978)-34),FALSE))</f>
        <v/>
      </c>
      <c r="CH978" s="320" t="str">
        <f>IF(AZ978="","",VLOOKUP(BA978,[0]!Qualifier,(COLUMN(BA978)-34),FALSE))</f>
        <v/>
      </c>
      <c r="CI978" s="320" t="str">
        <f>IF(BA978="","",VLOOKUP(BB978,[0]!Qualifier,(COLUMN(BB978)-34),FALSE))</f>
        <v/>
      </c>
      <c r="CJ978" s="320"/>
      <c r="CK978" s="513" t="str">
        <f t="shared" si="811"/>
        <v>------------------</v>
      </c>
    </row>
    <row r="979" spans="2:89" ht="12.95" customHeight="1" outlineLevel="1" x14ac:dyDescent="0.35">
      <c r="B979" s="7" t="str">
        <f t="shared" si="783"/>
        <v/>
      </c>
      <c r="C979" s="59" t="str">
        <f t="shared" si="784"/>
        <v/>
      </c>
      <c r="D979" s="124" t="str">
        <f t="shared" si="785"/>
        <v/>
      </c>
      <c r="E979" s="16" t="str">
        <f t="shared" si="786"/>
        <v/>
      </c>
      <c r="F979" s="58" t="str">
        <f t="shared" si="787"/>
        <v/>
      </c>
      <c r="G979" s="58" t="str">
        <f t="shared" si="788"/>
        <v/>
      </c>
      <c r="H979" s="58" t="str">
        <f t="shared" si="789"/>
        <v/>
      </c>
      <c r="I979" s="58" t="str">
        <f t="shared" si="790"/>
        <v/>
      </c>
      <c r="J979" s="58" t="str">
        <f t="shared" si="791"/>
        <v/>
      </c>
      <c r="K979" s="58" t="str">
        <f t="shared" si="792"/>
        <v/>
      </c>
      <c r="L979" s="58" t="str">
        <f t="shared" si="793"/>
        <v/>
      </c>
      <c r="M979" s="58" t="str">
        <f t="shared" si="794"/>
        <v/>
      </c>
      <c r="N979" s="58" t="str">
        <f t="shared" si="795"/>
        <v/>
      </c>
      <c r="O979" s="58" t="str">
        <f t="shared" si="796"/>
        <v/>
      </c>
      <c r="P979" s="58" t="str">
        <f t="shared" si="797"/>
        <v/>
      </c>
      <c r="Q979" s="58" t="str">
        <f t="shared" si="798"/>
        <v/>
      </c>
      <c r="R979" s="58" t="str">
        <f t="shared" si="799"/>
        <v/>
      </c>
      <c r="S979" s="58" t="str">
        <f t="shared" si="800"/>
        <v/>
      </c>
      <c r="T979" s="58" t="str">
        <f t="shared" si="801"/>
        <v/>
      </c>
      <c r="U979" s="58" t="str">
        <f t="shared" si="802"/>
        <v/>
      </c>
      <c r="V979" s="58" t="str">
        <f t="shared" si="803"/>
        <v/>
      </c>
      <c r="W979" s="58" t="str">
        <f t="shared" si="804"/>
        <v/>
      </c>
      <c r="Y979" s="161" t="str">
        <f t="shared" si="805"/>
        <v xml:space="preserve"> </v>
      </c>
      <c r="Z979" s="8" t="str">
        <f t="shared" si="806"/>
        <v/>
      </c>
      <c r="AA979" s="7" t="str">
        <f t="shared" si="807"/>
        <v/>
      </c>
      <c r="AB979" s="29" t="str">
        <f t="shared" si="781"/>
        <v/>
      </c>
      <c r="AC979" s="29" t="str">
        <f t="shared" si="781"/>
        <v/>
      </c>
      <c r="AD979" s="29" t="str">
        <f t="shared" si="781"/>
        <v/>
      </c>
      <c r="AE979" s="29" t="str">
        <f t="shared" si="781"/>
        <v/>
      </c>
      <c r="AF979" s="29" t="str">
        <f t="shared" si="781"/>
        <v/>
      </c>
      <c r="AG979" s="29" t="str">
        <f t="shared" si="781"/>
        <v/>
      </c>
      <c r="AH979" s="48">
        <f t="shared" si="718"/>
        <v>974</v>
      </c>
      <c r="AI979" s="136"/>
      <c r="AJ979" s="136"/>
      <c r="AK979" s="136"/>
      <c r="AL979" s="136"/>
      <c r="AM979" s="136"/>
      <c r="AN979" s="136"/>
      <c r="AO979" s="136"/>
      <c r="AP979" s="136"/>
      <c r="AQ979" s="136"/>
      <c r="AR979" s="136"/>
      <c r="AS979" s="136"/>
      <c r="AT979" s="136"/>
      <c r="AU979" s="136"/>
      <c r="AV979" s="136"/>
      <c r="AW979" s="136"/>
      <c r="AX979" s="136"/>
      <c r="AY979" s="136"/>
      <c r="AZ979" s="136"/>
      <c r="BA979" s="136"/>
      <c r="BB979" s="136"/>
      <c r="BC979" s="136"/>
      <c r="BD979" s="136"/>
      <c r="BE979" s="136"/>
      <c r="BF979" s="136"/>
      <c r="BG979" s="136"/>
      <c r="BH979" s="371"/>
      <c r="BI979" s="136"/>
      <c r="BJ979" s="321"/>
      <c r="BK979" s="136"/>
      <c r="BL979" s="136"/>
      <c r="BM979" s="136"/>
      <c r="BN979" s="318">
        <f t="shared" si="808"/>
        <v>974</v>
      </c>
      <c r="BO979" s="319">
        <f t="shared" si="809"/>
        <v>0</v>
      </c>
      <c r="BP979" s="58" t="str">
        <f t="shared" si="810"/>
        <v/>
      </c>
      <c r="BQ979" s="320" t="str">
        <f>IF(AI979="","",VLOOKUP(AJ979,[0]!Qualifier,(COLUMN(AJ979)-34),FALSE))</f>
        <v/>
      </c>
      <c r="BR979" s="320" t="str">
        <f>IF(AJ979="","",VLOOKUP(AK979,[0]!Qualifier,(COLUMN(AK979)-34),FALSE))</f>
        <v/>
      </c>
      <c r="BS979" s="320" t="str">
        <f>IF(AK979="","",VLOOKUP(AL979,[0]!Qualifier,(COLUMN(AL979)-34),FALSE))</f>
        <v/>
      </c>
      <c r="BT979" s="320" t="str">
        <f>IF(AL979="","",VLOOKUP(AM979,[0]!Qualifier,(COLUMN(AM979)-34),FALSE))</f>
        <v/>
      </c>
      <c r="BU979" s="320" t="str">
        <f>IF(AM979="","",VLOOKUP(AN979,[0]!Qualifier,(COLUMN(AN979)-34),FALSE))</f>
        <v/>
      </c>
      <c r="BV979" s="320" t="str">
        <f>IF(AN979="","",VLOOKUP(AO979,[0]!Qualifier,(COLUMN(AO979)-34),FALSE))</f>
        <v/>
      </c>
      <c r="BW979" s="320" t="str">
        <f>IF(AO979="","",VLOOKUP(AP979,[0]!Qualifier,(COLUMN(AP979)-34),FALSE))</f>
        <v/>
      </c>
      <c r="BX979" s="320" t="str">
        <f>IF(AP979="","",VLOOKUP(AQ979,[0]!Qualifier,(COLUMN(AQ979)-34),FALSE))</f>
        <v/>
      </c>
      <c r="BY979" s="320" t="str">
        <f>IF(AQ979="","",VLOOKUP(AR979,[0]!Qualifier,(COLUMN(AR979)-34),FALSE))</f>
        <v/>
      </c>
      <c r="BZ979" s="320" t="str">
        <f>IF(AR979="","",VLOOKUP(AS979,[0]!Qualifier,(COLUMN(AS979)-34),FALSE))</f>
        <v/>
      </c>
      <c r="CA979" s="320" t="str">
        <f>IF(AS979="","",VLOOKUP(AT979,[0]!Qualifier,(COLUMN(AT979)-34),FALSE))</f>
        <v/>
      </c>
      <c r="CB979" s="320" t="str">
        <f>IF(AT979="","",VLOOKUP(AU979,[0]!Qualifier,(COLUMN(AU979)-34),FALSE))</f>
        <v/>
      </c>
      <c r="CC979" s="320" t="str">
        <f>IF(AU979="","",VLOOKUP(AV979,[0]!Qualifier,(COLUMN(AV979)-34),FALSE))</f>
        <v/>
      </c>
      <c r="CD979" s="320" t="str">
        <f>IF(AV979="","",VLOOKUP(AW979,[0]!Qualifier,(COLUMN(AW979)-34),FALSE))</f>
        <v/>
      </c>
      <c r="CE979" s="320" t="str">
        <f>IF(AW979="","",VLOOKUP(AX979,[0]!Qualifier,(COLUMN(AX979)-34),FALSE))</f>
        <v/>
      </c>
      <c r="CF979" s="320" t="str">
        <f>IF(AX979="","",VLOOKUP(AY979,[0]!Qualifier,(COLUMN(AY979)-34),FALSE))</f>
        <v/>
      </c>
      <c r="CG979" s="320" t="str">
        <f>IF(AY979="","",VLOOKUP(AZ979,[0]!Qualifier,(COLUMN(AZ979)-34),FALSE))</f>
        <v/>
      </c>
      <c r="CH979" s="320" t="str">
        <f>IF(AZ979="","",VLOOKUP(BA979,[0]!Qualifier,(COLUMN(BA979)-34),FALSE))</f>
        <v/>
      </c>
      <c r="CI979" s="320" t="str">
        <f>IF(BA979="","",VLOOKUP(BB979,[0]!Qualifier,(COLUMN(BB979)-34),FALSE))</f>
        <v/>
      </c>
      <c r="CJ979" s="320"/>
      <c r="CK979" s="513" t="str">
        <f t="shared" si="811"/>
        <v>------------------</v>
      </c>
    </row>
    <row r="980" spans="2:89" ht="12.95" customHeight="1" outlineLevel="1" x14ac:dyDescent="0.35">
      <c r="B980" s="7" t="str">
        <f t="shared" si="783"/>
        <v/>
      </c>
      <c r="C980" s="59" t="str">
        <f t="shared" si="784"/>
        <v/>
      </c>
      <c r="D980" s="124" t="str">
        <f t="shared" si="785"/>
        <v/>
      </c>
      <c r="E980" s="16" t="str">
        <f t="shared" si="786"/>
        <v/>
      </c>
      <c r="F980" s="58" t="str">
        <f t="shared" si="787"/>
        <v/>
      </c>
      <c r="G980" s="58" t="str">
        <f t="shared" si="788"/>
        <v/>
      </c>
      <c r="H980" s="58" t="str">
        <f t="shared" si="789"/>
        <v/>
      </c>
      <c r="I980" s="58" t="str">
        <f t="shared" si="790"/>
        <v/>
      </c>
      <c r="J980" s="58" t="str">
        <f t="shared" si="791"/>
        <v/>
      </c>
      <c r="K980" s="58" t="str">
        <f t="shared" si="792"/>
        <v/>
      </c>
      <c r="L980" s="58" t="str">
        <f t="shared" si="793"/>
        <v/>
      </c>
      <c r="M980" s="58" t="str">
        <f t="shared" si="794"/>
        <v/>
      </c>
      <c r="N980" s="58" t="str">
        <f t="shared" si="795"/>
        <v/>
      </c>
      <c r="O980" s="58" t="str">
        <f t="shared" si="796"/>
        <v/>
      </c>
      <c r="P980" s="58" t="str">
        <f t="shared" si="797"/>
        <v/>
      </c>
      <c r="Q980" s="58" t="str">
        <f t="shared" si="798"/>
        <v/>
      </c>
      <c r="R980" s="58" t="str">
        <f t="shared" si="799"/>
        <v/>
      </c>
      <c r="S980" s="58" t="str">
        <f t="shared" si="800"/>
        <v/>
      </c>
      <c r="T980" s="58" t="str">
        <f t="shared" si="801"/>
        <v/>
      </c>
      <c r="U980" s="58" t="str">
        <f t="shared" si="802"/>
        <v/>
      </c>
      <c r="V980" s="58" t="str">
        <f t="shared" si="803"/>
        <v/>
      </c>
      <c r="W980" s="58" t="str">
        <f t="shared" si="804"/>
        <v/>
      </c>
      <c r="Y980" s="161" t="str">
        <f t="shared" si="805"/>
        <v xml:space="preserve"> </v>
      </c>
      <c r="Z980" s="8" t="str">
        <f t="shared" si="806"/>
        <v/>
      </c>
      <c r="AA980" s="7" t="str">
        <f t="shared" si="807"/>
        <v/>
      </c>
      <c r="AB980" s="29" t="str">
        <f t="shared" si="781"/>
        <v/>
      </c>
      <c r="AC980" s="29" t="str">
        <f t="shared" si="781"/>
        <v/>
      </c>
      <c r="AD980" s="29" t="str">
        <f t="shared" si="781"/>
        <v/>
      </c>
      <c r="AE980" s="29" t="str">
        <f t="shared" si="781"/>
        <v/>
      </c>
      <c r="AF980" s="29" t="str">
        <f t="shared" si="781"/>
        <v/>
      </c>
      <c r="AG980" s="29" t="str">
        <f t="shared" si="781"/>
        <v/>
      </c>
      <c r="AH980" s="48">
        <f t="shared" si="718"/>
        <v>975</v>
      </c>
      <c r="AI980" s="136"/>
      <c r="AJ980" s="136"/>
      <c r="AK980" s="136"/>
      <c r="AL980" s="136"/>
      <c r="AM980" s="136"/>
      <c r="AN980" s="136"/>
      <c r="AO980" s="136"/>
      <c r="AP980" s="136"/>
      <c r="AQ980" s="136"/>
      <c r="AR980" s="136"/>
      <c r="AS980" s="136"/>
      <c r="AT980" s="136"/>
      <c r="AU980" s="136"/>
      <c r="AV980" s="136"/>
      <c r="AW980" s="136"/>
      <c r="AX980" s="136"/>
      <c r="AY980" s="136"/>
      <c r="AZ980" s="136"/>
      <c r="BA980" s="136"/>
      <c r="BB980" s="136"/>
      <c r="BC980" s="136"/>
      <c r="BD980" s="136"/>
      <c r="BE980" s="136"/>
      <c r="BF980" s="136"/>
      <c r="BG980" s="136"/>
      <c r="BH980" s="371"/>
      <c r="BI980" s="136"/>
      <c r="BJ980" s="321"/>
      <c r="BK980" s="136"/>
      <c r="BL980" s="136"/>
      <c r="BM980" s="136"/>
      <c r="BN980" s="318">
        <f t="shared" si="808"/>
        <v>975</v>
      </c>
      <c r="BO980" s="319">
        <f t="shared" si="809"/>
        <v>0</v>
      </c>
      <c r="BP980" s="58" t="str">
        <f t="shared" si="810"/>
        <v/>
      </c>
      <c r="BQ980" s="320" t="str">
        <f>IF(AI980="","",VLOOKUP(AJ980,[0]!Qualifier,(COLUMN(AJ980)-34),FALSE))</f>
        <v/>
      </c>
      <c r="BR980" s="320" t="str">
        <f>IF(AJ980="","",VLOOKUP(AK980,[0]!Qualifier,(COLUMN(AK980)-34),FALSE))</f>
        <v/>
      </c>
      <c r="BS980" s="320" t="str">
        <f>IF(AK980="","",VLOOKUP(AL980,[0]!Qualifier,(COLUMN(AL980)-34),FALSE))</f>
        <v/>
      </c>
      <c r="BT980" s="320" t="str">
        <f>IF(AL980="","",VLOOKUP(AM980,[0]!Qualifier,(COLUMN(AM980)-34),FALSE))</f>
        <v/>
      </c>
      <c r="BU980" s="320" t="str">
        <f>IF(AM980="","",VLOOKUP(AN980,[0]!Qualifier,(COLUMN(AN980)-34),FALSE))</f>
        <v/>
      </c>
      <c r="BV980" s="320" t="str">
        <f>IF(AN980="","",VLOOKUP(AO980,[0]!Qualifier,(COLUMN(AO980)-34),FALSE))</f>
        <v/>
      </c>
      <c r="BW980" s="320" t="str">
        <f>IF(AO980="","",VLOOKUP(AP980,[0]!Qualifier,(COLUMN(AP980)-34),FALSE))</f>
        <v/>
      </c>
      <c r="BX980" s="320" t="str">
        <f>IF(AP980="","",VLOOKUP(AQ980,[0]!Qualifier,(COLUMN(AQ980)-34),FALSE))</f>
        <v/>
      </c>
      <c r="BY980" s="320" t="str">
        <f>IF(AQ980="","",VLOOKUP(AR980,[0]!Qualifier,(COLUMN(AR980)-34),FALSE))</f>
        <v/>
      </c>
      <c r="BZ980" s="320" t="str">
        <f>IF(AR980="","",VLOOKUP(AS980,[0]!Qualifier,(COLUMN(AS980)-34),FALSE))</f>
        <v/>
      </c>
      <c r="CA980" s="320" t="str">
        <f>IF(AS980="","",VLOOKUP(AT980,[0]!Qualifier,(COLUMN(AT980)-34),FALSE))</f>
        <v/>
      </c>
      <c r="CB980" s="320" t="str">
        <f>IF(AT980="","",VLOOKUP(AU980,[0]!Qualifier,(COLUMN(AU980)-34),FALSE))</f>
        <v/>
      </c>
      <c r="CC980" s="320" t="str">
        <f>IF(AU980="","",VLOOKUP(AV980,[0]!Qualifier,(COLUMN(AV980)-34),FALSE))</f>
        <v/>
      </c>
      <c r="CD980" s="320" t="str">
        <f>IF(AV980="","",VLOOKUP(AW980,[0]!Qualifier,(COLUMN(AW980)-34),FALSE))</f>
        <v/>
      </c>
      <c r="CE980" s="320" t="str">
        <f>IF(AW980="","",VLOOKUP(AX980,[0]!Qualifier,(COLUMN(AX980)-34),FALSE))</f>
        <v/>
      </c>
      <c r="CF980" s="320" t="str">
        <f>IF(AX980="","",VLOOKUP(AY980,[0]!Qualifier,(COLUMN(AY980)-34),FALSE))</f>
        <v/>
      </c>
      <c r="CG980" s="320" t="str">
        <f>IF(AY980="","",VLOOKUP(AZ980,[0]!Qualifier,(COLUMN(AZ980)-34),FALSE))</f>
        <v/>
      </c>
      <c r="CH980" s="320" t="str">
        <f>IF(AZ980="","",VLOOKUP(BA980,[0]!Qualifier,(COLUMN(BA980)-34),FALSE))</f>
        <v/>
      </c>
      <c r="CI980" s="320" t="str">
        <f>IF(BA980="","",VLOOKUP(BB980,[0]!Qualifier,(COLUMN(BB980)-34),FALSE))</f>
        <v/>
      </c>
      <c r="CJ980" s="320"/>
      <c r="CK980" s="513" t="str">
        <f t="shared" si="811"/>
        <v>------------------</v>
      </c>
    </row>
    <row r="981" spans="2:89" ht="12.95" customHeight="1" outlineLevel="1" x14ac:dyDescent="0.35">
      <c r="B981" s="7" t="str">
        <f t="shared" si="783"/>
        <v/>
      </c>
      <c r="C981" s="59" t="str">
        <f t="shared" si="784"/>
        <v/>
      </c>
      <c r="D981" s="124" t="str">
        <f t="shared" si="785"/>
        <v/>
      </c>
      <c r="E981" s="16" t="str">
        <f t="shared" si="786"/>
        <v/>
      </c>
      <c r="F981" s="58" t="str">
        <f t="shared" si="787"/>
        <v/>
      </c>
      <c r="G981" s="58" t="str">
        <f t="shared" si="788"/>
        <v/>
      </c>
      <c r="H981" s="58" t="str">
        <f t="shared" si="789"/>
        <v/>
      </c>
      <c r="I981" s="58" t="str">
        <f t="shared" si="790"/>
        <v/>
      </c>
      <c r="J981" s="58" t="str">
        <f t="shared" si="791"/>
        <v/>
      </c>
      <c r="K981" s="58" t="str">
        <f t="shared" si="792"/>
        <v/>
      </c>
      <c r="L981" s="58" t="str">
        <f t="shared" si="793"/>
        <v/>
      </c>
      <c r="M981" s="58" t="str">
        <f t="shared" si="794"/>
        <v/>
      </c>
      <c r="N981" s="58" t="str">
        <f t="shared" si="795"/>
        <v/>
      </c>
      <c r="O981" s="58" t="str">
        <f t="shared" si="796"/>
        <v/>
      </c>
      <c r="P981" s="58" t="str">
        <f t="shared" si="797"/>
        <v/>
      </c>
      <c r="Q981" s="58" t="str">
        <f t="shared" si="798"/>
        <v/>
      </c>
      <c r="R981" s="58" t="str">
        <f t="shared" si="799"/>
        <v/>
      </c>
      <c r="S981" s="58" t="str">
        <f t="shared" si="800"/>
        <v/>
      </c>
      <c r="T981" s="58" t="str">
        <f t="shared" si="801"/>
        <v/>
      </c>
      <c r="U981" s="58" t="str">
        <f t="shared" si="802"/>
        <v/>
      </c>
      <c r="V981" s="58" t="str">
        <f t="shared" si="803"/>
        <v/>
      </c>
      <c r="W981" s="58" t="str">
        <f t="shared" si="804"/>
        <v/>
      </c>
      <c r="Y981" s="161" t="str">
        <f t="shared" si="805"/>
        <v xml:space="preserve"> </v>
      </c>
      <c r="Z981" s="8" t="str">
        <f t="shared" si="806"/>
        <v/>
      </c>
      <c r="AA981" s="7" t="str">
        <f t="shared" si="807"/>
        <v/>
      </c>
      <c r="AB981" s="29" t="str">
        <f t="shared" si="781"/>
        <v/>
      </c>
      <c r="AC981" s="29" t="str">
        <f t="shared" si="781"/>
        <v/>
      </c>
      <c r="AD981" s="29" t="str">
        <f t="shared" si="781"/>
        <v/>
      </c>
      <c r="AE981" s="29" t="str">
        <f t="shared" si="781"/>
        <v/>
      </c>
      <c r="AF981" s="29" t="str">
        <f t="shared" si="781"/>
        <v/>
      </c>
      <c r="AG981" s="29" t="str">
        <f t="shared" si="781"/>
        <v/>
      </c>
      <c r="AH981" s="48">
        <f t="shared" si="718"/>
        <v>976</v>
      </c>
      <c r="AI981" s="136"/>
      <c r="AJ981" s="136"/>
      <c r="AK981" s="136"/>
      <c r="AL981" s="136"/>
      <c r="AM981" s="136"/>
      <c r="AN981" s="136"/>
      <c r="AO981" s="136"/>
      <c r="AP981" s="136"/>
      <c r="AQ981" s="136"/>
      <c r="AR981" s="136"/>
      <c r="AS981" s="136"/>
      <c r="AT981" s="136"/>
      <c r="AU981" s="136"/>
      <c r="AV981" s="136"/>
      <c r="AW981" s="136"/>
      <c r="AX981" s="136"/>
      <c r="AY981" s="136"/>
      <c r="AZ981" s="136"/>
      <c r="BA981" s="136"/>
      <c r="BB981" s="136"/>
      <c r="BC981" s="136"/>
      <c r="BD981" s="136"/>
      <c r="BE981" s="136"/>
      <c r="BF981" s="136"/>
      <c r="BG981" s="136"/>
      <c r="BH981" s="371"/>
      <c r="BI981" s="136"/>
      <c r="BJ981" s="321"/>
      <c r="BK981" s="136"/>
      <c r="BL981" s="136"/>
      <c r="BM981" s="136"/>
      <c r="BN981" s="318">
        <f t="shared" si="808"/>
        <v>976</v>
      </c>
      <c r="BO981" s="319">
        <f t="shared" si="809"/>
        <v>0</v>
      </c>
      <c r="BP981" s="58" t="str">
        <f t="shared" si="810"/>
        <v/>
      </c>
      <c r="BQ981" s="320" t="str">
        <f>IF(AI981="","",VLOOKUP(AJ981,[0]!Qualifier,(COLUMN(AJ981)-34),FALSE))</f>
        <v/>
      </c>
      <c r="BR981" s="320" t="str">
        <f>IF(AJ981="","",VLOOKUP(AK981,[0]!Qualifier,(COLUMN(AK981)-34),FALSE))</f>
        <v/>
      </c>
      <c r="BS981" s="320" t="str">
        <f>IF(AK981="","",VLOOKUP(AL981,[0]!Qualifier,(COLUMN(AL981)-34),FALSE))</f>
        <v/>
      </c>
      <c r="BT981" s="320" t="str">
        <f>IF(AL981="","",VLOOKUP(AM981,[0]!Qualifier,(COLUMN(AM981)-34),FALSE))</f>
        <v/>
      </c>
      <c r="BU981" s="320" t="str">
        <f>IF(AM981="","",VLOOKUP(AN981,[0]!Qualifier,(COLUMN(AN981)-34),FALSE))</f>
        <v/>
      </c>
      <c r="BV981" s="320" t="str">
        <f>IF(AN981="","",VLOOKUP(AO981,[0]!Qualifier,(COLUMN(AO981)-34),FALSE))</f>
        <v/>
      </c>
      <c r="BW981" s="320" t="str">
        <f>IF(AO981="","",VLOOKUP(AP981,[0]!Qualifier,(COLUMN(AP981)-34),FALSE))</f>
        <v/>
      </c>
      <c r="BX981" s="320" t="str">
        <f>IF(AP981="","",VLOOKUP(AQ981,[0]!Qualifier,(COLUMN(AQ981)-34),FALSE))</f>
        <v/>
      </c>
      <c r="BY981" s="320" t="str">
        <f>IF(AQ981="","",VLOOKUP(AR981,[0]!Qualifier,(COLUMN(AR981)-34),FALSE))</f>
        <v/>
      </c>
      <c r="BZ981" s="320" t="str">
        <f>IF(AR981="","",VLOOKUP(AS981,[0]!Qualifier,(COLUMN(AS981)-34),FALSE))</f>
        <v/>
      </c>
      <c r="CA981" s="320" t="str">
        <f>IF(AS981="","",VLOOKUP(AT981,[0]!Qualifier,(COLUMN(AT981)-34),FALSE))</f>
        <v/>
      </c>
      <c r="CB981" s="320" t="str">
        <f>IF(AT981="","",VLOOKUP(AU981,[0]!Qualifier,(COLUMN(AU981)-34),FALSE))</f>
        <v/>
      </c>
      <c r="CC981" s="320" t="str">
        <f>IF(AU981="","",VLOOKUP(AV981,[0]!Qualifier,(COLUMN(AV981)-34),FALSE))</f>
        <v/>
      </c>
      <c r="CD981" s="320" t="str">
        <f>IF(AV981="","",VLOOKUP(AW981,[0]!Qualifier,(COLUMN(AW981)-34),FALSE))</f>
        <v/>
      </c>
      <c r="CE981" s="320" t="str">
        <f>IF(AW981="","",VLOOKUP(AX981,[0]!Qualifier,(COLUMN(AX981)-34),FALSE))</f>
        <v/>
      </c>
      <c r="CF981" s="320" t="str">
        <f>IF(AX981="","",VLOOKUP(AY981,[0]!Qualifier,(COLUMN(AY981)-34),FALSE))</f>
        <v/>
      </c>
      <c r="CG981" s="320" t="str">
        <f>IF(AY981="","",VLOOKUP(AZ981,[0]!Qualifier,(COLUMN(AZ981)-34),FALSE))</f>
        <v/>
      </c>
      <c r="CH981" s="320" t="str">
        <f>IF(AZ981="","",VLOOKUP(BA981,[0]!Qualifier,(COLUMN(BA981)-34),FALSE))</f>
        <v/>
      </c>
      <c r="CI981" s="320" t="str">
        <f>IF(BA981="","",VLOOKUP(BB981,[0]!Qualifier,(COLUMN(BB981)-34),FALSE))</f>
        <v/>
      </c>
      <c r="CJ981" s="320"/>
      <c r="CK981" s="513" t="str">
        <f t="shared" si="811"/>
        <v>------------------</v>
      </c>
    </row>
    <row r="982" spans="2:89" ht="12.95" customHeight="1" outlineLevel="1" x14ac:dyDescent="0.35">
      <c r="B982" s="7" t="str">
        <f t="shared" si="783"/>
        <v/>
      </c>
      <c r="C982" s="59" t="str">
        <f t="shared" si="784"/>
        <v/>
      </c>
      <c r="D982" s="124" t="str">
        <f t="shared" si="785"/>
        <v/>
      </c>
      <c r="E982" s="16" t="str">
        <f t="shared" si="786"/>
        <v/>
      </c>
      <c r="F982" s="58" t="str">
        <f t="shared" si="787"/>
        <v/>
      </c>
      <c r="G982" s="58" t="str">
        <f t="shared" si="788"/>
        <v/>
      </c>
      <c r="H982" s="58" t="str">
        <f t="shared" si="789"/>
        <v/>
      </c>
      <c r="I982" s="58" t="str">
        <f t="shared" si="790"/>
        <v/>
      </c>
      <c r="J982" s="58" t="str">
        <f t="shared" si="791"/>
        <v/>
      </c>
      <c r="K982" s="58" t="str">
        <f t="shared" si="792"/>
        <v/>
      </c>
      <c r="L982" s="58" t="str">
        <f t="shared" si="793"/>
        <v/>
      </c>
      <c r="M982" s="58" t="str">
        <f t="shared" si="794"/>
        <v/>
      </c>
      <c r="N982" s="58" t="str">
        <f t="shared" si="795"/>
        <v/>
      </c>
      <c r="O982" s="58" t="str">
        <f t="shared" si="796"/>
        <v/>
      </c>
      <c r="P982" s="58" t="str">
        <f t="shared" si="797"/>
        <v/>
      </c>
      <c r="Q982" s="58" t="str">
        <f t="shared" si="798"/>
        <v/>
      </c>
      <c r="R982" s="58" t="str">
        <f t="shared" si="799"/>
        <v/>
      </c>
      <c r="S982" s="58" t="str">
        <f t="shared" si="800"/>
        <v/>
      </c>
      <c r="T982" s="58" t="str">
        <f t="shared" si="801"/>
        <v/>
      </c>
      <c r="U982" s="58" t="str">
        <f t="shared" si="802"/>
        <v/>
      </c>
      <c r="V982" s="58" t="str">
        <f t="shared" si="803"/>
        <v/>
      </c>
      <c r="W982" s="58" t="str">
        <f t="shared" si="804"/>
        <v/>
      </c>
      <c r="Y982" s="161" t="str">
        <f t="shared" si="805"/>
        <v xml:space="preserve"> </v>
      </c>
      <c r="Z982" s="8" t="str">
        <f t="shared" si="806"/>
        <v/>
      </c>
      <c r="AA982" s="7" t="str">
        <f t="shared" si="807"/>
        <v/>
      </c>
      <c r="AB982" s="29" t="str">
        <f t="shared" si="781"/>
        <v/>
      </c>
      <c r="AC982" s="29" t="str">
        <f t="shared" si="781"/>
        <v/>
      </c>
      <c r="AD982" s="29" t="str">
        <f t="shared" si="781"/>
        <v/>
      </c>
      <c r="AE982" s="29" t="str">
        <f t="shared" si="781"/>
        <v/>
      </c>
      <c r="AF982" s="29" t="str">
        <f t="shared" si="781"/>
        <v/>
      </c>
      <c r="AG982" s="29" t="str">
        <f t="shared" si="781"/>
        <v/>
      </c>
      <c r="AH982" s="48">
        <f t="shared" si="718"/>
        <v>977</v>
      </c>
      <c r="AI982" s="136"/>
      <c r="AJ982" s="136"/>
      <c r="AK982" s="136"/>
      <c r="AL982" s="136"/>
      <c r="AM982" s="136"/>
      <c r="AN982" s="136"/>
      <c r="AO982" s="136"/>
      <c r="AP982" s="136"/>
      <c r="AQ982" s="136"/>
      <c r="AR982" s="136"/>
      <c r="AS982" s="136"/>
      <c r="AT982" s="136"/>
      <c r="AU982" s="136"/>
      <c r="AV982" s="136"/>
      <c r="AW982" s="136"/>
      <c r="AX982" s="136"/>
      <c r="AY982" s="136"/>
      <c r="AZ982" s="136"/>
      <c r="BA982" s="136"/>
      <c r="BB982" s="136"/>
      <c r="BC982" s="136"/>
      <c r="BD982" s="136"/>
      <c r="BE982" s="136"/>
      <c r="BF982" s="136"/>
      <c r="BG982" s="136"/>
      <c r="BH982" s="371"/>
      <c r="BI982" s="136"/>
      <c r="BJ982" s="321"/>
      <c r="BK982" s="136"/>
      <c r="BL982" s="136"/>
      <c r="BM982" s="136"/>
      <c r="BN982" s="318">
        <f t="shared" si="808"/>
        <v>977</v>
      </c>
      <c r="BO982" s="319">
        <f t="shared" si="809"/>
        <v>0</v>
      </c>
      <c r="BP982" s="58" t="str">
        <f t="shared" si="810"/>
        <v/>
      </c>
      <c r="BQ982" s="320" t="str">
        <f>IF(AI982="","",VLOOKUP(AJ982,[0]!Qualifier,(COLUMN(AJ982)-34),FALSE))</f>
        <v/>
      </c>
      <c r="BR982" s="320" t="str">
        <f>IF(AJ982="","",VLOOKUP(AK982,[0]!Qualifier,(COLUMN(AK982)-34),FALSE))</f>
        <v/>
      </c>
      <c r="BS982" s="320" t="str">
        <f>IF(AK982="","",VLOOKUP(AL982,[0]!Qualifier,(COLUMN(AL982)-34),FALSE))</f>
        <v/>
      </c>
      <c r="BT982" s="320" t="str">
        <f>IF(AL982="","",VLOOKUP(AM982,[0]!Qualifier,(COLUMN(AM982)-34),FALSE))</f>
        <v/>
      </c>
      <c r="BU982" s="320" t="str">
        <f>IF(AM982="","",VLOOKUP(AN982,[0]!Qualifier,(COLUMN(AN982)-34),FALSE))</f>
        <v/>
      </c>
      <c r="BV982" s="320" t="str">
        <f>IF(AN982="","",VLOOKUP(AO982,[0]!Qualifier,(COLUMN(AO982)-34),FALSE))</f>
        <v/>
      </c>
      <c r="BW982" s="320" t="str">
        <f>IF(AO982="","",VLOOKUP(AP982,[0]!Qualifier,(COLUMN(AP982)-34),FALSE))</f>
        <v/>
      </c>
      <c r="BX982" s="320" t="str">
        <f>IF(AP982="","",VLOOKUP(AQ982,[0]!Qualifier,(COLUMN(AQ982)-34),FALSE))</f>
        <v/>
      </c>
      <c r="BY982" s="320" t="str">
        <f>IF(AQ982="","",VLOOKUP(AR982,[0]!Qualifier,(COLUMN(AR982)-34),FALSE))</f>
        <v/>
      </c>
      <c r="BZ982" s="320" t="str">
        <f>IF(AR982="","",VLOOKUP(AS982,[0]!Qualifier,(COLUMN(AS982)-34),FALSE))</f>
        <v/>
      </c>
      <c r="CA982" s="320" t="str">
        <f>IF(AS982="","",VLOOKUP(AT982,[0]!Qualifier,(COLUMN(AT982)-34),FALSE))</f>
        <v/>
      </c>
      <c r="CB982" s="320" t="str">
        <f>IF(AT982="","",VLOOKUP(AU982,[0]!Qualifier,(COLUMN(AU982)-34),FALSE))</f>
        <v/>
      </c>
      <c r="CC982" s="320" t="str">
        <f>IF(AU982="","",VLOOKUP(AV982,[0]!Qualifier,(COLUMN(AV982)-34),FALSE))</f>
        <v/>
      </c>
      <c r="CD982" s="320" t="str">
        <f>IF(AV982="","",VLOOKUP(AW982,[0]!Qualifier,(COLUMN(AW982)-34),FALSE))</f>
        <v/>
      </c>
      <c r="CE982" s="320" t="str">
        <f>IF(AW982="","",VLOOKUP(AX982,[0]!Qualifier,(COLUMN(AX982)-34),FALSE))</f>
        <v/>
      </c>
      <c r="CF982" s="320" t="str">
        <f>IF(AX982="","",VLOOKUP(AY982,[0]!Qualifier,(COLUMN(AY982)-34),FALSE))</f>
        <v/>
      </c>
      <c r="CG982" s="320" t="str">
        <f>IF(AY982="","",VLOOKUP(AZ982,[0]!Qualifier,(COLUMN(AZ982)-34),FALSE))</f>
        <v/>
      </c>
      <c r="CH982" s="320" t="str">
        <f>IF(AZ982="","",VLOOKUP(BA982,[0]!Qualifier,(COLUMN(BA982)-34),FALSE))</f>
        <v/>
      </c>
      <c r="CI982" s="320" t="str">
        <f>IF(BA982="","",VLOOKUP(BB982,[0]!Qualifier,(COLUMN(BB982)-34),FALSE))</f>
        <v/>
      </c>
      <c r="CJ982" s="320"/>
      <c r="CK982" s="513" t="str">
        <f t="shared" si="811"/>
        <v>------------------</v>
      </c>
    </row>
    <row r="983" spans="2:89" ht="12.95" customHeight="1" outlineLevel="1" x14ac:dyDescent="0.35">
      <c r="B983" s="7" t="str">
        <f t="shared" si="783"/>
        <v/>
      </c>
      <c r="C983" s="59" t="str">
        <f t="shared" si="784"/>
        <v/>
      </c>
      <c r="D983" s="124" t="str">
        <f t="shared" si="785"/>
        <v/>
      </c>
      <c r="E983" s="16" t="str">
        <f t="shared" si="786"/>
        <v/>
      </c>
      <c r="F983" s="58" t="str">
        <f t="shared" si="787"/>
        <v/>
      </c>
      <c r="G983" s="58" t="str">
        <f t="shared" si="788"/>
        <v/>
      </c>
      <c r="H983" s="58" t="str">
        <f t="shared" si="789"/>
        <v/>
      </c>
      <c r="I983" s="58" t="str">
        <f t="shared" si="790"/>
        <v/>
      </c>
      <c r="J983" s="58" t="str">
        <f t="shared" si="791"/>
        <v/>
      </c>
      <c r="K983" s="58" t="str">
        <f t="shared" si="792"/>
        <v/>
      </c>
      <c r="L983" s="58" t="str">
        <f t="shared" si="793"/>
        <v/>
      </c>
      <c r="M983" s="58" t="str">
        <f t="shared" si="794"/>
        <v/>
      </c>
      <c r="N983" s="58" t="str">
        <f t="shared" si="795"/>
        <v/>
      </c>
      <c r="O983" s="58" t="str">
        <f t="shared" si="796"/>
        <v/>
      </c>
      <c r="P983" s="58" t="str">
        <f t="shared" si="797"/>
        <v/>
      </c>
      <c r="Q983" s="58" t="str">
        <f t="shared" si="798"/>
        <v/>
      </c>
      <c r="R983" s="58" t="str">
        <f t="shared" si="799"/>
        <v/>
      </c>
      <c r="S983" s="58" t="str">
        <f t="shared" si="800"/>
        <v/>
      </c>
      <c r="T983" s="58" t="str">
        <f t="shared" si="801"/>
        <v/>
      </c>
      <c r="U983" s="58" t="str">
        <f t="shared" si="802"/>
        <v/>
      </c>
      <c r="V983" s="58" t="str">
        <f t="shared" si="803"/>
        <v/>
      </c>
      <c r="W983" s="58" t="str">
        <f t="shared" si="804"/>
        <v/>
      </c>
      <c r="Y983" s="161" t="str">
        <f t="shared" si="805"/>
        <v xml:space="preserve"> </v>
      </c>
      <c r="Z983" s="8" t="str">
        <f t="shared" si="806"/>
        <v/>
      </c>
      <c r="AA983" s="7" t="str">
        <f t="shared" si="807"/>
        <v/>
      </c>
      <c r="AB983" s="29" t="str">
        <f t="shared" si="781"/>
        <v/>
      </c>
      <c r="AC983" s="29" t="str">
        <f t="shared" si="781"/>
        <v/>
      </c>
      <c r="AD983" s="29" t="str">
        <f t="shared" si="781"/>
        <v/>
      </c>
      <c r="AE983" s="29" t="str">
        <f t="shared" si="781"/>
        <v/>
      </c>
      <c r="AF983" s="29" t="str">
        <f t="shared" si="781"/>
        <v/>
      </c>
      <c r="AG983" s="29" t="str">
        <f t="shared" si="781"/>
        <v/>
      </c>
      <c r="AH983" s="48">
        <f t="shared" si="718"/>
        <v>978</v>
      </c>
      <c r="AI983" s="136"/>
      <c r="AJ983" s="136"/>
      <c r="AK983" s="136"/>
      <c r="AL983" s="136"/>
      <c r="AM983" s="136"/>
      <c r="AN983" s="136"/>
      <c r="AO983" s="136"/>
      <c r="AP983" s="136"/>
      <c r="AQ983" s="136"/>
      <c r="AR983" s="136"/>
      <c r="AS983" s="136"/>
      <c r="AT983" s="136"/>
      <c r="AU983" s="136"/>
      <c r="AV983" s="136"/>
      <c r="AW983" s="136"/>
      <c r="AX983" s="136"/>
      <c r="AY983" s="136"/>
      <c r="AZ983" s="136"/>
      <c r="BA983" s="136"/>
      <c r="BB983" s="136"/>
      <c r="BC983" s="136"/>
      <c r="BD983" s="136"/>
      <c r="BE983" s="136"/>
      <c r="BF983" s="136"/>
      <c r="BG983" s="136"/>
      <c r="BH983" s="371"/>
      <c r="BI983" s="136"/>
      <c r="BJ983" s="321"/>
      <c r="BK983" s="136"/>
      <c r="BL983" s="136"/>
      <c r="BM983" s="136"/>
      <c r="BN983" s="318">
        <f t="shared" si="808"/>
        <v>978</v>
      </c>
      <c r="BO983" s="319">
        <f t="shared" si="809"/>
        <v>0</v>
      </c>
      <c r="BP983" s="58" t="str">
        <f>IF(BO983&gt;0,AJ1053,"")</f>
        <v/>
      </c>
      <c r="BQ983" s="320" t="str">
        <f>IF(AI983="","",VLOOKUP(AJ983,[0]!Qualifier,(COLUMN(AJ983)-34),FALSE))</f>
        <v/>
      </c>
      <c r="BR983" s="320" t="str">
        <f>IF(AJ983="","",VLOOKUP(AK983,[0]!Qualifier,(COLUMN(AK983)-34),FALSE))</f>
        <v/>
      </c>
      <c r="BS983" s="320" t="str">
        <f>IF(AK983="","",VLOOKUP(AL983,[0]!Qualifier,(COLUMN(AL983)-34),FALSE))</f>
        <v/>
      </c>
      <c r="BT983" s="320" t="str">
        <f>IF(AL983="","",VLOOKUP(AM983,[0]!Qualifier,(COLUMN(AM983)-34),FALSE))</f>
        <v/>
      </c>
      <c r="BU983" s="320" t="str">
        <f>IF(AM983="","",VLOOKUP(AN983,[0]!Qualifier,(COLUMN(AN983)-34),FALSE))</f>
        <v/>
      </c>
      <c r="BV983" s="320" t="str">
        <f>IF(AN983="","",VLOOKUP(AO983,[0]!Qualifier,(COLUMN(AO983)-34),FALSE))</f>
        <v/>
      </c>
      <c r="BW983" s="320" t="str">
        <f>IF(AO983="","",VLOOKUP(AP983,[0]!Qualifier,(COLUMN(AP983)-34),FALSE))</f>
        <v/>
      </c>
      <c r="BX983" s="320" t="str">
        <f>IF(AP983="","",VLOOKUP(AQ983,[0]!Qualifier,(COLUMN(AQ983)-34),FALSE))</f>
        <v/>
      </c>
      <c r="BY983" s="320" t="str">
        <f>IF(AQ983="","",VLOOKUP(AR983,[0]!Qualifier,(COLUMN(AR983)-34),FALSE))</f>
        <v/>
      </c>
      <c r="BZ983" s="320" t="str">
        <f>IF(AR983="","",VLOOKUP(AS983,[0]!Qualifier,(COLUMN(AS983)-34),FALSE))</f>
        <v/>
      </c>
      <c r="CA983" s="320" t="str">
        <f>IF(AS983="","",VLOOKUP(AT983,[0]!Qualifier,(COLUMN(AT983)-34),FALSE))</f>
        <v/>
      </c>
      <c r="CB983" s="320" t="str">
        <f>IF(AT983="","",VLOOKUP(AU983,[0]!Qualifier,(COLUMN(AU983)-34),FALSE))</f>
        <v/>
      </c>
      <c r="CC983" s="320" t="str">
        <f>IF(AU983="","",VLOOKUP(AV983,[0]!Qualifier,(COLUMN(AV983)-34),FALSE))</f>
        <v/>
      </c>
      <c r="CD983" s="320" t="str">
        <f>IF(AV983="","",VLOOKUP(AW983,[0]!Qualifier,(COLUMN(AW983)-34),FALSE))</f>
        <v/>
      </c>
      <c r="CE983" s="320" t="str">
        <f>IF(AW983="","",VLOOKUP(AX983,[0]!Qualifier,(COLUMN(AX983)-34),FALSE))</f>
        <v/>
      </c>
      <c r="CF983" s="320" t="str">
        <f>IF(AX983="","",VLOOKUP(AY983,[0]!Qualifier,(COLUMN(AY983)-34),FALSE))</f>
        <v/>
      </c>
      <c r="CG983" s="320" t="str">
        <f>IF(AY983="","",VLOOKUP(AZ983,[0]!Qualifier,(COLUMN(AZ983)-34),FALSE))</f>
        <v/>
      </c>
      <c r="CH983" s="320" t="str">
        <f>IF(AZ983="","",VLOOKUP(BA983,[0]!Qualifier,(COLUMN(BA983)-34),FALSE))</f>
        <v/>
      </c>
      <c r="CI983" s="320" t="str">
        <f>IF(BA983="","",VLOOKUP(BB983,[0]!Qualifier,(COLUMN(BB983)-34),FALSE))</f>
        <v/>
      </c>
      <c r="CJ983" s="320"/>
      <c r="CK983" s="513" t="str">
        <f t="shared" si="811"/>
        <v>------------------</v>
      </c>
    </row>
    <row r="984" spans="2:89" ht="12.95" customHeight="1" outlineLevel="1" x14ac:dyDescent="0.35">
      <c r="B984" s="7" t="str">
        <f t="shared" si="783"/>
        <v/>
      </c>
      <c r="C984" s="59" t="str">
        <f t="shared" si="784"/>
        <v/>
      </c>
      <c r="D984" s="124" t="str">
        <f t="shared" si="785"/>
        <v/>
      </c>
      <c r="E984" s="16" t="str">
        <f t="shared" si="786"/>
        <v/>
      </c>
      <c r="F984" s="58" t="str">
        <f t="shared" si="787"/>
        <v/>
      </c>
      <c r="G984" s="58" t="str">
        <f t="shared" si="788"/>
        <v/>
      </c>
      <c r="H984" s="58" t="str">
        <f t="shared" si="789"/>
        <v/>
      </c>
      <c r="I984" s="58" t="str">
        <f t="shared" si="790"/>
        <v/>
      </c>
      <c r="J984" s="58" t="str">
        <f t="shared" si="791"/>
        <v/>
      </c>
      <c r="K984" s="58" t="str">
        <f t="shared" si="792"/>
        <v/>
      </c>
      <c r="L984" s="58" t="str">
        <f t="shared" si="793"/>
        <v/>
      </c>
      <c r="M984" s="58" t="str">
        <f t="shared" si="794"/>
        <v/>
      </c>
      <c r="N984" s="58" t="str">
        <f t="shared" si="795"/>
        <v/>
      </c>
      <c r="O984" s="58" t="str">
        <f t="shared" si="796"/>
        <v/>
      </c>
      <c r="P984" s="58" t="str">
        <f t="shared" si="797"/>
        <v/>
      </c>
      <c r="Q984" s="58" t="str">
        <f t="shared" si="798"/>
        <v/>
      </c>
      <c r="R984" s="58" t="str">
        <f t="shared" si="799"/>
        <v/>
      </c>
      <c r="S984" s="58" t="str">
        <f t="shared" si="800"/>
        <v/>
      </c>
      <c r="T984" s="58" t="str">
        <f t="shared" si="801"/>
        <v/>
      </c>
      <c r="U984" s="58" t="str">
        <f t="shared" si="802"/>
        <v/>
      </c>
      <c r="V984" s="58" t="str">
        <f t="shared" si="803"/>
        <v/>
      </c>
      <c r="W984" s="58" t="str">
        <f t="shared" si="804"/>
        <v/>
      </c>
      <c r="Y984" s="161" t="str">
        <f t="shared" si="805"/>
        <v xml:space="preserve"> </v>
      </c>
      <c r="Z984" s="8" t="str">
        <f t="shared" si="806"/>
        <v/>
      </c>
      <c r="AA984" s="7" t="str">
        <f t="shared" si="807"/>
        <v/>
      </c>
      <c r="AB984" s="29" t="str">
        <f t="shared" si="781"/>
        <v/>
      </c>
      <c r="AC984" s="29" t="str">
        <f t="shared" si="781"/>
        <v/>
      </c>
      <c r="AD984" s="29" t="str">
        <f t="shared" si="781"/>
        <v/>
      </c>
      <c r="AE984" s="29" t="str">
        <f t="shared" si="781"/>
        <v/>
      </c>
      <c r="AF984" s="29" t="str">
        <f t="shared" si="781"/>
        <v/>
      </c>
      <c r="AG984" s="29" t="str">
        <f t="shared" si="781"/>
        <v/>
      </c>
      <c r="AH984" s="48">
        <f t="shared" si="718"/>
        <v>979</v>
      </c>
      <c r="AI984" s="136"/>
      <c r="AJ984" s="136"/>
      <c r="AK984" s="136"/>
      <c r="AL984" s="136"/>
      <c r="AM984" s="136"/>
      <c r="AN984" s="136"/>
      <c r="AO984" s="136"/>
      <c r="AP984" s="136"/>
      <c r="AQ984" s="136"/>
      <c r="AR984" s="136"/>
      <c r="AS984" s="136"/>
      <c r="AT984" s="136"/>
      <c r="AU984" s="136"/>
      <c r="AV984" s="136"/>
      <c r="AW984" s="136"/>
      <c r="AX984" s="136"/>
      <c r="AY984" s="136"/>
      <c r="AZ984" s="136"/>
      <c r="BA984" s="136"/>
      <c r="BB984" s="136"/>
      <c r="BC984" s="136"/>
      <c r="BD984" s="136"/>
      <c r="BE984" s="136"/>
      <c r="BF984" s="136"/>
      <c r="BG984" s="136"/>
      <c r="BH984" s="371"/>
      <c r="BI984" s="136"/>
      <c r="BJ984" s="321"/>
      <c r="BK984" s="136"/>
      <c r="BL984" s="136"/>
      <c r="BM984" s="136"/>
      <c r="BN984" s="318">
        <f t="shared" si="808"/>
        <v>979</v>
      </c>
      <c r="BO984" s="319">
        <f t="shared" si="809"/>
        <v>0</v>
      </c>
      <c r="BP984" s="58" t="str">
        <f>IF(BO984&gt;0,AJ1054,"")</f>
        <v/>
      </c>
      <c r="BQ984" s="320" t="str">
        <f>IF(AI984="","",VLOOKUP(AJ984,[0]!Qualifier,(COLUMN(AJ984)-34),FALSE))</f>
        <v/>
      </c>
      <c r="BR984" s="320" t="str">
        <f>IF(AJ984="","",VLOOKUP(AK984,[0]!Qualifier,(COLUMN(AK984)-34),FALSE))</f>
        <v/>
      </c>
      <c r="BS984" s="320" t="str">
        <f>IF(AK984="","",VLOOKUP(AL984,[0]!Qualifier,(COLUMN(AL984)-34),FALSE))</f>
        <v/>
      </c>
      <c r="BT984" s="320" t="str">
        <f>IF(AL984="","",VLOOKUP(AM984,[0]!Qualifier,(COLUMN(AM984)-34),FALSE))</f>
        <v/>
      </c>
      <c r="BU984" s="320" t="str">
        <f>IF(AM984="","",VLOOKUP(AN984,[0]!Qualifier,(COLUMN(AN984)-34),FALSE))</f>
        <v/>
      </c>
      <c r="BV984" s="320" t="str">
        <f>IF(AN984="","",VLOOKUP(AO984,[0]!Qualifier,(COLUMN(AO984)-34),FALSE))</f>
        <v/>
      </c>
      <c r="BW984" s="320" t="str">
        <f>IF(AO984="","",VLOOKUP(AP984,[0]!Qualifier,(COLUMN(AP984)-34),FALSE))</f>
        <v/>
      </c>
      <c r="BX984" s="320" t="str">
        <f>IF(AP984="","",VLOOKUP(AQ984,[0]!Qualifier,(COLUMN(AQ984)-34),FALSE))</f>
        <v/>
      </c>
      <c r="BY984" s="320" t="str">
        <f>IF(AQ984="","",VLOOKUP(AR984,[0]!Qualifier,(COLUMN(AR984)-34),FALSE))</f>
        <v/>
      </c>
      <c r="BZ984" s="320" t="str">
        <f>IF(AR984="","",VLOOKUP(AS984,[0]!Qualifier,(COLUMN(AS984)-34),FALSE))</f>
        <v/>
      </c>
      <c r="CA984" s="320" t="str">
        <f>IF(AS984="","",VLOOKUP(AT984,[0]!Qualifier,(COLUMN(AT984)-34),FALSE))</f>
        <v/>
      </c>
      <c r="CB984" s="320" t="str">
        <f>IF(AT984="","",VLOOKUP(AU984,[0]!Qualifier,(COLUMN(AU984)-34),FALSE))</f>
        <v/>
      </c>
      <c r="CC984" s="320" t="str">
        <f>IF(AU984="","",VLOOKUP(AV984,[0]!Qualifier,(COLUMN(AV984)-34),FALSE))</f>
        <v/>
      </c>
      <c r="CD984" s="320" t="str">
        <f>IF(AV984="","",VLOOKUP(AW984,[0]!Qualifier,(COLUMN(AW984)-34),FALSE))</f>
        <v/>
      </c>
      <c r="CE984" s="320" t="str">
        <f>IF(AW984="","",VLOOKUP(AX984,[0]!Qualifier,(COLUMN(AX984)-34),FALSE))</f>
        <v/>
      </c>
      <c r="CF984" s="320" t="str">
        <f>IF(AX984="","",VLOOKUP(AY984,[0]!Qualifier,(COLUMN(AY984)-34),FALSE))</f>
        <v/>
      </c>
      <c r="CG984" s="320" t="str">
        <f>IF(AY984="","",VLOOKUP(AZ984,[0]!Qualifier,(COLUMN(AZ984)-34),FALSE))</f>
        <v/>
      </c>
      <c r="CH984" s="320" t="str">
        <f>IF(AZ984="","",VLOOKUP(BA984,[0]!Qualifier,(COLUMN(BA984)-34),FALSE))</f>
        <v/>
      </c>
      <c r="CI984" s="320" t="str">
        <f>IF(BA984="","",VLOOKUP(BB984,[0]!Qualifier,(COLUMN(BB984)-34),FALSE))</f>
        <v/>
      </c>
      <c r="CJ984" s="320"/>
      <c r="CK984" s="513" t="str">
        <f t="shared" si="811"/>
        <v>------------------</v>
      </c>
    </row>
    <row r="985" spans="2:89" ht="12.95" customHeight="1" outlineLevel="1" x14ac:dyDescent="0.35">
      <c r="B985" s="7" t="str">
        <f t="shared" si="783"/>
        <v/>
      </c>
      <c r="C985" s="59" t="str">
        <f t="shared" si="784"/>
        <v/>
      </c>
      <c r="D985" s="124" t="str">
        <f t="shared" si="785"/>
        <v/>
      </c>
      <c r="E985" s="16" t="str">
        <f t="shared" si="786"/>
        <v/>
      </c>
      <c r="F985" s="58" t="str">
        <f t="shared" si="787"/>
        <v/>
      </c>
      <c r="G985" s="58" t="str">
        <f t="shared" si="788"/>
        <v/>
      </c>
      <c r="H985" s="58" t="str">
        <f t="shared" si="789"/>
        <v/>
      </c>
      <c r="I985" s="58" t="str">
        <f t="shared" si="790"/>
        <v/>
      </c>
      <c r="J985" s="58" t="str">
        <f t="shared" si="791"/>
        <v/>
      </c>
      <c r="K985" s="58" t="str">
        <f t="shared" si="792"/>
        <v/>
      </c>
      <c r="L985" s="58" t="str">
        <f t="shared" si="793"/>
        <v/>
      </c>
      <c r="M985" s="58" t="str">
        <f t="shared" si="794"/>
        <v/>
      </c>
      <c r="N985" s="58" t="str">
        <f t="shared" si="795"/>
        <v/>
      </c>
      <c r="O985" s="58" t="str">
        <f t="shared" si="796"/>
        <v/>
      </c>
      <c r="P985" s="58" t="str">
        <f t="shared" si="797"/>
        <v/>
      </c>
      <c r="Q985" s="58" t="str">
        <f t="shared" si="798"/>
        <v/>
      </c>
      <c r="R985" s="58" t="str">
        <f t="shared" si="799"/>
        <v/>
      </c>
      <c r="S985" s="58" t="str">
        <f t="shared" si="800"/>
        <v/>
      </c>
      <c r="T985" s="58" t="str">
        <f t="shared" si="801"/>
        <v/>
      </c>
      <c r="U985" s="58" t="str">
        <f t="shared" si="802"/>
        <v/>
      </c>
      <c r="V985" s="58" t="str">
        <f t="shared" si="803"/>
        <v/>
      </c>
      <c r="W985" s="58" t="str">
        <f t="shared" si="804"/>
        <v/>
      </c>
      <c r="Y985" s="161" t="str">
        <f t="shared" si="805"/>
        <v xml:space="preserve"> </v>
      </c>
      <c r="Z985" s="8" t="str">
        <f t="shared" si="806"/>
        <v/>
      </c>
      <c r="AA985" s="7" t="str">
        <f t="shared" si="807"/>
        <v/>
      </c>
      <c r="AB985" s="29" t="str">
        <f t="shared" si="781"/>
        <v/>
      </c>
      <c r="AC985" s="29" t="str">
        <f t="shared" si="781"/>
        <v/>
      </c>
      <c r="AD985" s="29" t="str">
        <f t="shared" si="781"/>
        <v/>
      </c>
      <c r="AE985" s="29" t="str">
        <f t="shared" si="781"/>
        <v/>
      </c>
      <c r="AF985" s="29" t="str">
        <f t="shared" si="781"/>
        <v/>
      </c>
      <c r="AG985" s="29" t="str">
        <f t="shared" si="781"/>
        <v/>
      </c>
      <c r="AH985" s="48">
        <f t="shared" si="718"/>
        <v>980</v>
      </c>
      <c r="AI985" s="136"/>
      <c r="AJ985" s="136"/>
      <c r="AK985" s="136"/>
      <c r="AL985" s="136"/>
      <c r="AM985" s="136"/>
      <c r="AN985" s="136"/>
      <c r="AO985" s="136"/>
      <c r="AP985" s="136"/>
      <c r="AQ985" s="136"/>
      <c r="AR985" s="136"/>
      <c r="AS985" s="136"/>
      <c r="AT985" s="136"/>
      <c r="AU985" s="136"/>
      <c r="AV985" s="136"/>
      <c r="AW985" s="136"/>
      <c r="AX985" s="136"/>
      <c r="AY985" s="136"/>
      <c r="AZ985" s="136"/>
      <c r="BA985" s="136"/>
      <c r="BB985" s="136"/>
      <c r="BC985" s="136"/>
      <c r="BD985" s="136"/>
      <c r="BE985" s="136"/>
      <c r="BF985" s="136"/>
      <c r="BG985" s="136"/>
      <c r="BH985" s="371"/>
      <c r="BI985" s="136"/>
      <c r="BJ985" s="321"/>
      <c r="BK985" s="136"/>
      <c r="BL985" s="136"/>
      <c r="BM985" s="136"/>
      <c r="BN985" s="318">
        <f t="shared" si="808"/>
        <v>980</v>
      </c>
      <c r="BO985" s="319">
        <f t="shared" si="809"/>
        <v>0</v>
      </c>
      <c r="BP985" s="58" t="str">
        <f t="shared" ref="BP985:BP991" si="812">IF(BO985&gt;0,AJ1088,"")</f>
        <v/>
      </c>
      <c r="BQ985" s="320" t="str">
        <f>IF(AI985="","",VLOOKUP(AJ985,[0]!Qualifier,(COLUMN(AJ985)-34),FALSE))</f>
        <v/>
      </c>
      <c r="BR985" s="320" t="str">
        <f>IF(AJ985="","",VLOOKUP(AK985,[0]!Qualifier,(COLUMN(AK985)-34),FALSE))</f>
        <v/>
      </c>
      <c r="BS985" s="320" t="str">
        <f>IF(AK985="","",VLOOKUP(AL985,[0]!Qualifier,(COLUMN(AL985)-34),FALSE))</f>
        <v/>
      </c>
      <c r="BT985" s="320" t="str">
        <f>IF(AL985="","",VLOOKUP(AM985,[0]!Qualifier,(COLUMN(AM985)-34),FALSE))</f>
        <v/>
      </c>
      <c r="BU985" s="320" t="str">
        <f>IF(AM985="","",VLOOKUP(AN985,[0]!Qualifier,(COLUMN(AN985)-34),FALSE))</f>
        <v/>
      </c>
      <c r="BV985" s="320" t="str">
        <f>IF(AN985="","",VLOOKUP(AO985,[0]!Qualifier,(COLUMN(AO985)-34),FALSE))</f>
        <v/>
      </c>
      <c r="BW985" s="320" t="str">
        <f>IF(AO985="","",VLOOKUP(AP985,[0]!Qualifier,(COLUMN(AP985)-34),FALSE))</f>
        <v/>
      </c>
      <c r="BX985" s="320" t="str">
        <f>IF(AP985="","",VLOOKUP(AQ985,[0]!Qualifier,(COLUMN(AQ985)-34),FALSE))</f>
        <v/>
      </c>
      <c r="BY985" s="320" t="str">
        <f>IF(AQ985="","",VLOOKUP(AR985,[0]!Qualifier,(COLUMN(AR985)-34),FALSE))</f>
        <v/>
      </c>
      <c r="BZ985" s="320" t="str">
        <f>IF(AR985="","",VLOOKUP(AS985,[0]!Qualifier,(COLUMN(AS985)-34),FALSE))</f>
        <v/>
      </c>
      <c r="CA985" s="320" t="str">
        <f>IF(AS985="","",VLOOKUP(AT985,[0]!Qualifier,(COLUMN(AT985)-34),FALSE))</f>
        <v/>
      </c>
      <c r="CB985" s="320" t="str">
        <f>IF(AT985="","",VLOOKUP(AU985,[0]!Qualifier,(COLUMN(AU985)-34),FALSE))</f>
        <v/>
      </c>
      <c r="CC985" s="320" t="str">
        <f>IF(AU985="","",VLOOKUP(AV985,[0]!Qualifier,(COLUMN(AV985)-34),FALSE))</f>
        <v/>
      </c>
      <c r="CD985" s="320" t="str">
        <f>IF(AV985="","",VLOOKUP(AW985,[0]!Qualifier,(COLUMN(AW985)-34),FALSE))</f>
        <v/>
      </c>
      <c r="CE985" s="320" t="str">
        <f>IF(AW985="","",VLOOKUP(AX985,[0]!Qualifier,(COLUMN(AX985)-34),FALSE))</f>
        <v/>
      </c>
      <c r="CF985" s="320" t="str">
        <f>IF(AX985="","",VLOOKUP(AY985,[0]!Qualifier,(COLUMN(AY985)-34),FALSE))</f>
        <v/>
      </c>
      <c r="CG985" s="320" t="str">
        <f>IF(AY985="","",VLOOKUP(AZ985,[0]!Qualifier,(COLUMN(AZ985)-34),FALSE))</f>
        <v/>
      </c>
      <c r="CH985" s="320" t="str">
        <f>IF(AZ985="","",VLOOKUP(BA985,[0]!Qualifier,(COLUMN(BA985)-34),FALSE))</f>
        <v/>
      </c>
      <c r="CI985" s="320" t="str">
        <f>IF(BA985="","",VLOOKUP(BB985,[0]!Qualifier,(COLUMN(BB985)-34),FALSE))</f>
        <v/>
      </c>
      <c r="CJ985" s="320"/>
      <c r="CK985" s="513" t="str">
        <f t="shared" si="811"/>
        <v>------------------</v>
      </c>
    </row>
    <row r="986" spans="2:89" ht="12.95" customHeight="1" outlineLevel="1" x14ac:dyDescent="0.35">
      <c r="B986" s="7" t="str">
        <f t="shared" si="783"/>
        <v/>
      </c>
      <c r="C986" s="59" t="str">
        <f t="shared" si="784"/>
        <v/>
      </c>
      <c r="D986" s="124" t="str">
        <f t="shared" si="785"/>
        <v/>
      </c>
      <c r="E986" s="16" t="str">
        <f t="shared" si="786"/>
        <v/>
      </c>
      <c r="F986" s="58" t="str">
        <f t="shared" si="787"/>
        <v/>
      </c>
      <c r="G986" s="58" t="str">
        <f t="shared" si="788"/>
        <v/>
      </c>
      <c r="H986" s="58" t="str">
        <f t="shared" si="789"/>
        <v/>
      </c>
      <c r="I986" s="58" t="str">
        <f t="shared" si="790"/>
        <v/>
      </c>
      <c r="J986" s="58" t="str">
        <f t="shared" si="791"/>
        <v/>
      </c>
      <c r="K986" s="58" t="str">
        <f t="shared" si="792"/>
        <v/>
      </c>
      <c r="L986" s="58" t="str">
        <f t="shared" si="793"/>
        <v/>
      </c>
      <c r="M986" s="58" t="str">
        <f t="shared" si="794"/>
        <v/>
      </c>
      <c r="N986" s="58" t="str">
        <f t="shared" si="795"/>
        <v/>
      </c>
      <c r="O986" s="58" t="str">
        <f t="shared" si="796"/>
        <v/>
      </c>
      <c r="P986" s="58" t="str">
        <f t="shared" si="797"/>
        <v/>
      </c>
      <c r="Q986" s="58" t="str">
        <f t="shared" si="798"/>
        <v/>
      </c>
      <c r="R986" s="58" t="str">
        <f t="shared" si="799"/>
        <v/>
      </c>
      <c r="S986" s="58" t="str">
        <f t="shared" si="800"/>
        <v/>
      </c>
      <c r="T986" s="58" t="str">
        <f t="shared" si="801"/>
        <v/>
      </c>
      <c r="U986" s="58" t="str">
        <f t="shared" si="802"/>
        <v/>
      </c>
      <c r="V986" s="58" t="str">
        <f t="shared" si="803"/>
        <v/>
      </c>
      <c r="W986" s="58" t="str">
        <f t="shared" si="804"/>
        <v/>
      </c>
      <c r="Y986" s="161" t="str">
        <f t="shared" si="805"/>
        <v xml:space="preserve"> </v>
      </c>
      <c r="Z986" s="8" t="str">
        <f t="shared" si="806"/>
        <v/>
      </c>
      <c r="AA986" s="7" t="str">
        <f t="shared" si="807"/>
        <v/>
      </c>
      <c r="AB986" s="29" t="str">
        <f t="shared" ref="AB986:AG991" si="813">MID(TEXT($Z986,"000000"),AB$5,1)</f>
        <v/>
      </c>
      <c r="AC986" s="29" t="str">
        <f t="shared" si="813"/>
        <v/>
      </c>
      <c r="AD986" s="29" t="str">
        <f t="shared" si="813"/>
        <v/>
      </c>
      <c r="AE986" s="29" t="str">
        <f t="shared" si="813"/>
        <v/>
      </c>
      <c r="AF986" s="29" t="str">
        <f t="shared" si="813"/>
        <v/>
      </c>
      <c r="AG986" s="29" t="str">
        <f t="shared" si="813"/>
        <v/>
      </c>
      <c r="AH986" s="48">
        <f t="shared" si="718"/>
        <v>981</v>
      </c>
      <c r="AI986" s="136"/>
      <c r="AJ986" s="136"/>
      <c r="AK986" s="136"/>
      <c r="AL986" s="136"/>
      <c r="AM986" s="136"/>
      <c r="AN986" s="136"/>
      <c r="AO986" s="136"/>
      <c r="AP986" s="136"/>
      <c r="AQ986" s="136"/>
      <c r="AR986" s="136"/>
      <c r="AS986" s="136"/>
      <c r="AT986" s="136"/>
      <c r="AU986" s="136"/>
      <c r="AV986" s="136"/>
      <c r="AW986" s="136"/>
      <c r="AX986" s="136"/>
      <c r="AY986" s="136"/>
      <c r="AZ986" s="136"/>
      <c r="BA986" s="136"/>
      <c r="BB986" s="136"/>
      <c r="BC986" s="136"/>
      <c r="BD986" s="136"/>
      <c r="BE986" s="136"/>
      <c r="BF986" s="136"/>
      <c r="BG986" s="136"/>
      <c r="BH986" s="371"/>
      <c r="BI986" s="136"/>
      <c r="BJ986" s="321"/>
      <c r="BK986" s="136"/>
      <c r="BL986" s="136"/>
      <c r="BM986" s="136"/>
      <c r="BN986" s="318">
        <f t="shared" si="808"/>
        <v>981</v>
      </c>
      <c r="BO986" s="319">
        <f t="shared" si="809"/>
        <v>0</v>
      </c>
      <c r="BP986" s="58" t="str">
        <f t="shared" si="812"/>
        <v/>
      </c>
      <c r="BQ986" s="320" t="str">
        <f>IF(AI986="","",VLOOKUP(AJ986,[0]!Qualifier,(COLUMN(AJ986)-34),FALSE))</f>
        <v/>
      </c>
      <c r="BR986" s="320" t="str">
        <f>IF(AJ986="","",VLOOKUP(AK986,[0]!Qualifier,(COLUMN(AK986)-34),FALSE))</f>
        <v/>
      </c>
      <c r="BS986" s="320" t="str">
        <f>IF(AK986="","",VLOOKUP(AL986,[0]!Qualifier,(COLUMN(AL986)-34),FALSE))</f>
        <v/>
      </c>
      <c r="BT986" s="320" t="str">
        <f>IF(AL986="","",VLOOKUP(AM986,[0]!Qualifier,(COLUMN(AM986)-34),FALSE))</f>
        <v/>
      </c>
      <c r="BU986" s="320" t="str">
        <f>IF(AM986="","",VLOOKUP(AN986,[0]!Qualifier,(COLUMN(AN986)-34),FALSE))</f>
        <v/>
      </c>
      <c r="BV986" s="320" t="str">
        <f>IF(AN986="","",VLOOKUP(AO986,[0]!Qualifier,(COLUMN(AO986)-34),FALSE))</f>
        <v/>
      </c>
      <c r="BW986" s="320" t="str">
        <f>IF(AO986="","",VLOOKUP(AP986,[0]!Qualifier,(COLUMN(AP986)-34),FALSE))</f>
        <v/>
      </c>
      <c r="BX986" s="320" t="str">
        <f>IF(AP986="","",VLOOKUP(AQ986,[0]!Qualifier,(COLUMN(AQ986)-34),FALSE))</f>
        <v/>
      </c>
      <c r="BY986" s="320" t="str">
        <f>IF(AQ986="","",VLOOKUP(AR986,[0]!Qualifier,(COLUMN(AR986)-34),FALSE))</f>
        <v/>
      </c>
      <c r="BZ986" s="320" t="str">
        <f>IF(AR986="","",VLOOKUP(AS986,[0]!Qualifier,(COLUMN(AS986)-34),FALSE))</f>
        <v/>
      </c>
      <c r="CA986" s="320" t="str">
        <f>IF(AS986="","",VLOOKUP(AT986,[0]!Qualifier,(COLUMN(AT986)-34),FALSE))</f>
        <v/>
      </c>
      <c r="CB986" s="320" t="str">
        <f>IF(AT986="","",VLOOKUP(AU986,[0]!Qualifier,(COLUMN(AU986)-34),FALSE))</f>
        <v/>
      </c>
      <c r="CC986" s="320" t="str">
        <f>IF(AU986="","",VLOOKUP(AV986,[0]!Qualifier,(COLUMN(AV986)-34),FALSE))</f>
        <v/>
      </c>
      <c r="CD986" s="320" t="str">
        <f>IF(AV986="","",VLOOKUP(AW986,[0]!Qualifier,(COLUMN(AW986)-34),FALSE))</f>
        <v/>
      </c>
      <c r="CE986" s="320" t="str">
        <f>IF(AW986="","",VLOOKUP(AX986,[0]!Qualifier,(COLUMN(AX986)-34),FALSE))</f>
        <v/>
      </c>
      <c r="CF986" s="320" t="str">
        <f>IF(AX986="","",VLOOKUP(AY986,[0]!Qualifier,(COLUMN(AY986)-34),FALSE))</f>
        <v/>
      </c>
      <c r="CG986" s="320" t="str">
        <f>IF(AY986="","",VLOOKUP(AZ986,[0]!Qualifier,(COLUMN(AZ986)-34),FALSE))</f>
        <v/>
      </c>
      <c r="CH986" s="320" t="str">
        <f>IF(AZ986="","",VLOOKUP(BA986,[0]!Qualifier,(COLUMN(BA986)-34),FALSE))</f>
        <v/>
      </c>
      <c r="CI986" s="320" t="str">
        <f>IF(BA986="","",VLOOKUP(BB986,[0]!Qualifier,(COLUMN(BB986)-34),FALSE))</f>
        <v/>
      </c>
      <c r="CJ986" s="320"/>
      <c r="CK986" s="513" t="str">
        <f t="shared" si="811"/>
        <v>------------------</v>
      </c>
    </row>
    <row r="987" spans="2:89" ht="12.95" customHeight="1" outlineLevel="1" x14ac:dyDescent="0.35">
      <c r="B987" s="7" t="str">
        <f t="shared" si="783"/>
        <v/>
      </c>
      <c r="C987" s="59" t="str">
        <f t="shared" si="784"/>
        <v/>
      </c>
      <c r="D987" s="124" t="str">
        <f t="shared" si="785"/>
        <v/>
      </c>
      <c r="E987" s="16" t="str">
        <f t="shared" si="786"/>
        <v/>
      </c>
      <c r="F987" s="58" t="str">
        <f t="shared" si="787"/>
        <v/>
      </c>
      <c r="G987" s="58" t="str">
        <f t="shared" si="788"/>
        <v/>
      </c>
      <c r="H987" s="58" t="str">
        <f t="shared" si="789"/>
        <v/>
      </c>
      <c r="I987" s="58" t="str">
        <f t="shared" si="790"/>
        <v/>
      </c>
      <c r="J987" s="58" t="str">
        <f t="shared" si="791"/>
        <v/>
      </c>
      <c r="K987" s="58" t="str">
        <f t="shared" si="792"/>
        <v/>
      </c>
      <c r="L987" s="58" t="str">
        <f t="shared" si="793"/>
        <v/>
      </c>
      <c r="M987" s="58" t="str">
        <f t="shared" si="794"/>
        <v/>
      </c>
      <c r="N987" s="58" t="str">
        <f t="shared" si="795"/>
        <v/>
      </c>
      <c r="O987" s="58" t="str">
        <f t="shared" si="796"/>
        <v/>
      </c>
      <c r="P987" s="58" t="str">
        <f t="shared" si="797"/>
        <v/>
      </c>
      <c r="Q987" s="58" t="str">
        <f t="shared" si="798"/>
        <v/>
      </c>
      <c r="R987" s="58" t="str">
        <f t="shared" si="799"/>
        <v/>
      </c>
      <c r="S987" s="58" t="str">
        <f t="shared" si="800"/>
        <v/>
      </c>
      <c r="T987" s="58" t="str">
        <f t="shared" si="801"/>
        <v/>
      </c>
      <c r="U987" s="58" t="str">
        <f t="shared" si="802"/>
        <v/>
      </c>
      <c r="V987" s="58" t="str">
        <f t="shared" si="803"/>
        <v/>
      </c>
      <c r="W987" s="58" t="str">
        <f t="shared" si="804"/>
        <v/>
      </c>
      <c r="Y987" s="161" t="str">
        <f t="shared" si="805"/>
        <v xml:space="preserve"> </v>
      </c>
      <c r="Z987" s="8" t="str">
        <f t="shared" si="806"/>
        <v/>
      </c>
      <c r="AA987" s="7" t="str">
        <f t="shared" si="807"/>
        <v/>
      </c>
      <c r="AB987" s="29" t="str">
        <f t="shared" si="813"/>
        <v/>
      </c>
      <c r="AC987" s="29" t="str">
        <f t="shared" si="813"/>
        <v/>
      </c>
      <c r="AD987" s="29" t="str">
        <f t="shared" si="813"/>
        <v/>
      </c>
      <c r="AE987" s="29" t="str">
        <f t="shared" si="813"/>
        <v/>
      </c>
      <c r="AF987" s="29" t="str">
        <f t="shared" si="813"/>
        <v/>
      </c>
      <c r="AG987" s="29" t="str">
        <f t="shared" si="813"/>
        <v/>
      </c>
      <c r="AH987" s="48">
        <f t="shared" si="718"/>
        <v>982</v>
      </c>
      <c r="AI987" s="136"/>
      <c r="AJ987" s="136"/>
      <c r="AK987" s="136"/>
      <c r="AL987" s="136"/>
      <c r="AM987" s="136"/>
      <c r="AN987" s="136"/>
      <c r="AO987" s="136"/>
      <c r="AP987" s="136"/>
      <c r="AQ987" s="136"/>
      <c r="AR987" s="136"/>
      <c r="AS987" s="136"/>
      <c r="AT987" s="136"/>
      <c r="AU987" s="136"/>
      <c r="AV987" s="136"/>
      <c r="AW987" s="136"/>
      <c r="AX987" s="136"/>
      <c r="AY987" s="136"/>
      <c r="AZ987" s="136"/>
      <c r="BA987" s="136"/>
      <c r="BB987" s="136"/>
      <c r="BC987" s="136"/>
      <c r="BD987" s="136"/>
      <c r="BE987" s="136"/>
      <c r="BF987" s="136"/>
      <c r="BG987" s="136"/>
      <c r="BH987" s="371"/>
      <c r="BI987" s="136"/>
      <c r="BJ987" s="321"/>
      <c r="BK987" s="136"/>
      <c r="BL987" s="136"/>
      <c r="BM987" s="136"/>
      <c r="BN987" s="318">
        <f t="shared" si="808"/>
        <v>982</v>
      </c>
      <c r="BO987" s="319">
        <f t="shared" si="809"/>
        <v>0</v>
      </c>
      <c r="BP987" s="58" t="str">
        <f t="shared" si="812"/>
        <v/>
      </c>
      <c r="BQ987" s="320" t="str">
        <f>IF(AI987="","",VLOOKUP(AJ987,[0]!Qualifier,(COLUMN(AJ987)-34),FALSE))</f>
        <v/>
      </c>
      <c r="BR987" s="320" t="str">
        <f>IF(AJ987="","",VLOOKUP(AK987,[0]!Qualifier,(COLUMN(AK987)-34),FALSE))</f>
        <v/>
      </c>
      <c r="BS987" s="320" t="str">
        <f>IF(AK987="","",VLOOKUP(AL987,[0]!Qualifier,(COLUMN(AL987)-34),FALSE))</f>
        <v/>
      </c>
      <c r="BT987" s="320" t="str">
        <f>IF(AL987="","",VLOOKUP(AM987,[0]!Qualifier,(COLUMN(AM987)-34),FALSE))</f>
        <v/>
      </c>
      <c r="BU987" s="320" t="str">
        <f>IF(AM987="","",VLOOKUP(AN987,[0]!Qualifier,(COLUMN(AN987)-34),FALSE))</f>
        <v/>
      </c>
      <c r="BV987" s="320" t="str">
        <f>IF(AN987="","",VLOOKUP(AO987,[0]!Qualifier,(COLUMN(AO987)-34),FALSE))</f>
        <v/>
      </c>
      <c r="BW987" s="320" t="str">
        <f>IF(AO987="","",VLOOKUP(AP987,[0]!Qualifier,(COLUMN(AP987)-34),FALSE))</f>
        <v/>
      </c>
      <c r="BX987" s="320" t="str">
        <f>IF(AP987="","",VLOOKUP(AQ987,[0]!Qualifier,(COLUMN(AQ987)-34),FALSE))</f>
        <v/>
      </c>
      <c r="BY987" s="320" t="str">
        <f>IF(AQ987="","",VLOOKUP(AR987,[0]!Qualifier,(COLUMN(AR987)-34),FALSE))</f>
        <v/>
      </c>
      <c r="BZ987" s="320" t="str">
        <f>IF(AR987="","",VLOOKUP(AS987,[0]!Qualifier,(COLUMN(AS987)-34),FALSE))</f>
        <v/>
      </c>
      <c r="CA987" s="320" t="str">
        <f>IF(AS987="","",VLOOKUP(AT987,[0]!Qualifier,(COLUMN(AT987)-34),FALSE))</f>
        <v/>
      </c>
      <c r="CB987" s="320" t="str">
        <f>IF(AT987="","",VLOOKUP(AU987,[0]!Qualifier,(COLUMN(AU987)-34),FALSE))</f>
        <v/>
      </c>
      <c r="CC987" s="320" t="str">
        <f>IF(AU987="","",VLOOKUP(AV987,[0]!Qualifier,(COLUMN(AV987)-34),FALSE))</f>
        <v/>
      </c>
      <c r="CD987" s="320" t="str">
        <f>IF(AV987="","",VLOOKUP(AW987,[0]!Qualifier,(COLUMN(AW987)-34),FALSE))</f>
        <v/>
      </c>
      <c r="CE987" s="320" t="str">
        <f>IF(AW987="","",VLOOKUP(AX987,[0]!Qualifier,(COLUMN(AX987)-34),FALSE))</f>
        <v/>
      </c>
      <c r="CF987" s="320" t="str">
        <f>IF(AX987="","",VLOOKUP(AY987,[0]!Qualifier,(COLUMN(AY987)-34),FALSE))</f>
        <v/>
      </c>
      <c r="CG987" s="320" t="str">
        <f>IF(AY987="","",VLOOKUP(AZ987,[0]!Qualifier,(COLUMN(AZ987)-34),FALSE))</f>
        <v/>
      </c>
      <c r="CH987" s="320" t="str">
        <f>IF(AZ987="","",VLOOKUP(BA987,[0]!Qualifier,(COLUMN(BA987)-34),FALSE))</f>
        <v/>
      </c>
      <c r="CI987" s="320" t="str">
        <f>IF(BA987="","",VLOOKUP(BB987,[0]!Qualifier,(COLUMN(BB987)-34),FALSE))</f>
        <v/>
      </c>
      <c r="CJ987" s="320"/>
      <c r="CK987" s="513" t="str">
        <f t="shared" si="811"/>
        <v>------------------</v>
      </c>
    </row>
    <row r="988" spans="2:89" ht="12.95" customHeight="1" outlineLevel="1" x14ac:dyDescent="0.35">
      <c r="B988" s="7" t="str">
        <f t="shared" si="783"/>
        <v/>
      </c>
      <c r="C988" s="59" t="str">
        <f t="shared" si="784"/>
        <v/>
      </c>
      <c r="D988" s="124" t="str">
        <f t="shared" si="785"/>
        <v/>
      </c>
      <c r="E988" s="16" t="str">
        <f t="shared" si="786"/>
        <v/>
      </c>
      <c r="F988" s="58" t="str">
        <f t="shared" si="787"/>
        <v/>
      </c>
      <c r="G988" s="58" t="str">
        <f t="shared" si="788"/>
        <v/>
      </c>
      <c r="H988" s="58" t="str">
        <f t="shared" si="789"/>
        <v/>
      </c>
      <c r="I988" s="58" t="str">
        <f t="shared" si="790"/>
        <v/>
      </c>
      <c r="J988" s="58" t="str">
        <f t="shared" si="791"/>
        <v/>
      </c>
      <c r="K988" s="58" t="str">
        <f t="shared" si="792"/>
        <v/>
      </c>
      <c r="L988" s="58" t="str">
        <f t="shared" si="793"/>
        <v/>
      </c>
      <c r="M988" s="58" t="str">
        <f t="shared" si="794"/>
        <v/>
      </c>
      <c r="N988" s="58" t="str">
        <f t="shared" si="795"/>
        <v/>
      </c>
      <c r="O988" s="58" t="str">
        <f t="shared" si="796"/>
        <v/>
      </c>
      <c r="P988" s="58" t="str">
        <f t="shared" si="797"/>
        <v/>
      </c>
      <c r="Q988" s="58" t="str">
        <f t="shared" si="798"/>
        <v/>
      </c>
      <c r="R988" s="58" t="str">
        <f t="shared" si="799"/>
        <v/>
      </c>
      <c r="S988" s="58" t="str">
        <f t="shared" si="800"/>
        <v/>
      </c>
      <c r="T988" s="58" t="str">
        <f t="shared" si="801"/>
        <v/>
      </c>
      <c r="U988" s="58" t="str">
        <f t="shared" si="802"/>
        <v/>
      </c>
      <c r="V988" s="58" t="str">
        <f t="shared" si="803"/>
        <v/>
      </c>
      <c r="W988" s="58" t="str">
        <f t="shared" si="804"/>
        <v/>
      </c>
      <c r="Y988" s="161" t="str">
        <f t="shared" si="805"/>
        <v xml:space="preserve"> </v>
      </c>
      <c r="Z988" s="8" t="str">
        <f t="shared" si="806"/>
        <v/>
      </c>
      <c r="AA988" s="7" t="str">
        <f t="shared" si="807"/>
        <v/>
      </c>
      <c r="AB988" s="29" t="str">
        <f t="shared" si="813"/>
        <v/>
      </c>
      <c r="AC988" s="29" t="str">
        <f t="shared" si="813"/>
        <v/>
      </c>
      <c r="AD988" s="29" t="str">
        <f t="shared" si="813"/>
        <v/>
      </c>
      <c r="AE988" s="29" t="str">
        <f t="shared" si="813"/>
        <v/>
      </c>
      <c r="AF988" s="29" t="str">
        <f t="shared" si="813"/>
        <v/>
      </c>
      <c r="AG988" s="29" t="str">
        <f t="shared" si="813"/>
        <v/>
      </c>
      <c r="AH988" s="48">
        <f t="shared" si="718"/>
        <v>983</v>
      </c>
      <c r="AI988" s="136"/>
      <c r="AJ988" s="136"/>
      <c r="AK988" s="136"/>
      <c r="AL988" s="136"/>
      <c r="AM988" s="136"/>
      <c r="AN988" s="136"/>
      <c r="AO988" s="136"/>
      <c r="AP988" s="136"/>
      <c r="AQ988" s="136"/>
      <c r="AR988" s="136"/>
      <c r="AS988" s="136"/>
      <c r="AT988" s="136"/>
      <c r="AU988" s="136"/>
      <c r="AV988" s="136"/>
      <c r="AW988" s="136"/>
      <c r="AX988" s="136"/>
      <c r="AY988" s="136"/>
      <c r="AZ988" s="136"/>
      <c r="BA988" s="136"/>
      <c r="BB988" s="136"/>
      <c r="BC988" s="136"/>
      <c r="BD988" s="136"/>
      <c r="BE988" s="136"/>
      <c r="BF988" s="136"/>
      <c r="BG988" s="136"/>
      <c r="BH988" s="371"/>
      <c r="BI988" s="136"/>
      <c r="BJ988" s="321"/>
      <c r="BK988" s="136"/>
      <c r="BL988" s="136"/>
      <c r="BM988" s="136"/>
      <c r="BN988" s="318">
        <f t="shared" si="808"/>
        <v>983</v>
      </c>
      <c r="BO988" s="319">
        <f t="shared" si="809"/>
        <v>0</v>
      </c>
      <c r="BP988" s="58" t="str">
        <f t="shared" si="812"/>
        <v/>
      </c>
      <c r="BQ988" s="320" t="str">
        <f>IF(AI988="","",VLOOKUP(AJ988,[0]!Qualifier,(COLUMN(AJ988)-34),FALSE))</f>
        <v/>
      </c>
      <c r="BR988" s="320" t="str">
        <f>IF(AJ988="","",VLOOKUP(AK988,[0]!Qualifier,(COLUMN(AK988)-34),FALSE))</f>
        <v/>
      </c>
      <c r="BS988" s="320" t="str">
        <f>IF(AK988="","",VLOOKUP(AL988,[0]!Qualifier,(COLUMN(AL988)-34),FALSE))</f>
        <v/>
      </c>
      <c r="BT988" s="320" t="str">
        <f>IF(AL988="","",VLOOKUP(AM988,[0]!Qualifier,(COLUMN(AM988)-34),FALSE))</f>
        <v/>
      </c>
      <c r="BU988" s="320" t="str">
        <f>IF(AM988="","",VLOOKUP(AN988,[0]!Qualifier,(COLUMN(AN988)-34),FALSE))</f>
        <v/>
      </c>
      <c r="BV988" s="320" t="str">
        <f>IF(AN988="","",VLOOKUP(AO988,[0]!Qualifier,(COLUMN(AO988)-34),FALSE))</f>
        <v/>
      </c>
      <c r="BW988" s="320" t="str">
        <f>IF(AO988="","",VLOOKUP(AP988,[0]!Qualifier,(COLUMN(AP988)-34),FALSE))</f>
        <v/>
      </c>
      <c r="BX988" s="320" t="str">
        <f>IF(AP988="","",VLOOKUP(AQ988,[0]!Qualifier,(COLUMN(AQ988)-34),FALSE))</f>
        <v/>
      </c>
      <c r="BY988" s="320" t="str">
        <f>IF(AQ988="","",VLOOKUP(AR988,[0]!Qualifier,(COLUMN(AR988)-34),FALSE))</f>
        <v/>
      </c>
      <c r="BZ988" s="320" t="str">
        <f>IF(AR988="","",VLOOKUP(AS988,[0]!Qualifier,(COLUMN(AS988)-34),FALSE))</f>
        <v/>
      </c>
      <c r="CA988" s="320" t="str">
        <f>IF(AS988="","",VLOOKUP(AT988,[0]!Qualifier,(COLUMN(AT988)-34),FALSE))</f>
        <v/>
      </c>
      <c r="CB988" s="320" t="str">
        <f>IF(AT988="","",VLOOKUP(AU988,[0]!Qualifier,(COLUMN(AU988)-34),FALSE))</f>
        <v/>
      </c>
      <c r="CC988" s="320" t="str">
        <f>IF(AU988="","",VLOOKUP(AV988,[0]!Qualifier,(COLUMN(AV988)-34),FALSE))</f>
        <v/>
      </c>
      <c r="CD988" s="320" t="str">
        <f>IF(AV988="","",VLOOKUP(AW988,[0]!Qualifier,(COLUMN(AW988)-34),FALSE))</f>
        <v/>
      </c>
      <c r="CE988" s="320" t="str">
        <f>IF(AW988="","",VLOOKUP(AX988,[0]!Qualifier,(COLUMN(AX988)-34),FALSE))</f>
        <v/>
      </c>
      <c r="CF988" s="320" t="str">
        <f>IF(AX988="","",VLOOKUP(AY988,[0]!Qualifier,(COLUMN(AY988)-34),FALSE))</f>
        <v/>
      </c>
      <c r="CG988" s="320" t="str">
        <f>IF(AY988="","",VLOOKUP(AZ988,[0]!Qualifier,(COLUMN(AZ988)-34),FALSE))</f>
        <v/>
      </c>
      <c r="CH988" s="320" t="str">
        <f>IF(AZ988="","",VLOOKUP(BA988,[0]!Qualifier,(COLUMN(BA988)-34),FALSE))</f>
        <v/>
      </c>
      <c r="CI988" s="320" t="str">
        <f>IF(BA988="","",VLOOKUP(BB988,[0]!Qualifier,(COLUMN(BB988)-34),FALSE))</f>
        <v/>
      </c>
      <c r="CJ988" s="320"/>
      <c r="CK988" s="513" t="str">
        <f t="shared" si="811"/>
        <v>------------------</v>
      </c>
    </row>
    <row r="989" spans="2:89" ht="12.95" customHeight="1" outlineLevel="1" x14ac:dyDescent="0.35">
      <c r="B989" s="7" t="str">
        <f t="shared" si="783"/>
        <v/>
      </c>
      <c r="C989" s="59" t="str">
        <f>IF(D989="","",IF(OR(BC989,BF989),"ungültig",B989))</f>
        <v/>
      </c>
      <c r="D989" s="124" t="str">
        <f t="shared" si="785"/>
        <v/>
      </c>
      <c r="E989" s="16" t="str">
        <f t="shared" si="786"/>
        <v/>
      </c>
      <c r="F989" s="58" t="str">
        <f t="shared" si="787"/>
        <v/>
      </c>
      <c r="G989" s="58" t="str">
        <f t="shared" si="788"/>
        <v/>
      </c>
      <c r="H989" s="58" t="str">
        <f t="shared" si="789"/>
        <v/>
      </c>
      <c r="I989" s="58" t="str">
        <f t="shared" si="790"/>
        <v/>
      </c>
      <c r="J989" s="58" t="str">
        <f t="shared" si="791"/>
        <v/>
      </c>
      <c r="K989" s="58" t="str">
        <f t="shared" si="792"/>
        <v/>
      </c>
      <c r="L989" s="58" t="str">
        <f t="shared" si="793"/>
        <v/>
      </c>
      <c r="M989" s="58" t="str">
        <f t="shared" si="794"/>
        <v/>
      </c>
      <c r="N989" s="58" t="str">
        <f t="shared" si="795"/>
        <v/>
      </c>
      <c r="O989" s="58" t="str">
        <f t="shared" si="796"/>
        <v/>
      </c>
      <c r="P989" s="58" t="str">
        <f t="shared" si="797"/>
        <v/>
      </c>
      <c r="Q989" s="58" t="str">
        <f t="shared" si="798"/>
        <v/>
      </c>
      <c r="R989" s="58" t="str">
        <f t="shared" si="799"/>
        <v/>
      </c>
      <c r="S989" s="58" t="str">
        <f t="shared" si="800"/>
        <v/>
      </c>
      <c r="T989" s="58" t="str">
        <f t="shared" si="801"/>
        <v/>
      </c>
      <c r="U989" s="58" t="str">
        <f t="shared" si="802"/>
        <v/>
      </c>
      <c r="V989" s="58" t="str">
        <f t="shared" si="803"/>
        <v/>
      </c>
      <c r="W989" s="58" t="str">
        <f t="shared" si="804"/>
        <v/>
      </c>
      <c r="Y989" s="161" t="str">
        <f t="shared" si="805"/>
        <v xml:space="preserve"> </v>
      </c>
      <c r="Z989" s="8" t="str">
        <f t="shared" si="806"/>
        <v/>
      </c>
      <c r="AA989" s="7" t="str">
        <f t="shared" si="807"/>
        <v/>
      </c>
      <c r="AB989" s="29" t="str">
        <f t="shared" si="813"/>
        <v/>
      </c>
      <c r="AC989" s="29" t="str">
        <f t="shared" si="813"/>
        <v/>
      </c>
      <c r="AD989" s="29" t="str">
        <f t="shared" si="813"/>
        <v/>
      </c>
      <c r="AE989" s="29" t="str">
        <f t="shared" si="813"/>
        <v/>
      </c>
      <c r="AF989" s="29" t="str">
        <f t="shared" si="813"/>
        <v/>
      </c>
      <c r="AG989" s="29" t="str">
        <f t="shared" si="813"/>
        <v/>
      </c>
      <c r="AH989" s="48">
        <f t="shared" si="718"/>
        <v>984</v>
      </c>
      <c r="AI989" s="136"/>
      <c r="AJ989" s="136"/>
      <c r="AK989" s="136"/>
      <c r="AL989" s="136"/>
      <c r="AM989" s="136"/>
      <c r="AN989" s="136"/>
      <c r="AO989" s="136"/>
      <c r="AP989" s="136"/>
      <c r="AQ989" s="136"/>
      <c r="AR989" s="136"/>
      <c r="AS989" s="136"/>
      <c r="AT989" s="136"/>
      <c r="AU989" s="136"/>
      <c r="AV989" s="136"/>
      <c r="AW989" s="136"/>
      <c r="AX989" s="136"/>
      <c r="AY989" s="136"/>
      <c r="AZ989" s="136"/>
      <c r="BA989" s="136"/>
      <c r="BB989" s="136"/>
      <c r="BC989" s="136"/>
      <c r="BD989" s="136"/>
      <c r="BE989" s="136"/>
      <c r="BF989" s="136"/>
      <c r="BG989" s="136"/>
      <c r="BH989" s="371"/>
      <c r="BI989" s="136"/>
      <c r="BJ989" s="321"/>
      <c r="BK989" s="136"/>
      <c r="BL989" s="136"/>
      <c r="BM989" s="136"/>
      <c r="BN989" s="318">
        <f t="shared" si="808"/>
        <v>984</v>
      </c>
      <c r="BO989" s="319">
        <f t="shared" si="809"/>
        <v>0</v>
      </c>
      <c r="BP989" s="58" t="str">
        <f t="shared" si="812"/>
        <v/>
      </c>
      <c r="BQ989" s="320" t="str">
        <f>IF(AI989="","",VLOOKUP(AJ989,[0]!Qualifier,(COLUMN(AJ989)-34),FALSE))</f>
        <v/>
      </c>
      <c r="BR989" s="320" t="str">
        <f>IF(AJ989="","",VLOOKUP(AK989,[0]!Qualifier,(COLUMN(AK989)-34),FALSE))</f>
        <v/>
      </c>
      <c r="BS989" s="320" t="str">
        <f>IF(AK989="","",VLOOKUP(AL989,[0]!Qualifier,(COLUMN(AL989)-34),FALSE))</f>
        <v/>
      </c>
      <c r="BT989" s="320" t="str">
        <f>IF(AL989="","",VLOOKUP(AM989,[0]!Qualifier,(COLUMN(AM989)-34),FALSE))</f>
        <v/>
      </c>
      <c r="BU989" s="320" t="str">
        <f>IF(AM989="","",VLOOKUP(AN989,[0]!Qualifier,(COLUMN(AN989)-34),FALSE))</f>
        <v/>
      </c>
      <c r="BV989" s="320" t="str">
        <f>IF(AN989="","",VLOOKUP(AO989,[0]!Qualifier,(COLUMN(AO989)-34),FALSE))</f>
        <v/>
      </c>
      <c r="BW989" s="320" t="str">
        <f>IF(AO989="","",VLOOKUP(AP989,[0]!Qualifier,(COLUMN(AP989)-34),FALSE))</f>
        <v/>
      </c>
      <c r="BX989" s="320" t="str">
        <f>IF(AP989="","",VLOOKUP(AQ989,[0]!Qualifier,(COLUMN(AQ989)-34),FALSE))</f>
        <v/>
      </c>
      <c r="BY989" s="320" t="str">
        <f>IF(AQ989="","",VLOOKUP(AR989,[0]!Qualifier,(COLUMN(AR989)-34),FALSE))</f>
        <v/>
      </c>
      <c r="BZ989" s="320" t="str">
        <f>IF(AR989="","",VLOOKUP(AS989,[0]!Qualifier,(COLUMN(AS989)-34),FALSE))</f>
        <v/>
      </c>
      <c r="CA989" s="320" t="str">
        <f>IF(AS989="","",VLOOKUP(AT989,[0]!Qualifier,(COLUMN(AT989)-34),FALSE))</f>
        <v/>
      </c>
      <c r="CB989" s="320" t="str">
        <f>IF(AT989="","",VLOOKUP(AU989,[0]!Qualifier,(COLUMN(AU989)-34),FALSE))</f>
        <v/>
      </c>
      <c r="CC989" s="320" t="str">
        <f>IF(AU989="","",VLOOKUP(AV989,[0]!Qualifier,(COLUMN(AV989)-34),FALSE))</f>
        <v/>
      </c>
      <c r="CD989" s="320" t="str">
        <f>IF(AV989="","",VLOOKUP(AW989,[0]!Qualifier,(COLUMN(AW989)-34),FALSE))</f>
        <v/>
      </c>
      <c r="CE989" s="320" t="str">
        <f>IF(AW989="","",VLOOKUP(AX989,[0]!Qualifier,(COLUMN(AX989)-34),FALSE))</f>
        <v/>
      </c>
      <c r="CF989" s="320" t="str">
        <f>IF(AX989="","",VLOOKUP(AY989,[0]!Qualifier,(COLUMN(AY989)-34),FALSE))</f>
        <v/>
      </c>
      <c r="CG989" s="320" t="str">
        <f>IF(AY989="","",VLOOKUP(AZ989,[0]!Qualifier,(COLUMN(AZ989)-34),FALSE))</f>
        <v/>
      </c>
      <c r="CH989" s="320" t="str">
        <f>IF(AZ989="","",VLOOKUP(BA989,[0]!Qualifier,(COLUMN(BA989)-34),FALSE))</f>
        <v/>
      </c>
      <c r="CI989" s="320" t="str">
        <f>IF(BA989="","",VLOOKUP(BB989,[0]!Qualifier,(COLUMN(BB989)-34),FALSE))</f>
        <v/>
      </c>
      <c r="CJ989" s="320"/>
      <c r="CK989" s="513" t="str">
        <f t="shared" si="811"/>
        <v>------------------</v>
      </c>
    </row>
    <row r="990" spans="2:89" ht="12.95" customHeight="1" outlineLevel="1" x14ac:dyDescent="0.35">
      <c r="B990" s="7" t="str">
        <f t="shared" si="783"/>
        <v/>
      </c>
      <c r="C990" s="59" t="str">
        <f t="shared" ref="C990:C991" si="814">IF(D990="","",IF(OR(BC990,BF990),"ungültig",B990))</f>
        <v/>
      </c>
      <c r="D990" s="124" t="str">
        <f t="shared" si="785"/>
        <v/>
      </c>
      <c r="E990" s="16" t="str">
        <f t="shared" si="786"/>
        <v/>
      </c>
      <c r="F990" s="58" t="str">
        <f t="shared" si="787"/>
        <v/>
      </c>
      <c r="G990" s="58" t="str">
        <f t="shared" si="788"/>
        <v/>
      </c>
      <c r="H990" s="58" t="str">
        <f t="shared" si="789"/>
        <v/>
      </c>
      <c r="I990" s="58" t="str">
        <f t="shared" si="790"/>
        <v/>
      </c>
      <c r="J990" s="58" t="str">
        <f t="shared" si="791"/>
        <v/>
      </c>
      <c r="K990" s="58" t="str">
        <f t="shared" si="792"/>
        <v/>
      </c>
      <c r="L990" s="58" t="str">
        <f t="shared" si="793"/>
        <v/>
      </c>
      <c r="M990" s="58" t="str">
        <f t="shared" si="794"/>
        <v/>
      </c>
      <c r="N990" s="58" t="str">
        <f t="shared" si="795"/>
        <v/>
      </c>
      <c r="O990" s="58" t="str">
        <f t="shared" si="796"/>
        <v/>
      </c>
      <c r="P990" s="58" t="str">
        <f t="shared" si="797"/>
        <v/>
      </c>
      <c r="Q990" s="58" t="str">
        <f t="shared" si="798"/>
        <v/>
      </c>
      <c r="R990" s="58" t="str">
        <f t="shared" si="799"/>
        <v/>
      </c>
      <c r="S990" s="58" t="str">
        <f t="shared" si="800"/>
        <v/>
      </c>
      <c r="T990" s="58" t="str">
        <f t="shared" si="801"/>
        <v/>
      </c>
      <c r="U990" s="58" t="str">
        <f t="shared" si="802"/>
        <v/>
      </c>
      <c r="V990" s="58" t="str">
        <f t="shared" si="803"/>
        <v/>
      </c>
      <c r="W990" s="58" t="str">
        <f t="shared" si="804"/>
        <v/>
      </c>
      <c r="Y990" s="161" t="str">
        <f t="shared" si="805"/>
        <v xml:space="preserve"> </v>
      </c>
      <c r="Z990" s="8" t="str">
        <f t="shared" si="806"/>
        <v/>
      </c>
      <c r="AA990" s="7" t="str">
        <f t="shared" si="807"/>
        <v/>
      </c>
      <c r="AB990" s="29" t="str">
        <f t="shared" si="813"/>
        <v/>
      </c>
      <c r="AC990" s="29" t="str">
        <f t="shared" si="813"/>
        <v/>
      </c>
      <c r="AD990" s="29" t="str">
        <f t="shared" si="813"/>
        <v/>
      </c>
      <c r="AE990" s="29" t="str">
        <f t="shared" si="813"/>
        <v/>
      </c>
      <c r="AF990" s="29" t="str">
        <f t="shared" si="813"/>
        <v/>
      </c>
      <c r="AG990" s="29" t="str">
        <f t="shared" si="813"/>
        <v/>
      </c>
      <c r="AH990" s="48">
        <f t="shared" si="718"/>
        <v>985</v>
      </c>
      <c r="AI990" s="136"/>
      <c r="AJ990" s="136"/>
      <c r="AK990" s="136"/>
      <c r="AL990" s="136"/>
      <c r="AM990" s="136"/>
      <c r="AN990" s="136"/>
      <c r="AO990" s="136"/>
      <c r="AP990" s="136"/>
      <c r="AQ990" s="136"/>
      <c r="AR990" s="136"/>
      <c r="AS990" s="136"/>
      <c r="AT990" s="136"/>
      <c r="AU990" s="136"/>
      <c r="AV990" s="136"/>
      <c r="AW990" s="136"/>
      <c r="AX990" s="136"/>
      <c r="AY990" s="136"/>
      <c r="AZ990" s="136"/>
      <c r="BA990" s="136"/>
      <c r="BB990" s="136"/>
      <c r="BC990" s="136"/>
      <c r="BD990" s="136"/>
      <c r="BE990" s="136"/>
      <c r="BF990" s="136"/>
      <c r="BG990" s="136"/>
      <c r="BH990" s="371"/>
      <c r="BI990" s="136"/>
      <c r="BJ990" s="321"/>
      <c r="BK990" s="136"/>
      <c r="BL990" s="136"/>
      <c r="BM990" s="136"/>
      <c r="BN990" s="318">
        <f t="shared" si="808"/>
        <v>985</v>
      </c>
      <c r="BO990" s="319">
        <f t="shared" si="809"/>
        <v>0</v>
      </c>
      <c r="BP990" s="58" t="str">
        <f t="shared" si="812"/>
        <v/>
      </c>
      <c r="BQ990" s="320" t="str">
        <f>IF(AI990="","",VLOOKUP(AJ990,[0]!Qualifier,(COLUMN(AJ990)-34),FALSE))</f>
        <v/>
      </c>
      <c r="BR990" s="320" t="str">
        <f>IF(AJ990="","",VLOOKUP(AK990,[0]!Qualifier,(COLUMN(AK990)-34),FALSE))</f>
        <v/>
      </c>
      <c r="BS990" s="320" t="str">
        <f>IF(AK990="","",VLOOKUP(AL990,[0]!Qualifier,(COLUMN(AL990)-34),FALSE))</f>
        <v/>
      </c>
      <c r="BT990" s="320" t="str">
        <f>IF(AL990="","",VLOOKUP(AM990,[0]!Qualifier,(COLUMN(AM990)-34),FALSE))</f>
        <v/>
      </c>
      <c r="BU990" s="320" t="str">
        <f>IF(AM990="","",VLOOKUP(AN990,[0]!Qualifier,(COLUMN(AN990)-34),FALSE))</f>
        <v/>
      </c>
      <c r="BV990" s="320" t="str">
        <f>IF(AN990="","",VLOOKUP(AO990,[0]!Qualifier,(COLUMN(AO990)-34),FALSE))</f>
        <v/>
      </c>
      <c r="BW990" s="320" t="str">
        <f>IF(AO990="","",VLOOKUP(AP990,[0]!Qualifier,(COLUMN(AP990)-34),FALSE))</f>
        <v/>
      </c>
      <c r="BX990" s="320" t="str">
        <f>IF(AP990="","",VLOOKUP(AQ990,[0]!Qualifier,(COLUMN(AQ990)-34),FALSE))</f>
        <v/>
      </c>
      <c r="BY990" s="320" t="str">
        <f>IF(AQ990="","",VLOOKUP(AR990,[0]!Qualifier,(COLUMN(AR990)-34),FALSE))</f>
        <v/>
      </c>
      <c r="BZ990" s="320" t="str">
        <f>IF(AR990="","",VLOOKUP(AS990,[0]!Qualifier,(COLUMN(AS990)-34),FALSE))</f>
        <v/>
      </c>
      <c r="CA990" s="320" t="str">
        <f>IF(AS990="","",VLOOKUP(AT990,[0]!Qualifier,(COLUMN(AT990)-34),FALSE))</f>
        <v/>
      </c>
      <c r="CB990" s="320" t="str">
        <f>IF(AT990="","",VLOOKUP(AU990,[0]!Qualifier,(COLUMN(AU990)-34),FALSE))</f>
        <v/>
      </c>
      <c r="CC990" s="320" t="str">
        <f>IF(AU990="","",VLOOKUP(AV990,[0]!Qualifier,(COLUMN(AV990)-34),FALSE))</f>
        <v/>
      </c>
      <c r="CD990" s="320" t="str">
        <f>IF(AV990="","",VLOOKUP(AW990,[0]!Qualifier,(COLUMN(AW990)-34),FALSE))</f>
        <v/>
      </c>
      <c r="CE990" s="320" t="str">
        <f>IF(AW990="","",VLOOKUP(AX990,[0]!Qualifier,(COLUMN(AX990)-34),FALSE))</f>
        <v/>
      </c>
      <c r="CF990" s="320" t="str">
        <f>IF(AX990="","",VLOOKUP(AY990,[0]!Qualifier,(COLUMN(AY990)-34),FALSE))</f>
        <v/>
      </c>
      <c r="CG990" s="320" t="str">
        <f>IF(AY990="","",VLOOKUP(AZ990,[0]!Qualifier,(COLUMN(AZ990)-34),FALSE))</f>
        <v/>
      </c>
      <c r="CH990" s="320" t="str">
        <f>IF(AZ990="","",VLOOKUP(BA990,[0]!Qualifier,(COLUMN(BA990)-34),FALSE))</f>
        <v/>
      </c>
      <c r="CI990" s="320" t="str">
        <f>IF(BA990="","",VLOOKUP(BB990,[0]!Qualifier,(COLUMN(BB990)-34),FALSE))</f>
        <v/>
      </c>
      <c r="CJ990" s="320"/>
      <c r="CK990" s="513" t="str">
        <f t="shared" si="811"/>
        <v>------------------</v>
      </c>
    </row>
    <row r="991" spans="2:89" ht="12.95" customHeight="1" outlineLevel="1" x14ac:dyDescent="0.35">
      <c r="B991" s="7" t="str">
        <f t="shared" si="783"/>
        <v/>
      </c>
      <c r="C991" s="59" t="str">
        <f t="shared" si="814"/>
        <v/>
      </c>
      <c r="D991" s="124" t="str">
        <f t="shared" si="785"/>
        <v/>
      </c>
      <c r="E991" s="16" t="str">
        <f t="shared" si="786"/>
        <v/>
      </c>
      <c r="F991" s="58" t="str">
        <f t="shared" si="787"/>
        <v/>
      </c>
      <c r="G991" s="58" t="str">
        <f t="shared" si="788"/>
        <v/>
      </c>
      <c r="H991" s="58" t="str">
        <f t="shared" si="789"/>
        <v/>
      </c>
      <c r="I991" s="58" t="str">
        <f t="shared" si="790"/>
        <v/>
      </c>
      <c r="J991" s="58" t="str">
        <f t="shared" si="791"/>
        <v/>
      </c>
      <c r="K991" s="58" t="str">
        <f t="shared" si="792"/>
        <v/>
      </c>
      <c r="L991" s="58" t="str">
        <f t="shared" si="793"/>
        <v/>
      </c>
      <c r="M991" s="58" t="str">
        <f t="shared" si="794"/>
        <v/>
      </c>
      <c r="N991" s="58" t="str">
        <f t="shared" si="795"/>
        <v/>
      </c>
      <c r="O991" s="58" t="str">
        <f t="shared" si="796"/>
        <v/>
      </c>
      <c r="P991" s="58" t="str">
        <f t="shared" si="797"/>
        <v/>
      </c>
      <c r="Q991" s="58" t="str">
        <f t="shared" si="798"/>
        <v/>
      </c>
      <c r="R991" s="58" t="str">
        <f t="shared" si="799"/>
        <v/>
      </c>
      <c r="S991" s="58" t="str">
        <f t="shared" si="800"/>
        <v/>
      </c>
      <c r="T991" s="58" t="str">
        <f t="shared" si="801"/>
        <v/>
      </c>
      <c r="U991" s="58" t="str">
        <f t="shared" si="802"/>
        <v/>
      </c>
      <c r="V991" s="58" t="str">
        <f t="shared" si="803"/>
        <v/>
      </c>
      <c r="W991" s="58" t="str">
        <f t="shared" si="804"/>
        <v/>
      </c>
      <c r="Y991" s="161" t="str">
        <f t="shared" si="805"/>
        <v xml:space="preserve"> </v>
      </c>
      <c r="Z991" s="8" t="str">
        <f t="shared" si="806"/>
        <v/>
      </c>
      <c r="AA991" s="7" t="str">
        <f t="shared" si="807"/>
        <v/>
      </c>
      <c r="AB991" s="29" t="str">
        <f t="shared" si="813"/>
        <v/>
      </c>
      <c r="AC991" s="29" t="str">
        <f t="shared" si="813"/>
        <v/>
      </c>
      <c r="AD991" s="29" t="str">
        <f t="shared" si="813"/>
        <v/>
      </c>
      <c r="AE991" s="29" t="str">
        <f t="shared" si="813"/>
        <v/>
      </c>
      <c r="AF991" s="29" t="str">
        <f t="shared" si="813"/>
        <v/>
      </c>
      <c r="AG991" s="29" t="str">
        <f t="shared" si="813"/>
        <v/>
      </c>
      <c r="AH991" s="48">
        <f t="shared" si="718"/>
        <v>986</v>
      </c>
      <c r="AI991" s="136"/>
      <c r="AJ991" s="136"/>
      <c r="AK991" s="136"/>
      <c r="AL991" s="136"/>
      <c r="AM991" s="136"/>
      <c r="AN991" s="136"/>
      <c r="AO991" s="136"/>
      <c r="AP991" s="136"/>
      <c r="AQ991" s="136"/>
      <c r="AR991" s="136"/>
      <c r="AS991" s="136"/>
      <c r="AT991" s="136"/>
      <c r="AU991" s="136"/>
      <c r="AV991" s="136"/>
      <c r="AW991" s="136"/>
      <c r="AX991" s="136"/>
      <c r="AY991" s="136"/>
      <c r="AZ991" s="136"/>
      <c r="BA991" s="136"/>
      <c r="BB991" s="136"/>
      <c r="BC991" s="136"/>
      <c r="BD991" s="136"/>
      <c r="BE991" s="136"/>
      <c r="BF991" s="136"/>
      <c r="BG991" s="136"/>
      <c r="BH991" s="371"/>
      <c r="BI991" s="136"/>
      <c r="BJ991" s="321"/>
      <c r="BK991" s="136"/>
      <c r="BL991" s="136"/>
      <c r="BM991" s="136"/>
      <c r="BN991" s="318">
        <f t="shared" si="808"/>
        <v>986</v>
      </c>
      <c r="BO991" s="319">
        <f t="shared" si="809"/>
        <v>0</v>
      </c>
      <c r="BP991" s="58" t="str">
        <f t="shared" si="812"/>
        <v/>
      </c>
      <c r="BQ991" s="320" t="str">
        <f>IF(AI991="","",VLOOKUP(AJ991,[0]!Qualifier,(COLUMN(AJ991)-34),FALSE))</f>
        <v/>
      </c>
      <c r="BR991" s="320" t="str">
        <f>IF(AJ991="","",VLOOKUP(AK991,[0]!Qualifier,(COLUMN(AK991)-34),FALSE))</f>
        <v/>
      </c>
      <c r="BS991" s="320" t="str">
        <f>IF(AK991="","",VLOOKUP(AL991,[0]!Qualifier,(COLUMN(AL991)-34),FALSE))</f>
        <v/>
      </c>
      <c r="BT991" s="320" t="str">
        <f>IF(AL991="","",VLOOKUP(AM991,[0]!Qualifier,(COLUMN(AM991)-34),FALSE))</f>
        <v/>
      </c>
      <c r="BU991" s="320" t="str">
        <f>IF(AM991="","",VLOOKUP(AN991,[0]!Qualifier,(COLUMN(AN991)-34),FALSE))</f>
        <v/>
      </c>
      <c r="BV991" s="320" t="str">
        <f>IF(AN991="","",VLOOKUP(AO991,[0]!Qualifier,(COLUMN(AO991)-34),FALSE))</f>
        <v/>
      </c>
      <c r="BW991" s="320" t="str">
        <f>IF(AO991="","",VLOOKUP(AP991,[0]!Qualifier,(COLUMN(AP991)-34),FALSE))</f>
        <v/>
      </c>
      <c r="BX991" s="320" t="str">
        <f>IF(AP991="","",VLOOKUP(AQ991,[0]!Qualifier,(COLUMN(AQ991)-34),FALSE))</f>
        <v/>
      </c>
      <c r="BY991" s="320" t="str">
        <f>IF(AQ991="","",VLOOKUP(AR991,[0]!Qualifier,(COLUMN(AR991)-34),FALSE))</f>
        <v/>
      </c>
      <c r="BZ991" s="320" t="str">
        <f>IF(AR991="","",VLOOKUP(AS991,[0]!Qualifier,(COLUMN(AS991)-34),FALSE))</f>
        <v/>
      </c>
      <c r="CA991" s="320" t="str">
        <f>IF(AS991="","",VLOOKUP(AT991,[0]!Qualifier,(COLUMN(AT991)-34),FALSE))</f>
        <v/>
      </c>
      <c r="CB991" s="320" t="str">
        <f>IF(AT991="","",VLOOKUP(AU991,[0]!Qualifier,(COLUMN(AU991)-34),FALSE))</f>
        <v/>
      </c>
      <c r="CC991" s="320" t="str">
        <f>IF(AU991="","",VLOOKUP(AV991,[0]!Qualifier,(COLUMN(AV991)-34),FALSE))</f>
        <v/>
      </c>
      <c r="CD991" s="320" t="str">
        <f>IF(AV991="","",VLOOKUP(AW991,[0]!Qualifier,(COLUMN(AW991)-34),FALSE))</f>
        <v/>
      </c>
      <c r="CE991" s="320" t="str">
        <f>IF(AW991="","",VLOOKUP(AX991,[0]!Qualifier,(COLUMN(AX991)-34),FALSE))</f>
        <v/>
      </c>
      <c r="CF991" s="320" t="str">
        <f>IF(AX991="","",VLOOKUP(AY991,[0]!Qualifier,(COLUMN(AY991)-34),FALSE))</f>
        <v/>
      </c>
      <c r="CG991" s="320" t="str">
        <f>IF(AY991="","",VLOOKUP(AZ991,[0]!Qualifier,(COLUMN(AZ991)-34),FALSE))</f>
        <v/>
      </c>
      <c r="CH991" s="320" t="str">
        <f>IF(AZ991="","",VLOOKUP(BA991,[0]!Qualifier,(COLUMN(BA991)-34),FALSE))</f>
        <v/>
      </c>
      <c r="CI991" s="320" t="str">
        <f>IF(BA991="","",VLOOKUP(BB991,[0]!Qualifier,(COLUMN(BB991)-34),FALSE))</f>
        <v/>
      </c>
      <c r="CJ991" s="320"/>
      <c r="CK991" s="513" t="str">
        <f t="shared" si="811"/>
        <v>------------------</v>
      </c>
    </row>
    <row r="992" spans="2:89" outlineLevel="1" x14ac:dyDescent="0.35">
      <c r="B992" s="7" t="str">
        <f>IF(D992="","",B930+1)</f>
        <v/>
      </c>
      <c r="C992" s="59" t="str">
        <f t="shared" si="750"/>
        <v/>
      </c>
      <c r="D992" s="124" t="str">
        <f t="shared" si="751"/>
        <v/>
      </c>
      <c r="E992" s="16" t="str">
        <f t="shared" si="752"/>
        <v/>
      </c>
      <c r="F992" s="58" t="str">
        <f t="shared" si="753"/>
        <v/>
      </c>
      <c r="G992" s="58" t="str">
        <f t="shared" si="754"/>
        <v/>
      </c>
      <c r="H992" s="58" t="str">
        <f t="shared" si="755"/>
        <v/>
      </c>
      <c r="I992" s="58" t="str">
        <f t="shared" si="756"/>
        <v/>
      </c>
      <c r="J992" s="58" t="str">
        <f t="shared" si="757"/>
        <v/>
      </c>
      <c r="K992" s="58" t="str">
        <f t="shared" si="758"/>
        <v/>
      </c>
      <c r="L992" s="58" t="str">
        <f t="shared" si="759"/>
        <v/>
      </c>
      <c r="M992" s="58" t="str">
        <f t="shared" si="760"/>
        <v/>
      </c>
      <c r="N992" s="58" t="str">
        <f t="shared" si="761"/>
        <v/>
      </c>
      <c r="O992" s="58" t="str">
        <f t="shared" si="762"/>
        <v/>
      </c>
      <c r="P992" s="58" t="str">
        <f t="shared" si="763"/>
        <v/>
      </c>
      <c r="Q992" s="58" t="str">
        <f t="shared" si="764"/>
        <v/>
      </c>
      <c r="R992" s="58" t="str">
        <f t="shared" si="765"/>
        <v/>
      </c>
      <c r="S992" s="58" t="str">
        <f t="shared" si="766"/>
        <v/>
      </c>
      <c r="T992" s="58" t="str">
        <f t="shared" si="767"/>
        <v/>
      </c>
      <c r="U992" s="58" t="str">
        <f t="shared" si="768"/>
        <v/>
      </c>
      <c r="V992" s="58" t="str">
        <f t="shared" si="769"/>
        <v/>
      </c>
      <c r="W992" s="58" t="str">
        <f t="shared" si="770"/>
        <v/>
      </c>
      <c r="Y992" s="161" t="str">
        <f t="shared" si="771"/>
        <v xml:space="preserve"> </v>
      </c>
      <c r="Z992" s="8" t="str">
        <f t="shared" si="772"/>
        <v/>
      </c>
      <c r="AA992" s="7" t="str">
        <f t="shared" si="773"/>
        <v/>
      </c>
      <c r="AB992" s="29" t="str">
        <f t="shared" si="776"/>
        <v/>
      </c>
      <c r="AC992" s="29" t="str">
        <f t="shared" si="776"/>
        <v/>
      </c>
      <c r="AD992" s="29" t="str">
        <f t="shared" si="776"/>
        <v/>
      </c>
      <c r="AE992" s="29" t="str">
        <f t="shared" si="776"/>
        <v/>
      </c>
      <c r="AF992" s="29" t="str">
        <f t="shared" si="776"/>
        <v/>
      </c>
      <c r="AG992" s="29" t="str">
        <f t="shared" si="776"/>
        <v/>
      </c>
      <c r="AH992" s="48">
        <f>AH930+1</f>
        <v>926</v>
      </c>
      <c r="AI992" s="136"/>
      <c r="AJ992" s="136"/>
      <c r="AK992" s="136"/>
      <c r="AL992" s="136"/>
      <c r="AM992" s="136"/>
      <c r="AN992" s="136"/>
      <c r="AO992" s="136"/>
      <c r="AP992" s="136"/>
      <c r="AQ992" s="136"/>
      <c r="AR992" s="136"/>
      <c r="AS992" s="136"/>
      <c r="AT992" s="136"/>
      <c r="AU992" s="136"/>
      <c r="AV992" s="136"/>
      <c r="AW992" s="136"/>
      <c r="AX992" s="136"/>
      <c r="AY992" s="136"/>
      <c r="AZ992" s="136"/>
      <c r="BA992" s="136"/>
      <c r="BB992" s="136"/>
      <c r="BC992" s="136"/>
      <c r="BD992" s="136"/>
      <c r="BE992" s="136"/>
      <c r="BF992" s="136"/>
      <c r="BG992" s="136"/>
      <c r="BH992" s="371"/>
      <c r="BI992" s="136"/>
      <c r="BJ992" s="321"/>
      <c r="BK992" s="136"/>
      <c r="BL992" s="136"/>
      <c r="BM992" s="136"/>
      <c r="BN992" s="318">
        <f t="shared" si="777"/>
        <v>926</v>
      </c>
      <c r="BO992" s="319">
        <f t="shared" si="778"/>
        <v>0</v>
      </c>
      <c r="BP992" s="58" t="str">
        <f>IF(BO992&gt;0,AJ1034,"")</f>
        <v/>
      </c>
      <c r="BQ992" s="320" t="str">
        <f>IF(AI992="","",VLOOKUP(AJ992,[0]!Qualifier,(COLUMN(AJ992)-34),FALSE))</f>
        <v/>
      </c>
      <c r="BR992" s="320" t="str">
        <f>IF(AJ992="","",VLOOKUP(AK992,[0]!Qualifier,(COLUMN(AK992)-34),FALSE))</f>
        <v/>
      </c>
      <c r="BS992" s="320" t="str">
        <f>IF(AK992="","",VLOOKUP(AL992,[0]!Qualifier,(COLUMN(AL992)-34),FALSE))</f>
        <v/>
      </c>
      <c r="BT992" s="320" t="str">
        <f>IF(AL992="","",VLOOKUP(AM992,[0]!Qualifier,(COLUMN(AM992)-34),FALSE))</f>
        <v/>
      </c>
      <c r="BU992" s="320" t="str">
        <f>IF(AM992="","",VLOOKUP(AN992,[0]!Qualifier,(COLUMN(AN992)-34),FALSE))</f>
        <v/>
      </c>
      <c r="BV992" s="320" t="str">
        <f>IF(AN992="","",VLOOKUP(AO992,[0]!Qualifier,(COLUMN(AO992)-34),FALSE))</f>
        <v/>
      </c>
      <c r="BW992" s="320" t="str">
        <f>IF(AO992="","",VLOOKUP(AP992,[0]!Qualifier,(COLUMN(AP992)-34),FALSE))</f>
        <v/>
      </c>
      <c r="BX992" s="320" t="str">
        <f>IF(AP992="","",VLOOKUP(AQ992,[0]!Qualifier,(COLUMN(AQ992)-34),FALSE))</f>
        <v/>
      </c>
      <c r="BY992" s="320" t="str">
        <f>IF(AQ992="","",VLOOKUP(AR992,[0]!Qualifier,(COLUMN(AR992)-34),FALSE))</f>
        <v/>
      </c>
      <c r="BZ992" s="320" t="str">
        <f>IF(AR992="","",VLOOKUP(AS992,[0]!Qualifier,(COLUMN(AS992)-34),FALSE))</f>
        <v/>
      </c>
      <c r="CA992" s="320" t="str">
        <f>IF(AS992="","",VLOOKUP(AT992,[0]!Qualifier,(COLUMN(AT992)-34),FALSE))</f>
        <v/>
      </c>
      <c r="CB992" s="320" t="str">
        <f>IF(AT992="","",VLOOKUP(AU992,[0]!Qualifier,(COLUMN(AU992)-34),FALSE))</f>
        <v/>
      </c>
      <c r="CC992" s="320" t="str">
        <f>IF(AU992="","",VLOOKUP(AV992,[0]!Qualifier,(COLUMN(AV992)-34),FALSE))</f>
        <v/>
      </c>
      <c r="CD992" s="320" t="str">
        <f>IF(AV992="","",VLOOKUP(AW992,[0]!Qualifier,(COLUMN(AW992)-34),FALSE))</f>
        <v/>
      </c>
      <c r="CE992" s="320" t="str">
        <f>IF(AW992="","",VLOOKUP(AX992,[0]!Qualifier,(COLUMN(AX992)-34),FALSE))</f>
        <v/>
      </c>
      <c r="CF992" s="320" t="str">
        <f>IF(AX992="","",VLOOKUP(AY992,[0]!Qualifier,(COLUMN(AY992)-34),FALSE))</f>
        <v/>
      </c>
      <c r="CG992" s="320" t="str">
        <f>IF(AY992="","",VLOOKUP(AZ992,[0]!Qualifier,(COLUMN(AZ992)-34),FALSE))</f>
        <v/>
      </c>
      <c r="CH992" s="320" t="str">
        <f>IF(AZ992="","",VLOOKUP(BA992,[0]!Qualifier,(COLUMN(BA992)-34),FALSE))</f>
        <v/>
      </c>
      <c r="CI992" s="320" t="str">
        <f>IF(BA992="","",VLOOKUP(BB992,[0]!Qualifier,(COLUMN(BB992)-34),FALSE))</f>
        <v/>
      </c>
      <c r="CJ992" s="320"/>
      <c r="CK992" s="513" t="str">
        <f t="shared" si="775"/>
        <v>------------------</v>
      </c>
    </row>
    <row r="993" spans="2:89" ht="12.95" customHeight="1" outlineLevel="1" x14ac:dyDescent="0.35">
      <c r="B993" s="7" t="str">
        <f t="shared" si="749"/>
        <v/>
      </c>
      <c r="C993" s="59" t="str">
        <f t="shared" si="750"/>
        <v/>
      </c>
      <c r="D993" s="124" t="str">
        <f t="shared" si="751"/>
        <v/>
      </c>
      <c r="E993" s="16" t="str">
        <f t="shared" si="752"/>
        <v/>
      </c>
      <c r="F993" s="58" t="str">
        <f t="shared" si="753"/>
        <v/>
      </c>
      <c r="G993" s="58" t="str">
        <f t="shared" si="754"/>
        <v/>
      </c>
      <c r="H993" s="58" t="str">
        <f t="shared" si="755"/>
        <v/>
      </c>
      <c r="I993" s="58" t="str">
        <f t="shared" si="756"/>
        <v/>
      </c>
      <c r="J993" s="58" t="str">
        <f t="shared" si="757"/>
        <v/>
      </c>
      <c r="K993" s="58" t="str">
        <f t="shared" si="758"/>
        <v/>
      </c>
      <c r="L993" s="58" t="str">
        <f t="shared" si="759"/>
        <v/>
      </c>
      <c r="M993" s="58" t="str">
        <f t="shared" si="760"/>
        <v/>
      </c>
      <c r="N993" s="58" t="str">
        <f t="shared" si="761"/>
        <v/>
      </c>
      <c r="O993" s="58" t="str">
        <f t="shared" si="762"/>
        <v/>
      </c>
      <c r="P993" s="58" t="str">
        <f t="shared" si="763"/>
        <v/>
      </c>
      <c r="Q993" s="58" t="str">
        <f t="shared" si="764"/>
        <v/>
      </c>
      <c r="R993" s="58" t="str">
        <f t="shared" si="765"/>
        <v/>
      </c>
      <c r="S993" s="58" t="str">
        <f t="shared" si="766"/>
        <v/>
      </c>
      <c r="T993" s="58" t="str">
        <f t="shared" si="767"/>
        <v/>
      </c>
      <c r="U993" s="58" t="str">
        <f t="shared" si="768"/>
        <v/>
      </c>
      <c r="V993" s="58" t="str">
        <f t="shared" si="769"/>
        <v/>
      </c>
      <c r="W993" s="58" t="str">
        <f t="shared" si="770"/>
        <v/>
      </c>
      <c r="Y993" s="161" t="str">
        <f t="shared" si="771"/>
        <v xml:space="preserve"> </v>
      </c>
      <c r="Z993" s="8" t="str">
        <f t="shared" si="772"/>
        <v/>
      </c>
      <c r="AA993" s="7" t="str">
        <f t="shared" si="773"/>
        <v/>
      </c>
      <c r="AB993" s="29" t="str">
        <f t="shared" si="776"/>
        <v/>
      </c>
      <c r="AC993" s="29" t="str">
        <f t="shared" si="776"/>
        <v/>
      </c>
      <c r="AD993" s="29" t="str">
        <f t="shared" si="776"/>
        <v/>
      </c>
      <c r="AE993" s="29" t="str">
        <f t="shared" si="748"/>
        <v/>
      </c>
      <c r="AF993" s="29" t="str">
        <f t="shared" si="748"/>
        <v/>
      </c>
      <c r="AG993" s="29" t="str">
        <f t="shared" si="748"/>
        <v/>
      </c>
      <c r="AH993" s="48">
        <f t="shared" si="718"/>
        <v>927</v>
      </c>
      <c r="AI993" s="136"/>
      <c r="AJ993" s="136"/>
      <c r="AK993" s="136"/>
      <c r="AL993" s="136"/>
      <c r="AM993" s="136"/>
      <c r="AN993" s="136"/>
      <c r="AO993" s="136"/>
      <c r="AP993" s="136"/>
      <c r="AQ993" s="136"/>
      <c r="AR993" s="136"/>
      <c r="AS993" s="136"/>
      <c r="AT993" s="136"/>
      <c r="AU993" s="136"/>
      <c r="AV993" s="136"/>
      <c r="AW993" s="136"/>
      <c r="AX993" s="136"/>
      <c r="AY993" s="136"/>
      <c r="AZ993" s="136"/>
      <c r="BA993" s="136"/>
      <c r="BB993" s="136"/>
      <c r="BC993" s="136"/>
      <c r="BD993" s="136"/>
      <c r="BE993" s="136"/>
      <c r="BF993" s="136"/>
      <c r="BG993" s="136"/>
      <c r="BH993" s="371"/>
      <c r="BI993" s="136"/>
      <c r="BJ993" s="321"/>
      <c r="BK993" s="136"/>
      <c r="BL993" s="136"/>
      <c r="BM993" s="136"/>
      <c r="BN993" s="318">
        <f t="shared" si="777"/>
        <v>927</v>
      </c>
      <c r="BO993" s="319">
        <f t="shared" si="778"/>
        <v>0</v>
      </c>
      <c r="BP993" s="58" t="str">
        <f>IF(BO993&gt;0,AJ1035,"")</f>
        <v/>
      </c>
      <c r="BQ993" s="320" t="str">
        <f>IF(AI993="","",VLOOKUP(AJ993,[0]!Qualifier,(COLUMN(AJ993)-34),FALSE))</f>
        <v/>
      </c>
      <c r="BR993" s="320" t="str">
        <f>IF(AJ993="","",VLOOKUP(AK993,[0]!Qualifier,(COLUMN(AK993)-34),FALSE))</f>
        <v/>
      </c>
      <c r="BS993" s="320" t="str">
        <f>IF(AK993="","",VLOOKUP(AL993,[0]!Qualifier,(COLUMN(AL993)-34),FALSE))</f>
        <v/>
      </c>
      <c r="BT993" s="320" t="str">
        <f>IF(AL993="","",VLOOKUP(AM993,[0]!Qualifier,(COLUMN(AM993)-34),FALSE))</f>
        <v/>
      </c>
      <c r="BU993" s="320" t="str">
        <f>IF(AM993="","",VLOOKUP(AN993,[0]!Qualifier,(COLUMN(AN993)-34),FALSE))</f>
        <v/>
      </c>
      <c r="BV993" s="320" t="str">
        <f>IF(AN993="","",VLOOKUP(AO993,[0]!Qualifier,(COLUMN(AO993)-34),FALSE))</f>
        <v/>
      </c>
      <c r="BW993" s="320" t="str">
        <f>IF(AO993="","",VLOOKUP(AP993,[0]!Qualifier,(COLUMN(AP993)-34),FALSE))</f>
        <v/>
      </c>
      <c r="BX993" s="320" t="str">
        <f>IF(AP993="","",VLOOKUP(AQ993,[0]!Qualifier,(COLUMN(AQ993)-34),FALSE))</f>
        <v/>
      </c>
      <c r="BY993" s="320" t="str">
        <f>IF(AQ993="","",VLOOKUP(AR993,[0]!Qualifier,(COLUMN(AR993)-34),FALSE))</f>
        <v/>
      </c>
      <c r="BZ993" s="320" t="str">
        <f>IF(AR993="","",VLOOKUP(AS993,[0]!Qualifier,(COLUMN(AS993)-34),FALSE))</f>
        <v/>
      </c>
      <c r="CA993" s="320" t="str">
        <f>IF(AS993="","",VLOOKUP(AT993,[0]!Qualifier,(COLUMN(AT993)-34),FALSE))</f>
        <v/>
      </c>
      <c r="CB993" s="320" t="str">
        <f>IF(AT993="","",VLOOKUP(AU993,[0]!Qualifier,(COLUMN(AU993)-34),FALSE))</f>
        <v/>
      </c>
      <c r="CC993" s="320" t="str">
        <f>IF(AU993="","",VLOOKUP(AV993,[0]!Qualifier,(COLUMN(AV993)-34),FALSE))</f>
        <v/>
      </c>
      <c r="CD993" s="320" t="str">
        <f>IF(AV993="","",VLOOKUP(AW993,[0]!Qualifier,(COLUMN(AW993)-34),FALSE))</f>
        <v/>
      </c>
      <c r="CE993" s="320" t="str">
        <f>IF(AW993="","",VLOOKUP(AX993,[0]!Qualifier,(COLUMN(AX993)-34),FALSE))</f>
        <v/>
      </c>
      <c r="CF993" s="320" t="str">
        <f>IF(AX993="","",VLOOKUP(AY993,[0]!Qualifier,(COLUMN(AY993)-34),FALSE))</f>
        <v/>
      </c>
      <c r="CG993" s="320" t="str">
        <f>IF(AY993="","",VLOOKUP(AZ993,[0]!Qualifier,(COLUMN(AZ993)-34),FALSE))</f>
        <v/>
      </c>
      <c r="CH993" s="320" t="str">
        <f>IF(AZ993="","",VLOOKUP(BA993,[0]!Qualifier,(COLUMN(BA993)-34),FALSE))</f>
        <v/>
      </c>
      <c r="CI993" s="320" t="str">
        <f>IF(BA993="","",VLOOKUP(BB993,[0]!Qualifier,(COLUMN(BB993)-34),FALSE))</f>
        <v/>
      </c>
      <c r="CJ993" s="320"/>
      <c r="CK993" s="513" t="str">
        <f t="shared" si="775"/>
        <v>------------------</v>
      </c>
    </row>
    <row r="994" spans="2:89" ht="12.95" customHeight="1" outlineLevel="1" x14ac:dyDescent="0.35">
      <c r="B994" s="7"/>
      <c r="C994" s="59"/>
      <c r="D994" s="124"/>
      <c r="E994" s="16"/>
      <c r="F994" s="58"/>
      <c r="G994" s="58"/>
      <c r="H994" s="58"/>
      <c r="I994" s="58"/>
      <c r="J994" s="58"/>
      <c r="K994" s="58"/>
      <c r="L994" s="58"/>
      <c r="M994" s="58"/>
      <c r="N994" s="58"/>
      <c r="O994" s="58"/>
      <c r="P994" s="58"/>
      <c r="Q994" s="58"/>
      <c r="R994" s="58"/>
      <c r="S994" s="58"/>
      <c r="T994" s="58"/>
      <c r="U994" s="58"/>
      <c r="V994" s="58"/>
      <c r="W994" s="58"/>
      <c r="Y994" s="161"/>
      <c r="Z994" s="8"/>
      <c r="AA994" s="7"/>
      <c r="AB994" s="29"/>
      <c r="AC994" s="29"/>
      <c r="AD994" s="29"/>
      <c r="AE994" s="29"/>
      <c r="AF994" s="29"/>
      <c r="AG994" s="29"/>
      <c r="AH994" s="48"/>
      <c r="AI994" s="136"/>
      <c r="AJ994" s="136"/>
      <c r="AK994" s="136"/>
      <c r="AL994" s="136"/>
      <c r="AM994" s="136"/>
      <c r="AN994" s="136"/>
      <c r="AO994" s="136"/>
      <c r="AP994" s="136"/>
      <c r="AQ994" s="136"/>
      <c r="AR994" s="136"/>
      <c r="AS994" s="136"/>
      <c r="AT994" s="136"/>
      <c r="AU994" s="136"/>
      <c r="AV994" s="136"/>
      <c r="AW994" s="136"/>
      <c r="AX994" s="136"/>
      <c r="AY994" s="136"/>
      <c r="AZ994" s="136"/>
      <c r="BA994" s="136"/>
      <c r="BB994" s="136"/>
      <c r="BC994" s="136"/>
      <c r="BD994" s="136"/>
      <c r="BE994" s="136"/>
      <c r="BF994" s="136"/>
      <c r="BG994" s="136"/>
      <c r="BH994" s="371"/>
      <c r="BI994" s="136"/>
      <c r="BJ994" s="321"/>
      <c r="BK994" s="136"/>
      <c r="BL994" s="136"/>
      <c r="BM994" s="136"/>
      <c r="BN994" s="318"/>
      <c r="BO994" s="319"/>
      <c r="BP994" s="58"/>
      <c r="BQ994" s="320"/>
      <c r="BR994" s="320"/>
      <c r="BS994" s="320"/>
      <c r="BT994" s="320"/>
      <c r="BU994" s="320"/>
      <c r="BV994" s="320"/>
      <c r="BW994" s="320"/>
      <c r="BX994" s="320"/>
      <c r="BY994" s="320"/>
      <c r="BZ994" s="320"/>
      <c r="CA994" s="320"/>
      <c r="CB994" s="320"/>
      <c r="CC994" s="320"/>
      <c r="CD994" s="320"/>
      <c r="CE994" s="320"/>
      <c r="CF994" s="320"/>
      <c r="CG994" s="320"/>
      <c r="CH994" s="320"/>
      <c r="CI994" s="320"/>
      <c r="CJ994" s="320"/>
      <c r="CK994" s="513"/>
    </row>
    <row r="995" spans="2:89" outlineLevel="1" x14ac:dyDescent="0.35">
      <c r="B995" s="7" t="str">
        <f>IF(D995="","",B900+1)</f>
        <v/>
      </c>
      <c r="C995" s="59" t="str">
        <f t="shared" si="691"/>
        <v/>
      </c>
      <c r="D995" s="124" t="str">
        <f t="shared" si="692"/>
        <v/>
      </c>
      <c r="E995" s="16" t="str">
        <f t="shared" si="693"/>
        <v/>
      </c>
      <c r="F995" s="58" t="str">
        <f t="shared" si="694"/>
        <v/>
      </c>
      <c r="G995" s="58" t="str">
        <f t="shared" si="695"/>
        <v/>
      </c>
      <c r="H995" s="58" t="str">
        <f t="shared" si="696"/>
        <v/>
      </c>
      <c r="I995" s="58" t="str">
        <f t="shared" si="697"/>
        <v/>
      </c>
      <c r="J995" s="58" t="str">
        <f t="shared" si="698"/>
        <v/>
      </c>
      <c r="K995" s="58" t="str">
        <f t="shared" si="699"/>
        <v/>
      </c>
      <c r="L995" s="58" t="str">
        <f t="shared" si="700"/>
        <v/>
      </c>
      <c r="M995" s="58" t="str">
        <f t="shared" si="701"/>
        <v/>
      </c>
      <c r="N995" s="58" t="str">
        <f t="shared" si="702"/>
        <v/>
      </c>
      <c r="O995" s="58" t="str">
        <f t="shared" si="703"/>
        <v/>
      </c>
      <c r="P995" s="58" t="str">
        <f t="shared" si="704"/>
        <v/>
      </c>
      <c r="Q995" s="58" t="str">
        <f t="shared" si="705"/>
        <v/>
      </c>
      <c r="R995" s="58" t="str">
        <f t="shared" si="706"/>
        <v/>
      </c>
      <c r="S995" s="58" t="str">
        <f t="shared" si="707"/>
        <v/>
      </c>
      <c r="T995" s="58" t="str">
        <f t="shared" si="708"/>
        <v/>
      </c>
      <c r="U995" s="58" t="str">
        <f t="shared" si="709"/>
        <v/>
      </c>
      <c r="V995" s="58" t="str">
        <f t="shared" si="710"/>
        <v/>
      </c>
      <c r="W995" s="58" t="str">
        <f t="shared" si="711"/>
        <v/>
      </c>
      <c r="Y995" s="161" t="str">
        <f t="shared" si="712"/>
        <v xml:space="preserve"> </v>
      </c>
      <c r="Z995" s="8" t="str">
        <f t="shared" si="713"/>
        <v/>
      </c>
      <c r="AA995" s="7" t="str">
        <f t="shared" si="714"/>
        <v/>
      </c>
      <c r="AB995" s="29" t="str">
        <f t="shared" si="748"/>
        <v/>
      </c>
      <c r="AC995" s="29" t="str">
        <f t="shared" si="748"/>
        <v/>
      </c>
      <c r="AD995" s="29" t="str">
        <f t="shared" si="748"/>
        <v/>
      </c>
      <c r="AE995" s="29" t="str">
        <f t="shared" si="748"/>
        <v/>
      </c>
      <c r="AF995" s="29" t="str">
        <f t="shared" si="748"/>
        <v/>
      </c>
      <c r="AG995" s="29" t="str">
        <f t="shared" si="748"/>
        <v/>
      </c>
      <c r="AH995" s="48">
        <f>AH900+1</f>
        <v>896</v>
      </c>
      <c r="AI995" s="136"/>
      <c r="AJ995" s="136"/>
      <c r="AK995" s="136"/>
      <c r="AL995" s="136"/>
      <c r="AM995" s="136"/>
      <c r="AN995" s="136"/>
      <c r="AO995" s="136"/>
      <c r="AP995" s="136"/>
      <c r="AQ995" s="136"/>
      <c r="AR995" s="136"/>
      <c r="AS995" s="136"/>
      <c r="AT995" s="136"/>
      <c r="AU995" s="136"/>
      <c r="AV995" s="136"/>
      <c r="AW995" s="136"/>
      <c r="AX995" s="136"/>
      <c r="AY995" s="136"/>
      <c r="AZ995" s="136"/>
      <c r="BA995" s="136"/>
      <c r="BB995" s="136"/>
      <c r="BC995" s="136"/>
      <c r="BD995" s="136"/>
      <c r="BE995" s="136"/>
      <c r="BF995" s="136"/>
      <c r="BG995" s="136"/>
      <c r="BH995" s="371"/>
      <c r="BI995" s="136"/>
      <c r="BJ995" s="321"/>
      <c r="BK995" s="136"/>
      <c r="BL995" s="136"/>
      <c r="BM995" s="136"/>
      <c r="BN995" s="318">
        <f t="shared" ref="BN995:BN1000" si="815">AH995</f>
        <v>896</v>
      </c>
      <c r="BO995" s="319">
        <f t="shared" ref="BO995:BO1000" si="816">AI995</f>
        <v>0</v>
      </c>
      <c r="BP995" s="58" t="str">
        <f t="shared" si="715"/>
        <v/>
      </c>
      <c r="BQ995" s="320" t="str">
        <f>IF(AI995="","",VLOOKUP(AJ995,[0]!Qualifier,(COLUMN(AJ995)-34),FALSE))</f>
        <v/>
      </c>
      <c r="BR995" s="320" t="str">
        <f>IF(AJ995="","",VLOOKUP(AK995,[0]!Qualifier,(COLUMN(AK995)-34),FALSE))</f>
        <v/>
      </c>
      <c r="BS995" s="320" t="str">
        <f>IF(AK995="","",VLOOKUP(AL995,[0]!Qualifier,(COLUMN(AL995)-34),FALSE))</f>
        <v/>
      </c>
      <c r="BT995" s="320" t="str">
        <f>IF(AL995="","",VLOOKUP(AM995,[0]!Qualifier,(COLUMN(AM995)-34),FALSE))</f>
        <v/>
      </c>
      <c r="BU995" s="320" t="str">
        <f>IF(AM995="","",VLOOKUP(AN995,[0]!Qualifier,(COLUMN(AN995)-34),FALSE))</f>
        <v/>
      </c>
      <c r="BV995" s="320" t="str">
        <f>IF(AN995="","",VLOOKUP(AO995,[0]!Qualifier,(COLUMN(AO995)-34),FALSE))</f>
        <v/>
      </c>
      <c r="BW995" s="320" t="str">
        <f>IF(AO995="","",VLOOKUP(AP995,[0]!Qualifier,(COLUMN(AP995)-34),FALSE))</f>
        <v/>
      </c>
      <c r="BX995" s="320" t="str">
        <f>IF(AP995="","",VLOOKUP(AQ995,[0]!Qualifier,(COLUMN(AQ995)-34),FALSE))</f>
        <v/>
      </c>
      <c r="BY995" s="320" t="str">
        <f>IF(AQ995="","",VLOOKUP(AR995,[0]!Qualifier,(COLUMN(AR995)-34),FALSE))</f>
        <v/>
      </c>
      <c r="BZ995" s="320" t="str">
        <f>IF(AR995="","",VLOOKUP(AS995,[0]!Qualifier,(COLUMN(AS995)-34),FALSE))</f>
        <v/>
      </c>
      <c r="CA995" s="320" t="str">
        <f>IF(AS995="","",VLOOKUP(AT995,[0]!Qualifier,(COLUMN(AT995)-34),FALSE))</f>
        <v/>
      </c>
      <c r="CB995" s="320" t="str">
        <f>IF(AT995="","",VLOOKUP(AU995,[0]!Qualifier,(COLUMN(AU995)-34),FALSE))</f>
        <v/>
      </c>
      <c r="CC995" s="320" t="str">
        <f>IF(AU995="","",VLOOKUP(AV995,[0]!Qualifier,(COLUMN(AV995)-34),FALSE))</f>
        <v/>
      </c>
      <c r="CD995" s="320" t="str">
        <f>IF(AV995="","",VLOOKUP(AW995,[0]!Qualifier,(COLUMN(AW995)-34),FALSE))</f>
        <v/>
      </c>
      <c r="CE995" s="320" t="str">
        <f>IF(AW995="","",VLOOKUP(AX995,[0]!Qualifier,(COLUMN(AX995)-34),FALSE))</f>
        <v/>
      </c>
      <c r="CF995" s="320" t="str">
        <f>IF(AX995="","",VLOOKUP(AY995,[0]!Qualifier,(COLUMN(AY995)-34),FALSE))</f>
        <v/>
      </c>
      <c r="CG995" s="320" t="str">
        <f>IF(AY995="","",VLOOKUP(AZ995,[0]!Qualifier,(COLUMN(AZ995)-34),FALSE))</f>
        <v/>
      </c>
      <c r="CH995" s="320" t="str">
        <f>IF(AZ995="","",VLOOKUP(BA995,[0]!Qualifier,(COLUMN(BA995)-34),FALSE))</f>
        <v/>
      </c>
      <c r="CI995" s="320" t="str">
        <f>IF(BA995="","",VLOOKUP(BB995,[0]!Qualifier,(COLUMN(BB995)-34),FALSE))</f>
        <v/>
      </c>
      <c r="CJ995" s="320"/>
      <c r="CK995" s="513" t="str">
        <f t="shared" si="716"/>
        <v>------------------</v>
      </c>
    </row>
    <row r="996" spans="2:89" outlineLevel="1" x14ac:dyDescent="0.35">
      <c r="B996" s="7" t="str">
        <f t="shared" si="690"/>
        <v/>
      </c>
      <c r="C996" s="59" t="str">
        <f t="shared" si="691"/>
        <v/>
      </c>
      <c r="D996" s="124" t="str">
        <f t="shared" si="692"/>
        <v/>
      </c>
      <c r="E996" s="16" t="str">
        <f t="shared" si="693"/>
        <v/>
      </c>
      <c r="F996" s="58" t="str">
        <f t="shared" si="694"/>
        <v/>
      </c>
      <c r="G996" s="58" t="str">
        <f t="shared" si="695"/>
        <v/>
      </c>
      <c r="H996" s="58" t="str">
        <f t="shared" si="696"/>
        <v/>
      </c>
      <c r="I996" s="58" t="str">
        <f t="shared" si="697"/>
        <v/>
      </c>
      <c r="J996" s="58" t="str">
        <f t="shared" si="698"/>
        <v/>
      </c>
      <c r="K996" s="58" t="str">
        <f t="shared" si="699"/>
        <v/>
      </c>
      <c r="L996" s="58" t="str">
        <f t="shared" si="700"/>
        <v/>
      </c>
      <c r="M996" s="58" t="str">
        <f t="shared" si="701"/>
        <v/>
      </c>
      <c r="N996" s="58" t="str">
        <f t="shared" si="702"/>
        <v/>
      </c>
      <c r="O996" s="58" t="str">
        <f t="shared" si="703"/>
        <v/>
      </c>
      <c r="P996" s="58" t="str">
        <f t="shared" si="704"/>
        <v/>
      </c>
      <c r="Q996" s="58" t="str">
        <f t="shared" si="705"/>
        <v/>
      </c>
      <c r="R996" s="58" t="str">
        <f t="shared" si="706"/>
        <v/>
      </c>
      <c r="S996" s="58" t="str">
        <f t="shared" si="707"/>
        <v/>
      </c>
      <c r="T996" s="58" t="str">
        <f t="shared" si="708"/>
        <v/>
      </c>
      <c r="U996" s="58" t="str">
        <f t="shared" si="709"/>
        <v/>
      </c>
      <c r="V996" s="58" t="str">
        <f t="shared" si="710"/>
        <v/>
      </c>
      <c r="W996" s="58" t="str">
        <f t="shared" si="711"/>
        <v/>
      </c>
      <c r="Y996" s="161" t="str">
        <f t="shared" si="712"/>
        <v xml:space="preserve"> </v>
      </c>
      <c r="Z996" s="8" t="str">
        <f t="shared" si="713"/>
        <v/>
      </c>
      <c r="AA996" s="7" t="str">
        <f t="shared" si="714"/>
        <v/>
      </c>
      <c r="AB996" s="29" t="str">
        <f t="shared" si="748"/>
        <v/>
      </c>
      <c r="AC996" s="29" t="str">
        <f t="shared" si="748"/>
        <v/>
      </c>
      <c r="AD996" s="29" t="str">
        <f t="shared" si="748"/>
        <v/>
      </c>
      <c r="AE996" s="29" t="str">
        <f t="shared" si="748"/>
        <v/>
      </c>
      <c r="AF996" s="29" t="str">
        <f t="shared" si="748"/>
        <v/>
      </c>
      <c r="AG996" s="29" t="str">
        <f t="shared" si="748"/>
        <v/>
      </c>
      <c r="AH996" s="48">
        <f t="shared" si="718"/>
        <v>897</v>
      </c>
      <c r="AI996" s="136"/>
      <c r="AJ996" s="136"/>
      <c r="AK996" s="136"/>
      <c r="AL996" s="136"/>
      <c r="AM996" s="136"/>
      <c r="AN996" s="136"/>
      <c r="AO996" s="136"/>
      <c r="AP996" s="136"/>
      <c r="AQ996" s="136"/>
      <c r="AR996" s="136"/>
      <c r="AS996" s="136"/>
      <c r="AT996" s="136"/>
      <c r="AU996" s="136"/>
      <c r="AV996" s="136"/>
      <c r="AW996" s="136"/>
      <c r="AX996" s="136"/>
      <c r="AY996" s="136"/>
      <c r="AZ996" s="136"/>
      <c r="BA996" s="136"/>
      <c r="BB996" s="136"/>
      <c r="BC996" s="136"/>
      <c r="BD996" s="136"/>
      <c r="BE996" s="136"/>
      <c r="BF996" s="136"/>
      <c r="BG996" s="136"/>
      <c r="BH996" s="371"/>
      <c r="BI996" s="136"/>
      <c r="BJ996" s="321"/>
      <c r="BK996" s="136"/>
      <c r="BL996" s="136"/>
      <c r="BM996" s="136"/>
      <c r="BN996" s="318">
        <f t="shared" si="815"/>
        <v>897</v>
      </c>
      <c r="BO996" s="319">
        <f t="shared" si="816"/>
        <v>0</v>
      </c>
      <c r="BP996" s="58" t="str">
        <f t="shared" si="715"/>
        <v/>
      </c>
      <c r="BQ996" s="320" t="str">
        <f>IF(AI996="","",VLOOKUP(AJ996,[0]!Qualifier,(COLUMN(AJ996)-34),FALSE))</f>
        <v/>
      </c>
      <c r="BR996" s="320" t="str">
        <f>IF(AJ996="","",VLOOKUP(AK996,[0]!Qualifier,(COLUMN(AK996)-34),FALSE))</f>
        <v/>
      </c>
      <c r="BS996" s="320" t="str">
        <f>IF(AK996="","",VLOOKUP(AL996,[0]!Qualifier,(COLUMN(AL996)-34),FALSE))</f>
        <v/>
      </c>
      <c r="BT996" s="320" t="str">
        <f>IF(AL996="","",VLOOKUP(AM996,[0]!Qualifier,(COLUMN(AM996)-34),FALSE))</f>
        <v/>
      </c>
      <c r="BU996" s="320" t="str">
        <f>IF(AM996="","",VLOOKUP(AN996,[0]!Qualifier,(COLUMN(AN996)-34),FALSE))</f>
        <v/>
      </c>
      <c r="BV996" s="320" t="str">
        <f>IF(AN996="","",VLOOKUP(AO996,[0]!Qualifier,(COLUMN(AO996)-34),FALSE))</f>
        <v/>
      </c>
      <c r="BW996" s="320" t="str">
        <f>IF(AO996="","",VLOOKUP(AP996,[0]!Qualifier,(COLUMN(AP996)-34),FALSE))</f>
        <v/>
      </c>
      <c r="BX996" s="320" t="str">
        <f>IF(AP996="","",VLOOKUP(AQ996,[0]!Qualifier,(COLUMN(AQ996)-34),FALSE))</f>
        <v/>
      </c>
      <c r="BY996" s="320" t="str">
        <f>IF(AQ996="","",VLOOKUP(AR996,[0]!Qualifier,(COLUMN(AR996)-34),FALSE))</f>
        <v/>
      </c>
      <c r="BZ996" s="320" t="str">
        <f>IF(AR996="","",VLOOKUP(AS996,[0]!Qualifier,(COLUMN(AS996)-34),FALSE))</f>
        <v/>
      </c>
      <c r="CA996" s="320" t="str">
        <f>IF(AS996="","",VLOOKUP(AT996,[0]!Qualifier,(COLUMN(AT996)-34),FALSE))</f>
        <v/>
      </c>
      <c r="CB996" s="320" t="str">
        <f>IF(AT996="","",VLOOKUP(AU996,[0]!Qualifier,(COLUMN(AU996)-34),FALSE))</f>
        <v/>
      </c>
      <c r="CC996" s="320" t="str">
        <f>IF(AU996="","",VLOOKUP(AV996,[0]!Qualifier,(COLUMN(AV996)-34),FALSE))</f>
        <v/>
      </c>
      <c r="CD996" s="320" t="str">
        <f>IF(AV996="","",VLOOKUP(AW996,[0]!Qualifier,(COLUMN(AW996)-34),FALSE))</f>
        <v/>
      </c>
      <c r="CE996" s="320" t="str">
        <f>IF(AW996="","",VLOOKUP(AX996,[0]!Qualifier,(COLUMN(AX996)-34),FALSE))</f>
        <v/>
      </c>
      <c r="CF996" s="320" t="str">
        <f>IF(AX996="","",VLOOKUP(AY996,[0]!Qualifier,(COLUMN(AY996)-34),FALSE))</f>
        <v/>
      </c>
      <c r="CG996" s="320" t="str">
        <f>IF(AY996="","",VLOOKUP(AZ996,[0]!Qualifier,(COLUMN(AZ996)-34),FALSE))</f>
        <v/>
      </c>
      <c r="CH996" s="320" t="str">
        <f>IF(AZ996="","",VLOOKUP(BA996,[0]!Qualifier,(COLUMN(BA996)-34),FALSE))</f>
        <v/>
      </c>
      <c r="CI996" s="320" t="str">
        <f>IF(BA996="","",VLOOKUP(BB996,[0]!Qualifier,(COLUMN(BB996)-34),FALSE))</f>
        <v/>
      </c>
      <c r="CJ996" s="320"/>
      <c r="CK996" s="513" t="str">
        <f t="shared" si="716"/>
        <v>------------------</v>
      </c>
    </row>
    <row r="997" spans="2:89" ht="12.95" customHeight="1" outlineLevel="1" x14ac:dyDescent="0.35">
      <c r="B997" s="7" t="str">
        <f t="shared" si="690"/>
        <v/>
      </c>
      <c r="C997" s="59" t="str">
        <f t="shared" si="691"/>
        <v/>
      </c>
      <c r="D997" s="124" t="str">
        <f t="shared" si="692"/>
        <v/>
      </c>
      <c r="E997" s="16" t="str">
        <f t="shared" si="693"/>
        <v/>
      </c>
      <c r="F997" s="58" t="str">
        <f t="shared" si="694"/>
        <v/>
      </c>
      <c r="G997" s="58" t="str">
        <f t="shared" si="695"/>
        <v/>
      </c>
      <c r="H997" s="58" t="str">
        <f t="shared" si="696"/>
        <v/>
      </c>
      <c r="I997" s="58" t="str">
        <f t="shared" si="697"/>
        <v/>
      </c>
      <c r="J997" s="58" t="str">
        <f t="shared" si="698"/>
        <v/>
      </c>
      <c r="K997" s="58" t="str">
        <f t="shared" si="699"/>
        <v/>
      </c>
      <c r="L997" s="58" t="str">
        <f t="shared" si="700"/>
        <v/>
      </c>
      <c r="M997" s="58" t="str">
        <f t="shared" si="701"/>
        <v/>
      </c>
      <c r="N997" s="58" t="str">
        <f t="shared" si="702"/>
        <v/>
      </c>
      <c r="O997" s="58" t="str">
        <f t="shared" si="703"/>
        <v/>
      </c>
      <c r="P997" s="58" t="str">
        <f t="shared" si="704"/>
        <v/>
      </c>
      <c r="Q997" s="58" t="str">
        <f t="shared" si="705"/>
        <v/>
      </c>
      <c r="R997" s="58" t="str">
        <f t="shared" si="706"/>
        <v/>
      </c>
      <c r="S997" s="58" t="str">
        <f t="shared" si="707"/>
        <v/>
      </c>
      <c r="T997" s="58" t="str">
        <f t="shared" si="708"/>
        <v/>
      </c>
      <c r="U997" s="58" t="str">
        <f t="shared" si="709"/>
        <v/>
      </c>
      <c r="V997" s="58" t="str">
        <f t="shared" si="710"/>
        <v/>
      </c>
      <c r="W997" s="58" t="str">
        <f t="shared" si="711"/>
        <v/>
      </c>
      <c r="Y997" s="161" t="str">
        <f t="shared" si="712"/>
        <v xml:space="preserve"> </v>
      </c>
      <c r="Z997" s="8" t="str">
        <f t="shared" si="713"/>
        <v/>
      </c>
      <c r="AA997" s="7" t="str">
        <f t="shared" si="714"/>
        <v/>
      </c>
      <c r="AB997" s="29" t="str">
        <f t="shared" si="748"/>
        <v/>
      </c>
      <c r="AC997" s="29" t="str">
        <f t="shared" si="748"/>
        <v/>
      </c>
      <c r="AD997" s="29" t="str">
        <f t="shared" si="748"/>
        <v/>
      </c>
      <c r="AE997" s="29" t="str">
        <f t="shared" si="748"/>
        <v/>
      </c>
      <c r="AF997" s="29" t="str">
        <f t="shared" si="748"/>
        <v/>
      </c>
      <c r="AG997" s="29" t="str">
        <f t="shared" si="748"/>
        <v/>
      </c>
      <c r="AH997" s="48">
        <f t="shared" si="718"/>
        <v>898</v>
      </c>
      <c r="AI997" s="136"/>
      <c r="AJ997" s="136"/>
      <c r="AK997" s="136"/>
      <c r="AL997" s="136"/>
      <c r="AM997" s="136"/>
      <c r="AN997" s="136"/>
      <c r="AO997" s="136"/>
      <c r="AP997" s="136"/>
      <c r="AQ997" s="136"/>
      <c r="AR997" s="136"/>
      <c r="AS997" s="136"/>
      <c r="AT997" s="136"/>
      <c r="AU997" s="136"/>
      <c r="AV997" s="136"/>
      <c r="AW997" s="136"/>
      <c r="AX997" s="136"/>
      <c r="AY997" s="136"/>
      <c r="AZ997" s="136"/>
      <c r="BA997" s="136"/>
      <c r="BB997" s="136"/>
      <c r="BC997" s="136"/>
      <c r="BD997" s="136"/>
      <c r="BE997" s="136"/>
      <c r="BF997" s="136"/>
      <c r="BG997" s="136"/>
      <c r="BH997" s="371"/>
      <c r="BI997" s="136"/>
      <c r="BJ997" s="321"/>
      <c r="BK997" s="136"/>
      <c r="BL997" s="136"/>
      <c r="BM997" s="136"/>
      <c r="BN997" s="318">
        <f t="shared" si="815"/>
        <v>898</v>
      </c>
      <c r="BO997" s="319">
        <f t="shared" si="816"/>
        <v>0</v>
      </c>
      <c r="BP997" s="58" t="str">
        <f t="shared" si="715"/>
        <v/>
      </c>
      <c r="BQ997" s="320" t="str">
        <f>IF(AI997="","",VLOOKUP(AJ997,[0]!Qualifier,(COLUMN(AJ997)-34),FALSE))</f>
        <v/>
      </c>
      <c r="BR997" s="320" t="str">
        <f>IF(AJ997="","",VLOOKUP(AK997,[0]!Qualifier,(COLUMN(AK997)-34),FALSE))</f>
        <v/>
      </c>
      <c r="BS997" s="320" t="str">
        <f>IF(AK997="","",VLOOKUP(AL997,[0]!Qualifier,(COLUMN(AL997)-34),FALSE))</f>
        <v/>
      </c>
      <c r="BT997" s="320" t="str">
        <f>IF(AL997="","",VLOOKUP(AM997,[0]!Qualifier,(COLUMN(AM997)-34),FALSE))</f>
        <v/>
      </c>
      <c r="BU997" s="320" t="str">
        <f>IF(AM997="","",VLOOKUP(AN997,[0]!Qualifier,(COLUMN(AN997)-34),FALSE))</f>
        <v/>
      </c>
      <c r="BV997" s="320" t="str">
        <f>IF(AN997="","",VLOOKUP(AO997,[0]!Qualifier,(COLUMN(AO997)-34),FALSE))</f>
        <v/>
      </c>
      <c r="BW997" s="320" t="str">
        <f>IF(AO997="","",VLOOKUP(AP997,[0]!Qualifier,(COLUMN(AP997)-34),FALSE))</f>
        <v/>
      </c>
      <c r="BX997" s="320" t="str">
        <f>IF(AP997="","",VLOOKUP(AQ997,[0]!Qualifier,(COLUMN(AQ997)-34),FALSE))</f>
        <v/>
      </c>
      <c r="BY997" s="320" t="str">
        <f>IF(AQ997="","",VLOOKUP(AR997,[0]!Qualifier,(COLUMN(AR997)-34),FALSE))</f>
        <v/>
      </c>
      <c r="BZ997" s="320" t="str">
        <f>IF(AR997="","",VLOOKUP(AS997,[0]!Qualifier,(COLUMN(AS997)-34),FALSE))</f>
        <v/>
      </c>
      <c r="CA997" s="320" t="str">
        <f>IF(AS997="","",VLOOKUP(AT997,[0]!Qualifier,(COLUMN(AT997)-34),FALSE))</f>
        <v/>
      </c>
      <c r="CB997" s="320" t="str">
        <f>IF(AT997="","",VLOOKUP(AU997,[0]!Qualifier,(COLUMN(AU997)-34),FALSE))</f>
        <v/>
      </c>
      <c r="CC997" s="320" t="str">
        <f>IF(AU997="","",VLOOKUP(AV997,[0]!Qualifier,(COLUMN(AV997)-34),FALSE))</f>
        <v/>
      </c>
      <c r="CD997" s="320" t="str">
        <f>IF(AV997="","",VLOOKUP(AW997,[0]!Qualifier,(COLUMN(AW997)-34),FALSE))</f>
        <v/>
      </c>
      <c r="CE997" s="320" t="str">
        <f>IF(AW997="","",VLOOKUP(AX997,[0]!Qualifier,(COLUMN(AX997)-34),FALSE))</f>
        <v/>
      </c>
      <c r="CF997" s="320" t="str">
        <f>IF(AX997="","",VLOOKUP(AY997,[0]!Qualifier,(COLUMN(AY997)-34),FALSE))</f>
        <v/>
      </c>
      <c r="CG997" s="320" t="str">
        <f>IF(AY997="","",VLOOKUP(AZ997,[0]!Qualifier,(COLUMN(AZ997)-34),FALSE))</f>
        <v/>
      </c>
      <c r="CH997" s="320" t="str">
        <f>IF(AZ997="","",VLOOKUP(BA997,[0]!Qualifier,(COLUMN(BA997)-34),FALSE))</f>
        <v/>
      </c>
      <c r="CI997" s="320" t="str">
        <f>IF(BA997="","",VLOOKUP(BB997,[0]!Qualifier,(COLUMN(BB997)-34),FALSE))</f>
        <v/>
      </c>
      <c r="CJ997" s="320"/>
      <c r="CK997" s="513" t="str">
        <f t="shared" si="716"/>
        <v>------------------</v>
      </c>
    </row>
    <row r="998" spans="2:89" ht="12.95" customHeight="1" outlineLevel="1" x14ac:dyDescent="0.35">
      <c r="B998" s="7" t="str">
        <f t="shared" si="690"/>
        <v/>
      </c>
      <c r="C998" s="59" t="str">
        <f t="shared" si="691"/>
        <v/>
      </c>
      <c r="D998" s="124" t="str">
        <f t="shared" si="692"/>
        <v/>
      </c>
      <c r="E998" s="16" t="str">
        <f t="shared" si="693"/>
        <v/>
      </c>
      <c r="F998" s="58" t="str">
        <f t="shared" si="694"/>
        <v/>
      </c>
      <c r="G998" s="58" t="str">
        <f t="shared" si="695"/>
        <v/>
      </c>
      <c r="H998" s="58" t="str">
        <f t="shared" si="696"/>
        <v/>
      </c>
      <c r="I998" s="58" t="str">
        <f t="shared" si="697"/>
        <v/>
      </c>
      <c r="J998" s="58" t="str">
        <f t="shared" si="698"/>
        <v/>
      </c>
      <c r="K998" s="58" t="str">
        <f t="shared" si="699"/>
        <v/>
      </c>
      <c r="L998" s="58" t="str">
        <f t="shared" si="700"/>
        <v/>
      </c>
      <c r="M998" s="58" t="str">
        <f t="shared" si="701"/>
        <v/>
      </c>
      <c r="N998" s="58" t="str">
        <f t="shared" si="702"/>
        <v/>
      </c>
      <c r="O998" s="58" t="str">
        <f t="shared" si="703"/>
        <v/>
      </c>
      <c r="P998" s="58" t="str">
        <f t="shared" si="704"/>
        <v/>
      </c>
      <c r="Q998" s="58" t="str">
        <f t="shared" si="705"/>
        <v/>
      </c>
      <c r="R998" s="58" t="str">
        <f t="shared" si="706"/>
        <v/>
      </c>
      <c r="S998" s="58" t="str">
        <f t="shared" si="707"/>
        <v/>
      </c>
      <c r="T998" s="58" t="str">
        <f t="shared" si="708"/>
        <v/>
      </c>
      <c r="U998" s="58" t="str">
        <f t="shared" si="709"/>
        <v/>
      </c>
      <c r="V998" s="58" t="str">
        <f t="shared" si="710"/>
        <v/>
      </c>
      <c r="W998" s="58" t="str">
        <f t="shared" si="711"/>
        <v/>
      </c>
      <c r="Y998" s="161" t="str">
        <f t="shared" si="712"/>
        <v xml:space="preserve"> </v>
      </c>
      <c r="Z998" s="8" t="str">
        <f t="shared" si="713"/>
        <v/>
      </c>
      <c r="AA998" s="7" t="str">
        <f t="shared" si="714"/>
        <v/>
      </c>
      <c r="AB998" s="29" t="str">
        <f t="shared" si="748"/>
        <v/>
      </c>
      <c r="AC998" s="29" t="str">
        <f t="shared" si="748"/>
        <v/>
      </c>
      <c r="AD998" s="29" t="str">
        <f t="shared" si="748"/>
        <v/>
      </c>
      <c r="AE998" s="29" t="str">
        <f t="shared" si="748"/>
        <v/>
      </c>
      <c r="AF998" s="29" t="str">
        <f t="shared" si="748"/>
        <v/>
      </c>
      <c r="AG998" s="29" t="str">
        <f t="shared" si="748"/>
        <v/>
      </c>
      <c r="AH998" s="48">
        <f t="shared" si="718"/>
        <v>899</v>
      </c>
      <c r="AI998" s="136"/>
      <c r="AJ998" s="136"/>
      <c r="AK998" s="136"/>
      <c r="AL998" s="136"/>
      <c r="AM998" s="136"/>
      <c r="AN998" s="136"/>
      <c r="AO998" s="136"/>
      <c r="AP998" s="136"/>
      <c r="AQ998" s="136"/>
      <c r="AR998" s="136"/>
      <c r="AS998" s="136"/>
      <c r="AT998" s="136"/>
      <c r="AU998" s="136"/>
      <c r="AV998" s="136"/>
      <c r="AW998" s="136"/>
      <c r="AX998" s="136"/>
      <c r="AY998" s="136"/>
      <c r="AZ998" s="136"/>
      <c r="BA998" s="136"/>
      <c r="BB998" s="136"/>
      <c r="BC998" s="136"/>
      <c r="BD998" s="136"/>
      <c r="BE998" s="136"/>
      <c r="BF998" s="136"/>
      <c r="BG998" s="136"/>
      <c r="BH998" s="371"/>
      <c r="BI998" s="136"/>
      <c r="BJ998" s="321"/>
      <c r="BK998" s="136"/>
      <c r="BL998" s="136"/>
      <c r="BM998" s="136"/>
      <c r="BN998" s="318">
        <f t="shared" si="815"/>
        <v>899</v>
      </c>
      <c r="BO998" s="319">
        <f t="shared" si="816"/>
        <v>0</v>
      </c>
      <c r="BP998" s="58" t="str">
        <f t="shared" si="715"/>
        <v/>
      </c>
      <c r="BQ998" s="320" t="str">
        <f>IF(AI998="","",VLOOKUP(AJ998,[0]!Qualifier,(COLUMN(AJ998)-34),FALSE))</f>
        <v/>
      </c>
      <c r="BR998" s="320" t="str">
        <f>IF(AJ998="","",VLOOKUP(AK998,[0]!Qualifier,(COLUMN(AK998)-34),FALSE))</f>
        <v/>
      </c>
      <c r="BS998" s="320" t="str">
        <f>IF(AK998="","",VLOOKUP(AL998,[0]!Qualifier,(COLUMN(AL998)-34),FALSE))</f>
        <v/>
      </c>
      <c r="BT998" s="320" t="str">
        <f>IF(AL998="","",VLOOKUP(AM998,[0]!Qualifier,(COLUMN(AM998)-34),FALSE))</f>
        <v/>
      </c>
      <c r="BU998" s="320" t="str">
        <f>IF(AM998="","",VLOOKUP(AN998,[0]!Qualifier,(COLUMN(AN998)-34),FALSE))</f>
        <v/>
      </c>
      <c r="BV998" s="320" t="str">
        <f>IF(AN998="","",VLOOKUP(AO998,[0]!Qualifier,(COLUMN(AO998)-34),FALSE))</f>
        <v/>
      </c>
      <c r="BW998" s="320" t="str">
        <f>IF(AO998="","",VLOOKUP(AP998,[0]!Qualifier,(COLUMN(AP998)-34),FALSE))</f>
        <v/>
      </c>
      <c r="BX998" s="320" t="str">
        <f>IF(AP998="","",VLOOKUP(AQ998,[0]!Qualifier,(COLUMN(AQ998)-34),FALSE))</f>
        <v/>
      </c>
      <c r="BY998" s="320" t="str">
        <f>IF(AQ998="","",VLOOKUP(AR998,[0]!Qualifier,(COLUMN(AR998)-34),FALSE))</f>
        <v/>
      </c>
      <c r="BZ998" s="320" t="str">
        <f>IF(AR998="","",VLOOKUP(AS998,[0]!Qualifier,(COLUMN(AS998)-34),FALSE))</f>
        <v/>
      </c>
      <c r="CA998" s="320" t="str">
        <f>IF(AS998="","",VLOOKUP(AT998,[0]!Qualifier,(COLUMN(AT998)-34),FALSE))</f>
        <v/>
      </c>
      <c r="CB998" s="320" t="str">
        <f>IF(AT998="","",VLOOKUP(AU998,[0]!Qualifier,(COLUMN(AU998)-34),FALSE))</f>
        <v/>
      </c>
      <c r="CC998" s="320" t="str">
        <f>IF(AU998="","",VLOOKUP(AV998,[0]!Qualifier,(COLUMN(AV998)-34),FALSE))</f>
        <v/>
      </c>
      <c r="CD998" s="320" t="str">
        <f>IF(AV998="","",VLOOKUP(AW998,[0]!Qualifier,(COLUMN(AW998)-34),FALSE))</f>
        <v/>
      </c>
      <c r="CE998" s="320" t="str">
        <f>IF(AW998="","",VLOOKUP(AX998,[0]!Qualifier,(COLUMN(AX998)-34),FALSE))</f>
        <v/>
      </c>
      <c r="CF998" s="320" t="str">
        <f>IF(AX998="","",VLOOKUP(AY998,[0]!Qualifier,(COLUMN(AY998)-34),FALSE))</f>
        <v/>
      </c>
      <c r="CG998" s="320" t="str">
        <f>IF(AY998="","",VLOOKUP(AZ998,[0]!Qualifier,(COLUMN(AZ998)-34),FALSE))</f>
        <v/>
      </c>
      <c r="CH998" s="320" t="str">
        <f>IF(AZ998="","",VLOOKUP(BA998,[0]!Qualifier,(COLUMN(BA998)-34),FALSE))</f>
        <v/>
      </c>
      <c r="CI998" s="320" t="str">
        <f>IF(BA998="","",VLOOKUP(BB998,[0]!Qualifier,(COLUMN(BB998)-34),FALSE))</f>
        <v/>
      </c>
      <c r="CJ998" s="320"/>
      <c r="CK998" s="513" t="str">
        <f t="shared" si="716"/>
        <v>------------------</v>
      </c>
    </row>
    <row r="999" spans="2:89" ht="12.95" customHeight="1" outlineLevel="1" x14ac:dyDescent="0.35">
      <c r="B999" s="7" t="str">
        <f>C996</f>
        <v/>
      </c>
      <c r="C999" s="59" t="str">
        <f t="shared" si="691"/>
        <v/>
      </c>
      <c r="D999" s="124" t="str">
        <f t="shared" si="692"/>
        <v/>
      </c>
      <c r="E999" s="16" t="str">
        <f t="shared" si="693"/>
        <v/>
      </c>
      <c r="F999" s="58" t="str">
        <f t="shared" si="694"/>
        <v/>
      </c>
      <c r="G999" s="58" t="str">
        <f t="shared" si="695"/>
        <v/>
      </c>
      <c r="H999" s="58" t="str">
        <f t="shared" si="696"/>
        <v/>
      </c>
      <c r="I999" s="58" t="str">
        <f t="shared" si="697"/>
        <v/>
      </c>
      <c r="J999" s="58" t="str">
        <f t="shared" si="698"/>
        <v/>
      </c>
      <c r="K999" s="58" t="str">
        <f t="shared" si="699"/>
        <v/>
      </c>
      <c r="L999" s="58" t="str">
        <f t="shared" si="700"/>
        <v/>
      </c>
      <c r="M999" s="58" t="str">
        <f t="shared" si="701"/>
        <v/>
      </c>
      <c r="N999" s="58" t="str">
        <f t="shared" si="702"/>
        <v/>
      </c>
      <c r="O999" s="58" t="str">
        <f t="shared" si="703"/>
        <v/>
      </c>
      <c r="P999" s="58" t="str">
        <f t="shared" si="704"/>
        <v/>
      </c>
      <c r="Q999" s="58" t="str">
        <f t="shared" si="705"/>
        <v/>
      </c>
      <c r="R999" s="58" t="str">
        <f t="shared" si="706"/>
        <v/>
      </c>
      <c r="S999" s="58" t="str">
        <f t="shared" si="707"/>
        <v/>
      </c>
      <c r="T999" s="58" t="str">
        <f t="shared" si="708"/>
        <v/>
      </c>
      <c r="U999" s="58" t="str">
        <f t="shared" si="709"/>
        <v/>
      </c>
      <c r="V999" s="58" t="str">
        <f t="shared" si="710"/>
        <v/>
      </c>
      <c r="W999" s="58" t="str">
        <f t="shared" si="711"/>
        <v/>
      </c>
      <c r="Y999" s="161" t="str">
        <f t="shared" si="712"/>
        <v xml:space="preserve"> </v>
      </c>
      <c r="Z999" s="8" t="str">
        <f t="shared" si="713"/>
        <v/>
      </c>
      <c r="AA999" s="7" t="str">
        <f t="shared" si="714"/>
        <v/>
      </c>
      <c r="AB999" s="29" t="str">
        <f t="shared" si="748"/>
        <v/>
      </c>
      <c r="AC999" s="29" t="str">
        <f t="shared" si="748"/>
        <v/>
      </c>
      <c r="AD999" s="29" t="str">
        <f t="shared" si="748"/>
        <v/>
      </c>
      <c r="AE999" s="29" t="str">
        <f t="shared" si="748"/>
        <v/>
      </c>
      <c r="AF999" s="29" t="str">
        <f t="shared" si="748"/>
        <v/>
      </c>
      <c r="AG999" s="29" t="str">
        <f t="shared" si="748"/>
        <v/>
      </c>
      <c r="AH999" s="48">
        <f t="shared" si="718"/>
        <v>900</v>
      </c>
      <c r="AI999" s="136"/>
      <c r="AJ999" s="136"/>
      <c r="AK999" s="136"/>
      <c r="AL999" s="136"/>
      <c r="AM999" s="136"/>
      <c r="AN999" s="136"/>
      <c r="AO999" s="136"/>
      <c r="AP999" s="136"/>
      <c r="AQ999" s="136"/>
      <c r="AR999" s="136"/>
      <c r="AS999" s="136"/>
      <c r="AT999" s="136"/>
      <c r="AU999" s="136"/>
      <c r="AV999" s="136"/>
      <c r="AW999" s="136"/>
      <c r="AX999" s="136"/>
      <c r="AY999" s="136"/>
      <c r="AZ999" s="136"/>
      <c r="BA999" s="136"/>
      <c r="BB999" s="136"/>
      <c r="BC999" s="136"/>
      <c r="BD999" s="136"/>
      <c r="BE999" s="136"/>
      <c r="BF999" s="136"/>
      <c r="BG999" s="136"/>
      <c r="BH999" s="371"/>
      <c r="BI999" s="136"/>
      <c r="BJ999" s="321"/>
      <c r="BK999" s="136"/>
      <c r="BL999" s="136"/>
      <c r="BM999" s="136"/>
      <c r="BN999" s="318">
        <f t="shared" si="815"/>
        <v>900</v>
      </c>
      <c r="BO999" s="319">
        <f t="shared" si="816"/>
        <v>0</v>
      </c>
      <c r="BP999" s="58" t="str">
        <f t="shared" si="715"/>
        <v/>
      </c>
      <c r="BQ999" s="320" t="str">
        <f>IF(AI999="","",VLOOKUP(AJ999,[0]!Qualifier,(COLUMN(AJ999)-34),FALSE))</f>
        <v/>
      </c>
      <c r="BR999" s="320" t="str">
        <f>IF(AJ999="","",VLOOKUP(AK999,[0]!Qualifier,(COLUMN(AK999)-34),FALSE))</f>
        <v/>
      </c>
      <c r="BS999" s="320" t="str">
        <f>IF(AK999="","",VLOOKUP(AL999,[0]!Qualifier,(COLUMN(AL999)-34),FALSE))</f>
        <v/>
      </c>
      <c r="BT999" s="320" t="str">
        <f>IF(AL999="","",VLOOKUP(AM999,[0]!Qualifier,(COLUMN(AM999)-34),FALSE))</f>
        <v/>
      </c>
      <c r="BU999" s="320" t="str">
        <f>IF(AM999="","",VLOOKUP(AN999,[0]!Qualifier,(COLUMN(AN999)-34),FALSE))</f>
        <v/>
      </c>
      <c r="BV999" s="320" t="str">
        <f>IF(AN999="","",VLOOKUP(AO999,[0]!Qualifier,(COLUMN(AO999)-34),FALSE))</f>
        <v/>
      </c>
      <c r="BW999" s="320" t="str">
        <f>IF(AO999="","",VLOOKUP(AP999,[0]!Qualifier,(COLUMN(AP999)-34),FALSE))</f>
        <v/>
      </c>
      <c r="BX999" s="320" t="str">
        <f>IF(AP999="","",VLOOKUP(AQ999,[0]!Qualifier,(COLUMN(AQ999)-34),FALSE))</f>
        <v/>
      </c>
      <c r="BY999" s="320" t="str">
        <f>IF(AQ999="","",VLOOKUP(AR999,[0]!Qualifier,(COLUMN(AR999)-34),FALSE))</f>
        <v/>
      </c>
      <c r="BZ999" s="320" t="str">
        <f>IF(AR999="","",VLOOKUP(AS999,[0]!Qualifier,(COLUMN(AS999)-34),FALSE))</f>
        <v/>
      </c>
      <c r="CA999" s="320" t="str">
        <f>IF(AS999="","",VLOOKUP(AT999,[0]!Qualifier,(COLUMN(AT999)-34),FALSE))</f>
        <v/>
      </c>
      <c r="CB999" s="320" t="str">
        <f>IF(AT999="","",VLOOKUP(AU999,[0]!Qualifier,(COLUMN(AU999)-34),FALSE))</f>
        <v/>
      </c>
      <c r="CC999" s="320" t="str">
        <f>IF(AU999="","",VLOOKUP(AV999,[0]!Qualifier,(COLUMN(AV999)-34),FALSE))</f>
        <v/>
      </c>
      <c r="CD999" s="320" t="str">
        <f>IF(AV999="","",VLOOKUP(AW999,[0]!Qualifier,(COLUMN(AW999)-34),FALSE))</f>
        <v/>
      </c>
      <c r="CE999" s="320" t="str">
        <f>IF(AW999="","",VLOOKUP(AX999,[0]!Qualifier,(COLUMN(AX999)-34),FALSE))</f>
        <v/>
      </c>
      <c r="CF999" s="320" t="str">
        <f>IF(AX999="","",VLOOKUP(AY999,[0]!Qualifier,(COLUMN(AY999)-34),FALSE))</f>
        <v/>
      </c>
      <c r="CG999" s="320" t="str">
        <f>IF(AY999="","",VLOOKUP(AZ999,[0]!Qualifier,(COLUMN(AZ999)-34),FALSE))</f>
        <v/>
      </c>
      <c r="CH999" s="320" t="str">
        <f>IF(AZ999="","",VLOOKUP(BA999,[0]!Qualifier,(COLUMN(BA999)-34),FALSE))</f>
        <v/>
      </c>
      <c r="CI999" s="320" t="str">
        <f>IF(BA999="","",VLOOKUP(BB999,[0]!Qualifier,(COLUMN(BB999)-34),FALSE))</f>
        <v/>
      </c>
      <c r="CJ999" s="320"/>
      <c r="CK999" s="513" t="str">
        <f t="shared" si="716"/>
        <v>------------------</v>
      </c>
    </row>
    <row r="1000" spans="2:89" ht="12.95" customHeight="1" outlineLevel="1" x14ac:dyDescent="0.35">
      <c r="B1000" s="519" t="str">
        <f t="shared" si="690"/>
        <v/>
      </c>
      <c r="C1000" s="338" t="str">
        <f t="shared" si="691"/>
        <v/>
      </c>
      <c r="D1000" s="520" t="str">
        <f t="shared" si="692"/>
        <v/>
      </c>
      <c r="E1000" s="521" t="str">
        <f t="shared" si="693"/>
        <v/>
      </c>
      <c r="F1000" s="519" t="str">
        <f t="shared" si="694"/>
        <v/>
      </c>
      <c r="G1000" s="519" t="str">
        <f t="shared" si="695"/>
        <v/>
      </c>
      <c r="H1000" s="519" t="str">
        <f t="shared" si="696"/>
        <v/>
      </c>
      <c r="I1000" s="519" t="str">
        <f t="shared" si="697"/>
        <v/>
      </c>
      <c r="J1000" s="519" t="str">
        <f t="shared" si="698"/>
        <v/>
      </c>
      <c r="K1000" s="519" t="str">
        <f t="shared" si="699"/>
        <v/>
      </c>
      <c r="L1000" s="519" t="str">
        <f t="shared" si="700"/>
        <v/>
      </c>
      <c r="M1000" s="519" t="str">
        <f t="shared" si="701"/>
        <v/>
      </c>
      <c r="N1000" s="519" t="str">
        <f t="shared" si="702"/>
        <v/>
      </c>
      <c r="O1000" s="519" t="str">
        <f t="shared" si="703"/>
        <v/>
      </c>
      <c r="P1000" s="519" t="str">
        <f t="shared" si="704"/>
        <v/>
      </c>
      <c r="Q1000" s="519" t="str">
        <f t="shared" si="705"/>
        <v/>
      </c>
      <c r="R1000" s="519" t="str">
        <f t="shared" si="706"/>
        <v/>
      </c>
      <c r="S1000" s="519" t="str">
        <f t="shared" si="707"/>
        <v/>
      </c>
      <c r="T1000" s="519" t="str">
        <f t="shared" si="708"/>
        <v/>
      </c>
      <c r="U1000" s="519" t="str">
        <f t="shared" si="709"/>
        <v/>
      </c>
      <c r="V1000" s="519" t="str">
        <f t="shared" si="710"/>
        <v/>
      </c>
      <c r="W1000" s="519" t="str">
        <f t="shared" si="711"/>
        <v/>
      </c>
      <c r="X1000" s="316"/>
      <c r="Y1000" s="522" t="str">
        <f t="shared" si="712"/>
        <v xml:space="preserve"> </v>
      </c>
      <c r="Z1000" s="317" t="str">
        <f t="shared" si="713"/>
        <v/>
      </c>
      <c r="AA1000" s="519" t="str">
        <f t="shared" si="714"/>
        <v/>
      </c>
      <c r="AB1000" s="338" t="str">
        <f t="shared" si="748"/>
        <v/>
      </c>
      <c r="AC1000" s="338" t="str">
        <f t="shared" si="748"/>
        <v/>
      </c>
      <c r="AD1000" s="338" t="str">
        <f t="shared" si="748"/>
        <v/>
      </c>
      <c r="AE1000" s="338" t="str">
        <f t="shared" si="748"/>
        <v/>
      </c>
      <c r="AF1000" s="338" t="str">
        <f t="shared" si="748"/>
        <v/>
      </c>
      <c r="AG1000" s="338" t="str">
        <f t="shared" si="748"/>
        <v/>
      </c>
      <c r="AH1000" s="507">
        <f t="shared" si="718"/>
        <v>901</v>
      </c>
      <c r="AI1000" s="136"/>
      <c r="AJ1000" s="136"/>
      <c r="AK1000" s="136"/>
      <c r="AL1000" s="136"/>
      <c r="AM1000" s="136"/>
      <c r="AN1000" s="136"/>
      <c r="AO1000" s="136"/>
      <c r="AP1000" s="136"/>
      <c r="AQ1000" s="136"/>
      <c r="AR1000" s="136"/>
      <c r="AS1000" s="136"/>
      <c r="AT1000" s="136"/>
      <c r="AU1000" s="136"/>
      <c r="AV1000" s="136"/>
      <c r="AW1000" s="136"/>
      <c r="AX1000" s="136"/>
      <c r="AY1000" s="136"/>
      <c r="AZ1000" s="136"/>
      <c r="BA1000" s="136"/>
      <c r="BB1000" s="136"/>
      <c r="BC1000" s="136"/>
      <c r="BD1000" s="136"/>
      <c r="BE1000" s="136"/>
      <c r="BF1000" s="136"/>
      <c r="BG1000" s="136"/>
      <c r="BH1000" s="371"/>
      <c r="BI1000" s="136"/>
      <c r="BJ1000" s="321"/>
      <c r="BK1000" s="136"/>
      <c r="BL1000" s="136"/>
      <c r="BM1000" s="136"/>
      <c r="BN1000" s="318">
        <f t="shared" si="815"/>
        <v>901</v>
      </c>
      <c r="BO1000" s="319">
        <f t="shared" si="816"/>
        <v>0</v>
      </c>
      <c r="BP1000" s="58" t="str">
        <f t="shared" si="715"/>
        <v/>
      </c>
      <c r="BQ1000" s="320" t="str">
        <f>IF(AI1000="","",VLOOKUP(AJ1000,[0]!Qualifier,(COLUMN(AJ1000)-34),FALSE))</f>
        <v/>
      </c>
      <c r="BR1000" s="320" t="str">
        <f>IF(AJ1000="","",VLOOKUP(AK1000,[0]!Qualifier,(COLUMN(AK1000)-34),FALSE))</f>
        <v/>
      </c>
      <c r="BS1000" s="320" t="str">
        <f>IF(AK1000="","",VLOOKUP(AL1000,[0]!Qualifier,(COLUMN(AL1000)-34),FALSE))</f>
        <v/>
      </c>
      <c r="BT1000" s="320" t="str">
        <f>IF(AL1000="","",VLOOKUP(AM1000,[0]!Qualifier,(COLUMN(AM1000)-34),FALSE))</f>
        <v/>
      </c>
      <c r="BU1000" s="320" t="str">
        <f>IF(AM1000="","",VLOOKUP(AN1000,[0]!Qualifier,(COLUMN(AN1000)-34),FALSE))</f>
        <v/>
      </c>
      <c r="BV1000" s="320" t="str">
        <f>IF(AN1000="","",VLOOKUP(AO1000,[0]!Qualifier,(COLUMN(AO1000)-34),FALSE))</f>
        <v/>
      </c>
      <c r="BW1000" s="320" t="str">
        <f>IF(AO1000="","",VLOOKUP(AP1000,[0]!Qualifier,(COLUMN(AP1000)-34),FALSE))</f>
        <v/>
      </c>
      <c r="BX1000" s="320" t="str">
        <f>IF(AP1000="","",VLOOKUP(AQ1000,[0]!Qualifier,(COLUMN(AQ1000)-34),FALSE))</f>
        <v/>
      </c>
      <c r="BY1000" s="320" t="str">
        <f>IF(AQ1000="","",VLOOKUP(AR1000,[0]!Qualifier,(COLUMN(AR1000)-34),FALSE))</f>
        <v/>
      </c>
      <c r="BZ1000" s="320" t="str">
        <f>IF(AR1000="","",VLOOKUP(AS1000,[0]!Qualifier,(COLUMN(AS1000)-34),FALSE))</f>
        <v/>
      </c>
      <c r="CA1000" s="320" t="str">
        <f>IF(AS1000="","",VLOOKUP(AT1000,[0]!Qualifier,(COLUMN(AT1000)-34),FALSE))</f>
        <v/>
      </c>
      <c r="CB1000" s="320" t="str">
        <f>IF(AT1000="","",VLOOKUP(AU1000,[0]!Qualifier,(COLUMN(AU1000)-34),FALSE))</f>
        <v/>
      </c>
      <c r="CC1000" s="320" t="str">
        <f>IF(AU1000="","",VLOOKUP(AV1000,[0]!Qualifier,(COLUMN(AV1000)-34),FALSE))</f>
        <v/>
      </c>
      <c r="CD1000" s="320" t="str">
        <f>IF(AV1000="","",VLOOKUP(AW1000,[0]!Qualifier,(COLUMN(AW1000)-34),FALSE))</f>
        <v/>
      </c>
      <c r="CE1000" s="320" t="str">
        <f>IF(AW1000="","",VLOOKUP(AX1000,[0]!Qualifier,(COLUMN(AX1000)-34),FALSE))</f>
        <v/>
      </c>
      <c r="CF1000" s="320" t="str">
        <f>IF(AX1000="","",VLOOKUP(AY1000,[0]!Qualifier,(COLUMN(AY1000)-34),FALSE))</f>
        <v/>
      </c>
      <c r="CG1000" s="320" t="str">
        <f>IF(AY1000="","",VLOOKUP(AZ1000,[0]!Qualifier,(COLUMN(AZ1000)-34),FALSE))</f>
        <v/>
      </c>
      <c r="CH1000" s="320" t="str">
        <f>IF(AZ1000="","",VLOOKUP(BA1000,[0]!Qualifier,(COLUMN(BA1000)-34),FALSE))</f>
        <v/>
      </c>
      <c r="CI1000" s="320" t="str">
        <f>IF(BA1000="","",VLOOKUP(BB1000,[0]!Qualifier,(COLUMN(BB1000)-34),FALSE))</f>
        <v/>
      </c>
      <c r="CJ1000" s="320"/>
      <c r="CK1000" s="513" t="str">
        <f t="shared" si="716"/>
        <v>------------------</v>
      </c>
    </row>
    <row r="1001" spans="2:89" ht="12.95" customHeight="1" x14ac:dyDescent="0.4">
      <c r="Z1001" s="8" t="str">
        <f t="shared" ref="Z1001:Z1045" si="817">IF(D1001&gt;0,D1001,"")</f>
        <v/>
      </c>
      <c r="AH1001" s="48"/>
      <c r="CI1001" s="513"/>
    </row>
    <row r="1002" spans="2:89" ht="12.95" customHeight="1" x14ac:dyDescent="0.4">
      <c r="Z1002" s="8" t="str">
        <f t="shared" si="817"/>
        <v/>
      </c>
      <c r="AH1002" s="48"/>
    </row>
    <row r="1003" spans="2:89" ht="12.95" customHeight="1" x14ac:dyDescent="0.4">
      <c r="Z1003" s="8" t="str">
        <f t="shared" si="817"/>
        <v/>
      </c>
      <c r="AH1003" s="48"/>
    </row>
    <row r="1004" spans="2:89" ht="12.95" customHeight="1" x14ac:dyDescent="0.4">
      <c r="Z1004" s="8" t="str">
        <f t="shared" si="817"/>
        <v/>
      </c>
      <c r="AH1004" s="48"/>
    </row>
    <row r="1005" spans="2:89" ht="12.95" customHeight="1" x14ac:dyDescent="0.4">
      <c r="Z1005" s="8" t="str">
        <f t="shared" si="817"/>
        <v/>
      </c>
      <c r="AH1005" s="48"/>
    </row>
    <row r="1006" spans="2:89" ht="12.95" customHeight="1" x14ac:dyDescent="0.4">
      <c r="Z1006" s="8" t="str">
        <f t="shared" si="817"/>
        <v/>
      </c>
      <c r="AH1006" s="48"/>
    </row>
    <row r="1007" spans="2:89" ht="12.95" customHeight="1" x14ac:dyDescent="0.4">
      <c r="Z1007" s="8" t="str">
        <f t="shared" si="817"/>
        <v/>
      </c>
      <c r="AH1007" s="48"/>
    </row>
    <row r="1008" spans="2:89" ht="12.95" customHeight="1" x14ac:dyDescent="0.4">
      <c r="Z1008" s="8" t="str">
        <f t="shared" si="817"/>
        <v/>
      </c>
      <c r="AH1008" s="48"/>
    </row>
    <row r="1009" spans="26:34" ht="12.95" customHeight="1" x14ac:dyDescent="0.4">
      <c r="Z1009" s="8" t="str">
        <f t="shared" si="817"/>
        <v/>
      </c>
      <c r="AH1009" s="48"/>
    </row>
    <row r="1010" spans="26:34" ht="12.95" customHeight="1" x14ac:dyDescent="0.4">
      <c r="Z1010" s="8" t="str">
        <f t="shared" si="817"/>
        <v/>
      </c>
      <c r="AH1010" s="48"/>
    </row>
    <row r="1011" spans="26:34" ht="12.95" customHeight="1" x14ac:dyDescent="0.4">
      <c r="Z1011" s="8" t="str">
        <f t="shared" si="817"/>
        <v/>
      </c>
      <c r="AH1011" s="48"/>
    </row>
    <row r="1012" spans="26:34" ht="12.95" customHeight="1" x14ac:dyDescent="0.4">
      <c r="Z1012" s="8" t="str">
        <f t="shared" si="817"/>
        <v/>
      </c>
      <c r="AH1012" s="48"/>
    </row>
    <row r="1013" spans="26:34" ht="12.95" customHeight="1" x14ac:dyDescent="0.4">
      <c r="Z1013" s="8" t="str">
        <f t="shared" si="817"/>
        <v/>
      </c>
      <c r="AH1013" s="48"/>
    </row>
    <row r="1014" spans="26:34" ht="12.95" customHeight="1" x14ac:dyDescent="0.4">
      <c r="Z1014" s="8" t="str">
        <f t="shared" si="817"/>
        <v/>
      </c>
      <c r="AH1014" s="48"/>
    </row>
    <row r="1015" spans="26:34" ht="12.95" customHeight="1" x14ac:dyDescent="0.4">
      <c r="Z1015" s="8" t="str">
        <f t="shared" si="817"/>
        <v/>
      </c>
      <c r="AH1015" s="48"/>
    </row>
    <row r="1016" spans="26:34" ht="12.95" customHeight="1" x14ac:dyDescent="0.4">
      <c r="Z1016" s="8" t="str">
        <f t="shared" si="817"/>
        <v/>
      </c>
      <c r="AH1016" s="48"/>
    </row>
    <row r="1017" spans="26:34" ht="12.95" customHeight="1" x14ac:dyDescent="0.4">
      <c r="Z1017" s="8" t="str">
        <f t="shared" si="817"/>
        <v/>
      </c>
      <c r="AH1017" s="48"/>
    </row>
    <row r="1018" spans="26:34" ht="12.95" customHeight="1" x14ac:dyDescent="0.4">
      <c r="Z1018" s="8" t="str">
        <f t="shared" si="817"/>
        <v/>
      </c>
      <c r="AH1018" s="48"/>
    </row>
    <row r="1019" spans="26:34" ht="12.95" customHeight="1" x14ac:dyDescent="0.4">
      <c r="Z1019" s="8" t="str">
        <f t="shared" si="817"/>
        <v/>
      </c>
      <c r="AH1019" s="48"/>
    </row>
    <row r="1020" spans="26:34" ht="12.95" customHeight="1" x14ac:dyDescent="0.4">
      <c r="Z1020" s="8" t="str">
        <f t="shared" si="817"/>
        <v/>
      </c>
      <c r="AH1020" s="48"/>
    </row>
    <row r="1021" spans="26:34" ht="12.95" customHeight="1" x14ac:dyDescent="0.4">
      <c r="Z1021" s="8" t="str">
        <f t="shared" si="817"/>
        <v/>
      </c>
      <c r="AH1021" s="48"/>
    </row>
    <row r="1022" spans="26:34" ht="12.95" customHeight="1" x14ac:dyDescent="0.4">
      <c r="Z1022" s="8" t="str">
        <f t="shared" si="817"/>
        <v/>
      </c>
      <c r="AH1022" s="48"/>
    </row>
    <row r="1023" spans="26:34" ht="12.95" customHeight="1" x14ac:dyDescent="0.4">
      <c r="Z1023" s="8" t="str">
        <f t="shared" si="817"/>
        <v/>
      </c>
      <c r="AH1023" s="48"/>
    </row>
    <row r="1024" spans="26:34" ht="12.95" customHeight="1" x14ac:dyDescent="0.4">
      <c r="Z1024" s="8" t="str">
        <f t="shared" si="817"/>
        <v/>
      </c>
      <c r="AH1024" s="48"/>
    </row>
    <row r="1025" spans="26:34" ht="12.95" customHeight="1" x14ac:dyDescent="0.4">
      <c r="Z1025" s="8" t="str">
        <f t="shared" si="817"/>
        <v/>
      </c>
      <c r="AH1025" s="48"/>
    </row>
    <row r="1026" spans="26:34" ht="12.95" customHeight="1" x14ac:dyDescent="0.4">
      <c r="Z1026" s="8" t="str">
        <f t="shared" si="817"/>
        <v/>
      </c>
      <c r="AH1026" s="48"/>
    </row>
    <row r="1027" spans="26:34" ht="12.95" customHeight="1" x14ac:dyDescent="0.4">
      <c r="Z1027" s="8" t="str">
        <f t="shared" si="817"/>
        <v/>
      </c>
      <c r="AH1027" s="48"/>
    </row>
    <row r="1028" spans="26:34" ht="12.95" customHeight="1" x14ac:dyDescent="0.4">
      <c r="Z1028" s="8" t="str">
        <f t="shared" si="817"/>
        <v/>
      </c>
      <c r="AH1028" s="48"/>
    </row>
    <row r="1029" spans="26:34" ht="12.95" customHeight="1" x14ac:dyDescent="0.4">
      <c r="Z1029" s="8" t="str">
        <f t="shared" si="817"/>
        <v/>
      </c>
      <c r="AH1029" s="48"/>
    </row>
    <row r="1030" spans="26:34" ht="12.95" customHeight="1" x14ac:dyDescent="0.4">
      <c r="Z1030" s="8" t="str">
        <f t="shared" si="817"/>
        <v/>
      </c>
      <c r="AH1030" s="48"/>
    </row>
    <row r="1031" spans="26:34" ht="12.95" customHeight="1" x14ac:dyDescent="0.4">
      <c r="Z1031" s="8" t="str">
        <f t="shared" si="817"/>
        <v/>
      </c>
      <c r="AH1031" s="48"/>
    </row>
    <row r="1032" spans="26:34" ht="12.95" customHeight="1" x14ac:dyDescent="0.4">
      <c r="Z1032" s="8" t="str">
        <f t="shared" si="817"/>
        <v/>
      </c>
      <c r="AH1032" s="48"/>
    </row>
    <row r="1033" spans="26:34" ht="12.95" customHeight="1" x14ac:dyDescent="0.4">
      <c r="Z1033" s="8" t="str">
        <f t="shared" si="817"/>
        <v/>
      </c>
      <c r="AH1033" s="48"/>
    </row>
    <row r="1034" spans="26:34" ht="12.95" customHeight="1" x14ac:dyDescent="0.4">
      <c r="Z1034" s="8" t="str">
        <f t="shared" si="817"/>
        <v/>
      </c>
      <c r="AH1034" s="48"/>
    </row>
    <row r="1035" spans="26:34" ht="12.95" customHeight="1" x14ac:dyDescent="0.4">
      <c r="Z1035" s="8" t="str">
        <f t="shared" si="817"/>
        <v/>
      </c>
      <c r="AH1035" s="48"/>
    </row>
    <row r="1036" spans="26:34" ht="12.95" customHeight="1" x14ac:dyDescent="0.4">
      <c r="Z1036" s="8" t="str">
        <f t="shared" si="817"/>
        <v/>
      </c>
      <c r="AH1036" s="48"/>
    </row>
    <row r="1037" spans="26:34" ht="12.95" customHeight="1" x14ac:dyDescent="0.4">
      <c r="Z1037" s="8" t="str">
        <f t="shared" si="817"/>
        <v/>
      </c>
      <c r="AH1037" s="48"/>
    </row>
    <row r="1038" spans="26:34" ht="12.95" customHeight="1" x14ac:dyDescent="0.4">
      <c r="Z1038" s="8" t="str">
        <f t="shared" si="817"/>
        <v/>
      </c>
      <c r="AH1038" s="48"/>
    </row>
    <row r="1039" spans="26:34" ht="12.95" customHeight="1" x14ac:dyDescent="0.4">
      <c r="Z1039" s="8" t="str">
        <f t="shared" si="817"/>
        <v/>
      </c>
      <c r="AH1039" s="48"/>
    </row>
    <row r="1040" spans="26:34" ht="12.95" customHeight="1" x14ac:dyDescent="0.4">
      <c r="Z1040" s="8" t="str">
        <f t="shared" si="817"/>
        <v/>
      </c>
      <c r="AH1040" s="48"/>
    </row>
    <row r="1041" spans="26:34" ht="12.95" customHeight="1" x14ac:dyDescent="0.4">
      <c r="Z1041" s="8" t="str">
        <f t="shared" si="817"/>
        <v/>
      </c>
      <c r="AH1041" s="48"/>
    </row>
    <row r="1042" spans="26:34" ht="12.95" customHeight="1" x14ac:dyDescent="0.4">
      <c r="Z1042" s="8" t="str">
        <f t="shared" si="817"/>
        <v/>
      </c>
      <c r="AH1042" s="48"/>
    </row>
    <row r="1043" spans="26:34" ht="12.95" customHeight="1" x14ac:dyDescent="0.4">
      <c r="Z1043" s="8" t="str">
        <f t="shared" si="817"/>
        <v/>
      </c>
      <c r="AH1043" s="48"/>
    </row>
    <row r="1044" spans="26:34" ht="12.95" customHeight="1" x14ac:dyDescent="0.4">
      <c r="Z1044" s="8" t="str">
        <f t="shared" si="817"/>
        <v/>
      </c>
      <c r="AH1044" s="48"/>
    </row>
    <row r="1045" spans="26:34" ht="12.95" customHeight="1" x14ac:dyDescent="0.4">
      <c r="Z1045" s="8" t="str">
        <f t="shared" si="817"/>
        <v/>
      </c>
      <c r="AH1045" s="48"/>
    </row>
    <row r="1046" spans="26:34" ht="12.95" customHeight="1" x14ac:dyDescent="0.4">
      <c r="Z1046" s="8" t="str">
        <f t="shared" ref="Z1046:Z1109" si="818">IF(D1046&gt;0,D1046,"")</f>
        <v/>
      </c>
      <c r="AH1046" s="48"/>
    </row>
    <row r="1047" spans="26:34" ht="12.95" customHeight="1" x14ac:dyDescent="0.4">
      <c r="Z1047" s="8" t="str">
        <f t="shared" si="818"/>
        <v/>
      </c>
      <c r="AH1047" s="48"/>
    </row>
    <row r="1048" spans="26:34" ht="12.95" customHeight="1" x14ac:dyDescent="0.4">
      <c r="Z1048" s="8" t="str">
        <f t="shared" si="818"/>
        <v/>
      </c>
      <c r="AH1048" s="48"/>
    </row>
    <row r="1049" spans="26:34" ht="12.95" customHeight="1" x14ac:dyDescent="0.4">
      <c r="Z1049" s="8" t="str">
        <f t="shared" si="818"/>
        <v/>
      </c>
      <c r="AH1049" s="48"/>
    </row>
    <row r="1050" spans="26:34" ht="12.95" customHeight="1" x14ac:dyDescent="0.4">
      <c r="Z1050" s="8" t="str">
        <f t="shared" si="818"/>
        <v/>
      </c>
      <c r="AH1050" s="48"/>
    </row>
    <row r="1051" spans="26:34" ht="12.95" customHeight="1" x14ac:dyDescent="0.4">
      <c r="Z1051" s="8" t="str">
        <f t="shared" si="818"/>
        <v/>
      </c>
      <c r="AH1051" s="48"/>
    </row>
    <row r="1052" spans="26:34" ht="12.95" customHeight="1" x14ac:dyDescent="0.4">
      <c r="Z1052" s="8" t="str">
        <f t="shared" si="818"/>
        <v/>
      </c>
      <c r="AH1052" s="48"/>
    </row>
    <row r="1053" spans="26:34" ht="12.95" customHeight="1" x14ac:dyDescent="0.4">
      <c r="Z1053" s="8" t="str">
        <f t="shared" si="818"/>
        <v/>
      </c>
      <c r="AH1053" s="48"/>
    </row>
    <row r="1054" spans="26:34" ht="12.95" customHeight="1" x14ac:dyDescent="0.4">
      <c r="Z1054" s="8" t="str">
        <f t="shared" si="818"/>
        <v/>
      </c>
      <c r="AH1054" s="48"/>
    </row>
    <row r="1055" spans="26:34" ht="12.95" customHeight="1" x14ac:dyDescent="0.4">
      <c r="Z1055" s="8" t="str">
        <f t="shared" si="818"/>
        <v/>
      </c>
      <c r="AH1055" s="48"/>
    </row>
    <row r="1056" spans="26:34" ht="12.95" customHeight="1" x14ac:dyDescent="0.4">
      <c r="Z1056" s="8" t="str">
        <f t="shared" si="818"/>
        <v/>
      </c>
      <c r="AH1056" s="48"/>
    </row>
    <row r="1057" spans="26:34" ht="12.95" customHeight="1" x14ac:dyDescent="0.4">
      <c r="Z1057" s="8" t="str">
        <f t="shared" si="818"/>
        <v/>
      </c>
      <c r="AH1057" s="48"/>
    </row>
    <row r="1058" spans="26:34" ht="12.95" customHeight="1" x14ac:dyDescent="0.4">
      <c r="Z1058" s="8" t="str">
        <f t="shared" si="818"/>
        <v/>
      </c>
      <c r="AH1058" s="48"/>
    </row>
    <row r="1059" spans="26:34" ht="12.95" customHeight="1" x14ac:dyDescent="0.4">
      <c r="Z1059" s="8" t="str">
        <f t="shared" si="818"/>
        <v/>
      </c>
      <c r="AH1059" s="48"/>
    </row>
    <row r="1060" spans="26:34" ht="12.95" customHeight="1" x14ac:dyDescent="0.4">
      <c r="Z1060" s="8" t="str">
        <f t="shared" si="818"/>
        <v/>
      </c>
      <c r="AH1060" s="48"/>
    </row>
    <row r="1061" spans="26:34" ht="12.95" customHeight="1" x14ac:dyDescent="0.4">
      <c r="Z1061" s="8" t="str">
        <f t="shared" si="818"/>
        <v/>
      </c>
      <c r="AH1061" s="48"/>
    </row>
    <row r="1062" spans="26:34" ht="12.95" customHeight="1" x14ac:dyDescent="0.4">
      <c r="Z1062" s="8" t="str">
        <f t="shared" si="818"/>
        <v/>
      </c>
      <c r="AH1062" s="48"/>
    </row>
    <row r="1063" spans="26:34" ht="12.95" customHeight="1" x14ac:dyDescent="0.4">
      <c r="Z1063" s="8" t="str">
        <f t="shared" si="818"/>
        <v/>
      </c>
      <c r="AH1063" s="48"/>
    </row>
    <row r="1064" spans="26:34" ht="12.95" customHeight="1" x14ac:dyDescent="0.4">
      <c r="Z1064" s="8" t="str">
        <f t="shared" si="818"/>
        <v/>
      </c>
      <c r="AH1064" s="48"/>
    </row>
    <row r="1065" spans="26:34" ht="12.95" customHeight="1" x14ac:dyDescent="0.4">
      <c r="Z1065" s="8" t="str">
        <f t="shared" si="818"/>
        <v/>
      </c>
      <c r="AH1065" s="48"/>
    </row>
    <row r="1066" spans="26:34" ht="12.95" customHeight="1" x14ac:dyDescent="0.4">
      <c r="Z1066" s="8" t="str">
        <f t="shared" si="818"/>
        <v/>
      </c>
      <c r="AH1066" s="48"/>
    </row>
    <row r="1067" spans="26:34" ht="12.95" customHeight="1" x14ac:dyDescent="0.4">
      <c r="Z1067" s="8" t="str">
        <f t="shared" si="818"/>
        <v/>
      </c>
      <c r="AH1067" s="48"/>
    </row>
    <row r="1068" spans="26:34" ht="12.95" customHeight="1" x14ac:dyDescent="0.4">
      <c r="Z1068" s="8" t="str">
        <f t="shared" si="818"/>
        <v/>
      </c>
      <c r="AH1068" s="48"/>
    </row>
    <row r="1069" spans="26:34" ht="12.95" customHeight="1" x14ac:dyDescent="0.4">
      <c r="Z1069" s="8" t="str">
        <f t="shared" si="818"/>
        <v/>
      </c>
      <c r="AH1069" s="48"/>
    </row>
    <row r="1070" spans="26:34" ht="12.95" customHeight="1" x14ac:dyDescent="0.4">
      <c r="Z1070" s="8" t="str">
        <f t="shared" si="818"/>
        <v/>
      </c>
      <c r="AH1070" s="48"/>
    </row>
    <row r="1071" spans="26:34" ht="12.95" customHeight="1" x14ac:dyDescent="0.4">
      <c r="Z1071" s="8" t="str">
        <f t="shared" si="818"/>
        <v/>
      </c>
      <c r="AH1071" s="48"/>
    </row>
    <row r="1072" spans="26:34" ht="12.95" customHeight="1" x14ac:dyDescent="0.4">
      <c r="Z1072" s="8" t="str">
        <f t="shared" si="818"/>
        <v/>
      </c>
      <c r="AH1072" s="48"/>
    </row>
    <row r="1073" spans="26:34" ht="12.95" customHeight="1" x14ac:dyDescent="0.4">
      <c r="Z1073" s="8" t="str">
        <f t="shared" si="818"/>
        <v/>
      </c>
      <c r="AH1073" s="48"/>
    </row>
    <row r="1074" spans="26:34" ht="12.95" customHeight="1" x14ac:dyDescent="0.4">
      <c r="Z1074" s="8" t="str">
        <f t="shared" si="818"/>
        <v/>
      </c>
      <c r="AH1074" s="48"/>
    </row>
    <row r="1075" spans="26:34" ht="12.95" customHeight="1" x14ac:dyDescent="0.4">
      <c r="Z1075" s="8" t="str">
        <f t="shared" si="818"/>
        <v/>
      </c>
      <c r="AH1075" s="48"/>
    </row>
    <row r="1076" spans="26:34" ht="12.95" customHeight="1" x14ac:dyDescent="0.4">
      <c r="Z1076" s="8" t="str">
        <f t="shared" si="818"/>
        <v/>
      </c>
      <c r="AH1076" s="48"/>
    </row>
    <row r="1077" spans="26:34" ht="12.95" customHeight="1" x14ac:dyDescent="0.4">
      <c r="Z1077" s="8" t="str">
        <f t="shared" si="818"/>
        <v/>
      </c>
      <c r="AH1077" s="48"/>
    </row>
    <row r="1078" spans="26:34" ht="12.95" customHeight="1" x14ac:dyDescent="0.4">
      <c r="Z1078" s="8" t="str">
        <f t="shared" si="818"/>
        <v/>
      </c>
      <c r="AH1078" s="48"/>
    </row>
    <row r="1079" spans="26:34" ht="12.95" customHeight="1" x14ac:dyDescent="0.4">
      <c r="Z1079" s="8" t="str">
        <f t="shared" si="818"/>
        <v/>
      </c>
      <c r="AH1079" s="48"/>
    </row>
    <row r="1080" spans="26:34" ht="12.95" customHeight="1" x14ac:dyDescent="0.4">
      <c r="Z1080" s="8" t="str">
        <f t="shared" si="818"/>
        <v/>
      </c>
      <c r="AH1080" s="48"/>
    </row>
    <row r="1081" spans="26:34" ht="12.95" customHeight="1" x14ac:dyDescent="0.4">
      <c r="Z1081" s="8" t="str">
        <f t="shared" si="818"/>
        <v/>
      </c>
      <c r="AH1081" s="48"/>
    </row>
    <row r="1082" spans="26:34" ht="12.95" customHeight="1" x14ac:dyDescent="0.4">
      <c r="Z1082" s="8" t="str">
        <f t="shared" si="818"/>
        <v/>
      </c>
      <c r="AH1082" s="48"/>
    </row>
    <row r="1083" spans="26:34" ht="12.95" customHeight="1" x14ac:dyDescent="0.4">
      <c r="Z1083" s="8" t="str">
        <f t="shared" si="818"/>
        <v/>
      </c>
      <c r="AH1083" s="48"/>
    </row>
    <row r="1084" spans="26:34" ht="12.95" customHeight="1" x14ac:dyDescent="0.4">
      <c r="Z1084" s="8" t="str">
        <f t="shared" si="818"/>
        <v/>
      </c>
      <c r="AH1084" s="48"/>
    </row>
    <row r="1085" spans="26:34" ht="12.95" customHeight="1" x14ac:dyDescent="0.4">
      <c r="Z1085" s="8" t="str">
        <f t="shared" si="818"/>
        <v/>
      </c>
      <c r="AH1085" s="48"/>
    </row>
    <row r="1086" spans="26:34" ht="12.95" customHeight="1" x14ac:dyDescent="0.4">
      <c r="Z1086" s="8" t="str">
        <f t="shared" si="818"/>
        <v/>
      </c>
      <c r="AH1086" s="48"/>
    </row>
    <row r="1087" spans="26:34" ht="12.95" customHeight="1" x14ac:dyDescent="0.4">
      <c r="Z1087" s="8" t="str">
        <f t="shared" si="818"/>
        <v/>
      </c>
      <c r="AH1087" s="48"/>
    </row>
    <row r="1088" spans="26:34" ht="12.95" customHeight="1" x14ac:dyDescent="0.4">
      <c r="Z1088" s="8" t="str">
        <f t="shared" si="818"/>
        <v/>
      </c>
      <c r="AH1088" s="48"/>
    </row>
    <row r="1089" spans="26:34" ht="12.95" customHeight="1" x14ac:dyDescent="0.4">
      <c r="Z1089" s="8" t="str">
        <f t="shared" si="818"/>
        <v/>
      </c>
      <c r="AH1089" s="48"/>
    </row>
    <row r="1090" spans="26:34" ht="12.95" customHeight="1" x14ac:dyDescent="0.4">
      <c r="Z1090" s="8" t="str">
        <f t="shared" si="818"/>
        <v/>
      </c>
      <c r="AH1090" s="48"/>
    </row>
    <row r="1091" spans="26:34" ht="12.95" customHeight="1" x14ac:dyDescent="0.4">
      <c r="Z1091" s="8" t="str">
        <f t="shared" si="818"/>
        <v/>
      </c>
      <c r="AH1091" s="48"/>
    </row>
    <row r="1092" spans="26:34" ht="12.95" customHeight="1" x14ac:dyDescent="0.4">
      <c r="Z1092" s="8" t="str">
        <f t="shared" si="818"/>
        <v/>
      </c>
      <c r="AH1092" s="48"/>
    </row>
    <row r="1093" spans="26:34" ht="12.95" customHeight="1" x14ac:dyDescent="0.4">
      <c r="Z1093" s="8" t="str">
        <f t="shared" si="818"/>
        <v/>
      </c>
      <c r="AH1093" s="48"/>
    </row>
    <row r="1094" spans="26:34" ht="12.95" customHeight="1" x14ac:dyDescent="0.4">
      <c r="Z1094" s="8" t="str">
        <f t="shared" si="818"/>
        <v/>
      </c>
      <c r="AH1094" s="48"/>
    </row>
    <row r="1095" spans="26:34" ht="12.95" customHeight="1" x14ac:dyDescent="0.4">
      <c r="Z1095" s="8" t="str">
        <f t="shared" si="818"/>
        <v/>
      </c>
      <c r="AH1095" s="48"/>
    </row>
    <row r="1096" spans="26:34" ht="12.95" customHeight="1" x14ac:dyDescent="0.4">
      <c r="Z1096" s="8" t="str">
        <f t="shared" si="818"/>
        <v/>
      </c>
      <c r="AH1096" s="48"/>
    </row>
    <row r="1097" spans="26:34" ht="12.95" customHeight="1" x14ac:dyDescent="0.4">
      <c r="Z1097" s="8" t="str">
        <f t="shared" si="818"/>
        <v/>
      </c>
      <c r="AH1097" s="48"/>
    </row>
    <row r="1098" spans="26:34" ht="12.95" customHeight="1" x14ac:dyDescent="0.4">
      <c r="Z1098" s="8" t="str">
        <f t="shared" si="818"/>
        <v/>
      </c>
      <c r="AH1098" s="48"/>
    </row>
    <row r="1099" spans="26:34" ht="12.95" customHeight="1" x14ac:dyDescent="0.4">
      <c r="Z1099" s="8" t="str">
        <f t="shared" si="818"/>
        <v/>
      </c>
      <c r="AH1099" s="48"/>
    </row>
    <row r="1100" spans="26:34" ht="12.95" customHeight="1" x14ac:dyDescent="0.4">
      <c r="Z1100" s="8" t="str">
        <f t="shared" si="818"/>
        <v/>
      </c>
      <c r="AH1100" s="48"/>
    </row>
    <row r="1101" spans="26:34" ht="12.95" customHeight="1" x14ac:dyDescent="0.4">
      <c r="Z1101" s="8" t="str">
        <f t="shared" si="818"/>
        <v/>
      </c>
      <c r="AH1101" s="48"/>
    </row>
    <row r="1102" spans="26:34" ht="12.95" customHeight="1" x14ac:dyDescent="0.4">
      <c r="Z1102" s="8" t="str">
        <f t="shared" si="818"/>
        <v/>
      </c>
      <c r="AH1102" s="48"/>
    </row>
    <row r="1103" spans="26:34" ht="12.95" customHeight="1" x14ac:dyDescent="0.4">
      <c r="Z1103" s="8" t="str">
        <f t="shared" si="818"/>
        <v/>
      </c>
      <c r="AH1103" s="48"/>
    </row>
    <row r="1104" spans="26:34" ht="12.95" customHeight="1" x14ac:dyDescent="0.4">
      <c r="Z1104" s="8" t="str">
        <f t="shared" si="818"/>
        <v/>
      </c>
      <c r="AH1104" s="48"/>
    </row>
    <row r="1105" spans="26:34" ht="12.95" customHeight="1" x14ac:dyDescent="0.4">
      <c r="Z1105" s="8" t="str">
        <f t="shared" si="818"/>
        <v/>
      </c>
      <c r="AH1105" s="48"/>
    </row>
    <row r="1106" spans="26:34" ht="12.95" customHeight="1" x14ac:dyDescent="0.4">
      <c r="Z1106" s="8" t="str">
        <f t="shared" si="818"/>
        <v/>
      </c>
      <c r="AH1106" s="48"/>
    </row>
    <row r="1107" spans="26:34" ht="12.95" customHeight="1" x14ac:dyDescent="0.4">
      <c r="Z1107" s="8" t="str">
        <f t="shared" si="818"/>
        <v/>
      </c>
      <c r="AH1107" s="48"/>
    </row>
    <row r="1108" spans="26:34" ht="12.95" customHeight="1" x14ac:dyDescent="0.4">
      <c r="Z1108" s="8" t="str">
        <f t="shared" si="818"/>
        <v/>
      </c>
      <c r="AH1108" s="48"/>
    </row>
    <row r="1109" spans="26:34" ht="12.95" customHeight="1" x14ac:dyDescent="0.4">
      <c r="Z1109" s="8" t="str">
        <f t="shared" si="818"/>
        <v/>
      </c>
      <c r="AH1109" s="48"/>
    </row>
    <row r="1110" spans="26:34" ht="12.95" customHeight="1" x14ac:dyDescent="0.4">
      <c r="Z1110" s="8" t="str">
        <f t="shared" ref="Z1110:Z1154" si="819">IF(D1110&gt;0,D1110,"")</f>
        <v/>
      </c>
      <c r="AH1110" s="48"/>
    </row>
    <row r="1111" spans="26:34" ht="12.95" customHeight="1" x14ac:dyDescent="0.4">
      <c r="Z1111" s="8" t="str">
        <f t="shared" si="819"/>
        <v/>
      </c>
      <c r="AH1111" s="48"/>
    </row>
    <row r="1112" spans="26:34" ht="12.95" customHeight="1" x14ac:dyDescent="0.4">
      <c r="Z1112" s="8" t="str">
        <f t="shared" si="819"/>
        <v/>
      </c>
      <c r="AH1112" s="48"/>
    </row>
    <row r="1113" spans="26:34" ht="12.95" customHeight="1" x14ac:dyDescent="0.4">
      <c r="Z1113" s="8" t="str">
        <f t="shared" si="819"/>
        <v/>
      </c>
      <c r="AH1113" s="48"/>
    </row>
    <row r="1114" spans="26:34" ht="12.95" customHeight="1" x14ac:dyDescent="0.4">
      <c r="Z1114" s="8" t="str">
        <f t="shared" si="819"/>
        <v/>
      </c>
      <c r="AH1114" s="48"/>
    </row>
    <row r="1115" spans="26:34" ht="12.95" customHeight="1" x14ac:dyDescent="0.4">
      <c r="Z1115" s="8" t="str">
        <f t="shared" si="819"/>
        <v/>
      </c>
      <c r="AH1115" s="48"/>
    </row>
    <row r="1116" spans="26:34" ht="12.95" customHeight="1" x14ac:dyDescent="0.4">
      <c r="Z1116" s="8" t="str">
        <f t="shared" si="819"/>
        <v/>
      </c>
      <c r="AH1116" s="48"/>
    </row>
    <row r="1117" spans="26:34" ht="12.95" customHeight="1" x14ac:dyDescent="0.4">
      <c r="Z1117" s="8" t="str">
        <f t="shared" si="819"/>
        <v/>
      </c>
      <c r="AH1117" s="48"/>
    </row>
    <row r="1118" spans="26:34" ht="12.95" customHeight="1" x14ac:dyDescent="0.4">
      <c r="Z1118" s="8" t="str">
        <f t="shared" si="819"/>
        <v/>
      </c>
      <c r="AH1118" s="48"/>
    </row>
    <row r="1119" spans="26:34" ht="12.95" customHeight="1" x14ac:dyDescent="0.4">
      <c r="Z1119" s="8" t="str">
        <f t="shared" si="819"/>
        <v/>
      </c>
      <c r="AH1119" s="48"/>
    </row>
    <row r="1120" spans="26:34" ht="12.95" customHeight="1" x14ac:dyDescent="0.4">
      <c r="Z1120" s="8" t="str">
        <f t="shared" si="819"/>
        <v/>
      </c>
      <c r="AH1120" s="48"/>
    </row>
    <row r="1121" spans="2:36" ht="12.95" customHeight="1" x14ac:dyDescent="0.4">
      <c r="Z1121" s="8" t="str">
        <f t="shared" si="819"/>
        <v/>
      </c>
      <c r="AH1121" s="48"/>
    </row>
    <row r="1122" spans="2:36" ht="12.95" customHeight="1" x14ac:dyDescent="0.4">
      <c r="Z1122" s="8" t="str">
        <f t="shared" si="819"/>
        <v/>
      </c>
      <c r="AH1122" s="48"/>
    </row>
    <row r="1123" spans="2:36" ht="12.95" customHeight="1" x14ac:dyDescent="0.4">
      <c r="Z1123" s="8" t="str">
        <f t="shared" si="819"/>
        <v/>
      </c>
      <c r="AH1123" s="48"/>
    </row>
    <row r="1124" spans="2:36" ht="12.95" customHeight="1" x14ac:dyDescent="0.4">
      <c r="Z1124" s="8" t="str">
        <f t="shared" si="819"/>
        <v/>
      </c>
      <c r="AH1124" s="48"/>
    </row>
    <row r="1125" spans="2:36" x14ac:dyDescent="0.35">
      <c r="B1125" s="7" t="str">
        <f t="shared" ref="B1125:B1154" si="820">IF(D1125="","",B1124+1)</f>
        <v/>
      </c>
      <c r="C1125" s="59" t="str">
        <f t="shared" ref="C1125:C1154" si="821">IF(AH1125="","",AH1125)</f>
        <v/>
      </c>
      <c r="D1125" s="124" t="str">
        <f t="shared" ref="D1125:D1154" si="822">IF(AI1125="","",AI1125)</f>
        <v/>
      </c>
      <c r="E1125" s="16" t="str">
        <f t="shared" ref="E1125:E1154" si="823">IF(ISNUMBER($AI1125),IF($Y$3="Text", BQ1125,AJ1125),"")</f>
        <v/>
      </c>
      <c r="F1125" s="58" t="str">
        <f t="shared" ref="F1125:F1154" si="824">IF(ISNUMBER($AI1125),IF($Y$3="Text", BR1125,AK1125),"")</f>
        <v/>
      </c>
      <c r="G1125" s="58" t="str">
        <f t="shared" ref="G1125:G1154" si="825">IF(ISNUMBER($AI1125),IF($Y$3="Text", BS1125,AL1125),"")</f>
        <v/>
      </c>
      <c r="H1125" s="58" t="str">
        <f t="shared" ref="H1125:H1154" si="826">IF(ISNUMBER($AI1125),IF($Y$3="Text", BT1125,AM1125),"")</f>
        <v/>
      </c>
      <c r="I1125" s="58" t="str">
        <f t="shared" ref="I1125:I1154" si="827">IF(ISNUMBER($AI1125),IF($Y$3="Text", BU1125,AN1125),"")</f>
        <v/>
      </c>
      <c r="J1125" s="58" t="str">
        <f t="shared" ref="J1125:J1154" si="828">IF(ISNUMBER($AI1125),IF($Y$3="Text", BV1125,AO1125),"")</f>
        <v/>
      </c>
      <c r="K1125" s="58" t="str">
        <f t="shared" ref="K1125:K1154" si="829">IF(ISNUMBER($AI1125),IF($Y$3="Text", BW1125,AP1125),"")</f>
        <v/>
      </c>
      <c r="L1125" s="58" t="str">
        <f t="shared" ref="L1125:L1154" si="830">IF(ISNUMBER($AI1125),IF($Y$3="Text", BX1125,AQ1125),"")</f>
        <v/>
      </c>
      <c r="M1125" s="58" t="str">
        <f t="shared" ref="M1125:M1154" si="831">IF(ISNUMBER($AI1125),IF($Y$3="Text", BY1125,AR1125),"")</f>
        <v/>
      </c>
      <c r="N1125" s="58" t="str">
        <f t="shared" ref="N1125:N1154" si="832">IF(ISNUMBER($AI1125),IF($Y$3="Text", BZ1125,AS1125),"")</f>
        <v/>
      </c>
      <c r="O1125" s="58" t="str">
        <f t="shared" ref="O1125:O1154" si="833">IF(ISNUMBER($AI1125),IF($Y$3="Text", CA1125,AT1125),"")</f>
        <v/>
      </c>
      <c r="P1125" s="58" t="str">
        <f t="shared" ref="P1125:P1154" si="834">IF(ISNUMBER($AI1125),IF($Y$3="Text", CB1125,AU1125),"")</f>
        <v/>
      </c>
      <c r="Q1125" s="58" t="str">
        <f t="shared" ref="Q1125:Q1154" si="835">IF(ISNUMBER($AI1125),IF($Y$3="Text", CC1125,AV1125),"")</f>
        <v/>
      </c>
      <c r="R1125" s="58" t="str">
        <f t="shared" ref="R1125:R1154" si="836">IF(ISNUMBER($AI1125),IF($Y$3="Text", CD1125,AW1125),"")</f>
        <v/>
      </c>
      <c r="S1125" s="58" t="str">
        <f t="shared" ref="S1125:S1154" si="837">IF(ISNUMBER($AI1125),IF($Y$3="Text", CE1125,AX1125),"")</f>
        <v/>
      </c>
      <c r="T1125" s="58" t="str">
        <f t="shared" ref="T1125:T1154" si="838">IF(ISNUMBER($AI1125),IF($Y$3="Text", CF1125,AY1125),"")</f>
        <v/>
      </c>
      <c r="U1125" s="58" t="str">
        <f t="shared" ref="U1125:U1154" si="839">IF(ISNUMBER($AI1125),IF($Y$3="Text", CG1125,AZ1125),"")</f>
        <v/>
      </c>
      <c r="V1125" s="58" t="str">
        <f t="shared" ref="V1125:V1154" si="840">IF(ISNUMBER($AI1125),IF($Y$3="Text", CH1125,BA1125),"")</f>
        <v/>
      </c>
      <c r="W1125" s="58" t="str">
        <f t="shared" ref="W1125:W1154" si="841">IF(ISNUMBER($AI1125),IF($Y$3="Text", CI1125,BB1125),"")</f>
        <v/>
      </c>
      <c r="Y1125" s="161">
        <f t="shared" ref="Y1125:Y1154" si="842">CK1125</f>
        <v>0</v>
      </c>
      <c r="Z1125" s="8" t="str">
        <f t="shared" si="819"/>
        <v/>
      </c>
      <c r="AA1125" s="7" t="str">
        <f t="shared" ref="AA1125:AA1154" si="843">B1125</f>
        <v/>
      </c>
      <c r="AB1125" s="29" t="str">
        <f t="shared" ref="AB1125:AG1154" si="844">MID(TEXT($Z1125,"000000"),AB$5,1)</f>
        <v/>
      </c>
      <c r="AC1125" s="29" t="str">
        <f t="shared" si="844"/>
        <v/>
      </c>
      <c r="AD1125" s="29" t="str">
        <f t="shared" si="844"/>
        <v/>
      </c>
      <c r="AE1125" s="29" t="str">
        <f t="shared" si="844"/>
        <v/>
      </c>
      <c r="AF1125" s="29" t="str">
        <f t="shared" si="844"/>
        <v/>
      </c>
      <c r="AG1125" s="29" t="str">
        <f t="shared" si="844"/>
        <v/>
      </c>
      <c r="AH1125" s="48"/>
    </row>
    <row r="1126" spans="2:36" x14ac:dyDescent="0.35">
      <c r="B1126" s="7" t="str">
        <f t="shared" si="820"/>
        <v/>
      </c>
      <c r="C1126" s="59" t="str">
        <f t="shared" si="821"/>
        <v/>
      </c>
      <c r="D1126" s="124" t="str">
        <f t="shared" si="822"/>
        <v/>
      </c>
      <c r="E1126" s="16" t="str">
        <f t="shared" si="823"/>
        <v/>
      </c>
      <c r="F1126" s="58" t="str">
        <f t="shared" si="824"/>
        <v/>
      </c>
      <c r="G1126" s="58" t="str">
        <f t="shared" si="825"/>
        <v/>
      </c>
      <c r="H1126" s="58" t="str">
        <f t="shared" si="826"/>
        <v/>
      </c>
      <c r="I1126" s="58" t="str">
        <f t="shared" si="827"/>
        <v/>
      </c>
      <c r="J1126" s="58" t="str">
        <f t="shared" si="828"/>
        <v/>
      </c>
      <c r="K1126" s="58" t="str">
        <f t="shared" si="829"/>
        <v/>
      </c>
      <c r="L1126" s="58" t="str">
        <f t="shared" si="830"/>
        <v/>
      </c>
      <c r="M1126" s="58" t="str">
        <f t="shared" si="831"/>
        <v/>
      </c>
      <c r="N1126" s="58" t="str">
        <f t="shared" si="832"/>
        <v/>
      </c>
      <c r="O1126" s="58" t="str">
        <f t="shared" si="833"/>
        <v/>
      </c>
      <c r="P1126" s="58" t="str">
        <f t="shared" si="834"/>
        <v/>
      </c>
      <c r="Q1126" s="58" t="str">
        <f t="shared" si="835"/>
        <v/>
      </c>
      <c r="R1126" s="58" t="str">
        <f t="shared" si="836"/>
        <v/>
      </c>
      <c r="S1126" s="58" t="str">
        <f t="shared" si="837"/>
        <v/>
      </c>
      <c r="T1126" s="58" t="str">
        <f t="shared" si="838"/>
        <v/>
      </c>
      <c r="U1126" s="58" t="str">
        <f t="shared" si="839"/>
        <v/>
      </c>
      <c r="V1126" s="58" t="str">
        <f t="shared" si="840"/>
        <v/>
      </c>
      <c r="W1126" s="58" t="str">
        <f t="shared" si="841"/>
        <v/>
      </c>
      <c r="Y1126" s="161">
        <f t="shared" si="842"/>
        <v>0</v>
      </c>
      <c r="Z1126" s="8" t="str">
        <f t="shared" si="819"/>
        <v/>
      </c>
      <c r="AA1126" s="7" t="str">
        <f t="shared" si="843"/>
        <v/>
      </c>
      <c r="AB1126" s="29" t="str">
        <f t="shared" si="844"/>
        <v/>
      </c>
      <c r="AC1126" s="29" t="str">
        <f t="shared" si="844"/>
        <v/>
      </c>
      <c r="AD1126" s="29" t="str">
        <f t="shared" si="844"/>
        <v/>
      </c>
      <c r="AE1126" s="29" t="str">
        <f t="shared" si="844"/>
        <v/>
      </c>
      <c r="AF1126" s="29" t="str">
        <f t="shared" si="844"/>
        <v/>
      </c>
      <c r="AG1126" s="29" t="str">
        <f t="shared" si="844"/>
        <v/>
      </c>
      <c r="AH1126" s="48"/>
      <c r="AJ1126">
        <f>COLUMN(AJ1126)</f>
        <v>36</v>
      </c>
    </row>
    <row r="1127" spans="2:36" x14ac:dyDescent="0.35">
      <c r="B1127" s="7" t="str">
        <f t="shared" si="820"/>
        <v/>
      </c>
      <c r="C1127" s="59" t="str">
        <f t="shared" si="821"/>
        <v/>
      </c>
      <c r="D1127" s="124" t="str">
        <f t="shared" si="822"/>
        <v/>
      </c>
      <c r="E1127" s="16" t="str">
        <f t="shared" si="823"/>
        <v/>
      </c>
      <c r="F1127" s="58" t="str">
        <f t="shared" si="824"/>
        <v/>
      </c>
      <c r="G1127" s="58" t="str">
        <f t="shared" si="825"/>
        <v/>
      </c>
      <c r="H1127" s="58" t="str">
        <f t="shared" si="826"/>
        <v/>
      </c>
      <c r="I1127" s="58" t="str">
        <f t="shared" si="827"/>
        <v/>
      </c>
      <c r="J1127" s="58" t="str">
        <f t="shared" si="828"/>
        <v/>
      </c>
      <c r="K1127" s="58" t="str">
        <f t="shared" si="829"/>
        <v/>
      </c>
      <c r="L1127" s="58" t="str">
        <f t="shared" si="830"/>
        <v/>
      </c>
      <c r="M1127" s="58" t="str">
        <f t="shared" si="831"/>
        <v/>
      </c>
      <c r="N1127" s="58" t="str">
        <f t="shared" si="832"/>
        <v/>
      </c>
      <c r="O1127" s="58" t="str">
        <f t="shared" si="833"/>
        <v/>
      </c>
      <c r="P1127" s="58" t="str">
        <f t="shared" si="834"/>
        <v/>
      </c>
      <c r="Q1127" s="58" t="str">
        <f t="shared" si="835"/>
        <v/>
      </c>
      <c r="R1127" s="58" t="str">
        <f t="shared" si="836"/>
        <v/>
      </c>
      <c r="S1127" s="58" t="str">
        <f t="shared" si="837"/>
        <v/>
      </c>
      <c r="T1127" s="58" t="str">
        <f t="shared" si="838"/>
        <v/>
      </c>
      <c r="U1127" s="58" t="str">
        <f t="shared" si="839"/>
        <v/>
      </c>
      <c r="V1127" s="58" t="str">
        <f t="shared" si="840"/>
        <v/>
      </c>
      <c r="W1127" s="58" t="str">
        <f t="shared" si="841"/>
        <v/>
      </c>
      <c r="Y1127" s="161">
        <f t="shared" si="842"/>
        <v>0</v>
      </c>
      <c r="Z1127" s="8" t="str">
        <f t="shared" si="819"/>
        <v/>
      </c>
      <c r="AA1127" s="7" t="str">
        <f t="shared" si="843"/>
        <v/>
      </c>
      <c r="AB1127" s="29" t="str">
        <f t="shared" si="844"/>
        <v/>
      </c>
      <c r="AC1127" s="29" t="str">
        <f t="shared" si="844"/>
        <v/>
      </c>
      <c r="AD1127" s="29" t="str">
        <f t="shared" si="844"/>
        <v/>
      </c>
      <c r="AE1127" s="29" t="str">
        <f t="shared" si="844"/>
        <v/>
      </c>
      <c r="AF1127" s="29" t="str">
        <f t="shared" si="844"/>
        <v/>
      </c>
      <c r="AG1127" s="29" t="str">
        <f t="shared" si="844"/>
        <v/>
      </c>
      <c r="AH1127" s="48"/>
    </row>
    <row r="1128" spans="2:36" x14ac:dyDescent="0.35">
      <c r="B1128" s="7" t="str">
        <f t="shared" si="820"/>
        <v/>
      </c>
      <c r="C1128" s="59" t="str">
        <f t="shared" si="821"/>
        <v/>
      </c>
      <c r="D1128" s="124" t="str">
        <f t="shared" si="822"/>
        <v/>
      </c>
      <c r="E1128" s="16" t="str">
        <f t="shared" si="823"/>
        <v/>
      </c>
      <c r="F1128" s="58" t="str">
        <f t="shared" si="824"/>
        <v/>
      </c>
      <c r="G1128" s="58" t="str">
        <f t="shared" si="825"/>
        <v/>
      </c>
      <c r="H1128" s="58" t="str">
        <f t="shared" si="826"/>
        <v/>
      </c>
      <c r="I1128" s="58" t="str">
        <f t="shared" si="827"/>
        <v/>
      </c>
      <c r="J1128" s="58" t="str">
        <f t="shared" si="828"/>
        <v/>
      </c>
      <c r="K1128" s="58" t="str">
        <f t="shared" si="829"/>
        <v/>
      </c>
      <c r="L1128" s="58" t="str">
        <f t="shared" si="830"/>
        <v/>
      </c>
      <c r="M1128" s="58" t="str">
        <f t="shared" si="831"/>
        <v/>
      </c>
      <c r="N1128" s="58" t="str">
        <f t="shared" si="832"/>
        <v/>
      </c>
      <c r="O1128" s="58" t="str">
        <f t="shared" si="833"/>
        <v/>
      </c>
      <c r="P1128" s="58" t="str">
        <f t="shared" si="834"/>
        <v/>
      </c>
      <c r="Q1128" s="58" t="str">
        <f t="shared" si="835"/>
        <v/>
      </c>
      <c r="R1128" s="58" t="str">
        <f t="shared" si="836"/>
        <v/>
      </c>
      <c r="S1128" s="58" t="str">
        <f t="shared" si="837"/>
        <v/>
      </c>
      <c r="T1128" s="58" t="str">
        <f t="shared" si="838"/>
        <v/>
      </c>
      <c r="U1128" s="58" t="str">
        <f t="shared" si="839"/>
        <v/>
      </c>
      <c r="V1128" s="58" t="str">
        <f t="shared" si="840"/>
        <v/>
      </c>
      <c r="W1128" s="58" t="str">
        <f t="shared" si="841"/>
        <v/>
      </c>
      <c r="Y1128" s="161">
        <f t="shared" si="842"/>
        <v>0</v>
      </c>
      <c r="Z1128" s="8" t="str">
        <f t="shared" si="819"/>
        <v/>
      </c>
      <c r="AA1128" s="7" t="str">
        <f t="shared" si="843"/>
        <v/>
      </c>
      <c r="AB1128" s="29" t="str">
        <f t="shared" si="844"/>
        <v/>
      </c>
      <c r="AC1128" s="29" t="str">
        <f t="shared" si="844"/>
        <v/>
      </c>
      <c r="AD1128" s="29" t="str">
        <f t="shared" si="844"/>
        <v/>
      </c>
      <c r="AE1128" s="29" t="str">
        <f t="shared" si="844"/>
        <v/>
      </c>
      <c r="AF1128" s="29" t="str">
        <f t="shared" si="844"/>
        <v/>
      </c>
      <c r="AG1128" s="29" t="str">
        <f t="shared" si="844"/>
        <v/>
      </c>
      <c r="AH1128" s="48"/>
    </row>
    <row r="1129" spans="2:36" x14ac:dyDescent="0.35">
      <c r="B1129" s="7" t="str">
        <f t="shared" si="820"/>
        <v/>
      </c>
      <c r="C1129" s="59" t="str">
        <f t="shared" si="821"/>
        <v/>
      </c>
      <c r="D1129" s="124" t="str">
        <f t="shared" si="822"/>
        <v/>
      </c>
      <c r="E1129" s="16" t="str">
        <f t="shared" si="823"/>
        <v/>
      </c>
      <c r="F1129" s="58" t="str">
        <f t="shared" si="824"/>
        <v/>
      </c>
      <c r="G1129" s="58" t="str">
        <f t="shared" si="825"/>
        <v/>
      </c>
      <c r="H1129" s="58" t="str">
        <f t="shared" si="826"/>
        <v/>
      </c>
      <c r="I1129" s="58" t="str">
        <f t="shared" si="827"/>
        <v/>
      </c>
      <c r="J1129" s="58" t="str">
        <f t="shared" si="828"/>
        <v/>
      </c>
      <c r="K1129" s="58" t="str">
        <f t="shared" si="829"/>
        <v/>
      </c>
      <c r="L1129" s="58" t="str">
        <f t="shared" si="830"/>
        <v/>
      </c>
      <c r="M1129" s="58" t="str">
        <f t="shared" si="831"/>
        <v/>
      </c>
      <c r="N1129" s="58" t="str">
        <f t="shared" si="832"/>
        <v/>
      </c>
      <c r="O1129" s="58" t="str">
        <f t="shared" si="833"/>
        <v/>
      </c>
      <c r="P1129" s="58" t="str">
        <f t="shared" si="834"/>
        <v/>
      </c>
      <c r="Q1129" s="58" t="str">
        <f t="shared" si="835"/>
        <v/>
      </c>
      <c r="R1129" s="58" t="str">
        <f t="shared" si="836"/>
        <v/>
      </c>
      <c r="S1129" s="58" t="str">
        <f t="shared" si="837"/>
        <v/>
      </c>
      <c r="T1129" s="58" t="str">
        <f t="shared" si="838"/>
        <v/>
      </c>
      <c r="U1129" s="58" t="str">
        <f t="shared" si="839"/>
        <v/>
      </c>
      <c r="V1129" s="58" t="str">
        <f t="shared" si="840"/>
        <v/>
      </c>
      <c r="W1129" s="58" t="str">
        <f t="shared" si="841"/>
        <v/>
      </c>
      <c r="Y1129" s="161">
        <f t="shared" si="842"/>
        <v>0</v>
      </c>
      <c r="Z1129" s="8" t="str">
        <f t="shared" si="819"/>
        <v/>
      </c>
      <c r="AA1129" s="7" t="str">
        <f t="shared" si="843"/>
        <v/>
      </c>
      <c r="AB1129" s="29" t="str">
        <f t="shared" si="844"/>
        <v/>
      </c>
      <c r="AC1129" s="29" t="str">
        <f t="shared" si="844"/>
        <v/>
      </c>
      <c r="AD1129" s="29" t="str">
        <f t="shared" si="844"/>
        <v/>
      </c>
      <c r="AE1129" s="29" t="str">
        <f t="shared" si="844"/>
        <v/>
      </c>
      <c r="AF1129" s="29" t="str">
        <f t="shared" si="844"/>
        <v/>
      </c>
      <c r="AG1129" s="29" t="str">
        <f t="shared" si="844"/>
        <v/>
      </c>
      <c r="AH1129" s="48"/>
    </row>
    <row r="1130" spans="2:36" x14ac:dyDescent="0.35">
      <c r="B1130" s="7" t="str">
        <f t="shared" si="820"/>
        <v/>
      </c>
      <c r="C1130" s="59" t="str">
        <f t="shared" si="821"/>
        <v/>
      </c>
      <c r="D1130" s="124" t="str">
        <f t="shared" si="822"/>
        <v/>
      </c>
      <c r="E1130" s="16" t="str">
        <f t="shared" si="823"/>
        <v/>
      </c>
      <c r="F1130" s="58" t="str">
        <f t="shared" si="824"/>
        <v/>
      </c>
      <c r="G1130" s="58" t="str">
        <f t="shared" si="825"/>
        <v/>
      </c>
      <c r="H1130" s="58" t="str">
        <f t="shared" si="826"/>
        <v/>
      </c>
      <c r="I1130" s="58" t="str">
        <f t="shared" si="827"/>
        <v/>
      </c>
      <c r="J1130" s="58" t="str">
        <f t="shared" si="828"/>
        <v/>
      </c>
      <c r="K1130" s="58" t="str">
        <f t="shared" si="829"/>
        <v/>
      </c>
      <c r="L1130" s="58" t="str">
        <f t="shared" si="830"/>
        <v/>
      </c>
      <c r="M1130" s="58" t="str">
        <f t="shared" si="831"/>
        <v/>
      </c>
      <c r="N1130" s="58" t="str">
        <f t="shared" si="832"/>
        <v/>
      </c>
      <c r="O1130" s="58" t="str">
        <f t="shared" si="833"/>
        <v/>
      </c>
      <c r="P1130" s="58" t="str">
        <f t="shared" si="834"/>
        <v/>
      </c>
      <c r="Q1130" s="58" t="str">
        <f t="shared" si="835"/>
        <v/>
      </c>
      <c r="R1130" s="58" t="str">
        <f t="shared" si="836"/>
        <v/>
      </c>
      <c r="S1130" s="58" t="str">
        <f t="shared" si="837"/>
        <v/>
      </c>
      <c r="T1130" s="58" t="str">
        <f t="shared" si="838"/>
        <v/>
      </c>
      <c r="U1130" s="58" t="str">
        <f t="shared" si="839"/>
        <v/>
      </c>
      <c r="V1130" s="58" t="str">
        <f t="shared" si="840"/>
        <v/>
      </c>
      <c r="W1130" s="58" t="str">
        <f t="shared" si="841"/>
        <v/>
      </c>
      <c r="Y1130" s="161">
        <f t="shared" si="842"/>
        <v>0</v>
      </c>
      <c r="Z1130" s="8" t="str">
        <f t="shared" si="819"/>
        <v/>
      </c>
      <c r="AA1130" s="7" t="str">
        <f t="shared" si="843"/>
        <v/>
      </c>
      <c r="AB1130" s="29" t="str">
        <f t="shared" si="844"/>
        <v/>
      </c>
      <c r="AC1130" s="29" t="str">
        <f t="shared" si="844"/>
        <v/>
      </c>
      <c r="AD1130" s="29" t="str">
        <f t="shared" si="844"/>
        <v/>
      </c>
      <c r="AE1130" s="29" t="str">
        <f t="shared" si="844"/>
        <v/>
      </c>
      <c r="AF1130" s="29" t="str">
        <f t="shared" si="844"/>
        <v/>
      </c>
      <c r="AG1130" s="29" t="str">
        <f t="shared" si="844"/>
        <v/>
      </c>
      <c r="AH1130" s="48"/>
    </row>
    <row r="1131" spans="2:36" x14ac:dyDescent="0.35">
      <c r="B1131" s="7" t="str">
        <f t="shared" si="820"/>
        <v/>
      </c>
      <c r="C1131" s="59" t="str">
        <f t="shared" si="821"/>
        <v/>
      </c>
      <c r="D1131" s="124" t="str">
        <f t="shared" si="822"/>
        <v/>
      </c>
      <c r="E1131" s="16" t="str">
        <f t="shared" si="823"/>
        <v/>
      </c>
      <c r="F1131" s="58" t="str">
        <f t="shared" si="824"/>
        <v/>
      </c>
      <c r="G1131" s="58" t="str">
        <f t="shared" si="825"/>
        <v/>
      </c>
      <c r="H1131" s="58" t="str">
        <f t="shared" si="826"/>
        <v/>
      </c>
      <c r="I1131" s="58" t="str">
        <f t="shared" si="827"/>
        <v/>
      </c>
      <c r="J1131" s="58" t="str">
        <f t="shared" si="828"/>
        <v/>
      </c>
      <c r="K1131" s="58" t="str">
        <f t="shared" si="829"/>
        <v/>
      </c>
      <c r="L1131" s="58" t="str">
        <f t="shared" si="830"/>
        <v/>
      </c>
      <c r="M1131" s="58" t="str">
        <f t="shared" si="831"/>
        <v/>
      </c>
      <c r="N1131" s="58" t="str">
        <f t="shared" si="832"/>
        <v/>
      </c>
      <c r="O1131" s="58" t="str">
        <f t="shared" si="833"/>
        <v/>
      </c>
      <c r="P1131" s="58" t="str">
        <f t="shared" si="834"/>
        <v/>
      </c>
      <c r="Q1131" s="58" t="str">
        <f t="shared" si="835"/>
        <v/>
      </c>
      <c r="R1131" s="58" t="str">
        <f t="shared" si="836"/>
        <v/>
      </c>
      <c r="S1131" s="58" t="str">
        <f t="shared" si="837"/>
        <v/>
      </c>
      <c r="T1131" s="58" t="str">
        <f t="shared" si="838"/>
        <v/>
      </c>
      <c r="U1131" s="58" t="str">
        <f t="shared" si="839"/>
        <v/>
      </c>
      <c r="V1131" s="58" t="str">
        <f t="shared" si="840"/>
        <v/>
      </c>
      <c r="W1131" s="58" t="str">
        <f t="shared" si="841"/>
        <v/>
      </c>
      <c r="Y1131" s="161">
        <f t="shared" si="842"/>
        <v>0</v>
      </c>
      <c r="Z1131" s="8" t="str">
        <f t="shared" si="819"/>
        <v/>
      </c>
      <c r="AA1131" s="7" t="str">
        <f t="shared" si="843"/>
        <v/>
      </c>
      <c r="AB1131" s="29" t="str">
        <f t="shared" si="844"/>
        <v/>
      </c>
      <c r="AC1131" s="29" t="str">
        <f t="shared" si="844"/>
        <v/>
      </c>
      <c r="AD1131" s="29" t="str">
        <f t="shared" si="844"/>
        <v/>
      </c>
      <c r="AE1131" s="29" t="str">
        <f t="shared" si="844"/>
        <v/>
      </c>
      <c r="AF1131" s="29" t="str">
        <f t="shared" si="844"/>
        <v/>
      </c>
      <c r="AG1131" s="29" t="str">
        <f t="shared" si="844"/>
        <v/>
      </c>
      <c r="AH1131" s="48"/>
    </row>
    <row r="1132" spans="2:36" x14ac:dyDescent="0.35">
      <c r="B1132" s="7" t="str">
        <f t="shared" si="820"/>
        <v/>
      </c>
      <c r="C1132" s="59" t="str">
        <f t="shared" si="821"/>
        <v/>
      </c>
      <c r="D1132" s="124" t="str">
        <f t="shared" si="822"/>
        <v/>
      </c>
      <c r="E1132" s="16" t="str">
        <f t="shared" si="823"/>
        <v/>
      </c>
      <c r="F1132" s="58" t="str">
        <f t="shared" si="824"/>
        <v/>
      </c>
      <c r="G1132" s="58" t="str">
        <f t="shared" si="825"/>
        <v/>
      </c>
      <c r="H1132" s="58" t="str">
        <f t="shared" si="826"/>
        <v/>
      </c>
      <c r="I1132" s="58" t="str">
        <f t="shared" si="827"/>
        <v/>
      </c>
      <c r="J1132" s="58" t="str">
        <f t="shared" si="828"/>
        <v/>
      </c>
      <c r="K1132" s="58" t="str">
        <f t="shared" si="829"/>
        <v/>
      </c>
      <c r="L1132" s="58" t="str">
        <f t="shared" si="830"/>
        <v/>
      </c>
      <c r="M1132" s="58" t="str">
        <f t="shared" si="831"/>
        <v/>
      </c>
      <c r="N1132" s="58" t="str">
        <f t="shared" si="832"/>
        <v/>
      </c>
      <c r="O1132" s="58" t="str">
        <f t="shared" si="833"/>
        <v/>
      </c>
      <c r="P1132" s="58" t="str">
        <f t="shared" si="834"/>
        <v/>
      </c>
      <c r="Q1132" s="58" t="str">
        <f t="shared" si="835"/>
        <v/>
      </c>
      <c r="R1132" s="58" t="str">
        <f t="shared" si="836"/>
        <v/>
      </c>
      <c r="S1132" s="58" t="str">
        <f t="shared" si="837"/>
        <v/>
      </c>
      <c r="T1132" s="58" t="str">
        <f t="shared" si="838"/>
        <v/>
      </c>
      <c r="U1132" s="58" t="str">
        <f t="shared" si="839"/>
        <v/>
      </c>
      <c r="V1132" s="58" t="str">
        <f t="shared" si="840"/>
        <v/>
      </c>
      <c r="W1132" s="58" t="str">
        <f t="shared" si="841"/>
        <v/>
      </c>
      <c r="Y1132" s="161">
        <f t="shared" si="842"/>
        <v>0</v>
      </c>
      <c r="Z1132" s="8" t="str">
        <f t="shared" si="819"/>
        <v/>
      </c>
      <c r="AA1132" s="7" t="str">
        <f t="shared" si="843"/>
        <v/>
      </c>
      <c r="AB1132" s="29" t="str">
        <f t="shared" si="844"/>
        <v/>
      </c>
      <c r="AC1132" s="29" t="str">
        <f t="shared" si="844"/>
        <v/>
      </c>
      <c r="AD1132" s="29" t="str">
        <f t="shared" si="844"/>
        <v/>
      </c>
      <c r="AE1132" s="29" t="str">
        <f t="shared" si="844"/>
        <v/>
      </c>
      <c r="AF1132" s="29" t="str">
        <f t="shared" si="844"/>
        <v/>
      </c>
      <c r="AG1132" s="29" t="str">
        <f t="shared" si="844"/>
        <v/>
      </c>
      <c r="AH1132" s="48"/>
    </row>
    <row r="1133" spans="2:36" x14ac:dyDescent="0.35">
      <c r="B1133" s="7" t="str">
        <f t="shared" si="820"/>
        <v/>
      </c>
      <c r="C1133" s="59" t="str">
        <f t="shared" si="821"/>
        <v/>
      </c>
      <c r="D1133" s="124" t="str">
        <f t="shared" si="822"/>
        <v/>
      </c>
      <c r="E1133" s="16" t="str">
        <f t="shared" si="823"/>
        <v/>
      </c>
      <c r="F1133" s="58" t="str">
        <f t="shared" si="824"/>
        <v/>
      </c>
      <c r="G1133" s="58" t="str">
        <f t="shared" si="825"/>
        <v/>
      </c>
      <c r="H1133" s="58" t="str">
        <f t="shared" si="826"/>
        <v/>
      </c>
      <c r="I1133" s="58" t="str">
        <f t="shared" si="827"/>
        <v/>
      </c>
      <c r="J1133" s="58" t="str">
        <f t="shared" si="828"/>
        <v/>
      </c>
      <c r="K1133" s="58" t="str">
        <f t="shared" si="829"/>
        <v/>
      </c>
      <c r="L1133" s="58" t="str">
        <f t="shared" si="830"/>
        <v/>
      </c>
      <c r="M1133" s="58" t="str">
        <f t="shared" si="831"/>
        <v/>
      </c>
      <c r="N1133" s="58" t="str">
        <f t="shared" si="832"/>
        <v/>
      </c>
      <c r="O1133" s="58" t="str">
        <f t="shared" si="833"/>
        <v/>
      </c>
      <c r="P1133" s="58" t="str">
        <f t="shared" si="834"/>
        <v/>
      </c>
      <c r="Q1133" s="58" t="str">
        <f t="shared" si="835"/>
        <v/>
      </c>
      <c r="R1133" s="58" t="str">
        <f t="shared" si="836"/>
        <v/>
      </c>
      <c r="S1133" s="58" t="str">
        <f t="shared" si="837"/>
        <v/>
      </c>
      <c r="T1133" s="58" t="str">
        <f t="shared" si="838"/>
        <v/>
      </c>
      <c r="U1133" s="58" t="str">
        <f t="shared" si="839"/>
        <v/>
      </c>
      <c r="V1133" s="58" t="str">
        <f t="shared" si="840"/>
        <v/>
      </c>
      <c r="W1133" s="58" t="str">
        <f t="shared" si="841"/>
        <v/>
      </c>
      <c r="Y1133" s="161">
        <f t="shared" si="842"/>
        <v>0</v>
      </c>
      <c r="Z1133" s="8" t="str">
        <f t="shared" si="819"/>
        <v/>
      </c>
      <c r="AA1133" s="7" t="str">
        <f t="shared" si="843"/>
        <v/>
      </c>
      <c r="AB1133" s="29" t="str">
        <f t="shared" si="844"/>
        <v/>
      </c>
      <c r="AC1133" s="29" t="str">
        <f t="shared" si="844"/>
        <v/>
      </c>
      <c r="AD1133" s="29" t="str">
        <f t="shared" si="844"/>
        <v/>
      </c>
      <c r="AE1133" s="29" t="str">
        <f t="shared" si="844"/>
        <v/>
      </c>
      <c r="AF1133" s="29" t="str">
        <f t="shared" si="844"/>
        <v/>
      </c>
      <c r="AG1133" s="29" t="str">
        <f t="shared" si="844"/>
        <v/>
      </c>
      <c r="AH1133" s="48"/>
    </row>
    <row r="1134" spans="2:36" x14ac:dyDescent="0.35">
      <c r="B1134" s="7" t="str">
        <f t="shared" si="820"/>
        <v/>
      </c>
      <c r="C1134" s="59" t="str">
        <f t="shared" si="821"/>
        <v/>
      </c>
      <c r="D1134" s="124" t="str">
        <f t="shared" si="822"/>
        <v/>
      </c>
      <c r="E1134" s="16" t="str">
        <f t="shared" si="823"/>
        <v/>
      </c>
      <c r="F1134" s="58" t="str">
        <f t="shared" si="824"/>
        <v/>
      </c>
      <c r="G1134" s="58" t="str">
        <f t="shared" si="825"/>
        <v/>
      </c>
      <c r="H1134" s="58" t="str">
        <f t="shared" si="826"/>
        <v/>
      </c>
      <c r="I1134" s="58" t="str">
        <f t="shared" si="827"/>
        <v/>
      </c>
      <c r="J1134" s="58" t="str">
        <f t="shared" si="828"/>
        <v/>
      </c>
      <c r="K1134" s="58" t="str">
        <f t="shared" si="829"/>
        <v/>
      </c>
      <c r="L1134" s="58" t="str">
        <f t="shared" si="830"/>
        <v/>
      </c>
      <c r="M1134" s="58" t="str">
        <f t="shared" si="831"/>
        <v/>
      </c>
      <c r="N1134" s="58" t="str">
        <f t="shared" si="832"/>
        <v/>
      </c>
      <c r="O1134" s="58" t="str">
        <f t="shared" si="833"/>
        <v/>
      </c>
      <c r="P1134" s="58" t="str">
        <f t="shared" si="834"/>
        <v/>
      </c>
      <c r="Q1134" s="58" t="str">
        <f t="shared" si="835"/>
        <v/>
      </c>
      <c r="R1134" s="58" t="str">
        <f t="shared" si="836"/>
        <v/>
      </c>
      <c r="S1134" s="58" t="str">
        <f t="shared" si="837"/>
        <v/>
      </c>
      <c r="T1134" s="58" t="str">
        <f t="shared" si="838"/>
        <v/>
      </c>
      <c r="U1134" s="58" t="str">
        <f t="shared" si="839"/>
        <v/>
      </c>
      <c r="V1134" s="58" t="str">
        <f t="shared" si="840"/>
        <v/>
      </c>
      <c r="W1134" s="58" t="str">
        <f t="shared" si="841"/>
        <v/>
      </c>
      <c r="Y1134" s="161">
        <f t="shared" si="842"/>
        <v>0</v>
      </c>
      <c r="Z1134" s="8" t="str">
        <f t="shared" si="819"/>
        <v/>
      </c>
      <c r="AA1134" s="7" t="str">
        <f t="shared" si="843"/>
        <v/>
      </c>
      <c r="AB1134" s="29" t="str">
        <f t="shared" si="844"/>
        <v/>
      </c>
      <c r="AC1134" s="29" t="str">
        <f t="shared" si="844"/>
        <v/>
      </c>
      <c r="AD1134" s="29" t="str">
        <f t="shared" si="844"/>
        <v/>
      </c>
      <c r="AE1134" s="29" t="str">
        <f t="shared" si="844"/>
        <v/>
      </c>
      <c r="AF1134" s="29" t="str">
        <f t="shared" si="844"/>
        <v/>
      </c>
      <c r="AG1134" s="29" t="str">
        <f t="shared" si="844"/>
        <v/>
      </c>
      <c r="AH1134" s="48"/>
    </row>
    <row r="1135" spans="2:36" x14ac:dyDescent="0.35">
      <c r="B1135" s="7" t="str">
        <f t="shared" si="820"/>
        <v/>
      </c>
      <c r="C1135" s="59" t="str">
        <f t="shared" si="821"/>
        <v/>
      </c>
      <c r="D1135" s="124" t="str">
        <f t="shared" si="822"/>
        <v/>
      </c>
      <c r="E1135" s="16" t="str">
        <f t="shared" si="823"/>
        <v/>
      </c>
      <c r="F1135" s="58" t="str">
        <f t="shared" si="824"/>
        <v/>
      </c>
      <c r="G1135" s="58" t="str">
        <f t="shared" si="825"/>
        <v/>
      </c>
      <c r="H1135" s="58" t="str">
        <f t="shared" si="826"/>
        <v/>
      </c>
      <c r="I1135" s="58" t="str">
        <f t="shared" si="827"/>
        <v/>
      </c>
      <c r="J1135" s="58" t="str">
        <f t="shared" si="828"/>
        <v/>
      </c>
      <c r="K1135" s="58" t="str">
        <f t="shared" si="829"/>
        <v/>
      </c>
      <c r="L1135" s="58" t="str">
        <f t="shared" si="830"/>
        <v/>
      </c>
      <c r="M1135" s="58" t="str">
        <f t="shared" si="831"/>
        <v/>
      </c>
      <c r="N1135" s="58" t="str">
        <f t="shared" si="832"/>
        <v/>
      </c>
      <c r="O1135" s="58" t="str">
        <f t="shared" si="833"/>
        <v/>
      </c>
      <c r="P1135" s="58" t="str">
        <f t="shared" si="834"/>
        <v/>
      </c>
      <c r="Q1135" s="58" t="str">
        <f t="shared" si="835"/>
        <v/>
      </c>
      <c r="R1135" s="58" t="str">
        <f t="shared" si="836"/>
        <v/>
      </c>
      <c r="S1135" s="58" t="str">
        <f t="shared" si="837"/>
        <v/>
      </c>
      <c r="T1135" s="58" t="str">
        <f t="shared" si="838"/>
        <v/>
      </c>
      <c r="U1135" s="58" t="str">
        <f t="shared" si="839"/>
        <v/>
      </c>
      <c r="V1135" s="58" t="str">
        <f t="shared" si="840"/>
        <v/>
      </c>
      <c r="W1135" s="58" t="str">
        <f t="shared" si="841"/>
        <v/>
      </c>
      <c r="Y1135" s="161">
        <f t="shared" si="842"/>
        <v>0</v>
      </c>
      <c r="Z1135" s="8" t="str">
        <f t="shared" si="819"/>
        <v/>
      </c>
      <c r="AA1135" s="7" t="str">
        <f t="shared" si="843"/>
        <v/>
      </c>
      <c r="AB1135" s="29" t="str">
        <f t="shared" si="844"/>
        <v/>
      </c>
      <c r="AC1135" s="29" t="str">
        <f t="shared" si="844"/>
        <v/>
      </c>
      <c r="AD1135" s="29" t="str">
        <f t="shared" si="844"/>
        <v/>
      </c>
      <c r="AE1135" s="29" t="str">
        <f t="shared" si="844"/>
        <v/>
      </c>
      <c r="AF1135" s="29" t="str">
        <f t="shared" si="844"/>
        <v/>
      </c>
      <c r="AG1135" s="29" t="str">
        <f t="shared" si="844"/>
        <v/>
      </c>
      <c r="AH1135" s="48"/>
    </row>
    <row r="1136" spans="2:36" x14ac:dyDescent="0.35">
      <c r="B1136" s="7" t="str">
        <f t="shared" si="820"/>
        <v/>
      </c>
      <c r="C1136" s="59" t="str">
        <f t="shared" si="821"/>
        <v/>
      </c>
      <c r="D1136" s="124" t="str">
        <f t="shared" si="822"/>
        <v/>
      </c>
      <c r="E1136" s="16" t="str">
        <f t="shared" si="823"/>
        <v/>
      </c>
      <c r="F1136" s="58" t="str">
        <f t="shared" si="824"/>
        <v/>
      </c>
      <c r="G1136" s="58" t="str">
        <f t="shared" si="825"/>
        <v/>
      </c>
      <c r="H1136" s="58" t="str">
        <f t="shared" si="826"/>
        <v/>
      </c>
      <c r="I1136" s="58" t="str">
        <f t="shared" si="827"/>
        <v/>
      </c>
      <c r="J1136" s="58" t="str">
        <f t="shared" si="828"/>
        <v/>
      </c>
      <c r="K1136" s="58" t="str">
        <f t="shared" si="829"/>
        <v/>
      </c>
      <c r="L1136" s="58" t="str">
        <f t="shared" si="830"/>
        <v/>
      </c>
      <c r="M1136" s="58" t="str">
        <f t="shared" si="831"/>
        <v/>
      </c>
      <c r="N1136" s="58" t="str">
        <f t="shared" si="832"/>
        <v/>
      </c>
      <c r="O1136" s="58" t="str">
        <f t="shared" si="833"/>
        <v/>
      </c>
      <c r="P1136" s="58" t="str">
        <f t="shared" si="834"/>
        <v/>
      </c>
      <c r="Q1136" s="58" t="str">
        <f t="shared" si="835"/>
        <v/>
      </c>
      <c r="R1136" s="58" t="str">
        <f t="shared" si="836"/>
        <v/>
      </c>
      <c r="S1136" s="58" t="str">
        <f t="shared" si="837"/>
        <v/>
      </c>
      <c r="T1136" s="58" t="str">
        <f t="shared" si="838"/>
        <v/>
      </c>
      <c r="U1136" s="58" t="str">
        <f t="shared" si="839"/>
        <v/>
      </c>
      <c r="V1136" s="58" t="str">
        <f t="shared" si="840"/>
        <v/>
      </c>
      <c r="W1136" s="58" t="str">
        <f t="shared" si="841"/>
        <v/>
      </c>
      <c r="Y1136" s="161">
        <f t="shared" si="842"/>
        <v>0</v>
      </c>
      <c r="Z1136" s="8" t="str">
        <f t="shared" si="819"/>
        <v/>
      </c>
      <c r="AA1136" s="7" t="str">
        <f t="shared" si="843"/>
        <v/>
      </c>
      <c r="AB1136" s="29" t="str">
        <f t="shared" si="844"/>
        <v/>
      </c>
      <c r="AC1136" s="29" t="str">
        <f t="shared" si="844"/>
        <v/>
      </c>
      <c r="AD1136" s="29" t="str">
        <f t="shared" si="844"/>
        <v/>
      </c>
      <c r="AE1136" s="29" t="str">
        <f t="shared" si="844"/>
        <v/>
      </c>
      <c r="AF1136" s="29" t="str">
        <f t="shared" si="844"/>
        <v/>
      </c>
      <c r="AG1136" s="29" t="str">
        <f t="shared" si="844"/>
        <v/>
      </c>
      <c r="AH1136" s="48"/>
    </row>
    <row r="1137" spans="2:34" x14ac:dyDescent="0.35">
      <c r="B1137" s="7" t="str">
        <f t="shared" si="820"/>
        <v/>
      </c>
      <c r="C1137" s="59" t="str">
        <f t="shared" si="821"/>
        <v/>
      </c>
      <c r="D1137" s="124" t="str">
        <f t="shared" si="822"/>
        <v/>
      </c>
      <c r="E1137" s="16" t="str">
        <f t="shared" si="823"/>
        <v/>
      </c>
      <c r="F1137" s="58" t="str">
        <f t="shared" si="824"/>
        <v/>
      </c>
      <c r="G1137" s="58" t="str">
        <f t="shared" si="825"/>
        <v/>
      </c>
      <c r="H1137" s="58" t="str">
        <f t="shared" si="826"/>
        <v/>
      </c>
      <c r="I1137" s="58" t="str">
        <f t="shared" si="827"/>
        <v/>
      </c>
      <c r="J1137" s="58" t="str">
        <f t="shared" si="828"/>
        <v/>
      </c>
      <c r="K1137" s="58" t="str">
        <f t="shared" si="829"/>
        <v/>
      </c>
      <c r="L1137" s="58" t="str">
        <f t="shared" si="830"/>
        <v/>
      </c>
      <c r="M1137" s="58" t="str">
        <f t="shared" si="831"/>
        <v/>
      </c>
      <c r="N1137" s="58" t="str">
        <f t="shared" si="832"/>
        <v/>
      </c>
      <c r="O1137" s="58" t="str">
        <f t="shared" si="833"/>
        <v/>
      </c>
      <c r="P1137" s="58" t="str">
        <f t="shared" si="834"/>
        <v/>
      </c>
      <c r="Q1137" s="58" t="str">
        <f t="shared" si="835"/>
        <v/>
      </c>
      <c r="R1137" s="58" t="str">
        <f t="shared" si="836"/>
        <v/>
      </c>
      <c r="S1137" s="58" t="str">
        <f t="shared" si="837"/>
        <v/>
      </c>
      <c r="T1137" s="58" t="str">
        <f t="shared" si="838"/>
        <v/>
      </c>
      <c r="U1137" s="58" t="str">
        <f t="shared" si="839"/>
        <v/>
      </c>
      <c r="V1137" s="58" t="str">
        <f t="shared" si="840"/>
        <v/>
      </c>
      <c r="W1137" s="58" t="str">
        <f t="shared" si="841"/>
        <v/>
      </c>
      <c r="Y1137" s="161">
        <f t="shared" si="842"/>
        <v>0</v>
      </c>
      <c r="Z1137" s="8" t="str">
        <f t="shared" si="819"/>
        <v/>
      </c>
      <c r="AA1137" s="7" t="str">
        <f t="shared" si="843"/>
        <v/>
      </c>
      <c r="AB1137" s="29" t="str">
        <f t="shared" si="844"/>
        <v/>
      </c>
      <c r="AC1137" s="29" t="str">
        <f t="shared" si="844"/>
        <v/>
      </c>
      <c r="AD1137" s="29" t="str">
        <f t="shared" si="844"/>
        <v/>
      </c>
      <c r="AE1137" s="29" t="str">
        <f t="shared" si="844"/>
        <v/>
      </c>
      <c r="AF1137" s="29" t="str">
        <f t="shared" si="844"/>
        <v/>
      </c>
      <c r="AG1137" s="29" t="str">
        <f t="shared" si="844"/>
        <v/>
      </c>
      <c r="AH1137" s="48"/>
    </row>
    <row r="1138" spans="2:34" x14ac:dyDescent="0.35">
      <c r="B1138" s="7" t="str">
        <f t="shared" si="820"/>
        <v/>
      </c>
      <c r="C1138" s="59" t="str">
        <f t="shared" si="821"/>
        <v/>
      </c>
      <c r="D1138" s="124" t="str">
        <f t="shared" si="822"/>
        <v/>
      </c>
      <c r="E1138" s="16" t="str">
        <f t="shared" si="823"/>
        <v/>
      </c>
      <c r="F1138" s="58" t="str">
        <f t="shared" si="824"/>
        <v/>
      </c>
      <c r="G1138" s="58" t="str">
        <f t="shared" si="825"/>
        <v/>
      </c>
      <c r="H1138" s="58" t="str">
        <f t="shared" si="826"/>
        <v/>
      </c>
      <c r="I1138" s="58" t="str">
        <f t="shared" si="827"/>
        <v/>
      </c>
      <c r="J1138" s="58" t="str">
        <f t="shared" si="828"/>
        <v/>
      </c>
      <c r="K1138" s="58" t="str">
        <f t="shared" si="829"/>
        <v/>
      </c>
      <c r="L1138" s="58" t="str">
        <f t="shared" si="830"/>
        <v/>
      </c>
      <c r="M1138" s="58" t="str">
        <f t="shared" si="831"/>
        <v/>
      </c>
      <c r="N1138" s="58" t="str">
        <f t="shared" si="832"/>
        <v/>
      </c>
      <c r="O1138" s="58" t="str">
        <f t="shared" si="833"/>
        <v/>
      </c>
      <c r="P1138" s="58" t="str">
        <f t="shared" si="834"/>
        <v/>
      </c>
      <c r="Q1138" s="58" t="str">
        <f t="shared" si="835"/>
        <v/>
      </c>
      <c r="R1138" s="58" t="str">
        <f t="shared" si="836"/>
        <v/>
      </c>
      <c r="S1138" s="58" t="str">
        <f t="shared" si="837"/>
        <v/>
      </c>
      <c r="T1138" s="58" t="str">
        <f t="shared" si="838"/>
        <v/>
      </c>
      <c r="U1138" s="58" t="str">
        <f t="shared" si="839"/>
        <v/>
      </c>
      <c r="V1138" s="58" t="str">
        <f t="shared" si="840"/>
        <v/>
      </c>
      <c r="W1138" s="58" t="str">
        <f t="shared" si="841"/>
        <v/>
      </c>
      <c r="Y1138" s="161">
        <f t="shared" si="842"/>
        <v>0</v>
      </c>
      <c r="Z1138" s="8" t="str">
        <f t="shared" si="819"/>
        <v/>
      </c>
      <c r="AA1138" s="7" t="str">
        <f t="shared" si="843"/>
        <v/>
      </c>
      <c r="AB1138" s="29" t="str">
        <f t="shared" si="844"/>
        <v/>
      </c>
      <c r="AC1138" s="29" t="str">
        <f t="shared" si="844"/>
        <v/>
      </c>
      <c r="AD1138" s="29" t="str">
        <f t="shared" si="844"/>
        <v/>
      </c>
      <c r="AE1138" s="29" t="str">
        <f t="shared" si="844"/>
        <v/>
      </c>
      <c r="AF1138" s="29" t="str">
        <f t="shared" si="844"/>
        <v/>
      </c>
      <c r="AG1138" s="29" t="str">
        <f t="shared" si="844"/>
        <v/>
      </c>
      <c r="AH1138" s="48"/>
    </row>
    <row r="1139" spans="2:34" x14ac:dyDescent="0.35">
      <c r="B1139" s="7" t="str">
        <f t="shared" si="820"/>
        <v/>
      </c>
      <c r="C1139" s="59" t="str">
        <f t="shared" si="821"/>
        <v/>
      </c>
      <c r="D1139" s="124" t="str">
        <f t="shared" si="822"/>
        <v/>
      </c>
      <c r="E1139" s="16" t="str">
        <f t="shared" si="823"/>
        <v/>
      </c>
      <c r="F1139" s="58" t="str">
        <f t="shared" si="824"/>
        <v/>
      </c>
      <c r="G1139" s="58" t="str">
        <f t="shared" si="825"/>
        <v/>
      </c>
      <c r="H1139" s="58" t="str">
        <f t="shared" si="826"/>
        <v/>
      </c>
      <c r="I1139" s="58" t="str">
        <f t="shared" si="827"/>
        <v/>
      </c>
      <c r="J1139" s="58" t="str">
        <f t="shared" si="828"/>
        <v/>
      </c>
      <c r="K1139" s="58" t="str">
        <f t="shared" si="829"/>
        <v/>
      </c>
      <c r="L1139" s="58" t="str">
        <f t="shared" si="830"/>
        <v/>
      </c>
      <c r="M1139" s="58" t="str">
        <f t="shared" si="831"/>
        <v/>
      </c>
      <c r="N1139" s="58" t="str">
        <f t="shared" si="832"/>
        <v/>
      </c>
      <c r="O1139" s="58" t="str">
        <f t="shared" si="833"/>
        <v/>
      </c>
      <c r="P1139" s="58" t="str">
        <f t="shared" si="834"/>
        <v/>
      </c>
      <c r="Q1139" s="58" t="str">
        <f t="shared" si="835"/>
        <v/>
      </c>
      <c r="R1139" s="58" t="str">
        <f t="shared" si="836"/>
        <v/>
      </c>
      <c r="S1139" s="58" t="str">
        <f t="shared" si="837"/>
        <v/>
      </c>
      <c r="T1139" s="58" t="str">
        <f t="shared" si="838"/>
        <v/>
      </c>
      <c r="U1139" s="58" t="str">
        <f t="shared" si="839"/>
        <v/>
      </c>
      <c r="V1139" s="58" t="str">
        <f t="shared" si="840"/>
        <v/>
      </c>
      <c r="W1139" s="58" t="str">
        <f t="shared" si="841"/>
        <v/>
      </c>
      <c r="Y1139" s="161">
        <f t="shared" si="842"/>
        <v>0</v>
      </c>
      <c r="Z1139" s="8" t="str">
        <f t="shared" si="819"/>
        <v/>
      </c>
      <c r="AA1139" s="7" t="str">
        <f t="shared" si="843"/>
        <v/>
      </c>
      <c r="AB1139" s="29" t="str">
        <f t="shared" si="844"/>
        <v/>
      </c>
      <c r="AC1139" s="29" t="str">
        <f t="shared" si="844"/>
        <v/>
      </c>
      <c r="AD1139" s="29" t="str">
        <f t="shared" si="844"/>
        <v/>
      </c>
      <c r="AE1139" s="29" t="str">
        <f t="shared" si="844"/>
        <v/>
      </c>
      <c r="AF1139" s="29" t="str">
        <f t="shared" si="844"/>
        <v/>
      </c>
      <c r="AG1139" s="29" t="str">
        <f t="shared" si="844"/>
        <v/>
      </c>
      <c r="AH1139" s="48"/>
    </row>
    <row r="1140" spans="2:34" x14ac:dyDescent="0.35">
      <c r="B1140" s="7" t="str">
        <f t="shared" si="820"/>
        <v/>
      </c>
      <c r="C1140" s="59" t="str">
        <f t="shared" si="821"/>
        <v/>
      </c>
      <c r="D1140" s="124" t="str">
        <f t="shared" si="822"/>
        <v/>
      </c>
      <c r="E1140" s="16" t="str">
        <f t="shared" si="823"/>
        <v/>
      </c>
      <c r="F1140" s="58" t="str">
        <f t="shared" si="824"/>
        <v/>
      </c>
      <c r="G1140" s="58" t="str">
        <f t="shared" si="825"/>
        <v/>
      </c>
      <c r="H1140" s="58" t="str">
        <f t="shared" si="826"/>
        <v/>
      </c>
      <c r="I1140" s="58" t="str">
        <f t="shared" si="827"/>
        <v/>
      </c>
      <c r="J1140" s="58" t="str">
        <f t="shared" si="828"/>
        <v/>
      </c>
      <c r="K1140" s="58" t="str">
        <f t="shared" si="829"/>
        <v/>
      </c>
      <c r="L1140" s="58" t="str">
        <f t="shared" si="830"/>
        <v/>
      </c>
      <c r="M1140" s="58" t="str">
        <f t="shared" si="831"/>
        <v/>
      </c>
      <c r="N1140" s="58" t="str">
        <f t="shared" si="832"/>
        <v/>
      </c>
      <c r="O1140" s="58" t="str">
        <f t="shared" si="833"/>
        <v/>
      </c>
      <c r="P1140" s="58" t="str">
        <f t="shared" si="834"/>
        <v/>
      </c>
      <c r="Q1140" s="58" t="str">
        <f t="shared" si="835"/>
        <v/>
      </c>
      <c r="R1140" s="58" t="str">
        <f t="shared" si="836"/>
        <v/>
      </c>
      <c r="S1140" s="58" t="str">
        <f t="shared" si="837"/>
        <v/>
      </c>
      <c r="T1140" s="58" t="str">
        <f t="shared" si="838"/>
        <v/>
      </c>
      <c r="U1140" s="58" t="str">
        <f t="shared" si="839"/>
        <v/>
      </c>
      <c r="V1140" s="58" t="str">
        <f t="shared" si="840"/>
        <v/>
      </c>
      <c r="W1140" s="58" t="str">
        <f t="shared" si="841"/>
        <v/>
      </c>
      <c r="Y1140" s="161">
        <f t="shared" si="842"/>
        <v>0</v>
      </c>
      <c r="Z1140" s="8" t="str">
        <f t="shared" si="819"/>
        <v/>
      </c>
      <c r="AA1140" s="7" t="str">
        <f t="shared" si="843"/>
        <v/>
      </c>
      <c r="AB1140" s="29" t="str">
        <f t="shared" si="844"/>
        <v/>
      </c>
      <c r="AC1140" s="29" t="str">
        <f t="shared" si="844"/>
        <v/>
      </c>
      <c r="AD1140" s="29" t="str">
        <f t="shared" si="844"/>
        <v/>
      </c>
      <c r="AE1140" s="29" t="str">
        <f t="shared" si="844"/>
        <v/>
      </c>
      <c r="AF1140" s="29" t="str">
        <f t="shared" si="844"/>
        <v/>
      </c>
      <c r="AG1140" s="29" t="str">
        <f t="shared" si="844"/>
        <v/>
      </c>
      <c r="AH1140" s="48"/>
    </row>
    <row r="1141" spans="2:34" x14ac:dyDescent="0.35">
      <c r="B1141" s="7" t="str">
        <f t="shared" si="820"/>
        <v/>
      </c>
      <c r="C1141" s="59" t="str">
        <f t="shared" si="821"/>
        <v/>
      </c>
      <c r="D1141" s="124" t="str">
        <f t="shared" si="822"/>
        <v/>
      </c>
      <c r="E1141" s="16" t="str">
        <f t="shared" si="823"/>
        <v/>
      </c>
      <c r="F1141" s="58" t="str">
        <f t="shared" si="824"/>
        <v/>
      </c>
      <c r="G1141" s="58" t="str">
        <f t="shared" si="825"/>
        <v/>
      </c>
      <c r="H1141" s="58" t="str">
        <f t="shared" si="826"/>
        <v/>
      </c>
      <c r="I1141" s="58" t="str">
        <f t="shared" si="827"/>
        <v/>
      </c>
      <c r="J1141" s="58" t="str">
        <f t="shared" si="828"/>
        <v/>
      </c>
      <c r="K1141" s="58" t="str">
        <f t="shared" si="829"/>
        <v/>
      </c>
      <c r="L1141" s="58" t="str">
        <f t="shared" si="830"/>
        <v/>
      </c>
      <c r="M1141" s="58" t="str">
        <f t="shared" si="831"/>
        <v/>
      </c>
      <c r="N1141" s="58" t="str">
        <f t="shared" si="832"/>
        <v/>
      </c>
      <c r="O1141" s="58" t="str">
        <f t="shared" si="833"/>
        <v/>
      </c>
      <c r="P1141" s="58" t="str">
        <f t="shared" si="834"/>
        <v/>
      </c>
      <c r="Q1141" s="58" t="str">
        <f t="shared" si="835"/>
        <v/>
      </c>
      <c r="R1141" s="58" t="str">
        <f t="shared" si="836"/>
        <v/>
      </c>
      <c r="S1141" s="58" t="str">
        <f t="shared" si="837"/>
        <v/>
      </c>
      <c r="T1141" s="58" t="str">
        <f t="shared" si="838"/>
        <v/>
      </c>
      <c r="U1141" s="58" t="str">
        <f t="shared" si="839"/>
        <v/>
      </c>
      <c r="V1141" s="58" t="str">
        <f t="shared" si="840"/>
        <v/>
      </c>
      <c r="W1141" s="58" t="str">
        <f t="shared" si="841"/>
        <v/>
      </c>
      <c r="Y1141" s="161">
        <f t="shared" si="842"/>
        <v>0</v>
      </c>
      <c r="Z1141" s="8" t="str">
        <f t="shared" si="819"/>
        <v/>
      </c>
      <c r="AA1141" s="7" t="str">
        <f t="shared" si="843"/>
        <v/>
      </c>
      <c r="AB1141" s="29" t="str">
        <f t="shared" si="844"/>
        <v/>
      </c>
      <c r="AC1141" s="29" t="str">
        <f t="shared" si="844"/>
        <v/>
      </c>
      <c r="AD1141" s="29" t="str">
        <f t="shared" si="844"/>
        <v/>
      </c>
      <c r="AE1141" s="29" t="str">
        <f t="shared" si="844"/>
        <v/>
      </c>
      <c r="AF1141" s="29" t="str">
        <f t="shared" si="844"/>
        <v/>
      </c>
      <c r="AG1141" s="29" t="str">
        <f t="shared" si="844"/>
        <v/>
      </c>
      <c r="AH1141" s="48"/>
    </row>
    <row r="1142" spans="2:34" x14ac:dyDescent="0.35">
      <c r="B1142" s="7" t="str">
        <f t="shared" si="820"/>
        <v/>
      </c>
      <c r="C1142" s="59" t="str">
        <f t="shared" si="821"/>
        <v/>
      </c>
      <c r="D1142" s="124" t="str">
        <f t="shared" si="822"/>
        <v/>
      </c>
      <c r="E1142" s="16" t="str">
        <f t="shared" si="823"/>
        <v/>
      </c>
      <c r="F1142" s="58" t="str">
        <f t="shared" si="824"/>
        <v/>
      </c>
      <c r="G1142" s="58" t="str">
        <f t="shared" si="825"/>
        <v/>
      </c>
      <c r="H1142" s="58" t="str">
        <f t="shared" si="826"/>
        <v/>
      </c>
      <c r="I1142" s="58" t="str">
        <f t="shared" si="827"/>
        <v/>
      </c>
      <c r="J1142" s="58" t="str">
        <f t="shared" si="828"/>
        <v/>
      </c>
      <c r="K1142" s="58" t="str">
        <f t="shared" si="829"/>
        <v/>
      </c>
      <c r="L1142" s="58" t="str">
        <f t="shared" si="830"/>
        <v/>
      </c>
      <c r="M1142" s="58" t="str">
        <f t="shared" si="831"/>
        <v/>
      </c>
      <c r="N1142" s="58" t="str">
        <f t="shared" si="832"/>
        <v/>
      </c>
      <c r="O1142" s="58" t="str">
        <f t="shared" si="833"/>
        <v/>
      </c>
      <c r="P1142" s="58" t="str">
        <f t="shared" si="834"/>
        <v/>
      </c>
      <c r="Q1142" s="58" t="str">
        <f t="shared" si="835"/>
        <v/>
      </c>
      <c r="R1142" s="58" t="str">
        <f t="shared" si="836"/>
        <v/>
      </c>
      <c r="S1142" s="58" t="str">
        <f t="shared" si="837"/>
        <v/>
      </c>
      <c r="T1142" s="58" t="str">
        <f t="shared" si="838"/>
        <v/>
      </c>
      <c r="U1142" s="58" t="str">
        <f t="shared" si="839"/>
        <v/>
      </c>
      <c r="V1142" s="58" t="str">
        <f t="shared" si="840"/>
        <v/>
      </c>
      <c r="W1142" s="58" t="str">
        <f t="shared" si="841"/>
        <v/>
      </c>
      <c r="Y1142" s="161">
        <f t="shared" si="842"/>
        <v>0</v>
      </c>
      <c r="Z1142" s="8" t="str">
        <f t="shared" si="819"/>
        <v/>
      </c>
      <c r="AA1142" s="7" t="str">
        <f t="shared" si="843"/>
        <v/>
      </c>
      <c r="AB1142" s="29" t="str">
        <f t="shared" si="844"/>
        <v/>
      </c>
      <c r="AC1142" s="29" t="str">
        <f t="shared" si="844"/>
        <v/>
      </c>
      <c r="AD1142" s="29" t="str">
        <f t="shared" si="844"/>
        <v/>
      </c>
      <c r="AE1142" s="29" t="str">
        <f t="shared" si="844"/>
        <v/>
      </c>
      <c r="AF1142" s="29" t="str">
        <f t="shared" si="844"/>
        <v/>
      </c>
      <c r="AG1142" s="29" t="str">
        <f t="shared" si="844"/>
        <v/>
      </c>
      <c r="AH1142" s="48"/>
    </row>
    <row r="1143" spans="2:34" x14ac:dyDescent="0.35">
      <c r="B1143" s="7" t="str">
        <f t="shared" si="820"/>
        <v/>
      </c>
      <c r="C1143" s="59" t="str">
        <f t="shared" si="821"/>
        <v/>
      </c>
      <c r="D1143" s="124" t="str">
        <f t="shared" si="822"/>
        <v/>
      </c>
      <c r="E1143" s="16" t="str">
        <f t="shared" si="823"/>
        <v/>
      </c>
      <c r="F1143" s="58" t="str">
        <f t="shared" si="824"/>
        <v/>
      </c>
      <c r="G1143" s="58" t="str">
        <f t="shared" si="825"/>
        <v/>
      </c>
      <c r="H1143" s="58" t="str">
        <f t="shared" si="826"/>
        <v/>
      </c>
      <c r="I1143" s="58" t="str">
        <f t="shared" si="827"/>
        <v/>
      </c>
      <c r="J1143" s="58" t="str">
        <f t="shared" si="828"/>
        <v/>
      </c>
      <c r="K1143" s="58" t="str">
        <f t="shared" si="829"/>
        <v/>
      </c>
      <c r="L1143" s="58" t="str">
        <f t="shared" si="830"/>
        <v/>
      </c>
      <c r="M1143" s="58" t="str">
        <f t="shared" si="831"/>
        <v/>
      </c>
      <c r="N1143" s="58" t="str">
        <f t="shared" si="832"/>
        <v/>
      </c>
      <c r="O1143" s="58" t="str">
        <f t="shared" si="833"/>
        <v/>
      </c>
      <c r="P1143" s="58" t="str">
        <f t="shared" si="834"/>
        <v/>
      </c>
      <c r="Q1143" s="58" t="str">
        <f t="shared" si="835"/>
        <v/>
      </c>
      <c r="R1143" s="58" t="str">
        <f t="shared" si="836"/>
        <v/>
      </c>
      <c r="S1143" s="58" t="str">
        <f t="shared" si="837"/>
        <v/>
      </c>
      <c r="T1143" s="58" t="str">
        <f t="shared" si="838"/>
        <v/>
      </c>
      <c r="U1143" s="58" t="str">
        <f t="shared" si="839"/>
        <v/>
      </c>
      <c r="V1143" s="58" t="str">
        <f t="shared" si="840"/>
        <v/>
      </c>
      <c r="W1143" s="58" t="str">
        <f t="shared" si="841"/>
        <v/>
      </c>
      <c r="Y1143" s="161">
        <f t="shared" si="842"/>
        <v>0</v>
      </c>
      <c r="Z1143" s="8" t="str">
        <f t="shared" si="819"/>
        <v/>
      </c>
      <c r="AA1143" s="7" t="str">
        <f t="shared" si="843"/>
        <v/>
      </c>
      <c r="AB1143" s="29" t="str">
        <f t="shared" si="844"/>
        <v/>
      </c>
      <c r="AC1143" s="29" t="str">
        <f t="shared" si="844"/>
        <v/>
      </c>
      <c r="AD1143" s="29" t="str">
        <f t="shared" si="844"/>
        <v/>
      </c>
      <c r="AE1143" s="29" t="str">
        <f t="shared" si="844"/>
        <v/>
      </c>
      <c r="AF1143" s="29" t="str">
        <f t="shared" si="844"/>
        <v/>
      </c>
      <c r="AG1143" s="29" t="str">
        <f t="shared" si="844"/>
        <v/>
      </c>
      <c r="AH1143" s="48"/>
    </row>
    <row r="1144" spans="2:34" x14ac:dyDescent="0.35">
      <c r="B1144" s="7" t="str">
        <f t="shared" si="820"/>
        <v/>
      </c>
      <c r="C1144" s="59" t="str">
        <f t="shared" si="821"/>
        <v/>
      </c>
      <c r="D1144" s="124" t="str">
        <f t="shared" si="822"/>
        <v/>
      </c>
      <c r="E1144" s="16" t="str">
        <f t="shared" si="823"/>
        <v/>
      </c>
      <c r="F1144" s="58" t="str">
        <f t="shared" si="824"/>
        <v/>
      </c>
      <c r="G1144" s="58" t="str">
        <f t="shared" si="825"/>
        <v/>
      </c>
      <c r="H1144" s="58" t="str">
        <f t="shared" si="826"/>
        <v/>
      </c>
      <c r="I1144" s="58" t="str">
        <f t="shared" si="827"/>
        <v/>
      </c>
      <c r="J1144" s="58" t="str">
        <f t="shared" si="828"/>
        <v/>
      </c>
      <c r="K1144" s="58" t="str">
        <f t="shared" si="829"/>
        <v/>
      </c>
      <c r="L1144" s="58" t="str">
        <f t="shared" si="830"/>
        <v/>
      </c>
      <c r="M1144" s="58" t="str">
        <f t="shared" si="831"/>
        <v/>
      </c>
      <c r="N1144" s="58" t="str">
        <f t="shared" si="832"/>
        <v/>
      </c>
      <c r="O1144" s="58" t="str">
        <f t="shared" si="833"/>
        <v/>
      </c>
      <c r="P1144" s="58" t="str">
        <f t="shared" si="834"/>
        <v/>
      </c>
      <c r="Q1144" s="58" t="str">
        <f t="shared" si="835"/>
        <v/>
      </c>
      <c r="R1144" s="58" t="str">
        <f t="shared" si="836"/>
        <v/>
      </c>
      <c r="S1144" s="58" t="str">
        <f t="shared" si="837"/>
        <v/>
      </c>
      <c r="T1144" s="58" t="str">
        <f t="shared" si="838"/>
        <v/>
      </c>
      <c r="U1144" s="58" t="str">
        <f t="shared" si="839"/>
        <v/>
      </c>
      <c r="V1144" s="58" t="str">
        <f t="shared" si="840"/>
        <v/>
      </c>
      <c r="W1144" s="58" t="str">
        <f t="shared" si="841"/>
        <v/>
      </c>
      <c r="Y1144" s="161">
        <f t="shared" si="842"/>
        <v>0</v>
      </c>
      <c r="Z1144" s="8" t="str">
        <f t="shared" si="819"/>
        <v/>
      </c>
      <c r="AA1144" s="7" t="str">
        <f t="shared" si="843"/>
        <v/>
      </c>
      <c r="AB1144" s="29" t="str">
        <f t="shared" si="844"/>
        <v/>
      </c>
      <c r="AC1144" s="29" t="str">
        <f t="shared" si="844"/>
        <v/>
      </c>
      <c r="AD1144" s="29" t="str">
        <f t="shared" si="844"/>
        <v/>
      </c>
      <c r="AE1144" s="29" t="str">
        <f t="shared" si="844"/>
        <v/>
      </c>
      <c r="AF1144" s="29" t="str">
        <f t="shared" si="844"/>
        <v/>
      </c>
      <c r="AG1144" s="29" t="str">
        <f t="shared" si="844"/>
        <v/>
      </c>
      <c r="AH1144" s="48"/>
    </row>
    <row r="1145" spans="2:34" x14ac:dyDescent="0.35">
      <c r="B1145" s="7" t="str">
        <f t="shared" si="820"/>
        <v/>
      </c>
      <c r="C1145" s="59" t="str">
        <f t="shared" si="821"/>
        <v/>
      </c>
      <c r="D1145" s="124" t="str">
        <f t="shared" si="822"/>
        <v/>
      </c>
      <c r="E1145" s="16" t="str">
        <f t="shared" si="823"/>
        <v/>
      </c>
      <c r="F1145" s="58" t="str">
        <f t="shared" si="824"/>
        <v/>
      </c>
      <c r="G1145" s="58" t="str">
        <f t="shared" si="825"/>
        <v/>
      </c>
      <c r="H1145" s="58" t="str">
        <f t="shared" si="826"/>
        <v/>
      </c>
      <c r="I1145" s="58" t="str">
        <f t="shared" si="827"/>
        <v/>
      </c>
      <c r="J1145" s="58" t="str">
        <f t="shared" si="828"/>
        <v/>
      </c>
      <c r="K1145" s="58" t="str">
        <f t="shared" si="829"/>
        <v/>
      </c>
      <c r="L1145" s="58" t="str">
        <f t="shared" si="830"/>
        <v/>
      </c>
      <c r="M1145" s="58" t="str">
        <f t="shared" si="831"/>
        <v/>
      </c>
      <c r="N1145" s="58" t="str">
        <f t="shared" si="832"/>
        <v/>
      </c>
      <c r="O1145" s="58" t="str">
        <f t="shared" si="833"/>
        <v/>
      </c>
      <c r="P1145" s="58" t="str">
        <f t="shared" si="834"/>
        <v/>
      </c>
      <c r="Q1145" s="58" t="str">
        <f t="shared" si="835"/>
        <v/>
      </c>
      <c r="R1145" s="58" t="str">
        <f t="shared" si="836"/>
        <v/>
      </c>
      <c r="S1145" s="58" t="str">
        <f t="shared" si="837"/>
        <v/>
      </c>
      <c r="T1145" s="58" t="str">
        <f t="shared" si="838"/>
        <v/>
      </c>
      <c r="U1145" s="58" t="str">
        <f t="shared" si="839"/>
        <v/>
      </c>
      <c r="V1145" s="58" t="str">
        <f t="shared" si="840"/>
        <v/>
      </c>
      <c r="W1145" s="58" t="str">
        <f t="shared" si="841"/>
        <v/>
      </c>
      <c r="Y1145" s="161">
        <f t="shared" si="842"/>
        <v>0</v>
      </c>
      <c r="Z1145" s="8" t="str">
        <f t="shared" si="819"/>
        <v/>
      </c>
      <c r="AA1145" s="7" t="str">
        <f t="shared" si="843"/>
        <v/>
      </c>
      <c r="AB1145" s="29" t="str">
        <f t="shared" si="844"/>
        <v/>
      </c>
      <c r="AC1145" s="29" t="str">
        <f t="shared" si="844"/>
        <v/>
      </c>
      <c r="AD1145" s="29" t="str">
        <f t="shared" si="844"/>
        <v/>
      </c>
      <c r="AE1145" s="29" t="str">
        <f t="shared" si="844"/>
        <v/>
      </c>
      <c r="AF1145" s="29" t="str">
        <f t="shared" si="844"/>
        <v/>
      </c>
      <c r="AG1145" s="29" t="str">
        <f t="shared" si="844"/>
        <v/>
      </c>
      <c r="AH1145" s="48"/>
    </row>
    <row r="1146" spans="2:34" x14ac:dyDescent="0.35">
      <c r="B1146" s="7" t="str">
        <f t="shared" si="820"/>
        <v/>
      </c>
      <c r="C1146" s="59" t="str">
        <f t="shared" si="821"/>
        <v/>
      </c>
      <c r="D1146" s="124" t="str">
        <f t="shared" si="822"/>
        <v/>
      </c>
      <c r="E1146" s="16" t="str">
        <f t="shared" si="823"/>
        <v/>
      </c>
      <c r="F1146" s="58" t="str">
        <f t="shared" si="824"/>
        <v/>
      </c>
      <c r="G1146" s="58" t="str">
        <f t="shared" si="825"/>
        <v/>
      </c>
      <c r="H1146" s="58" t="str">
        <f t="shared" si="826"/>
        <v/>
      </c>
      <c r="I1146" s="58" t="str">
        <f t="shared" si="827"/>
        <v/>
      </c>
      <c r="J1146" s="58" t="str">
        <f t="shared" si="828"/>
        <v/>
      </c>
      <c r="K1146" s="58" t="str">
        <f t="shared" si="829"/>
        <v/>
      </c>
      <c r="L1146" s="58" t="str">
        <f t="shared" si="830"/>
        <v/>
      </c>
      <c r="M1146" s="58" t="str">
        <f t="shared" si="831"/>
        <v/>
      </c>
      <c r="N1146" s="58" t="str">
        <f t="shared" si="832"/>
        <v/>
      </c>
      <c r="O1146" s="58" t="str">
        <f t="shared" si="833"/>
        <v/>
      </c>
      <c r="P1146" s="58" t="str">
        <f t="shared" si="834"/>
        <v/>
      </c>
      <c r="Q1146" s="58" t="str">
        <f t="shared" si="835"/>
        <v/>
      </c>
      <c r="R1146" s="58" t="str">
        <f t="shared" si="836"/>
        <v/>
      </c>
      <c r="S1146" s="58" t="str">
        <f t="shared" si="837"/>
        <v/>
      </c>
      <c r="T1146" s="58" t="str">
        <f t="shared" si="838"/>
        <v/>
      </c>
      <c r="U1146" s="58" t="str">
        <f t="shared" si="839"/>
        <v/>
      </c>
      <c r="V1146" s="58" t="str">
        <f t="shared" si="840"/>
        <v/>
      </c>
      <c r="W1146" s="58" t="str">
        <f t="shared" si="841"/>
        <v/>
      </c>
      <c r="Y1146" s="161">
        <f t="shared" si="842"/>
        <v>0</v>
      </c>
      <c r="Z1146" s="8" t="str">
        <f t="shared" si="819"/>
        <v/>
      </c>
      <c r="AA1146" s="7" t="str">
        <f t="shared" si="843"/>
        <v/>
      </c>
      <c r="AB1146" s="29" t="str">
        <f t="shared" si="844"/>
        <v/>
      </c>
      <c r="AC1146" s="29" t="str">
        <f t="shared" si="844"/>
        <v/>
      </c>
      <c r="AD1146" s="29" t="str">
        <f t="shared" si="844"/>
        <v/>
      </c>
      <c r="AE1146" s="29" t="str">
        <f t="shared" si="844"/>
        <v/>
      </c>
      <c r="AF1146" s="29" t="str">
        <f t="shared" si="844"/>
        <v/>
      </c>
      <c r="AG1146" s="29" t="str">
        <f t="shared" si="844"/>
        <v/>
      </c>
      <c r="AH1146" s="48"/>
    </row>
    <row r="1147" spans="2:34" x14ac:dyDescent="0.35">
      <c r="B1147" s="7" t="str">
        <f t="shared" si="820"/>
        <v/>
      </c>
      <c r="C1147" s="59" t="str">
        <f t="shared" si="821"/>
        <v/>
      </c>
      <c r="D1147" s="124" t="str">
        <f t="shared" si="822"/>
        <v/>
      </c>
      <c r="E1147" s="16" t="str">
        <f t="shared" si="823"/>
        <v/>
      </c>
      <c r="F1147" s="58" t="str">
        <f t="shared" si="824"/>
        <v/>
      </c>
      <c r="G1147" s="58" t="str">
        <f t="shared" si="825"/>
        <v/>
      </c>
      <c r="H1147" s="58" t="str">
        <f t="shared" si="826"/>
        <v/>
      </c>
      <c r="I1147" s="58" t="str">
        <f t="shared" si="827"/>
        <v/>
      </c>
      <c r="J1147" s="58" t="str">
        <f t="shared" si="828"/>
        <v/>
      </c>
      <c r="K1147" s="58" t="str">
        <f t="shared" si="829"/>
        <v/>
      </c>
      <c r="L1147" s="58" t="str">
        <f t="shared" si="830"/>
        <v/>
      </c>
      <c r="M1147" s="58" t="str">
        <f t="shared" si="831"/>
        <v/>
      </c>
      <c r="N1147" s="58" t="str">
        <f t="shared" si="832"/>
        <v/>
      </c>
      <c r="O1147" s="58" t="str">
        <f t="shared" si="833"/>
        <v/>
      </c>
      <c r="P1147" s="58" t="str">
        <f t="shared" si="834"/>
        <v/>
      </c>
      <c r="Q1147" s="58" t="str">
        <f t="shared" si="835"/>
        <v/>
      </c>
      <c r="R1147" s="58" t="str">
        <f t="shared" si="836"/>
        <v/>
      </c>
      <c r="S1147" s="58" t="str">
        <f t="shared" si="837"/>
        <v/>
      </c>
      <c r="T1147" s="58" t="str">
        <f t="shared" si="838"/>
        <v/>
      </c>
      <c r="U1147" s="58" t="str">
        <f t="shared" si="839"/>
        <v/>
      </c>
      <c r="V1147" s="58" t="str">
        <f t="shared" si="840"/>
        <v/>
      </c>
      <c r="W1147" s="58" t="str">
        <f t="shared" si="841"/>
        <v/>
      </c>
      <c r="Y1147" s="161">
        <f t="shared" si="842"/>
        <v>0</v>
      </c>
      <c r="Z1147" s="8" t="str">
        <f t="shared" si="819"/>
        <v/>
      </c>
      <c r="AA1147" s="7" t="str">
        <f t="shared" si="843"/>
        <v/>
      </c>
      <c r="AB1147" s="29" t="str">
        <f t="shared" si="844"/>
        <v/>
      </c>
      <c r="AC1147" s="29" t="str">
        <f t="shared" si="844"/>
        <v/>
      </c>
      <c r="AD1147" s="29" t="str">
        <f t="shared" si="844"/>
        <v/>
      </c>
      <c r="AE1147" s="29" t="str">
        <f t="shared" si="844"/>
        <v/>
      </c>
      <c r="AF1147" s="29" t="str">
        <f t="shared" si="844"/>
        <v/>
      </c>
      <c r="AG1147" s="29" t="str">
        <f t="shared" si="844"/>
        <v/>
      </c>
      <c r="AH1147" s="48"/>
    </row>
    <row r="1148" spans="2:34" x14ac:dyDescent="0.35">
      <c r="B1148" s="7" t="str">
        <f t="shared" si="820"/>
        <v/>
      </c>
      <c r="C1148" s="59" t="str">
        <f t="shared" si="821"/>
        <v/>
      </c>
      <c r="D1148" s="124" t="str">
        <f t="shared" si="822"/>
        <v/>
      </c>
      <c r="E1148" s="16" t="str">
        <f t="shared" si="823"/>
        <v/>
      </c>
      <c r="F1148" s="58" t="str">
        <f t="shared" si="824"/>
        <v/>
      </c>
      <c r="G1148" s="58" t="str">
        <f t="shared" si="825"/>
        <v/>
      </c>
      <c r="H1148" s="58" t="str">
        <f t="shared" si="826"/>
        <v/>
      </c>
      <c r="I1148" s="58" t="str">
        <f t="shared" si="827"/>
        <v/>
      </c>
      <c r="J1148" s="58" t="str">
        <f t="shared" si="828"/>
        <v/>
      </c>
      <c r="K1148" s="58" t="str">
        <f t="shared" si="829"/>
        <v/>
      </c>
      <c r="L1148" s="58" t="str">
        <f t="shared" si="830"/>
        <v/>
      </c>
      <c r="M1148" s="58" t="str">
        <f t="shared" si="831"/>
        <v/>
      </c>
      <c r="N1148" s="58" t="str">
        <f t="shared" si="832"/>
        <v/>
      </c>
      <c r="O1148" s="58" t="str">
        <f t="shared" si="833"/>
        <v/>
      </c>
      <c r="P1148" s="58" t="str">
        <f t="shared" si="834"/>
        <v/>
      </c>
      <c r="Q1148" s="58" t="str">
        <f t="shared" si="835"/>
        <v/>
      </c>
      <c r="R1148" s="58" t="str">
        <f t="shared" si="836"/>
        <v/>
      </c>
      <c r="S1148" s="58" t="str">
        <f t="shared" si="837"/>
        <v/>
      </c>
      <c r="T1148" s="58" t="str">
        <f t="shared" si="838"/>
        <v/>
      </c>
      <c r="U1148" s="58" t="str">
        <f t="shared" si="839"/>
        <v/>
      </c>
      <c r="V1148" s="58" t="str">
        <f t="shared" si="840"/>
        <v/>
      </c>
      <c r="W1148" s="58" t="str">
        <f t="shared" si="841"/>
        <v/>
      </c>
      <c r="Y1148" s="161">
        <f t="shared" si="842"/>
        <v>0</v>
      </c>
      <c r="Z1148" s="8" t="str">
        <f t="shared" si="819"/>
        <v/>
      </c>
      <c r="AA1148" s="7" t="str">
        <f t="shared" si="843"/>
        <v/>
      </c>
      <c r="AB1148" s="29" t="str">
        <f t="shared" si="844"/>
        <v/>
      </c>
      <c r="AC1148" s="29" t="str">
        <f t="shared" si="844"/>
        <v/>
      </c>
      <c r="AD1148" s="29" t="str">
        <f t="shared" si="844"/>
        <v/>
      </c>
      <c r="AE1148" s="29" t="str">
        <f t="shared" si="844"/>
        <v/>
      </c>
      <c r="AF1148" s="29" t="str">
        <f t="shared" si="844"/>
        <v/>
      </c>
      <c r="AG1148" s="29" t="str">
        <f t="shared" si="844"/>
        <v/>
      </c>
      <c r="AH1148" s="48"/>
    </row>
    <row r="1149" spans="2:34" x14ac:dyDescent="0.35">
      <c r="B1149" s="7" t="str">
        <f t="shared" si="820"/>
        <v/>
      </c>
      <c r="C1149" s="59" t="str">
        <f t="shared" si="821"/>
        <v/>
      </c>
      <c r="D1149" s="124" t="str">
        <f t="shared" si="822"/>
        <v/>
      </c>
      <c r="E1149" s="16" t="str">
        <f t="shared" si="823"/>
        <v/>
      </c>
      <c r="F1149" s="58" t="str">
        <f t="shared" si="824"/>
        <v/>
      </c>
      <c r="G1149" s="58" t="str">
        <f t="shared" si="825"/>
        <v/>
      </c>
      <c r="H1149" s="58" t="str">
        <f t="shared" si="826"/>
        <v/>
      </c>
      <c r="I1149" s="58" t="str">
        <f t="shared" si="827"/>
        <v/>
      </c>
      <c r="J1149" s="58" t="str">
        <f t="shared" si="828"/>
        <v/>
      </c>
      <c r="K1149" s="58" t="str">
        <f t="shared" si="829"/>
        <v/>
      </c>
      <c r="L1149" s="58" t="str">
        <f t="shared" si="830"/>
        <v/>
      </c>
      <c r="M1149" s="58" t="str">
        <f t="shared" si="831"/>
        <v/>
      </c>
      <c r="N1149" s="58" t="str">
        <f t="shared" si="832"/>
        <v/>
      </c>
      <c r="O1149" s="58" t="str">
        <f t="shared" si="833"/>
        <v/>
      </c>
      <c r="P1149" s="58" t="str">
        <f t="shared" si="834"/>
        <v/>
      </c>
      <c r="Q1149" s="58" t="str">
        <f t="shared" si="835"/>
        <v/>
      </c>
      <c r="R1149" s="58" t="str">
        <f t="shared" si="836"/>
        <v/>
      </c>
      <c r="S1149" s="58" t="str">
        <f t="shared" si="837"/>
        <v/>
      </c>
      <c r="T1149" s="58" t="str">
        <f t="shared" si="838"/>
        <v/>
      </c>
      <c r="U1149" s="58" t="str">
        <f t="shared" si="839"/>
        <v/>
      </c>
      <c r="V1149" s="58" t="str">
        <f t="shared" si="840"/>
        <v/>
      </c>
      <c r="W1149" s="58" t="str">
        <f t="shared" si="841"/>
        <v/>
      </c>
      <c r="Y1149" s="161">
        <f t="shared" si="842"/>
        <v>0</v>
      </c>
      <c r="Z1149" s="8" t="str">
        <f t="shared" si="819"/>
        <v/>
      </c>
      <c r="AA1149" s="7" t="str">
        <f t="shared" si="843"/>
        <v/>
      </c>
      <c r="AB1149" s="29" t="str">
        <f t="shared" si="844"/>
        <v/>
      </c>
      <c r="AC1149" s="29" t="str">
        <f t="shared" si="844"/>
        <v/>
      </c>
      <c r="AD1149" s="29" t="str">
        <f t="shared" si="844"/>
        <v/>
      </c>
      <c r="AE1149" s="29" t="str">
        <f t="shared" si="844"/>
        <v/>
      </c>
      <c r="AF1149" s="29" t="str">
        <f t="shared" si="844"/>
        <v/>
      </c>
      <c r="AG1149" s="29" t="str">
        <f t="shared" si="844"/>
        <v/>
      </c>
      <c r="AH1149" s="48"/>
    </row>
    <row r="1150" spans="2:34" x14ac:dyDescent="0.35">
      <c r="B1150" s="7" t="str">
        <f t="shared" si="820"/>
        <v/>
      </c>
      <c r="C1150" s="59" t="str">
        <f t="shared" si="821"/>
        <v/>
      </c>
      <c r="D1150" s="124" t="str">
        <f t="shared" si="822"/>
        <v/>
      </c>
      <c r="E1150" s="16" t="str">
        <f t="shared" si="823"/>
        <v/>
      </c>
      <c r="F1150" s="58" t="str">
        <f t="shared" si="824"/>
        <v/>
      </c>
      <c r="G1150" s="58" t="str">
        <f t="shared" si="825"/>
        <v/>
      </c>
      <c r="H1150" s="58" t="str">
        <f t="shared" si="826"/>
        <v/>
      </c>
      <c r="I1150" s="58" t="str">
        <f t="shared" si="827"/>
        <v/>
      </c>
      <c r="J1150" s="58" t="str">
        <f t="shared" si="828"/>
        <v/>
      </c>
      <c r="K1150" s="58" t="str">
        <f t="shared" si="829"/>
        <v/>
      </c>
      <c r="L1150" s="58" t="str">
        <f t="shared" si="830"/>
        <v/>
      </c>
      <c r="M1150" s="58" t="str">
        <f t="shared" si="831"/>
        <v/>
      </c>
      <c r="N1150" s="58" t="str">
        <f t="shared" si="832"/>
        <v/>
      </c>
      <c r="O1150" s="58" t="str">
        <f t="shared" si="833"/>
        <v/>
      </c>
      <c r="P1150" s="58" t="str">
        <f t="shared" si="834"/>
        <v/>
      </c>
      <c r="Q1150" s="58" t="str">
        <f t="shared" si="835"/>
        <v/>
      </c>
      <c r="R1150" s="58" t="str">
        <f t="shared" si="836"/>
        <v/>
      </c>
      <c r="S1150" s="58" t="str">
        <f t="shared" si="837"/>
        <v/>
      </c>
      <c r="T1150" s="58" t="str">
        <f t="shared" si="838"/>
        <v/>
      </c>
      <c r="U1150" s="58" t="str">
        <f t="shared" si="839"/>
        <v/>
      </c>
      <c r="V1150" s="58" t="str">
        <f t="shared" si="840"/>
        <v/>
      </c>
      <c r="W1150" s="58" t="str">
        <f t="shared" si="841"/>
        <v/>
      </c>
      <c r="Y1150" s="161">
        <f t="shared" si="842"/>
        <v>0</v>
      </c>
      <c r="Z1150" s="8" t="str">
        <f t="shared" si="819"/>
        <v/>
      </c>
      <c r="AA1150" s="7" t="str">
        <f t="shared" si="843"/>
        <v/>
      </c>
      <c r="AB1150" s="29" t="str">
        <f t="shared" si="844"/>
        <v/>
      </c>
      <c r="AC1150" s="29" t="str">
        <f t="shared" si="844"/>
        <v/>
      </c>
      <c r="AD1150" s="29" t="str">
        <f t="shared" si="844"/>
        <v/>
      </c>
      <c r="AE1150" s="29" t="str">
        <f t="shared" si="844"/>
        <v/>
      </c>
      <c r="AF1150" s="29" t="str">
        <f t="shared" si="844"/>
        <v/>
      </c>
      <c r="AG1150" s="29" t="str">
        <f t="shared" si="844"/>
        <v/>
      </c>
      <c r="AH1150" s="48"/>
    </row>
    <row r="1151" spans="2:34" x14ac:dyDescent="0.35">
      <c r="B1151" s="7" t="str">
        <f t="shared" si="820"/>
        <v/>
      </c>
      <c r="C1151" s="59" t="str">
        <f t="shared" si="821"/>
        <v/>
      </c>
      <c r="D1151" s="124" t="str">
        <f t="shared" si="822"/>
        <v/>
      </c>
      <c r="E1151" s="16" t="str">
        <f t="shared" si="823"/>
        <v/>
      </c>
      <c r="F1151" s="58" t="str">
        <f t="shared" si="824"/>
        <v/>
      </c>
      <c r="G1151" s="58" t="str">
        <f t="shared" si="825"/>
        <v/>
      </c>
      <c r="H1151" s="58" t="str">
        <f t="shared" si="826"/>
        <v/>
      </c>
      <c r="I1151" s="58" t="str">
        <f t="shared" si="827"/>
        <v/>
      </c>
      <c r="J1151" s="58" t="str">
        <f t="shared" si="828"/>
        <v/>
      </c>
      <c r="K1151" s="58" t="str">
        <f t="shared" si="829"/>
        <v/>
      </c>
      <c r="L1151" s="58" t="str">
        <f t="shared" si="830"/>
        <v/>
      </c>
      <c r="M1151" s="58" t="str">
        <f t="shared" si="831"/>
        <v/>
      </c>
      <c r="N1151" s="58" t="str">
        <f t="shared" si="832"/>
        <v/>
      </c>
      <c r="O1151" s="58" t="str">
        <f t="shared" si="833"/>
        <v/>
      </c>
      <c r="P1151" s="58" t="str">
        <f t="shared" si="834"/>
        <v/>
      </c>
      <c r="Q1151" s="58" t="str">
        <f t="shared" si="835"/>
        <v/>
      </c>
      <c r="R1151" s="58" t="str">
        <f t="shared" si="836"/>
        <v/>
      </c>
      <c r="S1151" s="58" t="str">
        <f t="shared" si="837"/>
        <v/>
      </c>
      <c r="T1151" s="58" t="str">
        <f t="shared" si="838"/>
        <v/>
      </c>
      <c r="U1151" s="58" t="str">
        <f t="shared" si="839"/>
        <v/>
      </c>
      <c r="V1151" s="58" t="str">
        <f t="shared" si="840"/>
        <v/>
      </c>
      <c r="W1151" s="58" t="str">
        <f t="shared" si="841"/>
        <v/>
      </c>
      <c r="Y1151" s="161">
        <f t="shared" si="842"/>
        <v>0</v>
      </c>
      <c r="Z1151" s="8" t="str">
        <f t="shared" si="819"/>
        <v/>
      </c>
      <c r="AA1151" s="7" t="str">
        <f t="shared" si="843"/>
        <v/>
      </c>
      <c r="AB1151" s="29" t="str">
        <f t="shared" si="844"/>
        <v/>
      </c>
      <c r="AC1151" s="29" t="str">
        <f t="shared" si="844"/>
        <v/>
      </c>
      <c r="AD1151" s="29" t="str">
        <f t="shared" si="844"/>
        <v/>
      </c>
      <c r="AE1151" s="29" t="str">
        <f t="shared" si="844"/>
        <v/>
      </c>
      <c r="AF1151" s="29" t="str">
        <f t="shared" si="844"/>
        <v/>
      </c>
      <c r="AG1151" s="29" t="str">
        <f t="shared" si="844"/>
        <v/>
      </c>
      <c r="AH1151" s="48"/>
    </row>
    <row r="1152" spans="2:34" x14ac:dyDescent="0.35">
      <c r="B1152" s="7" t="str">
        <f t="shared" si="820"/>
        <v/>
      </c>
      <c r="C1152" s="59" t="str">
        <f t="shared" si="821"/>
        <v/>
      </c>
      <c r="D1152" s="124" t="str">
        <f t="shared" si="822"/>
        <v/>
      </c>
      <c r="E1152" s="16" t="str">
        <f t="shared" si="823"/>
        <v/>
      </c>
      <c r="F1152" s="58" t="str">
        <f t="shared" si="824"/>
        <v/>
      </c>
      <c r="G1152" s="58" t="str">
        <f t="shared" si="825"/>
        <v/>
      </c>
      <c r="H1152" s="58" t="str">
        <f t="shared" si="826"/>
        <v/>
      </c>
      <c r="I1152" s="58" t="str">
        <f t="shared" si="827"/>
        <v/>
      </c>
      <c r="J1152" s="58" t="str">
        <f t="shared" si="828"/>
        <v/>
      </c>
      <c r="K1152" s="58" t="str">
        <f t="shared" si="829"/>
        <v/>
      </c>
      <c r="L1152" s="58" t="str">
        <f t="shared" si="830"/>
        <v/>
      </c>
      <c r="M1152" s="58" t="str">
        <f t="shared" si="831"/>
        <v/>
      </c>
      <c r="N1152" s="58" t="str">
        <f t="shared" si="832"/>
        <v/>
      </c>
      <c r="O1152" s="58" t="str">
        <f t="shared" si="833"/>
        <v/>
      </c>
      <c r="P1152" s="58" t="str">
        <f t="shared" si="834"/>
        <v/>
      </c>
      <c r="Q1152" s="58" t="str">
        <f t="shared" si="835"/>
        <v/>
      </c>
      <c r="R1152" s="58" t="str">
        <f t="shared" si="836"/>
        <v/>
      </c>
      <c r="S1152" s="58" t="str">
        <f t="shared" si="837"/>
        <v/>
      </c>
      <c r="T1152" s="58" t="str">
        <f t="shared" si="838"/>
        <v/>
      </c>
      <c r="U1152" s="58" t="str">
        <f t="shared" si="839"/>
        <v/>
      </c>
      <c r="V1152" s="58" t="str">
        <f t="shared" si="840"/>
        <v/>
      </c>
      <c r="W1152" s="58" t="str">
        <f t="shared" si="841"/>
        <v/>
      </c>
      <c r="Y1152" s="161">
        <f t="shared" si="842"/>
        <v>0</v>
      </c>
      <c r="Z1152" s="8" t="str">
        <f t="shared" si="819"/>
        <v/>
      </c>
      <c r="AA1152" s="7" t="str">
        <f t="shared" si="843"/>
        <v/>
      </c>
      <c r="AB1152" s="29" t="str">
        <f t="shared" si="844"/>
        <v/>
      </c>
      <c r="AC1152" s="29" t="str">
        <f t="shared" si="844"/>
        <v/>
      </c>
      <c r="AD1152" s="29" t="str">
        <f t="shared" si="844"/>
        <v/>
      </c>
      <c r="AE1152" s="29" t="str">
        <f t="shared" si="844"/>
        <v/>
      </c>
      <c r="AF1152" s="29" t="str">
        <f t="shared" si="844"/>
        <v/>
      </c>
      <c r="AG1152" s="29" t="str">
        <f t="shared" si="844"/>
        <v/>
      </c>
      <c r="AH1152" s="48"/>
    </row>
    <row r="1153" spans="2:34" x14ac:dyDescent="0.35">
      <c r="B1153" s="7" t="str">
        <f t="shared" si="820"/>
        <v/>
      </c>
      <c r="C1153" s="59" t="str">
        <f t="shared" si="821"/>
        <v/>
      </c>
      <c r="D1153" s="124" t="str">
        <f t="shared" si="822"/>
        <v/>
      </c>
      <c r="E1153" s="16" t="str">
        <f t="shared" si="823"/>
        <v/>
      </c>
      <c r="F1153" s="58" t="str">
        <f t="shared" si="824"/>
        <v/>
      </c>
      <c r="G1153" s="58" t="str">
        <f t="shared" si="825"/>
        <v/>
      </c>
      <c r="H1153" s="58" t="str">
        <f t="shared" si="826"/>
        <v/>
      </c>
      <c r="I1153" s="58" t="str">
        <f t="shared" si="827"/>
        <v/>
      </c>
      <c r="J1153" s="58" t="str">
        <f t="shared" si="828"/>
        <v/>
      </c>
      <c r="K1153" s="58" t="str">
        <f t="shared" si="829"/>
        <v/>
      </c>
      <c r="L1153" s="58" t="str">
        <f t="shared" si="830"/>
        <v/>
      </c>
      <c r="M1153" s="58" t="str">
        <f t="shared" si="831"/>
        <v/>
      </c>
      <c r="N1153" s="58" t="str">
        <f t="shared" si="832"/>
        <v/>
      </c>
      <c r="O1153" s="58" t="str">
        <f t="shared" si="833"/>
        <v/>
      </c>
      <c r="P1153" s="58" t="str">
        <f t="shared" si="834"/>
        <v/>
      </c>
      <c r="Q1153" s="58" t="str">
        <f t="shared" si="835"/>
        <v/>
      </c>
      <c r="R1153" s="58" t="str">
        <f t="shared" si="836"/>
        <v/>
      </c>
      <c r="S1153" s="58" t="str">
        <f t="shared" si="837"/>
        <v/>
      </c>
      <c r="T1153" s="58" t="str">
        <f t="shared" si="838"/>
        <v/>
      </c>
      <c r="U1153" s="58" t="str">
        <f t="shared" si="839"/>
        <v/>
      </c>
      <c r="V1153" s="58" t="str">
        <f t="shared" si="840"/>
        <v/>
      </c>
      <c r="W1153" s="58" t="str">
        <f t="shared" si="841"/>
        <v/>
      </c>
      <c r="Y1153" s="161">
        <f t="shared" si="842"/>
        <v>0</v>
      </c>
      <c r="Z1153" s="8" t="str">
        <f t="shared" si="819"/>
        <v/>
      </c>
      <c r="AA1153" s="7" t="str">
        <f t="shared" si="843"/>
        <v/>
      </c>
      <c r="AB1153" s="29" t="str">
        <f t="shared" si="844"/>
        <v/>
      </c>
      <c r="AC1153" s="29" t="str">
        <f t="shared" si="844"/>
        <v/>
      </c>
      <c r="AD1153" s="29" t="str">
        <f t="shared" si="844"/>
        <v/>
      </c>
      <c r="AE1153" s="29" t="str">
        <f t="shared" si="844"/>
        <v/>
      </c>
      <c r="AF1153" s="29" t="str">
        <f t="shared" si="844"/>
        <v/>
      </c>
      <c r="AG1153" s="29" t="str">
        <f t="shared" si="844"/>
        <v/>
      </c>
      <c r="AH1153" s="48"/>
    </row>
    <row r="1154" spans="2:34" x14ac:dyDescent="0.35">
      <c r="B1154" s="7" t="str">
        <f t="shared" si="820"/>
        <v/>
      </c>
      <c r="C1154" s="59" t="str">
        <f t="shared" si="821"/>
        <v/>
      </c>
      <c r="D1154" s="124" t="str">
        <f t="shared" si="822"/>
        <v/>
      </c>
      <c r="E1154" s="16" t="str">
        <f t="shared" si="823"/>
        <v/>
      </c>
      <c r="F1154" s="58" t="str">
        <f t="shared" si="824"/>
        <v/>
      </c>
      <c r="G1154" s="58" t="str">
        <f t="shared" si="825"/>
        <v/>
      </c>
      <c r="H1154" s="58" t="str">
        <f t="shared" si="826"/>
        <v/>
      </c>
      <c r="I1154" s="58" t="str">
        <f t="shared" si="827"/>
        <v/>
      </c>
      <c r="J1154" s="58" t="str">
        <f t="shared" si="828"/>
        <v/>
      </c>
      <c r="K1154" s="58" t="str">
        <f t="shared" si="829"/>
        <v/>
      </c>
      <c r="L1154" s="58" t="str">
        <f t="shared" si="830"/>
        <v/>
      </c>
      <c r="M1154" s="58" t="str">
        <f t="shared" si="831"/>
        <v/>
      </c>
      <c r="N1154" s="58" t="str">
        <f t="shared" si="832"/>
        <v/>
      </c>
      <c r="O1154" s="58" t="str">
        <f t="shared" si="833"/>
        <v/>
      </c>
      <c r="P1154" s="58" t="str">
        <f t="shared" si="834"/>
        <v/>
      </c>
      <c r="Q1154" s="58" t="str">
        <f t="shared" si="835"/>
        <v/>
      </c>
      <c r="R1154" s="58" t="str">
        <f t="shared" si="836"/>
        <v/>
      </c>
      <c r="S1154" s="58" t="str">
        <f t="shared" si="837"/>
        <v/>
      </c>
      <c r="T1154" s="58" t="str">
        <f t="shared" si="838"/>
        <v/>
      </c>
      <c r="U1154" s="58" t="str">
        <f t="shared" si="839"/>
        <v/>
      </c>
      <c r="V1154" s="58" t="str">
        <f t="shared" si="840"/>
        <v/>
      </c>
      <c r="W1154" s="58" t="str">
        <f t="shared" si="841"/>
        <v/>
      </c>
      <c r="Y1154" s="161">
        <f t="shared" si="842"/>
        <v>0</v>
      </c>
      <c r="Z1154" s="8" t="str">
        <f t="shared" si="819"/>
        <v/>
      </c>
      <c r="AA1154" s="7" t="str">
        <f t="shared" si="843"/>
        <v/>
      </c>
      <c r="AB1154" s="29" t="str">
        <f t="shared" si="844"/>
        <v/>
      </c>
      <c r="AC1154" s="29" t="str">
        <f t="shared" si="844"/>
        <v/>
      </c>
      <c r="AD1154" s="29" t="str">
        <f t="shared" si="844"/>
        <v/>
      </c>
      <c r="AE1154" s="29" t="str">
        <f t="shared" si="844"/>
        <v/>
      </c>
      <c r="AF1154" s="29" t="str">
        <f t="shared" si="844"/>
        <v/>
      </c>
      <c r="AG1154" s="29" t="str">
        <f t="shared" si="844"/>
        <v/>
      </c>
      <c r="AH1154" s="48"/>
    </row>
    <row r="1155" spans="2:34" x14ac:dyDescent="0.4">
      <c r="E1155" s="125"/>
      <c r="F1155" s="125"/>
      <c r="G1155" s="125"/>
      <c r="H1155" s="125"/>
      <c r="I1155" s="125"/>
      <c r="J1155" s="125"/>
      <c r="K1155" s="125"/>
      <c r="L1155" s="125"/>
      <c r="M1155" s="125"/>
      <c r="N1155" s="125"/>
      <c r="O1155" s="125"/>
      <c r="P1155" s="125"/>
      <c r="Q1155" s="125"/>
      <c r="R1155" s="125"/>
      <c r="S1155" s="125"/>
      <c r="T1155" s="125"/>
      <c r="U1155" s="125"/>
      <c r="V1155" s="125"/>
      <c r="W1155" s="125"/>
      <c r="X1155" s="125"/>
      <c r="AH1155" s="48"/>
    </row>
    <row r="1156" spans="2:34" x14ac:dyDescent="0.4">
      <c r="E1156" s="125"/>
      <c r="F1156" s="125"/>
      <c r="G1156" s="125"/>
      <c r="H1156" s="125"/>
      <c r="I1156" s="125"/>
      <c r="J1156" s="125"/>
      <c r="K1156" s="125"/>
      <c r="L1156" s="125"/>
      <c r="M1156" s="125"/>
      <c r="N1156" s="125"/>
      <c r="O1156" s="125"/>
      <c r="P1156" s="125"/>
      <c r="Q1156" s="125"/>
      <c r="R1156" s="125"/>
      <c r="S1156" s="125"/>
      <c r="T1156" s="125"/>
      <c r="U1156" s="125"/>
      <c r="V1156" s="125"/>
      <c r="W1156" s="125"/>
      <c r="X1156" s="125"/>
      <c r="AH1156" s="48"/>
    </row>
    <row r="1157" spans="2:34" x14ac:dyDescent="0.4">
      <c r="E1157" s="125"/>
      <c r="F1157" s="125"/>
      <c r="G1157" s="125"/>
      <c r="H1157" s="125"/>
      <c r="I1157" s="125"/>
      <c r="J1157" s="125"/>
      <c r="K1157" s="125"/>
      <c r="L1157" s="125"/>
      <c r="M1157" s="125"/>
      <c r="N1157" s="125"/>
      <c r="O1157" s="125"/>
      <c r="P1157" s="125"/>
      <c r="Q1157" s="125"/>
      <c r="R1157" s="125"/>
      <c r="S1157" s="125"/>
      <c r="T1157" s="125"/>
      <c r="U1157" s="125"/>
      <c r="V1157" s="125"/>
      <c r="W1157" s="125"/>
      <c r="X1157" s="125"/>
      <c r="AH1157" s="48"/>
    </row>
    <row r="1158" spans="2:34" ht="13.7" customHeight="1" x14ac:dyDescent="0.4">
      <c r="H1158" s="125"/>
      <c r="I1158" s="125"/>
      <c r="J1158" s="125"/>
      <c r="K1158" s="125"/>
      <c r="L1158" s="125"/>
      <c r="M1158" s="125"/>
      <c r="N1158" s="125"/>
      <c r="O1158" s="125"/>
      <c r="P1158" s="125"/>
      <c r="Q1158" s="125"/>
      <c r="R1158" s="125"/>
      <c r="S1158" s="125"/>
      <c r="T1158" s="125"/>
      <c r="U1158" s="125"/>
      <c r="V1158" s="125"/>
      <c r="W1158" s="125"/>
      <c r="X1158" s="125"/>
    </row>
    <row r="1159" spans="2:34" x14ac:dyDescent="0.4">
      <c r="E1159" s="125"/>
      <c r="F1159" s="125"/>
      <c r="H1159" s="125"/>
      <c r="I1159" s="125"/>
      <c r="J1159" s="125"/>
      <c r="K1159" s="125"/>
      <c r="L1159" s="125"/>
      <c r="M1159" s="125"/>
      <c r="N1159" s="125"/>
      <c r="O1159" s="125"/>
      <c r="P1159" s="125"/>
      <c r="Q1159" s="125"/>
      <c r="R1159" s="125"/>
      <c r="S1159" s="125"/>
      <c r="T1159" s="125"/>
      <c r="U1159" s="125"/>
      <c r="V1159" s="125"/>
      <c r="W1159" s="125"/>
      <c r="X1159" s="125"/>
    </row>
    <row r="1160" spans="2:34" ht="76.25" customHeight="1" x14ac:dyDescent="0.4">
      <c r="E1160" s="125"/>
      <c r="F1160" s="125"/>
      <c r="G1160" s="125"/>
      <c r="H1160" s="125"/>
      <c r="I1160" s="125"/>
      <c r="J1160" s="125"/>
      <c r="K1160" s="125"/>
      <c r="L1160" s="125"/>
      <c r="M1160" s="125"/>
      <c r="N1160" s="125"/>
      <c r="O1160" s="125"/>
      <c r="P1160" s="125"/>
      <c r="Q1160" s="125"/>
      <c r="R1160" s="125"/>
      <c r="S1160" s="125"/>
      <c r="T1160" s="125"/>
      <c r="U1160" s="125"/>
      <c r="V1160" s="125"/>
      <c r="W1160" s="125"/>
      <c r="X1160" s="125"/>
    </row>
    <row r="1161" spans="2:34" x14ac:dyDescent="0.4">
      <c r="E1161" s="125"/>
      <c r="F1161" s="125"/>
      <c r="G1161" s="125"/>
      <c r="H1161" s="125"/>
      <c r="I1161" s="125"/>
      <c r="J1161" s="125"/>
      <c r="K1161" s="125"/>
      <c r="L1161" s="125"/>
      <c r="M1161" s="125"/>
      <c r="N1161" s="125"/>
      <c r="O1161" s="125"/>
      <c r="P1161" s="125"/>
      <c r="Q1161" s="125"/>
      <c r="R1161" s="125"/>
      <c r="S1161" s="125"/>
      <c r="T1161" s="125"/>
      <c r="U1161" s="125"/>
      <c r="V1161" s="125"/>
      <c r="W1161" s="125"/>
      <c r="X1161" s="125"/>
    </row>
    <row r="1162" spans="2:34" x14ac:dyDescent="0.4">
      <c r="E1162" s="125"/>
      <c r="F1162" s="125"/>
      <c r="G1162" s="125"/>
      <c r="H1162" s="125"/>
      <c r="I1162" s="125"/>
      <c r="J1162" s="125"/>
      <c r="K1162" s="125"/>
      <c r="L1162" s="125"/>
      <c r="M1162" s="125"/>
      <c r="N1162" s="125"/>
      <c r="O1162" s="125"/>
      <c r="P1162" s="125"/>
      <c r="Q1162" s="125"/>
      <c r="R1162" s="125"/>
      <c r="S1162" s="125"/>
      <c r="T1162" s="125"/>
      <c r="U1162" s="125"/>
      <c r="V1162" s="125"/>
      <c r="W1162" s="125"/>
      <c r="X1162" s="125"/>
    </row>
    <row r="1163" spans="2:34" x14ac:dyDescent="0.4">
      <c r="E1163" s="125"/>
      <c r="F1163" s="125"/>
      <c r="G1163" s="125"/>
      <c r="H1163" s="125"/>
      <c r="I1163" s="125"/>
      <c r="J1163" s="125"/>
      <c r="K1163" s="125"/>
      <c r="L1163" s="125"/>
      <c r="M1163" s="125"/>
      <c r="N1163" s="125"/>
      <c r="O1163" s="125"/>
      <c r="P1163" s="125"/>
      <c r="Q1163" s="125"/>
      <c r="R1163" s="125"/>
      <c r="S1163" s="125"/>
      <c r="T1163" s="125"/>
      <c r="U1163" s="125"/>
      <c r="V1163" s="125"/>
      <c r="W1163" s="125"/>
      <c r="X1163" s="125"/>
    </row>
    <row r="1164" spans="2:34" x14ac:dyDescent="0.4">
      <c r="E1164" s="125"/>
      <c r="F1164" s="125"/>
      <c r="G1164" s="125"/>
      <c r="H1164" s="125"/>
      <c r="I1164" s="125"/>
      <c r="J1164" s="125"/>
      <c r="K1164" s="125"/>
      <c r="L1164" s="125"/>
      <c r="M1164" s="125"/>
      <c r="N1164" s="125"/>
      <c r="O1164" s="125"/>
      <c r="P1164" s="125"/>
      <c r="Q1164" s="125"/>
      <c r="R1164" s="125"/>
      <c r="S1164" s="125"/>
      <c r="T1164" s="125"/>
      <c r="U1164" s="125"/>
      <c r="V1164" s="125"/>
      <c r="W1164" s="125"/>
      <c r="X1164" s="125"/>
    </row>
    <row r="1165" spans="2:34" x14ac:dyDescent="0.4">
      <c r="E1165" s="125"/>
      <c r="F1165" s="125"/>
      <c r="G1165" s="125"/>
      <c r="H1165" s="125"/>
      <c r="I1165" s="125"/>
      <c r="J1165" s="125"/>
      <c r="K1165" s="125"/>
      <c r="L1165" s="125"/>
      <c r="M1165" s="125"/>
      <c r="N1165" s="125"/>
      <c r="O1165" s="125"/>
      <c r="P1165" s="125"/>
      <c r="Q1165" s="125"/>
      <c r="R1165" s="125"/>
      <c r="S1165" s="125"/>
      <c r="T1165" s="125"/>
      <c r="U1165" s="125"/>
      <c r="V1165" s="125"/>
      <c r="W1165" s="125"/>
      <c r="X1165" s="125"/>
    </row>
    <row r="1166" spans="2:34" x14ac:dyDescent="0.4">
      <c r="E1166" s="125"/>
      <c r="F1166" s="125"/>
      <c r="G1166" s="125"/>
      <c r="H1166" s="125"/>
      <c r="I1166" s="125"/>
      <c r="J1166" s="125"/>
      <c r="K1166" s="125"/>
      <c r="L1166" s="125"/>
      <c r="M1166" s="125"/>
      <c r="N1166" s="125"/>
      <c r="O1166" s="125"/>
      <c r="P1166" s="125"/>
      <c r="Q1166" s="125"/>
      <c r="R1166" s="125"/>
      <c r="S1166" s="125"/>
      <c r="T1166" s="125"/>
      <c r="U1166" s="125"/>
      <c r="V1166" s="125"/>
      <c r="W1166" s="125"/>
      <c r="X1166" s="125"/>
    </row>
    <row r="1167" spans="2:34" x14ac:dyDescent="0.4">
      <c r="E1167" s="125"/>
      <c r="F1167" s="125"/>
      <c r="G1167" s="125"/>
      <c r="H1167" s="125"/>
      <c r="I1167" s="125"/>
      <c r="J1167" s="125"/>
      <c r="K1167" s="125"/>
      <c r="L1167" s="125"/>
      <c r="M1167" s="125"/>
      <c r="N1167" s="125"/>
      <c r="O1167" s="125"/>
      <c r="P1167" s="125"/>
      <c r="Q1167" s="125"/>
      <c r="R1167" s="125"/>
      <c r="S1167" s="125"/>
      <c r="T1167" s="125"/>
      <c r="U1167" s="125"/>
      <c r="V1167" s="125"/>
      <c r="W1167" s="125"/>
      <c r="X1167" s="125"/>
    </row>
    <row r="1168" spans="2:34" x14ac:dyDescent="0.4">
      <c r="E1168" s="125"/>
      <c r="F1168" s="125"/>
      <c r="G1168" s="125"/>
      <c r="H1168" s="125"/>
      <c r="I1168" s="125"/>
      <c r="J1168" s="125"/>
      <c r="K1168" s="125"/>
      <c r="L1168" s="125"/>
      <c r="M1168" s="125"/>
      <c r="N1168" s="125"/>
      <c r="O1168" s="125"/>
      <c r="P1168" s="125"/>
      <c r="Q1168" s="125"/>
      <c r="R1168" s="125"/>
      <c r="S1168" s="125"/>
      <c r="T1168" s="125"/>
      <c r="U1168" s="125"/>
      <c r="V1168" s="125"/>
      <c r="W1168" s="125"/>
      <c r="X1168" s="125"/>
    </row>
    <row r="1169" spans="5:24" x14ac:dyDescent="0.4">
      <c r="E1169" s="125"/>
      <c r="F1169" s="125"/>
      <c r="G1169" s="125"/>
      <c r="H1169" s="125"/>
      <c r="I1169" s="125"/>
      <c r="J1169" s="125"/>
      <c r="K1169" s="125"/>
      <c r="L1169" s="125"/>
      <c r="M1169" s="125"/>
      <c r="N1169" s="125"/>
      <c r="O1169" s="125"/>
      <c r="P1169" s="125"/>
      <c r="Q1169" s="125"/>
      <c r="R1169" s="125"/>
      <c r="S1169" s="125"/>
      <c r="T1169" s="125"/>
      <c r="U1169" s="125"/>
      <c r="V1169" s="125"/>
      <c r="W1169" s="125"/>
      <c r="X1169" s="125"/>
    </row>
    <row r="1170" spans="5:24" x14ac:dyDescent="0.4">
      <c r="E1170" s="125"/>
      <c r="F1170" s="125"/>
      <c r="G1170" s="125"/>
      <c r="H1170" s="125"/>
      <c r="I1170" s="125"/>
      <c r="J1170" s="125"/>
      <c r="K1170" s="125"/>
      <c r="L1170" s="125"/>
      <c r="M1170" s="125"/>
      <c r="N1170" s="125"/>
      <c r="O1170" s="125"/>
      <c r="P1170" s="125"/>
      <c r="Q1170" s="125"/>
      <c r="R1170" s="125"/>
      <c r="S1170" s="125"/>
      <c r="T1170" s="125"/>
      <c r="U1170" s="125"/>
      <c r="V1170" s="125"/>
      <c r="W1170" s="125"/>
      <c r="X1170" s="125"/>
    </row>
    <row r="1171" spans="5:24" x14ac:dyDescent="0.4">
      <c r="E1171" s="125"/>
      <c r="F1171" s="125"/>
      <c r="G1171" s="125"/>
      <c r="H1171" s="125"/>
      <c r="I1171" s="125"/>
      <c r="J1171" s="125"/>
      <c r="K1171" s="125"/>
      <c r="L1171" s="125"/>
      <c r="M1171" s="125"/>
      <c r="N1171" s="125"/>
      <c r="O1171" s="125"/>
      <c r="P1171" s="125"/>
      <c r="Q1171" s="125"/>
      <c r="R1171" s="125"/>
      <c r="S1171" s="125"/>
      <c r="T1171" s="125"/>
      <c r="U1171" s="125"/>
      <c r="V1171" s="125"/>
      <c r="W1171" s="125"/>
      <c r="X1171" s="125"/>
    </row>
    <row r="1172" spans="5:24" x14ac:dyDescent="0.4">
      <c r="E1172" s="125"/>
      <c r="F1172" s="125"/>
      <c r="G1172" s="125"/>
      <c r="H1172" s="125"/>
      <c r="I1172" s="125"/>
      <c r="J1172" s="125"/>
      <c r="K1172" s="125"/>
      <c r="L1172" s="125"/>
      <c r="M1172" s="125"/>
      <c r="N1172" s="125"/>
      <c r="O1172" s="125"/>
      <c r="P1172" s="125"/>
      <c r="Q1172" s="125"/>
      <c r="R1172" s="125"/>
      <c r="S1172" s="125"/>
      <c r="T1172" s="125"/>
      <c r="U1172" s="125"/>
      <c r="V1172" s="125"/>
      <c r="W1172" s="125"/>
      <c r="X1172" s="125"/>
    </row>
  </sheetData>
  <sheetProtection autoFilter="0"/>
  <autoFilter ref="B5:BI1160" xr:uid="{00000000-0009-0000-0000-000004000000}"/>
  <mergeCells count="28">
    <mergeCell ref="AB3:AG4"/>
    <mergeCell ref="AA3:AA4"/>
    <mergeCell ref="B1:G1"/>
    <mergeCell ref="H1:X1"/>
    <mergeCell ref="Y1:Y2"/>
    <mergeCell ref="B3:C3"/>
    <mergeCell ref="D2:D4"/>
    <mergeCell ref="E2:E4"/>
    <mergeCell ref="F2:F4"/>
    <mergeCell ref="G2:G4"/>
    <mergeCell ref="Z2:Z4"/>
    <mergeCell ref="V2:V4"/>
    <mergeCell ref="B4:C4"/>
    <mergeCell ref="M2:M4"/>
    <mergeCell ref="N2:N4"/>
    <mergeCell ref="O2:O4"/>
    <mergeCell ref="P2:P4"/>
    <mergeCell ref="Q2:Q4"/>
    <mergeCell ref="W2:W4"/>
    <mergeCell ref="H2:H4"/>
    <mergeCell ref="I2:I4"/>
    <mergeCell ref="J2:J4"/>
    <mergeCell ref="L2:L4"/>
    <mergeCell ref="K2:K4"/>
    <mergeCell ref="R2:R4"/>
    <mergeCell ref="S2:S4"/>
    <mergeCell ref="T2:T4"/>
    <mergeCell ref="U2:U4"/>
  </mergeCells>
  <phoneticPr fontId="40" type="noConversion"/>
  <conditionalFormatting sqref="B706:B778 D760:W760 AA760">
    <cfRule type="expression" dxfId="85" priority="99">
      <formula>$AQ706=3</formula>
    </cfRule>
    <cfRule type="expression" dxfId="84" priority="98">
      <formula>$AQ706=5</formula>
    </cfRule>
    <cfRule type="expression" dxfId="83" priority="100">
      <formula>$AQ706=2</formula>
    </cfRule>
  </conditionalFormatting>
  <conditionalFormatting sqref="B706:B778 D760:X760 AA760:AH761">
    <cfRule type="expression" dxfId="82" priority="97">
      <formula>$C706="invalid"</formula>
    </cfRule>
  </conditionalFormatting>
  <conditionalFormatting sqref="B6:AA497 Z498:AA618 B498:B639 C584 C615 D619:W639 AA619:AA759 B640:W705 Y640:Y1000 D706:W759 C706:C778 D761:W778 AA761:AA1000 B779:W1000 B1125:W1154 Y1125:Y1154 AA1125:AA1154">
    <cfRule type="expression" dxfId="81" priority="1016">
      <formula>$AQ6=2</formula>
    </cfRule>
    <cfRule type="expression" dxfId="80" priority="1014">
      <formula>$AQ6=3</formula>
    </cfRule>
    <cfRule type="expression" dxfId="79" priority="1012">
      <formula>$AQ6=5</formula>
    </cfRule>
  </conditionalFormatting>
  <conditionalFormatting sqref="B912:CJ1000 C5:AH5 B598:AG619 B620:Y705 D706:Y759 Y760:Y799 D761:Y778 B779:Y854 B855:AH911 B6:AH597 B619:C636 B1 H1 Y1:CK1 B2:X2 Z2:CK2 B3:AB3 AH3:CJ3 D4:Z4 AH4:CK4 AH598:AH647 Z620:AG647 Z648:AH759 C706:C854 Z760:Z768 AA762:AG768 AH762:AH854 Z769:AG854 BP821:CJ911 AH1001:AH1157">
    <cfRule type="expression" dxfId="78" priority="970">
      <formula>$C1="invalid"</formula>
    </cfRule>
  </conditionalFormatting>
  <conditionalFormatting sqref="C6">
    <cfRule type="expression" dxfId="77" priority="492">
      <formula>$C6="ungültig"</formula>
    </cfRule>
  </conditionalFormatting>
  <conditionalFormatting sqref="C10:C11 Z10 C17 C24 C31 C38 C45 C52 C59 C66 C73 C78 C80 C87 C94 C101 C108 C115 C122 C129 C136 C143 C150 C157 C164 C171 C178 C185 C192 C199 C206 C213 C220 C227 C234 C241 C248 C255 C262 C269 C276 C283 C290 C297 C304 C311 C318 C325 C332 C339 C346 C353 C360 C367 C374 C381 C388 C395 C402 C409 C416 C423 C430 C437 C444 C451 C458 C465 C472 C479 C486 C493 C584 C652:C653 C660">
    <cfRule type="expression" dxfId="76" priority="1025" stopIfTrue="1">
      <formula>$Y10=$Y6</formula>
    </cfRule>
  </conditionalFormatting>
  <conditionalFormatting sqref="C11 C18 C25 C32 C39 C46 C53 C60 C67 C74 C81 C88 C95 C102 C109 C116 C123 C130 C137 C144 C151 C158 C165 C172 C179 C186 C193 C200 C207 C214 C221 C228 C235 C242 C249 C256 C263 C270 C277 C284 C291 C298 C305 C312 C319 C326 C333 C340 C347 C354 C361 C368 C375 C382 C389 C396 C403 C410 C417 C424 C431 C438 C445 C452 C459 C466 C473 C480 C487 C494">
    <cfRule type="expression" dxfId="75" priority="971" stopIfTrue="1">
      <formula>$Y11=$Y10</formula>
    </cfRule>
  </conditionalFormatting>
  <conditionalFormatting sqref="C604 C609">
    <cfRule type="expression" dxfId="74" priority="88">
      <formula>$AQ604=5</formula>
    </cfRule>
    <cfRule type="expression" dxfId="73" priority="89">
      <formula>$AQ604=3</formula>
    </cfRule>
    <cfRule type="expression" dxfId="72" priority="90">
      <formula>$AQ604=2</formula>
    </cfRule>
  </conditionalFormatting>
  <conditionalFormatting sqref="C604">
    <cfRule type="expression" dxfId="71" priority="147" stopIfTrue="1">
      <formula>$Y604=$Y600</formula>
    </cfRule>
    <cfRule type="expression" dxfId="70" priority="144">
      <formula>$AQ604=5</formula>
    </cfRule>
    <cfRule type="expression" dxfId="69" priority="145">
      <formula>$AQ604=3</formula>
    </cfRule>
    <cfRule type="expression" dxfId="68" priority="146">
      <formula>$AQ604=2</formula>
    </cfRule>
  </conditionalFormatting>
  <conditionalFormatting sqref="C609">
    <cfRule type="expression" dxfId="67" priority="92">
      <formula>$AQ609=5</formula>
    </cfRule>
    <cfRule type="expression" dxfId="66" priority="93">
      <formula>$AQ609=3</formula>
    </cfRule>
    <cfRule type="expression" dxfId="65" priority="94">
      <formula>$AQ609=2</formula>
    </cfRule>
  </conditionalFormatting>
  <conditionalFormatting sqref="C498:Y618 C619:C639 Y619:Y1000">
    <cfRule type="expression" dxfId="64" priority="505">
      <formula>$C498="ungültig"</formula>
    </cfRule>
  </conditionalFormatting>
  <conditionalFormatting sqref="C498:Y618 C619:C639">
    <cfRule type="expression" dxfId="63" priority="508">
      <formula>$AQ498=2</formula>
    </cfRule>
    <cfRule type="expression" dxfId="62" priority="506">
      <formula>$AQ498=3</formula>
    </cfRule>
    <cfRule type="expression" dxfId="61" priority="507">
      <formula>$AQ498=5</formula>
    </cfRule>
  </conditionalFormatting>
  <conditionalFormatting sqref="D2">
    <cfRule type="expression" dxfId="60" priority="5207">
      <formula>$C3="ungültig"</formula>
    </cfRule>
  </conditionalFormatting>
  <conditionalFormatting sqref="D6:D9 D11:D497 D619:D759 D761:D991 E820:P820 D993:D994 D996:D1000 D1125:D1154">
    <cfRule type="expression" dxfId="59" priority="1020">
      <formula>AND(ISNUMBER(B6),D6=D5)</formula>
    </cfRule>
  </conditionalFormatting>
  <conditionalFormatting sqref="D10">
    <cfRule type="expression" dxfId="58" priority="1028" stopIfTrue="1">
      <formula>AND(ISNUMBER(E10),D10=D6)</formula>
    </cfRule>
    <cfRule type="expression" dxfId="57" priority="1031" stopIfTrue="1">
      <formula>AND(ISNUMBER(B10),D10=D6)</formula>
    </cfRule>
  </conditionalFormatting>
  <conditionalFormatting sqref="D13:D14 Y6:Z9 C11 Z11:Z409 C18 C25 C32 C39 C46 C53 C60 C67 C74 C81 C88 C95 C102 C109 C116 C123 C130 C137 C144 C151 C158 C165 C172 C179 C186 C193 C200 C207 C214 C221 C228 C235 C242 C249 C256 C263 C270 C277 C284 C291 C298 C305 C312 C319 C326 C333 C340 C347 C354 C361 C368 C375 C382 C389 C396 C403 C410 C417 C424 C431 C438 C445 C452 C459 C466 C473 C480 C487 C494">
    <cfRule type="expression" dxfId="56" priority="1023" stopIfTrue="1">
      <formula>$Y6=$Y5</formula>
    </cfRule>
  </conditionalFormatting>
  <conditionalFormatting sqref="D488">
    <cfRule type="expression" dxfId="55" priority="1033" stopIfTrue="1">
      <formula>AND(ISNUMBER(E488),D488=#REF!)</formula>
    </cfRule>
    <cfRule type="expression" dxfId="54" priority="1038" stopIfTrue="1">
      <formula>AND(ISNUMBER(B488),D488=#REF!)</formula>
    </cfRule>
  </conditionalFormatting>
  <conditionalFormatting sqref="D498:D618">
    <cfRule type="expression" dxfId="53" priority="509" stopIfTrue="1">
      <formula>AND(ISNUMBER(B498),D498=D497)</formula>
    </cfRule>
    <cfRule type="expression" dxfId="52" priority="511" stopIfTrue="1">
      <formula>AND(ISNUMBER(E498),D498=D497)</formula>
    </cfRule>
  </conditionalFormatting>
  <conditionalFormatting sqref="D760">
    <cfRule type="expression" dxfId="51" priority="103" stopIfTrue="1">
      <formula>AND(ISNUMBER(E760),D760=D759)</formula>
    </cfRule>
    <cfRule type="expression" dxfId="50" priority="101" stopIfTrue="1">
      <formula>AND(ISNUMBER(B760),D760=D759)</formula>
    </cfRule>
  </conditionalFormatting>
  <conditionalFormatting sqref="D992">
    <cfRule type="expression" dxfId="49" priority="8705">
      <formula>AND(ISNUMBER(B992),D992=D930)</formula>
    </cfRule>
    <cfRule type="expression" dxfId="48" priority="8708">
      <formula>AND(ISNUMBER(E992),D992=D930)</formula>
    </cfRule>
  </conditionalFormatting>
  <conditionalFormatting sqref="D995">
    <cfRule type="expression" dxfId="47" priority="8700">
      <formula>AND(ISNUMBER(B995),D995=D900)</formula>
    </cfRule>
    <cfRule type="expression" dxfId="46" priority="8703">
      <formula>AND(ISNUMBER(E995),D995=D900)</formula>
    </cfRule>
  </conditionalFormatting>
  <conditionalFormatting sqref="E820:P820 D6:D9 D11:D497 D619:D759 D761:D991 D993:D994 D996:D1000 D1125:D1154">
    <cfRule type="expression" dxfId="45" priority="1022">
      <formula>AND(ISNUMBER(E6),D6=D5)</formula>
    </cfRule>
  </conditionalFormatting>
  <conditionalFormatting sqref="E498:W618">
    <cfRule type="cellIs" dxfId="44" priority="510" stopIfTrue="1" operator="equal">
      <formula>""""""</formula>
    </cfRule>
  </conditionalFormatting>
  <conditionalFormatting sqref="E760:W760">
    <cfRule type="cellIs" dxfId="43" priority="102" stopIfTrue="1" operator="equal">
      <formula>""""""</formula>
    </cfRule>
  </conditionalFormatting>
  <conditionalFormatting sqref="E761:W849 G6:X9 E6:W497 E9:X9 E619:W759 E1125:W1154">
    <cfRule type="cellIs" dxfId="42" priority="1021" stopIfTrue="1" operator="equal">
      <formula>""""""</formula>
    </cfRule>
  </conditionalFormatting>
  <conditionalFormatting sqref="E850:W1000">
    <cfRule type="cellIs" dxfId="41" priority="1" stopIfTrue="1" operator="equal">
      <formula>""""""</formula>
    </cfRule>
  </conditionalFormatting>
  <conditionalFormatting sqref="Y619:Y1000 Z5">
    <cfRule type="expression" dxfId="40" priority="549">
      <formula>$AQ5=3</formula>
    </cfRule>
  </conditionalFormatting>
  <conditionalFormatting sqref="Z2">
    <cfRule type="expression" dxfId="39" priority="504">
      <formula>$C3="ungültig"</formula>
    </cfRule>
  </conditionalFormatting>
  <conditionalFormatting sqref="Z5 Y619:Y1000">
    <cfRule type="expression" dxfId="38" priority="550">
      <formula>$AQ5=5</formula>
    </cfRule>
    <cfRule type="expression" dxfId="37" priority="551">
      <formula>$AQ5=2</formula>
    </cfRule>
  </conditionalFormatting>
  <conditionalFormatting sqref="Z5">
    <cfRule type="expression" dxfId="36" priority="552" stopIfTrue="1">
      <formula>$Y5=$Y4</formula>
    </cfRule>
  </conditionalFormatting>
  <conditionalFormatting sqref="Z519">
    <cfRule type="expression" dxfId="35" priority="43">
      <formula>$C519="ungültig"</formula>
    </cfRule>
    <cfRule type="expression" dxfId="34" priority="44">
      <formula>$AQ519=3</formula>
    </cfRule>
    <cfRule type="expression" dxfId="33" priority="45">
      <formula>$AQ519=5</formula>
    </cfRule>
    <cfRule type="expression" dxfId="32" priority="46">
      <formula>$AQ519=2</formula>
    </cfRule>
  </conditionalFormatting>
  <conditionalFormatting sqref="BO912:BO1000">
    <cfRule type="expression" dxfId="31" priority="968" stopIfTrue="1">
      <formula>$Z912="ungültig"</formula>
    </cfRule>
    <cfRule type="expression" dxfId="30" priority="969" stopIfTrue="1">
      <formula>$Y912=0</formula>
    </cfRule>
  </conditionalFormatting>
  <conditionalFormatting sqref="BQ5:CH5">
    <cfRule type="expression" dxfId="29" priority="48">
      <formula>$C5="invalid"</formula>
    </cfRule>
  </conditionalFormatting>
  <hyperlinks>
    <hyperlink ref="D2" r:id="rId1" xr:uid="{00000000-0004-0000-0400-000000000000}"/>
    <hyperlink ref="I2" r:id="rId2" display="Volumen-klasse" xr:uid="{00000000-0004-0000-0400-000001000000}"/>
    <hyperlink ref="N2" r:id="rId3" xr:uid="{00000000-0004-0000-0400-000002000000}"/>
    <hyperlink ref="P2" r:id="rId4" display="Leuko-deplet" xr:uid="{00000000-0004-0000-0400-000003000000}"/>
    <hyperlink ref="Q2" r:id="rId5" display="Modif geteilt gepoolt rekonst." xr:uid="{00000000-0004-0000-0400-000004000000}"/>
    <hyperlink ref="T2" r:id="rId6" display="Produkte: nur Leuko und Pl" xr:uid="{00000000-0004-0000-0400-000005000000}"/>
    <hyperlink ref="V2" r:id="rId7" display="Gewebeprod." xr:uid="{00000000-0004-0000-0400-000006000000}"/>
    <hyperlink ref="W2" r:id="rId8" display="Inaktivierung" xr:uid="{00000000-0004-0000-0400-000007000000}"/>
    <hyperlink ref="F2" r:id="rId9" display="Antikoagulanz" xr:uid="{00000000-0004-0000-0400-000008000000}"/>
    <hyperlink ref="G2" r:id="rId10" display="Additivlösung" xr:uid="{00000000-0004-0000-0400-000009000000}"/>
    <hyperlink ref="H2" r:id="rId11" display="System (offen/geschlossen)" xr:uid="{00000000-0004-0000-0400-00000A000000}"/>
    <hyperlink ref="J2" r:id="rId12" display="Lagerungstemperatur" xr:uid="{00000000-0004-0000-0400-00000B000000}"/>
    <hyperlink ref="L2" r:id="rId13" display="SpArt allo/ger/auto" xr:uid="{00000000-0004-0000-0400-00000C000000}"/>
    <hyperlink ref="M2" r:id="rId14" display="Sp-verf. VB Aph sonst" xr:uid="{00000000-0004-0000-0400-00000D000000}"/>
    <hyperlink ref="O2" r:id="rId15" display="Eins. Trf/n.Trf/Frak/Lokal/Zellk." xr:uid="{00000000-0004-0000-0400-00000E000000}"/>
    <hyperlink ref="S2" r:id="rId16" display="Gewaschen" xr:uid="{00000000-0004-0000-0400-00000F000000}"/>
    <hyperlink ref="U2" r:id="rId17" display="Quarantäne" xr:uid="{00000000-0004-0000-0400-000010000000}"/>
    <hyperlink ref="R2" r:id="rId18" display="Bestrahlung" xr:uid="{00000000-0004-0000-0400-000011000000}"/>
    <hyperlink ref="E2" r:id="rId19" display="Prod-Grp" xr:uid="{00000000-0004-0000-0400-000012000000}"/>
    <hyperlink ref="J2:J4" r:id="rId20" display="Lagerungstemperatur" xr:uid="{00000000-0004-0000-0400-000013000000}"/>
    <hyperlink ref="K2" r:id="rId21" display="Konservierung" xr:uid="{00000000-0004-0000-0400-000014000000}"/>
  </hyperlinks>
  <pageMargins left="0.78740157499999996" right="0.78740157499999996" top="0.984251969" bottom="0.984251969" header="0.4921259845" footer="0.4921259845"/>
  <pageSetup paperSize="9" orientation="portrait" r:id="rId22"/>
  <headerFooter alignWithMargins="0"/>
  <drawing r:id="rId2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7">
    <pageSetUpPr fitToPage="1"/>
  </sheetPr>
  <dimension ref="A1:DQ99"/>
  <sheetViews>
    <sheetView view="pageBreakPreview" topLeftCell="A4" zoomScale="115" zoomScaleNormal="145" zoomScaleSheetLayoutView="115" workbookViewId="0">
      <pane xSplit="2" ySplit="6" topLeftCell="C10" activePane="bottomRight" state="frozen"/>
      <selection activeCell="B5" sqref="B5"/>
      <selection pane="topRight" activeCell="B5" sqref="B5"/>
      <selection pane="bottomLeft" activeCell="B5" sqref="B5"/>
      <selection pane="bottomRight" activeCell="H15" sqref="H15"/>
    </sheetView>
  </sheetViews>
  <sheetFormatPr baseColWidth="10" defaultColWidth="10.86328125" defaultRowHeight="12.75" outlineLevelRow="1" outlineLevelCol="1" x14ac:dyDescent="0.35"/>
  <cols>
    <col min="1" max="1" width="9.1328125" style="106" customWidth="1"/>
    <col min="2" max="18" width="9.1328125" style="108" customWidth="1" outlineLevel="1"/>
    <col min="19" max="19" width="9.1328125" style="108" customWidth="1"/>
    <col min="20" max="20" width="10.86328125" style="108"/>
    <col min="21" max="21" width="10.86328125" style="238"/>
    <col min="22" max="16384" width="10.86328125" style="108"/>
  </cols>
  <sheetData>
    <row r="1" spans="1:121" ht="3" customHeight="1" x14ac:dyDescent="0.35">
      <c r="A1" s="213">
        <v>1</v>
      </c>
      <c r="B1" s="213">
        <v>2</v>
      </c>
      <c r="C1" s="213">
        <v>3</v>
      </c>
      <c r="D1" s="213">
        <v>4</v>
      </c>
      <c r="E1" s="213">
        <v>5</v>
      </c>
      <c r="F1" s="213">
        <v>6</v>
      </c>
      <c r="G1" s="213">
        <v>7</v>
      </c>
      <c r="H1" s="213">
        <v>8</v>
      </c>
      <c r="I1" s="213">
        <v>9</v>
      </c>
      <c r="J1" s="213">
        <v>10</v>
      </c>
      <c r="K1" s="213">
        <v>11</v>
      </c>
      <c r="L1" s="213">
        <v>12</v>
      </c>
      <c r="M1" s="213">
        <v>13</v>
      </c>
      <c r="N1" s="213">
        <v>14</v>
      </c>
      <c r="O1" s="213">
        <v>15</v>
      </c>
      <c r="P1" s="213">
        <v>16</v>
      </c>
      <c r="Q1" s="213">
        <v>17</v>
      </c>
      <c r="R1" s="213">
        <v>18</v>
      </c>
      <c r="S1" s="213">
        <v>19</v>
      </c>
      <c r="T1" s="213">
        <v>20</v>
      </c>
      <c r="U1" s="237" t="s">
        <v>260</v>
      </c>
    </row>
    <row r="2" spans="1:121" s="107" customFormat="1" ht="12" customHeight="1" x14ac:dyDescent="0.35">
      <c r="A2" s="212" t="s">
        <v>258</v>
      </c>
      <c r="B2" s="211">
        <f t="shared" ref="B2:T2" si="0">COUNTA(B5:B99)</f>
        <v>8</v>
      </c>
      <c r="C2" s="211">
        <f t="shared" si="0"/>
        <v>15</v>
      </c>
      <c r="D2" s="211">
        <f t="shared" si="0"/>
        <v>29</v>
      </c>
      <c r="E2" s="211">
        <f t="shared" si="0"/>
        <v>5</v>
      </c>
      <c r="F2" s="211">
        <f t="shared" si="0"/>
        <v>7</v>
      </c>
      <c r="G2" s="211">
        <f t="shared" si="0"/>
        <v>17</v>
      </c>
      <c r="H2" s="211">
        <f t="shared" si="0"/>
        <v>10</v>
      </c>
      <c r="I2" s="211">
        <f t="shared" si="0"/>
        <v>8</v>
      </c>
      <c r="J2" s="211">
        <f t="shared" si="0"/>
        <v>8</v>
      </c>
      <c r="K2" s="211">
        <f t="shared" si="0"/>
        <v>11</v>
      </c>
      <c r="L2" s="211">
        <f t="shared" si="0"/>
        <v>11</v>
      </c>
      <c r="M2" s="211">
        <f t="shared" si="0"/>
        <v>25</v>
      </c>
      <c r="N2" s="211">
        <f t="shared" si="0"/>
        <v>7</v>
      </c>
      <c r="O2" s="211">
        <f t="shared" si="0"/>
        <v>5</v>
      </c>
      <c r="P2" s="211">
        <f t="shared" si="0"/>
        <v>3</v>
      </c>
      <c r="Q2" s="211">
        <f t="shared" si="0"/>
        <v>28</v>
      </c>
      <c r="R2" s="211">
        <f t="shared" si="0"/>
        <v>4</v>
      </c>
      <c r="S2" s="211">
        <f t="shared" si="0"/>
        <v>37</v>
      </c>
      <c r="T2" s="211">
        <f t="shared" si="0"/>
        <v>14</v>
      </c>
      <c r="U2" s="238" t="s">
        <v>259</v>
      </c>
    </row>
    <row r="3" spans="1:121" s="107" customFormat="1" ht="12" customHeight="1" x14ac:dyDescent="0.35">
      <c r="A3" s="212"/>
      <c r="B3" s="591" t="s">
        <v>252</v>
      </c>
      <c r="C3" s="589" t="s">
        <v>135</v>
      </c>
      <c r="D3" s="589" t="s">
        <v>136</v>
      </c>
      <c r="E3" s="589" t="s">
        <v>137</v>
      </c>
      <c r="F3" s="589" t="s">
        <v>138</v>
      </c>
      <c r="G3" s="587" t="s">
        <v>139</v>
      </c>
      <c r="H3" s="589" t="s">
        <v>1595</v>
      </c>
      <c r="I3" s="587" t="s">
        <v>310</v>
      </c>
      <c r="J3" s="587" t="s">
        <v>140</v>
      </c>
      <c r="K3" s="589" t="s">
        <v>141</v>
      </c>
      <c r="L3" s="589" t="s">
        <v>142</v>
      </c>
      <c r="M3" s="587" t="s">
        <v>311</v>
      </c>
      <c r="N3" s="589" t="s">
        <v>143</v>
      </c>
      <c r="O3" s="589" t="s">
        <v>1598</v>
      </c>
      <c r="P3" s="589" t="s">
        <v>144</v>
      </c>
      <c r="Q3" s="587" t="s">
        <v>145</v>
      </c>
      <c r="R3" s="587" t="s">
        <v>1032</v>
      </c>
      <c r="S3" s="589" t="s">
        <v>146</v>
      </c>
      <c r="T3" s="587" t="s">
        <v>147</v>
      </c>
      <c r="U3" s="238"/>
    </row>
    <row r="4" spans="1:121" s="107" customFormat="1" ht="108.95" customHeight="1" x14ac:dyDescent="0.35">
      <c r="A4" s="268" t="s">
        <v>325</v>
      </c>
      <c r="B4" s="592"/>
      <c r="C4" s="590"/>
      <c r="D4" s="590"/>
      <c r="E4" s="590"/>
      <c r="F4" s="590"/>
      <c r="G4" s="588"/>
      <c r="H4" s="590"/>
      <c r="I4" s="588"/>
      <c r="J4" s="588"/>
      <c r="K4" s="590"/>
      <c r="L4" s="590"/>
      <c r="M4" s="588" t="s">
        <v>311</v>
      </c>
      <c r="N4" s="590"/>
      <c r="O4" s="590"/>
      <c r="P4" s="590"/>
      <c r="Q4" s="588"/>
      <c r="R4" s="588"/>
      <c r="S4" s="590"/>
      <c r="T4" s="588"/>
      <c r="U4" s="238">
        <f>COUNTA(E4:T4)</f>
        <v>1</v>
      </c>
    </row>
    <row r="5" spans="1:121" ht="13.25" customHeight="1" x14ac:dyDescent="0.35">
      <c r="A5" s="206">
        <v>0</v>
      </c>
      <c r="B5" s="205" t="s">
        <v>1114</v>
      </c>
      <c r="C5" s="205" t="s">
        <v>261</v>
      </c>
      <c r="D5" s="216" t="s">
        <v>148</v>
      </c>
      <c r="E5" s="216" t="s">
        <v>148</v>
      </c>
      <c r="F5" s="216" t="s">
        <v>148</v>
      </c>
      <c r="G5" s="216" t="s">
        <v>148</v>
      </c>
      <c r="H5" s="229" t="s">
        <v>123</v>
      </c>
      <c r="I5" s="216" t="s">
        <v>148</v>
      </c>
      <c r="J5" s="216" t="s">
        <v>123</v>
      </c>
      <c r="K5" s="216" t="s">
        <v>148</v>
      </c>
      <c r="L5" s="216" t="s">
        <v>148</v>
      </c>
      <c r="M5" s="230" t="s">
        <v>148</v>
      </c>
      <c r="N5" s="216" t="s">
        <v>148</v>
      </c>
      <c r="O5" s="216" t="s">
        <v>123</v>
      </c>
      <c r="P5" s="216" t="s">
        <v>123</v>
      </c>
      <c r="Q5" s="216" t="s">
        <v>123</v>
      </c>
      <c r="R5" s="216" t="s">
        <v>123</v>
      </c>
      <c r="S5" s="216" t="s">
        <v>148</v>
      </c>
      <c r="T5" s="216" t="s">
        <v>148</v>
      </c>
      <c r="U5" s="238">
        <f t="shared" ref="U5:U23" si="1">COUNTA(C5:T5)</f>
        <v>18</v>
      </c>
      <c r="V5" s="107"/>
    </row>
    <row r="6" spans="1:121" x14ac:dyDescent="0.35">
      <c r="A6" s="206">
        <v>1</v>
      </c>
      <c r="B6" s="205" t="s">
        <v>1112</v>
      </c>
      <c r="C6" s="205" t="s">
        <v>149</v>
      </c>
      <c r="D6" s="216" t="s">
        <v>150</v>
      </c>
      <c r="E6" s="216" t="s">
        <v>151</v>
      </c>
      <c r="F6" s="216" t="s">
        <v>152</v>
      </c>
      <c r="G6" s="216" t="s">
        <v>368</v>
      </c>
      <c r="H6" s="216" t="s">
        <v>265</v>
      </c>
      <c r="I6" s="216" t="s">
        <v>153</v>
      </c>
      <c r="J6" s="216" t="s">
        <v>154</v>
      </c>
      <c r="K6" s="216" t="s">
        <v>155</v>
      </c>
      <c r="L6" s="216" t="s">
        <v>156</v>
      </c>
      <c r="M6" s="230" t="s">
        <v>157</v>
      </c>
      <c r="N6" s="216" t="s">
        <v>157</v>
      </c>
      <c r="O6" s="216" t="s">
        <v>158</v>
      </c>
      <c r="P6" s="216" t="s">
        <v>159</v>
      </c>
      <c r="Q6" s="216" t="s">
        <v>106</v>
      </c>
      <c r="R6" s="216" t="s">
        <v>1024</v>
      </c>
      <c r="S6" s="216" t="s">
        <v>363</v>
      </c>
      <c r="T6" s="216" t="s">
        <v>157</v>
      </c>
      <c r="U6" s="238">
        <f t="shared" si="1"/>
        <v>18</v>
      </c>
      <c r="V6" s="107"/>
    </row>
    <row r="7" spans="1:121" x14ac:dyDescent="0.35">
      <c r="A7" s="206">
        <v>2</v>
      </c>
      <c r="B7" s="205" t="s">
        <v>1111</v>
      </c>
      <c r="C7" s="205" t="s">
        <v>160</v>
      </c>
      <c r="D7" s="216" t="s">
        <v>161</v>
      </c>
      <c r="E7" s="216" t="s">
        <v>162</v>
      </c>
      <c r="F7" s="216" t="s">
        <v>262</v>
      </c>
      <c r="G7" s="216" t="s">
        <v>369</v>
      </c>
      <c r="H7" s="216" t="s">
        <v>266</v>
      </c>
      <c r="I7" s="216" t="s">
        <v>163</v>
      </c>
      <c r="J7" s="216" t="s">
        <v>164</v>
      </c>
      <c r="K7" s="216" t="s">
        <v>351</v>
      </c>
      <c r="L7" s="216" t="s">
        <v>165</v>
      </c>
      <c r="M7" s="230" t="s">
        <v>166</v>
      </c>
      <c r="N7" s="216" t="s">
        <v>167</v>
      </c>
      <c r="O7" s="216" t="s">
        <v>112</v>
      </c>
      <c r="P7" s="216" t="s">
        <v>168</v>
      </c>
      <c r="Q7" s="216" t="s">
        <v>169</v>
      </c>
      <c r="R7" s="216" t="s">
        <v>170</v>
      </c>
      <c r="S7" s="230" t="s">
        <v>243</v>
      </c>
      <c r="T7" s="216" t="s">
        <v>171</v>
      </c>
      <c r="U7" s="238">
        <f t="shared" si="1"/>
        <v>18</v>
      </c>
      <c r="V7" s="107"/>
    </row>
    <row r="8" spans="1:121" x14ac:dyDescent="0.35">
      <c r="A8" s="206">
        <v>3</v>
      </c>
      <c r="B8" s="205" t="s">
        <v>1115</v>
      </c>
      <c r="C8" s="205" t="s">
        <v>172</v>
      </c>
      <c r="D8" s="216" t="s">
        <v>173</v>
      </c>
      <c r="E8" s="216" t="s">
        <v>174</v>
      </c>
      <c r="F8" s="216" t="s">
        <v>349</v>
      </c>
      <c r="G8" s="216" t="s">
        <v>370</v>
      </c>
      <c r="H8" s="216" t="s">
        <v>267</v>
      </c>
      <c r="I8" s="216" t="s">
        <v>115</v>
      </c>
      <c r="J8" s="216" t="s">
        <v>358</v>
      </c>
      <c r="K8" s="216" t="s">
        <v>352</v>
      </c>
      <c r="L8" s="216" t="s">
        <v>175</v>
      </c>
      <c r="M8" s="216" t="s">
        <v>176</v>
      </c>
      <c r="N8" s="216" t="s">
        <v>177</v>
      </c>
      <c r="O8" s="216" t="s">
        <v>1164</v>
      </c>
      <c r="P8" s="216"/>
      <c r="Q8" s="216" t="s">
        <v>178</v>
      </c>
      <c r="R8" s="216"/>
      <c r="S8" s="216"/>
      <c r="T8" s="216" t="s">
        <v>1117</v>
      </c>
      <c r="U8" s="238">
        <f t="shared" si="1"/>
        <v>15</v>
      </c>
      <c r="V8" s="107"/>
    </row>
    <row r="9" spans="1:121" ht="13.15" thickBot="1" x14ac:dyDescent="0.4">
      <c r="A9" s="220">
        <v>4</v>
      </c>
      <c r="B9" s="221" t="s">
        <v>1113</v>
      </c>
      <c r="C9" s="221" t="s">
        <v>179</v>
      </c>
      <c r="D9" s="231" t="s">
        <v>180</v>
      </c>
      <c r="E9" s="231" t="s">
        <v>347</v>
      </c>
      <c r="F9" s="231" t="s">
        <v>348</v>
      </c>
      <c r="G9" s="231" t="s">
        <v>371</v>
      </c>
      <c r="H9" s="231" t="s">
        <v>268</v>
      </c>
      <c r="I9" s="231" t="s">
        <v>181</v>
      </c>
      <c r="J9" s="231" t="s">
        <v>182</v>
      </c>
      <c r="K9" s="231" t="s">
        <v>183</v>
      </c>
      <c r="L9" s="231" t="s">
        <v>184</v>
      </c>
      <c r="M9" s="231" t="s">
        <v>185</v>
      </c>
      <c r="N9" s="231" t="s">
        <v>186</v>
      </c>
      <c r="O9" s="231" t="s">
        <v>1599</v>
      </c>
      <c r="P9" s="231"/>
      <c r="Q9" s="231" t="s">
        <v>187</v>
      </c>
      <c r="R9" s="231"/>
      <c r="S9" s="231"/>
      <c r="T9" s="231" t="s">
        <v>1118</v>
      </c>
      <c r="U9" s="239">
        <f t="shared" si="1"/>
        <v>15</v>
      </c>
      <c r="V9" s="107"/>
    </row>
    <row r="10" spans="1:121" ht="13.15" thickTop="1" x14ac:dyDescent="0.35">
      <c r="A10" s="218">
        <v>5</v>
      </c>
      <c r="B10" s="219" t="s">
        <v>128</v>
      </c>
      <c r="C10" s="219" t="s">
        <v>188</v>
      </c>
      <c r="D10" s="230" t="s">
        <v>189</v>
      </c>
      <c r="E10" s="230"/>
      <c r="F10" s="230" t="s">
        <v>263</v>
      </c>
      <c r="G10" s="230" t="s">
        <v>372</v>
      </c>
      <c r="H10" s="230" t="s">
        <v>350</v>
      </c>
      <c r="I10" s="230" t="s">
        <v>114</v>
      </c>
      <c r="J10" s="230" t="s">
        <v>190</v>
      </c>
      <c r="K10" s="230" t="s">
        <v>353</v>
      </c>
      <c r="L10" s="230" t="s">
        <v>191</v>
      </c>
      <c r="M10" s="230" t="s">
        <v>215</v>
      </c>
      <c r="N10" s="230" t="s">
        <v>192</v>
      </c>
      <c r="O10" s="230"/>
      <c r="P10" s="230"/>
      <c r="Q10" s="230" t="s">
        <v>193</v>
      </c>
      <c r="R10" s="230"/>
      <c r="S10" s="230"/>
      <c r="T10" s="230" t="s">
        <v>1170</v>
      </c>
      <c r="U10" s="238">
        <f t="shared" si="1"/>
        <v>13</v>
      </c>
      <c r="V10" s="107"/>
    </row>
    <row r="11" spans="1:121" x14ac:dyDescent="0.35">
      <c r="A11" s="206">
        <v>6</v>
      </c>
      <c r="B11" s="205" t="s">
        <v>133</v>
      </c>
      <c r="C11" s="205" t="s">
        <v>194</v>
      </c>
      <c r="D11" s="216" t="s">
        <v>195</v>
      </c>
      <c r="E11" s="216"/>
      <c r="F11" s="216" t="s">
        <v>1159</v>
      </c>
      <c r="G11" s="216" t="s">
        <v>373</v>
      </c>
      <c r="H11" s="216" t="s">
        <v>237</v>
      </c>
      <c r="I11" s="216" t="s">
        <v>1602</v>
      </c>
      <c r="J11" s="216" t="s">
        <v>271</v>
      </c>
      <c r="K11" s="216" t="s">
        <v>354</v>
      </c>
      <c r="L11" s="216" t="s">
        <v>196</v>
      </c>
      <c r="M11" s="232"/>
      <c r="N11" s="216" t="s">
        <v>360</v>
      </c>
      <c r="O11" s="216"/>
      <c r="P11" s="216"/>
      <c r="Q11" s="216" t="s">
        <v>197</v>
      </c>
      <c r="R11" s="216"/>
      <c r="S11" s="216"/>
      <c r="T11" s="216" t="s">
        <v>198</v>
      </c>
      <c r="U11" s="238">
        <f t="shared" si="1"/>
        <v>12</v>
      </c>
      <c r="V11" s="107"/>
    </row>
    <row r="12" spans="1:121" x14ac:dyDescent="0.35">
      <c r="A12" s="206">
        <v>7</v>
      </c>
      <c r="B12" s="205" t="s">
        <v>242</v>
      </c>
      <c r="C12" s="205" t="s">
        <v>199</v>
      </c>
      <c r="D12" s="216" t="s">
        <v>200</v>
      </c>
      <c r="E12" s="216"/>
      <c r="F12" s="216"/>
      <c r="G12" s="234" t="s">
        <v>374</v>
      </c>
      <c r="H12" s="216" t="s">
        <v>269</v>
      </c>
      <c r="I12" s="216" t="s">
        <v>1600</v>
      </c>
      <c r="J12" s="216" t="s">
        <v>1155</v>
      </c>
      <c r="K12" s="216" t="s">
        <v>328</v>
      </c>
      <c r="L12" s="216" t="s">
        <v>201</v>
      </c>
      <c r="M12" s="232"/>
      <c r="N12" s="216"/>
      <c r="O12" s="216"/>
      <c r="P12" s="216"/>
      <c r="Q12" s="216" t="s">
        <v>202</v>
      </c>
      <c r="R12" s="216"/>
      <c r="S12" s="216"/>
      <c r="T12" s="216" t="s">
        <v>334</v>
      </c>
      <c r="U12" s="238">
        <f t="shared" si="1"/>
        <v>10</v>
      </c>
      <c r="V12" s="107"/>
    </row>
    <row r="13" spans="1:121" x14ac:dyDescent="0.35">
      <c r="A13" s="206">
        <v>8</v>
      </c>
      <c r="B13" s="205"/>
      <c r="C13" s="205" t="s">
        <v>203</v>
      </c>
      <c r="D13" s="216" t="s">
        <v>204</v>
      </c>
      <c r="E13" s="216"/>
      <c r="F13" s="216"/>
      <c r="G13" s="216" t="s">
        <v>375</v>
      </c>
      <c r="H13" s="216" t="s">
        <v>270</v>
      </c>
      <c r="I13" s="216"/>
      <c r="J13" s="216"/>
      <c r="K13" s="216" t="s">
        <v>355</v>
      </c>
      <c r="L13" s="216" t="s">
        <v>239</v>
      </c>
      <c r="M13" s="232"/>
      <c r="N13" s="216"/>
      <c r="O13" s="216"/>
      <c r="P13" s="216"/>
      <c r="Q13" s="216" t="s">
        <v>272</v>
      </c>
      <c r="R13" s="216"/>
      <c r="S13" s="216"/>
      <c r="T13" s="216" t="s">
        <v>251</v>
      </c>
      <c r="U13" s="238">
        <f t="shared" si="1"/>
        <v>8</v>
      </c>
      <c r="V13" s="107"/>
    </row>
    <row r="14" spans="1:121" s="222" customFormat="1" ht="13.15" thickBot="1" x14ac:dyDescent="0.4">
      <c r="A14" s="220">
        <v>9</v>
      </c>
      <c r="B14" s="221"/>
      <c r="C14" s="221" t="s">
        <v>1004</v>
      </c>
      <c r="D14" s="231" t="s">
        <v>205</v>
      </c>
      <c r="E14" s="231"/>
      <c r="F14" s="231"/>
      <c r="G14" s="231" t="s">
        <v>376</v>
      </c>
      <c r="H14" s="231" t="s">
        <v>1596</v>
      </c>
      <c r="I14" s="231"/>
      <c r="J14" s="231"/>
      <c r="K14" s="231" t="s">
        <v>356</v>
      </c>
      <c r="L14" s="231" t="s">
        <v>1156</v>
      </c>
      <c r="M14" s="233"/>
      <c r="N14" s="231"/>
      <c r="O14" s="231"/>
      <c r="P14" s="231"/>
      <c r="Q14" s="231" t="s">
        <v>206</v>
      </c>
      <c r="R14" s="231"/>
      <c r="S14" s="231"/>
      <c r="T14" s="231" t="s">
        <v>364</v>
      </c>
      <c r="U14" s="239">
        <f t="shared" si="1"/>
        <v>8</v>
      </c>
      <c r="V14" s="107"/>
      <c r="W14" s="108"/>
      <c r="X14" s="108"/>
      <c r="Y14" s="108"/>
      <c r="Z14" s="108"/>
      <c r="AA14" s="108"/>
      <c r="AB14" s="108"/>
      <c r="AC14" s="108"/>
      <c r="AD14" s="108"/>
      <c r="AE14" s="108"/>
      <c r="AF14" s="108"/>
      <c r="AG14" s="108"/>
      <c r="AH14" s="108"/>
      <c r="AI14" s="108"/>
      <c r="AJ14" s="108"/>
      <c r="AK14" s="108"/>
      <c r="AL14" s="108"/>
      <c r="AM14" s="108"/>
      <c r="AN14" s="108"/>
      <c r="AO14" s="108"/>
      <c r="AP14" s="108"/>
      <c r="AQ14" s="108"/>
      <c r="AR14" s="108"/>
      <c r="AS14" s="108"/>
      <c r="AT14" s="108"/>
      <c r="AU14" s="108"/>
      <c r="AV14" s="108"/>
      <c r="AW14" s="108"/>
      <c r="AX14" s="108"/>
      <c r="AY14" s="108"/>
      <c r="AZ14" s="108"/>
      <c r="BA14" s="108"/>
      <c r="BB14" s="108"/>
      <c r="BC14" s="108"/>
      <c r="BD14" s="108"/>
      <c r="BE14" s="108"/>
      <c r="BF14" s="108"/>
      <c r="BG14" s="108"/>
      <c r="BH14" s="108"/>
      <c r="BI14" s="108"/>
      <c r="BJ14" s="108"/>
      <c r="BK14" s="108"/>
      <c r="BL14" s="108"/>
      <c r="BM14" s="108"/>
      <c r="BN14" s="108"/>
      <c r="BO14" s="108"/>
      <c r="BP14" s="108"/>
      <c r="BQ14" s="108"/>
      <c r="BR14" s="108"/>
      <c r="BS14" s="108"/>
      <c r="BT14" s="108"/>
      <c r="BU14" s="108"/>
      <c r="BV14" s="108"/>
      <c r="BW14" s="108"/>
      <c r="BX14" s="108"/>
      <c r="BY14" s="108"/>
      <c r="CQ14" s="108"/>
      <c r="CR14" s="108"/>
      <c r="CS14" s="108"/>
      <c r="CT14" s="108"/>
      <c r="CU14" s="108"/>
      <c r="CV14" s="108"/>
      <c r="CW14" s="108"/>
      <c r="CX14" s="108"/>
      <c r="CY14" s="108"/>
      <c r="CZ14" s="108"/>
      <c r="DA14" s="108"/>
      <c r="DB14" s="108"/>
      <c r="DC14" s="108"/>
      <c r="DD14" s="108"/>
      <c r="DE14" s="108"/>
      <c r="DF14" s="108"/>
      <c r="DG14" s="108"/>
      <c r="DH14" s="108"/>
      <c r="DI14" s="108"/>
      <c r="DJ14" s="108"/>
      <c r="DK14" s="108"/>
      <c r="DL14" s="108"/>
      <c r="DM14" s="108"/>
      <c r="DN14" s="108"/>
      <c r="DO14" s="108"/>
      <c r="DP14" s="108"/>
      <c r="DQ14" s="108"/>
    </row>
    <row r="15" spans="1:121" ht="13.5" thickTop="1" thickBot="1" x14ac:dyDescent="0.4">
      <c r="A15" s="218">
        <v>10</v>
      </c>
      <c r="B15" s="219"/>
      <c r="C15" s="219" t="s">
        <v>207</v>
      </c>
      <c r="D15" s="230" t="s">
        <v>208</v>
      </c>
      <c r="E15" s="230"/>
      <c r="F15" s="230"/>
      <c r="G15" s="231" t="s">
        <v>380</v>
      </c>
      <c r="H15" s="230"/>
      <c r="I15" s="230"/>
      <c r="J15" s="230"/>
      <c r="K15" s="230" t="s">
        <v>357</v>
      </c>
      <c r="L15" s="230" t="s">
        <v>1157</v>
      </c>
      <c r="M15" s="216" t="s">
        <v>359</v>
      </c>
      <c r="N15" s="230"/>
      <c r="O15" s="230"/>
      <c r="P15" s="230"/>
      <c r="Q15" s="230" t="s">
        <v>273</v>
      </c>
      <c r="R15" s="216" t="s">
        <v>1025</v>
      </c>
      <c r="S15" s="230" t="s">
        <v>365</v>
      </c>
      <c r="T15" s="230" t="s">
        <v>1000</v>
      </c>
      <c r="U15" s="238">
        <f t="shared" si="1"/>
        <v>10</v>
      </c>
      <c r="V15" s="107"/>
    </row>
    <row r="16" spans="1:121" ht="13.15" thickTop="1" x14ac:dyDescent="0.35">
      <c r="A16" s="206">
        <v>11</v>
      </c>
      <c r="B16" s="205"/>
      <c r="C16" s="205" t="s">
        <v>342</v>
      </c>
      <c r="D16" s="216" t="s">
        <v>209</v>
      </c>
      <c r="E16" s="216"/>
      <c r="F16" s="216"/>
      <c r="G16" s="234" t="s">
        <v>377</v>
      </c>
      <c r="H16" s="216"/>
      <c r="I16" s="216"/>
      <c r="J16" s="216"/>
      <c r="K16" s="216"/>
      <c r="L16" s="216"/>
      <c r="M16" s="232"/>
      <c r="N16" s="216"/>
      <c r="O16" s="216"/>
      <c r="P16" s="216"/>
      <c r="Q16" s="216" t="s">
        <v>999</v>
      </c>
      <c r="R16" s="216"/>
      <c r="S16" s="216" t="s">
        <v>338</v>
      </c>
      <c r="T16" s="216" t="s">
        <v>333</v>
      </c>
      <c r="U16" s="238">
        <f t="shared" si="1"/>
        <v>6</v>
      </c>
      <c r="V16" s="107"/>
    </row>
    <row r="17" spans="1:121" x14ac:dyDescent="0.35">
      <c r="A17" s="206">
        <v>12</v>
      </c>
      <c r="B17" s="205"/>
      <c r="C17" s="205" t="s">
        <v>1010</v>
      </c>
      <c r="D17" s="216" t="s">
        <v>993</v>
      </c>
      <c r="E17" s="216"/>
      <c r="F17" s="216"/>
      <c r="G17" s="235" t="s">
        <v>378</v>
      </c>
      <c r="H17" s="216"/>
      <c r="I17" s="216"/>
      <c r="J17" s="216"/>
      <c r="K17" s="216"/>
      <c r="L17" s="216"/>
      <c r="M17" s="232"/>
      <c r="N17" s="216"/>
      <c r="O17" s="216"/>
      <c r="P17" s="216"/>
      <c r="Q17" s="216" t="s">
        <v>210</v>
      </c>
      <c r="R17" s="216"/>
      <c r="S17" s="216"/>
      <c r="T17" s="216" t="s">
        <v>1171</v>
      </c>
      <c r="U17" s="238">
        <f t="shared" si="1"/>
        <v>5</v>
      </c>
      <c r="V17" s="107"/>
    </row>
    <row r="18" spans="1:121" x14ac:dyDescent="0.35">
      <c r="A18" s="206">
        <v>13</v>
      </c>
      <c r="B18" s="205"/>
      <c r="C18" s="205" t="s">
        <v>211</v>
      </c>
      <c r="D18" s="216" t="s">
        <v>1026</v>
      </c>
      <c r="E18" s="216"/>
      <c r="F18" s="216"/>
      <c r="G18" s="216" t="s">
        <v>264</v>
      </c>
      <c r="H18" s="216"/>
      <c r="I18" s="216"/>
      <c r="J18" s="216"/>
      <c r="K18" s="216"/>
      <c r="L18" s="216"/>
      <c r="M18" s="232"/>
      <c r="N18" s="216"/>
      <c r="O18" s="216"/>
      <c r="P18" s="216"/>
      <c r="Q18" s="216" t="s">
        <v>274</v>
      </c>
      <c r="R18" s="216"/>
      <c r="S18" s="216" t="s">
        <v>339</v>
      </c>
      <c r="T18" s="216"/>
      <c r="U18" s="238">
        <f t="shared" si="1"/>
        <v>5</v>
      </c>
      <c r="V18" s="107"/>
    </row>
    <row r="19" spans="1:121" s="222" customFormat="1" ht="13.15" thickBot="1" x14ac:dyDescent="0.4">
      <c r="A19" s="220">
        <v>14</v>
      </c>
      <c r="B19" s="221"/>
      <c r="C19" s="221" t="s">
        <v>212</v>
      </c>
      <c r="D19" s="231" t="s">
        <v>213</v>
      </c>
      <c r="E19" s="231"/>
      <c r="F19" s="231"/>
      <c r="G19" s="231" t="s">
        <v>379</v>
      </c>
      <c r="H19" s="231"/>
      <c r="I19" s="231"/>
      <c r="J19" s="231"/>
      <c r="K19" s="231"/>
      <c r="L19" s="231"/>
      <c r="M19" s="233"/>
      <c r="N19" s="231"/>
      <c r="O19" s="231"/>
      <c r="P19" s="231"/>
      <c r="Q19" s="231" t="s">
        <v>250</v>
      </c>
      <c r="R19" s="231"/>
      <c r="S19" s="231" t="s">
        <v>340</v>
      </c>
      <c r="T19" s="231"/>
      <c r="U19" s="239">
        <f t="shared" si="1"/>
        <v>5</v>
      </c>
      <c r="V19" s="107"/>
      <c r="W19" s="108"/>
      <c r="X19" s="108"/>
      <c r="Y19" s="108"/>
      <c r="Z19" s="108"/>
      <c r="AA19" s="108"/>
      <c r="AB19" s="108"/>
      <c r="AC19" s="108"/>
      <c r="AD19" s="108"/>
      <c r="AE19" s="108"/>
      <c r="AF19" s="108"/>
      <c r="AG19" s="108"/>
      <c r="AH19" s="108"/>
      <c r="AI19" s="108"/>
      <c r="AJ19" s="108"/>
      <c r="AK19" s="108"/>
      <c r="AL19" s="108"/>
      <c r="AM19" s="108"/>
      <c r="AN19" s="108"/>
      <c r="AO19" s="108"/>
      <c r="AP19" s="108"/>
      <c r="AQ19" s="108"/>
      <c r="AR19" s="108"/>
      <c r="AS19" s="108"/>
      <c r="AT19" s="108"/>
      <c r="AU19" s="108"/>
      <c r="AV19" s="108"/>
      <c r="AW19" s="108"/>
      <c r="AX19" s="108"/>
      <c r="AY19" s="108"/>
      <c r="AZ19" s="108"/>
      <c r="BA19" s="108"/>
      <c r="BB19" s="108"/>
      <c r="BC19" s="108"/>
      <c r="BD19" s="108"/>
      <c r="BE19" s="108"/>
      <c r="BF19" s="108"/>
      <c r="BG19" s="108"/>
      <c r="BH19" s="108"/>
      <c r="BI19" s="108"/>
      <c r="BJ19" s="108"/>
      <c r="BK19" s="108"/>
      <c r="BL19" s="108"/>
      <c r="BM19" s="108"/>
      <c r="BN19" s="108"/>
      <c r="BO19" s="108"/>
      <c r="BP19" s="108"/>
      <c r="BQ19" s="108"/>
      <c r="BR19" s="108"/>
      <c r="BS19" s="108"/>
      <c r="BT19" s="108"/>
      <c r="BU19" s="108"/>
      <c r="BV19" s="108"/>
      <c r="BW19" s="108"/>
      <c r="BX19" s="108"/>
      <c r="BY19" s="108"/>
      <c r="CQ19" s="108"/>
      <c r="CR19" s="108"/>
      <c r="CS19" s="108"/>
      <c r="CT19" s="108"/>
      <c r="CU19" s="108"/>
      <c r="CV19" s="108"/>
      <c r="CW19" s="108"/>
      <c r="CX19" s="108"/>
      <c r="CY19" s="108"/>
      <c r="CZ19" s="108"/>
      <c r="DA19" s="108"/>
      <c r="DB19" s="108"/>
      <c r="DC19" s="108"/>
      <c r="DD19" s="108"/>
      <c r="DE19" s="108"/>
      <c r="DF19" s="108"/>
      <c r="DG19" s="108"/>
      <c r="DH19" s="108"/>
      <c r="DI19" s="108"/>
      <c r="DJ19" s="108"/>
      <c r="DK19" s="108"/>
      <c r="DL19" s="108"/>
      <c r="DM19" s="108"/>
      <c r="DN19" s="108"/>
      <c r="DO19" s="108"/>
      <c r="DP19" s="108"/>
      <c r="DQ19" s="108"/>
    </row>
    <row r="20" spans="1:121" ht="13.15" thickTop="1" x14ac:dyDescent="0.35">
      <c r="A20" s="218">
        <v>15</v>
      </c>
      <c r="B20" s="219"/>
      <c r="C20" s="219"/>
      <c r="D20" s="230" t="s">
        <v>1027</v>
      </c>
      <c r="E20" s="230"/>
      <c r="F20" s="230"/>
      <c r="G20" s="230" t="s">
        <v>812</v>
      </c>
      <c r="H20" s="230"/>
      <c r="I20" s="230"/>
      <c r="J20" s="230"/>
      <c r="K20" s="230"/>
      <c r="L20" s="230"/>
      <c r="M20" s="257"/>
      <c r="N20" s="230"/>
      <c r="O20" s="230"/>
      <c r="P20" s="230"/>
      <c r="Q20" s="230" t="s">
        <v>275</v>
      </c>
      <c r="R20" s="230"/>
      <c r="S20" s="230"/>
      <c r="T20" s="230"/>
      <c r="U20" s="238">
        <f t="shared" si="1"/>
        <v>3</v>
      </c>
      <c r="V20" s="107"/>
    </row>
    <row r="21" spans="1:121" x14ac:dyDescent="0.35">
      <c r="A21" s="206">
        <v>16</v>
      </c>
      <c r="B21" s="205"/>
      <c r="C21" s="205"/>
      <c r="D21" s="216" t="s">
        <v>214</v>
      </c>
      <c r="E21" s="216"/>
      <c r="F21" s="216"/>
      <c r="G21" s="230" t="s">
        <v>990</v>
      </c>
      <c r="H21" s="216"/>
      <c r="I21" s="216"/>
      <c r="J21" s="216"/>
      <c r="K21" s="216"/>
      <c r="L21" s="216"/>
      <c r="M21" s="216"/>
      <c r="N21" s="216"/>
      <c r="O21" s="216"/>
      <c r="P21" s="216"/>
      <c r="Q21" s="216" t="s">
        <v>276</v>
      </c>
      <c r="R21" s="216"/>
      <c r="S21" s="216" t="s">
        <v>366</v>
      </c>
      <c r="T21" s="216"/>
      <c r="U21" s="238">
        <f t="shared" si="1"/>
        <v>4</v>
      </c>
      <c r="V21" s="107"/>
    </row>
    <row r="22" spans="1:121" x14ac:dyDescent="0.35">
      <c r="A22" s="206">
        <v>17</v>
      </c>
      <c r="B22" s="205"/>
      <c r="C22" s="205"/>
      <c r="D22" s="216" t="s">
        <v>240</v>
      </c>
      <c r="E22" s="216"/>
      <c r="F22" s="216"/>
      <c r="G22" s="216"/>
      <c r="H22" s="216"/>
      <c r="I22" s="216"/>
      <c r="J22" s="216"/>
      <c r="K22" s="216"/>
      <c r="L22" s="216"/>
      <c r="M22" s="216"/>
      <c r="N22" s="216"/>
      <c r="O22" s="216"/>
      <c r="P22" s="216"/>
      <c r="Q22" s="216" t="s">
        <v>277</v>
      </c>
      <c r="R22" s="216"/>
      <c r="S22" s="216" t="s">
        <v>1165</v>
      </c>
      <c r="T22" s="216"/>
      <c r="U22" s="238">
        <f t="shared" si="1"/>
        <v>3</v>
      </c>
      <c r="V22" s="107"/>
    </row>
    <row r="23" spans="1:121" x14ac:dyDescent="0.35">
      <c r="A23" s="206">
        <v>18</v>
      </c>
      <c r="B23" s="205"/>
      <c r="C23" s="205"/>
      <c r="D23" s="216" t="s">
        <v>343</v>
      </c>
      <c r="E23" s="216"/>
      <c r="F23" s="216"/>
      <c r="G23" s="216"/>
      <c r="H23" s="216"/>
      <c r="I23" s="216"/>
      <c r="J23" s="216"/>
      <c r="K23" s="216"/>
      <c r="L23" s="216"/>
      <c r="M23" s="216"/>
      <c r="N23" s="216"/>
      <c r="O23" s="216"/>
      <c r="P23" s="216"/>
      <c r="Q23" s="216" t="s">
        <v>361</v>
      </c>
      <c r="R23" s="216"/>
      <c r="S23" s="216" t="s">
        <v>1166</v>
      </c>
      <c r="T23" s="216"/>
      <c r="U23" s="238">
        <f t="shared" si="1"/>
        <v>3</v>
      </c>
      <c r="V23" s="107"/>
    </row>
    <row r="24" spans="1:121" s="222" customFormat="1" ht="13.15" thickBot="1" x14ac:dyDescent="0.4">
      <c r="A24" s="220">
        <v>19</v>
      </c>
      <c r="B24" s="221"/>
      <c r="C24" s="221"/>
      <c r="D24" s="231" t="s">
        <v>344</v>
      </c>
      <c r="E24" s="231"/>
      <c r="F24" s="231"/>
      <c r="G24" s="231"/>
      <c r="H24" s="231"/>
      <c r="I24" s="231"/>
      <c r="J24" s="231"/>
      <c r="K24" s="231"/>
      <c r="L24" s="231"/>
      <c r="M24" s="231"/>
      <c r="N24" s="231"/>
      <c r="O24" s="231"/>
      <c r="P24" s="231"/>
      <c r="Q24" s="231" t="s">
        <v>278</v>
      </c>
      <c r="R24" s="231"/>
      <c r="S24" s="231" t="s">
        <v>1167</v>
      </c>
      <c r="T24" s="231"/>
      <c r="U24" s="239">
        <f>COUNTA(C24:T24)</f>
        <v>3</v>
      </c>
      <c r="V24" s="107"/>
      <c r="W24" s="108"/>
      <c r="X24" s="108"/>
      <c r="Y24" s="108"/>
      <c r="Z24" s="108"/>
      <c r="AA24" s="108"/>
      <c r="AB24" s="108"/>
      <c r="AC24" s="108"/>
      <c r="AD24" s="108"/>
      <c r="AE24" s="108"/>
      <c r="AF24" s="108"/>
      <c r="AG24" s="108"/>
      <c r="AH24" s="108"/>
      <c r="AI24" s="108"/>
      <c r="AJ24" s="108"/>
      <c r="AK24" s="108"/>
      <c r="AL24" s="108"/>
      <c r="AM24" s="108"/>
      <c r="AN24" s="108"/>
      <c r="AO24" s="108"/>
      <c r="AP24" s="108"/>
      <c r="AQ24" s="108"/>
      <c r="AR24" s="108"/>
      <c r="AS24" s="108"/>
      <c r="AT24" s="108"/>
      <c r="AU24" s="108"/>
      <c r="AV24" s="108"/>
      <c r="AW24" s="108"/>
      <c r="AX24" s="108"/>
      <c r="AY24" s="108"/>
      <c r="AZ24" s="108"/>
      <c r="BA24" s="108"/>
      <c r="BB24" s="108"/>
      <c r="BC24" s="108"/>
      <c r="BD24" s="108"/>
      <c r="BE24" s="108"/>
      <c r="BF24" s="108"/>
      <c r="BG24" s="108"/>
      <c r="BH24" s="108"/>
      <c r="BI24" s="108"/>
      <c r="BJ24" s="108"/>
      <c r="BK24" s="108"/>
      <c r="BL24" s="108"/>
      <c r="BM24" s="108"/>
      <c r="BN24" s="108"/>
      <c r="BO24" s="108"/>
      <c r="BP24" s="108"/>
      <c r="BQ24" s="108"/>
      <c r="BR24" s="108"/>
      <c r="BS24" s="108"/>
      <c r="BT24" s="108"/>
      <c r="BU24" s="108"/>
      <c r="BV24" s="108"/>
      <c r="BW24" s="108"/>
      <c r="BX24" s="108"/>
      <c r="BY24" s="108"/>
      <c r="CQ24" s="108"/>
      <c r="CR24" s="108"/>
      <c r="CS24" s="108"/>
      <c r="CT24" s="108"/>
      <c r="CU24" s="108"/>
      <c r="CV24" s="108"/>
      <c r="CW24" s="108"/>
      <c r="CX24" s="108"/>
      <c r="CY24" s="108"/>
      <c r="CZ24" s="108"/>
      <c r="DA24" s="108"/>
      <c r="DB24" s="108"/>
      <c r="DC24" s="108"/>
      <c r="DD24" s="108"/>
      <c r="DE24" s="108"/>
      <c r="DF24" s="108"/>
      <c r="DG24" s="108"/>
      <c r="DH24" s="108"/>
      <c r="DI24" s="108"/>
      <c r="DJ24" s="108"/>
      <c r="DK24" s="108"/>
      <c r="DL24" s="108"/>
      <c r="DM24" s="108"/>
      <c r="DN24" s="108"/>
      <c r="DO24" s="108"/>
      <c r="DP24" s="108"/>
      <c r="DQ24" s="108"/>
    </row>
    <row r="25" spans="1:121" ht="13.15" thickTop="1" x14ac:dyDescent="0.35">
      <c r="A25" s="218">
        <v>20</v>
      </c>
      <c r="B25" s="219"/>
      <c r="C25" s="219"/>
      <c r="D25" s="230" t="s">
        <v>241</v>
      </c>
      <c r="E25" s="230"/>
      <c r="F25" s="230"/>
      <c r="G25" s="230"/>
      <c r="H25" s="230"/>
      <c r="I25" s="230"/>
      <c r="J25" s="230"/>
      <c r="K25" s="230"/>
      <c r="L25" s="230"/>
      <c r="M25" s="216" t="s">
        <v>847</v>
      </c>
      <c r="N25" s="230"/>
      <c r="O25" s="230"/>
      <c r="P25" s="257"/>
      <c r="Q25" s="356" t="s">
        <v>279</v>
      </c>
      <c r="R25" s="230"/>
      <c r="S25" s="230"/>
      <c r="T25" s="216" t="s">
        <v>996</v>
      </c>
      <c r="U25" s="238">
        <f t="shared" ref="U25:U82" si="2">COUNTA(C25:T25)</f>
        <v>4</v>
      </c>
      <c r="V25" s="107"/>
    </row>
    <row r="26" spans="1:121" x14ac:dyDescent="0.35">
      <c r="A26" s="206">
        <v>21</v>
      </c>
      <c r="B26" s="205"/>
      <c r="C26" s="205"/>
      <c r="D26" s="216" t="s">
        <v>345</v>
      </c>
      <c r="E26" s="216"/>
      <c r="F26" s="216"/>
      <c r="G26" s="216"/>
      <c r="H26" s="216"/>
      <c r="I26" s="216"/>
      <c r="J26" s="216"/>
      <c r="K26" s="216"/>
      <c r="L26" s="216"/>
      <c r="M26" s="216" t="s">
        <v>285</v>
      </c>
      <c r="N26" s="216"/>
      <c r="O26" s="216"/>
      <c r="P26" s="216"/>
      <c r="Q26" s="357" t="s">
        <v>362</v>
      </c>
      <c r="R26" s="216"/>
      <c r="S26" s="216" t="s">
        <v>244</v>
      </c>
      <c r="T26" s="216"/>
      <c r="U26" s="238">
        <f t="shared" si="2"/>
        <v>4</v>
      </c>
      <c r="V26" s="107"/>
    </row>
    <row r="27" spans="1:121" x14ac:dyDescent="0.35">
      <c r="A27" s="206">
        <v>22</v>
      </c>
      <c r="B27" s="205"/>
      <c r="C27" s="205"/>
      <c r="D27" s="216" t="s">
        <v>346</v>
      </c>
      <c r="E27" s="216"/>
      <c r="F27" s="216"/>
      <c r="G27" s="216"/>
      <c r="H27" s="216"/>
      <c r="I27" s="216"/>
      <c r="J27" s="216"/>
      <c r="K27" s="216"/>
      <c r="L27" s="216"/>
      <c r="M27" s="216" t="s">
        <v>997</v>
      </c>
      <c r="N27" s="252"/>
      <c r="O27" s="257"/>
      <c r="P27" s="216"/>
      <c r="Q27" s="357" t="s">
        <v>242</v>
      </c>
      <c r="R27" s="216"/>
      <c r="S27" s="216" t="s">
        <v>1168</v>
      </c>
      <c r="T27" s="216"/>
      <c r="U27" s="238">
        <f t="shared" si="2"/>
        <v>4</v>
      </c>
      <c r="V27" s="107"/>
    </row>
    <row r="28" spans="1:121" x14ac:dyDescent="0.35">
      <c r="A28" s="249">
        <v>23</v>
      </c>
      <c r="B28" s="250"/>
      <c r="C28" s="250"/>
      <c r="D28" s="251" t="s">
        <v>1003</v>
      </c>
      <c r="E28" s="251"/>
      <c r="F28" s="251"/>
      <c r="G28" s="251"/>
      <c r="H28" s="251"/>
      <c r="I28" s="251"/>
      <c r="J28" s="251"/>
      <c r="K28" s="251"/>
      <c r="L28" s="251"/>
      <c r="M28" s="216" t="s">
        <v>837</v>
      </c>
      <c r="N28" s="251"/>
      <c r="O28" s="257"/>
      <c r="P28" s="251"/>
      <c r="Q28" s="251" t="s">
        <v>1066</v>
      </c>
      <c r="R28" s="251"/>
      <c r="S28" s="251" t="s">
        <v>341</v>
      </c>
      <c r="T28" s="251"/>
      <c r="U28" s="238">
        <f t="shared" si="2"/>
        <v>4</v>
      </c>
      <c r="V28" s="107"/>
    </row>
    <row r="29" spans="1:121" ht="13.15" thickBot="1" x14ac:dyDescent="0.4">
      <c r="A29" s="220">
        <v>24</v>
      </c>
      <c r="B29" s="221"/>
      <c r="C29" s="221"/>
      <c r="D29" s="231" t="s">
        <v>992</v>
      </c>
      <c r="E29" s="231"/>
      <c r="F29" s="231"/>
      <c r="G29" s="231"/>
      <c r="H29" s="231"/>
      <c r="I29" s="231"/>
      <c r="J29" s="231"/>
      <c r="K29" s="231"/>
      <c r="L29" s="231"/>
      <c r="M29" s="436" t="s">
        <v>286</v>
      </c>
      <c r="N29" s="231"/>
      <c r="O29" s="437"/>
      <c r="P29" s="231"/>
      <c r="Q29" s="231" t="s">
        <v>1160</v>
      </c>
      <c r="R29" s="231"/>
      <c r="S29" s="231"/>
      <c r="T29" s="231"/>
      <c r="U29" s="239">
        <f>COUNTA(C29:T29)</f>
        <v>3</v>
      </c>
      <c r="V29" s="107"/>
    </row>
    <row r="30" spans="1:121" ht="13.15" thickTop="1" x14ac:dyDescent="0.35">
      <c r="A30" s="434">
        <v>25</v>
      </c>
      <c r="B30" s="219"/>
      <c r="C30" s="219"/>
      <c r="D30" s="230" t="s">
        <v>991</v>
      </c>
      <c r="E30" s="230"/>
      <c r="F30" s="230"/>
      <c r="G30" s="230"/>
      <c r="H30" s="230"/>
      <c r="I30" s="230"/>
      <c r="J30" s="230"/>
      <c r="K30" s="230"/>
      <c r="L30" s="230"/>
      <c r="M30" s="230" t="s">
        <v>287</v>
      </c>
      <c r="N30" s="230"/>
      <c r="O30" s="435"/>
      <c r="P30" s="230"/>
      <c r="Q30" s="230" t="s">
        <v>1161</v>
      </c>
      <c r="R30" s="230"/>
      <c r="S30" s="230"/>
      <c r="T30" s="230"/>
      <c r="U30" s="238">
        <f t="shared" si="2"/>
        <v>3</v>
      </c>
      <c r="V30" s="107"/>
    </row>
    <row r="31" spans="1:121" ht="12" customHeight="1" x14ac:dyDescent="0.35">
      <c r="A31" s="256">
        <v>26</v>
      </c>
      <c r="B31" s="205"/>
      <c r="C31" s="205"/>
      <c r="D31" s="216" t="s">
        <v>1163</v>
      </c>
      <c r="E31" s="216"/>
      <c r="F31" s="216"/>
      <c r="G31" s="216"/>
      <c r="H31" s="216"/>
      <c r="I31" s="216"/>
      <c r="J31" s="216"/>
      <c r="K31" s="216"/>
      <c r="L31" s="216"/>
      <c r="M31" s="216" t="s">
        <v>289</v>
      </c>
      <c r="N31" s="216"/>
      <c r="O31" s="257"/>
      <c r="P31" s="216"/>
      <c r="Q31" s="216" t="s">
        <v>1162</v>
      </c>
      <c r="R31" s="216"/>
      <c r="S31" s="216"/>
      <c r="T31" s="216"/>
      <c r="U31" s="238">
        <f t="shared" si="2"/>
        <v>3</v>
      </c>
      <c r="V31" s="107"/>
    </row>
    <row r="32" spans="1:121" ht="14.25" customHeight="1" x14ac:dyDescent="0.35">
      <c r="A32" s="206">
        <v>27</v>
      </c>
      <c r="B32" s="205"/>
      <c r="C32" s="205"/>
      <c r="D32" s="514" t="s">
        <v>1523</v>
      </c>
      <c r="E32" s="216"/>
      <c r="F32" s="216"/>
      <c r="G32" s="216"/>
      <c r="H32" s="216"/>
      <c r="I32" s="216"/>
      <c r="J32" s="216"/>
      <c r="K32" s="216"/>
      <c r="L32" s="216"/>
      <c r="M32" s="216" t="s">
        <v>846</v>
      </c>
      <c r="N32" s="216"/>
      <c r="O32" s="216"/>
      <c r="P32" s="216"/>
      <c r="Q32" s="216"/>
      <c r="R32" s="216"/>
      <c r="S32" s="251" t="s">
        <v>1530</v>
      </c>
      <c r="T32" s="216"/>
      <c r="U32" s="238">
        <f t="shared" si="2"/>
        <v>3</v>
      </c>
      <c r="V32" s="107"/>
    </row>
    <row r="33" spans="1:121" ht="15.75" customHeight="1" outlineLevel="1" x14ac:dyDescent="0.35">
      <c r="A33" s="206">
        <v>28</v>
      </c>
      <c r="B33" s="205"/>
      <c r="C33" s="205"/>
      <c r="D33" s="216" t="s">
        <v>1597</v>
      </c>
      <c r="E33" s="216"/>
      <c r="F33" s="216"/>
      <c r="G33" s="216"/>
      <c r="H33" s="216"/>
      <c r="I33" s="216"/>
      <c r="J33" s="216"/>
      <c r="K33" s="216"/>
      <c r="L33" s="216"/>
      <c r="M33" s="230"/>
      <c r="N33" s="216"/>
      <c r="O33" s="216"/>
      <c r="P33" s="216"/>
      <c r="Q33" s="216"/>
      <c r="R33" s="216"/>
      <c r="S33" s="251" t="s">
        <v>988</v>
      </c>
      <c r="T33" s="216"/>
      <c r="U33" s="238">
        <f t="shared" si="2"/>
        <v>2</v>
      </c>
      <c r="V33" s="107"/>
    </row>
    <row r="34" spans="1:121" ht="16.7" customHeight="1" thickBot="1" x14ac:dyDescent="0.4">
      <c r="A34" s="249">
        <v>29</v>
      </c>
      <c r="B34" s="250"/>
      <c r="C34" s="250"/>
      <c r="D34" s="251"/>
      <c r="E34" s="251"/>
      <c r="F34" s="251"/>
      <c r="G34" s="251"/>
      <c r="H34" s="251"/>
      <c r="I34" s="251"/>
      <c r="J34" s="251"/>
      <c r="K34" s="251"/>
      <c r="L34" s="251"/>
      <c r="M34" s="251"/>
      <c r="N34" s="251"/>
      <c r="O34" s="251"/>
      <c r="P34" s="251"/>
      <c r="Q34" s="251"/>
      <c r="R34" s="251"/>
      <c r="S34" s="251" t="s">
        <v>381</v>
      </c>
      <c r="T34" s="251"/>
      <c r="U34" s="238">
        <f t="shared" si="2"/>
        <v>1</v>
      </c>
      <c r="V34" s="107"/>
    </row>
    <row r="35" spans="1:121" ht="13.7" customHeight="1" x14ac:dyDescent="0.35">
      <c r="A35" s="400">
        <v>30</v>
      </c>
      <c r="B35" s="401"/>
      <c r="C35" s="401"/>
      <c r="D35" s="402"/>
      <c r="E35" s="402"/>
      <c r="F35" s="402"/>
      <c r="G35" s="402"/>
      <c r="H35" s="402"/>
      <c r="I35" s="402"/>
      <c r="J35" s="402"/>
      <c r="K35" s="402"/>
      <c r="L35" s="402"/>
      <c r="M35" s="402"/>
      <c r="N35" s="402"/>
      <c r="O35" s="402"/>
      <c r="P35" s="402"/>
      <c r="Q35" s="504" t="s">
        <v>1443</v>
      </c>
      <c r="R35" s="402"/>
      <c r="S35" s="402" t="s">
        <v>331</v>
      </c>
      <c r="T35" s="402"/>
      <c r="U35" s="238">
        <f t="shared" si="2"/>
        <v>2</v>
      </c>
      <c r="V35" s="107"/>
    </row>
    <row r="36" spans="1:121" x14ac:dyDescent="0.35">
      <c r="A36" s="206">
        <v>31</v>
      </c>
      <c r="B36" s="205"/>
      <c r="C36" s="205"/>
      <c r="D36" s="216"/>
      <c r="E36" s="216"/>
      <c r="F36" s="216"/>
      <c r="G36" s="216"/>
      <c r="H36" s="216"/>
      <c r="I36" s="216"/>
      <c r="J36" s="216"/>
      <c r="K36" s="216"/>
      <c r="L36" s="216"/>
      <c r="M36" s="252"/>
      <c r="N36" s="216"/>
      <c r="O36" s="216"/>
      <c r="P36" s="216"/>
      <c r="Q36" s="216"/>
      <c r="R36" s="216"/>
      <c r="S36" s="216" t="s">
        <v>280</v>
      </c>
      <c r="T36" s="216"/>
      <c r="U36" s="238">
        <f t="shared" si="2"/>
        <v>1</v>
      </c>
      <c r="V36" s="107"/>
    </row>
    <row r="37" spans="1:121" x14ac:dyDescent="0.35">
      <c r="A37" s="206">
        <v>32</v>
      </c>
      <c r="B37" s="205"/>
      <c r="C37" s="205"/>
      <c r="D37" s="216"/>
      <c r="E37" s="216"/>
      <c r="F37" s="216"/>
      <c r="G37" s="216"/>
      <c r="H37" s="216"/>
      <c r="I37" s="216"/>
      <c r="J37" s="216"/>
      <c r="K37" s="216"/>
      <c r="L37" s="216"/>
      <c r="M37" s="252"/>
      <c r="N37" s="216"/>
      <c r="O37" s="216"/>
      <c r="P37" s="216"/>
      <c r="Q37" s="216"/>
      <c r="R37" s="216"/>
      <c r="S37" s="216" t="s">
        <v>245</v>
      </c>
      <c r="T37" s="216"/>
      <c r="U37" s="238">
        <f t="shared" si="2"/>
        <v>1</v>
      </c>
      <c r="V37" s="107"/>
    </row>
    <row r="38" spans="1:121" x14ac:dyDescent="0.35">
      <c r="A38" s="206">
        <v>33</v>
      </c>
      <c r="B38" s="205"/>
      <c r="C38" s="205"/>
      <c r="D38" s="216"/>
      <c r="E38" s="216"/>
      <c r="F38" s="216"/>
      <c r="G38" s="216"/>
      <c r="H38" s="216"/>
      <c r="I38" s="216"/>
      <c r="J38" s="216"/>
      <c r="K38" s="216"/>
      <c r="L38" s="216"/>
      <c r="M38" s="252"/>
      <c r="N38" s="216"/>
      <c r="O38" s="216"/>
      <c r="P38" s="216"/>
      <c r="Q38" s="216"/>
      <c r="R38" s="216"/>
      <c r="S38" s="216" t="s">
        <v>281</v>
      </c>
      <c r="T38" s="216"/>
      <c r="U38" s="238">
        <f t="shared" si="2"/>
        <v>1</v>
      </c>
      <c r="V38" s="107"/>
    </row>
    <row r="39" spans="1:121" ht="13.15" thickBot="1" x14ac:dyDescent="0.4">
      <c r="A39" s="220">
        <v>34</v>
      </c>
      <c r="B39" s="221"/>
      <c r="C39" s="221"/>
      <c r="D39" s="231"/>
      <c r="E39" s="231"/>
      <c r="F39" s="231"/>
      <c r="G39" s="231"/>
      <c r="H39" s="231"/>
      <c r="I39" s="231"/>
      <c r="J39" s="231"/>
      <c r="K39" s="231"/>
      <c r="L39" s="231"/>
      <c r="M39" s="440"/>
      <c r="N39" s="231"/>
      <c r="O39" s="231"/>
      <c r="P39" s="231"/>
      <c r="Q39" s="231"/>
      <c r="R39" s="231"/>
      <c r="S39" s="231" t="s">
        <v>282</v>
      </c>
      <c r="T39" s="231"/>
      <c r="U39" s="239">
        <f t="shared" si="2"/>
        <v>1</v>
      </c>
      <c r="V39" s="107"/>
    </row>
    <row r="40" spans="1:121" ht="13.15" thickTop="1" x14ac:dyDescent="0.35">
      <c r="A40" s="218">
        <v>35</v>
      </c>
      <c r="B40" s="219"/>
      <c r="C40" s="219"/>
      <c r="D40" s="230"/>
      <c r="E40" s="230"/>
      <c r="F40" s="230"/>
      <c r="G40" s="230"/>
      <c r="H40" s="230"/>
      <c r="I40" s="230"/>
      <c r="J40" s="230"/>
      <c r="K40" s="230"/>
      <c r="L40" s="438"/>
      <c r="M40" s="439"/>
      <c r="N40" s="230"/>
      <c r="O40" s="230"/>
      <c r="P40" s="230"/>
      <c r="Q40" s="230"/>
      <c r="R40" s="230"/>
      <c r="S40" s="230" t="s">
        <v>283</v>
      </c>
      <c r="T40" s="230"/>
      <c r="U40" s="238">
        <f t="shared" si="2"/>
        <v>1</v>
      </c>
      <c r="V40" s="107"/>
    </row>
    <row r="41" spans="1:121" x14ac:dyDescent="0.35">
      <c r="A41" s="206">
        <v>36</v>
      </c>
      <c r="B41" s="205"/>
      <c r="C41" s="205"/>
      <c r="D41" s="216"/>
      <c r="E41" s="216"/>
      <c r="F41" s="216"/>
      <c r="G41" s="216"/>
      <c r="H41" s="216"/>
      <c r="I41" s="216"/>
      <c r="J41" s="216"/>
      <c r="K41" s="216"/>
      <c r="L41" s="216"/>
      <c r="M41" s="216"/>
      <c r="N41" s="216"/>
      <c r="O41" s="216"/>
      <c r="P41" s="216"/>
      <c r="Q41" s="216"/>
      <c r="R41" s="216"/>
      <c r="S41" s="216" t="s">
        <v>1001</v>
      </c>
      <c r="T41" s="216"/>
      <c r="U41" s="238">
        <f t="shared" si="2"/>
        <v>1</v>
      </c>
      <c r="V41" s="107"/>
    </row>
    <row r="42" spans="1:121" ht="16.25" customHeight="1" x14ac:dyDescent="0.35">
      <c r="A42" s="206">
        <v>37</v>
      </c>
      <c r="B42" s="250"/>
      <c r="C42" s="250"/>
      <c r="D42" s="251"/>
      <c r="E42" s="251"/>
      <c r="F42" s="251"/>
      <c r="G42" s="251"/>
      <c r="H42" s="251"/>
      <c r="I42" s="251"/>
      <c r="J42" s="251"/>
      <c r="K42" s="251"/>
      <c r="L42" s="251"/>
      <c r="M42" s="251"/>
      <c r="N42" s="251"/>
      <c r="O42" s="251"/>
      <c r="P42" s="251"/>
      <c r="Q42" s="251"/>
      <c r="R42" s="251"/>
      <c r="S42" s="251" t="s">
        <v>332</v>
      </c>
      <c r="T42" s="251"/>
      <c r="U42" s="238">
        <f t="shared" si="2"/>
        <v>1</v>
      </c>
      <c r="V42" s="107"/>
    </row>
    <row r="43" spans="1:121" s="222" customFormat="1" ht="16.25" customHeight="1" thickBot="1" x14ac:dyDescent="0.4">
      <c r="A43" s="206">
        <v>38</v>
      </c>
      <c r="B43" s="250"/>
      <c r="C43" s="250"/>
      <c r="D43" s="251"/>
      <c r="E43" s="251"/>
      <c r="F43" s="251"/>
      <c r="G43" s="251"/>
      <c r="H43" s="251"/>
      <c r="I43" s="251"/>
      <c r="J43" s="251"/>
      <c r="K43" s="251"/>
      <c r="L43" s="251"/>
      <c r="M43" s="251"/>
      <c r="N43" s="251"/>
      <c r="O43" s="251"/>
      <c r="P43" s="251"/>
      <c r="Q43" s="251"/>
      <c r="R43" s="251"/>
      <c r="S43" s="251" t="s">
        <v>382</v>
      </c>
      <c r="T43" s="251"/>
      <c r="U43" s="238">
        <f t="shared" si="2"/>
        <v>1</v>
      </c>
      <c r="V43" s="107"/>
      <c r="W43" s="108"/>
      <c r="X43" s="108"/>
      <c r="Y43" s="108"/>
      <c r="Z43" s="108"/>
      <c r="AA43" s="108"/>
      <c r="AB43" s="108"/>
      <c r="AC43" s="108"/>
      <c r="AD43" s="108"/>
      <c r="AE43" s="108"/>
      <c r="AF43" s="108"/>
      <c r="AG43" s="108"/>
      <c r="AH43" s="108"/>
      <c r="AI43" s="108"/>
      <c r="AJ43" s="108"/>
      <c r="AK43" s="108"/>
      <c r="AL43" s="108"/>
      <c r="AM43" s="108"/>
      <c r="AN43" s="108"/>
      <c r="AO43" s="108"/>
      <c r="AP43" s="108"/>
      <c r="AQ43" s="108"/>
      <c r="AR43" s="108"/>
      <c r="AS43" s="108"/>
      <c r="AT43" s="108"/>
      <c r="AU43" s="108"/>
      <c r="AV43" s="108"/>
      <c r="AW43" s="108"/>
      <c r="AX43" s="108"/>
      <c r="AY43" s="108"/>
      <c r="AZ43" s="108"/>
      <c r="BA43" s="108"/>
      <c r="BB43" s="108"/>
      <c r="BC43" s="108"/>
      <c r="BD43" s="108"/>
      <c r="BE43" s="108"/>
      <c r="BF43" s="108"/>
      <c r="BG43" s="108"/>
      <c r="BH43" s="108"/>
      <c r="BI43" s="108"/>
      <c r="BJ43" s="108"/>
      <c r="BK43" s="108"/>
      <c r="BL43" s="108"/>
      <c r="BM43" s="108"/>
      <c r="BN43" s="108"/>
      <c r="BO43" s="108"/>
      <c r="BP43" s="108"/>
      <c r="BQ43" s="108"/>
      <c r="BR43" s="108"/>
      <c r="BS43" s="108"/>
      <c r="BT43" s="108"/>
      <c r="BU43" s="108"/>
      <c r="BV43" s="108"/>
      <c r="BW43" s="108"/>
      <c r="BX43" s="108"/>
      <c r="BY43" s="108"/>
      <c r="CQ43" s="108"/>
      <c r="CR43" s="108"/>
      <c r="CS43" s="108"/>
      <c r="CT43" s="108"/>
      <c r="CU43" s="108"/>
      <c r="CV43" s="108"/>
      <c r="CW43" s="108"/>
      <c r="CX43" s="108"/>
      <c r="CY43" s="108"/>
      <c r="CZ43" s="108"/>
      <c r="DA43" s="108"/>
      <c r="DB43" s="108"/>
      <c r="DC43" s="108"/>
      <c r="DD43" s="108"/>
      <c r="DE43" s="108"/>
      <c r="DF43" s="108"/>
      <c r="DG43" s="108"/>
      <c r="DH43" s="108"/>
      <c r="DI43" s="108"/>
      <c r="DJ43" s="108"/>
      <c r="DK43" s="108"/>
      <c r="DL43" s="108"/>
      <c r="DM43" s="108"/>
      <c r="DN43" s="108"/>
      <c r="DO43" s="108"/>
      <c r="DP43" s="108"/>
      <c r="DQ43" s="108"/>
    </row>
    <row r="44" spans="1:121" ht="16.25" customHeight="1" outlineLevel="1" thickTop="1" thickBot="1" x14ac:dyDescent="0.4">
      <c r="A44" s="220">
        <v>39</v>
      </c>
      <c r="B44" s="221"/>
      <c r="C44" s="221"/>
      <c r="D44" s="231"/>
      <c r="E44" s="231"/>
      <c r="F44" s="231"/>
      <c r="G44" s="231"/>
      <c r="H44" s="231"/>
      <c r="I44" s="231"/>
      <c r="J44" s="231"/>
      <c r="K44" s="231"/>
      <c r="L44" s="231"/>
      <c r="M44" s="231"/>
      <c r="N44" s="231"/>
      <c r="O44" s="231"/>
      <c r="P44" s="231"/>
      <c r="Q44" s="231"/>
      <c r="R44" s="231"/>
      <c r="S44" s="231" t="s">
        <v>383</v>
      </c>
      <c r="T44" s="231"/>
      <c r="U44" s="239">
        <f t="shared" si="2"/>
        <v>1</v>
      </c>
      <c r="V44" s="107"/>
    </row>
    <row r="45" spans="1:121" ht="13.15" thickTop="1" x14ac:dyDescent="0.35">
      <c r="A45" s="206">
        <v>40</v>
      </c>
      <c r="B45" s="205"/>
      <c r="C45" s="205"/>
      <c r="D45" s="216"/>
      <c r="E45" s="216"/>
      <c r="F45" s="216"/>
      <c r="G45" s="216"/>
      <c r="H45" s="216"/>
      <c r="I45" s="216"/>
      <c r="J45" s="216"/>
      <c r="K45" s="216"/>
      <c r="L45" s="216"/>
      <c r="M45" s="216" t="s">
        <v>843</v>
      </c>
      <c r="N45" s="216"/>
      <c r="O45" s="216"/>
      <c r="P45" s="216"/>
      <c r="Q45" s="216"/>
      <c r="R45" s="216"/>
      <c r="S45" s="216" t="s">
        <v>246</v>
      </c>
      <c r="T45" s="216"/>
      <c r="U45" s="238">
        <f t="shared" si="2"/>
        <v>2</v>
      </c>
      <c r="V45" s="107"/>
    </row>
    <row r="46" spans="1:121" x14ac:dyDescent="0.35">
      <c r="A46" s="206">
        <v>41</v>
      </c>
      <c r="B46" s="205"/>
      <c r="C46" s="205"/>
      <c r="D46" s="216"/>
      <c r="E46" s="216"/>
      <c r="F46" s="216"/>
      <c r="G46" s="216"/>
      <c r="H46" s="216"/>
      <c r="I46" s="216"/>
      <c r="J46" s="216"/>
      <c r="K46" s="216"/>
      <c r="L46" s="216"/>
      <c r="M46" s="216" t="s">
        <v>838</v>
      </c>
      <c r="N46" s="216"/>
      <c r="O46" s="216"/>
      <c r="P46" s="216"/>
      <c r="Q46" s="216"/>
      <c r="R46" s="216"/>
      <c r="S46" s="216" t="s">
        <v>1002</v>
      </c>
      <c r="T46" s="216"/>
      <c r="U46" s="238">
        <f t="shared" si="2"/>
        <v>2</v>
      </c>
      <c r="V46" s="107"/>
    </row>
    <row r="47" spans="1:121" s="227" customFormat="1" ht="15" customHeight="1" x14ac:dyDescent="0.35">
      <c r="A47" s="206">
        <v>42</v>
      </c>
      <c r="B47" s="205"/>
      <c r="C47" s="205"/>
      <c r="D47" s="216"/>
      <c r="E47" s="216"/>
      <c r="F47" s="216"/>
      <c r="G47" s="216"/>
      <c r="H47" s="216"/>
      <c r="I47" s="216"/>
      <c r="J47" s="216"/>
      <c r="K47" s="216"/>
      <c r="L47" s="216"/>
      <c r="M47" s="216" t="s">
        <v>998</v>
      </c>
      <c r="N47" s="216"/>
      <c r="O47" s="216"/>
      <c r="P47" s="216"/>
      <c r="Q47" s="216"/>
      <c r="R47" s="216"/>
      <c r="S47" s="216" t="s">
        <v>247</v>
      </c>
      <c r="T47" s="216"/>
      <c r="U47" s="240">
        <f t="shared" si="2"/>
        <v>2</v>
      </c>
      <c r="V47" s="107"/>
      <c r="W47" s="108"/>
      <c r="X47" s="108"/>
      <c r="Y47" s="108"/>
      <c r="Z47" s="108"/>
      <c r="AA47" s="108"/>
      <c r="AB47" s="108"/>
      <c r="AC47" s="108"/>
      <c r="AD47" s="108"/>
      <c r="AE47" s="108"/>
      <c r="AF47" s="108"/>
      <c r="AG47" s="108"/>
      <c r="AH47" s="108"/>
      <c r="AI47" s="108"/>
      <c r="AJ47" s="108"/>
      <c r="AK47" s="108"/>
      <c r="AL47" s="108"/>
      <c r="AM47" s="108"/>
      <c r="AN47" s="108"/>
      <c r="AO47" s="108"/>
      <c r="AP47" s="108"/>
      <c r="AQ47" s="108"/>
      <c r="AR47" s="108"/>
      <c r="AS47" s="108"/>
      <c r="AT47" s="108"/>
      <c r="AU47" s="108"/>
      <c r="AV47" s="108"/>
      <c r="AW47" s="108"/>
      <c r="AX47" s="108"/>
      <c r="AY47" s="108"/>
      <c r="AZ47" s="108"/>
      <c r="BA47" s="108"/>
      <c r="BB47" s="108"/>
      <c r="BC47" s="108"/>
      <c r="BD47" s="108"/>
      <c r="BE47" s="108"/>
      <c r="BF47" s="108"/>
      <c r="BG47" s="108"/>
      <c r="BH47" s="108"/>
      <c r="BI47" s="108"/>
      <c r="BJ47" s="108"/>
      <c r="BK47" s="108"/>
      <c r="BL47" s="108"/>
      <c r="BM47" s="108"/>
      <c r="BN47" s="108"/>
      <c r="BO47" s="108"/>
      <c r="BP47" s="108"/>
      <c r="BQ47" s="108"/>
      <c r="BR47" s="108"/>
      <c r="BS47" s="108"/>
      <c r="BT47" s="108"/>
      <c r="BU47" s="108"/>
      <c r="BV47" s="108"/>
      <c r="BW47" s="108"/>
      <c r="BX47" s="108"/>
      <c r="BY47" s="108"/>
      <c r="CQ47" s="108"/>
      <c r="CR47" s="108"/>
      <c r="CS47" s="108"/>
      <c r="CT47" s="108"/>
      <c r="CU47" s="108"/>
      <c r="CV47" s="108"/>
      <c r="CW47" s="108"/>
      <c r="CX47" s="108"/>
      <c r="CY47" s="108"/>
      <c r="CZ47" s="108"/>
      <c r="DA47" s="108"/>
      <c r="DB47" s="108"/>
      <c r="DC47" s="108"/>
      <c r="DD47" s="108"/>
      <c r="DE47" s="108"/>
      <c r="DF47" s="108"/>
      <c r="DG47" s="108"/>
      <c r="DH47" s="108"/>
      <c r="DI47" s="108"/>
      <c r="DJ47" s="108"/>
      <c r="DK47" s="108"/>
      <c r="DL47" s="108"/>
      <c r="DM47" s="108"/>
      <c r="DN47" s="108"/>
      <c r="DO47" s="108"/>
      <c r="DP47" s="108"/>
      <c r="DQ47" s="108"/>
    </row>
    <row r="48" spans="1:121" ht="15" customHeight="1" x14ac:dyDescent="0.35">
      <c r="A48" s="206">
        <v>43</v>
      </c>
      <c r="B48" s="250"/>
      <c r="C48" s="250"/>
      <c r="D48" s="251"/>
      <c r="E48" s="251"/>
      <c r="F48" s="251"/>
      <c r="G48" s="251"/>
      <c r="H48" s="251"/>
      <c r="I48" s="251"/>
      <c r="J48" s="251"/>
      <c r="K48" s="251"/>
      <c r="L48" s="251"/>
      <c r="M48" s="216" t="s">
        <v>839</v>
      </c>
      <c r="N48" s="251"/>
      <c r="O48" s="251"/>
      <c r="P48" s="251"/>
      <c r="Q48" s="251"/>
      <c r="R48" s="251"/>
      <c r="S48" s="251"/>
      <c r="T48" s="251"/>
      <c r="U48" s="240">
        <f t="shared" si="2"/>
        <v>1</v>
      </c>
      <c r="V48" s="107"/>
    </row>
    <row r="49" spans="1:121" ht="15" customHeight="1" x14ac:dyDescent="0.35">
      <c r="A49" s="206">
        <v>44</v>
      </c>
      <c r="B49" s="250"/>
      <c r="C49" s="250"/>
      <c r="D49" s="251"/>
      <c r="E49" s="251"/>
      <c r="F49" s="251"/>
      <c r="G49" s="251"/>
      <c r="H49" s="251"/>
      <c r="I49" s="251"/>
      <c r="J49" s="251"/>
      <c r="K49" s="251"/>
      <c r="L49" s="251"/>
      <c r="M49" s="216" t="s">
        <v>840</v>
      </c>
      <c r="N49" s="251"/>
      <c r="O49" s="251"/>
      <c r="P49" s="251"/>
      <c r="Q49" s="251"/>
      <c r="R49" s="251"/>
      <c r="S49" s="251"/>
      <c r="T49" s="251"/>
      <c r="U49" s="240">
        <f t="shared" si="2"/>
        <v>1</v>
      </c>
      <c r="V49" s="107"/>
    </row>
    <row r="50" spans="1:121" ht="15" customHeight="1" x14ac:dyDescent="0.35">
      <c r="A50" s="206">
        <v>45</v>
      </c>
      <c r="B50" s="250"/>
      <c r="C50" s="250"/>
      <c r="D50" s="251"/>
      <c r="E50" s="251"/>
      <c r="F50" s="251"/>
      <c r="G50" s="251"/>
      <c r="H50" s="251"/>
      <c r="I50" s="251"/>
      <c r="J50" s="251"/>
      <c r="K50" s="251"/>
      <c r="L50" s="251"/>
      <c r="M50" s="216" t="s">
        <v>841</v>
      </c>
      <c r="N50" s="251"/>
      <c r="O50" s="251"/>
      <c r="P50" s="251"/>
      <c r="Q50" s="251"/>
      <c r="R50" s="251"/>
      <c r="S50" s="251"/>
      <c r="T50" s="251"/>
      <c r="U50" s="240">
        <f t="shared" si="2"/>
        <v>1</v>
      </c>
      <c r="V50" s="107"/>
    </row>
    <row r="51" spans="1:121" ht="15" customHeight="1" x14ac:dyDescent="0.35">
      <c r="A51" s="206">
        <v>46</v>
      </c>
      <c r="B51" s="250"/>
      <c r="C51" s="250"/>
      <c r="D51" s="251"/>
      <c r="E51" s="251"/>
      <c r="F51" s="251"/>
      <c r="G51" s="251"/>
      <c r="H51" s="251"/>
      <c r="I51" s="251"/>
      <c r="J51" s="251"/>
      <c r="K51" s="251"/>
      <c r="L51" s="251"/>
      <c r="M51" s="216" t="s">
        <v>842</v>
      </c>
      <c r="N51" s="251"/>
      <c r="O51" s="251"/>
      <c r="P51" s="251"/>
      <c r="Q51" s="251"/>
      <c r="R51" s="251"/>
      <c r="S51" s="251"/>
      <c r="T51" s="251"/>
      <c r="U51" s="240">
        <f t="shared" si="2"/>
        <v>1</v>
      </c>
      <c r="V51" s="107"/>
    </row>
    <row r="52" spans="1:121" ht="14.25" customHeight="1" x14ac:dyDescent="0.35">
      <c r="A52" s="206">
        <v>47</v>
      </c>
      <c r="B52" s="205"/>
      <c r="C52" s="205"/>
      <c r="D52" s="216"/>
      <c r="E52" s="216"/>
      <c r="F52" s="216"/>
      <c r="G52" s="216"/>
      <c r="H52" s="216"/>
      <c r="I52" s="216"/>
      <c r="J52" s="216"/>
      <c r="K52" s="216"/>
      <c r="L52" s="216"/>
      <c r="M52" s="403" t="s">
        <v>994</v>
      </c>
      <c r="N52" s="216"/>
      <c r="O52" s="216"/>
      <c r="P52" s="216"/>
      <c r="Q52" s="216"/>
      <c r="R52" s="216"/>
      <c r="S52" s="216"/>
      <c r="T52" s="216"/>
      <c r="U52" s="238">
        <f t="shared" si="2"/>
        <v>1</v>
      </c>
      <c r="V52" s="107"/>
    </row>
    <row r="53" spans="1:121" ht="15" hidden="1" customHeight="1" outlineLevel="1" x14ac:dyDescent="0.35">
      <c r="A53" s="206">
        <v>48</v>
      </c>
      <c r="B53" s="250"/>
      <c r="C53" s="250"/>
      <c r="D53" s="251"/>
      <c r="E53" s="251"/>
      <c r="F53" s="251"/>
      <c r="G53" s="251"/>
      <c r="H53" s="251"/>
      <c r="I53" s="251"/>
      <c r="J53" s="251"/>
      <c r="K53" s="251"/>
      <c r="L53" s="251"/>
      <c r="M53" s="251"/>
      <c r="N53" s="251"/>
      <c r="O53" s="251"/>
      <c r="P53" s="251"/>
      <c r="Q53" s="251"/>
      <c r="R53" s="251"/>
      <c r="S53" s="251"/>
      <c r="T53" s="251"/>
      <c r="U53" s="240">
        <f t="shared" si="2"/>
        <v>0</v>
      </c>
      <c r="V53" s="107"/>
    </row>
    <row r="54" spans="1:121" ht="15" hidden="1" customHeight="1" outlineLevel="1" x14ac:dyDescent="0.35">
      <c r="A54" s="206">
        <v>49</v>
      </c>
      <c r="B54" s="250"/>
      <c r="C54" s="250"/>
      <c r="D54" s="251"/>
      <c r="E54" s="251"/>
      <c r="F54" s="251"/>
      <c r="G54" s="251"/>
      <c r="H54" s="251"/>
      <c r="I54" s="251"/>
      <c r="J54" s="251"/>
      <c r="K54" s="251"/>
      <c r="L54" s="251"/>
      <c r="M54" s="251"/>
      <c r="N54" s="251"/>
      <c r="O54" s="251"/>
      <c r="P54" s="251"/>
      <c r="Q54" s="251"/>
      <c r="R54" s="251"/>
      <c r="S54" s="251"/>
      <c r="T54" s="251"/>
      <c r="U54" s="240">
        <f t="shared" si="2"/>
        <v>0</v>
      </c>
      <c r="V54" s="107"/>
    </row>
    <row r="55" spans="1:121" s="222" customFormat="1" ht="6.75" customHeight="1" collapsed="1" thickBot="1" x14ac:dyDescent="0.4">
      <c r="A55" s="220">
        <v>5</v>
      </c>
      <c r="B55" s="221"/>
      <c r="C55" s="221"/>
      <c r="D55" s="231"/>
      <c r="E55" s="231"/>
      <c r="F55" s="231"/>
      <c r="G55" s="231"/>
      <c r="H55" s="231"/>
      <c r="I55" s="231"/>
      <c r="J55" s="231"/>
      <c r="K55" s="231"/>
      <c r="L55" s="231"/>
      <c r="M55" s="231"/>
      <c r="N55" s="231"/>
      <c r="O55" s="231"/>
      <c r="P55" s="231"/>
      <c r="Q55" s="231"/>
      <c r="R55" s="231"/>
      <c r="S55" s="231"/>
      <c r="T55" s="231"/>
      <c r="U55" s="239">
        <f>COUNTA(C55:T55)</f>
        <v>0</v>
      </c>
      <c r="V55" s="107"/>
      <c r="W55" s="108"/>
      <c r="X55" s="108"/>
      <c r="Y55" s="108"/>
      <c r="Z55" s="108"/>
      <c r="AA55" s="108"/>
      <c r="AB55" s="108"/>
      <c r="AC55" s="108"/>
      <c r="AD55" s="108"/>
      <c r="AE55" s="108"/>
      <c r="AF55" s="108"/>
      <c r="AG55" s="108"/>
      <c r="AH55" s="108"/>
      <c r="AI55" s="108"/>
      <c r="AJ55" s="108"/>
      <c r="AK55" s="108"/>
      <c r="AL55" s="108"/>
      <c r="AM55" s="108"/>
      <c r="AN55" s="108"/>
      <c r="AO55" s="108"/>
      <c r="AP55" s="108"/>
      <c r="AQ55" s="108"/>
      <c r="AR55" s="108"/>
      <c r="AS55" s="108"/>
      <c r="AT55" s="108"/>
      <c r="AU55" s="108"/>
      <c r="AV55" s="108"/>
      <c r="AW55" s="108"/>
      <c r="AX55" s="108"/>
      <c r="AY55" s="108"/>
      <c r="AZ55" s="108"/>
      <c r="BA55" s="108"/>
      <c r="BB55" s="108"/>
      <c r="BC55" s="108"/>
      <c r="BD55" s="108"/>
      <c r="BE55" s="108"/>
      <c r="BF55" s="108"/>
      <c r="BG55" s="108"/>
      <c r="BH55" s="108"/>
      <c r="BI55" s="108"/>
      <c r="BJ55" s="108"/>
      <c r="BK55" s="108"/>
      <c r="BL55" s="108"/>
      <c r="BM55" s="108"/>
      <c r="BN55" s="108"/>
      <c r="BO55" s="108"/>
      <c r="BP55" s="108"/>
      <c r="BQ55" s="108"/>
      <c r="BR55" s="108"/>
      <c r="BS55" s="108"/>
      <c r="BT55" s="108"/>
      <c r="BU55" s="108"/>
      <c r="BV55" s="108"/>
      <c r="BW55" s="108"/>
      <c r="BX55" s="108"/>
      <c r="BY55" s="108"/>
      <c r="CQ55" s="108"/>
      <c r="CR55" s="108"/>
      <c r="CS55" s="108"/>
      <c r="CT55" s="108"/>
      <c r="CU55" s="108"/>
      <c r="CV55" s="108"/>
      <c r="CW55" s="108"/>
      <c r="CX55" s="108"/>
      <c r="CY55" s="108"/>
      <c r="CZ55" s="108"/>
      <c r="DA55" s="108"/>
      <c r="DB55" s="108"/>
      <c r="DC55" s="108"/>
      <c r="DD55" s="108"/>
      <c r="DE55" s="108"/>
      <c r="DF55" s="108"/>
      <c r="DG55" s="108"/>
      <c r="DH55" s="108"/>
      <c r="DI55" s="108"/>
      <c r="DJ55" s="108"/>
      <c r="DK55" s="108"/>
      <c r="DL55" s="108"/>
      <c r="DM55" s="108"/>
      <c r="DN55" s="108"/>
      <c r="DO55" s="108"/>
      <c r="DP55" s="108"/>
      <c r="DQ55" s="108"/>
    </row>
    <row r="56" spans="1:121" ht="15" customHeight="1" thickTop="1" x14ac:dyDescent="0.35">
      <c r="A56" s="206">
        <v>50</v>
      </c>
      <c r="B56" s="205"/>
      <c r="C56" s="205"/>
      <c r="D56" s="216"/>
      <c r="E56" s="216"/>
      <c r="F56" s="216"/>
      <c r="G56" s="216"/>
      <c r="H56" s="216"/>
      <c r="I56" s="216"/>
      <c r="J56" s="216"/>
      <c r="K56" s="216"/>
      <c r="L56" s="216"/>
      <c r="M56" s="216"/>
      <c r="N56" s="216"/>
      <c r="O56" s="216"/>
      <c r="P56" s="216"/>
      <c r="Q56" s="216"/>
      <c r="R56" s="216"/>
      <c r="S56" s="216" t="s">
        <v>248</v>
      </c>
      <c r="T56" s="216"/>
      <c r="U56" s="238">
        <f>COUNTA(C56:T56)</f>
        <v>1</v>
      </c>
      <c r="V56" s="107"/>
    </row>
    <row r="57" spans="1:121" ht="15" customHeight="1" x14ac:dyDescent="0.35">
      <c r="A57" s="206">
        <v>51</v>
      </c>
      <c r="B57" s="205"/>
      <c r="C57" s="205"/>
      <c r="D57" s="216"/>
      <c r="E57" s="216"/>
      <c r="F57" s="216"/>
      <c r="G57" s="216"/>
      <c r="H57" s="216"/>
      <c r="I57" s="216"/>
      <c r="J57" s="216"/>
      <c r="K57" s="216"/>
      <c r="L57" s="216"/>
      <c r="M57" s="216"/>
      <c r="N57" s="216"/>
      <c r="O57" s="216"/>
      <c r="P57" s="216"/>
      <c r="Q57" s="216"/>
      <c r="R57" s="216"/>
      <c r="S57" s="216" t="s">
        <v>249</v>
      </c>
      <c r="T57" s="216"/>
      <c r="U57" s="238">
        <f>COUNTA(C57:T57)</f>
        <v>1</v>
      </c>
      <c r="V57" s="107"/>
    </row>
    <row r="58" spans="1:121" s="222" customFormat="1" ht="5.25" customHeight="1" thickBot="1" x14ac:dyDescent="0.4">
      <c r="A58" s="220">
        <v>52</v>
      </c>
      <c r="B58" s="221"/>
      <c r="C58" s="221"/>
      <c r="D58" s="231"/>
      <c r="E58" s="231"/>
      <c r="F58" s="231"/>
      <c r="G58" s="231"/>
      <c r="H58" s="231"/>
      <c r="I58" s="231"/>
      <c r="J58" s="231"/>
      <c r="K58" s="231"/>
      <c r="L58" s="231"/>
      <c r="M58" s="231"/>
      <c r="N58" s="231"/>
      <c r="O58" s="231"/>
      <c r="P58" s="231"/>
      <c r="Q58" s="231"/>
      <c r="R58" s="231"/>
      <c r="S58" s="231"/>
      <c r="T58" s="231"/>
      <c r="U58" s="239">
        <f>COUNTA(C58:T58)</f>
        <v>0</v>
      </c>
      <c r="V58" s="107"/>
      <c r="W58" s="108"/>
      <c r="X58" s="108"/>
      <c r="Y58" s="108"/>
      <c r="Z58" s="108"/>
      <c r="AA58" s="108"/>
      <c r="AB58" s="108"/>
      <c r="AC58" s="108"/>
      <c r="AD58" s="108"/>
      <c r="AE58" s="108"/>
      <c r="AF58" s="108"/>
      <c r="AG58" s="108"/>
      <c r="AH58" s="108"/>
      <c r="AI58" s="108"/>
      <c r="AJ58" s="108"/>
      <c r="AK58" s="108"/>
      <c r="AL58" s="108"/>
      <c r="AM58" s="108"/>
      <c r="AN58" s="108"/>
      <c r="AO58" s="108"/>
      <c r="AP58" s="108"/>
      <c r="AQ58" s="108"/>
      <c r="AR58" s="108"/>
      <c r="AS58" s="108"/>
      <c r="AT58" s="108"/>
      <c r="AU58" s="108"/>
      <c r="AV58" s="108"/>
      <c r="AW58" s="108"/>
      <c r="AX58" s="108"/>
      <c r="AY58" s="108"/>
      <c r="AZ58" s="108"/>
      <c r="BA58" s="108"/>
      <c r="BB58" s="108"/>
      <c r="BC58" s="108"/>
      <c r="BD58" s="108"/>
      <c r="BE58" s="108"/>
      <c r="BF58" s="108"/>
      <c r="BG58" s="108"/>
      <c r="BH58" s="108"/>
      <c r="BI58" s="108"/>
      <c r="BJ58" s="108"/>
      <c r="BK58" s="108"/>
      <c r="BL58" s="108"/>
      <c r="BM58" s="108"/>
      <c r="BN58" s="108"/>
      <c r="BO58" s="108"/>
      <c r="BP58" s="108"/>
      <c r="BQ58" s="108"/>
      <c r="BR58" s="108"/>
      <c r="BS58" s="108"/>
      <c r="BT58" s="108"/>
      <c r="BU58" s="108"/>
      <c r="BV58" s="108"/>
      <c r="BW58" s="108"/>
      <c r="BX58" s="108"/>
      <c r="BY58" s="108"/>
    </row>
    <row r="59" spans="1:121" ht="15" customHeight="1" thickTop="1" x14ac:dyDescent="0.35">
      <c r="A59" s="206">
        <v>60</v>
      </c>
      <c r="B59" s="205"/>
      <c r="C59" s="205"/>
      <c r="D59" s="216"/>
      <c r="E59" s="216"/>
      <c r="F59" s="216"/>
      <c r="G59" s="216"/>
      <c r="H59" s="216"/>
      <c r="I59" s="216"/>
      <c r="J59" s="216"/>
      <c r="K59" s="216"/>
      <c r="L59" s="216"/>
      <c r="M59" s="251" t="s">
        <v>844</v>
      </c>
      <c r="N59" s="216"/>
      <c r="O59" s="216"/>
      <c r="P59" s="216"/>
      <c r="Q59" s="216"/>
      <c r="R59" s="216"/>
      <c r="S59" s="216" t="s">
        <v>256</v>
      </c>
      <c r="T59" s="216"/>
      <c r="U59" s="238">
        <f t="shared" si="2"/>
        <v>2</v>
      </c>
      <c r="V59" s="107"/>
    </row>
    <row r="60" spans="1:121" ht="15" customHeight="1" x14ac:dyDescent="0.35">
      <c r="A60" s="206">
        <v>61</v>
      </c>
      <c r="B60" s="205"/>
      <c r="C60" s="205"/>
      <c r="D60" s="216"/>
      <c r="E60" s="216"/>
      <c r="F60" s="216"/>
      <c r="G60" s="216"/>
      <c r="H60" s="216"/>
      <c r="I60" s="216"/>
      <c r="J60" s="216"/>
      <c r="K60" s="216"/>
      <c r="L60" s="216"/>
      <c r="M60" s="216" t="s">
        <v>845</v>
      </c>
      <c r="N60" s="216"/>
      <c r="O60" s="216"/>
      <c r="P60" s="216"/>
      <c r="Q60" s="216"/>
      <c r="R60" s="216"/>
      <c r="S60" s="236" t="s">
        <v>254</v>
      </c>
      <c r="T60" s="216"/>
      <c r="U60" s="238">
        <f t="shared" si="2"/>
        <v>2</v>
      </c>
      <c r="V60" s="107"/>
    </row>
    <row r="61" spans="1:121" ht="15" customHeight="1" x14ac:dyDescent="0.35">
      <c r="A61" s="206">
        <v>62</v>
      </c>
      <c r="B61" s="205"/>
      <c r="C61" s="205"/>
      <c r="D61" s="216"/>
      <c r="E61" s="216"/>
      <c r="F61" s="216"/>
      <c r="G61" s="216"/>
      <c r="H61" s="216"/>
      <c r="I61" s="216"/>
      <c r="J61" s="216"/>
      <c r="K61" s="216"/>
      <c r="L61" s="216"/>
      <c r="M61" s="216"/>
      <c r="N61" s="216"/>
      <c r="O61" s="216"/>
      <c r="P61" s="216"/>
      <c r="Q61" s="216"/>
      <c r="R61" s="216"/>
      <c r="S61" s="236" t="s">
        <v>255</v>
      </c>
      <c r="T61" s="216"/>
      <c r="U61" s="238">
        <f t="shared" si="2"/>
        <v>1</v>
      </c>
      <c r="V61" s="107"/>
    </row>
    <row r="62" spans="1:121" ht="15" customHeight="1" x14ac:dyDescent="0.35">
      <c r="A62" s="206">
        <v>63</v>
      </c>
      <c r="B62" s="205"/>
      <c r="C62" s="205"/>
      <c r="D62" s="216"/>
      <c r="E62" s="216"/>
      <c r="F62" s="216"/>
      <c r="G62" s="216"/>
      <c r="H62" s="216"/>
      <c r="I62" s="216"/>
      <c r="J62" s="216"/>
      <c r="K62" s="216"/>
      <c r="L62" s="216"/>
      <c r="M62" s="216"/>
      <c r="N62" s="216"/>
      <c r="O62" s="216"/>
      <c r="P62" s="216"/>
      <c r="Q62" s="216"/>
      <c r="R62" s="216"/>
      <c r="S62" s="216" t="s">
        <v>1169</v>
      </c>
      <c r="T62" s="216"/>
      <c r="U62" s="238">
        <f t="shared" si="2"/>
        <v>1</v>
      </c>
      <c r="V62" s="107"/>
    </row>
    <row r="63" spans="1:121" ht="15" customHeight="1" x14ac:dyDescent="0.35">
      <c r="A63" s="206">
        <v>64</v>
      </c>
      <c r="B63" s="205"/>
      <c r="C63" s="205"/>
      <c r="D63" s="216"/>
      <c r="E63" s="216"/>
      <c r="F63" s="216"/>
      <c r="G63" s="216"/>
      <c r="H63" s="216"/>
      <c r="I63" s="216"/>
      <c r="J63" s="216"/>
      <c r="K63" s="216"/>
      <c r="L63" s="216"/>
      <c r="M63" s="216"/>
      <c r="N63" s="216"/>
      <c r="O63" s="216"/>
      <c r="P63" s="216"/>
      <c r="Q63" s="216"/>
      <c r="R63" s="216"/>
      <c r="S63" s="216" t="s">
        <v>257</v>
      </c>
      <c r="T63" s="216"/>
      <c r="U63" s="238">
        <f t="shared" si="2"/>
        <v>1</v>
      </c>
      <c r="V63" s="107"/>
    </row>
    <row r="64" spans="1:121" hidden="1" outlineLevel="1" x14ac:dyDescent="0.35">
      <c r="A64" s="206">
        <v>65</v>
      </c>
      <c r="B64" s="205"/>
      <c r="C64" s="205"/>
      <c r="D64" s="205"/>
      <c r="E64" s="205"/>
      <c r="F64" s="205"/>
      <c r="G64" s="205"/>
      <c r="H64" s="205"/>
      <c r="I64" s="205"/>
      <c r="J64" s="205"/>
      <c r="K64" s="205"/>
      <c r="L64" s="205"/>
      <c r="M64" s="205"/>
      <c r="N64" s="205"/>
      <c r="O64" s="205"/>
      <c r="P64" s="205"/>
      <c r="Q64" s="205"/>
      <c r="R64" s="205"/>
      <c r="S64" s="205"/>
      <c r="T64" s="205"/>
      <c r="U64" s="238">
        <f t="shared" si="2"/>
        <v>0</v>
      </c>
      <c r="V64" s="107"/>
    </row>
    <row r="65" spans="1:22" hidden="1" outlineLevel="1" x14ac:dyDescent="0.35">
      <c r="A65" s="206">
        <v>66</v>
      </c>
      <c r="B65" s="205"/>
      <c r="C65" s="205"/>
      <c r="D65" s="205"/>
      <c r="E65" s="205"/>
      <c r="F65" s="205"/>
      <c r="G65" s="205"/>
      <c r="H65" s="205"/>
      <c r="I65" s="205"/>
      <c r="J65" s="205"/>
      <c r="K65" s="205"/>
      <c r="L65" s="205"/>
      <c r="M65" s="205"/>
      <c r="N65" s="205"/>
      <c r="O65" s="205"/>
      <c r="P65" s="205"/>
      <c r="Q65" s="205"/>
      <c r="R65" s="205"/>
      <c r="S65" s="205"/>
      <c r="T65" s="205"/>
      <c r="U65" s="238">
        <f t="shared" si="2"/>
        <v>0</v>
      </c>
      <c r="V65" s="107"/>
    </row>
    <row r="66" spans="1:22" hidden="1" outlineLevel="1" x14ac:dyDescent="0.35">
      <c r="A66" s="206">
        <v>67</v>
      </c>
      <c r="B66" s="205"/>
      <c r="C66" s="205"/>
      <c r="D66" s="205"/>
      <c r="E66" s="205"/>
      <c r="F66" s="205"/>
      <c r="G66" s="205"/>
      <c r="H66" s="205"/>
      <c r="I66" s="205"/>
      <c r="J66" s="205"/>
      <c r="K66" s="205"/>
      <c r="L66" s="205"/>
      <c r="M66" s="205"/>
      <c r="N66" s="205"/>
      <c r="O66" s="205"/>
      <c r="P66" s="205"/>
      <c r="Q66" s="205"/>
      <c r="R66" s="205"/>
      <c r="S66" s="205"/>
      <c r="T66" s="205"/>
      <c r="U66" s="238">
        <f t="shared" si="2"/>
        <v>0</v>
      </c>
      <c r="V66" s="107"/>
    </row>
    <row r="67" spans="1:22" hidden="1" outlineLevel="1" x14ac:dyDescent="0.35">
      <c r="A67" s="206">
        <v>68</v>
      </c>
      <c r="B67" s="205"/>
      <c r="C67" s="205"/>
      <c r="D67" s="205"/>
      <c r="E67" s="205"/>
      <c r="F67" s="205"/>
      <c r="G67" s="205"/>
      <c r="H67" s="205"/>
      <c r="I67" s="205"/>
      <c r="J67" s="205"/>
      <c r="K67" s="205"/>
      <c r="L67" s="205"/>
      <c r="M67" s="205"/>
      <c r="N67" s="205"/>
      <c r="O67" s="205"/>
      <c r="P67" s="205"/>
      <c r="Q67" s="205"/>
      <c r="R67" s="205"/>
      <c r="S67" s="205"/>
      <c r="T67" s="205"/>
      <c r="U67" s="238">
        <f t="shared" si="2"/>
        <v>0</v>
      </c>
      <c r="V67" s="107"/>
    </row>
    <row r="68" spans="1:22" hidden="1" outlineLevel="1" x14ac:dyDescent="0.35">
      <c r="A68" s="206">
        <v>69</v>
      </c>
      <c r="B68" s="205"/>
      <c r="C68" s="205"/>
      <c r="D68" s="205"/>
      <c r="E68" s="205"/>
      <c r="F68" s="205"/>
      <c r="G68" s="205"/>
      <c r="H68" s="205"/>
      <c r="I68" s="205"/>
      <c r="J68" s="205"/>
      <c r="K68" s="205"/>
      <c r="L68" s="205"/>
      <c r="M68" s="205"/>
      <c r="N68" s="205"/>
      <c r="O68" s="205"/>
      <c r="P68" s="205"/>
      <c r="Q68" s="205"/>
      <c r="R68" s="205"/>
      <c r="S68" s="205"/>
      <c r="T68" s="205"/>
      <c r="U68" s="238">
        <f t="shared" si="2"/>
        <v>0</v>
      </c>
      <c r="V68" s="107"/>
    </row>
    <row r="69" spans="1:22" hidden="1" outlineLevel="1" x14ac:dyDescent="0.35">
      <c r="A69" s="206">
        <v>70</v>
      </c>
      <c r="B69" s="205"/>
      <c r="C69" s="205"/>
      <c r="D69" s="205"/>
      <c r="E69" s="205"/>
      <c r="F69" s="205"/>
      <c r="G69" s="205"/>
      <c r="H69" s="205"/>
      <c r="I69" s="205"/>
      <c r="J69" s="205"/>
      <c r="K69" s="205"/>
      <c r="L69" s="205"/>
      <c r="M69" s="205"/>
      <c r="N69" s="205"/>
      <c r="O69" s="205"/>
      <c r="P69" s="205"/>
      <c r="Q69" s="205"/>
      <c r="R69" s="205"/>
      <c r="S69" s="205"/>
      <c r="T69" s="205"/>
      <c r="U69" s="238">
        <f t="shared" si="2"/>
        <v>0</v>
      </c>
      <c r="V69" s="107"/>
    </row>
    <row r="70" spans="1:22" hidden="1" outlineLevel="1" x14ac:dyDescent="0.35">
      <c r="A70" s="206">
        <v>71</v>
      </c>
      <c r="B70" s="205"/>
      <c r="C70" s="205"/>
      <c r="D70" s="205"/>
      <c r="E70" s="205"/>
      <c r="F70" s="205"/>
      <c r="G70" s="205"/>
      <c r="H70" s="205"/>
      <c r="I70" s="205"/>
      <c r="J70" s="205"/>
      <c r="K70" s="205"/>
      <c r="L70" s="205"/>
      <c r="M70" s="205"/>
      <c r="N70" s="205"/>
      <c r="O70" s="205"/>
      <c r="P70" s="205"/>
      <c r="Q70" s="205"/>
      <c r="R70" s="205"/>
      <c r="S70" s="205"/>
      <c r="T70" s="205"/>
      <c r="U70" s="238">
        <f t="shared" si="2"/>
        <v>0</v>
      </c>
      <c r="V70" s="107"/>
    </row>
    <row r="71" spans="1:22" hidden="1" outlineLevel="1" x14ac:dyDescent="0.35">
      <c r="A71" s="206">
        <v>72</v>
      </c>
      <c r="B71" s="205"/>
      <c r="C71" s="205"/>
      <c r="D71" s="205"/>
      <c r="E71" s="205"/>
      <c r="F71" s="205"/>
      <c r="G71" s="205"/>
      <c r="H71" s="205"/>
      <c r="I71" s="205"/>
      <c r="J71" s="205"/>
      <c r="K71" s="205"/>
      <c r="L71" s="205"/>
      <c r="M71" s="205"/>
      <c r="N71" s="205"/>
      <c r="O71" s="205"/>
      <c r="P71" s="205"/>
      <c r="Q71" s="205"/>
      <c r="R71" s="205"/>
      <c r="S71" s="205"/>
      <c r="T71" s="205"/>
      <c r="U71" s="238">
        <f t="shared" si="2"/>
        <v>0</v>
      </c>
      <c r="V71" s="107"/>
    </row>
    <row r="72" spans="1:22" hidden="1" outlineLevel="1" x14ac:dyDescent="0.35">
      <c r="A72" s="206">
        <v>73</v>
      </c>
      <c r="B72" s="205"/>
      <c r="C72" s="205"/>
      <c r="D72" s="205"/>
      <c r="E72" s="205"/>
      <c r="F72" s="205"/>
      <c r="G72" s="205"/>
      <c r="H72" s="205"/>
      <c r="I72" s="205"/>
      <c r="J72" s="205"/>
      <c r="K72" s="205"/>
      <c r="L72" s="205"/>
      <c r="M72" s="205"/>
      <c r="N72" s="205"/>
      <c r="O72" s="205"/>
      <c r="P72" s="205"/>
      <c r="Q72" s="205"/>
      <c r="R72" s="205"/>
      <c r="S72" s="205"/>
      <c r="T72" s="205"/>
      <c r="U72" s="238">
        <f t="shared" si="2"/>
        <v>0</v>
      </c>
      <c r="V72" s="107"/>
    </row>
    <row r="73" spans="1:22" hidden="1" outlineLevel="1" x14ac:dyDescent="0.35">
      <c r="A73" s="206">
        <v>74</v>
      </c>
      <c r="B73" s="205"/>
      <c r="C73" s="205"/>
      <c r="D73" s="205"/>
      <c r="E73" s="205"/>
      <c r="F73" s="205"/>
      <c r="G73" s="205"/>
      <c r="H73" s="205"/>
      <c r="I73" s="205"/>
      <c r="J73" s="205"/>
      <c r="K73" s="205"/>
      <c r="L73" s="205"/>
      <c r="M73" s="205"/>
      <c r="N73" s="205"/>
      <c r="O73" s="205"/>
      <c r="P73" s="205"/>
      <c r="Q73" s="205"/>
      <c r="R73" s="205"/>
      <c r="S73" s="205"/>
      <c r="T73" s="205"/>
      <c r="U73" s="238">
        <f t="shared" si="2"/>
        <v>0</v>
      </c>
      <c r="V73" s="107"/>
    </row>
    <row r="74" spans="1:22" hidden="1" outlineLevel="1" x14ac:dyDescent="0.35">
      <c r="A74" s="206">
        <v>75</v>
      </c>
      <c r="B74" s="205"/>
      <c r="C74" s="205"/>
      <c r="D74" s="205"/>
      <c r="E74" s="205"/>
      <c r="F74" s="205"/>
      <c r="G74" s="205"/>
      <c r="H74" s="205"/>
      <c r="I74" s="205"/>
      <c r="J74" s="205"/>
      <c r="K74" s="205"/>
      <c r="L74" s="205"/>
      <c r="M74" s="205"/>
      <c r="N74" s="205"/>
      <c r="O74" s="205"/>
      <c r="P74" s="205"/>
      <c r="Q74" s="205"/>
      <c r="R74" s="205"/>
      <c r="S74" s="205"/>
      <c r="T74" s="205"/>
      <c r="U74" s="238">
        <f t="shared" si="2"/>
        <v>0</v>
      </c>
      <c r="V74" s="107"/>
    </row>
    <row r="75" spans="1:22" hidden="1" outlineLevel="1" x14ac:dyDescent="0.35">
      <c r="A75" s="206">
        <v>76</v>
      </c>
      <c r="B75" s="205"/>
      <c r="C75" s="205"/>
      <c r="D75" s="205"/>
      <c r="E75" s="205"/>
      <c r="F75" s="205"/>
      <c r="G75" s="205"/>
      <c r="H75" s="205"/>
      <c r="I75" s="205"/>
      <c r="J75" s="205"/>
      <c r="K75" s="205"/>
      <c r="L75" s="205"/>
      <c r="M75" s="205"/>
      <c r="N75" s="205"/>
      <c r="O75" s="205"/>
      <c r="P75" s="205"/>
      <c r="Q75" s="205"/>
      <c r="R75" s="205"/>
      <c r="S75" s="205"/>
      <c r="T75" s="205"/>
      <c r="U75" s="238">
        <f t="shared" si="2"/>
        <v>0</v>
      </c>
      <c r="V75" s="107"/>
    </row>
    <row r="76" spans="1:22" hidden="1" outlineLevel="1" x14ac:dyDescent="0.35">
      <c r="A76" s="206">
        <v>77</v>
      </c>
      <c r="B76" s="205"/>
      <c r="C76" s="205"/>
      <c r="D76" s="205"/>
      <c r="E76" s="205"/>
      <c r="F76" s="205"/>
      <c r="G76" s="205"/>
      <c r="H76" s="205"/>
      <c r="I76" s="205"/>
      <c r="J76" s="205"/>
      <c r="K76" s="205"/>
      <c r="L76" s="205"/>
      <c r="M76" s="205"/>
      <c r="N76" s="205"/>
      <c r="O76" s="205"/>
      <c r="P76" s="205"/>
      <c r="Q76" s="205"/>
      <c r="R76" s="205"/>
      <c r="S76" s="205"/>
      <c r="T76" s="205"/>
      <c r="U76" s="238">
        <f t="shared" si="2"/>
        <v>0</v>
      </c>
      <c r="V76" s="107"/>
    </row>
    <row r="77" spans="1:22" hidden="1" outlineLevel="1" x14ac:dyDescent="0.35">
      <c r="A77" s="206">
        <v>78</v>
      </c>
      <c r="B77" s="205"/>
      <c r="C77" s="205"/>
      <c r="D77" s="205"/>
      <c r="E77" s="205"/>
      <c r="F77" s="205"/>
      <c r="G77" s="205"/>
      <c r="H77" s="205"/>
      <c r="I77" s="205"/>
      <c r="J77" s="205"/>
      <c r="K77" s="205"/>
      <c r="L77" s="205"/>
      <c r="M77" s="205"/>
      <c r="N77" s="205"/>
      <c r="O77" s="205"/>
      <c r="P77" s="205"/>
      <c r="Q77" s="205"/>
      <c r="R77" s="205"/>
      <c r="S77" s="205"/>
      <c r="T77" s="205"/>
      <c r="U77" s="238">
        <f t="shared" si="2"/>
        <v>0</v>
      </c>
      <c r="V77" s="107"/>
    </row>
    <row r="78" spans="1:22" hidden="1" outlineLevel="1" x14ac:dyDescent="0.35">
      <c r="A78" s="206">
        <v>79</v>
      </c>
      <c r="B78" s="205"/>
      <c r="C78" s="205"/>
      <c r="D78" s="205"/>
      <c r="E78" s="205"/>
      <c r="F78" s="205"/>
      <c r="G78" s="205"/>
      <c r="H78" s="205"/>
      <c r="I78" s="205"/>
      <c r="J78" s="205"/>
      <c r="K78" s="205"/>
      <c r="L78" s="205"/>
      <c r="M78" s="205"/>
      <c r="N78" s="205"/>
      <c r="O78" s="205"/>
      <c r="P78" s="205"/>
      <c r="Q78" s="205"/>
      <c r="R78" s="205"/>
      <c r="S78" s="205"/>
      <c r="T78" s="205"/>
      <c r="U78" s="238">
        <f t="shared" si="2"/>
        <v>0</v>
      </c>
      <c r="V78" s="107"/>
    </row>
    <row r="79" spans="1:22" hidden="1" outlineLevel="1" x14ac:dyDescent="0.35">
      <c r="A79" s="206">
        <v>80</v>
      </c>
      <c r="B79" s="205"/>
      <c r="C79" s="205"/>
      <c r="D79" s="205"/>
      <c r="E79" s="205"/>
      <c r="F79" s="205"/>
      <c r="G79" s="205"/>
      <c r="H79" s="205"/>
      <c r="I79" s="205"/>
      <c r="J79" s="205"/>
      <c r="K79" s="205"/>
      <c r="L79" s="205"/>
      <c r="M79" s="205"/>
      <c r="N79" s="205"/>
      <c r="O79" s="205"/>
      <c r="P79" s="205"/>
      <c r="Q79" s="205"/>
      <c r="R79" s="205"/>
      <c r="S79" s="205"/>
      <c r="T79" s="205"/>
      <c r="U79" s="238">
        <f t="shared" si="2"/>
        <v>0</v>
      </c>
      <c r="V79" s="107"/>
    </row>
    <row r="80" spans="1:22" hidden="1" outlineLevel="1" x14ac:dyDescent="0.35">
      <c r="A80" s="206">
        <v>81</v>
      </c>
      <c r="B80" s="205"/>
      <c r="C80" s="205"/>
      <c r="D80" s="205"/>
      <c r="E80" s="205"/>
      <c r="F80" s="205"/>
      <c r="G80" s="205"/>
      <c r="H80" s="205"/>
      <c r="I80" s="205"/>
      <c r="J80" s="205"/>
      <c r="K80" s="205"/>
      <c r="L80" s="205"/>
      <c r="M80" s="205"/>
      <c r="N80" s="205"/>
      <c r="O80" s="205"/>
      <c r="P80" s="205"/>
      <c r="Q80" s="205"/>
      <c r="R80" s="205"/>
      <c r="S80" s="205"/>
      <c r="T80" s="205"/>
      <c r="U80" s="238">
        <f t="shared" si="2"/>
        <v>0</v>
      </c>
      <c r="V80" s="107"/>
    </row>
    <row r="81" spans="1:22" hidden="1" outlineLevel="1" x14ac:dyDescent="0.35">
      <c r="A81" s="206">
        <v>82</v>
      </c>
      <c r="B81" s="205"/>
      <c r="C81" s="205"/>
      <c r="D81" s="205"/>
      <c r="E81" s="205"/>
      <c r="F81" s="205"/>
      <c r="G81" s="205"/>
      <c r="H81" s="205"/>
      <c r="I81" s="205"/>
      <c r="J81" s="205"/>
      <c r="K81" s="205"/>
      <c r="L81" s="205"/>
      <c r="M81" s="205"/>
      <c r="N81" s="205"/>
      <c r="O81" s="205"/>
      <c r="P81" s="205"/>
      <c r="Q81" s="205"/>
      <c r="R81" s="205"/>
      <c r="S81" s="205"/>
      <c r="T81" s="205"/>
      <c r="U81" s="238">
        <f t="shared" si="2"/>
        <v>0</v>
      </c>
      <c r="V81" s="107"/>
    </row>
    <row r="82" spans="1:22" hidden="1" outlineLevel="1" x14ac:dyDescent="0.35">
      <c r="A82" s="206">
        <v>83</v>
      </c>
      <c r="B82" s="205"/>
      <c r="C82" s="205"/>
      <c r="D82" s="205"/>
      <c r="E82" s="205"/>
      <c r="F82" s="205"/>
      <c r="G82" s="205"/>
      <c r="H82" s="205"/>
      <c r="I82" s="205"/>
      <c r="J82" s="205"/>
      <c r="K82" s="205"/>
      <c r="L82" s="205"/>
      <c r="M82" s="205"/>
      <c r="N82" s="205"/>
      <c r="O82" s="205"/>
      <c r="P82" s="205"/>
      <c r="Q82" s="205"/>
      <c r="R82" s="205"/>
      <c r="S82" s="205"/>
      <c r="T82" s="205"/>
      <c r="U82" s="238">
        <f t="shared" si="2"/>
        <v>0</v>
      </c>
      <c r="V82" s="107"/>
    </row>
    <row r="83" spans="1:22" hidden="1" outlineLevel="1" x14ac:dyDescent="0.35">
      <c r="A83" s="206">
        <v>84</v>
      </c>
      <c r="B83" s="205"/>
      <c r="C83" s="205"/>
      <c r="D83" s="205"/>
      <c r="E83" s="205"/>
      <c r="F83" s="205"/>
      <c r="G83" s="205"/>
      <c r="H83" s="205"/>
      <c r="I83" s="205"/>
      <c r="J83" s="205"/>
      <c r="K83" s="205"/>
      <c r="L83" s="205"/>
      <c r="M83" s="205"/>
      <c r="N83" s="205"/>
      <c r="O83" s="205"/>
      <c r="P83" s="205"/>
      <c r="Q83" s="205"/>
      <c r="R83" s="205"/>
      <c r="S83" s="205"/>
      <c r="T83" s="205"/>
      <c r="U83" s="238">
        <f t="shared" ref="U83:U99" si="3">COUNTA(C83:T83)</f>
        <v>0</v>
      </c>
      <c r="V83" s="107"/>
    </row>
    <row r="84" spans="1:22" hidden="1" outlineLevel="1" x14ac:dyDescent="0.35">
      <c r="A84" s="206">
        <v>85</v>
      </c>
      <c r="B84" s="205"/>
      <c r="C84" s="205"/>
      <c r="D84" s="205"/>
      <c r="E84" s="205"/>
      <c r="F84" s="205"/>
      <c r="G84" s="205"/>
      <c r="H84" s="205"/>
      <c r="I84" s="205"/>
      <c r="J84" s="205"/>
      <c r="K84" s="205"/>
      <c r="L84" s="205"/>
      <c r="M84" s="205"/>
      <c r="N84" s="205"/>
      <c r="O84" s="205"/>
      <c r="P84" s="205"/>
      <c r="Q84" s="205"/>
      <c r="R84" s="205"/>
      <c r="S84" s="205"/>
      <c r="T84" s="205"/>
      <c r="U84" s="238">
        <f t="shared" si="3"/>
        <v>0</v>
      </c>
      <c r="V84" s="107"/>
    </row>
    <row r="85" spans="1:22" hidden="1" outlineLevel="1" x14ac:dyDescent="0.35">
      <c r="A85" s="206">
        <v>86</v>
      </c>
      <c r="B85" s="205"/>
      <c r="C85" s="205"/>
      <c r="D85" s="205"/>
      <c r="E85" s="205"/>
      <c r="F85" s="205"/>
      <c r="G85" s="205"/>
      <c r="H85" s="205"/>
      <c r="I85" s="205"/>
      <c r="J85" s="205"/>
      <c r="K85" s="205"/>
      <c r="L85" s="205"/>
      <c r="M85" s="205"/>
      <c r="N85" s="205"/>
      <c r="O85" s="205"/>
      <c r="P85" s="205"/>
      <c r="Q85" s="205"/>
      <c r="R85" s="205"/>
      <c r="S85" s="205"/>
      <c r="T85" s="205"/>
      <c r="U85" s="238">
        <f t="shared" si="3"/>
        <v>0</v>
      </c>
      <c r="V85" s="107"/>
    </row>
    <row r="86" spans="1:22" hidden="1" outlineLevel="1" x14ac:dyDescent="0.35">
      <c r="A86" s="206">
        <v>87</v>
      </c>
      <c r="B86" s="205"/>
      <c r="C86" s="205"/>
      <c r="D86" s="205"/>
      <c r="E86" s="205"/>
      <c r="F86" s="205"/>
      <c r="G86" s="205"/>
      <c r="H86" s="205"/>
      <c r="I86" s="205"/>
      <c r="J86" s="205"/>
      <c r="K86" s="205"/>
      <c r="L86" s="205"/>
      <c r="M86" s="205"/>
      <c r="N86" s="205"/>
      <c r="O86" s="205"/>
      <c r="P86" s="205"/>
      <c r="Q86" s="205"/>
      <c r="R86" s="205"/>
      <c r="S86" s="205"/>
      <c r="T86" s="205"/>
      <c r="U86" s="238">
        <f t="shared" si="3"/>
        <v>0</v>
      </c>
      <c r="V86" s="107"/>
    </row>
    <row r="87" spans="1:22" hidden="1" outlineLevel="1" x14ac:dyDescent="0.35">
      <c r="A87" s="206">
        <v>88</v>
      </c>
      <c r="B87" s="205"/>
      <c r="C87" s="205"/>
      <c r="D87" s="205"/>
      <c r="E87" s="205"/>
      <c r="F87" s="205"/>
      <c r="G87" s="205"/>
      <c r="H87" s="205"/>
      <c r="I87" s="205"/>
      <c r="J87" s="205"/>
      <c r="K87" s="205"/>
      <c r="L87" s="205"/>
      <c r="M87" s="205"/>
      <c r="N87" s="205"/>
      <c r="O87" s="205"/>
      <c r="P87" s="205"/>
      <c r="Q87" s="205"/>
      <c r="R87" s="205"/>
      <c r="S87" s="205"/>
      <c r="T87" s="205"/>
      <c r="U87" s="238">
        <f t="shared" si="3"/>
        <v>0</v>
      </c>
      <c r="V87" s="107"/>
    </row>
    <row r="88" spans="1:22" hidden="1" outlineLevel="1" x14ac:dyDescent="0.35">
      <c r="A88" s="206">
        <v>89</v>
      </c>
      <c r="B88" s="205"/>
      <c r="C88" s="205"/>
      <c r="D88" s="205"/>
      <c r="E88" s="205"/>
      <c r="F88" s="205"/>
      <c r="G88" s="205"/>
      <c r="H88" s="205"/>
      <c r="I88" s="205"/>
      <c r="J88" s="205"/>
      <c r="K88" s="205"/>
      <c r="L88" s="205"/>
      <c r="M88" s="205"/>
      <c r="N88" s="205"/>
      <c r="O88" s="205"/>
      <c r="P88" s="205"/>
      <c r="Q88" s="205"/>
      <c r="R88" s="205"/>
      <c r="S88" s="205"/>
      <c r="T88" s="205"/>
      <c r="U88" s="238">
        <f t="shared" si="3"/>
        <v>0</v>
      </c>
      <c r="V88" s="107"/>
    </row>
    <row r="89" spans="1:22" hidden="1" outlineLevel="1" x14ac:dyDescent="0.35">
      <c r="A89" s="206">
        <v>90</v>
      </c>
      <c r="B89" s="205"/>
      <c r="C89" s="205"/>
      <c r="D89" s="205"/>
      <c r="E89" s="205"/>
      <c r="F89" s="205"/>
      <c r="G89" s="205"/>
      <c r="H89" s="205"/>
      <c r="I89" s="205"/>
      <c r="J89" s="205"/>
      <c r="K89" s="205"/>
      <c r="L89" s="205"/>
      <c r="M89" s="205"/>
      <c r="N89" s="205"/>
      <c r="O89" s="205"/>
      <c r="P89" s="205"/>
      <c r="Q89" s="205"/>
      <c r="R89" s="205"/>
      <c r="S89" s="205"/>
      <c r="T89" s="205"/>
      <c r="U89" s="238">
        <f t="shared" si="3"/>
        <v>0</v>
      </c>
      <c r="V89" s="107"/>
    </row>
    <row r="90" spans="1:22" hidden="1" outlineLevel="1" x14ac:dyDescent="0.35">
      <c r="A90" s="206">
        <v>91</v>
      </c>
      <c r="B90" s="205"/>
      <c r="C90" s="205"/>
      <c r="D90" s="205"/>
      <c r="E90" s="205"/>
      <c r="F90" s="205"/>
      <c r="G90" s="205"/>
      <c r="H90" s="205"/>
      <c r="I90" s="205"/>
      <c r="J90" s="205"/>
      <c r="K90" s="205"/>
      <c r="L90" s="205"/>
      <c r="M90" s="205"/>
      <c r="N90" s="205"/>
      <c r="O90" s="205"/>
      <c r="P90" s="205"/>
      <c r="Q90" s="205"/>
      <c r="R90" s="205"/>
      <c r="S90" s="205"/>
      <c r="T90" s="205"/>
      <c r="U90" s="238">
        <f t="shared" si="3"/>
        <v>0</v>
      </c>
      <c r="V90" s="107"/>
    </row>
    <row r="91" spans="1:22" hidden="1" outlineLevel="1" x14ac:dyDescent="0.35">
      <c r="A91" s="206">
        <v>92</v>
      </c>
      <c r="B91" s="205"/>
      <c r="C91" s="205"/>
      <c r="D91" s="205"/>
      <c r="E91" s="205"/>
      <c r="F91" s="205"/>
      <c r="G91" s="205"/>
      <c r="H91" s="205"/>
      <c r="I91" s="205"/>
      <c r="J91" s="205"/>
      <c r="K91" s="205"/>
      <c r="L91" s="205"/>
      <c r="M91" s="205"/>
      <c r="N91" s="205"/>
      <c r="O91" s="205"/>
      <c r="P91" s="205"/>
      <c r="Q91" s="205"/>
      <c r="R91" s="205"/>
      <c r="S91" s="205"/>
      <c r="T91" s="205"/>
      <c r="U91" s="238">
        <f t="shared" si="3"/>
        <v>0</v>
      </c>
      <c r="V91" s="107"/>
    </row>
    <row r="92" spans="1:22" hidden="1" outlineLevel="1" x14ac:dyDescent="0.35">
      <c r="A92" s="206">
        <v>93</v>
      </c>
      <c r="B92" s="205"/>
      <c r="C92" s="205"/>
      <c r="D92" s="205"/>
      <c r="E92" s="205"/>
      <c r="F92" s="205"/>
      <c r="G92" s="205"/>
      <c r="H92" s="205"/>
      <c r="I92" s="205"/>
      <c r="J92" s="205"/>
      <c r="K92" s="205"/>
      <c r="L92" s="205"/>
      <c r="M92" s="205"/>
      <c r="N92" s="205"/>
      <c r="O92" s="205"/>
      <c r="P92" s="205"/>
      <c r="Q92" s="205"/>
      <c r="R92" s="205"/>
      <c r="S92" s="205"/>
      <c r="T92" s="205"/>
      <c r="U92" s="238">
        <f t="shared" si="3"/>
        <v>0</v>
      </c>
      <c r="V92" s="107"/>
    </row>
    <row r="93" spans="1:22" hidden="1" outlineLevel="1" x14ac:dyDescent="0.35">
      <c r="A93" s="206">
        <v>94</v>
      </c>
      <c r="B93" s="205"/>
      <c r="C93" s="205"/>
      <c r="D93" s="205"/>
      <c r="E93" s="205"/>
      <c r="F93" s="205"/>
      <c r="G93" s="205"/>
      <c r="H93" s="205"/>
      <c r="I93" s="205"/>
      <c r="J93" s="205"/>
      <c r="K93" s="205"/>
      <c r="L93" s="205"/>
      <c r="M93" s="205"/>
      <c r="N93" s="205"/>
      <c r="O93" s="205"/>
      <c r="P93" s="205"/>
      <c r="Q93" s="205"/>
      <c r="R93" s="205"/>
      <c r="S93" s="205"/>
      <c r="T93" s="205"/>
      <c r="U93" s="238">
        <f t="shared" si="3"/>
        <v>0</v>
      </c>
      <c r="V93" s="107"/>
    </row>
    <row r="94" spans="1:22" hidden="1" outlineLevel="1" x14ac:dyDescent="0.35">
      <c r="A94" s="206">
        <v>95</v>
      </c>
      <c r="B94" s="205"/>
      <c r="C94" s="205"/>
      <c r="D94" s="205"/>
      <c r="E94" s="205"/>
      <c r="F94" s="205"/>
      <c r="G94" s="205"/>
      <c r="H94" s="205"/>
      <c r="I94" s="205"/>
      <c r="J94" s="205"/>
      <c r="K94" s="205"/>
      <c r="L94" s="205"/>
      <c r="M94" s="205"/>
      <c r="N94" s="205"/>
      <c r="O94" s="205"/>
      <c r="P94" s="205"/>
      <c r="Q94" s="205"/>
      <c r="R94" s="205"/>
      <c r="S94" s="205"/>
      <c r="T94" s="205"/>
      <c r="U94" s="238">
        <f t="shared" si="3"/>
        <v>0</v>
      </c>
      <c r="V94" s="107"/>
    </row>
    <row r="95" spans="1:22" hidden="1" outlineLevel="1" x14ac:dyDescent="0.35">
      <c r="A95" s="206">
        <v>96</v>
      </c>
      <c r="B95" s="205"/>
      <c r="C95" s="205"/>
      <c r="D95" s="205"/>
      <c r="E95" s="205"/>
      <c r="F95" s="205"/>
      <c r="G95" s="205"/>
      <c r="H95" s="205"/>
      <c r="I95" s="205"/>
      <c r="J95" s="205"/>
      <c r="K95" s="205"/>
      <c r="L95" s="205"/>
      <c r="M95" s="205"/>
      <c r="N95" s="205"/>
      <c r="O95" s="205"/>
      <c r="P95" s="205"/>
      <c r="Q95" s="205"/>
      <c r="R95" s="205"/>
      <c r="S95" s="205"/>
      <c r="T95" s="205"/>
      <c r="U95" s="238">
        <f t="shared" si="3"/>
        <v>0</v>
      </c>
      <c r="V95" s="107"/>
    </row>
    <row r="96" spans="1:22" hidden="1" outlineLevel="1" x14ac:dyDescent="0.35">
      <c r="A96" s="206">
        <v>97</v>
      </c>
      <c r="B96" s="205"/>
      <c r="C96" s="205"/>
      <c r="D96" s="205"/>
      <c r="E96" s="205"/>
      <c r="F96" s="205"/>
      <c r="G96" s="205"/>
      <c r="H96" s="205"/>
      <c r="I96" s="205"/>
      <c r="J96" s="205"/>
      <c r="K96" s="205"/>
      <c r="L96" s="205"/>
      <c r="M96" s="205"/>
      <c r="N96" s="205"/>
      <c r="O96" s="205"/>
      <c r="P96" s="205"/>
      <c r="Q96" s="205"/>
      <c r="R96" s="205"/>
      <c r="S96" s="205"/>
      <c r="T96" s="205"/>
      <c r="U96" s="238">
        <f t="shared" si="3"/>
        <v>0</v>
      </c>
      <c r="V96" s="107"/>
    </row>
    <row r="97" spans="1:22" hidden="1" outlineLevel="1" x14ac:dyDescent="0.35">
      <c r="A97" s="206">
        <v>98</v>
      </c>
      <c r="B97" s="205"/>
      <c r="C97" s="205"/>
      <c r="D97" s="205"/>
      <c r="E97" s="205"/>
      <c r="F97" s="205"/>
      <c r="G97" s="205"/>
      <c r="H97" s="205"/>
      <c r="I97" s="205"/>
      <c r="J97" s="205"/>
      <c r="K97" s="205"/>
      <c r="L97" s="205"/>
      <c r="M97" s="205"/>
      <c r="N97" s="205"/>
      <c r="O97" s="205"/>
      <c r="P97" s="205"/>
      <c r="Q97" s="205"/>
      <c r="R97" s="205"/>
      <c r="S97" s="205"/>
      <c r="T97" s="205"/>
      <c r="U97" s="238">
        <f t="shared" si="3"/>
        <v>0</v>
      </c>
      <c r="V97" s="107"/>
    </row>
    <row r="98" spans="1:22" hidden="1" outlineLevel="1" x14ac:dyDescent="0.35">
      <c r="A98" s="206">
        <v>99</v>
      </c>
      <c r="B98" s="205"/>
      <c r="C98" s="205"/>
      <c r="D98" s="205"/>
      <c r="E98" s="205"/>
      <c r="F98" s="205"/>
      <c r="G98" s="205"/>
      <c r="H98" s="205"/>
      <c r="I98" s="205"/>
      <c r="J98" s="205"/>
      <c r="K98" s="205"/>
      <c r="L98" s="205"/>
      <c r="M98" s="205"/>
      <c r="N98" s="205"/>
      <c r="O98" s="205"/>
      <c r="P98" s="205"/>
      <c r="Q98" s="205"/>
      <c r="R98" s="205"/>
      <c r="S98" s="205"/>
      <c r="T98" s="205"/>
      <c r="U98" s="238">
        <f t="shared" si="3"/>
        <v>0</v>
      </c>
      <c r="V98" s="107"/>
    </row>
    <row r="99" spans="1:22" ht="6.6" customHeight="1" collapsed="1" x14ac:dyDescent="0.35">
      <c r="A99" s="206">
        <v>100</v>
      </c>
      <c r="B99" s="205"/>
      <c r="C99" s="205"/>
      <c r="D99" s="205"/>
      <c r="E99" s="205"/>
      <c r="F99" s="205"/>
      <c r="G99" s="205"/>
      <c r="H99" s="205"/>
      <c r="I99" s="205"/>
      <c r="J99" s="205"/>
      <c r="K99" s="205"/>
      <c r="L99" s="205"/>
      <c r="M99" s="205"/>
      <c r="N99" s="205"/>
      <c r="O99" s="205"/>
      <c r="P99" s="205"/>
      <c r="Q99" s="205"/>
      <c r="R99" s="205"/>
      <c r="S99" s="205"/>
      <c r="T99" s="205"/>
      <c r="U99" s="238">
        <f t="shared" si="3"/>
        <v>0</v>
      </c>
      <c r="V99" s="107"/>
    </row>
  </sheetData>
  <sheetProtection sheet="1" objects="1" scenarios="1"/>
  <mergeCells count="19">
    <mergeCell ref="M3:M4"/>
    <mergeCell ref="K3:K4"/>
    <mergeCell ref="B3:B4"/>
    <mergeCell ref="C3:C4"/>
    <mergeCell ref="D3:D4"/>
    <mergeCell ref="E3:E4"/>
    <mergeCell ref="F3:F4"/>
    <mergeCell ref="L3:L4"/>
    <mergeCell ref="G3:G4"/>
    <mergeCell ref="H3:H4"/>
    <mergeCell ref="I3:I4"/>
    <mergeCell ref="J3:J4"/>
    <mergeCell ref="T3:T4"/>
    <mergeCell ref="N3:N4"/>
    <mergeCell ref="O3:O4"/>
    <mergeCell ref="P3:P4"/>
    <mergeCell ref="Q3:Q4"/>
    <mergeCell ref="R3:R4"/>
    <mergeCell ref="S3:S4"/>
  </mergeCells>
  <phoneticPr fontId="40" type="noConversion"/>
  <conditionalFormatting sqref="A31:A44">
    <cfRule type="expression" dxfId="28" priority="28">
      <formula>AND(ISBLANK(M31),ISBLANK(S31))</formula>
    </cfRule>
  </conditionalFormatting>
  <conditionalFormatting sqref="A45:A48 A59:A99">
    <cfRule type="expression" dxfId="27" priority="100">
      <formula>AND(ISBLANK(M45),ISBLANK(S45))</formula>
    </cfRule>
  </conditionalFormatting>
  <conditionalFormatting sqref="A48:A51 A53:A54">
    <cfRule type="expression" dxfId="26" priority="63">
      <formula>$U48&gt;0</formula>
    </cfRule>
  </conditionalFormatting>
  <conditionalFormatting sqref="A49:A51 A53:A58">
    <cfRule type="expression" dxfId="25" priority="64">
      <formula>ISBLANK(S49)</formula>
    </cfRule>
  </conditionalFormatting>
  <conditionalFormatting sqref="A52">
    <cfRule type="expression" dxfId="24" priority="10">
      <formula>AND(ISBLANK(M52),ISBLANK(S52))</formula>
    </cfRule>
  </conditionalFormatting>
  <conditionalFormatting sqref="A59:B63">
    <cfRule type="cellIs" dxfId="23" priority="111" operator="equal">
      <formula>""" """</formula>
    </cfRule>
  </conditionalFormatting>
  <conditionalFormatting sqref="B29:L32">
    <cfRule type="expression" dxfId="22" priority="82">
      <formula>ISBLANK(B29)</formula>
    </cfRule>
  </conditionalFormatting>
  <conditionalFormatting sqref="B33:T44">
    <cfRule type="expression" dxfId="21" priority="27">
      <formula>ISBLANK(B33)</formula>
    </cfRule>
  </conditionalFormatting>
  <conditionalFormatting sqref="B50:T99">
    <cfRule type="expression" dxfId="20" priority="8">
      <formula>ISBLANK(B50)</formula>
    </cfRule>
  </conditionalFormatting>
  <conditionalFormatting sqref="G5:G16 B5:F28 G18:G28 H25:L28 B45:L49 N45:T49">
    <cfRule type="expression" dxfId="19" priority="86">
      <formula>ISBLANK(B5)</formula>
    </cfRule>
  </conditionalFormatting>
  <conditionalFormatting sqref="H5:T24">
    <cfRule type="expression" dxfId="18" priority="26">
      <formula>ISBLANK(H5)</formula>
    </cfRule>
  </conditionalFormatting>
  <conditionalFormatting sqref="M15">
    <cfRule type="expression" dxfId="17" priority="41">
      <formula>ISBLANK(M15)</formula>
    </cfRule>
  </conditionalFormatting>
  <conditionalFormatting sqref="M20">
    <cfRule type="expression" dxfId="16" priority="45">
      <formula>ISBLANK(M20)</formula>
    </cfRule>
  </conditionalFormatting>
  <conditionalFormatting sqref="M45:M50">
    <cfRule type="expression" dxfId="15" priority="2">
      <formula>ISBLANK(M45)</formula>
    </cfRule>
  </conditionalFormatting>
  <conditionalFormatting sqref="M59">
    <cfRule type="expression" dxfId="14" priority="62">
      <formula>ISBLANK(M59)</formula>
    </cfRule>
  </conditionalFormatting>
  <conditionalFormatting sqref="M25:T32">
    <cfRule type="expression" dxfId="13" priority="1">
      <formula>ISBLANK(M25)</formula>
    </cfRule>
  </conditionalFormatting>
  <conditionalFormatting sqref="O24">
    <cfRule type="expression" dxfId="12" priority="43">
      <formula>ISBLANK(O24)</formula>
    </cfRule>
  </conditionalFormatting>
  <conditionalFormatting sqref="P25">
    <cfRule type="expression" dxfId="11" priority="39">
      <formula>ISBLANK(P25)</formula>
    </cfRule>
  </conditionalFormatting>
  <pageMargins left="0.23622047244094491" right="0.27559055118110237" top="0.23622047244094491" bottom="0.31496062992125984" header="0.31496062992125984" footer="0.31496062992125984"/>
  <pageSetup paperSize="9" scale="78" fitToHeight="2" orientation="landscape" r:id="rId1"/>
  <rowBreaks count="1" manualBreakCount="1">
    <brk id="32" max="19" man="1"/>
  </rowBreaks>
  <colBreaks count="1" manualBreakCount="1">
    <brk id="18" min="2" max="98" man="1"/>
  </col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8">
    <tabColor theme="5" tint="0.39997558519241921"/>
  </sheetPr>
  <dimension ref="A1:AY137"/>
  <sheetViews>
    <sheetView view="pageBreakPreview" zoomScale="115" zoomScaleNormal="95" zoomScaleSheetLayoutView="115" workbookViewId="0">
      <pane xSplit="1" ySplit="4" topLeftCell="B5" activePane="bottomRight" state="frozen"/>
      <selection activeCell="B5" sqref="B5"/>
      <selection pane="topRight" activeCell="B5" sqref="B5"/>
      <selection pane="bottomLeft" activeCell="B5" sqref="B5"/>
      <selection pane="bottomRight" activeCell="AB2" sqref="AB2:AC3"/>
    </sheetView>
  </sheetViews>
  <sheetFormatPr baseColWidth="10" defaultColWidth="11.46484375" defaultRowHeight="12.75" x14ac:dyDescent="0.35"/>
  <cols>
    <col min="1" max="1" width="4.53125" customWidth="1"/>
    <col min="2" max="2" width="5.33203125" customWidth="1"/>
    <col min="3" max="3" width="6" customWidth="1"/>
    <col min="4" max="4" width="4.1328125" customWidth="1"/>
    <col min="5" max="5" width="9" customWidth="1"/>
    <col min="6" max="6" width="4.1328125" customWidth="1"/>
    <col min="7" max="7" width="6" customWidth="1"/>
    <col min="8" max="8" width="4.1328125" customWidth="1"/>
    <col min="9" max="9" width="6" customWidth="1"/>
    <col min="10" max="10" width="4.1328125" customWidth="1"/>
    <col min="11" max="11" width="6" customWidth="1"/>
    <col min="12" max="12" width="4.1328125" customWidth="1"/>
    <col min="13" max="13" width="6" customWidth="1"/>
    <col min="14" max="14" width="4.1328125" customWidth="1"/>
    <col min="15" max="15" width="6" customWidth="1"/>
    <col min="16" max="16" width="4.1328125" customWidth="1"/>
    <col min="17" max="17" width="6" customWidth="1"/>
    <col min="18" max="18" width="4.1328125" customWidth="1"/>
    <col min="19" max="19" width="6" customWidth="1"/>
    <col min="20" max="20" width="4.1328125" customWidth="1"/>
    <col min="21" max="21" width="6" customWidth="1"/>
    <col min="22" max="22" width="4.1328125" customWidth="1"/>
    <col min="23" max="23" width="6" customWidth="1"/>
    <col min="24" max="24" width="4.1328125" customWidth="1"/>
    <col min="25" max="25" width="12.33203125" customWidth="1"/>
    <col min="26" max="26" width="4.1328125" customWidth="1"/>
    <col min="27" max="27" width="6" customWidth="1"/>
    <col min="28" max="28" width="4.1328125" customWidth="1"/>
    <col min="29" max="29" width="6" customWidth="1"/>
    <col min="30" max="30" width="4.1328125" customWidth="1"/>
    <col min="31" max="31" width="4.86328125" customWidth="1"/>
    <col min="32" max="32" width="4.1328125" customWidth="1"/>
    <col min="33" max="33" width="8.1328125" customWidth="1"/>
    <col min="34" max="34" width="4.1328125" customWidth="1"/>
    <col min="35" max="35" width="5.53125" style="150" customWidth="1"/>
    <col min="36" max="36" width="4.1328125" customWidth="1"/>
    <col min="37" max="37" width="8.46484375" customWidth="1"/>
    <col min="38" max="38" width="4.1328125" customWidth="1"/>
    <col min="39" max="39" width="6" customWidth="1"/>
  </cols>
  <sheetData>
    <row r="1" spans="1:51" ht="13.5" thickBot="1" x14ac:dyDescent="0.45">
      <c r="B1" s="264"/>
      <c r="C1" s="264" t="s">
        <v>1109</v>
      </c>
      <c r="D1" s="264"/>
      <c r="E1" s="264"/>
      <c r="F1" s="264"/>
      <c r="G1" s="264"/>
      <c r="H1" s="264"/>
      <c r="I1" s="264"/>
      <c r="J1" s="264"/>
      <c r="K1" s="264"/>
      <c r="L1" s="264"/>
      <c r="M1" s="264"/>
      <c r="N1" s="264"/>
      <c r="O1" s="264"/>
      <c r="P1" s="264"/>
      <c r="Q1" s="264"/>
      <c r="R1" s="264"/>
      <c r="S1" s="264"/>
      <c r="T1" s="263" t="s">
        <v>1110</v>
      </c>
      <c r="U1" s="264"/>
      <c r="V1" s="264"/>
      <c r="W1" s="264"/>
      <c r="X1" s="264"/>
      <c r="Y1" s="264"/>
      <c r="Z1" s="264"/>
      <c r="AA1" s="264"/>
      <c r="AB1" s="264"/>
      <c r="AC1" s="264"/>
      <c r="AD1" s="264"/>
    </row>
    <row r="2" spans="1:51" s="78" customFormat="1" ht="29.1" customHeight="1" x14ac:dyDescent="0.35">
      <c r="A2" s="595" t="s">
        <v>324</v>
      </c>
      <c r="B2" s="596" t="s">
        <v>312</v>
      </c>
      <c r="C2" s="600"/>
      <c r="D2" s="596" t="s">
        <v>296</v>
      </c>
      <c r="E2" s="597"/>
      <c r="F2" s="596" t="s">
        <v>295</v>
      </c>
      <c r="G2" s="600"/>
      <c r="H2" s="596" t="s">
        <v>313</v>
      </c>
      <c r="I2" s="600"/>
      <c r="J2" s="596" t="s">
        <v>298</v>
      </c>
      <c r="K2" s="600"/>
      <c r="L2" s="597" t="s">
        <v>314</v>
      </c>
      <c r="M2" s="597"/>
      <c r="N2" s="596" t="s">
        <v>253</v>
      </c>
      <c r="O2" s="600"/>
      <c r="P2" s="596" t="s">
        <v>315</v>
      </c>
      <c r="Q2" s="600"/>
      <c r="R2" s="597" t="s">
        <v>300</v>
      </c>
      <c r="S2" s="597"/>
      <c r="T2" s="596" t="s">
        <v>61</v>
      </c>
      <c r="U2" s="600"/>
      <c r="V2" s="596" t="s">
        <v>301</v>
      </c>
      <c r="W2" s="600"/>
      <c r="X2" s="597" t="s">
        <v>316</v>
      </c>
      <c r="Y2" s="597"/>
      <c r="Z2" s="596" t="s">
        <v>317</v>
      </c>
      <c r="AA2" s="600"/>
      <c r="AB2" s="596" t="s">
        <v>303</v>
      </c>
      <c r="AC2" s="597"/>
      <c r="AD2" s="596" t="s">
        <v>318</v>
      </c>
      <c r="AE2" s="600"/>
      <c r="AF2" s="597" t="s">
        <v>305</v>
      </c>
      <c r="AG2" s="597"/>
      <c r="AH2" s="596" t="str">
        <f>Specifier!R3</f>
        <v xml:space="preserve">Q:Additional Testing / Quarantine </v>
      </c>
      <c r="AI2" s="600"/>
      <c r="AJ2" s="597" t="s">
        <v>242</v>
      </c>
      <c r="AK2" s="597"/>
      <c r="AL2" s="596" t="s">
        <v>307</v>
      </c>
      <c r="AM2" s="600"/>
      <c r="AN2" s="602"/>
      <c r="AO2" s="603"/>
      <c r="AP2" s="603"/>
      <c r="AQ2" s="603"/>
      <c r="AR2" s="603"/>
      <c r="AS2" s="603"/>
      <c r="AT2" s="603"/>
      <c r="AU2" s="603"/>
      <c r="AV2" s="603"/>
      <c r="AW2" s="603"/>
      <c r="AX2" s="603"/>
      <c r="AY2" s="603"/>
    </row>
    <row r="3" spans="1:51" s="151" customFormat="1" ht="90.6" customHeight="1" x14ac:dyDescent="0.35">
      <c r="A3" s="595"/>
      <c r="B3" s="598"/>
      <c r="C3" s="601"/>
      <c r="D3" s="598"/>
      <c r="E3" s="599"/>
      <c r="F3" s="598"/>
      <c r="G3" s="601"/>
      <c r="H3" s="598"/>
      <c r="I3" s="601"/>
      <c r="J3" s="598"/>
      <c r="K3" s="601"/>
      <c r="L3" s="599"/>
      <c r="M3" s="599"/>
      <c r="N3" s="598"/>
      <c r="O3" s="601"/>
      <c r="P3" s="598"/>
      <c r="Q3" s="601"/>
      <c r="R3" s="599"/>
      <c r="S3" s="599"/>
      <c r="T3" s="598"/>
      <c r="U3" s="601"/>
      <c r="V3" s="598"/>
      <c r="W3" s="601"/>
      <c r="X3" s="599"/>
      <c r="Y3" s="599"/>
      <c r="Z3" s="598"/>
      <c r="AA3" s="601"/>
      <c r="AB3" s="598"/>
      <c r="AC3" s="599"/>
      <c r="AD3" s="598"/>
      <c r="AE3" s="601"/>
      <c r="AF3" s="599"/>
      <c r="AG3" s="599"/>
      <c r="AH3" s="598"/>
      <c r="AI3" s="601"/>
      <c r="AJ3" s="599"/>
      <c r="AK3" s="599"/>
      <c r="AL3" s="598"/>
      <c r="AM3" s="601"/>
      <c r="AN3" s="207"/>
      <c r="AO3" s="207"/>
    </row>
    <row r="4" spans="1:51" ht="12.6" customHeight="1" thickBot="1" x14ac:dyDescent="0.4">
      <c r="A4" s="97"/>
      <c r="B4" s="208">
        <f>SUM(B5:B106)</f>
        <v>0</v>
      </c>
      <c r="C4" s="109"/>
      <c r="D4" s="208">
        <f>SUM(D5:D106)</f>
        <v>0</v>
      </c>
      <c r="E4" s="109"/>
      <c r="F4" s="208">
        <f>SUM(F5:F106)</f>
        <v>0</v>
      </c>
      <c r="G4" s="109"/>
      <c r="H4" s="208">
        <f>SUM(H5:H106)</f>
        <v>0</v>
      </c>
      <c r="I4" s="109"/>
      <c r="J4" s="208">
        <f>SUM(J5:J106)</f>
        <v>0</v>
      </c>
      <c r="K4" s="109"/>
      <c r="L4" s="208">
        <f>SUM(L5:L106)</f>
        <v>0</v>
      </c>
      <c r="M4" s="109"/>
      <c r="N4" s="208">
        <f>SUM(N5:N106)</f>
        <v>0</v>
      </c>
      <c r="O4" s="109"/>
      <c r="P4" s="208">
        <f>SUM(P5:P106)</f>
        <v>0</v>
      </c>
      <c r="Q4" s="109"/>
      <c r="R4" s="208">
        <f>SUM(R5:R106)</f>
        <v>0</v>
      </c>
      <c r="S4" s="109"/>
      <c r="T4" s="208">
        <f>SUM(T5:T106)</f>
        <v>0</v>
      </c>
      <c r="U4" s="109"/>
      <c r="V4" s="208">
        <f>SUM(V5:V106)</f>
        <v>0</v>
      </c>
      <c r="W4" s="109"/>
      <c r="X4" s="208">
        <f>SUM(X5:X106)</f>
        <v>0</v>
      </c>
      <c r="Y4" s="109"/>
      <c r="Z4" s="208">
        <f>SUM(Z5:Z106)</f>
        <v>0</v>
      </c>
      <c r="AA4" s="109"/>
      <c r="AB4" s="208">
        <f>SUM(AB5:AB106)</f>
        <v>0</v>
      </c>
      <c r="AC4" s="109"/>
      <c r="AD4" s="208">
        <f>SUM(AD5:AD106)</f>
        <v>0</v>
      </c>
      <c r="AE4" s="109"/>
      <c r="AF4" s="208">
        <f>SUM(AF5:AF106)</f>
        <v>0</v>
      </c>
      <c r="AG4" s="109"/>
      <c r="AH4" s="208">
        <f>SUM(AH5:AH106)</f>
        <v>0</v>
      </c>
      <c r="AI4" s="109"/>
      <c r="AJ4" s="208">
        <f>SUM(AJ5:AJ106)</f>
        <v>0</v>
      </c>
      <c r="AK4" s="109"/>
      <c r="AL4" s="208">
        <f>SUM(AL5:AL106)</f>
        <v>0</v>
      </c>
      <c r="AM4" s="109"/>
    </row>
    <row r="5" spans="1:51" x14ac:dyDescent="0.35">
      <c r="A5" s="115">
        <v>0</v>
      </c>
      <c r="B5" s="110">
        <f t="array" ref="B5">SUM(IF('Codes published on the homepage'!E$6:E$805='Specifier frequency published'!$A5,1,0))</f>
        <v>0</v>
      </c>
      <c r="C5" s="113" t="str">
        <f>" "&amp;VLOOKUP($A5,[0]!Qualifier,COLUMN(C5)-1)</f>
        <v xml:space="preserve"> WholeBl</v>
      </c>
      <c r="D5" s="110">
        <f t="array" ref="D5">SUM(IF(ISBLANK('Codes published on the homepage'!F$5:F$805),0,IF('Codes published on the homepage'!F$5:F$805='Specifier frequency published'!$A5,1,0)))</f>
        <v>0</v>
      </c>
      <c r="E5" s="113" t="str">
        <f>" "&amp;VLOOKUP($A5,[0]!Qualifier,COLUMN(E5)/2+1)</f>
        <v xml:space="preserve"> NS</v>
      </c>
      <c r="F5" s="110">
        <f t="array" ref="F5">SUM(IF(ISBLANK('Codes published on the homepage'!G$5:G$805),0,IF('Codes published on the homepage'!G$5:G$805='Specifier frequency published'!$A5,1,0)))</f>
        <v>0</v>
      </c>
      <c r="G5" s="113" t="str">
        <f>" "&amp;VLOOKUP($A5,[0]!Qualifier,COLUMN(G5)/2+1)</f>
        <v xml:space="preserve"> ? </v>
      </c>
      <c r="H5" s="110">
        <f t="array" ref="H5">SUM(IF(ISBLANK('Codes published on the homepage'!H$5:H$805),0,IF('Codes published on the homepage'!H$5:H$805='Specifier frequency published'!$A5,1,0)))</f>
        <v>0</v>
      </c>
      <c r="I5" s="113" t="str">
        <f>" "&amp;VLOOKUP($A5,[0]!Qualifier,COLUMN(I5)/2+1)</f>
        <v xml:space="preserve"> ? </v>
      </c>
      <c r="J5" s="110">
        <f t="array" ref="J5">SUM(IF(ISBLANK('Codes published on the homepage'!I$5:I$805),0,IF('Codes published on the homepage'!I$5:I$805='Specifier frequency published'!$A5,1,0)))</f>
        <v>0</v>
      </c>
      <c r="K5" s="113" t="str">
        <f>" "&amp;VLOOKUP($A5,[0]!Qualifier,COLUMN(K5)/2+1)</f>
        <v xml:space="preserve"> ? </v>
      </c>
      <c r="L5" s="110">
        <f t="array" ref="L5">SUM(IF(ISBLANK('Codes published on the homepage'!J$5:J$805),0,IF('Codes published on the homepage'!J$5:J$805='Specifier frequency published'!$A5,1,0)))</f>
        <v>0</v>
      </c>
      <c r="M5" s="114" t="str">
        <f>" "&amp;VLOOKUP($A5,[0]!Qualifier,COLUMN(M5)/2+1)</f>
        <v xml:space="preserve"> ? </v>
      </c>
      <c r="N5" s="110">
        <f t="array" ref="N5">SUM(IF(ISBLANK('Codes published on the homepage'!K$5:K$805),0,IF('Codes published on the homepage'!K$5:K$805='Specifier frequency published'!$A5,1,0)))</f>
        <v>0</v>
      </c>
      <c r="O5" s="113" t="str">
        <f>" "&amp;VLOOKUP($A5,[0]!Qualifier,COLUMN(O5)/2+1)</f>
        <v xml:space="preserve"> ?</v>
      </c>
      <c r="P5" s="110">
        <f t="array" ref="P5">SUM(IF(ISBLANK('Codes published on the homepage'!L$5:L$805),0,IF('Codes published on the homepage'!L$5:L$805='Specifier frequency published'!$A5,1,0)))</f>
        <v>0</v>
      </c>
      <c r="Q5" s="113" t="str">
        <f>" "&amp;VLOOKUP($A5,[0]!Qualifier,COLUMN(Q5)/2+1)</f>
        <v xml:space="preserve"> ? </v>
      </c>
      <c r="R5" s="110">
        <f t="array" ref="R5">SUM(IF(ISBLANK('Codes published on the homepage'!M$5:M$805),0,IF('Codes published on the homepage'!M$5:M$805='Specifier frequency published'!$A5,1,0)))</f>
        <v>0</v>
      </c>
      <c r="S5" s="114" t="str">
        <f>" "&amp;VLOOKUP($A5,[0]!Qualifier,COLUMN(S5)/2+1)</f>
        <v xml:space="preserve"> ?</v>
      </c>
      <c r="T5" s="110">
        <f t="array" ref="T5">SUM(IF(ISBLANK('Codes published on the homepage'!N$5:N$805),0,IF('Codes published on the homepage'!N$5:N$805='Specifier frequency published'!$A5,1,0)))</f>
        <v>0</v>
      </c>
      <c r="U5" s="113" t="str">
        <f>" "&amp;VLOOKUP($A5,[0]!Qualifier,COLUMN(U5)/2+1)</f>
        <v xml:space="preserve"> ? </v>
      </c>
      <c r="V5" s="110">
        <f t="array" ref="V5">SUM(IF(ISBLANK('Codes published on the homepage'!O$5:O$805),0,IF('Codes published on the homepage'!O$5:O$805='Specifier frequency published'!$A5,1,0)))</f>
        <v>0</v>
      </c>
      <c r="W5" s="113" t="str">
        <f>" "&amp;VLOOKUP($A5,[0]!Qualifier,COLUMN(W5)/2+1)</f>
        <v xml:space="preserve"> ? </v>
      </c>
      <c r="X5" s="110">
        <f t="array" ref="X5">SUM(IF(ISBLANK('Codes published on the homepage'!P$5:P$805),0,IF('Codes published on the homepage'!P$5:P$805='Specifier frequency published'!$A5,1,0)))</f>
        <v>0</v>
      </c>
      <c r="Y5" s="114" t="str">
        <f>" "&amp;VLOOKUP($A5,[0]!Qualifier,COLUMN(Y5)/2+1)</f>
        <v xml:space="preserve"> ? </v>
      </c>
      <c r="Z5" s="110">
        <f t="array" ref="Z5">SUM(IF(ISBLANK('Codes published on the homepage'!Q$5:Q$805),0,IF('Codes published on the homepage'!Q$5:Q$805='Specifier frequency published'!$A5,1,0)))</f>
        <v>0</v>
      </c>
      <c r="AA5" s="113" t="str">
        <f>" "&amp;VLOOKUP($A5,[0]!Qualifier,COLUMN(AA5)/2+1)</f>
        <v xml:space="preserve"> ? </v>
      </c>
      <c r="AB5" s="110">
        <f t="array" ref="AB5">SUM(IF(ISBLANK('Codes published on the homepage'!R$5:R$805),0,IF('Codes published on the homepage'!R$5:R$805='Specifier frequency published'!$A5,1,0)))</f>
        <v>0</v>
      </c>
      <c r="AC5" s="114" t="str">
        <f>" "&amp;VLOOKUP($A5,[0]!Qualifier,COLUMN(AC5)/2+1)</f>
        <v xml:space="preserve"> ?</v>
      </c>
      <c r="AD5" s="110">
        <f t="array" ref="AD5">SUM(IF(ISBLANK('Codes published on the homepage'!S$5:S$805),0,IF('Codes published on the homepage'!S$5:S$805='Specifier frequency published'!$A5,1,0)))</f>
        <v>0</v>
      </c>
      <c r="AE5" s="113" t="str">
        <f>" "&amp;VLOOKUP($A5,[0]!Qualifier,COLUMN(AE5)/2+1)</f>
        <v xml:space="preserve"> ?</v>
      </c>
      <c r="AF5" s="110">
        <f t="array" ref="AF5">SUM(IF(ISBLANK('Codes published on the homepage'!T$5:T$805),0,IF('Codes published on the homepage'!T$5:T$805='Specifier frequency published'!$A5,1,0)))</f>
        <v>0</v>
      </c>
      <c r="AG5" s="114" t="str">
        <f>" "&amp;VLOOKUP($A5,[0]!Qualifier,COLUMN(AG5)/2+1)</f>
        <v xml:space="preserve"> ?</v>
      </c>
      <c r="AH5" s="110">
        <f t="array" ref="AH5">SUM(IF(ISBLANK('Codes published on the homepage'!U$5:U$805),0,IF('Codes published on the homepage'!U$5:U$805='Specifier frequency published'!$A5,1,0)))</f>
        <v>0</v>
      </c>
      <c r="AI5" s="148" t="str">
        <f>" "&amp;VLOOKUP($A5,[0]!Qualifier,COLUMN(AI5)/2+1)</f>
        <v xml:space="preserve"> ?</v>
      </c>
      <c r="AJ5" s="110">
        <f t="array" ref="AJ5">SUM(IF(ISBLANK('Codes published on the homepage'!V$5:V$805),0,IF('Codes published on the homepage'!V$5:V$805='Specifier frequency published'!$A5,1,0)))</f>
        <v>0</v>
      </c>
      <c r="AK5" s="114" t="str">
        <f>" "&amp;VLOOKUP($A5,[0]!Qualifier,COLUMN(AK5)/2+1)</f>
        <v xml:space="preserve"> ? </v>
      </c>
      <c r="AL5" s="254">
        <f t="array" ref="AL5">SUM(IF(ISBLANK('Codes published on the homepage'!W$5:W$805),0,IF('Codes published on the homepage'!W$5:W$805='Specifier frequency published'!$A5,1,0)))</f>
        <v>0</v>
      </c>
      <c r="AM5" s="113" t="str">
        <f>" "&amp;VLOOKUP($A5,[0]!Qualifier,COLUMN(AM5)/2+1)</f>
        <v xml:space="preserve"> ? </v>
      </c>
      <c r="AO5" s="97"/>
      <c r="AP5" s="97"/>
      <c r="AQ5" s="97"/>
    </row>
    <row r="6" spans="1:51" ht="12.6" customHeight="1" x14ac:dyDescent="0.35">
      <c r="A6" s="116">
        <v>1</v>
      </c>
      <c r="B6" s="110">
        <f t="array" ref="B6">SUM(IF('Codes published on the homepage'!E$6:E$805='Specifier frequency published'!$A6,1,0))</f>
        <v>0</v>
      </c>
      <c r="C6" s="111" t="str">
        <f>" "&amp;VLOOKUP($A6,[0]!Qualifier,COLUMN(C6)-1)</f>
        <v xml:space="preserve"> RedCells</v>
      </c>
      <c r="D6" s="110">
        <f t="array" ref="D6">SUM(IF(ISBLANK('Codes published on the homepage'!F$5:F$805),0,IF('Codes published on the homepage'!F$5:F$805='Specifier frequency published'!$A6,1,0)))</f>
        <v>0</v>
      </c>
      <c r="E6" s="111" t="str">
        <f>" "&amp;VLOOKUP($A6,[0]!Qualifier,COLUMN(E6)/2+1)</f>
        <v xml:space="preserve"> NoAC </v>
      </c>
      <c r="F6" s="110">
        <f t="array" ref="F6">SUM(IF(ISBLANK('Codes published on the homepage'!G$5:G$805),0,IF('Codes published on the homepage'!G$5:G$805='Specifier frequency published'!$A6,1,0)))</f>
        <v>0</v>
      </c>
      <c r="G6" s="111" t="str">
        <f>" "&amp;VLOOKUP($A6,[0]!Qualifier,COLUMN(G6)/2+1)</f>
        <v xml:space="preserve"> NoAdd </v>
      </c>
      <c r="H6" s="110">
        <f t="array" ref="H6">SUM(IF(ISBLANK('Codes published on the homepage'!H$5:H$805),0,IF('Codes published on the homepage'!H$5:H$805='Specifier frequency published'!$A6,1,0)))</f>
        <v>0</v>
      </c>
      <c r="I6" s="111" t="str">
        <f>" "&amp;VLOOKUP($A6,[0]!Qualifier,COLUMN(I6)/2+1)</f>
        <v xml:space="preserve"> Closed </v>
      </c>
      <c r="J6" s="110">
        <f t="array" ref="J6">SUM(IF(ISBLANK('Codes published on the homepage'!I$5:I$805),0,IF('Codes published on the homepage'!I$5:I$805='Specifier frequency published'!$A6,1,0)))</f>
        <v>0</v>
      </c>
      <c r="K6" s="111" t="str">
        <f>" "&amp;VLOOKUP($A6,[0]!Qualifier,COLUMN(K6)/2+1)</f>
        <v xml:space="preserve"> SV </v>
      </c>
      <c r="L6" s="110">
        <f t="array" ref="L6">SUM(IF(ISBLANK('Codes published on the homepage'!J$5:J$805),0,IF('Codes published on the homepage'!J$5:J$805='Specifier frequency published'!$A6,1,0)))</f>
        <v>0</v>
      </c>
      <c r="M6" s="97" t="str">
        <f>" "&amp;VLOOKUP($A6,[0]!Qualifier,COLUMN(M6)/2+1)</f>
        <v xml:space="preserve"> 20to24°C </v>
      </c>
      <c r="N6" s="110">
        <f t="array" ref="N6">SUM(IF(ISBLANK('Codes published on the homepage'!K$5:K$805),0,IF('Codes published on the homepage'!K$5:K$805='Specifier frequency published'!$A6,1,0)))</f>
        <v>0</v>
      </c>
      <c r="O6" s="97" t="str">
        <f>" "&amp;VLOOKUP($A6,[0]!Qualifier,COLUMN(O6)/2+1)</f>
        <v xml:space="preserve"> No</v>
      </c>
      <c r="P6" s="110">
        <f t="array" ref="P6">SUM(IF(ISBLANK('Codes published on the homepage'!L$5:L$805),0,IF('Codes published on the homepage'!L$5:L$805='Specifier frequency published'!$A6,1,0)))</f>
        <v>0</v>
      </c>
      <c r="Q6" s="111" t="str">
        <f>" "&amp;VLOOKUP($A6,[0]!Qualifier,COLUMN(Q6)/2+1)</f>
        <v xml:space="preserve"> Allo </v>
      </c>
      <c r="R6" s="110">
        <f t="array" ref="R6">SUM(IF(ISBLANK('Codes published on the homepage'!M$5:M$805),0,IF('Codes published on the homepage'!M$5:M$805='Specifier frequency published'!$A6,1,0)))</f>
        <v>0</v>
      </c>
      <c r="S6" s="97" t="str">
        <f>" "&amp;VLOOKUP($A6,[0]!Qualifier,COLUMN(S6)/2+1)</f>
        <v xml:space="preserve"> WB </v>
      </c>
      <c r="T6" s="110">
        <f t="array" ref="T6">SUM(IF(ISBLANK('Codes published on the homepage'!N$5:N$805),0,IF('Codes published on the homepage'!N$5:N$805='Specifier frequency published'!$A6,1,0)))</f>
        <v>0</v>
      </c>
      <c r="U6" s="111" t="str">
        <f>" "&amp;VLOOKUP($A6,[0]!Qualifier,COLUMN(U6)/2+1)</f>
        <v xml:space="preserve"> NA </v>
      </c>
      <c r="V6" s="110">
        <f t="array" ref="V6">SUM(IF(ISBLANK('Codes published on the homepage'!O$5:O$805),0,IF('Codes published on the homepage'!O$5:O$805='Specifier frequency published'!$A6,1,0)))</f>
        <v>0</v>
      </c>
      <c r="W6" s="111" t="str">
        <f>" "&amp;VLOOKUP($A6,[0]!Qualifier,COLUMN(W6)/2+1)</f>
        <v xml:space="preserve"> Transf </v>
      </c>
      <c r="X6" s="110">
        <f t="array" ref="X6">SUM(IF(ISBLANK('Codes published on the homepage'!P$5:P$805),0,IF('Codes published on the homepage'!P$5:P$805='Specifier frequency published'!$A6,1,0)))</f>
        <v>0</v>
      </c>
      <c r="Y6" s="97" t="str">
        <f>" "&amp;VLOOKUP($A6,[0]!Qualifier,COLUMN(Y6)/2+1)</f>
        <v xml:space="preserve"> None </v>
      </c>
      <c r="Z6" s="110">
        <f t="array" ref="Z6">SUM(IF(ISBLANK('Codes published on the homepage'!Q$5:Q$805),0,IF('Codes published on the homepage'!Q$5:Q$805='Specifier frequency published'!$A6,1,0)))</f>
        <v>0</v>
      </c>
      <c r="AA6" s="111" t="str">
        <f>" "&amp;VLOOKUP($A6,[0]!Qualifier,COLUMN(AA6)/2+1)</f>
        <v xml:space="preserve"> None </v>
      </c>
      <c r="AB6" s="110">
        <f t="array" ref="AB6">SUM(IF(ISBLANK('Codes published on the homepage'!R$5:R$805),0,IF('Codes published on the homepage'!R$5:R$805='Specifier frequency published'!$A6,1,0)))</f>
        <v>0</v>
      </c>
      <c r="AC6" s="97" t="str">
        <f>" "&amp;VLOOKUP($A6,[0]!Qualifier,COLUMN(AC6)/2+1)</f>
        <v xml:space="preserve"> NoIrr </v>
      </c>
      <c r="AD6" s="110">
        <f t="array" ref="AD6">SUM(IF(ISBLANK('Codes published on the homepage'!S$5:S$805),0,IF('Codes published on the homepage'!S$5:S$805='Specifier frequency published'!$A6,1,0)))</f>
        <v>0</v>
      </c>
      <c r="AE6" s="111" t="str">
        <f>" "&amp;VLOOKUP($A6,[0]!Qualifier,COLUMN(AE6)/2+1)</f>
        <v xml:space="preserve"> - </v>
      </c>
      <c r="AF6" s="110">
        <f t="array" ref="AF6">SUM(IF(ISBLANK('Codes published on the homepage'!T$5:T$805),0,IF('Codes published on the homepage'!T$5:T$805='Specifier frequency published'!$A6,1,0)))</f>
        <v>0</v>
      </c>
      <c r="AG6" s="97" t="str">
        <f>" "&amp;VLOOKUP($A6,[0]!Qualifier,COLUMN(AG6)/2+1)</f>
        <v xml:space="preserve"> no sub</v>
      </c>
      <c r="AH6" s="110">
        <f t="array" ref="AH6">SUM(IF(ISBLANK('Codes published on the homepage'!U$5:U$805),0,IF('Codes published on the homepage'!U$5:U$805='Specifier frequency published'!$A6,1,0)))</f>
        <v>0</v>
      </c>
      <c r="AI6" s="149" t="str">
        <f>" "&amp;VLOOKUP($A6,[0]!Qualifier,COLUMN(AI6)/2+1)</f>
        <v xml:space="preserve"> Non</v>
      </c>
      <c r="AJ6" s="110">
        <f t="array" ref="AJ6">SUM(IF(ISBLANK('Codes published on the homepage'!V$5:V$805),0,IF('Codes published on the homepage'!V$5:V$805='Specifier frequency published'!$A6,1,0)))</f>
        <v>0</v>
      </c>
      <c r="AK6" s="97" t="str">
        <f>" "&amp;VLOOKUP($A6,[0]!Qualifier,COLUMN(AK6)/2+1)</f>
        <v xml:space="preserve"> NA</v>
      </c>
      <c r="AL6" s="254">
        <f t="array" ref="AL6">SUM(IF(ISBLANK('Codes published on the homepage'!W$5:W$805),0,IF('Codes published on the homepage'!W$5:W$805='Specifier frequency published'!$A6,1,0)))</f>
        <v>0</v>
      </c>
      <c r="AM6" s="111" t="str">
        <f>" "&amp;VLOOKUP($A6,[0]!Qualifier,COLUMN(AM6)/2+1)</f>
        <v xml:space="preserve"> None </v>
      </c>
      <c r="AO6" s="97"/>
      <c r="AP6" s="97"/>
      <c r="AQ6" s="97"/>
    </row>
    <row r="7" spans="1:51" x14ac:dyDescent="0.35">
      <c r="A7" s="116">
        <v>2</v>
      </c>
      <c r="B7" s="110">
        <f t="array" ref="B7">SUM(IF('Codes published on the homepage'!E$6:E$805='Specifier frequency published'!$A7,1,0))</f>
        <v>0</v>
      </c>
      <c r="C7" s="111" t="str">
        <f>" "&amp;VLOOKUP($A7,[0]!Qualifier,COLUMN(C7)-1)</f>
        <v xml:space="preserve"> Platelets</v>
      </c>
      <c r="D7" s="110">
        <f t="array" ref="D7">SUM(IF(ISBLANK('Codes published on the homepage'!F$5:F$805),0,IF('Codes published on the homepage'!F$5:F$805='Specifier frequency published'!$A7,1,0)))</f>
        <v>0</v>
      </c>
      <c r="E7" s="111" t="str">
        <f>" "&amp;VLOOKUP($A7,[0]!Qualifier,COLUMN(E7)/2+1)</f>
        <v xml:space="preserve"> CPD </v>
      </c>
      <c r="F7" s="110">
        <f t="array" ref="F7">SUM(IF(ISBLANK('Codes published on the homepage'!G$5:G$805),0,IF('Codes published on the homepage'!G$5:G$805='Specifier frequency published'!$A7,1,0)))</f>
        <v>0</v>
      </c>
      <c r="G7" s="111" t="str">
        <f>" "&amp;VLOOKUP($A7,[0]!Qualifier,COLUMN(G7)/2+1)</f>
        <v xml:space="preserve"> SAGM </v>
      </c>
      <c r="H7" s="110">
        <f t="array" ref="H7">SUM(IF(ISBLANK('Codes published on the homepage'!H$5:H$805),0,IF('Codes published on the homepage'!H$5:H$805='Specifier frequency published'!$A7,1,0)))</f>
        <v>0</v>
      </c>
      <c r="I7" s="111" t="str">
        <f>" "&amp;VLOOKUP($A7,[0]!Qualifier,COLUMN(I7)/2+1)</f>
        <v xml:space="preserve"> Open </v>
      </c>
      <c r="J7" s="110">
        <f t="array" ref="J7">SUM(IF(ISBLANK('Codes published on the homepage'!I$5:I$805),0,IF('Codes published on the homepage'!I$5:I$805='Specifier frequency published'!$A7,1,0)))</f>
        <v>0</v>
      </c>
      <c r="K7" s="111" t="str">
        <f>" "&amp;VLOOKUP($A7,[0]!Qualifier,COLUMN(K7)/2+1)</f>
        <v xml:space="preserve"> SVPed </v>
      </c>
      <c r="L7" s="110">
        <f t="array" ref="L7">SUM(IF(ISBLANK('Codes published on the homepage'!J$5:J$805),0,IF('Codes published on the homepage'!J$5:J$805='Specifier frequency published'!$A7,1,0)))</f>
        <v>0</v>
      </c>
      <c r="M7" s="97" t="str">
        <f>" "&amp;VLOOKUP($A7,[0]!Qualifier,COLUMN(M7)/2+1)</f>
        <v xml:space="preserve"> 2to6°C </v>
      </c>
      <c r="N7" s="110">
        <f t="array" ref="N7">SUM(IF(ISBLANK('Codes published on the homepage'!K$5:K$805),0,IF('Codes published on the homepage'!K$5:K$805='Specifier frequency published'!$A7,1,0)))</f>
        <v>0</v>
      </c>
      <c r="O7" s="97" t="str">
        <f>" "&amp;VLOOKUP($A7,[0]!Qualifier,COLUMN(O7)/2+1)</f>
        <v xml:space="preserve"> Lyophil</v>
      </c>
      <c r="P7" s="110">
        <f t="array" ref="P7">SUM(IF(ISBLANK('Codes published on the homepage'!L$5:L$805),0,IF('Codes published on the homepage'!L$5:L$805='Specifier frequency published'!$A7,1,0)))</f>
        <v>0</v>
      </c>
      <c r="Q7" s="111" t="str">
        <f>" "&amp;VLOOKUP($A7,[0]!Qualifier,COLUMN(Q7)/2+1)</f>
        <v xml:space="preserve"> Auto </v>
      </c>
      <c r="R7" s="110">
        <f t="array" ref="R7">SUM(IF(ISBLANK('Codes published on the homepage'!M$5:M$805),0,IF('Codes published on the homepage'!M$5:M$805='Specifier frequency published'!$A7,1,0)))</f>
        <v>0</v>
      </c>
      <c r="S7" s="97" t="str">
        <f>" "&amp;VLOOKUP($A7,[0]!Qualifier,COLUMN(S7)/2+1)</f>
        <v xml:space="preserve"> Aph </v>
      </c>
      <c r="T7" s="110">
        <f t="array" ref="T7">SUM(IF(ISBLANK('Codes published on the homepage'!N$5:N$805),0,IF('Codes published on the homepage'!N$5:N$805='Specifier frequency published'!$A7,1,0)))</f>
        <v>0</v>
      </c>
      <c r="U7" s="111" t="str">
        <f>" "&amp;VLOOKUP($A7,[0]!Qualifier,COLUMN(U7)/2+1)</f>
        <v xml:space="preserve"> ≤6h </v>
      </c>
      <c r="V7" s="110">
        <f t="array" ref="V7">SUM(IF(ISBLANK('Codes published on the homepage'!O$5:O$805),0,IF('Codes published on the homepage'!O$5:O$805='Specifier frequency published'!$A7,1,0)))</f>
        <v>0</v>
      </c>
      <c r="W7" s="111" t="str">
        <f>" "&amp;VLOOKUP($A7,[0]!Qualifier,COLUMN(W7)/2+1)</f>
        <v xml:space="preserve"> NoTrans </v>
      </c>
      <c r="X7" s="110">
        <f t="array" ref="X7">SUM(IF(ISBLANK('Codes published on the homepage'!P$5:P$805),0,IF('Codes published on the homepage'!P$5:P$805='Specifier frequency published'!$A7,1,0)))</f>
        <v>0</v>
      </c>
      <c r="Y7" s="97" t="str">
        <f>" "&amp;VLOOKUP($A7,[0]!Qualifier,COLUMN(Y7)/2+1)</f>
        <v xml:space="preserve"> BCrem </v>
      </c>
      <c r="Z7" s="110">
        <f t="array" ref="Z7">SUM(IF(ISBLANK('Codes published on the homepage'!Q$5:Q$805),0,IF('Codes published on the homepage'!Q$5:Q$805='Specifier frequency published'!$A7,1,0)))</f>
        <v>0</v>
      </c>
      <c r="AA7" s="111" t="str">
        <f>" "&amp;VLOOKUP($A7,[0]!Qualifier,COLUMN(AA7)/2+1)</f>
        <v xml:space="preserve"> Divid </v>
      </c>
      <c r="AB7" s="110">
        <f t="array" ref="AB7">SUM(IF(ISBLANK('Codes published on the homepage'!R$5:R$805),0,IF('Codes published on the homepage'!R$5:R$805='Specifier frequency published'!$A7,1,0)))</f>
        <v>0</v>
      </c>
      <c r="AC7" s="97" t="str">
        <f>" "&amp;VLOOKUP($A7,[0]!Qualifier,COLUMN(AC7)/2+1)</f>
        <v xml:space="preserve"> Irrad</v>
      </c>
      <c r="AD7" s="110">
        <f t="array" ref="AD7">SUM(IF(ISBLANK('Codes published on the homepage'!S$5:S$805),0,IF('Codes published on the homepage'!S$5:S$805='Specifier frequency published'!$A7,1,0)))</f>
        <v>0</v>
      </c>
      <c r="AE7" s="111" t="str">
        <f>" "&amp;VLOOKUP($A7,[0]!Qualifier,COLUMN(AE7)/2+1)</f>
        <v xml:space="preserve"> Wash </v>
      </c>
      <c r="AF7" s="110">
        <f t="array" ref="AF7">SUM(IF(ISBLANK('Codes published on the homepage'!T$5:T$805),0,IF('Codes published on the homepage'!T$5:T$805='Specifier frequency published'!$A7,1,0)))</f>
        <v>0</v>
      </c>
      <c r="AG7" s="97" t="str">
        <f>" "&amp;VLOOKUP($A7,[0]!Qualifier,COLUMN(AG7)/2+1)</f>
        <v xml:space="preserve"> Granulocytes </v>
      </c>
      <c r="AH7" s="110">
        <f t="array" ref="AH7">SUM(IF(ISBLANK('Codes published on the homepage'!U$5:U$805),0,IF('Codes published on the homepage'!U$5:U$805='Specifier frequency published'!$A7,1,0)))</f>
        <v>0</v>
      </c>
      <c r="AI7" s="149" t="str">
        <f>" "&amp;VLOOKUP($A7,[0]!Qualifier,COLUMN(AI7)/2+1)</f>
        <v xml:space="preserve"> Qu </v>
      </c>
      <c r="AJ7" s="110">
        <f t="array" ref="AJ7">SUM(IF(ISBLANK('Codes published on the homepage'!V$5:V$805),0,IF('Codes published on the homepage'!V$5:V$805='Specifier frequency published'!$A7,1,0)))</f>
        <v>0</v>
      </c>
      <c r="AK7" s="97" t="str">
        <f>" "&amp;VLOOKUP($A7,[0]!Qualifier,COLUMN(AK7)/2+1)</f>
        <v xml:space="preserve"> Amnion</v>
      </c>
      <c r="AL7" s="254">
        <f t="array" ref="AL7">SUM(IF(ISBLANK('Codes published on the homepage'!W$5:W$805),0,IF('Codes published on the homepage'!W$5:W$805='Specifier frequency published'!$A7,1,0)))</f>
        <v>0</v>
      </c>
      <c r="AM7" s="111" t="str">
        <f>" "&amp;VLOOKUP($A7,[0]!Qualifier,COLUMN(AM7)/2+1)</f>
        <v xml:space="preserve"> SD </v>
      </c>
      <c r="AO7" s="97"/>
      <c r="AP7" s="97"/>
      <c r="AQ7" s="97"/>
    </row>
    <row r="8" spans="1:51" x14ac:dyDescent="0.35">
      <c r="A8" s="116">
        <v>3</v>
      </c>
      <c r="B8" s="110">
        <f t="array" ref="B8">SUM(IF('Codes published on the homepage'!E$6:E$805='Specifier frequency published'!$A8,1,0))</f>
        <v>0</v>
      </c>
      <c r="C8" s="111" t="str">
        <f>" "&amp;VLOOKUP($A8,[0]!Qualifier,COLUMN(C8)-1)</f>
        <v xml:space="preserve"> LC/Buffy</v>
      </c>
      <c r="D8" s="110">
        <f t="array" ref="D8">SUM(IF(ISBLANK('Codes published on the homepage'!F$5:F$805),0,IF('Codes published on the homepage'!F$5:F$805='Specifier frequency published'!$A8,1,0)))</f>
        <v>0</v>
      </c>
      <c r="E8" s="111" t="str">
        <f>" "&amp;VLOOKUP($A8,[0]!Qualifier,COLUMN(E8)/2+1)</f>
        <v xml:space="preserve"> CPD-A1 </v>
      </c>
      <c r="F8" s="110">
        <f t="array" ref="F8">SUM(IF(ISBLANK('Codes published on the homepage'!G$5:G$805),0,IF('Codes published on the homepage'!G$5:G$805='Specifier frequency published'!$A8,1,0)))</f>
        <v>0</v>
      </c>
      <c r="G8" s="111" t="str">
        <f>" "&amp;VLOOKUP($A8,[0]!Qualifier,COLUMN(G8)/2+1)</f>
        <v xml:space="preserve"> PAGGS-M </v>
      </c>
      <c r="H8" s="110">
        <f t="array" ref="H8">SUM(IF(ISBLANK('Codes published on the homepage'!H$5:H$805),0,IF('Codes published on the homepage'!H$5:H$805='Specifier frequency published'!$A8,1,0)))</f>
        <v>0</v>
      </c>
      <c r="I8" s="111" t="str">
        <f>" "&amp;VLOOKUP($A8,[0]!Qualifier,COLUMN(I8)/2+1)</f>
        <v xml:space="preserve"> SterFilt </v>
      </c>
      <c r="J8" s="110">
        <f t="array" ref="J8">SUM(IF(ISBLANK('Codes published on the homepage'!I$5:I$805),0,IF('Codes published on the homepage'!I$5:I$805='Specifier frequency published'!$A8,1,0)))</f>
        <v>0</v>
      </c>
      <c r="K8" s="111" t="str">
        <f>" "&amp;VLOOKUP($A8,[0]!Qualifier,COLUMN(K8)/2+1)</f>
        <v xml:space="preserve"> NonSV </v>
      </c>
      <c r="L8" s="110">
        <f t="array" ref="L8">SUM(IF(ISBLANK('Codes published on the homepage'!J$5:J$805),0,IF('Codes published on the homepage'!J$5:J$805='Specifier frequency published'!$A8,1,0)))</f>
        <v>0</v>
      </c>
      <c r="M8" s="97" t="str">
        <f>" "&amp;VLOOKUP($A8,[0]!Qualifier,COLUMN(M8)/2+1)</f>
        <v xml:space="preserve"> ≤-18°C  </v>
      </c>
      <c r="N8" s="110">
        <f t="array" ref="N8">SUM(IF(ISBLANK('Codes published on the homepage'!K$5:K$805),0,IF('Codes published on the homepage'!K$5:K$805='Specifier frequency published'!$A8,1,0)))</f>
        <v>0</v>
      </c>
      <c r="O8" s="97" t="str">
        <f>" "&amp;VLOOKUP($A8,[0]!Qualifier,COLUMN(O8)/2+1)</f>
        <v xml:space="preserve"> Frozen</v>
      </c>
      <c r="P8" s="110">
        <f t="array" ref="P8">SUM(IF(ISBLANK('Codes published on the homepage'!L$5:L$805),0,IF('Codes published on the homepage'!L$5:L$805='Specifier frequency published'!$A8,1,0)))</f>
        <v>0</v>
      </c>
      <c r="Q8" s="111" t="str">
        <f>" "&amp;VLOOKUP($A8,[0]!Qualifier,COLUMN(Q8)/2+1)</f>
        <v xml:space="preserve"> Dir</v>
      </c>
      <c r="R8" s="110">
        <f t="array" ref="R8">SUM(IF(ISBLANK('Codes published on the homepage'!M$5:M$805),0,IF('Codes published on the homepage'!M$5:M$805='Specifier frequency published'!$A8,1,0)))</f>
        <v>0</v>
      </c>
      <c r="S8" s="97" t="str">
        <f>" "&amp;VLOOKUP($A8,[0]!Qualifier,COLUMN(S8)/2+1)</f>
        <v xml:space="preserve"> Other </v>
      </c>
      <c r="T8" s="110">
        <f t="array" ref="T8">SUM(IF(ISBLANK('Codes published on the homepage'!N$5:N$805),0,IF('Codes published on the homepage'!N$5:N$805='Specifier frequency published'!$A8,1,0)))</f>
        <v>0</v>
      </c>
      <c r="U8" s="111" t="str">
        <f>" "&amp;VLOOKUP($A8,[0]!Qualifier,COLUMN(U8)/2+1)</f>
        <v xml:space="preserve"> ≤18h </v>
      </c>
      <c r="V8" s="110">
        <f t="array" ref="V8">SUM(IF(ISBLANK('Codes published on the homepage'!O$5:O$805),0,IF('Codes published on the homepage'!O$5:O$805='Specifier frequency published'!$A8,1,0)))</f>
        <v>0</v>
      </c>
      <c r="W8" s="111" t="str">
        <f>" "&amp;VLOOKUP($A8,[0]!Qualifier,COLUMN(W8)/2+1)</f>
        <v xml:space="preserve"> Fract </v>
      </c>
      <c r="X8" s="110">
        <f t="array" ref="X8">SUM(IF(ISBLANK('Codes published on the homepage'!P$5:P$805),0,IF('Codes published on the homepage'!P$5:P$805='Specifier frequency published'!$A8,1,0)))</f>
        <v>0</v>
      </c>
      <c r="Y8" s="97" t="str">
        <f>" "&amp;VLOOKUP($A8,[0]!Qualifier,COLUMN(Y8)/2+1)</f>
        <v xml:space="preserve"> LCdepl </v>
      </c>
      <c r="Z8" s="110">
        <f t="array" ref="Z8">SUM(IF(ISBLANK('Codes published on the homepage'!Q$5:Q$805),0,IF('Codes published on the homepage'!Q$5:Q$805='Specifier frequency published'!$A8,1,0)))</f>
        <v>0</v>
      </c>
      <c r="AA8" s="111" t="str">
        <f>" "&amp;VLOOKUP($A8,[0]!Qualifier,COLUMN(AA8)/2+1)</f>
        <v xml:space="preserve"> Pool </v>
      </c>
      <c r="AB8" s="110">
        <f t="array" ref="AB8">SUM(IF(ISBLANK('Codes published on the homepage'!R$5:R$805),0,IF('Codes published on the homepage'!R$5:R$805='Specifier frequency published'!$A8,1,0)))</f>
        <v>0</v>
      </c>
      <c r="AC8" s="97" t="str">
        <f>" "&amp;VLOOKUP($A8,[0]!Qualifier,COLUMN(AC8)/2+1)</f>
        <v xml:space="preserve"> IrradHigh</v>
      </c>
      <c r="AD8" s="110">
        <f t="array" ref="AD8">SUM(IF(ISBLANK('Codes published on the homepage'!S$5:S$805),0,IF('Codes published on the homepage'!S$5:S$805='Specifier frequency published'!$A8,1,0)))</f>
        <v>0</v>
      </c>
      <c r="AE8" s="111" t="str">
        <f>" "&amp;VLOOKUP($A8,[0]!Qualifier,COLUMN(AE8)/2+1)</f>
        <v xml:space="preserve"> </v>
      </c>
      <c r="AF8" s="110">
        <f t="array" ref="AF8">SUM(IF(ISBLANK('Codes published on the homepage'!T$5:T$805),0,IF('Codes published on the homepage'!T$5:T$805='Specifier frequency published'!$A8,1,0)))</f>
        <v>0</v>
      </c>
      <c r="AG8" s="97" t="str">
        <f>" "&amp;VLOOKUP($A8,[0]!Qualifier,COLUMN(AG8)/2+1)</f>
        <v xml:space="preserve"> Lymphocytes </v>
      </c>
      <c r="AH8" s="110">
        <f t="array" ref="AH8">SUM(IF(ISBLANK('Codes published on the homepage'!U$5:U$805),0,IF('Codes published on the homepage'!U$5:U$805='Specifier frequency published'!$A8,1,0)))</f>
        <v>0</v>
      </c>
      <c r="AI8" s="149" t="str">
        <f>" "&amp;VLOOKUP($A8,[0]!Qualifier,COLUMN(AI8)/2+1)</f>
        <v xml:space="preserve"> </v>
      </c>
      <c r="AJ8" s="110">
        <f t="array" ref="AJ8">SUM(IF(ISBLANK('Codes published on the homepage'!V$5:V$805),0,IF('Codes published on the homepage'!V$5:V$805='Specifier frequency published'!$A8,1,0)))</f>
        <v>0</v>
      </c>
      <c r="AK8" s="97" t="str">
        <f>" "&amp;VLOOKUP($A8,[0]!Qualifier,COLUMN(AK8)/2+1)</f>
        <v xml:space="preserve"> </v>
      </c>
      <c r="AL8" s="254">
        <f t="array" ref="AL8">SUM(IF(ISBLANK('Codes published on the homepage'!W$5:W$805),0,IF('Codes published on the homepage'!W$5:W$805='Specifier frequency published'!$A8,1,0)))</f>
        <v>0</v>
      </c>
      <c r="AM8" s="111" t="str">
        <f>" "&amp;VLOOKUP($A8,[0]!Qualifier,COLUMN(AM8)/2+1)</f>
        <v xml:space="preserve"> Phch</v>
      </c>
      <c r="AO8" s="97"/>
      <c r="AP8" s="97"/>
      <c r="AQ8" s="97"/>
    </row>
    <row r="9" spans="1:51" x14ac:dyDescent="0.35">
      <c r="A9" s="116">
        <v>4</v>
      </c>
      <c r="B9" s="110">
        <f t="array" ref="B9">SUM(IF('Codes published on the homepage'!E$6:E$805='Specifier frequency published'!$A9,1,0))</f>
        <v>0</v>
      </c>
      <c r="C9" s="111" t="str">
        <f>" "&amp;VLOOKUP($A9,[0]!Qualifier,COLUMN(C9)-1)</f>
        <v xml:space="preserve"> StemC</v>
      </c>
      <c r="D9" s="110">
        <f t="array" ref="D9">SUM(IF(ISBLANK('Codes published on the homepage'!F$5:F$805),0,IF('Codes published on the homepage'!F$5:F$805='Specifier frequency published'!$A9,1,0)))</f>
        <v>0</v>
      </c>
      <c r="E9" s="111" t="str">
        <f>" "&amp;VLOOKUP($A9,[0]!Qualifier,COLUMN(E9)/2+1)</f>
        <v xml:space="preserve"> CPD-A2 </v>
      </c>
      <c r="F9" s="110">
        <f t="array" ref="F9">SUM(IF(ISBLANK('Codes published on the homepage'!G$5:G$805),0,IF('Codes published on the homepage'!G$5:G$805='Specifier frequency published'!$A9,1,0)))</f>
        <v>0</v>
      </c>
      <c r="G9" s="111" t="str">
        <f>" "&amp;VLOOKUP($A9,[0]!Qualifier,COLUMN(G9)/2+1)</f>
        <v xml:space="preserve"> AS1 </v>
      </c>
      <c r="H9" s="110">
        <f t="array" ref="H9">SUM(IF(ISBLANK('Codes published on the homepage'!H$5:H$805),0,IF('Codes published on the homepage'!H$5:H$805='Specifier frequency published'!$A9,1,0)))</f>
        <v>0</v>
      </c>
      <c r="I9" s="111" t="str">
        <f>" "&amp;VLOOKUP($A9,[0]!Qualifier,COLUMN(I9)/2+1)</f>
        <v xml:space="preserve"> CleanR </v>
      </c>
      <c r="J9" s="110">
        <f t="array" ref="J9">SUM(IF(ISBLANK('Codes published on the homepage'!I$5:I$805),0,IF('Codes published on the homepage'!I$5:I$805='Specifier frequency published'!$A9,1,0)))</f>
        <v>0</v>
      </c>
      <c r="K9" s="111" t="str">
        <f>" "&amp;VLOOKUP($A9,[0]!Qualifier,COLUMN(K9)/2+1)</f>
        <v xml:space="preserve"> NonSVC</v>
      </c>
      <c r="L9" s="110">
        <f t="array" ref="L9">SUM(IF(ISBLANK('Codes published on the homepage'!J$5:J$805),0,IF('Codes published on the homepage'!J$5:J$805='Specifier frequency published'!$A9,1,0)))</f>
        <v>0</v>
      </c>
      <c r="M9" s="97" t="str">
        <f>" "&amp;VLOOKUP($A9,[0]!Qualifier,COLUMN(M9)/2+1)</f>
        <v xml:space="preserve"> ≤-30°C  </v>
      </c>
      <c r="N9" s="110">
        <f t="array" ref="N9">SUM(IF(ISBLANK('Codes published on the homepage'!K$5:K$805),0,IF('Codes published on the homepage'!K$5:K$805='Specifier frequency published'!$A9,1,0)))</f>
        <v>0</v>
      </c>
      <c r="O9" s="97" t="str">
        <f>" "&amp;VLOOKUP($A9,[0]!Qualifier,COLUMN(O9)/2+1)</f>
        <v xml:space="preserve"> DeepFr</v>
      </c>
      <c r="P9" s="110">
        <f t="array" ref="P9">SUM(IF(ISBLANK('Codes published on the homepage'!L$5:L$805),0,IF('Codes published on the homepage'!L$5:L$805='Specifier frequency published'!$A9,1,0)))</f>
        <v>0</v>
      </c>
      <c r="Q9" s="111" t="str">
        <f>" "&amp;VLOOKUP($A9,[0]!Qualifier,COLUMN(Q9)/2+1)</f>
        <v xml:space="preserve"> Postm </v>
      </c>
      <c r="R9" s="110">
        <f t="array" ref="R9">SUM(IF(ISBLANK('Codes published on the homepage'!M$5:M$805),0,IF('Codes published on the homepage'!M$5:M$805='Specifier frequency published'!$A9,1,0)))</f>
        <v>0</v>
      </c>
      <c r="S9" s="97" t="str">
        <f>" "&amp;VLOOKUP($A9,[0]!Qualifier,COLUMN(S9)/2+1)</f>
        <v xml:space="preserve"> CB </v>
      </c>
      <c r="T9" s="110">
        <f t="array" ref="T9">SUM(IF(ISBLANK('Codes published on the homepage'!N$5:N$805),0,IF('Codes published on the homepage'!N$5:N$805='Specifier frequency published'!$A9,1,0)))</f>
        <v>0</v>
      </c>
      <c r="U9" s="111" t="str">
        <f>" "&amp;VLOOKUP($A9,[0]!Qualifier,COLUMN(U9)/2+1)</f>
        <v xml:space="preserve"> &gt;18h </v>
      </c>
      <c r="V9" s="110">
        <f t="array" ref="V9">SUM(IF(ISBLANK('Codes published on the homepage'!O$5:O$805),0,IF('Codes published on the homepage'!O$5:O$805='Specifier frequency published'!$A9,1,0)))</f>
        <v>0</v>
      </c>
      <c r="W9" s="111" t="str">
        <f>" "&amp;VLOOKUP($A9,[0]!Qualifier,COLUMN(W9)/2+1)</f>
        <v xml:space="preserve"> Local </v>
      </c>
      <c r="X9" s="110">
        <f t="array" ref="X9">SUM(IF(ISBLANK('Codes published on the homepage'!P$5:P$805),0,IF('Codes published on the homepage'!P$5:P$805='Specifier frequency published'!$A9,1,0)))</f>
        <v>0</v>
      </c>
      <c r="Y9" s="97" t="str">
        <f>" "&amp;VLOOKUP($A9,[0]!Qualifier,COLUMN(Y9)/2+1)</f>
        <v xml:space="preserve"> WBfilt </v>
      </c>
      <c r="Z9" s="110">
        <f t="array" ref="Z9">SUM(IF(ISBLANK('Codes published on the homepage'!Q$5:Q$805),0,IF('Codes published on the homepage'!Q$5:Q$805='Specifier frequency published'!$A9,1,0)))</f>
        <v>0</v>
      </c>
      <c r="AA9" s="111" t="str">
        <f>" "&amp;VLOOKUP($A9,[0]!Qualifier,COLUMN(AA9)/2+1)</f>
        <v xml:space="preserve"> Rec </v>
      </c>
      <c r="AB9" s="110">
        <f t="array" ref="AB9">SUM(IF(ISBLANK('Codes published on the homepage'!R$5:R$805),0,IF('Codes published on the homepage'!R$5:R$805='Specifier frequency published'!$A9,1,0)))</f>
        <v>0</v>
      </c>
      <c r="AC9" s="97" t="str">
        <f>" "&amp;VLOOKUP($A9,[0]!Qualifier,COLUMN(AC9)/2+1)</f>
        <v xml:space="preserve"> UV-A*</v>
      </c>
      <c r="AD9" s="110">
        <f t="array" ref="AD9">SUM(IF(ISBLANK('Codes published on the homepage'!S$5:S$805),0,IF('Codes published on the homepage'!S$5:S$805='Specifier frequency published'!$A9,1,0)))</f>
        <v>0</v>
      </c>
      <c r="AE9" s="111" t="str">
        <f>" "&amp;VLOOKUP($A9,[0]!Qualifier,COLUMN(AE9)/2+1)</f>
        <v xml:space="preserve"> </v>
      </c>
      <c r="AF9" s="110">
        <f t="array" ref="AF9">SUM(IF(ISBLANK('Codes published on the homepage'!T$5:T$805),0,IF('Codes published on the homepage'!T$5:T$805='Specifier frequency published'!$A9,1,0)))</f>
        <v>0</v>
      </c>
      <c r="AG9" s="97" t="str">
        <f>" "&amp;VLOOKUP($A9,[0]!Qualifier,COLUMN(AG9)/2+1)</f>
        <v xml:space="preserve"> Monocytes </v>
      </c>
      <c r="AH9" s="110">
        <f t="array" ref="AH9">SUM(IF(ISBLANK('Codes published on the homepage'!U$5:U$805),0,IF('Codes published on the homepage'!U$5:U$805='Specifier frequency published'!$A9,1,0)))</f>
        <v>0</v>
      </c>
      <c r="AI9" s="149" t="str">
        <f>" "&amp;VLOOKUP($A9,[0]!Qualifier,COLUMN(AI9)/2+1)</f>
        <v xml:space="preserve"> </v>
      </c>
      <c r="AJ9" s="110">
        <f t="array" ref="AJ9">SUM(IF(ISBLANK('Codes published on the homepage'!V$5:V$805),0,IF('Codes published on the homepage'!V$5:V$805='Specifier frequency published'!$A9,1,0)))</f>
        <v>0</v>
      </c>
      <c r="AK9" s="97" t="str">
        <f>" "&amp;VLOOKUP($A9,[0]!Qualifier,COLUMN(AK9)/2+1)</f>
        <v xml:space="preserve"> </v>
      </c>
      <c r="AL9" s="254">
        <f t="array" ref="AL9">SUM(IF(ISBLANK('Codes published on the homepage'!W$5:W$805),0,IF('Codes published on the homepage'!W$5:W$805='Specifier frequency published'!$A9,1,0)))</f>
        <v>0</v>
      </c>
      <c r="AM9" s="111" t="str">
        <f>" "&amp;VLOOKUP($A9,[0]!Qualifier,COLUMN(AM9)/2+1)</f>
        <v xml:space="preserve"> UV-C </v>
      </c>
      <c r="AO9" s="97"/>
      <c r="AP9" s="97"/>
      <c r="AQ9" s="97"/>
    </row>
    <row r="10" spans="1:51" x14ac:dyDescent="0.35">
      <c r="A10" s="116">
        <v>5</v>
      </c>
      <c r="B10" s="110">
        <f t="array" ref="B10">SUM(IF('Codes published on the homepage'!E$6:E$805='Specifier frequency published'!$A10,1,0))</f>
        <v>0</v>
      </c>
      <c r="C10" s="111" t="str">
        <f>" "&amp;VLOOKUP($A10,[0]!Qualifier,COLUMN(C10)-1)</f>
        <v xml:space="preserve"> Plasma</v>
      </c>
      <c r="D10" s="110">
        <f t="array" ref="D10">SUM(IF(ISBLANK('Codes published on the homepage'!F$5:F$805),0,IF('Codes published on the homepage'!F$5:F$805='Specifier frequency published'!$A10,1,0)))</f>
        <v>0</v>
      </c>
      <c r="E10" s="111" t="str">
        <f>" "&amp;VLOOKUP($A10,[0]!Qualifier,COLUMN(E10)/2+1)</f>
        <v xml:space="preserve"> CPD-50 </v>
      </c>
      <c r="F10" s="110">
        <f t="array" ref="F10">SUM(IF(ISBLANK('Codes published on the homepage'!G$5:G$805),0,IF('Codes published on the homepage'!G$5:G$805='Specifier frequency published'!$A10,1,0)))</f>
        <v>0</v>
      </c>
      <c r="G10" s="111" t="str">
        <f>" "&amp;VLOOKUP($A10,[0]!Qualifier,COLUMN(G10)/2+1)</f>
        <v xml:space="preserve"> AS3 </v>
      </c>
      <c r="H10" s="110">
        <f t="array" ref="H10">SUM(IF(ISBLANK('Codes published on the homepage'!H$5:H$805),0,IF('Codes published on the homepage'!H$5:H$805='Specifier frequency published'!$A10,1,0)))</f>
        <v>0</v>
      </c>
      <c r="I10" s="111" t="str">
        <f>" "&amp;VLOOKUP($A10,[0]!Qualifier,COLUMN(I10)/2+1)</f>
        <v xml:space="preserve"> </v>
      </c>
      <c r="J10" s="110">
        <f t="array" ref="J10">SUM(IF(ISBLANK('Codes published on the homepage'!I$5:I$805),0,IF('Codes published on the homepage'!I$5:I$805='Specifier frequency published'!$A10,1,0)))</f>
        <v>0</v>
      </c>
      <c r="K10" s="111" t="str">
        <f>" "&amp;VLOOKUP($A10,[0]!Qualifier,COLUMN(K10)/2+1)</f>
        <v xml:space="preserve"> VSTis</v>
      </c>
      <c r="L10" s="110">
        <f t="array" ref="L10">SUM(IF(ISBLANK('Codes published on the homepage'!J$5:J$805),0,IF('Codes published on the homepage'!J$5:J$805='Specifier frequency published'!$A10,1,0)))</f>
        <v>0</v>
      </c>
      <c r="M10" s="97" t="str">
        <f>" "&amp;VLOOKUP($A10,[0]!Qualifier,COLUMN(M10)/2+1)</f>
        <v xml:space="preserve"> ≤-60°C  </v>
      </c>
      <c r="N10" s="110">
        <f t="array" ref="N10">SUM(IF(ISBLANK('Codes published on the homepage'!K$5:K$805),0,IF('Codes published on the homepage'!K$5:K$805='Specifier frequency published'!$A10,1,0)))</f>
        <v>0</v>
      </c>
      <c r="O10" s="97" t="str">
        <f>" "&amp;VLOOKUP($A10,[0]!Qualifier,COLUMN(O10)/2+1)</f>
        <v xml:space="preserve"> CryoPres</v>
      </c>
      <c r="P10" s="110">
        <f t="array" ref="P10">SUM(IF(ISBLANK('Codes published on the homepage'!L$5:L$805),0,IF('Codes published on the homepage'!L$5:L$805='Specifier frequency published'!$A10,1,0)))</f>
        <v>0</v>
      </c>
      <c r="Q10" s="111" t="str">
        <f>" "&amp;VLOOKUP($A10,[0]!Qualifier,COLUMN(Q10)/2+1)</f>
        <v xml:space="preserve"> Rel</v>
      </c>
      <c r="R10" s="110">
        <f t="array" ref="R10">SUM(IF(ISBLANK('Codes published on the homepage'!M$5:M$805),0,IF('Codes published on the homepage'!M$5:M$805='Specifier frequency published'!$A10,1,0)))</f>
        <v>0</v>
      </c>
      <c r="S10" s="97" t="str">
        <f>" "&amp;VLOOKUP($A10,[0]!Qualifier,COLUMN(S10)/2+1)</f>
        <v xml:space="preserve"> BM </v>
      </c>
      <c r="T10" s="110">
        <f t="array" ref="T10">SUM(IF(ISBLANK('Codes published on the homepage'!N$5:N$805),0,IF('Codes published on the homepage'!N$5:N$805='Specifier frequency published'!$A10,1,0)))</f>
        <v>0</v>
      </c>
      <c r="U10" s="111" t="str">
        <f>" "&amp;VLOOKUP($A10,[0]!Qualifier,COLUMN(U10)/2+1)</f>
        <v xml:space="preserve"> ≤24h </v>
      </c>
      <c r="V10" s="110">
        <f t="array" ref="V10">SUM(IF(ISBLANK('Codes published on the homepage'!O$5:O$805),0,IF('Codes published on the homepage'!O$5:O$805='Specifier frequency published'!$A10,1,0)))</f>
        <v>0</v>
      </c>
      <c r="W10" s="111" t="str">
        <f>" "&amp;VLOOKUP($A10,[0]!Qualifier,COLUMN(W10)/2+1)</f>
        <v xml:space="preserve"> CellCult </v>
      </c>
      <c r="X10" s="110">
        <f t="array" ref="X10">SUM(IF(ISBLANK('Codes published on the homepage'!P$5:P$805),0,IF('Codes published on the homepage'!P$5:P$805='Specifier frequency published'!$A10,1,0)))</f>
        <v>0</v>
      </c>
      <c r="Y10" s="97" t="str">
        <f>" "&amp;VLOOKUP($A10,[0]!Qualifier,COLUMN(Y10)/2+1)</f>
        <v xml:space="preserve"> Cellfree</v>
      </c>
      <c r="Z10" s="110">
        <f t="array" ref="Z10">SUM(IF(ISBLANK('Codes published on the homepage'!Q$5:Q$805),0,IF('Codes published on the homepage'!Q$5:Q$805='Specifier frequency published'!$A10,1,0)))</f>
        <v>0</v>
      </c>
      <c r="AA10" s="111" t="str">
        <f>" "&amp;VLOOKUP($A10,[0]!Qualifier,COLUMN(AA10)/2+1)</f>
        <v xml:space="preserve"> PoolDiv </v>
      </c>
      <c r="AB10" s="110">
        <f t="array" ref="AB10">SUM(IF(ISBLANK('Codes published on the homepage'!R$5:R$805),0,IF('Codes published on the homepage'!R$5:R$805='Specifier frequency published'!$A10,1,0)))</f>
        <v>0</v>
      </c>
      <c r="AC10" s="97" t="str">
        <f>" "&amp;VLOOKUP($A10,[0]!Qualifier,COLUMN(AC10)/2+1)</f>
        <v xml:space="preserve"> </v>
      </c>
      <c r="AD10" s="110">
        <f t="array" ref="AD10">SUM(IF(ISBLANK('Codes published on the homepage'!S$5:S$805),0,IF('Codes published on the homepage'!S$5:S$805='Specifier frequency published'!$A10,1,0)))</f>
        <v>0</v>
      </c>
      <c r="AE10" s="111" t="str">
        <f>" "&amp;VLOOKUP($A10,[0]!Qualifier,COLUMN(AE10)/2+1)</f>
        <v xml:space="preserve"> </v>
      </c>
      <c r="AF10" s="110">
        <f t="array" ref="AF10">SUM(IF(ISBLANK('Codes published on the homepage'!T$5:T$805),0,IF('Codes published on the homepage'!T$5:T$805='Specifier frequency published'!$A10,1,0)))</f>
        <v>0</v>
      </c>
      <c r="AG10" s="97" t="str">
        <f>" "&amp;VLOOKUP($A10,[0]!Qualifier,COLUMN(AG10)/2+1)</f>
        <v xml:space="preserve"> BuffyCoat </v>
      </c>
      <c r="AH10" s="110">
        <f t="array" ref="AH10">SUM(IF(ISBLANK('Codes published on the homepage'!U$5:U$805),0,IF('Codes published on the homepage'!U$5:U$805='Specifier frequency published'!$A10,1,0)))</f>
        <v>0</v>
      </c>
      <c r="AI10" s="149" t="str">
        <f>" "&amp;VLOOKUP($A10,[0]!Qualifier,COLUMN(AI10)/2+1)</f>
        <v xml:space="preserve"> </v>
      </c>
      <c r="AJ10" s="110">
        <f t="array" ref="AJ10">SUM(IF(ISBLANK('Codes published on the homepage'!V$5:V$805),0,IF('Codes published on the homepage'!V$5:V$805='Specifier frequency published'!$A10,1,0)))</f>
        <v>0</v>
      </c>
      <c r="AK10" s="97" t="str">
        <f>" "&amp;VLOOKUP($A10,[0]!Qualifier,COLUMN(AK10)/2+1)</f>
        <v xml:space="preserve"> </v>
      </c>
      <c r="AL10" s="254">
        <f t="array" ref="AL10">SUM(IF(ISBLANK('Codes published on the homepage'!W$5:W$805),0,IF('Codes published on the homepage'!W$5:W$805='Specifier frequency published'!$A10,1,0)))</f>
        <v>0</v>
      </c>
      <c r="AM10" s="111" t="str">
        <f>" "&amp;VLOOKUP($A10,[0]!Qualifier,COLUMN(AM10)/2+1)</f>
        <v xml:space="preserve"> Phdy</v>
      </c>
      <c r="AO10" s="97"/>
      <c r="AP10" s="97"/>
      <c r="AQ10" s="97"/>
    </row>
    <row r="11" spans="1:51" x14ac:dyDescent="0.35">
      <c r="A11" s="116">
        <v>6</v>
      </c>
      <c r="B11" s="110">
        <f t="array" ref="B11">SUM(IF('Codes published on the homepage'!E$6:E$805='Specifier frequency published'!$A11,1,0))</f>
        <v>0</v>
      </c>
      <c r="C11" s="111" t="str">
        <f>" "&amp;VLOOKUP($A11,[0]!Qualifier,COLUMN(C11)-1)</f>
        <v xml:space="preserve"> Misc</v>
      </c>
      <c r="D11" s="110">
        <f t="array" ref="D11">SUM(IF(ISBLANK('Codes published on the homepage'!F$5:F$805),0,IF('Codes published on the homepage'!F$5:F$805='Specifier frequency published'!$A11,1,0)))</f>
        <v>0</v>
      </c>
      <c r="E11" s="111" t="str">
        <f>" "&amp;VLOOKUP($A11,[0]!Qualifier,COLUMN(E11)/2+1)</f>
        <v xml:space="preserve"> ACD </v>
      </c>
      <c r="F11" s="110">
        <f t="array" ref="F11">SUM(IF(ISBLANK('Codes published on the homepage'!G$5:G$805),0,IF('Codes published on the homepage'!G$5:G$805='Specifier frequency published'!$A11,1,0)))</f>
        <v>0</v>
      </c>
      <c r="G11" s="111" t="str">
        <f>" "&amp;VLOOKUP($A11,[0]!Qualifier,COLUMN(G11)/2+1)</f>
        <v xml:space="preserve"> AS5 </v>
      </c>
      <c r="H11" s="110">
        <f t="array" ref="H11">SUM(IF(ISBLANK('Codes published on the homepage'!H$5:H$805),0,IF('Codes published on the homepage'!H$5:H$805='Specifier frequency published'!$A11,1,0)))</f>
        <v>0</v>
      </c>
      <c r="I11" s="111" t="str">
        <f>" "&amp;VLOOKUP($A11,[0]!Qualifier,COLUMN(I11)/2+1)</f>
        <v xml:space="preserve"> </v>
      </c>
      <c r="J11" s="110">
        <f t="array" ref="J11">SUM(IF(ISBLANK('Codes published on the homepage'!I$5:I$805),0,IF('Codes published on the homepage'!I$5:I$805='Specifier frequency published'!$A11,1,0)))</f>
        <v>0</v>
      </c>
      <c r="K11" s="111" t="str">
        <f>" "&amp;VLOOKUP($A11,[0]!Qualifier,COLUMN(K11)/2+1)</f>
        <v xml:space="preserve"> VSMisc</v>
      </c>
      <c r="L11" s="110">
        <f t="array" ref="L11">SUM(IF(ISBLANK('Codes published on the homepage'!J$5:J$805),0,IF('Codes published on the homepage'!J$5:J$805='Specifier frequency published'!$A11,1,0)))</f>
        <v>0</v>
      </c>
      <c r="M11" s="97" t="str">
        <f>" "&amp;VLOOKUP($A11,[0]!Qualifier,COLUMN(M11)/2+1)</f>
        <v xml:space="preserve"> ≤-140°C  </v>
      </c>
      <c r="N11" s="110">
        <f t="array" ref="N11">SUM(IF(ISBLANK('Codes published on the homepage'!K$5:K$805),0,IF('Codes published on the homepage'!K$5:K$805='Specifier frequency published'!$A11,1,0)))</f>
        <v>0</v>
      </c>
      <c r="O11" s="97" t="str">
        <f>" "&amp;VLOOKUP($A11,[0]!Qualifier,COLUMN(O11)/2+1)</f>
        <v xml:space="preserve"> Dried</v>
      </c>
      <c r="P11" s="110">
        <f t="array" ref="P11">SUM(IF(ISBLANK('Codes published on the homepage'!L$5:L$805),0,IF('Codes published on the homepage'!L$5:L$805='Specifier frequency published'!$A11,1,0)))</f>
        <v>0</v>
      </c>
      <c r="Q11" s="111" t="str">
        <f>" "&amp;VLOOKUP($A11,[0]!Qualifier,COLUMN(Q11)/2+1)</f>
        <v xml:space="preserve"> LivingPostmortal</v>
      </c>
      <c r="R11" s="110">
        <f t="array" ref="R11">SUM(IF(ISBLANK('Codes published on the homepage'!M$5:M$805),0,IF('Codes published on the homepage'!M$5:M$805='Specifier frequency published'!$A11,1,0)))</f>
        <v>0</v>
      </c>
      <c r="S11" s="97" t="str">
        <f>" "&amp;VLOOKUP($A11,[0]!Qualifier,COLUMN(S11)/2+1)</f>
        <v xml:space="preserve"> VarMix</v>
      </c>
      <c r="T11" s="110">
        <f t="array" ref="T11">SUM(IF(ISBLANK('Codes published on the homepage'!N$5:N$805),0,IF('Codes published on the homepage'!N$5:N$805='Specifier frequency published'!$A11,1,0)))</f>
        <v>0</v>
      </c>
      <c r="U11" s="111" t="str">
        <f>" "&amp;VLOOKUP($A11,[0]!Qualifier,COLUMN(U11)/2+1)</f>
        <v xml:space="preserve"> ≤48h </v>
      </c>
      <c r="V11" s="110">
        <f t="array" ref="V11">SUM(IF(ISBLANK('Codes published on the homepage'!O$5:O$805),0,IF('Codes published on the homepage'!O$5:O$805='Specifier frequency published'!$A11,1,0)))</f>
        <v>0</v>
      </c>
      <c r="W11" s="111" t="str">
        <f>" "&amp;VLOOKUP($A11,[0]!Qualifier,COLUMN(W11)/2+1)</f>
        <v xml:space="preserve"> Interm </v>
      </c>
      <c r="X11" s="110">
        <f t="array" ref="X11">SUM(IF(ISBLANK('Codes published on the homepage'!P$5:P$805),0,IF('Codes published on the homepage'!P$5:P$805='Specifier frequency published'!$A11,1,0)))</f>
        <v>0</v>
      </c>
      <c r="Y11" s="97" t="str">
        <f>" "&amp;VLOOKUP($A11,[0]!Qualifier,COLUMN(Y11)/2+1)</f>
        <v xml:space="preserve"> </v>
      </c>
      <c r="Z11" s="110">
        <f t="array" ref="Z11">SUM(IF(ISBLANK('Codes published on the homepage'!Q$5:Q$805),0,IF('Codes published on the homepage'!Q$5:Q$805='Specifier frequency published'!$A11,1,0)))</f>
        <v>0</v>
      </c>
      <c r="AA11" s="111" t="str">
        <f>" "&amp;VLOOKUP($A11,[0]!Qualifier,COLUMN(AA11)/2+1)</f>
        <v xml:space="preserve"> PoolLrg</v>
      </c>
      <c r="AB11" s="110">
        <f t="array" ref="AB11">SUM(IF(ISBLANK('Codes published on the homepage'!R$5:R$805),0,IF('Codes published on the homepage'!R$5:R$805='Specifier frequency published'!$A11,1,0)))</f>
        <v>0</v>
      </c>
      <c r="AC11" s="97" t="str">
        <f>" "&amp;VLOOKUP($A11,[0]!Qualifier,COLUMN(AC11)/2+1)</f>
        <v xml:space="preserve"> </v>
      </c>
      <c r="AD11" s="110">
        <f t="array" ref="AD11">SUM(IF(ISBLANK('Codes published on the homepage'!S$5:S$805),0,IF('Codes published on the homepage'!S$5:S$805='Specifier frequency published'!$A11,1,0)))</f>
        <v>0</v>
      </c>
      <c r="AE11" s="111" t="str">
        <f>" "&amp;VLOOKUP($A11,[0]!Qualifier,COLUMN(AE11)/2+1)</f>
        <v xml:space="preserve"> </v>
      </c>
      <c r="AF11" s="110">
        <f t="array" ref="AF11">SUM(IF(ISBLANK('Codes published on the homepage'!T$5:T$805),0,IF('Codes published on the homepage'!T$5:T$805='Specifier frequency published'!$A11,1,0)))</f>
        <v>0</v>
      </c>
      <c r="AG11" s="97" t="str">
        <f>" "&amp;VLOOKUP($A11,[0]!Qualifier,COLUMN(AG11)/2+1)</f>
        <v xml:space="preserve"> BoneMarrow </v>
      </c>
      <c r="AH11" s="110">
        <f t="array" ref="AH11">SUM(IF(ISBLANK('Codes published on the homepage'!U$5:U$805),0,IF('Codes published on the homepage'!U$5:U$805='Specifier frequency published'!$A11,1,0)))</f>
        <v>0</v>
      </c>
      <c r="AI11" s="149" t="str">
        <f>" "&amp;VLOOKUP($A11,[0]!Qualifier,COLUMN(AI11)/2+1)</f>
        <v xml:space="preserve"> </v>
      </c>
      <c r="AJ11" s="110">
        <f t="array" ref="AJ11">SUM(IF(ISBLANK('Codes published on the homepage'!V$5:V$805),0,IF('Codes published on the homepage'!V$5:V$805='Specifier frequency published'!$A11,1,0)))</f>
        <v>0</v>
      </c>
      <c r="AK11" s="97" t="str">
        <f>" "&amp;VLOOKUP($A11,[0]!Qualifier,COLUMN(AK11)/2+1)</f>
        <v xml:space="preserve"> </v>
      </c>
      <c r="AL11" s="254">
        <f t="array" ref="AL11">SUM(IF(ISBLANK('Codes published on the homepage'!W$5:W$805),0,IF('Codes published on the homepage'!W$5:W$805='Specifier frequency published'!$A11,1,0)))</f>
        <v>0</v>
      </c>
      <c r="AM11" s="111" t="str">
        <f>" "&amp;VLOOKUP($A11,[0]!Qualifier,COLUMN(AM11)/2+1)</f>
        <v xml:space="preserve"> Comb </v>
      </c>
      <c r="AO11" s="97"/>
      <c r="AP11" s="97"/>
      <c r="AQ11" s="97"/>
    </row>
    <row r="12" spans="1:51" x14ac:dyDescent="0.35">
      <c r="A12" s="228">
        <v>7</v>
      </c>
      <c r="B12" s="110">
        <f t="array" ref="B12">SUM(IF('Codes published on the homepage'!E$6:E$805='Specifier frequency published'!$A12,1,0))</f>
        <v>0</v>
      </c>
      <c r="C12" s="111" t="str">
        <f>" "&amp;VLOOKUP($A12,[0]!Qualifier,COLUMN(C12)-1)</f>
        <v xml:space="preserve"> Tissue</v>
      </c>
      <c r="D12" s="110">
        <f t="array" ref="D12">SUM(IF(ISBLANK('Codes published on the homepage'!F$5:F$805),0,IF('Codes published on the homepage'!F$5:F$805='Specifier frequency published'!$A12,1,0)))</f>
        <v>0</v>
      </c>
      <c r="E12" s="111" t="str">
        <f>" "&amp;VLOOKUP($A12,[0]!Qualifier,COLUMN(E12)/2+1)</f>
        <v xml:space="preserve"> ACD-A </v>
      </c>
      <c r="F12" s="110">
        <f t="array" ref="F12">SUM(IF(ISBLANK('Codes published on the homepage'!G$5:G$805),0,IF('Codes published on the homepage'!G$5:G$805='Specifier frequency published'!$A12,1,0)))</f>
        <v>0</v>
      </c>
      <c r="G12" s="111" t="str">
        <f>" "&amp;VLOOKUP($A12,[0]!Qualifier,COLUMN(G12)/2+1)</f>
        <v xml:space="preserve"> Adsol </v>
      </c>
      <c r="H12" s="110">
        <f t="array" ref="H12">SUM(IF(ISBLANK('Codes published on the homepage'!H$5:H$805),0,IF('Codes published on the homepage'!H$5:H$805='Specifier frequency published'!$A12,1,0)))</f>
        <v>0</v>
      </c>
      <c r="I12" s="111" t="str">
        <f>" "&amp;VLOOKUP($A12,[0]!Qualifier,COLUMN(I12)/2+1)</f>
        <v xml:space="preserve"> </v>
      </c>
      <c r="J12" s="110">
        <f t="array" ref="J12">SUM(IF(ISBLANK('Codes published on the homepage'!I$5:I$805),0,IF('Codes published on the homepage'!I$5:I$805='Specifier frequency published'!$A12,1,0)))</f>
        <v>0</v>
      </c>
      <c r="K12" s="111" t="str">
        <f>" "&amp;VLOOKUP($A12,[0]!Qualifier,COLUMN(K12)/2+1)</f>
        <v xml:space="preserve"> </v>
      </c>
      <c r="L12" s="110">
        <f t="array" ref="L12">SUM(IF(ISBLANK('Codes published on the homepage'!J$5:J$805),0,IF('Codes published on the homepage'!J$5:J$805='Specifier frequency published'!$A12,1,0)))</f>
        <v>0</v>
      </c>
      <c r="M12" s="97" t="str">
        <f>" "&amp;VLOOKUP($A12,[0]!Qualifier,COLUMN(M12)/2+1)</f>
        <v xml:space="preserve"> -196°C  </v>
      </c>
      <c r="N12" s="110">
        <f t="array" ref="N12">SUM(IF(ISBLANK('Codes published on the homepage'!K$5:K$805),0,IF('Codes published on the homepage'!K$5:K$805='Specifier frequency published'!$A12,1,0)))</f>
        <v>0</v>
      </c>
      <c r="O12" s="97" t="str">
        <f>" "&amp;VLOOKUP($A12,[0]!Qualifier,COLUMN(O12)/2+1)</f>
        <v xml:space="preserve"> Alcohol</v>
      </c>
      <c r="P12" s="110">
        <f t="array" ref="P12">SUM(IF(ISBLANK('Codes published on the homepage'!L$5:L$805),0,IF('Codes published on the homepage'!L$5:L$805='Specifier frequency published'!$A12,1,0)))</f>
        <v>0</v>
      </c>
      <c r="Q12" s="111" t="str">
        <f>" "&amp;VLOOKUP($A12,[0]!Qualifier,COLUMN(Q12)/2+1)</f>
        <v xml:space="preserve"> Dir7*</v>
      </c>
      <c r="R12" s="110">
        <f t="array" ref="R12">SUM(IF(ISBLANK('Codes published on the homepage'!M$5:M$805),0,IF('Codes published on the homepage'!M$5:M$805='Specifier frequency published'!$A12,1,0)))</f>
        <v>0</v>
      </c>
      <c r="S12" s="97" t="str">
        <f>" "&amp;VLOOKUP($A12,[0]!Qualifier,COLUMN(S12)/2+1)</f>
        <v xml:space="preserve"> Defaec</v>
      </c>
      <c r="T12" s="110">
        <f t="array" ref="T12">SUM(IF(ISBLANK('Codes published on the homepage'!N$5:N$805),0,IF('Codes published on the homepage'!N$5:N$805='Specifier frequency published'!$A12,1,0)))</f>
        <v>0</v>
      </c>
      <c r="U12" s="111" t="str">
        <f>" "&amp;VLOOKUP($A12,[0]!Qualifier,COLUMN(U12)/2+1)</f>
        <v xml:space="preserve"> &gt;48h </v>
      </c>
      <c r="V12" s="110">
        <f t="array" ref="V12">SUM(IF(ISBLANK('Codes published on the homepage'!O$5:O$805),0,IF('Codes published on the homepage'!O$5:O$805='Specifier frequency published'!$A12,1,0)))</f>
        <v>0</v>
      </c>
      <c r="W12" s="111" t="str">
        <f>" "&amp;VLOOKUP($A12,[0]!Qualifier,COLUMN(W12)/2+1)</f>
        <v xml:space="preserve"> SpecInf </v>
      </c>
      <c r="X12" s="110">
        <f t="array" ref="X12">SUM(IF(ISBLANK('Codes published on the homepage'!P$5:P$805),0,IF('Codes published on the homepage'!P$5:P$805='Specifier frequency published'!$A12,1,0)))</f>
        <v>0</v>
      </c>
      <c r="Y12" s="97" t="str">
        <f>" "&amp;VLOOKUP($A12,[0]!Qualifier,COLUMN(Y12)/2+1)</f>
        <v xml:space="preserve"> </v>
      </c>
      <c r="Z12" s="110">
        <f t="array" ref="Z12">SUM(IF(ISBLANK('Codes published on the homepage'!Q$5:Q$805),0,IF('Codes published on the homepage'!Q$5:Q$805='Specifier frequency published'!$A12,1,0)))</f>
        <v>0</v>
      </c>
      <c r="AA12" s="111" t="str">
        <f>" "&amp;VLOOKUP($A12,[0]!Qualifier,COLUMN(AA12)/2+1)</f>
        <v xml:space="preserve"> </v>
      </c>
      <c r="AB12" s="110">
        <f t="array" ref="AB12">SUM(IF(ISBLANK('Codes published on the homepage'!R$5:R$805),0,IF('Codes published on the homepage'!R$5:R$805='Specifier frequency published'!$A12,1,0)))</f>
        <v>0</v>
      </c>
      <c r="AC12" s="97" t="str">
        <f>" "&amp;VLOOKUP($A12,[0]!Qualifier,COLUMN(AC12)/2+1)</f>
        <v xml:space="preserve"> </v>
      </c>
      <c r="AD12" s="110">
        <f t="array" ref="AD12">SUM(IF(ISBLANK('Codes published on the homepage'!S$5:S$805),0,IF('Codes published on the homepage'!S$5:S$805='Specifier frequency published'!$A12,1,0)))</f>
        <v>0</v>
      </c>
      <c r="AE12" s="111" t="str">
        <f>" "&amp;VLOOKUP($A12,[0]!Qualifier,COLUMN(AE12)/2+1)</f>
        <v xml:space="preserve"> </v>
      </c>
      <c r="AF12" s="110">
        <f t="array" ref="AF12">SUM(IF(ISBLANK('Codes published on the homepage'!T$5:T$805),0,IF('Codes published on the homepage'!T$5:T$805='Specifier frequency published'!$A12,1,0)))</f>
        <v>0</v>
      </c>
      <c r="AG12" s="97" t="str">
        <f>" "&amp;VLOOKUP($A12,[0]!Qualifier,COLUMN(AG12)/2+1)</f>
        <v xml:space="preserve"> CordCells </v>
      </c>
      <c r="AH12" s="110">
        <f t="array" ref="AH12">SUM(IF(ISBLANK('Codes published on the homepage'!U$5:U$805),0,IF('Codes published on the homepage'!U$5:U$805='Specifier frequency published'!$A12,1,0)))</f>
        <v>0</v>
      </c>
      <c r="AI12" s="149" t="str">
        <f>" "&amp;VLOOKUP($A12,[0]!Qualifier,COLUMN(AI12)/2+1)</f>
        <v xml:space="preserve"> </v>
      </c>
      <c r="AJ12" s="110">
        <f t="array" ref="AJ12">SUM(IF(ISBLANK('Codes published on the homepage'!V$5:V$805),0,IF('Codes published on the homepage'!V$5:V$805='Specifier frequency published'!$A12,1,0)))</f>
        <v>0</v>
      </c>
      <c r="AK12" s="97" t="str">
        <f>" "&amp;VLOOKUP($A12,[0]!Qualifier,COLUMN(AK12)/2+1)</f>
        <v xml:space="preserve"> </v>
      </c>
      <c r="AL12" s="254">
        <f t="array" ref="AL12">SUM(IF(ISBLANK('Codes published on the homepage'!W$5:W$805),0,IF('Codes published on the homepage'!W$5:W$805='Specifier frequency published'!$A12,1,0)))</f>
        <v>0</v>
      </c>
      <c r="AM12" s="111" t="str">
        <f>" "&amp;VLOOKUP($A12,[0]!Qualifier,COLUMN(AM12)/2+1)</f>
        <v xml:space="preserve"> GlrradPath</v>
      </c>
      <c r="AO12" s="97"/>
      <c r="AP12" s="97"/>
      <c r="AQ12" s="97"/>
    </row>
    <row r="13" spans="1:51" ht="13.25" customHeight="1" x14ac:dyDescent="0.35">
      <c r="A13" s="116">
        <v>8</v>
      </c>
      <c r="B13" s="593" t="str">
        <f>IF(SUM(B6:B12)=0,"Please switch specifiers on ""published codes""  into digitals  ","")</f>
        <v xml:space="preserve">Please switch specifiers on "published codes"  into digitals  </v>
      </c>
      <c r="C13" s="594"/>
      <c r="D13" s="110">
        <f t="array" ref="D13">SUM(IF(ISBLANK('Codes published on the homepage'!F$5:F$805),0,IF('Codes published on the homepage'!F$5:F$805='Specifier frequency published'!$A13,1,0)))</f>
        <v>0</v>
      </c>
      <c r="E13" s="111" t="str">
        <f>" "&amp;VLOOKUP($A13,[0]!Qualifier,COLUMN(E13)/2+1)</f>
        <v xml:space="preserve"> ACD-B </v>
      </c>
      <c r="F13" s="110">
        <f t="array" ref="F13">SUM(IF(ISBLANK('Codes published on the homepage'!G$5:G$805),0,IF('Codes published on the homepage'!G$5:G$805='Specifier frequency published'!$A13,1,0)))</f>
        <v>0</v>
      </c>
      <c r="G13" s="111" t="str">
        <f>" "&amp;VLOOKUP($A13,[0]!Qualifier,COLUMN(G13)/2+1)</f>
        <v xml:space="preserve"> HES </v>
      </c>
      <c r="H13" s="110">
        <f t="array" ref="H13">SUM(IF(ISBLANK('Codes published on the homepage'!H$5:H$805),0,IF('Codes published on the homepage'!H$5:H$805='Specifier frequency published'!$A13,1,0)))</f>
        <v>0</v>
      </c>
      <c r="I13" s="111" t="str">
        <f>" "&amp;VLOOKUP($A13,[0]!Qualifier,COLUMN(I13)/2+1)</f>
        <v xml:space="preserve"> </v>
      </c>
      <c r="J13" s="110">
        <f t="array" ref="J13">SUM(IF(ISBLANK('Codes published on the homepage'!I$5:I$805),0,IF('Codes published on the homepage'!I$5:I$805='Specifier frequency published'!$A13,1,0)))</f>
        <v>0</v>
      </c>
      <c r="K13" s="111" t="str">
        <f>" "&amp;VLOOKUP($A13,[0]!Qualifier,COLUMN(K13)/2+1)</f>
        <v xml:space="preserve"> </v>
      </c>
      <c r="L13" s="110">
        <f t="array" ref="L13">SUM(IF(ISBLANK('Codes published on the homepage'!J$5:J$805),0,IF('Codes published on the homepage'!J$5:J$805='Specifier frequency published'!$A13,1,0)))</f>
        <v>0</v>
      </c>
      <c r="M13" s="97" t="str">
        <f>" "&amp;VLOOKUP($A13,[0]!Qualifier,COLUMN(M13)/2+1)</f>
        <v xml:space="preserve"> 2to25°C </v>
      </c>
      <c r="N13" s="110">
        <f t="array" ref="N13">SUM(IF(ISBLANK('Codes published on the homepage'!K$5:K$805),0,IF('Codes published on the homepage'!K$5:K$805='Specifier frequency published'!$A13,1,0)))</f>
        <v>0</v>
      </c>
      <c r="O13" s="97" t="str">
        <f>" "&amp;VLOOKUP($A13,[0]!Qualifier,COLUMN(O13)/2+1)</f>
        <v xml:space="preserve"> CellCult</v>
      </c>
      <c r="P13" s="110">
        <f t="array" ref="P13">SUM(IF(ISBLANK('Codes published on the homepage'!L$5:L$805),0,IF('Codes published on the homepage'!L$5:L$805='Specifier frequency published'!$A13,1,0)))</f>
        <v>0</v>
      </c>
      <c r="Q13" s="111" t="str">
        <f>" "&amp;VLOOKUP($A13,[0]!Qualifier,COLUMN(Q13)/2+1)</f>
        <v xml:space="preserve"> </v>
      </c>
      <c r="R13" s="110">
        <f t="array" ref="R13">SUM(IF(ISBLANK('Codes published on the homepage'!M$5:M$805),0,IF('Codes published on the homepage'!M$5:M$805='Specifier frequency published'!$A13,1,0)))</f>
        <v>0</v>
      </c>
      <c r="S13" s="97" t="str">
        <f>" "&amp;VLOOKUP($A13,[0]!Qualifier,COLUMN(S13)/2+1)</f>
        <v xml:space="preserve"> </v>
      </c>
      <c r="T13" s="110">
        <f t="array" ref="T13">SUM(IF(ISBLANK('Codes published on the homepage'!N$5:N$805),0,IF('Codes published on the homepage'!N$5:N$805='Specifier frequency published'!$A13,1,0)))</f>
        <v>0</v>
      </c>
      <c r="U13" s="111" t="str">
        <f>" "&amp;VLOOKUP($A13,[0]!Qualifier,COLUMN(U13)/2+1)</f>
        <v xml:space="preserve"> ≤4h </v>
      </c>
      <c r="V13" s="110">
        <f t="array" ref="V13">SUM(IF(ISBLANK('Codes published on the homepage'!O$5:O$805),0,IF('Codes published on the homepage'!O$5:O$805='Specifier frequency published'!$A13,1,0)))</f>
        <v>0</v>
      </c>
      <c r="W13" s="111" t="str">
        <f>" "&amp;VLOOKUP($A13,[0]!Qualifier,COLUMN(W13)/2+1)</f>
        <v xml:space="preserve"> Transpl</v>
      </c>
      <c r="X13" s="110">
        <f t="array" ref="X13">SUM(IF(ISBLANK('Codes published on the homepage'!P$5:P$805),0,IF('Codes published on the homepage'!P$5:P$805='Specifier frequency published'!$A13,1,0)))</f>
        <v>0</v>
      </c>
      <c r="Y13" s="97" t="str">
        <f>" "&amp;VLOOKUP($A13,[0]!Qualifier,COLUMN(Y13)/2+1)</f>
        <v xml:space="preserve"> </v>
      </c>
      <c r="Z13" s="110">
        <f t="array" ref="Z13">SUM(IF(ISBLANK('Codes published on the homepage'!Q$5:Q$805),0,IF('Codes published on the homepage'!Q$5:Q$805='Specifier frequency published'!$A13,1,0)))</f>
        <v>0</v>
      </c>
      <c r="AA13" s="111" t="str">
        <f>" "&amp;VLOOKUP($A13,[0]!Qualifier,COLUMN(AA13)/2+1)</f>
        <v xml:space="preserve"> </v>
      </c>
      <c r="AB13" s="110">
        <f t="array" ref="AB13">SUM(IF(ISBLANK('Codes published on the homepage'!R$5:R$805),0,IF('Codes published on the homepage'!R$5:R$805='Specifier frequency published'!$A13,1,0)))</f>
        <v>0</v>
      </c>
      <c r="AC13" s="97" t="str">
        <f>" "&amp;VLOOKUP($A13,[0]!Qualifier,COLUMN(AC13)/2+1)</f>
        <v xml:space="preserve"> </v>
      </c>
      <c r="AD13" s="110">
        <f t="array" ref="AD13">SUM(IF(ISBLANK('Codes published on the homepage'!S$5:S$805),0,IF('Codes published on the homepage'!S$5:S$805='Specifier frequency published'!$A13,1,0)))</f>
        <v>0</v>
      </c>
      <c r="AE13" s="111" t="str">
        <f>" "&amp;VLOOKUP($A13,[0]!Qualifier,COLUMN(AE13)/2+1)</f>
        <v xml:space="preserve"> </v>
      </c>
      <c r="AF13" s="110">
        <f t="array" ref="AF13">SUM(IF(ISBLANK('Codes published on the homepage'!T$5:T$805),0,IF('Codes published on the homepage'!T$5:T$805='Specifier frequency published'!$A13,1,0)))</f>
        <v>0</v>
      </c>
      <c r="AG13" s="97" t="str">
        <f>" "&amp;VLOOKUP($A13,[0]!Qualifier,COLUMN(AG13)/2+1)</f>
        <v xml:space="preserve"> PBSC</v>
      </c>
      <c r="AH13" s="110">
        <f t="array" ref="AH13">SUM(IF(ISBLANK('Codes published on the homepage'!U$5:U$805),0,IF('Codes published on the homepage'!U$5:U$805='Specifier frequency published'!$A13,1,0)))</f>
        <v>0</v>
      </c>
      <c r="AI13" s="149" t="str">
        <f>" "&amp;VLOOKUP($A13,[0]!Qualifier,COLUMN(AI13)/2+1)</f>
        <v xml:space="preserve"> </v>
      </c>
      <c r="AJ13" s="110">
        <f t="array" ref="AJ13">SUM(IF(ISBLANK('Codes published on the homepage'!V$5:V$805),0,IF('Codes published on the homepage'!V$5:V$805='Specifier frequency published'!$A13,1,0)))</f>
        <v>0</v>
      </c>
      <c r="AK13" s="97" t="str">
        <f>" "&amp;VLOOKUP($A13,[0]!Qualifier,COLUMN(AK13)/2+1)</f>
        <v xml:space="preserve"> </v>
      </c>
      <c r="AL13" s="254">
        <f t="array" ref="AL13">SUM(IF(ISBLANK('Codes published on the homepage'!W$5:W$805),0,IF('Codes published on the homepage'!W$5:W$805='Specifier frequency published'!$A13,1,0)))</f>
        <v>0</v>
      </c>
      <c r="AM13" s="111" t="str">
        <f>" "&amp;VLOOKUP($A13,[0]!Qualifier,COLUMN(AM13)/2+1)</f>
        <v xml:space="preserve"> ThDesinf</v>
      </c>
      <c r="AO13" s="97"/>
      <c r="AP13" s="97"/>
      <c r="AQ13" s="97"/>
    </row>
    <row r="14" spans="1:51" x14ac:dyDescent="0.35">
      <c r="A14" s="116">
        <v>9</v>
      </c>
      <c r="B14" s="593"/>
      <c r="C14" s="594"/>
      <c r="D14" s="110">
        <f t="array" ref="D14">SUM(IF(ISBLANK('Codes published on the homepage'!F$5:F$805),0,IF('Codes published on the homepage'!F$5:F$805='Specifier frequency published'!$A14,1,0)))</f>
        <v>0</v>
      </c>
      <c r="E14" s="111" t="str">
        <f>" "&amp;VLOOKUP($A14,[0]!Qualifier,COLUMN(E14)/2+1)</f>
        <v xml:space="preserve"> Hep </v>
      </c>
      <c r="F14" s="110">
        <f t="array" ref="F14">SUM(IF(ISBLANK('Codes published on the homepage'!G$5:G$805),0,IF('Codes published on the homepage'!G$5:G$805='Specifier frequency published'!$A14,1,0)))</f>
        <v>0</v>
      </c>
      <c r="G14" s="111" t="str">
        <f>" "&amp;VLOOKUP($A14,[0]!Qualifier,COLUMN(G14)/2+1)</f>
        <v xml:space="preserve"> Glycerol </v>
      </c>
      <c r="H14" s="110">
        <f t="array" ref="H14">SUM(IF(ISBLANK('Codes published on the homepage'!H$5:H$805),0,IF('Codes published on the homepage'!H$5:H$805='Specifier frequency published'!$A14,1,0)))</f>
        <v>0</v>
      </c>
      <c r="I14" s="111" t="str">
        <f>" "&amp;VLOOKUP($A14,[0]!Qualifier,COLUMN(I14)/2+1)</f>
        <v xml:space="preserve"> </v>
      </c>
      <c r="J14" s="110">
        <f t="array" ref="J14">SUM(IF(ISBLANK('Codes published on the homepage'!I$5:I$805),0,IF('Codes published on the homepage'!I$5:I$805='Specifier frequency published'!$A14,1,0)))</f>
        <v>0</v>
      </c>
      <c r="K14" s="111" t="str">
        <f>" "&amp;VLOOKUP($A14,[0]!Qualifier,COLUMN(K14)/2+1)</f>
        <v xml:space="preserve"> </v>
      </c>
      <c r="L14" s="110">
        <f t="array" ref="L14">SUM(IF(ISBLANK('Codes published on the homepage'!J$5:J$805),0,IF('Codes published on the homepage'!J$5:J$805='Specifier frequency published'!$A14,1,0)))</f>
        <v>0</v>
      </c>
      <c r="M14" s="97" t="str">
        <f>" "&amp;VLOOKUP($A14,[0]!Qualifier,COLUMN(M14)/2+1)</f>
        <v xml:space="preserve"> 30to38°C </v>
      </c>
      <c r="N14" s="110">
        <f t="array" ref="N14">SUM(IF(ISBLANK('Codes published on the homepage'!K$5:K$805),0,IF('Codes published on the homepage'!K$5:K$805='Specifier frequency published'!$A14,1,0)))</f>
        <v>0</v>
      </c>
      <c r="O14" s="97" t="str">
        <f>" "&amp;VLOOKUP($A14,[0]!Qualifier,COLUMN(O14)/2+1)</f>
        <v xml:space="preserve"> Deox*</v>
      </c>
      <c r="P14" s="110">
        <f t="array" ref="P14">SUM(IF(ISBLANK('Codes published on the homepage'!L$5:L$805),0,IF('Codes published on the homepage'!L$5:L$805='Specifier frequency published'!$A14,1,0)))</f>
        <v>0</v>
      </c>
      <c r="Q14" s="111" t="str">
        <f>" "&amp;VLOOKUP($A14,[0]!Qualifier,COLUMN(Q14)/2+1)</f>
        <v xml:space="preserve"> </v>
      </c>
      <c r="R14" s="110">
        <f t="array" ref="R14">SUM(IF(ISBLANK('Codes published on the homepage'!M$5:M$805),0,IF('Codes published on the homepage'!M$5:M$805='Specifier frequency published'!$A14,1,0)))</f>
        <v>0</v>
      </c>
      <c r="S14" s="97" t="str">
        <f>" "&amp;VLOOKUP($A14,[0]!Qualifier,COLUMN(S14)/2+1)</f>
        <v xml:space="preserve"> </v>
      </c>
      <c r="T14" s="110">
        <f t="array" ref="T14">SUM(IF(ISBLANK('Codes published on the homepage'!N$5:N$805),0,IF('Codes published on the homepage'!N$5:N$805='Specifier frequency published'!$A14,1,0)))</f>
        <v>0</v>
      </c>
      <c r="U14" s="111" t="str">
        <f>" "&amp;VLOOKUP($A14,[0]!Qualifier,COLUMN(U14)/2+1)</f>
        <v xml:space="preserve"> ≤8h </v>
      </c>
      <c r="V14" s="110">
        <f t="array" ref="V14">SUM(IF(ISBLANK('Codes published on the homepage'!O$5:O$805),0,IF('Codes published on the homepage'!O$5:O$805='Specifier frequency published'!$A14,1,0)))</f>
        <v>0</v>
      </c>
      <c r="W14" s="111" t="str">
        <f>" "&amp;VLOOKUP($A14,[0]!Qualifier,COLUMN(W14)/2+1)</f>
        <v xml:space="preserve"> Oral</v>
      </c>
      <c r="X14" s="110">
        <f t="array" ref="X14">SUM(IF(ISBLANK('Codes published on the homepage'!P$5:P$805),0,IF('Codes published on the homepage'!P$5:P$805='Specifier frequency published'!$A14,1,0)))</f>
        <v>0</v>
      </c>
      <c r="Y14" s="97" t="str">
        <f>" "&amp;VLOOKUP($A14,[0]!Qualifier,COLUMN(Y14)/2+1)</f>
        <v xml:space="preserve"> </v>
      </c>
      <c r="Z14" s="110">
        <f t="array" ref="Z14">SUM(IF(ISBLANK('Codes published on the homepage'!Q$5:Q$805),0,IF('Codes published on the homepage'!Q$5:Q$805='Specifier frequency published'!$A14,1,0)))</f>
        <v>0</v>
      </c>
      <c r="AA14" s="111" t="str">
        <f>" "&amp;VLOOKUP($A14,[0]!Qualifier,COLUMN(AA14)/2+1)</f>
        <v xml:space="preserve"> </v>
      </c>
      <c r="AB14" s="110">
        <f t="array" ref="AB14">SUM(IF(ISBLANK('Codes published on the homepage'!R$5:R$805),0,IF('Codes published on the homepage'!R$5:R$805='Specifier frequency published'!$A14,1,0)))</f>
        <v>0</v>
      </c>
      <c r="AC14" s="97" t="str">
        <f>" "&amp;VLOOKUP($A14,[0]!Qualifier,COLUMN(AC14)/2+1)</f>
        <v xml:space="preserve"> </v>
      </c>
      <c r="AD14" s="110">
        <f t="array" ref="AD14">SUM(IF(ISBLANK('Codes published on the homepage'!S$5:S$805),0,IF('Codes published on the homepage'!S$5:S$805='Specifier frequency published'!$A14,1,0)))</f>
        <v>0</v>
      </c>
      <c r="AE14" s="111" t="str">
        <f>" "&amp;VLOOKUP($A14,[0]!Qualifier,COLUMN(AE14)/2+1)</f>
        <v xml:space="preserve"> </v>
      </c>
      <c r="AF14" s="110">
        <f t="array" ref="AF14">SUM(IF(ISBLANK('Codes published on the homepage'!T$5:T$805),0,IF('Codes published on the homepage'!T$5:T$805='Specifier frequency published'!$A14,1,0)))</f>
        <v>0</v>
      </c>
      <c r="AG14" s="97" t="str">
        <f>" "&amp;VLOOKUP($A14,[0]!Qualifier,COLUMN(AG14)/2+1)</f>
        <v xml:space="preserve"> Serum </v>
      </c>
      <c r="AH14" s="110">
        <f t="array" ref="AH14">SUM(IF(ISBLANK('Codes published on the homepage'!U$5:U$805),0,IF('Codes published on the homepage'!U$5:U$805='Specifier frequency published'!$A14,1,0)))</f>
        <v>0</v>
      </c>
      <c r="AI14" s="149" t="str">
        <f>" "&amp;VLOOKUP($A14,[0]!Qualifier,COLUMN(AI14)/2+1)</f>
        <v xml:space="preserve"> </v>
      </c>
      <c r="AJ14" s="110">
        <f t="array" ref="AJ14">SUM(IF(ISBLANK('Codes published on the homepage'!V$5:V$805),0,IF('Codes published on the homepage'!V$5:V$805='Specifier frequency published'!$A14,1,0)))</f>
        <v>0</v>
      </c>
      <c r="AK14" s="97" t="str">
        <f>" "&amp;VLOOKUP($A14,[0]!Qualifier,COLUMN(AK14)/2+1)</f>
        <v xml:space="preserve"> </v>
      </c>
      <c r="AL14" s="254">
        <f t="array" ref="AL14">SUM(IF(ISBLANK('Codes published on the homepage'!W$5:W$805),0,IF('Codes published on the homepage'!W$5:W$805='Specifier frequency published'!$A14,1,0)))</f>
        <v>0</v>
      </c>
      <c r="AM14" s="111" t="str">
        <f>" "&amp;VLOOKUP($A14,[0]!Qualifier,COLUMN(AM14)/2+1)</f>
        <v xml:space="preserve"> EBeam</v>
      </c>
      <c r="AO14" s="97"/>
      <c r="AP14" s="97"/>
      <c r="AQ14" s="97"/>
    </row>
    <row r="15" spans="1:51" x14ac:dyDescent="0.35">
      <c r="A15" s="116">
        <v>10</v>
      </c>
      <c r="B15" s="593"/>
      <c r="C15" s="594"/>
      <c r="D15" s="110">
        <f t="array" ref="D15">SUM(IF(ISBLANK('Codes published on the homepage'!F$5:F$805),0,IF('Codes published on the homepage'!F$5:F$805='Specifier frequency published'!$A15,1,0)))</f>
        <v>0</v>
      </c>
      <c r="E15" s="111" t="str">
        <f>" "&amp;VLOOKUP($A15,[0]!Qualifier,COLUMN(E15)/2+1)</f>
        <v xml:space="preserve"> Citr </v>
      </c>
      <c r="F15" s="110">
        <f t="array" ref="F15">SUM(IF(ISBLANK('Codes published on the homepage'!G$5:G$805),0,IF('Codes published on the homepage'!G$5:G$805='Specifier frequency published'!$A15,1,0)))</f>
        <v>0</v>
      </c>
      <c r="G15" s="111" t="str">
        <f>" "&amp;VLOOKUP($A15,[0]!Qualifier,COLUMN(G15)/2+1)</f>
        <v xml:space="preserve"> Optisol </v>
      </c>
      <c r="H15" s="110">
        <f t="array" ref="H15">SUM(IF(ISBLANK('Codes published on the homepage'!H$5:H$805),0,IF('Codes published on the homepage'!H$5:H$805='Specifier frequency published'!$A15,1,0)))</f>
        <v>0</v>
      </c>
      <c r="I15" s="111" t="str">
        <f>" "&amp;VLOOKUP($A15,[0]!Qualifier,COLUMN(I15)/2+1)</f>
        <v xml:space="preserve"> </v>
      </c>
      <c r="J15" s="110">
        <f t="array" ref="J15">SUM(IF(ISBLANK('Codes published on the homepage'!I$5:I$805),0,IF('Codes published on the homepage'!I$5:I$805='Specifier frequency published'!$A15,1,0)))</f>
        <v>0</v>
      </c>
      <c r="K15" s="111" t="str">
        <f>" "&amp;VLOOKUP($A15,[0]!Qualifier,COLUMN(K15)/2+1)</f>
        <v xml:space="preserve"> </v>
      </c>
      <c r="L15" s="110">
        <f t="array" ref="L15">SUM(IF(ISBLANK('Codes published on the homepage'!J$5:J$805),0,IF('Codes published on the homepage'!J$5:J$805='Specifier frequency published'!$A15,1,0)))</f>
        <v>0</v>
      </c>
      <c r="M15" s="97" t="str">
        <f>" "&amp;VLOOKUP($A15,[0]!Qualifier,COLUMN(M15)/2+1)</f>
        <v xml:space="preserve"> ≤-35°C </v>
      </c>
      <c r="N15" s="110">
        <f t="array" ref="N15">SUM(IF(ISBLANK('Codes published on the homepage'!K$5:K$805),0,IF('Codes published on the homepage'!K$5:K$805='Specifier frequency published'!$A15,1,0)))</f>
        <v>0</v>
      </c>
      <c r="O15" s="97" t="str">
        <f>" "&amp;VLOOKUP($A15,[0]!Qualifier,COLUMN(O15)/2+1)</f>
        <v xml:space="preserve"> </v>
      </c>
      <c r="P15" s="110">
        <f t="array" ref="P15">SUM(IF(ISBLANK('Codes published on the homepage'!L$5:L$805),0,IF('Codes published on the homepage'!L$5:L$805='Specifier frequency published'!$A15,1,0)))</f>
        <v>0</v>
      </c>
      <c r="Q15" s="111" t="str">
        <f>" "&amp;VLOOKUP($A15,[0]!Qualifier,COLUMN(Q15)/2+1)</f>
        <v xml:space="preserve"> </v>
      </c>
      <c r="R15" s="110">
        <f t="array" ref="R15">SUM(IF(ISBLANK('Codes published on the homepage'!M$5:M$805),0,IF('Codes published on the homepage'!M$5:M$805='Specifier frequency published'!$A15,1,0)))</f>
        <v>0</v>
      </c>
      <c r="S15" s="97" t="str">
        <f>" "&amp;VLOOKUP($A15,[0]!Qualifier,COLUMN(S15)/2+1)</f>
        <v xml:space="preserve"> </v>
      </c>
      <c r="T15" s="110">
        <f t="array" ref="T15">SUM(IF(ISBLANK('Codes published on the homepage'!N$5:N$805),0,IF('Codes published on the homepage'!N$5:N$805='Specifier frequency published'!$A15,1,0)))</f>
        <v>0</v>
      </c>
      <c r="U15" s="111" t="str">
        <f>" "&amp;VLOOKUP($A15,[0]!Qualifier,COLUMN(U15)/2+1)</f>
        <v xml:space="preserve"> ≤12h </v>
      </c>
      <c r="V15" s="110">
        <f t="array" ref="V15">SUM(IF(ISBLANK('Codes published on the homepage'!O$5:O$805),0,IF('Codes published on the homepage'!O$5:O$805='Specifier frequency published'!$A15,1,0)))</f>
        <v>0</v>
      </c>
      <c r="W15" s="111" t="str">
        <f>" "&amp;VLOOKUP($A15,[0]!Qualifier,COLUMN(W15)/2+1)</f>
        <v xml:space="preserve"> Colonosc</v>
      </c>
      <c r="X15" s="110">
        <f t="array" ref="X15">SUM(IF(ISBLANK('Codes published on the homepage'!P$5:P$805),0,IF('Codes published on the homepage'!P$5:P$805='Specifier frequency published'!$A15,1,0)))</f>
        <v>0</v>
      </c>
      <c r="Y15" s="97" t="str">
        <f>" "&amp;VLOOKUP($A15,[0]!Qualifier,COLUMN(Y15)/2+1)</f>
        <v xml:space="preserve"> EryDepl</v>
      </c>
      <c r="Z15" s="110">
        <f t="array" ref="Z15">SUM(IF(ISBLANK('Codes published on the homepage'!Q$5:Q$805),0,IF('Codes published on the homepage'!Q$5:Q$805='Specifier frequency published'!$A15,1,0)))</f>
        <v>0</v>
      </c>
      <c r="AA15" s="111" t="str">
        <f>" "&amp;VLOOKUP($A15,[0]!Qualifier,COLUMN(AA15)/2+1)</f>
        <v xml:space="preserve"> </v>
      </c>
      <c r="AB15" s="110">
        <f t="array" ref="AB15">SUM(IF(ISBLANK('Codes published on the homepage'!R$5:R$805),0,IF('Codes published on the homepage'!R$5:R$805='Specifier frequency published'!$A15,1,0)))</f>
        <v>0</v>
      </c>
      <c r="AC15" s="97" t="str">
        <f>" "&amp;VLOOKUP($A15,[0]!Qualifier,COLUMN(AC15)/2+1)</f>
        <v xml:space="preserve"> </v>
      </c>
      <c r="AD15" s="110">
        <f t="array" ref="AD15">SUM(IF(ISBLANK('Codes published on the homepage'!S$5:S$805),0,IF('Codes published on the homepage'!S$5:S$805='Specifier frequency published'!$A15,1,0)))</f>
        <v>0</v>
      </c>
      <c r="AE15" s="111" t="str">
        <f>" "&amp;VLOOKUP($A15,[0]!Qualifier,COLUMN(AE15)/2+1)</f>
        <v xml:space="preserve"> </v>
      </c>
      <c r="AF15" s="110">
        <f t="array" ref="AF15">SUM(IF(ISBLANK('Codes published on the homepage'!T$5:T$805),0,IF('Codes published on the homepage'!T$5:T$805='Specifier frequency published'!$A15,1,0)))</f>
        <v>0</v>
      </c>
      <c r="AG15" s="97" t="str">
        <f>" "&amp;VLOOKUP($A15,[0]!Qualifier,COLUMN(AG15)/2+1)</f>
        <v xml:space="preserve"> FrDied</v>
      </c>
      <c r="AH15" s="110">
        <f t="array" ref="AH15">SUM(IF(ISBLANK('Codes published on the homepage'!U$5:U$805),0,IF('Codes published on the homepage'!U$5:U$805='Specifier frequency published'!$A15,1,0)))</f>
        <v>0</v>
      </c>
      <c r="AI15" s="149" t="str">
        <f>" "&amp;VLOOKUP($A15,[0]!Qualifier,COLUMN(AI15)/2+1)</f>
        <v xml:space="preserve"> BactTestNeg</v>
      </c>
      <c r="AJ15" s="110">
        <f t="array" ref="AJ15">SUM(IF(ISBLANK('Codes published on the homepage'!V$5:V$805),0,IF('Codes published on the homepage'!V$5:V$805='Specifier frequency published'!$A15,1,0)))</f>
        <v>0</v>
      </c>
      <c r="AK15" s="97" t="str">
        <f>" "&amp;VLOOKUP($A15,[0]!Qualifier,COLUMN(AK15)/2+1)</f>
        <v xml:space="preserve"> BloodVessel</v>
      </c>
      <c r="AL15" s="254">
        <f t="array" ref="AL15">SUM(IF(ISBLANK('Codes published on the homepage'!W$5:W$805),0,IF('Codes published on the homepage'!W$5:W$805='Specifier frequency published'!$A15,1,0)))</f>
        <v>0</v>
      </c>
      <c r="AM15" s="111" t="str">
        <f>" "&amp;VLOOKUP($A15,[0]!Qualifier,COLUMN(AM15)/2+1)</f>
        <v xml:space="preserve"> Antibio</v>
      </c>
      <c r="AO15" s="97"/>
      <c r="AP15" s="97"/>
      <c r="AQ15" s="97"/>
    </row>
    <row r="16" spans="1:51" ht="13.25" customHeight="1" x14ac:dyDescent="0.35">
      <c r="A16" s="116">
        <v>11</v>
      </c>
      <c r="B16" s="593"/>
      <c r="C16" s="594"/>
      <c r="D16" s="110">
        <f t="array" ref="D16">SUM(IF(ISBLANK('Codes published on the homepage'!F$5:F$805),0,IF('Codes published on the homepage'!F$5:F$805='Specifier frequency published'!$A16,1,0)))</f>
        <v>0</v>
      </c>
      <c r="E16" s="111" t="str">
        <f>" "&amp;VLOOKUP($A16,[0]!Qualifier,COLUMN(E16)/2+1)</f>
        <v xml:space="preserve"> Citr+Hep </v>
      </c>
      <c r="F16" s="110">
        <f t="array" ref="F16">SUM(IF(ISBLANK('Codes published on the homepage'!G$5:G$805),0,IF('Codes published on the homepage'!G$5:G$805='Specifier frequency published'!$A16,1,0)))</f>
        <v>0</v>
      </c>
      <c r="G16" s="111" t="str">
        <f>" "&amp;VLOOKUP($A16,[0]!Qualifier,COLUMN(G16)/2+1)</f>
        <v xml:space="preserve"> DMSO </v>
      </c>
      <c r="H16" s="110">
        <f t="array" ref="H16">SUM(IF(ISBLANK('Codes published on the homepage'!H$5:H$805),0,IF('Codes published on the homepage'!H$5:H$805='Specifier frequency published'!$A16,1,0)))</f>
        <v>0</v>
      </c>
      <c r="I16" s="111" t="str">
        <f>" "&amp;VLOOKUP($A16,[0]!Qualifier,COLUMN(I16)/2+1)</f>
        <v xml:space="preserve"> </v>
      </c>
      <c r="J16" s="110">
        <f t="array" ref="J16">SUM(IF(ISBLANK('Codes published on the homepage'!I$5:I$805),0,IF('Codes published on the homepage'!I$5:I$805='Specifier frequency published'!$A16,1,0)))</f>
        <v>0</v>
      </c>
      <c r="K16" s="111" t="str">
        <f>" "&amp;VLOOKUP($A16,[0]!Qualifier,COLUMN(K16)/2+1)</f>
        <v xml:space="preserve"> </v>
      </c>
      <c r="L16" s="110">
        <f t="array" ref="L16">SUM(IF(ISBLANK('Codes published on the homepage'!J$5:J$805),0,IF('Codes published on the homepage'!J$5:J$805='Specifier frequency published'!$A16,1,0)))</f>
        <v>0</v>
      </c>
      <c r="M16" s="97" t="str">
        <f>" "&amp;VLOOKUP($A16,[0]!Qualifier,COLUMN(M16)/2+1)</f>
        <v xml:space="preserve"> -45to-35°C </v>
      </c>
      <c r="N16" s="110">
        <f t="array" ref="N16">SUM(IF(ISBLANK('Codes published on the homepage'!K$5:K$805),0,IF('Codes published on the homepage'!K$5:K$805='Specifier frequency published'!$A16,1,0)))</f>
        <v>0</v>
      </c>
      <c r="O16" s="97" t="str">
        <f>" "&amp;VLOOKUP($A16,[0]!Qualifier,COLUMN(O16)/2+1)</f>
        <v xml:space="preserve"> </v>
      </c>
      <c r="P16" s="110">
        <f t="array" ref="P16">SUM(IF(ISBLANK('Codes published on the homepage'!L$5:L$805),0,IF('Codes published on the homepage'!L$5:L$805='Specifier frequency published'!$A16,1,0)))</f>
        <v>0</v>
      </c>
      <c r="Q16" s="111" t="str">
        <f>" "&amp;VLOOKUP($A16,[0]!Qualifier,COLUMN(Q16)/2+1)</f>
        <v xml:space="preserve"> </v>
      </c>
      <c r="R16" s="110">
        <f t="array" ref="R16">SUM(IF(ISBLANK('Codes published on the homepage'!M$5:M$805),0,IF('Codes published on the homepage'!M$5:M$805='Specifier frequency published'!$A16,1,0)))</f>
        <v>0</v>
      </c>
      <c r="S16" s="97" t="str">
        <f>" "&amp;VLOOKUP($A16,[0]!Qualifier,COLUMN(S16)/2+1)</f>
        <v xml:space="preserve"> </v>
      </c>
      <c r="T16" s="110">
        <f t="array" ref="T16">SUM(IF(ISBLANK('Codes published on the homepage'!N$5:N$805),0,IF('Codes published on the homepage'!N$5:N$805='Specifier frequency published'!$A16,1,0)))</f>
        <v>0</v>
      </c>
      <c r="U16" s="111" t="str">
        <f>" "&amp;VLOOKUP($A16,[0]!Qualifier,COLUMN(U16)/2+1)</f>
        <v xml:space="preserve"> </v>
      </c>
      <c r="V16" s="110">
        <f t="array" ref="V16">SUM(IF(ISBLANK('Codes published on the homepage'!O$5:O$805),0,IF('Codes published on the homepage'!O$5:O$805='Specifier frequency published'!$A16,1,0)))</f>
        <v>0</v>
      </c>
      <c r="W16" s="111" t="str">
        <f>" "&amp;VLOOKUP($A16,[0]!Qualifier,COLUMN(W16)/2+1)</f>
        <v xml:space="preserve"> </v>
      </c>
      <c r="X16" s="110">
        <f t="array" ref="X16">SUM(IF(ISBLANK('Codes published on the homepage'!P$5:P$805),0,IF('Codes published on the homepage'!P$5:P$805='Specifier frequency published'!$A16,1,0)))</f>
        <v>0</v>
      </c>
      <c r="Y16" s="97" t="str">
        <f>" "&amp;VLOOKUP($A16,[0]!Qualifier,COLUMN(Y16)/2+1)</f>
        <v xml:space="preserve"> </v>
      </c>
      <c r="Z16" s="110">
        <f t="array" ref="Z16">SUM(IF(ISBLANK('Codes published on the homepage'!Q$5:Q$805),0,IF('Codes published on the homepage'!Q$5:Q$805='Specifier frequency published'!$A16,1,0)))</f>
        <v>0</v>
      </c>
      <c r="AA16" s="111" t="str">
        <f>" "&amp;VLOOKUP($A16,[0]!Qualifier,COLUMN(AA16)/2+1)</f>
        <v xml:space="preserve"> </v>
      </c>
      <c r="AB16" s="110">
        <f t="array" ref="AB16">SUM(IF(ISBLANK('Codes published on the homepage'!R$5:R$805),0,IF('Codes published on the homepage'!R$5:R$805='Specifier frequency published'!$A16,1,0)))</f>
        <v>0</v>
      </c>
      <c r="AC16" s="97" t="str">
        <f>" "&amp;VLOOKUP($A16,[0]!Qualifier,COLUMN(AC16)/2+1)</f>
        <v xml:space="preserve"> </v>
      </c>
      <c r="AD16" s="110">
        <f t="array" ref="AD16">SUM(IF(ISBLANK('Codes published on the homepage'!S$5:S$805),0,IF('Codes published on the homepage'!S$5:S$805='Specifier frequency published'!$A16,1,0)))</f>
        <v>0</v>
      </c>
      <c r="AE16" s="111" t="str">
        <f>" "&amp;VLOOKUP($A16,[0]!Qualifier,COLUMN(AE16)/2+1)</f>
        <v xml:space="preserve"> </v>
      </c>
      <c r="AF16" s="110">
        <f t="array" ref="AF16">SUM(IF(ISBLANK('Codes published on the homepage'!T$5:T$805),0,IF('Codes published on the homepage'!T$5:T$805='Specifier frequency published'!$A16,1,0)))</f>
        <v>0</v>
      </c>
      <c r="AG16" s="97" t="str">
        <f>" "&amp;VLOOKUP($A16,[0]!Qualifier,COLUMN(AG16)/2+1)</f>
        <v xml:space="preserve"> Cryoprdepl </v>
      </c>
      <c r="AH16" s="110">
        <f t="array" ref="AH16">SUM(IF(ISBLANK('Codes published on the homepage'!U$5:U$805),0,IF('Codes published on the homepage'!U$5:U$805='Specifier frequency published'!$A16,1,0)))</f>
        <v>0</v>
      </c>
      <c r="AI16" s="149" t="str">
        <f>" "&amp;VLOOKUP($A16,[0]!Qualifier,COLUMN(AI16)/2+1)</f>
        <v xml:space="preserve"> </v>
      </c>
      <c r="AJ16" s="110">
        <f t="array" ref="AJ16">SUM(IF(ISBLANK('Codes published on the homepage'!V$5:V$805),0,IF('Codes published on the homepage'!V$5:V$805='Specifier frequency published'!$A16,1,0)))</f>
        <v>0</v>
      </c>
      <c r="AK16" s="97" t="str">
        <f>" "&amp;VLOOKUP($A16,[0]!Qualifier,COLUMN(AK16)/2+1)</f>
        <v xml:space="preserve"> Artery</v>
      </c>
      <c r="AL16" s="254">
        <f t="array" ref="AL16">SUM(IF(ISBLANK('Codes published on the homepage'!W$5:W$805),0,IF('Codes published on the homepage'!W$5:W$805='Specifier frequency published'!$A16,1,0)))</f>
        <v>0</v>
      </c>
      <c r="AM16" s="111" t="str">
        <f>" "&amp;VLOOKUP($A16,[0]!Qualifier,COLUMN(AM16)/2+1)</f>
        <v xml:space="preserve"> PAA</v>
      </c>
      <c r="AO16" s="97"/>
      <c r="AP16" s="97"/>
      <c r="AQ16" s="97"/>
    </row>
    <row r="17" spans="1:43" x14ac:dyDescent="0.35">
      <c r="A17" s="116">
        <v>12</v>
      </c>
      <c r="B17" s="593"/>
      <c r="C17" s="594"/>
      <c r="D17" s="110">
        <f t="array" ref="D17">SUM(IF(ISBLANK('Codes published on the homepage'!F$5:F$805),0,IF('Codes published on the homepage'!F$5:F$805='Specifier frequency published'!$A17,1,0)))</f>
        <v>0</v>
      </c>
      <c r="E17" s="111" t="str">
        <f>" "&amp;VLOOKUP($A17,[0]!Qualifier,COLUMN(E17)/2+1)</f>
        <v xml:space="preserve"> ACD+Hep </v>
      </c>
      <c r="F17" s="110">
        <f t="array" ref="F17">SUM(IF(ISBLANK('Codes published on the homepage'!G$5:G$805),0,IF('Codes published on the homepage'!G$5:G$805='Specifier frequency published'!$A17,1,0)))</f>
        <v>0</v>
      </c>
      <c r="G17" s="111" t="str">
        <f>" "&amp;VLOOKUP($A17,[0]!Qualifier,COLUMN(G17)/2+1)</f>
        <v xml:space="preserve"> HES+DMSO </v>
      </c>
      <c r="H17" s="110">
        <f t="array" ref="H17">SUM(IF(ISBLANK('Codes published on the homepage'!H$5:H$805),0,IF('Codes published on the homepage'!H$5:H$805='Specifier frequency published'!$A17,1,0)))</f>
        <v>0</v>
      </c>
      <c r="I17" s="111" t="str">
        <f>" "&amp;VLOOKUP($A17,[0]!Qualifier,COLUMN(I17)/2+1)</f>
        <v xml:space="preserve"> </v>
      </c>
      <c r="J17" s="110">
        <f t="array" ref="J17">SUM(IF(ISBLANK('Codes published on the homepage'!I$5:I$805),0,IF('Codes published on the homepage'!I$5:I$805='Specifier frequency published'!$A17,1,0)))</f>
        <v>0</v>
      </c>
      <c r="K17" s="111" t="str">
        <f>" "&amp;VLOOKUP($A17,[0]!Qualifier,COLUMN(K17)/2+1)</f>
        <v xml:space="preserve"> </v>
      </c>
      <c r="L17" s="110">
        <f t="array" ref="L17">SUM(IF(ISBLANK('Codes published on the homepage'!J$5:J$805),0,IF('Codes published on the homepage'!J$5:J$805='Specifier frequency published'!$A17,1,0)))</f>
        <v>0</v>
      </c>
      <c r="M17" s="97" t="str">
        <f>" "&amp;VLOOKUP($A17,[0]!Qualifier,COLUMN(M17)/2+1)</f>
        <v xml:space="preserve"> 1to10°C </v>
      </c>
      <c r="N17" s="110">
        <f t="array" ref="N17">SUM(IF(ISBLANK('Codes published on the homepage'!K$5:K$805),0,IF('Codes published on the homepage'!K$5:K$805='Specifier frequency published'!$A17,1,0)))</f>
        <v>0</v>
      </c>
      <c r="O17" s="97" t="str">
        <f>" "&amp;VLOOKUP($A17,[0]!Qualifier,COLUMN(O17)/2+1)</f>
        <v xml:space="preserve"> </v>
      </c>
      <c r="P17" s="110">
        <f t="array" ref="P17">SUM(IF(ISBLANK('Codes published on the homepage'!L$5:L$805),0,IF('Codes published on the homepage'!L$5:L$805='Specifier frequency published'!$A17,1,0)))</f>
        <v>0</v>
      </c>
      <c r="Q17" s="111" t="str">
        <f>" "&amp;VLOOKUP($A17,[0]!Qualifier,COLUMN(Q17)/2+1)</f>
        <v xml:space="preserve"> </v>
      </c>
      <c r="R17" s="110">
        <f t="array" ref="R17">SUM(IF(ISBLANK('Codes published on the homepage'!M$5:M$805),0,IF('Codes published on the homepage'!M$5:M$805='Specifier frequency published'!$A17,1,0)))</f>
        <v>0</v>
      </c>
      <c r="S17" s="97" t="str">
        <f>" "&amp;VLOOKUP($A17,[0]!Qualifier,COLUMN(S17)/2+1)</f>
        <v xml:space="preserve"> </v>
      </c>
      <c r="T17" s="110">
        <f t="array" ref="T17">SUM(IF(ISBLANK('Codes published on the homepage'!N$5:N$805),0,IF('Codes published on the homepage'!N$5:N$805='Specifier frequency published'!$A17,1,0)))</f>
        <v>0</v>
      </c>
      <c r="U17" s="111" t="str">
        <f>" "&amp;VLOOKUP($A17,[0]!Qualifier,COLUMN(U17)/2+1)</f>
        <v xml:space="preserve"> </v>
      </c>
      <c r="V17" s="110">
        <f t="array" ref="V17">SUM(IF(ISBLANK('Codes published on the homepage'!O$5:O$805),0,IF('Codes published on the homepage'!O$5:O$805='Specifier frequency published'!$A17,1,0)))</f>
        <v>0</v>
      </c>
      <c r="W17" s="111" t="str">
        <f>" "&amp;VLOOKUP($A17,[0]!Qualifier,COLUMN(W17)/2+1)</f>
        <v xml:space="preserve"> </v>
      </c>
      <c r="X17" s="110">
        <f t="array" ref="X17">SUM(IF(ISBLANK('Codes published on the homepage'!P$5:P$805),0,IF('Codes published on the homepage'!P$5:P$805='Specifier frequency published'!$A17,1,0)))</f>
        <v>0</v>
      </c>
      <c r="Y17" s="97" t="str">
        <f>" "&amp;VLOOKUP($A17,[0]!Qualifier,COLUMN(Y17)/2+1)</f>
        <v xml:space="preserve"> </v>
      </c>
      <c r="Z17" s="110">
        <f t="array" ref="Z17">SUM(IF(ISBLANK('Codes published on the homepage'!Q$5:Q$805),0,IF('Codes published on the homepage'!Q$5:Q$805='Specifier frequency published'!$A17,1,0)))</f>
        <v>0</v>
      </c>
      <c r="AA17" s="111" t="str">
        <f>" "&amp;VLOOKUP($A17,[0]!Qualifier,COLUMN(AA17)/2+1)</f>
        <v xml:space="preserve"> </v>
      </c>
      <c r="AB17" s="110">
        <f t="array" ref="AB17">SUM(IF(ISBLANK('Codes published on the homepage'!R$5:R$805),0,IF('Codes published on the homepage'!R$5:R$805='Specifier frequency published'!$A17,1,0)))</f>
        <v>0</v>
      </c>
      <c r="AC17" s="97" t="str">
        <f>" "&amp;VLOOKUP($A17,[0]!Qualifier,COLUMN(AC17)/2+1)</f>
        <v xml:space="preserve"> </v>
      </c>
      <c r="AD17" s="110">
        <f t="array" ref="AD17">SUM(IF(ISBLANK('Codes published on the homepage'!S$5:S$805),0,IF('Codes published on the homepage'!S$5:S$805='Specifier frequency published'!$A17,1,0)))</f>
        <v>0</v>
      </c>
      <c r="AE17" s="111" t="str">
        <f>" "&amp;VLOOKUP($A17,[0]!Qualifier,COLUMN(AE17)/2+1)</f>
        <v xml:space="preserve"> </v>
      </c>
      <c r="AF17" s="110">
        <f t="array" ref="AF17">SUM(IF(ISBLANK('Codes published on the homepage'!T$5:T$805),0,IF('Codes published on the homepage'!T$5:T$805='Specifier frequency published'!$A17,1,0)))</f>
        <v>0</v>
      </c>
      <c r="AG17" s="97" t="str">
        <f>" "&amp;VLOOKUP($A17,[0]!Qualifier,COLUMN(AG17)/2+1)</f>
        <v xml:space="preserve"> ThawCryo </v>
      </c>
      <c r="AH17" s="110">
        <f t="array" ref="AH17">SUM(IF(ISBLANK('Codes published on the homepage'!U$5:U$805),0,IF('Codes published on the homepage'!U$5:U$805='Specifier frequency published'!$A17,1,0)))</f>
        <v>0</v>
      </c>
      <c r="AI17" s="149" t="str">
        <f>" "&amp;VLOOKUP($A17,[0]!Qualifier,COLUMN(AI17)/2+1)</f>
        <v xml:space="preserve"> </v>
      </c>
      <c r="AJ17" s="110">
        <f t="array" ref="AJ17">SUM(IF(ISBLANK('Codes published on the homepage'!V$5:V$805),0,IF('Codes published on the homepage'!V$5:V$805='Specifier frequency published'!$A17,1,0)))</f>
        <v>0</v>
      </c>
      <c r="AK17" s="97" t="str">
        <f>" "&amp;VLOOKUP($A17,[0]!Qualifier,COLUMN(AK17)/2+1)</f>
        <v xml:space="preserve"> </v>
      </c>
      <c r="AL17" s="254">
        <f t="array" ref="AL17">SUM(IF(ISBLANK('Codes published on the homepage'!W$5:W$805),0,IF('Codes published on the homepage'!W$5:W$805='Specifier frequency published'!$A17,1,0)))</f>
        <v>0</v>
      </c>
      <c r="AM17" s="111" t="str">
        <f>" "&amp;VLOOKUP($A17,[0]!Qualifier,COLUMN(AM17)/2+1)</f>
        <v xml:space="preserve"> Past</v>
      </c>
      <c r="AO17" s="97"/>
      <c r="AP17" s="97"/>
      <c r="AQ17" s="97"/>
    </row>
    <row r="18" spans="1:43" x14ac:dyDescent="0.35">
      <c r="A18" s="116">
        <v>13</v>
      </c>
      <c r="B18" s="110">
        <f t="array" ref="B18">SUM(IF('Codes published on the homepage'!E$6:E$805='Specifier frequency published'!$A18,1,0))</f>
        <v>0</v>
      </c>
      <c r="C18" s="111" t="str">
        <f>" "&amp;VLOOKUP($A18,[0]!Qualifier,COLUMN(C18)-1)</f>
        <v xml:space="preserve"> </v>
      </c>
      <c r="D18" s="110">
        <f t="array" ref="D18">SUM(IF(ISBLANK('Codes published on the homepage'!F$5:F$805),0,IF('Codes published on the homepage'!F$5:F$805='Specifier frequency published'!$A18,1,0)))</f>
        <v>0</v>
      </c>
      <c r="E18" s="111" t="str">
        <f>" "&amp;VLOOKUP($A18,[0]!Qualifier,COLUMN(E18)/2+1)</f>
        <v xml:space="preserve"> &lt;not in use&gt;</v>
      </c>
      <c r="F18" s="110">
        <f t="array" ref="F18">SUM(IF(ISBLANK('Codes published on the homepage'!G$5:G$805),0,IF('Codes published on the homepage'!G$5:G$805='Specifier frequency published'!$A18,1,0)))</f>
        <v>0</v>
      </c>
      <c r="G18" s="111" t="str">
        <f>" "&amp;VLOOKUP($A18,[0]!Qualifier,COLUMN(G18)/2+1)</f>
        <v xml:space="preserve"> PAS2</v>
      </c>
      <c r="H18" s="110">
        <f t="array" ref="H18">SUM(IF(ISBLANK('Codes published on the homepage'!H$5:H$805),0,IF('Codes published on the homepage'!H$5:H$805='Specifier frequency published'!$A18,1,0)))</f>
        <v>0</v>
      </c>
      <c r="I18" s="111" t="str">
        <f>" "&amp;VLOOKUP($A18,[0]!Qualifier,COLUMN(I18)/2+1)</f>
        <v xml:space="preserve"> </v>
      </c>
      <c r="J18" s="110">
        <f t="array" ref="J18">SUM(IF(ISBLANK('Codes published on the homepage'!I$5:I$805),0,IF('Codes published on the homepage'!I$5:I$805='Specifier frequency published'!$A18,1,0)))</f>
        <v>0</v>
      </c>
      <c r="K18" s="111" t="str">
        <f>" "&amp;VLOOKUP($A18,[0]!Qualifier,COLUMN(K18)/2+1)</f>
        <v xml:space="preserve"> </v>
      </c>
      <c r="L18" s="110">
        <f t="array" ref="L18">SUM(IF(ISBLANK('Codes published on the homepage'!J$5:J$805),0,IF('Codes published on the homepage'!J$5:J$805='Specifier frequency published'!$A18,1,0)))</f>
        <v>0</v>
      </c>
      <c r="M18" s="97" t="str">
        <f>" "&amp;VLOOKUP($A18,[0]!Qualifier,COLUMN(M18)/2+1)</f>
        <v xml:space="preserve"> RoomT</v>
      </c>
      <c r="N18" s="110">
        <f t="array" ref="N18">SUM(IF(ISBLANK('Codes published on the homepage'!K$5:K$805),0,IF('Codes published on the homepage'!K$5:K$805='Specifier frequency published'!$A18,1,0)))</f>
        <v>0</v>
      </c>
      <c r="O18" s="97" t="str">
        <f>" "&amp;VLOOKUP($A18,[0]!Qualifier,COLUMN(O18)/2+1)</f>
        <v xml:space="preserve"> </v>
      </c>
      <c r="P18" s="110">
        <f t="array" ref="P18">SUM(IF(ISBLANK('Codes published on the homepage'!L$5:L$805),0,IF('Codes published on the homepage'!L$5:L$805='Specifier frequency published'!$A18,1,0)))</f>
        <v>0</v>
      </c>
      <c r="Q18" s="111" t="str">
        <f>" "&amp;VLOOKUP($A18,[0]!Qualifier,COLUMN(Q18)/2+1)</f>
        <v xml:space="preserve"> </v>
      </c>
      <c r="R18" s="110">
        <f t="array" ref="R18">SUM(IF(ISBLANK('Codes published on the homepage'!M$5:M$805),0,IF('Codes published on the homepage'!M$5:M$805='Specifier frequency published'!$A18,1,0)))</f>
        <v>0</v>
      </c>
      <c r="S18" s="97" t="str">
        <f>" "&amp;VLOOKUP($A18,[0]!Qualifier,COLUMN(S18)/2+1)</f>
        <v xml:space="preserve"> </v>
      </c>
      <c r="T18" s="110">
        <f t="array" ref="T18">SUM(IF(ISBLANK('Codes published on the homepage'!N$5:N$805),0,IF('Codes published on the homepage'!N$5:N$805='Specifier frequency published'!$A18,1,0)))</f>
        <v>0</v>
      </c>
      <c r="U18" s="111" t="str">
        <f>" "&amp;VLOOKUP($A18,[0]!Qualifier,COLUMN(U18)/2+1)</f>
        <v xml:space="preserve"> </v>
      </c>
      <c r="V18" s="110">
        <f t="array" ref="V18">SUM(IF(ISBLANK('Codes published on the homepage'!O$5:O$805),0,IF('Codes published on the homepage'!O$5:O$805='Specifier frequency published'!$A18,1,0)))</f>
        <v>0</v>
      </c>
      <c r="W18" s="111" t="str">
        <f>" "&amp;VLOOKUP($A18,[0]!Qualifier,COLUMN(W18)/2+1)</f>
        <v xml:space="preserve"> </v>
      </c>
      <c r="X18" s="110">
        <f t="array" ref="X18">SUM(IF(ISBLANK('Codes published on the homepage'!P$5:P$805),0,IF('Codes published on the homepage'!P$5:P$805='Specifier frequency published'!$A18,1,0)))</f>
        <v>0</v>
      </c>
      <c r="Y18" s="97" t="str">
        <f>" "&amp;VLOOKUP($A18,[0]!Qualifier,COLUMN(Y18)/2+1)</f>
        <v xml:space="preserve"> </v>
      </c>
      <c r="Z18" s="110">
        <f t="array" ref="Z18">SUM(IF(ISBLANK('Codes published on the homepage'!Q$5:Q$805),0,IF('Codes published on the homepage'!Q$5:Q$805='Specifier frequency published'!$A18,1,0)))</f>
        <v>0</v>
      </c>
      <c r="AA18" s="111" t="str">
        <f>" "&amp;VLOOKUP($A18,[0]!Qualifier,COLUMN(AA18)/2+1)</f>
        <v xml:space="preserve"> </v>
      </c>
      <c r="AB18" s="110">
        <f t="array" ref="AB18">SUM(IF(ISBLANK('Codes published on the homepage'!R$5:R$805),0,IF('Codes published on the homepage'!R$5:R$805='Specifier frequency published'!$A18,1,0)))</f>
        <v>0</v>
      </c>
      <c r="AC18" s="97" t="str">
        <f>" "&amp;VLOOKUP($A18,[0]!Qualifier,COLUMN(AC18)/2+1)</f>
        <v xml:space="preserve"> </v>
      </c>
      <c r="AD18" s="110">
        <f t="array" ref="AD18">SUM(IF(ISBLANK('Codes published on the homepage'!S$5:S$805),0,IF('Codes published on the homepage'!S$5:S$805='Specifier frequency published'!$A18,1,0)))</f>
        <v>0</v>
      </c>
      <c r="AE18" s="111" t="str">
        <f>" "&amp;VLOOKUP($A18,[0]!Qualifier,COLUMN(AE18)/2+1)</f>
        <v xml:space="preserve"> </v>
      </c>
      <c r="AF18" s="110">
        <f t="array" ref="AF18">SUM(IF(ISBLANK('Codes published on the homepage'!T$5:T$805),0,IF('Codes published on the homepage'!T$5:T$805='Specifier frequency published'!$A18,1,0)))</f>
        <v>0</v>
      </c>
      <c r="AG18" s="97" t="str">
        <f>" "&amp;VLOOKUP($A18,[0]!Qualifier,COLUMN(AG18)/2+1)</f>
        <v xml:space="preserve"> BM-RBC</v>
      </c>
      <c r="AH18" s="110">
        <f t="array" ref="AH18">SUM(IF(ISBLANK('Codes published on the homepage'!U$5:U$805),0,IF('Codes published on the homepage'!U$5:U$805='Specifier frequency published'!$A18,1,0)))</f>
        <v>0</v>
      </c>
      <c r="AI18" s="149" t="str">
        <f>" "&amp;VLOOKUP($A18,[0]!Qualifier,COLUMN(AI18)/2+1)</f>
        <v xml:space="preserve"> </v>
      </c>
      <c r="AJ18" s="110">
        <f t="array" ref="AJ18">SUM(IF(ISBLANK('Codes published on the homepage'!V$5:V$805),0,IF('Codes published on the homepage'!V$5:V$805='Specifier frequency published'!$A18,1,0)))</f>
        <v>0</v>
      </c>
      <c r="AK18" s="97" t="str">
        <f>" "&amp;VLOOKUP($A18,[0]!Qualifier,COLUMN(AK18)/2+1)</f>
        <v xml:space="preserve"> Vein</v>
      </c>
      <c r="AL18" s="254">
        <f t="array" ref="AL18">SUM(IF(ISBLANK('Codes published on the homepage'!W$5:W$805),0,IF('Codes published on the homepage'!W$5:W$805='Specifier frequency published'!$A18,1,0)))</f>
        <v>0</v>
      </c>
      <c r="AM18" s="111" t="str">
        <f>" "&amp;VLOOKUP($A18,[0]!Qualifier,COLUMN(AM18)/2+1)</f>
        <v xml:space="preserve"> </v>
      </c>
      <c r="AO18" s="97"/>
      <c r="AP18" s="97"/>
      <c r="AQ18" s="97"/>
    </row>
    <row r="19" spans="1:43" x14ac:dyDescent="0.35">
      <c r="A19" s="116">
        <v>14</v>
      </c>
      <c r="B19" s="110">
        <f t="array" ref="B19">SUM(IF('Codes published on the homepage'!E$6:E$805='Specifier frequency published'!$A19,1,0))</f>
        <v>0</v>
      </c>
      <c r="C19" s="111" t="str">
        <f>" "&amp;VLOOKUP($A19,[0]!Qualifier,COLUMN(C19)-1)</f>
        <v xml:space="preserve"> </v>
      </c>
      <c r="D19" s="110">
        <f t="array" ref="D19">SUM(IF(ISBLANK('Codes published on the homepage'!F$5:F$805),0,IF('Codes published on the homepage'!F$5:F$805='Specifier frequency published'!$A19,1,0)))</f>
        <v>0</v>
      </c>
      <c r="E19" s="111" t="str">
        <f>" "&amp;VLOOKUP($A19,[0]!Qualifier,COLUMN(E19)/2+1)</f>
        <v xml:space="preserve"> EDTA </v>
      </c>
      <c r="F19" s="110">
        <f t="array" ref="F19">SUM(IF(ISBLANK('Codes published on the homepage'!G$5:G$805),0,IF('Codes published on the homepage'!G$5:G$805='Specifier frequency published'!$A19,1,0)))</f>
        <v>0</v>
      </c>
      <c r="G19" s="111" t="str">
        <f>" "&amp;VLOOKUP($A19,[0]!Qualifier,COLUMN(G19)/2+1)</f>
        <v xml:space="preserve"> PAS </v>
      </c>
      <c r="H19" s="110">
        <f t="array" ref="H19">SUM(IF(ISBLANK('Codes published on the homepage'!H$5:H$805),0,IF('Codes published on the homepage'!H$5:H$805='Specifier frequency published'!$A19,1,0)))</f>
        <v>0</v>
      </c>
      <c r="I19" s="111" t="str">
        <f>" "&amp;VLOOKUP($A19,[0]!Qualifier,COLUMN(I19)/2+1)</f>
        <v xml:space="preserve"> </v>
      </c>
      <c r="J19" s="110">
        <f t="array" ref="J19">SUM(IF(ISBLANK('Codes published on the homepage'!I$5:I$805),0,IF('Codes published on the homepage'!I$5:I$805='Specifier frequency published'!$A19,1,0)))</f>
        <v>0</v>
      </c>
      <c r="K19" s="111" t="str">
        <f>" "&amp;VLOOKUP($A19,[0]!Qualifier,COLUMN(K19)/2+1)</f>
        <v xml:space="preserve"> </v>
      </c>
      <c r="L19" s="110">
        <f t="array" ref="L19">SUM(IF(ISBLANK('Codes published on the homepage'!J$5:J$805),0,IF('Codes published on the homepage'!J$5:J$805='Specifier frequency published'!$A19,1,0)))</f>
        <v>0</v>
      </c>
      <c r="M19" s="97" t="str">
        <f>" "&amp;VLOOKUP($A19,[0]!Qualifier,COLUMN(M19)/2+1)</f>
        <v xml:space="preserve"> 5to30°C </v>
      </c>
      <c r="N19" s="110">
        <f t="array" ref="N19">SUM(IF(ISBLANK('Codes published on the homepage'!K$5:K$805),0,IF('Codes published on the homepage'!K$5:K$805='Specifier frequency published'!$A19,1,0)))</f>
        <v>0</v>
      </c>
      <c r="O19" s="97" t="str">
        <f>" "&amp;VLOOKUP($A19,[0]!Qualifier,COLUMN(O19)/2+1)</f>
        <v xml:space="preserve"> </v>
      </c>
      <c r="P19" s="110">
        <f t="array" ref="P19">SUM(IF(ISBLANK('Codes published on the homepage'!L$5:L$805),0,IF('Codes published on the homepage'!L$5:L$805='Specifier frequency published'!$A19,1,0)))</f>
        <v>0</v>
      </c>
      <c r="Q19" s="111" t="str">
        <f>" "&amp;VLOOKUP($A19,[0]!Qualifier,COLUMN(Q19)/2+1)</f>
        <v xml:space="preserve"> </v>
      </c>
      <c r="R19" s="110">
        <f t="array" ref="R19">SUM(IF(ISBLANK('Codes published on the homepage'!M$5:M$805),0,IF('Codes published on the homepage'!M$5:M$805='Specifier frequency published'!$A19,1,0)))</f>
        <v>0</v>
      </c>
      <c r="S19" s="97" t="str">
        <f>" "&amp;VLOOKUP($A19,[0]!Qualifier,COLUMN(S19)/2+1)</f>
        <v xml:space="preserve"> </v>
      </c>
      <c r="T19" s="110">
        <f t="array" ref="T19">SUM(IF(ISBLANK('Codes published on the homepage'!N$5:N$805),0,IF('Codes published on the homepage'!N$5:N$805='Specifier frequency published'!$A19,1,0)))</f>
        <v>0</v>
      </c>
      <c r="U19" s="111" t="str">
        <f>" "&amp;VLOOKUP($A19,[0]!Qualifier,COLUMN(U19)/2+1)</f>
        <v xml:space="preserve"> </v>
      </c>
      <c r="V19" s="110">
        <f t="array" ref="V19">SUM(IF(ISBLANK('Codes published on the homepage'!O$5:O$805),0,IF('Codes published on the homepage'!O$5:O$805='Specifier frequency published'!$A19,1,0)))</f>
        <v>0</v>
      </c>
      <c r="W19" s="111" t="str">
        <f>" "&amp;VLOOKUP($A19,[0]!Qualifier,COLUMN(W19)/2+1)</f>
        <v xml:space="preserve"> </v>
      </c>
      <c r="X19" s="110">
        <f t="array" ref="X19">SUM(IF(ISBLANK('Codes published on the homepage'!P$5:P$805),0,IF('Codes published on the homepage'!P$5:P$805='Specifier frequency published'!$A19,1,0)))</f>
        <v>0</v>
      </c>
      <c r="Y19" s="97" t="str">
        <f>" "&amp;VLOOKUP($A19,[0]!Qualifier,COLUMN(Y19)/2+1)</f>
        <v xml:space="preserve"> </v>
      </c>
      <c r="Z19" s="110">
        <f t="array" ref="Z19">SUM(IF(ISBLANK('Codes published on the homepage'!Q$5:Q$805),0,IF('Codes published on the homepage'!Q$5:Q$805='Specifier frequency published'!$A19,1,0)))</f>
        <v>0</v>
      </c>
      <c r="AA19" s="111" t="str">
        <f>" "&amp;VLOOKUP($A19,[0]!Qualifier,COLUMN(AA19)/2+1)</f>
        <v xml:space="preserve"> </v>
      </c>
      <c r="AB19" s="110">
        <f t="array" ref="AB19">SUM(IF(ISBLANK('Codes published on the homepage'!R$5:R$805),0,IF('Codes published on the homepage'!R$5:R$805='Specifier frequency published'!$A19,1,0)))</f>
        <v>0</v>
      </c>
      <c r="AC19" s="97" t="str">
        <f>" "&amp;VLOOKUP($A19,[0]!Qualifier,COLUMN(AC19)/2+1)</f>
        <v xml:space="preserve"> </v>
      </c>
      <c r="AD19" s="110">
        <f t="array" ref="AD19">SUM(IF(ISBLANK('Codes published on the homepage'!S$5:S$805),0,IF('Codes published on the homepage'!S$5:S$805='Specifier frequency published'!$A19,1,0)))</f>
        <v>0</v>
      </c>
      <c r="AE19" s="111" t="str">
        <f>" "&amp;VLOOKUP($A19,[0]!Qualifier,COLUMN(AE19)/2+1)</f>
        <v xml:space="preserve"> </v>
      </c>
      <c r="AF19" s="110">
        <f t="array" ref="AF19">SUM(IF(ISBLANK('Codes published on the homepage'!T$5:T$805),0,IF('Codes published on the homepage'!T$5:T$805='Specifier frequency published'!$A19,1,0)))</f>
        <v>0</v>
      </c>
      <c r="AG19" s="97" t="str">
        <f>" "&amp;VLOOKUP($A19,[0]!Qualifier,COLUMN(AG19)/2+1)</f>
        <v xml:space="preserve"> EDTA-Pl </v>
      </c>
      <c r="AH19" s="110">
        <f t="array" ref="AH19">SUM(IF(ISBLANK('Codes published on the homepage'!U$5:U$805),0,IF('Codes published on the homepage'!U$5:U$805='Specifier frequency published'!$A19,1,0)))</f>
        <v>0</v>
      </c>
      <c r="AI19" s="149" t="str">
        <f>" "&amp;VLOOKUP($A19,[0]!Qualifier,COLUMN(AI19)/2+1)</f>
        <v xml:space="preserve"> </v>
      </c>
      <c r="AJ19" s="110">
        <f t="array" ref="AJ19">SUM(IF(ISBLANK('Codes published on the homepage'!V$5:V$805),0,IF('Codes published on the homepage'!V$5:V$805='Specifier frequency published'!$A19,1,0)))</f>
        <v>0</v>
      </c>
      <c r="AK19" s="97" t="str">
        <f>" "&amp;VLOOKUP($A19,[0]!Qualifier,COLUMN(AK19)/2+1)</f>
        <v xml:space="preserve"> Aorta</v>
      </c>
      <c r="AL19" s="254">
        <f t="array" ref="AL19">SUM(IF(ISBLANK('Codes published on the homepage'!W$5:W$805),0,IF('Codes published on the homepage'!W$5:W$805='Specifier frequency published'!$A19,1,0)))</f>
        <v>0</v>
      </c>
      <c r="AM19" s="111" t="str">
        <f>" "&amp;VLOOKUP($A19,[0]!Qualifier,COLUMN(AM19)/2+1)</f>
        <v xml:space="preserve"> </v>
      </c>
    </row>
    <row r="20" spans="1:43" x14ac:dyDescent="0.35">
      <c r="A20" s="116">
        <v>15</v>
      </c>
      <c r="B20" s="110">
        <f t="array" ref="B20">SUM(IF('Codes published on the homepage'!E$6:E$805='Specifier frequency published'!$A20,1,0))</f>
        <v>0</v>
      </c>
      <c r="C20" s="111" t="str">
        <f>" "&amp;VLOOKUP($A20,[0]!Qualifier,COLUMN(C20)-1)</f>
        <v xml:space="preserve"> </v>
      </c>
      <c r="D20" s="110">
        <f t="array" ref="D20">SUM(IF(ISBLANK('Codes published on the homepage'!F$5:F$805),0,IF('Codes published on the homepage'!F$5:F$805='Specifier frequency published'!$A20,1,0)))</f>
        <v>0</v>
      </c>
      <c r="E20" s="111" t="str">
        <f>" "&amp;VLOOKUP($A20,[0]!Qualifier,COLUMN(E20)/2+1)</f>
        <v xml:space="preserve"> </v>
      </c>
      <c r="F20" s="110">
        <f t="array" ref="F20">SUM(IF(ISBLANK('Codes published on the homepage'!G$5:G$805),0,IF('Codes published on the homepage'!G$5:G$805='Specifier frequency published'!$A20,1,0)))</f>
        <v>0</v>
      </c>
      <c r="G20" s="111" t="str">
        <f>" "&amp;VLOOKUP($A20,[0]!Qualifier,COLUMN(G20)/2+1)</f>
        <v xml:space="preserve"> PAS3</v>
      </c>
      <c r="H20" s="110">
        <f t="array" ref="H20">SUM(IF(ISBLANK('Codes published on the homepage'!H$5:H$805),0,IF('Codes published on the homepage'!H$5:H$805='Specifier frequency published'!$A20,1,0)))</f>
        <v>0</v>
      </c>
      <c r="I20" s="111" t="str">
        <f>" "&amp;VLOOKUP($A20,[0]!Qualifier,COLUMN(I20)/2+1)</f>
        <v xml:space="preserve"> </v>
      </c>
      <c r="J20" s="110">
        <f t="array" ref="J20">SUM(IF(ISBLANK('Codes published on the homepage'!I$5:I$805),0,IF('Codes published on the homepage'!I$5:I$805='Specifier frequency published'!$A20,1,0)))</f>
        <v>0</v>
      </c>
      <c r="K20" s="111" t="str">
        <f>" "&amp;VLOOKUP($A20,[0]!Qualifier,COLUMN(K20)/2+1)</f>
        <v xml:space="preserve"> </v>
      </c>
      <c r="L20" s="110">
        <f t="array" ref="L20">SUM(IF(ISBLANK('Codes published on the homepage'!J$5:J$805),0,IF('Codes published on the homepage'!J$5:J$805='Specifier frequency published'!$A20,1,0)))</f>
        <v>0</v>
      </c>
      <c r="M20" s="97" t="str">
        <f>" "&amp;VLOOKUP($A20,[0]!Qualifier,COLUMN(M20)/2+1)</f>
        <v xml:space="preserve"> ≤-20°C </v>
      </c>
      <c r="N20" s="110">
        <f t="array" ref="N20">SUM(IF(ISBLANK('Codes published on the homepage'!K$5:K$805),0,IF('Codes published on the homepage'!K$5:K$805='Specifier frequency published'!$A20,1,0)))</f>
        <v>0</v>
      </c>
      <c r="O20" s="97" t="str">
        <f>" "&amp;VLOOKUP($A20,[0]!Qualifier,COLUMN(O20)/2+1)</f>
        <v xml:space="preserve"> </v>
      </c>
      <c r="P20" s="110">
        <f t="array" ref="P20">SUM(IF(ISBLANK('Codes published on the homepage'!L$5:L$805),0,IF('Codes published on the homepage'!L$5:L$805='Specifier frequency published'!$A20,1,0)))</f>
        <v>0</v>
      </c>
      <c r="Q20" s="111" t="str">
        <f>" "&amp;VLOOKUP($A20,[0]!Qualifier,COLUMN(Q20)/2+1)</f>
        <v xml:space="preserve"> </v>
      </c>
      <c r="R20" s="110">
        <f t="array" ref="R20">SUM(IF(ISBLANK('Codes published on the homepage'!M$5:M$805),0,IF('Codes published on the homepage'!M$5:M$805='Specifier frequency published'!$A20,1,0)))</f>
        <v>0</v>
      </c>
      <c r="S20" s="97" t="str">
        <f>" "&amp;VLOOKUP($A20,[0]!Qualifier,COLUMN(S20)/2+1)</f>
        <v xml:space="preserve"> </v>
      </c>
      <c r="T20" s="110">
        <f t="array" ref="T20">SUM(IF(ISBLANK('Codes published on the homepage'!N$5:N$805),0,IF('Codes published on the homepage'!N$5:N$805='Specifier frequency published'!$A20,1,0)))</f>
        <v>0</v>
      </c>
      <c r="U20" s="111" t="str">
        <f>" "&amp;VLOOKUP($A20,[0]!Qualifier,COLUMN(U20)/2+1)</f>
        <v xml:space="preserve"> </v>
      </c>
      <c r="V20" s="110">
        <f t="array" ref="V20">SUM(IF(ISBLANK('Codes published on the homepage'!O$5:O$805),0,IF('Codes published on the homepage'!O$5:O$805='Specifier frequency published'!$A20,1,0)))</f>
        <v>0</v>
      </c>
      <c r="W20" s="111" t="str">
        <f>" "&amp;VLOOKUP($A20,[0]!Qualifier,COLUMN(W20)/2+1)</f>
        <v xml:space="preserve"> </v>
      </c>
      <c r="X20" s="110">
        <f t="array" ref="X20">SUM(IF(ISBLANK('Codes published on the homepage'!P$5:P$805),0,IF('Codes published on the homepage'!P$5:P$805='Specifier frequency published'!$A20,1,0)))</f>
        <v>0</v>
      </c>
      <c r="Y20" s="97" t="str">
        <f>" "&amp;VLOOKUP($A20,[0]!Qualifier,COLUMN(Y20)/2+1)</f>
        <v xml:space="preserve"> </v>
      </c>
      <c r="Z20" s="110">
        <f t="array" ref="Z20">SUM(IF(ISBLANK('Codes published on the homepage'!Q$5:Q$805),0,IF('Codes published on the homepage'!Q$5:Q$805='Specifier frequency published'!$A20,1,0)))</f>
        <v>0</v>
      </c>
      <c r="AA20" s="111" t="str">
        <f>" "&amp;VLOOKUP($A20,[0]!Qualifier,COLUMN(AA20)/2+1)</f>
        <v xml:space="preserve"> </v>
      </c>
      <c r="AB20" s="110">
        <f t="array" ref="AB20">SUM(IF(ISBLANK('Codes published on the homepage'!R$5:R$805),0,IF('Codes published on the homepage'!R$5:R$805='Specifier frequency published'!$A20,1,0)))</f>
        <v>0</v>
      </c>
      <c r="AC20" s="97" t="str">
        <f>" "&amp;VLOOKUP($A20,[0]!Qualifier,COLUMN(AC20)/2+1)</f>
        <v xml:space="preserve"> </v>
      </c>
      <c r="AD20" s="110">
        <f t="array" ref="AD20">SUM(IF(ISBLANK('Codes published on the homepage'!S$5:S$805),0,IF('Codes published on the homepage'!S$5:S$805='Specifier frequency published'!$A20,1,0)))</f>
        <v>0</v>
      </c>
      <c r="AE20" s="111" t="str">
        <f>" "&amp;VLOOKUP($A20,[0]!Qualifier,COLUMN(AE20)/2+1)</f>
        <v xml:space="preserve"> </v>
      </c>
      <c r="AF20" s="110">
        <f t="array" ref="AF20">SUM(IF(ISBLANK('Codes published on the homepage'!T$5:T$805),0,IF('Codes published on the homepage'!T$5:T$805='Specifier frequency published'!$A20,1,0)))</f>
        <v>0</v>
      </c>
      <c r="AG20" s="97" t="str">
        <f>" "&amp;VLOOKUP($A20,[0]!Qualifier,COLUMN(AG20)/2+1)</f>
        <v xml:space="preserve"> CB-RBC </v>
      </c>
      <c r="AH20" s="110">
        <f t="array" ref="AH20">SUM(IF(ISBLANK('Codes published on the homepage'!U$5:U$805),0,IF('Codes published on the homepage'!U$5:U$805='Specifier frequency published'!$A20,1,0)))</f>
        <v>0</v>
      </c>
      <c r="AI20" s="149" t="str">
        <f>" "&amp;VLOOKUP($A20,[0]!Qualifier,COLUMN(AI20)/2+1)</f>
        <v xml:space="preserve"> </v>
      </c>
      <c r="AJ20" s="110">
        <f t="array" ref="AJ20">SUM(IF(ISBLANK('Codes published on the homepage'!V$5:V$805),0,IF('Codes published on the homepage'!V$5:V$805='Specifier frequency published'!$A20,1,0)))</f>
        <v>0</v>
      </c>
      <c r="AK20" s="97" t="str">
        <f>" "&amp;VLOOKUP($A20,[0]!Qualifier,COLUMN(AK20)/2+1)</f>
        <v xml:space="preserve"> </v>
      </c>
      <c r="AL20" s="254">
        <f t="array" ref="AL20">SUM(IF(ISBLANK('Codes published on the homepage'!W$5:W$805),0,IF('Codes published on the homepage'!W$5:W$805='Specifier frequency published'!$A20,1,0)))</f>
        <v>0</v>
      </c>
      <c r="AM20" s="111" t="str">
        <f>" "&amp;VLOOKUP($A20,[0]!Qualifier,COLUMN(AM20)/2+1)</f>
        <v xml:space="preserve"> </v>
      </c>
    </row>
    <row r="21" spans="1:43" x14ac:dyDescent="0.35">
      <c r="A21" s="116">
        <v>16</v>
      </c>
      <c r="B21" s="110">
        <f t="array" ref="B21">SUM(IF('Codes published on the homepage'!E$6:E$805='Specifier frequency published'!$A21,1,0))</f>
        <v>0</v>
      </c>
      <c r="C21" s="111" t="str">
        <f>" "&amp;VLOOKUP($A21,[0]!Qualifier,COLUMN(C21)-1)</f>
        <v xml:space="preserve"> </v>
      </c>
      <c r="D21" s="110">
        <f t="array" ref="D21">SUM(IF(ISBLANK('Codes published on the homepage'!F$5:F$805),0,IF('Codes published on the homepage'!F$5:F$805='Specifier frequency published'!$A21,1,0)))</f>
        <v>0</v>
      </c>
      <c r="E21" s="111" t="str">
        <f>" "&amp;VLOOKUP($A21,[0]!Qualifier,COLUMN(E21)/2+1)</f>
        <v xml:space="preserve"> </v>
      </c>
      <c r="F21" s="110">
        <f t="array" ref="F21">SUM(IF(ISBLANK('Codes published on the homepage'!G$5:G$805),0,IF('Codes published on the homepage'!G$5:G$805='Specifier frequency published'!$A21,1,0)))</f>
        <v>0</v>
      </c>
      <c r="G21" s="111" t="str">
        <f>" "&amp;VLOOKUP($A21,[0]!Qualifier,COLUMN(G21)/2+1)</f>
        <v xml:space="preserve"> PAS3M </v>
      </c>
      <c r="H21" s="110">
        <f t="array" ref="H21">SUM(IF(ISBLANK('Codes published on the homepage'!H$5:H$805),0,IF('Codes published on the homepage'!H$5:H$805='Specifier frequency published'!$A21,1,0)))</f>
        <v>0</v>
      </c>
      <c r="I21" s="111" t="str">
        <f>" "&amp;VLOOKUP($A21,[0]!Qualifier,COLUMN(I21)/2+1)</f>
        <v xml:space="preserve"> </v>
      </c>
      <c r="J21" s="110">
        <f t="array" ref="J21">SUM(IF(ISBLANK('Codes published on the homepage'!I$5:I$805),0,IF('Codes published on the homepage'!I$5:I$805='Specifier frequency published'!$A21,1,0)))</f>
        <v>0</v>
      </c>
      <c r="K21" s="111" t="str">
        <f>" "&amp;VLOOKUP($A21,[0]!Qualifier,COLUMN(K21)/2+1)</f>
        <v xml:space="preserve"> </v>
      </c>
      <c r="L21" s="110">
        <f t="array" ref="L21">SUM(IF(ISBLANK('Codes published on the homepage'!J$5:J$805),0,IF('Codes published on the homepage'!J$5:J$805='Specifier frequency published'!$A21,1,0)))</f>
        <v>0</v>
      </c>
      <c r="M21" s="97" t="str">
        <f>" "&amp;VLOOKUP($A21,[0]!Qualifier,COLUMN(M21)/2+1)</f>
        <v xml:space="preserve"> ≤-80°C </v>
      </c>
      <c r="N21" s="110">
        <f t="array" ref="N21">SUM(IF(ISBLANK('Codes published on the homepage'!K$5:K$805),0,IF('Codes published on the homepage'!K$5:K$805='Specifier frequency published'!$A21,1,0)))</f>
        <v>0</v>
      </c>
      <c r="O21" s="97" t="str">
        <f>" "&amp;VLOOKUP($A21,[0]!Qualifier,COLUMN(O21)/2+1)</f>
        <v xml:space="preserve"> </v>
      </c>
      <c r="P21" s="110">
        <f t="array" ref="P21">SUM(IF(ISBLANK('Codes published on the homepage'!L$5:L$805),0,IF('Codes published on the homepage'!L$5:L$805='Specifier frequency published'!$A21,1,0)))</f>
        <v>0</v>
      </c>
      <c r="Q21" s="111" t="str">
        <f>" "&amp;VLOOKUP($A21,[0]!Qualifier,COLUMN(Q21)/2+1)</f>
        <v xml:space="preserve"> </v>
      </c>
      <c r="R21" s="110">
        <f t="array" ref="R21">SUM(IF(ISBLANK('Codes published on the homepage'!M$5:M$805),0,IF('Codes published on the homepage'!M$5:M$805='Specifier frequency published'!$A21,1,0)))</f>
        <v>0</v>
      </c>
      <c r="S21" s="97" t="str">
        <f>" "&amp;VLOOKUP($A21,[0]!Qualifier,COLUMN(S21)/2+1)</f>
        <v xml:space="preserve"> </v>
      </c>
      <c r="T21" s="110">
        <f t="array" ref="T21">SUM(IF(ISBLANK('Codes published on the homepage'!N$5:N$805),0,IF('Codes published on the homepage'!N$5:N$805='Specifier frequency published'!$A21,1,0)))</f>
        <v>0</v>
      </c>
      <c r="U21" s="111" t="str">
        <f>" "&amp;VLOOKUP($A21,[0]!Qualifier,COLUMN(U21)/2+1)</f>
        <v xml:space="preserve"> </v>
      </c>
      <c r="V21" s="110">
        <f t="array" ref="V21">SUM(IF(ISBLANK('Codes published on the homepage'!O$5:O$805),0,IF('Codes published on the homepage'!O$5:O$805='Specifier frequency published'!$A21,1,0)))</f>
        <v>0</v>
      </c>
      <c r="W21" s="111" t="str">
        <f>" "&amp;VLOOKUP($A21,[0]!Qualifier,COLUMN(W21)/2+1)</f>
        <v xml:space="preserve"> </v>
      </c>
      <c r="X21" s="110">
        <f t="array" ref="X21">SUM(IF(ISBLANK('Codes published on the homepage'!P$5:P$805),0,IF('Codes published on the homepage'!P$5:P$805='Specifier frequency published'!$A21,1,0)))</f>
        <v>0</v>
      </c>
      <c r="Y21" s="97" t="str">
        <f>" "&amp;VLOOKUP($A21,[0]!Qualifier,COLUMN(Y21)/2+1)</f>
        <v xml:space="preserve"> </v>
      </c>
      <c r="Z21" s="110">
        <f t="array" ref="Z21">SUM(IF(ISBLANK('Codes published on the homepage'!Q$5:Q$805),0,IF('Codes published on the homepage'!Q$5:Q$805='Specifier frequency published'!$A21,1,0)))</f>
        <v>0</v>
      </c>
      <c r="AA21" s="111" t="str">
        <f>" "&amp;VLOOKUP($A21,[0]!Qualifier,COLUMN(AA21)/2+1)</f>
        <v xml:space="preserve"> </v>
      </c>
      <c r="AB21" s="110">
        <f t="array" ref="AB21">SUM(IF(ISBLANK('Codes published on the homepage'!R$5:R$805),0,IF('Codes published on the homepage'!R$5:R$805='Specifier frequency published'!$A21,1,0)))</f>
        <v>0</v>
      </c>
      <c r="AC21" s="97" t="str">
        <f>" "&amp;VLOOKUP($A21,[0]!Qualifier,COLUMN(AC21)/2+1)</f>
        <v xml:space="preserve"> </v>
      </c>
      <c r="AD21" s="110">
        <f t="array" ref="AD21">SUM(IF(ISBLANK('Codes published on the homepage'!S$5:S$805),0,IF('Codes published on the homepage'!S$5:S$805='Specifier frequency published'!$A21,1,0)))</f>
        <v>0</v>
      </c>
      <c r="AE21" s="111" t="str">
        <f>" "&amp;VLOOKUP($A21,[0]!Qualifier,COLUMN(AE21)/2+1)</f>
        <v xml:space="preserve"> </v>
      </c>
      <c r="AF21" s="110">
        <f t="array" ref="AF21">SUM(IF(ISBLANK('Codes published on the homepage'!T$5:T$805),0,IF('Codes published on the homepage'!T$5:T$805='Specifier frequency published'!$A21,1,0)))</f>
        <v>0</v>
      </c>
      <c r="AG21" s="97" t="str">
        <f>" "&amp;VLOOKUP($A21,[0]!Qualifier,COLUMN(AG21)/2+1)</f>
        <v xml:space="preserve"> QuarSer </v>
      </c>
      <c r="AH21" s="110">
        <f t="array" ref="AH21">SUM(IF(ISBLANK('Codes published on the homepage'!U$5:U$805),0,IF('Codes published on the homepage'!U$5:U$805='Specifier frequency published'!$A21,1,0)))</f>
        <v>0</v>
      </c>
      <c r="AI21" s="149" t="str">
        <f>" "&amp;VLOOKUP($A21,[0]!Qualifier,COLUMN(AI21)/2+1)</f>
        <v xml:space="preserve"> </v>
      </c>
      <c r="AJ21" s="110">
        <f t="array" ref="AJ21">SUM(IF(ISBLANK('Codes published on the homepage'!V$5:V$805),0,IF('Codes published on the homepage'!V$5:V$805='Specifier frequency published'!$A21,1,0)))</f>
        <v>0</v>
      </c>
      <c r="AK21" s="97" t="str">
        <f>" "&amp;VLOOKUP($A21,[0]!Qualifier,COLUMN(AK21)/2+1)</f>
        <v xml:space="preserve"> Pericard</v>
      </c>
      <c r="AL21" s="254">
        <f t="array" ref="AL21">SUM(IF(ISBLANK('Codes published on the homepage'!W$5:W$805),0,IF('Codes published on the homepage'!W$5:W$805='Specifier frequency published'!$A21,1,0)))</f>
        <v>0</v>
      </c>
      <c r="AM21" s="111" t="str">
        <f>" "&amp;VLOOKUP($A21,[0]!Qualifier,COLUMN(AM21)/2+1)</f>
        <v xml:space="preserve"> </v>
      </c>
    </row>
    <row r="22" spans="1:43" x14ac:dyDescent="0.35">
      <c r="A22" s="116">
        <v>17</v>
      </c>
      <c r="B22" s="110">
        <f t="array" ref="B22">SUM(IF('Codes published on the homepage'!E$6:E$805='Specifier frequency published'!$A22,1,0))</f>
        <v>0</v>
      </c>
      <c r="C22" s="111" t="str">
        <f>" "&amp;VLOOKUP($A22,[0]!Qualifier,COLUMN(C22)-1)</f>
        <v xml:space="preserve"> </v>
      </c>
      <c r="D22" s="110">
        <f t="array" ref="D22">SUM(IF(ISBLANK('Codes published on the homepage'!F$5:F$805),0,IF('Codes published on the homepage'!F$5:F$805='Specifier frequency published'!$A22,1,0)))</f>
        <v>0</v>
      </c>
      <c r="E22" s="111" t="str">
        <f>" "&amp;VLOOKUP($A22,[0]!Qualifier,COLUMN(E22)/2+1)</f>
        <v xml:space="preserve"> </v>
      </c>
      <c r="F22" s="110">
        <f t="array" ref="F22">SUM(IF(ISBLANK('Codes published on the homepage'!G$5:G$805),0,IF('Codes published on the homepage'!G$5:G$805='Specifier frequency published'!$A22,1,0)))</f>
        <v>0</v>
      </c>
      <c r="G22" s="111" t="str">
        <f>" "&amp;VLOOKUP($A22,[0]!Qualifier,COLUMN(G22)/2+1)</f>
        <v xml:space="preserve"> RPMI</v>
      </c>
      <c r="H22" s="110">
        <f t="array" ref="H22">SUM(IF(ISBLANK('Codes published on the homepage'!H$5:H$805),0,IF('Codes published on the homepage'!H$5:H$805='Specifier frequency published'!$A22,1,0)))</f>
        <v>0</v>
      </c>
      <c r="I22" s="111" t="str">
        <f>" "&amp;VLOOKUP($A22,[0]!Qualifier,COLUMN(I22)/2+1)</f>
        <v xml:space="preserve"> </v>
      </c>
      <c r="J22" s="110">
        <f t="array" ref="J22">SUM(IF(ISBLANK('Codes published on the homepage'!I$5:I$805),0,IF('Codes published on the homepage'!I$5:I$805='Specifier frequency published'!$A22,1,0)))</f>
        <v>0</v>
      </c>
      <c r="K22" s="111" t="str">
        <f>" "&amp;VLOOKUP($A22,[0]!Qualifier,COLUMN(K22)/2+1)</f>
        <v xml:space="preserve"> </v>
      </c>
      <c r="L22" s="110">
        <f t="array" ref="L22">SUM(IF(ISBLANK('Codes published on the homepage'!J$5:J$805),0,IF('Codes published on the homepage'!J$5:J$805='Specifier frequency published'!$A22,1,0)))</f>
        <v>0</v>
      </c>
      <c r="M22" s="97" t="str">
        <f>" "&amp;VLOOKUP($A22,[0]!Qualifier,COLUMN(M22)/2+1)</f>
        <v xml:space="preserve"> </v>
      </c>
      <c r="N22" s="110">
        <f t="array" ref="N22">SUM(IF(ISBLANK('Codes published on the homepage'!K$5:K$805),0,IF('Codes published on the homepage'!K$5:K$805='Specifier frequency published'!$A22,1,0)))</f>
        <v>0</v>
      </c>
      <c r="O22" s="97" t="str">
        <f>" "&amp;VLOOKUP($A22,[0]!Qualifier,COLUMN(O22)/2+1)</f>
        <v xml:space="preserve"> </v>
      </c>
      <c r="P22" s="110">
        <f t="array" ref="P22">SUM(IF(ISBLANK('Codes published on the homepage'!L$5:L$805),0,IF('Codes published on the homepage'!L$5:L$805='Specifier frequency published'!$A22,1,0)))</f>
        <v>0</v>
      </c>
      <c r="Q22" s="111" t="str">
        <f>" "&amp;VLOOKUP($A22,[0]!Qualifier,COLUMN(Q22)/2+1)</f>
        <v xml:space="preserve"> </v>
      </c>
      <c r="R22" s="110">
        <f t="array" ref="R22">SUM(IF(ISBLANK('Codes published on the homepage'!M$5:M$805),0,IF('Codes published on the homepage'!M$5:M$805='Specifier frequency published'!$A22,1,0)))</f>
        <v>0</v>
      </c>
      <c r="S22" s="97" t="str">
        <f>" "&amp;VLOOKUP($A22,[0]!Qualifier,COLUMN(S22)/2+1)</f>
        <v xml:space="preserve"> </v>
      </c>
      <c r="T22" s="110">
        <f t="array" ref="T22">SUM(IF(ISBLANK('Codes published on the homepage'!N$5:N$805),0,IF('Codes published on the homepage'!N$5:N$805='Specifier frequency published'!$A22,1,0)))</f>
        <v>0</v>
      </c>
      <c r="U22" s="111" t="str">
        <f>" "&amp;VLOOKUP($A22,[0]!Qualifier,COLUMN(U22)/2+1)</f>
        <v xml:space="preserve"> </v>
      </c>
      <c r="V22" s="110">
        <f t="array" ref="V22">SUM(IF(ISBLANK('Codes published on the homepage'!O$5:O$805),0,IF('Codes published on the homepage'!O$5:O$805='Specifier frequency published'!$A22,1,0)))</f>
        <v>0</v>
      </c>
      <c r="W22" s="111" t="str">
        <f>" "&amp;VLOOKUP($A22,[0]!Qualifier,COLUMN(W22)/2+1)</f>
        <v xml:space="preserve"> </v>
      </c>
      <c r="X22" s="110">
        <f t="array" ref="X22">SUM(IF(ISBLANK('Codes published on the homepage'!P$5:P$805),0,IF('Codes published on the homepage'!P$5:P$805='Specifier frequency published'!$A22,1,0)))</f>
        <v>0</v>
      </c>
      <c r="Y22" s="97" t="str">
        <f>" "&amp;VLOOKUP($A22,[0]!Qualifier,COLUMN(Y22)/2+1)</f>
        <v xml:space="preserve"> </v>
      </c>
      <c r="Z22" s="110">
        <f t="array" ref="Z22">SUM(IF(ISBLANK('Codes published on the homepage'!Q$5:Q$805),0,IF('Codes published on the homepage'!Q$5:Q$805='Specifier frequency published'!$A22,1,0)))</f>
        <v>0</v>
      </c>
      <c r="AA22" s="111" t="str">
        <f>" "&amp;VLOOKUP($A22,[0]!Qualifier,COLUMN(AA22)/2+1)</f>
        <v xml:space="preserve"> </v>
      </c>
      <c r="AB22" s="110">
        <f t="array" ref="AB22">SUM(IF(ISBLANK('Codes published on the homepage'!R$5:R$805),0,IF('Codes published on the homepage'!R$5:R$805='Specifier frequency published'!$A22,1,0)))</f>
        <v>0</v>
      </c>
      <c r="AC22" s="97" t="str">
        <f>" "&amp;VLOOKUP($A22,[0]!Qualifier,COLUMN(AC22)/2+1)</f>
        <v xml:space="preserve"> </v>
      </c>
      <c r="AD22" s="110">
        <f t="array" ref="AD22">SUM(IF(ISBLANK('Codes published on the homepage'!S$5:S$805),0,IF('Codes published on the homepage'!S$5:S$805='Specifier frequency published'!$A22,1,0)))</f>
        <v>0</v>
      </c>
      <c r="AE22" s="111" t="str">
        <f>" "&amp;VLOOKUP($A22,[0]!Qualifier,COLUMN(AE22)/2+1)</f>
        <v xml:space="preserve"> </v>
      </c>
      <c r="AF22" s="110">
        <f t="array" ref="AF22">SUM(IF(ISBLANK('Codes published on the homepage'!T$5:T$805),0,IF('Codes published on the homepage'!T$5:T$805='Specifier frequency published'!$A22,1,0)))</f>
        <v>0</v>
      </c>
      <c r="AG22" s="97" t="str">
        <f>" "&amp;VLOOKUP($A22,[0]!Qualifier,COLUMN(AG22)/2+1)</f>
        <v xml:space="preserve"> FrDriedSp</v>
      </c>
      <c r="AH22" s="110">
        <f t="array" ref="AH22">SUM(IF(ISBLANK('Codes published on the homepage'!U$5:U$805),0,IF('Codes published on the homepage'!U$5:U$805='Specifier frequency published'!$A22,1,0)))</f>
        <v>0</v>
      </c>
      <c r="AI22" s="149" t="str">
        <f>" "&amp;VLOOKUP($A22,[0]!Qualifier,COLUMN(AI22)/2+1)</f>
        <v xml:space="preserve"> </v>
      </c>
      <c r="AJ22" s="110">
        <f t="array" ref="AJ22">SUM(IF(ISBLANK('Codes published on the homepage'!V$5:V$805),0,IF('Codes published on the homepage'!V$5:V$805='Specifier frequency published'!$A22,1,0)))</f>
        <v>0</v>
      </c>
      <c r="AK22" s="97" t="str">
        <f>" "&amp;VLOOKUP($A22,[0]!Qualifier,COLUMN(AK22)/2+1)</f>
        <v xml:space="preserve"> HValveAort</v>
      </c>
      <c r="AL22" s="254">
        <f t="array" ref="AL22">SUM(IF(ISBLANK('Codes published on the homepage'!W$5:W$805),0,IF('Codes published on the homepage'!W$5:W$805='Specifier frequency published'!$A22,1,0)))</f>
        <v>0</v>
      </c>
      <c r="AM22" s="111" t="str">
        <f>" "&amp;VLOOKUP($A22,[0]!Qualifier,COLUMN(AM22)/2+1)</f>
        <v xml:space="preserve"> </v>
      </c>
    </row>
    <row r="23" spans="1:43" x14ac:dyDescent="0.35">
      <c r="A23" s="116">
        <v>18</v>
      </c>
      <c r="B23" s="110">
        <f t="array" ref="B23">SUM(IF('Codes published on the homepage'!E$6:E$805='Specifier frequency published'!$A23,1,0))</f>
        <v>0</v>
      </c>
      <c r="C23" s="111" t="str">
        <f>" "&amp;VLOOKUP($A23,[0]!Qualifier,COLUMN(C23)-1)</f>
        <v xml:space="preserve"> </v>
      </c>
      <c r="D23" s="110">
        <f t="array" ref="D23">SUM(IF(ISBLANK('Codes published on the homepage'!F$5:F$805),0,IF('Codes published on the homepage'!F$5:F$805='Specifier frequency published'!$A23,1,0)))</f>
        <v>0</v>
      </c>
      <c r="E23" s="111" t="str">
        <f>" "&amp;VLOOKUP($A23,[0]!Qualifier,COLUMN(E23)/2+1)</f>
        <v xml:space="preserve"> </v>
      </c>
      <c r="F23" s="110">
        <f t="array" ref="F23">SUM(IF(ISBLANK('Codes published on the homepage'!G$5:G$805),0,IF('Codes published on the homepage'!G$5:G$805='Specifier frequency published'!$A23,1,0)))</f>
        <v>0</v>
      </c>
      <c r="G23" s="111" t="str">
        <f>" "&amp;VLOOKUP($A23,[0]!Qualifier,COLUMN(G23)/2+1)</f>
        <v xml:space="preserve"> RPMI+DMSO</v>
      </c>
      <c r="H23" s="110">
        <f t="array" ref="H23">SUM(IF(ISBLANK('Codes published on the homepage'!H$5:H$805),0,IF('Codes published on the homepage'!H$5:H$805='Specifier frequency published'!$A23,1,0)))</f>
        <v>0</v>
      </c>
      <c r="I23" s="111" t="str">
        <f>" "&amp;VLOOKUP($A23,[0]!Qualifier,COLUMN(I23)/2+1)</f>
        <v xml:space="preserve"> </v>
      </c>
      <c r="J23" s="110">
        <f t="array" ref="J23">SUM(IF(ISBLANK('Codes published on the homepage'!I$5:I$805),0,IF('Codes published on the homepage'!I$5:I$805='Specifier frequency published'!$A23,1,0)))</f>
        <v>0</v>
      </c>
      <c r="K23" s="111" t="str">
        <f>" "&amp;VLOOKUP($A23,[0]!Qualifier,COLUMN(K23)/2+1)</f>
        <v xml:space="preserve"> </v>
      </c>
      <c r="L23" s="110">
        <f t="array" ref="L23">SUM(IF(ISBLANK('Codes published on the homepage'!J$5:J$805),0,IF('Codes published on the homepage'!J$5:J$805='Specifier frequency published'!$A23,1,0)))</f>
        <v>0</v>
      </c>
      <c r="M23" s="97" t="str">
        <f>" "&amp;VLOOKUP($A23,[0]!Qualifier,COLUMN(M23)/2+1)</f>
        <v xml:space="preserve"> </v>
      </c>
      <c r="N23" s="110">
        <f t="array" ref="N23">SUM(IF(ISBLANK('Codes published on the homepage'!K$5:K$805),0,IF('Codes published on the homepage'!K$5:K$805='Specifier frequency published'!$A23,1,0)))</f>
        <v>0</v>
      </c>
      <c r="O23" s="97" t="str">
        <f>" "&amp;VLOOKUP($A23,[0]!Qualifier,COLUMN(O23)/2+1)</f>
        <v xml:space="preserve"> </v>
      </c>
      <c r="P23" s="110">
        <f t="array" ref="P23">SUM(IF(ISBLANK('Codes published on the homepage'!L$5:L$805),0,IF('Codes published on the homepage'!L$5:L$805='Specifier frequency published'!$A23,1,0)))</f>
        <v>0</v>
      </c>
      <c r="Q23" s="111" t="str">
        <f>" "&amp;VLOOKUP($A23,[0]!Qualifier,COLUMN(Q23)/2+1)</f>
        <v xml:space="preserve"> </v>
      </c>
      <c r="R23" s="110">
        <f t="array" ref="R23">SUM(IF(ISBLANK('Codes published on the homepage'!M$5:M$805),0,IF('Codes published on the homepage'!M$5:M$805='Specifier frequency published'!$A23,1,0)))</f>
        <v>0</v>
      </c>
      <c r="S23" s="97" t="str">
        <f>" "&amp;VLOOKUP($A23,[0]!Qualifier,COLUMN(S23)/2+1)</f>
        <v xml:space="preserve"> </v>
      </c>
      <c r="T23" s="110">
        <f t="array" ref="T23">SUM(IF(ISBLANK('Codes published on the homepage'!N$5:N$805),0,IF('Codes published on the homepage'!N$5:N$805='Specifier frequency published'!$A23,1,0)))</f>
        <v>0</v>
      </c>
      <c r="U23" s="111" t="str">
        <f>" "&amp;VLOOKUP($A23,[0]!Qualifier,COLUMN(U23)/2+1)</f>
        <v xml:space="preserve"> </v>
      </c>
      <c r="V23" s="110">
        <f t="array" ref="V23">SUM(IF(ISBLANK('Codes published on the homepage'!O$5:O$805),0,IF('Codes published on the homepage'!O$5:O$805='Specifier frequency published'!$A23,1,0)))</f>
        <v>0</v>
      </c>
      <c r="W23" s="111" t="str">
        <f>" "&amp;VLOOKUP($A23,[0]!Qualifier,COLUMN(W23)/2+1)</f>
        <v xml:space="preserve"> </v>
      </c>
      <c r="X23" s="110">
        <f t="array" ref="X23">SUM(IF(ISBLANK('Codes published on the homepage'!P$5:P$805),0,IF('Codes published on the homepage'!P$5:P$805='Specifier frequency published'!$A23,1,0)))</f>
        <v>0</v>
      </c>
      <c r="Y23" s="97" t="str">
        <f>" "&amp;VLOOKUP($A23,[0]!Qualifier,COLUMN(Y23)/2+1)</f>
        <v xml:space="preserve"> </v>
      </c>
      <c r="Z23" s="110">
        <f t="array" ref="Z23">SUM(IF(ISBLANK('Codes published on the homepage'!Q$5:Q$805),0,IF('Codes published on the homepage'!Q$5:Q$805='Specifier frequency published'!$A23,1,0)))</f>
        <v>0</v>
      </c>
      <c r="AA23" s="111" t="str">
        <f>" "&amp;VLOOKUP($A23,[0]!Qualifier,COLUMN(AA23)/2+1)</f>
        <v xml:space="preserve"> </v>
      </c>
      <c r="AB23" s="110">
        <f t="array" ref="AB23">SUM(IF(ISBLANK('Codes published on the homepage'!R$5:R$805),0,IF('Codes published on the homepage'!R$5:R$805='Specifier frequency published'!$A23,1,0)))</f>
        <v>0</v>
      </c>
      <c r="AC23" s="97" t="str">
        <f>" "&amp;VLOOKUP($A23,[0]!Qualifier,COLUMN(AC23)/2+1)</f>
        <v xml:space="preserve"> </v>
      </c>
      <c r="AD23" s="110">
        <f t="array" ref="AD23">SUM(IF(ISBLANK('Codes published on the homepage'!S$5:S$805),0,IF('Codes published on the homepage'!S$5:S$805='Specifier frequency published'!$A23,1,0)))</f>
        <v>0</v>
      </c>
      <c r="AE23" s="111" t="str">
        <f>" "&amp;VLOOKUP($A23,[0]!Qualifier,COLUMN(AE23)/2+1)</f>
        <v xml:space="preserve"> </v>
      </c>
      <c r="AF23" s="110">
        <f t="array" ref="AF23">SUM(IF(ISBLANK('Codes published on the homepage'!T$5:T$805),0,IF('Codes published on the homepage'!T$5:T$805='Specifier frequency published'!$A23,1,0)))</f>
        <v>0</v>
      </c>
      <c r="AG23" s="97" t="str">
        <f>" "&amp;VLOOKUP($A23,[0]!Qualifier,COLUMN(AG23)/2+1)</f>
        <v xml:space="preserve"> PltLys</v>
      </c>
      <c r="AH23" s="110">
        <f t="array" ref="AH23">SUM(IF(ISBLANK('Codes published on the homepage'!U$5:U$805),0,IF('Codes published on the homepage'!U$5:U$805='Specifier frequency published'!$A23,1,0)))</f>
        <v>0</v>
      </c>
      <c r="AI23" s="149" t="str">
        <f>" "&amp;VLOOKUP($A23,[0]!Qualifier,COLUMN(AI23)/2+1)</f>
        <v xml:space="preserve"> </v>
      </c>
      <c r="AJ23" s="110">
        <f t="array" ref="AJ23">SUM(IF(ISBLANK('Codes published on the homepage'!V$5:V$805),0,IF('Codes published on the homepage'!V$5:V$805='Specifier frequency published'!$A23,1,0)))</f>
        <v>0</v>
      </c>
      <c r="AK23" s="97" t="str">
        <f>" "&amp;VLOOKUP($A23,[0]!Qualifier,COLUMN(AK23)/2+1)</f>
        <v xml:space="preserve"> HValveMitr</v>
      </c>
      <c r="AL23" s="254">
        <f t="array" ref="AL23">SUM(IF(ISBLANK('Codes published on the homepage'!W$5:W$805),0,IF('Codes published on the homepage'!W$5:W$805='Specifier frequency published'!$A23,1,0)))</f>
        <v>0</v>
      </c>
      <c r="AM23" s="111" t="str">
        <f>" "&amp;VLOOKUP($A23,[0]!Qualifier,COLUMN(AM23)/2+1)</f>
        <v xml:space="preserve"> </v>
      </c>
    </row>
    <row r="24" spans="1:43" x14ac:dyDescent="0.35">
      <c r="A24" s="116">
        <v>19</v>
      </c>
      <c r="B24" s="110">
        <f t="array" ref="B24">SUM(IF('Codes published on the homepage'!E$6:E$805='Specifier frequency published'!$A24,1,0))</f>
        <v>0</v>
      </c>
      <c r="C24" s="111" t="str">
        <f>" "&amp;VLOOKUP($A24,[0]!Qualifier,COLUMN(C24)-1)</f>
        <v xml:space="preserve"> </v>
      </c>
      <c r="D24" s="110">
        <f t="array" ref="D24">SUM(IF(ISBLANK('Codes published on the homepage'!F$5:F$805),0,IF('Codes published on the homepage'!F$5:F$805='Specifier frequency published'!$A24,1,0)))</f>
        <v>0</v>
      </c>
      <c r="E24" s="111" t="str">
        <f>" "&amp;VLOOKUP($A24,[0]!Qualifier,COLUMN(E24)/2+1)</f>
        <v xml:space="preserve"> </v>
      </c>
      <c r="F24" s="110">
        <f t="array" ref="F24">SUM(IF(ISBLANK('Codes published on the homepage'!G$5:G$805),0,IF('Codes published on the homepage'!G$5:G$805='Specifier frequency published'!$A24,1,0)))</f>
        <v>0</v>
      </c>
      <c r="G24" s="111" t="str">
        <f>" "&amp;VLOOKUP($A24,[0]!Qualifier,COLUMN(G24)/2+1)</f>
        <v xml:space="preserve"> Eurocollins</v>
      </c>
      <c r="H24" s="110">
        <f t="array" ref="H24">SUM(IF(ISBLANK('Codes published on the homepage'!H$5:H$805),0,IF('Codes published on the homepage'!H$5:H$805='Specifier frequency published'!$A24,1,0)))</f>
        <v>0</v>
      </c>
      <c r="I24" s="111" t="str">
        <f>" "&amp;VLOOKUP($A24,[0]!Qualifier,COLUMN(I24)/2+1)</f>
        <v xml:space="preserve"> </v>
      </c>
      <c r="J24" s="110">
        <f t="array" ref="J24">SUM(IF(ISBLANK('Codes published on the homepage'!I$5:I$805),0,IF('Codes published on the homepage'!I$5:I$805='Specifier frequency published'!$A24,1,0)))</f>
        <v>0</v>
      </c>
      <c r="K24" s="111" t="str">
        <f>" "&amp;VLOOKUP($A24,[0]!Qualifier,COLUMN(K24)/2+1)</f>
        <v xml:space="preserve"> </v>
      </c>
      <c r="L24" s="110">
        <f t="array" ref="L24">SUM(IF(ISBLANK('Codes published on the homepage'!J$5:J$805),0,IF('Codes published on the homepage'!J$5:J$805='Specifier frequency published'!$A24,1,0)))</f>
        <v>0</v>
      </c>
      <c r="M24" s="97" t="str">
        <f>" "&amp;VLOOKUP($A24,[0]!Qualifier,COLUMN(M24)/2+1)</f>
        <v xml:space="preserve"> </v>
      </c>
      <c r="N24" s="110">
        <f t="array" ref="N24">SUM(IF(ISBLANK('Codes published on the homepage'!K$5:K$805),0,IF('Codes published on the homepage'!K$5:K$805='Specifier frequency published'!$A24,1,0)))</f>
        <v>0</v>
      </c>
      <c r="O24" s="97" t="str">
        <f>" "&amp;VLOOKUP($A24,[0]!Qualifier,COLUMN(O24)/2+1)</f>
        <v xml:space="preserve"> </v>
      </c>
      <c r="P24" s="110">
        <f t="array" ref="P24">SUM(IF(ISBLANK('Codes published on the homepage'!L$5:L$805),0,IF('Codes published on the homepage'!L$5:L$805='Specifier frequency published'!$A24,1,0)))</f>
        <v>0</v>
      </c>
      <c r="Q24" s="111" t="str">
        <f>" "&amp;VLOOKUP($A24,[0]!Qualifier,COLUMN(Q24)/2+1)</f>
        <v xml:space="preserve"> </v>
      </c>
      <c r="R24" s="110">
        <f t="array" ref="R24">SUM(IF(ISBLANK('Codes published on the homepage'!M$5:M$805),0,IF('Codes published on the homepage'!M$5:M$805='Specifier frequency published'!$A24,1,0)))</f>
        <v>0</v>
      </c>
      <c r="S24" s="97" t="str">
        <f>" "&amp;VLOOKUP($A24,[0]!Qualifier,COLUMN(S24)/2+1)</f>
        <v xml:space="preserve"> </v>
      </c>
      <c r="T24" s="110">
        <f t="array" ref="T24">SUM(IF(ISBLANK('Codes published on the homepage'!N$5:N$805),0,IF('Codes published on the homepage'!N$5:N$805='Specifier frequency published'!$A24,1,0)))</f>
        <v>0</v>
      </c>
      <c r="U24" s="111" t="str">
        <f>" "&amp;VLOOKUP($A24,[0]!Qualifier,COLUMN(U24)/2+1)</f>
        <v xml:space="preserve"> </v>
      </c>
      <c r="V24" s="110">
        <f t="array" ref="V24">SUM(IF(ISBLANK('Codes published on the homepage'!O$5:O$805),0,IF('Codes published on the homepage'!O$5:O$805='Specifier frequency published'!$A24,1,0)))</f>
        <v>0</v>
      </c>
      <c r="W24" s="111" t="str">
        <f>" "&amp;VLOOKUP($A24,[0]!Qualifier,COLUMN(W24)/2+1)</f>
        <v xml:space="preserve"> </v>
      </c>
      <c r="X24" s="110">
        <f t="array" ref="X24">SUM(IF(ISBLANK('Codes published on the homepage'!P$5:P$805),0,IF('Codes published on the homepage'!P$5:P$805='Specifier frequency published'!$A24,1,0)))</f>
        <v>0</v>
      </c>
      <c r="Y24" s="97" t="str">
        <f>" "&amp;VLOOKUP($A24,[0]!Qualifier,COLUMN(Y24)/2+1)</f>
        <v xml:space="preserve"> </v>
      </c>
      <c r="Z24" s="110">
        <f t="array" ref="Z24">SUM(IF(ISBLANK('Codes published on the homepage'!Q$5:Q$805),0,IF('Codes published on the homepage'!Q$5:Q$805='Specifier frequency published'!$A24,1,0)))</f>
        <v>0</v>
      </c>
      <c r="AA24" s="111" t="str">
        <f>" "&amp;VLOOKUP($A24,[0]!Qualifier,COLUMN(AA24)/2+1)</f>
        <v xml:space="preserve"> </v>
      </c>
      <c r="AB24" s="110">
        <f t="array" ref="AB24">SUM(IF(ISBLANK('Codes published on the homepage'!R$5:R$805),0,IF('Codes published on the homepage'!R$5:R$805='Specifier frequency published'!$A24,1,0)))</f>
        <v>0</v>
      </c>
      <c r="AC24" s="97" t="str">
        <f>" "&amp;VLOOKUP($A24,[0]!Qualifier,COLUMN(AC24)/2+1)</f>
        <v xml:space="preserve"> </v>
      </c>
      <c r="AD24" s="110">
        <f t="array" ref="AD24">SUM(IF(ISBLANK('Codes published on the homepage'!S$5:S$805),0,IF('Codes published on the homepage'!S$5:S$805='Specifier frequency published'!$A24,1,0)))</f>
        <v>0</v>
      </c>
      <c r="AE24" s="111" t="str">
        <f>" "&amp;VLOOKUP($A24,[0]!Qualifier,COLUMN(AE24)/2+1)</f>
        <v xml:space="preserve"> </v>
      </c>
      <c r="AF24" s="110">
        <f t="array" ref="AF24">SUM(IF(ISBLANK('Codes published on the homepage'!T$5:T$805),0,IF('Codes published on the homepage'!T$5:T$805='Specifier frequency published'!$A24,1,0)))</f>
        <v>0</v>
      </c>
      <c r="AG24" s="97" t="str">
        <f>" "&amp;VLOOKUP($A24,[0]!Qualifier,COLUMN(AG24)/2+1)</f>
        <v xml:space="preserve"> CryoPlt</v>
      </c>
      <c r="AH24" s="110">
        <f t="array" ref="AH24">SUM(IF(ISBLANK('Codes published on the homepage'!U$5:U$805),0,IF('Codes published on the homepage'!U$5:U$805='Specifier frequency published'!$A24,1,0)))</f>
        <v>0</v>
      </c>
      <c r="AI24" s="149" t="str">
        <f>" "&amp;VLOOKUP($A24,[0]!Qualifier,COLUMN(AI24)/2+1)</f>
        <v xml:space="preserve"> </v>
      </c>
      <c r="AJ24" s="110">
        <f t="array" ref="AJ24">SUM(IF(ISBLANK('Codes published on the homepage'!V$5:V$805),0,IF('Codes published on the homepage'!V$5:V$805='Specifier frequency published'!$A24,1,0)))</f>
        <v>0</v>
      </c>
      <c r="AK24" s="97" t="str">
        <f>" "&amp;VLOOKUP($A24,[0]!Qualifier,COLUMN(AK24)/2+1)</f>
        <v xml:space="preserve"> HValvePulm</v>
      </c>
      <c r="AL24" s="254">
        <f t="array" ref="AL24">SUM(IF(ISBLANK('Codes published on the homepage'!W$5:W$805),0,IF('Codes published on the homepage'!W$5:W$805='Specifier frequency published'!$A24,1,0)))</f>
        <v>0</v>
      </c>
      <c r="AM24" s="111" t="str">
        <f>" "&amp;VLOOKUP($A24,[0]!Qualifier,COLUMN(AM24)/2+1)</f>
        <v xml:space="preserve"> </v>
      </c>
    </row>
    <row r="25" spans="1:43" x14ac:dyDescent="0.35">
      <c r="A25" s="116">
        <v>20</v>
      </c>
      <c r="B25" s="110">
        <f t="array" ref="B25">SUM(IF('Codes published on the homepage'!E$6:E$805='Specifier frequency published'!$A25,1,0))</f>
        <v>0</v>
      </c>
      <c r="C25" s="111" t="str">
        <f>" "&amp;VLOOKUP($A25,[0]!Qualifier,COLUMN(C25)-1)</f>
        <v xml:space="preserve"> </v>
      </c>
      <c r="D25" s="110">
        <f t="array" ref="D25">SUM(IF(ISBLANK('Codes published on the homepage'!F$5:F$805),0,IF('Codes published on the homepage'!F$5:F$805='Specifier frequency published'!$A25,1,0)))</f>
        <v>0</v>
      </c>
      <c r="E25" s="111" t="str">
        <f>" "&amp;VLOOKUP($A25,[0]!Qualifier,COLUMN(E25)/2+1)</f>
        <v xml:space="preserve"> </v>
      </c>
      <c r="F25" s="110">
        <f t="array" ref="F25">SUM(IF(ISBLANK('Codes published on the homepage'!G$5:G$805),0,IF('Codes published on the homepage'!G$5:G$805='Specifier frequency published'!$A25,1,0)))</f>
        <v>0</v>
      </c>
      <c r="G25" s="111" t="str">
        <f>" "&amp;VLOOKUP($A25,[0]!Qualifier,COLUMN(G25)/2+1)</f>
        <v xml:space="preserve"> HKT</v>
      </c>
      <c r="H25" s="110">
        <f t="array" ref="H25">SUM(IF(ISBLANK('Codes published on the homepage'!H$5:H$805),0,IF('Codes published on the homepage'!H$5:H$805='Specifier frequency published'!$A25,1,0)))</f>
        <v>0</v>
      </c>
      <c r="I25" s="111" t="str">
        <f>" "&amp;VLOOKUP($A25,[0]!Qualifier,COLUMN(I25)/2+1)</f>
        <v xml:space="preserve"> </v>
      </c>
      <c r="J25" s="110">
        <f t="array" ref="J25">SUM(IF(ISBLANK('Codes published on the homepage'!I$5:I$805),0,IF('Codes published on the homepage'!I$5:I$805='Specifier frequency published'!$A25,1,0)))</f>
        <v>0</v>
      </c>
      <c r="K25" s="111" t="str">
        <f>" "&amp;VLOOKUP($A25,[0]!Qualifier,COLUMN(K25)/2+1)</f>
        <v xml:space="preserve"> </v>
      </c>
      <c r="L25" s="110">
        <f t="array" ref="L25">SUM(IF(ISBLANK('Codes published on the homepage'!J$5:J$805),0,IF('Codes published on the homepage'!J$5:J$805='Specifier frequency published'!$A25,1,0)))</f>
        <v>0</v>
      </c>
      <c r="M25" s="97" t="str">
        <f>" "&amp;VLOOKUP($A25,[0]!Qualifier,COLUMN(M25)/2+1)</f>
        <v xml:space="preserve"> </v>
      </c>
      <c r="N25" s="110">
        <f t="array" ref="N25">SUM(IF(ISBLANK('Codes published on the homepage'!K$5:K$805),0,IF('Codes published on the homepage'!K$5:K$805='Specifier frequency published'!$A25,1,0)))</f>
        <v>0</v>
      </c>
      <c r="O25" s="97" t="str">
        <f>" "&amp;VLOOKUP($A25,[0]!Qualifier,COLUMN(O25)/2+1)</f>
        <v xml:space="preserve"> </v>
      </c>
      <c r="P25" s="110">
        <f t="array" ref="P25">SUM(IF(ISBLANK('Codes published on the homepage'!L$5:L$805),0,IF('Codes published on the homepage'!L$5:L$805='Specifier frequency published'!$A25,1,0)))</f>
        <v>0</v>
      </c>
      <c r="Q25" s="111" t="str">
        <f>" "&amp;VLOOKUP($A25,[0]!Qualifier,COLUMN(Q25)/2+1)</f>
        <v xml:space="preserve"> </v>
      </c>
      <c r="R25" s="110">
        <f t="array" ref="R25">SUM(IF(ISBLANK('Codes published on the homepage'!M$5:M$805),0,IF('Codes published on the homepage'!M$5:M$805='Specifier frequency published'!$A25,1,0)))</f>
        <v>0</v>
      </c>
      <c r="S25" s="97" t="str">
        <f>" "&amp;VLOOKUP($A25,[0]!Qualifier,COLUMN(S25)/2+1)</f>
        <v xml:space="preserve"> </v>
      </c>
      <c r="T25" s="110">
        <f t="array" ref="T25">SUM(IF(ISBLANK('Codes published on the homepage'!N$5:N$805),0,IF('Codes published on the homepage'!N$5:N$805='Specifier frequency published'!$A25,1,0)))</f>
        <v>0</v>
      </c>
      <c r="U25" s="111" t="str">
        <f>" "&amp;VLOOKUP($A25,[0]!Qualifier,COLUMN(U25)/2+1)</f>
        <v xml:space="preserve"> </v>
      </c>
      <c r="V25" s="110">
        <f t="array" ref="V25">SUM(IF(ISBLANK('Codes published on the homepage'!O$5:O$805),0,IF('Codes published on the homepage'!O$5:O$805='Specifier frequency published'!$A25,1,0)))</f>
        <v>0</v>
      </c>
      <c r="W25" s="111" t="str">
        <f>" "&amp;VLOOKUP($A25,[0]!Qualifier,COLUMN(W25)/2+1)</f>
        <v xml:space="preserve"> </v>
      </c>
      <c r="X25" s="110">
        <f t="array" ref="X25">SUM(IF(ISBLANK('Codes published on the homepage'!P$5:P$805),0,IF('Codes published on the homepage'!P$5:P$805='Specifier frequency published'!$A25,1,0)))</f>
        <v>0</v>
      </c>
      <c r="Y25" s="97" t="str">
        <f>" "&amp;VLOOKUP($A25,[0]!Qualifier,COLUMN(Y25)/2+1)</f>
        <v xml:space="preserve"> CellSelAny</v>
      </c>
      <c r="Z25" s="110">
        <f t="array" ref="Z25">SUM(IF(ISBLANK('Codes published on the homepage'!Q$5:Q$805),0,IF('Codes published on the homepage'!Q$5:Q$805='Specifier frequency published'!$A25,1,0)))</f>
        <v>0</v>
      </c>
      <c r="AA25" s="111" t="str">
        <f>" "&amp;VLOOKUP($A25,[0]!Qualifier,COLUMN(AA25)/2+1)</f>
        <v xml:space="preserve"> </v>
      </c>
      <c r="AB25" s="110">
        <f t="array" ref="AB25">SUM(IF(ISBLANK('Codes published on the homepage'!R$5:R$805),0,IF('Codes published on the homepage'!R$5:R$805='Specifier frequency published'!$A25,1,0)))</f>
        <v>0</v>
      </c>
      <c r="AC25" s="97" t="str">
        <f>" "&amp;VLOOKUP($A25,[0]!Qualifier,COLUMN(AC25)/2+1)</f>
        <v xml:space="preserve"> </v>
      </c>
      <c r="AD25" s="110">
        <f t="array" ref="AD25">SUM(IF(ISBLANK('Codes published on the homepage'!S$5:S$805),0,IF('Codes published on the homepage'!S$5:S$805='Specifier frequency published'!$A25,1,0)))</f>
        <v>0</v>
      </c>
      <c r="AE25" s="111" t="str">
        <f>" "&amp;VLOOKUP($A25,[0]!Qualifier,COLUMN(AE25)/2+1)</f>
        <v xml:space="preserve"> </v>
      </c>
      <c r="AF25" s="110">
        <f t="array" ref="AF25">SUM(IF(ISBLANK('Codes published on the homepage'!T$5:T$805),0,IF('Codes published on the homepage'!T$5:T$805='Specifier frequency published'!$A25,1,0)))</f>
        <v>0</v>
      </c>
      <c r="AG25" s="97" t="str">
        <f>" "&amp;VLOOKUP($A25,[0]!Qualifier,COLUMN(AG25)/2+1)</f>
        <v xml:space="preserve"> Powder</v>
      </c>
      <c r="AH25" s="110">
        <f t="array" ref="AH25">SUM(IF(ISBLANK('Codes published on the homepage'!U$5:U$805),0,IF('Codes published on the homepage'!U$5:U$805='Specifier frequency published'!$A25,1,0)))</f>
        <v>0</v>
      </c>
      <c r="AI25" s="149" t="str">
        <f>" "&amp;VLOOKUP($A25,[0]!Qualifier,COLUMN(AI25)/2+1)</f>
        <v xml:space="preserve"> </v>
      </c>
      <c r="AJ25" s="110">
        <f t="array" ref="AJ25">SUM(IF(ISBLANK('Codes published on the homepage'!V$5:V$805),0,IF('Codes published on the homepage'!V$5:V$805='Specifier frequency published'!$A25,1,0)))</f>
        <v>0</v>
      </c>
      <c r="AK25" s="97" t="str">
        <f>" "&amp;VLOOKUP($A25,[0]!Qualifier,COLUMN(AK25)/2+1)</f>
        <v xml:space="preserve"> </v>
      </c>
      <c r="AL25" s="254">
        <f t="array" ref="AL25">SUM(IF(ISBLANK('Codes published on the homepage'!W$5:W$805),0,IF('Codes published on the homepage'!W$5:W$805='Specifier frequency published'!$A25,1,0)))</f>
        <v>0</v>
      </c>
      <c r="AM25" s="111" t="str">
        <f>" "&amp;VLOOKUP($A25,[0]!Qualifier,COLUMN(AM25)/2+1)</f>
        <v xml:space="preserve"> GIrradChem</v>
      </c>
    </row>
    <row r="26" spans="1:43" x14ac:dyDescent="0.35">
      <c r="A26" s="116">
        <v>21</v>
      </c>
      <c r="B26" s="110">
        <f t="array" ref="B26">SUM(IF('Codes published on the homepage'!E$6:E$805='Specifier frequency published'!$A26,1,0))</f>
        <v>0</v>
      </c>
      <c r="C26" s="111" t="str">
        <f>" "&amp;VLOOKUP($A26,[0]!Qualifier,COLUMN(C26)-1)</f>
        <v xml:space="preserve"> </v>
      </c>
      <c r="D26" s="110">
        <f t="array" ref="D26">SUM(IF(ISBLANK('Codes published on the homepage'!F$5:F$805),0,IF('Codes published on the homepage'!F$5:F$805='Specifier frequency published'!$A26,1,0)))</f>
        <v>0</v>
      </c>
      <c r="E26" s="111" t="str">
        <f>" "&amp;VLOOKUP($A26,[0]!Qualifier,COLUMN(E26)/2+1)</f>
        <v xml:space="preserve"> </v>
      </c>
      <c r="F26" s="110">
        <f t="array" ref="F26">SUM(IF(ISBLANK('Codes published on the homepage'!G$5:G$805),0,IF('Codes published on the homepage'!G$5:G$805='Specifier frequency published'!$A26,1,0)))</f>
        <v>0</v>
      </c>
      <c r="G26" s="111" t="str">
        <f>" "&amp;VLOOKUP($A26,[0]!Qualifier,COLUMN(G26)/2+1)</f>
        <v xml:space="preserve"> EaglesMed</v>
      </c>
      <c r="H26" s="110">
        <f t="array" ref="H26">SUM(IF(ISBLANK('Codes published on the homepage'!H$5:H$805),0,IF('Codes published on the homepage'!H$5:H$805='Specifier frequency published'!$A26,1,0)))</f>
        <v>0</v>
      </c>
      <c r="I26" s="111" t="str">
        <f>" "&amp;VLOOKUP($A26,[0]!Qualifier,COLUMN(I26)/2+1)</f>
        <v xml:space="preserve"> </v>
      </c>
      <c r="J26" s="110">
        <f t="array" ref="J26">SUM(IF(ISBLANK('Codes published on the homepage'!I$5:I$805),0,IF('Codes published on the homepage'!I$5:I$805='Specifier frequency published'!$A26,1,0)))</f>
        <v>0</v>
      </c>
      <c r="K26" s="111" t="str">
        <f>" "&amp;VLOOKUP($A26,[0]!Qualifier,COLUMN(K26)/2+1)</f>
        <v xml:space="preserve"> </v>
      </c>
      <c r="L26" s="110">
        <f t="array" ref="L26">SUM(IF(ISBLANK('Codes published on the homepage'!J$5:J$805),0,IF('Codes published on the homepage'!J$5:J$805='Specifier frequency published'!$A26,1,0)))</f>
        <v>0</v>
      </c>
      <c r="M26" s="97" t="str">
        <f>" "&amp;VLOOKUP($A26,[0]!Qualifier,COLUMN(M26)/2+1)</f>
        <v xml:space="preserve"> </v>
      </c>
      <c r="N26" s="110">
        <f t="array" ref="N26">SUM(IF(ISBLANK('Codes published on the homepage'!K$5:K$805),0,IF('Codes published on the homepage'!K$5:K$805='Specifier frequency published'!$A26,1,0)))</f>
        <v>0</v>
      </c>
      <c r="O26" s="97" t="str">
        <f>" "&amp;VLOOKUP($A26,[0]!Qualifier,COLUMN(O26)/2+1)</f>
        <v xml:space="preserve"> </v>
      </c>
      <c r="P26" s="110">
        <f t="array" ref="P26">SUM(IF(ISBLANK('Codes published on the homepage'!L$5:L$805),0,IF('Codes published on the homepage'!L$5:L$805='Specifier frequency published'!$A26,1,0)))</f>
        <v>0</v>
      </c>
      <c r="Q26" s="111" t="str">
        <f>" "&amp;VLOOKUP($A26,[0]!Qualifier,COLUMN(Q26)/2+1)</f>
        <v xml:space="preserve"> </v>
      </c>
      <c r="R26" s="110">
        <f t="array" ref="R26">SUM(IF(ISBLANK('Codes published on the homepage'!M$5:M$805),0,IF('Codes published on the homepage'!M$5:M$805='Specifier frequency published'!$A26,1,0)))</f>
        <v>0</v>
      </c>
      <c r="S26" s="97" t="str">
        <f>" "&amp;VLOOKUP($A26,[0]!Qualifier,COLUMN(S26)/2+1)</f>
        <v xml:space="preserve"> </v>
      </c>
      <c r="T26" s="110">
        <f t="array" ref="T26">SUM(IF(ISBLANK('Codes published on the homepage'!N$5:N$805),0,IF('Codes published on the homepage'!N$5:N$805='Specifier frequency published'!$A26,1,0)))</f>
        <v>0</v>
      </c>
      <c r="U26" s="111" t="str">
        <f>" "&amp;VLOOKUP($A26,[0]!Qualifier,COLUMN(U26)/2+1)</f>
        <v xml:space="preserve"> </v>
      </c>
      <c r="V26" s="110">
        <f t="array" ref="V26">SUM(IF(ISBLANK('Codes published on the homepage'!O$5:O$805),0,IF('Codes published on the homepage'!O$5:O$805='Specifier frequency published'!$A26,1,0)))</f>
        <v>0</v>
      </c>
      <c r="W26" s="111" t="str">
        <f>" "&amp;VLOOKUP($A26,[0]!Qualifier,COLUMN(W26)/2+1)</f>
        <v xml:space="preserve"> </v>
      </c>
      <c r="X26" s="110">
        <f t="array" ref="X26">SUM(IF(ISBLANK('Codes published on the homepage'!P$5:P$805),0,IF('Codes published on the homepage'!P$5:P$805='Specifier frequency published'!$A26,1,0)))</f>
        <v>0</v>
      </c>
      <c r="Y26" s="97" t="str">
        <f>" "&amp;VLOOKUP($A26,[0]!Qualifier,COLUMN(Y26)/2+1)</f>
        <v xml:space="preserve"> CD34Sel</v>
      </c>
      <c r="Z26" s="110">
        <f t="array" ref="Z26">SUM(IF(ISBLANK('Codes published on the homepage'!Q$5:Q$805),0,IF('Codes published on the homepage'!Q$5:Q$805='Specifier frequency published'!$A26,1,0)))</f>
        <v>0</v>
      </c>
      <c r="AA26" s="111" t="str">
        <f>" "&amp;VLOOKUP($A26,[0]!Qualifier,COLUMN(AA26)/2+1)</f>
        <v xml:space="preserve"> </v>
      </c>
      <c r="AB26" s="110">
        <f t="array" ref="AB26">SUM(IF(ISBLANK('Codes published on the homepage'!R$5:R$805),0,IF('Codes published on the homepage'!R$5:R$805='Specifier frequency published'!$A26,1,0)))</f>
        <v>0</v>
      </c>
      <c r="AC26" s="97" t="str">
        <f>" "&amp;VLOOKUP($A26,[0]!Qualifier,COLUMN(AC26)/2+1)</f>
        <v xml:space="preserve"> </v>
      </c>
      <c r="AD26" s="110">
        <f t="array" ref="AD26">SUM(IF(ISBLANK('Codes published on the homepage'!S$5:S$805),0,IF('Codes published on the homepage'!S$5:S$805='Specifier frequency published'!$A26,1,0)))</f>
        <v>0</v>
      </c>
      <c r="AE26" s="111" t="str">
        <f>" "&amp;VLOOKUP($A26,[0]!Qualifier,COLUMN(AE26)/2+1)</f>
        <v xml:space="preserve"> </v>
      </c>
      <c r="AF26" s="110">
        <f t="array" ref="AF26">SUM(IF(ISBLANK('Codes published on the homepage'!T$5:T$805),0,IF('Codes published on the homepage'!T$5:T$805='Specifier frequency published'!$A26,1,0)))</f>
        <v>0</v>
      </c>
      <c r="AG26" s="97" t="str">
        <f>" "&amp;VLOOKUP($A26,[0]!Qualifier,COLUMN(AG26)/2+1)</f>
        <v xml:space="preserve"> BoneGranula</v>
      </c>
      <c r="AH26" s="110">
        <f t="array" ref="AH26">SUM(IF(ISBLANK('Codes published on the homepage'!U$5:U$805),0,IF('Codes published on the homepage'!U$5:U$805='Specifier frequency published'!$A26,1,0)))</f>
        <v>0</v>
      </c>
      <c r="AI26" s="149" t="str">
        <f>" "&amp;VLOOKUP($A26,[0]!Qualifier,COLUMN(AI26)/2+1)</f>
        <v xml:space="preserve"> </v>
      </c>
      <c r="AJ26" s="110">
        <f t="array" ref="AJ26">SUM(IF(ISBLANK('Codes published on the homepage'!V$5:V$805),0,IF('Codes published on the homepage'!V$5:V$805='Specifier frequency published'!$A26,1,0)))</f>
        <v>0</v>
      </c>
      <c r="AK26" s="97" t="str">
        <f>" "&amp;VLOOKUP($A26,[0]!Qualifier,COLUMN(AK26)/2+1)</f>
        <v xml:space="preserve"> Cornea</v>
      </c>
      <c r="AL26" s="254">
        <f t="array" ref="AL26">SUM(IF(ISBLANK('Codes published on the homepage'!W$5:W$805),0,IF('Codes published on the homepage'!W$5:W$805='Specifier frequency published'!$A26,1,0)))</f>
        <v>0</v>
      </c>
      <c r="AM26" s="111" t="str">
        <f>" "&amp;VLOOKUP($A26,[0]!Qualifier,COLUMN(AM26)/2+1)</f>
        <v xml:space="preserve"> </v>
      </c>
    </row>
    <row r="27" spans="1:43" x14ac:dyDescent="0.35">
      <c r="A27" s="116">
        <v>22</v>
      </c>
      <c r="B27" s="110">
        <f t="array" ref="B27">SUM(IF('Codes published on the homepage'!E$6:E$805='Specifier frequency published'!$A27,1,0))</f>
        <v>0</v>
      </c>
      <c r="C27" s="111" t="str">
        <f>" "&amp;VLOOKUP($A27,[0]!Qualifier,COLUMN(C27)-1)</f>
        <v xml:space="preserve"> </v>
      </c>
      <c r="D27" s="110">
        <f t="array" ref="D27">SUM(IF(ISBLANK('Codes published on the homepage'!F$5:F$805),0,IF('Codes published on the homepage'!F$5:F$805='Specifier frequency published'!$A27,1,0)))</f>
        <v>0</v>
      </c>
      <c r="E27" s="111" t="str">
        <f>" "&amp;VLOOKUP($A27,[0]!Qualifier,COLUMN(E27)/2+1)</f>
        <v xml:space="preserve"> </v>
      </c>
      <c r="F27" s="110">
        <f t="array" ref="F27">SUM(IF(ISBLANK('Codes published on the homepage'!G$5:G$805),0,IF('Codes published on the homepage'!G$5:G$805='Specifier frequency published'!$A27,1,0)))</f>
        <v>0</v>
      </c>
      <c r="G27" s="111" t="str">
        <f>" "&amp;VLOOKUP($A27,[0]!Qualifier,COLUMN(G27)/2+1)</f>
        <v xml:space="preserve"> HyalAcid</v>
      </c>
      <c r="H27" s="110">
        <f t="array" ref="H27">SUM(IF(ISBLANK('Codes published on the homepage'!H$5:H$805),0,IF('Codes published on the homepage'!H$5:H$805='Specifier frequency published'!$A27,1,0)))</f>
        <v>0</v>
      </c>
      <c r="I27" s="111" t="str">
        <f>" "&amp;VLOOKUP($A27,[0]!Qualifier,COLUMN(I27)/2+1)</f>
        <v xml:space="preserve"> </v>
      </c>
      <c r="J27" s="110">
        <f t="array" ref="J27">SUM(IF(ISBLANK('Codes published on the homepage'!I$5:I$805),0,IF('Codes published on the homepage'!I$5:I$805='Specifier frequency published'!$A27,1,0)))</f>
        <v>0</v>
      </c>
      <c r="K27" s="111" t="str">
        <f>" "&amp;VLOOKUP($A27,[0]!Qualifier,COLUMN(K27)/2+1)</f>
        <v xml:space="preserve"> </v>
      </c>
      <c r="L27" s="110">
        <f t="array" ref="L27">SUM(IF(ISBLANK('Codes published on the homepage'!J$5:J$805),0,IF('Codes published on the homepage'!J$5:J$805='Specifier frequency published'!$A27,1,0)))</f>
        <v>0</v>
      </c>
      <c r="M27" s="97" t="str">
        <f>" "&amp;VLOOKUP($A27,[0]!Qualifier,COLUMN(M27)/2+1)</f>
        <v xml:space="preserve"> </v>
      </c>
      <c r="N27" s="110">
        <f t="array" ref="N27">SUM(IF(ISBLANK('Codes published on the homepage'!K$5:K$805),0,IF('Codes published on the homepage'!K$5:K$805='Specifier frequency published'!$A27,1,0)))</f>
        <v>0</v>
      </c>
      <c r="O27" s="97" t="str">
        <f>" "&amp;VLOOKUP($A27,[0]!Qualifier,COLUMN(O27)/2+1)</f>
        <v xml:space="preserve"> </v>
      </c>
      <c r="P27" s="110">
        <f t="array" ref="P27">SUM(IF(ISBLANK('Codes published on the homepage'!L$5:L$805),0,IF('Codes published on the homepage'!L$5:L$805='Specifier frequency published'!$A27,1,0)))</f>
        <v>0</v>
      </c>
      <c r="Q27" s="111" t="str">
        <f>" "&amp;VLOOKUP($A27,[0]!Qualifier,COLUMN(Q27)/2+1)</f>
        <v xml:space="preserve"> </v>
      </c>
      <c r="R27" s="110">
        <f t="array" ref="R27">SUM(IF(ISBLANK('Codes published on the homepage'!M$5:M$805),0,IF('Codes published on the homepage'!M$5:M$805='Specifier frequency published'!$A27,1,0)))</f>
        <v>0</v>
      </c>
      <c r="S27" s="97" t="str">
        <f>" "&amp;VLOOKUP($A27,[0]!Qualifier,COLUMN(S27)/2+1)</f>
        <v xml:space="preserve"> </v>
      </c>
      <c r="T27" s="110">
        <f t="array" ref="T27">SUM(IF(ISBLANK('Codes published on the homepage'!N$5:N$805),0,IF('Codes published on the homepage'!N$5:N$805='Specifier frequency published'!$A27,1,0)))</f>
        <v>0</v>
      </c>
      <c r="U27" s="111" t="str">
        <f>" "&amp;VLOOKUP($A27,[0]!Qualifier,COLUMN(U27)/2+1)</f>
        <v xml:space="preserve"> </v>
      </c>
      <c r="V27" s="110">
        <f t="array" ref="V27">SUM(IF(ISBLANK('Codes published on the homepage'!O$5:O$805),0,IF('Codes published on the homepage'!O$5:O$805='Specifier frequency published'!$A27,1,0)))</f>
        <v>0</v>
      </c>
      <c r="W27" s="111" t="str">
        <f>" "&amp;VLOOKUP($A27,[0]!Qualifier,COLUMN(W27)/2+1)</f>
        <v xml:space="preserve"> </v>
      </c>
      <c r="X27" s="110">
        <f t="array" ref="X27">SUM(IF(ISBLANK('Codes published on the homepage'!P$5:P$805),0,IF('Codes published on the homepage'!P$5:P$805='Specifier frequency published'!$A27,1,0)))</f>
        <v>0</v>
      </c>
      <c r="Y27" s="97" t="str">
        <f>" "&amp;VLOOKUP($A27,[0]!Qualifier,COLUMN(Y27)/2+1)</f>
        <v xml:space="preserve"> CD3+19Sel</v>
      </c>
      <c r="Z27" s="110">
        <f t="array" ref="Z27">SUM(IF(ISBLANK('Codes published on the homepage'!Q$5:Q$805),0,IF('Codes published on the homepage'!Q$5:Q$805='Specifier frequency published'!$A27,1,0)))</f>
        <v>0</v>
      </c>
      <c r="AA27" s="111" t="str">
        <f>" "&amp;VLOOKUP($A27,[0]!Qualifier,COLUMN(AA27)/2+1)</f>
        <v xml:space="preserve"> </v>
      </c>
      <c r="AB27" s="110">
        <f t="array" ref="AB27">SUM(IF(ISBLANK('Codes published on the homepage'!R$5:R$805),0,IF('Codes published on the homepage'!R$5:R$805='Specifier frequency published'!$A27,1,0)))</f>
        <v>0</v>
      </c>
      <c r="AC27" s="97" t="str">
        <f>" "&amp;VLOOKUP($A27,[0]!Qualifier,COLUMN(AC27)/2+1)</f>
        <v xml:space="preserve"> </v>
      </c>
      <c r="AD27" s="110">
        <f t="array" ref="AD27">SUM(IF(ISBLANK('Codes published on the homepage'!S$5:S$805),0,IF('Codes published on the homepage'!S$5:S$805='Specifier frequency published'!$A27,1,0)))</f>
        <v>0</v>
      </c>
      <c r="AE27" s="111" t="str">
        <f>" "&amp;VLOOKUP($A27,[0]!Qualifier,COLUMN(AE27)/2+1)</f>
        <v xml:space="preserve"> </v>
      </c>
      <c r="AF27" s="110">
        <f t="array" ref="AF27">SUM(IF(ISBLANK('Codes published on the homepage'!T$5:T$805),0,IF('Codes published on the homepage'!T$5:T$805='Specifier frequency published'!$A27,1,0)))</f>
        <v>0</v>
      </c>
      <c r="AG27" s="97" t="str">
        <f>" "&amp;VLOOKUP($A27,[0]!Qualifier,COLUMN(AG27)/2+1)</f>
        <v xml:space="preserve"> Tissue</v>
      </c>
      <c r="AH27" s="110">
        <f t="array" ref="AH27">SUM(IF(ISBLANK('Codes published on the homepage'!U$5:U$805),0,IF('Codes published on the homepage'!U$5:U$805='Specifier frequency published'!$A27,1,0)))</f>
        <v>0</v>
      </c>
      <c r="AI27" s="149" t="str">
        <f>" "&amp;VLOOKUP($A27,[0]!Qualifier,COLUMN(AI27)/2+1)</f>
        <v xml:space="preserve"> </v>
      </c>
      <c r="AJ27" s="110">
        <f t="array" ref="AJ27">SUM(IF(ISBLANK('Codes published on the homepage'!V$5:V$805),0,IF('Codes published on the homepage'!V$5:V$805='Specifier frequency published'!$A27,1,0)))</f>
        <v>0</v>
      </c>
      <c r="AK27" s="97" t="str">
        <f>" "&amp;VLOOKUP($A27,[0]!Qualifier,COLUMN(AK27)/2+1)</f>
        <v xml:space="preserve"> AmnionOphth</v>
      </c>
      <c r="AL27" s="254">
        <f t="array" ref="AL27">SUM(IF(ISBLANK('Codes published on the homepage'!W$5:W$805),0,IF('Codes published on the homepage'!W$5:W$805='Specifier frequency published'!$A27,1,0)))</f>
        <v>0</v>
      </c>
      <c r="AM27" s="111" t="str">
        <f>" "&amp;VLOOKUP($A27,[0]!Qualifier,COLUMN(AM27)/2+1)</f>
        <v xml:space="preserve"> </v>
      </c>
    </row>
    <row r="28" spans="1:43" x14ac:dyDescent="0.35">
      <c r="A28">
        <v>23</v>
      </c>
      <c r="B28" s="110">
        <f t="array" ref="B28">SUM(IF('Codes published on the homepage'!E$6:E$805='Specifier frequency published'!$A28,1,0))</f>
        <v>0</v>
      </c>
      <c r="C28" s="111" t="str">
        <f>" "&amp;VLOOKUP($A28,[0]!Qualifier,COLUMN(C28)-1)</f>
        <v xml:space="preserve"> </v>
      </c>
      <c r="D28" s="110">
        <f t="array" ref="D28">SUM(IF(ISBLANK('Codes published on the homepage'!F$5:F$805),0,IF('Codes published on the homepage'!F$5:F$805='Specifier frequency published'!$A28,1,0)))</f>
        <v>0</v>
      </c>
      <c r="E28" s="111" t="str">
        <f>" "&amp;VLOOKUP($A28,[0]!Qualifier,COLUMN(E28)/2+1)</f>
        <v xml:space="preserve"> </v>
      </c>
      <c r="F28" s="110">
        <f t="array" ref="F28">SUM(IF(ISBLANK('Codes published on the homepage'!G$5:G$805),0,IF('Codes published on the homepage'!G$5:G$805='Specifier frequency published'!$A28,1,0)))</f>
        <v>0</v>
      </c>
      <c r="G28" s="111" t="str">
        <f>" "&amp;VLOOKUP($A28,[0]!Qualifier,COLUMN(G28)/2+1)</f>
        <v xml:space="preserve"> M199+DMSO+HSA</v>
      </c>
      <c r="H28" s="110">
        <f t="array" ref="H28">SUM(IF(ISBLANK('Codes published on the homepage'!H$5:H$805),0,IF('Codes published on the homepage'!H$5:H$805='Specifier frequency published'!$A28,1,0)))</f>
        <v>0</v>
      </c>
      <c r="I28" s="111" t="str">
        <f>" "&amp;VLOOKUP($A28,[0]!Qualifier,COLUMN(I28)/2+1)</f>
        <v xml:space="preserve"> </v>
      </c>
      <c r="J28" s="110">
        <f t="array" ref="J28">SUM(IF(ISBLANK('Codes published on the homepage'!I$5:I$805),0,IF('Codes published on the homepage'!I$5:I$805='Specifier frequency published'!$A28,1,0)))</f>
        <v>0</v>
      </c>
      <c r="K28" s="111" t="str">
        <f>" "&amp;VLOOKUP($A28,[0]!Qualifier,COLUMN(K28)/2+1)</f>
        <v xml:space="preserve"> </v>
      </c>
      <c r="L28" s="110">
        <f t="array" ref="L28">SUM(IF(ISBLANK('Codes published on the homepage'!J$5:J$805),0,IF('Codes published on the homepage'!J$5:J$805='Specifier frequency published'!$A28,1,0)))</f>
        <v>0</v>
      </c>
      <c r="M28" s="97" t="str">
        <f>" "&amp;VLOOKUP($A28,[0]!Qualifier,COLUMN(M28)/2+1)</f>
        <v xml:space="preserve"> </v>
      </c>
      <c r="N28" s="110">
        <f t="array" ref="N28">SUM(IF(ISBLANK('Codes published on the homepage'!K$5:K$805),0,IF('Codes published on the homepage'!K$5:K$805='Specifier frequency published'!$A28,1,0)))</f>
        <v>0</v>
      </c>
      <c r="O28" s="97" t="str">
        <f>" "&amp;VLOOKUP($A28,[0]!Qualifier,COLUMN(O28)/2+1)</f>
        <v xml:space="preserve"> </v>
      </c>
      <c r="P28" s="110">
        <f t="array" ref="P28">SUM(IF(ISBLANK('Codes published on the homepage'!L$5:L$805),0,IF('Codes published on the homepage'!L$5:L$805='Specifier frequency published'!$A28,1,0)))</f>
        <v>0</v>
      </c>
      <c r="Q28" s="111" t="str">
        <f>" "&amp;VLOOKUP($A28,[0]!Qualifier,COLUMN(Q28)/2+1)</f>
        <v xml:space="preserve"> </v>
      </c>
      <c r="R28" s="110">
        <f t="array" ref="R28">SUM(IF(ISBLANK('Codes published on the homepage'!M$5:M$805),0,IF('Codes published on the homepage'!M$5:M$805='Specifier frequency published'!$A28,1,0)))</f>
        <v>0</v>
      </c>
      <c r="S28" s="97" t="str">
        <f>" "&amp;VLOOKUP($A28,[0]!Qualifier,COLUMN(S28)/2+1)</f>
        <v xml:space="preserve"> </v>
      </c>
      <c r="T28" s="110">
        <f t="array" ref="T28">SUM(IF(ISBLANK('Codes published on the homepage'!N$5:N$805),0,IF('Codes published on the homepage'!N$5:N$805='Specifier frequency published'!$A28,1,0)))</f>
        <v>0</v>
      </c>
      <c r="U28" s="111" t="str">
        <f>" "&amp;VLOOKUP($A28,[0]!Qualifier,COLUMN(U28)/2+1)</f>
        <v xml:space="preserve"> </v>
      </c>
      <c r="V28" s="110">
        <f t="array" ref="V28">SUM(IF(ISBLANK('Codes published on the homepage'!O$5:O$805),0,IF('Codes published on the homepage'!O$5:O$805='Specifier frequency published'!$A28,1,0)))</f>
        <v>0</v>
      </c>
      <c r="W28" s="111" t="str">
        <f>" "&amp;VLOOKUP($A28,[0]!Qualifier,COLUMN(W28)/2+1)</f>
        <v xml:space="preserve"> </v>
      </c>
      <c r="X28" s="110">
        <f t="array" ref="X28">SUM(IF(ISBLANK('Codes published on the homepage'!P$5:P$805),0,IF('Codes published on the homepage'!P$5:P$805='Specifier frequency published'!$A28,1,0)))</f>
        <v>0</v>
      </c>
      <c r="Y28" s="97" t="str">
        <f>" "&amp;VLOOKUP($A28,[0]!Qualifier,COLUMN(Y28)/2+1)</f>
        <v xml:space="preserve"> AB+CD19Sel</v>
      </c>
      <c r="Z28" s="110">
        <f t="array" ref="Z28">SUM(IF(ISBLANK('Codes published on the homepage'!Q$5:Q$805),0,IF('Codes published on the homepage'!Q$5:Q$805='Specifier frequency published'!$A28,1,0)))</f>
        <v>0</v>
      </c>
      <c r="AA28" s="111" t="str">
        <f>" "&amp;VLOOKUP($A28,[0]!Qualifier,COLUMN(AA28)/2+1)</f>
        <v xml:space="preserve"> </v>
      </c>
      <c r="AB28" s="110">
        <f t="array" ref="AB28">SUM(IF(ISBLANK('Codes published on the homepage'!R$5:R$805),0,IF('Codes published on the homepage'!R$5:R$805='Specifier frequency published'!$A28,1,0)))</f>
        <v>0</v>
      </c>
      <c r="AC28" s="97" t="str">
        <f>" "&amp;VLOOKUP($A28,[0]!Qualifier,COLUMN(AC28)/2+1)</f>
        <v xml:space="preserve"> </v>
      </c>
      <c r="AD28" s="110">
        <f t="array" ref="AD28">SUM(IF(ISBLANK('Codes published on the homepage'!S$5:S$805),0,IF('Codes published on the homepage'!S$5:S$805='Specifier frequency published'!$A28,1,0)))</f>
        <v>0</v>
      </c>
      <c r="AE28" s="111" t="str">
        <f>" "&amp;VLOOKUP($A28,[0]!Qualifier,COLUMN(AE28)/2+1)</f>
        <v xml:space="preserve"> </v>
      </c>
      <c r="AF28" s="110">
        <f t="array" ref="AF28">SUM(IF(ISBLANK('Codes published on the homepage'!T$5:T$805),0,IF('Codes published on the homepage'!T$5:T$805='Specifier frequency published'!$A28,1,0)))</f>
        <v>0</v>
      </c>
      <c r="AG28" s="97" t="str">
        <f>" "&amp;VLOOKUP($A28,[0]!Qualifier,COLUMN(AG28)/2+1)</f>
        <v xml:space="preserve"> ConvalPl</v>
      </c>
      <c r="AH28" s="110">
        <f t="array" ref="AH28">SUM(IF(ISBLANK('Codes published on the homepage'!U$5:U$805),0,IF('Codes published on the homepage'!U$5:U$805='Specifier frequency published'!$A28,1,0)))</f>
        <v>0</v>
      </c>
      <c r="AI28" s="149" t="str">
        <f>" "&amp;VLOOKUP($A28,[0]!Qualifier,COLUMN(AI28)/2+1)</f>
        <v xml:space="preserve"> </v>
      </c>
      <c r="AJ28" s="110">
        <f t="array" ref="AJ28">SUM(IF(ISBLANK('Codes published on the homepage'!V$5:V$805),0,IF('Codes published on the homepage'!V$5:V$805='Specifier frequency published'!$A28,1,0)))</f>
        <v>0</v>
      </c>
      <c r="AK28" s="97" t="str">
        <f>" "&amp;VLOOKUP($A28,[0]!Qualifier,COLUMN(AK28)/2+1)</f>
        <v xml:space="preserve"> Sclera</v>
      </c>
      <c r="AL28" s="254">
        <f t="array" ref="AL28">SUM(IF(ISBLANK('Codes published on the homepage'!W$5:W$805),0,IF('Codes published on the homepage'!W$5:W$805='Specifier frequency published'!$A28,1,0)))</f>
        <v>0</v>
      </c>
      <c r="AM28" s="111" t="str">
        <f>" "&amp;VLOOKUP($A28,[0]!Qualifier,COLUMN(AM28)/2+1)</f>
        <v xml:space="preserve"> </v>
      </c>
    </row>
    <row r="29" spans="1:43" x14ac:dyDescent="0.35">
      <c r="A29">
        <v>24</v>
      </c>
      <c r="B29" s="110">
        <f t="array" ref="B29">SUM(IF('Codes published on the homepage'!E$6:E$805='Specifier frequency published'!$A29,1,0))</f>
        <v>0</v>
      </c>
      <c r="C29" s="111" t="str">
        <f>" "&amp;VLOOKUP($A29,[0]!Qualifier,COLUMN(C29)-1)</f>
        <v xml:space="preserve"> </v>
      </c>
      <c r="D29" s="110">
        <f t="array" ref="D29">SUM(IF(ISBLANK('Codes published on the homepage'!F$5:F$805),0,IF('Codes published on the homepage'!F$5:F$805='Specifier frequency published'!$A29,1,0)))</f>
        <v>0</v>
      </c>
      <c r="E29" s="111" t="str">
        <f>" "&amp;VLOOKUP($A29,[0]!Qualifier,COLUMN(E29)/2+1)</f>
        <v xml:space="preserve"> </v>
      </c>
      <c r="F29" s="110">
        <f t="array" ref="F29">SUM(IF(ISBLANK('Codes published on the homepage'!G$5:G$805),0,IF('Codes published on the homepage'!G$5:G$805='Specifier frequency published'!$A29,1,0)))</f>
        <v>0</v>
      </c>
      <c r="G29" s="111" t="str">
        <f>" "&amp;VLOOKUP($A29,[0]!Qualifier,COLUMN(G29)/2+1)</f>
        <v xml:space="preserve"> M199+DMSO</v>
      </c>
      <c r="H29" s="110">
        <f t="array" ref="H29">SUM(IF(ISBLANK('Codes published on the homepage'!H$5:H$805),0,IF('Codes published on the homepage'!H$5:H$805='Specifier frequency published'!$A29,1,0)))</f>
        <v>0</v>
      </c>
      <c r="I29" s="111" t="str">
        <f>" "&amp;VLOOKUP($A29,[0]!Qualifier,COLUMN(I29)/2+1)</f>
        <v xml:space="preserve"> </v>
      </c>
      <c r="J29" s="110">
        <f t="array" ref="J29">SUM(IF(ISBLANK('Codes published on the homepage'!I$5:I$805),0,IF('Codes published on the homepage'!I$5:I$805='Specifier frequency published'!$A29,1,0)))</f>
        <v>0</v>
      </c>
      <c r="K29" s="111" t="str">
        <f>" "&amp;VLOOKUP($A29,[0]!Qualifier,COLUMN(K29)/2+1)</f>
        <v xml:space="preserve"> </v>
      </c>
      <c r="L29" s="110">
        <f t="array" ref="L29">SUM(IF(ISBLANK('Codes published on the homepage'!J$5:J$805),0,IF('Codes published on the homepage'!J$5:J$805='Specifier frequency published'!$A29,1,0)))</f>
        <v>0</v>
      </c>
      <c r="M29" s="97" t="str">
        <f>" "&amp;VLOOKUP($A29,[0]!Qualifier,COLUMN(M29)/2+1)</f>
        <v xml:space="preserve"> </v>
      </c>
      <c r="N29" s="110">
        <f t="array" ref="N29">SUM(IF(ISBLANK('Codes published on the homepage'!K$5:K$805),0,IF('Codes published on the homepage'!K$5:K$805='Specifier frequency published'!$A29,1,0)))</f>
        <v>0</v>
      </c>
      <c r="O29" s="97" t="str">
        <f>" "&amp;VLOOKUP($A29,[0]!Qualifier,COLUMN(O29)/2+1)</f>
        <v xml:space="preserve"> </v>
      </c>
      <c r="P29" s="110">
        <f t="array" ref="P29">SUM(IF(ISBLANK('Codes published on the homepage'!L$5:L$805),0,IF('Codes published on the homepage'!L$5:L$805='Specifier frequency published'!$A29,1,0)))</f>
        <v>0</v>
      </c>
      <c r="Q29" s="111" t="str">
        <f>" "&amp;VLOOKUP($A29,[0]!Qualifier,COLUMN(Q29)/2+1)</f>
        <v xml:space="preserve"> </v>
      </c>
      <c r="R29" s="110">
        <f t="array" ref="R29">SUM(IF(ISBLANK('Codes published on the homepage'!M$5:M$805),0,IF('Codes published on the homepage'!M$5:M$805='Specifier frequency published'!$A29,1,0)))</f>
        <v>0</v>
      </c>
      <c r="S29" s="97" t="str">
        <f>" "&amp;VLOOKUP($A29,[0]!Qualifier,COLUMN(S29)/2+1)</f>
        <v xml:space="preserve"> </v>
      </c>
      <c r="T29" s="110">
        <f t="array" ref="T29">SUM(IF(ISBLANK('Codes published on the homepage'!N$5:N$805),0,IF('Codes published on the homepage'!N$5:N$805='Specifier frequency published'!$A29,1,0)))</f>
        <v>0</v>
      </c>
      <c r="U29" s="111" t="str">
        <f>" "&amp;VLOOKUP($A29,[0]!Qualifier,COLUMN(U29)/2+1)</f>
        <v xml:space="preserve"> </v>
      </c>
      <c r="V29" s="110">
        <f t="array" ref="V29">SUM(IF(ISBLANK('Codes published on the homepage'!O$5:O$805),0,IF('Codes published on the homepage'!O$5:O$805='Specifier frequency published'!$A29,1,0)))</f>
        <v>0</v>
      </c>
      <c r="W29" s="111" t="str">
        <f>" "&amp;VLOOKUP($A29,[0]!Qualifier,COLUMN(W29)/2+1)</f>
        <v xml:space="preserve"> </v>
      </c>
      <c r="X29" s="110">
        <f t="array" ref="X29">SUM(IF(ISBLANK('Codes published on the homepage'!P$5:P$805),0,IF('Codes published on the homepage'!P$5:P$805='Specifier frequency published'!$A29,1,0)))</f>
        <v>0</v>
      </c>
      <c r="Y29" s="97" t="str">
        <f>" "&amp;VLOOKUP($A29,[0]!Qualifier,COLUMN(Y29)/2+1)</f>
        <v xml:space="preserve"> CD133Sel</v>
      </c>
      <c r="Z29" s="110">
        <f t="array" ref="Z29">SUM(IF(ISBLANK('Codes published on the homepage'!Q$5:Q$805),0,IF('Codes published on the homepage'!Q$5:Q$805='Specifier frequency published'!$A29,1,0)))</f>
        <v>0</v>
      </c>
      <c r="AA29" s="111" t="str">
        <f>" "&amp;VLOOKUP($A29,[0]!Qualifier,COLUMN(AA29)/2+1)</f>
        <v xml:space="preserve"> </v>
      </c>
      <c r="AB29" s="110">
        <f t="array" ref="AB29">SUM(IF(ISBLANK('Codes published on the homepage'!R$5:R$805),0,IF('Codes published on the homepage'!R$5:R$805='Specifier frequency published'!$A29,1,0)))</f>
        <v>0</v>
      </c>
      <c r="AC29" s="97" t="str">
        <f>" "&amp;VLOOKUP($A29,[0]!Qualifier,COLUMN(AC29)/2+1)</f>
        <v xml:space="preserve"> </v>
      </c>
      <c r="AD29" s="110">
        <f t="array" ref="AD29">SUM(IF(ISBLANK('Codes published on the homepage'!S$5:S$805),0,IF('Codes published on the homepage'!S$5:S$805='Specifier frequency published'!$A29,1,0)))</f>
        <v>0</v>
      </c>
      <c r="AE29" s="111" t="str">
        <f>" "&amp;VLOOKUP($A29,[0]!Qualifier,COLUMN(AE29)/2+1)</f>
        <v xml:space="preserve"> </v>
      </c>
      <c r="AF29" s="110">
        <f t="array" ref="AF29">SUM(IF(ISBLANK('Codes published on the homepage'!T$5:T$805),0,IF('Codes published on the homepage'!T$5:T$805='Specifier frequency published'!$A29,1,0)))</f>
        <v>0</v>
      </c>
      <c r="AG29" s="97" t="str">
        <f>" "&amp;VLOOKUP($A29,[0]!Qualifier,COLUMN(AG29)/2+1)</f>
        <v xml:space="preserve"> HBMilk</v>
      </c>
      <c r="AH29" s="110">
        <f t="array" ref="AH29">SUM(IF(ISBLANK('Codes published on the homepage'!U$5:U$805),0,IF('Codes published on the homepage'!U$5:U$805='Specifier frequency published'!$A29,1,0)))</f>
        <v>0</v>
      </c>
      <c r="AI29" s="149" t="str">
        <f>" "&amp;VLOOKUP($A29,[0]!Qualifier,COLUMN(AI29)/2+1)</f>
        <v xml:space="preserve"> </v>
      </c>
      <c r="AJ29" s="110">
        <f t="array" ref="AJ29">SUM(IF(ISBLANK('Codes published on the homepage'!V$5:V$805),0,IF('Codes published on the homepage'!V$5:V$805='Specifier frequency published'!$A29,1,0)))</f>
        <v>0</v>
      </c>
      <c r="AK29" s="97" t="str">
        <f>" "&amp;VLOOKUP($A29,[0]!Qualifier,COLUMN(AK29)/2+1)</f>
        <v xml:space="preserve"> </v>
      </c>
      <c r="AL29" s="254">
        <f t="array" ref="AL29">SUM(IF(ISBLANK('Codes published on the homepage'!W$5:W$805),0,IF('Codes published on the homepage'!W$5:W$805='Specifier frequency published'!$A29,1,0)))</f>
        <v>0</v>
      </c>
      <c r="AM29" s="111" t="str">
        <f>" "&amp;VLOOKUP($A29,[0]!Qualifier,COLUMN(AM29)/2+1)</f>
        <v xml:space="preserve"> </v>
      </c>
    </row>
    <row r="30" spans="1:43" x14ac:dyDescent="0.35">
      <c r="A30">
        <v>25</v>
      </c>
      <c r="B30" s="110">
        <f t="array" ref="B30">SUM(IF('Codes published on the homepage'!E$6:E$805='Specifier frequency published'!$A30,1,0))</f>
        <v>0</v>
      </c>
      <c r="C30" s="111" t="str">
        <f>" "&amp;VLOOKUP($A30,[0]!Qualifier,COLUMN(C30)-1)</f>
        <v xml:space="preserve"> </v>
      </c>
      <c r="D30" s="110">
        <f t="array" ref="D30">SUM(IF(ISBLANK('Codes published on the homepage'!F$5:F$805),0,IF('Codes published on the homepage'!F$5:F$805='Specifier frequency published'!$A30,1,0)))</f>
        <v>0</v>
      </c>
      <c r="E30" s="111" t="str">
        <f>" "&amp;VLOOKUP($A30,[0]!Qualifier,COLUMN(E30)/2+1)</f>
        <v xml:space="preserve"> </v>
      </c>
      <c r="F30" s="110">
        <f t="array" ref="F30">SUM(IF(ISBLANK('Codes published on the homepage'!G$5:G$805),0,IF('Codes published on the homepage'!G$5:G$805='Specifier frequency published'!$A30,1,0)))</f>
        <v>0</v>
      </c>
      <c r="G30" s="111" t="str">
        <f>" "&amp;VLOOKUP($A30,[0]!Qualifier,COLUMN(G30)/2+1)</f>
        <v xml:space="preserve"> RPMI+DMSO+HSA</v>
      </c>
      <c r="H30" s="110">
        <f t="array" ref="H30">SUM(IF(ISBLANK('Codes published on the homepage'!H$5:H$805),0,IF('Codes published on the homepage'!H$5:H$805='Specifier frequency published'!$A30,1,0)))</f>
        <v>0</v>
      </c>
      <c r="I30" s="111" t="str">
        <f>" "&amp;VLOOKUP($A30,[0]!Qualifier,COLUMN(I30)/2+1)</f>
        <v xml:space="preserve"> </v>
      </c>
      <c r="J30" s="110">
        <f t="array" ref="J30">SUM(IF(ISBLANK('Codes published on the homepage'!I$5:I$805),0,IF('Codes published on the homepage'!I$5:I$805='Specifier frequency published'!$A30,1,0)))</f>
        <v>0</v>
      </c>
      <c r="K30" s="111" t="str">
        <f>" "&amp;VLOOKUP($A30,[0]!Qualifier,COLUMN(K30)/2+1)</f>
        <v xml:space="preserve"> </v>
      </c>
      <c r="L30" s="110">
        <f t="array" ref="L30">SUM(IF(ISBLANK('Codes published on the homepage'!J$5:J$805),0,IF('Codes published on the homepage'!J$5:J$805='Specifier frequency published'!$A30,1,0)))</f>
        <v>0</v>
      </c>
      <c r="M30" s="97" t="str">
        <f>" "&amp;VLOOKUP($A30,[0]!Qualifier,COLUMN(M30)/2+1)</f>
        <v xml:space="preserve"> </v>
      </c>
      <c r="N30" s="110">
        <f t="array" ref="N30">SUM(IF(ISBLANK('Codes published on the homepage'!K$5:K$805),0,IF('Codes published on the homepage'!K$5:K$805='Specifier frequency published'!$A30,1,0)))</f>
        <v>0</v>
      </c>
      <c r="O30" s="97" t="str">
        <f>" "&amp;VLOOKUP($A30,[0]!Qualifier,COLUMN(O30)/2+1)</f>
        <v xml:space="preserve"> </v>
      </c>
      <c r="P30" s="110">
        <f t="array" ref="P30">SUM(IF(ISBLANK('Codes published on the homepage'!L$5:L$805),0,IF('Codes published on the homepage'!L$5:L$805='Specifier frequency published'!$A30,1,0)))</f>
        <v>0</v>
      </c>
      <c r="Q30" s="111" t="str">
        <f>" "&amp;VLOOKUP($A30,[0]!Qualifier,COLUMN(Q30)/2+1)</f>
        <v xml:space="preserve"> </v>
      </c>
      <c r="R30" s="110">
        <f t="array" ref="R30">SUM(IF(ISBLANK('Codes published on the homepage'!M$5:M$805),0,IF('Codes published on the homepage'!M$5:M$805='Specifier frequency published'!$A30,1,0)))</f>
        <v>0</v>
      </c>
      <c r="S30" s="97" t="str">
        <f>" "&amp;VLOOKUP($A30,[0]!Qualifier,COLUMN(S30)/2+1)</f>
        <v xml:space="preserve"> </v>
      </c>
      <c r="T30" s="110">
        <f t="array" ref="T30">SUM(IF(ISBLANK('Codes published on the homepage'!N$5:N$805),0,IF('Codes published on the homepage'!N$5:N$805='Specifier frequency published'!$A30,1,0)))</f>
        <v>0</v>
      </c>
      <c r="U30" s="111" t="str">
        <f>" "&amp;VLOOKUP($A30,[0]!Qualifier,COLUMN(U30)/2+1)</f>
        <v xml:space="preserve"> </v>
      </c>
      <c r="V30" s="110">
        <f t="array" ref="V30">SUM(IF(ISBLANK('Codes published on the homepage'!O$5:O$805),0,IF('Codes published on the homepage'!O$5:O$805='Specifier frequency published'!$A30,1,0)))</f>
        <v>0</v>
      </c>
      <c r="W30" s="111" t="str">
        <f>" "&amp;VLOOKUP($A30,[0]!Qualifier,COLUMN(W30)/2+1)</f>
        <v xml:space="preserve"> </v>
      </c>
      <c r="X30" s="110">
        <f t="array" ref="X30">SUM(IF(ISBLANK('Codes published on the homepage'!P$5:P$805),0,IF('Codes published on the homepage'!P$5:P$805='Specifier frequency published'!$A30,1,0)))</f>
        <v>0</v>
      </c>
      <c r="Y30" s="97" t="str">
        <f>" "&amp;VLOOKUP($A30,[0]!Qualifier,COLUMN(Y30)/2+1)</f>
        <v xml:space="preserve"> CD4Sel</v>
      </c>
      <c r="Z30" s="110">
        <f t="array" ref="Z30">SUM(IF(ISBLANK('Codes published on the homepage'!Q$5:Q$805),0,IF('Codes published on the homepage'!Q$5:Q$805='Specifier frequency published'!$A30,1,0)))</f>
        <v>0</v>
      </c>
      <c r="AA30" s="111" t="str">
        <f>" "&amp;VLOOKUP($A30,[0]!Qualifier,COLUMN(AA30)/2+1)</f>
        <v xml:space="preserve"> </v>
      </c>
      <c r="AB30" s="110">
        <f t="array" ref="AB30">SUM(IF(ISBLANK('Codes published on the homepage'!R$5:R$805),0,IF('Codes published on the homepage'!R$5:R$805='Specifier frequency published'!$A30,1,0)))</f>
        <v>0</v>
      </c>
      <c r="AC30" s="97" t="str">
        <f>" "&amp;VLOOKUP($A30,[0]!Qualifier,COLUMN(AC30)/2+1)</f>
        <v xml:space="preserve"> </v>
      </c>
      <c r="AD30" s="110">
        <f t="array" ref="AD30">SUM(IF(ISBLANK('Codes published on the homepage'!S$5:S$805),0,IF('Codes published on the homepage'!S$5:S$805='Specifier frequency published'!$A30,1,0)))</f>
        <v>0</v>
      </c>
      <c r="AE30" s="111" t="str">
        <f>" "&amp;VLOOKUP($A30,[0]!Qualifier,COLUMN(AE30)/2+1)</f>
        <v xml:space="preserve"> </v>
      </c>
      <c r="AF30" s="110">
        <f t="array" ref="AF30">SUM(IF(ISBLANK('Codes published on the homepage'!T$5:T$805),0,IF('Codes published on the homepage'!T$5:T$805='Specifier frequency published'!$A30,1,0)))</f>
        <v>0</v>
      </c>
      <c r="AG30" s="97" t="str">
        <f>" "&amp;VLOOKUP($A30,[0]!Qualifier,COLUMN(AG30)/2+1)</f>
        <v xml:space="preserve"> FMTCaps</v>
      </c>
      <c r="AH30" s="110">
        <f t="array" ref="AH30">SUM(IF(ISBLANK('Codes published on the homepage'!U$5:U$805),0,IF('Codes published on the homepage'!U$5:U$805='Specifier frequency published'!$A30,1,0)))</f>
        <v>0</v>
      </c>
      <c r="AI30" s="149" t="str">
        <f>" "&amp;VLOOKUP($A30,[0]!Qualifier,COLUMN(AI30)/2+1)</f>
        <v xml:space="preserve"> </v>
      </c>
      <c r="AJ30" s="110">
        <f t="array" ref="AJ30">SUM(IF(ISBLANK('Codes published on the homepage'!V$5:V$805),0,IF('Codes published on the homepage'!V$5:V$805='Specifier frequency published'!$A30,1,0)))</f>
        <v>0</v>
      </c>
      <c r="AK30" s="97" t="str">
        <f>" "&amp;VLOOKUP($A30,[0]!Qualifier,COLUMN(AK30)/2+1)</f>
        <v xml:space="preserve"> </v>
      </c>
      <c r="AL30" s="254">
        <f t="array" ref="AL30">SUM(IF(ISBLANK('Codes published on the homepage'!W$5:W$805),0,IF('Codes published on the homepage'!W$5:W$805='Specifier frequency published'!$A30,1,0)))</f>
        <v>0</v>
      </c>
      <c r="AM30" s="111" t="str">
        <f>" "&amp;VLOOKUP($A30,[0]!Qualifier,COLUMN(AM30)/2+1)</f>
        <v xml:space="preserve"> </v>
      </c>
    </row>
    <row r="31" spans="1:43" x14ac:dyDescent="0.35">
      <c r="A31">
        <v>26</v>
      </c>
      <c r="B31" s="110">
        <f t="array" ref="B31">SUM(IF('Codes published on the homepage'!E$6:E$805='Specifier frequency published'!$A31,1,0))</f>
        <v>0</v>
      </c>
      <c r="C31" s="111" t="str">
        <f>" "&amp;VLOOKUP($A31,[0]!Qualifier,COLUMN(C31)-1)</f>
        <v xml:space="preserve"> </v>
      </c>
      <c r="D31" s="110">
        <f t="array" ref="D31">SUM(IF(ISBLANK('Codes published on the homepage'!F$5:F$805),0,IF('Codes published on the homepage'!F$5:F$805='Specifier frequency published'!$A31,1,0)))</f>
        <v>0</v>
      </c>
      <c r="E31" s="111" t="str">
        <f>" "&amp;VLOOKUP($A31,[0]!Qualifier,COLUMN(E31)/2+1)</f>
        <v xml:space="preserve"> </v>
      </c>
      <c r="F31" s="110">
        <f t="array" ref="F31">SUM(IF(ISBLANK('Codes published on the homepage'!G$5:G$805),0,IF('Codes published on the homepage'!G$5:G$805='Specifier frequency published'!$A31,1,0)))</f>
        <v>0</v>
      </c>
      <c r="G31" s="111" t="str">
        <f>" "&amp;VLOOKUP($A31,[0]!Qualifier,COLUMN(G31)/2+1)</f>
        <v xml:space="preserve"> Gelatin</v>
      </c>
      <c r="H31" s="110">
        <f t="array" ref="H31">SUM(IF(ISBLANK('Codes published on the homepage'!H$5:H$805),0,IF('Codes published on the homepage'!H$5:H$805='Specifier frequency published'!$A31,1,0)))</f>
        <v>0</v>
      </c>
      <c r="I31" s="111" t="str">
        <f>" "&amp;VLOOKUP($A31,[0]!Qualifier,COLUMN(I31)/2+1)</f>
        <v xml:space="preserve"> </v>
      </c>
      <c r="J31" s="110">
        <f t="array" ref="J31">SUM(IF(ISBLANK('Codes published on the homepage'!I$5:I$805),0,IF('Codes published on the homepage'!I$5:I$805='Specifier frequency published'!$A31,1,0)))</f>
        <v>0</v>
      </c>
      <c r="K31" s="111" t="str">
        <f>" "&amp;VLOOKUP($A31,[0]!Qualifier,COLUMN(K31)/2+1)</f>
        <v xml:space="preserve"> </v>
      </c>
      <c r="L31" s="110">
        <f t="array" ref="L31">SUM(IF(ISBLANK('Codes published on the homepage'!J$5:J$805),0,IF('Codes published on the homepage'!J$5:J$805='Specifier frequency published'!$A31,1,0)))</f>
        <v>0</v>
      </c>
      <c r="M31" s="97" t="str">
        <f>" "&amp;VLOOKUP($A31,[0]!Qualifier,COLUMN(M31)/2+1)</f>
        <v xml:space="preserve"> </v>
      </c>
      <c r="N31" s="110">
        <f t="array" ref="N31">SUM(IF(ISBLANK('Codes published on the homepage'!K$5:K$805),0,IF('Codes published on the homepage'!K$5:K$805='Specifier frequency published'!$A31,1,0)))</f>
        <v>0</v>
      </c>
      <c r="O31" s="97" t="str">
        <f>" "&amp;VLOOKUP($A31,[0]!Qualifier,COLUMN(O31)/2+1)</f>
        <v xml:space="preserve"> </v>
      </c>
      <c r="P31" s="110">
        <f t="array" ref="P31">SUM(IF(ISBLANK('Codes published on the homepage'!L$5:L$805),0,IF('Codes published on the homepage'!L$5:L$805='Specifier frequency published'!$A31,1,0)))</f>
        <v>0</v>
      </c>
      <c r="Q31" s="111" t="str">
        <f>" "&amp;VLOOKUP($A31,[0]!Qualifier,COLUMN(Q31)/2+1)</f>
        <v xml:space="preserve"> </v>
      </c>
      <c r="R31" s="110">
        <f t="array" ref="R31">SUM(IF(ISBLANK('Codes published on the homepage'!M$5:M$805),0,IF('Codes published on the homepage'!M$5:M$805='Specifier frequency published'!$A31,1,0)))</f>
        <v>0</v>
      </c>
      <c r="S31" s="97" t="str">
        <f>" "&amp;VLOOKUP($A31,[0]!Qualifier,COLUMN(S31)/2+1)</f>
        <v xml:space="preserve"> </v>
      </c>
      <c r="T31" s="110">
        <f t="array" ref="T31">SUM(IF(ISBLANK('Codes published on the homepage'!N$5:N$805),0,IF('Codes published on the homepage'!N$5:N$805='Specifier frequency published'!$A31,1,0)))</f>
        <v>0</v>
      </c>
      <c r="U31" s="111" t="str">
        <f>" "&amp;VLOOKUP($A31,[0]!Qualifier,COLUMN(U31)/2+1)</f>
        <v xml:space="preserve"> </v>
      </c>
      <c r="V31" s="110">
        <f t="array" ref="V31">SUM(IF(ISBLANK('Codes published on the homepage'!O$5:O$805),0,IF('Codes published on the homepage'!O$5:O$805='Specifier frequency published'!$A31,1,0)))</f>
        <v>0</v>
      </c>
      <c r="W31" s="111" t="str">
        <f>" "&amp;VLOOKUP($A31,[0]!Qualifier,COLUMN(W31)/2+1)</f>
        <v xml:space="preserve"> </v>
      </c>
      <c r="X31" s="110">
        <f t="array" ref="X31">SUM(IF(ISBLANK('Codes published on the homepage'!P$5:P$805),0,IF('Codes published on the homepage'!P$5:P$805='Specifier frequency published'!$A31,1,0)))</f>
        <v>0</v>
      </c>
      <c r="Y31" s="97" t="str">
        <f>" "&amp;VLOOKUP($A31,[0]!Qualifier,COLUMN(Y31)/2+1)</f>
        <v xml:space="preserve"> CD14Sel</v>
      </c>
      <c r="Z31" s="110">
        <f t="array" ref="Z31">SUM(IF(ISBLANK('Codes published on the homepage'!Q$5:Q$805),0,IF('Codes published on the homepage'!Q$5:Q$805='Specifier frequency published'!$A31,1,0)))</f>
        <v>0</v>
      </c>
      <c r="AA31" s="111" t="str">
        <f>" "&amp;VLOOKUP($A31,[0]!Qualifier,COLUMN(AA31)/2+1)</f>
        <v xml:space="preserve"> </v>
      </c>
      <c r="AB31" s="110">
        <f t="array" ref="AB31">SUM(IF(ISBLANK('Codes published on the homepage'!R$5:R$805),0,IF('Codes published on the homepage'!R$5:R$805='Specifier frequency published'!$A31,1,0)))</f>
        <v>0</v>
      </c>
      <c r="AC31" s="97" t="str">
        <f>" "&amp;VLOOKUP($A31,[0]!Qualifier,COLUMN(AC31)/2+1)</f>
        <v xml:space="preserve"> </v>
      </c>
      <c r="AD31" s="110">
        <f t="array" ref="AD31">SUM(IF(ISBLANK('Codes published on the homepage'!S$5:S$805),0,IF('Codes published on the homepage'!S$5:S$805='Specifier frequency published'!$A31,1,0)))</f>
        <v>0</v>
      </c>
      <c r="AE31" s="111" t="str">
        <f>" "&amp;VLOOKUP($A31,[0]!Qualifier,COLUMN(AE31)/2+1)</f>
        <v xml:space="preserve"> </v>
      </c>
      <c r="AF31" s="110">
        <f t="array" ref="AF31">SUM(IF(ISBLANK('Codes published on the homepage'!T$5:T$805),0,IF('Codes published on the homepage'!T$5:T$805='Specifier frequency published'!$A31,1,0)))</f>
        <v>0</v>
      </c>
      <c r="AG31" s="97" t="str">
        <f>" "&amp;VLOOKUP($A31,[0]!Qualifier,COLUMN(AG31)/2+1)</f>
        <v xml:space="preserve"> FMTSyr</v>
      </c>
      <c r="AH31" s="110">
        <f t="array" ref="AH31">SUM(IF(ISBLANK('Codes published on the homepage'!U$5:U$805),0,IF('Codes published on the homepage'!U$5:U$805='Specifier frequency published'!$A31,1,0)))</f>
        <v>0</v>
      </c>
      <c r="AI31" s="149" t="str">
        <f>" "&amp;VLOOKUP($A31,[0]!Qualifier,COLUMN(AI31)/2+1)</f>
        <v xml:space="preserve"> </v>
      </c>
      <c r="AJ31" s="110">
        <f t="array" ref="AJ31">SUM(IF(ISBLANK('Codes published on the homepage'!V$5:V$805),0,IF('Codes published on the homepage'!V$5:V$805='Specifier frequency published'!$A31,1,0)))</f>
        <v>0</v>
      </c>
      <c r="AK31" s="97" t="str">
        <f>" "&amp;VLOOKUP($A31,[0]!Qualifier,COLUMN(AK31)/2+1)</f>
        <v xml:space="preserve"> </v>
      </c>
      <c r="AL31" s="254">
        <f t="array" ref="AL31">SUM(IF(ISBLANK('Codes published on the homepage'!W$5:W$805),0,IF('Codes published on the homepage'!W$5:W$805='Specifier frequency published'!$A31,1,0)))</f>
        <v>0</v>
      </c>
      <c r="AM31" s="111" t="str">
        <f>" "&amp;VLOOKUP($A31,[0]!Qualifier,COLUMN(AM31)/2+1)</f>
        <v xml:space="preserve"> </v>
      </c>
    </row>
    <row r="32" spans="1:43" ht="12.75" customHeight="1" x14ac:dyDescent="0.35">
      <c r="A32">
        <v>27</v>
      </c>
      <c r="B32" s="110">
        <f t="array" ref="B32">SUM(IF('Codes published on the homepage'!E$6:E$805='Specifier frequency published'!$A32,1,0))</f>
        <v>0</v>
      </c>
      <c r="C32" s="111" t="str">
        <f>" "&amp;VLOOKUP($A32,[0]!Qualifier,COLUMN(C32)-1)</f>
        <v xml:space="preserve"> </v>
      </c>
      <c r="D32" s="110">
        <f t="array" ref="D32">SUM(IF(ISBLANK('Codes published on the homepage'!F$5:F$805),0,IF('Codes published on the homepage'!F$5:F$805='Specifier frequency published'!$A32,1,0)))</f>
        <v>0</v>
      </c>
      <c r="E32" s="111" t="str">
        <f>" "&amp;VLOOKUP($A32,[0]!Qualifier,COLUMN(E32)/2+1)</f>
        <v xml:space="preserve"> </v>
      </c>
      <c r="F32" s="110">
        <f t="array" ref="F32">SUM(IF(ISBLANK('Codes published on the homepage'!G$5:G$805),0,IF('Codes published on the homepage'!G$5:G$805='Specifier frequency published'!$A32,1,0)))</f>
        <v>0</v>
      </c>
      <c r="G32" s="111" t="str">
        <f>" "&amp;VLOOKUP($A32,[0]!Qualifier,COLUMN(G32)/2+1)</f>
        <v xml:space="preserve"> DMSO/HSA/HBSS</v>
      </c>
      <c r="H32" s="110">
        <f t="array" ref="H32">SUM(IF(ISBLANK('Codes published on the homepage'!H$5:H$805),0,IF('Codes published on the homepage'!H$5:H$805='Specifier frequency published'!$A32,1,0)))</f>
        <v>0</v>
      </c>
      <c r="I32" s="111" t="str">
        <f>" "&amp;VLOOKUP($A32,[0]!Qualifier,COLUMN(I32)/2+1)</f>
        <v xml:space="preserve"> </v>
      </c>
      <c r="J32" s="110">
        <f t="array" ref="J32">SUM(IF(ISBLANK('Codes published on the homepage'!I$5:I$805),0,IF('Codes published on the homepage'!I$5:I$805='Specifier frequency published'!$A32,1,0)))</f>
        <v>0</v>
      </c>
      <c r="K32" s="111" t="str">
        <f>" "&amp;VLOOKUP($A32,[0]!Qualifier,COLUMN(K32)/2+1)</f>
        <v xml:space="preserve"> </v>
      </c>
      <c r="L32" s="110">
        <f t="array" ref="L32">SUM(IF(ISBLANK('Codes published on the homepage'!J$5:J$805),0,IF('Codes published on the homepage'!J$5:J$805='Specifier frequency published'!$A32,1,0)))</f>
        <v>0</v>
      </c>
      <c r="M32" s="97" t="str">
        <f>" "&amp;VLOOKUP($A32,[0]!Qualifier,COLUMN(M32)/2+1)</f>
        <v xml:space="preserve"> </v>
      </c>
      <c r="N32" s="110">
        <f t="array" ref="N32">SUM(IF(ISBLANK('Codes published on the homepage'!K$5:K$805),0,IF('Codes published on the homepage'!K$5:K$805='Specifier frequency published'!$A32,1,0)))</f>
        <v>0</v>
      </c>
      <c r="O32" s="97" t="str">
        <f>" "&amp;VLOOKUP($A32,[0]!Qualifier,COLUMN(O32)/2+1)</f>
        <v xml:space="preserve"> </v>
      </c>
      <c r="P32" s="110">
        <f t="array" ref="P32">SUM(IF(ISBLANK('Codes published on the homepage'!L$5:L$805),0,IF('Codes published on the homepage'!L$5:L$805='Specifier frequency published'!$A32,1,0)))</f>
        <v>0</v>
      </c>
      <c r="Q32" s="111" t="str">
        <f>" "&amp;VLOOKUP($A32,[0]!Qualifier,COLUMN(Q32)/2+1)</f>
        <v xml:space="preserve"> </v>
      </c>
      <c r="R32" s="110">
        <f t="array" ref="R32">SUM(IF(ISBLANK('Codes published on the homepage'!M$5:M$805),0,IF('Codes published on the homepage'!M$5:M$805='Specifier frequency published'!$A32,1,0)))</f>
        <v>0</v>
      </c>
      <c r="S32" s="97" t="str">
        <f>" "&amp;VLOOKUP($A32,[0]!Qualifier,COLUMN(S32)/2+1)</f>
        <v xml:space="preserve"> </v>
      </c>
      <c r="T32" s="110">
        <f t="array" ref="T32">SUM(IF(ISBLANK('Codes published on the homepage'!N$5:N$805),0,IF('Codes published on the homepage'!N$5:N$805='Specifier frequency published'!$A32,1,0)))</f>
        <v>0</v>
      </c>
      <c r="U32" s="111" t="str">
        <f>" "&amp;VLOOKUP($A32,[0]!Qualifier,COLUMN(U32)/2+1)</f>
        <v xml:space="preserve"> </v>
      </c>
      <c r="V32" s="110">
        <f t="array" ref="V32">SUM(IF(ISBLANK('Codes published on the homepage'!O$5:O$805),0,IF('Codes published on the homepage'!O$5:O$805='Specifier frequency published'!$A32,1,0)))</f>
        <v>0</v>
      </c>
      <c r="W32" s="111" t="str">
        <f>" "&amp;VLOOKUP($A32,[0]!Qualifier,COLUMN(W32)/2+1)</f>
        <v xml:space="preserve"> </v>
      </c>
      <c r="X32" s="110">
        <f t="array" ref="X32">SUM(IF(ISBLANK('Codes published on the homepage'!P$5:P$805),0,IF('Codes published on the homepage'!P$5:P$805='Specifier frequency published'!$A32,1,0)))</f>
        <v>0</v>
      </c>
      <c r="Y32" s="97" t="str">
        <f>" "&amp;VLOOKUP($A32,[0]!Qualifier,COLUMN(Y32)/2+1)</f>
        <v xml:space="preserve"> CD25sel</v>
      </c>
      <c r="Z32" s="110">
        <f t="array" ref="Z32">SUM(IF(ISBLANK('Codes published on the homepage'!Q$5:Q$805),0,IF('Codes published on the homepage'!Q$5:Q$805='Specifier frequency published'!$A32,1,0)))</f>
        <v>0</v>
      </c>
      <c r="AA32" s="111" t="str">
        <f>" "&amp;VLOOKUP($A32,[0]!Qualifier,COLUMN(AA32)/2+1)</f>
        <v xml:space="preserve"> </v>
      </c>
      <c r="AB32" s="110">
        <f t="array" ref="AB32">SUM(IF(ISBLANK('Codes published on the homepage'!R$5:R$805),0,IF('Codes published on the homepage'!R$5:R$805='Specifier frequency published'!$A32,1,0)))</f>
        <v>0</v>
      </c>
      <c r="AC32" s="97" t="str">
        <f>" "&amp;VLOOKUP($A32,[0]!Qualifier,COLUMN(AC32)/2+1)</f>
        <v xml:space="preserve"> </v>
      </c>
      <c r="AD32" s="110">
        <f t="array" ref="AD32">SUM(IF(ISBLANK('Codes published on the homepage'!S$5:S$805),0,IF('Codes published on the homepage'!S$5:S$805='Specifier frequency published'!$A32,1,0)))</f>
        <v>0</v>
      </c>
      <c r="AE32" s="111" t="str">
        <f>" "&amp;VLOOKUP($A32,[0]!Qualifier,COLUMN(AE32)/2+1)</f>
        <v xml:space="preserve"> </v>
      </c>
      <c r="AF32" s="110">
        <f t="array" ref="AF32">SUM(IF(ISBLANK('Codes published on the homepage'!T$5:T$805),0,IF('Codes published on the homepage'!T$5:T$805='Specifier frequency published'!$A32,1,0)))</f>
        <v>0</v>
      </c>
      <c r="AG32" s="97" t="str">
        <f>" "&amp;VLOOKUP($A32,[0]!Qualifier,COLUMN(AG32)/2+1)</f>
        <v xml:space="preserve"> </v>
      </c>
      <c r="AH32" s="110">
        <f t="array" ref="AH32">SUM(IF(ISBLANK('Codes published on the homepage'!U$5:U$805),0,IF('Codes published on the homepage'!U$5:U$805='Specifier frequency published'!$A32,1,0)))</f>
        <v>0</v>
      </c>
      <c r="AI32" s="149" t="str">
        <f>" "&amp;VLOOKUP($A32,[0]!Qualifier,COLUMN(AI32)/2+1)</f>
        <v xml:space="preserve"> </v>
      </c>
      <c r="AJ32" s="110">
        <f t="array" ref="AJ32">SUM(IF(ISBLANK('Codes published on the homepage'!V$5:V$805),0,IF('Codes published on the homepage'!V$5:V$805='Specifier frequency published'!$A32,1,0)))</f>
        <v>0</v>
      </c>
      <c r="AK32" s="97" t="str">
        <f>" "&amp;VLOOKUP($A32,[0]!Qualifier,COLUMN(AK32)/2+1)</f>
        <v xml:space="preserve"> DemBoneCortBone</v>
      </c>
      <c r="AL32" s="254">
        <f t="array" ref="AL32">SUM(IF(ISBLANK('Codes published on the homepage'!W$5:W$805),0,IF('Codes published on the homepage'!W$5:W$805='Specifier frequency published'!$A32,1,0)))</f>
        <v>0</v>
      </c>
      <c r="AM32" s="111" t="str">
        <f>" "&amp;VLOOKUP($A32,[0]!Qualifier,COLUMN(AM32)/2+1)</f>
        <v xml:space="preserve"> </v>
      </c>
    </row>
    <row r="33" spans="1:39" x14ac:dyDescent="0.35">
      <c r="A33">
        <v>28</v>
      </c>
      <c r="B33" s="110">
        <f t="array" ref="B33">SUM(IF('Codes published on the homepage'!E$6:E$805='Specifier frequency published'!$A33,1,0))</f>
        <v>0</v>
      </c>
      <c r="C33" s="111" t="str">
        <f>" "&amp;VLOOKUP($A33,[0]!Qualifier,COLUMN(C33)-1)</f>
        <v xml:space="preserve"> </v>
      </c>
      <c r="D33" s="110">
        <f t="array" ref="D33">SUM(IF(ISBLANK('Codes published on the homepage'!F$5:F$805),0,IF('Codes published on the homepage'!F$5:F$805='Specifier frequency published'!$A33,1,0)))</f>
        <v>0</v>
      </c>
      <c r="E33" s="111" t="str">
        <f>" "&amp;VLOOKUP($A33,[0]!Qualifier,COLUMN(E33)/2+1)</f>
        <v xml:space="preserve"> </v>
      </c>
      <c r="F33" s="110">
        <f t="array" ref="F33">SUM(IF(ISBLANK('Codes published on the homepage'!G$5:G$805),0,IF('Codes published on the homepage'!G$5:G$805='Specifier frequency published'!$A33,1,0)))</f>
        <v>0</v>
      </c>
      <c r="G33" s="111" t="str">
        <f>" "&amp;VLOOKUP($A33,[0]!Qualifier,COLUMN(G33)/2+1)</f>
        <v xml:space="preserve"> 8MOP*</v>
      </c>
      <c r="H33" s="110">
        <f t="array" ref="H33">SUM(IF(ISBLANK('Codes published on the homepage'!H$5:H$805),0,IF('Codes published on the homepage'!H$5:H$805='Specifier frequency published'!$A33,1,0)))</f>
        <v>0</v>
      </c>
      <c r="I33" s="111" t="str">
        <f>" "&amp;VLOOKUP($A33,[0]!Qualifier,COLUMN(I33)/2+1)</f>
        <v xml:space="preserve"> </v>
      </c>
      <c r="J33" s="110">
        <f t="array" ref="J33">SUM(IF(ISBLANK('Codes published on the homepage'!I$5:I$805),0,IF('Codes published on the homepage'!I$5:I$805='Specifier frequency published'!$A33,1,0)))</f>
        <v>0</v>
      </c>
      <c r="K33" s="111" t="str">
        <f>" "&amp;VLOOKUP($A33,[0]!Qualifier,COLUMN(K33)/2+1)</f>
        <v xml:space="preserve"> </v>
      </c>
      <c r="L33" s="110">
        <f t="array" ref="L33">SUM(IF(ISBLANK('Codes published on the homepage'!J$5:J$805),0,IF('Codes published on the homepage'!J$5:J$805='Specifier frequency published'!$A33,1,0)))</f>
        <v>0</v>
      </c>
      <c r="M33" s="97" t="str">
        <f>" "&amp;VLOOKUP($A33,[0]!Qualifier,COLUMN(M33)/2+1)</f>
        <v xml:space="preserve"> </v>
      </c>
      <c r="N33" s="110">
        <f t="array" ref="N33">SUM(IF(ISBLANK('Codes published on the homepage'!K$5:K$805),0,IF('Codes published on the homepage'!K$5:K$805='Specifier frequency published'!$A33,1,0)))</f>
        <v>0</v>
      </c>
      <c r="O33" s="97" t="str">
        <f>" "&amp;VLOOKUP($A33,[0]!Qualifier,COLUMN(O33)/2+1)</f>
        <v xml:space="preserve"> </v>
      </c>
      <c r="P33" s="110">
        <f t="array" ref="P33">SUM(IF(ISBLANK('Codes published on the homepage'!L$5:L$805),0,IF('Codes published on the homepage'!L$5:L$805='Specifier frequency published'!$A33,1,0)))</f>
        <v>0</v>
      </c>
      <c r="Q33" s="111" t="str">
        <f>" "&amp;VLOOKUP($A33,[0]!Qualifier,COLUMN(Q33)/2+1)</f>
        <v xml:space="preserve"> </v>
      </c>
      <c r="R33" s="110">
        <f t="array" ref="R33">SUM(IF(ISBLANK('Codes published on the homepage'!M$5:M$805),0,IF('Codes published on the homepage'!M$5:M$805='Specifier frequency published'!$A33,1,0)))</f>
        <v>0</v>
      </c>
      <c r="S33" s="97" t="str">
        <f>" "&amp;VLOOKUP($A33,[0]!Qualifier,COLUMN(S33)/2+1)</f>
        <v xml:space="preserve"> </v>
      </c>
      <c r="T33" s="110">
        <f t="array" ref="T33">SUM(IF(ISBLANK('Codes published on the homepage'!N$5:N$805),0,IF('Codes published on the homepage'!N$5:N$805='Specifier frequency published'!$A33,1,0)))</f>
        <v>0</v>
      </c>
      <c r="U33" s="111" t="str">
        <f>" "&amp;VLOOKUP($A33,[0]!Qualifier,COLUMN(U33)/2+1)</f>
        <v xml:space="preserve"> </v>
      </c>
      <c r="V33" s="110">
        <f t="array" ref="V33">SUM(IF(ISBLANK('Codes published on the homepage'!O$5:O$805),0,IF('Codes published on the homepage'!O$5:O$805='Specifier frequency published'!$A33,1,0)))</f>
        <v>0</v>
      </c>
      <c r="W33" s="111" t="str">
        <f>" "&amp;VLOOKUP($A33,[0]!Qualifier,COLUMN(W33)/2+1)</f>
        <v xml:space="preserve"> </v>
      </c>
      <c r="X33" s="110">
        <f t="array" ref="X33">SUM(IF(ISBLANK('Codes published on the homepage'!P$5:P$805),0,IF('Codes published on the homepage'!P$5:P$805='Specifier frequency published'!$A33,1,0)))</f>
        <v>0</v>
      </c>
      <c r="Y33" s="97" t="str">
        <f>" "&amp;VLOOKUP($A33,[0]!Qualifier,COLUMN(Y33)/2+1)</f>
        <v xml:space="preserve"> </v>
      </c>
      <c r="Z33" s="110">
        <f t="array" ref="Z33">SUM(IF(ISBLANK('Codes published on the homepage'!Q$5:Q$805),0,IF('Codes published on the homepage'!Q$5:Q$805='Specifier frequency published'!$A33,1,0)))</f>
        <v>0</v>
      </c>
      <c r="AA33" s="111" t="str">
        <f>" "&amp;VLOOKUP($A33,[0]!Qualifier,COLUMN(AA33)/2+1)</f>
        <v xml:space="preserve"> </v>
      </c>
      <c r="AB33" s="110">
        <f t="array" ref="AB33">SUM(IF(ISBLANK('Codes published on the homepage'!R$5:R$805),0,IF('Codes published on the homepage'!R$5:R$805='Specifier frequency published'!$A33,1,0)))</f>
        <v>0</v>
      </c>
      <c r="AC33" s="97" t="str">
        <f>" "&amp;VLOOKUP($A33,[0]!Qualifier,COLUMN(AC33)/2+1)</f>
        <v xml:space="preserve"> </v>
      </c>
      <c r="AD33" s="110">
        <f t="array" ref="AD33">SUM(IF(ISBLANK('Codes published on the homepage'!S$5:S$805),0,IF('Codes published on the homepage'!S$5:S$805='Specifier frequency published'!$A33,1,0)))</f>
        <v>0</v>
      </c>
      <c r="AE33" s="111" t="str">
        <f>" "&amp;VLOOKUP($A33,[0]!Qualifier,COLUMN(AE33)/2+1)</f>
        <v xml:space="preserve"> </v>
      </c>
      <c r="AF33" s="110">
        <f t="array" ref="AF33">SUM(IF(ISBLANK('Codes published on the homepage'!T$5:T$805),0,IF('Codes published on the homepage'!T$5:T$805='Specifier frequency published'!$A33,1,0)))</f>
        <v>0</v>
      </c>
      <c r="AG33" s="97" t="str">
        <f>" "&amp;VLOOKUP($A33,[0]!Qualifier,COLUMN(AG33)/2+1)</f>
        <v xml:space="preserve"> </v>
      </c>
      <c r="AH33" s="110">
        <f t="array" ref="AH33">SUM(IF(ISBLANK('Codes published on the homepage'!U$5:U$805),0,IF('Codes published on the homepage'!U$5:U$805='Specifier frequency published'!$A33,1,0)))</f>
        <v>0</v>
      </c>
      <c r="AI33" s="149" t="str">
        <f>" "&amp;VLOOKUP($A33,[0]!Qualifier,COLUMN(AI33)/2+1)</f>
        <v xml:space="preserve"> </v>
      </c>
      <c r="AJ33" s="110">
        <f t="array" ref="AJ33">SUM(IF(ISBLANK('Codes published on the homepage'!V$5:V$805),0,IF('Codes published on the homepage'!V$5:V$805='Specifier frequency published'!$A33,1,0)))</f>
        <v>0</v>
      </c>
      <c r="AK33" s="97" t="str">
        <f>" "&amp;VLOOKUP($A33,[0]!Qualifier,COLUMN(AK33)/2+1)</f>
        <v xml:space="preserve"> DeminCancBone</v>
      </c>
      <c r="AL33" s="254">
        <f t="array" ref="AL33">SUM(IF(ISBLANK('Codes published on the homepage'!W$5:W$805),0,IF('Codes published on the homepage'!W$5:W$805='Specifier frequency published'!$A33,1,0)))</f>
        <v>0</v>
      </c>
      <c r="AM33" s="111" t="str">
        <f>" "&amp;VLOOKUP($A33,[0]!Qualifier,COLUMN(AM33)/2+1)</f>
        <v xml:space="preserve"> </v>
      </c>
    </row>
    <row r="34" spans="1:39" x14ac:dyDescent="0.35">
      <c r="A34">
        <v>29</v>
      </c>
      <c r="B34" s="110">
        <f t="array" ref="B34">SUM(IF('Codes published on the homepage'!E$6:E$805='Specifier frequency published'!$A34,1,0))</f>
        <v>0</v>
      </c>
      <c r="C34" s="111" t="str">
        <f>" "&amp;VLOOKUP($A34,[0]!Qualifier,COLUMN(C34)-1)</f>
        <v xml:space="preserve"> </v>
      </c>
      <c r="D34" s="110">
        <f t="array" ref="D34">SUM(IF(ISBLANK('Codes published on the homepage'!F$5:F$805),0,IF('Codes published on the homepage'!F$5:F$805='Specifier frequency published'!$A34,1,0)))</f>
        <v>0</v>
      </c>
      <c r="E34" s="111" t="str">
        <f>" "&amp;VLOOKUP($A34,[0]!Qualifier,COLUMN(E34)/2+1)</f>
        <v xml:space="preserve"> </v>
      </c>
      <c r="F34" s="110">
        <f t="array" ref="F34">SUM(IF(ISBLANK('Codes published on the homepage'!G$5:G$805),0,IF('Codes published on the homepage'!G$5:G$805='Specifier frequency published'!$A34,1,0)))</f>
        <v>0</v>
      </c>
      <c r="G34" s="111" t="str">
        <f>" "&amp;VLOOKUP($A34,[0]!Qualifier,COLUMN(G34)/2+1)</f>
        <v xml:space="preserve"> </v>
      </c>
      <c r="H34" s="110">
        <f t="array" ref="H34">SUM(IF(ISBLANK('Codes published on the homepage'!H$5:H$805),0,IF('Codes published on the homepage'!H$5:H$805='Specifier frequency published'!$A34,1,0)))</f>
        <v>0</v>
      </c>
      <c r="I34" s="111" t="str">
        <f>" "&amp;VLOOKUP($A34,[0]!Qualifier,COLUMN(I34)/2+1)</f>
        <v xml:space="preserve"> </v>
      </c>
      <c r="J34" s="110">
        <f t="array" ref="J34">SUM(IF(ISBLANK('Codes published on the homepage'!I$5:I$805),0,IF('Codes published on the homepage'!I$5:I$805='Specifier frequency published'!$A34,1,0)))</f>
        <v>0</v>
      </c>
      <c r="K34" s="111" t="str">
        <f>" "&amp;VLOOKUP($A34,[0]!Qualifier,COLUMN(K34)/2+1)</f>
        <v xml:space="preserve"> </v>
      </c>
      <c r="L34" s="110">
        <f t="array" ref="L34">SUM(IF(ISBLANK('Codes published on the homepage'!J$5:J$805),0,IF('Codes published on the homepage'!J$5:J$805='Specifier frequency published'!$A34,1,0)))</f>
        <v>0</v>
      </c>
      <c r="M34" s="97" t="str">
        <f>" "&amp;VLOOKUP($A34,[0]!Qualifier,COLUMN(M34)/2+1)</f>
        <v xml:space="preserve"> </v>
      </c>
      <c r="N34" s="110">
        <f t="array" ref="N34">SUM(IF(ISBLANK('Codes published on the homepage'!K$5:K$805),0,IF('Codes published on the homepage'!K$5:K$805='Specifier frequency published'!$A34,1,0)))</f>
        <v>0</v>
      </c>
      <c r="O34" s="97" t="str">
        <f>" "&amp;VLOOKUP($A34,[0]!Qualifier,COLUMN(O34)/2+1)</f>
        <v xml:space="preserve"> </v>
      </c>
      <c r="P34" s="110">
        <f t="array" ref="P34">SUM(IF(ISBLANK('Codes published on the homepage'!L$5:L$805),0,IF('Codes published on the homepage'!L$5:L$805='Specifier frequency published'!$A34,1,0)))</f>
        <v>0</v>
      </c>
      <c r="Q34" s="111" t="str">
        <f>" "&amp;VLOOKUP($A34,[0]!Qualifier,COLUMN(Q34)/2+1)</f>
        <v xml:space="preserve"> </v>
      </c>
      <c r="R34" s="110">
        <f t="array" ref="R34">SUM(IF(ISBLANK('Codes published on the homepage'!M$5:M$805),0,IF('Codes published on the homepage'!M$5:M$805='Specifier frequency published'!$A34,1,0)))</f>
        <v>0</v>
      </c>
      <c r="S34" s="97" t="str">
        <f>" "&amp;VLOOKUP($A34,[0]!Qualifier,COLUMN(S34)/2+1)</f>
        <v xml:space="preserve"> </v>
      </c>
      <c r="T34" s="110">
        <f t="array" ref="T34">SUM(IF(ISBLANK('Codes published on the homepage'!N$5:N$805),0,IF('Codes published on the homepage'!N$5:N$805='Specifier frequency published'!$A34,1,0)))</f>
        <v>0</v>
      </c>
      <c r="U34" s="111" t="str">
        <f>" "&amp;VLOOKUP($A34,[0]!Qualifier,COLUMN(U34)/2+1)</f>
        <v xml:space="preserve"> </v>
      </c>
      <c r="V34" s="110">
        <f t="array" ref="V34">SUM(IF(ISBLANK('Codes published on the homepage'!O$5:O$805),0,IF('Codes published on the homepage'!O$5:O$805='Specifier frequency published'!$A34,1,0)))</f>
        <v>0</v>
      </c>
      <c r="W34" s="111" t="str">
        <f>" "&amp;VLOOKUP($A34,[0]!Qualifier,COLUMN(W34)/2+1)</f>
        <v xml:space="preserve"> </v>
      </c>
      <c r="X34" s="110">
        <f t="array" ref="X34">SUM(IF(ISBLANK('Codes published on the homepage'!P$5:P$805),0,IF('Codes published on the homepage'!P$5:P$805='Specifier frequency published'!$A34,1,0)))</f>
        <v>0</v>
      </c>
      <c r="Y34" s="97" t="str">
        <f>" "&amp;VLOOKUP($A34,[0]!Qualifier,COLUMN(Y34)/2+1)</f>
        <v xml:space="preserve"> </v>
      </c>
      <c r="Z34" s="110">
        <f t="array" ref="Z34">SUM(IF(ISBLANK('Codes published on the homepage'!Q$5:Q$805),0,IF('Codes published on the homepage'!Q$5:Q$805='Specifier frequency published'!$A34,1,0)))</f>
        <v>0</v>
      </c>
      <c r="AA34" s="111" t="str">
        <f>" "&amp;VLOOKUP($A34,[0]!Qualifier,COLUMN(AA34)/2+1)</f>
        <v xml:space="preserve"> </v>
      </c>
      <c r="AB34" s="110">
        <f t="array" ref="AB34">SUM(IF(ISBLANK('Codes published on the homepage'!R$5:R$805),0,IF('Codes published on the homepage'!R$5:R$805='Specifier frequency published'!$A34,1,0)))</f>
        <v>0</v>
      </c>
      <c r="AC34" s="97" t="str">
        <f>" "&amp;VLOOKUP($A34,[0]!Qualifier,COLUMN(AC34)/2+1)</f>
        <v xml:space="preserve"> </v>
      </c>
      <c r="AD34" s="110">
        <f t="array" ref="AD34">SUM(IF(ISBLANK('Codes published on the homepage'!S$5:S$805),0,IF('Codes published on the homepage'!S$5:S$805='Specifier frequency published'!$A34,1,0)))</f>
        <v>0</v>
      </c>
      <c r="AE34" s="111" t="str">
        <f>" "&amp;VLOOKUP($A34,[0]!Qualifier,COLUMN(AE34)/2+1)</f>
        <v xml:space="preserve"> </v>
      </c>
      <c r="AF34" s="110">
        <f t="array" ref="AF34">SUM(IF(ISBLANK('Codes published on the homepage'!T$5:T$805),0,IF('Codes published on the homepage'!T$5:T$805='Specifier frequency published'!$A34,1,0)))</f>
        <v>0</v>
      </c>
      <c r="AG34" s="97" t="str">
        <f>" "&amp;VLOOKUP($A34,[0]!Qualifier,COLUMN(AG34)/2+1)</f>
        <v xml:space="preserve"> </v>
      </c>
      <c r="AH34" s="110">
        <f t="array" ref="AH34">SUM(IF(ISBLANK('Codes published on the homepage'!U$5:U$805),0,IF('Codes published on the homepage'!U$5:U$805='Specifier frequency published'!$A34,1,0)))</f>
        <v>0</v>
      </c>
      <c r="AI34" s="149" t="str">
        <f>" "&amp;VLOOKUP($A34,[0]!Qualifier,COLUMN(AI34)/2+1)</f>
        <v xml:space="preserve"> </v>
      </c>
      <c r="AJ34" s="110">
        <f t="array" ref="AJ34">SUM(IF(ISBLANK('Codes published on the homepage'!V$5:V$805),0,IF('Codes published on the homepage'!V$5:V$805='Specifier frequency published'!$A34,1,0)))</f>
        <v>0</v>
      </c>
      <c r="AK34" s="97" t="str">
        <f>" "&amp;VLOOKUP($A34,[0]!Qualifier,COLUMN(AK34)/2+1)</f>
        <v xml:space="preserve"> FibCortBone</v>
      </c>
      <c r="AL34" s="254">
        <f t="array" ref="AL34">SUM(IF(ISBLANK('Codes published on the homepage'!W$5:W$805),0,IF('Codes published on the homepage'!W$5:W$805='Specifier frequency published'!$A34,1,0)))</f>
        <v>0</v>
      </c>
      <c r="AM34" s="111" t="str">
        <f>" "&amp;VLOOKUP($A34,[0]!Qualifier,COLUMN(AM34)/2+1)</f>
        <v xml:space="preserve"> </v>
      </c>
    </row>
    <row r="35" spans="1:39" x14ac:dyDescent="0.35">
      <c r="A35">
        <v>30</v>
      </c>
      <c r="B35" s="110">
        <f t="array" ref="B35">SUM(IF('Codes published on the homepage'!E$6:E$805='Specifier frequency published'!$A35,1,0))</f>
        <v>0</v>
      </c>
      <c r="C35" s="111" t="str">
        <f>" "&amp;VLOOKUP($A35,[0]!Qualifier,COLUMN(C35)-1)</f>
        <v xml:space="preserve"> </v>
      </c>
      <c r="D35" s="110">
        <f t="array" ref="D35">SUM(IF(ISBLANK('Codes published on the homepage'!F$5:F$805),0,IF('Codes published on the homepage'!F$5:F$805='Specifier frequency published'!$A35,1,0)))</f>
        <v>0</v>
      </c>
      <c r="E35" s="111" t="str">
        <f>" "&amp;VLOOKUP($A35,[0]!Qualifier,COLUMN(E35)/2+1)</f>
        <v xml:space="preserve"> </v>
      </c>
      <c r="F35" s="110">
        <f t="array" ref="F35">SUM(IF(ISBLANK('Codes published on the homepage'!G$5:G$805),0,IF('Codes published on the homepage'!G$5:G$805='Specifier frequency published'!$A35,1,0)))</f>
        <v>0</v>
      </c>
      <c r="G35" s="111" t="str">
        <f>" "&amp;VLOOKUP($A35,[0]!Qualifier,COLUMN(G35)/2+1)</f>
        <v xml:space="preserve"> </v>
      </c>
      <c r="H35" s="110">
        <f t="array" ref="H35">SUM(IF(ISBLANK('Codes published on the homepage'!H$5:H$805),0,IF('Codes published on the homepage'!H$5:H$805='Specifier frequency published'!$A35,1,0)))</f>
        <v>0</v>
      </c>
      <c r="I35" s="111" t="str">
        <f>" "&amp;VLOOKUP($A35,[0]!Qualifier,COLUMN(I35)/2+1)</f>
        <v xml:space="preserve"> </v>
      </c>
      <c r="J35" s="110">
        <f t="array" ref="J35">SUM(IF(ISBLANK('Codes published on the homepage'!I$5:I$805),0,IF('Codes published on the homepage'!I$5:I$805='Specifier frequency published'!$A35,1,0)))</f>
        <v>0</v>
      </c>
      <c r="K35" s="111" t="str">
        <f>" "&amp;VLOOKUP($A35,[0]!Qualifier,COLUMN(K35)/2+1)</f>
        <v xml:space="preserve"> </v>
      </c>
      <c r="L35" s="110">
        <f t="array" ref="L35">SUM(IF(ISBLANK('Codes published on the homepage'!J$5:J$805),0,IF('Codes published on the homepage'!J$5:J$805='Specifier frequency published'!$A35,1,0)))</f>
        <v>0</v>
      </c>
      <c r="M35" s="97" t="str">
        <f>" "&amp;VLOOKUP($A35,[0]!Qualifier,COLUMN(M35)/2+1)</f>
        <v xml:space="preserve"> </v>
      </c>
      <c r="N35" s="110">
        <f t="array" ref="N35">SUM(IF(ISBLANK('Codes published on the homepage'!K$5:K$805),0,IF('Codes published on the homepage'!K$5:K$805='Specifier frequency published'!$A35,1,0)))</f>
        <v>0</v>
      </c>
      <c r="O35" s="97" t="str">
        <f>" "&amp;VLOOKUP($A35,[0]!Qualifier,COLUMN(O35)/2+1)</f>
        <v xml:space="preserve"> </v>
      </c>
      <c r="P35" s="110">
        <f t="array" ref="P35">SUM(IF(ISBLANK('Codes published on the homepage'!L$5:L$805),0,IF('Codes published on the homepage'!L$5:L$805='Specifier frequency published'!$A35,1,0)))</f>
        <v>0</v>
      </c>
      <c r="Q35" s="111" t="str">
        <f>" "&amp;VLOOKUP($A35,[0]!Qualifier,COLUMN(Q35)/2+1)</f>
        <v xml:space="preserve"> </v>
      </c>
      <c r="R35" s="110">
        <f t="array" ref="R35">SUM(IF(ISBLANK('Codes published on the homepage'!M$5:M$805),0,IF('Codes published on the homepage'!M$5:M$805='Specifier frequency published'!$A35,1,0)))</f>
        <v>0</v>
      </c>
      <c r="S35" s="97" t="str">
        <f>" "&amp;VLOOKUP($A35,[0]!Qualifier,COLUMN(S35)/2+1)</f>
        <v xml:space="preserve"> </v>
      </c>
      <c r="T35" s="110">
        <f t="array" ref="T35">SUM(IF(ISBLANK('Codes published on the homepage'!N$5:N$805),0,IF('Codes published on the homepage'!N$5:N$805='Specifier frequency published'!$A35,1,0)))</f>
        <v>0</v>
      </c>
      <c r="U35" s="111" t="str">
        <f>" "&amp;VLOOKUP($A35,[0]!Qualifier,COLUMN(U35)/2+1)</f>
        <v xml:space="preserve"> </v>
      </c>
      <c r="V35" s="110">
        <f t="array" ref="V35">SUM(IF(ISBLANK('Codes published on the homepage'!O$5:O$805),0,IF('Codes published on the homepage'!O$5:O$805='Specifier frequency published'!$A35,1,0)))</f>
        <v>0</v>
      </c>
      <c r="W35" s="111" t="str">
        <f>" "&amp;VLOOKUP($A35,[0]!Qualifier,COLUMN(W35)/2+1)</f>
        <v xml:space="preserve"> </v>
      </c>
      <c r="X35" s="110">
        <f t="array" ref="X35">SUM(IF(ISBLANK('Codes published on the homepage'!P$5:P$805),0,IF('Codes published on the homepage'!P$5:P$805='Specifier frequency published'!$A35,1,0)))</f>
        <v>0</v>
      </c>
      <c r="Y35" s="97" t="str">
        <f>" "&amp;VLOOKUP($A35,[0]!Qualifier,COLUMN(Y35)/2+1)</f>
        <v xml:space="preserve"> </v>
      </c>
      <c r="Z35" s="110">
        <f t="array" ref="Z35">SUM(IF(ISBLANK('Codes published on the homepage'!Q$5:Q$805),0,IF('Codes published on the homepage'!Q$5:Q$805='Specifier frequency published'!$A35,1,0)))</f>
        <v>0</v>
      </c>
      <c r="AA35" s="111" t="str">
        <f>" "&amp;VLOOKUP($A35,[0]!Qualifier,COLUMN(AA35)/2+1)</f>
        <v xml:space="preserve"> </v>
      </c>
      <c r="AB35" s="110">
        <f t="array" ref="AB35">SUM(IF(ISBLANK('Codes published on the homepage'!R$5:R$805),0,IF('Codes published on the homepage'!R$5:R$805='Specifier frequency published'!$A35,1,0)))</f>
        <v>0</v>
      </c>
      <c r="AC35" s="97" t="str">
        <f>" "&amp;VLOOKUP($A35,[0]!Qualifier,COLUMN(AC35)/2+1)</f>
        <v xml:space="preserve"> </v>
      </c>
      <c r="AD35" s="110">
        <f t="array" ref="AD35">SUM(IF(ISBLANK('Codes published on the homepage'!S$5:S$805),0,IF('Codes published on the homepage'!S$5:S$805='Specifier frequency published'!$A35,1,0)))</f>
        <v>0</v>
      </c>
      <c r="AE35" s="111" t="str">
        <f>" "&amp;VLOOKUP($A35,[0]!Qualifier,COLUMN(AE35)/2+1)</f>
        <v xml:space="preserve"> </v>
      </c>
      <c r="AF35" s="110">
        <f t="array" ref="AF35">SUM(IF(ISBLANK('Codes published on the homepage'!T$5:T$805),0,IF('Codes published on the homepage'!T$5:T$805='Specifier frequency published'!$A35,1,0)))</f>
        <v>0</v>
      </c>
      <c r="AG35" s="97" t="str">
        <f>" "&amp;VLOOKUP($A35,[0]!Qualifier,COLUMN(AG35)/2+1)</f>
        <v xml:space="preserve"> FFPthawed</v>
      </c>
      <c r="AH35" s="110">
        <f t="array" ref="AH35">SUM(IF(ISBLANK('Codes published on the homepage'!U$5:U$805),0,IF('Codes published on the homepage'!U$5:U$805='Specifier frequency published'!$A35,1,0)))</f>
        <v>0</v>
      </c>
      <c r="AI35" s="149" t="str">
        <f>" "&amp;VLOOKUP($A35,[0]!Qualifier,COLUMN(AI35)/2+1)</f>
        <v xml:space="preserve"> </v>
      </c>
      <c r="AJ35" s="110">
        <f t="array" ref="AJ35">SUM(IF(ISBLANK('Codes published on the homepage'!V$5:V$805),0,IF('Codes published on the homepage'!V$5:V$805='Specifier frequency published'!$A35,1,0)))</f>
        <v>0</v>
      </c>
      <c r="AK35" s="97" t="str">
        <f>" "&amp;VLOOKUP($A35,[0]!Qualifier,COLUMN(AK35)/2+1)</f>
        <v xml:space="preserve"> CancBone</v>
      </c>
      <c r="AL35" s="254">
        <f t="array" ref="AL35">SUM(IF(ISBLANK('Codes published on the homepage'!W$5:W$805),0,IF('Codes published on the homepage'!W$5:W$805='Specifier frequency published'!$A35,1,0)))</f>
        <v>0</v>
      </c>
      <c r="AM35" s="111" t="str">
        <f>" "&amp;VLOOKUP($A35,[0]!Qualifier,COLUMN(AM35)/2+1)</f>
        <v xml:space="preserve"> </v>
      </c>
    </row>
    <row r="36" spans="1:39" x14ac:dyDescent="0.35">
      <c r="A36">
        <v>31</v>
      </c>
      <c r="B36" s="110">
        <f t="array" ref="B36">SUM(IF('Codes published on the homepage'!E$6:E$805='Specifier frequency published'!$A36,1,0))</f>
        <v>0</v>
      </c>
      <c r="C36" s="111" t="str">
        <f>" "&amp;VLOOKUP($A36,[0]!Qualifier,COLUMN(C36)-1)</f>
        <v xml:space="preserve"> </v>
      </c>
      <c r="D36" s="110">
        <f t="array" ref="D36">SUM(IF(ISBLANK('Codes published on the homepage'!F$5:F$805),0,IF('Codes published on the homepage'!F$5:F$805='Specifier frequency published'!$A36,1,0)))</f>
        <v>0</v>
      </c>
      <c r="E36" s="111" t="str">
        <f>" "&amp;VLOOKUP($A36,[0]!Qualifier,COLUMN(E36)/2+1)</f>
        <v xml:space="preserve"> </v>
      </c>
      <c r="F36" s="110">
        <f t="array" ref="F36">SUM(IF(ISBLANK('Codes published on the homepage'!G$5:G$805),0,IF('Codes published on the homepage'!G$5:G$805='Specifier frequency published'!$A36,1,0)))</f>
        <v>0</v>
      </c>
      <c r="G36" s="111" t="str">
        <f>" "&amp;VLOOKUP($A36,[0]!Qualifier,COLUMN(G36)/2+1)</f>
        <v xml:space="preserve"> </v>
      </c>
      <c r="H36" s="110">
        <f t="array" ref="H36">SUM(IF(ISBLANK('Codes published on the homepage'!H$5:H$805),0,IF('Codes published on the homepage'!H$5:H$805='Specifier frequency published'!$A36,1,0)))</f>
        <v>0</v>
      </c>
      <c r="I36" s="111" t="str">
        <f>" "&amp;VLOOKUP($A36,[0]!Qualifier,COLUMN(I36)/2+1)</f>
        <v xml:space="preserve"> </v>
      </c>
      <c r="J36" s="110">
        <f t="array" ref="J36">SUM(IF(ISBLANK('Codes published on the homepage'!I$5:I$805),0,IF('Codes published on the homepage'!I$5:I$805='Specifier frequency published'!$A36,1,0)))</f>
        <v>0</v>
      </c>
      <c r="K36" s="111" t="str">
        <f>" "&amp;VLOOKUP($A36,[0]!Qualifier,COLUMN(K36)/2+1)</f>
        <v xml:space="preserve"> </v>
      </c>
      <c r="L36" s="110">
        <f t="array" ref="L36">SUM(IF(ISBLANK('Codes published on the homepage'!J$5:J$805),0,IF('Codes published on the homepage'!J$5:J$805='Specifier frequency published'!$A36,1,0)))</f>
        <v>0</v>
      </c>
      <c r="M36" s="97" t="str">
        <f>" "&amp;VLOOKUP($A36,[0]!Qualifier,COLUMN(M36)/2+1)</f>
        <v xml:space="preserve"> </v>
      </c>
      <c r="N36" s="110">
        <f t="array" ref="N36">SUM(IF(ISBLANK('Codes published on the homepage'!K$5:K$805),0,IF('Codes published on the homepage'!K$5:K$805='Specifier frequency published'!$A36,1,0)))</f>
        <v>0</v>
      </c>
      <c r="O36" s="97" t="str">
        <f>" "&amp;VLOOKUP($A36,[0]!Qualifier,COLUMN(O36)/2+1)</f>
        <v xml:space="preserve"> </v>
      </c>
      <c r="P36" s="110">
        <f t="array" ref="P36">SUM(IF(ISBLANK('Codes published on the homepage'!L$5:L$805),0,IF('Codes published on the homepage'!L$5:L$805='Specifier frequency published'!$A36,1,0)))</f>
        <v>0</v>
      </c>
      <c r="Q36" s="111" t="str">
        <f>" "&amp;VLOOKUP($A36,[0]!Qualifier,COLUMN(Q36)/2+1)</f>
        <v xml:space="preserve"> </v>
      </c>
      <c r="R36" s="110">
        <f t="array" ref="R36">SUM(IF(ISBLANK('Codes published on the homepage'!M$5:M$805),0,IF('Codes published on the homepage'!M$5:M$805='Specifier frequency published'!$A36,1,0)))</f>
        <v>0</v>
      </c>
      <c r="S36" s="97" t="str">
        <f>" "&amp;VLOOKUP($A36,[0]!Qualifier,COLUMN(S36)/2+1)</f>
        <v xml:space="preserve"> </v>
      </c>
      <c r="T36" s="110">
        <f t="array" ref="T36">SUM(IF(ISBLANK('Codes published on the homepage'!N$5:N$805),0,IF('Codes published on the homepage'!N$5:N$805='Specifier frequency published'!$A36,1,0)))</f>
        <v>0</v>
      </c>
      <c r="U36" s="111" t="str">
        <f>" "&amp;VLOOKUP($A36,[0]!Qualifier,COLUMN(U36)/2+1)</f>
        <v xml:space="preserve"> </v>
      </c>
      <c r="V36" s="110">
        <f t="array" ref="V36">SUM(IF(ISBLANK('Codes published on the homepage'!O$5:O$805),0,IF('Codes published on the homepage'!O$5:O$805='Specifier frequency published'!$A36,1,0)))</f>
        <v>0</v>
      </c>
      <c r="W36" s="111" t="str">
        <f>" "&amp;VLOOKUP($A36,[0]!Qualifier,COLUMN(W36)/2+1)</f>
        <v xml:space="preserve"> </v>
      </c>
      <c r="X36" s="110">
        <f t="array" ref="X36">SUM(IF(ISBLANK('Codes published on the homepage'!P$5:P$805),0,IF('Codes published on the homepage'!P$5:P$805='Specifier frequency published'!$A36,1,0)))</f>
        <v>0</v>
      </c>
      <c r="Y36" s="97" t="str">
        <f>" "&amp;VLOOKUP($A36,[0]!Qualifier,COLUMN(Y36)/2+1)</f>
        <v xml:space="preserve"> </v>
      </c>
      <c r="Z36" s="110">
        <f t="array" ref="Z36">SUM(IF(ISBLANK('Codes published on the homepage'!Q$5:Q$805),0,IF('Codes published on the homepage'!Q$5:Q$805='Specifier frequency published'!$A36,1,0)))</f>
        <v>0</v>
      </c>
      <c r="AA36" s="111" t="str">
        <f>" "&amp;VLOOKUP($A36,[0]!Qualifier,COLUMN(AA36)/2+1)</f>
        <v xml:space="preserve"> </v>
      </c>
      <c r="AB36" s="110">
        <f t="array" ref="AB36">SUM(IF(ISBLANK('Codes published on the homepage'!R$5:R$805),0,IF('Codes published on the homepage'!R$5:R$805='Specifier frequency published'!$A36,1,0)))</f>
        <v>0</v>
      </c>
      <c r="AC36" s="97" t="str">
        <f>" "&amp;VLOOKUP($A36,[0]!Qualifier,COLUMN(AC36)/2+1)</f>
        <v xml:space="preserve"> </v>
      </c>
      <c r="AD36" s="110">
        <f t="array" ref="AD36">SUM(IF(ISBLANK('Codes published on the homepage'!S$5:S$805),0,IF('Codes published on the homepage'!S$5:S$805='Specifier frequency published'!$A36,1,0)))</f>
        <v>0</v>
      </c>
      <c r="AE36" s="111" t="str">
        <f>" "&amp;VLOOKUP($A36,[0]!Qualifier,COLUMN(AE36)/2+1)</f>
        <v xml:space="preserve"> </v>
      </c>
      <c r="AF36" s="110">
        <f t="array" ref="AF36">SUM(IF(ISBLANK('Codes published on the homepage'!T$5:T$805),0,IF('Codes published on the homepage'!T$5:T$805='Specifier frequency published'!$A36,1,0)))</f>
        <v>0</v>
      </c>
      <c r="AG36" s="97" t="str">
        <f>" "&amp;VLOOKUP($A36,[0]!Qualifier,COLUMN(AG36)/2+1)</f>
        <v xml:space="preserve"> </v>
      </c>
      <c r="AH36" s="110">
        <f t="array" ref="AH36">SUM(IF(ISBLANK('Codes published on the homepage'!U$5:U$805),0,IF('Codes published on the homepage'!U$5:U$805='Specifier frequency published'!$A36,1,0)))</f>
        <v>0</v>
      </c>
      <c r="AI36" s="149" t="str">
        <f>" "&amp;VLOOKUP($A36,[0]!Qualifier,COLUMN(AI36)/2+1)</f>
        <v xml:space="preserve"> </v>
      </c>
      <c r="AJ36" s="110">
        <f t="array" ref="AJ36">SUM(IF(ISBLANK('Codes published on the homepage'!V$5:V$805),0,IF('Codes published on the homepage'!V$5:V$805='Specifier frequency published'!$A36,1,0)))</f>
        <v>0</v>
      </c>
      <c r="AK36" s="97" t="str">
        <f>" "&amp;VLOOKUP($A36,[0]!Qualifier,COLUMN(AK36)/2+1)</f>
        <v xml:space="preserve"> Cartilago</v>
      </c>
      <c r="AL36" s="254">
        <f t="array" ref="AL36">SUM(IF(ISBLANK('Codes published on the homepage'!W$5:W$805),0,IF('Codes published on the homepage'!W$5:W$805='Specifier frequency published'!$A36,1,0)))</f>
        <v>0</v>
      </c>
      <c r="AM36" s="111" t="str">
        <f>" "&amp;VLOOKUP($A36,[0]!Qualifier,COLUMN(AM36)/2+1)</f>
        <v xml:space="preserve"> </v>
      </c>
    </row>
    <row r="37" spans="1:39" x14ac:dyDescent="0.35">
      <c r="A37">
        <v>32</v>
      </c>
      <c r="B37" s="110">
        <f t="array" ref="B37">SUM(IF('Codes published on the homepage'!E$6:E$805='Specifier frequency published'!$A37,1,0))</f>
        <v>0</v>
      </c>
      <c r="C37" s="111" t="str">
        <f>" "&amp;VLOOKUP($A37,[0]!Qualifier,COLUMN(C37)-1)</f>
        <v xml:space="preserve"> </v>
      </c>
      <c r="D37" s="110">
        <f t="array" ref="D37">SUM(IF(ISBLANK('Codes published on the homepage'!F$5:F$805),0,IF('Codes published on the homepage'!F$5:F$805='Specifier frequency published'!$A37,1,0)))</f>
        <v>0</v>
      </c>
      <c r="E37" s="111" t="str">
        <f>" "&amp;VLOOKUP($A37,[0]!Qualifier,COLUMN(E37)/2+1)</f>
        <v xml:space="preserve"> </v>
      </c>
      <c r="F37" s="110">
        <f t="array" ref="F37">SUM(IF(ISBLANK('Codes published on the homepage'!G$5:G$805),0,IF('Codes published on the homepage'!G$5:G$805='Specifier frequency published'!$A37,1,0)))</f>
        <v>0</v>
      </c>
      <c r="G37" s="111" t="str">
        <f>" "&amp;VLOOKUP($A37,[0]!Qualifier,COLUMN(G37)/2+1)</f>
        <v xml:space="preserve"> </v>
      </c>
      <c r="H37" s="110">
        <f t="array" ref="H37">SUM(IF(ISBLANK('Codes published on the homepage'!H$5:H$805),0,IF('Codes published on the homepage'!H$5:H$805='Specifier frequency published'!$A37,1,0)))</f>
        <v>0</v>
      </c>
      <c r="I37" s="111" t="str">
        <f>" "&amp;VLOOKUP($A37,[0]!Qualifier,COLUMN(I37)/2+1)</f>
        <v xml:space="preserve"> </v>
      </c>
      <c r="J37" s="110">
        <f t="array" ref="J37">SUM(IF(ISBLANK('Codes published on the homepage'!I$5:I$805),0,IF('Codes published on the homepage'!I$5:I$805='Specifier frequency published'!$A37,1,0)))</f>
        <v>0</v>
      </c>
      <c r="K37" s="111" t="str">
        <f>" "&amp;VLOOKUP($A37,[0]!Qualifier,COLUMN(K37)/2+1)</f>
        <v xml:space="preserve"> </v>
      </c>
      <c r="L37" s="110">
        <f t="array" ref="L37">SUM(IF(ISBLANK('Codes published on the homepage'!J$5:J$805),0,IF('Codes published on the homepage'!J$5:J$805='Specifier frequency published'!$A37,1,0)))</f>
        <v>0</v>
      </c>
      <c r="M37" s="97" t="str">
        <f>" "&amp;VLOOKUP($A37,[0]!Qualifier,COLUMN(M37)/2+1)</f>
        <v xml:space="preserve"> </v>
      </c>
      <c r="N37" s="110">
        <f t="array" ref="N37">SUM(IF(ISBLANK('Codes published on the homepage'!K$5:K$805),0,IF('Codes published on the homepage'!K$5:K$805='Specifier frequency published'!$A37,1,0)))</f>
        <v>0</v>
      </c>
      <c r="O37" s="97" t="str">
        <f>" "&amp;VLOOKUP($A37,[0]!Qualifier,COLUMN(O37)/2+1)</f>
        <v xml:space="preserve"> </v>
      </c>
      <c r="P37" s="110">
        <f t="array" ref="P37">SUM(IF(ISBLANK('Codes published on the homepage'!L$5:L$805),0,IF('Codes published on the homepage'!L$5:L$805='Specifier frequency published'!$A37,1,0)))</f>
        <v>0</v>
      </c>
      <c r="Q37" s="111" t="str">
        <f>" "&amp;VLOOKUP($A37,[0]!Qualifier,COLUMN(Q37)/2+1)</f>
        <v xml:space="preserve"> </v>
      </c>
      <c r="R37" s="110">
        <f t="array" ref="R37">SUM(IF(ISBLANK('Codes published on the homepage'!M$5:M$805),0,IF('Codes published on the homepage'!M$5:M$805='Specifier frequency published'!$A37,1,0)))</f>
        <v>0</v>
      </c>
      <c r="S37" s="97" t="str">
        <f>" "&amp;VLOOKUP($A37,[0]!Qualifier,COLUMN(S37)/2+1)</f>
        <v xml:space="preserve"> </v>
      </c>
      <c r="T37" s="110">
        <f t="array" ref="T37">SUM(IF(ISBLANK('Codes published on the homepage'!N$5:N$805),0,IF('Codes published on the homepage'!N$5:N$805='Specifier frequency published'!$A37,1,0)))</f>
        <v>0</v>
      </c>
      <c r="U37" s="111" t="str">
        <f>" "&amp;VLOOKUP($A37,[0]!Qualifier,COLUMN(U37)/2+1)</f>
        <v xml:space="preserve"> </v>
      </c>
      <c r="V37" s="110">
        <f t="array" ref="V37">SUM(IF(ISBLANK('Codes published on the homepage'!O$5:O$805),0,IF('Codes published on the homepage'!O$5:O$805='Specifier frequency published'!$A37,1,0)))</f>
        <v>0</v>
      </c>
      <c r="W37" s="111" t="str">
        <f>" "&amp;VLOOKUP($A37,[0]!Qualifier,COLUMN(W37)/2+1)</f>
        <v xml:space="preserve"> </v>
      </c>
      <c r="X37" s="110">
        <f t="array" ref="X37">SUM(IF(ISBLANK('Codes published on the homepage'!P$5:P$805),0,IF('Codes published on the homepage'!P$5:P$805='Specifier frequency published'!$A37,1,0)))</f>
        <v>0</v>
      </c>
      <c r="Y37" s="97" t="str">
        <f>" "&amp;VLOOKUP($A37,[0]!Qualifier,COLUMN(Y37)/2+1)</f>
        <v xml:space="preserve"> </v>
      </c>
      <c r="Z37" s="110">
        <f t="array" ref="Z37">SUM(IF(ISBLANK('Codes published on the homepage'!Q$5:Q$805),0,IF('Codes published on the homepage'!Q$5:Q$805='Specifier frequency published'!$A37,1,0)))</f>
        <v>0</v>
      </c>
      <c r="AA37" s="111" t="str">
        <f>" "&amp;VLOOKUP($A37,[0]!Qualifier,COLUMN(AA37)/2+1)</f>
        <v xml:space="preserve"> </v>
      </c>
      <c r="AB37" s="110">
        <f t="array" ref="AB37">SUM(IF(ISBLANK('Codes published on the homepage'!R$5:R$805),0,IF('Codes published on the homepage'!R$5:R$805='Specifier frequency published'!$A37,1,0)))</f>
        <v>0</v>
      </c>
      <c r="AC37" s="97" t="str">
        <f>" "&amp;VLOOKUP($A37,[0]!Qualifier,COLUMN(AC37)/2+1)</f>
        <v xml:space="preserve"> </v>
      </c>
      <c r="AD37" s="110">
        <f t="array" ref="AD37">SUM(IF(ISBLANK('Codes published on the homepage'!S$5:S$805),0,IF('Codes published on the homepage'!S$5:S$805='Specifier frequency published'!$A37,1,0)))</f>
        <v>0</v>
      </c>
      <c r="AE37" s="111" t="str">
        <f>" "&amp;VLOOKUP($A37,[0]!Qualifier,COLUMN(AE37)/2+1)</f>
        <v xml:space="preserve"> </v>
      </c>
      <c r="AF37" s="110">
        <f t="array" ref="AF37">SUM(IF(ISBLANK('Codes published on the homepage'!T$5:T$805),0,IF('Codes published on the homepage'!T$5:T$805='Specifier frequency published'!$A37,1,0)))</f>
        <v>0</v>
      </c>
      <c r="AG37" s="97" t="str">
        <f>" "&amp;VLOOKUP($A37,[0]!Qualifier,COLUMN(AG37)/2+1)</f>
        <v xml:space="preserve"> </v>
      </c>
      <c r="AH37" s="110">
        <f t="array" ref="AH37">SUM(IF(ISBLANK('Codes published on the homepage'!U$5:U$805),0,IF('Codes published on the homepage'!U$5:U$805='Specifier frequency published'!$A37,1,0)))</f>
        <v>0</v>
      </c>
      <c r="AI37" s="149" t="str">
        <f>" "&amp;VLOOKUP($A37,[0]!Qualifier,COLUMN(AI37)/2+1)</f>
        <v xml:space="preserve"> </v>
      </c>
      <c r="AJ37" s="110">
        <f t="array" ref="AJ37">SUM(IF(ISBLANK('Codes published on the homepage'!V$5:V$805),0,IF('Codes published on the homepage'!V$5:V$805='Specifier frequency published'!$A37,1,0)))</f>
        <v>0</v>
      </c>
      <c r="AK37" s="97" t="str">
        <f>" "&amp;VLOOKUP($A37,[0]!Qualifier,COLUMN(AK37)/2+1)</f>
        <v xml:space="preserve"> Fascia</v>
      </c>
      <c r="AL37" s="254">
        <f t="array" ref="AL37">SUM(IF(ISBLANK('Codes published on the homepage'!W$5:W$805),0,IF('Codes published on the homepage'!W$5:W$805='Specifier frequency published'!$A37,1,0)))</f>
        <v>0</v>
      </c>
      <c r="AM37" s="111" t="str">
        <f>" "&amp;VLOOKUP($A37,[0]!Qualifier,COLUMN(AM37)/2+1)</f>
        <v xml:space="preserve"> </v>
      </c>
    </row>
    <row r="38" spans="1:39" x14ac:dyDescent="0.35">
      <c r="A38">
        <v>33</v>
      </c>
      <c r="B38" s="110">
        <f t="array" ref="B38">SUM(IF('Codes published on the homepage'!E$6:E$805='Specifier frequency published'!$A38,1,0))</f>
        <v>0</v>
      </c>
      <c r="C38" s="111" t="str">
        <f>" "&amp;VLOOKUP($A38,[0]!Qualifier,COLUMN(C38)-1)</f>
        <v xml:space="preserve"> </v>
      </c>
      <c r="D38" s="110">
        <f t="array" ref="D38">SUM(IF(ISBLANK('Codes published on the homepage'!F$5:F$805),0,IF('Codes published on the homepage'!F$5:F$805='Specifier frequency published'!$A38,1,0)))</f>
        <v>0</v>
      </c>
      <c r="E38" s="111" t="str">
        <f>" "&amp;VLOOKUP($A38,[0]!Qualifier,COLUMN(E38)/2+1)</f>
        <v xml:space="preserve"> </v>
      </c>
      <c r="F38" s="110">
        <f t="array" ref="F38">SUM(IF(ISBLANK('Codes published on the homepage'!G$5:G$805),0,IF('Codes published on the homepage'!G$5:G$805='Specifier frequency published'!$A38,1,0)))</f>
        <v>0</v>
      </c>
      <c r="G38" s="111" t="str">
        <f>" "&amp;VLOOKUP($A38,[0]!Qualifier,COLUMN(G38)/2+1)</f>
        <v xml:space="preserve"> </v>
      </c>
      <c r="H38" s="110">
        <f t="array" ref="H38">SUM(IF(ISBLANK('Codes published on the homepage'!H$5:H$805),0,IF('Codes published on the homepage'!H$5:H$805='Specifier frequency published'!$A38,1,0)))</f>
        <v>0</v>
      </c>
      <c r="I38" s="111" t="str">
        <f>" "&amp;VLOOKUP($A38,[0]!Qualifier,COLUMN(I38)/2+1)</f>
        <v xml:space="preserve"> </v>
      </c>
      <c r="J38" s="110">
        <f t="array" ref="J38">SUM(IF(ISBLANK('Codes published on the homepage'!I$5:I$805),0,IF('Codes published on the homepage'!I$5:I$805='Specifier frequency published'!$A38,1,0)))</f>
        <v>0</v>
      </c>
      <c r="K38" s="111" t="str">
        <f>" "&amp;VLOOKUP($A38,[0]!Qualifier,COLUMN(K38)/2+1)</f>
        <v xml:space="preserve"> </v>
      </c>
      <c r="L38" s="110">
        <f t="array" ref="L38">SUM(IF(ISBLANK('Codes published on the homepage'!J$5:J$805),0,IF('Codes published on the homepage'!J$5:J$805='Specifier frequency published'!$A38,1,0)))</f>
        <v>0</v>
      </c>
      <c r="M38" s="97" t="str">
        <f>" "&amp;VLOOKUP($A38,[0]!Qualifier,COLUMN(M38)/2+1)</f>
        <v xml:space="preserve"> </v>
      </c>
      <c r="N38" s="110">
        <f t="array" ref="N38">SUM(IF(ISBLANK('Codes published on the homepage'!K$5:K$805),0,IF('Codes published on the homepage'!K$5:K$805='Specifier frequency published'!$A38,1,0)))</f>
        <v>0</v>
      </c>
      <c r="O38" s="97" t="str">
        <f>" "&amp;VLOOKUP($A38,[0]!Qualifier,COLUMN(O38)/2+1)</f>
        <v xml:space="preserve"> </v>
      </c>
      <c r="P38" s="110">
        <f t="array" ref="P38">SUM(IF(ISBLANK('Codes published on the homepage'!L$5:L$805),0,IF('Codes published on the homepage'!L$5:L$805='Specifier frequency published'!$A38,1,0)))</f>
        <v>0</v>
      </c>
      <c r="Q38" s="111" t="str">
        <f>" "&amp;VLOOKUP($A38,[0]!Qualifier,COLUMN(Q38)/2+1)</f>
        <v xml:space="preserve"> </v>
      </c>
      <c r="R38" s="110">
        <f t="array" ref="R38">SUM(IF(ISBLANK('Codes published on the homepage'!M$5:M$805),0,IF('Codes published on the homepage'!M$5:M$805='Specifier frequency published'!$A38,1,0)))</f>
        <v>0</v>
      </c>
      <c r="S38" s="97" t="str">
        <f>" "&amp;VLOOKUP($A38,[0]!Qualifier,COLUMN(S38)/2+1)</f>
        <v xml:space="preserve"> </v>
      </c>
      <c r="T38" s="110">
        <f t="array" ref="T38">SUM(IF(ISBLANK('Codes published on the homepage'!N$5:N$805),0,IF('Codes published on the homepage'!N$5:N$805='Specifier frequency published'!$A38,1,0)))</f>
        <v>0</v>
      </c>
      <c r="U38" s="111" t="str">
        <f>" "&amp;VLOOKUP($A38,[0]!Qualifier,COLUMN(U38)/2+1)</f>
        <v xml:space="preserve"> </v>
      </c>
      <c r="V38" s="110">
        <f t="array" ref="V38">SUM(IF(ISBLANK('Codes published on the homepage'!O$5:O$805),0,IF('Codes published on the homepage'!O$5:O$805='Specifier frequency published'!$A38,1,0)))</f>
        <v>0</v>
      </c>
      <c r="W38" s="111" t="str">
        <f>" "&amp;VLOOKUP($A38,[0]!Qualifier,COLUMN(W38)/2+1)</f>
        <v xml:space="preserve"> </v>
      </c>
      <c r="X38" s="110">
        <f t="array" ref="X38">SUM(IF(ISBLANK('Codes published on the homepage'!P$5:P$805),0,IF('Codes published on the homepage'!P$5:P$805='Specifier frequency published'!$A38,1,0)))</f>
        <v>0</v>
      </c>
      <c r="Y38" s="97" t="str">
        <f>" "&amp;VLOOKUP($A38,[0]!Qualifier,COLUMN(Y38)/2+1)</f>
        <v xml:space="preserve"> </v>
      </c>
      <c r="Z38" s="110">
        <f t="array" ref="Z38">SUM(IF(ISBLANK('Codes published on the homepage'!Q$5:Q$805),0,IF('Codes published on the homepage'!Q$5:Q$805='Specifier frequency published'!$A38,1,0)))</f>
        <v>0</v>
      </c>
      <c r="AA38" s="111" t="str">
        <f>" "&amp;VLOOKUP($A38,[0]!Qualifier,COLUMN(AA38)/2+1)</f>
        <v xml:space="preserve"> </v>
      </c>
      <c r="AB38" s="110">
        <f t="array" ref="AB38">SUM(IF(ISBLANK('Codes published on the homepage'!R$5:R$805),0,IF('Codes published on the homepage'!R$5:R$805='Specifier frequency published'!$A38,1,0)))</f>
        <v>0</v>
      </c>
      <c r="AC38" s="97" t="str">
        <f>" "&amp;VLOOKUP($A38,[0]!Qualifier,COLUMN(AC38)/2+1)</f>
        <v xml:space="preserve"> </v>
      </c>
      <c r="AD38" s="110">
        <f t="array" ref="AD38">SUM(IF(ISBLANK('Codes published on the homepage'!S$5:S$805),0,IF('Codes published on the homepage'!S$5:S$805='Specifier frequency published'!$A38,1,0)))</f>
        <v>0</v>
      </c>
      <c r="AE38" s="111" t="str">
        <f>" "&amp;VLOOKUP($A38,[0]!Qualifier,COLUMN(AE38)/2+1)</f>
        <v xml:space="preserve"> </v>
      </c>
      <c r="AF38" s="110">
        <f t="array" ref="AF38">SUM(IF(ISBLANK('Codes published on the homepage'!T$5:T$805),0,IF('Codes published on the homepage'!T$5:T$805='Specifier frequency published'!$A38,1,0)))</f>
        <v>0</v>
      </c>
      <c r="AG38" s="97" t="str">
        <f>" "&amp;VLOOKUP($A38,[0]!Qualifier,COLUMN(AG38)/2+1)</f>
        <v xml:space="preserve"> </v>
      </c>
      <c r="AH38" s="110">
        <f t="array" ref="AH38">SUM(IF(ISBLANK('Codes published on the homepage'!U$5:U$805),0,IF('Codes published on the homepage'!U$5:U$805='Specifier frequency published'!$A38,1,0)))</f>
        <v>0</v>
      </c>
      <c r="AI38" s="149" t="str">
        <f>" "&amp;VLOOKUP($A38,[0]!Qualifier,COLUMN(AI38)/2+1)</f>
        <v xml:space="preserve"> </v>
      </c>
      <c r="AJ38" s="110">
        <f t="array" ref="AJ38">SUM(IF(ISBLANK('Codes published on the homepage'!V$5:V$805),0,IF('Codes published on the homepage'!V$5:V$805='Specifier frequency published'!$A38,1,0)))</f>
        <v>0</v>
      </c>
      <c r="AK38" s="97" t="str">
        <f>" "&amp;VLOOKUP($A38,[0]!Qualifier,COLUMN(AK38)/2+1)</f>
        <v xml:space="preserve"> CortBone</v>
      </c>
      <c r="AL38" s="254">
        <f t="array" ref="AL38">SUM(IF(ISBLANK('Codes published on the homepage'!W$5:W$805),0,IF('Codes published on the homepage'!W$5:W$805='Specifier frequency published'!$A38,1,0)))</f>
        <v>0</v>
      </c>
      <c r="AM38" s="111" t="str">
        <f>" "&amp;VLOOKUP($A38,[0]!Qualifier,COLUMN(AM38)/2+1)</f>
        <v xml:space="preserve"> </v>
      </c>
    </row>
    <row r="39" spans="1:39" x14ac:dyDescent="0.35">
      <c r="A39">
        <v>34</v>
      </c>
      <c r="B39" s="110">
        <f t="array" ref="B39">SUM(IF('Codes published on the homepage'!E$6:E$805='Specifier frequency published'!$A39,1,0))</f>
        <v>0</v>
      </c>
      <c r="C39" s="111" t="str">
        <f>" "&amp;VLOOKUP($A39,[0]!Qualifier,COLUMN(C39)-1)</f>
        <v xml:space="preserve"> </v>
      </c>
      <c r="D39" s="110">
        <f t="array" ref="D39">SUM(IF(ISBLANK('Codes published on the homepage'!F$5:F$805),0,IF('Codes published on the homepage'!F$5:F$805='Specifier frequency published'!$A39,1,0)))</f>
        <v>0</v>
      </c>
      <c r="E39" s="111" t="str">
        <f>" "&amp;VLOOKUP($A39,[0]!Qualifier,COLUMN(E39)/2+1)</f>
        <v xml:space="preserve"> </v>
      </c>
      <c r="F39" s="110">
        <f t="array" ref="F39">SUM(IF(ISBLANK('Codes published on the homepage'!G$5:G$805),0,IF('Codes published on the homepage'!G$5:G$805='Specifier frequency published'!$A39,1,0)))</f>
        <v>0</v>
      </c>
      <c r="G39" s="111" t="str">
        <f>" "&amp;VLOOKUP($A39,[0]!Qualifier,COLUMN(G39)/2+1)</f>
        <v xml:space="preserve"> </v>
      </c>
      <c r="H39" s="110">
        <f t="array" ref="H39">SUM(IF(ISBLANK('Codes published on the homepage'!H$5:H$805),0,IF('Codes published on the homepage'!H$5:H$805='Specifier frequency published'!$A39,1,0)))</f>
        <v>0</v>
      </c>
      <c r="I39" s="111" t="str">
        <f>" "&amp;VLOOKUP($A39,[0]!Qualifier,COLUMN(I39)/2+1)</f>
        <v xml:space="preserve"> </v>
      </c>
      <c r="J39" s="110">
        <f t="array" ref="J39">SUM(IF(ISBLANK('Codes published on the homepage'!I$5:I$805),0,IF('Codes published on the homepage'!I$5:I$805='Specifier frequency published'!$A39,1,0)))</f>
        <v>0</v>
      </c>
      <c r="K39" s="111" t="str">
        <f>" "&amp;VLOOKUP($A39,[0]!Qualifier,COLUMN(K39)/2+1)</f>
        <v xml:space="preserve"> </v>
      </c>
      <c r="L39" s="110">
        <f t="array" ref="L39">SUM(IF(ISBLANK('Codes published on the homepage'!J$5:J$805),0,IF('Codes published on the homepage'!J$5:J$805='Specifier frequency published'!$A39,1,0)))</f>
        <v>0</v>
      </c>
      <c r="M39" s="97" t="str">
        <f>" "&amp;VLOOKUP($A39,[0]!Qualifier,COLUMN(M39)/2+1)</f>
        <v xml:space="preserve"> </v>
      </c>
      <c r="N39" s="110">
        <f t="array" ref="N39">SUM(IF(ISBLANK('Codes published on the homepage'!K$5:K$805),0,IF('Codes published on the homepage'!K$5:K$805='Specifier frequency published'!$A39,1,0)))</f>
        <v>0</v>
      </c>
      <c r="O39" s="97" t="str">
        <f>" "&amp;VLOOKUP($A39,[0]!Qualifier,COLUMN(O39)/2+1)</f>
        <v xml:space="preserve"> </v>
      </c>
      <c r="P39" s="110">
        <f t="array" ref="P39">SUM(IF(ISBLANK('Codes published on the homepage'!L$5:L$805),0,IF('Codes published on the homepage'!L$5:L$805='Specifier frequency published'!$A39,1,0)))</f>
        <v>0</v>
      </c>
      <c r="Q39" s="111" t="str">
        <f>" "&amp;VLOOKUP($A39,[0]!Qualifier,COLUMN(Q39)/2+1)</f>
        <v xml:space="preserve"> </v>
      </c>
      <c r="R39" s="110">
        <f t="array" ref="R39">SUM(IF(ISBLANK('Codes published on the homepage'!M$5:M$805),0,IF('Codes published on the homepage'!M$5:M$805='Specifier frequency published'!$A39,1,0)))</f>
        <v>0</v>
      </c>
      <c r="S39" s="97" t="str">
        <f>" "&amp;VLOOKUP($A39,[0]!Qualifier,COLUMN(S39)/2+1)</f>
        <v xml:space="preserve"> </v>
      </c>
      <c r="T39" s="110">
        <f t="array" ref="T39">SUM(IF(ISBLANK('Codes published on the homepage'!N$5:N$805),0,IF('Codes published on the homepage'!N$5:N$805='Specifier frequency published'!$A39,1,0)))</f>
        <v>0</v>
      </c>
      <c r="U39" s="111" t="str">
        <f>" "&amp;VLOOKUP($A39,[0]!Qualifier,COLUMN(U39)/2+1)</f>
        <v xml:space="preserve"> </v>
      </c>
      <c r="V39" s="110">
        <f t="array" ref="V39">SUM(IF(ISBLANK('Codes published on the homepage'!O$5:O$805),0,IF('Codes published on the homepage'!O$5:O$805='Specifier frequency published'!$A39,1,0)))</f>
        <v>0</v>
      </c>
      <c r="W39" s="111" t="str">
        <f>" "&amp;VLOOKUP($A39,[0]!Qualifier,COLUMN(W39)/2+1)</f>
        <v xml:space="preserve"> </v>
      </c>
      <c r="X39" s="110">
        <f t="array" ref="X39">SUM(IF(ISBLANK('Codes published on the homepage'!P$5:P$805),0,IF('Codes published on the homepage'!P$5:P$805='Specifier frequency published'!$A39,1,0)))</f>
        <v>0</v>
      </c>
      <c r="Y39" s="97" t="str">
        <f>" "&amp;VLOOKUP($A39,[0]!Qualifier,COLUMN(Y39)/2+1)</f>
        <v xml:space="preserve"> </v>
      </c>
      <c r="Z39" s="110">
        <f t="array" ref="Z39">SUM(IF(ISBLANK('Codes published on the homepage'!Q$5:Q$805),0,IF('Codes published on the homepage'!Q$5:Q$805='Specifier frequency published'!$A39,1,0)))</f>
        <v>0</v>
      </c>
      <c r="AA39" s="111" t="str">
        <f>" "&amp;VLOOKUP($A39,[0]!Qualifier,COLUMN(AA39)/2+1)</f>
        <v xml:space="preserve"> </v>
      </c>
      <c r="AB39" s="110">
        <f t="array" ref="AB39">SUM(IF(ISBLANK('Codes published on the homepage'!R$5:R$805),0,IF('Codes published on the homepage'!R$5:R$805='Specifier frequency published'!$A39,1,0)))</f>
        <v>0</v>
      </c>
      <c r="AC39" s="97" t="str">
        <f>" "&amp;VLOOKUP($A39,[0]!Qualifier,COLUMN(AC39)/2+1)</f>
        <v xml:space="preserve"> </v>
      </c>
      <c r="AD39" s="110">
        <f t="array" ref="AD39">SUM(IF(ISBLANK('Codes published on the homepage'!S$5:S$805),0,IF('Codes published on the homepage'!S$5:S$805='Specifier frequency published'!$A39,1,0)))</f>
        <v>0</v>
      </c>
      <c r="AE39" s="111" t="str">
        <f>" "&amp;VLOOKUP($A39,[0]!Qualifier,COLUMN(AE39)/2+1)</f>
        <v xml:space="preserve"> </v>
      </c>
      <c r="AF39" s="110">
        <f t="array" ref="AF39">SUM(IF(ISBLANK('Codes published on the homepage'!T$5:T$805),0,IF('Codes published on the homepage'!T$5:T$805='Specifier frequency published'!$A39,1,0)))</f>
        <v>0</v>
      </c>
      <c r="AG39" s="97" t="str">
        <f>" "&amp;VLOOKUP($A39,[0]!Qualifier,COLUMN(AG39)/2+1)</f>
        <v xml:space="preserve"> </v>
      </c>
      <c r="AH39" s="110">
        <f t="array" ref="AH39">SUM(IF(ISBLANK('Codes published on the homepage'!U$5:U$805),0,IF('Codes published on the homepage'!U$5:U$805='Specifier frequency published'!$A39,1,0)))</f>
        <v>0</v>
      </c>
      <c r="AI39" s="149" t="str">
        <f>" "&amp;VLOOKUP($A39,[0]!Qualifier,COLUMN(AI39)/2+1)</f>
        <v xml:space="preserve"> </v>
      </c>
      <c r="AJ39" s="110">
        <f t="array" ref="AJ39">SUM(IF(ISBLANK('Codes published on the homepage'!V$5:V$805),0,IF('Codes published on the homepage'!V$5:V$805='Specifier frequency published'!$A39,1,0)))</f>
        <v>0</v>
      </c>
      <c r="AK39" s="97" t="str">
        <f>" "&amp;VLOOKUP($A39,[0]!Qualifier,COLUMN(AK39)/2+1)</f>
        <v xml:space="preserve"> WholeBone</v>
      </c>
      <c r="AL39" s="254">
        <f t="array" ref="AL39">SUM(IF(ISBLANK('Codes published on the homepage'!W$5:W$805),0,IF('Codes published on the homepage'!W$5:W$805='Specifier frequency published'!$A39,1,0)))</f>
        <v>0</v>
      </c>
      <c r="AM39" s="111" t="str">
        <f>" "&amp;VLOOKUP($A39,[0]!Qualifier,COLUMN(AM39)/2+1)</f>
        <v xml:space="preserve"> </v>
      </c>
    </row>
    <row r="40" spans="1:39" x14ac:dyDescent="0.35">
      <c r="A40">
        <v>35</v>
      </c>
      <c r="B40" s="110">
        <f t="array" ref="B40">SUM(IF('Codes published on the homepage'!E$6:E$805='Specifier frequency published'!$A40,1,0))</f>
        <v>0</v>
      </c>
      <c r="C40" s="111" t="str">
        <f>" "&amp;VLOOKUP($A40,[0]!Qualifier,COLUMN(C40)-1)</f>
        <v xml:space="preserve"> </v>
      </c>
      <c r="D40" s="110">
        <f t="array" ref="D40">SUM(IF(ISBLANK('Codes published on the homepage'!F$5:F$805),0,IF('Codes published on the homepage'!F$5:F$805='Specifier frequency published'!$A40,1,0)))</f>
        <v>0</v>
      </c>
      <c r="E40" s="111" t="str">
        <f>" "&amp;VLOOKUP($A40,[0]!Qualifier,COLUMN(E40)/2+1)</f>
        <v xml:space="preserve"> </v>
      </c>
      <c r="F40" s="110">
        <f t="array" ref="F40">SUM(IF(ISBLANK('Codes published on the homepage'!G$5:G$805),0,IF('Codes published on the homepage'!G$5:G$805='Specifier frequency published'!$A40,1,0)))</f>
        <v>0</v>
      </c>
      <c r="G40" s="111" t="str">
        <f>" "&amp;VLOOKUP($A40,[0]!Qualifier,COLUMN(G40)/2+1)</f>
        <v xml:space="preserve"> </v>
      </c>
      <c r="H40" s="110">
        <f t="array" ref="H40">SUM(IF(ISBLANK('Codes published on the homepage'!H$5:H$805),0,IF('Codes published on the homepage'!H$5:H$805='Specifier frequency published'!$A40,1,0)))</f>
        <v>0</v>
      </c>
      <c r="I40" s="111" t="str">
        <f>" "&amp;VLOOKUP($A40,[0]!Qualifier,COLUMN(I40)/2+1)</f>
        <v xml:space="preserve"> </v>
      </c>
      <c r="J40" s="110">
        <f t="array" ref="J40">SUM(IF(ISBLANK('Codes published on the homepage'!I$5:I$805),0,IF('Codes published on the homepage'!I$5:I$805='Specifier frequency published'!$A40,1,0)))</f>
        <v>0</v>
      </c>
      <c r="K40" s="111" t="str">
        <f>" "&amp;VLOOKUP($A40,[0]!Qualifier,COLUMN(K40)/2+1)</f>
        <v xml:space="preserve"> </v>
      </c>
      <c r="L40" s="110">
        <f t="array" ref="L40">SUM(IF(ISBLANK('Codes published on the homepage'!J$5:J$805),0,IF('Codes published on the homepage'!J$5:J$805='Specifier frequency published'!$A40,1,0)))</f>
        <v>0</v>
      </c>
      <c r="M40" s="97" t="str">
        <f>" "&amp;VLOOKUP($A40,[0]!Qualifier,COLUMN(M40)/2+1)</f>
        <v xml:space="preserve"> </v>
      </c>
      <c r="N40" s="110">
        <f t="array" ref="N40">SUM(IF(ISBLANK('Codes published on the homepage'!K$5:K$805),0,IF('Codes published on the homepage'!K$5:K$805='Specifier frequency published'!$A40,1,0)))</f>
        <v>0</v>
      </c>
      <c r="O40" s="97" t="str">
        <f>" "&amp;VLOOKUP($A40,[0]!Qualifier,COLUMN(O40)/2+1)</f>
        <v xml:space="preserve"> </v>
      </c>
      <c r="P40" s="110">
        <f t="array" ref="P40">SUM(IF(ISBLANK('Codes published on the homepage'!L$5:L$805),0,IF('Codes published on the homepage'!L$5:L$805='Specifier frequency published'!$A40,1,0)))</f>
        <v>0</v>
      </c>
      <c r="Q40" s="111" t="str">
        <f>" "&amp;VLOOKUP($A40,[0]!Qualifier,COLUMN(Q40)/2+1)</f>
        <v xml:space="preserve"> </v>
      </c>
      <c r="R40" s="110">
        <f t="array" ref="R40">SUM(IF(ISBLANK('Codes published on the homepage'!M$5:M$805),0,IF('Codes published on the homepage'!M$5:M$805='Specifier frequency published'!$A40,1,0)))</f>
        <v>0</v>
      </c>
      <c r="S40" s="97" t="str">
        <f>" "&amp;VLOOKUP($A40,[0]!Qualifier,COLUMN(S40)/2+1)</f>
        <v xml:space="preserve"> </v>
      </c>
      <c r="T40" s="110">
        <f t="array" ref="T40">SUM(IF(ISBLANK('Codes published on the homepage'!N$5:N$805),0,IF('Codes published on the homepage'!N$5:N$805='Specifier frequency published'!$A40,1,0)))</f>
        <v>0</v>
      </c>
      <c r="U40" s="111" t="str">
        <f>" "&amp;VLOOKUP($A40,[0]!Qualifier,COLUMN(U40)/2+1)</f>
        <v xml:space="preserve"> </v>
      </c>
      <c r="V40" s="110">
        <f t="array" ref="V40">SUM(IF(ISBLANK('Codes published on the homepage'!O$5:O$805),0,IF('Codes published on the homepage'!O$5:O$805='Specifier frequency published'!$A40,1,0)))</f>
        <v>0</v>
      </c>
      <c r="W40" s="111" t="str">
        <f>" "&amp;VLOOKUP($A40,[0]!Qualifier,COLUMN(W40)/2+1)</f>
        <v xml:space="preserve"> </v>
      </c>
      <c r="X40" s="110">
        <f t="array" ref="X40">SUM(IF(ISBLANK('Codes published on the homepage'!P$5:P$805),0,IF('Codes published on the homepage'!P$5:P$805='Specifier frequency published'!$A40,1,0)))</f>
        <v>0</v>
      </c>
      <c r="Y40" s="97" t="str">
        <f>" "&amp;VLOOKUP($A40,[0]!Qualifier,COLUMN(Y40)/2+1)</f>
        <v xml:space="preserve"> </v>
      </c>
      <c r="Z40" s="110">
        <f t="array" ref="Z40">SUM(IF(ISBLANK('Codes published on the homepage'!Q$5:Q$805),0,IF('Codes published on the homepage'!Q$5:Q$805='Specifier frequency published'!$A40,1,0)))</f>
        <v>0</v>
      </c>
      <c r="AA40" s="111" t="str">
        <f>" "&amp;VLOOKUP($A40,[0]!Qualifier,COLUMN(AA40)/2+1)</f>
        <v xml:space="preserve"> </v>
      </c>
      <c r="AB40" s="110">
        <f t="array" ref="AB40">SUM(IF(ISBLANK('Codes published on the homepage'!R$5:R$805),0,IF('Codes published on the homepage'!R$5:R$805='Specifier frequency published'!$A40,1,0)))</f>
        <v>0</v>
      </c>
      <c r="AC40" s="97" t="str">
        <f>" "&amp;VLOOKUP($A40,[0]!Qualifier,COLUMN(AC40)/2+1)</f>
        <v xml:space="preserve"> </v>
      </c>
      <c r="AD40" s="110">
        <f t="array" ref="AD40">SUM(IF(ISBLANK('Codes published on the homepage'!S$5:S$805),0,IF('Codes published on the homepage'!S$5:S$805='Specifier frequency published'!$A40,1,0)))</f>
        <v>0</v>
      </c>
      <c r="AE40" s="111" t="str">
        <f>" "&amp;VLOOKUP($A40,[0]!Qualifier,COLUMN(AE40)/2+1)</f>
        <v xml:space="preserve"> </v>
      </c>
      <c r="AF40" s="110">
        <f t="array" ref="AF40">SUM(IF(ISBLANK('Codes published on the homepage'!T$5:T$805),0,IF('Codes published on the homepage'!T$5:T$805='Specifier frequency published'!$A40,1,0)))</f>
        <v>0</v>
      </c>
      <c r="AG40" s="97" t="str">
        <f>" "&amp;VLOOKUP($A40,[0]!Qualifier,COLUMN(AG40)/2+1)</f>
        <v xml:space="preserve"> </v>
      </c>
      <c r="AH40" s="110">
        <f t="array" ref="AH40">SUM(IF(ISBLANK('Codes published on the homepage'!U$5:U$805),0,IF('Codes published on the homepage'!U$5:U$805='Specifier frequency published'!$A40,1,0)))</f>
        <v>0</v>
      </c>
      <c r="AI40" s="149" t="str">
        <f>" "&amp;VLOOKUP($A40,[0]!Qualifier,COLUMN(AI40)/2+1)</f>
        <v xml:space="preserve"> </v>
      </c>
      <c r="AJ40" s="110">
        <f t="array" ref="AJ40">SUM(IF(ISBLANK('Codes published on the homepage'!V$5:V$805),0,IF('Codes published on the homepage'!V$5:V$805='Specifier frequency published'!$A40,1,0)))</f>
        <v>0</v>
      </c>
      <c r="AK40" s="97" t="str">
        <f>" "&amp;VLOOKUP($A40,[0]!Qualifier,COLUMN(AK40)/2+1)</f>
        <v xml:space="preserve"> DeminBone</v>
      </c>
      <c r="AL40" s="254">
        <f t="array" ref="AL40">SUM(IF(ISBLANK('Codes published on the homepage'!W$5:W$805),0,IF('Codes published on the homepage'!W$5:W$805='Specifier frequency published'!$A40,1,0)))</f>
        <v>0</v>
      </c>
      <c r="AM40" s="111" t="str">
        <f>" "&amp;VLOOKUP($A40,[0]!Qualifier,COLUMN(AM40)/2+1)</f>
        <v xml:space="preserve"> </v>
      </c>
    </row>
    <row r="41" spans="1:39" x14ac:dyDescent="0.35">
      <c r="A41">
        <v>36</v>
      </c>
      <c r="B41" s="110">
        <f t="array" ref="B41">SUM(IF('Codes published on the homepage'!E$6:E$805='Specifier frequency published'!$A41,1,0))</f>
        <v>0</v>
      </c>
      <c r="C41" s="111" t="str">
        <f>" "&amp;VLOOKUP($A41,[0]!Qualifier,COLUMN(C41)-1)</f>
        <v xml:space="preserve"> </v>
      </c>
      <c r="D41" s="110">
        <f t="array" ref="D41">SUM(IF(ISBLANK('Codes published on the homepage'!F$5:F$805),0,IF('Codes published on the homepage'!F$5:F$805='Specifier frequency published'!$A41,1,0)))</f>
        <v>0</v>
      </c>
      <c r="E41" s="111" t="str">
        <f>" "&amp;VLOOKUP($A41,[0]!Qualifier,COLUMN(E41)/2+1)</f>
        <v xml:space="preserve"> </v>
      </c>
      <c r="F41" s="110">
        <f t="array" ref="F41">SUM(IF(ISBLANK('Codes published on the homepage'!G$5:G$805),0,IF('Codes published on the homepage'!G$5:G$805='Specifier frequency published'!$A41,1,0)))</f>
        <v>0</v>
      </c>
      <c r="G41" s="111" t="str">
        <f>" "&amp;VLOOKUP($A41,[0]!Qualifier,COLUMN(G41)/2+1)</f>
        <v xml:space="preserve"> </v>
      </c>
      <c r="H41" s="110">
        <f t="array" ref="H41">SUM(IF(ISBLANK('Codes published on the homepage'!H$5:H$805),0,IF('Codes published on the homepage'!H$5:H$805='Specifier frequency published'!$A41,1,0)))</f>
        <v>0</v>
      </c>
      <c r="I41" s="111" t="str">
        <f>" "&amp;VLOOKUP($A41,[0]!Qualifier,COLUMN(I41)/2+1)</f>
        <v xml:space="preserve"> </v>
      </c>
      <c r="J41" s="110">
        <f t="array" ref="J41">SUM(IF(ISBLANK('Codes published on the homepage'!I$5:I$805),0,IF('Codes published on the homepage'!I$5:I$805='Specifier frequency published'!$A41,1,0)))</f>
        <v>0</v>
      </c>
      <c r="K41" s="111" t="str">
        <f>" "&amp;VLOOKUP($A41,[0]!Qualifier,COLUMN(K41)/2+1)</f>
        <v xml:space="preserve"> </v>
      </c>
      <c r="L41" s="110">
        <f t="array" ref="L41">SUM(IF(ISBLANK('Codes published on the homepage'!J$5:J$805),0,IF('Codes published on the homepage'!J$5:J$805='Specifier frequency published'!$A41,1,0)))</f>
        <v>0</v>
      </c>
      <c r="M41" s="97" t="str">
        <f>" "&amp;VLOOKUP($A41,[0]!Qualifier,COLUMN(M41)/2+1)</f>
        <v xml:space="preserve"> </v>
      </c>
      <c r="N41" s="110">
        <f t="array" ref="N41">SUM(IF(ISBLANK('Codes published on the homepage'!K$5:K$805),0,IF('Codes published on the homepage'!K$5:K$805='Specifier frequency published'!$A41,1,0)))</f>
        <v>0</v>
      </c>
      <c r="O41" s="97" t="str">
        <f>" "&amp;VLOOKUP($A41,[0]!Qualifier,COLUMN(O41)/2+1)</f>
        <v xml:space="preserve"> </v>
      </c>
      <c r="P41" s="110">
        <f t="array" ref="P41">SUM(IF(ISBLANK('Codes published on the homepage'!L$5:L$805),0,IF('Codes published on the homepage'!L$5:L$805='Specifier frequency published'!$A41,1,0)))</f>
        <v>0</v>
      </c>
      <c r="Q41" s="111" t="str">
        <f>" "&amp;VLOOKUP($A41,[0]!Qualifier,COLUMN(Q41)/2+1)</f>
        <v xml:space="preserve"> </v>
      </c>
      <c r="R41" s="110">
        <f t="array" ref="R41">SUM(IF(ISBLANK('Codes published on the homepage'!M$5:M$805),0,IF('Codes published on the homepage'!M$5:M$805='Specifier frequency published'!$A41,1,0)))</f>
        <v>0</v>
      </c>
      <c r="S41" s="97" t="str">
        <f>" "&amp;VLOOKUP($A41,[0]!Qualifier,COLUMN(S41)/2+1)</f>
        <v xml:space="preserve"> </v>
      </c>
      <c r="T41" s="110">
        <f t="array" ref="T41">SUM(IF(ISBLANK('Codes published on the homepage'!N$5:N$805),0,IF('Codes published on the homepage'!N$5:N$805='Specifier frequency published'!$A41,1,0)))</f>
        <v>0</v>
      </c>
      <c r="U41" s="111" t="str">
        <f>" "&amp;VLOOKUP($A41,[0]!Qualifier,COLUMN(U41)/2+1)</f>
        <v xml:space="preserve"> </v>
      </c>
      <c r="V41" s="110">
        <f t="array" ref="V41">SUM(IF(ISBLANK('Codes published on the homepage'!O$5:O$805),0,IF('Codes published on the homepage'!O$5:O$805='Specifier frequency published'!$A41,1,0)))</f>
        <v>0</v>
      </c>
      <c r="W41" s="111" t="str">
        <f>" "&amp;VLOOKUP($A41,[0]!Qualifier,COLUMN(W41)/2+1)</f>
        <v xml:space="preserve"> </v>
      </c>
      <c r="X41" s="110">
        <f t="array" ref="X41">SUM(IF(ISBLANK('Codes published on the homepage'!P$5:P$805),0,IF('Codes published on the homepage'!P$5:P$805='Specifier frequency published'!$A41,1,0)))</f>
        <v>0</v>
      </c>
      <c r="Y41" s="97" t="str">
        <f>" "&amp;VLOOKUP($A41,[0]!Qualifier,COLUMN(Y41)/2+1)</f>
        <v xml:space="preserve"> </v>
      </c>
      <c r="Z41" s="110">
        <f t="array" ref="Z41">SUM(IF(ISBLANK('Codes published on the homepage'!Q$5:Q$805),0,IF('Codes published on the homepage'!Q$5:Q$805='Specifier frequency published'!$A41,1,0)))</f>
        <v>0</v>
      </c>
      <c r="AA41" s="111" t="str">
        <f>" "&amp;VLOOKUP($A41,[0]!Qualifier,COLUMN(AA41)/2+1)</f>
        <v xml:space="preserve"> </v>
      </c>
      <c r="AB41" s="110">
        <f t="array" ref="AB41">SUM(IF(ISBLANK('Codes published on the homepage'!R$5:R$805),0,IF('Codes published on the homepage'!R$5:R$805='Specifier frequency published'!$A41,1,0)))</f>
        <v>0</v>
      </c>
      <c r="AC41" s="97" t="str">
        <f>" "&amp;VLOOKUP($A41,[0]!Qualifier,COLUMN(AC41)/2+1)</f>
        <v xml:space="preserve"> </v>
      </c>
      <c r="AD41" s="110">
        <f t="array" ref="AD41">SUM(IF(ISBLANK('Codes published on the homepage'!S$5:S$805),0,IF('Codes published on the homepage'!S$5:S$805='Specifier frequency published'!$A41,1,0)))</f>
        <v>0</v>
      </c>
      <c r="AE41" s="111" t="str">
        <f>" "&amp;VLOOKUP($A41,[0]!Qualifier,COLUMN(AE41)/2+1)</f>
        <v xml:space="preserve"> </v>
      </c>
      <c r="AF41" s="110">
        <f t="array" ref="AF41">SUM(IF(ISBLANK('Codes published on the homepage'!T$5:T$805),0,IF('Codes published on the homepage'!T$5:T$805='Specifier frequency published'!$A41,1,0)))</f>
        <v>0</v>
      </c>
      <c r="AG41" s="97" t="str">
        <f>" "&amp;VLOOKUP($A41,[0]!Qualifier,COLUMN(AG41)/2+1)</f>
        <v xml:space="preserve"> </v>
      </c>
      <c r="AH41" s="110">
        <f t="array" ref="AH41">SUM(IF(ISBLANK('Codes published on the homepage'!U$5:U$805),0,IF('Codes published on the homepage'!U$5:U$805='Specifier frequency published'!$A41,1,0)))</f>
        <v>0</v>
      </c>
      <c r="AI41" s="149" t="str">
        <f>" "&amp;VLOOKUP($A41,[0]!Qualifier,COLUMN(AI41)/2+1)</f>
        <v xml:space="preserve"> </v>
      </c>
      <c r="AJ41" s="110">
        <f t="array" ref="AJ41">SUM(IF(ISBLANK('Codes published on the homepage'!V$5:V$805),0,IF('Codes published on the homepage'!V$5:V$805='Specifier frequency published'!$A41,1,0)))</f>
        <v>0</v>
      </c>
      <c r="AK41" s="97" t="str">
        <f>" "&amp;VLOOKUP($A41,[0]!Qualifier,COLUMN(AK41)/2+1)</f>
        <v xml:space="preserve"> FemorHead</v>
      </c>
      <c r="AL41" s="254">
        <f t="array" ref="AL41">SUM(IF(ISBLANK('Codes published on the homepage'!W$5:W$805),0,IF('Codes published on the homepage'!W$5:W$805='Specifier frequency published'!$A41,1,0)))</f>
        <v>0</v>
      </c>
      <c r="AM41" s="111" t="str">
        <f>" "&amp;VLOOKUP($A41,[0]!Qualifier,COLUMN(AM41)/2+1)</f>
        <v xml:space="preserve"> </v>
      </c>
    </row>
    <row r="42" spans="1:39" x14ac:dyDescent="0.35">
      <c r="A42">
        <v>37</v>
      </c>
      <c r="B42" s="110">
        <f t="array" ref="B42">SUM(IF('Codes published on the homepage'!E$6:E$805='Specifier frequency published'!$A42,1,0))</f>
        <v>0</v>
      </c>
      <c r="C42" s="111" t="str">
        <f>" "&amp;VLOOKUP($A42,[0]!Qualifier,COLUMN(C42)-1)</f>
        <v xml:space="preserve"> </v>
      </c>
      <c r="D42" s="110">
        <f t="array" ref="D42">SUM(IF(ISBLANK('Codes published on the homepage'!F$5:F$805),0,IF('Codes published on the homepage'!F$5:F$805='Specifier frequency published'!$A42,1,0)))</f>
        <v>0</v>
      </c>
      <c r="E42" s="111" t="str">
        <f>" "&amp;VLOOKUP($A42,[0]!Qualifier,COLUMN(E42)/2+1)</f>
        <v xml:space="preserve"> </v>
      </c>
      <c r="F42" s="110">
        <f t="array" ref="F42">SUM(IF(ISBLANK('Codes published on the homepage'!G$5:G$805),0,IF('Codes published on the homepage'!G$5:G$805='Specifier frequency published'!$A42,1,0)))</f>
        <v>0</v>
      </c>
      <c r="G42" s="111" t="str">
        <f>" "&amp;VLOOKUP($A42,[0]!Qualifier,COLUMN(G42)/2+1)</f>
        <v xml:space="preserve"> </v>
      </c>
      <c r="H42" s="110">
        <f t="array" ref="H42">SUM(IF(ISBLANK('Codes published on the homepage'!H$5:H$805),0,IF('Codes published on the homepage'!H$5:H$805='Specifier frequency published'!$A42,1,0)))</f>
        <v>0</v>
      </c>
      <c r="I42" s="111" t="str">
        <f>" "&amp;VLOOKUP($A42,[0]!Qualifier,COLUMN(I42)/2+1)</f>
        <v xml:space="preserve"> </v>
      </c>
      <c r="J42" s="110">
        <f t="array" ref="J42">SUM(IF(ISBLANK('Codes published on the homepage'!I$5:I$805),0,IF('Codes published on the homepage'!I$5:I$805='Specifier frequency published'!$A42,1,0)))</f>
        <v>0</v>
      </c>
      <c r="K42" s="111" t="str">
        <f>" "&amp;VLOOKUP($A42,[0]!Qualifier,COLUMN(K42)/2+1)</f>
        <v xml:space="preserve"> </v>
      </c>
      <c r="L42" s="110">
        <f t="array" ref="L42">SUM(IF(ISBLANK('Codes published on the homepage'!J$5:J$805),0,IF('Codes published on the homepage'!J$5:J$805='Specifier frequency published'!$A42,1,0)))</f>
        <v>0</v>
      </c>
      <c r="M42" s="97" t="str">
        <f>" "&amp;VLOOKUP($A42,[0]!Qualifier,COLUMN(M42)/2+1)</f>
        <v xml:space="preserve"> </v>
      </c>
      <c r="N42" s="110">
        <f t="array" ref="N42">SUM(IF(ISBLANK('Codes published on the homepage'!K$5:K$805),0,IF('Codes published on the homepage'!K$5:K$805='Specifier frequency published'!$A42,1,0)))</f>
        <v>0</v>
      </c>
      <c r="O42" s="97" t="str">
        <f>" "&amp;VLOOKUP($A42,[0]!Qualifier,COLUMN(O42)/2+1)</f>
        <v xml:space="preserve"> </v>
      </c>
      <c r="P42" s="110">
        <f t="array" ref="P42">SUM(IF(ISBLANK('Codes published on the homepage'!L$5:L$805),0,IF('Codes published on the homepage'!L$5:L$805='Specifier frequency published'!$A42,1,0)))</f>
        <v>0</v>
      </c>
      <c r="Q42" s="111" t="str">
        <f>" "&amp;VLOOKUP($A42,[0]!Qualifier,COLUMN(Q42)/2+1)</f>
        <v xml:space="preserve"> </v>
      </c>
      <c r="R42" s="110">
        <f t="array" ref="R42">SUM(IF(ISBLANK('Codes published on the homepage'!M$5:M$805),0,IF('Codes published on the homepage'!M$5:M$805='Specifier frequency published'!$A42,1,0)))</f>
        <v>0</v>
      </c>
      <c r="S42" s="97" t="str">
        <f>" "&amp;VLOOKUP($A42,[0]!Qualifier,COLUMN(S42)/2+1)</f>
        <v xml:space="preserve"> </v>
      </c>
      <c r="T42" s="110">
        <f t="array" ref="T42">SUM(IF(ISBLANK('Codes published on the homepage'!N$5:N$805),0,IF('Codes published on the homepage'!N$5:N$805='Specifier frequency published'!$A42,1,0)))</f>
        <v>0</v>
      </c>
      <c r="U42" s="111" t="str">
        <f>" "&amp;VLOOKUP($A42,[0]!Qualifier,COLUMN(U42)/2+1)</f>
        <v xml:space="preserve"> </v>
      </c>
      <c r="V42" s="110">
        <f t="array" ref="V42">SUM(IF(ISBLANK('Codes published on the homepage'!O$5:O$805),0,IF('Codes published on the homepage'!O$5:O$805='Specifier frequency published'!$A42,1,0)))</f>
        <v>0</v>
      </c>
      <c r="W42" s="111" t="str">
        <f>" "&amp;VLOOKUP($A42,[0]!Qualifier,COLUMN(W42)/2+1)</f>
        <v xml:space="preserve"> </v>
      </c>
      <c r="X42" s="110">
        <f t="array" ref="X42">SUM(IF(ISBLANK('Codes published on the homepage'!P$5:P$805),0,IF('Codes published on the homepage'!P$5:P$805='Specifier frequency published'!$A42,1,0)))</f>
        <v>0</v>
      </c>
      <c r="Y42" s="97" t="str">
        <f>" "&amp;VLOOKUP($A42,[0]!Qualifier,COLUMN(Y42)/2+1)</f>
        <v xml:space="preserve"> </v>
      </c>
      <c r="Z42" s="110">
        <f t="array" ref="Z42">SUM(IF(ISBLANK('Codes published on the homepage'!Q$5:Q$805),0,IF('Codes published on the homepage'!Q$5:Q$805='Specifier frequency published'!$A42,1,0)))</f>
        <v>0</v>
      </c>
      <c r="AA42" s="111" t="str">
        <f>" "&amp;VLOOKUP($A42,[0]!Qualifier,COLUMN(AA42)/2+1)</f>
        <v xml:space="preserve"> </v>
      </c>
      <c r="AB42" s="110">
        <f t="array" ref="AB42">SUM(IF(ISBLANK('Codes published on the homepage'!R$5:R$805),0,IF('Codes published on the homepage'!R$5:R$805='Specifier frequency published'!$A42,1,0)))</f>
        <v>0</v>
      </c>
      <c r="AC42" s="97" t="str">
        <f>" "&amp;VLOOKUP($A42,[0]!Qualifier,COLUMN(AC42)/2+1)</f>
        <v xml:space="preserve"> </v>
      </c>
      <c r="AD42" s="110">
        <f t="array" ref="AD42">SUM(IF(ISBLANK('Codes published on the homepage'!S$5:S$805),0,IF('Codes published on the homepage'!S$5:S$805='Specifier frequency published'!$A42,1,0)))</f>
        <v>0</v>
      </c>
      <c r="AE42" s="111" t="str">
        <f>" "&amp;VLOOKUP($A42,[0]!Qualifier,COLUMN(AE42)/2+1)</f>
        <v xml:space="preserve"> </v>
      </c>
      <c r="AF42" s="110">
        <f t="array" ref="AF42">SUM(IF(ISBLANK('Codes published on the homepage'!T$5:T$805),0,IF('Codes published on the homepage'!T$5:T$805='Specifier frequency published'!$A42,1,0)))</f>
        <v>0</v>
      </c>
      <c r="AG42" s="97" t="str">
        <f>" "&amp;VLOOKUP($A42,[0]!Qualifier,COLUMN(AG42)/2+1)</f>
        <v xml:space="preserve"> </v>
      </c>
      <c r="AH42" s="110">
        <f t="array" ref="AH42">SUM(IF(ISBLANK('Codes published on the homepage'!U$5:U$805),0,IF('Codes published on the homepage'!U$5:U$805='Specifier frequency published'!$A42,1,0)))</f>
        <v>0</v>
      </c>
      <c r="AI42" s="149" t="str">
        <f>" "&amp;VLOOKUP($A42,[0]!Qualifier,COLUMN(AI42)/2+1)</f>
        <v xml:space="preserve"> </v>
      </c>
      <c r="AJ42" s="110">
        <f t="array" ref="AJ42">SUM(IF(ISBLANK('Codes published on the homepage'!V$5:V$805),0,IF('Codes published on the homepage'!V$5:V$805='Specifier frequency published'!$A42,1,0)))</f>
        <v>0</v>
      </c>
      <c r="AK42" s="97" t="str">
        <f>" "&amp;VLOOKUP($A42,[0]!Qualifier,COLUMN(AK42)/2+1)</f>
        <v xml:space="preserve"> CortCancBone</v>
      </c>
      <c r="AL42" s="254">
        <f t="array" ref="AL42">SUM(IF(ISBLANK('Codes published on the homepage'!W$5:W$805),0,IF('Codes published on the homepage'!W$5:W$805='Specifier frequency published'!$A42,1,0)))</f>
        <v>0</v>
      </c>
      <c r="AM42" s="111" t="str">
        <f>" "&amp;VLOOKUP($A42,[0]!Qualifier,COLUMN(AM42)/2+1)</f>
        <v xml:space="preserve"> </v>
      </c>
    </row>
    <row r="43" spans="1:39" x14ac:dyDescent="0.35">
      <c r="A43">
        <v>38</v>
      </c>
      <c r="B43" s="110">
        <f t="array" ref="B43">SUM(IF('Codes published on the homepage'!E$6:E$805='Specifier frequency published'!$A43,1,0))</f>
        <v>0</v>
      </c>
      <c r="C43" s="111" t="str">
        <f>" "&amp;VLOOKUP($A43,[0]!Qualifier,COLUMN(C43)-1)</f>
        <v xml:space="preserve"> </v>
      </c>
      <c r="D43" s="110">
        <f t="array" ref="D43">SUM(IF(ISBLANK('Codes published on the homepage'!F$5:F$805),0,IF('Codes published on the homepage'!F$5:F$805='Specifier frequency published'!$A43,1,0)))</f>
        <v>0</v>
      </c>
      <c r="E43" s="111" t="str">
        <f>" "&amp;VLOOKUP($A43,[0]!Qualifier,COLUMN(E43)/2+1)</f>
        <v xml:space="preserve"> </v>
      </c>
      <c r="F43" s="110">
        <f t="array" ref="F43">SUM(IF(ISBLANK('Codes published on the homepage'!G$5:G$805),0,IF('Codes published on the homepage'!G$5:G$805='Specifier frequency published'!$A43,1,0)))</f>
        <v>0</v>
      </c>
      <c r="G43" s="111" t="str">
        <f>" "&amp;VLOOKUP($A43,[0]!Qualifier,COLUMN(G43)/2+1)</f>
        <v xml:space="preserve"> </v>
      </c>
      <c r="H43" s="110">
        <f t="array" ref="H43">SUM(IF(ISBLANK('Codes published on the homepage'!H$5:H$805),0,IF('Codes published on the homepage'!H$5:H$805='Specifier frequency published'!$A43,1,0)))</f>
        <v>0</v>
      </c>
      <c r="I43" s="111" t="str">
        <f>" "&amp;VLOOKUP($A43,[0]!Qualifier,COLUMN(I43)/2+1)</f>
        <v xml:space="preserve"> </v>
      </c>
      <c r="J43" s="110">
        <f t="array" ref="J43">SUM(IF(ISBLANK('Codes published on the homepage'!I$5:I$805),0,IF('Codes published on the homepage'!I$5:I$805='Specifier frequency published'!$A43,1,0)))</f>
        <v>0</v>
      </c>
      <c r="K43" s="111" t="str">
        <f>" "&amp;VLOOKUP($A43,[0]!Qualifier,COLUMN(K43)/2+1)</f>
        <v xml:space="preserve"> </v>
      </c>
      <c r="L43" s="110">
        <f t="array" ref="L43">SUM(IF(ISBLANK('Codes published on the homepage'!J$5:J$805),0,IF('Codes published on the homepage'!J$5:J$805='Specifier frequency published'!$A43,1,0)))</f>
        <v>0</v>
      </c>
      <c r="M43" s="97" t="str">
        <f>" "&amp;VLOOKUP($A43,[0]!Qualifier,COLUMN(M43)/2+1)</f>
        <v xml:space="preserve"> </v>
      </c>
      <c r="N43" s="110">
        <f t="array" ref="N43">SUM(IF(ISBLANK('Codes published on the homepage'!K$5:K$805),0,IF('Codes published on the homepage'!K$5:K$805='Specifier frequency published'!$A43,1,0)))</f>
        <v>0</v>
      </c>
      <c r="O43" s="97" t="str">
        <f>" "&amp;VLOOKUP($A43,[0]!Qualifier,COLUMN(O43)/2+1)</f>
        <v xml:space="preserve"> </v>
      </c>
      <c r="P43" s="110">
        <f t="array" ref="P43">SUM(IF(ISBLANK('Codes published on the homepage'!L$5:L$805),0,IF('Codes published on the homepage'!L$5:L$805='Specifier frequency published'!$A43,1,0)))</f>
        <v>0</v>
      </c>
      <c r="Q43" s="111" t="str">
        <f>" "&amp;VLOOKUP($A43,[0]!Qualifier,COLUMN(Q43)/2+1)</f>
        <v xml:space="preserve"> </v>
      </c>
      <c r="R43" s="110">
        <f t="array" ref="R43">SUM(IF(ISBLANK('Codes published on the homepage'!M$5:M$805),0,IF('Codes published on the homepage'!M$5:M$805='Specifier frequency published'!$A43,1,0)))</f>
        <v>0</v>
      </c>
      <c r="S43" s="97" t="str">
        <f>" "&amp;VLOOKUP($A43,[0]!Qualifier,COLUMN(S43)/2+1)</f>
        <v xml:space="preserve"> </v>
      </c>
      <c r="T43" s="110">
        <f t="array" ref="T43">SUM(IF(ISBLANK('Codes published on the homepage'!N$5:N$805),0,IF('Codes published on the homepage'!N$5:N$805='Specifier frequency published'!$A43,1,0)))</f>
        <v>0</v>
      </c>
      <c r="U43" s="111" t="str">
        <f>" "&amp;VLOOKUP($A43,[0]!Qualifier,COLUMN(U43)/2+1)</f>
        <v xml:space="preserve"> </v>
      </c>
      <c r="V43" s="110">
        <f t="array" ref="V43">SUM(IF(ISBLANK('Codes published on the homepage'!O$5:O$805),0,IF('Codes published on the homepage'!O$5:O$805='Specifier frequency published'!$A43,1,0)))</f>
        <v>0</v>
      </c>
      <c r="W43" s="111" t="str">
        <f>" "&amp;VLOOKUP($A43,[0]!Qualifier,COLUMN(W43)/2+1)</f>
        <v xml:space="preserve"> </v>
      </c>
      <c r="X43" s="110">
        <f t="array" ref="X43">SUM(IF(ISBLANK('Codes published on the homepage'!P$5:P$805),0,IF('Codes published on the homepage'!P$5:P$805='Specifier frequency published'!$A43,1,0)))</f>
        <v>0</v>
      </c>
      <c r="Y43" s="97" t="str">
        <f>" "&amp;VLOOKUP($A43,[0]!Qualifier,COLUMN(Y43)/2+1)</f>
        <v xml:space="preserve"> </v>
      </c>
      <c r="Z43" s="110">
        <f t="array" ref="Z43">SUM(IF(ISBLANK('Codes published on the homepage'!Q$5:Q$805),0,IF('Codes published on the homepage'!Q$5:Q$805='Specifier frequency published'!$A43,1,0)))</f>
        <v>0</v>
      </c>
      <c r="AA43" s="111" t="str">
        <f>" "&amp;VLOOKUP($A43,[0]!Qualifier,COLUMN(AA43)/2+1)</f>
        <v xml:space="preserve"> </v>
      </c>
      <c r="AB43" s="110">
        <f t="array" ref="AB43">SUM(IF(ISBLANK('Codes published on the homepage'!R$5:R$805),0,IF('Codes published on the homepage'!R$5:R$805='Specifier frequency published'!$A43,1,0)))</f>
        <v>0</v>
      </c>
      <c r="AC43" s="97" t="str">
        <f>" "&amp;VLOOKUP($A43,[0]!Qualifier,COLUMN(AC43)/2+1)</f>
        <v xml:space="preserve"> </v>
      </c>
      <c r="AD43" s="110">
        <f t="array" ref="AD43">SUM(IF(ISBLANK('Codes published on the homepage'!S$5:S$805),0,IF('Codes published on the homepage'!S$5:S$805='Specifier frequency published'!$A43,1,0)))</f>
        <v>0</v>
      </c>
      <c r="AE43" s="111" t="str">
        <f>" "&amp;VLOOKUP($A43,[0]!Qualifier,COLUMN(AE43)/2+1)</f>
        <v xml:space="preserve"> </v>
      </c>
      <c r="AF43" s="110">
        <f t="array" ref="AF43">SUM(IF(ISBLANK('Codes published on the homepage'!T$5:T$805),0,IF('Codes published on the homepage'!T$5:T$805='Specifier frequency published'!$A43,1,0)))</f>
        <v>0</v>
      </c>
      <c r="AG43" s="97" t="str">
        <f>" "&amp;VLOOKUP($A43,[0]!Qualifier,COLUMN(AG43)/2+1)</f>
        <v xml:space="preserve"> </v>
      </c>
      <c r="AH43" s="110">
        <f t="array" ref="AH43">SUM(IF(ISBLANK('Codes published on the homepage'!U$5:U$805),0,IF('Codes published on the homepage'!U$5:U$805='Specifier frequency published'!$A43,1,0)))</f>
        <v>0</v>
      </c>
      <c r="AI43" s="149" t="str">
        <f>" "&amp;VLOOKUP($A43,[0]!Qualifier,COLUMN(AI43)/2+1)</f>
        <v xml:space="preserve"> </v>
      </c>
      <c r="AJ43" s="110">
        <f t="array" ref="AJ43">SUM(IF(ISBLANK('Codes published on the homepage'!V$5:V$805),0,IF('Codes published on the homepage'!V$5:V$805='Specifier frequency published'!$A43,1,0)))</f>
        <v>0</v>
      </c>
      <c r="AK43" s="97" t="str">
        <f>" "&amp;VLOOKUP($A43,[0]!Qualifier,COLUMN(AK43)/2+1)</f>
        <v xml:space="preserve"> TibCortBone</v>
      </c>
      <c r="AL43" s="254">
        <f t="array" ref="AL43">SUM(IF(ISBLANK('Codes published on the homepage'!W$5:W$805),0,IF('Codes published on the homepage'!W$5:W$805='Specifier frequency published'!$A43,1,0)))</f>
        <v>0</v>
      </c>
      <c r="AM43" s="111" t="str">
        <f>" "&amp;VLOOKUP($A43,[0]!Qualifier,COLUMN(AM43)/2+1)</f>
        <v xml:space="preserve"> </v>
      </c>
    </row>
    <row r="44" spans="1:39" x14ac:dyDescent="0.35">
      <c r="A44">
        <v>39</v>
      </c>
      <c r="B44" s="110">
        <f t="array" ref="B44">SUM(IF('Codes published on the homepage'!E$6:E$805='Specifier frequency published'!$A44,1,0))</f>
        <v>0</v>
      </c>
      <c r="C44" s="111" t="str">
        <f>" "&amp;VLOOKUP($A44,[0]!Qualifier,COLUMN(C44)-1)</f>
        <v xml:space="preserve"> </v>
      </c>
      <c r="D44" s="110">
        <f t="array" ref="D44">SUM(IF(ISBLANK('Codes published on the homepage'!F$5:F$805),0,IF('Codes published on the homepage'!F$5:F$805='Specifier frequency published'!$A44,1,0)))</f>
        <v>0</v>
      </c>
      <c r="E44" s="111" t="str">
        <f>" "&amp;VLOOKUP($A44,[0]!Qualifier,COLUMN(E44)/2+1)</f>
        <v xml:space="preserve"> </v>
      </c>
      <c r="F44" s="110">
        <f t="array" ref="F44">SUM(IF(ISBLANK('Codes published on the homepage'!G$5:G$805),0,IF('Codes published on the homepage'!G$5:G$805='Specifier frequency published'!$A44,1,0)))</f>
        <v>0</v>
      </c>
      <c r="G44" s="111" t="str">
        <f>" "&amp;VLOOKUP($A44,[0]!Qualifier,COLUMN(G44)/2+1)</f>
        <v xml:space="preserve"> </v>
      </c>
      <c r="H44" s="110">
        <f t="array" ref="H44">SUM(IF(ISBLANK('Codes published on the homepage'!H$5:H$805),0,IF('Codes published on the homepage'!H$5:H$805='Specifier frequency published'!$A44,1,0)))</f>
        <v>0</v>
      </c>
      <c r="I44" s="111" t="str">
        <f>" "&amp;VLOOKUP($A44,[0]!Qualifier,COLUMN(I44)/2+1)</f>
        <v xml:space="preserve"> </v>
      </c>
      <c r="J44" s="110">
        <f t="array" ref="J44">SUM(IF(ISBLANK('Codes published on the homepage'!I$5:I$805),0,IF('Codes published on the homepage'!I$5:I$805='Specifier frequency published'!$A44,1,0)))</f>
        <v>0</v>
      </c>
      <c r="K44" s="111" t="str">
        <f>" "&amp;VLOOKUP($A44,[0]!Qualifier,COLUMN(K44)/2+1)</f>
        <v xml:space="preserve"> </v>
      </c>
      <c r="L44" s="110">
        <f t="array" ref="L44">SUM(IF(ISBLANK('Codes published on the homepage'!J$5:J$805),0,IF('Codes published on the homepage'!J$5:J$805='Specifier frequency published'!$A44,1,0)))</f>
        <v>0</v>
      </c>
      <c r="M44" s="97" t="str">
        <f>" "&amp;VLOOKUP($A44,[0]!Qualifier,COLUMN(M44)/2+1)</f>
        <v xml:space="preserve"> </v>
      </c>
      <c r="N44" s="110">
        <f t="array" ref="N44">SUM(IF(ISBLANK('Codes published on the homepage'!K$5:K$805),0,IF('Codes published on the homepage'!K$5:K$805='Specifier frequency published'!$A44,1,0)))</f>
        <v>0</v>
      </c>
      <c r="O44" s="97" t="str">
        <f>" "&amp;VLOOKUP($A44,[0]!Qualifier,COLUMN(O44)/2+1)</f>
        <v xml:space="preserve"> </v>
      </c>
      <c r="P44" s="110">
        <f t="array" ref="P44">SUM(IF(ISBLANK('Codes published on the homepage'!L$5:L$805),0,IF('Codes published on the homepage'!L$5:L$805='Specifier frequency published'!$A44,1,0)))</f>
        <v>0</v>
      </c>
      <c r="Q44" s="111" t="str">
        <f>" "&amp;VLOOKUP($A44,[0]!Qualifier,COLUMN(Q44)/2+1)</f>
        <v xml:space="preserve"> </v>
      </c>
      <c r="R44" s="110">
        <f t="array" ref="R44">SUM(IF(ISBLANK('Codes published on the homepage'!M$5:M$805),0,IF('Codes published on the homepage'!M$5:M$805='Specifier frequency published'!$A44,1,0)))</f>
        <v>0</v>
      </c>
      <c r="S44" s="97" t="str">
        <f>" "&amp;VLOOKUP($A44,[0]!Qualifier,COLUMN(S44)/2+1)</f>
        <v xml:space="preserve"> </v>
      </c>
      <c r="T44" s="110">
        <f t="array" ref="T44">SUM(IF(ISBLANK('Codes published on the homepage'!N$5:N$805),0,IF('Codes published on the homepage'!N$5:N$805='Specifier frequency published'!$A44,1,0)))</f>
        <v>0</v>
      </c>
      <c r="U44" s="111" t="str">
        <f>" "&amp;VLOOKUP($A44,[0]!Qualifier,COLUMN(U44)/2+1)</f>
        <v xml:space="preserve"> </v>
      </c>
      <c r="V44" s="110">
        <f t="array" ref="V44">SUM(IF(ISBLANK('Codes published on the homepage'!O$5:O$805),0,IF('Codes published on the homepage'!O$5:O$805='Specifier frequency published'!$A44,1,0)))</f>
        <v>0</v>
      </c>
      <c r="W44" s="111" t="str">
        <f>" "&amp;VLOOKUP($A44,[0]!Qualifier,COLUMN(W44)/2+1)</f>
        <v xml:space="preserve"> </v>
      </c>
      <c r="X44" s="110">
        <f t="array" ref="X44">SUM(IF(ISBLANK('Codes published on the homepage'!P$5:P$805),0,IF('Codes published on the homepage'!P$5:P$805='Specifier frequency published'!$A44,1,0)))</f>
        <v>0</v>
      </c>
      <c r="Y44" s="97" t="str">
        <f>" "&amp;VLOOKUP($A44,[0]!Qualifier,COLUMN(Y44)/2+1)</f>
        <v xml:space="preserve"> </v>
      </c>
      <c r="Z44" s="110">
        <f t="array" ref="Z44">SUM(IF(ISBLANK('Codes published on the homepage'!Q$5:Q$805),0,IF('Codes published on the homepage'!Q$5:Q$805='Specifier frequency published'!$A44,1,0)))</f>
        <v>0</v>
      </c>
      <c r="AA44" s="111" t="str">
        <f>" "&amp;VLOOKUP($A44,[0]!Qualifier,COLUMN(AA44)/2+1)</f>
        <v xml:space="preserve"> </v>
      </c>
      <c r="AB44" s="110">
        <f t="array" ref="AB44">SUM(IF(ISBLANK('Codes published on the homepage'!R$5:R$805),0,IF('Codes published on the homepage'!R$5:R$805='Specifier frequency published'!$A44,1,0)))</f>
        <v>0</v>
      </c>
      <c r="AC44" s="97" t="str">
        <f>" "&amp;VLOOKUP($A44,[0]!Qualifier,COLUMN(AC44)/2+1)</f>
        <v xml:space="preserve"> </v>
      </c>
      <c r="AD44" s="110">
        <f t="array" ref="AD44">SUM(IF(ISBLANK('Codes published on the homepage'!S$5:S$805),0,IF('Codes published on the homepage'!S$5:S$805='Specifier frequency published'!$A44,1,0)))</f>
        <v>0</v>
      </c>
      <c r="AE44" s="111" t="str">
        <f>" "&amp;VLOOKUP($A44,[0]!Qualifier,COLUMN(AE44)/2+1)</f>
        <v xml:space="preserve"> </v>
      </c>
      <c r="AF44" s="110">
        <f t="array" ref="AF44">SUM(IF(ISBLANK('Codes published on the homepage'!T$5:T$805),0,IF('Codes published on the homepage'!T$5:T$805='Specifier frequency published'!$A44,1,0)))</f>
        <v>0</v>
      </c>
      <c r="AG44" s="97" t="str">
        <f>" "&amp;VLOOKUP($A44,[0]!Qualifier,COLUMN(AG44)/2+1)</f>
        <v xml:space="preserve"> </v>
      </c>
      <c r="AH44" s="110">
        <f t="array" ref="AH44">SUM(IF(ISBLANK('Codes published on the homepage'!U$5:U$805),0,IF('Codes published on the homepage'!U$5:U$805='Specifier frequency published'!$A44,1,0)))</f>
        <v>0</v>
      </c>
      <c r="AI44" s="149" t="str">
        <f>" "&amp;VLOOKUP($A44,[0]!Qualifier,COLUMN(AI44)/2+1)</f>
        <v xml:space="preserve"> </v>
      </c>
      <c r="AJ44" s="110">
        <f t="array" ref="AJ44">SUM(IF(ISBLANK('Codes published on the homepage'!V$5:V$805),0,IF('Codes published on the homepage'!V$5:V$805='Specifier frequency published'!$A44,1,0)))</f>
        <v>0</v>
      </c>
      <c r="AK44" s="97" t="str">
        <f>" "&amp;VLOOKUP($A44,[0]!Qualifier,COLUMN(AK44)/2+1)</f>
        <v xml:space="preserve"> FemCortBone</v>
      </c>
      <c r="AL44" s="254">
        <f t="array" ref="AL44">SUM(IF(ISBLANK('Codes published on the homepage'!W$5:W$805),0,IF('Codes published on the homepage'!W$5:W$805='Specifier frequency published'!$A44,1,0)))</f>
        <v>0</v>
      </c>
      <c r="AM44" s="111" t="str">
        <f>" "&amp;VLOOKUP($A44,[0]!Qualifier,COLUMN(AM44)/2+1)</f>
        <v xml:space="preserve"> </v>
      </c>
    </row>
    <row r="45" spans="1:39" x14ac:dyDescent="0.35">
      <c r="A45">
        <v>40</v>
      </c>
      <c r="B45" s="110">
        <f t="array" ref="B45">SUM(IF('Codes published on the homepage'!E$6:E$805='Specifier frequency published'!$A45,1,0))</f>
        <v>0</v>
      </c>
      <c r="C45" s="111" t="str">
        <f>" "&amp;VLOOKUP($A45,[0]!Qualifier,COLUMN(C45)-1)</f>
        <v xml:space="preserve"> </v>
      </c>
      <c r="D45" s="110">
        <f t="array" ref="D45">SUM(IF(ISBLANK('Codes published on the homepage'!F$5:F$805),0,IF('Codes published on the homepage'!F$5:F$805='Specifier frequency published'!$A45,1,0)))</f>
        <v>0</v>
      </c>
      <c r="E45" s="111" t="str">
        <f>" "&amp;VLOOKUP($A45,[0]!Qualifier,COLUMN(E45)/2+1)</f>
        <v xml:space="preserve"> </v>
      </c>
      <c r="F45" s="110">
        <f t="array" ref="F45">SUM(IF(ISBLANK('Codes published on the homepage'!G$5:G$805),0,IF('Codes published on the homepage'!G$5:G$805='Specifier frequency published'!$A45,1,0)))</f>
        <v>0</v>
      </c>
      <c r="G45" s="111" t="str">
        <f>" "&amp;VLOOKUP($A45,[0]!Qualifier,COLUMN(G45)/2+1)</f>
        <v xml:space="preserve"> </v>
      </c>
      <c r="H45" s="110">
        <f t="array" ref="H45">SUM(IF(ISBLANK('Codes published on the homepage'!H$5:H$805),0,IF('Codes published on the homepage'!H$5:H$805='Specifier frequency published'!$A45,1,0)))</f>
        <v>0</v>
      </c>
      <c r="I45" s="111" t="str">
        <f>" "&amp;VLOOKUP($A45,[0]!Qualifier,COLUMN(I45)/2+1)</f>
        <v xml:space="preserve"> </v>
      </c>
      <c r="J45" s="110">
        <f t="array" ref="J45">SUM(IF(ISBLANK('Codes published on the homepage'!I$5:I$805),0,IF('Codes published on the homepage'!I$5:I$805='Specifier frequency published'!$A45,1,0)))</f>
        <v>0</v>
      </c>
      <c r="K45" s="111" t="str">
        <f>" "&amp;VLOOKUP($A45,[0]!Qualifier,COLUMN(K45)/2+1)</f>
        <v xml:space="preserve"> </v>
      </c>
      <c r="L45" s="110">
        <f t="array" ref="L45">SUM(IF(ISBLANK('Codes published on the homepage'!J$5:J$805),0,IF('Codes published on the homepage'!J$5:J$805='Specifier frequency published'!$A45,1,0)))</f>
        <v>0</v>
      </c>
      <c r="M45" s="97" t="str">
        <f>" "&amp;VLOOKUP($A45,[0]!Qualifier,COLUMN(M45)/2+1)</f>
        <v xml:space="preserve"> </v>
      </c>
      <c r="N45" s="110">
        <f t="array" ref="N45">SUM(IF(ISBLANK('Codes published on the homepage'!K$5:K$805),0,IF('Codes published on the homepage'!K$5:K$805='Specifier frequency published'!$A45,1,0)))</f>
        <v>0</v>
      </c>
      <c r="O45" s="97" t="str">
        <f>" "&amp;VLOOKUP($A45,[0]!Qualifier,COLUMN(O45)/2+1)</f>
        <v xml:space="preserve"> </v>
      </c>
      <c r="P45" s="110">
        <f t="array" ref="P45">SUM(IF(ISBLANK('Codes published on the homepage'!L$5:L$805),0,IF('Codes published on the homepage'!L$5:L$805='Specifier frequency published'!$A45,1,0)))</f>
        <v>0</v>
      </c>
      <c r="Q45" s="111" t="str">
        <f>" "&amp;VLOOKUP($A45,[0]!Qualifier,COLUMN(Q45)/2+1)</f>
        <v xml:space="preserve"> </v>
      </c>
      <c r="R45" s="110">
        <f t="array" ref="R45">SUM(IF(ISBLANK('Codes published on the homepage'!M$5:M$805),0,IF('Codes published on the homepage'!M$5:M$805='Specifier frequency published'!$A45,1,0)))</f>
        <v>0</v>
      </c>
      <c r="S45" s="97" t="str">
        <f>" "&amp;VLOOKUP($A45,[0]!Qualifier,COLUMN(S45)/2+1)</f>
        <v xml:space="preserve"> </v>
      </c>
      <c r="T45" s="110">
        <f t="array" ref="T45">SUM(IF(ISBLANK('Codes published on the homepage'!N$5:N$805),0,IF('Codes published on the homepage'!N$5:N$805='Specifier frequency published'!$A45,1,0)))</f>
        <v>0</v>
      </c>
      <c r="U45" s="111" t="str">
        <f>" "&amp;VLOOKUP($A45,[0]!Qualifier,COLUMN(U45)/2+1)</f>
        <v xml:space="preserve"> </v>
      </c>
      <c r="V45" s="110">
        <f t="array" ref="V45">SUM(IF(ISBLANK('Codes published on the homepage'!O$5:O$805),0,IF('Codes published on the homepage'!O$5:O$805='Specifier frequency published'!$A45,1,0)))</f>
        <v>0</v>
      </c>
      <c r="W45" s="111" t="str">
        <f>" "&amp;VLOOKUP($A45,[0]!Qualifier,COLUMN(W45)/2+1)</f>
        <v xml:space="preserve"> </v>
      </c>
      <c r="X45" s="110">
        <f t="array" ref="X45">SUM(IF(ISBLANK('Codes published on the homepage'!P$5:P$805),0,IF('Codes published on the homepage'!P$5:P$805='Specifier frequency published'!$A45,1,0)))</f>
        <v>0</v>
      </c>
      <c r="Y45" s="97" t="str">
        <f>" "&amp;VLOOKUP($A45,[0]!Qualifier,COLUMN(Y45)/2+1)</f>
        <v xml:space="preserve"> CellDeplAny</v>
      </c>
      <c r="Z45" s="110">
        <f t="array" ref="Z45">SUM(IF(ISBLANK('Codes published on the homepage'!Q$5:Q$805),0,IF('Codes published on the homepage'!Q$5:Q$805='Specifier frequency published'!$A45,1,0)))</f>
        <v>0</v>
      </c>
      <c r="AA45" s="111" t="str">
        <f>" "&amp;VLOOKUP($A45,[0]!Qualifier,COLUMN(AA45)/2+1)</f>
        <v xml:space="preserve"> </v>
      </c>
      <c r="AB45" s="110">
        <f t="array" ref="AB45">SUM(IF(ISBLANK('Codes published on the homepage'!R$5:R$805),0,IF('Codes published on the homepage'!R$5:R$805='Specifier frequency published'!$A45,1,0)))</f>
        <v>0</v>
      </c>
      <c r="AC45" s="97" t="str">
        <f>" "&amp;VLOOKUP($A45,[0]!Qualifier,COLUMN(AC45)/2+1)</f>
        <v xml:space="preserve"> </v>
      </c>
      <c r="AD45" s="110">
        <f t="array" ref="AD45">SUM(IF(ISBLANK('Codes published on the homepage'!S$5:S$805),0,IF('Codes published on the homepage'!S$5:S$805='Specifier frequency published'!$A45,1,0)))</f>
        <v>0</v>
      </c>
      <c r="AE45" s="111" t="str">
        <f>" "&amp;VLOOKUP($A45,[0]!Qualifier,COLUMN(AE45)/2+1)</f>
        <v xml:space="preserve"> </v>
      </c>
      <c r="AF45" s="110">
        <f t="array" ref="AF45">SUM(IF(ISBLANK('Codes published on the homepage'!T$5:T$805),0,IF('Codes published on the homepage'!T$5:T$805='Specifier frequency published'!$A45,1,0)))</f>
        <v>0</v>
      </c>
      <c r="AG45" s="97" t="str">
        <f>" "&amp;VLOOKUP($A45,[0]!Qualifier,COLUMN(AG45)/2+1)</f>
        <v xml:space="preserve"> </v>
      </c>
      <c r="AH45" s="110">
        <f t="array" ref="AH45">SUM(IF(ISBLANK('Codes published on the homepage'!U$5:U$805),0,IF('Codes published on the homepage'!U$5:U$805='Specifier frequency published'!$A45,1,0)))</f>
        <v>0</v>
      </c>
      <c r="AI45" s="149" t="str">
        <f>" "&amp;VLOOKUP($A45,[0]!Qualifier,COLUMN(AI45)/2+1)</f>
        <v xml:space="preserve"> </v>
      </c>
      <c r="AJ45" s="110">
        <f t="array" ref="AJ45">SUM(IF(ISBLANK('Codes published on the homepage'!V$5:V$805),0,IF('Codes published on the homepage'!V$5:V$805='Specifier frequency published'!$A45,1,0)))</f>
        <v>0</v>
      </c>
      <c r="AK45" s="97" t="str">
        <f>" "&amp;VLOOKUP($A45,[0]!Qualifier,COLUMN(AK45)/2+1)</f>
        <v xml:space="preserve"> Menisc</v>
      </c>
      <c r="AL45" s="254">
        <f t="array" ref="AL45">SUM(IF(ISBLANK('Codes published on the homepage'!W$5:W$805),0,IF('Codes published on the homepage'!W$5:W$805='Specifier frequency published'!$A45,1,0)))</f>
        <v>0</v>
      </c>
      <c r="AM45" s="111" t="str">
        <f>" "&amp;VLOOKUP($A45,[0]!Qualifier,COLUMN(AM45)/2+1)</f>
        <v xml:space="preserve"> </v>
      </c>
    </row>
    <row r="46" spans="1:39" x14ac:dyDescent="0.35">
      <c r="A46">
        <v>41</v>
      </c>
      <c r="B46" s="110">
        <f t="array" ref="B46">SUM(IF('Codes published on the homepage'!E$6:E$805='Specifier frequency published'!$A46,1,0))</f>
        <v>0</v>
      </c>
      <c r="C46" s="111" t="str">
        <f>" "&amp;VLOOKUP($A46,[0]!Qualifier,COLUMN(C46)-1)</f>
        <v xml:space="preserve"> </v>
      </c>
      <c r="D46" s="110">
        <f t="array" ref="D46">SUM(IF(ISBLANK('Codes published on the homepage'!F$5:F$805),0,IF('Codes published on the homepage'!F$5:F$805='Specifier frequency published'!$A46,1,0)))</f>
        <v>0</v>
      </c>
      <c r="E46" s="111" t="str">
        <f>" "&amp;VLOOKUP($A46,[0]!Qualifier,COLUMN(E46)/2+1)</f>
        <v xml:space="preserve"> </v>
      </c>
      <c r="F46" s="110">
        <f t="array" ref="F46">SUM(IF(ISBLANK('Codes published on the homepage'!G$5:G$805),0,IF('Codes published on the homepage'!G$5:G$805='Specifier frequency published'!$A46,1,0)))</f>
        <v>0</v>
      </c>
      <c r="G46" s="111" t="str">
        <f>" "&amp;VLOOKUP($A46,[0]!Qualifier,COLUMN(G46)/2+1)</f>
        <v xml:space="preserve"> </v>
      </c>
      <c r="H46" s="110">
        <f t="array" ref="H46">SUM(IF(ISBLANK('Codes published on the homepage'!H$5:H$805),0,IF('Codes published on the homepage'!H$5:H$805='Specifier frequency published'!$A46,1,0)))</f>
        <v>0</v>
      </c>
      <c r="I46" s="111" t="str">
        <f>" "&amp;VLOOKUP($A46,[0]!Qualifier,COLUMN(I46)/2+1)</f>
        <v xml:space="preserve"> </v>
      </c>
      <c r="J46" s="110">
        <f t="array" ref="J46">SUM(IF(ISBLANK('Codes published on the homepage'!I$5:I$805),0,IF('Codes published on the homepage'!I$5:I$805='Specifier frequency published'!$A46,1,0)))</f>
        <v>0</v>
      </c>
      <c r="K46" s="111" t="str">
        <f>" "&amp;VLOOKUP($A46,[0]!Qualifier,COLUMN(K46)/2+1)</f>
        <v xml:space="preserve"> </v>
      </c>
      <c r="L46" s="110">
        <f t="array" ref="L46">SUM(IF(ISBLANK('Codes published on the homepage'!J$5:J$805),0,IF('Codes published on the homepage'!J$5:J$805='Specifier frequency published'!$A46,1,0)))</f>
        <v>0</v>
      </c>
      <c r="M46" s="97" t="str">
        <f>" "&amp;VLOOKUP($A46,[0]!Qualifier,COLUMN(M46)/2+1)</f>
        <v xml:space="preserve"> </v>
      </c>
      <c r="N46" s="110">
        <f t="array" ref="N46">SUM(IF(ISBLANK('Codes published on the homepage'!K$5:K$805),0,IF('Codes published on the homepage'!K$5:K$805='Specifier frequency published'!$A46,1,0)))</f>
        <v>0</v>
      </c>
      <c r="O46" s="97" t="str">
        <f>" "&amp;VLOOKUP($A46,[0]!Qualifier,COLUMN(O46)/2+1)</f>
        <v xml:space="preserve"> </v>
      </c>
      <c r="P46" s="110">
        <f t="array" ref="P46">SUM(IF(ISBLANK('Codes published on the homepage'!L$5:L$805),0,IF('Codes published on the homepage'!L$5:L$805='Specifier frequency published'!$A46,1,0)))</f>
        <v>0</v>
      </c>
      <c r="Q46" s="111" t="str">
        <f>" "&amp;VLOOKUP($A46,[0]!Qualifier,COLUMN(Q46)/2+1)</f>
        <v xml:space="preserve"> </v>
      </c>
      <c r="R46" s="110">
        <f t="array" ref="R46">SUM(IF(ISBLANK('Codes published on the homepage'!M$5:M$805),0,IF('Codes published on the homepage'!M$5:M$805='Specifier frequency published'!$A46,1,0)))</f>
        <v>0</v>
      </c>
      <c r="S46" s="97" t="str">
        <f>" "&amp;VLOOKUP($A46,[0]!Qualifier,COLUMN(S46)/2+1)</f>
        <v xml:space="preserve"> </v>
      </c>
      <c r="T46" s="110">
        <f t="array" ref="T46">SUM(IF(ISBLANK('Codes published on the homepage'!N$5:N$805),0,IF('Codes published on the homepage'!N$5:N$805='Specifier frequency published'!$A46,1,0)))</f>
        <v>0</v>
      </c>
      <c r="U46" s="111" t="str">
        <f>" "&amp;VLOOKUP($A46,[0]!Qualifier,COLUMN(U46)/2+1)</f>
        <v xml:space="preserve"> </v>
      </c>
      <c r="V46" s="110">
        <f t="array" ref="V46">SUM(IF(ISBLANK('Codes published on the homepage'!O$5:O$805),0,IF('Codes published on the homepage'!O$5:O$805='Specifier frequency published'!$A46,1,0)))</f>
        <v>0</v>
      </c>
      <c r="W46" s="111" t="str">
        <f>" "&amp;VLOOKUP($A46,[0]!Qualifier,COLUMN(W46)/2+1)</f>
        <v xml:space="preserve"> </v>
      </c>
      <c r="X46" s="110">
        <f t="array" ref="X46">SUM(IF(ISBLANK('Codes published on the homepage'!P$5:P$805),0,IF('Codes published on the homepage'!P$5:P$805='Specifier frequency published'!$A46,1,0)))</f>
        <v>0</v>
      </c>
      <c r="Y46" s="97" t="str">
        <f>" "&amp;VLOOKUP($A46,[0]!Qualifier,COLUMN(Y46)/2+1)</f>
        <v xml:space="preserve"> CD34Depl</v>
      </c>
      <c r="Z46" s="110">
        <f t="array" ref="Z46">SUM(IF(ISBLANK('Codes published on the homepage'!Q$5:Q$805),0,IF('Codes published on the homepage'!Q$5:Q$805='Specifier frequency published'!$A46,1,0)))</f>
        <v>0</v>
      </c>
      <c r="AA46" s="111" t="str">
        <f>" "&amp;VLOOKUP($A46,[0]!Qualifier,COLUMN(AA46)/2+1)</f>
        <v xml:space="preserve"> </v>
      </c>
      <c r="AB46" s="110">
        <f t="array" ref="AB46">SUM(IF(ISBLANK('Codes published on the homepage'!R$5:R$805),0,IF('Codes published on the homepage'!R$5:R$805='Specifier frequency published'!$A46,1,0)))</f>
        <v>0</v>
      </c>
      <c r="AC46" s="97" t="str">
        <f>" "&amp;VLOOKUP($A46,[0]!Qualifier,COLUMN(AC46)/2+1)</f>
        <v xml:space="preserve"> </v>
      </c>
      <c r="AD46" s="110">
        <f t="array" ref="AD46">SUM(IF(ISBLANK('Codes published on the homepage'!S$5:S$805),0,IF('Codes published on the homepage'!S$5:S$805='Specifier frequency published'!$A46,1,0)))</f>
        <v>0</v>
      </c>
      <c r="AE46" s="111" t="str">
        <f>" "&amp;VLOOKUP($A46,[0]!Qualifier,COLUMN(AE46)/2+1)</f>
        <v xml:space="preserve"> </v>
      </c>
      <c r="AF46" s="110">
        <f t="array" ref="AF46">SUM(IF(ISBLANK('Codes published on the homepage'!T$5:T$805),0,IF('Codes published on the homepage'!T$5:T$805='Specifier frequency published'!$A46,1,0)))</f>
        <v>0</v>
      </c>
      <c r="AG46" s="97" t="str">
        <f>" "&amp;VLOOKUP($A46,[0]!Qualifier,COLUMN(AG46)/2+1)</f>
        <v xml:space="preserve"> </v>
      </c>
      <c r="AH46" s="110">
        <f t="array" ref="AH46">SUM(IF(ISBLANK('Codes published on the homepage'!U$5:U$805),0,IF('Codes published on the homepage'!U$5:U$805='Specifier frequency published'!$A46,1,0)))</f>
        <v>0</v>
      </c>
      <c r="AI46" s="149" t="str">
        <f>" "&amp;VLOOKUP($A46,[0]!Qualifier,COLUMN(AI46)/2+1)</f>
        <v xml:space="preserve"> </v>
      </c>
      <c r="AJ46" s="110">
        <f t="array" ref="AJ46">SUM(IF(ISBLANK('Codes published on the homepage'!V$5:V$805),0,IF('Codes published on the homepage'!V$5:V$805='Specifier frequency published'!$A46,1,0)))</f>
        <v>0</v>
      </c>
      <c r="AK46" s="97" t="str">
        <f>" "&amp;VLOOKUP($A46,[0]!Qualifier,COLUMN(AK46)/2+1)</f>
        <v xml:space="preserve"> Ligament</v>
      </c>
      <c r="AL46" s="254">
        <f t="array" ref="AL46">SUM(IF(ISBLANK('Codes published on the homepage'!W$5:W$805),0,IF('Codes published on the homepage'!W$5:W$805='Specifier frequency published'!$A46,1,0)))</f>
        <v>0</v>
      </c>
      <c r="AM46" s="111" t="str">
        <f>" "&amp;VLOOKUP($A46,[0]!Qualifier,COLUMN(AM46)/2+1)</f>
        <v xml:space="preserve"> </v>
      </c>
    </row>
    <row r="47" spans="1:39" x14ac:dyDescent="0.35">
      <c r="A47">
        <v>42</v>
      </c>
      <c r="B47" s="110">
        <f t="array" ref="B47">SUM(IF('Codes published on the homepage'!E$6:E$805='Specifier frequency published'!$A47,1,0))</f>
        <v>0</v>
      </c>
      <c r="C47" s="111" t="str">
        <f>" "&amp;VLOOKUP($A47,[0]!Qualifier,COLUMN(C47)-1)</f>
        <v xml:space="preserve"> </v>
      </c>
      <c r="D47" s="110">
        <f t="array" ref="D47">SUM(IF(ISBLANK('Codes published on the homepage'!F$5:F$805),0,IF('Codes published on the homepage'!F$5:F$805='Specifier frequency published'!$A47,1,0)))</f>
        <v>0</v>
      </c>
      <c r="E47" s="111" t="str">
        <f>" "&amp;VLOOKUP($A47,[0]!Qualifier,COLUMN(E47)/2+1)</f>
        <v xml:space="preserve"> </v>
      </c>
      <c r="F47" s="110">
        <f t="array" ref="F47">SUM(IF(ISBLANK('Codes published on the homepage'!G$5:G$805),0,IF('Codes published on the homepage'!G$5:G$805='Specifier frequency published'!$A47,1,0)))</f>
        <v>0</v>
      </c>
      <c r="G47" s="111" t="str">
        <f>" "&amp;VLOOKUP($A47,[0]!Qualifier,COLUMN(G47)/2+1)</f>
        <v xml:space="preserve"> </v>
      </c>
      <c r="H47" s="110">
        <f t="array" ref="H47">SUM(IF(ISBLANK('Codes published on the homepage'!H$5:H$805),0,IF('Codes published on the homepage'!H$5:H$805='Specifier frequency published'!$A47,1,0)))</f>
        <v>0</v>
      </c>
      <c r="I47" s="111" t="str">
        <f>" "&amp;VLOOKUP($A47,[0]!Qualifier,COLUMN(I47)/2+1)</f>
        <v xml:space="preserve"> </v>
      </c>
      <c r="J47" s="110">
        <f t="array" ref="J47">SUM(IF(ISBLANK('Codes published on the homepage'!I$5:I$805),0,IF('Codes published on the homepage'!I$5:I$805='Specifier frequency published'!$A47,1,0)))</f>
        <v>0</v>
      </c>
      <c r="K47" s="111" t="str">
        <f>" "&amp;VLOOKUP($A47,[0]!Qualifier,COLUMN(K47)/2+1)</f>
        <v xml:space="preserve"> </v>
      </c>
      <c r="L47" s="110">
        <f t="array" ref="L47">SUM(IF(ISBLANK('Codes published on the homepage'!J$5:J$805),0,IF('Codes published on the homepage'!J$5:J$805='Specifier frequency published'!$A47,1,0)))</f>
        <v>0</v>
      </c>
      <c r="M47" s="97" t="str">
        <f>" "&amp;VLOOKUP($A47,[0]!Qualifier,COLUMN(M47)/2+1)</f>
        <v xml:space="preserve"> </v>
      </c>
      <c r="N47" s="110">
        <f t="array" ref="N47">SUM(IF(ISBLANK('Codes published on the homepage'!K$5:K$805),0,IF('Codes published on the homepage'!K$5:K$805='Specifier frequency published'!$A47,1,0)))</f>
        <v>0</v>
      </c>
      <c r="O47" s="97" t="str">
        <f>" "&amp;VLOOKUP($A47,[0]!Qualifier,COLUMN(O47)/2+1)</f>
        <v xml:space="preserve"> </v>
      </c>
      <c r="P47" s="110">
        <f t="array" ref="P47">SUM(IF(ISBLANK('Codes published on the homepage'!L$5:L$805),0,IF('Codes published on the homepage'!L$5:L$805='Specifier frequency published'!$A47,1,0)))</f>
        <v>0</v>
      </c>
      <c r="Q47" s="111" t="str">
        <f>" "&amp;VLOOKUP($A47,[0]!Qualifier,COLUMN(Q47)/2+1)</f>
        <v xml:space="preserve"> </v>
      </c>
      <c r="R47" s="110">
        <f t="array" ref="R47">SUM(IF(ISBLANK('Codes published on the homepage'!M$5:M$805),0,IF('Codes published on the homepage'!M$5:M$805='Specifier frequency published'!$A47,1,0)))</f>
        <v>0</v>
      </c>
      <c r="S47" s="97" t="str">
        <f>" "&amp;VLOOKUP($A47,[0]!Qualifier,COLUMN(S47)/2+1)</f>
        <v xml:space="preserve"> </v>
      </c>
      <c r="T47" s="110">
        <f t="array" ref="T47">SUM(IF(ISBLANK('Codes published on the homepage'!N$5:N$805),0,IF('Codes published on the homepage'!N$5:N$805='Specifier frequency published'!$A47,1,0)))</f>
        <v>0</v>
      </c>
      <c r="U47" s="111" t="str">
        <f>" "&amp;VLOOKUP($A47,[0]!Qualifier,COLUMN(U47)/2+1)</f>
        <v xml:space="preserve"> </v>
      </c>
      <c r="V47" s="110">
        <f t="array" ref="V47">SUM(IF(ISBLANK('Codes published on the homepage'!O$5:O$805),0,IF('Codes published on the homepage'!O$5:O$805='Specifier frequency published'!$A47,1,0)))</f>
        <v>0</v>
      </c>
      <c r="W47" s="111" t="str">
        <f>" "&amp;VLOOKUP($A47,[0]!Qualifier,COLUMN(W47)/2+1)</f>
        <v xml:space="preserve"> </v>
      </c>
      <c r="X47" s="110">
        <f t="array" ref="X47">SUM(IF(ISBLANK('Codes published on the homepage'!P$5:P$805),0,IF('Codes published on the homepage'!P$5:P$805='Specifier frequency published'!$A47,1,0)))</f>
        <v>0</v>
      </c>
      <c r="Y47" s="97" t="str">
        <f>" "&amp;VLOOKUP($A47,[0]!Qualifier,COLUMN(Y47)/2+1)</f>
        <v xml:space="preserve"> CD3+19Depl</v>
      </c>
      <c r="Z47" s="110">
        <f t="array" ref="Z47">SUM(IF(ISBLANK('Codes published on the homepage'!Q$5:Q$805),0,IF('Codes published on the homepage'!Q$5:Q$805='Specifier frequency published'!$A47,1,0)))</f>
        <v>0</v>
      </c>
      <c r="AA47" s="111" t="str">
        <f>" "&amp;VLOOKUP($A47,[0]!Qualifier,COLUMN(AA47)/2+1)</f>
        <v xml:space="preserve"> </v>
      </c>
      <c r="AB47" s="110">
        <f t="array" ref="AB47">SUM(IF(ISBLANK('Codes published on the homepage'!R$5:R$805),0,IF('Codes published on the homepage'!R$5:R$805='Specifier frequency published'!$A47,1,0)))</f>
        <v>0</v>
      </c>
      <c r="AC47" s="97" t="str">
        <f>" "&amp;VLOOKUP($A47,[0]!Qualifier,COLUMN(AC47)/2+1)</f>
        <v xml:space="preserve"> </v>
      </c>
      <c r="AD47" s="110">
        <f t="array" ref="AD47">SUM(IF(ISBLANK('Codes published on the homepage'!S$5:S$805),0,IF('Codes published on the homepage'!S$5:S$805='Specifier frequency published'!$A47,1,0)))</f>
        <v>0</v>
      </c>
      <c r="AE47" s="111" t="str">
        <f>" "&amp;VLOOKUP($A47,[0]!Qualifier,COLUMN(AE47)/2+1)</f>
        <v xml:space="preserve"> </v>
      </c>
      <c r="AF47" s="110">
        <f t="array" ref="AF47">SUM(IF(ISBLANK('Codes published on the homepage'!T$5:T$805),0,IF('Codes published on the homepage'!T$5:T$805='Specifier frequency published'!$A47,1,0)))</f>
        <v>0</v>
      </c>
      <c r="AG47" s="97" t="str">
        <f>" "&amp;VLOOKUP($A47,[0]!Qualifier,COLUMN(AG47)/2+1)</f>
        <v xml:space="preserve"> </v>
      </c>
      <c r="AH47" s="110">
        <f t="array" ref="AH47">SUM(IF(ISBLANK('Codes published on the homepage'!U$5:U$805),0,IF('Codes published on the homepage'!U$5:U$805='Specifier frequency published'!$A47,1,0)))</f>
        <v>0</v>
      </c>
      <c r="AI47" s="149" t="str">
        <f>" "&amp;VLOOKUP($A47,[0]!Qualifier,COLUMN(AI47)/2+1)</f>
        <v xml:space="preserve"> </v>
      </c>
      <c r="AJ47" s="110">
        <f t="array" ref="AJ47">SUM(IF(ISBLANK('Codes published on the homepage'!V$5:V$805),0,IF('Codes published on the homepage'!V$5:V$805='Specifier frequency published'!$A47,1,0)))</f>
        <v>0</v>
      </c>
      <c r="AK47" s="97" t="str">
        <f>" "&amp;VLOOKUP($A47,[0]!Qualifier,COLUMN(AK47)/2+1)</f>
        <v xml:space="preserve"> Tendon</v>
      </c>
      <c r="AL47" s="254">
        <f t="array" ref="AL47">SUM(IF(ISBLANK('Codes published on the homepage'!W$5:W$805),0,IF('Codes published on the homepage'!W$5:W$805='Specifier frequency published'!$A47,1,0)))</f>
        <v>0</v>
      </c>
      <c r="AM47" s="111" t="str">
        <f>" "&amp;VLOOKUP($A47,[0]!Qualifier,COLUMN(AM47)/2+1)</f>
        <v xml:space="preserve"> </v>
      </c>
    </row>
    <row r="48" spans="1:39" x14ac:dyDescent="0.35">
      <c r="A48">
        <v>43</v>
      </c>
      <c r="B48" s="110">
        <f t="array" ref="B48">SUM(IF('Codes published on the homepage'!E$6:E$805='Specifier frequency published'!$A48,1,0))</f>
        <v>0</v>
      </c>
      <c r="C48" s="111" t="str">
        <f>" "&amp;VLOOKUP($A48,[0]!Qualifier,COLUMN(C48)-1)</f>
        <v xml:space="preserve"> </v>
      </c>
      <c r="D48" s="110">
        <f t="array" ref="D48">SUM(IF(ISBLANK('Codes published on the homepage'!F$5:F$805),0,IF('Codes published on the homepage'!F$5:F$805='Specifier frequency published'!$A48,1,0)))</f>
        <v>0</v>
      </c>
      <c r="E48" s="111" t="str">
        <f>" "&amp;VLOOKUP($A48,[0]!Qualifier,COLUMN(E48)/2+1)</f>
        <v xml:space="preserve"> </v>
      </c>
      <c r="F48" s="110">
        <f t="array" ref="F48">SUM(IF(ISBLANK('Codes published on the homepage'!G$5:G$805),0,IF('Codes published on the homepage'!G$5:G$805='Specifier frequency published'!$A48,1,0)))</f>
        <v>0</v>
      </c>
      <c r="G48" s="111" t="str">
        <f>" "&amp;VLOOKUP($A48,[0]!Qualifier,COLUMN(G48)/2+1)</f>
        <v xml:space="preserve"> </v>
      </c>
      <c r="H48" s="110">
        <f t="array" ref="H48">SUM(IF(ISBLANK('Codes published on the homepage'!H$5:H$805),0,IF('Codes published on the homepage'!H$5:H$805='Specifier frequency published'!$A48,1,0)))</f>
        <v>0</v>
      </c>
      <c r="I48" s="111" t="str">
        <f>" "&amp;VLOOKUP($A48,[0]!Qualifier,COLUMN(I48)/2+1)</f>
        <v xml:space="preserve"> </v>
      </c>
      <c r="J48" s="110">
        <f t="array" ref="J48">SUM(IF(ISBLANK('Codes published on the homepage'!I$5:I$805),0,IF('Codes published on the homepage'!I$5:I$805='Specifier frequency published'!$A48,1,0)))</f>
        <v>0</v>
      </c>
      <c r="K48" s="111" t="str">
        <f>" "&amp;VLOOKUP($A48,[0]!Qualifier,COLUMN(K48)/2+1)</f>
        <v xml:space="preserve"> </v>
      </c>
      <c r="L48" s="110">
        <f t="array" ref="L48">SUM(IF(ISBLANK('Codes published on the homepage'!J$5:J$805),0,IF('Codes published on the homepage'!J$5:J$805='Specifier frequency published'!$A48,1,0)))</f>
        <v>0</v>
      </c>
      <c r="M48" s="97" t="str">
        <f>" "&amp;VLOOKUP($A48,[0]!Qualifier,COLUMN(M48)/2+1)</f>
        <v xml:space="preserve"> </v>
      </c>
      <c r="N48" s="110">
        <f t="array" ref="N48">SUM(IF(ISBLANK('Codes published on the homepage'!K$5:K$805),0,IF('Codes published on the homepage'!K$5:K$805='Specifier frequency published'!$A48,1,0)))</f>
        <v>0</v>
      </c>
      <c r="O48" s="97" t="str">
        <f>" "&amp;VLOOKUP($A48,[0]!Qualifier,COLUMN(O48)/2+1)</f>
        <v xml:space="preserve"> </v>
      </c>
      <c r="P48" s="110">
        <f t="array" ref="P48">SUM(IF(ISBLANK('Codes published on the homepage'!L$5:L$805),0,IF('Codes published on the homepage'!L$5:L$805='Specifier frequency published'!$A48,1,0)))</f>
        <v>0</v>
      </c>
      <c r="Q48" s="111" t="str">
        <f>" "&amp;VLOOKUP($A48,[0]!Qualifier,COLUMN(Q48)/2+1)</f>
        <v xml:space="preserve"> </v>
      </c>
      <c r="R48" s="110">
        <f t="array" ref="R48">SUM(IF(ISBLANK('Codes published on the homepage'!M$5:M$805),0,IF('Codes published on the homepage'!M$5:M$805='Specifier frequency published'!$A48,1,0)))</f>
        <v>0</v>
      </c>
      <c r="S48" s="97" t="str">
        <f>" "&amp;VLOOKUP($A48,[0]!Qualifier,COLUMN(S48)/2+1)</f>
        <v xml:space="preserve"> </v>
      </c>
      <c r="T48" s="110">
        <f t="array" ref="T48">SUM(IF(ISBLANK('Codes published on the homepage'!N$5:N$805),0,IF('Codes published on the homepage'!N$5:N$805='Specifier frequency published'!$A48,1,0)))</f>
        <v>0</v>
      </c>
      <c r="U48" s="111" t="str">
        <f>" "&amp;VLOOKUP($A48,[0]!Qualifier,COLUMN(U48)/2+1)</f>
        <v xml:space="preserve"> </v>
      </c>
      <c r="V48" s="110">
        <f t="array" ref="V48">SUM(IF(ISBLANK('Codes published on the homepage'!O$5:O$805),0,IF('Codes published on the homepage'!O$5:O$805='Specifier frequency published'!$A48,1,0)))</f>
        <v>0</v>
      </c>
      <c r="W48" s="111" t="str">
        <f>" "&amp;VLOOKUP($A48,[0]!Qualifier,COLUMN(W48)/2+1)</f>
        <v xml:space="preserve"> </v>
      </c>
      <c r="X48" s="110">
        <f t="array" ref="X48">SUM(IF(ISBLANK('Codes published on the homepage'!P$5:P$805),0,IF('Codes published on the homepage'!P$5:P$805='Specifier frequency published'!$A48,1,0)))</f>
        <v>0</v>
      </c>
      <c r="Y48" s="97" t="str">
        <f>" "&amp;VLOOKUP($A48,[0]!Qualifier,COLUMN(Y48)/2+1)</f>
        <v xml:space="preserve"> AB+CD19Depl</v>
      </c>
      <c r="Z48" s="110">
        <f t="array" ref="Z48">SUM(IF(ISBLANK('Codes published on the homepage'!Q$5:Q$805),0,IF('Codes published on the homepage'!Q$5:Q$805='Specifier frequency published'!$A48,1,0)))</f>
        <v>0</v>
      </c>
      <c r="AA48" s="111" t="str">
        <f>" "&amp;VLOOKUP($A48,[0]!Qualifier,COLUMN(AA48)/2+1)</f>
        <v xml:space="preserve"> </v>
      </c>
      <c r="AB48" s="110">
        <f t="array" ref="AB48">SUM(IF(ISBLANK('Codes published on the homepage'!R$5:R$805),0,IF('Codes published on the homepage'!R$5:R$805='Specifier frequency published'!$A48,1,0)))</f>
        <v>0</v>
      </c>
      <c r="AC48" s="97" t="str">
        <f>" "&amp;VLOOKUP($A48,[0]!Qualifier,COLUMN(AC48)/2+1)</f>
        <v xml:space="preserve"> </v>
      </c>
      <c r="AD48" s="110">
        <f t="array" ref="AD48">SUM(IF(ISBLANK('Codes published on the homepage'!S$5:S$805),0,IF('Codes published on the homepage'!S$5:S$805='Specifier frequency published'!$A48,1,0)))</f>
        <v>0</v>
      </c>
      <c r="AE48" s="111" t="str">
        <f>" "&amp;VLOOKUP($A48,[0]!Qualifier,COLUMN(AE48)/2+1)</f>
        <v xml:space="preserve"> </v>
      </c>
      <c r="AF48" s="110">
        <f t="array" ref="AF48">SUM(IF(ISBLANK('Codes published on the homepage'!T$5:T$805),0,IF('Codes published on the homepage'!T$5:T$805='Specifier frequency published'!$A48,1,0)))</f>
        <v>0</v>
      </c>
      <c r="AG48" s="97" t="str">
        <f>" "&amp;VLOOKUP($A48,[0]!Qualifier,COLUMN(AG48)/2+1)</f>
        <v xml:space="preserve"> </v>
      </c>
      <c r="AH48" s="110">
        <f t="array" ref="AH48">SUM(IF(ISBLANK('Codes published on the homepage'!U$5:U$805),0,IF('Codes published on the homepage'!U$5:U$805='Specifier frequency published'!$A48,1,0)))</f>
        <v>0</v>
      </c>
      <c r="AI48" s="149" t="str">
        <f>" "&amp;VLOOKUP($A48,[0]!Qualifier,COLUMN(AI48)/2+1)</f>
        <v xml:space="preserve"> </v>
      </c>
      <c r="AJ48" s="110">
        <f t="array" ref="AJ48">SUM(IF(ISBLANK('Codes published on the homepage'!V$5:V$805),0,IF('Codes published on the homepage'!V$5:V$805='Specifier frequency published'!$A48,1,0)))</f>
        <v>0</v>
      </c>
      <c r="AK48" s="97" t="str">
        <f>" "&amp;VLOOKUP($A48,[0]!Qualifier,COLUMN(AK48)/2+1)</f>
        <v xml:space="preserve"> </v>
      </c>
      <c r="AL48" s="254">
        <f t="array" ref="AL48">SUM(IF(ISBLANK('Codes published on the homepage'!W$5:W$805),0,IF('Codes published on the homepage'!W$5:W$805='Specifier frequency published'!$A48,1,0)))</f>
        <v>0</v>
      </c>
      <c r="AM48" s="111" t="str">
        <f>" "&amp;VLOOKUP($A48,[0]!Qualifier,COLUMN(AM48)/2+1)</f>
        <v xml:space="preserve"> </v>
      </c>
    </row>
    <row r="49" spans="1:39" x14ac:dyDescent="0.35">
      <c r="A49">
        <v>44</v>
      </c>
      <c r="B49" s="110">
        <f t="array" ref="B49">SUM(IF('Codes published on the homepage'!E$6:E$805='Specifier frequency published'!$A49,1,0))</f>
        <v>0</v>
      </c>
      <c r="C49" s="111" t="str">
        <f>" "&amp;VLOOKUP($A49,[0]!Qualifier,COLUMN(C49)-1)</f>
        <v xml:space="preserve"> </v>
      </c>
      <c r="D49" s="110">
        <f t="array" ref="D49">SUM(IF(ISBLANK('Codes published on the homepage'!F$5:F$805),0,IF('Codes published on the homepage'!F$5:F$805='Specifier frequency published'!$A49,1,0)))</f>
        <v>0</v>
      </c>
      <c r="E49" s="111" t="str">
        <f>" "&amp;VLOOKUP($A49,[0]!Qualifier,COLUMN(E49)/2+1)</f>
        <v xml:space="preserve"> </v>
      </c>
      <c r="F49" s="110">
        <f t="array" ref="F49">SUM(IF(ISBLANK('Codes published on the homepage'!G$5:G$805),0,IF('Codes published on the homepage'!G$5:G$805='Specifier frequency published'!$A49,1,0)))</f>
        <v>0</v>
      </c>
      <c r="G49" s="111" t="str">
        <f>" "&amp;VLOOKUP($A49,[0]!Qualifier,COLUMN(G49)/2+1)</f>
        <v xml:space="preserve"> </v>
      </c>
      <c r="H49" s="110">
        <f t="array" ref="H49">SUM(IF(ISBLANK('Codes published on the homepage'!H$5:H$805),0,IF('Codes published on the homepage'!H$5:H$805='Specifier frequency published'!$A49,1,0)))</f>
        <v>0</v>
      </c>
      <c r="I49" s="111" t="str">
        <f>" "&amp;VLOOKUP($A49,[0]!Qualifier,COLUMN(I49)/2+1)</f>
        <v xml:space="preserve"> </v>
      </c>
      <c r="J49" s="110">
        <f t="array" ref="J49">SUM(IF(ISBLANK('Codes published on the homepage'!I$5:I$805),0,IF('Codes published on the homepage'!I$5:I$805='Specifier frequency published'!$A49,1,0)))</f>
        <v>0</v>
      </c>
      <c r="K49" s="111" t="str">
        <f>" "&amp;VLOOKUP($A49,[0]!Qualifier,COLUMN(K49)/2+1)</f>
        <v xml:space="preserve"> </v>
      </c>
      <c r="L49" s="110">
        <f t="array" ref="L49">SUM(IF(ISBLANK('Codes published on the homepage'!J$5:J$805),0,IF('Codes published on the homepage'!J$5:J$805='Specifier frequency published'!$A49,1,0)))</f>
        <v>0</v>
      </c>
      <c r="M49" s="97" t="str">
        <f>" "&amp;VLOOKUP($A49,[0]!Qualifier,COLUMN(M49)/2+1)</f>
        <v xml:space="preserve"> </v>
      </c>
      <c r="N49" s="110">
        <f t="array" ref="N49">SUM(IF(ISBLANK('Codes published on the homepage'!K$5:K$805),0,IF('Codes published on the homepage'!K$5:K$805='Specifier frequency published'!$A49,1,0)))</f>
        <v>0</v>
      </c>
      <c r="O49" s="97" t="str">
        <f>" "&amp;VLOOKUP($A49,[0]!Qualifier,COLUMN(O49)/2+1)</f>
        <v xml:space="preserve"> </v>
      </c>
      <c r="P49" s="110">
        <f t="array" ref="P49">SUM(IF(ISBLANK('Codes published on the homepage'!L$5:L$805),0,IF('Codes published on the homepage'!L$5:L$805='Specifier frequency published'!$A49,1,0)))</f>
        <v>0</v>
      </c>
      <c r="Q49" s="111" t="str">
        <f>" "&amp;VLOOKUP($A49,[0]!Qualifier,COLUMN(Q49)/2+1)</f>
        <v xml:space="preserve"> </v>
      </c>
      <c r="R49" s="110">
        <f t="array" ref="R49">SUM(IF(ISBLANK('Codes published on the homepage'!M$5:M$805),0,IF('Codes published on the homepage'!M$5:M$805='Specifier frequency published'!$A49,1,0)))</f>
        <v>0</v>
      </c>
      <c r="S49" s="97" t="str">
        <f>" "&amp;VLOOKUP($A49,[0]!Qualifier,COLUMN(S49)/2+1)</f>
        <v xml:space="preserve"> </v>
      </c>
      <c r="T49" s="110">
        <f t="array" ref="T49">SUM(IF(ISBLANK('Codes published on the homepage'!N$5:N$805),0,IF('Codes published on the homepage'!N$5:N$805='Specifier frequency published'!$A49,1,0)))</f>
        <v>0</v>
      </c>
      <c r="U49" s="111" t="str">
        <f>" "&amp;VLOOKUP($A49,[0]!Qualifier,COLUMN(U49)/2+1)</f>
        <v xml:space="preserve"> </v>
      </c>
      <c r="V49" s="110">
        <f t="array" ref="V49">SUM(IF(ISBLANK('Codes published on the homepage'!O$5:O$805),0,IF('Codes published on the homepage'!O$5:O$805='Specifier frequency published'!$A49,1,0)))</f>
        <v>0</v>
      </c>
      <c r="W49" s="111" t="str">
        <f>" "&amp;VLOOKUP($A49,[0]!Qualifier,COLUMN(W49)/2+1)</f>
        <v xml:space="preserve"> </v>
      </c>
      <c r="X49" s="110">
        <f t="array" ref="X49">SUM(IF(ISBLANK('Codes published on the homepage'!P$5:P$805),0,IF('Codes published on the homepage'!P$5:P$805='Specifier frequency published'!$A49,1,0)))</f>
        <v>0</v>
      </c>
      <c r="Y49" s="97" t="str">
        <f>" "&amp;VLOOKUP($A49,[0]!Qualifier,COLUMN(Y49)/2+1)</f>
        <v xml:space="preserve"> CD133Depl</v>
      </c>
      <c r="Z49" s="110">
        <f t="array" ref="Z49">SUM(IF(ISBLANK('Codes published on the homepage'!Q$5:Q$805),0,IF('Codes published on the homepage'!Q$5:Q$805='Specifier frequency published'!$A49,1,0)))</f>
        <v>0</v>
      </c>
      <c r="AA49" s="111" t="str">
        <f>" "&amp;VLOOKUP($A49,[0]!Qualifier,COLUMN(AA49)/2+1)</f>
        <v xml:space="preserve"> </v>
      </c>
      <c r="AB49" s="110">
        <f t="array" ref="AB49">SUM(IF(ISBLANK('Codes published on the homepage'!R$5:R$805),0,IF('Codes published on the homepage'!R$5:R$805='Specifier frequency published'!$A49,1,0)))</f>
        <v>0</v>
      </c>
      <c r="AC49" s="97" t="str">
        <f>" "&amp;VLOOKUP($A49,[0]!Qualifier,COLUMN(AC49)/2+1)</f>
        <v xml:space="preserve"> </v>
      </c>
      <c r="AD49" s="110">
        <f t="array" ref="AD49">SUM(IF(ISBLANK('Codes published on the homepage'!S$5:S$805),0,IF('Codes published on the homepage'!S$5:S$805='Specifier frequency published'!$A49,1,0)))</f>
        <v>0</v>
      </c>
      <c r="AE49" s="111" t="str">
        <f>" "&amp;VLOOKUP($A49,[0]!Qualifier,COLUMN(AE49)/2+1)</f>
        <v xml:space="preserve"> </v>
      </c>
      <c r="AF49" s="110">
        <f t="array" ref="AF49">SUM(IF(ISBLANK('Codes published on the homepage'!T$5:T$805),0,IF('Codes published on the homepage'!T$5:T$805='Specifier frequency published'!$A49,1,0)))</f>
        <v>0</v>
      </c>
      <c r="AG49" s="97" t="str">
        <f>" "&amp;VLOOKUP($A49,[0]!Qualifier,COLUMN(AG49)/2+1)</f>
        <v xml:space="preserve"> </v>
      </c>
      <c r="AH49" s="110">
        <f t="array" ref="AH49">SUM(IF(ISBLANK('Codes published on the homepage'!U$5:U$805),0,IF('Codes published on the homepage'!U$5:U$805='Specifier frequency published'!$A49,1,0)))</f>
        <v>0</v>
      </c>
      <c r="AI49" s="149" t="str">
        <f>" "&amp;VLOOKUP($A49,[0]!Qualifier,COLUMN(AI49)/2+1)</f>
        <v xml:space="preserve"> </v>
      </c>
      <c r="AJ49" s="110">
        <f t="array" ref="AJ49">SUM(IF(ISBLANK('Codes published on the homepage'!V$5:V$805),0,IF('Codes published on the homepage'!V$5:V$805='Specifier frequency published'!$A49,1,0)))</f>
        <v>0</v>
      </c>
      <c r="AK49" s="97" t="str">
        <f>" "&amp;VLOOKUP($A49,[0]!Qualifier,COLUMN(AK49)/2+1)</f>
        <v xml:space="preserve"> </v>
      </c>
      <c r="AL49" s="254">
        <f t="array" ref="AL49">SUM(IF(ISBLANK('Codes published on the homepage'!W$5:W$805),0,IF('Codes published on the homepage'!W$5:W$805='Specifier frequency published'!$A49,1,0)))</f>
        <v>0</v>
      </c>
      <c r="AM49" s="111" t="str">
        <f>" "&amp;VLOOKUP($A49,[0]!Qualifier,COLUMN(AM49)/2+1)</f>
        <v xml:space="preserve"> </v>
      </c>
    </row>
    <row r="50" spans="1:39" x14ac:dyDescent="0.35">
      <c r="A50">
        <v>45</v>
      </c>
      <c r="B50" s="110">
        <f t="array" ref="B50">SUM(IF('Codes published on the homepage'!E$6:E$805='Specifier frequency published'!$A50,1,0))</f>
        <v>0</v>
      </c>
      <c r="C50" s="111" t="str">
        <f>" "&amp;VLOOKUP($A50,[0]!Qualifier,COLUMN(C50)-1)</f>
        <v xml:space="preserve"> </v>
      </c>
      <c r="D50" s="110">
        <f t="array" ref="D50">SUM(IF(ISBLANK('Codes published on the homepage'!F$5:F$805),0,IF('Codes published on the homepage'!F$5:F$805='Specifier frequency published'!$A50,1,0)))</f>
        <v>0</v>
      </c>
      <c r="E50" s="111" t="str">
        <f>" "&amp;VLOOKUP($A50,[0]!Qualifier,COLUMN(E50)/2+1)</f>
        <v xml:space="preserve"> </v>
      </c>
      <c r="F50" s="110">
        <f t="array" ref="F50">SUM(IF(ISBLANK('Codes published on the homepage'!G$5:G$805),0,IF('Codes published on the homepage'!G$5:G$805='Specifier frequency published'!$A50,1,0)))</f>
        <v>0</v>
      </c>
      <c r="G50" s="111" t="str">
        <f>" "&amp;VLOOKUP($A50,[0]!Qualifier,COLUMN(G50)/2+1)</f>
        <v xml:space="preserve"> </v>
      </c>
      <c r="H50" s="110">
        <f t="array" ref="H50">SUM(IF(ISBLANK('Codes published on the homepage'!H$5:H$805),0,IF('Codes published on the homepage'!H$5:H$805='Specifier frequency published'!$A50,1,0)))</f>
        <v>0</v>
      </c>
      <c r="I50" s="111" t="str">
        <f>" "&amp;VLOOKUP($A50,[0]!Qualifier,COLUMN(I50)/2+1)</f>
        <v xml:space="preserve"> </v>
      </c>
      <c r="J50" s="110">
        <f t="array" ref="J50">SUM(IF(ISBLANK('Codes published on the homepage'!I$5:I$805),0,IF('Codes published on the homepage'!I$5:I$805='Specifier frequency published'!$A50,1,0)))</f>
        <v>0</v>
      </c>
      <c r="K50" s="111" t="str">
        <f>" "&amp;VLOOKUP($A50,[0]!Qualifier,COLUMN(K50)/2+1)</f>
        <v xml:space="preserve"> </v>
      </c>
      <c r="L50" s="110">
        <f t="array" ref="L50">SUM(IF(ISBLANK('Codes published on the homepage'!J$5:J$805),0,IF('Codes published on the homepage'!J$5:J$805='Specifier frequency published'!$A50,1,0)))</f>
        <v>0</v>
      </c>
      <c r="M50" s="97" t="str">
        <f>" "&amp;VLOOKUP($A50,[0]!Qualifier,COLUMN(M50)/2+1)</f>
        <v xml:space="preserve"> </v>
      </c>
      <c r="N50" s="110">
        <f t="array" ref="N50">SUM(IF(ISBLANK('Codes published on the homepage'!K$5:K$805),0,IF('Codes published on the homepage'!K$5:K$805='Specifier frequency published'!$A50,1,0)))</f>
        <v>0</v>
      </c>
      <c r="O50" s="97" t="str">
        <f>" "&amp;VLOOKUP($A50,[0]!Qualifier,COLUMN(O50)/2+1)</f>
        <v xml:space="preserve"> </v>
      </c>
      <c r="P50" s="110">
        <f t="array" ref="P50">SUM(IF(ISBLANK('Codes published on the homepage'!L$5:L$805),0,IF('Codes published on the homepage'!L$5:L$805='Specifier frequency published'!$A50,1,0)))</f>
        <v>0</v>
      </c>
      <c r="Q50" s="111" t="str">
        <f>" "&amp;VLOOKUP($A50,[0]!Qualifier,COLUMN(Q50)/2+1)</f>
        <v xml:space="preserve"> </v>
      </c>
      <c r="R50" s="110">
        <f t="array" ref="R50">SUM(IF(ISBLANK('Codes published on the homepage'!M$5:M$805),0,IF('Codes published on the homepage'!M$5:M$805='Specifier frequency published'!$A50,1,0)))</f>
        <v>0</v>
      </c>
      <c r="S50" s="97" t="str">
        <f>" "&amp;VLOOKUP($A50,[0]!Qualifier,COLUMN(S50)/2+1)</f>
        <v xml:space="preserve"> </v>
      </c>
      <c r="T50" s="110">
        <f t="array" ref="T50">SUM(IF(ISBLANK('Codes published on the homepage'!N$5:N$805),0,IF('Codes published on the homepage'!N$5:N$805='Specifier frequency published'!$A50,1,0)))</f>
        <v>0</v>
      </c>
      <c r="U50" s="111" t="str">
        <f>" "&amp;VLOOKUP($A50,[0]!Qualifier,COLUMN(U50)/2+1)</f>
        <v xml:space="preserve"> </v>
      </c>
      <c r="V50" s="110">
        <f t="array" ref="V50">SUM(IF(ISBLANK('Codes published on the homepage'!O$5:O$805),0,IF('Codes published on the homepage'!O$5:O$805='Specifier frequency published'!$A50,1,0)))</f>
        <v>0</v>
      </c>
      <c r="W50" s="111" t="str">
        <f>" "&amp;VLOOKUP($A50,[0]!Qualifier,COLUMN(W50)/2+1)</f>
        <v xml:space="preserve"> </v>
      </c>
      <c r="X50" s="110">
        <f t="array" ref="X50">SUM(IF(ISBLANK('Codes published on the homepage'!P$5:P$805),0,IF('Codes published on the homepage'!P$5:P$805='Specifier frequency published'!$A50,1,0)))</f>
        <v>0</v>
      </c>
      <c r="Y50" s="97" t="str">
        <f>" "&amp;VLOOKUP($A50,[0]!Qualifier,COLUMN(Y50)/2+1)</f>
        <v xml:space="preserve"> CD4Depl</v>
      </c>
      <c r="Z50" s="110">
        <f t="array" ref="Z50">SUM(IF(ISBLANK('Codes published on the homepage'!Q$5:Q$805),0,IF('Codes published on the homepage'!Q$5:Q$805='Specifier frequency published'!$A50,1,0)))</f>
        <v>0</v>
      </c>
      <c r="AA50" s="111" t="str">
        <f>" "&amp;VLOOKUP($A50,[0]!Qualifier,COLUMN(AA50)/2+1)</f>
        <v xml:space="preserve"> </v>
      </c>
      <c r="AB50" s="110">
        <f t="array" ref="AB50">SUM(IF(ISBLANK('Codes published on the homepage'!R$5:R$805),0,IF('Codes published on the homepage'!R$5:R$805='Specifier frequency published'!$A50,1,0)))</f>
        <v>0</v>
      </c>
      <c r="AC50" s="97" t="str">
        <f>" "&amp;VLOOKUP($A50,[0]!Qualifier,COLUMN(AC50)/2+1)</f>
        <v xml:space="preserve"> </v>
      </c>
      <c r="AD50" s="110">
        <f t="array" ref="AD50">SUM(IF(ISBLANK('Codes published on the homepage'!S$5:S$805),0,IF('Codes published on the homepage'!S$5:S$805='Specifier frequency published'!$A50,1,0)))</f>
        <v>0</v>
      </c>
      <c r="AE50" s="111" t="str">
        <f>" "&amp;VLOOKUP($A50,[0]!Qualifier,COLUMN(AE50)/2+1)</f>
        <v xml:space="preserve"> </v>
      </c>
      <c r="AF50" s="110">
        <f t="array" ref="AF50">SUM(IF(ISBLANK('Codes published on the homepage'!T$5:T$805),0,IF('Codes published on the homepage'!T$5:T$805='Specifier frequency published'!$A50,1,0)))</f>
        <v>0</v>
      </c>
      <c r="AG50" s="97" t="str">
        <f>" "&amp;VLOOKUP($A50,[0]!Qualifier,COLUMN(AG50)/2+1)</f>
        <v xml:space="preserve"> </v>
      </c>
      <c r="AH50" s="110">
        <f t="array" ref="AH50">SUM(IF(ISBLANK('Codes published on the homepage'!U$5:U$805),0,IF('Codes published on the homepage'!U$5:U$805='Specifier frequency published'!$A50,1,0)))</f>
        <v>0</v>
      </c>
      <c r="AI50" s="149" t="str">
        <f>" "&amp;VLOOKUP($A50,[0]!Qualifier,COLUMN(AI50)/2+1)</f>
        <v xml:space="preserve"> </v>
      </c>
      <c r="AJ50" s="110">
        <f t="array" ref="AJ50">SUM(IF(ISBLANK('Codes published on the homepage'!V$5:V$805),0,IF('Codes published on the homepage'!V$5:V$805='Specifier frequency published'!$A50,1,0)))</f>
        <v>0</v>
      </c>
      <c r="AK50" s="97" t="str">
        <f>" "&amp;VLOOKUP($A50,[0]!Qualifier,COLUMN(AK50)/2+1)</f>
        <v xml:space="preserve"> </v>
      </c>
      <c r="AL50" s="254">
        <f t="array" ref="AL50">SUM(IF(ISBLANK('Codes published on the homepage'!W$5:W$805),0,IF('Codes published on the homepage'!W$5:W$805='Specifier frequency published'!$A50,1,0)))</f>
        <v>0</v>
      </c>
      <c r="AM50" s="111" t="str">
        <f>" "&amp;VLOOKUP($A50,[0]!Qualifier,COLUMN(AM50)/2+1)</f>
        <v xml:space="preserve"> </v>
      </c>
    </row>
    <row r="51" spans="1:39" x14ac:dyDescent="0.35">
      <c r="A51">
        <v>46</v>
      </c>
      <c r="B51" s="110">
        <f t="array" ref="B51">SUM(IF('Codes published on the homepage'!E$6:E$805='Specifier frequency published'!$A51,1,0))</f>
        <v>0</v>
      </c>
      <c r="C51" s="111" t="str">
        <f>" "&amp;VLOOKUP($A51,[0]!Qualifier,COLUMN(C51)-1)</f>
        <v xml:space="preserve"> </v>
      </c>
      <c r="D51" s="110">
        <f t="array" ref="D51">SUM(IF(ISBLANK('Codes published on the homepage'!F$5:F$805),0,IF('Codes published on the homepage'!F$5:F$805='Specifier frequency published'!$A51,1,0)))</f>
        <v>0</v>
      </c>
      <c r="E51" s="111" t="str">
        <f>" "&amp;VLOOKUP($A51,[0]!Qualifier,COLUMN(E51)/2+1)</f>
        <v xml:space="preserve"> </v>
      </c>
      <c r="F51" s="110">
        <f t="array" ref="F51">SUM(IF(ISBLANK('Codes published on the homepage'!G$5:G$805),0,IF('Codes published on the homepage'!G$5:G$805='Specifier frequency published'!$A51,1,0)))</f>
        <v>0</v>
      </c>
      <c r="G51" s="111" t="str">
        <f>" "&amp;VLOOKUP($A51,[0]!Qualifier,COLUMN(G51)/2+1)</f>
        <v xml:space="preserve"> </v>
      </c>
      <c r="H51" s="110">
        <f t="array" ref="H51">SUM(IF(ISBLANK('Codes published on the homepage'!H$5:H$805),0,IF('Codes published on the homepage'!H$5:H$805='Specifier frequency published'!$A51,1,0)))</f>
        <v>0</v>
      </c>
      <c r="I51" s="111" t="str">
        <f>" "&amp;VLOOKUP($A51,[0]!Qualifier,COLUMN(I51)/2+1)</f>
        <v xml:space="preserve"> </v>
      </c>
      <c r="J51" s="110">
        <f t="array" ref="J51">SUM(IF(ISBLANK('Codes published on the homepage'!I$5:I$805),0,IF('Codes published on the homepage'!I$5:I$805='Specifier frequency published'!$A51,1,0)))</f>
        <v>0</v>
      </c>
      <c r="K51" s="111" t="str">
        <f>" "&amp;VLOOKUP($A51,[0]!Qualifier,COLUMN(K51)/2+1)</f>
        <v xml:space="preserve"> </v>
      </c>
      <c r="L51" s="110">
        <f t="array" ref="L51">SUM(IF(ISBLANK('Codes published on the homepage'!J$5:J$805),0,IF('Codes published on the homepage'!J$5:J$805='Specifier frequency published'!$A51,1,0)))</f>
        <v>0</v>
      </c>
      <c r="M51" s="97" t="str">
        <f>" "&amp;VLOOKUP($A51,[0]!Qualifier,COLUMN(M51)/2+1)</f>
        <v xml:space="preserve"> </v>
      </c>
      <c r="N51" s="110">
        <f t="array" ref="N51">SUM(IF(ISBLANK('Codes published on the homepage'!K$5:K$805),0,IF('Codes published on the homepage'!K$5:K$805='Specifier frequency published'!$A51,1,0)))</f>
        <v>0</v>
      </c>
      <c r="O51" s="97" t="str">
        <f>" "&amp;VLOOKUP($A51,[0]!Qualifier,COLUMN(O51)/2+1)</f>
        <v xml:space="preserve"> </v>
      </c>
      <c r="P51" s="110">
        <f t="array" ref="P51">SUM(IF(ISBLANK('Codes published on the homepage'!L$5:L$805),0,IF('Codes published on the homepage'!L$5:L$805='Specifier frequency published'!$A51,1,0)))</f>
        <v>0</v>
      </c>
      <c r="Q51" s="111" t="str">
        <f>" "&amp;VLOOKUP($A51,[0]!Qualifier,COLUMN(Q51)/2+1)</f>
        <v xml:space="preserve"> </v>
      </c>
      <c r="R51" s="110">
        <f t="array" ref="R51">SUM(IF(ISBLANK('Codes published on the homepage'!M$5:M$805),0,IF('Codes published on the homepage'!M$5:M$805='Specifier frequency published'!$A51,1,0)))</f>
        <v>0</v>
      </c>
      <c r="S51" s="97" t="str">
        <f>" "&amp;VLOOKUP($A51,[0]!Qualifier,COLUMN(S51)/2+1)</f>
        <v xml:space="preserve"> </v>
      </c>
      <c r="T51" s="110">
        <f t="array" ref="T51">SUM(IF(ISBLANK('Codes published on the homepage'!N$5:N$805),0,IF('Codes published on the homepage'!N$5:N$805='Specifier frequency published'!$A51,1,0)))</f>
        <v>0</v>
      </c>
      <c r="U51" s="111" t="str">
        <f>" "&amp;VLOOKUP($A51,[0]!Qualifier,COLUMN(U51)/2+1)</f>
        <v xml:space="preserve"> </v>
      </c>
      <c r="V51" s="110">
        <f t="array" ref="V51">SUM(IF(ISBLANK('Codes published on the homepage'!O$5:O$805),0,IF('Codes published on the homepage'!O$5:O$805='Specifier frequency published'!$A51,1,0)))</f>
        <v>0</v>
      </c>
      <c r="W51" s="111" t="str">
        <f>" "&amp;VLOOKUP($A51,[0]!Qualifier,COLUMN(W51)/2+1)</f>
        <v xml:space="preserve"> </v>
      </c>
      <c r="X51" s="110">
        <f t="array" ref="X51">SUM(IF(ISBLANK('Codes published on the homepage'!P$5:P$805),0,IF('Codes published on the homepage'!P$5:P$805='Specifier frequency published'!$A51,1,0)))</f>
        <v>0</v>
      </c>
      <c r="Y51" s="97" t="str">
        <f>" "&amp;VLOOKUP($A51,[0]!Qualifier,COLUMN(Y51)/2+1)</f>
        <v xml:space="preserve"> CD14Depl</v>
      </c>
      <c r="Z51" s="110">
        <f t="array" ref="Z51">SUM(IF(ISBLANK('Codes published on the homepage'!Q$5:Q$805),0,IF('Codes published on the homepage'!Q$5:Q$805='Specifier frequency published'!$A51,1,0)))</f>
        <v>0</v>
      </c>
      <c r="AA51" s="111" t="str">
        <f>" "&amp;VLOOKUP($A51,[0]!Qualifier,COLUMN(AA51)/2+1)</f>
        <v xml:space="preserve"> </v>
      </c>
      <c r="AB51" s="110">
        <f t="array" ref="AB51">SUM(IF(ISBLANK('Codes published on the homepage'!R$5:R$805),0,IF('Codes published on the homepage'!R$5:R$805='Specifier frequency published'!$A51,1,0)))</f>
        <v>0</v>
      </c>
      <c r="AC51" s="97" t="str">
        <f>" "&amp;VLOOKUP($A51,[0]!Qualifier,COLUMN(AC51)/2+1)</f>
        <v xml:space="preserve"> </v>
      </c>
      <c r="AD51" s="110">
        <f t="array" ref="AD51">SUM(IF(ISBLANK('Codes published on the homepage'!S$5:S$805),0,IF('Codes published on the homepage'!S$5:S$805='Specifier frequency published'!$A51,1,0)))</f>
        <v>0</v>
      </c>
      <c r="AE51" s="111" t="str">
        <f>" "&amp;VLOOKUP($A51,[0]!Qualifier,COLUMN(AE51)/2+1)</f>
        <v xml:space="preserve"> </v>
      </c>
      <c r="AF51" s="110">
        <f t="array" ref="AF51">SUM(IF(ISBLANK('Codes published on the homepage'!T$5:T$805),0,IF('Codes published on the homepage'!T$5:T$805='Specifier frequency published'!$A51,1,0)))</f>
        <v>0</v>
      </c>
      <c r="AG51" s="97" t="str">
        <f>" "&amp;VLOOKUP($A51,[0]!Qualifier,COLUMN(AG51)/2+1)</f>
        <v xml:space="preserve"> </v>
      </c>
      <c r="AH51" s="110">
        <f t="array" ref="AH51">SUM(IF(ISBLANK('Codes published on the homepage'!U$5:U$805),0,IF('Codes published on the homepage'!U$5:U$805='Specifier frequency published'!$A51,1,0)))</f>
        <v>0</v>
      </c>
      <c r="AI51" s="149" t="str">
        <f>" "&amp;VLOOKUP($A51,[0]!Qualifier,COLUMN(AI51)/2+1)</f>
        <v xml:space="preserve"> </v>
      </c>
      <c r="AJ51" s="110">
        <f t="array" ref="AJ51">SUM(IF(ISBLANK('Codes published on the homepage'!V$5:V$805),0,IF('Codes published on the homepage'!V$5:V$805='Specifier frequency published'!$A51,1,0)))</f>
        <v>0</v>
      </c>
      <c r="AK51" s="97" t="str">
        <f>" "&amp;VLOOKUP($A51,[0]!Qualifier,COLUMN(AK51)/2+1)</f>
        <v xml:space="preserve"> </v>
      </c>
      <c r="AL51" s="254">
        <f t="array" ref="AL51">SUM(IF(ISBLANK('Codes published on the homepage'!W$5:W$805),0,IF('Codes published on the homepage'!W$5:W$805='Specifier frequency published'!$A51,1,0)))</f>
        <v>0</v>
      </c>
      <c r="AM51" s="111" t="str">
        <f>" "&amp;VLOOKUP($A51,[0]!Qualifier,COLUMN(AM51)/2+1)</f>
        <v xml:space="preserve"> </v>
      </c>
    </row>
    <row r="52" spans="1:39" x14ac:dyDescent="0.35">
      <c r="A52">
        <v>47</v>
      </c>
      <c r="B52" s="110">
        <f t="array" ref="B52">SUM(IF('Codes published on the homepage'!E$6:E$805='Specifier frequency published'!$A52,1,0))</f>
        <v>0</v>
      </c>
      <c r="C52" s="111" t="str">
        <f>" "&amp;VLOOKUP($A52,[0]!Qualifier,COLUMN(C52)-1)</f>
        <v xml:space="preserve"> </v>
      </c>
      <c r="D52" s="110">
        <f t="array" ref="D52">SUM(IF(ISBLANK('Codes published on the homepage'!F$5:F$805),0,IF('Codes published on the homepage'!F$5:F$805='Specifier frequency published'!$A52,1,0)))</f>
        <v>0</v>
      </c>
      <c r="E52" s="111" t="str">
        <f>" "&amp;VLOOKUP($A52,[0]!Qualifier,COLUMN(E52)/2+1)</f>
        <v xml:space="preserve"> </v>
      </c>
      <c r="F52" s="110">
        <f t="array" ref="F52">SUM(IF(ISBLANK('Codes published on the homepage'!G$5:G$805),0,IF('Codes published on the homepage'!G$5:G$805='Specifier frequency published'!$A52,1,0)))</f>
        <v>0</v>
      </c>
      <c r="G52" s="111" t="str">
        <f>" "&amp;VLOOKUP($A52,[0]!Qualifier,COLUMN(G52)/2+1)</f>
        <v xml:space="preserve"> </v>
      </c>
      <c r="H52" s="110">
        <f t="array" ref="H52">SUM(IF(ISBLANK('Codes published on the homepage'!H$5:H$805),0,IF('Codes published on the homepage'!H$5:H$805='Specifier frequency published'!$A52,1,0)))</f>
        <v>0</v>
      </c>
      <c r="I52" s="111" t="str">
        <f>" "&amp;VLOOKUP($A52,[0]!Qualifier,COLUMN(I52)/2+1)</f>
        <v xml:space="preserve"> </v>
      </c>
      <c r="J52" s="110">
        <f t="array" ref="J52">SUM(IF(ISBLANK('Codes published on the homepage'!I$5:I$805),0,IF('Codes published on the homepage'!I$5:I$805='Specifier frequency published'!$A52,1,0)))</f>
        <v>0</v>
      </c>
      <c r="K52" s="111" t="str">
        <f>" "&amp;VLOOKUP($A52,[0]!Qualifier,COLUMN(K52)/2+1)</f>
        <v xml:space="preserve"> </v>
      </c>
      <c r="L52" s="110">
        <f t="array" ref="L52">SUM(IF(ISBLANK('Codes published on the homepage'!J$5:J$805),0,IF('Codes published on the homepage'!J$5:J$805='Specifier frequency published'!$A52,1,0)))</f>
        <v>0</v>
      </c>
      <c r="M52" s="97" t="str">
        <f>" "&amp;VLOOKUP($A52,[0]!Qualifier,COLUMN(M52)/2+1)</f>
        <v xml:space="preserve"> </v>
      </c>
      <c r="N52" s="110">
        <f t="array" ref="N52">SUM(IF(ISBLANK('Codes published on the homepage'!K$5:K$805),0,IF('Codes published on the homepage'!K$5:K$805='Specifier frequency published'!$A52,1,0)))</f>
        <v>0</v>
      </c>
      <c r="O52" s="97" t="str">
        <f>" "&amp;VLOOKUP($A52,[0]!Qualifier,COLUMN(O52)/2+1)</f>
        <v xml:space="preserve"> </v>
      </c>
      <c r="P52" s="110">
        <f t="array" ref="P52">SUM(IF(ISBLANK('Codes published on the homepage'!L$5:L$805),0,IF('Codes published on the homepage'!L$5:L$805='Specifier frequency published'!$A52,1,0)))</f>
        <v>0</v>
      </c>
      <c r="Q52" s="111" t="str">
        <f>" "&amp;VLOOKUP($A52,[0]!Qualifier,COLUMN(Q52)/2+1)</f>
        <v xml:space="preserve"> </v>
      </c>
      <c r="R52" s="110">
        <f t="array" ref="R52">SUM(IF(ISBLANK('Codes published on the homepage'!M$5:M$805),0,IF('Codes published on the homepage'!M$5:M$805='Specifier frequency published'!$A52,1,0)))</f>
        <v>0</v>
      </c>
      <c r="S52" s="97" t="str">
        <f>" "&amp;VLOOKUP($A52,[0]!Qualifier,COLUMN(S52)/2+1)</f>
        <v xml:space="preserve"> </v>
      </c>
      <c r="T52" s="110">
        <f t="array" ref="T52">SUM(IF(ISBLANK('Codes published on the homepage'!N$5:N$805),0,IF('Codes published on the homepage'!N$5:N$805='Specifier frequency published'!$A52,1,0)))</f>
        <v>0</v>
      </c>
      <c r="U52" s="111" t="str">
        <f>" "&amp;VLOOKUP($A52,[0]!Qualifier,COLUMN(U52)/2+1)</f>
        <v xml:space="preserve"> </v>
      </c>
      <c r="V52" s="110">
        <f t="array" ref="V52">SUM(IF(ISBLANK('Codes published on the homepage'!O$5:O$805),0,IF('Codes published on the homepage'!O$5:O$805='Specifier frequency published'!$A52,1,0)))</f>
        <v>0</v>
      </c>
      <c r="W52" s="111" t="str">
        <f>" "&amp;VLOOKUP($A52,[0]!Qualifier,COLUMN(W52)/2+1)</f>
        <v xml:space="preserve"> </v>
      </c>
      <c r="X52" s="110">
        <f t="array" ref="X52">SUM(IF(ISBLANK('Codes published on the homepage'!P$5:P$805),0,IF('Codes published on the homepage'!P$5:P$805='Specifier frequency published'!$A52,1,0)))</f>
        <v>0</v>
      </c>
      <c r="Y52" s="97" t="str">
        <f>" "&amp;VLOOKUP($A52,[0]!Qualifier,COLUMN(Y52)/2+1)</f>
        <v xml:space="preserve"> CD25Depl</v>
      </c>
      <c r="Z52" s="110">
        <f t="array" ref="Z52">SUM(IF(ISBLANK('Codes published on the homepage'!Q$5:Q$805),0,IF('Codes published on the homepage'!Q$5:Q$805='Specifier frequency published'!$A52,1,0)))</f>
        <v>0</v>
      </c>
      <c r="AA52" s="111" t="str">
        <f>" "&amp;VLOOKUP($A52,[0]!Qualifier,COLUMN(AA52)/2+1)</f>
        <v xml:space="preserve"> </v>
      </c>
      <c r="AB52" s="110">
        <f t="array" ref="AB52">SUM(IF(ISBLANK('Codes published on the homepage'!R$5:R$805),0,IF('Codes published on the homepage'!R$5:R$805='Specifier frequency published'!$A52,1,0)))</f>
        <v>0</v>
      </c>
      <c r="AC52" s="97" t="str">
        <f>" "&amp;VLOOKUP($A52,[0]!Qualifier,COLUMN(AC52)/2+1)</f>
        <v xml:space="preserve"> </v>
      </c>
      <c r="AD52" s="110">
        <f t="array" ref="AD52">SUM(IF(ISBLANK('Codes published on the homepage'!S$5:S$805),0,IF('Codes published on the homepage'!S$5:S$805='Specifier frequency published'!$A52,1,0)))</f>
        <v>0</v>
      </c>
      <c r="AE52" s="111" t="str">
        <f>" "&amp;VLOOKUP($A52,[0]!Qualifier,COLUMN(AE52)/2+1)</f>
        <v xml:space="preserve"> </v>
      </c>
      <c r="AF52" s="110">
        <f t="array" ref="AF52">SUM(IF(ISBLANK('Codes published on the homepage'!T$5:T$805),0,IF('Codes published on the homepage'!T$5:T$805='Specifier frequency published'!$A52,1,0)))</f>
        <v>0</v>
      </c>
      <c r="AG52" s="97" t="str">
        <f>" "&amp;VLOOKUP($A52,[0]!Qualifier,COLUMN(AG52)/2+1)</f>
        <v xml:space="preserve"> </v>
      </c>
      <c r="AH52" s="110">
        <f t="array" ref="AH52">SUM(IF(ISBLANK('Codes published on the homepage'!U$5:U$805),0,IF('Codes published on the homepage'!U$5:U$805='Specifier frequency published'!$A52,1,0)))</f>
        <v>0</v>
      </c>
      <c r="AI52" s="149" t="str">
        <f>" "&amp;VLOOKUP($A52,[0]!Qualifier,COLUMN(AI52)/2+1)</f>
        <v xml:space="preserve"> </v>
      </c>
      <c r="AJ52" s="110">
        <f t="array" ref="AJ52">SUM(IF(ISBLANK('Codes published on the homepage'!V$5:V$805),0,IF('Codes published on the homepage'!V$5:V$805='Specifier frequency published'!$A52,1,0)))</f>
        <v>0</v>
      </c>
      <c r="AK52" s="97" t="str">
        <f>" "&amp;VLOOKUP($A52,[0]!Qualifier,COLUMN(AK52)/2+1)</f>
        <v xml:space="preserve"> </v>
      </c>
      <c r="AL52" s="254">
        <f t="array" ref="AL52">SUM(IF(ISBLANK('Codes published on the homepage'!W$5:W$805),0,IF('Codes published on the homepage'!W$5:W$805='Specifier frequency published'!$A52,1,0)))</f>
        <v>0</v>
      </c>
      <c r="AM52" s="111" t="str">
        <f>" "&amp;VLOOKUP($A52,[0]!Qualifier,COLUMN(AM52)/2+1)</f>
        <v xml:space="preserve"> </v>
      </c>
    </row>
    <row r="53" spans="1:39" x14ac:dyDescent="0.35">
      <c r="A53">
        <v>48</v>
      </c>
      <c r="B53" s="110">
        <f t="array" ref="B53">SUM(IF('Codes published on the homepage'!E$6:E$805='Specifier frequency published'!$A53,1,0))</f>
        <v>0</v>
      </c>
      <c r="C53" s="111" t="str">
        <f>" "&amp;VLOOKUP($A53,[0]!Qualifier,COLUMN(C53)-1)</f>
        <v xml:space="preserve"> </v>
      </c>
      <c r="D53" s="110">
        <f t="array" ref="D53">SUM(IF(ISBLANK('Codes published on the homepage'!F$5:F$805),0,IF('Codes published on the homepage'!F$5:F$805='Specifier frequency published'!$A53,1,0)))</f>
        <v>0</v>
      </c>
      <c r="E53" s="111" t="str">
        <f>" "&amp;VLOOKUP($A53,[0]!Qualifier,COLUMN(E53)/2+1)</f>
        <v xml:space="preserve"> </v>
      </c>
      <c r="F53" s="110">
        <f t="array" ref="F53">SUM(IF(ISBLANK('Codes published on the homepage'!G$5:G$805),0,IF('Codes published on the homepage'!G$5:G$805='Specifier frequency published'!$A53,1,0)))</f>
        <v>0</v>
      </c>
      <c r="G53" s="111" t="str">
        <f>" "&amp;VLOOKUP($A53,[0]!Qualifier,COLUMN(G53)/2+1)</f>
        <v xml:space="preserve"> </v>
      </c>
      <c r="H53" s="110">
        <f t="array" ref="H53">SUM(IF(ISBLANK('Codes published on the homepage'!H$5:H$805),0,IF('Codes published on the homepage'!H$5:H$805='Specifier frequency published'!$A53,1,0)))</f>
        <v>0</v>
      </c>
      <c r="I53" s="111" t="str">
        <f>" "&amp;VLOOKUP($A53,[0]!Qualifier,COLUMN(I53)/2+1)</f>
        <v xml:space="preserve"> </v>
      </c>
      <c r="J53" s="110">
        <f t="array" ref="J53">SUM(IF(ISBLANK('Codes published on the homepage'!I$5:I$805),0,IF('Codes published on the homepage'!I$5:I$805='Specifier frequency published'!$A53,1,0)))</f>
        <v>0</v>
      </c>
      <c r="K53" s="111" t="str">
        <f>" "&amp;VLOOKUP($A53,[0]!Qualifier,COLUMN(K53)/2+1)</f>
        <v xml:space="preserve"> </v>
      </c>
      <c r="L53" s="110">
        <f t="array" ref="L53">SUM(IF(ISBLANK('Codes published on the homepage'!J$5:J$805),0,IF('Codes published on the homepage'!J$5:J$805='Specifier frequency published'!$A53,1,0)))</f>
        <v>0</v>
      </c>
      <c r="M53" s="97" t="str">
        <f>" "&amp;VLOOKUP($A53,[0]!Qualifier,COLUMN(M53)/2+1)</f>
        <v xml:space="preserve"> </v>
      </c>
      <c r="N53" s="110">
        <f t="array" ref="N53">SUM(IF(ISBLANK('Codes published on the homepage'!K$5:K$805),0,IF('Codes published on the homepage'!K$5:K$805='Specifier frequency published'!$A53,1,0)))</f>
        <v>0</v>
      </c>
      <c r="O53" s="97" t="str">
        <f>" "&amp;VLOOKUP($A53,[0]!Qualifier,COLUMN(O53)/2+1)</f>
        <v xml:space="preserve"> </v>
      </c>
      <c r="P53" s="110">
        <f t="array" ref="P53">SUM(IF(ISBLANK('Codes published on the homepage'!L$5:L$805),0,IF('Codes published on the homepage'!L$5:L$805='Specifier frequency published'!$A53,1,0)))</f>
        <v>0</v>
      </c>
      <c r="Q53" s="111" t="str">
        <f>" "&amp;VLOOKUP($A53,[0]!Qualifier,COLUMN(Q53)/2+1)</f>
        <v xml:space="preserve"> </v>
      </c>
      <c r="R53" s="110">
        <f t="array" ref="R53">SUM(IF(ISBLANK('Codes published on the homepage'!M$5:M$805),0,IF('Codes published on the homepage'!M$5:M$805='Specifier frequency published'!$A53,1,0)))</f>
        <v>0</v>
      </c>
      <c r="S53" s="97" t="str">
        <f>" "&amp;VLOOKUP($A53,[0]!Qualifier,COLUMN(S53)/2+1)</f>
        <v xml:space="preserve"> </v>
      </c>
      <c r="T53" s="110">
        <f t="array" ref="T53">SUM(IF(ISBLANK('Codes published on the homepage'!N$5:N$805),0,IF('Codes published on the homepage'!N$5:N$805='Specifier frequency published'!$A53,1,0)))</f>
        <v>0</v>
      </c>
      <c r="U53" s="111" t="str">
        <f>" "&amp;VLOOKUP($A53,[0]!Qualifier,COLUMN(U53)/2+1)</f>
        <v xml:space="preserve"> </v>
      </c>
      <c r="V53" s="110">
        <f t="array" ref="V53">SUM(IF(ISBLANK('Codes published on the homepage'!O$5:O$805),0,IF('Codes published on the homepage'!O$5:O$805='Specifier frequency published'!$A53,1,0)))</f>
        <v>0</v>
      </c>
      <c r="W53" s="111" t="str">
        <f>" "&amp;VLOOKUP($A53,[0]!Qualifier,COLUMN(W53)/2+1)</f>
        <v xml:space="preserve"> </v>
      </c>
      <c r="X53" s="110">
        <f t="array" ref="X53">SUM(IF(ISBLANK('Codes published on the homepage'!P$5:P$805),0,IF('Codes published on the homepage'!P$5:P$805='Specifier frequency published'!$A53,1,0)))</f>
        <v>0</v>
      </c>
      <c r="Y53" s="97" t="str">
        <f>" "&amp;VLOOKUP($A53,[0]!Qualifier,COLUMN(Y53)/2+1)</f>
        <v xml:space="preserve"> </v>
      </c>
      <c r="Z53" s="110">
        <f t="array" ref="Z53">SUM(IF(ISBLANK('Codes published on the homepage'!Q$5:Q$805),0,IF('Codes published on the homepage'!Q$5:Q$805='Specifier frequency published'!$A53,1,0)))</f>
        <v>0</v>
      </c>
      <c r="AA53" s="111" t="str">
        <f>" "&amp;VLOOKUP($A53,[0]!Qualifier,COLUMN(AA53)/2+1)</f>
        <v xml:space="preserve"> </v>
      </c>
      <c r="AB53" s="110">
        <f t="array" ref="AB53">SUM(IF(ISBLANK('Codes published on the homepage'!R$5:R$805),0,IF('Codes published on the homepage'!R$5:R$805='Specifier frequency published'!$A53,1,0)))</f>
        <v>0</v>
      </c>
      <c r="AC53" s="97" t="str">
        <f>" "&amp;VLOOKUP($A53,[0]!Qualifier,COLUMN(AC53)/2+1)</f>
        <v xml:space="preserve"> </v>
      </c>
      <c r="AD53" s="110">
        <f t="array" ref="AD53">SUM(IF(ISBLANK('Codes published on the homepage'!S$5:S$805),0,IF('Codes published on the homepage'!S$5:S$805='Specifier frequency published'!$A53,1,0)))</f>
        <v>0</v>
      </c>
      <c r="AE53" s="111" t="str">
        <f>" "&amp;VLOOKUP($A53,[0]!Qualifier,COLUMN(AE53)/2+1)</f>
        <v xml:space="preserve"> </v>
      </c>
      <c r="AF53" s="110">
        <f t="array" ref="AF53">SUM(IF(ISBLANK('Codes published on the homepage'!T$5:T$805),0,IF('Codes published on the homepage'!T$5:T$805='Specifier frequency published'!$A53,1,0)))</f>
        <v>0</v>
      </c>
      <c r="AG53" s="97" t="str">
        <f>" "&amp;VLOOKUP($A53,[0]!Qualifier,COLUMN(AG53)/2+1)</f>
        <v xml:space="preserve"> </v>
      </c>
      <c r="AH53" s="110">
        <f t="array" ref="AH53">SUM(IF(ISBLANK('Codes published on the homepage'!U$5:U$805),0,IF('Codes published on the homepage'!U$5:U$805='Specifier frequency published'!$A53,1,0)))</f>
        <v>0</v>
      </c>
      <c r="AI53" s="149" t="str">
        <f>" "&amp;VLOOKUP($A53,[0]!Qualifier,COLUMN(AI53)/2+1)</f>
        <v xml:space="preserve"> </v>
      </c>
      <c r="AJ53" s="110">
        <f t="array" ref="AJ53">SUM(IF(ISBLANK('Codes published on the homepage'!V$5:V$805),0,IF('Codes published on the homepage'!V$5:V$805='Specifier frequency published'!$A53,1,0)))</f>
        <v>0</v>
      </c>
      <c r="AK53" s="97" t="str">
        <f>" "&amp;VLOOKUP($A53,[0]!Qualifier,COLUMN(AK53)/2+1)</f>
        <v xml:space="preserve"> </v>
      </c>
      <c r="AL53" s="254">
        <f t="array" ref="AL53">SUM(IF(ISBLANK('Codes published on the homepage'!W$5:W$805),0,IF('Codes published on the homepage'!W$5:W$805='Specifier frequency published'!$A53,1,0)))</f>
        <v>0</v>
      </c>
      <c r="AM53" s="111" t="str">
        <f>" "&amp;VLOOKUP($A53,[0]!Qualifier,COLUMN(AM53)/2+1)</f>
        <v xml:space="preserve"> </v>
      </c>
    </row>
    <row r="54" spans="1:39" x14ac:dyDescent="0.35">
      <c r="A54">
        <v>49</v>
      </c>
      <c r="B54" s="110">
        <f t="array" ref="B54">SUM(IF('Codes published on the homepage'!E$6:E$805='Specifier frequency published'!$A54,1,0))</f>
        <v>0</v>
      </c>
      <c r="C54" s="111" t="str">
        <f>" "&amp;VLOOKUP($A54,[0]!Qualifier,COLUMN(C54)-1)</f>
        <v xml:space="preserve"> </v>
      </c>
      <c r="D54" s="110">
        <f t="array" ref="D54">SUM(IF(ISBLANK('Codes published on the homepage'!F$5:F$805),0,IF('Codes published on the homepage'!F$5:F$805='Specifier frequency published'!$A54,1,0)))</f>
        <v>0</v>
      </c>
      <c r="E54" s="111" t="str">
        <f>" "&amp;VLOOKUP($A54,[0]!Qualifier,COLUMN(E54)/2+1)</f>
        <v xml:space="preserve"> </v>
      </c>
      <c r="F54" s="110">
        <f t="array" ref="F54">SUM(IF(ISBLANK('Codes published on the homepage'!G$5:G$805),0,IF('Codes published on the homepage'!G$5:G$805='Specifier frequency published'!$A54,1,0)))</f>
        <v>0</v>
      </c>
      <c r="G54" s="111" t="str">
        <f>" "&amp;VLOOKUP($A54,[0]!Qualifier,COLUMN(G54)/2+1)</f>
        <v xml:space="preserve"> </v>
      </c>
      <c r="H54" s="110">
        <f t="array" ref="H54">SUM(IF(ISBLANK('Codes published on the homepage'!H$5:H$805),0,IF('Codes published on the homepage'!H$5:H$805='Specifier frequency published'!$A54,1,0)))</f>
        <v>0</v>
      </c>
      <c r="I54" s="111" t="str">
        <f>" "&amp;VLOOKUP($A54,[0]!Qualifier,COLUMN(I54)/2+1)</f>
        <v xml:space="preserve"> </v>
      </c>
      <c r="J54" s="110">
        <f t="array" ref="J54">SUM(IF(ISBLANK('Codes published on the homepage'!I$5:I$805),0,IF('Codes published on the homepage'!I$5:I$805='Specifier frequency published'!$A54,1,0)))</f>
        <v>0</v>
      </c>
      <c r="K54" s="111" t="str">
        <f>" "&amp;VLOOKUP($A54,[0]!Qualifier,COLUMN(K54)/2+1)</f>
        <v xml:space="preserve"> </v>
      </c>
      <c r="L54" s="110">
        <f t="array" ref="L54">SUM(IF(ISBLANK('Codes published on the homepage'!J$5:J$805),0,IF('Codes published on the homepage'!J$5:J$805='Specifier frequency published'!$A54,1,0)))</f>
        <v>0</v>
      </c>
      <c r="M54" s="97" t="str">
        <f>" "&amp;VLOOKUP($A54,[0]!Qualifier,COLUMN(M54)/2+1)</f>
        <v xml:space="preserve"> </v>
      </c>
      <c r="N54" s="110">
        <f t="array" ref="N54">SUM(IF(ISBLANK('Codes published on the homepage'!K$5:K$805),0,IF('Codes published on the homepage'!K$5:K$805='Specifier frequency published'!$A54,1,0)))</f>
        <v>0</v>
      </c>
      <c r="O54" s="97" t="str">
        <f>" "&amp;VLOOKUP($A54,[0]!Qualifier,COLUMN(O54)/2+1)</f>
        <v xml:space="preserve"> </v>
      </c>
      <c r="P54" s="110">
        <f t="array" ref="P54">SUM(IF(ISBLANK('Codes published on the homepage'!L$5:L$805),0,IF('Codes published on the homepage'!L$5:L$805='Specifier frequency published'!$A54,1,0)))</f>
        <v>0</v>
      </c>
      <c r="Q54" s="111" t="str">
        <f>" "&amp;VLOOKUP($A54,[0]!Qualifier,COLUMN(Q54)/2+1)</f>
        <v xml:space="preserve"> </v>
      </c>
      <c r="R54" s="110">
        <f t="array" ref="R54">SUM(IF(ISBLANK('Codes published on the homepage'!M$5:M$805),0,IF('Codes published on the homepage'!M$5:M$805='Specifier frequency published'!$A54,1,0)))</f>
        <v>0</v>
      </c>
      <c r="S54" s="97" t="str">
        <f>" "&amp;VLOOKUP($A54,[0]!Qualifier,COLUMN(S54)/2+1)</f>
        <v xml:space="preserve"> </v>
      </c>
      <c r="T54" s="110">
        <f t="array" ref="T54">SUM(IF(ISBLANK('Codes published on the homepage'!N$5:N$805),0,IF('Codes published on the homepage'!N$5:N$805='Specifier frequency published'!$A54,1,0)))</f>
        <v>0</v>
      </c>
      <c r="U54" s="111" t="str">
        <f>" "&amp;VLOOKUP($A54,[0]!Qualifier,COLUMN(U54)/2+1)</f>
        <v xml:space="preserve"> </v>
      </c>
      <c r="V54" s="110">
        <f t="array" ref="V54">SUM(IF(ISBLANK('Codes published on the homepage'!O$5:O$805),0,IF('Codes published on the homepage'!O$5:O$805='Specifier frequency published'!$A54,1,0)))</f>
        <v>0</v>
      </c>
      <c r="W54" s="111" t="str">
        <f>" "&amp;VLOOKUP($A54,[0]!Qualifier,COLUMN(W54)/2+1)</f>
        <v xml:space="preserve"> </v>
      </c>
      <c r="X54" s="110">
        <f t="array" ref="X54">SUM(IF(ISBLANK('Codes published on the homepage'!P$5:P$805),0,IF('Codes published on the homepage'!P$5:P$805='Specifier frequency published'!$A54,1,0)))</f>
        <v>0</v>
      </c>
      <c r="Y54" s="97" t="str">
        <f>" "&amp;VLOOKUP($A54,[0]!Qualifier,COLUMN(Y54)/2+1)</f>
        <v xml:space="preserve"> </v>
      </c>
      <c r="Z54" s="110">
        <f t="array" ref="Z54">SUM(IF(ISBLANK('Codes published on the homepage'!Q$5:Q$805),0,IF('Codes published on the homepage'!Q$5:Q$805='Specifier frequency published'!$A54,1,0)))</f>
        <v>0</v>
      </c>
      <c r="AA54" s="111" t="str">
        <f>" "&amp;VLOOKUP($A54,[0]!Qualifier,COLUMN(AA54)/2+1)</f>
        <v xml:space="preserve"> </v>
      </c>
      <c r="AB54" s="110">
        <f t="array" ref="AB54">SUM(IF(ISBLANK('Codes published on the homepage'!R$5:R$805),0,IF('Codes published on the homepage'!R$5:R$805='Specifier frequency published'!$A54,1,0)))</f>
        <v>0</v>
      </c>
      <c r="AC54" s="97" t="str">
        <f>" "&amp;VLOOKUP($A54,[0]!Qualifier,COLUMN(AC54)/2+1)</f>
        <v xml:space="preserve"> </v>
      </c>
      <c r="AD54" s="110">
        <f t="array" ref="AD54">SUM(IF(ISBLANK('Codes published on the homepage'!S$5:S$805),0,IF('Codes published on the homepage'!S$5:S$805='Specifier frequency published'!$A54,1,0)))</f>
        <v>0</v>
      </c>
      <c r="AE54" s="111" t="str">
        <f>" "&amp;VLOOKUP($A54,[0]!Qualifier,COLUMN(AE54)/2+1)</f>
        <v xml:space="preserve"> </v>
      </c>
      <c r="AF54" s="110">
        <f t="array" ref="AF54">SUM(IF(ISBLANK('Codes published on the homepage'!T$5:T$805),0,IF('Codes published on the homepage'!T$5:T$805='Specifier frequency published'!$A54,1,0)))</f>
        <v>0</v>
      </c>
      <c r="AG54" s="97" t="str">
        <f>" "&amp;VLOOKUP($A54,[0]!Qualifier,COLUMN(AG54)/2+1)</f>
        <v xml:space="preserve"> </v>
      </c>
      <c r="AH54" s="110">
        <f t="array" ref="AH54">SUM(IF(ISBLANK('Codes published on the homepage'!U$5:U$805),0,IF('Codes published on the homepage'!U$5:U$805='Specifier frequency published'!$A54,1,0)))</f>
        <v>0</v>
      </c>
      <c r="AI54" s="149" t="str">
        <f>" "&amp;VLOOKUP($A54,[0]!Qualifier,COLUMN(AI54)/2+1)</f>
        <v xml:space="preserve"> </v>
      </c>
      <c r="AJ54" s="110">
        <f t="array" ref="AJ54">SUM(IF(ISBLANK('Codes published on the homepage'!V$5:V$805),0,IF('Codes published on the homepage'!V$5:V$805='Specifier frequency published'!$A54,1,0)))</f>
        <v>0</v>
      </c>
      <c r="AK54" s="97" t="str">
        <f>" "&amp;VLOOKUP($A54,[0]!Qualifier,COLUMN(AK54)/2+1)</f>
        <v xml:space="preserve"> </v>
      </c>
      <c r="AL54" s="254">
        <f t="array" ref="AL54">SUM(IF(ISBLANK('Codes published on the homepage'!W$5:W$805),0,IF('Codes published on the homepage'!W$5:W$805='Specifier frequency published'!$A54,1,0)))</f>
        <v>0</v>
      </c>
      <c r="AM54" s="111" t="str">
        <f>" "&amp;VLOOKUP($A54,[0]!Qualifier,COLUMN(AM54)/2+1)</f>
        <v xml:space="preserve"> </v>
      </c>
    </row>
    <row r="55" spans="1:39" x14ac:dyDescent="0.35">
      <c r="A55">
        <v>50</v>
      </c>
      <c r="B55" s="110">
        <f t="array" ref="B55">SUM(IF('Codes published on the homepage'!E$6:E$805='Specifier frequency published'!$A55,1,0))</f>
        <v>0</v>
      </c>
      <c r="C55" s="111" t="str">
        <f>" "&amp;VLOOKUP($A55,[0]!Qualifier,COLUMN(C55)-1)</f>
        <v xml:space="preserve"> </v>
      </c>
      <c r="D55" s="110">
        <f t="array" ref="D55">SUM(IF(ISBLANK('Codes published on the homepage'!F$5:F$805),0,IF('Codes published on the homepage'!F$5:F$805='Specifier frequency published'!$A55,1,0)))</f>
        <v>0</v>
      </c>
      <c r="E55" s="111" t="str">
        <f>" "&amp;VLOOKUP($A55,[0]!Qualifier,COLUMN(E55)/2+1)</f>
        <v xml:space="preserve"> </v>
      </c>
      <c r="F55" s="110">
        <f t="array" ref="F55">SUM(IF(ISBLANK('Codes published on the homepage'!G$5:G$805),0,IF('Codes published on the homepage'!G$5:G$805='Specifier frequency published'!$A55,1,0)))</f>
        <v>0</v>
      </c>
      <c r="G55" s="111" t="str">
        <f>" "&amp;VLOOKUP($A55,[0]!Qualifier,COLUMN(G55)/2+1)</f>
        <v xml:space="preserve"> </v>
      </c>
      <c r="H55" s="110">
        <f t="array" ref="H55">SUM(IF(ISBLANK('Codes published on the homepage'!H$5:H$805),0,IF('Codes published on the homepage'!H$5:H$805='Specifier frequency published'!$A55,1,0)))</f>
        <v>0</v>
      </c>
      <c r="I55" s="111" t="str">
        <f>" "&amp;VLOOKUP($A55,[0]!Qualifier,COLUMN(I55)/2+1)</f>
        <v xml:space="preserve"> </v>
      </c>
      <c r="J55" s="110">
        <f t="array" ref="J55">SUM(IF(ISBLANK('Codes published on the homepage'!I$5:I$805),0,IF('Codes published on the homepage'!I$5:I$805='Specifier frequency published'!$A55,1,0)))</f>
        <v>0</v>
      </c>
      <c r="K55" s="111" t="str">
        <f>" "&amp;VLOOKUP($A55,[0]!Qualifier,COLUMN(K55)/2+1)</f>
        <v xml:space="preserve"> </v>
      </c>
      <c r="L55" s="110">
        <f t="array" ref="L55">SUM(IF(ISBLANK('Codes published on the homepage'!J$5:J$805),0,IF('Codes published on the homepage'!J$5:J$805='Specifier frequency published'!$A55,1,0)))</f>
        <v>0</v>
      </c>
      <c r="M55" s="97" t="str">
        <f>" "&amp;VLOOKUP($A55,[0]!Qualifier,COLUMN(M55)/2+1)</f>
        <v xml:space="preserve"> </v>
      </c>
      <c r="N55" s="110">
        <f t="array" ref="N55">SUM(IF(ISBLANK('Codes published on the homepage'!K$5:K$805),0,IF('Codes published on the homepage'!K$5:K$805='Specifier frequency published'!$A55,1,0)))</f>
        <v>0</v>
      </c>
      <c r="O55" s="97" t="str">
        <f>" "&amp;VLOOKUP($A55,[0]!Qualifier,COLUMN(O55)/2+1)</f>
        <v xml:space="preserve"> </v>
      </c>
      <c r="P55" s="110">
        <f t="array" ref="P55">SUM(IF(ISBLANK('Codes published on the homepage'!L$5:L$805),0,IF('Codes published on the homepage'!L$5:L$805='Specifier frequency published'!$A55,1,0)))</f>
        <v>0</v>
      </c>
      <c r="Q55" s="111" t="str">
        <f>" "&amp;VLOOKUP($A55,[0]!Qualifier,COLUMN(Q55)/2+1)</f>
        <v xml:space="preserve"> </v>
      </c>
      <c r="R55" s="110">
        <f t="array" ref="R55">SUM(IF(ISBLANK('Codes published on the homepage'!M$5:M$805),0,IF('Codes published on the homepage'!M$5:M$805='Specifier frequency published'!$A55,1,0)))</f>
        <v>0</v>
      </c>
      <c r="S55" s="97" t="str">
        <f>" "&amp;VLOOKUP($A55,[0]!Qualifier,COLUMN(S55)/2+1)</f>
        <v xml:space="preserve"> </v>
      </c>
      <c r="T55" s="110">
        <f t="array" ref="T55">SUM(IF(ISBLANK('Codes published on the homepage'!N$5:N$805),0,IF('Codes published on the homepage'!N$5:N$805='Specifier frequency published'!$A55,1,0)))</f>
        <v>0</v>
      </c>
      <c r="U55" s="111" t="str">
        <f>" "&amp;VLOOKUP($A55,[0]!Qualifier,COLUMN(U55)/2+1)</f>
        <v xml:space="preserve"> </v>
      </c>
      <c r="V55" s="110">
        <f t="array" ref="V55">SUM(IF(ISBLANK('Codes published on the homepage'!O$5:O$805),0,IF('Codes published on the homepage'!O$5:O$805='Specifier frequency published'!$A55,1,0)))</f>
        <v>0</v>
      </c>
      <c r="W55" s="111" t="str">
        <f>" "&amp;VLOOKUP($A55,[0]!Qualifier,COLUMN(W55)/2+1)</f>
        <v xml:space="preserve"> </v>
      </c>
      <c r="X55" s="110">
        <f t="array" ref="X55">SUM(IF(ISBLANK('Codes published on the homepage'!P$5:P$805),0,IF('Codes published on the homepage'!P$5:P$805='Specifier frequency published'!$A55,1,0)))</f>
        <v>0</v>
      </c>
      <c r="Y55" s="97" t="str">
        <f>" "&amp;VLOOKUP($A55,[0]!Qualifier,COLUMN(Y55)/2+1)</f>
        <v xml:space="preserve"> </v>
      </c>
      <c r="Z55" s="110">
        <f t="array" ref="Z55">SUM(IF(ISBLANK('Codes published on the homepage'!Q$5:Q$805),0,IF('Codes published on the homepage'!Q$5:Q$805='Specifier frequency published'!$A55,1,0)))</f>
        <v>0</v>
      </c>
      <c r="AA55" s="111" t="str">
        <f>" "&amp;VLOOKUP($A55,[0]!Qualifier,COLUMN(AA55)/2+1)</f>
        <v xml:space="preserve"> </v>
      </c>
      <c r="AB55" s="110">
        <f t="array" ref="AB55">SUM(IF(ISBLANK('Codes published on the homepage'!R$5:R$805),0,IF('Codes published on the homepage'!R$5:R$805='Specifier frequency published'!$A55,1,0)))</f>
        <v>0</v>
      </c>
      <c r="AC55" s="97" t="str">
        <f>" "&amp;VLOOKUP($A55,[0]!Qualifier,COLUMN(AC55)/2+1)</f>
        <v xml:space="preserve"> </v>
      </c>
      <c r="AD55" s="110">
        <f t="array" ref="AD55">SUM(IF(ISBLANK('Codes published on the homepage'!S$5:S$805),0,IF('Codes published on the homepage'!S$5:S$805='Specifier frequency published'!$A55,1,0)))</f>
        <v>0</v>
      </c>
      <c r="AE55" s="111" t="str">
        <f>" "&amp;VLOOKUP($A55,[0]!Qualifier,COLUMN(AE55)/2+1)</f>
        <v xml:space="preserve"> </v>
      </c>
      <c r="AF55" s="110">
        <f t="array" ref="AF55">SUM(IF(ISBLANK('Codes published on the homepage'!T$5:T$805),0,IF('Codes published on the homepage'!T$5:T$805='Specifier frequency published'!$A55,1,0)))</f>
        <v>0</v>
      </c>
      <c r="AG55" s="97" t="str">
        <f>" "&amp;VLOOKUP($A55,[0]!Qualifier,COLUMN(AG55)/2+1)</f>
        <v xml:space="preserve"> </v>
      </c>
      <c r="AH55" s="110">
        <f t="array" ref="AH55">SUM(IF(ISBLANK('Codes published on the homepage'!U$5:U$805),0,IF('Codes published on the homepage'!U$5:U$805='Specifier frequency published'!$A55,1,0)))</f>
        <v>0</v>
      </c>
      <c r="AI55" s="149" t="str">
        <f>" "&amp;VLOOKUP($A55,[0]!Qualifier,COLUMN(AI55)/2+1)</f>
        <v xml:space="preserve"> </v>
      </c>
      <c r="AJ55" s="110">
        <f t="array" ref="AJ55">SUM(IF(ISBLANK('Codes published on the homepage'!V$5:V$805),0,IF('Codes published on the homepage'!V$5:V$805='Specifier frequency published'!$A55,1,0)))</f>
        <v>0</v>
      </c>
      <c r="AK55" s="97" t="str">
        <f>" "&amp;VLOOKUP($A55,[0]!Qualifier,COLUMN(AK55)/2+1)</f>
        <v xml:space="preserve"> AcellDerm</v>
      </c>
      <c r="AL55" s="254">
        <f t="array" ref="AL55">SUM(IF(ISBLANK('Codes published on the homepage'!W$5:W$805),0,IF('Codes published on the homepage'!W$5:W$805='Specifier frequency published'!$A55,1,0)))</f>
        <v>0</v>
      </c>
      <c r="AM55" s="111" t="str">
        <f>" "&amp;VLOOKUP($A55,[0]!Qualifier,COLUMN(AM55)/2+1)</f>
        <v xml:space="preserve"> </v>
      </c>
    </row>
    <row r="56" spans="1:39" x14ac:dyDescent="0.35">
      <c r="A56">
        <v>51</v>
      </c>
      <c r="B56" s="110">
        <f t="array" ref="B56">SUM(IF('Codes published on the homepage'!E$6:E$805='Specifier frequency published'!$A56,1,0))</f>
        <v>0</v>
      </c>
      <c r="C56" s="111" t="str">
        <f>" "&amp;VLOOKUP($A56,[0]!Qualifier,COLUMN(C56)-1)</f>
        <v xml:space="preserve"> </v>
      </c>
      <c r="D56" s="110">
        <f t="array" ref="D56">SUM(IF(ISBLANK('Codes published on the homepage'!F$5:F$805),0,IF('Codes published on the homepage'!F$5:F$805='Specifier frequency published'!$A56,1,0)))</f>
        <v>0</v>
      </c>
      <c r="E56" s="111" t="str">
        <f>" "&amp;VLOOKUP($A56,[0]!Qualifier,COLUMN(E56)/2+1)</f>
        <v xml:space="preserve"> </v>
      </c>
      <c r="F56" s="110">
        <f t="array" ref="F56">SUM(IF(ISBLANK('Codes published on the homepage'!G$5:G$805),0,IF('Codes published on the homepage'!G$5:G$805='Specifier frequency published'!$A56,1,0)))</f>
        <v>0</v>
      </c>
      <c r="G56" s="111" t="str">
        <f>" "&amp;VLOOKUP($A56,[0]!Qualifier,COLUMN(G56)/2+1)</f>
        <v xml:space="preserve"> </v>
      </c>
      <c r="H56" s="110">
        <f t="array" ref="H56">SUM(IF(ISBLANK('Codes published on the homepage'!H$5:H$805),0,IF('Codes published on the homepage'!H$5:H$805='Specifier frequency published'!$A56,1,0)))</f>
        <v>0</v>
      </c>
      <c r="I56" s="111" t="str">
        <f>" "&amp;VLOOKUP($A56,[0]!Qualifier,COLUMN(I56)/2+1)</f>
        <v xml:space="preserve"> </v>
      </c>
      <c r="J56" s="110">
        <f t="array" ref="J56">SUM(IF(ISBLANK('Codes published on the homepage'!I$5:I$805),0,IF('Codes published on the homepage'!I$5:I$805='Specifier frequency published'!$A56,1,0)))</f>
        <v>0</v>
      </c>
      <c r="K56" s="111" t="str">
        <f>" "&amp;VLOOKUP($A56,[0]!Qualifier,COLUMN(K56)/2+1)</f>
        <v xml:space="preserve"> </v>
      </c>
      <c r="L56" s="110">
        <f t="array" ref="L56">SUM(IF(ISBLANK('Codes published on the homepage'!J$5:J$805),0,IF('Codes published on the homepage'!J$5:J$805='Specifier frequency published'!$A56,1,0)))</f>
        <v>0</v>
      </c>
      <c r="M56" s="97" t="str">
        <f>" "&amp;VLOOKUP($A56,[0]!Qualifier,COLUMN(M56)/2+1)</f>
        <v xml:space="preserve"> </v>
      </c>
      <c r="N56" s="110">
        <f t="array" ref="N56">SUM(IF(ISBLANK('Codes published on the homepage'!K$5:K$805),0,IF('Codes published on the homepage'!K$5:K$805='Specifier frequency published'!$A56,1,0)))</f>
        <v>0</v>
      </c>
      <c r="O56" s="97" t="str">
        <f>" "&amp;VLOOKUP($A56,[0]!Qualifier,COLUMN(O56)/2+1)</f>
        <v xml:space="preserve"> </v>
      </c>
      <c r="P56" s="110">
        <f t="array" ref="P56">SUM(IF(ISBLANK('Codes published on the homepage'!L$5:L$805),0,IF('Codes published on the homepage'!L$5:L$805='Specifier frequency published'!$A56,1,0)))</f>
        <v>0</v>
      </c>
      <c r="Q56" s="111" t="str">
        <f>" "&amp;VLOOKUP($A56,[0]!Qualifier,COLUMN(Q56)/2+1)</f>
        <v xml:space="preserve"> </v>
      </c>
      <c r="R56" s="110">
        <f t="array" ref="R56">SUM(IF(ISBLANK('Codes published on the homepage'!M$5:M$805),0,IF('Codes published on the homepage'!M$5:M$805='Specifier frequency published'!$A56,1,0)))</f>
        <v>0</v>
      </c>
      <c r="S56" s="97" t="str">
        <f>" "&amp;VLOOKUP($A56,[0]!Qualifier,COLUMN(S56)/2+1)</f>
        <v xml:space="preserve"> </v>
      </c>
      <c r="T56" s="110">
        <f t="array" ref="T56">SUM(IF(ISBLANK('Codes published on the homepage'!N$5:N$805),0,IF('Codes published on the homepage'!N$5:N$805='Specifier frequency published'!$A56,1,0)))</f>
        <v>0</v>
      </c>
      <c r="U56" s="111" t="str">
        <f>" "&amp;VLOOKUP($A56,[0]!Qualifier,COLUMN(U56)/2+1)</f>
        <v xml:space="preserve"> </v>
      </c>
      <c r="V56" s="110">
        <f t="array" ref="V56">SUM(IF(ISBLANK('Codes published on the homepage'!O$5:O$805),0,IF('Codes published on the homepage'!O$5:O$805='Specifier frequency published'!$A56,1,0)))</f>
        <v>0</v>
      </c>
      <c r="W56" s="111" t="str">
        <f>" "&amp;VLOOKUP($A56,[0]!Qualifier,COLUMN(W56)/2+1)</f>
        <v xml:space="preserve"> </v>
      </c>
      <c r="X56" s="110">
        <f t="array" ref="X56">SUM(IF(ISBLANK('Codes published on the homepage'!P$5:P$805),0,IF('Codes published on the homepage'!P$5:P$805='Specifier frequency published'!$A56,1,0)))</f>
        <v>0</v>
      </c>
      <c r="Y56" s="97" t="str">
        <f>" "&amp;VLOOKUP($A56,[0]!Qualifier,COLUMN(Y56)/2+1)</f>
        <v xml:space="preserve"> </v>
      </c>
      <c r="Z56" s="110">
        <f t="array" ref="Z56">SUM(IF(ISBLANK('Codes published on the homepage'!Q$5:Q$805),0,IF('Codes published on the homepage'!Q$5:Q$805='Specifier frequency published'!$A56,1,0)))</f>
        <v>0</v>
      </c>
      <c r="AA56" s="111" t="str">
        <f>" "&amp;VLOOKUP($A56,[0]!Qualifier,COLUMN(AA56)/2+1)</f>
        <v xml:space="preserve"> </v>
      </c>
      <c r="AB56" s="110">
        <f t="array" ref="AB56">SUM(IF(ISBLANK('Codes published on the homepage'!R$5:R$805),0,IF('Codes published on the homepage'!R$5:R$805='Specifier frequency published'!$A56,1,0)))</f>
        <v>0</v>
      </c>
      <c r="AC56" s="97" t="str">
        <f>" "&amp;VLOOKUP($A56,[0]!Qualifier,COLUMN(AC56)/2+1)</f>
        <v xml:space="preserve"> </v>
      </c>
      <c r="AD56" s="110">
        <f t="array" ref="AD56">SUM(IF(ISBLANK('Codes published on the homepage'!S$5:S$805),0,IF('Codes published on the homepage'!S$5:S$805='Specifier frequency published'!$A56,1,0)))</f>
        <v>0</v>
      </c>
      <c r="AE56" s="111" t="str">
        <f>" "&amp;VLOOKUP($A56,[0]!Qualifier,COLUMN(AE56)/2+1)</f>
        <v xml:space="preserve"> </v>
      </c>
      <c r="AF56" s="110">
        <f t="array" ref="AF56">SUM(IF(ISBLANK('Codes published on the homepage'!T$5:T$805),0,IF('Codes published on the homepage'!T$5:T$805='Specifier frequency published'!$A56,1,0)))</f>
        <v>0</v>
      </c>
      <c r="AG56" s="97" t="str">
        <f>" "&amp;VLOOKUP($A56,[0]!Qualifier,COLUMN(AG56)/2+1)</f>
        <v xml:space="preserve"> </v>
      </c>
      <c r="AH56" s="110">
        <f t="array" ref="AH56">SUM(IF(ISBLANK('Codes published on the homepage'!U$5:U$805),0,IF('Codes published on the homepage'!U$5:U$805='Specifier frequency published'!$A56,1,0)))</f>
        <v>0</v>
      </c>
      <c r="AI56" s="149" t="str">
        <f>" "&amp;VLOOKUP($A56,[0]!Qualifier,COLUMN(AI56)/2+1)</f>
        <v xml:space="preserve"> </v>
      </c>
      <c r="AJ56" s="110">
        <f t="array" ref="AJ56">SUM(IF(ISBLANK('Codes published on the homepage'!V$5:V$805),0,IF('Codes published on the homepage'!V$5:V$805='Specifier frequency published'!$A56,1,0)))</f>
        <v>0</v>
      </c>
      <c r="AK56" s="97" t="str">
        <f>" "&amp;VLOOKUP($A56,[0]!Qualifier,COLUMN(AK56)/2+1)</f>
        <v xml:space="preserve"> Skin</v>
      </c>
      <c r="AL56" s="254">
        <f t="array" ref="AL56">SUM(IF(ISBLANK('Codes published on the homepage'!W$5:W$805),0,IF('Codes published on the homepage'!W$5:W$805='Specifier frequency published'!$A56,1,0)))</f>
        <v>0</v>
      </c>
      <c r="AM56" s="111" t="str">
        <f>" "&amp;VLOOKUP($A56,[0]!Qualifier,COLUMN(AM56)/2+1)</f>
        <v xml:space="preserve"> </v>
      </c>
    </row>
    <row r="57" spans="1:39" x14ac:dyDescent="0.35">
      <c r="A57">
        <v>52</v>
      </c>
      <c r="B57" s="110">
        <f t="array" ref="B57">SUM(IF('Codes published on the homepage'!E$6:E$805='Specifier frequency published'!$A57,1,0))</f>
        <v>0</v>
      </c>
      <c r="C57" s="111" t="str">
        <f>" "&amp;VLOOKUP($A57,[0]!Qualifier,COLUMN(C57)-1)</f>
        <v xml:space="preserve"> </v>
      </c>
      <c r="D57" s="110">
        <f t="array" ref="D57">SUM(IF(ISBLANK('Codes published on the homepage'!F$5:F$805),0,IF('Codes published on the homepage'!F$5:F$805='Specifier frequency published'!$A57,1,0)))</f>
        <v>0</v>
      </c>
      <c r="E57" s="111" t="str">
        <f>" "&amp;VLOOKUP($A57,[0]!Qualifier,COLUMN(E57)/2+1)</f>
        <v xml:space="preserve"> </v>
      </c>
      <c r="F57" s="110">
        <f t="array" ref="F57">SUM(IF(ISBLANK('Codes published on the homepage'!G$5:G$805),0,IF('Codes published on the homepage'!G$5:G$805='Specifier frequency published'!$A57,1,0)))</f>
        <v>0</v>
      </c>
      <c r="G57" s="111" t="str">
        <f>" "&amp;VLOOKUP($A57,[0]!Qualifier,COLUMN(G57)/2+1)</f>
        <v xml:space="preserve"> </v>
      </c>
      <c r="H57" s="110">
        <f t="array" ref="H57">SUM(IF(ISBLANK('Codes published on the homepage'!H$5:H$805),0,IF('Codes published on the homepage'!H$5:H$805='Specifier frequency published'!$A57,1,0)))</f>
        <v>0</v>
      </c>
      <c r="I57" s="111" t="str">
        <f>" "&amp;VLOOKUP($A57,[0]!Qualifier,COLUMN(I57)/2+1)</f>
        <v xml:space="preserve"> </v>
      </c>
      <c r="J57" s="110">
        <f t="array" ref="J57">SUM(IF(ISBLANK('Codes published on the homepage'!I$5:I$805),0,IF('Codes published on the homepage'!I$5:I$805='Specifier frequency published'!$A57,1,0)))</f>
        <v>0</v>
      </c>
      <c r="K57" s="111" t="str">
        <f>" "&amp;VLOOKUP($A57,[0]!Qualifier,COLUMN(K57)/2+1)</f>
        <v xml:space="preserve"> </v>
      </c>
      <c r="L57" s="110">
        <f t="array" ref="L57">SUM(IF(ISBLANK('Codes published on the homepage'!J$5:J$805),0,IF('Codes published on the homepage'!J$5:J$805='Specifier frequency published'!$A57,1,0)))</f>
        <v>0</v>
      </c>
      <c r="M57" s="97" t="str">
        <f>" "&amp;VLOOKUP($A57,[0]!Qualifier,COLUMN(M57)/2+1)</f>
        <v xml:space="preserve"> </v>
      </c>
      <c r="N57" s="110">
        <f t="array" ref="N57">SUM(IF(ISBLANK('Codes published on the homepage'!K$5:K$805),0,IF('Codes published on the homepage'!K$5:K$805='Specifier frequency published'!$A57,1,0)))</f>
        <v>0</v>
      </c>
      <c r="O57" s="97" t="str">
        <f>" "&amp;VLOOKUP($A57,[0]!Qualifier,COLUMN(O57)/2+1)</f>
        <v xml:space="preserve"> </v>
      </c>
      <c r="P57" s="110">
        <f t="array" ref="P57">SUM(IF(ISBLANK('Codes published on the homepage'!L$5:L$805),0,IF('Codes published on the homepage'!L$5:L$805='Specifier frequency published'!$A57,1,0)))</f>
        <v>0</v>
      </c>
      <c r="Q57" s="111" t="str">
        <f>" "&amp;VLOOKUP($A57,[0]!Qualifier,COLUMN(Q57)/2+1)</f>
        <v xml:space="preserve"> </v>
      </c>
      <c r="R57" s="110">
        <f t="array" ref="R57">SUM(IF(ISBLANK('Codes published on the homepage'!M$5:M$805),0,IF('Codes published on the homepage'!M$5:M$805='Specifier frequency published'!$A57,1,0)))</f>
        <v>0</v>
      </c>
      <c r="S57" s="97" t="str">
        <f>" "&amp;VLOOKUP($A57,[0]!Qualifier,COLUMN(S57)/2+1)</f>
        <v xml:space="preserve"> </v>
      </c>
      <c r="T57" s="110">
        <f t="array" ref="T57">SUM(IF(ISBLANK('Codes published on the homepage'!N$5:N$805),0,IF('Codes published on the homepage'!N$5:N$805='Specifier frequency published'!$A57,1,0)))</f>
        <v>0</v>
      </c>
      <c r="U57" s="111" t="str">
        <f>" "&amp;VLOOKUP($A57,[0]!Qualifier,COLUMN(U57)/2+1)</f>
        <v xml:space="preserve"> </v>
      </c>
      <c r="V57" s="110">
        <f t="array" ref="V57">SUM(IF(ISBLANK('Codes published on the homepage'!O$5:O$805),0,IF('Codes published on the homepage'!O$5:O$805='Specifier frequency published'!$A57,1,0)))</f>
        <v>0</v>
      </c>
      <c r="W57" s="111" t="str">
        <f>" "&amp;VLOOKUP($A57,[0]!Qualifier,COLUMN(W57)/2+1)</f>
        <v xml:space="preserve"> </v>
      </c>
      <c r="X57" s="110">
        <f t="array" ref="X57">SUM(IF(ISBLANK('Codes published on the homepage'!P$5:P$805),0,IF('Codes published on the homepage'!P$5:P$805='Specifier frequency published'!$A57,1,0)))</f>
        <v>0</v>
      </c>
      <c r="Y57" s="97" t="str">
        <f>" "&amp;VLOOKUP($A57,[0]!Qualifier,COLUMN(Y57)/2+1)</f>
        <v xml:space="preserve"> </v>
      </c>
      <c r="Z57" s="110">
        <f t="array" ref="Z57">SUM(IF(ISBLANK('Codes published on the homepage'!Q$5:Q$805),0,IF('Codes published on the homepage'!Q$5:Q$805='Specifier frequency published'!$A57,1,0)))</f>
        <v>0</v>
      </c>
      <c r="AA57" s="111" t="str">
        <f>" "&amp;VLOOKUP($A57,[0]!Qualifier,COLUMN(AA57)/2+1)</f>
        <v xml:space="preserve"> </v>
      </c>
      <c r="AB57" s="110">
        <f t="array" ref="AB57">SUM(IF(ISBLANK('Codes published on the homepage'!R$5:R$805),0,IF('Codes published on the homepage'!R$5:R$805='Specifier frequency published'!$A57,1,0)))</f>
        <v>0</v>
      </c>
      <c r="AC57" s="97" t="str">
        <f>" "&amp;VLOOKUP($A57,[0]!Qualifier,COLUMN(AC57)/2+1)</f>
        <v xml:space="preserve"> </v>
      </c>
      <c r="AD57" s="110">
        <f t="array" ref="AD57">SUM(IF(ISBLANK('Codes published on the homepage'!S$5:S$805),0,IF('Codes published on the homepage'!S$5:S$805='Specifier frequency published'!$A57,1,0)))</f>
        <v>0</v>
      </c>
      <c r="AE57" s="111" t="str">
        <f>" "&amp;VLOOKUP($A57,[0]!Qualifier,COLUMN(AE57)/2+1)</f>
        <v xml:space="preserve"> </v>
      </c>
      <c r="AF57" s="110">
        <f t="array" ref="AF57">SUM(IF(ISBLANK('Codes published on the homepage'!T$5:T$805),0,IF('Codes published on the homepage'!T$5:T$805='Specifier frequency published'!$A57,1,0)))</f>
        <v>0</v>
      </c>
      <c r="AG57" s="97" t="str">
        <f>" "&amp;VLOOKUP($A57,[0]!Qualifier,COLUMN(AG57)/2+1)</f>
        <v xml:space="preserve"> </v>
      </c>
      <c r="AH57" s="110">
        <f t="array" ref="AH57">SUM(IF(ISBLANK('Codes published on the homepage'!U$5:U$805),0,IF('Codes published on the homepage'!U$5:U$805='Specifier frequency published'!$A57,1,0)))</f>
        <v>0</v>
      </c>
      <c r="AI57" s="149" t="str">
        <f>" "&amp;VLOOKUP($A57,[0]!Qualifier,COLUMN(AI57)/2+1)</f>
        <v xml:space="preserve"> </v>
      </c>
      <c r="AJ57" s="110">
        <f t="array" ref="AJ57">SUM(IF(ISBLANK('Codes published on the homepage'!V$5:V$805),0,IF('Codes published on the homepage'!V$5:V$805='Specifier frequency published'!$A57,1,0)))</f>
        <v>0</v>
      </c>
      <c r="AK57" s="97" t="str">
        <f>" "&amp;VLOOKUP($A57,[0]!Qualifier,COLUMN(AK57)/2+1)</f>
        <v xml:space="preserve"> </v>
      </c>
      <c r="AL57" s="254">
        <f t="array" ref="AL57">SUM(IF(ISBLANK('Codes published on the homepage'!W$5:W$805),0,IF('Codes published on the homepage'!W$5:W$805='Specifier frequency published'!$A57,1,0)))</f>
        <v>0</v>
      </c>
      <c r="AM57" s="111" t="str">
        <f>" "&amp;VLOOKUP($A57,[0]!Qualifier,COLUMN(AM57)/2+1)</f>
        <v xml:space="preserve"> </v>
      </c>
    </row>
    <row r="58" spans="1:39" x14ac:dyDescent="0.35">
      <c r="A58">
        <v>53</v>
      </c>
      <c r="B58" s="110">
        <f t="array" ref="B58">SUM(IF('Codes published on the homepage'!E$6:E$805='Specifier frequency published'!$A58,1,0))</f>
        <v>0</v>
      </c>
      <c r="C58" s="111" t="str">
        <f>" "&amp;VLOOKUP($A58,[0]!Qualifier,COLUMN(C58)-1)</f>
        <v xml:space="preserve"> </v>
      </c>
      <c r="D58" s="110">
        <f t="array" ref="D58">SUM(IF(ISBLANK('Codes published on the homepage'!F$5:F$805),0,IF('Codes published on the homepage'!F$5:F$805='Specifier frequency published'!$A58,1,0)))</f>
        <v>0</v>
      </c>
      <c r="E58" s="111" t="str">
        <f>" "&amp;VLOOKUP($A58,[0]!Qualifier,COLUMN(E58)/2+1)</f>
        <v xml:space="preserve"> </v>
      </c>
      <c r="F58" s="110">
        <f t="array" ref="F58">SUM(IF(ISBLANK('Codes published on the homepage'!G$5:G$805),0,IF('Codes published on the homepage'!G$5:G$805='Specifier frequency published'!$A58,1,0)))</f>
        <v>0</v>
      </c>
      <c r="G58" s="111" t="str">
        <f>" "&amp;VLOOKUP($A58,[0]!Qualifier,COLUMN(G58)/2+1)</f>
        <v xml:space="preserve"> </v>
      </c>
      <c r="H58" s="110">
        <f t="array" ref="H58">SUM(IF(ISBLANK('Codes published on the homepage'!H$5:H$805),0,IF('Codes published on the homepage'!H$5:H$805='Specifier frequency published'!$A58,1,0)))</f>
        <v>0</v>
      </c>
      <c r="I58" s="111" t="str">
        <f>" "&amp;VLOOKUP($A58,[0]!Qualifier,COLUMN(I58)/2+1)</f>
        <v xml:space="preserve"> </v>
      </c>
      <c r="J58" s="110">
        <f t="array" ref="J58">SUM(IF(ISBLANK('Codes published on the homepage'!I$5:I$805),0,IF('Codes published on the homepage'!I$5:I$805='Specifier frequency published'!$A58,1,0)))</f>
        <v>0</v>
      </c>
      <c r="K58" s="111" t="str">
        <f>" "&amp;VLOOKUP($A58,[0]!Qualifier,COLUMN(K58)/2+1)</f>
        <v xml:space="preserve"> </v>
      </c>
      <c r="L58" s="110">
        <f t="array" ref="L58">SUM(IF(ISBLANK('Codes published on the homepage'!J$5:J$805),0,IF('Codes published on the homepage'!J$5:J$805='Specifier frequency published'!$A58,1,0)))</f>
        <v>0</v>
      </c>
      <c r="M58" s="97" t="str">
        <f>" "&amp;VLOOKUP($A58,[0]!Qualifier,COLUMN(M58)/2+1)</f>
        <v xml:space="preserve"> </v>
      </c>
      <c r="N58" s="110">
        <f t="array" ref="N58">SUM(IF(ISBLANK('Codes published on the homepage'!K$5:K$805),0,IF('Codes published on the homepage'!K$5:K$805='Specifier frequency published'!$A58,1,0)))</f>
        <v>0</v>
      </c>
      <c r="O58" s="97" t="str">
        <f>" "&amp;VLOOKUP($A58,[0]!Qualifier,COLUMN(O58)/2+1)</f>
        <v xml:space="preserve"> </v>
      </c>
      <c r="P58" s="110">
        <f t="array" ref="P58">SUM(IF(ISBLANK('Codes published on the homepage'!L$5:L$805),0,IF('Codes published on the homepage'!L$5:L$805='Specifier frequency published'!$A58,1,0)))</f>
        <v>0</v>
      </c>
      <c r="Q58" s="111" t="str">
        <f>" "&amp;VLOOKUP($A58,[0]!Qualifier,COLUMN(Q58)/2+1)</f>
        <v xml:space="preserve"> </v>
      </c>
      <c r="R58" s="110">
        <f t="array" ref="R58">SUM(IF(ISBLANK('Codes published on the homepage'!M$5:M$805),0,IF('Codes published on the homepage'!M$5:M$805='Specifier frequency published'!$A58,1,0)))</f>
        <v>0</v>
      </c>
      <c r="S58" s="97" t="str">
        <f>" "&amp;VLOOKUP($A58,[0]!Qualifier,COLUMN(S58)/2+1)</f>
        <v xml:space="preserve"> </v>
      </c>
      <c r="T58" s="110">
        <f t="array" ref="T58">SUM(IF(ISBLANK('Codes published on the homepage'!N$5:N$805),0,IF('Codes published on the homepage'!N$5:N$805='Specifier frequency published'!$A58,1,0)))</f>
        <v>0</v>
      </c>
      <c r="U58" s="111" t="str">
        <f>" "&amp;VLOOKUP($A58,[0]!Qualifier,COLUMN(U58)/2+1)</f>
        <v xml:space="preserve"> </v>
      </c>
      <c r="V58" s="110">
        <f t="array" ref="V58">SUM(IF(ISBLANK('Codes published on the homepage'!O$5:O$805),0,IF('Codes published on the homepage'!O$5:O$805='Specifier frequency published'!$A58,1,0)))</f>
        <v>0</v>
      </c>
      <c r="W58" s="111" t="str">
        <f>" "&amp;VLOOKUP($A58,[0]!Qualifier,COLUMN(W58)/2+1)</f>
        <v xml:space="preserve"> </v>
      </c>
      <c r="X58" s="110">
        <f t="array" ref="X58">SUM(IF(ISBLANK('Codes published on the homepage'!P$5:P$805),0,IF('Codes published on the homepage'!P$5:P$805='Specifier frequency published'!$A58,1,0)))</f>
        <v>0</v>
      </c>
      <c r="Y58" s="97" t="str">
        <f>" "&amp;VLOOKUP($A58,[0]!Qualifier,COLUMN(Y58)/2+1)</f>
        <v xml:space="preserve"> </v>
      </c>
      <c r="Z58" s="110">
        <f t="array" ref="Z58">SUM(IF(ISBLANK('Codes published on the homepage'!Q$5:Q$805),0,IF('Codes published on the homepage'!Q$5:Q$805='Specifier frequency published'!$A58,1,0)))</f>
        <v>0</v>
      </c>
      <c r="AA58" s="111" t="str">
        <f>" "&amp;VLOOKUP($A58,[0]!Qualifier,COLUMN(AA58)/2+1)</f>
        <v xml:space="preserve"> </v>
      </c>
      <c r="AB58" s="110">
        <f t="array" ref="AB58">SUM(IF(ISBLANK('Codes published on the homepage'!R$5:R$805),0,IF('Codes published on the homepage'!R$5:R$805='Specifier frequency published'!$A58,1,0)))</f>
        <v>0</v>
      </c>
      <c r="AC58" s="97" t="str">
        <f>" "&amp;VLOOKUP($A58,[0]!Qualifier,COLUMN(AC58)/2+1)</f>
        <v xml:space="preserve"> </v>
      </c>
      <c r="AD58" s="110">
        <f t="array" ref="AD58">SUM(IF(ISBLANK('Codes published on the homepage'!S$5:S$805),0,IF('Codes published on the homepage'!S$5:S$805='Specifier frequency published'!$A58,1,0)))</f>
        <v>0</v>
      </c>
      <c r="AE58" s="111" t="str">
        <f>" "&amp;VLOOKUP($A58,[0]!Qualifier,COLUMN(AE58)/2+1)</f>
        <v xml:space="preserve"> </v>
      </c>
      <c r="AF58" s="110">
        <f t="array" ref="AF58">SUM(IF(ISBLANK('Codes published on the homepage'!T$5:T$805),0,IF('Codes published on the homepage'!T$5:T$805='Specifier frequency published'!$A58,1,0)))</f>
        <v>0</v>
      </c>
      <c r="AG58" s="97" t="str">
        <f>" "&amp;VLOOKUP($A58,[0]!Qualifier,COLUMN(AG58)/2+1)</f>
        <v xml:space="preserve"> </v>
      </c>
      <c r="AH58" s="110">
        <f t="array" ref="AH58">SUM(IF(ISBLANK('Codes published on the homepage'!U$5:U$805),0,IF('Codes published on the homepage'!U$5:U$805='Specifier frequency published'!$A58,1,0)))</f>
        <v>0</v>
      </c>
      <c r="AI58" s="149" t="str">
        <f>" "&amp;VLOOKUP($A58,[0]!Qualifier,COLUMN(AI58)/2+1)</f>
        <v xml:space="preserve"> </v>
      </c>
      <c r="AJ58" s="110">
        <f t="array" ref="AJ58">SUM(IF(ISBLANK('Codes published on the homepage'!V$5:V$805),0,IF('Codes published on the homepage'!V$5:V$805='Specifier frequency published'!$A58,1,0)))</f>
        <v>0</v>
      </c>
      <c r="AK58" s="97" t="str">
        <f>" "&amp;VLOOKUP($A58,[0]!Qualifier,COLUMN(AK58)/2+1)</f>
        <v xml:space="preserve"> </v>
      </c>
      <c r="AL58" s="254">
        <f t="array" ref="AL58">SUM(IF(ISBLANK('Codes published on the homepage'!W$5:W$805),0,IF('Codes published on the homepage'!W$5:W$805='Specifier frequency published'!$A58,1,0)))</f>
        <v>0</v>
      </c>
      <c r="AM58" s="111" t="str">
        <f>" "&amp;VLOOKUP($A58,[0]!Qualifier,COLUMN(AM58)/2+1)</f>
        <v xml:space="preserve"> </v>
      </c>
    </row>
    <row r="59" spans="1:39" x14ac:dyDescent="0.35">
      <c r="A59">
        <v>54</v>
      </c>
      <c r="B59" s="110">
        <f t="array" ref="B59">SUM(IF('Codes published on the homepage'!E$6:E$805='Specifier frequency published'!$A59,1,0))</f>
        <v>0</v>
      </c>
      <c r="C59" s="111" t="str">
        <f>" "&amp;VLOOKUP($A59,[0]!Qualifier,COLUMN(C59)-1)</f>
        <v xml:space="preserve"> </v>
      </c>
      <c r="D59" s="110">
        <f t="array" ref="D59">SUM(IF(ISBLANK('Codes published on the homepage'!F$5:F$805),0,IF('Codes published on the homepage'!F$5:F$805='Specifier frequency published'!$A59,1,0)))</f>
        <v>0</v>
      </c>
      <c r="E59" s="111" t="str">
        <f>" "&amp;VLOOKUP($A59,[0]!Qualifier,COLUMN(E59)/2+1)</f>
        <v xml:space="preserve"> </v>
      </c>
      <c r="F59" s="110">
        <f t="array" ref="F59">SUM(IF(ISBLANK('Codes published on the homepage'!G$5:G$805),0,IF('Codes published on the homepage'!G$5:G$805='Specifier frequency published'!$A59,1,0)))</f>
        <v>0</v>
      </c>
      <c r="G59" s="111" t="str">
        <f>" "&amp;VLOOKUP($A59,[0]!Qualifier,COLUMN(G59)/2+1)</f>
        <v xml:space="preserve"> </v>
      </c>
      <c r="H59" s="110">
        <f t="array" ref="H59">SUM(IF(ISBLANK('Codes published on the homepage'!H$5:H$805),0,IF('Codes published on the homepage'!H$5:H$805='Specifier frequency published'!$A59,1,0)))</f>
        <v>0</v>
      </c>
      <c r="I59" s="111" t="str">
        <f>" "&amp;VLOOKUP($A59,[0]!Qualifier,COLUMN(I59)/2+1)</f>
        <v xml:space="preserve"> </v>
      </c>
      <c r="J59" s="110">
        <f t="array" ref="J59">SUM(IF(ISBLANK('Codes published on the homepage'!I$5:I$805),0,IF('Codes published on the homepage'!I$5:I$805='Specifier frequency published'!$A59,1,0)))</f>
        <v>0</v>
      </c>
      <c r="K59" s="111" t="str">
        <f>" "&amp;VLOOKUP($A59,[0]!Qualifier,COLUMN(K59)/2+1)</f>
        <v xml:space="preserve"> </v>
      </c>
      <c r="L59" s="110">
        <f t="array" ref="L59">SUM(IF(ISBLANK('Codes published on the homepage'!J$5:J$805),0,IF('Codes published on the homepage'!J$5:J$805='Specifier frequency published'!$A59,1,0)))</f>
        <v>0</v>
      </c>
      <c r="M59" s="97" t="str">
        <f>" "&amp;VLOOKUP($A59,[0]!Qualifier,COLUMN(M59)/2+1)</f>
        <v xml:space="preserve"> </v>
      </c>
      <c r="N59" s="110">
        <f t="array" ref="N59">SUM(IF(ISBLANK('Codes published on the homepage'!K$5:K$805),0,IF('Codes published on the homepage'!K$5:K$805='Specifier frequency published'!$A59,1,0)))</f>
        <v>0</v>
      </c>
      <c r="O59" s="97" t="str">
        <f>" "&amp;VLOOKUP($A59,[0]!Qualifier,COLUMN(O59)/2+1)</f>
        <v xml:space="preserve"> </v>
      </c>
      <c r="P59" s="110">
        <f t="array" ref="P59">SUM(IF(ISBLANK('Codes published on the homepage'!L$5:L$805),0,IF('Codes published on the homepage'!L$5:L$805='Specifier frequency published'!$A59,1,0)))</f>
        <v>0</v>
      </c>
      <c r="Q59" s="111" t="str">
        <f>" "&amp;VLOOKUP($A59,[0]!Qualifier,COLUMN(Q59)/2+1)</f>
        <v xml:space="preserve"> </v>
      </c>
      <c r="R59" s="110">
        <f t="array" ref="R59">SUM(IF(ISBLANK('Codes published on the homepage'!M$5:M$805),0,IF('Codes published on the homepage'!M$5:M$805='Specifier frequency published'!$A59,1,0)))</f>
        <v>0</v>
      </c>
      <c r="S59" s="97" t="str">
        <f>" "&amp;VLOOKUP($A59,[0]!Qualifier,COLUMN(S59)/2+1)</f>
        <v xml:space="preserve"> </v>
      </c>
      <c r="T59" s="110">
        <f t="array" ref="T59">SUM(IF(ISBLANK('Codes published on the homepage'!N$5:N$805),0,IF('Codes published on the homepage'!N$5:N$805='Specifier frequency published'!$A59,1,0)))</f>
        <v>0</v>
      </c>
      <c r="U59" s="111" t="str">
        <f>" "&amp;VLOOKUP($A59,[0]!Qualifier,COLUMN(U59)/2+1)</f>
        <v xml:space="preserve"> </v>
      </c>
      <c r="V59" s="110">
        <f t="array" ref="V59">SUM(IF(ISBLANK('Codes published on the homepage'!O$5:O$805),0,IF('Codes published on the homepage'!O$5:O$805='Specifier frequency published'!$A59,1,0)))</f>
        <v>0</v>
      </c>
      <c r="W59" s="111" t="str">
        <f>" "&amp;VLOOKUP($A59,[0]!Qualifier,COLUMN(W59)/2+1)</f>
        <v xml:space="preserve"> </v>
      </c>
      <c r="X59" s="110">
        <f t="array" ref="X59">SUM(IF(ISBLANK('Codes published on the homepage'!P$5:P$805),0,IF('Codes published on the homepage'!P$5:P$805='Specifier frequency published'!$A59,1,0)))</f>
        <v>0</v>
      </c>
      <c r="Y59" s="97" t="str">
        <f>" "&amp;VLOOKUP($A59,[0]!Qualifier,COLUMN(Y59)/2+1)</f>
        <v xml:space="preserve"> </v>
      </c>
      <c r="Z59" s="110">
        <f t="array" ref="Z59">SUM(IF(ISBLANK('Codes published on the homepage'!Q$5:Q$805),0,IF('Codes published on the homepage'!Q$5:Q$805='Specifier frequency published'!$A59,1,0)))</f>
        <v>0</v>
      </c>
      <c r="AA59" s="111" t="str">
        <f>" "&amp;VLOOKUP($A59,[0]!Qualifier,COLUMN(AA59)/2+1)</f>
        <v xml:space="preserve"> </v>
      </c>
      <c r="AB59" s="110">
        <f t="array" ref="AB59">SUM(IF(ISBLANK('Codes published on the homepage'!R$5:R$805),0,IF('Codes published on the homepage'!R$5:R$805='Specifier frequency published'!$A59,1,0)))</f>
        <v>0</v>
      </c>
      <c r="AC59" s="97" t="str">
        <f>" "&amp;VLOOKUP($A59,[0]!Qualifier,COLUMN(AC59)/2+1)</f>
        <v xml:space="preserve"> </v>
      </c>
      <c r="AD59" s="110">
        <f t="array" ref="AD59">SUM(IF(ISBLANK('Codes published on the homepage'!S$5:S$805),0,IF('Codes published on the homepage'!S$5:S$805='Specifier frequency published'!$A59,1,0)))</f>
        <v>0</v>
      </c>
      <c r="AE59" s="111" t="str">
        <f>" "&amp;VLOOKUP($A59,[0]!Qualifier,COLUMN(AE59)/2+1)</f>
        <v xml:space="preserve"> </v>
      </c>
      <c r="AF59" s="110">
        <f t="array" ref="AF59">SUM(IF(ISBLANK('Codes published on the homepage'!T$5:T$805),0,IF('Codes published on the homepage'!T$5:T$805='Specifier frequency published'!$A59,1,0)))</f>
        <v>0</v>
      </c>
      <c r="AG59" s="97" t="str">
        <f>" "&amp;VLOOKUP($A59,[0]!Qualifier,COLUMN(AG59)/2+1)</f>
        <v xml:space="preserve"> </v>
      </c>
      <c r="AH59" s="110">
        <f t="array" ref="AH59">SUM(IF(ISBLANK('Codes published on the homepage'!U$5:U$805),0,IF('Codes published on the homepage'!U$5:U$805='Specifier frequency published'!$A59,1,0)))</f>
        <v>0</v>
      </c>
      <c r="AI59" s="149" t="str">
        <f>" "&amp;VLOOKUP($A59,[0]!Qualifier,COLUMN(AI59)/2+1)</f>
        <v xml:space="preserve"> </v>
      </c>
      <c r="AJ59" s="110">
        <f t="array" ref="AJ59">SUM(IF(ISBLANK('Codes published on the homepage'!V$5:V$805),0,IF('Codes published on the homepage'!V$5:V$805='Specifier frequency published'!$A59,1,0)))</f>
        <v>0</v>
      </c>
      <c r="AK59" s="97" t="str">
        <f>" "&amp;VLOOKUP($A59,[0]!Qualifier,COLUMN(AK59)/2+1)</f>
        <v xml:space="preserve"> </v>
      </c>
      <c r="AL59" s="254">
        <f t="array" ref="AL59">SUM(IF(ISBLANK('Codes published on the homepage'!W$5:W$805),0,IF('Codes published on the homepage'!W$5:W$805='Specifier frequency published'!$A59,1,0)))</f>
        <v>0</v>
      </c>
      <c r="AM59" s="111" t="str">
        <f>" "&amp;VLOOKUP($A59,[0]!Qualifier,COLUMN(AM59)/2+1)</f>
        <v xml:space="preserve"> </v>
      </c>
    </row>
    <row r="60" spans="1:39" x14ac:dyDescent="0.35">
      <c r="A60">
        <v>55</v>
      </c>
      <c r="B60" s="110">
        <f t="array" ref="B60">SUM(IF('Codes published on the homepage'!E$6:E$805='Specifier frequency published'!$A60,1,0))</f>
        <v>0</v>
      </c>
      <c r="C60" s="111" t="str">
        <f>" "&amp;VLOOKUP($A60,[0]!Qualifier,COLUMN(C60)-1)</f>
        <v xml:space="preserve"> </v>
      </c>
      <c r="D60" s="110">
        <f t="array" ref="D60">SUM(IF(ISBLANK('Codes published on the homepage'!F$5:F$805),0,IF('Codes published on the homepage'!F$5:F$805='Specifier frequency published'!$A60,1,0)))</f>
        <v>0</v>
      </c>
      <c r="E60" s="111" t="str">
        <f>" "&amp;VLOOKUP($A60,[0]!Qualifier,COLUMN(E60)/2+1)</f>
        <v xml:space="preserve"> </v>
      </c>
      <c r="F60" s="110">
        <f t="array" ref="F60">SUM(IF(ISBLANK('Codes published on the homepage'!G$5:G$805),0,IF('Codes published on the homepage'!G$5:G$805='Specifier frequency published'!$A60,1,0)))</f>
        <v>0</v>
      </c>
      <c r="G60" s="111" t="str">
        <f>" "&amp;VLOOKUP($A60,[0]!Qualifier,COLUMN(G60)/2+1)</f>
        <v xml:space="preserve"> </v>
      </c>
      <c r="H60" s="110">
        <f t="array" ref="H60">SUM(IF(ISBLANK('Codes published on the homepage'!H$5:H$805),0,IF('Codes published on the homepage'!H$5:H$805='Specifier frequency published'!$A60,1,0)))</f>
        <v>0</v>
      </c>
      <c r="I60" s="111" t="str">
        <f>" "&amp;VLOOKUP($A60,[0]!Qualifier,COLUMN(I60)/2+1)</f>
        <v xml:space="preserve"> </v>
      </c>
      <c r="J60" s="110">
        <f t="array" ref="J60">SUM(IF(ISBLANK('Codes published on the homepage'!I$5:I$805),0,IF('Codes published on the homepage'!I$5:I$805='Specifier frequency published'!$A60,1,0)))</f>
        <v>0</v>
      </c>
      <c r="K60" s="111" t="str">
        <f>" "&amp;VLOOKUP($A60,[0]!Qualifier,COLUMN(K60)/2+1)</f>
        <v xml:space="preserve"> </v>
      </c>
      <c r="L60" s="110">
        <f t="array" ref="L60">SUM(IF(ISBLANK('Codes published on the homepage'!J$5:J$805),0,IF('Codes published on the homepage'!J$5:J$805='Specifier frequency published'!$A60,1,0)))</f>
        <v>0</v>
      </c>
      <c r="M60" s="97" t="str">
        <f>" "&amp;VLOOKUP($A60,[0]!Qualifier,COLUMN(M60)/2+1)</f>
        <v xml:space="preserve"> </v>
      </c>
      <c r="N60" s="110">
        <f t="array" ref="N60">SUM(IF(ISBLANK('Codes published on the homepage'!K$5:K$805),0,IF('Codes published on the homepage'!K$5:K$805='Specifier frequency published'!$A60,1,0)))</f>
        <v>0</v>
      </c>
      <c r="O60" s="97" t="str">
        <f>" "&amp;VLOOKUP($A60,[0]!Qualifier,COLUMN(O60)/2+1)</f>
        <v xml:space="preserve"> </v>
      </c>
      <c r="P60" s="110">
        <f t="array" ref="P60">SUM(IF(ISBLANK('Codes published on the homepage'!L$5:L$805),0,IF('Codes published on the homepage'!L$5:L$805='Specifier frequency published'!$A60,1,0)))</f>
        <v>0</v>
      </c>
      <c r="Q60" s="111" t="str">
        <f>" "&amp;VLOOKUP($A60,[0]!Qualifier,COLUMN(Q60)/2+1)</f>
        <v xml:space="preserve"> </v>
      </c>
      <c r="R60" s="110">
        <f t="array" ref="R60">SUM(IF(ISBLANK('Codes published on the homepage'!M$5:M$805),0,IF('Codes published on the homepage'!M$5:M$805='Specifier frequency published'!$A60,1,0)))</f>
        <v>0</v>
      </c>
      <c r="S60" s="97" t="str">
        <f>" "&amp;VLOOKUP($A60,[0]!Qualifier,COLUMN(S60)/2+1)</f>
        <v xml:space="preserve"> </v>
      </c>
      <c r="T60" s="110">
        <f t="array" ref="T60">SUM(IF(ISBLANK('Codes published on the homepage'!N$5:N$805),0,IF('Codes published on the homepage'!N$5:N$805='Specifier frequency published'!$A60,1,0)))</f>
        <v>0</v>
      </c>
      <c r="U60" s="111" t="str">
        <f>" "&amp;VLOOKUP($A60,[0]!Qualifier,COLUMN(U60)/2+1)</f>
        <v xml:space="preserve"> </v>
      </c>
      <c r="V60" s="110">
        <f t="array" ref="V60">SUM(IF(ISBLANK('Codes published on the homepage'!O$5:O$805),0,IF('Codes published on the homepage'!O$5:O$805='Specifier frequency published'!$A60,1,0)))</f>
        <v>0</v>
      </c>
      <c r="W60" s="111" t="str">
        <f>" "&amp;VLOOKUP($A60,[0]!Qualifier,COLUMN(W60)/2+1)</f>
        <v xml:space="preserve"> </v>
      </c>
      <c r="X60" s="110">
        <f t="array" ref="X60">SUM(IF(ISBLANK('Codes published on the homepage'!P$5:P$805),0,IF('Codes published on the homepage'!P$5:P$805='Specifier frequency published'!$A60,1,0)))</f>
        <v>0</v>
      </c>
      <c r="Y60" s="97" t="str">
        <f>" "&amp;VLOOKUP($A60,[0]!Qualifier,COLUMN(Y60)/2+1)</f>
        <v xml:space="preserve"> </v>
      </c>
      <c r="Z60" s="110">
        <f t="array" ref="Z60">SUM(IF(ISBLANK('Codes published on the homepage'!Q$5:Q$805),0,IF('Codes published on the homepage'!Q$5:Q$805='Specifier frequency published'!$A60,1,0)))</f>
        <v>0</v>
      </c>
      <c r="AA60" s="111" t="str">
        <f>" "&amp;VLOOKUP($A60,[0]!Qualifier,COLUMN(AA60)/2+1)</f>
        <v xml:space="preserve"> </v>
      </c>
      <c r="AB60" s="110">
        <f t="array" ref="AB60">SUM(IF(ISBLANK('Codes published on the homepage'!R$5:R$805),0,IF('Codes published on the homepage'!R$5:R$805='Specifier frequency published'!$A60,1,0)))</f>
        <v>0</v>
      </c>
      <c r="AC60" s="97" t="str">
        <f>" "&amp;VLOOKUP($A60,[0]!Qualifier,COLUMN(AC60)/2+1)</f>
        <v xml:space="preserve"> </v>
      </c>
      <c r="AD60" s="110">
        <f t="array" ref="AD60">SUM(IF(ISBLANK('Codes published on the homepage'!S$5:S$805),0,IF('Codes published on the homepage'!S$5:S$805='Specifier frequency published'!$A60,1,0)))</f>
        <v>0</v>
      </c>
      <c r="AE60" s="111" t="str">
        <f>" "&amp;VLOOKUP($A60,[0]!Qualifier,COLUMN(AE60)/2+1)</f>
        <v xml:space="preserve"> </v>
      </c>
      <c r="AF60" s="110">
        <f t="array" ref="AF60">SUM(IF(ISBLANK('Codes published on the homepage'!T$5:T$805),0,IF('Codes published on the homepage'!T$5:T$805='Specifier frequency published'!$A60,1,0)))</f>
        <v>0</v>
      </c>
      <c r="AG60" s="97" t="str">
        <f>" "&amp;VLOOKUP($A60,[0]!Qualifier,COLUMN(AG60)/2+1)</f>
        <v xml:space="preserve"> </v>
      </c>
      <c r="AH60" s="110">
        <f t="array" ref="AH60">SUM(IF(ISBLANK('Codes published on the homepage'!U$5:U$805),0,IF('Codes published on the homepage'!U$5:U$805='Specifier frequency published'!$A60,1,0)))</f>
        <v>0</v>
      </c>
      <c r="AI60" s="149" t="str">
        <f>" "&amp;VLOOKUP($A60,[0]!Qualifier,COLUMN(AI60)/2+1)</f>
        <v xml:space="preserve"> </v>
      </c>
      <c r="AJ60" s="110">
        <f t="array" ref="AJ60">SUM(IF(ISBLANK('Codes published on the homepage'!V$5:V$805),0,IF('Codes published on the homepage'!V$5:V$805='Specifier frequency published'!$A60,1,0)))</f>
        <v>0</v>
      </c>
      <c r="AK60" s="97" t="str">
        <f>" "&amp;VLOOKUP($A60,[0]!Qualifier,COLUMN(AK60)/2+1)</f>
        <v xml:space="preserve"> </v>
      </c>
      <c r="AL60" s="254">
        <f t="array" ref="AL60">SUM(IF(ISBLANK('Codes published on the homepage'!W$5:W$805),0,IF('Codes published on the homepage'!W$5:W$805='Specifier frequency published'!$A60,1,0)))</f>
        <v>0</v>
      </c>
      <c r="AM60" s="111" t="str">
        <f>" "&amp;VLOOKUP($A60,[0]!Qualifier,COLUMN(AM60)/2+1)</f>
        <v xml:space="preserve"> </v>
      </c>
    </row>
    <row r="61" spans="1:39" x14ac:dyDescent="0.35">
      <c r="A61">
        <v>56</v>
      </c>
      <c r="B61" s="110">
        <f t="array" ref="B61">SUM(IF('Codes published on the homepage'!E$6:E$805='Specifier frequency published'!$A61,1,0))</f>
        <v>0</v>
      </c>
      <c r="C61" s="111" t="str">
        <f>" "&amp;VLOOKUP($A61,[0]!Qualifier,COLUMN(C61)-1)</f>
        <v xml:space="preserve"> </v>
      </c>
      <c r="D61" s="110">
        <f t="array" ref="D61">SUM(IF(ISBLANK('Codes published on the homepage'!F$5:F$805),0,IF('Codes published on the homepage'!F$5:F$805='Specifier frequency published'!$A61,1,0)))</f>
        <v>0</v>
      </c>
      <c r="E61" s="111" t="str">
        <f>" "&amp;VLOOKUP($A61,[0]!Qualifier,COLUMN(E61)/2+1)</f>
        <v xml:space="preserve"> </v>
      </c>
      <c r="F61" s="110">
        <f t="array" ref="F61">SUM(IF(ISBLANK('Codes published on the homepage'!G$5:G$805),0,IF('Codes published on the homepage'!G$5:G$805='Specifier frequency published'!$A61,1,0)))</f>
        <v>0</v>
      </c>
      <c r="G61" s="111" t="str">
        <f>" "&amp;VLOOKUP($A61,[0]!Qualifier,COLUMN(G61)/2+1)</f>
        <v xml:space="preserve"> </v>
      </c>
      <c r="H61" s="110">
        <f t="array" ref="H61">SUM(IF(ISBLANK('Codes published on the homepage'!H$5:H$805),0,IF('Codes published on the homepage'!H$5:H$805='Specifier frequency published'!$A61,1,0)))</f>
        <v>0</v>
      </c>
      <c r="I61" s="111" t="str">
        <f>" "&amp;VLOOKUP($A61,[0]!Qualifier,COLUMN(I61)/2+1)</f>
        <v xml:space="preserve"> </v>
      </c>
      <c r="J61" s="110">
        <f t="array" ref="J61">SUM(IF(ISBLANK('Codes published on the homepage'!I$5:I$805),0,IF('Codes published on the homepage'!I$5:I$805='Specifier frequency published'!$A61,1,0)))</f>
        <v>0</v>
      </c>
      <c r="K61" s="111" t="str">
        <f>" "&amp;VLOOKUP($A61,[0]!Qualifier,COLUMN(K61)/2+1)</f>
        <v xml:space="preserve"> </v>
      </c>
      <c r="L61" s="110">
        <f t="array" ref="L61">SUM(IF(ISBLANK('Codes published on the homepage'!J$5:J$805),0,IF('Codes published on the homepage'!J$5:J$805='Specifier frequency published'!$A61,1,0)))</f>
        <v>0</v>
      </c>
      <c r="M61" s="97" t="str">
        <f>" "&amp;VLOOKUP($A61,[0]!Qualifier,COLUMN(M61)/2+1)</f>
        <v xml:space="preserve"> </v>
      </c>
      <c r="N61" s="110">
        <f t="array" ref="N61">SUM(IF(ISBLANK('Codes published on the homepage'!K$5:K$805),0,IF('Codes published on the homepage'!K$5:K$805='Specifier frequency published'!$A61,1,0)))</f>
        <v>0</v>
      </c>
      <c r="O61" s="97" t="str">
        <f>" "&amp;VLOOKUP($A61,[0]!Qualifier,COLUMN(O61)/2+1)</f>
        <v xml:space="preserve"> </v>
      </c>
      <c r="P61" s="110">
        <f t="array" ref="P61">SUM(IF(ISBLANK('Codes published on the homepage'!L$5:L$805),0,IF('Codes published on the homepage'!L$5:L$805='Specifier frequency published'!$A61,1,0)))</f>
        <v>0</v>
      </c>
      <c r="Q61" s="111" t="str">
        <f>" "&amp;VLOOKUP($A61,[0]!Qualifier,COLUMN(Q61)/2+1)</f>
        <v xml:space="preserve"> </v>
      </c>
      <c r="R61" s="110">
        <f t="array" ref="R61">SUM(IF(ISBLANK('Codes published on the homepage'!M$5:M$805),0,IF('Codes published on the homepage'!M$5:M$805='Specifier frequency published'!$A61,1,0)))</f>
        <v>0</v>
      </c>
      <c r="S61" s="97" t="str">
        <f>" "&amp;VLOOKUP($A61,[0]!Qualifier,COLUMN(S61)/2+1)</f>
        <v xml:space="preserve"> </v>
      </c>
      <c r="T61" s="110">
        <f t="array" ref="T61">SUM(IF(ISBLANK('Codes published on the homepage'!N$5:N$805),0,IF('Codes published on the homepage'!N$5:N$805='Specifier frequency published'!$A61,1,0)))</f>
        <v>0</v>
      </c>
      <c r="U61" s="111" t="str">
        <f>" "&amp;VLOOKUP($A61,[0]!Qualifier,COLUMN(U61)/2+1)</f>
        <v xml:space="preserve"> </v>
      </c>
      <c r="V61" s="110">
        <f t="array" ref="V61">SUM(IF(ISBLANK('Codes published on the homepage'!O$5:O$805),0,IF('Codes published on the homepage'!O$5:O$805='Specifier frequency published'!$A61,1,0)))</f>
        <v>0</v>
      </c>
      <c r="W61" s="111" t="str">
        <f>" "&amp;VLOOKUP($A61,[0]!Qualifier,COLUMN(W61)/2+1)</f>
        <v xml:space="preserve"> </v>
      </c>
      <c r="X61" s="110">
        <f t="array" ref="X61">SUM(IF(ISBLANK('Codes published on the homepage'!P$5:P$805),0,IF('Codes published on the homepage'!P$5:P$805='Specifier frequency published'!$A61,1,0)))</f>
        <v>0</v>
      </c>
      <c r="Y61" s="97" t="str">
        <f>" "&amp;VLOOKUP($A61,[0]!Qualifier,COLUMN(Y61)/2+1)</f>
        <v xml:space="preserve"> </v>
      </c>
      <c r="Z61" s="110">
        <f t="array" ref="Z61">SUM(IF(ISBLANK('Codes published on the homepage'!Q$5:Q$805),0,IF('Codes published on the homepage'!Q$5:Q$805='Specifier frequency published'!$A61,1,0)))</f>
        <v>0</v>
      </c>
      <c r="AA61" s="111" t="str">
        <f>" "&amp;VLOOKUP($A61,[0]!Qualifier,COLUMN(AA61)/2+1)</f>
        <v xml:space="preserve"> </v>
      </c>
      <c r="AB61" s="110">
        <f t="array" ref="AB61">SUM(IF(ISBLANK('Codes published on the homepage'!R$5:R$805),0,IF('Codes published on the homepage'!R$5:R$805='Specifier frequency published'!$A61,1,0)))</f>
        <v>0</v>
      </c>
      <c r="AC61" s="97" t="str">
        <f>" "&amp;VLOOKUP($A61,[0]!Qualifier,COLUMN(AC61)/2+1)</f>
        <v xml:space="preserve"> </v>
      </c>
      <c r="AD61" s="110">
        <f t="array" ref="AD61">SUM(IF(ISBLANK('Codes published on the homepage'!S$5:S$805),0,IF('Codes published on the homepage'!S$5:S$805='Specifier frequency published'!$A61,1,0)))</f>
        <v>0</v>
      </c>
      <c r="AE61" s="111" t="str">
        <f>" "&amp;VLOOKUP($A61,[0]!Qualifier,COLUMN(AE61)/2+1)</f>
        <v xml:space="preserve"> </v>
      </c>
      <c r="AF61" s="110">
        <f t="array" ref="AF61">SUM(IF(ISBLANK('Codes published on the homepage'!T$5:T$805),0,IF('Codes published on the homepage'!T$5:T$805='Specifier frequency published'!$A61,1,0)))</f>
        <v>0</v>
      </c>
      <c r="AG61" s="97" t="str">
        <f>" "&amp;VLOOKUP($A61,[0]!Qualifier,COLUMN(AG61)/2+1)</f>
        <v xml:space="preserve"> </v>
      </c>
      <c r="AH61" s="110">
        <f t="array" ref="AH61">SUM(IF(ISBLANK('Codes published on the homepage'!U$5:U$805),0,IF('Codes published on the homepage'!U$5:U$805='Specifier frequency published'!$A61,1,0)))</f>
        <v>0</v>
      </c>
      <c r="AI61" s="149" t="str">
        <f>" "&amp;VLOOKUP($A61,[0]!Qualifier,COLUMN(AI61)/2+1)</f>
        <v xml:space="preserve"> </v>
      </c>
      <c r="AJ61" s="110">
        <f t="array" ref="AJ61">SUM(IF(ISBLANK('Codes published on the homepage'!V$5:V$805),0,IF('Codes published on the homepage'!V$5:V$805='Specifier frequency published'!$A61,1,0)))</f>
        <v>0</v>
      </c>
      <c r="AK61" s="97" t="str">
        <f>" "&amp;VLOOKUP($A61,[0]!Qualifier,COLUMN(AK61)/2+1)</f>
        <v xml:space="preserve"> </v>
      </c>
      <c r="AL61" s="254">
        <f t="array" ref="AL61">SUM(IF(ISBLANK('Codes published on the homepage'!W$5:W$805),0,IF('Codes published on the homepage'!W$5:W$805='Specifier frequency published'!$A61,1,0)))</f>
        <v>0</v>
      </c>
      <c r="AM61" s="111" t="str">
        <f>" "&amp;VLOOKUP($A61,[0]!Qualifier,COLUMN(AM61)/2+1)</f>
        <v xml:space="preserve"> </v>
      </c>
    </row>
    <row r="62" spans="1:39" x14ac:dyDescent="0.35">
      <c r="A62">
        <v>57</v>
      </c>
      <c r="B62" s="110">
        <f t="array" ref="B62">SUM(IF('Codes published on the homepage'!E$6:E$805='Specifier frequency published'!$A62,1,0))</f>
        <v>0</v>
      </c>
      <c r="C62" s="111" t="str">
        <f>" "&amp;VLOOKUP($A62,[0]!Qualifier,COLUMN(C62)-1)</f>
        <v xml:space="preserve"> </v>
      </c>
      <c r="D62" s="110">
        <f t="array" ref="D62">SUM(IF(ISBLANK('Codes published on the homepage'!F$5:F$805),0,IF('Codes published on the homepage'!F$5:F$805='Specifier frequency published'!$A62,1,0)))</f>
        <v>0</v>
      </c>
      <c r="E62" s="111" t="str">
        <f>" "&amp;VLOOKUP($A62,[0]!Qualifier,COLUMN(E62)/2+1)</f>
        <v xml:space="preserve"> </v>
      </c>
      <c r="F62" s="110">
        <f t="array" ref="F62">SUM(IF(ISBLANK('Codes published on the homepage'!G$5:G$805),0,IF('Codes published on the homepage'!G$5:G$805='Specifier frequency published'!$A62,1,0)))</f>
        <v>0</v>
      </c>
      <c r="G62" s="111" t="str">
        <f>" "&amp;VLOOKUP($A62,[0]!Qualifier,COLUMN(G62)/2+1)</f>
        <v xml:space="preserve"> </v>
      </c>
      <c r="H62" s="110">
        <f t="array" ref="H62">SUM(IF(ISBLANK('Codes published on the homepage'!H$5:H$805),0,IF('Codes published on the homepage'!H$5:H$805='Specifier frequency published'!$A62,1,0)))</f>
        <v>0</v>
      </c>
      <c r="I62" s="111" t="str">
        <f>" "&amp;VLOOKUP($A62,[0]!Qualifier,COLUMN(I62)/2+1)</f>
        <v xml:space="preserve"> </v>
      </c>
      <c r="J62" s="110">
        <f t="array" ref="J62">SUM(IF(ISBLANK('Codes published on the homepage'!I$5:I$805),0,IF('Codes published on the homepage'!I$5:I$805='Specifier frequency published'!$A62,1,0)))</f>
        <v>0</v>
      </c>
      <c r="K62" s="111" t="str">
        <f>" "&amp;VLOOKUP($A62,[0]!Qualifier,COLUMN(K62)/2+1)</f>
        <v xml:space="preserve"> </v>
      </c>
      <c r="L62" s="110">
        <f t="array" ref="L62">SUM(IF(ISBLANK('Codes published on the homepage'!J$5:J$805),0,IF('Codes published on the homepage'!J$5:J$805='Specifier frequency published'!$A62,1,0)))</f>
        <v>0</v>
      </c>
      <c r="M62" s="97" t="str">
        <f>" "&amp;VLOOKUP($A62,[0]!Qualifier,COLUMN(M62)/2+1)</f>
        <v xml:space="preserve"> </v>
      </c>
      <c r="N62" s="110">
        <f t="array" ref="N62">SUM(IF(ISBLANK('Codes published on the homepage'!K$5:K$805),0,IF('Codes published on the homepage'!K$5:K$805='Specifier frequency published'!$A62,1,0)))</f>
        <v>0</v>
      </c>
      <c r="O62" s="97" t="str">
        <f>" "&amp;VLOOKUP($A62,[0]!Qualifier,COLUMN(O62)/2+1)</f>
        <v xml:space="preserve"> </v>
      </c>
      <c r="P62" s="110">
        <f t="array" ref="P62">SUM(IF(ISBLANK('Codes published on the homepage'!L$5:L$805),0,IF('Codes published on the homepage'!L$5:L$805='Specifier frequency published'!$A62,1,0)))</f>
        <v>0</v>
      </c>
      <c r="Q62" s="111" t="str">
        <f>" "&amp;VLOOKUP($A62,[0]!Qualifier,COLUMN(Q62)/2+1)</f>
        <v xml:space="preserve"> </v>
      </c>
      <c r="R62" s="110">
        <f t="array" ref="R62">SUM(IF(ISBLANK('Codes published on the homepage'!M$5:M$805),0,IF('Codes published on the homepage'!M$5:M$805='Specifier frequency published'!$A62,1,0)))</f>
        <v>0</v>
      </c>
      <c r="S62" s="97" t="str">
        <f>" "&amp;VLOOKUP($A62,[0]!Qualifier,COLUMN(S62)/2+1)</f>
        <v xml:space="preserve"> </v>
      </c>
      <c r="T62" s="110">
        <f t="array" ref="T62">SUM(IF(ISBLANK('Codes published on the homepage'!N$5:N$805),0,IF('Codes published on the homepage'!N$5:N$805='Specifier frequency published'!$A62,1,0)))</f>
        <v>0</v>
      </c>
      <c r="U62" s="111" t="str">
        <f>" "&amp;VLOOKUP($A62,[0]!Qualifier,COLUMN(U62)/2+1)</f>
        <v xml:space="preserve"> </v>
      </c>
      <c r="V62" s="110">
        <f t="array" ref="V62">SUM(IF(ISBLANK('Codes published on the homepage'!O$5:O$805),0,IF('Codes published on the homepage'!O$5:O$805='Specifier frequency published'!$A62,1,0)))</f>
        <v>0</v>
      </c>
      <c r="W62" s="111" t="str">
        <f>" "&amp;VLOOKUP($A62,[0]!Qualifier,COLUMN(W62)/2+1)</f>
        <v xml:space="preserve"> </v>
      </c>
      <c r="X62" s="110">
        <f t="array" ref="X62">SUM(IF(ISBLANK('Codes published on the homepage'!P$5:P$805),0,IF('Codes published on the homepage'!P$5:P$805='Specifier frequency published'!$A62,1,0)))</f>
        <v>0</v>
      </c>
      <c r="Y62" s="97" t="str">
        <f>" "&amp;VLOOKUP($A62,[0]!Qualifier,COLUMN(Y62)/2+1)</f>
        <v xml:space="preserve"> </v>
      </c>
      <c r="Z62" s="110">
        <f t="array" ref="Z62">SUM(IF(ISBLANK('Codes published on the homepage'!Q$5:Q$805),0,IF('Codes published on the homepage'!Q$5:Q$805='Specifier frequency published'!$A62,1,0)))</f>
        <v>0</v>
      </c>
      <c r="AA62" s="111" t="str">
        <f>" "&amp;VLOOKUP($A62,[0]!Qualifier,COLUMN(AA62)/2+1)</f>
        <v xml:space="preserve"> </v>
      </c>
      <c r="AB62" s="110">
        <f t="array" ref="AB62">SUM(IF(ISBLANK('Codes published on the homepage'!R$5:R$805),0,IF('Codes published on the homepage'!R$5:R$805='Specifier frequency published'!$A62,1,0)))</f>
        <v>0</v>
      </c>
      <c r="AC62" s="97" t="str">
        <f>" "&amp;VLOOKUP($A62,[0]!Qualifier,COLUMN(AC62)/2+1)</f>
        <v xml:space="preserve"> </v>
      </c>
      <c r="AD62" s="110">
        <f t="array" ref="AD62">SUM(IF(ISBLANK('Codes published on the homepage'!S$5:S$805),0,IF('Codes published on the homepage'!S$5:S$805='Specifier frequency published'!$A62,1,0)))</f>
        <v>0</v>
      </c>
      <c r="AE62" s="111" t="str">
        <f>" "&amp;VLOOKUP($A62,[0]!Qualifier,COLUMN(AE62)/2+1)</f>
        <v xml:space="preserve"> </v>
      </c>
      <c r="AF62" s="110">
        <f t="array" ref="AF62">SUM(IF(ISBLANK('Codes published on the homepage'!T$5:T$805),0,IF('Codes published on the homepage'!T$5:T$805='Specifier frequency published'!$A62,1,0)))</f>
        <v>0</v>
      </c>
      <c r="AG62" s="97" t="str">
        <f>" "&amp;VLOOKUP($A62,[0]!Qualifier,COLUMN(AG62)/2+1)</f>
        <v xml:space="preserve"> </v>
      </c>
      <c r="AH62" s="110">
        <f t="array" ref="AH62">SUM(IF(ISBLANK('Codes published on the homepage'!U$5:U$805),0,IF('Codes published on the homepage'!U$5:U$805='Specifier frequency published'!$A62,1,0)))</f>
        <v>0</v>
      </c>
      <c r="AI62" s="149" t="str">
        <f>" "&amp;VLOOKUP($A62,[0]!Qualifier,COLUMN(AI62)/2+1)</f>
        <v xml:space="preserve"> </v>
      </c>
      <c r="AJ62" s="110">
        <f t="array" ref="AJ62">SUM(IF(ISBLANK('Codes published on the homepage'!V$5:V$805),0,IF('Codes published on the homepage'!V$5:V$805='Specifier frequency published'!$A62,1,0)))</f>
        <v>0</v>
      </c>
      <c r="AK62" s="97" t="str">
        <f>" "&amp;VLOOKUP($A62,[0]!Qualifier,COLUMN(AK62)/2+1)</f>
        <v xml:space="preserve"> </v>
      </c>
      <c r="AL62" s="254">
        <f t="array" ref="AL62">SUM(IF(ISBLANK('Codes published on the homepage'!W$5:W$805),0,IF('Codes published on the homepage'!W$5:W$805='Specifier frequency published'!$A62,1,0)))</f>
        <v>0</v>
      </c>
      <c r="AM62" s="111" t="str">
        <f>" "&amp;VLOOKUP($A62,[0]!Qualifier,COLUMN(AM62)/2+1)</f>
        <v xml:space="preserve"> </v>
      </c>
    </row>
    <row r="63" spans="1:39" x14ac:dyDescent="0.35">
      <c r="A63">
        <v>58</v>
      </c>
      <c r="B63" s="110">
        <f t="array" ref="B63">SUM(IF('Codes published on the homepage'!E$6:E$805='Specifier frequency published'!$A63,1,0))</f>
        <v>0</v>
      </c>
      <c r="C63" s="111" t="str">
        <f>" "&amp;VLOOKUP($A63,[0]!Qualifier,COLUMN(C63)-1)</f>
        <v xml:space="preserve"> </v>
      </c>
      <c r="D63" s="110">
        <f t="array" ref="D63">SUM(IF(ISBLANK('Codes published on the homepage'!F$5:F$805),0,IF('Codes published on the homepage'!F$5:F$805='Specifier frequency published'!$A63,1,0)))</f>
        <v>0</v>
      </c>
      <c r="E63" s="111" t="str">
        <f>" "&amp;VLOOKUP($A63,[0]!Qualifier,COLUMN(E63)/2+1)</f>
        <v xml:space="preserve"> </v>
      </c>
      <c r="F63" s="110">
        <f t="array" ref="F63">SUM(IF(ISBLANK('Codes published on the homepage'!G$5:G$805),0,IF('Codes published on the homepage'!G$5:G$805='Specifier frequency published'!$A63,1,0)))</f>
        <v>0</v>
      </c>
      <c r="G63" s="111" t="str">
        <f>" "&amp;VLOOKUP($A63,[0]!Qualifier,COLUMN(G63)/2+1)</f>
        <v xml:space="preserve"> </v>
      </c>
      <c r="H63" s="110">
        <f t="array" ref="H63">SUM(IF(ISBLANK('Codes published on the homepage'!H$5:H$805),0,IF('Codes published on the homepage'!H$5:H$805='Specifier frequency published'!$A63,1,0)))</f>
        <v>0</v>
      </c>
      <c r="I63" s="111" t="str">
        <f>" "&amp;VLOOKUP($A63,[0]!Qualifier,COLUMN(I63)/2+1)</f>
        <v xml:space="preserve"> </v>
      </c>
      <c r="J63" s="110">
        <f t="array" ref="J63">SUM(IF(ISBLANK('Codes published on the homepage'!I$5:I$805),0,IF('Codes published on the homepage'!I$5:I$805='Specifier frequency published'!$A63,1,0)))</f>
        <v>0</v>
      </c>
      <c r="K63" s="111" t="str">
        <f>" "&amp;VLOOKUP($A63,[0]!Qualifier,COLUMN(K63)/2+1)</f>
        <v xml:space="preserve"> </v>
      </c>
      <c r="L63" s="110">
        <f t="array" ref="L63">SUM(IF(ISBLANK('Codes published on the homepage'!J$5:J$805),0,IF('Codes published on the homepage'!J$5:J$805='Specifier frequency published'!$A63,1,0)))</f>
        <v>0</v>
      </c>
      <c r="M63" s="97" t="str">
        <f>" "&amp;VLOOKUP($A63,[0]!Qualifier,COLUMN(M63)/2+1)</f>
        <v xml:space="preserve"> </v>
      </c>
      <c r="N63" s="110">
        <f t="array" ref="N63">SUM(IF(ISBLANK('Codes published on the homepage'!K$5:K$805),0,IF('Codes published on the homepage'!K$5:K$805='Specifier frequency published'!$A63,1,0)))</f>
        <v>0</v>
      </c>
      <c r="O63" s="97" t="str">
        <f>" "&amp;VLOOKUP($A63,[0]!Qualifier,COLUMN(O63)/2+1)</f>
        <v xml:space="preserve"> </v>
      </c>
      <c r="P63" s="110">
        <f t="array" ref="P63">SUM(IF(ISBLANK('Codes published on the homepage'!L$5:L$805),0,IF('Codes published on the homepage'!L$5:L$805='Specifier frequency published'!$A63,1,0)))</f>
        <v>0</v>
      </c>
      <c r="Q63" s="111" t="str">
        <f>" "&amp;VLOOKUP($A63,[0]!Qualifier,COLUMN(Q63)/2+1)</f>
        <v xml:space="preserve"> </v>
      </c>
      <c r="R63" s="110">
        <f t="array" ref="R63">SUM(IF(ISBLANK('Codes published on the homepage'!M$5:M$805),0,IF('Codes published on the homepage'!M$5:M$805='Specifier frequency published'!$A63,1,0)))</f>
        <v>0</v>
      </c>
      <c r="S63" s="97" t="str">
        <f>" "&amp;VLOOKUP($A63,[0]!Qualifier,COLUMN(S63)/2+1)</f>
        <v xml:space="preserve"> </v>
      </c>
      <c r="T63" s="110">
        <f t="array" ref="T63">SUM(IF(ISBLANK('Codes published on the homepage'!N$5:N$805),0,IF('Codes published on the homepage'!N$5:N$805='Specifier frequency published'!$A63,1,0)))</f>
        <v>0</v>
      </c>
      <c r="U63" s="111" t="str">
        <f>" "&amp;VLOOKUP($A63,[0]!Qualifier,COLUMN(U63)/2+1)</f>
        <v xml:space="preserve"> </v>
      </c>
      <c r="V63" s="110">
        <f t="array" ref="V63">SUM(IF(ISBLANK('Codes published on the homepage'!O$5:O$805),0,IF('Codes published on the homepage'!O$5:O$805='Specifier frequency published'!$A63,1,0)))</f>
        <v>0</v>
      </c>
      <c r="W63" s="111" t="str">
        <f>" "&amp;VLOOKUP($A63,[0]!Qualifier,COLUMN(W63)/2+1)</f>
        <v xml:space="preserve"> </v>
      </c>
      <c r="X63" s="110">
        <f t="array" ref="X63">SUM(IF(ISBLANK('Codes published on the homepage'!P$5:P$805),0,IF('Codes published on the homepage'!P$5:P$805='Specifier frequency published'!$A63,1,0)))</f>
        <v>0</v>
      </c>
      <c r="Y63" s="97" t="str">
        <f>" "&amp;VLOOKUP($A63,[0]!Qualifier,COLUMN(Y63)/2+1)</f>
        <v xml:space="preserve"> </v>
      </c>
      <c r="Z63" s="110">
        <f t="array" ref="Z63">SUM(IF(ISBLANK('Codes published on the homepage'!Q$5:Q$805),0,IF('Codes published on the homepage'!Q$5:Q$805='Specifier frequency published'!$A63,1,0)))</f>
        <v>0</v>
      </c>
      <c r="AA63" s="111" t="str">
        <f>" "&amp;VLOOKUP($A63,[0]!Qualifier,COLUMN(AA63)/2+1)</f>
        <v xml:space="preserve"> </v>
      </c>
      <c r="AB63" s="110">
        <f t="array" ref="AB63">SUM(IF(ISBLANK('Codes published on the homepage'!R$5:R$805),0,IF('Codes published on the homepage'!R$5:R$805='Specifier frequency published'!$A63,1,0)))</f>
        <v>0</v>
      </c>
      <c r="AC63" s="97" t="str">
        <f>" "&amp;VLOOKUP($A63,[0]!Qualifier,COLUMN(AC63)/2+1)</f>
        <v xml:space="preserve"> </v>
      </c>
      <c r="AD63" s="110">
        <f t="array" ref="AD63">SUM(IF(ISBLANK('Codes published on the homepage'!S$5:S$805),0,IF('Codes published on the homepage'!S$5:S$805='Specifier frequency published'!$A63,1,0)))</f>
        <v>0</v>
      </c>
      <c r="AE63" s="111" t="str">
        <f>" "&amp;VLOOKUP($A63,[0]!Qualifier,COLUMN(AE63)/2+1)</f>
        <v xml:space="preserve"> </v>
      </c>
      <c r="AF63" s="110">
        <f t="array" ref="AF63">SUM(IF(ISBLANK('Codes published on the homepage'!T$5:T$805),0,IF('Codes published on the homepage'!T$5:T$805='Specifier frequency published'!$A63,1,0)))</f>
        <v>0</v>
      </c>
      <c r="AG63" s="97" t="str">
        <f>" "&amp;VLOOKUP($A63,[0]!Qualifier,COLUMN(AG63)/2+1)</f>
        <v xml:space="preserve"> </v>
      </c>
      <c r="AH63" s="110">
        <f t="array" ref="AH63">SUM(IF(ISBLANK('Codes published on the homepage'!U$5:U$805),0,IF('Codes published on the homepage'!U$5:U$805='Specifier frequency published'!$A63,1,0)))</f>
        <v>0</v>
      </c>
      <c r="AI63" s="149" t="str">
        <f>" "&amp;VLOOKUP($A63,[0]!Qualifier,COLUMN(AI63)/2+1)</f>
        <v xml:space="preserve"> </v>
      </c>
      <c r="AJ63" s="110">
        <f t="array" ref="AJ63">SUM(IF(ISBLANK('Codes published on the homepage'!V$5:V$805),0,IF('Codes published on the homepage'!V$5:V$805='Specifier frequency published'!$A63,1,0)))</f>
        <v>0</v>
      </c>
      <c r="AK63" s="97" t="str">
        <f>" "&amp;VLOOKUP($A63,[0]!Qualifier,COLUMN(AK63)/2+1)</f>
        <v xml:space="preserve"> </v>
      </c>
      <c r="AL63" s="254">
        <f t="array" ref="AL63">SUM(IF(ISBLANK('Codes published on the homepage'!W$5:W$805),0,IF('Codes published on the homepage'!W$5:W$805='Specifier frequency published'!$A63,1,0)))</f>
        <v>0</v>
      </c>
      <c r="AM63" s="111" t="str">
        <f>" "&amp;VLOOKUP($A63,[0]!Qualifier,COLUMN(AM63)/2+1)</f>
        <v xml:space="preserve"> </v>
      </c>
    </row>
    <row r="64" spans="1:39" x14ac:dyDescent="0.35">
      <c r="A64">
        <v>59</v>
      </c>
      <c r="B64" s="110">
        <f t="array" ref="B64">SUM(IF('Codes published on the homepage'!E$6:E$805='Specifier frequency published'!$A64,1,0))</f>
        <v>0</v>
      </c>
      <c r="C64" s="111" t="str">
        <f>" "&amp;VLOOKUP($A64,[0]!Qualifier,COLUMN(C64)-1)</f>
        <v xml:space="preserve"> </v>
      </c>
      <c r="D64" s="110">
        <f t="array" ref="D64">SUM(IF(ISBLANK('Codes published on the homepage'!F$5:F$805),0,IF('Codes published on the homepage'!F$5:F$805='Specifier frequency published'!$A64,1,0)))</f>
        <v>0</v>
      </c>
      <c r="E64" s="111" t="str">
        <f>" "&amp;VLOOKUP($A64,[0]!Qualifier,COLUMN(E64)/2+1)</f>
        <v xml:space="preserve"> </v>
      </c>
      <c r="F64" s="110">
        <f t="array" ref="F64">SUM(IF(ISBLANK('Codes published on the homepage'!G$5:G$805),0,IF('Codes published on the homepage'!G$5:G$805='Specifier frequency published'!$A64,1,0)))</f>
        <v>0</v>
      </c>
      <c r="G64" s="111" t="str">
        <f>" "&amp;VLOOKUP($A64,[0]!Qualifier,COLUMN(G64)/2+1)</f>
        <v xml:space="preserve"> </v>
      </c>
      <c r="H64" s="110">
        <f t="array" ref="H64">SUM(IF(ISBLANK('Codes published on the homepage'!H$5:H$805),0,IF('Codes published on the homepage'!H$5:H$805='Specifier frequency published'!$A64,1,0)))</f>
        <v>0</v>
      </c>
      <c r="I64" s="111" t="str">
        <f>" "&amp;VLOOKUP($A64,[0]!Qualifier,COLUMN(I64)/2+1)</f>
        <v xml:space="preserve"> </v>
      </c>
      <c r="J64" s="110">
        <f t="array" ref="J64">SUM(IF(ISBLANK('Codes published on the homepage'!I$5:I$805),0,IF('Codes published on the homepage'!I$5:I$805='Specifier frequency published'!$A64,1,0)))</f>
        <v>0</v>
      </c>
      <c r="K64" s="111" t="str">
        <f>" "&amp;VLOOKUP($A64,[0]!Qualifier,COLUMN(K64)/2+1)</f>
        <v xml:space="preserve"> </v>
      </c>
      <c r="L64" s="110">
        <f t="array" ref="L64">SUM(IF(ISBLANK('Codes published on the homepage'!J$5:J$805),0,IF('Codes published on the homepage'!J$5:J$805='Specifier frequency published'!$A64,1,0)))</f>
        <v>0</v>
      </c>
      <c r="M64" s="97" t="str">
        <f>" "&amp;VLOOKUP($A64,[0]!Qualifier,COLUMN(M64)/2+1)</f>
        <v xml:space="preserve"> </v>
      </c>
      <c r="N64" s="110">
        <f t="array" ref="N64">SUM(IF(ISBLANK('Codes published on the homepage'!K$5:K$805),0,IF('Codes published on the homepage'!K$5:K$805='Specifier frequency published'!$A64,1,0)))</f>
        <v>0</v>
      </c>
      <c r="O64" s="97" t="str">
        <f>" "&amp;VLOOKUP($A64,[0]!Qualifier,COLUMN(O64)/2+1)</f>
        <v xml:space="preserve"> </v>
      </c>
      <c r="P64" s="110">
        <f t="array" ref="P64">SUM(IF(ISBLANK('Codes published on the homepage'!L$5:L$805),0,IF('Codes published on the homepage'!L$5:L$805='Specifier frequency published'!$A64,1,0)))</f>
        <v>0</v>
      </c>
      <c r="Q64" s="111" t="str">
        <f>" "&amp;VLOOKUP($A64,[0]!Qualifier,COLUMN(Q64)/2+1)</f>
        <v xml:space="preserve"> </v>
      </c>
      <c r="R64" s="110">
        <f t="array" ref="R64">SUM(IF(ISBLANK('Codes published on the homepage'!M$5:M$805),0,IF('Codes published on the homepage'!M$5:M$805='Specifier frequency published'!$A64,1,0)))</f>
        <v>0</v>
      </c>
      <c r="S64" s="97" t="str">
        <f>" "&amp;VLOOKUP($A64,[0]!Qualifier,COLUMN(S64)/2+1)</f>
        <v xml:space="preserve"> </v>
      </c>
      <c r="T64" s="110">
        <f t="array" ref="T64">SUM(IF(ISBLANK('Codes published on the homepage'!N$5:N$805),0,IF('Codes published on the homepage'!N$5:N$805='Specifier frequency published'!$A64,1,0)))</f>
        <v>0</v>
      </c>
      <c r="U64" s="111" t="str">
        <f>" "&amp;VLOOKUP($A64,[0]!Qualifier,COLUMN(U64)/2+1)</f>
        <v xml:space="preserve"> </v>
      </c>
      <c r="V64" s="110">
        <f t="array" ref="V64">SUM(IF(ISBLANK('Codes published on the homepage'!O$5:O$805),0,IF('Codes published on the homepage'!O$5:O$805='Specifier frequency published'!$A64,1,0)))</f>
        <v>0</v>
      </c>
      <c r="W64" s="111" t="str">
        <f>" "&amp;VLOOKUP($A64,[0]!Qualifier,COLUMN(W64)/2+1)</f>
        <v xml:space="preserve"> </v>
      </c>
      <c r="X64" s="110">
        <f t="array" ref="X64">SUM(IF(ISBLANK('Codes published on the homepage'!P$5:P$805),0,IF('Codes published on the homepage'!P$5:P$805='Specifier frequency published'!$A64,1,0)))</f>
        <v>0</v>
      </c>
      <c r="Y64" s="97" t="str">
        <f>" "&amp;VLOOKUP($A64,[0]!Qualifier,COLUMN(Y64)/2+1)</f>
        <v xml:space="preserve"> </v>
      </c>
      <c r="Z64" s="110">
        <f t="array" ref="Z64">SUM(IF(ISBLANK('Codes published on the homepage'!Q$5:Q$805),0,IF('Codes published on the homepage'!Q$5:Q$805='Specifier frequency published'!$A64,1,0)))</f>
        <v>0</v>
      </c>
      <c r="AA64" s="111" t="str">
        <f>" "&amp;VLOOKUP($A64,[0]!Qualifier,COLUMN(AA64)/2+1)</f>
        <v xml:space="preserve"> </v>
      </c>
      <c r="AB64" s="110">
        <f t="array" ref="AB64">SUM(IF(ISBLANK('Codes published on the homepage'!R$5:R$805),0,IF('Codes published on the homepage'!R$5:R$805='Specifier frequency published'!$A64,1,0)))</f>
        <v>0</v>
      </c>
      <c r="AC64" s="97" t="str">
        <f>" "&amp;VLOOKUP($A64,[0]!Qualifier,COLUMN(AC64)/2+1)</f>
        <v xml:space="preserve"> </v>
      </c>
      <c r="AD64" s="110">
        <f t="array" ref="AD64">SUM(IF(ISBLANK('Codes published on the homepage'!S$5:S$805),0,IF('Codes published on the homepage'!S$5:S$805='Specifier frequency published'!$A64,1,0)))</f>
        <v>0</v>
      </c>
      <c r="AE64" s="111" t="str">
        <f>" "&amp;VLOOKUP($A64,[0]!Qualifier,COLUMN(AE64)/2+1)</f>
        <v xml:space="preserve"> </v>
      </c>
      <c r="AF64" s="110">
        <f t="array" ref="AF64">SUM(IF(ISBLANK('Codes published on the homepage'!T$5:T$805),0,IF('Codes published on the homepage'!T$5:T$805='Specifier frequency published'!$A64,1,0)))</f>
        <v>0</v>
      </c>
      <c r="AG64" s="97" t="str">
        <f>" "&amp;VLOOKUP($A64,[0]!Qualifier,COLUMN(AG64)/2+1)</f>
        <v xml:space="preserve"> </v>
      </c>
      <c r="AH64" s="110">
        <f t="array" ref="AH64">SUM(IF(ISBLANK('Codes published on the homepage'!U$5:U$805),0,IF('Codes published on the homepage'!U$5:U$805='Specifier frequency published'!$A64,1,0)))</f>
        <v>0</v>
      </c>
      <c r="AI64" s="149" t="str">
        <f>" "&amp;VLOOKUP($A64,[0]!Qualifier,COLUMN(AI64)/2+1)</f>
        <v xml:space="preserve"> </v>
      </c>
      <c r="AJ64" s="110">
        <f t="array" ref="AJ64">SUM(IF(ISBLANK('Codes published on the homepage'!V$5:V$805),0,IF('Codes published on the homepage'!V$5:V$805='Specifier frequency published'!$A64,1,0)))</f>
        <v>0</v>
      </c>
      <c r="AK64" s="97" t="str">
        <f>" "&amp;VLOOKUP($A64,[0]!Qualifier,COLUMN(AK64)/2+1)</f>
        <v xml:space="preserve"> </v>
      </c>
      <c r="AL64" s="254">
        <f t="array" ref="AL64">SUM(IF(ISBLANK('Codes published on the homepage'!W$5:W$805),0,IF('Codes published on the homepage'!W$5:W$805='Specifier frequency published'!$A64,1,0)))</f>
        <v>0</v>
      </c>
      <c r="AM64" s="111" t="str">
        <f>" "&amp;VLOOKUP($A64,[0]!Qualifier,COLUMN(AM64)/2+1)</f>
        <v xml:space="preserve"> </v>
      </c>
    </row>
    <row r="65" spans="1:39" x14ac:dyDescent="0.35">
      <c r="A65">
        <v>60</v>
      </c>
      <c r="B65" s="110">
        <f t="array" ref="B65">SUM(IF('Codes published on the homepage'!E$6:E$805='Specifier frequency published'!$A65,1,0))</f>
        <v>0</v>
      </c>
      <c r="C65" s="111" t="str">
        <f>" "&amp;VLOOKUP($A65,[0]!Qualifier,COLUMN(C65)-1)</f>
        <v xml:space="preserve"> </v>
      </c>
      <c r="D65" s="110">
        <f t="array" ref="D65">SUM(IF(ISBLANK('Codes published on the homepage'!F$5:F$805),0,IF('Codes published on the homepage'!F$5:F$805='Specifier frequency published'!$A65,1,0)))</f>
        <v>0</v>
      </c>
      <c r="E65" s="111" t="str">
        <f>" "&amp;VLOOKUP($A65,[0]!Qualifier,COLUMN(E65)/2+1)</f>
        <v xml:space="preserve"> </v>
      </c>
      <c r="F65" s="110">
        <f t="array" ref="F65">SUM(IF(ISBLANK('Codes published on the homepage'!G$5:G$805),0,IF('Codes published on the homepage'!G$5:G$805='Specifier frequency published'!$A65,1,0)))</f>
        <v>0</v>
      </c>
      <c r="G65" s="111" t="str">
        <f>" "&amp;VLOOKUP($A65,[0]!Qualifier,COLUMN(G65)/2+1)</f>
        <v xml:space="preserve"> </v>
      </c>
      <c r="H65" s="110">
        <f t="array" ref="H65">SUM(IF(ISBLANK('Codes published on the homepage'!H$5:H$805),0,IF('Codes published on the homepage'!H$5:H$805='Specifier frequency published'!$A65,1,0)))</f>
        <v>0</v>
      </c>
      <c r="I65" s="111" t="str">
        <f>" "&amp;VLOOKUP($A65,[0]!Qualifier,COLUMN(I65)/2+1)</f>
        <v xml:space="preserve"> </v>
      </c>
      <c r="J65" s="110">
        <f t="array" ref="J65">SUM(IF(ISBLANK('Codes published on the homepage'!I$5:I$805),0,IF('Codes published on the homepage'!I$5:I$805='Specifier frequency published'!$A65,1,0)))</f>
        <v>0</v>
      </c>
      <c r="K65" s="111" t="str">
        <f>" "&amp;VLOOKUP($A65,[0]!Qualifier,COLUMN(K65)/2+1)</f>
        <v xml:space="preserve"> </v>
      </c>
      <c r="L65" s="110">
        <f t="array" ref="L65">SUM(IF(ISBLANK('Codes published on the homepage'!J$5:J$805),0,IF('Codes published on the homepage'!J$5:J$805='Specifier frequency published'!$A65,1,0)))</f>
        <v>0</v>
      </c>
      <c r="M65" s="97" t="str">
        <f>" "&amp;VLOOKUP($A65,[0]!Qualifier,COLUMN(M65)/2+1)</f>
        <v xml:space="preserve"> </v>
      </c>
      <c r="N65" s="110">
        <f t="array" ref="N65">SUM(IF(ISBLANK('Codes published on the homepage'!K$5:K$805),0,IF('Codes published on the homepage'!K$5:K$805='Specifier frequency published'!$A65,1,0)))</f>
        <v>0</v>
      </c>
      <c r="O65" s="97" t="str">
        <f>" "&amp;VLOOKUP($A65,[0]!Qualifier,COLUMN(O65)/2+1)</f>
        <v xml:space="preserve"> </v>
      </c>
      <c r="P65" s="110">
        <f t="array" ref="P65">SUM(IF(ISBLANK('Codes published on the homepage'!L$5:L$805),0,IF('Codes published on the homepage'!L$5:L$805='Specifier frequency published'!$A65,1,0)))</f>
        <v>0</v>
      </c>
      <c r="Q65" s="111" t="str">
        <f>" "&amp;VLOOKUP($A65,[0]!Qualifier,COLUMN(Q65)/2+1)</f>
        <v xml:space="preserve"> </v>
      </c>
      <c r="R65" s="110">
        <f t="array" ref="R65">SUM(IF(ISBLANK('Codes published on the homepage'!M$5:M$805),0,IF('Codes published on the homepage'!M$5:M$805='Specifier frequency published'!$A65,1,0)))</f>
        <v>0</v>
      </c>
      <c r="S65" s="97" t="str">
        <f>" "&amp;VLOOKUP($A65,[0]!Qualifier,COLUMN(S65)/2+1)</f>
        <v xml:space="preserve"> </v>
      </c>
      <c r="T65" s="110">
        <f t="array" ref="T65">SUM(IF(ISBLANK('Codes published on the homepage'!N$5:N$805),0,IF('Codes published on the homepage'!N$5:N$805='Specifier frequency published'!$A65,1,0)))</f>
        <v>0</v>
      </c>
      <c r="U65" s="111" t="str">
        <f>" "&amp;VLOOKUP($A65,[0]!Qualifier,COLUMN(U65)/2+1)</f>
        <v xml:space="preserve"> </v>
      </c>
      <c r="V65" s="110">
        <f t="array" ref="V65">SUM(IF(ISBLANK('Codes published on the homepage'!O$5:O$805),0,IF('Codes published on the homepage'!O$5:O$805='Specifier frequency published'!$A65,1,0)))</f>
        <v>0</v>
      </c>
      <c r="W65" s="111" t="str">
        <f>" "&amp;VLOOKUP($A65,[0]!Qualifier,COLUMN(W65)/2+1)</f>
        <v xml:space="preserve"> </v>
      </c>
      <c r="X65" s="110">
        <f t="array" ref="X65">SUM(IF(ISBLANK('Codes published on the homepage'!P$5:P$805),0,IF('Codes published on the homepage'!P$5:P$805='Specifier frequency published'!$A65,1,0)))</f>
        <v>0</v>
      </c>
      <c r="Y65" s="97" t="str">
        <f>" "&amp;VLOOKUP($A65,[0]!Qualifier,COLUMN(Y65)/2+1)</f>
        <v xml:space="preserve"> CellDeplSelAny</v>
      </c>
      <c r="Z65" s="110">
        <f t="array" ref="Z65">SUM(IF(ISBLANK('Codes published on the homepage'!Q$5:Q$805),0,IF('Codes published on the homepage'!Q$5:Q$805='Specifier frequency published'!$A65,1,0)))</f>
        <v>0</v>
      </c>
      <c r="AA65" s="111" t="str">
        <f>" "&amp;VLOOKUP($A65,[0]!Qualifier,COLUMN(AA65)/2+1)</f>
        <v xml:space="preserve"> </v>
      </c>
      <c r="AB65" s="110">
        <f t="array" ref="AB65">SUM(IF(ISBLANK('Codes published on the homepage'!R$5:R$805),0,IF('Codes published on the homepage'!R$5:R$805='Specifier frequency published'!$A65,1,0)))</f>
        <v>0</v>
      </c>
      <c r="AC65" s="97" t="str">
        <f>" "&amp;VLOOKUP($A65,[0]!Qualifier,COLUMN(AC65)/2+1)</f>
        <v xml:space="preserve"> </v>
      </c>
      <c r="AD65" s="110">
        <f t="array" ref="AD65">SUM(IF(ISBLANK('Codes published on the homepage'!S$5:S$805),0,IF('Codes published on the homepage'!S$5:S$805='Specifier frequency published'!$A65,1,0)))</f>
        <v>0</v>
      </c>
      <c r="AE65" s="111" t="str">
        <f>" "&amp;VLOOKUP($A65,[0]!Qualifier,COLUMN(AE65)/2+1)</f>
        <v xml:space="preserve"> </v>
      </c>
      <c r="AF65" s="110">
        <f t="array" ref="AF65">SUM(IF(ISBLANK('Codes published on the homepage'!T$5:T$805),0,IF('Codes published on the homepage'!T$5:T$805='Specifier frequency published'!$A65,1,0)))</f>
        <v>0</v>
      </c>
      <c r="AG65" s="97" t="str">
        <f>" "&amp;VLOOKUP($A65,[0]!Qualifier,COLUMN(AG65)/2+1)</f>
        <v xml:space="preserve"> </v>
      </c>
      <c r="AH65" s="110">
        <f t="array" ref="AH65">SUM(IF(ISBLANK('Codes published on the homepage'!U$5:U$805),0,IF('Codes published on the homepage'!U$5:U$805='Specifier frequency published'!$A65,1,0)))</f>
        <v>0</v>
      </c>
      <c r="AI65" s="149" t="str">
        <f>" "&amp;VLOOKUP($A65,[0]!Qualifier,COLUMN(AI65)/2+1)</f>
        <v xml:space="preserve"> </v>
      </c>
      <c r="AJ65" s="110">
        <f t="array" ref="AJ65">SUM(IF(ISBLANK('Codes published on the homepage'!V$5:V$805),0,IF('Codes published on the homepage'!V$5:V$805='Specifier frequency published'!$A65,1,0)))</f>
        <v>0</v>
      </c>
      <c r="AK65" s="97" t="str">
        <f>" "&amp;VLOOKUP($A65,[0]!Qualifier,COLUMN(AK65)/2+1)</f>
        <v xml:space="preserve"> OvarTiss</v>
      </c>
      <c r="AL65" s="254">
        <f t="array" ref="AL65">SUM(IF(ISBLANK('Codes published on the homepage'!W$5:W$805),0,IF('Codes published on the homepage'!W$5:W$805='Specifier frequency published'!$A65,1,0)))</f>
        <v>0</v>
      </c>
      <c r="AM65" s="111" t="str">
        <f>" "&amp;VLOOKUP($A65,[0]!Qualifier,COLUMN(AM65)/2+1)</f>
        <v xml:space="preserve"> </v>
      </c>
    </row>
    <row r="66" spans="1:39" x14ac:dyDescent="0.35">
      <c r="A66">
        <v>61</v>
      </c>
      <c r="B66" s="110">
        <f t="array" ref="B66">SUM(IF('Codes published on the homepage'!E$6:E$805='Specifier frequency published'!$A66,1,0))</f>
        <v>0</v>
      </c>
      <c r="C66" s="111" t="str">
        <f>" "&amp;VLOOKUP($A66,[0]!Qualifier,COLUMN(C66)-1)</f>
        <v xml:space="preserve"> </v>
      </c>
      <c r="D66" s="110">
        <f t="array" ref="D66">SUM(IF(ISBLANK('Codes published on the homepage'!F$5:F$805),0,IF('Codes published on the homepage'!F$5:F$805='Specifier frequency published'!$A66,1,0)))</f>
        <v>0</v>
      </c>
      <c r="E66" s="111" t="str">
        <f>" "&amp;VLOOKUP($A66,[0]!Qualifier,COLUMN(E66)/2+1)</f>
        <v xml:space="preserve"> </v>
      </c>
      <c r="F66" s="110">
        <f t="array" ref="F66">SUM(IF(ISBLANK('Codes published on the homepage'!G$5:G$805),0,IF('Codes published on the homepage'!G$5:G$805='Specifier frequency published'!$A66,1,0)))</f>
        <v>0</v>
      </c>
      <c r="G66" s="111" t="str">
        <f>" "&amp;VLOOKUP($A66,[0]!Qualifier,COLUMN(G66)/2+1)</f>
        <v xml:space="preserve"> </v>
      </c>
      <c r="H66" s="110">
        <f t="array" ref="H66">SUM(IF(ISBLANK('Codes published on the homepage'!H$5:H$805),0,IF('Codes published on the homepage'!H$5:H$805='Specifier frequency published'!$A66,1,0)))</f>
        <v>0</v>
      </c>
      <c r="I66" s="111" t="str">
        <f>" "&amp;VLOOKUP($A66,[0]!Qualifier,COLUMN(I66)/2+1)</f>
        <v xml:space="preserve"> </v>
      </c>
      <c r="J66" s="110">
        <f t="array" ref="J66">SUM(IF(ISBLANK('Codes published on the homepage'!I$5:I$805),0,IF('Codes published on the homepage'!I$5:I$805='Specifier frequency published'!$A66,1,0)))</f>
        <v>0</v>
      </c>
      <c r="K66" s="111" t="str">
        <f>" "&amp;VLOOKUP($A66,[0]!Qualifier,COLUMN(K66)/2+1)</f>
        <v xml:space="preserve"> </v>
      </c>
      <c r="L66" s="110">
        <f t="array" ref="L66">SUM(IF(ISBLANK('Codes published on the homepage'!J$5:J$805),0,IF('Codes published on the homepage'!J$5:J$805='Specifier frequency published'!$A66,1,0)))</f>
        <v>0</v>
      </c>
      <c r="M66" s="97" t="str">
        <f>" "&amp;VLOOKUP($A66,[0]!Qualifier,COLUMN(M66)/2+1)</f>
        <v xml:space="preserve"> </v>
      </c>
      <c r="N66" s="110">
        <f t="array" ref="N66">SUM(IF(ISBLANK('Codes published on the homepage'!K$5:K$805),0,IF('Codes published on the homepage'!K$5:K$805='Specifier frequency published'!$A66,1,0)))</f>
        <v>0</v>
      </c>
      <c r="O66" s="97" t="str">
        <f>" "&amp;VLOOKUP($A66,[0]!Qualifier,COLUMN(O66)/2+1)</f>
        <v xml:space="preserve"> </v>
      </c>
      <c r="P66" s="110">
        <f t="array" ref="P66">SUM(IF(ISBLANK('Codes published on the homepage'!L$5:L$805),0,IF('Codes published on the homepage'!L$5:L$805='Specifier frequency published'!$A66,1,0)))</f>
        <v>0</v>
      </c>
      <c r="Q66" s="111" t="str">
        <f>" "&amp;VLOOKUP($A66,[0]!Qualifier,COLUMN(Q66)/2+1)</f>
        <v xml:space="preserve"> </v>
      </c>
      <c r="R66" s="110">
        <f t="array" ref="R66">SUM(IF(ISBLANK('Codes published on the homepage'!M$5:M$805),0,IF('Codes published on the homepage'!M$5:M$805='Specifier frequency published'!$A66,1,0)))</f>
        <v>0</v>
      </c>
      <c r="S66" s="97" t="str">
        <f>" "&amp;VLOOKUP($A66,[0]!Qualifier,COLUMN(S66)/2+1)</f>
        <v xml:space="preserve"> </v>
      </c>
      <c r="T66" s="110">
        <f t="array" ref="T66">SUM(IF(ISBLANK('Codes published on the homepage'!N$5:N$805),0,IF('Codes published on the homepage'!N$5:N$805='Specifier frequency published'!$A66,1,0)))</f>
        <v>0</v>
      </c>
      <c r="U66" s="111" t="str">
        <f>" "&amp;VLOOKUP($A66,[0]!Qualifier,COLUMN(U66)/2+1)</f>
        <v xml:space="preserve"> </v>
      </c>
      <c r="V66" s="110">
        <f t="array" ref="V66">SUM(IF(ISBLANK('Codes published on the homepage'!O$5:O$805),0,IF('Codes published on the homepage'!O$5:O$805='Specifier frequency published'!$A66,1,0)))</f>
        <v>0</v>
      </c>
      <c r="W66" s="111" t="str">
        <f>" "&amp;VLOOKUP($A66,[0]!Qualifier,COLUMN(W66)/2+1)</f>
        <v xml:space="preserve"> </v>
      </c>
      <c r="X66" s="110">
        <f t="array" ref="X66">SUM(IF(ISBLANK('Codes published on the homepage'!P$5:P$805),0,IF('Codes published on the homepage'!P$5:P$805='Specifier frequency published'!$A66,1,0)))</f>
        <v>0</v>
      </c>
      <c r="Y66" s="97" t="str">
        <f>" "&amp;VLOOKUP($A66,[0]!Qualifier,COLUMN(Y66)/2+1)</f>
        <v xml:space="preserve"> CD3depl+CD56sel</v>
      </c>
      <c r="Z66" s="110">
        <f t="array" ref="Z66">SUM(IF(ISBLANK('Codes published on the homepage'!Q$5:Q$805),0,IF('Codes published on the homepage'!Q$5:Q$805='Specifier frequency published'!$A66,1,0)))</f>
        <v>0</v>
      </c>
      <c r="AA66" s="111" t="str">
        <f>" "&amp;VLOOKUP($A66,[0]!Qualifier,COLUMN(AA66)/2+1)</f>
        <v xml:space="preserve"> </v>
      </c>
      <c r="AB66" s="110">
        <f t="array" ref="AB66">SUM(IF(ISBLANK('Codes published on the homepage'!R$5:R$805),0,IF('Codes published on the homepage'!R$5:R$805='Specifier frequency published'!$A66,1,0)))</f>
        <v>0</v>
      </c>
      <c r="AC66" s="97" t="str">
        <f>" "&amp;VLOOKUP($A66,[0]!Qualifier,COLUMN(AC66)/2+1)</f>
        <v xml:space="preserve"> </v>
      </c>
      <c r="AD66" s="110">
        <f t="array" ref="AD66">SUM(IF(ISBLANK('Codes published on the homepage'!S$5:S$805),0,IF('Codes published on the homepage'!S$5:S$805='Specifier frequency published'!$A66,1,0)))</f>
        <v>0</v>
      </c>
      <c r="AE66" s="111" t="str">
        <f>" "&amp;VLOOKUP($A66,[0]!Qualifier,COLUMN(AE66)/2+1)</f>
        <v xml:space="preserve"> </v>
      </c>
      <c r="AF66" s="110">
        <f t="array" ref="AF66">SUM(IF(ISBLANK('Codes published on the homepage'!T$5:T$805),0,IF('Codes published on the homepage'!T$5:T$805='Specifier frequency published'!$A66,1,0)))</f>
        <v>0</v>
      </c>
      <c r="AG66" s="97" t="str">
        <f>" "&amp;VLOOKUP($A66,[0]!Qualifier,COLUMN(AG66)/2+1)</f>
        <v xml:space="preserve"> </v>
      </c>
      <c r="AH66" s="110">
        <f t="array" ref="AH66">SUM(IF(ISBLANK('Codes published on the homepage'!U$5:U$805),0,IF('Codes published on the homepage'!U$5:U$805='Specifier frequency published'!$A66,1,0)))</f>
        <v>0</v>
      </c>
      <c r="AI66" s="149" t="str">
        <f>" "&amp;VLOOKUP($A66,[0]!Qualifier,COLUMN(AI66)/2+1)</f>
        <v xml:space="preserve"> </v>
      </c>
      <c r="AJ66" s="110">
        <f t="array" ref="AJ66">SUM(IF(ISBLANK('Codes published on the homepage'!V$5:V$805),0,IF('Codes published on the homepage'!V$5:V$805='Specifier frequency published'!$A66,1,0)))</f>
        <v>0</v>
      </c>
      <c r="AK66" s="97" t="str">
        <f>" "&amp;VLOOKUP($A66,[0]!Qualifier,COLUMN(AK66)/2+1)</f>
        <v xml:space="preserve"> Sperm</v>
      </c>
      <c r="AL66" s="254">
        <f t="array" ref="AL66">SUM(IF(ISBLANK('Codes published on the homepage'!W$5:W$805),0,IF('Codes published on the homepage'!W$5:W$805='Specifier frequency published'!$A66,1,0)))</f>
        <v>0</v>
      </c>
      <c r="AM66" s="111" t="str">
        <f>" "&amp;VLOOKUP($A66,[0]!Qualifier,COLUMN(AM66)/2+1)</f>
        <v xml:space="preserve"> </v>
      </c>
    </row>
    <row r="67" spans="1:39" x14ac:dyDescent="0.35">
      <c r="A67">
        <v>62</v>
      </c>
      <c r="B67" s="110">
        <f t="array" ref="B67">SUM(IF('Codes published on the homepage'!E$6:E$805='Specifier frequency published'!$A67,1,0))</f>
        <v>0</v>
      </c>
      <c r="C67" s="111" t="str">
        <f>" "&amp;VLOOKUP($A67,[0]!Qualifier,COLUMN(C67)-1)</f>
        <v xml:space="preserve"> </v>
      </c>
      <c r="D67" s="110">
        <f t="array" ref="D67">SUM(IF(ISBLANK('Codes published on the homepage'!F$5:F$805),0,IF('Codes published on the homepage'!F$5:F$805='Specifier frequency published'!$A67,1,0)))</f>
        <v>0</v>
      </c>
      <c r="E67" s="111" t="str">
        <f>" "&amp;VLOOKUP($A67,[0]!Qualifier,COLUMN(E67)/2+1)</f>
        <v xml:space="preserve"> </v>
      </c>
      <c r="F67" s="110">
        <f t="array" ref="F67">SUM(IF(ISBLANK('Codes published on the homepage'!G$5:G$805),0,IF('Codes published on the homepage'!G$5:G$805='Specifier frequency published'!$A67,1,0)))</f>
        <v>0</v>
      </c>
      <c r="G67" s="111" t="str">
        <f>" "&amp;VLOOKUP($A67,[0]!Qualifier,COLUMN(G67)/2+1)</f>
        <v xml:space="preserve"> </v>
      </c>
      <c r="H67" s="110">
        <f t="array" ref="H67">SUM(IF(ISBLANK('Codes published on the homepage'!H$5:H$805),0,IF('Codes published on the homepage'!H$5:H$805='Specifier frequency published'!$A67,1,0)))</f>
        <v>0</v>
      </c>
      <c r="I67" s="111" t="str">
        <f>" "&amp;VLOOKUP($A67,[0]!Qualifier,COLUMN(I67)/2+1)</f>
        <v xml:space="preserve"> </v>
      </c>
      <c r="J67" s="110">
        <f t="array" ref="J67">SUM(IF(ISBLANK('Codes published on the homepage'!I$5:I$805),0,IF('Codes published on the homepage'!I$5:I$805='Specifier frequency published'!$A67,1,0)))</f>
        <v>0</v>
      </c>
      <c r="K67" s="111" t="str">
        <f>" "&amp;VLOOKUP($A67,[0]!Qualifier,COLUMN(K67)/2+1)</f>
        <v xml:space="preserve"> </v>
      </c>
      <c r="L67" s="110">
        <f t="array" ref="L67">SUM(IF(ISBLANK('Codes published on the homepage'!J$5:J$805),0,IF('Codes published on the homepage'!J$5:J$805='Specifier frequency published'!$A67,1,0)))</f>
        <v>0</v>
      </c>
      <c r="M67" s="97" t="str">
        <f>" "&amp;VLOOKUP($A67,[0]!Qualifier,COLUMN(M67)/2+1)</f>
        <v xml:space="preserve"> </v>
      </c>
      <c r="N67" s="110">
        <f t="array" ref="N67">SUM(IF(ISBLANK('Codes published on the homepage'!K$5:K$805),0,IF('Codes published on the homepage'!K$5:K$805='Specifier frequency published'!$A67,1,0)))</f>
        <v>0</v>
      </c>
      <c r="O67" s="97" t="str">
        <f>" "&amp;VLOOKUP($A67,[0]!Qualifier,COLUMN(O67)/2+1)</f>
        <v xml:space="preserve"> </v>
      </c>
      <c r="P67" s="110">
        <f t="array" ref="P67">SUM(IF(ISBLANK('Codes published on the homepage'!L$5:L$805),0,IF('Codes published on the homepage'!L$5:L$805='Specifier frequency published'!$A67,1,0)))</f>
        <v>0</v>
      </c>
      <c r="Q67" s="111" t="str">
        <f>" "&amp;VLOOKUP($A67,[0]!Qualifier,COLUMN(Q67)/2+1)</f>
        <v xml:space="preserve"> </v>
      </c>
      <c r="R67" s="110">
        <f t="array" ref="R67">SUM(IF(ISBLANK('Codes published on the homepage'!M$5:M$805),0,IF('Codes published on the homepage'!M$5:M$805='Specifier frequency published'!$A67,1,0)))</f>
        <v>0</v>
      </c>
      <c r="S67" s="97" t="str">
        <f>" "&amp;VLOOKUP($A67,[0]!Qualifier,COLUMN(S67)/2+1)</f>
        <v xml:space="preserve"> </v>
      </c>
      <c r="T67" s="110">
        <f t="array" ref="T67">SUM(IF(ISBLANK('Codes published on the homepage'!N$5:N$805),0,IF('Codes published on the homepage'!N$5:N$805='Specifier frequency published'!$A67,1,0)))</f>
        <v>0</v>
      </c>
      <c r="U67" s="111" t="str">
        <f>" "&amp;VLOOKUP($A67,[0]!Qualifier,COLUMN(U67)/2+1)</f>
        <v xml:space="preserve"> </v>
      </c>
      <c r="V67" s="110">
        <f t="array" ref="V67">SUM(IF(ISBLANK('Codes published on the homepage'!O$5:O$805),0,IF('Codes published on the homepage'!O$5:O$805='Specifier frequency published'!$A67,1,0)))</f>
        <v>0</v>
      </c>
      <c r="W67" s="111" t="str">
        <f>" "&amp;VLOOKUP($A67,[0]!Qualifier,COLUMN(W67)/2+1)</f>
        <v xml:space="preserve"> </v>
      </c>
      <c r="X67" s="110">
        <f t="array" ref="X67">SUM(IF(ISBLANK('Codes published on the homepage'!P$5:P$805),0,IF('Codes published on the homepage'!P$5:P$805='Specifier frequency published'!$A67,1,0)))</f>
        <v>0</v>
      </c>
      <c r="Y67" s="97" t="str">
        <f>" "&amp;VLOOKUP($A67,[0]!Qualifier,COLUMN(Y67)/2+1)</f>
        <v xml:space="preserve"> </v>
      </c>
      <c r="Z67" s="110">
        <f t="array" ref="Z67">SUM(IF(ISBLANK('Codes published on the homepage'!Q$5:Q$805),0,IF('Codes published on the homepage'!Q$5:Q$805='Specifier frequency published'!$A67,1,0)))</f>
        <v>0</v>
      </c>
      <c r="AA67" s="111" t="str">
        <f>" "&amp;VLOOKUP($A67,[0]!Qualifier,COLUMN(AA67)/2+1)</f>
        <v xml:space="preserve"> </v>
      </c>
      <c r="AB67" s="110">
        <f t="array" ref="AB67">SUM(IF(ISBLANK('Codes published on the homepage'!R$5:R$805),0,IF('Codes published on the homepage'!R$5:R$805='Specifier frequency published'!$A67,1,0)))</f>
        <v>0</v>
      </c>
      <c r="AC67" s="97" t="str">
        <f>" "&amp;VLOOKUP($A67,[0]!Qualifier,COLUMN(AC67)/2+1)</f>
        <v xml:space="preserve"> </v>
      </c>
      <c r="AD67" s="110">
        <f t="array" ref="AD67">SUM(IF(ISBLANK('Codes published on the homepage'!S$5:S$805),0,IF('Codes published on the homepage'!S$5:S$805='Specifier frequency published'!$A67,1,0)))</f>
        <v>0</v>
      </c>
      <c r="AE67" s="111" t="str">
        <f>" "&amp;VLOOKUP($A67,[0]!Qualifier,COLUMN(AE67)/2+1)</f>
        <v xml:space="preserve"> </v>
      </c>
      <c r="AF67" s="110">
        <f t="array" ref="AF67">SUM(IF(ISBLANK('Codes published on the homepage'!T$5:T$805),0,IF('Codes published on the homepage'!T$5:T$805='Specifier frequency published'!$A67,1,0)))</f>
        <v>0</v>
      </c>
      <c r="AG67" s="97" t="str">
        <f>" "&amp;VLOOKUP($A67,[0]!Qualifier,COLUMN(AG67)/2+1)</f>
        <v xml:space="preserve"> </v>
      </c>
      <c r="AH67" s="110">
        <f t="array" ref="AH67">SUM(IF(ISBLANK('Codes published on the homepage'!U$5:U$805),0,IF('Codes published on the homepage'!U$5:U$805='Specifier frequency published'!$A67,1,0)))</f>
        <v>0</v>
      </c>
      <c r="AI67" s="149" t="str">
        <f>" "&amp;VLOOKUP($A67,[0]!Qualifier,COLUMN(AI67)/2+1)</f>
        <v xml:space="preserve"> </v>
      </c>
      <c r="AJ67" s="110">
        <f t="array" ref="AJ67">SUM(IF(ISBLANK('Codes published on the homepage'!V$5:V$805),0,IF('Codes published on the homepage'!V$5:V$805='Specifier frequency published'!$A67,1,0)))</f>
        <v>0</v>
      </c>
      <c r="AK67" s="97" t="str">
        <f>" "&amp;VLOOKUP($A67,[0]!Qualifier,COLUMN(AK67)/2+1)</f>
        <v xml:space="preserve"> Oocyte</v>
      </c>
      <c r="AL67" s="254">
        <f t="array" ref="AL67">SUM(IF(ISBLANK('Codes published on the homepage'!W$5:W$805),0,IF('Codes published on the homepage'!W$5:W$805='Specifier frequency published'!$A67,1,0)))</f>
        <v>0</v>
      </c>
      <c r="AM67" s="111" t="str">
        <f>" "&amp;VLOOKUP($A67,[0]!Qualifier,COLUMN(AM67)/2+1)</f>
        <v xml:space="preserve"> </v>
      </c>
    </row>
    <row r="68" spans="1:39" x14ac:dyDescent="0.35">
      <c r="A68">
        <v>63</v>
      </c>
      <c r="B68" s="110">
        <f t="array" ref="B68">SUM(IF('Codes published on the homepage'!E$6:E$805='Specifier frequency published'!$A68,1,0))</f>
        <v>0</v>
      </c>
      <c r="C68" s="111" t="str">
        <f>" "&amp;VLOOKUP($A68,[0]!Qualifier,COLUMN(C68)-1)</f>
        <v xml:space="preserve"> </v>
      </c>
      <c r="D68" s="110">
        <f t="array" ref="D68">SUM(IF(ISBLANK('Codes published on the homepage'!F$5:F$805),0,IF('Codes published on the homepage'!F$5:F$805='Specifier frequency published'!$A68,1,0)))</f>
        <v>0</v>
      </c>
      <c r="E68" s="111" t="str">
        <f>" "&amp;VLOOKUP($A68,[0]!Qualifier,COLUMN(E68)/2+1)</f>
        <v xml:space="preserve"> </v>
      </c>
      <c r="F68" s="110">
        <f t="array" ref="F68">SUM(IF(ISBLANK('Codes published on the homepage'!G$5:G$805),0,IF('Codes published on the homepage'!G$5:G$805='Specifier frequency published'!$A68,1,0)))</f>
        <v>0</v>
      </c>
      <c r="G68" s="111" t="str">
        <f>" "&amp;VLOOKUP($A68,[0]!Qualifier,COLUMN(G68)/2+1)</f>
        <v xml:space="preserve"> </v>
      </c>
      <c r="H68" s="110">
        <f t="array" ref="H68">SUM(IF(ISBLANK('Codes published on the homepage'!H$5:H$805),0,IF('Codes published on the homepage'!H$5:H$805='Specifier frequency published'!$A68,1,0)))</f>
        <v>0</v>
      </c>
      <c r="I68" s="111" t="str">
        <f>" "&amp;VLOOKUP($A68,[0]!Qualifier,COLUMN(I68)/2+1)</f>
        <v xml:space="preserve"> </v>
      </c>
      <c r="J68" s="110">
        <f t="array" ref="J68">SUM(IF(ISBLANK('Codes published on the homepage'!I$5:I$805),0,IF('Codes published on the homepage'!I$5:I$805='Specifier frequency published'!$A68,1,0)))</f>
        <v>0</v>
      </c>
      <c r="K68" s="111" t="str">
        <f>" "&amp;VLOOKUP($A68,[0]!Qualifier,COLUMN(K68)/2+1)</f>
        <v xml:space="preserve"> </v>
      </c>
      <c r="L68" s="110">
        <f t="array" ref="L68">SUM(IF(ISBLANK('Codes published on the homepage'!J$5:J$805),0,IF('Codes published on the homepage'!J$5:J$805='Specifier frequency published'!$A68,1,0)))</f>
        <v>0</v>
      </c>
      <c r="M68" s="97" t="str">
        <f>" "&amp;VLOOKUP($A68,[0]!Qualifier,COLUMN(M68)/2+1)</f>
        <v xml:space="preserve"> </v>
      </c>
      <c r="N68" s="110">
        <f t="array" ref="N68">SUM(IF(ISBLANK('Codes published on the homepage'!K$5:K$805),0,IF('Codes published on the homepage'!K$5:K$805='Specifier frequency published'!$A68,1,0)))</f>
        <v>0</v>
      </c>
      <c r="O68" s="97" t="str">
        <f>" "&amp;VLOOKUP($A68,[0]!Qualifier,COLUMN(O68)/2+1)</f>
        <v xml:space="preserve"> </v>
      </c>
      <c r="P68" s="110">
        <f t="array" ref="P68">SUM(IF(ISBLANK('Codes published on the homepage'!L$5:L$805),0,IF('Codes published on the homepage'!L$5:L$805='Specifier frequency published'!$A68,1,0)))</f>
        <v>0</v>
      </c>
      <c r="Q68" s="111" t="str">
        <f>" "&amp;VLOOKUP($A68,[0]!Qualifier,COLUMN(Q68)/2+1)</f>
        <v xml:space="preserve"> </v>
      </c>
      <c r="R68" s="110">
        <f t="array" ref="R68">SUM(IF(ISBLANK('Codes published on the homepage'!M$5:M$805),0,IF('Codes published on the homepage'!M$5:M$805='Specifier frequency published'!$A68,1,0)))</f>
        <v>0</v>
      </c>
      <c r="S68" s="97" t="str">
        <f>" "&amp;VLOOKUP($A68,[0]!Qualifier,COLUMN(S68)/2+1)</f>
        <v xml:space="preserve"> </v>
      </c>
      <c r="T68" s="110">
        <f t="array" ref="T68">SUM(IF(ISBLANK('Codes published on the homepage'!N$5:N$805),0,IF('Codes published on the homepage'!N$5:N$805='Specifier frequency published'!$A68,1,0)))</f>
        <v>0</v>
      </c>
      <c r="U68" s="111" t="str">
        <f>" "&amp;VLOOKUP($A68,[0]!Qualifier,COLUMN(U68)/2+1)</f>
        <v xml:space="preserve"> </v>
      </c>
      <c r="V68" s="110">
        <f t="array" ref="V68">SUM(IF(ISBLANK('Codes published on the homepage'!O$5:O$805),0,IF('Codes published on the homepage'!O$5:O$805='Specifier frequency published'!$A68,1,0)))</f>
        <v>0</v>
      </c>
      <c r="W68" s="111" t="str">
        <f>" "&amp;VLOOKUP($A68,[0]!Qualifier,COLUMN(W68)/2+1)</f>
        <v xml:space="preserve"> </v>
      </c>
      <c r="X68" s="110">
        <f t="array" ref="X68">SUM(IF(ISBLANK('Codes published on the homepage'!P$5:P$805),0,IF('Codes published on the homepage'!P$5:P$805='Specifier frequency published'!$A68,1,0)))</f>
        <v>0</v>
      </c>
      <c r="Y68" s="97" t="str">
        <f>" "&amp;VLOOKUP($A68,[0]!Qualifier,COLUMN(Y68)/2+1)</f>
        <v xml:space="preserve"> </v>
      </c>
      <c r="Z68" s="110">
        <f t="array" ref="Z68">SUM(IF(ISBLANK('Codes published on the homepage'!Q$5:Q$805),0,IF('Codes published on the homepage'!Q$5:Q$805='Specifier frequency published'!$A68,1,0)))</f>
        <v>0</v>
      </c>
      <c r="AA68" s="111" t="str">
        <f>" "&amp;VLOOKUP($A68,[0]!Qualifier,COLUMN(AA68)/2+1)</f>
        <v xml:space="preserve"> </v>
      </c>
      <c r="AB68" s="110">
        <f t="array" ref="AB68">SUM(IF(ISBLANK('Codes published on the homepage'!R$5:R$805),0,IF('Codes published on the homepage'!R$5:R$805='Specifier frequency published'!$A68,1,0)))</f>
        <v>0</v>
      </c>
      <c r="AC68" s="97" t="str">
        <f>" "&amp;VLOOKUP($A68,[0]!Qualifier,COLUMN(AC68)/2+1)</f>
        <v xml:space="preserve"> </v>
      </c>
      <c r="AD68" s="110">
        <f t="array" ref="AD68">SUM(IF(ISBLANK('Codes published on the homepage'!S$5:S$805),0,IF('Codes published on the homepage'!S$5:S$805='Specifier frequency published'!$A68,1,0)))</f>
        <v>0</v>
      </c>
      <c r="AE68" s="111" t="str">
        <f>" "&amp;VLOOKUP($A68,[0]!Qualifier,COLUMN(AE68)/2+1)</f>
        <v xml:space="preserve"> </v>
      </c>
      <c r="AF68" s="110">
        <f t="array" ref="AF68">SUM(IF(ISBLANK('Codes published on the homepage'!T$5:T$805),0,IF('Codes published on the homepage'!T$5:T$805='Specifier frequency published'!$A68,1,0)))</f>
        <v>0</v>
      </c>
      <c r="AG68" s="97" t="str">
        <f>" "&amp;VLOOKUP($A68,[0]!Qualifier,COLUMN(AG68)/2+1)</f>
        <v xml:space="preserve"> </v>
      </c>
      <c r="AH68" s="110">
        <f t="array" ref="AH68">SUM(IF(ISBLANK('Codes published on the homepage'!U$5:U$805),0,IF('Codes published on the homepage'!U$5:U$805='Specifier frequency published'!$A68,1,0)))</f>
        <v>0</v>
      </c>
      <c r="AI68" s="149" t="str">
        <f>" "&amp;VLOOKUP($A68,[0]!Qualifier,COLUMN(AI68)/2+1)</f>
        <v xml:space="preserve"> </v>
      </c>
      <c r="AJ68" s="110">
        <f t="array" ref="AJ68">SUM(IF(ISBLANK('Codes published on the homepage'!V$5:V$805),0,IF('Codes published on the homepage'!V$5:V$805='Specifier frequency published'!$A68,1,0)))</f>
        <v>0</v>
      </c>
      <c r="AK68" s="97" t="str">
        <f>" "&amp;VLOOKUP($A68,[0]!Qualifier,COLUMN(AK68)/2+1)</f>
        <v xml:space="preserve"> PancrIslets</v>
      </c>
      <c r="AL68" s="254">
        <f t="array" ref="AL68">SUM(IF(ISBLANK('Codes published on the homepage'!W$5:W$805),0,IF('Codes published on the homepage'!W$5:W$805='Specifier frequency published'!$A68,1,0)))</f>
        <v>0</v>
      </c>
      <c r="AM68" s="111" t="str">
        <f>" "&amp;VLOOKUP($A68,[0]!Qualifier,COLUMN(AM68)/2+1)</f>
        <v xml:space="preserve"> </v>
      </c>
    </row>
    <row r="69" spans="1:39" x14ac:dyDescent="0.35">
      <c r="A69">
        <v>64</v>
      </c>
      <c r="B69" s="110">
        <f t="array" ref="B69">SUM(IF('Codes published on the homepage'!E$6:E$805='Specifier frequency published'!$A69,1,0))</f>
        <v>0</v>
      </c>
      <c r="C69" s="111" t="str">
        <f>" "&amp;VLOOKUP($A69,[0]!Qualifier,COLUMN(C69)-1)</f>
        <v xml:space="preserve"> </v>
      </c>
      <c r="D69" s="110">
        <f t="array" ref="D69">SUM(IF(ISBLANK('Codes published on the homepage'!F$5:F$805),0,IF('Codes published on the homepage'!F$5:F$805='Specifier frequency published'!$A69,1,0)))</f>
        <v>0</v>
      </c>
      <c r="E69" s="111" t="str">
        <f>" "&amp;VLOOKUP($A69,[0]!Qualifier,COLUMN(E69)/2+1)</f>
        <v xml:space="preserve"> </v>
      </c>
      <c r="F69" s="110">
        <f t="array" ref="F69">SUM(IF(ISBLANK('Codes published on the homepage'!G$5:G$805),0,IF('Codes published on the homepage'!G$5:G$805='Specifier frequency published'!$A69,1,0)))</f>
        <v>0</v>
      </c>
      <c r="G69" s="111" t="str">
        <f>" "&amp;VLOOKUP($A69,[0]!Qualifier,COLUMN(G69)/2+1)</f>
        <v xml:space="preserve"> </v>
      </c>
      <c r="H69" s="110">
        <f t="array" ref="H69">SUM(IF(ISBLANK('Codes published on the homepage'!H$5:H$805),0,IF('Codes published on the homepage'!H$5:H$805='Specifier frequency published'!$A69,1,0)))</f>
        <v>0</v>
      </c>
      <c r="I69" s="111" t="str">
        <f>" "&amp;VLOOKUP($A69,[0]!Qualifier,COLUMN(I69)/2+1)</f>
        <v xml:space="preserve"> </v>
      </c>
      <c r="J69" s="110">
        <f t="array" ref="J69">SUM(IF(ISBLANK('Codes published on the homepage'!I$5:I$805),0,IF('Codes published on the homepage'!I$5:I$805='Specifier frequency published'!$A69,1,0)))</f>
        <v>0</v>
      </c>
      <c r="K69" s="111" t="str">
        <f>" "&amp;VLOOKUP($A69,[0]!Qualifier,COLUMN(K69)/2+1)</f>
        <v xml:space="preserve"> </v>
      </c>
      <c r="L69" s="110">
        <f t="array" ref="L69">SUM(IF(ISBLANK('Codes published on the homepage'!J$5:J$805),0,IF('Codes published on the homepage'!J$5:J$805='Specifier frequency published'!$A69,1,0)))</f>
        <v>0</v>
      </c>
      <c r="M69" s="97" t="str">
        <f>" "&amp;VLOOKUP($A69,[0]!Qualifier,COLUMN(M69)/2+1)</f>
        <v xml:space="preserve"> </v>
      </c>
      <c r="N69" s="110">
        <f t="array" ref="N69">SUM(IF(ISBLANK('Codes published on the homepage'!K$5:K$805),0,IF('Codes published on the homepage'!K$5:K$805='Specifier frequency published'!$A69,1,0)))</f>
        <v>0</v>
      </c>
      <c r="O69" s="97" t="str">
        <f>" "&amp;VLOOKUP($A69,[0]!Qualifier,COLUMN(O69)/2+1)</f>
        <v xml:space="preserve"> </v>
      </c>
      <c r="P69" s="110">
        <f t="array" ref="P69">SUM(IF(ISBLANK('Codes published on the homepage'!L$5:L$805),0,IF('Codes published on the homepage'!L$5:L$805='Specifier frequency published'!$A69,1,0)))</f>
        <v>0</v>
      </c>
      <c r="Q69" s="111" t="str">
        <f>" "&amp;VLOOKUP($A69,[0]!Qualifier,COLUMN(Q69)/2+1)</f>
        <v xml:space="preserve"> </v>
      </c>
      <c r="R69" s="110">
        <f t="array" ref="R69">SUM(IF(ISBLANK('Codes published on the homepage'!M$5:M$805),0,IF('Codes published on the homepage'!M$5:M$805='Specifier frequency published'!$A69,1,0)))</f>
        <v>0</v>
      </c>
      <c r="S69" s="97" t="str">
        <f>" "&amp;VLOOKUP($A69,[0]!Qualifier,COLUMN(S69)/2+1)</f>
        <v xml:space="preserve"> </v>
      </c>
      <c r="T69" s="110">
        <f t="array" ref="T69">SUM(IF(ISBLANK('Codes published on the homepage'!N$5:N$805),0,IF('Codes published on the homepage'!N$5:N$805='Specifier frequency published'!$A69,1,0)))</f>
        <v>0</v>
      </c>
      <c r="U69" s="111" t="str">
        <f>" "&amp;VLOOKUP($A69,[0]!Qualifier,COLUMN(U69)/2+1)</f>
        <v xml:space="preserve"> </v>
      </c>
      <c r="V69" s="110">
        <f t="array" ref="V69">SUM(IF(ISBLANK('Codes published on the homepage'!O$5:O$805),0,IF('Codes published on the homepage'!O$5:O$805='Specifier frequency published'!$A69,1,0)))</f>
        <v>0</v>
      </c>
      <c r="W69" s="111" t="str">
        <f>" "&amp;VLOOKUP($A69,[0]!Qualifier,COLUMN(W69)/2+1)</f>
        <v xml:space="preserve"> </v>
      </c>
      <c r="X69" s="110">
        <f t="array" ref="X69">SUM(IF(ISBLANK('Codes published on the homepage'!P$5:P$805),0,IF('Codes published on the homepage'!P$5:P$805='Specifier frequency published'!$A69,1,0)))</f>
        <v>0</v>
      </c>
      <c r="Y69" s="97" t="str">
        <f>" "&amp;VLOOKUP($A69,[0]!Qualifier,COLUMN(Y69)/2+1)</f>
        <v xml:space="preserve"> </v>
      </c>
      <c r="Z69" s="110">
        <f t="array" ref="Z69">SUM(IF(ISBLANK('Codes published on the homepage'!Q$5:Q$805),0,IF('Codes published on the homepage'!Q$5:Q$805='Specifier frequency published'!$A69,1,0)))</f>
        <v>0</v>
      </c>
      <c r="AA69" s="111" t="str">
        <f>" "&amp;VLOOKUP($A69,[0]!Qualifier,COLUMN(AA69)/2+1)</f>
        <v xml:space="preserve"> </v>
      </c>
      <c r="AB69" s="110">
        <f t="array" ref="AB69">SUM(IF(ISBLANK('Codes published on the homepage'!R$5:R$805),0,IF('Codes published on the homepage'!R$5:R$805='Specifier frequency published'!$A69,1,0)))</f>
        <v>0</v>
      </c>
      <c r="AC69" s="97" t="str">
        <f>" "&amp;VLOOKUP($A69,[0]!Qualifier,COLUMN(AC69)/2+1)</f>
        <v xml:space="preserve"> </v>
      </c>
      <c r="AD69" s="110">
        <f t="array" ref="AD69">SUM(IF(ISBLANK('Codes published on the homepage'!S$5:S$805),0,IF('Codes published on the homepage'!S$5:S$805='Specifier frequency published'!$A69,1,0)))</f>
        <v>0</v>
      </c>
      <c r="AE69" s="111" t="str">
        <f>" "&amp;VLOOKUP($A69,[0]!Qualifier,COLUMN(AE69)/2+1)</f>
        <v xml:space="preserve"> </v>
      </c>
      <c r="AF69" s="110">
        <f t="array" ref="AF69">SUM(IF(ISBLANK('Codes published on the homepage'!T$5:T$805),0,IF('Codes published on the homepage'!T$5:T$805='Specifier frequency published'!$A69,1,0)))</f>
        <v>0</v>
      </c>
      <c r="AG69" s="97" t="str">
        <f>" "&amp;VLOOKUP($A69,[0]!Qualifier,COLUMN(AG69)/2+1)</f>
        <v xml:space="preserve"> </v>
      </c>
      <c r="AH69" s="110">
        <f t="array" ref="AH69">SUM(IF(ISBLANK('Codes published on the homepage'!U$5:U$805),0,IF('Codes published on the homepage'!U$5:U$805='Specifier frequency published'!$A69,1,0)))</f>
        <v>0</v>
      </c>
      <c r="AI69" s="149" t="str">
        <f>" "&amp;VLOOKUP($A69,[0]!Qualifier,COLUMN(AI69)/2+1)</f>
        <v xml:space="preserve"> </v>
      </c>
      <c r="AJ69" s="110">
        <f t="array" ref="AJ69">SUM(IF(ISBLANK('Codes published on the homepage'!V$5:V$805),0,IF('Codes published on the homepage'!V$5:V$805='Specifier frequency published'!$A69,1,0)))</f>
        <v>0</v>
      </c>
      <c r="AK69" s="97" t="str">
        <f>" "&amp;VLOOKUP($A69,[0]!Qualifier,COLUMN(AK69)/2+1)</f>
        <v xml:space="preserve"> Hepatoc</v>
      </c>
      <c r="AL69" s="254">
        <f t="array" ref="AL69">SUM(IF(ISBLANK('Codes published on the homepage'!W$5:W$805),0,IF('Codes published on the homepage'!W$5:W$805='Specifier frequency published'!$A69,1,0)))</f>
        <v>0</v>
      </c>
      <c r="AM69" s="111" t="str">
        <f>" "&amp;VLOOKUP($A69,[0]!Qualifier,COLUMN(AM69)/2+1)</f>
        <v xml:space="preserve"> </v>
      </c>
    </row>
    <row r="70" spans="1:39" x14ac:dyDescent="0.35">
      <c r="A70">
        <v>65</v>
      </c>
      <c r="B70" s="110">
        <f t="array" ref="B70">SUM(IF('Codes published on the homepage'!E$6:E$805='Specifier frequency published'!$A70,1,0))</f>
        <v>0</v>
      </c>
      <c r="C70" s="111" t="str">
        <f>" "&amp;VLOOKUP($A70,[0]!Qualifier,COLUMN(C70)-1)</f>
        <v xml:space="preserve"> </v>
      </c>
      <c r="D70" s="110">
        <f t="array" ref="D70">SUM(IF(ISBLANK('Codes published on the homepage'!F$5:F$805),0,IF('Codes published on the homepage'!F$5:F$805='Specifier frequency published'!$A70,1,0)))</f>
        <v>0</v>
      </c>
      <c r="E70" s="111" t="str">
        <f>" "&amp;VLOOKUP($A70,[0]!Qualifier,COLUMN(E70)/2+1)</f>
        <v xml:space="preserve"> </v>
      </c>
      <c r="F70" s="110">
        <f t="array" ref="F70">SUM(IF(ISBLANK('Codes published on the homepage'!G$5:G$805),0,IF('Codes published on the homepage'!G$5:G$805='Specifier frequency published'!$A70,1,0)))</f>
        <v>0</v>
      </c>
      <c r="G70" s="111" t="str">
        <f>" "&amp;VLOOKUP($A70,[0]!Qualifier,COLUMN(G70)/2+1)</f>
        <v xml:space="preserve"> </v>
      </c>
      <c r="H70" s="110">
        <f t="array" ref="H70">SUM(IF(ISBLANK('Codes published on the homepage'!H$5:H$805),0,IF('Codes published on the homepage'!H$5:H$805='Specifier frequency published'!$A70,1,0)))</f>
        <v>0</v>
      </c>
      <c r="I70" s="111" t="str">
        <f>" "&amp;VLOOKUP($A70,[0]!Qualifier,COLUMN(I70)/2+1)</f>
        <v xml:space="preserve"> </v>
      </c>
      <c r="J70" s="110">
        <f t="array" ref="J70">SUM(IF(ISBLANK('Codes published on the homepage'!I$5:I$805),0,IF('Codes published on the homepage'!I$5:I$805='Specifier frequency published'!$A70,1,0)))</f>
        <v>0</v>
      </c>
      <c r="K70" s="111" t="str">
        <f>" "&amp;VLOOKUP($A70,[0]!Qualifier,COLUMN(K70)/2+1)</f>
        <v xml:space="preserve"> </v>
      </c>
      <c r="L70" s="110">
        <f t="array" ref="L70">SUM(IF(ISBLANK('Codes published on the homepage'!J$5:J$805),0,IF('Codes published on the homepage'!J$5:J$805='Specifier frequency published'!$A70,1,0)))</f>
        <v>0</v>
      </c>
      <c r="M70" s="97" t="str">
        <f>" "&amp;VLOOKUP($A70,[0]!Qualifier,COLUMN(M70)/2+1)</f>
        <v xml:space="preserve"> </v>
      </c>
      <c r="N70" s="110">
        <f t="array" ref="N70">SUM(IF(ISBLANK('Codes published on the homepage'!K$5:K$805),0,IF('Codes published on the homepage'!K$5:K$805='Specifier frequency published'!$A70,1,0)))</f>
        <v>0</v>
      </c>
      <c r="O70" s="97" t="str">
        <f>" "&amp;VLOOKUP($A70,[0]!Qualifier,COLUMN(O70)/2+1)</f>
        <v xml:space="preserve"> </v>
      </c>
      <c r="P70" s="110">
        <f t="array" ref="P70">SUM(IF(ISBLANK('Codes published on the homepage'!L$5:L$805),0,IF('Codes published on the homepage'!L$5:L$805='Specifier frequency published'!$A70,1,0)))</f>
        <v>0</v>
      </c>
      <c r="Q70" s="111" t="str">
        <f>" "&amp;VLOOKUP($A70,[0]!Qualifier,COLUMN(Q70)/2+1)</f>
        <v xml:space="preserve"> </v>
      </c>
      <c r="R70" s="110">
        <f t="array" ref="R70">SUM(IF(ISBLANK('Codes published on the homepage'!M$5:M$805),0,IF('Codes published on the homepage'!M$5:M$805='Specifier frequency published'!$A70,1,0)))</f>
        <v>0</v>
      </c>
      <c r="S70" s="97" t="str">
        <f>" "&amp;VLOOKUP($A70,[0]!Qualifier,COLUMN(S70)/2+1)</f>
        <v xml:space="preserve"> </v>
      </c>
      <c r="T70" s="110">
        <f t="array" ref="T70">SUM(IF(ISBLANK('Codes published on the homepage'!N$5:N$805),0,IF('Codes published on the homepage'!N$5:N$805='Specifier frequency published'!$A70,1,0)))</f>
        <v>0</v>
      </c>
      <c r="U70" s="111" t="str">
        <f>" "&amp;VLOOKUP($A70,[0]!Qualifier,COLUMN(U70)/2+1)</f>
        <v xml:space="preserve"> </v>
      </c>
      <c r="V70" s="110">
        <f t="array" ref="V70">SUM(IF(ISBLANK('Codes published on the homepage'!O$5:O$805),0,IF('Codes published on the homepage'!O$5:O$805='Specifier frequency published'!$A70,1,0)))</f>
        <v>0</v>
      </c>
      <c r="W70" s="111" t="str">
        <f>" "&amp;VLOOKUP($A70,[0]!Qualifier,COLUMN(W70)/2+1)</f>
        <v xml:space="preserve"> </v>
      </c>
      <c r="X70" s="110">
        <f t="array" ref="X70">SUM(IF(ISBLANK('Codes published on the homepage'!P$5:P$805),0,IF('Codes published on the homepage'!P$5:P$805='Specifier frequency published'!$A70,1,0)))</f>
        <v>0</v>
      </c>
      <c r="Y70" s="97" t="str">
        <f>" "&amp;VLOOKUP($A70,[0]!Qualifier,COLUMN(Y70)/2+1)</f>
        <v xml:space="preserve"> </v>
      </c>
      <c r="Z70" s="110">
        <f t="array" ref="Z70">SUM(IF(ISBLANK('Codes published on the homepage'!Q$5:Q$805),0,IF('Codes published on the homepage'!Q$5:Q$805='Specifier frequency published'!$A70,1,0)))</f>
        <v>0</v>
      </c>
      <c r="AA70" s="111" t="str">
        <f>" "&amp;VLOOKUP($A70,[0]!Qualifier,COLUMN(AA70)/2+1)</f>
        <v xml:space="preserve"> </v>
      </c>
      <c r="AB70" s="110">
        <f t="array" ref="AB70">SUM(IF(ISBLANK('Codes published on the homepage'!R$5:R$805),0,IF('Codes published on the homepage'!R$5:R$805='Specifier frequency published'!$A70,1,0)))</f>
        <v>0</v>
      </c>
      <c r="AC70" s="97" t="str">
        <f>" "&amp;VLOOKUP($A70,[0]!Qualifier,COLUMN(AC70)/2+1)</f>
        <v xml:space="preserve"> </v>
      </c>
      <c r="AD70" s="110">
        <f t="array" ref="AD70">SUM(IF(ISBLANK('Codes published on the homepage'!S$5:S$805),0,IF('Codes published on the homepage'!S$5:S$805='Specifier frequency published'!$A70,1,0)))</f>
        <v>0</v>
      </c>
      <c r="AE70" s="111" t="str">
        <f>" "&amp;VLOOKUP($A70,[0]!Qualifier,COLUMN(AE70)/2+1)</f>
        <v xml:space="preserve"> </v>
      </c>
      <c r="AF70" s="110">
        <f t="array" ref="AF70">SUM(IF(ISBLANK('Codes published on the homepage'!T$5:T$805),0,IF('Codes published on the homepage'!T$5:T$805='Specifier frequency published'!$A70,1,0)))</f>
        <v>0</v>
      </c>
      <c r="AG70" s="97" t="str">
        <f>" "&amp;VLOOKUP($A70,[0]!Qualifier,COLUMN(AG70)/2+1)</f>
        <v xml:space="preserve"> </v>
      </c>
      <c r="AH70" s="110">
        <f t="array" ref="AH70">SUM(IF(ISBLANK('Codes published on the homepage'!U$5:U$805),0,IF('Codes published on the homepage'!U$5:U$805='Specifier frequency published'!$A70,1,0)))</f>
        <v>0</v>
      </c>
      <c r="AI70" s="149" t="str">
        <f>" "&amp;VLOOKUP($A70,[0]!Qualifier,COLUMN(AI70)/2+1)</f>
        <v xml:space="preserve"> </v>
      </c>
      <c r="AJ70" s="110">
        <f t="array" ref="AJ70">SUM(IF(ISBLANK('Codes published on the homepage'!V$5:V$805),0,IF('Codes published on the homepage'!V$5:V$805='Specifier frequency published'!$A70,1,0)))</f>
        <v>0</v>
      </c>
      <c r="AK70" s="97" t="str">
        <f>" "&amp;VLOOKUP($A70,[0]!Qualifier,COLUMN(AK70)/2+1)</f>
        <v xml:space="preserve"> </v>
      </c>
      <c r="AL70" s="254">
        <f t="array" ref="AL70">SUM(IF(ISBLANK('Codes published on the homepage'!W$5:W$805),0,IF('Codes published on the homepage'!W$5:W$805='Specifier frequency published'!$A70,1,0)))</f>
        <v>0</v>
      </c>
      <c r="AM70" s="111" t="str">
        <f>" "&amp;VLOOKUP($A70,[0]!Qualifier,COLUMN(AM70)/2+1)</f>
        <v xml:space="preserve"> </v>
      </c>
    </row>
    <row r="71" spans="1:39" x14ac:dyDescent="0.35">
      <c r="A71">
        <v>66</v>
      </c>
      <c r="B71" s="110">
        <f t="array" ref="B71">SUM(IF('Codes published on the homepage'!E$6:E$805='Specifier frequency published'!$A71,1,0))</f>
        <v>0</v>
      </c>
      <c r="C71" s="111" t="str">
        <f>" "&amp;VLOOKUP($A71,[0]!Qualifier,COLUMN(C71)-1)</f>
        <v xml:space="preserve"> </v>
      </c>
      <c r="D71" s="110">
        <f t="array" ref="D71">SUM(IF(ISBLANK('Codes published on the homepage'!F$5:F$805),0,IF('Codes published on the homepage'!F$5:F$805='Specifier frequency published'!$A71,1,0)))</f>
        <v>0</v>
      </c>
      <c r="E71" s="111" t="str">
        <f>" "&amp;VLOOKUP($A71,[0]!Qualifier,COLUMN(E71)/2+1)</f>
        <v xml:space="preserve"> </v>
      </c>
      <c r="F71" s="110">
        <f t="array" ref="F71">SUM(IF(ISBLANK('Codes published on the homepage'!G$5:G$805),0,IF('Codes published on the homepage'!G$5:G$805='Specifier frequency published'!$A71,1,0)))</f>
        <v>0</v>
      </c>
      <c r="G71" s="111" t="str">
        <f>" "&amp;VLOOKUP($A71,[0]!Qualifier,COLUMN(G71)/2+1)</f>
        <v xml:space="preserve"> </v>
      </c>
      <c r="H71" s="110">
        <f t="array" ref="H71">SUM(IF(ISBLANK('Codes published on the homepage'!H$5:H$805),0,IF('Codes published on the homepage'!H$5:H$805='Specifier frequency published'!$A71,1,0)))</f>
        <v>0</v>
      </c>
      <c r="I71" s="111" t="str">
        <f>" "&amp;VLOOKUP($A71,[0]!Qualifier,COLUMN(I71)/2+1)</f>
        <v xml:space="preserve"> </v>
      </c>
      <c r="J71" s="110">
        <f t="array" ref="J71">SUM(IF(ISBLANK('Codes published on the homepage'!I$5:I$805),0,IF('Codes published on the homepage'!I$5:I$805='Specifier frequency published'!$A71,1,0)))</f>
        <v>0</v>
      </c>
      <c r="K71" s="111" t="str">
        <f>" "&amp;VLOOKUP($A71,[0]!Qualifier,COLUMN(K71)/2+1)</f>
        <v xml:space="preserve"> </v>
      </c>
      <c r="L71" s="110">
        <f t="array" ref="L71">SUM(IF(ISBLANK('Codes published on the homepage'!J$5:J$805),0,IF('Codes published on the homepage'!J$5:J$805='Specifier frequency published'!$A71,1,0)))</f>
        <v>0</v>
      </c>
      <c r="M71" s="97" t="str">
        <f>" "&amp;VLOOKUP($A71,[0]!Qualifier,COLUMN(M71)/2+1)</f>
        <v xml:space="preserve"> </v>
      </c>
      <c r="N71" s="110">
        <f t="array" ref="N71">SUM(IF(ISBLANK('Codes published on the homepage'!K$5:K$805),0,IF('Codes published on the homepage'!K$5:K$805='Specifier frequency published'!$A71,1,0)))</f>
        <v>0</v>
      </c>
      <c r="O71" s="97" t="str">
        <f>" "&amp;VLOOKUP($A71,[0]!Qualifier,COLUMN(O71)/2+1)</f>
        <v xml:space="preserve"> </v>
      </c>
      <c r="P71" s="110">
        <f t="array" ref="P71">SUM(IF(ISBLANK('Codes published on the homepage'!L$5:L$805),0,IF('Codes published on the homepage'!L$5:L$805='Specifier frequency published'!$A71,1,0)))</f>
        <v>0</v>
      </c>
      <c r="Q71" s="111" t="str">
        <f>" "&amp;VLOOKUP($A71,[0]!Qualifier,COLUMN(Q71)/2+1)</f>
        <v xml:space="preserve"> </v>
      </c>
      <c r="R71" s="110">
        <f t="array" ref="R71">SUM(IF(ISBLANK('Codes published on the homepage'!M$5:M$805),0,IF('Codes published on the homepage'!M$5:M$805='Specifier frequency published'!$A71,1,0)))</f>
        <v>0</v>
      </c>
      <c r="S71" s="97" t="str">
        <f>" "&amp;VLOOKUP($A71,[0]!Qualifier,COLUMN(S71)/2+1)</f>
        <v xml:space="preserve"> </v>
      </c>
      <c r="T71" s="110">
        <f t="array" ref="T71">SUM(IF(ISBLANK('Codes published on the homepage'!N$5:N$805),0,IF('Codes published on the homepage'!N$5:N$805='Specifier frequency published'!$A71,1,0)))</f>
        <v>0</v>
      </c>
      <c r="U71" s="111" t="str">
        <f>" "&amp;VLOOKUP($A71,[0]!Qualifier,COLUMN(U71)/2+1)</f>
        <v xml:space="preserve"> </v>
      </c>
      <c r="V71" s="110">
        <f t="array" ref="V71">SUM(IF(ISBLANK('Codes published on the homepage'!O$5:O$805),0,IF('Codes published on the homepage'!O$5:O$805='Specifier frequency published'!$A71,1,0)))</f>
        <v>0</v>
      </c>
      <c r="W71" s="111" t="str">
        <f>" "&amp;VLOOKUP($A71,[0]!Qualifier,COLUMN(W71)/2+1)</f>
        <v xml:space="preserve"> </v>
      </c>
      <c r="X71" s="110">
        <f t="array" ref="X71">SUM(IF(ISBLANK('Codes published on the homepage'!P$5:P$805),0,IF('Codes published on the homepage'!P$5:P$805='Specifier frequency published'!$A71,1,0)))</f>
        <v>0</v>
      </c>
      <c r="Y71" s="97" t="str">
        <f>" "&amp;VLOOKUP($A71,[0]!Qualifier,COLUMN(Y71)/2+1)</f>
        <v xml:space="preserve"> </v>
      </c>
      <c r="Z71" s="110">
        <f t="array" ref="Z71">SUM(IF(ISBLANK('Codes published on the homepage'!Q$5:Q$805),0,IF('Codes published on the homepage'!Q$5:Q$805='Specifier frequency published'!$A71,1,0)))</f>
        <v>0</v>
      </c>
      <c r="AA71" s="111" t="str">
        <f>" "&amp;VLOOKUP($A71,[0]!Qualifier,COLUMN(AA71)/2+1)</f>
        <v xml:space="preserve"> </v>
      </c>
      <c r="AB71" s="110">
        <f t="array" ref="AB71">SUM(IF(ISBLANK('Codes published on the homepage'!R$5:R$805),0,IF('Codes published on the homepage'!R$5:R$805='Specifier frequency published'!$A71,1,0)))</f>
        <v>0</v>
      </c>
      <c r="AC71" s="97" t="str">
        <f>" "&amp;VLOOKUP($A71,[0]!Qualifier,COLUMN(AC71)/2+1)</f>
        <v xml:space="preserve"> </v>
      </c>
      <c r="AD71" s="110">
        <f t="array" ref="AD71">SUM(IF(ISBLANK('Codes published on the homepage'!S$5:S$805),0,IF('Codes published on the homepage'!S$5:S$805='Specifier frequency published'!$A71,1,0)))</f>
        <v>0</v>
      </c>
      <c r="AE71" s="111" t="str">
        <f>" "&amp;VLOOKUP($A71,[0]!Qualifier,COLUMN(AE71)/2+1)</f>
        <v xml:space="preserve"> </v>
      </c>
      <c r="AF71" s="110">
        <f t="array" ref="AF71">SUM(IF(ISBLANK('Codes published on the homepage'!T$5:T$805),0,IF('Codes published on the homepage'!T$5:T$805='Specifier frequency published'!$A71,1,0)))</f>
        <v>0</v>
      </c>
      <c r="AG71" s="97" t="str">
        <f>" "&amp;VLOOKUP($A71,[0]!Qualifier,COLUMN(AG71)/2+1)</f>
        <v xml:space="preserve"> </v>
      </c>
      <c r="AH71" s="110">
        <f t="array" ref="AH71">SUM(IF(ISBLANK('Codes published on the homepage'!U$5:U$805),0,IF('Codes published on the homepage'!U$5:U$805='Specifier frequency published'!$A71,1,0)))</f>
        <v>0</v>
      </c>
      <c r="AI71" s="149" t="str">
        <f>" "&amp;VLOOKUP($A71,[0]!Qualifier,COLUMN(AI71)/2+1)</f>
        <v xml:space="preserve"> </v>
      </c>
      <c r="AJ71" s="110">
        <f t="array" ref="AJ71">SUM(IF(ISBLANK('Codes published on the homepage'!V$5:V$805),0,IF('Codes published on the homepage'!V$5:V$805='Specifier frequency published'!$A71,1,0)))</f>
        <v>0</v>
      </c>
      <c r="AK71" s="97" t="str">
        <f>" "&amp;VLOOKUP($A71,[0]!Qualifier,COLUMN(AK71)/2+1)</f>
        <v xml:space="preserve"> </v>
      </c>
      <c r="AL71" s="254">
        <f t="array" ref="AL71">SUM(IF(ISBLANK('Codes published on the homepage'!W$5:W$805),0,IF('Codes published on the homepage'!W$5:W$805='Specifier frequency published'!$A71,1,0)))</f>
        <v>0</v>
      </c>
      <c r="AM71" s="111" t="str">
        <f>" "&amp;VLOOKUP($A71,[0]!Qualifier,COLUMN(AM71)/2+1)</f>
        <v xml:space="preserve"> </v>
      </c>
    </row>
    <row r="72" spans="1:39" x14ac:dyDescent="0.35">
      <c r="A72">
        <v>67</v>
      </c>
      <c r="B72" s="110">
        <f t="array" ref="B72">SUM(IF('Codes published on the homepage'!E$6:E$805='Specifier frequency published'!$A72,1,0))</f>
        <v>0</v>
      </c>
      <c r="C72" s="111" t="str">
        <f>" "&amp;VLOOKUP($A72,[0]!Qualifier,COLUMN(C72)-1)</f>
        <v xml:space="preserve"> </v>
      </c>
      <c r="D72" s="110">
        <f t="array" ref="D72">SUM(IF(ISBLANK('Codes published on the homepage'!F$5:F$805),0,IF('Codes published on the homepage'!F$5:F$805='Specifier frequency published'!$A72,1,0)))</f>
        <v>0</v>
      </c>
      <c r="E72" s="111" t="str">
        <f>" "&amp;VLOOKUP($A72,[0]!Qualifier,COLUMN(E72)/2+1)</f>
        <v xml:space="preserve"> </v>
      </c>
      <c r="F72" s="110">
        <f t="array" ref="F72">SUM(IF(ISBLANK('Codes published on the homepage'!G$5:G$805),0,IF('Codes published on the homepage'!G$5:G$805='Specifier frequency published'!$A72,1,0)))</f>
        <v>0</v>
      </c>
      <c r="G72" s="111" t="str">
        <f>" "&amp;VLOOKUP($A72,[0]!Qualifier,COLUMN(G72)/2+1)</f>
        <v xml:space="preserve"> </v>
      </c>
      <c r="H72" s="110">
        <f t="array" ref="H72">SUM(IF(ISBLANK('Codes published on the homepage'!H$5:H$805),0,IF('Codes published on the homepage'!H$5:H$805='Specifier frequency published'!$A72,1,0)))</f>
        <v>0</v>
      </c>
      <c r="I72" s="111" t="str">
        <f>" "&amp;VLOOKUP($A72,[0]!Qualifier,COLUMN(I72)/2+1)</f>
        <v xml:space="preserve"> </v>
      </c>
      <c r="J72" s="110">
        <f t="array" ref="J72">SUM(IF(ISBLANK('Codes published on the homepage'!I$5:I$805),0,IF('Codes published on the homepage'!I$5:I$805='Specifier frequency published'!$A72,1,0)))</f>
        <v>0</v>
      </c>
      <c r="K72" s="111" t="str">
        <f>" "&amp;VLOOKUP($A72,[0]!Qualifier,COLUMN(K72)/2+1)</f>
        <v xml:space="preserve"> </v>
      </c>
      <c r="L72" s="110">
        <f t="array" ref="L72">SUM(IF(ISBLANK('Codes published on the homepage'!J$5:J$805),0,IF('Codes published on the homepage'!J$5:J$805='Specifier frequency published'!$A72,1,0)))</f>
        <v>0</v>
      </c>
      <c r="M72" s="97" t="str">
        <f>" "&amp;VLOOKUP($A72,[0]!Qualifier,COLUMN(M72)/2+1)</f>
        <v xml:space="preserve"> </v>
      </c>
      <c r="N72" s="110">
        <f t="array" ref="N72">SUM(IF(ISBLANK('Codes published on the homepage'!K$5:K$805),0,IF('Codes published on the homepage'!K$5:K$805='Specifier frequency published'!$A72,1,0)))</f>
        <v>0</v>
      </c>
      <c r="O72" s="97" t="str">
        <f>" "&amp;VLOOKUP($A72,[0]!Qualifier,COLUMN(O72)/2+1)</f>
        <v xml:space="preserve"> </v>
      </c>
      <c r="P72" s="110">
        <f t="array" ref="P72">SUM(IF(ISBLANK('Codes published on the homepage'!L$5:L$805),0,IF('Codes published on the homepage'!L$5:L$805='Specifier frequency published'!$A72,1,0)))</f>
        <v>0</v>
      </c>
      <c r="Q72" s="111" t="str">
        <f>" "&amp;VLOOKUP($A72,[0]!Qualifier,COLUMN(Q72)/2+1)</f>
        <v xml:space="preserve"> </v>
      </c>
      <c r="R72" s="110">
        <f t="array" ref="R72">SUM(IF(ISBLANK('Codes published on the homepage'!M$5:M$805),0,IF('Codes published on the homepage'!M$5:M$805='Specifier frequency published'!$A72,1,0)))</f>
        <v>0</v>
      </c>
      <c r="S72" s="97" t="str">
        <f>" "&amp;VLOOKUP($A72,[0]!Qualifier,COLUMN(S72)/2+1)</f>
        <v xml:space="preserve"> </v>
      </c>
      <c r="T72" s="110">
        <f t="array" ref="T72">SUM(IF(ISBLANK('Codes published on the homepage'!N$5:N$805),0,IF('Codes published on the homepage'!N$5:N$805='Specifier frequency published'!$A72,1,0)))</f>
        <v>0</v>
      </c>
      <c r="U72" s="111" t="str">
        <f>" "&amp;VLOOKUP($A72,[0]!Qualifier,COLUMN(U72)/2+1)</f>
        <v xml:space="preserve"> </v>
      </c>
      <c r="V72" s="110">
        <f t="array" ref="V72">SUM(IF(ISBLANK('Codes published on the homepage'!O$5:O$805),0,IF('Codes published on the homepage'!O$5:O$805='Specifier frequency published'!$A72,1,0)))</f>
        <v>0</v>
      </c>
      <c r="W72" s="111" t="str">
        <f>" "&amp;VLOOKUP($A72,[0]!Qualifier,COLUMN(W72)/2+1)</f>
        <v xml:space="preserve"> </v>
      </c>
      <c r="X72" s="110">
        <f t="array" ref="X72">SUM(IF(ISBLANK('Codes published on the homepage'!P$5:P$805),0,IF('Codes published on the homepage'!P$5:P$805='Specifier frequency published'!$A72,1,0)))</f>
        <v>0</v>
      </c>
      <c r="Y72" s="97" t="str">
        <f>" "&amp;VLOOKUP($A72,[0]!Qualifier,COLUMN(Y72)/2+1)</f>
        <v xml:space="preserve"> </v>
      </c>
      <c r="Z72" s="110">
        <f t="array" ref="Z72">SUM(IF(ISBLANK('Codes published on the homepage'!Q$5:Q$805),0,IF('Codes published on the homepage'!Q$5:Q$805='Specifier frequency published'!$A72,1,0)))</f>
        <v>0</v>
      </c>
      <c r="AA72" s="111" t="str">
        <f>" "&amp;VLOOKUP($A72,[0]!Qualifier,COLUMN(AA72)/2+1)</f>
        <v xml:space="preserve"> </v>
      </c>
      <c r="AB72" s="110">
        <f t="array" ref="AB72">SUM(IF(ISBLANK('Codes published on the homepage'!R$5:R$805),0,IF('Codes published on the homepage'!R$5:R$805='Specifier frequency published'!$A72,1,0)))</f>
        <v>0</v>
      </c>
      <c r="AC72" s="97" t="str">
        <f>" "&amp;VLOOKUP($A72,[0]!Qualifier,COLUMN(AC72)/2+1)</f>
        <v xml:space="preserve"> </v>
      </c>
      <c r="AD72" s="110">
        <f t="array" ref="AD72">SUM(IF(ISBLANK('Codes published on the homepage'!S$5:S$805),0,IF('Codes published on the homepage'!S$5:S$805='Specifier frequency published'!$A72,1,0)))</f>
        <v>0</v>
      </c>
      <c r="AE72" s="111" t="str">
        <f>" "&amp;VLOOKUP($A72,[0]!Qualifier,COLUMN(AE72)/2+1)</f>
        <v xml:space="preserve"> </v>
      </c>
      <c r="AF72" s="110">
        <f t="array" ref="AF72">SUM(IF(ISBLANK('Codes published on the homepage'!T$5:T$805),0,IF('Codes published on the homepage'!T$5:T$805='Specifier frequency published'!$A72,1,0)))</f>
        <v>0</v>
      </c>
      <c r="AG72" s="97" t="str">
        <f>" "&amp;VLOOKUP($A72,[0]!Qualifier,COLUMN(AG72)/2+1)</f>
        <v xml:space="preserve"> </v>
      </c>
      <c r="AH72" s="110">
        <f t="array" ref="AH72">SUM(IF(ISBLANK('Codes published on the homepage'!U$5:U$805),0,IF('Codes published on the homepage'!U$5:U$805='Specifier frequency published'!$A72,1,0)))</f>
        <v>0</v>
      </c>
      <c r="AI72" s="149" t="str">
        <f>" "&amp;VLOOKUP($A72,[0]!Qualifier,COLUMN(AI72)/2+1)</f>
        <v xml:space="preserve"> </v>
      </c>
      <c r="AJ72" s="110">
        <f t="array" ref="AJ72">SUM(IF(ISBLANK('Codes published on the homepage'!V$5:V$805),0,IF('Codes published on the homepage'!V$5:V$805='Specifier frequency published'!$A72,1,0)))</f>
        <v>0</v>
      </c>
      <c r="AK72" s="97" t="str">
        <f>" "&amp;VLOOKUP($A72,[0]!Qualifier,COLUMN(AK72)/2+1)</f>
        <v xml:space="preserve"> </v>
      </c>
      <c r="AL72" s="254">
        <f t="array" ref="AL72">SUM(IF(ISBLANK('Codes published on the homepage'!W$5:W$805),0,IF('Codes published on the homepage'!W$5:W$805='Specifier frequency published'!$A72,1,0)))</f>
        <v>0</v>
      </c>
      <c r="AM72" s="111" t="str">
        <f>" "&amp;VLOOKUP($A72,[0]!Qualifier,COLUMN(AM72)/2+1)</f>
        <v xml:space="preserve"> </v>
      </c>
    </row>
    <row r="73" spans="1:39" x14ac:dyDescent="0.35">
      <c r="A73">
        <v>68</v>
      </c>
      <c r="B73" s="110">
        <f t="array" ref="B73">SUM(IF('Codes published on the homepage'!E$6:E$805='Specifier frequency published'!$A73,1,0))</f>
        <v>0</v>
      </c>
      <c r="C73" s="111" t="str">
        <f>" "&amp;VLOOKUP($A73,[0]!Qualifier,COLUMN(C73)-1)</f>
        <v xml:space="preserve"> </v>
      </c>
      <c r="D73" s="110">
        <f t="array" ref="D73">SUM(IF(ISBLANK('Codes published on the homepage'!F$5:F$805),0,IF('Codes published on the homepage'!F$5:F$805='Specifier frequency published'!$A73,1,0)))</f>
        <v>0</v>
      </c>
      <c r="E73" s="111" t="str">
        <f>" "&amp;VLOOKUP($A73,[0]!Qualifier,COLUMN(E73)/2+1)</f>
        <v xml:space="preserve"> </v>
      </c>
      <c r="F73" s="110">
        <f t="array" ref="F73">SUM(IF(ISBLANK('Codes published on the homepage'!G$5:G$805),0,IF('Codes published on the homepage'!G$5:G$805='Specifier frequency published'!$A73,1,0)))</f>
        <v>0</v>
      </c>
      <c r="G73" s="111" t="str">
        <f>" "&amp;VLOOKUP($A73,[0]!Qualifier,COLUMN(G73)/2+1)</f>
        <v xml:space="preserve"> </v>
      </c>
      <c r="H73" s="110">
        <f t="array" ref="H73">SUM(IF(ISBLANK('Codes published on the homepage'!H$5:H$805),0,IF('Codes published on the homepage'!H$5:H$805='Specifier frequency published'!$A73,1,0)))</f>
        <v>0</v>
      </c>
      <c r="I73" s="111" t="str">
        <f>" "&amp;VLOOKUP($A73,[0]!Qualifier,COLUMN(I73)/2+1)</f>
        <v xml:space="preserve"> </v>
      </c>
      <c r="J73" s="110">
        <f t="array" ref="J73">SUM(IF(ISBLANK('Codes published on the homepage'!I$5:I$805),0,IF('Codes published on the homepage'!I$5:I$805='Specifier frequency published'!$A73,1,0)))</f>
        <v>0</v>
      </c>
      <c r="K73" s="111" t="str">
        <f>" "&amp;VLOOKUP($A73,[0]!Qualifier,COLUMN(K73)/2+1)</f>
        <v xml:space="preserve"> </v>
      </c>
      <c r="L73" s="110">
        <f t="array" ref="L73">SUM(IF(ISBLANK('Codes published on the homepage'!J$5:J$805),0,IF('Codes published on the homepage'!J$5:J$805='Specifier frequency published'!$A73,1,0)))</f>
        <v>0</v>
      </c>
      <c r="M73" s="97" t="str">
        <f>" "&amp;VLOOKUP($A73,[0]!Qualifier,COLUMN(M73)/2+1)</f>
        <v xml:space="preserve"> </v>
      </c>
      <c r="N73" s="110">
        <f t="array" ref="N73">SUM(IF(ISBLANK('Codes published on the homepage'!K$5:K$805),0,IF('Codes published on the homepage'!K$5:K$805='Specifier frequency published'!$A73,1,0)))</f>
        <v>0</v>
      </c>
      <c r="O73" s="97" t="str">
        <f>" "&amp;VLOOKUP($A73,[0]!Qualifier,COLUMN(O73)/2+1)</f>
        <v xml:space="preserve"> </v>
      </c>
      <c r="P73" s="110">
        <f t="array" ref="P73">SUM(IF(ISBLANK('Codes published on the homepage'!L$5:L$805),0,IF('Codes published on the homepage'!L$5:L$805='Specifier frequency published'!$A73,1,0)))</f>
        <v>0</v>
      </c>
      <c r="Q73" s="111" t="str">
        <f>" "&amp;VLOOKUP($A73,[0]!Qualifier,COLUMN(Q73)/2+1)</f>
        <v xml:space="preserve"> </v>
      </c>
      <c r="R73" s="110">
        <f t="array" ref="R73">SUM(IF(ISBLANK('Codes published on the homepage'!M$5:M$805),0,IF('Codes published on the homepage'!M$5:M$805='Specifier frequency published'!$A73,1,0)))</f>
        <v>0</v>
      </c>
      <c r="S73" s="97" t="str">
        <f>" "&amp;VLOOKUP($A73,[0]!Qualifier,COLUMN(S73)/2+1)</f>
        <v xml:space="preserve"> </v>
      </c>
      <c r="T73" s="110">
        <f t="array" ref="T73">SUM(IF(ISBLANK('Codes published on the homepage'!N$5:N$805),0,IF('Codes published on the homepage'!N$5:N$805='Specifier frequency published'!$A73,1,0)))</f>
        <v>0</v>
      </c>
      <c r="U73" s="111" t="str">
        <f>" "&amp;VLOOKUP($A73,[0]!Qualifier,COLUMN(U73)/2+1)</f>
        <v xml:space="preserve"> </v>
      </c>
      <c r="V73" s="110">
        <f t="array" ref="V73">SUM(IF(ISBLANK('Codes published on the homepage'!O$5:O$805),0,IF('Codes published on the homepage'!O$5:O$805='Specifier frequency published'!$A73,1,0)))</f>
        <v>0</v>
      </c>
      <c r="W73" s="111" t="str">
        <f>" "&amp;VLOOKUP($A73,[0]!Qualifier,COLUMN(W73)/2+1)</f>
        <v xml:space="preserve"> </v>
      </c>
      <c r="X73" s="110">
        <f t="array" ref="X73">SUM(IF(ISBLANK('Codes published on the homepage'!P$5:P$805),0,IF('Codes published on the homepage'!P$5:P$805='Specifier frequency published'!$A73,1,0)))</f>
        <v>0</v>
      </c>
      <c r="Y73" s="97" t="str">
        <f>" "&amp;VLOOKUP($A73,[0]!Qualifier,COLUMN(Y73)/2+1)</f>
        <v xml:space="preserve"> </v>
      </c>
      <c r="Z73" s="110">
        <f t="array" ref="Z73">SUM(IF(ISBLANK('Codes published on the homepage'!Q$5:Q$805),0,IF('Codes published on the homepage'!Q$5:Q$805='Specifier frequency published'!$A73,1,0)))</f>
        <v>0</v>
      </c>
      <c r="AA73" s="111" t="str">
        <f>" "&amp;VLOOKUP($A73,[0]!Qualifier,COLUMN(AA73)/2+1)</f>
        <v xml:space="preserve"> </v>
      </c>
      <c r="AB73" s="110">
        <f t="array" ref="AB73">SUM(IF(ISBLANK('Codes published on the homepage'!R$5:R$805),0,IF('Codes published on the homepage'!R$5:R$805='Specifier frequency published'!$A73,1,0)))</f>
        <v>0</v>
      </c>
      <c r="AC73" s="97" t="str">
        <f>" "&amp;VLOOKUP($A73,[0]!Qualifier,COLUMN(AC73)/2+1)</f>
        <v xml:space="preserve"> </v>
      </c>
      <c r="AD73" s="110">
        <f t="array" ref="AD73">SUM(IF(ISBLANK('Codes published on the homepage'!S$5:S$805),0,IF('Codes published on the homepage'!S$5:S$805='Specifier frequency published'!$A73,1,0)))</f>
        <v>0</v>
      </c>
      <c r="AE73" s="111" t="str">
        <f>" "&amp;VLOOKUP($A73,[0]!Qualifier,COLUMN(AE73)/2+1)</f>
        <v xml:space="preserve"> </v>
      </c>
      <c r="AF73" s="110">
        <f t="array" ref="AF73">SUM(IF(ISBLANK('Codes published on the homepage'!T$5:T$805),0,IF('Codes published on the homepage'!T$5:T$805='Specifier frequency published'!$A73,1,0)))</f>
        <v>0</v>
      </c>
      <c r="AG73" s="97" t="str">
        <f>" "&amp;VLOOKUP($A73,[0]!Qualifier,COLUMN(AG73)/2+1)</f>
        <v xml:space="preserve"> </v>
      </c>
      <c r="AH73" s="110">
        <f t="array" ref="AH73">SUM(IF(ISBLANK('Codes published on the homepage'!U$5:U$805),0,IF('Codes published on the homepage'!U$5:U$805='Specifier frequency published'!$A73,1,0)))</f>
        <v>0</v>
      </c>
      <c r="AI73" s="149" t="str">
        <f>" "&amp;VLOOKUP($A73,[0]!Qualifier,COLUMN(AI73)/2+1)</f>
        <v xml:space="preserve"> </v>
      </c>
      <c r="AJ73" s="110">
        <f t="array" ref="AJ73">SUM(IF(ISBLANK('Codes published on the homepage'!V$5:V$805),0,IF('Codes published on the homepage'!V$5:V$805='Specifier frequency published'!$A73,1,0)))</f>
        <v>0</v>
      </c>
      <c r="AK73" s="97" t="str">
        <f>" "&amp;VLOOKUP($A73,[0]!Qualifier,COLUMN(AK73)/2+1)</f>
        <v xml:space="preserve"> </v>
      </c>
      <c r="AL73" s="254">
        <f t="array" ref="AL73">SUM(IF(ISBLANK('Codes published on the homepage'!W$5:W$805),0,IF('Codes published on the homepage'!W$5:W$805='Specifier frequency published'!$A73,1,0)))</f>
        <v>0</v>
      </c>
      <c r="AM73" s="111" t="str">
        <f>" "&amp;VLOOKUP($A73,[0]!Qualifier,COLUMN(AM73)/2+1)</f>
        <v xml:space="preserve"> </v>
      </c>
    </row>
    <row r="74" spans="1:39" x14ac:dyDescent="0.35">
      <c r="A74">
        <v>69</v>
      </c>
      <c r="B74" s="110">
        <f t="array" ref="B74">SUM(IF('Codes published on the homepage'!E$6:E$805='Specifier frequency published'!$A74,1,0))</f>
        <v>0</v>
      </c>
      <c r="C74" s="111" t="str">
        <f>" "&amp;VLOOKUP($A74,[0]!Qualifier,COLUMN(C74)-1)</f>
        <v xml:space="preserve"> </v>
      </c>
      <c r="D74" s="110">
        <f t="array" ref="D74">SUM(IF(ISBLANK('Codes published on the homepage'!F$5:F$805),0,IF('Codes published on the homepage'!F$5:F$805='Specifier frequency published'!$A74,1,0)))</f>
        <v>0</v>
      </c>
      <c r="E74" s="111" t="str">
        <f>" "&amp;VLOOKUP($A74,[0]!Qualifier,COLUMN(E74)/2+1)</f>
        <v xml:space="preserve"> </v>
      </c>
      <c r="F74" s="110">
        <f t="array" ref="F74">SUM(IF(ISBLANK('Codes published on the homepage'!G$5:G$805),0,IF('Codes published on the homepage'!G$5:G$805='Specifier frequency published'!$A74,1,0)))</f>
        <v>0</v>
      </c>
      <c r="G74" s="111" t="str">
        <f>" "&amp;VLOOKUP($A74,[0]!Qualifier,COLUMN(G74)/2+1)</f>
        <v xml:space="preserve"> </v>
      </c>
      <c r="H74" s="110">
        <f t="array" ref="H74">SUM(IF(ISBLANK('Codes published on the homepage'!H$5:H$805),0,IF('Codes published on the homepage'!H$5:H$805='Specifier frequency published'!$A74,1,0)))</f>
        <v>0</v>
      </c>
      <c r="I74" s="111" t="str">
        <f>" "&amp;VLOOKUP($A74,[0]!Qualifier,COLUMN(I74)/2+1)</f>
        <v xml:space="preserve"> </v>
      </c>
      <c r="J74" s="110">
        <f t="array" ref="J74">SUM(IF(ISBLANK('Codes published on the homepage'!I$5:I$805),0,IF('Codes published on the homepage'!I$5:I$805='Specifier frequency published'!$A74,1,0)))</f>
        <v>0</v>
      </c>
      <c r="K74" s="111" t="str">
        <f>" "&amp;VLOOKUP($A74,[0]!Qualifier,COLUMN(K74)/2+1)</f>
        <v xml:space="preserve"> </v>
      </c>
      <c r="L74" s="110">
        <f t="array" ref="L74">SUM(IF(ISBLANK('Codes published on the homepage'!J$5:J$805),0,IF('Codes published on the homepage'!J$5:J$805='Specifier frequency published'!$A74,1,0)))</f>
        <v>0</v>
      </c>
      <c r="M74" s="97" t="str">
        <f>" "&amp;VLOOKUP($A74,[0]!Qualifier,COLUMN(M74)/2+1)</f>
        <v xml:space="preserve"> </v>
      </c>
      <c r="N74" s="110">
        <f t="array" ref="N74">SUM(IF(ISBLANK('Codes published on the homepage'!K$5:K$805),0,IF('Codes published on the homepage'!K$5:K$805='Specifier frequency published'!$A74,1,0)))</f>
        <v>0</v>
      </c>
      <c r="O74" s="97" t="str">
        <f>" "&amp;VLOOKUP($A74,[0]!Qualifier,COLUMN(O74)/2+1)</f>
        <v xml:space="preserve"> </v>
      </c>
      <c r="P74" s="110">
        <f t="array" ref="P74">SUM(IF(ISBLANK('Codes published on the homepage'!L$5:L$805),0,IF('Codes published on the homepage'!L$5:L$805='Specifier frequency published'!$A74,1,0)))</f>
        <v>0</v>
      </c>
      <c r="Q74" s="111" t="str">
        <f>" "&amp;VLOOKUP($A74,[0]!Qualifier,COLUMN(Q74)/2+1)</f>
        <v xml:space="preserve"> </v>
      </c>
      <c r="R74" s="110">
        <f t="array" ref="R74">SUM(IF(ISBLANK('Codes published on the homepage'!M$5:M$805),0,IF('Codes published on the homepage'!M$5:M$805='Specifier frequency published'!$A74,1,0)))</f>
        <v>0</v>
      </c>
      <c r="S74" s="97" t="str">
        <f>" "&amp;VLOOKUP($A74,[0]!Qualifier,COLUMN(S74)/2+1)</f>
        <v xml:space="preserve"> </v>
      </c>
      <c r="T74" s="110">
        <f t="array" ref="T74">SUM(IF(ISBLANK('Codes published on the homepage'!N$5:N$805),0,IF('Codes published on the homepage'!N$5:N$805='Specifier frequency published'!$A74,1,0)))</f>
        <v>0</v>
      </c>
      <c r="U74" s="111" t="str">
        <f>" "&amp;VLOOKUP($A74,[0]!Qualifier,COLUMN(U74)/2+1)</f>
        <v xml:space="preserve"> </v>
      </c>
      <c r="V74" s="110">
        <f t="array" ref="V74">SUM(IF(ISBLANK('Codes published on the homepage'!O$5:O$805),0,IF('Codes published on the homepage'!O$5:O$805='Specifier frequency published'!$A74,1,0)))</f>
        <v>0</v>
      </c>
      <c r="W74" s="111" t="str">
        <f>" "&amp;VLOOKUP($A74,[0]!Qualifier,COLUMN(W74)/2+1)</f>
        <v xml:space="preserve"> </v>
      </c>
      <c r="X74" s="110">
        <f t="array" ref="X74">SUM(IF(ISBLANK('Codes published on the homepage'!P$5:P$805),0,IF('Codes published on the homepage'!P$5:P$805='Specifier frequency published'!$A74,1,0)))</f>
        <v>0</v>
      </c>
      <c r="Y74" s="97" t="str">
        <f>" "&amp;VLOOKUP($A74,[0]!Qualifier,COLUMN(Y74)/2+1)</f>
        <v xml:space="preserve"> </v>
      </c>
      <c r="Z74" s="110">
        <f t="array" ref="Z74">SUM(IF(ISBLANK('Codes published on the homepage'!Q$5:Q$805),0,IF('Codes published on the homepage'!Q$5:Q$805='Specifier frequency published'!$A74,1,0)))</f>
        <v>0</v>
      </c>
      <c r="AA74" s="111" t="str">
        <f>" "&amp;VLOOKUP($A74,[0]!Qualifier,COLUMN(AA74)/2+1)</f>
        <v xml:space="preserve"> </v>
      </c>
      <c r="AB74" s="110">
        <f t="array" ref="AB74">SUM(IF(ISBLANK('Codes published on the homepage'!R$5:R$805),0,IF('Codes published on the homepage'!R$5:R$805='Specifier frequency published'!$A74,1,0)))</f>
        <v>0</v>
      </c>
      <c r="AC74" s="97" t="str">
        <f>" "&amp;VLOOKUP($A74,[0]!Qualifier,COLUMN(AC74)/2+1)</f>
        <v xml:space="preserve"> </v>
      </c>
      <c r="AD74" s="110">
        <f t="array" ref="AD74">SUM(IF(ISBLANK('Codes published on the homepage'!S$5:S$805),0,IF('Codes published on the homepage'!S$5:S$805='Specifier frequency published'!$A74,1,0)))</f>
        <v>0</v>
      </c>
      <c r="AE74" s="111" t="str">
        <f>" "&amp;VLOOKUP($A74,[0]!Qualifier,COLUMN(AE74)/2+1)</f>
        <v xml:space="preserve"> </v>
      </c>
      <c r="AF74" s="110">
        <f t="array" ref="AF74">SUM(IF(ISBLANK('Codes published on the homepage'!T$5:T$805),0,IF('Codes published on the homepage'!T$5:T$805='Specifier frequency published'!$A74,1,0)))</f>
        <v>0</v>
      </c>
      <c r="AG74" s="97" t="str">
        <f>" "&amp;VLOOKUP($A74,[0]!Qualifier,COLUMN(AG74)/2+1)</f>
        <v xml:space="preserve"> </v>
      </c>
      <c r="AH74" s="110">
        <f t="array" ref="AH74">SUM(IF(ISBLANK('Codes published on the homepage'!U$5:U$805),0,IF('Codes published on the homepage'!U$5:U$805='Specifier frequency published'!$A74,1,0)))</f>
        <v>0</v>
      </c>
      <c r="AI74" s="149" t="str">
        <f>" "&amp;VLOOKUP($A74,[0]!Qualifier,COLUMN(AI74)/2+1)</f>
        <v xml:space="preserve"> </v>
      </c>
      <c r="AJ74" s="110">
        <f t="array" ref="AJ74">SUM(IF(ISBLANK('Codes published on the homepage'!V$5:V$805),0,IF('Codes published on the homepage'!V$5:V$805='Specifier frequency published'!$A74,1,0)))</f>
        <v>0</v>
      </c>
      <c r="AK74" s="97" t="str">
        <f>" "&amp;VLOOKUP($A74,[0]!Qualifier,COLUMN(AK74)/2+1)</f>
        <v xml:space="preserve"> </v>
      </c>
      <c r="AL74" s="254">
        <f t="array" ref="AL74">SUM(IF(ISBLANK('Codes published on the homepage'!W$5:W$805),0,IF('Codes published on the homepage'!W$5:W$805='Specifier frequency published'!$A74,1,0)))</f>
        <v>0</v>
      </c>
      <c r="AM74" s="111" t="str">
        <f>" "&amp;VLOOKUP($A74,[0]!Qualifier,COLUMN(AM74)/2+1)</f>
        <v xml:space="preserve"> </v>
      </c>
    </row>
    <row r="75" spans="1:39" x14ac:dyDescent="0.35">
      <c r="A75">
        <v>70</v>
      </c>
      <c r="B75" s="110">
        <f t="array" ref="B75">SUM(IF('Codes published on the homepage'!E$6:E$805='Specifier frequency published'!$A75,1,0))</f>
        <v>0</v>
      </c>
      <c r="C75" s="111" t="str">
        <f>" "&amp;VLOOKUP($A75,[0]!Qualifier,COLUMN(C75)-1)</f>
        <v xml:space="preserve"> </v>
      </c>
      <c r="D75" s="110">
        <f t="array" ref="D75">SUM(IF(ISBLANK('Codes published on the homepage'!F$5:F$805),0,IF('Codes published on the homepage'!F$5:F$805='Specifier frequency published'!$A75,1,0)))</f>
        <v>0</v>
      </c>
      <c r="E75" s="111" t="str">
        <f>" "&amp;VLOOKUP($A75,[0]!Qualifier,COLUMN(E75)/2+1)</f>
        <v xml:space="preserve"> </v>
      </c>
      <c r="F75" s="110">
        <f t="array" ref="F75">SUM(IF(ISBLANK('Codes published on the homepage'!G$5:G$805),0,IF('Codes published on the homepage'!G$5:G$805='Specifier frequency published'!$A75,1,0)))</f>
        <v>0</v>
      </c>
      <c r="G75" s="111" t="str">
        <f>" "&amp;VLOOKUP($A75,[0]!Qualifier,COLUMN(G75)/2+1)</f>
        <v xml:space="preserve"> </v>
      </c>
      <c r="H75" s="110">
        <f t="array" ref="H75">SUM(IF(ISBLANK('Codes published on the homepage'!H$5:H$805),0,IF('Codes published on the homepage'!H$5:H$805='Specifier frequency published'!$A75,1,0)))</f>
        <v>0</v>
      </c>
      <c r="I75" s="111" t="str">
        <f>" "&amp;VLOOKUP($A75,[0]!Qualifier,COLUMN(I75)/2+1)</f>
        <v xml:space="preserve"> </v>
      </c>
      <c r="J75" s="110">
        <f t="array" ref="J75">SUM(IF(ISBLANK('Codes published on the homepage'!I$5:I$805),0,IF('Codes published on the homepage'!I$5:I$805='Specifier frequency published'!$A75,1,0)))</f>
        <v>0</v>
      </c>
      <c r="K75" s="111" t="str">
        <f>" "&amp;VLOOKUP($A75,[0]!Qualifier,COLUMN(K75)/2+1)</f>
        <v xml:space="preserve"> </v>
      </c>
      <c r="L75" s="110">
        <f t="array" ref="L75">SUM(IF(ISBLANK('Codes published on the homepage'!J$5:J$805),0,IF('Codes published on the homepage'!J$5:J$805='Specifier frequency published'!$A75,1,0)))</f>
        <v>0</v>
      </c>
      <c r="M75" s="97" t="str">
        <f>" "&amp;VLOOKUP($A75,[0]!Qualifier,COLUMN(M75)/2+1)</f>
        <v xml:space="preserve"> </v>
      </c>
      <c r="N75" s="110">
        <f t="array" ref="N75">SUM(IF(ISBLANK('Codes published on the homepage'!K$5:K$805),0,IF('Codes published on the homepage'!K$5:K$805='Specifier frequency published'!$A75,1,0)))</f>
        <v>0</v>
      </c>
      <c r="O75" s="97" t="str">
        <f>" "&amp;VLOOKUP($A75,[0]!Qualifier,COLUMN(O75)/2+1)</f>
        <v xml:space="preserve"> </v>
      </c>
      <c r="P75" s="110">
        <f t="array" ref="P75">SUM(IF(ISBLANK('Codes published on the homepage'!L$5:L$805),0,IF('Codes published on the homepage'!L$5:L$805='Specifier frequency published'!$A75,1,0)))</f>
        <v>0</v>
      </c>
      <c r="Q75" s="111" t="str">
        <f>" "&amp;VLOOKUP($A75,[0]!Qualifier,COLUMN(Q75)/2+1)</f>
        <v xml:space="preserve"> </v>
      </c>
      <c r="R75" s="110">
        <f t="array" ref="R75">SUM(IF(ISBLANK('Codes published on the homepage'!M$5:M$805),0,IF('Codes published on the homepage'!M$5:M$805='Specifier frequency published'!$A75,1,0)))</f>
        <v>0</v>
      </c>
      <c r="S75" s="97" t="str">
        <f>" "&amp;VLOOKUP($A75,[0]!Qualifier,COLUMN(S75)/2+1)</f>
        <v xml:space="preserve"> </v>
      </c>
      <c r="T75" s="110">
        <f t="array" ref="T75">SUM(IF(ISBLANK('Codes published on the homepage'!N$5:N$805),0,IF('Codes published on the homepage'!N$5:N$805='Specifier frequency published'!$A75,1,0)))</f>
        <v>0</v>
      </c>
      <c r="U75" s="111" t="str">
        <f>" "&amp;VLOOKUP($A75,[0]!Qualifier,COLUMN(U75)/2+1)</f>
        <v xml:space="preserve"> </v>
      </c>
      <c r="V75" s="110">
        <f t="array" ref="V75">SUM(IF(ISBLANK('Codes published on the homepage'!O$5:O$805),0,IF('Codes published on the homepage'!O$5:O$805='Specifier frequency published'!$A75,1,0)))</f>
        <v>0</v>
      </c>
      <c r="W75" s="111" t="str">
        <f>" "&amp;VLOOKUP($A75,[0]!Qualifier,COLUMN(W75)/2+1)</f>
        <v xml:space="preserve"> </v>
      </c>
      <c r="X75" s="110">
        <f t="array" ref="X75">SUM(IF(ISBLANK('Codes published on the homepage'!P$5:P$805),0,IF('Codes published on the homepage'!P$5:P$805='Specifier frequency published'!$A75,1,0)))</f>
        <v>0</v>
      </c>
      <c r="Y75" s="97" t="str">
        <f>" "&amp;VLOOKUP($A75,[0]!Qualifier,COLUMN(Y75)/2+1)</f>
        <v xml:space="preserve"> </v>
      </c>
      <c r="Z75" s="110">
        <f t="array" ref="Z75">SUM(IF(ISBLANK('Codes published on the homepage'!Q$5:Q$805),0,IF('Codes published on the homepage'!Q$5:Q$805='Specifier frequency published'!$A75,1,0)))</f>
        <v>0</v>
      </c>
      <c r="AA75" s="111" t="str">
        <f>" "&amp;VLOOKUP($A75,[0]!Qualifier,COLUMN(AA75)/2+1)</f>
        <v xml:space="preserve"> </v>
      </c>
      <c r="AB75" s="110">
        <f t="array" ref="AB75">SUM(IF(ISBLANK('Codes published on the homepage'!R$5:R$805),0,IF('Codes published on the homepage'!R$5:R$805='Specifier frequency published'!$A75,1,0)))</f>
        <v>0</v>
      </c>
      <c r="AC75" s="97" t="str">
        <f>" "&amp;VLOOKUP($A75,[0]!Qualifier,COLUMN(AC75)/2+1)</f>
        <v xml:space="preserve"> </v>
      </c>
      <c r="AD75" s="110">
        <f t="array" ref="AD75">SUM(IF(ISBLANK('Codes published on the homepage'!S$5:S$805),0,IF('Codes published on the homepage'!S$5:S$805='Specifier frequency published'!$A75,1,0)))</f>
        <v>0</v>
      </c>
      <c r="AE75" s="111" t="str">
        <f>" "&amp;VLOOKUP($A75,[0]!Qualifier,COLUMN(AE75)/2+1)</f>
        <v xml:space="preserve"> </v>
      </c>
      <c r="AF75" s="110">
        <f t="array" ref="AF75">SUM(IF(ISBLANK('Codes published on the homepage'!T$5:T$805),0,IF('Codes published on the homepage'!T$5:T$805='Specifier frequency published'!$A75,1,0)))</f>
        <v>0</v>
      </c>
      <c r="AG75" s="97" t="str">
        <f>" "&amp;VLOOKUP($A75,[0]!Qualifier,COLUMN(AG75)/2+1)</f>
        <v xml:space="preserve"> </v>
      </c>
      <c r="AH75" s="110">
        <f t="array" ref="AH75">SUM(IF(ISBLANK('Codes published on the homepage'!U$5:U$805),0,IF('Codes published on the homepage'!U$5:U$805='Specifier frequency published'!$A75,1,0)))</f>
        <v>0</v>
      </c>
      <c r="AI75" s="149" t="str">
        <f>" "&amp;VLOOKUP($A75,[0]!Qualifier,COLUMN(AI75)/2+1)</f>
        <v xml:space="preserve"> </v>
      </c>
      <c r="AJ75" s="110">
        <f t="array" ref="AJ75">SUM(IF(ISBLANK('Codes published on the homepage'!V$5:V$805),0,IF('Codes published on the homepage'!V$5:V$805='Specifier frequency published'!$A75,1,0)))</f>
        <v>0</v>
      </c>
      <c r="AK75" s="97" t="str">
        <f>" "&amp;VLOOKUP($A75,[0]!Qualifier,COLUMN(AK75)/2+1)</f>
        <v xml:space="preserve"> </v>
      </c>
      <c r="AL75" s="254">
        <f t="array" ref="AL75">SUM(IF(ISBLANK('Codes published on the homepage'!W$5:W$805),0,IF('Codes published on the homepage'!W$5:W$805='Specifier frequency published'!$A75,1,0)))</f>
        <v>0</v>
      </c>
      <c r="AM75" s="111" t="str">
        <f>" "&amp;VLOOKUP($A75,[0]!Qualifier,COLUMN(AM75)/2+1)</f>
        <v xml:space="preserve"> </v>
      </c>
    </row>
    <row r="76" spans="1:39" x14ac:dyDescent="0.35">
      <c r="A76">
        <v>71</v>
      </c>
      <c r="B76" s="110">
        <f t="array" ref="B76">SUM(IF('Codes published on the homepage'!E$6:E$805='Specifier frequency published'!$A76,1,0))</f>
        <v>0</v>
      </c>
      <c r="C76" s="111" t="str">
        <f>" "&amp;VLOOKUP($A76,[0]!Qualifier,COLUMN(C76)-1)</f>
        <v xml:space="preserve"> </v>
      </c>
      <c r="D76" s="110">
        <f t="array" ref="D76">SUM(IF(ISBLANK('Codes published on the homepage'!F$5:F$805),0,IF('Codes published on the homepage'!F$5:F$805='Specifier frequency published'!$A76,1,0)))</f>
        <v>0</v>
      </c>
      <c r="E76" s="111" t="str">
        <f>" "&amp;VLOOKUP($A76,[0]!Qualifier,COLUMN(E76)/2+1)</f>
        <v xml:space="preserve"> </v>
      </c>
      <c r="F76" s="110">
        <f t="array" ref="F76">SUM(IF(ISBLANK('Codes published on the homepage'!G$5:G$805),0,IF('Codes published on the homepage'!G$5:G$805='Specifier frequency published'!$A76,1,0)))</f>
        <v>0</v>
      </c>
      <c r="G76" s="111" t="str">
        <f>" "&amp;VLOOKUP($A76,[0]!Qualifier,COLUMN(G76)/2+1)</f>
        <v xml:space="preserve"> </v>
      </c>
      <c r="H76" s="110">
        <f t="array" ref="H76">SUM(IF(ISBLANK('Codes published on the homepage'!H$5:H$805),0,IF('Codes published on the homepage'!H$5:H$805='Specifier frequency published'!$A76,1,0)))</f>
        <v>0</v>
      </c>
      <c r="I76" s="111" t="str">
        <f>" "&amp;VLOOKUP($A76,[0]!Qualifier,COLUMN(I76)/2+1)</f>
        <v xml:space="preserve"> </v>
      </c>
      <c r="J76" s="110">
        <f t="array" ref="J76">SUM(IF(ISBLANK('Codes published on the homepage'!I$5:I$805),0,IF('Codes published on the homepage'!I$5:I$805='Specifier frequency published'!$A76,1,0)))</f>
        <v>0</v>
      </c>
      <c r="K76" s="111" t="str">
        <f>" "&amp;VLOOKUP($A76,[0]!Qualifier,COLUMN(K76)/2+1)</f>
        <v xml:space="preserve"> </v>
      </c>
      <c r="L76" s="110">
        <f t="array" ref="L76">SUM(IF(ISBLANK('Codes published on the homepage'!J$5:J$805),0,IF('Codes published on the homepage'!J$5:J$805='Specifier frequency published'!$A76,1,0)))</f>
        <v>0</v>
      </c>
      <c r="M76" s="97" t="str">
        <f>" "&amp;VLOOKUP($A76,[0]!Qualifier,COLUMN(M76)/2+1)</f>
        <v xml:space="preserve"> </v>
      </c>
      <c r="N76" s="110">
        <f t="array" ref="N76">SUM(IF(ISBLANK('Codes published on the homepage'!K$5:K$805),0,IF('Codes published on the homepage'!K$5:K$805='Specifier frequency published'!$A76,1,0)))</f>
        <v>0</v>
      </c>
      <c r="O76" s="97" t="str">
        <f>" "&amp;VLOOKUP($A76,[0]!Qualifier,COLUMN(O76)/2+1)</f>
        <v xml:space="preserve"> </v>
      </c>
      <c r="P76" s="110">
        <f t="array" ref="P76">SUM(IF(ISBLANK('Codes published on the homepage'!L$5:L$805),0,IF('Codes published on the homepage'!L$5:L$805='Specifier frequency published'!$A76,1,0)))</f>
        <v>0</v>
      </c>
      <c r="Q76" s="111" t="str">
        <f>" "&amp;VLOOKUP($A76,[0]!Qualifier,COLUMN(Q76)/2+1)</f>
        <v xml:space="preserve"> </v>
      </c>
      <c r="R76" s="110">
        <f t="array" ref="R76">SUM(IF(ISBLANK('Codes published on the homepage'!M$5:M$805),0,IF('Codes published on the homepage'!M$5:M$805='Specifier frequency published'!$A76,1,0)))</f>
        <v>0</v>
      </c>
      <c r="S76" s="97" t="str">
        <f>" "&amp;VLOOKUP($A76,[0]!Qualifier,COLUMN(S76)/2+1)</f>
        <v xml:space="preserve"> </v>
      </c>
      <c r="T76" s="110">
        <f t="array" ref="T76">SUM(IF(ISBLANK('Codes published on the homepage'!N$5:N$805),0,IF('Codes published on the homepage'!N$5:N$805='Specifier frequency published'!$A76,1,0)))</f>
        <v>0</v>
      </c>
      <c r="U76" s="111" t="str">
        <f>" "&amp;VLOOKUP($A76,[0]!Qualifier,COLUMN(U76)/2+1)</f>
        <v xml:space="preserve"> </v>
      </c>
      <c r="V76" s="110">
        <f t="array" ref="V76">SUM(IF(ISBLANK('Codes published on the homepage'!O$5:O$805),0,IF('Codes published on the homepage'!O$5:O$805='Specifier frequency published'!$A76,1,0)))</f>
        <v>0</v>
      </c>
      <c r="W76" s="111" t="str">
        <f>" "&amp;VLOOKUP($A76,[0]!Qualifier,COLUMN(W76)/2+1)</f>
        <v xml:space="preserve"> </v>
      </c>
      <c r="X76" s="110">
        <f t="array" ref="X76">SUM(IF(ISBLANK('Codes published on the homepage'!P$5:P$805),0,IF('Codes published on the homepage'!P$5:P$805='Specifier frequency published'!$A76,1,0)))</f>
        <v>0</v>
      </c>
      <c r="Y76" s="97" t="str">
        <f>" "&amp;VLOOKUP($A76,[0]!Qualifier,COLUMN(Y76)/2+1)</f>
        <v xml:space="preserve"> </v>
      </c>
      <c r="Z76" s="110">
        <f t="array" ref="Z76">SUM(IF(ISBLANK('Codes published on the homepage'!Q$5:Q$805),0,IF('Codes published on the homepage'!Q$5:Q$805='Specifier frequency published'!$A76,1,0)))</f>
        <v>0</v>
      </c>
      <c r="AA76" s="111" t="str">
        <f>" "&amp;VLOOKUP($A76,[0]!Qualifier,COLUMN(AA76)/2+1)</f>
        <v xml:space="preserve"> </v>
      </c>
      <c r="AB76" s="110">
        <f t="array" ref="AB76">SUM(IF(ISBLANK('Codes published on the homepage'!R$5:R$805),0,IF('Codes published on the homepage'!R$5:R$805='Specifier frequency published'!$A76,1,0)))</f>
        <v>0</v>
      </c>
      <c r="AC76" s="97" t="str">
        <f>" "&amp;VLOOKUP($A76,[0]!Qualifier,COLUMN(AC76)/2+1)</f>
        <v xml:space="preserve"> </v>
      </c>
      <c r="AD76" s="110">
        <f t="array" ref="AD76">SUM(IF(ISBLANK('Codes published on the homepage'!S$5:S$805),0,IF('Codes published on the homepage'!S$5:S$805='Specifier frequency published'!$A76,1,0)))</f>
        <v>0</v>
      </c>
      <c r="AE76" s="111" t="str">
        <f>" "&amp;VLOOKUP($A76,[0]!Qualifier,COLUMN(AE76)/2+1)</f>
        <v xml:space="preserve"> </v>
      </c>
      <c r="AF76" s="110">
        <f t="array" ref="AF76">SUM(IF(ISBLANK('Codes published on the homepage'!T$5:T$805),0,IF('Codes published on the homepage'!T$5:T$805='Specifier frequency published'!$A76,1,0)))</f>
        <v>0</v>
      </c>
      <c r="AG76" s="97" t="str">
        <f>" "&amp;VLOOKUP($A76,[0]!Qualifier,COLUMN(AG76)/2+1)</f>
        <v xml:space="preserve"> </v>
      </c>
      <c r="AH76" s="110">
        <f t="array" ref="AH76">SUM(IF(ISBLANK('Codes published on the homepage'!U$5:U$805),0,IF('Codes published on the homepage'!U$5:U$805='Specifier frequency published'!$A76,1,0)))</f>
        <v>0</v>
      </c>
      <c r="AI76" s="149" t="str">
        <f>" "&amp;VLOOKUP($A76,[0]!Qualifier,COLUMN(AI76)/2+1)</f>
        <v xml:space="preserve"> </v>
      </c>
      <c r="AJ76" s="110">
        <f t="array" ref="AJ76">SUM(IF(ISBLANK('Codes published on the homepage'!V$5:V$805),0,IF('Codes published on the homepage'!V$5:V$805='Specifier frequency published'!$A76,1,0)))</f>
        <v>0</v>
      </c>
      <c r="AK76" s="97" t="str">
        <f>" "&amp;VLOOKUP($A76,[0]!Qualifier,COLUMN(AK76)/2+1)</f>
        <v xml:space="preserve"> </v>
      </c>
      <c r="AL76" s="254">
        <f t="array" ref="AL76">SUM(IF(ISBLANK('Codes published on the homepage'!W$5:W$805),0,IF('Codes published on the homepage'!W$5:W$805='Specifier frequency published'!$A76,1,0)))</f>
        <v>0</v>
      </c>
      <c r="AM76" s="111" t="str">
        <f>" "&amp;VLOOKUP($A76,[0]!Qualifier,COLUMN(AM76)/2+1)</f>
        <v xml:space="preserve"> </v>
      </c>
    </row>
    <row r="77" spans="1:39" x14ac:dyDescent="0.35">
      <c r="A77">
        <v>72</v>
      </c>
      <c r="B77" s="110">
        <f t="array" ref="B77">SUM(IF('Codes published on the homepage'!E$6:E$805='Specifier frequency published'!$A77,1,0))</f>
        <v>0</v>
      </c>
      <c r="C77" s="111" t="str">
        <f>" "&amp;VLOOKUP($A77,[0]!Qualifier,COLUMN(C77)-1)</f>
        <v xml:space="preserve"> </v>
      </c>
      <c r="D77" s="110">
        <f t="array" ref="D77">SUM(IF(ISBLANK('Codes published on the homepage'!F$5:F$805),0,IF('Codes published on the homepage'!F$5:F$805='Specifier frequency published'!$A77,1,0)))</f>
        <v>0</v>
      </c>
      <c r="E77" s="111" t="str">
        <f>" "&amp;VLOOKUP($A77,[0]!Qualifier,COLUMN(E77)/2+1)</f>
        <v xml:space="preserve"> </v>
      </c>
      <c r="F77" s="110">
        <f t="array" ref="F77">SUM(IF(ISBLANK('Codes published on the homepage'!G$5:G$805),0,IF('Codes published on the homepage'!G$5:G$805='Specifier frequency published'!$A77,1,0)))</f>
        <v>0</v>
      </c>
      <c r="G77" s="111" t="str">
        <f>" "&amp;VLOOKUP($A77,[0]!Qualifier,COLUMN(G77)/2+1)</f>
        <v xml:space="preserve"> </v>
      </c>
      <c r="H77" s="110">
        <f t="array" ref="H77">SUM(IF(ISBLANK('Codes published on the homepage'!H$5:H$805),0,IF('Codes published on the homepage'!H$5:H$805='Specifier frequency published'!$A77,1,0)))</f>
        <v>0</v>
      </c>
      <c r="I77" s="111" t="str">
        <f>" "&amp;VLOOKUP($A77,[0]!Qualifier,COLUMN(I77)/2+1)</f>
        <v xml:space="preserve"> </v>
      </c>
      <c r="J77" s="110">
        <f t="array" ref="J77">SUM(IF(ISBLANK('Codes published on the homepage'!I$5:I$805),0,IF('Codes published on the homepage'!I$5:I$805='Specifier frequency published'!$A77,1,0)))</f>
        <v>0</v>
      </c>
      <c r="K77" s="111" t="str">
        <f>" "&amp;VLOOKUP($A77,[0]!Qualifier,COLUMN(K77)/2+1)</f>
        <v xml:space="preserve"> </v>
      </c>
      <c r="L77" s="110">
        <f t="array" ref="L77">SUM(IF(ISBLANK('Codes published on the homepage'!J$5:J$805),0,IF('Codes published on the homepage'!J$5:J$805='Specifier frequency published'!$A77,1,0)))</f>
        <v>0</v>
      </c>
      <c r="M77" s="97" t="str">
        <f>" "&amp;VLOOKUP($A77,[0]!Qualifier,COLUMN(M77)/2+1)</f>
        <v xml:space="preserve"> </v>
      </c>
      <c r="N77" s="110">
        <f t="array" ref="N77">SUM(IF(ISBLANK('Codes published on the homepage'!K$5:K$805),0,IF('Codes published on the homepage'!K$5:K$805='Specifier frequency published'!$A77,1,0)))</f>
        <v>0</v>
      </c>
      <c r="O77" s="97" t="str">
        <f>" "&amp;VLOOKUP($A77,[0]!Qualifier,COLUMN(O77)/2+1)</f>
        <v xml:space="preserve"> </v>
      </c>
      <c r="P77" s="110">
        <f t="array" ref="P77">SUM(IF(ISBLANK('Codes published on the homepage'!L$5:L$805),0,IF('Codes published on the homepage'!L$5:L$805='Specifier frequency published'!$A77,1,0)))</f>
        <v>0</v>
      </c>
      <c r="Q77" s="111" t="str">
        <f>" "&amp;VLOOKUP($A77,[0]!Qualifier,COLUMN(Q77)/2+1)</f>
        <v xml:space="preserve"> </v>
      </c>
      <c r="R77" s="110">
        <f t="array" ref="R77">SUM(IF(ISBLANK('Codes published on the homepage'!M$5:M$805),0,IF('Codes published on the homepage'!M$5:M$805='Specifier frequency published'!$A77,1,0)))</f>
        <v>0</v>
      </c>
      <c r="S77" s="97" t="str">
        <f>" "&amp;VLOOKUP($A77,[0]!Qualifier,COLUMN(S77)/2+1)</f>
        <v xml:space="preserve"> </v>
      </c>
      <c r="T77" s="110">
        <f t="array" ref="T77">SUM(IF(ISBLANK('Codes published on the homepage'!N$5:N$805),0,IF('Codes published on the homepage'!N$5:N$805='Specifier frequency published'!$A77,1,0)))</f>
        <v>0</v>
      </c>
      <c r="U77" s="111" t="str">
        <f>" "&amp;VLOOKUP($A77,[0]!Qualifier,COLUMN(U77)/2+1)</f>
        <v xml:space="preserve"> </v>
      </c>
      <c r="V77" s="110">
        <f t="array" ref="V77">SUM(IF(ISBLANK('Codes published on the homepage'!O$5:O$805),0,IF('Codes published on the homepage'!O$5:O$805='Specifier frequency published'!$A77,1,0)))</f>
        <v>0</v>
      </c>
      <c r="W77" s="111" t="str">
        <f>" "&amp;VLOOKUP($A77,[0]!Qualifier,COLUMN(W77)/2+1)</f>
        <v xml:space="preserve"> </v>
      </c>
      <c r="X77" s="110">
        <f t="array" ref="X77">SUM(IF(ISBLANK('Codes published on the homepage'!P$5:P$805),0,IF('Codes published on the homepage'!P$5:P$805='Specifier frequency published'!$A77,1,0)))</f>
        <v>0</v>
      </c>
      <c r="Y77" s="97" t="str">
        <f>" "&amp;VLOOKUP($A77,[0]!Qualifier,COLUMN(Y77)/2+1)</f>
        <v xml:space="preserve"> </v>
      </c>
      <c r="Z77" s="110">
        <f t="array" ref="Z77">SUM(IF(ISBLANK('Codes published on the homepage'!Q$5:Q$805),0,IF('Codes published on the homepage'!Q$5:Q$805='Specifier frequency published'!$A77,1,0)))</f>
        <v>0</v>
      </c>
      <c r="AA77" s="111" t="str">
        <f>" "&amp;VLOOKUP($A77,[0]!Qualifier,COLUMN(AA77)/2+1)</f>
        <v xml:space="preserve"> </v>
      </c>
      <c r="AB77" s="110">
        <f t="array" ref="AB77">SUM(IF(ISBLANK('Codes published on the homepage'!R$5:R$805),0,IF('Codes published on the homepage'!R$5:R$805='Specifier frequency published'!$A77,1,0)))</f>
        <v>0</v>
      </c>
      <c r="AC77" s="97" t="str">
        <f>" "&amp;VLOOKUP($A77,[0]!Qualifier,COLUMN(AC77)/2+1)</f>
        <v xml:space="preserve"> </v>
      </c>
      <c r="AD77" s="110">
        <f t="array" ref="AD77">SUM(IF(ISBLANK('Codes published on the homepage'!S$5:S$805),0,IF('Codes published on the homepage'!S$5:S$805='Specifier frequency published'!$A77,1,0)))</f>
        <v>0</v>
      </c>
      <c r="AE77" s="111" t="str">
        <f>" "&amp;VLOOKUP($A77,[0]!Qualifier,COLUMN(AE77)/2+1)</f>
        <v xml:space="preserve"> </v>
      </c>
      <c r="AF77" s="110">
        <f t="array" ref="AF77">SUM(IF(ISBLANK('Codes published on the homepage'!T$5:T$805),0,IF('Codes published on the homepage'!T$5:T$805='Specifier frequency published'!$A77,1,0)))</f>
        <v>0</v>
      </c>
      <c r="AG77" s="97" t="str">
        <f>" "&amp;VLOOKUP($A77,[0]!Qualifier,COLUMN(AG77)/2+1)</f>
        <v xml:space="preserve"> </v>
      </c>
      <c r="AH77" s="110">
        <f t="array" ref="AH77">SUM(IF(ISBLANK('Codes published on the homepage'!U$5:U$805),0,IF('Codes published on the homepage'!U$5:U$805='Specifier frequency published'!$A77,1,0)))</f>
        <v>0</v>
      </c>
      <c r="AI77" s="149" t="str">
        <f>" "&amp;VLOOKUP($A77,[0]!Qualifier,COLUMN(AI77)/2+1)</f>
        <v xml:space="preserve"> </v>
      </c>
      <c r="AJ77" s="110">
        <f t="array" ref="AJ77">SUM(IF(ISBLANK('Codes published on the homepage'!V$5:V$805),0,IF('Codes published on the homepage'!V$5:V$805='Specifier frequency published'!$A77,1,0)))</f>
        <v>0</v>
      </c>
      <c r="AK77" s="97" t="str">
        <f>" "&amp;VLOOKUP($A77,[0]!Qualifier,COLUMN(AK77)/2+1)</f>
        <v xml:space="preserve"> </v>
      </c>
      <c r="AL77" s="254">
        <f t="array" ref="AL77">SUM(IF(ISBLANK('Codes published on the homepage'!W$5:W$805),0,IF('Codes published on the homepage'!W$5:W$805='Specifier frequency published'!$A77,1,0)))</f>
        <v>0</v>
      </c>
      <c r="AM77" s="111" t="str">
        <f>" "&amp;VLOOKUP($A77,[0]!Qualifier,COLUMN(AM77)/2+1)</f>
        <v xml:space="preserve"> </v>
      </c>
    </row>
    <row r="78" spans="1:39" x14ac:dyDescent="0.35">
      <c r="A78">
        <v>73</v>
      </c>
      <c r="B78" s="110">
        <f t="array" ref="B78">SUM(IF('Codes published on the homepage'!E$6:E$805='Specifier frequency published'!$A78,1,0))</f>
        <v>0</v>
      </c>
      <c r="C78" s="111" t="str">
        <f>" "&amp;VLOOKUP($A78,[0]!Qualifier,COLUMN(C78)-1)</f>
        <v xml:space="preserve"> </v>
      </c>
      <c r="D78" s="110">
        <f t="array" ref="D78">SUM(IF(ISBLANK('Codes published on the homepage'!F$5:F$805),0,IF('Codes published on the homepage'!F$5:F$805='Specifier frequency published'!$A78,1,0)))</f>
        <v>0</v>
      </c>
      <c r="E78" s="111" t="str">
        <f>" "&amp;VLOOKUP($A78,[0]!Qualifier,COLUMN(E78)/2+1)</f>
        <v xml:space="preserve"> </v>
      </c>
      <c r="F78" s="110">
        <f t="array" ref="F78">SUM(IF(ISBLANK('Codes published on the homepage'!G$5:G$805),0,IF('Codes published on the homepage'!G$5:G$805='Specifier frequency published'!$A78,1,0)))</f>
        <v>0</v>
      </c>
      <c r="G78" s="111" t="str">
        <f>" "&amp;VLOOKUP($A78,[0]!Qualifier,COLUMN(G78)/2+1)</f>
        <v xml:space="preserve"> </v>
      </c>
      <c r="H78" s="110">
        <f t="array" ref="H78">SUM(IF(ISBLANK('Codes published on the homepage'!H$5:H$805),0,IF('Codes published on the homepage'!H$5:H$805='Specifier frequency published'!$A78,1,0)))</f>
        <v>0</v>
      </c>
      <c r="I78" s="111" t="str">
        <f>" "&amp;VLOOKUP($A78,[0]!Qualifier,COLUMN(I78)/2+1)</f>
        <v xml:space="preserve"> </v>
      </c>
      <c r="J78" s="110">
        <f t="array" ref="J78">SUM(IF(ISBLANK('Codes published on the homepage'!I$5:I$805),0,IF('Codes published on the homepage'!I$5:I$805='Specifier frequency published'!$A78,1,0)))</f>
        <v>0</v>
      </c>
      <c r="K78" s="111" t="str">
        <f>" "&amp;VLOOKUP($A78,[0]!Qualifier,COLUMN(K78)/2+1)</f>
        <v xml:space="preserve"> </v>
      </c>
      <c r="L78" s="110">
        <f t="array" ref="L78">SUM(IF(ISBLANK('Codes published on the homepage'!J$5:J$805),0,IF('Codes published on the homepage'!J$5:J$805='Specifier frequency published'!$A78,1,0)))</f>
        <v>0</v>
      </c>
      <c r="M78" s="97" t="str">
        <f>" "&amp;VLOOKUP($A78,[0]!Qualifier,COLUMN(M78)/2+1)</f>
        <v xml:space="preserve"> </v>
      </c>
      <c r="N78" s="110">
        <f t="array" ref="N78">SUM(IF(ISBLANK('Codes published on the homepage'!K$5:K$805),0,IF('Codes published on the homepage'!K$5:K$805='Specifier frequency published'!$A78,1,0)))</f>
        <v>0</v>
      </c>
      <c r="O78" s="97" t="str">
        <f>" "&amp;VLOOKUP($A78,[0]!Qualifier,COLUMN(O78)/2+1)</f>
        <v xml:space="preserve"> </v>
      </c>
      <c r="P78" s="110">
        <f t="array" ref="P78">SUM(IF(ISBLANK('Codes published on the homepage'!L$5:L$805),0,IF('Codes published on the homepage'!L$5:L$805='Specifier frequency published'!$A78,1,0)))</f>
        <v>0</v>
      </c>
      <c r="Q78" s="111" t="str">
        <f>" "&amp;VLOOKUP($A78,[0]!Qualifier,COLUMN(Q78)/2+1)</f>
        <v xml:space="preserve"> </v>
      </c>
      <c r="R78" s="110">
        <f t="array" ref="R78">SUM(IF(ISBLANK('Codes published on the homepage'!M$5:M$805),0,IF('Codes published on the homepage'!M$5:M$805='Specifier frequency published'!$A78,1,0)))</f>
        <v>0</v>
      </c>
      <c r="S78" s="97" t="str">
        <f>" "&amp;VLOOKUP($A78,[0]!Qualifier,COLUMN(S78)/2+1)</f>
        <v xml:space="preserve"> </v>
      </c>
      <c r="T78" s="110">
        <f t="array" ref="T78">SUM(IF(ISBLANK('Codes published on the homepage'!N$5:N$805),0,IF('Codes published on the homepage'!N$5:N$805='Specifier frequency published'!$A78,1,0)))</f>
        <v>0</v>
      </c>
      <c r="U78" s="111" t="str">
        <f>" "&amp;VLOOKUP($A78,[0]!Qualifier,COLUMN(U78)/2+1)</f>
        <v xml:space="preserve"> </v>
      </c>
      <c r="V78" s="110">
        <f t="array" ref="V78">SUM(IF(ISBLANK('Codes published on the homepage'!O$5:O$805),0,IF('Codes published on the homepage'!O$5:O$805='Specifier frequency published'!$A78,1,0)))</f>
        <v>0</v>
      </c>
      <c r="W78" s="111" t="str">
        <f>" "&amp;VLOOKUP($A78,[0]!Qualifier,COLUMN(W78)/2+1)</f>
        <v xml:space="preserve"> </v>
      </c>
      <c r="X78" s="110">
        <f t="array" ref="X78">SUM(IF(ISBLANK('Codes published on the homepage'!P$5:P$805),0,IF('Codes published on the homepage'!P$5:P$805='Specifier frequency published'!$A78,1,0)))</f>
        <v>0</v>
      </c>
      <c r="Y78" s="97" t="str">
        <f>" "&amp;VLOOKUP($A78,[0]!Qualifier,COLUMN(Y78)/2+1)</f>
        <v xml:space="preserve"> </v>
      </c>
      <c r="Z78" s="110">
        <f t="array" ref="Z78">SUM(IF(ISBLANK('Codes published on the homepage'!Q$5:Q$805),0,IF('Codes published on the homepage'!Q$5:Q$805='Specifier frequency published'!$A78,1,0)))</f>
        <v>0</v>
      </c>
      <c r="AA78" s="111" t="str">
        <f>" "&amp;VLOOKUP($A78,[0]!Qualifier,COLUMN(AA78)/2+1)</f>
        <v xml:space="preserve"> </v>
      </c>
      <c r="AB78" s="110">
        <f t="array" ref="AB78">SUM(IF(ISBLANK('Codes published on the homepage'!R$5:R$805),0,IF('Codes published on the homepage'!R$5:R$805='Specifier frequency published'!$A78,1,0)))</f>
        <v>0</v>
      </c>
      <c r="AC78" s="97" t="str">
        <f>" "&amp;VLOOKUP($A78,[0]!Qualifier,COLUMN(AC78)/2+1)</f>
        <v xml:space="preserve"> </v>
      </c>
      <c r="AD78" s="110">
        <f t="array" ref="AD78">SUM(IF(ISBLANK('Codes published on the homepage'!S$5:S$805),0,IF('Codes published on the homepage'!S$5:S$805='Specifier frequency published'!$A78,1,0)))</f>
        <v>0</v>
      </c>
      <c r="AE78" s="111" t="str">
        <f>" "&amp;VLOOKUP($A78,[0]!Qualifier,COLUMN(AE78)/2+1)</f>
        <v xml:space="preserve"> </v>
      </c>
      <c r="AF78" s="110">
        <f t="array" ref="AF78">SUM(IF(ISBLANK('Codes published on the homepage'!T$5:T$805),0,IF('Codes published on the homepage'!T$5:T$805='Specifier frequency published'!$A78,1,0)))</f>
        <v>0</v>
      </c>
      <c r="AG78" s="97" t="str">
        <f>" "&amp;VLOOKUP($A78,[0]!Qualifier,COLUMN(AG78)/2+1)</f>
        <v xml:space="preserve"> </v>
      </c>
      <c r="AH78" s="110">
        <f t="array" ref="AH78">SUM(IF(ISBLANK('Codes published on the homepage'!U$5:U$805),0,IF('Codes published on the homepage'!U$5:U$805='Specifier frequency published'!$A78,1,0)))</f>
        <v>0</v>
      </c>
      <c r="AI78" s="149" t="str">
        <f>" "&amp;VLOOKUP($A78,[0]!Qualifier,COLUMN(AI78)/2+1)</f>
        <v xml:space="preserve"> </v>
      </c>
      <c r="AJ78" s="110">
        <f t="array" ref="AJ78">SUM(IF(ISBLANK('Codes published on the homepage'!V$5:V$805),0,IF('Codes published on the homepage'!V$5:V$805='Specifier frequency published'!$A78,1,0)))</f>
        <v>0</v>
      </c>
      <c r="AK78" s="97" t="str">
        <f>" "&amp;VLOOKUP($A78,[0]!Qualifier,COLUMN(AK78)/2+1)</f>
        <v xml:space="preserve"> </v>
      </c>
      <c r="AL78" s="254">
        <f t="array" ref="AL78">SUM(IF(ISBLANK('Codes published on the homepage'!W$5:W$805),0,IF('Codes published on the homepage'!W$5:W$805='Specifier frequency published'!$A78,1,0)))</f>
        <v>0</v>
      </c>
      <c r="AM78" s="111" t="str">
        <f>" "&amp;VLOOKUP($A78,[0]!Qualifier,COLUMN(AM78)/2+1)</f>
        <v xml:space="preserve"> </v>
      </c>
    </row>
    <row r="79" spans="1:39" x14ac:dyDescent="0.35">
      <c r="A79">
        <v>74</v>
      </c>
      <c r="B79" s="110">
        <f t="array" ref="B79">SUM(IF('Codes published on the homepage'!E$6:E$805='Specifier frequency published'!$A79,1,0))</f>
        <v>0</v>
      </c>
      <c r="C79" s="111" t="str">
        <f>" "&amp;VLOOKUP($A79,[0]!Qualifier,COLUMN(C79)-1)</f>
        <v xml:space="preserve"> </v>
      </c>
      <c r="D79" s="110">
        <f t="array" ref="D79">SUM(IF(ISBLANK('Codes published on the homepage'!F$5:F$805),0,IF('Codes published on the homepage'!F$5:F$805='Specifier frequency published'!$A79,1,0)))</f>
        <v>0</v>
      </c>
      <c r="E79" s="111" t="str">
        <f>" "&amp;VLOOKUP($A79,[0]!Qualifier,COLUMN(E79)/2+1)</f>
        <v xml:space="preserve"> </v>
      </c>
      <c r="F79" s="110">
        <f t="array" ref="F79">SUM(IF(ISBLANK('Codes published on the homepage'!G$5:G$805),0,IF('Codes published on the homepage'!G$5:G$805='Specifier frequency published'!$A79,1,0)))</f>
        <v>0</v>
      </c>
      <c r="G79" s="111" t="str">
        <f>" "&amp;VLOOKUP($A79,[0]!Qualifier,COLUMN(G79)/2+1)</f>
        <v xml:space="preserve"> </v>
      </c>
      <c r="H79" s="110">
        <f t="array" ref="H79">SUM(IF(ISBLANK('Codes published on the homepage'!H$5:H$805),0,IF('Codes published on the homepage'!H$5:H$805='Specifier frequency published'!$A79,1,0)))</f>
        <v>0</v>
      </c>
      <c r="I79" s="111" t="str">
        <f>" "&amp;VLOOKUP($A79,[0]!Qualifier,COLUMN(I79)/2+1)</f>
        <v xml:space="preserve"> </v>
      </c>
      <c r="J79" s="110">
        <f t="array" ref="J79">SUM(IF(ISBLANK('Codes published on the homepage'!I$5:I$805),0,IF('Codes published on the homepage'!I$5:I$805='Specifier frequency published'!$A79,1,0)))</f>
        <v>0</v>
      </c>
      <c r="K79" s="111" t="str">
        <f>" "&amp;VLOOKUP($A79,[0]!Qualifier,COLUMN(K79)/2+1)</f>
        <v xml:space="preserve"> </v>
      </c>
      <c r="L79" s="110">
        <f t="array" ref="L79">SUM(IF(ISBLANK('Codes published on the homepage'!J$5:J$805),0,IF('Codes published on the homepage'!J$5:J$805='Specifier frequency published'!$A79,1,0)))</f>
        <v>0</v>
      </c>
      <c r="M79" s="97" t="str">
        <f>" "&amp;VLOOKUP($A79,[0]!Qualifier,COLUMN(M79)/2+1)</f>
        <v xml:space="preserve"> </v>
      </c>
      <c r="N79" s="110">
        <f t="array" ref="N79">SUM(IF(ISBLANK('Codes published on the homepage'!K$5:K$805),0,IF('Codes published on the homepage'!K$5:K$805='Specifier frequency published'!$A79,1,0)))</f>
        <v>0</v>
      </c>
      <c r="O79" s="97" t="str">
        <f>" "&amp;VLOOKUP($A79,[0]!Qualifier,COLUMN(O79)/2+1)</f>
        <v xml:space="preserve"> </v>
      </c>
      <c r="P79" s="110">
        <f t="array" ref="P79">SUM(IF(ISBLANK('Codes published on the homepage'!L$5:L$805),0,IF('Codes published on the homepage'!L$5:L$805='Specifier frequency published'!$A79,1,0)))</f>
        <v>0</v>
      </c>
      <c r="Q79" s="111" t="str">
        <f>" "&amp;VLOOKUP($A79,[0]!Qualifier,COLUMN(Q79)/2+1)</f>
        <v xml:space="preserve"> </v>
      </c>
      <c r="R79" s="110">
        <f t="array" ref="R79">SUM(IF(ISBLANK('Codes published on the homepage'!M$5:M$805),0,IF('Codes published on the homepage'!M$5:M$805='Specifier frequency published'!$A79,1,0)))</f>
        <v>0</v>
      </c>
      <c r="S79" s="97" t="str">
        <f>" "&amp;VLOOKUP($A79,[0]!Qualifier,COLUMN(S79)/2+1)</f>
        <v xml:space="preserve"> </v>
      </c>
      <c r="T79" s="110">
        <f t="array" ref="T79">SUM(IF(ISBLANK('Codes published on the homepage'!N$5:N$805),0,IF('Codes published on the homepage'!N$5:N$805='Specifier frequency published'!$A79,1,0)))</f>
        <v>0</v>
      </c>
      <c r="U79" s="111" t="str">
        <f>" "&amp;VLOOKUP($A79,[0]!Qualifier,COLUMN(U79)/2+1)</f>
        <v xml:space="preserve"> </v>
      </c>
      <c r="V79" s="110">
        <f t="array" ref="V79">SUM(IF(ISBLANK('Codes published on the homepage'!O$5:O$805),0,IF('Codes published on the homepage'!O$5:O$805='Specifier frequency published'!$A79,1,0)))</f>
        <v>0</v>
      </c>
      <c r="W79" s="111" t="str">
        <f>" "&amp;VLOOKUP($A79,[0]!Qualifier,COLUMN(W79)/2+1)</f>
        <v xml:space="preserve"> </v>
      </c>
      <c r="X79" s="110">
        <f t="array" ref="X79">SUM(IF(ISBLANK('Codes published on the homepage'!P$5:P$805),0,IF('Codes published on the homepage'!P$5:P$805='Specifier frequency published'!$A79,1,0)))</f>
        <v>0</v>
      </c>
      <c r="Y79" s="97" t="str">
        <f>" "&amp;VLOOKUP($A79,[0]!Qualifier,COLUMN(Y79)/2+1)</f>
        <v xml:space="preserve"> </v>
      </c>
      <c r="Z79" s="110">
        <f t="array" ref="Z79">SUM(IF(ISBLANK('Codes published on the homepage'!Q$5:Q$805),0,IF('Codes published on the homepage'!Q$5:Q$805='Specifier frequency published'!$A79,1,0)))</f>
        <v>0</v>
      </c>
      <c r="AA79" s="111" t="str">
        <f>" "&amp;VLOOKUP($A79,[0]!Qualifier,COLUMN(AA79)/2+1)</f>
        <v xml:space="preserve"> </v>
      </c>
      <c r="AB79" s="110">
        <f t="array" ref="AB79">SUM(IF(ISBLANK('Codes published on the homepage'!R$5:R$805),0,IF('Codes published on the homepage'!R$5:R$805='Specifier frequency published'!$A79,1,0)))</f>
        <v>0</v>
      </c>
      <c r="AC79" s="97" t="str">
        <f>" "&amp;VLOOKUP($A79,[0]!Qualifier,COLUMN(AC79)/2+1)</f>
        <v xml:space="preserve"> </v>
      </c>
      <c r="AD79" s="110">
        <f t="array" ref="AD79">SUM(IF(ISBLANK('Codes published on the homepage'!S$5:S$805),0,IF('Codes published on the homepage'!S$5:S$805='Specifier frequency published'!$A79,1,0)))</f>
        <v>0</v>
      </c>
      <c r="AE79" s="111" t="str">
        <f>" "&amp;VLOOKUP($A79,[0]!Qualifier,COLUMN(AE79)/2+1)</f>
        <v xml:space="preserve"> </v>
      </c>
      <c r="AF79" s="110">
        <f t="array" ref="AF79">SUM(IF(ISBLANK('Codes published on the homepage'!T$5:T$805),0,IF('Codes published on the homepage'!T$5:T$805='Specifier frequency published'!$A79,1,0)))</f>
        <v>0</v>
      </c>
      <c r="AG79" s="97" t="str">
        <f>" "&amp;VLOOKUP($A79,[0]!Qualifier,COLUMN(AG79)/2+1)</f>
        <v xml:space="preserve"> </v>
      </c>
      <c r="AH79" s="110">
        <f t="array" ref="AH79">SUM(IF(ISBLANK('Codes published on the homepage'!U$5:U$805),0,IF('Codes published on the homepage'!U$5:U$805='Specifier frequency published'!$A79,1,0)))</f>
        <v>0</v>
      </c>
      <c r="AI79" s="149" t="str">
        <f>" "&amp;VLOOKUP($A79,[0]!Qualifier,COLUMN(AI79)/2+1)</f>
        <v xml:space="preserve"> </v>
      </c>
      <c r="AJ79" s="110">
        <f t="array" ref="AJ79">SUM(IF(ISBLANK('Codes published on the homepage'!V$5:V$805),0,IF('Codes published on the homepage'!V$5:V$805='Specifier frequency published'!$A79,1,0)))</f>
        <v>0</v>
      </c>
      <c r="AK79" s="97" t="str">
        <f>" "&amp;VLOOKUP($A79,[0]!Qualifier,COLUMN(AK79)/2+1)</f>
        <v xml:space="preserve"> </v>
      </c>
      <c r="AL79" s="254">
        <f t="array" ref="AL79">SUM(IF(ISBLANK('Codes published on the homepage'!W$5:W$805),0,IF('Codes published on the homepage'!W$5:W$805='Specifier frequency published'!$A79,1,0)))</f>
        <v>0</v>
      </c>
      <c r="AM79" s="111" t="str">
        <f>" "&amp;VLOOKUP($A79,[0]!Qualifier,COLUMN(AM79)/2+1)</f>
        <v xml:space="preserve"> </v>
      </c>
    </row>
    <row r="80" spans="1:39" x14ac:dyDescent="0.35">
      <c r="A80">
        <v>75</v>
      </c>
      <c r="B80" s="110">
        <f t="array" ref="B80">SUM(IF('Codes published on the homepage'!E$6:E$805='Specifier frequency published'!$A80,1,0))</f>
        <v>0</v>
      </c>
      <c r="C80" s="111" t="str">
        <f>" "&amp;VLOOKUP($A80,[0]!Qualifier,COLUMN(C80)-1)</f>
        <v xml:space="preserve"> </v>
      </c>
      <c r="D80" s="110">
        <f t="array" ref="D80">SUM(IF(ISBLANK('Codes published on the homepage'!F$5:F$805),0,IF('Codes published on the homepage'!F$5:F$805='Specifier frequency published'!$A80,1,0)))</f>
        <v>0</v>
      </c>
      <c r="E80" s="111" t="str">
        <f>" "&amp;VLOOKUP($A80,[0]!Qualifier,COLUMN(E80)/2+1)</f>
        <v xml:space="preserve"> </v>
      </c>
      <c r="F80" s="110">
        <f t="array" ref="F80">SUM(IF(ISBLANK('Codes published on the homepage'!G$5:G$805),0,IF('Codes published on the homepage'!G$5:G$805='Specifier frequency published'!$A80,1,0)))</f>
        <v>0</v>
      </c>
      <c r="G80" s="111" t="str">
        <f>" "&amp;VLOOKUP($A80,[0]!Qualifier,COLUMN(G80)/2+1)</f>
        <v xml:space="preserve"> </v>
      </c>
      <c r="H80" s="110">
        <f t="array" ref="H80">SUM(IF(ISBLANK('Codes published on the homepage'!H$5:H$805),0,IF('Codes published on the homepage'!H$5:H$805='Specifier frequency published'!$A80,1,0)))</f>
        <v>0</v>
      </c>
      <c r="I80" s="111" t="str">
        <f>" "&amp;VLOOKUP($A80,[0]!Qualifier,COLUMN(I80)/2+1)</f>
        <v xml:space="preserve"> </v>
      </c>
      <c r="J80" s="110">
        <f t="array" ref="J80">SUM(IF(ISBLANK('Codes published on the homepage'!I$5:I$805),0,IF('Codes published on the homepage'!I$5:I$805='Specifier frequency published'!$A80,1,0)))</f>
        <v>0</v>
      </c>
      <c r="K80" s="111" t="str">
        <f>" "&amp;VLOOKUP($A80,[0]!Qualifier,COLUMN(K80)/2+1)</f>
        <v xml:space="preserve"> </v>
      </c>
      <c r="L80" s="110">
        <f t="array" ref="L80">SUM(IF(ISBLANK('Codes published on the homepage'!J$5:J$805),0,IF('Codes published on the homepage'!J$5:J$805='Specifier frequency published'!$A80,1,0)))</f>
        <v>0</v>
      </c>
      <c r="M80" s="97" t="str">
        <f>" "&amp;VLOOKUP($A80,[0]!Qualifier,COLUMN(M80)/2+1)</f>
        <v xml:space="preserve"> </v>
      </c>
      <c r="N80" s="110">
        <f t="array" ref="N80">SUM(IF(ISBLANK('Codes published on the homepage'!K$5:K$805),0,IF('Codes published on the homepage'!K$5:K$805='Specifier frequency published'!$A80,1,0)))</f>
        <v>0</v>
      </c>
      <c r="O80" s="97" t="str">
        <f>" "&amp;VLOOKUP($A80,[0]!Qualifier,COLUMN(O80)/2+1)</f>
        <v xml:space="preserve"> </v>
      </c>
      <c r="P80" s="110">
        <f t="array" ref="P80">SUM(IF(ISBLANK('Codes published on the homepage'!L$5:L$805),0,IF('Codes published on the homepage'!L$5:L$805='Specifier frequency published'!$A80,1,0)))</f>
        <v>0</v>
      </c>
      <c r="Q80" s="111" t="str">
        <f>" "&amp;VLOOKUP($A80,[0]!Qualifier,COLUMN(Q80)/2+1)</f>
        <v xml:space="preserve"> </v>
      </c>
      <c r="R80" s="110">
        <f t="array" ref="R80">SUM(IF(ISBLANK('Codes published on the homepage'!M$5:M$805),0,IF('Codes published on the homepage'!M$5:M$805='Specifier frequency published'!$A80,1,0)))</f>
        <v>0</v>
      </c>
      <c r="S80" s="97" t="str">
        <f>" "&amp;VLOOKUP($A80,[0]!Qualifier,COLUMN(S80)/2+1)</f>
        <v xml:space="preserve"> </v>
      </c>
      <c r="T80" s="110">
        <f t="array" ref="T80">SUM(IF(ISBLANK('Codes published on the homepage'!N$5:N$805),0,IF('Codes published on the homepage'!N$5:N$805='Specifier frequency published'!$A80,1,0)))</f>
        <v>0</v>
      </c>
      <c r="U80" s="111" t="str">
        <f>" "&amp;VLOOKUP($A80,[0]!Qualifier,COLUMN(U80)/2+1)</f>
        <v xml:space="preserve"> </v>
      </c>
      <c r="V80" s="110">
        <f t="array" ref="V80">SUM(IF(ISBLANK('Codes published on the homepage'!O$5:O$805),0,IF('Codes published on the homepage'!O$5:O$805='Specifier frequency published'!$A80,1,0)))</f>
        <v>0</v>
      </c>
      <c r="W80" s="111" t="str">
        <f>" "&amp;VLOOKUP($A80,[0]!Qualifier,COLUMN(W80)/2+1)</f>
        <v xml:space="preserve"> </v>
      </c>
      <c r="X80" s="110">
        <f t="array" ref="X80">SUM(IF(ISBLANK('Codes published on the homepage'!P$5:P$805),0,IF('Codes published on the homepage'!P$5:P$805='Specifier frequency published'!$A80,1,0)))</f>
        <v>0</v>
      </c>
      <c r="Y80" s="97" t="str">
        <f>" "&amp;VLOOKUP($A80,[0]!Qualifier,COLUMN(Y80)/2+1)</f>
        <v xml:space="preserve"> </v>
      </c>
      <c r="Z80" s="110">
        <f t="array" ref="Z80">SUM(IF(ISBLANK('Codes published on the homepage'!Q$5:Q$805),0,IF('Codes published on the homepage'!Q$5:Q$805='Specifier frequency published'!$A80,1,0)))</f>
        <v>0</v>
      </c>
      <c r="AA80" s="111" t="str">
        <f>" "&amp;VLOOKUP($A80,[0]!Qualifier,COLUMN(AA80)/2+1)</f>
        <v xml:space="preserve"> </v>
      </c>
      <c r="AB80" s="110">
        <f t="array" ref="AB80">SUM(IF(ISBLANK('Codes published on the homepage'!R$5:R$805),0,IF('Codes published on the homepage'!R$5:R$805='Specifier frequency published'!$A80,1,0)))</f>
        <v>0</v>
      </c>
      <c r="AC80" s="97" t="str">
        <f>" "&amp;VLOOKUP($A80,[0]!Qualifier,COLUMN(AC80)/2+1)</f>
        <v xml:space="preserve"> </v>
      </c>
      <c r="AD80" s="110">
        <f t="array" ref="AD80">SUM(IF(ISBLANK('Codes published on the homepage'!S$5:S$805),0,IF('Codes published on the homepage'!S$5:S$805='Specifier frequency published'!$A80,1,0)))</f>
        <v>0</v>
      </c>
      <c r="AE80" s="111" t="str">
        <f>" "&amp;VLOOKUP($A80,[0]!Qualifier,COLUMN(AE80)/2+1)</f>
        <v xml:space="preserve"> </v>
      </c>
      <c r="AF80" s="110">
        <f t="array" ref="AF80">SUM(IF(ISBLANK('Codes published on the homepage'!T$5:T$805),0,IF('Codes published on the homepage'!T$5:T$805='Specifier frequency published'!$A80,1,0)))</f>
        <v>0</v>
      </c>
      <c r="AG80" s="97" t="str">
        <f>" "&amp;VLOOKUP($A80,[0]!Qualifier,COLUMN(AG80)/2+1)</f>
        <v xml:space="preserve"> </v>
      </c>
      <c r="AH80" s="110">
        <f t="array" ref="AH80">SUM(IF(ISBLANK('Codes published on the homepage'!U$5:U$805),0,IF('Codes published on the homepage'!U$5:U$805='Specifier frequency published'!$A80,1,0)))</f>
        <v>0</v>
      </c>
      <c r="AI80" s="149" t="str">
        <f>" "&amp;VLOOKUP($A80,[0]!Qualifier,COLUMN(AI80)/2+1)</f>
        <v xml:space="preserve"> </v>
      </c>
      <c r="AJ80" s="110">
        <f t="array" ref="AJ80">SUM(IF(ISBLANK('Codes published on the homepage'!V$5:V$805),0,IF('Codes published on the homepage'!V$5:V$805='Specifier frequency published'!$A80,1,0)))</f>
        <v>0</v>
      </c>
      <c r="AK80" s="97" t="str">
        <f>" "&amp;VLOOKUP($A80,[0]!Qualifier,COLUMN(AK80)/2+1)</f>
        <v xml:space="preserve"> </v>
      </c>
      <c r="AL80" s="254">
        <f t="array" ref="AL80">SUM(IF(ISBLANK('Codes published on the homepage'!W$5:W$805),0,IF('Codes published on the homepage'!W$5:W$805='Specifier frequency published'!$A80,1,0)))</f>
        <v>0</v>
      </c>
      <c r="AM80" s="111" t="str">
        <f>" "&amp;VLOOKUP($A80,[0]!Qualifier,COLUMN(AM80)/2+1)</f>
        <v xml:space="preserve"> </v>
      </c>
    </row>
    <row r="81" spans="1:39" x14ac:dyDescent="0.35">
      <c r="A81">
        <v>76</v>
      </c>
      <c r="B81" s="110">
        <f t="array" ref="B81">SUM(IF('Codes published on the homepage'!E$6:E$805='Specifier frequency published'!$A81,1,0))</f>
        <v>0</v>
      </c>
      <c r="C81" s="111" t="str">
        <f>" "&amp;VLOOKUP($A81,[0]!Qualifier,COLUMN(C81)-1)</f>
        <v xml:space="preserve"> </v>
      </c>
      <c r="D81" s="110">
        <f t="array" ref="D81">SUM(IF(ISBLANK('Codes published on the homepage'!F$5:F$805),0,IF('Codes published on the homepage'!F$5:F$805='Specifier frequency published'!$A81,1,0)))</f>
        <v>0</v>
      </c>
      <c r="E81" s="111" t="str">
        <f>" "&amp;VLOOKUP($A81,[0]!Qualifier,COLUMN(E81)/2+1)</f>
        <v xml:space="preserve"> </v>
      </c>
      <c r="F81" s="110">
        <f t="array" ref="F81">SUM(IF(ISBLANK('Codes published on the homepage'!G$5:G$805),0,IF('Codes published on the homepage'!G$5:G$805='Specifier frequency published'!$A81,1,0)))</f>
        <v>0</v>
      </c>
      <c r="G81" s="111" t="str">
        <f>" "&amp;VLOOKUP($A81,[0]!Qualifier,COLUMN(G81)/2+1)</f>
        <v xml:space="preserve"> </v>
      </c>
      <c r="H81" s="110">
        <f t="array" ref="H81">SUM(IF(ISBLANK('Codes published on the homepage'!H$5:H$805),0,IF('Codes published on the homepage'!H$5:H$805='Specifier frequency published'!$A81,1,0)))</f>
        <v>0</v>
      </c>
      <c r="I81" s="111" t="str">
        <f>" "&amp;VLOOKUP($A81,[0]!Qualifier,COLUMN(I81)/2+1)</f>
        <v xml:space="preserve"> </v>
      </c>
      <c r="J81" s="110">
        <f t="array" ref="J81">SUM(IF(ISBLANK('Codes published on the homepage'!I$5:I$805),0,IF('Codes published on the homepage'!I$5:I$805='Specifier frequency published'!$A81,1,0)))</f>
        <v>0</v>
      </c>
      <c r="K81" s="111" t="str">
        <f>" "&amp;VLOOKUP($A81,[0]!Qualifier,COLUMN(K81)/2+1)</f>
        <v xml:space="preserve"> </v>
      </c>
      <c r="L81" s="110">
        <f t="array" ref="L81">SUM(IF(ISBLANK('Codes published on the homepage'!J$5:J$805),0,IF('Codes published on the homepage'!J$5:J$805='Specifier frequency published'!$A81,1,0)))</f>
        <v>0</v>
      </c>
      <c r="M81" s="97" t="str">
        <f>" "&amp;VLOOKUP($A81,[0]!Qualifier,COLUMN(M81)/2+1)</f>
        <v xml:space="preserve"> </v>
      </c>
      <c r="N81" s="110">
        <f t="array" ref="N81">SUM(IF(ISBLANK('Codes published on the homepage'!K$5:K$805),0,IF('Codes published on the homepage'!K$5:K$805='Specifier frequency published'!$A81,1,0)))</f>
        <v>0</v>
      </c>
      <c r="O81" s="97" t="str">
        <f>" "&amp;VLOOKUP($A81,[0]!Qualifier,COLUMN(O81)/2+1)</f>
        <v xml:space="preserve"> </v>
      </c>
      <c r="P81" s="110">
        <f t="array" ref="P81">SUM(IF(ISBLANK('Codes published on the homepage'!L$5:L$805),0,IF('Codes published on the homepage'!L$5:L$805='Specifier frequency published'!$A81,1,0)))</f>
        <v>0</v>
      </c>
      <c r="Q81" s="111" t="str">
        <f>" "&amp;VLOOKUP($A81,[0]!Qualifier,COLUMN(Q81)/2+1)</f>
        <v xml:space="preserve"> </v>
      </c>
      <c r="R81" s="110">
        <f t="array" ref="R81">SUM(IF(ISBLANK('Codes published on the homepage'!M$5:M$805),0,IF('Codes published on the homepage'!M$5:M$805='Specifier frequency published'!$A81,1,0)))</f>
        <v>0</v>
      </c>
      <c r="S81" s="97" t="str">
        <f>" "&amp;VLOOKUP($A81,[0]!Qualifier,COLUMN(S81)/2+1)</f>
        <v xml:space="preserve"> </v>
      </c>
      <c r="T81" s="110">
        <f t="array" ref="T81">SUM(IF(ISBLANK('Codes published on the homepage'!N$5:N$805),0,IF('Codes published on the homepage'!N$5:N$805='Specifier frequency published'!$A81,1,0)))</f>
        <v>0</v>
      </c>
      <c r="U81" s="111" t="str">
        <f>" "&amp;VLOOKUP($A81,[0]!Qualifier,COLUMN(U81)/2+1)</f>
        <v xml:space="preserve"> </v>
      </c>
      <c r="V81" s="110">
        <f t="array" ref="V81">SUM(IF(ISBLANK('Codes published on the homepage'!O$5:O$805),0,IF('Codes published on the homepage'!O$5:O$805='Specifier frequency published'!$A81,1,0)))</f>
        <v>0</v>
      </c>
      <c r="W81" s="111" t="str">
        <f>" "&amp;VLOOKUP($A81,[0]!Qualifier,COLUMN(W81)/2+1)</f>
        <v xml:space="preserve"> </v>
      </c>
      <c r="X81" s="110">
        <f t="array" ref="X81">SUM(IF(ISBLANK('Codes published on the homepage'!P$5:P$805),0,IF('Codes published on the homepage'!P$5:P$805='Specifier frequency published'!$A81,1,0)))</f>
        <v>0</v>
      </c>
      <c r="Y81" s="97" t="str">
        <f>" "&amp;VLOOKUP($A81,[0]!Qualifier,COLUMN(Y81)/2+1)</f>
        <v xml:space="preserve"> </v>
      </c>
      <c r="Z81" s="110">
        <f t="array" ref="Z81">SUM(IF(ISBLANK('Codes published on the homepage'!Q$5:Q$805),0,IF('Codes published on the homepage'!Q$5:Q$805='Specifier frequency published'!$A81,1,0)))</f>
        <v>0</v>
      </c>
      <c r="AA81" s="111" t="str">
        <f>" "&amp;VLOOKUP($A81,[0]!Qualifier,COLUMN(AA81)/2+1)</f>
        <v xml:space="preserve"> </v>
      </c>
      <c r="AB81" s="110">
        <f t="array" ref="AB81">SUM(IF(ISBLANK('Codes published on the homepage'!R$5:R$805),0,IF('Codes published on the homepage'!R$5:R$805='Specifier frequency published'!$A81,1,0)))</f>
        <v>0</v>
      </c>
      <c r="AC81" s="97" t="str">
        <f>" "&amp;VLOOKUP($A81,[0]!Qualifier,COLUMN(AC81)/2+1)</f>
        <v xml:space="preserve"> </v>
      </c>
      <c r="AD81" s="110">
        <f t="array" ref="AD81">SUM(IF(ISBLANK('Codes published on the homepage'!S$5:S$805),0,IF('Codes published on the homepage'!S$5:S$805='Specifier frequency published'!$A81,1,0)))</f>
        <v>0</v>
      </c>
      <c r="AE81" s="111" t="str">
        <f>" "&amp;VLOOKUP($A81,[0]!Qualifier,COLUMN(AE81)/2+1)</f>
        <v xml:space="preserve"> </v>
      </c>
      <c r="AF81" s="110">
        <f t="array" ref="AF81">SUM(IF(ISBLANK('Codes published on the homepage'!T$5:T$805),0,IF('Codes published on the homepage'!T$5:T$805='Specifier frequency published'!$A81,1,0)))</f>
        <v>0</v>
      </c>
      <c r="AG81" s="97" t="str">
        <f>" "&amp;VLOOKUP($A81,[0]!Qualifier,COLUMN(AG81)/2+1)</f>
        <v xml:space="preserve"> </v>
      </c>
      <c r="AH81" s="110">
        <f t="array" ref="AH81">SUM(IF(ISBLANK('Codes published on the homepage'!U$5:U$805),0,IF('Codes published on the homepage'!U$5:U$805='Specifier frequency published'!$A81,1,0)))</f>
        <v>0</v>
      </c>
      <c r="AI81" s="149" t="str">
        <f>" "&amp;VLOOKUP($A81,[0]!Qualifier,COLUMN(AI81)/2+1)</f>
        <v xml:space="preserve"> </v>
      </c>
      <c r="AJ81" s="110">
        <f t="array" ref="AJ81">SUM(IF(ISBLANK('Codes published on the homepage'!V$5:V$805),0,IF('Codes published on the homepage'!V$5:V$805='Specifier frequency published'!$A81,1,0)))</f>
        <v>0</v>
      </c>
      <c r="AK81" s="97" t="str">
        <f>" "&amp;VLOOKUP($A81,[0]!Qualifier,COLUMN(AK81)/2+1)</f>
        <v xml:space="preserve"> </v>
      </c>
      <c r="AL81" s="254">
        <f t="array" ref="AL81">SUM(IF(ISBLANK('Codes published on the homepage'!W$5:W$805),0,IF('Codes published on the homepage'!W$5:W$805='Specifier frequency published'!$A81,1,0)))</f>
        <v>0</v>
      </c>
      <c r="AM81" s="111" t="str">
        <f>" "&amp;VLOOKUP($A81,[0]!Qualifier,COLUMN(AM81)/2+1)</f>
        <v xml:space="preserve"> </v>
      </c>
    </row>
    <row r="82" spans="1:39" x14ac:dyDescent="0.35">
      <c r="A82">
        <v>77</v>
      </c>
      <c r="B82" s="110">
        <f t="array" ref="B82">SUM(IF('Codes published on the homepage'!E$6:E$805='Specifier frequency published'!$A82,1,0))</f>
        <v>0</v>
      </c>
      <c r="C82" s="111" t="str">
        <f>" "&amp;VLOOKUP($A82,[0]!Qualifier,COLUMN(C82)-1)</f>
        <v xml:space="preserve"> </v>
      </c>
      <c r="D82" s="110">
        <f t="array" ref="D82">SUM(IF(ISBLANK('Codes published on the homepage'!F$5:F$805),0,IF('Codes published on the homepage'!F$5:F$805='Specifier frequency published'!$A82,1,0)))</f>
        <v>0</v>
      </c>
      <c r="E82" s="111" t="str">
        <f>" "&amp;VLOOKUP($A82,[0]!Qualifier,COLUMN(E82)/2+1)</f>
        <v xml:space="preserve"> </v>
      </c>
      <c r="F82" s="110">
        <f t="array" ref="F82">SUM(IF(ISBLANK('Codes published on the homepage'!G$5:G$805),0,IF('Codes published on the homepage'!G$5:G$805='Specifier frequency published'!$A82,1,0)))</f>
        <v>0</v>
      </c>
      <c r="G82" s="111" t="str">
        <f>" "&amp;VLOOKUP($A82,[0]!Qualifier,COLUMN(G82)/2+1)</f>
        <v xml:space="preserve"> </v>
      </c>
      <c r="H82" s="110">
        <f t="array" ref="H82">SUM(IF(ISBLANK('Codes published on the homepage'!H$5:H$805),0,IF('Codes published on the homepage'!H$5:H$805='Specifier frequency published'!$A82,1,0)))</f>
        <v>0</v>
      </c>
      <c r="I82" s="111" t="str">
        <f>" "&amp;VLOOKUP($A82,[0]!Qualifier,COLUMN(I82)/2+1)</f>
        <v xml:space="preserve"> </v>
      </c>
      <c r="J82" s="110">
        <f t="array" ref="J82">SUM(IF(ISBLANK('Codes published on the homepage'!I$5:I$805),0,IF('Codes published on the homepage'!I$5:I$805='Specifier frequency published'!$A82,1,0)))</f>
        <v>0</v>
      </c>
      <c r="K82" s="111" t="str">
        <f>" "&amp;VLOOKUP($A82,[0]!Qualifier,COLUMN(K82)/2+1)</f>
        <v xml:space="preserve"> </v>
      </c>
      <c r="L82" s="110">
        <f t="array" ref="L82">SUM(IF(ISBLANK('Codes published on the homepage'!J$5:J$805),0,IF('Codes published on the homepage'!J$5:J$805='Specifier frequency published'!$A82,1,0)))</f>
        <v>0</v>
      </c>
      <c r="M82" s="97" t="str">
        <f>" "&amp;VLOOKUP($A82,[0]!Qualifier,COLUMN(M82)/2+1)</f>
        <v xml:space="preserve"> </v>
      </c>
      <c r="N82" s="110">
        <f t="array" ref="N82">SUM(IF(ISBLANK('Codes published on the homepage'!K$5:K$805),0,IF('Codes published on the homepage'!K$5:K$805='Specifier frequency published'!$A82,1,0)))</f>
        <v>0</v>
      </c>
      <c r="O82" s="97" t="str">
        <f>" "&amp;VLOOKUP($A82,[0]!Qualifier,COLUMN(O82)/2+1)</f>
        <v xml:space="preserve"> </v>
      </c>
      <c r="P82" s="110">
        <f t="array" ref="P82">SUM(IF(ISBLANK('Codes published on the homepage'!L$5:L$805),0,IF('Codes published on the homepage'!L$5:L$805='Specifier frequency published'!$A82,1,0)))</f>
        <v>0</v>
      </c>
      <c r="Q82" s="111" t="str">
        <f>" "&amp;VLOOKUP($A82,[0]!Qualifier,COLUMN(Q82)/2+1)</f>
        <v xml:space="preserve"> </v>
      </c>
      <c r="R82" s="110">
        <f t="array" ref="R82">SUM(IF(ISBLANK('Codes published on the homepage'!M$5:M$805),0,IF('Codes published on the homepage'!M$5:M$805='Specifier frequency published'!$A82,1,0)))</f>
        <v>0</v>
      </c>
      <c r="S82" s="97" t="str">
        <f>" "&amp;VLOOKUP($A82,[0]!Qualifier,COLUMN(S82)/2+1)</f>
        <v xml:space="preserve"> </v>
      </c>
      <c r="T82" s="110">
        <f t="array" ref="T82">SUM(IF(ISBLANK('Codes published on the homepage'!N$5:N$805),0,IF('Codes published on the homepage'!N$5:N$805='Specifier frequency published'!$A82,1,0)))</f>
        <v>0</v>
      </c>
      <c r="U82" s="111" t="str">
        <f>" "&amp;VLOOKUP($A82,[0]!Qualifier,COLUMN(U82)/2+1)</f>
        <v xml:space="preserve"> </v>
      </c>
      <c r="V82" s="110">
        <f t="array" ref="V82">SUM(IF(ISBLANK('Codes published on the homepage'!O$5:O$805),0,IF('Codes published on the homepage'!O$5:O$805='Specifier frequency published'!$A82,1,0)))</f>
        <v>0</v>
      </c>
      <c r="W82" s="111" t="str">
        <f>" "&amp;VLOOKUP($A82,[0]!Qualifier,COLUMN(W82)/2+1)</f>
        <v xml:space="preserve"> </v>
      </c>
      <c r="X82" s="110">
        <f t="array" ref="X82">SUM(IF(ISBLANK('Codes published on the homepage'!P$5:P$805),0,IF('Codes published on the homepage'!P$5:P$805='Specifier frequency published'!$A82,1,0)))</f>
        <v>0</v>
      </c>
      <c r="Y82" s="97" t="str">
        <f>" "&amp;VLOOKUP($A82,[0]!Qualifier,COLUMN(Y82)/2+1)</f>
        <v xml:space="preserve"> </v>
      </c>
      <c r="Z82" s="110">
        <f t="array" ref="Z82">SUM(IF(ISBLANK('Codes published on the homepage'!Q$5:Q$805),0,IF('Codes published on the homepage'!Q$5:Q$805='Specifier frequency published'!$A82,1,0)))</f>
        <v>0</v>
      </c>
      <c r="AA82" s="111" t="str">
        <f>" "&amp;VLOOKUP($A82,[0]!Qualifier,COLUMN(AA82)/2+1)</f>
        <v xml:space="preserve"> </v>
      </c>
      <c r="AB82" s="110">
        <f t="array" ref="AB82">SUM(IF(ISBLANK('Codes published on the homepage'!R$5:R$805),0,IF('Codes published on the homepage'!R$5:R$805='Specifier frequency published'!$A82,1,0)))</f>
        <v>0</v>
      </c>
      <c r="AC82" s="97" t="str">
        <f>" "&amp;VLOOKUP($A82,[0]!Qualifier,COLUMN(AC82)/2+1)</f>
        <v xml:space="preserve"> </v>
      </c>
      <c r="AD82" s="110">
        <f t="array" ref="AD82">SUM(IF(ISBLANK('Codes published on the homepage'!S$5:S$805),0,IF('Codes published on the homepage'!S$5:S$805='Specifier frequency published'!$A82,1,0)))</f>
        <v>0</v>
      </c>
      <c r="AE82" s="111" t="str">
        <f>" "&amp;VLOOKUP($A82,[0]!Qualifier,COLUMN(AE82)/2+1)</f>
        <v xml:space="preserve"> </v>
      </c>
      <c r="AF82" s="110">
        <f t="array" ref="AF82">SUM(IF(ISBLANK('Codes published on the homepage'!T$5:T$805),0,IF('Codes published on the homepage'!T$5:T$805='Specifier frequency published'!$A82,1,0)))</f>
        <v>0</v>
      </c>
      <c r="AG82" s="97" t="str">
        <f>" "&amp;VLOOKUP($A82,[0]!Qualifier,COLUMN(AG82)/2+1)</f>
        <v xml:space="preserve"> </v>
      </c>
      <c r="AH82" s="110">
        <f t="array" ref="AH82">SUM(IF(ISBLANK('Codes published on the homepage'!U$5:U$805),0,IF('Codes published on the homepage'!U$5:U$805='Specifier frequency published'!$A82,1,0)))</f>
        <v>0</v>
      </c>
      <c r="AI82" s="149" t="str">
        <f>" "&amp;VLOOKUP($A82,[0]!Qualifier,COLUMN(AI82)/2+1)</f>
        <v xml:space="preserve"> </v>
      </c>
      <c r="AJ82" s="110">
        <f t="array" ref="AJ82">SUM(IF(ISBLANK('Codes published on the homepage'!V$5:V$805),0,IF('Codes published on the homepage'!V$5:V$805='Specifier frequency published'!$A82,1,0)))</f>
        <v>0</v>
      </c>
      <c r="AK82" s="97" t="str">
        <f>" "&amp;VLOOKUP($A82,[0]!Qualifier,COLUMN(AK82)/2+1)</f>
        <v xml:space="preserve"> </v>
      </c>
      <c r="AL82" s="254">
        <f t="array" ref="AL82">SUM(IF(ISBLANK('Codes published on the homepage'!W$5:W$805),0,IF('Codes published on the homepage'!W$5:W$805='Specifier frequency published'!$A82,1,0)))</f>
        <v>0</v>
      </c>
      <c r="AM82" s="111" t="str">
        <f>" "&amp;VLOOKUP($A82,[0]!Qualifier,COLUMN(AM82)/2+1)</f>
        <v xml:space="preserve"> </v>
      </c>
    </row>
    <row r="83" spans="1:39" x14ac:dyDescent="0.35">
      <c r="A83">
        <v>78</v>
      </c>
      <c r="B83" s="110">
        <f t="array" ref="B83">SUM(IF('Codes published on the homepage'!E$6:E$805='Specifier frequency published'!$A83,1,0))</f>
        <v>0</v>
      </c>
      <c r="C83" s="111" t="str">
        <f>" "&amp;VLOOKUP($A83,[0]!Qualifier,COLUMN(C83)-1)</f>
        <v xml:space="preserve"> </v>
      </c>
      <c r="D83" s="110">
        <f t="array" ref="D83">SUM(IF(ISBLANK('Codes published on the homepage'!F$5:F$805),0,IF('Codes published on the homepage'!F$5:F$805='Specifier frequency published'!$A83,1,0)))</f>
        <v>0</v>
      </c>
      <c r="E83" s="111" t="str">
        <f>" "&amp;VLOOKUP($A83,[0]!Qualifier,COLUMN(E83)/2+1)</f>
        <v xml:space="preserve"> </v>
      </c>
      <c r="F83" s="110">
        <f t="array" ref="F83">SUM(IF(ISBLANK('Codes published on the homepage'!G$5:G$805),0,IF('Codes published on the homepage'!G$5:G$805='Specifier frequency published'!$A83,1,0)))</f>
        <v>0</v>
      </c>
      <c r="G83" s="111" t="str">
        <f>" "&amp;VLOOKUP($A83,[0]!Qualifier,COLUMN(G83)/2+1)</f>
        <v xml:space="preserve"> </v>
      </c>
      <c r="H83" s="110">
        <f t="array" ref="H83">SUM(IF(ISBLANK('Codes published on the homepage'!H$5:H$805),0,IF('Codes published on the homepage'!H$5:H$805='Specifier frequency published'!$A83,1,0)))</f>
        <v>0</v>
      </c>
      <c r="I83" s="111" t="str">
        <f>" "&amp;VLOOKUP($A83,[0]!Qualifier,COLUMN(I83)/2+1)</f>
        <v xml:space="preserve"> </v>
      </c>
      <c r="J83" s="110">
        <f t="array" ref="J83">SUM(IF(ISBLANK('Codes published on the homepage'!I$5:I$805),0,IF('Codes published on the homepage'!I$5:I$805='Specifier frequency published'!$A83,1,0)))</f>
        <v>0</v>
      </c>
      <c r="K83" s="111" t="str">
        <f>" "&amp;VLOOKUP($A83,[0]!Qualifier,COLUMN(K83)/2+1)</f>
        <v xml:space="preserve"> </v>
      </c>
      <c r="L83" s="110">
        <f t="array" ref="L83">SUM(IF(ISBLANK('Codes published on the homepage'!J$5:J$805),0,IF('Codes published on the homepage'!J$5:J$805='Specifier frequency published'!$A83,1,0)))</f>
        <v>0</v>
      </c>
      <c r="M83" s="97" t="str">
        <f>" "&amp;VLOOKUP($A83,[0]!Qualifier,COLUMN(M83)/2+1)</f>
        <v xml:space="preserve"> </v>
      </c>
      <c r="N83" s="110">
        <f t="array" ref="N83">SUM(IF(ISBLANK('Codes published on the homepage'!K$5:K$805),0,IF('Codes published on the homepage'!K$5:K$805='Specifier frequency published'!$A83,1,0)))</f>
        <v>0</v>
      </c>
      <c r="O83" s="97" t="str">
        <f>" "&amp;VLOOKUP($A83,[0]!Qualifier,COLUMN(O83)/2+1)</f>
        <v xml:space="preserve"> </v>
      </c>
      <c r="P83" s="110">
        <f t="array" ref="P83">SUM(IF(ISBLANK('Codes published on the homepage'!L$5:L$805),0,IF('Codes published on the homepage'!L$5:L$805='Specifier frequency published'!$A83,1,0)))</f>
        <v>0</v>
      </c>
      <c r="Q83" s="111" t="str">
        <f>" "&amp;VLOOKUP($A83,[0]!Qualifier,COLUMN(Q83)/2+1)</f>
        <v xml:space="preserve"> </v>
      </c>
      <c r="R83" s="110">
        <f t="array" ref="R83">SUM(IF(ISBLANK('Codes published on the homepage'!M$5:M$805),0,IF('Codes published on the homepage'!M$5:M$805='Specifier frequency published'!$A83,1,0)))</f>
        <v>0</v>
      </c>
      <c r="S83" s="97" t="str">
        <f>" "&amp;VLOOKUP($A83,[0]!Qualifier,COLUMN(S83)/2+1)</f>
        <v xml:space="preserve"> </v>
      </c>
      <c r="T83" s="110">
        <f t="array" ref="T83">SUM(IF(ISBLANK('Codes published on the homepage'!N$5:N$805),0,IF('Codes published on the homepage'!N$5:N$805='Specifier frequency published'!$A83,1,0)))</f>
        <v>0</v>
      </c>
      <c r="U83" s="111" t="str">
        <f>" "&amp;VLOOKUP($A83,[0]!Qualifier,COLUMN(U83)/2+1)</f>
        <v xml:space="preserve"> </v>
      </c>
      <c r="V83" s="110">
        <f t="array" ref="V83">SUM(IF(ISBLANK('Codes published on the homepage'!O$5:O$805),0,IF('Codes published on the homepage'!O$5:O$805='Specifier frequency published'!$A83,1,0)))</f>
        <v>0</v>
      </c>
      <c r="W83" s="111" t="str">
        <f>" "&amp;VLOOKUP($A83,[0]!Qualifier,COLUMN(W83)/2+1)</f>
        <v xml:space="preserve"> </v>
      </c>
      <c r="X83" s="110">
        <f t="array" ref="X83">SUM(IF(ISBLANK('Codes published on the homepage'!P$5:P$805),0,IF('Codes published on the homepage'!P$5:P$805='Specifier frequency published'!$A83,1,0)))</f>
        <v>0</v>
      </c>
      <c r="Y83" s="97" t="str">
        <f>" "&amp;VLOOKUP($A83,[0]!Qualifier,COLUMN(Y83)/2+1)</f>
        <v xml:space="preserve"> </v>
      </c>
      <c r="Z83" s="110">
        <f t="array" ref="Z83">SUM(IF(ISBLANK('Codes published on the homepage'!Q$5:Q$805),0,IF('Codes published on the homepage'!Q$5:Q$805='Specifier frequency published'!$A83,1,0)))</f>
        <v>0</v>
      </c>
      <c r="AA83" s="111" t="str">
        <f>" "&amp;VLOOKUP($A83,[0]!Qualifier,COLUMN(AA83)/2+1)</f>
        <v xml:space="preserve"> </v>
      </c>
      <c r="AB83" s="110">
        <f t="array" ref="AB83">SUM(IF(ISBLANK('Codes published on the homepage'!R$5:R$805),0,IF('Codes published on the homepage'!R$5:R$805='Specifier frequency published'!$A83,1,0)))</f>
        <v>0</v>
      </c>
      <c r="AC83" s="97" t="str">
        <f>" "&amp;VLOOKUP($A83,[0]!Qualifier,COLUMN(AC83)/2+1)</f>
        <v xml:space="preserve"> </v>
      </c>
      <c r="AD83" s="110">
        <f t="array" ref="AD83">SUM(IF(ISBLANK('Codes published on the homepage'!S$5:S$805),0,IF('Codes published on the homepage'!S$5:S$805='Specifier frequency published'!$A83,1,0)))</f>
        <v>0</v>
      </c>
      <c r="AE83" s="111" t="str">
        <f>" "&amp;VLOOKUP($A83,[0]!Qualifier,COLUMN(AE83)/2+1)</f>
        <v xml:space="preserve"> </v>
      </c>
      <c r="AF83" s="110">
        <f t="array" ref="AF83">SUM(IF(ISBLANK('Codes published on the homepage'!T$5:T$805),0,IF('Codes published on the homepage'!T$5:T$805='Specifier frequency published'!$A83,1,0)))</f>
        <v>0</v>
      </c>
      <c r="AG83" s="97" t="str">
        <f>" "&amp;VLOOKUP($A83,[0]!Qualifier,COLUMN(AG83)/2+1)</f>
        <v xml:space="preserve"> </v>
      </c>
      <c r="AH83" s="110">
        <f t="array" ref="AH83">SUM(IF(ISBLANK('Codes published on the homepage'!U$5:U$805),0,IF('Codes published on the homepage'!U$5:U$805='Specifier frequency published'!$A83,1,0)))</f>
        <v>0</v>
      </c>
      <c r="AI83" s="149" t="str">
        <f>" "&amp;VLOOKUP($A83,[0]!Qualifier,COLUMN(AI83)/2+1)</f>
        <v xml:space="preserve"> </v>
      </c>
      <c r="AJ83" s="110">
        <f t="array" ref="AJ83">SUM(IF(ISBLANK('Codes published on the homepage'!V$5:V$805),0,IF('Codes published on the homepage'!V$5:V$805='Specifier frequency published'!$A83,1,0)))</f>
        <v>0</v>
      </c>
      <c r="AK83" s="97" t="str">
        <f>" "&amp;VLOOKUP($A83,[0]!Qualifier,COLUMN(AK83)/2+1)</f>
        <v xml:space="preserve"> </v>
      </c>
      <c r="AL83" s="254">
        <f t="array" ref="AL83">SUM(IF(ISBLANK('Codes published on the homepage'!W$5:W$805),0,IF('Codes published on the homepage'!W$5:W$805='Specifier frequency published'!$A83,1,0)))</f>
        <v>0</v>
      </c>
      <c r="AM83" s="111" t="str">
        <f>" "&amp;VLOOKUP($A83,[0]!Qualifier,COLUMN(AM83)/2+1)</f>
        <v xml:space="preserve"> </v>
      </c>
    </row>
    <row r="84" spans="1:39" x14ac:dyDescent="0.35">
      <c r="A84">
        <v>79</v>
      </c>
      <c r="B84" s="110">
        <f t="array" ref="B84">SUM(IF('Codes published on the homepage'!E$6:E$805='Specifier frequency published'!$A84,1,0))</f>
        <v>0</v>
      </c>
      <c r="C84" s="111" t="str">
        <f>" "&amp;VLOOKUP($A84,[0]!Qualifier,COLUMN(C84)-1)</f>
        <v xml:space="preserve"> </v>
      </c>
      <c r="D84" s="110">
        <f t="array" ref="D84">SUM(IF(ISBLANK('Codes published on the homepage'!F$5:F$805),0,IF('Codes published on the homepage'!F$5:F$805='Specifier frequency published'!$A84,1,0)))</f>
        <v>0</v>
      </c>
      <c r="E84" s="111" t="str">
        <f>" "&amp;VLOOKUP($A84,[0]!Qualifier,COLUMN(E84)/2+1)</f>
        <v xml:space="preserve"> </v>
      </c>
      <c r="F84" s="110">
        <f t="array" ref="F84">SUM(IF(ISBLANK('Codes published on the homepage'!G$5:G$805),0,IF('Codes published on the homepage'!G$5:G$805='Specifier frequency published'!$A84,1,0)))</f>
        <v>0</v>
      </c>
      <c r="G84" s="111" t="str">
        <f>" "&amp;VLOOKUP($A84,[0]!Qualifier,COLUMN(G84)/2+1)</f>
        <v xml:space="preserve"> </v>
      </c>
      <c r="H84" s="110">
        <f t="array" ref="H84">SUM(IF(ISBLANK('Codes published on the homepage'!H$5:H$805),0,IF('Codes published on the homepage'!H$5:H$805='Specifier frequency published'!$A84,1,0)))</f>
        <v>0</v>
      </c>
      <c r="I84" s="111" t="str">
        <f>" "&amp;VLOOKUP($A84,[0]!Qualifier,COLUMN(I84)/2+1)</f>
        <v xml:space="preserve"> </v>
      </c>
      <c r="J84" s="110">
        <f t="array" ref="J84">SUM(IF(ISBLANK('Codes published on the homepage'!I$5:I$805),0,IF('Codes published on the homepage'!I$5:I$805='Specifier frequency published'!$A84,1,0)))</f>
        <v>0</v>
      </c>
      <c r="K84" s="111" t="str">
        <f>" "&amp;VLOOKUP($A84,[0]!Qualifier,COLUMN(K84)/2+1)</f>
        <v xml:space="preserve"> </v>
      </c>
      <c r="L84" s="110">
        <f t="array" ref="L84">SUM(IF(ISBLANK('Codes published on the homepage'!J$5:J$805),0,IF('Codes published on the homepage'!J$5:J$805='Specifier frequency published'!$A84,1,0)))</f>
        <v>0</v>
      </c>
      <c r="M84" s="97" t="str">
        <f>" "&amp;VLOOKUP($A84,[0]!Qualifier,COLUMN(M84)/2+1)</f>
        <v xml:space="preserve"> </v>
      </c>
      <c r="N84" s="110">
        <f t="array" ref="N84">SUM(IF(ISBLANK('Codes published on the homepage'!K$5:K$805),0,IF('Codes published on the homepage'!K$5:K$805='Specifier frequency published'!$A84,1,0)))</f>
        <v>0</v>
      </c>
      <c r="O84" s="97" t="str">
        <f>" "&amp;VLOOKUP($A84,[0]!Qualifier,COLUMN(O84)/2+1)</f>
        <v xml:space="preserve"> </v>
      </c>
      <c r="P84" s="110">
        <f t="array" ref="P84">SUM(IF(ISBLANK('Codes published on the homepage'!L$5:L$805),0,IF('Codes published on the homepage'!L$5:L$805='Specifier frequency published'!$A84,1,0)))</f>
        <v>0</v>
      </c>
      <c r="Q84" s="111" t="str">
        <f>" "&amp;VLOOKUP($A84,[0]!Qualifier,COLUMN(Q84)/2+1)</f>
        <v xml:space="preserve"> </v>
      </c>
      <c r="R84" s="110">
        <f t="array" ref="R84">SUM(IF(ISBLANK('Codes published on the homepage'!M$5:M$805),0,IF('Codes published on the homepage'!M$5:M$805='Specifier frequency published'!$A84,1,0)))</f>
        <v>0</v>
      </c>
      <c r="S84" s="97" t="str">
        <f>" "&amp;VLOOKUP($A84,[0]!Qualifier,COLUMN(S84)/2+1)</f>
        <v xml:space="preserve"> </v>
      </c>
      <c r="T84" s="110">
        <f t="array" ref="T84">SUM(IF(ISBLANK('Codes published on the homepage'!N$5:N$805),0,IF('Codes published on the homepage'!N$5:N$805='Specifier frequency published'!$A84,1,0)))</f>
        <v>0</v>
      </c>
      <c r="U84" s="111" t="str">
        <f>" "&amp;VLOOKUP($A84,[0]!Qualifier,COLUMN(U84)/2+1)</f>
        <v xml:space="preserve"> </v>
      </c>
      <c r="V84" s="110">
        <f t="array" ref="V84">SUM(IF(ISBLANK('Codes published on the homepage'!O$5:O$805),0,IF('Codes published on the homepage'!O$5:O$805='Specifier frequency published'!$A84,1,0)))</f>
        <v>0</v>
      </c>
      <c r="W84" s="111" t="str">
        <f>" "&amp;VLOOKUP($A84,[0]!Qualifier,COLUMN(W84)/2+1)</f>
        <v xml:space="preserve"> </v>
      </c>
      <c r="X84" s="110">
        <f t="array" ref="X84">SUM(IF(ISBLANK('Codes published on the homepage'!P$5:P$805),0,IF('Codes published on the homepage'!P$5:P$805='Specifier frequency published'!$A84,1,0)))</f>
        <v>0</v>
      </c>
      <c r="Y84" s="97" t="str">
        <f>" "&amp;VLOOKUP($A84,[0]!Qualifier,COLUMN(Y84)/2+1)</f>
        <v xml:space="preserve"> </v>
      </c>
      <c r="Z84" s="110">
        <f t="array" ref="Z84">SUM(IF(ISBLANK('Codes published on the homepage'!Q$5:Q$805),0,IF('Codes published on the homepage'!Q$5:Q$805='Specifier frequency published'!$A84,1,0)))</f>
        <v>0</v>
      </c>
      <c r="AA84" s="111" t="str">
        <f>" "&amp;VLOOKUP($A84,[0]!Qualifier,COLUMN(AA84)/2+1)</f>
        <v xml:space="preserve"> </v>
      </c>
      <c r="AB84" s="110">
        <f t="array" ref="AB84">SUM(IF(ISBLANK('Codes published on the homepage'!R$5:R$805),0,IF('Codes published on the homepage'!R$5:R$805='Specifier frequency published'!$A84,1,0)))</f>
        <v>0</v>
      </c>
      <c r="AC84" s="97" t="str">
        <f>" "&amp;VLOOKUP($A84,[0]!Qualifier,COLUMN(AC84)/2+1)</f>
        <v xml:space="preserve"> </v>
      </c>
      <c r="AD84" s="110">
        <f t="array" ref="AD84">SUM(IF(ISBLANK('Codes published on the homepage'!S$5:S$805),0,IF('Codes published on the homepage'!S$5:S$805='Specifier frequency published'!$A84,1,0)))</f>
        <v>0</v>
      </c>
      <c r="AE84" s="111" t="str">
        <f>" "&amp;VLOOKUP($A84,[0]!Qualifier,COLUMN(AE84)/2+1)</f>
        <v xml:space="preserve"> </v>
      </c>
      <c r="AF84" s="110">
        <f t="array" ref="AF84">SUM(IF(ISBLANK('Codes published on the homepage'!T$5:T$805),0,IF('Codes published on the homepage'!T$5:T$805='Specifier frequency published'!$A84,1,0)))</f>
        <v>0</v>
      </c>
      <c r="AG84" s="97" t="str">
        <f>" "&amp;VLOOKUP($A84,[0]!Qualifier,COLUMN(AG84)/2+1)</f>
        <v xml:space="preserve"> </v>
      </c>
      <c r="AH84" s="110">
        <f t="array" ref="AH84">SUM(IF(ISBLANK('Codes published on the homepage'!U$5:U$805),0,IF('Codes published on the homepage'!U$5:U$805='Specifier frequency published'!$A84,1,0)))</f>
        <v>0</v>
      </c>
      <c r="AI84" s="149" t="str">
        <f>" "&amp;VLOOKUP($A84,[0]!Qualifier,COLUMN(AI84)/2+1)</f>
        <v xml:space="preserve"> </v>
      </c>
      <c r="AJ84" s="110">
        <f t="array" ref="AJ84">SUM(IF(ISBLANK('Codes published on the homepage'!V$5:V$805),0,IF('Codes published on the homepage'!V$5:V$805='Specifier frequency published'!$A84,1,0)))</f>
        <v>0</v>
      </c>
      <c r="AK84" s="97" t="str">
        <f>" "&amp;VLOOKUP($A84,[0]!Qualifier,COLUMN(AK84)/2+1)</f>
        <v xml:space="preserve"> </v>
      </c>
      <c r="AL84" s="254">
        <f t="array" ref="AL84">SUM(IF(ISBLANK('Codes published on the homepage'!W$5:W$805),0,IF('Codes published on the homepage'!W$5:W$805='Specifier frequency published'!$A84,1,0)))</f>
        <v>0</v>
      </c>
      <c r="AM84" s="111" t="str">
        <f>" "&amp;VLOOKUP($A84,[0]!Qualifier,COLUMN(AM84)/2+1)</f>
        <v xml:space="preserve"> </v>
      </c>
    </row>
    <row r="85" spans="1:39" x14ac:dyDescent="0.35">
      <c r="A85">
        <v>80</v>
      </c>
      <c r="B85" s="110">
        <f t="array" ref="B85">SUM(IF('Codes published on the homepage'!E$6:E$805='Specifier frequency published'!$A85,1,0))</f>
        <v>0</v>
      </c>
      <c r="C85" s="111" t="str">
        <f>" "&amp;VLOOKUP($A85,[0]!Qualifier,COLUMN(C85)-1)</f>
        <v xml:space="preserve"> </v>
      </c>
      <c r="D85" s="110">
        <f t="array" ref="D85">SUM(IF(ISBLANK('Codes published on the homepage'!F$5:F$805),0,IF('Codes published on the homepage'!F$5:F$805='Specifier frequency published'!$A85,1,0)))</f>
        <v>0</v>
      </c>
      <c r="E85" s="111" t="str">
        <f>" "&amp;VLOOKUP($A85,[0]!Qualifier,COLUMN(E85)/2+1)</f>
        <v xml:space="preserve"> </v>
      </c>
      <c r="F85" s="110">
        <f t="array" ref="F85">SUM(IF(ISBLANK('Codes published on the homepage'!G$5:G$805),0,IF('Codes published on the homepage'!G$5:G$805='Specifier frequency published'!$A85,1,0)))</f>
        <v>0</v>
      </c>
      <c r="G85" s="111" t="str">
        <f>" "&amp;VLOOKUP($A85,[0]!Qualifier,COLUMN(G85)/2+1)</f>
        <v xml:space="preserve"> </v>
      </c>
      <c r="H85" s="110">
        <f t="array" ref="H85">SUM(IF(ISBLANK('Codes published on the homepage'!H$5:H$805),0,IF('Codes published on the homepage'!H$5:H$805='Specifier frequency published'!$A85,1,0)))</f>
        <v>0</v>
      </c>
      <c r="I85" s="111" t="str">
        <f>" "&amp;VLOOKUP($A85,[0]!Qualifier,COLUMN(I85)/2+1)</f>
        <v xml:space="preserve"> </v>
      </c>
      <c r="J85" s="110">
        <f t="array" ref="J85">SUM(IF(ISBLANK('Codes published on the homepage'!I$5:I$805),0,IF('Codes published on the homepage'!I$5:I$805='Specifier frequency published'!$A85,1,0)))</f>
        <v>0</v>
      </c>
      <c r="K85" s="111" t="str">
        <f>" "&amp;VLOOKUP($A85,[0]!Qualifier,COLUMN(K85)/2+1)</f>
        <v xml:space="preserve"> </v>
      </c>
      <c r="L85" s="110">
        <f t="array" ref="L85">SUM(IF(ISBLANK('Codes published on the homepage'!J$5:J$805),0,IF('Codes published on the homepage'!J$5:J$805='Specifier frequency published'!$A85,1,0)))</f>
        <v>0</v>
      </c>
      <c r="M85" s="97" t="str">
        <f>" "&amp;VLOOKUP($A85,[0]!Qualifier,COLUMN(M85)/2+1)</f>
        <v xml:space="preserve"> </v>
      </c>
      <c r="N85" s="110">
        <f t="array" ref="N85">SUM(IF(ISBLANK('Codes published on the homepage'!K$5:K$805),0,IF('Codes published on the homepage'!K$5:K$805='Specifier frequency published'!$A85,1,0)))</f>
        <v>0</v>
      </c>
      <c r="O85" s="97" t="str">
        <f>" "&amp;VLOOKUP($A85,[0]!Qualifier,COLUMN(O85)/2+1)</f>
        <v xml:space="preserve"> </v>
      </c>
      <c r="P85" s="110">
        <f t="array" ref="P85">SUM(IF(ISBLANK('Codes published on the homepage'!L$5:L$805),0,IF('Codes published on the homepage'!L$5:L$805='Specifier frequency published'!$A85,1,0)))</f>
        <v>0</v>
      </c>
      <c r="Q85" s="111" t="str">
        <f>" "&amp;VLOOKUP($A85,[0]!Qualifier,COLUMN(Q85)/2+1)</f>
        <v xml:space="preserve"> </v>
      </c>
      <c r="R85" s="110">
        <f t="array" ref="R85">SUM(IF(ISBLANK('Codes published on the homepage'!M$5:M$805),0,IF('Codes published on the homepage'!M$5:M$805='Specifier frequency published'!$A85,1,0)))</f>
        <v>0</v>
      </c>
      <c r="S85" s="97" t="str">
        <f>" "&amp;VLOOKUP($A85,[0]!Qualifier,COLUMN(S85)/2+1)</f>
        <v xml:space="preserve"> </v>
      </c>
      <c r="T85" s="110">
        <f t="array" ref="T85">SUM(IF(ISBLANK('Codes published on the homepage'!N$5:N$805),0,IF('Codes published on the homepage'!N$5:N$805='Specifier frequency published'!$A85,1,0)))</f>
        <v>0</v>
      </c>
      <c r="U85" s="111" t="str">
        <f>" "&amp;VLOOKUP($A85,[0]!Qualifier,COLUMN(U85)/2+1)</f>
        <v xml:space="preserve"> </v>
      </c>
      <c r="V85" s="110">
        <f t="array" ref="V85">SUM(IF(ISBLANK('Codes published on the homepage'!O$5:O$805),0,IF('Codes published on the homepage'!O$5:O$805='Specifier frequency published'!$A85,1,0)))</f>
        <v>0</v>
      </c>
      <c r="W85" s="111" t="str">
        <f>" "&amp;VLOOKUP($A85,[0]!Qualifier,COLUMN(W85)/2+1)</f>
        <v xml:space="preserve"> </v>
      </c>
      <c r="X85" s="110">
        <f t="array" ref="X85">SUM(IF(ISBLANK('Codes published on the homepage'!P$5:P$805),0,IF('Codes published on the homepage'!P$5:P$805='Specifier frequency published'!$A85,1,0)))</f>
        <v>0</v>
      </c>
      <c r="Y85" s="97" t="str">
        <f>" "&amp;VLOOKUP($A85,[0]!Qualifier,COLUMN(Y85)/2+1)</f>
        <v xml:space="preserve"> </v>
      </c>
      <c r="Z85" s="110">
        <f t="array" ref="Z85">SUM(IF(ISBLANK('Codes published on the homepage'!Q$5:Q$805),0,IF('Codes published on the homepage'!Q$5:Q$805='Specifier frequency published'!$A85,1,0)))</f>
        <v>0</v>
      </c>
      <c r="AA85" s="111" t="str">
        <f>" "&amp;VLOOKUP($A85,[0]!Qualifier,COLUMN(AA85)/2+1)</f>
        <v xml:space="preserve"> </v>
      </c>
      <c r="AB85" s="110">
        <f t="array" ref="AB85">SUM(IF(ISBLANK('Codes published on the homepage'!R$5:R$805),0,IF('Codes published on the homepage'!R$5:R$805='Specifier frequency published'!$A85,1,0)))</f>
        <v>0</v>
      </c>
      <c r="AC85" s="97" t="str">
        <f>" "&amp;VLOOKUP($A85,[0]!Qualifier,COLUMN(AC85)/2+1)</f>
        <v xml:space="preserve"> </v>
      </c>
      <c r="AD85" s="110">
        <f t="array" ref="AD85">SUM(IF(ISBLANK('Codes published on the homepage'!S$5:S$805),0,IF('Codes published on the homepage'!S$5:S$805='Specifier frequency published'!$A85,1,0)))</f>
        <v>0</v>
      </c>
      <c r="AE85" s="111" t="str">
        <f>" "&amp;VLOOKUP($A85,[0]!Qualifier,COLUMN(AE85)/2+1)</f>
        <v xml:space="preserve"> </v>
      </c>
      <c r="AF85" s="110">
        <f t="array" ref="AF85">SUM(IF(ISBLANK('Codes published on the homepage'!T$5:T$805),0,IF('Codes published on the homepage'!T$5:T$805='Specifier frequency published'!$A85,1,0)))</f>
        <v>0</v>
      </c>
      <c r="AG85" s="97" t="str">
        <f>" "&amp;VLOOKUP($A85,[0]!Qualifier,COLUMN(AG85)/2+1)</f>
        <v xml:space="preserve"> </v>
      </c>
      <c r="AH85" s="110">
        <f t="array" ref="AH85">SUM(IF(ISBLANK('Codes published on the homepage'!U$5:U$805),0,IF('Codes published on the homepage'!U$5:U$805='Specifier frequency published'!$A85,1,0)))</f>
        <v>0</v>
      </c>
      <c r="AI85" s="149" t="str">
        <f>" "&amp;VLOOKUP($A85,[0]!Qualifier,COLUMN(AI85)/2+1)</f>
        <v xml:space="preserve"> </v>
      </c>
      <c r="AJ85" s="110">
        <f t="array" ref="AJ85">SUM(IF(ISBLANK('Codes published on the homepage'!V$5:V$805),0,IF('Codes published on the homepage'!V$5:V$805='Specifier frequency published'!$A85,1,0)))</f>
        <v>0</v>
      </c>
      <c r="AK85" s="97" t="str">
        <f>" "&amp;VLOOKUP($A85,[0]!Qualifier,COLUMN(AK85)/2+1)</f>
        <v xml:space="preserve"> </v>
      </c>
      <c r="AL85" s="254">
        <f t="array" ref="AL85">SUM(IF(ISBLANK('Codes published on the homepage'!W$5:W$805),0,IF('Codes published on the homepage'!W$5:W$805='Specifier frequency published'!$A85,1,0)))</f>
        <v>0</v>
      </c>
      <c r="AM85" s="111" t="str">
        <f>" "&amp;VLOOKUP($A85,[0]!Qualifier,COLUMN(AM85)/2+1)</f>
        <v xml:space="preserve"> </v>
      </c>
    </row>
    <row r="86" spans="1:39" x14ac:dyDescent="0.35">
      <c r="A86">
        <v>81</v>
      </c>
      <c r="B86" s="110">
        <f t="array" ref="B86">SUM(IF('Codes published on the homepage'!E$6:E$805='Specifier frequency published'!$A86,1,0))</f>
        <v>0</v>
      </c>
      <c r="C86" s="111" t="str">
        <f>" "&amp;VLOOKUP($A86,[0]!Qualifier,COLUMN(C86)-1)</f>
        <v xml:space="preserve"> </v>
      </c>
      <c r="D86" s="110">
        <f t="array" ref="D86">SUM(IF(ISBLANK('Codes published on the homepage'!F$5:F$805),0,IF('Codes published on the homepage'!F$5:F$805='Specifier frequency published'!$A86,1,0)))</f>
        <v>0</v>
      </c>
      <c r="E86" s="111" t="str">
        <f>" "&amp;VLOOKUP($A86,[0]!Qualifier,COLUMN(E86)/2+1)</f>
        <v xml:space="preserve"> </v>
      </c>
      <c r="F86" s="110">
        <f t="array" ref="F86">SUM(IF(ISBLANK('Codes published on the homepage'!G$5:G$805),0,IF('Codes published on the homepage'!G$5:G$805='Specifier frequency published'!$A86,1,0)))</f>
        <v>0</v>
      </c>
      <c r="G86" s="111" t="str">
        <f>" "&amp;VLOOKUP($A86,[0]!Qualifier,COLUMN(G86)/2+1)</f>
        <v xml:space="preserve"> </v>
      </c>
      <c r="H86" s="110">
        <f t="array" ref="H86">SUM(IF(ISBLANK('Codes published on the homepage'!H$5:H$805),0,IF('Codes published on the homepage'!H$5:H$805='Specifier frequency published'!$A86,1,0)))</f>
        <v>0</v>
      </c>
      <c r="I86" s="111" t="str">
        <f>" "&amp;VLOOKUP($A86,[0]!Qualifier,COLUMN(I86)/2+1)</f>
        <v xml:space="preserve"> </v>
      </c>
      <c r="J86" s="110">
        <f t="array" ref="J86">SUM(IF(ISBLANK('Codes published on the homepage'!I$5:I$805),0,IF('Codes published on the homepage'!I$5:I$805='Specifier frequency published'!$A86,1,0)))</f>
        <v>0</v>
      </c>
      <c r="K86" s="111" t="str">
        <f>" "&amp;VLOOKUP($A86,[0]!Qualifier,COLUMN(K86)/2+1)</f>
        <v xml:space="preserve"> </v>
      </c>
      <c r="L86" s="110">
        <f t="array" ref="L86">SUM(IF(ISBLANK('Codes published on the homepage'!J$5:J$805),0,IF('Codes published on the homepage'!J$5:J$805='Specifier frequency published'!$A86,1,0)))</f>
        <v>0</v>
      </c>
      <c r="M86" s="97" t="str">
        <f>" "&amp;VLOOKUP($A86,[0]!Qualifier,COLUMN(M86)/2+1)</f>
        <v xml:space="preserve"> </v>
      </c>
      <c r="N86" s="110">
        <f t="array" ref="N86">SUM(IF(ISBLANK('Codes published on the homepage'!K$5:K$805),0,IF('Codes published on the homepage'!K$5:K$805='Specifier frequency published'!$A86,1,0)))</f>
        <v>0</v>
      </c>
      <c r="O86" s="97" t="str">
        <f>" "&amp;VLOOKUP($A86,[0]!Qualifier,COLUMN(O86)/2+1)</f>
        <v xml:space="preserve"> </v>
      </c>
      <c r="P86" s="110">
        <f t="array" ref="P86">SUM(IF(ISBLANK('Codes published on the homepage'!L$5:L$805),0,IF('Codes published on the homepage'!L$5:L$805='Specifier frequency published'!$A86,1,0)))</f>
        <v>0</v>
      </c>
      <c r="Q86" s="111" t="str">
        <f>" "&amp;VLOOKUP($A86,[0]!Qualifier,COLUMN(Q86)/2+1)</f>
        <v xml:space="preserve"> </v>
      </c>
      <c r="R86" s="110">
        <f t="array" ref="R86">SUM(IF(ISBLANK('Codes published on the homepage'!M$5:M$805),0,IF('Codes published on the homepage'!M$5:M$805='Specifier frequency published'!$A86,1,0)))</f>
        <v>0</v>
      </c>
      <c r="S86" s="97" t="str">
        <f>" "&amp;VLOOKUP($A86,[0]!Qualifier,COLUMN(S86)/2+1)</f>
        <v xml:space="preserve"> </v>
      </c>
      <c r="T86" s="110">
        <f t="array" ref="T86">SUM(IF(ISBLANK('Codes published on the homepage'!N$5:N$805),0,IF('Codes published on the homepage'!N$5:N$805='Specifier frequency published'!$A86,1,0)))</f>
        <v>0</v>
      </c>
      <c r="U86" s="111" t="str">
        <f>" "&amp;VLOOKUP($A86,[0]!Qualifier,COLUMN(U86)/2+1)</f>
        <v xml:space="preserve"> </v>
      </c>
      <c r="V86" s="110">
        <f t="array" ref="V86">SUM(IF(ISBLANK('Codes published on the homepage'!O$5:O$805),0,IF('Codes published on the homepage'!O$5:O$805='Specifier frequency published'!$A86,1,0)))</f>
        <v>0</v>
      </c>
      <c r="W86" s="111" t="str">
        <f>" "&amp;VLOOKUP($A86,[0]!Qualifier,COLUMN(W86)/2+1)</f>
        <v xml:space="preserve"> </v>
      </c>
      <c r="X86" s="110">
        <f t="array" ref="X86">SUM(IF(ISBLANK('Codes published on the homepage'!P$5:P$805),0,IF('Codes published on the homepage'!P$5:P$805='Specifier frequency published'!$A86,1,0)))</f>
        <v>0</v>
      </c>
      <c r="Y86" s="97" t="str">
        <f>" "&amp;VLOOKUP($A86,[0]!Qualifier,COLUMN(Y86)/2+1)</f>
        <v xml:space="preserve"> </v>
      </c>
      <c r="Z86" s="110">
        <f t="array" ref="Z86">SUM(IF(ISBLANK('Codes published on the homepage'!Q$5:Q$805),0,IF('Codes published on the homepage'!Q$5:Q$805='Specifier frequency published'!$A86,1,0)))</f>
        <v>0</v>
      </c>
      <c r="AA86" s="111" t="str">
        <f>" "&amp;VLOOKUP($A86,[0]!Qualifier,COLUMN(AA86)/2+1)</f>
        <v xml:space="preserve"> </v>
      </c>
      <c r="AB86" s="110">
        <f t="array" ref="AB86">SUM(IF(ISBLANK('Codes published on the homepage'!R$5:R$805),0,IF('Codes published on the homepage'!R$5:R$805='Specifier frequency published'!$A86,1,0)))</f>
        <v>0</v>
      </c>
      <c r="AC86" s="97" t="str">
        <f>" "&amp;VLOOKUP($A86,[0]!Qualifier,COLUMN(AC86)/2+1)</f>
        <v xml:space="preserve"> </v>
      </c>
      <c r="AD86" s="110">
        <f t="array" ref="AD86">SUM(IF(ISBLANK('Codes published on the homepage'!S$5:S$805),0,IF('Codes published on the homepage'!S$5:S$805='Specifier frequency published'!$A86,1,0)))</f>
        <v>0</v>
      </c>
      <c r="AE86" s="111" t="str">
        <f>" "&amp;VLOOKUP($A86,[0]!Qualifier,COLUMN(AE86)/2+1)</f>
        <v xml:space="preserve"> </v>
      </c>
      <c r="AF86" s="110">
        <f t="array" ref="AF86">SUM(IF(ISBLANK('Codes published on the homepage'!T$5:T$805),0,IF('Codes published on the homepage'!T$5:T$805='Specifier frequency published'!$A86,1,0)))</f>
        <v>0</v>
      </c>
      <c r="AG86" s="97" t="str">
        <f>" "&amp;VLOOKUP($A86,[0]!Qualifier,COLUMN(AG86)/2+1)</f>
        <v xml:space="preserve"> </v>
      </c>
      <c r="AH86" s="110">
        <f t="array" ref="AH86">SUM(IF(ISBLANK('Codes published on the homepage'!U$5:U$805),0,IF('Codes published on the homepage'!U$5:U$805='Specifier frequency published'!$A86,1,0)))</f>
        <v>0</v>
      </c>
      <c r="AI86" s="149" t="str">
        <f>" "&amp;VLOOKUP($A86,[0]!Qualifier,COLUMN(AI86)/2+1)</f>
        <v xml:space="preserve"> </v>
      </c>
      <c r="AJ86" s="110">
        <f t="array" ref="AJ86">SUM(IF(ISBLANK('Codes published on the homepage'!V$5:V$805),0,IF('Codes published on the homepage'!V$5:V$805='Specifier frequency published'!$A86,1,0)))</f>
        <v>0</v>
      </c>
      <c r="AK86" s="97" t="str">
        <f>" "&amp;VLOOKUP($A86,[0]!Qualifier,COLUMN(AK86)/2+1)</f>
        <v xml:space="preserve"> </v>
      </c>
      <c r="AL86" s="254">
        <f t="array" ref="AL86">SUM(IF(ISBLANK('Codes published on the homepage'!W$5:W$805),0,IF('Codes published on the homepage'!W$5:W$805='Specifier frequency published'!$A86,1,0)))</f>
        <v>0</v>
      </c>
      <c r="AM86" s="111" t="str">
        <f>" "&amp;VLOOKUP($A86,[0]!Qualifier,COLUMN(AM86)/2+1)</f>
        <v xml:space="preserve"> </v>
      </c>
    </row>
    <row r="87" spans="1:39" x14ac:dyDescent="0.35">
      <c r="A87">
        <v>82</v>
      </c>
      <c r="B87" s="110">
        <f t="array" ref="B87">SUM(IF('Codes published on the homepage'!E$6:E$805='Specifier frequency published'!$A87,1,0))</f>
        <v>0</v>
      </c>
      <c r="C87" s="111" t="str">
        <f>" "&amp;VLOOKUP($A87,[0]!Qualifier,COLUMN(C87)-1)</f>
        <v xml:space="preserve"> </v>
      </c>
      <c r="D87" s="110">
        <f t="array" ref="D87">SUM(IF(ISBLANK('Codes published on the homepage'!F$5:F$805),0,IF('Codes published on the homepage'!F$5:F$805='Specifier frequency published'!$A87,1,0)))</f>
        <v>0</v>
      </c>
      <c r="E87" s="111" t="str">
        <f>" "&amp;VLOOKUP($A87,[0]!Qualifier,COLUMN(E87)/2+1)</f>
        <v xml:space="preserve"> </v>
      </c>
      <c r="F87" s="110">
        <f t="array" ref="F87">SUM(IF(ISBLANK('Codes published on the homepage'!G$5:G$805),0,IF('Codes published on the homepage'!G$5:G$805='Specifier frequency published'!$A87,1,0)))</f>
        <v>0</v>
      </c>
      <c r="G87" s="111" t="str">
        <f>" "&amp;VLOOKUP($A87,[0]!Qualifier,COLUMN(G87)/2+1)</f>
        <v xml:space="preserve"> </v>
      </c>
      <c r="H87" s="110">
        <f t="array" ref="H87">SUM(IF(ISBLANK('Codes published on the homepage'!H$5:H$805),0,IF('Codes published on the homepage'!H$5:H$805='Specifier frequency published'!$A87,1,0)))</f>
        <v>0</v>
      </c>
      <c r="I87" s="111" t="str">
        <f>" "&amp;VLOOKUP($A87,[0]!Qualifier,COLUMN(I87)/2+1)</f>
        <v xml:space="preserve"> </v>
      </c>
      <c r="J87" s="110">
        <f t="array" ref="J87">SUM(IF(ISBLANK('Codes published on the homepage'!I$5:I$805),0,IF('Codes published on the homepage'!I$5:I$805='Specifier frequency published'!$A87,1,0)))</f>
        <v>0</v>
      </c>
      <c r="K87" s="111" t="str">
        <f>" "&amp;VLOOKUP($A87,[0]!Qualifier,COLUMN(K87)/2+1)</f>
        <v xml:space="preserve"> </v>
      </c>
      <c r="L87" s="110">
        <f t="array" ref="L87">SUM(IF(ISBLANK('Codes published on the homepage'!J$5:J$805),0,IF('Codes published on the homepage'!J$5:J$805='Specifier frequency published'!$A87,1,0)))</f>
        <v>0</v>
      </c>
      <c r="M87" s="97" t="str">
        <f>" "&amp;VLOOKUP($A87,[0]!Qualifier,COLUMN(M87)/2+1)</f>
        <v xml:space="preserve"> </v>
      </c>
      <c r="N87" s="110">
        <f t="array" ref="N87">SUM(IF(ISBLANK('Codes published on the homepage'!K$5:K$805),0,IF('Codes published on the homepage'!K$5:K$805='Specifier frequency published'!$A87,1,0)))</f>
        <v>0</v>
      </c>
      <c r="O87" s="97" t="str">
        <f>" "&amp;VLOOKUP($A87,[0]!Qualifier,COLUMN(O87)/2+1)</f>
        <v xml:space="preserve"> </v>
      </c>
      <c r="P87" s="110">
        <f t="array" ref="P87">SUM(IF(ISBLANK('Codes published on the homepage'!L$5:L$805),0,IF('Codes published on the homepage'!L$5:L$805='Specifier frequency published'!$A87,1,0)))</f>
        <v>0</v>
      </c>
      <c r="Q87" s="111" t="str">
        <f>" "&amp;VLOOKUP($A87,[0]!Qualifier,COLUMN(Q87)/2+1)</f>
        <v xml:space="preserve"> </v>
      </c>
      <c r="R87" s="110">
        <f t="array" ref="R87">SUM(IF(ISBLANK('Codes published on the homepage'!M$5:M$805),0,IF('Codes published on the homepage'!M$5:M$805='Specifier frequency published'!$A87,1,0)))</f>
        <v>0</v>
      </c>
      <c r="S87" s="97" t="str">
        <f>" "&amp;VLOOKUP($A87,[0]!Qualifier,COLUMN(S87)/2+1)</f>
        <v xml:space="preserve"> </v>
      </c>
      <c r="T87" s="110">
        <f t="array" ref="T87">SUM(IF(ISBLANK('Codes published on the homepage'!N$5:N$805),0,IF('Codes published on the homepage'!N$5:N$805='Specifier frequency published'!$A87,1,0)))</f>
        <v>0</v>
      </c>
      <c r="U87" s="111" t="str">
        <f>" "&amp;VLOOKUP($A87,[0]!Qualifier,COLUMN(U87)/2+1)</f>
        <v xml:space="preserve"> </v>
      </c>
      <c r="V87" s="110">
        <f t="array" ref="V87">SUM(IF(ISBLANK('Codes published on the homepage'!O$5:O$805),0,IF('Codes published on the homepage'!O$5:O$805='Specifier frequency published'!$A87,1,0)))</f>
        <v>0</v>
      </c>
      <c r="W87" s="111" t="str">
        <f>" "&amp;VLOOKUP($A87,[0]!Qualifier,COLUMN(W87)/2+1)</f>
        <v xml:space="preserve"> </v>
      </c>
      <c r="X87" s="110">
        <f t="array" ref="X87">SUM(IF(ISBLANK('Codes published on the homepage'!P$5:P$805),0,IF('Codes published on the homepage'!P$5:P$805='Specifier frequency published'!$A87,1,0)))</f>
        <v>0</v>
      </c>
      <c r="Y87" s="97" t="str">
        <f>" "&amp;VLOOKUP($A87,[0]!Qualifier,COLUMN(Y87)/2+1)</f>
        <v xml:space="preserve"> </v>
      </c>
      <c r="Z87" s="110">
        <f t="array" ref="Z87">SUM(IF(ISBLANK('Codes published on the homepage'!Q$5:Q$805),0,IF('Codes published on the homepage'!Q$5:Q$805='Specifier frequency published'!$A87,1,0)))</f>
        <v>0</v>
      </c>
      <c r="AA87" s="111" t="str">
        <f>" "&amp;VLOOKUP($A87,[0]!Qualifier,COLUMN(AA87)/2+1)</f>
        <v xml:space="preserve"> </v>
      </c>
      <c r="AB87" s="110">
        <f t="array" ref="AB87">SUM(IF(ISBLANK('Codes published on the homepage'!R$5:R$805),0,IF('Codes published on the homepage'!R$5:R$805='Specifier frequency published'!$A87,1,0)))</f>
        <v>0</v>
      </c>
      <c r="AC87" s="97" t="str">
        <f>" "&amp;VLOOKUP($A87,[0]!Qualifier,COLUMN(AC87)/2+1)</f>
        <v xml:space="preserve"> </v>
      </c>
      <c r="AD87" s="110">
        <f t="array" ref="AD87">SUM(IF(ISBLANK('Codes published on the homepage'!S$5:S$805),0,IF('Codes published on the homepage'!S$5:S$805='Specifier frequency published'!$A87,1,0)))</f>
        <v>0</v>
      </c>
      <c r="AE87" s="111" t="str">
        <f>" "&amp;VLOOKUP($A87,[0]!Qualifier,COLUMN(AE87)/2+1)</f>
        <v xml:space="preserve"> </v>
      </c>
      <c r="AF87" s="110">
        <f t="array" ref="AF87">SUM(IF(ISBLANK('Codes published on the homepage'!T$5:T$805),0,IF('Codes published on the homepage'!T$5:T$805='Specifier frequency published'!$A87,1,0)))</f>
        <v>0</v>
      </c>
      <c r="AG87" s="97" t="str">
        <f>" "&amp;VLOOKUP($A87,[0]!Qualifier,COLUMN(AG87)/2+1)</f>
        <v xml:space="preserve"> </v>
      </c>
      <c r="AH87" s="110">
        <f t="array" ref="AH87">SUM(IF(ISBLANK('Codes published on the homepage'!U$5:U$805),0,IF('Codes published on the homepage'!U$5:U$805='Specifier frequency published'!$A87,1,0)))</f>
        <v>0</v>
      </c>
      <c r="AI87" s="149" t="str">
        <f>" "&amp;VLOOKUP($A87,[0]!Qualifier,COLUMN(AI87)/2+1)</f>
        <v xml:space="preserve"> </v>
      </c>
      <c r="AJ87" s="110">
        <f t="array" ref="AJ87">SUM(IF(ISBLANK('Codes published on the homepage'!V$5:V$805),0,IF('Codes published on the homepage'!V$5:V$805='Specifier frequency published'!$A87,1,0)))</f>
        <v>0</v>
      </c>
      <c r="AK87" s="97" t="str">
        <f>" "&amp;VLOOKUP($A87,[0]!Qualifier,COLUMN(AK87)/2+1)</f>
        <v xml:space="preserve"> </v>
      </c>
      <c r="AL87" s="254">
        <f t="array" ref="AL87">SUM(IF(ISBLANK('Codes published on the homepage'!W$5:W$805),0,IF('Codes published on the homepage'!W$5:W$805='Specifier frequency published'!$A87,1,0)))</f>
        <v>0</v>
      </c>
      <c r="AM87" s="111" t="str">
        <f>" "&amp;VLOOKUP($A87,[0]!Qualifier,COLUMN(AM87)/2+1)</f>
        <v xml:space="preserve"> </v>
      </c>
    </row>
    <row r="88" spans="1:39" x14ac:dyDescent="0.35">
      <c r="A88">
        <v>83</v>
      </c>
      <c r="B88" s="110">
        <f t="array" ref="B88">SUM(IF('Codes published on the homepage'!E$6:E$805='Specifier frequency published'!$A88,1,0))</f>
        <v>0</v>
      </c>
      <c r="C88" s="111" t="str">
        <f>" "&amp;VLOOKUP($A88,[0]!Qualifier,COLUMN(C88)-1)</f>
        <v xml:space="preserve"> </v>
      </c>
      <c r="D88" s="110">
        <f t="array" ref="D88">SUM(IF(ISBLANK('Codes published on the homepage'!F$5:F$805),0,IF('Codes published on the homepage'!F$5:F$805='Specifier frequency published'!$A88,1,0)))</f>
        <v>0</v>
      </c>
      <c r="E88" s="111" t="str">
        <f>" "&amp;VLOOKUP($A88,[0]!Qualifier,COLUMN(E88)/2+1)</f>
        <v xml:space="preserve"> </v>
      </c>
      <c r="F88" s="110">
        <f t="array" ref="F88">SUM(IF(ISBLANK('Codes published on the homepage'!G$5:G$805),0,IF('Codes published on the homepage'!G$5:G$805='Specifier frequency published'!$A88,1,0)))</f>
        <v>0</v>
      </c>
      <c r="G88" s="111" t="str">
        <f>" "&amp;VLOOKUP($A88,[0]!Qualifier,COLUMN(G88)/2+1)</f>
        <v xml:space="preserve"> </v>
      </c>
      <c r="H88" s="110">
        <f t="array" ref="H88">SUM(IF(ISBLANK('Codes published on the homepage'!H$5:H$805),0,IF('Codes published on the homepage'!H$5:H$805='Specifier frequency published'!$A88,1,0)))</f>
        <v>0</v>
      </c>
      <c r="I88" s="111" t="str">
        <f>" "&amp;VLOOKUP($A88,[0]!Qualifier,COLUMN(I88)/2+1)</f>
        <v xml:space="preserve"> </v>
      </c>
      <c r="J88" s="110">
        <f t="array" ref="J88">SUM(IF(ISBLANK('Codes published on the homepage'!I$5:I$805),0,IF('Codes published on the homepage'!I$5:I$805='Specifier frequency published'!$A88,1,0)))</f>
        <v>0</v>
      </c>
      <c r="K88" s="111" t="str">
        <f>" "&amp;VLOOKUP($A88,[0]!Qualifier,COLUMN(K88)/2+1)</f>
        <v xml:space="preserve"> </v>
      </c>
      <c r="L88" s="110">
        <f t="array" ref="L88">SUM(IF(ISBLANK('Codes published on the homepage'!J$5:J$805),0,IF('Codes published on the homepage'!J$5:J$805='Specifier frequency published'!$A88,1,0)))</f>
        <v>0</v>
      </c>
      <c r="M88" s="97" t="str">
        <f>" "&amp;VLOOKUP($A88,[0]!Qualifier,COLUMN(M88)/2+1)</f>
        <v xml:space="preserve"> </v>
      </c>
      <c r="N88" s="110">
        <f t="array" ref="N88">SUM(IF(ISBLANK('Codes published on the homepage'!K$5:K$805),0,IF('Codes published on the homepage'!K$5:K$805='Specifier frequency published'!$A88,1,0)))</f>
        <v>0</v>
      </c>
      <c r="O88" s="97" t="str">
        <f>" "&amp;VLOOKUP($A88,[0]!Qualifier,COLUMN(O88)/2+1)</f>
        <v xml:space="preserve"> </v>
      </c>
      <c r="P88" s="110">
        <f t="array" ref="P88">SUM(IF(ISBLANK('Codes published on the homepage'!L$5:L$805),0,IF('Codes published on the homepage'!L$5:L$805='Specifier frequency published'!$A88,1,0)))</f>
        <v>0</v>
      </c>
      <c r="Q88" s="111" t="str">
        <f>" "&amp;VLOOKUP($A88,[0]!Qualifier,COLUMN(Q88)/2+1)</f>
        <v xml:space="preserve"> </v>
      </c>
      <c r="R88" s="110">
        <f t="array" ref="R88">SUM(IF(ISBLANK('Codes published on the homepage'!M$5:M$805),0,IF('Codes published on the homepage'!M$5:M$805='Specifier frequency published'!$A88,1,0)))</f>
        <v>0</v>
      </c>
      <c r="S88" s="97" t="str">
        <f>" "&amp;VLOOKUP($A88,[0]!Qualifier,COLUMN(S88)/2+1)</f>
        <v xml:space="preserve"> </v>
      </c>
      <c r="T88" s="110">
        <f t="array" ref="T88">SUM(IF(ISBLANK('Codes published on the homepage'!N$5:N$805),0,IF('Codes published on the homepage'!N$5:N$805='Specifier frequency published'!$A88,1,0)))</f>
        <v>0</v>
      </c>
      <c r="U88" s="111" t="str">
        <f>" "&amp;VLOOKUP($A88,[0]!Qualifier,COLUMN(U88)/2+1)</f>
        <v xml:space="preserve"> </v>
      </c>
      <c r="V88" s="110">
        <f t="array" ref="V88">SUM(IF(ISBLANK('Codes published on the homepage'!O$5:O$805),0,IF('Codes published on the homepage'!O$5:O$805='Specifier frequency published'!$A88,1,0)))</f>
        <v>0</v>
      </c>
      <c r="W88" s="111" t="str">
        <f>" "&amp;VLOOKUP($A88,[0]!Qualifier,COLUMN(W88)/2+1)</f>
        <v xml:space="preserve"> </v>
      </c>
      <c r="X88" s="110">
        <f t="array" ref="X88">SUM(IF(ISBLANK('Codes published on the homepage'!P$5:P$805),0,IF('Codes published on the homepage'!P$5:P$805='Specifier frequency published'!$A88,1,0)))</f>
        <v>0</v>
      </c>
      <c r="Y88" s="97" t="str">
        <f>" "&amp;VLOOKUP($A88,[0]!Qualifier,COLUMN(Y88)/2+1)</f>
        <v xml:space="preserve"> </v>
      </c>
      <c r="Z88" s="110">
        <f t="array" ref="Z88">SUM(IF(ISBLANK('Codes published on the homepage'!Q$5:Q$805),0,IF('Codes published on the homepage'!Q$5:Q$805='Specifier frequency published'!$A88,1,0)))</f>
        <v>0</v>
      </c>
      <c r="AA88" s="111" t="str">
        <f>" "&amp;VLOOKUP($A88,[0]!Qualifier,COLUMN(AA88)/2+1)</f>
        <v xml:space="preserve"> </v>
      </c>
      <c r="AB88" s="110">
        <f t="array" ref="AB88">SUM(IF(ISBLANK('Codes published on the homepage'!R$5:R$805),0,IF('Codes published on the homepage'!R$5:R$805='Specifier frequency published'!$A88,1,0)))</f>
        <v>0</v>
      </c>
      <c r="AC88" s="97" t="str">
        <f>" "&amp;VLOOKUP($A88,[0]!Qualifier,COLUMN(AC88)/2+1)</f>
        <v xml:space="preserve"> </v>
      </c>
      <c r="AD88" s="110">
        <f t="array" ref="AD88">SUM(IF(ISBLANK('Codes published on the homepage'!S$5:S$805),0,IF('Codes published on the homepage'!S$5:S$805='Specifier frequency published'!$A88,1,0)))</f>
        <v>0</v>
      </c>
      <c r="AE88" s="111" t="str">
        <f>" "&amp;VLOOKUP($A88,[0]!Qualifier,COLUMN(AE88)/2+1)</f>
        <v xml:space="preserve"> </v>
      </c>
      <c r="AF88" s="110">
        <f t="array" ref="AF88">SUM(IF(ISBLANK('Codes published on the homepage'!T$5:T$805),0,IF('Codes published on the homepage'!T$5:T$805='Specifier frequency published'!$A88,1,0)))</f>
        <v>0</v>
      </c>
      <c r="AG88" s="97" t="str">
        <f>" "&amp;VLOOKUP($A88,[0]!Qualifier,COLUMN(AG88)/2+1)</f>
        <v xml:space="preserve"> </v>
      </c>
      <c r="AH88" s="110">
        <f t="array" ref="AH88">SUM(IF(ISBLANK('Codes published on the homepage'!U$5:U$805),0,IF('Codes published on the homepage'!U$5:U$805='Specifier frequency published'!$A88,1,0)))</f>
        <v>0</v>
      </c>
      <c r="AI88" s="149" t="str">
        <f>" "&amp;VLOOKUP($A88,[0]!Qualifier,COLUMN(AI88)/2+1)</f>
        <v xml:space="preserve"> </v>
      </c>
      <c r="AJ88" s="110">
        <f t="array" ref="AJ88">SUM(IF(ISBLANK('Codes published on the homepage'!V$5:V$805),0,IF('Codes published on the homepage'!V$5:V$805='Specifier frequency published'!$A88,1,0)))</f>
        <v>0</v>
      </c>
      <c r="AK88" s="97" t="str">
        <f>" "&amp;VLOOKUP($A88,[0]!Qualifier,COLUMN(AK88)/2+1)</f>
        <v xml:space="preserve"> </v>
      </c>
      <c r="AL88" s="254">
        <f t="array" ref="AL88">SUM(IF(ISBLANK('Codes published on the homepage'!W$5:W$805),0,IF('Codes published on the homepage'!W$5:W$805='Specifier frequency published'!$A88,1,0)))</f>
        <v>0</v>
      </c>
      <c r="AM88" s="111" t="str">
        <f>" "&amp;VLOOKUP($A88,[0]!Qualifier,COLUMN(AM88)/2+1)</f>
        <v xml:space="preserve"> </v>
      </c>
    </row>
    <row r="89" spans="1:39" x14ac:dyDescent="0.35">
      <c r="A89">
        <v>84</v>
      </c>
      <c r="B89" s="110">
        <f t="array" ref="B89">SUM(IF('Codes published on the homepage'!E$6:E$805='Specifier frequency published'!$A89,1,0))</f>
        <v>0</v>
      </c>
      <c r="C89" s="111" t="str">
        <f>" "&amp;VLOOKUP($A89,[0]!Qualifier,COLUMN(C89)-1)</f>
        <v xml:space="preserve"> </v>
      </c>
      <c r="D89" s="110">
        <f t="array" ref="D89">SUM(IF(ISBLANK('Codes published on the homepage'!F$5:F$805),0,IF('Codes published on the homepage'!F$5:F$805='Specifier frequency published'!$A89,1,0)))</f>
        <v>0</v>
      </c>
      <c r="E89" s="111" t="str">
        <f>" "&amp;VLOOKUP($A89,[0]!Qualifier,COLUMN(E89)/2+1)</f>
        <v xml:space="preserve"> </v>
      </c>
      <c r="F89" s="110">
        <f t="array" ref="F89">SUM(IF(ISBLANK('Codes published on the homepage'!G$5:G$805),0,IF('Codes published on the homepage'!G$5:G$805='Specifier frequency published'!$A89,1,0)))</f>
        <v>0</v>
      </c>
      <c r="G89" s="111" t="str">
        <f>" "&amp;VLOOKUP($A89,[0]!Qualifier,COLUMN(G89)/2+1)</f>
        <v xml:space="preserve"> </v>
      </c>
      <c r="H89" s="110">
        <f t="array" ref="H89">SUM(IF(ISBLANK('Codes published on the homepage'!H$5:H$805),0,IF('Codes published on the homepage'!H$5:H$805='Specifier frequency published'!$A89,1,0)))</f>
        <v>0</v>
      </c>
      <c r="I89" s="111" t="str">
        <f>" "&amp;VLOOKUP($A89,[0]!Qualifier,COLUMN(I89)/2+1)</f>
        <v xml:space="preserve"> </v>
      </c>
      <c r="J89" s="110">
        <f t="array" ref="J89">SUM(IF(ISBLANK('Codes published on the homepage'!I$5:I$805),0,IF('Codes published on the homepage'!I$5:I$805='Specifier frequency published'!$A89,1,0)))</f>
        <v>0</v>
      </c>
      <c r="K89" s="111" t="str">
        <f>" "&amp;VLOOKUP($A89,[0]!Qualifier,COLUMN(K89)/2+1)</f>
        <v xml:space="preserve"> </v>
      </c>
      <c r="L89" s="110">
        <f t="array" ref="L89">SUM(IF(ISBLANK('Codes published on the homepage'!J$5:J$805),0,IF('Codes published on the homepage'!J$5:J$805='Specifier frequency published'!$A89,1,0)))</f>
        <v>0</v>
      </c>
      <c r="M89" s="97" t="str">
        <f>" "&amp;VLOOKUP($A89,[0]!Qualifier,COLUMN(M89)/2+1)</f>
        <v xml:space="preserve"> </v>
      </c>
      <c r="N89" s="110">
        <f t="array" ref="N89">SUM(IF(ISBLANK('Codes published on the homepage'!K$5:K$805),0,IF('Codes published on the homepage'!K$5:K$805='Specifier frequency published'!$A89,1,0)))</f>
        <v>0</v>
      </c>
      <c r="O89" s="97" t="str">
        <f>" "&amp;VLOOKUP($A89,[0]!Qualifier,COLUMN(O89)/2+1)</f>
        <v xml:space="preserve"> </v>
      </c>
      <c r="P89" s="110">
        <f t="array" ref="P89">SUM(IF(ISBLANK('Codes published on the homepage'!L$5:L$805),0,IF('Codes published on the homepage'!L$5:L$805='Specifier frequency published'!$A89,1,0)))</f>
        <v>0</v>
      </c>
      <c r="Q89" s="111" t="str">
        <f>" "&amp;VLOOKUP($A89,[0]!Qualifier,COLUMN(Q89)/2+1)</f>
        <v xml:space="preserve"> </v>
      </c>
      <c r="R89" s="110">
        <f t="array" ref="R89">SUM(IF(ISBLANK('Codes published on the homepage'!M$5:M$805),0,IF('Codes published on the homepage'!M$5:M$805='Specifier frequency published'!$A89,1,0)))</f>
        <v>0</v>
      </c>
      <c r="S89" s="97" t="str">
        <f>" "&amp;VLOOKUP($A89,[0]!Qualifier,COLUMN(S89)/2+1)</f>
        <v xml:space="preserve"> </v>
      </c>
      <c r="T89" s="110">
        <f t="array" ref="T89">SUM(IF(ISBLANK('Codes published on the homepage'!N$5:N$805),0,IF('Codes published on the homepage'!N$5:N$805='Specifier frequency published'!$A89,1,0)))</f>
        <v>0</v>
      </c>
      <c r="U89" s="111" t="str">
        <f>" "&amp;VLOOKUP($A89,[0]!Qualifier,COLUMN(U89)/2+1)</f>
        <v xml:space="preserve"> </v>
      </c>
      <c r="V89" s="110">
        <f t="array" ref="V89">SUM(IF(ISBLANK('Codes published on the homepage'!O$5:O$805),0,IF('Codes published on the homepage'!O$5:O$805='Specifier frequency published'!$A89,1,0)))</f>
        <v>0</v>
      </c>
      <c r="W89" s="111" t="str">
        <f>" "&amp;VLOOKUP($A89,[0]!Qualifier,COLUMN(W89)/2+1)</f>
        <v xml:space="preserve"> </v>
      </c>
      <c r="X89" s="110">
        <f t="array" ref="X89">SUM(IF(ISBLANK('Codes published on the homepage'!P$5:P$805),0,IF('Codes published on the homepage'!P$5:P$805='Specifier frequency published'!$A89,1,0)))</f>
        <v>0</v>
      </c>
      <c r="Y89" s="97" t="str">
        <f>" "&amp;VLOOKUP($A89,[0]!Qualifier,COLUMN(Y89)/2+1)</f>
        <v xml:space="preserve"> </v>
      </c>
      <c r="Z89" s="110">
        <f t="array" ref="Z89">SUM(IF(ISBLANK('Codes published on the homepage'!Q$5:Q$805),0,IF('Codes published on the homepage'!Q$5:Q$805='Specifier frequency published'!$A89,1,0)))</f>
        <v>0</v>
      </c>
      <c r="AA89" s="111" t="str">
        <f>" "&amp;VLOOKUP($A89,[0]!Qualifier,COLUMN(AA89)/2+1)</f>
        <v xml:space="preserve"> </v>
      </c>
      <c r="AB89" s="110">
        <f t="array" ref="AB89">SUM(IF(ISBLANK('Codes published on the homepage'!R$5:R$805),0,IF('Codes published on the homepage'!R$5:R$805='Specifier frequency published'!$A89,1,0)))</f>
        <v>0</v>
      </c>
      <c r="AC89" s="97" t="str">
        <f>" "&amp;VLOOKUP($A89,[0]!Qualifier,COLUMN(AC89)/2+1)</f>
        <v xml:space="preserve"> </v>
      </c>
      <c r="AD89" s="110">
        <f t="array" ref="AD89">SUM(IF(ISBLANK('Codes published on the homepage'!S$5:S$805),0,IF('Codes published on the homepage'!S$5:S$805='Specifier frequency published'!$A89,1,0)))</f>
        <v>0</v>
      </c>
      <c r="AE89" s="111" t="str">
        <f>" "&amp;VLOOKUP($A89,[0]!Qualifier,COLUMN(AE89)/2+1)</f>
        <v xml:space="preserve"> </v>
      </c>
      <c r="AF89" s="110">
        <f t="array" ref="AF89">SUM(IF(ISBLANK('Codes published on the homepage'!T$5:T$805),0,IF('Codes published on the homepage'!T$5:T$805='Specifier frequency published'!$A89,1,0)))</f>
        <v>0</v>
      </c>
      <c r="AG89" s="97" t="str">
        <f>" "&amp;VLOOKUP($A89,[0]!Qualifier,COLUMN(AG89)/2+1)</f>
        <v xml:space="preserve"> </v>
      </c>
      <c r="AH89" s="110">
        <f t="array" ref="AH89">SUM(IF(ISBLANK('Codes published on the homepage'!U$5:U$805),0,IF('Codes published on the homepage'!U$5:U$805='Specifier frequency published'!$A89,1,0)))</f>
        <v>0</v>
      </c>
      <c r="AI89" s="149" t="str">
        <f>" "&amp;VLOOKUP($A89,[0]!Qualifier,COLUMN(AI89)/2+1)</f>
        <v xml:space="preserve"> </v>
      </c>
      <c r="AJ89" s="110">
        <f t="array" ref="AJ89">SUM(IF(ISBLANK('Codes published on the homepage'!V$5:V$805),0,IF('Codes published on the homepage'!V$5:V$805='Specifier frequency published'!$A89,1,0)))</f>
        <v>0</v>
      </c>
      <c r="AK89" s="97" t="str">
        <f>" "&amp;VLOOKUP($A89,[0]!Qualifier,COLUMN(AK89)/2+1)</f>
        <v xml:space="preserve"> </v>
      </c>
      <c r="AL89" s="254">
        <f t="array" ref="AL89">SUM(IF(ISBLANK('Codes published on the homepage'!W$5:W$805),0,IF('Codes published on the homepage'!W$5:W$805='Specifier frequency published'!$A89,1,0)))</f>
        <v>0</v>
      </c>
      <c r="AM89" s="111" t="str">
        <f>" "&amp;VLOOKUP($A89,[0]!Qualifier,COLUMN(AM89)/2+1)</f>
        <v xml:space="preserve"> </v>
      </c>
    </row>
    <row r="90" spans="1:39" x14ac:dyDescent="0.35">
      <c r="A90">
        <v>85</v>
      </c>
      <c r="B90" s="110">
        <f t="array" ref="B90">SUM(IF('Codes published on the homepage'!E$6:E$805='Specifier frequency published'!$A90,1,0))</f>
        <v>0</v>
      </c>
      <c r="C90" s="111" t="str">
        <f>" "&amp;VLOOKUP($A90,[0]!Qualifier,COLUMN(C90)-1)</f>
        <v xml:space="preserve"> </v>
      </c>
      <c r="D90" s="110">
        <f t="array" ref="D90">SUM(IF(ISBLANK('Codes published on the homepage'!F$5:F$805),0,IF('Codes published on the homepage'!F$5:F$805='Specifier frequency published'!$A90,1,0)))</f>
        <v>0</v>
      </c>
      <c r="E90" s="111" t="str">
        <f>" "&amp;VLOOKUP($A90,[0]!Qualifier,COLUMN(E90)/2+1)</f>
        <v xml:space="preserve"> </v>
      </c>
      <c r="F90" s="110">
        <f t="array" ref="F90">SUM(IF(ISBLANK('Codes published on the homepage'!G$5:G$805),0,IF('Codes published on the homepage'!G$5:G$805='Specifier frequency published'!$A90,1,0)))</f>
        <v>0</v>
      </c>
      <c r="G90" s="111" t="str">
        <f>" "&amp;VLOOKUP($A90,[0]!Qualifier,COLUMN(G90)/2+1)</f>
        <v xml:space="preserve"> </v>
      </c>
      <c r="H90" s="110">
        <f t="array" ref="H90">SUM(IF(ISBLANK('Codes published on the homepage'!H$5:H$805),0,IF('Codes published on the homepage'!H$5:H$805='Specifier frequency published'!$A90,1,0)))</f>
        <v>0</v>
      </c>
      <c r="I90" s="111" t="str">
        <f>" "&amp;VLOOKUP($A90,[0]!Qualifier,COLUMN(I90)/2+1)</f>
        <v xml:space="preserve"> </v>
      </c>
      <c r="J90" s="110">
        <f t="array" ref="J90">SUM(IF(ISBLANK('Codes published on the homepage'!I$5:I$805),0,IF('Codes published on the homepage'!I$5:I$805='Specifier frequency published'!$A90,1,0)))</f>
        <v>0</v>
      </c>
      <c r="K90" s="111" t="str">
        <f>" "&amp;VLOOKUP($A90,[0]!Qualifier,COLUMN(K90)/2+1)</f>
        <v xml:space="preserve"> </v>
      </c>
      <c r="L90" s="110">
        <f t="array" ref="L90">SUM(IF(ISBLANK('Codes published on the homepage'!J$5:J$805),0,IF('Codes published on the homepage'!J$5:J$805='Specifier frequency published'!$A90,1,0)))</f>
        <v>0</v>
      </c>
      <c r="M90" s="97" t="str">
        <f>" "&amp;VLOOKUP($A90,[0]!Qualifier,COLUMN(M90)/2+1)</f>
        <v xml:space="preserve"> </v>
      </c>
      <c r="N90" s="110">
        <f t="array" ref="N90">SUM(IF(ISBLANK('Codes published on the homepage'!K$5:K$805),0,IF('Codes published on the homepage'!K$5:K$805='Specifier frequency published'!$A90,1,0)))</f>
        <v>0</v>
      </c>
      <c r="O90" s="97" t="str">
        <f>" "&amp;VLOOKUP($A90,[0]!Qualifier,COLUMN(O90)/2+1)</f>
        <v xml:space="preserve"> </v>
      </c>
      <c r="P90" s="110">
        <f t="array" ref="P90">SUM(IF(ISBLANK('Codes published on the homepage'!L$5:L$805),0,IF('Codes published on the homepage'!L$5:L$805='Specifier frequency published'!$A90,1,0)))</f>
        <v>0</v>
      </c>
      <c r="Q90" s="111" t="str">
        <f>" "&amp;VLOOKUP($A90,[0]!Qualifier,COLUMN(Q90)/2+1)</f>
        <v xml:space="preserve"> </v>
      </c>
      <c r="R90" s="110">
        <f t="array" ref="R90">SUM(IF(ISBLANK('Codes published on the homepage'!M$5:M$805),0,IF('Codes published on the homepage'!M$5:M$805='Specifier frequency published'!$A90,1,0)))</f>
        <v>0</v>
      </c>
      <c r="S90" s="97" t="str">
        <f>" "&amp;VLOOKUP($A90,[0]!Qualifier,COLUMN(S90)/2+1)</f>
        <v xml:space="preserve"> </v>
      </c>
      <c r="T90" s="110">
        <f t="array" ref="T90">SUM(IF(ISBLANK('Codes published on the homepage'!N$5:N$805),0,IF('Codes published on the homepage'!N$5:N$805='Specifier frequency published'!$A90,1,0)))</f>
        <v>0</v>
      </c>
      <c r="U90" s="111" t="str">
        <f>" "&amp;VLOOKUP($A90,[0]!Qualifier,COLUMN(U90)/2+1)</f>
        <v xml:space="preserve"> </v>
      </c>
      <c r="V90" s="110">
        <f t="array" ref="V90">SUM(IF(ISBLANK('Codes published on the homepage'!O$5:O$805),0,IF('Codes published on the homepage'!O$5:O$805='Specifier frequency published'!$A90,1,0)))</f>
        <v>0</v>
      </c>
      <c r="W90" s="111" t="str">
        <f>" "&amp;VLOOKUP($A90,[0]!Qualifier,COLUMN(W90)/2+1)</f>
        <v xml:space="preserve"> </v>
      </c>
      <c r="X90" s="110">
        <f t="array" ref="X90">SUM(IF(ISBLANK('Codes published on the homepage'!P$5:P$805),0,IF('Codes published on the homepage'!P$5:P$805='Specifier frequency published'!$A90,1,0)))</f>
        <v>0</v>
      </c>
      <c r="Y90" s="97" t="str">
        <f>" "&amp;VLOOKUP($A90,[0]!Qualifier,COLUMN(Y90)/2+1)</f>
        <v xml:space="preserve"> </v>
      </c>
      <c r="Z90" s="110">
        <f t="array" ref="Z90">SUM(IF(ISBLANK('Codes published on the homepage'!Q$5:Q$805),0,IF('Codes published on the homepage'!Q$5:Q$805='Specifier frequency published'!$A90,1,0)))</f>
        <v>0</v>
      </c>
      <c r="AA90" s="111" t="str">
        <f>" "&amp;VLOOKUP($A90,[0]!Qualifier,COLUMN(AA90)/2+1)</f>
        <v xml:space="preserve"> </v>
      </c>
      <c r="AB90" s="110">
        <f t="array" ref="AB90">SUM(IF(ISBLANK('Codes published on the homepage'!R$5:R$805),0,IF('Codes published on the homepage'!R$5:R$805='Specifier frequency published'!$A90,1,0)))</f>
        <v>0</v>
      </c>
      <c r="AC90" s="97" t="str">
        <f>" "&amp;VLOOKUP($A90,[0]!Qualifier,COLUMN(AC90)/2+1)</f>
        <v xml:space="preserve"> </v>
      </c>
      <c r="AD90" s="110">
        <f t="array" ref="AD90">SUM(IF(ISBLANK('Codes published on the homepage'!S$5:S$805),0,IF('Codes published on the homepage'!S$5:S$805='Specifier frequency published'!$A90,1,0)))</f>
        <v>0</v>
      </c>
      <c r="AE90" s="111" t="str">
        <f>" "&amp;VLOOKUP($A90,[0]!Qualifier,COLUMN(AE90)/2+1)</f>
        <v xml:space="preserve"> </v>
      </c>
      <c r="AF90" s="110">
        <f t="array" ref="AF90">SUM(IF(ISBLANK('Codes published on the homepage'!T$5:T$805),0,IF('Codes published on the homepage'!T$5:T$805='Specifier frequency published'!$A90,1,0)))</f>
        <v>0</v>
      </c>
      <c r="AG90" s="97" t="str">
        <f>" "&amp;VLOOKUP($A90,[0]!Qualifier,COLUMN(AG90)/2+1)</f>
        <v xml:space="preserve"> </v>
      </c>
      <c r="AH90" s="110">
        <f t="array" ref="AH90">SUM(IF(ISBLANK('Codes published on the homepage'!U$5:U$805),0,IF('Codes published on the homepage'!U$5:U$805='Specifier frequency published'!$A90,1,0)))</f>
        <v>0</v>
      </c>
      <c r="AI90" s="149" t="str">
        <f>" "&amp;VLOOKUP($A90,[0]!Qualifier,COLUMN(AI90)/2+1)</f>
        <v xml:space="preserve"> </v>
      </c>
      <c r="AJ90" s="110">
        <f t="array" ref="AJ90">SUM(IF(ISBLANK('Codes published on the homepage'!V$5:V$805),0,IF('Codes published on the homepage'!V$5:V$805='Specifier frequency published'!$A90,1,0)))</f>
        <v>0</v>
      </c>
      <c r="AK90" s="97" t="str">
        <f>" "&amp;VLOOKUP($A90,[0]!Qualifier,COLUMN(AK90)/2+1)</f>
        <v xml:space="preserve"> </v>
      </c>
      <c r="AL90" s="254">
        <f t="array" ref="AL90">SUM(IF(ISBLANK('Codes published on the homepage'!W$5:W$805),0,IF('Codes published on the homepage'!W$5:W$805='Specifier frequency published'!$A90,1,0)))</f>
        <v>0</v>
      </c>
      <c r="AM90" s="111" t="str">
        <f>" "&amp;VLOOKUP($A90,[0]!Qualifier,COLUMN(AM90)/2+1)</f>
        <v xml:space="preserve"> </v>
      </c>
    </row>
    <row r="91" spans="1:39" x14ac:dyDescent="0.35">
      <c r="A91">
        <v>86</v>
      </c>
      <c r="B91" s="110">
        <f t="array" ref="B91">SUM(IF('Codes published on the homepage'!E$6:E$805='Specifier frequency published'!$A91,1,0))</f>
        <v>0</v>
      </c>
      <c r="C91" s="111" t="str">
        <f>" "&amp;VLOOKUP($A91,[0]!Qualifier,COLUMN(C91)-1)</f>
        <v xml:space="preserve"> </v>
      </c>
      <c r="D91" s="110">
        <f t="array" ref="D91">SUM(IF(ISBLANK('Codes published on the homepage'!F$5:F$805),0,IF('Codes published on the homepage'!F$5:F$805='Specifier frequency published'!$A91,1,0)))</f>
        <v>0</v>
      </c>
      <c r="E91" s="111" t="str">
        <f>" "&amp;VLOOKUP($A91,[0]!Qualifier,COLUMN(E91)/2+1)</f>
        <v xml:space="preserve"> </v>
      </c>
      <c r="F91" s="110">
        <f t="array" ref="F91">SUM(IF(ISBLANK('Codes published on the homepage'!G$5:G$805),0,IF('Codes published on the homepage'!G$5:G$805='Specifier frequency published'!$A91,1,0)))</f>
        <v>0</v>
      </c>
      <c r="G91" s="111" t="str">
        <f>" "&amp;VLOOKUP($A91,[0]!Qualifier,COLUMN(G91)/2+1)</f>
        <v xml:space="preserve"> </v>
      </c>
      <c r="H91" s="110">
        <f t="array" ref="H91">SUM(IF(ISBLANK('Codes published on the homepage'!H$5:H$805),0,IF('Codes published on the homepage'!H$5:H$805='Specifier frequency published'!$A91,1,0)))</f>
        <v>0</v>
      </c>
      <c r="I91" s="111" t="str">
        <f>" "&amp;VLOOKUP($A91,[0]!Qualifier,COLUMN(I91)/2+1)</f>
        <v xml:space="preserve"> </v>
      </c>
      <c r="J91" s="110">
        <f t="array" ref="J91">SUM(IF(ISBLANK('Codes published on the homepage'!I$5:I$805),0,IF('Codes published on the homepage'!I$5:I$805='Specifier frequency published'!$A91,1,0)))</f>
        <v>0</v>
      </c>
      <c r="K91" s="111" t="str">
        <f>" "&amp;VLOOKUP($A91,[0]!Qualifier,COLUMN(K91)/2+1)</f>
        <v xml:space="preserve"> </v>
      </c>
      <c r="L91" s="110">
        <f t="array" ref="L91">SUM(IF(ISBLANK('Codes published on the homepage'!J$5:J$805),0,IF('Codes published on the homepage'!J$5:J$805='Specifier frequency published'!$A91,1,0)))</f>
        <v>0</v>
      </c>
      <c r="M91" s="97" t="str">
        <f>" "&amp;VLOOKUP($A91,[0]!Qualifier,COLUMN(M91)/2+1)</f>
        <v xml:space="preserve"> </v>
      </c>
      <c r="N91" s="110">
        <f t="array" ref="N91">SUM(IF(ISBLANK('Codes published on the homepage'!K$5:K$805),0,IF('Codes published on the homepage'!K$5:K$805='Specifier frequency published'!$A91,1,0)))</f>
        <v>0</v>
      </c>
      <c r="O91" s="97" t="str">
        <f>" "&amp;VLOOKUP($A91,[0]!Qualifier,COLUMN(O91)/2+1)</f>
        <v xml:space="preserve"> </v>
      </c>
      <c r="P91" s="110">
        <f t="array" ref="P91">SUM(IF(ISBLANK('Codes published on the homepage'!L$5:L$805),0,IF('Codes published on the homepage'!L$5:L$805='Specifier frequency published'!$A91,1,0)))</f>
        <v>0</v>
      </c>
      <c r="Q91" s="111" t="str">
        <f>" "&amp;VLOOKUP($A91,[0]!Qualifier,COLUMN(Q91)/2+1)</f>
        <v xml:space="preserve"> </v>
      </c>
      <c r="R91" s="110">
        <f t="array" ref="R91">SUM(IF(ISBLANK('Codes published on the homepage'!M$5:M$805),0,IF('Codes published on the homepage'!M$5:M$805='Specifier frequency published'!$A91,1,0)))</f>
        <v>0</v>
      </c>
      <c r="S91" s="97" t="str">
        <f>" "&amp;VLOOKUP($A91,[0]!Qualifier,COLUMN(S91)/2+1)</f>
        <v xml:space="preserve"> </v>
      </c>
      <c r="T91" s="110">
        <f t="array" ref="T91">SUM(IF(ISBLANK('Codes published on the homepage'!N$5:N$805),0,IF('Codes published on the homepage'!N$5:N$805='Specifier frequency published'!$A91,1,0)))</f>
        <v>0</v>
      </c>
      <c r="U91" s="111" t="str">
        <f>" "&amp;VLOOKUP($A91,[0]!Qualifier,COLUMN(U91)/2+1)</f>
        <v xml:space="preserve"> </v>
      </c>
      <c r="V91" s="110">
        <f t="array" ref="V91">SUM(IF(ISBLANK('Codes published on the homepage'!O$5:O$805),0,IF('Codes published on the homepage'!O$5:O$805='Specifier frequency published'!$A91,1,0)))</f>
        <v>0</v>
      </c>
      <c r="W91" s="111" t="str">
        <f>" "&amp;VLOOKUP($A91,[0]!Qualifier,COLUMN(W91)/2+1)</f>
        <v xml:space="preserve"> </v>
      </c>
      <c r="X91" s="110">
        <f t="array" ref="X91">SUM(IF(ISBLANK('Codes published on the homepage'!P$5:P$805),0,IF('Codes published on the homepage'!P$5:P$805='Specifier frequency published'!$A91,1,0)))</f>
        <v>0</v>
      </c>
      <c r="Y91" s="97" t="str">
        <f>" "&amp;VLOOKUP($A91,[0]!Qualifier,COLUMN(Y91)/2+1)</f>
        <v xml:space="preserve"> </v>
      </c>
      <c r="Z91" s="110">
        <f t="array" ref="Z91">SUM(IF(ISBLANK('Codes published on the homepage'!Q$5:Q$805),0,IF('Codes published on the homepage'!Q$5:Q$805='Specifier frequency published'!$A91,1,0)))</f>
        <v>0</v>
      </c>
      <c r="AA91" s="111" t="str">
        <f>" "&amp;VLOOKUP($A91,[0]!Qualifier,COLUMN(AA91)/2+1)</f>
        <v xml:space="preserve"> </v>
      </c>
      <c r="AB91" s="110">
        <f t="array" ref="AB91">SUM(IF(ISBLANK('Codes published on the homepage'!R$5:R$805),0,IF('Codes published on the homepage'!R$5:R$805='Specifier frequency published'!$A91,1,0)))</f>
        <v>0</v>
      </c>
      <c r="AC91" s="97" t="str">
        <f>" "&amp;VLOOKUP($A91,[0]!Qualifier,COLUMN(AC91)/2+1)</f>
        <v xml:space="preserve"> </v>
      </c>
      <c r="AD91" s="110">
        <f t="array" ref="AD91">SUM(IF(ISBLANK('Codes published on the homepage'!S$5:S$805),0,IF('Codes published on the homepage'!S$5:S$805='Specifier frequency published'!$A91,1,0)))</f>
        <v>0</v>
      </c>
      <c r="AE91" s="111" t="str">
        <f>" "&amp;VLOOKUP($A91,[0]!Qualifier,COLUMN(AE91)/2+1)</f>
        <v xml:space="preserve"> </v>
      </c>
      <c r="AF91" s="110">
        <f t="array" ref="AF91">SUM(IF(ISBLANK('Codes published on the homepage'!T$5:T$805),0,IF('Codes published on the homepage'!T$5:T$805='Specifier frequency published'!$A91,1,0)))</f>
        <v>0</v>
      </c>
      <c r="AG91" s="97" t="str">
        <f>" "&amp;VLOOKUP($A91,[0]!Qualifier,COLUMN(AG91)/2+1)</f>
        <v xml:space="preserve"> </v>
      </c>
      <c r="AH91" s="110">
        <f t="array" ref="AH91">SUM(IF(ISBLANK('Codes published on the homepage'!U$5:U$805),0,IF('Codes published on the homepage'!U$5:U$805='Specifier frequency published'!$A91,1,0)))</f>
        <v>0</v>
      </c>
      <c r="AI91" s="149" t="str">
        <f>" "&amp;VLOOKUP($A91,[0]!Qualifier,COLUMN(AI91)/2+1)</f>
        <v xml:space="preserve"> </v>
      </c>
      <c r="AJ91" s="110">
        <f t="array" ref="AJ91">SUM(IF(ISBLANK('Codes published on the homepage'!V$5:V$805),0,IF('Codes published on the homepage'!V$5:V$805='Specifier frequency published'!$A91,1,0)))</f>
        <v>0</v>
      </c>
      <c r="AK91" s="97" t="str">
        <f>" "&amp;VLOOKUP($A91,[0]!Qualifier,COLUMN(AK91)/2+1)</f>
        <v xml:space="preserve"> </v>
      </c>
      <c r="AL91" s="254">
        <f t="array" ref="AL91">SUM(IF(ISBLANK('Codes published on the homepage'!W$5:W$805),0,IF('Codes published on the homepage'!W$5:W$805='Specifier frequency published'!$A91,1,0)))</f>
        <v>0</v>
      </c>
      <c r="AM91" s="111" t="str">
        <f>" "&amp;VLOOKUP($A91,[0]!Qualifier,COLUMN(AM91)/2+1)</f>
        <v xml:space="preserve"> </v>
      </c>
    </row>
    <row r="92" spans="1:39" x14ac:dyDescent="0.35">
      <c r="A92">
        <v>87</v>
      </c>
      <c r="B92" s="110">
        <f t="array" ref="B92">SUM(IF('Codes published on the homepage'!E$6:E$805='Specifier frequency published'!$A92,1,0))</f>
        <v>0</v>
      </c>
      <c r="C92" s="111" t="str">
        <f>" "&amp;VLOOKUP($A92,[0]!Qualifier,COLUMN(C92)-1)</f>
        <v xml:space="preserve"> </v>
      </c>
      <c r="D92" s="110">
        <f t="array" ref="D92">SUM(IF(ISBLANK('Codes published on the homepage'!F$5:F$805),0,IF('Codes published on the homepage'!F$5:F$805='Specifier frequency published'!$A92,1,0)))</f>
        <v>0</v>
      </c>
      <c r="E92" s="111" t="str">
        <f>" "&amp;VLOOKUP($A92,[0]!Qualifier,COLUMN(E92)/2+1)</f>
        <v xml:space="preserve"> </v>
      </c>
      <c r="F92" s="110">
        <f t="array" ref="F92">SUM(IF(ISBLANK('Codes published on the homepage'!G$5:G$805),0,IF('Codes published on the homepage'!G$5:G$805='Specifier frequency published'!$A92,1,0)))</f>
        <v>0</v>
      </c>
      <c r="G92" s="111" t="str">
        <f>" "&amp;VLOOKUP($A92,[0]!Qualifier,COLUMN(G92)/2+1)</f>
        <v xml:space="preserve"> </v>
      </c>
      <c r="H92" s="110">
        <f t="array" ref="H92">SUM(IF(ISBLANK('Codes published on the homepage'!H$5:H$805),0,IF('Codes published on the homepage'!H$5:H$805='Specifier frequency published'!$A92,1,0)))</f>
        <v>0</v>
      </c>
      <c r="I92" s="111" t="str">
        <f>" "&amp;VLOOKUP($A92,[0]!Qualifier,COLUMN(I92)/2+1)</f>
        <v xml:space="preserve"> </v>
      </c>
      <c r="J92" s="110">
        <f t="array" ref="J92">SUM(IF(ISBLANK('Codes published on the homepage'!I$5:I$805),0,IF('Codes published on the homepage'!I$5:I$805='Specifier frequency published'!$A92,1,0)))</f>
        <v>0</v>
      </c>
      <c r="K92" s="111" t="str">
        <f>" "&amp;VLOOKUP($A92,[0]!Qualifier,COLUMN(K92)/2+1)</f>
        <v xml:space="preserve"> </v>
      </c>
      <c r="L92" s="110">
        <f t="array" ref="L92">SUM(IF(ISBLANK('Codes published on the homepage'!J$5:J$805),0,IF('Codes published on the homepage'!J$5:J$805='Specifier frequency published'!$A92,1,0)))</f>
        <v>0</v>
      </c>
      <c r="M92" s="97" t="str">
        <f>" "&amp;VLOOKUP($A92,[0]!Qualifier,COLUMN(M92)/2+1)</f>
        <v xml:space="preserve"> </v>
      </c>
      <c r="N92" s="110">
        <f t="array" ref="N92">SUM(IF(ISBLANK('Codes published on the homepage'!K$5:K$805),0,IF('Codes published on the homepage'!K$5:K$805='Specifier frequency published'!$A92,1,0)))</f>
        <v>0</v>
      </c>
      <c r="O92" s="97" t="str">
        <f>" "&amp;VLOOKUP($A92,[0]!Qualifier,COLUMN(O92)/2+1)</f>
        <v xml:space="preserve"> </v>
      </c>
      <c r="P92" s="110">
        <f t="array" ref="P92">SUM(IF(ISBLANK('Codes published on the homepage'!L$5:L$805),0,IF('Codes published on the homepage'!L$5:L$805='Specifier frequency published'!$A92,1,0)))</f>
        <v>0</v>
      </c>
      <c r="Q92" s="111" t="str">
        <f>" "&amp;VLOOKUP($A92,[0]!Qualifier,COLUMN(Q92)/2+1)</f>
        <v xml:space="preserve"> </v>
      </c>
      <c r="R92" s="110">
        <f t="array" ref="R92">SUM(IF(ISBLANK('Codes published on the homepage'!M$5:M$805),0,IF('Codes published on the homepage'!M$5:M$805='Specifier frequency published'!$A92,1,0)))</f>
        <v>0</v>
      </c>
      <c r="S92" s="97" t="str">
        <f>" "&amp;VLOOKUP($A92,[0]!Qualifier,COLUMN(S92)/2+1)</f>
        <v xml:space="preserve"> </v>
      </c>
      <c r="T92" s="110">
        <f t="array" ref="T92">SUM(IF(ISBLANK('Codes published on the homepage'!N$5:N$805),0,IF('Codes published on the homepage'!N$5:N$805='Specifier frequency published'!$A92,1,0)))</f>
        <v>0</v>
      </c>
      <c r="U92" s="111" t="str">
        <f>" "&amp;VLOOKUP($A92,[0]!Qualifier,COLUMN(U92)/2+1)</f>
        <v xml:space="preserve"> </v>
      </c>
      <c r="V92" s="110">
        <f t="array" ref="V92">SUM(IF(ISBLANK('Codes published on the homepage'!O$5:O$805),0,IF('Codes published on the homepage'!O$5:O$805='Specifier frequency published'!$A92,1,0)))</f>
        <v>0</v>
      </c>
      <c r="W92" s="111" t="str">
        <f>" "&amp;VLOOKUP($A92,[0]!Qualifier,COLUMN(W92)/2+1)</f>
        <v xml:space="preserve"> </v>
      </c>
      <c r="X92" s="110">
        <f t="array" ref="X92">SUM(IF(ISBLANK('Codes published on the homepage'!P$5:P$805),0,IF('Codes published on the homepage'!P$5:P$805='Specifier frequency published'!$A92,1,0)))</f>
        <v>0</v>
      </c>
      <c r="Y92" s="97" t="str">
        <f>" "&amp;VLOOKUP($A92,[0]!Qualifier,COLUMN(Y92)/2+1)</f>
        <v xml:space="preserve"> </v>
      </c>
      <c r="Z92" s="110">
        <f t="array" ref="Z92">SUM(IF(ISBLANK('Codes published on the homepage'!Q$5:Q$805),0,IF('Codes published on the homepage'!Q$5:Q$805='Specifier frequency published'!$A92,1,0)))</f>
        <v>0</v>
      </c>
      <c r="AA92" s="111" t="str">
        <f>" "&amp;VLOOKUP($A92,[0]!Qualifier,COLUMN(AA92)/2+1)</f>
        <v xml:space="preserve"> </v>
      </c>
      <c r="AB92" s="110">
        <f t="array" ref="AB92">SUM(IF(ISBLANK('Codes published on the homepage'!R$5:R$805),0,IF('Codes published on the homepage'!R$5:R$805='Specifier frequency published'!$A92,1,0)))</f>
        <v>0</v>
      </c>
      <c r="AC92" s="97" t="str">
        <f>" "&amp;VLOOKUP($A92,[0]!Qualifier,COLUMN(AC92)/2+1)</f>
        <v xml:space="preserve"> </v>
      </c>
      <c r="AD92" s="110">
        <f t="array" ref="AD92">SUM(IF(ISBLANK('Codes published on the homepage'!S$5:S$805),0,IF('Codes published on the homepage'!S$5:S$805='Specifier frequency published'!$A92,1,0)))</f>
        <v>0</v>
      </c>
      <c r="AE92" s="111" t="str">
        <f>" "&amp;VLOOKUP($A92,[0]!Qualifier,COLUMN(AE92)/2+1)</f>
        <v xml:space="preserve"> </v>
      </c>
      <c r="AF92" s="110">
        <f t="array" ref="AF92">SUM(IF(ISBLANK('Codes published on the homepage'!T$5:T$805),0,IF('Codes published on the homepage'!T$5:T$805='Specifier frequency published'!$A92,1,0)))</f>
        <v>0</v>
      </c>
      <c r="AG92" s="97" t="str">
        <f>" "&amp;VLOOKUP($A92,[0]!Qualifier,COLUMN(AG92)/2+1)</f>
        <v xml:space="preserve"> </v>
      </c>
      <c r="AH92" s="110">
        <f t="array" ref="AH92">SUM(IF(ISBLANK('Codes published on the homepage'!U$5:U$805),0,IF('Codes published on the homepage'!U$5:U$805='Specifier frequency published'!$A92,1,0)))</f>
        <v>0</v>
      </c>
      <c r="AI92" s="149" t="str">
        <f>" "&amp;VLOOKUP($A92,[0]!Qualifier,COLUMN(AI92)/2+1)</f>
        <v xml:space="preserve"> </v>
      </c>
      <c r="AJ92" s="110">
        <f t="array" ref="AJ92">SUM(IF(ISBLANK('Codes published on the homepage'!V$5:V$805),0,IF('Codes published on the homepage'!V$5:V$805='Specifier frequency published'!$A92,1,0)))</f>
        <v>0</v>
      </c>
      <c r="AK92" s="97" t="str">
        <f>" "&amp;VLOOKUP($A92,[0]!Qualifier,COLUMN(AK92)/2+1)</f>
        <v xml:space="preserve"> </v>
      </c>
      <c r="AL92" s="254">
        <f t="array" ref="AL92">SUM(IF(ISBLANK('Codes published on the homepage'!W$5:W$805),0,IF('Codes published on the homepage'!W$5:W$805='Specifier frequency published'!$A92,1,0)))</f>
        <v>0</v>
      </c>
      <c r="AM92" s="111" t="str">
        <f>" "&amp;VLOOKUP($A92,[0]!Qualifier,COLUMN(AM92)/2+1)</f>
        <v xml:space="preserve"> </v>
      </c>
    </row>
    <row r="93" spans="1:39" x14ac:dyDescent="0.35">
      <c r="A93">
        <v>88</v>
      </c>
      <c r="B93" s="110">
        <f t="array" ref="B93">SUM(IF('Codes published on the homepage'!E$6:E$805='Specifier frequency published'!$A93,1,0))</f>
        <v>0</v>
      </c>
      <c r="C93" s="111" t="str">
        <f>" "&amp;VLOOKUP($A93,[0]!Qualifier,COLUMN(C93)-1)</f>
        <v xml:space="preserve"> </v>
      </c>
      <c r="D93" s="110">
        <f t="array" ref="D93">SUM(IF(ISBLANK('Codes published on the homepage'!F$5:F$805),0,IF('Codes published on the homepage'!F$5:F$805='Specifier frequency published'!$A93,1,0)))</f>
        <v>0</v>
      </c>
      <c r="E93" s="111" t="str">
        <f>" "&amp;VLOOKUP($A93,[0]!Qualifier,COLUMN(E93)/2+1)</f>
        <v xml:space="preserve"> </v>
      </c>
      <c r="F93" s="110">
        <f t="array" ref="F93">SUM(IF(ISBLANK('Codes published on the homepage'!G$5:G$805),0,IF('Codes published on the homepage'!G$5:G$805='Specifier frequency published'!$A93,1,0)))</f>
        <v>0</v>
      </c>
      <c r="G93" s="111" t="str">
        <f>" "&amp;VLOOKUP($A93,[0]!Qualifier,COLUMN(G93)/2+1)</f>
        <v xml:space="preserve"> </v>
      </c>
      <c r="H93" s="110">
        <f t="array" ref="H93">SUM(IF(ISBLANK('Codes published on the homepage'!H$5:H$805),0,IF('Codes published on the homepage'!H$5:H$805='Specifier frequency published'!$A93,1,0)))</f>
        <v>0</v>
      </c>
      <c r="I93" s="111" t="str">
        <f>" "&amp;VLOOKUP($A93,[0]!Qualifier,COLUMN(I93)/2+1)</f>
        <v xml:space="preserve"> </v>
      </c>
      <c r="J93" s="110">
        <f t="array" ref="J93">SUM(IF(ISBLANK('Codes published on the homepage'!I$5:I$805),0,IF('Codes published on the homepage'!I$5:I$805='Specifier frequency published'!$A93,1,0)))</f>
        <v>0</v>
      </c>
      <c r="K93" s="111" t="str">
        <f>" "&amp;VLOOKUP($A93,[0]!Qualifier,COLUMN(K93)/2+1)</f>
        <v xml:space="preserve"> </v>
      </c>
      <c r="L93" s="110">
        <f t="array" ref="L93">SUM(IF(ISBLANK('Codes published on the homepage'!J$5:J$805),0,IF('Codes published on the homepage'!J$5:J$805='Specifier frequency published'!$A93,1,0)))</f>
        <v>0</v>
      </c>
      <c r="M93" s="97" t="str">
        <f>" "&amp;VLOOKUP($A93,[0]!Qualifier,COLUMN(M93)/2+1)</f>
        <v xml:space="preserve"> </v>
      </c>
      <c r="N93" s="110">
        <f t="array" ref="N93">SUM(IF(ISBLANK('Codes published on the homepage'!K$5:K$805),0,IF('Codes published on the homepage'!K$5:K$805='Specifier frequency published'!$A93,1,0)))</f>
        <v>0</v>
      </c>
      <c r="O93" s="97" t="str">
        <f>" "&amp;VLOOKUP($A93,[0]!Qualifier,COLUMN(O93)/2+1)</f>
        <v xml:space="preserve"> </v>
      </c>
      <c r="P93" s="110">
        <f t="array" ref="P93">SUM(IF(ISBLANK('Codes published on the homepage'!L$5:L$805),0,IF('Codes published on the homepage'!L$5:L$805='Specifier frequency published'!$A93,1,0)))</f>
        <v>0</v>
      </c>
      <c r="Q93" s="111" t="str">
        <f>" "&amp;VLOOKUP($A93,[0]!Qualifier,COLUMN(Q93)/2+1)</f>
        <v xml:space="preserve"> </v>
      </c>
      <c r="R93" s="110">
        <f t="array" ref="R93">SUM(IF(ISBLANK('Codes published on the homepage'!M$5:M$805),0,IF('Codes published on the homepage'!M$5:M$805='Specifier frequency published'!$A93,1,0)))</f>
        <v>0</v>
      </c>
      <c r="S93" s="97" t="str">
        <f>" "&amp;VLOOKUP($A93,[0]!Qualifier,COLUMN(S93)/2+1)</f>
        <v xml:space="preserve"> </v>
      </c>
      <c r="T93" s="110">
        <f t="array" ref="T93">SUM(IF(ISBLANK('Codes published on the homepage'!N$5:N$805),0,IF('Codes published on the homepage'!N$5:N$805='Specifier frequency published'!$A93,1,0)))</f>
        <v>0</v>
      </c>
      <c r="U93" s="111" t="str">
        <f>" "&amp;VLOOKUP($A93,[0]!Qualifier,COLUMN(U93)/2+1)</f>
        <v xml:space="preserve"> </v>
      </c>
      <c r="V93" s="110">
        <f t="array" ref="V93">SUM(IF(ISBLANK('Codes published on the homepage'!O$5:O$805),0,IF('Codes published on the homepage'!O$5:O$805='Specifier frequency published'!$A93,1,0)))</f>
        <v>0</v>
      </c>
      <c r="W93" s="111" t="str">
        <f>" "&amp;VLOOKUP($A93,[0]!Qualifier,COLUMN(W93)/2+1)</f>
        <v xml:space="preserve"> </v>
      </c>
      <c r="X93" s="110">
        <f t="array" ref="X93">SUM(IF(ISBLANK('Codes published on the homepage'!P$5:P$805),0,IF('Codes published on the homepage'!P$5:P$805='Specifier frequency published'!$A93,1,0)))</f>
        <v>0</v>
      </c>
      <c r="Y93" s="97" t="str">
        <f>" "&amp;VLOOKUP($A93,[0]!Qualifier,COLUMN(Y93)/2+1)</f>
        <v xml:space="preserve"> </v>
      </c>
      <c r="Z93" s="110">
        <f t="array" ref="Z93">SUM(IF(ISBLANK('Codes published on the homepage'!Q$5:Q$805),0,IF('Codes published on the homepage'!Q$5:Q$805='Specifier frequency published'!$A93,1,0)))</f>
        <v>0</v>
      </c>
      <c r="AA93" s="111" t="str">
        <f>" "&amp;VLOOKUP($A93,[0]!Qualifier,COLUMN(AA93)/2+1)</f>
        <v xml:space="preserve"> </v>
      </c>
      <c r="AB93" s="110">
        <f t="array" ref="AB93">SUM(IF(ISBLANK('Codes published on the homepage'!R$5:R$805),0,IF('Codes published on the homepage'!R$5:R$805='Specifier frequency published'!$A93,1,0)))</f>
        <v>0</v>
      </c>
      <c r="AC93" s="97" t="str">
        <f>" "&amp;VLOOKUP($A93,[0]!Qualifier,COLUMN(AC93)/2+1)</f>
        <v xml:space="preserve"> </v>
      </c>
      <c r="AD93" s="110">
        <f t="array" ref="AD93">SUM(IF(ISBLANK('Codes published on the homepage'!S$5:S$805),0,IF('Codes published on the homepage'!S$5:S$805='Specifier frequency published'!$A93,1,0)))</f>
        <v>0</v>
      </c>
      <c r="AE93" s="111" t="str">
        <f>" "&amp;VLOOKUP($A93,[0]!Qualifier,COLUMN(AE93)/2+1)</f>
        <v xml:space="preserve"> </v>
      </c>
      <c r="AF93" s="110">
        <f t="array" ref="AF93">SUM(IF(ISBLANK('Codes published on the homepage'!T$5:T$805),0,IF('Codes published on the homepage'!T$5:T$805='Specifier frequency published'!$A93,1,0)))</f>
        <v>0</v>
      </c>
      <c r="AG93" s="97" t="str">
        <f>" "&amp;VLOOKUP($A93,[0]!Qualifier,COLUMN(AG93)/2+1)</f>
        <v xml:space="preserve"> </v>
      </c>
      <c r="AH93" s="110">
        <f t="array" ref="AH93">SUM(IF(ISBLANK('Codes published on the homepage'!U$5:U$805),0,IF('Codes published on the homepage'!U$5:U$805='Specifier frequency published'!$A93,1,0)))</f>
        <v>0</v>
      </c>
      <c r="AI93" s="149" t="str">
        <f>" "&amp;VLOOKUP($A93,[0]!Qualifier,COLUMN(AI93)/2+1)</f>
        <v xml:space="preserve"> </v>
      </c>
      <c r="AJ93" s="110">
        <f t="array" ref="AJ93">SUM(IF(ISBLANK('Codes published on the homepage'!V$5:V$805),0,IF('Codes published on the homepage'!V$5:V$805='Specifier frequency published'!$A93,1,0)))</f>
        <v>0</v>
      </c>
      <c r="AK93" s="97" t="str">
        <f>" "&amp;VLOOKUP($A93,[0]!Qualifier,COLUMN(AK93)/2+1)</f>
        <v xml:space="preserve"> </v>
      </c>
      <c r="AL93" s="254">
        <f t="array" ref="AL93">SUM(IF(ISBLANK('Codes published on the homepage'!W$5:W$805),0,IF('Codes published on the homepage'!W$5:W$805='Specifier frequency published'!$A93,1,0)))</f>
        <v>0</v>
      </c>
      <c r="AM93" s="111" t="str">
        <f>" "&amp;VLOOKUP($A93,[0]!Qualifier,COLUMN(AM93)/2+1)</f>
        <v xml:space="preserve"> </v>
      </c>
    </row>
    <row r="94" spans="1:39" x14ac:dyDescent="0.35">
      <c r="A94">
        <v>89</v>
      </c>
      <c r="B94" s="110">
        <f t="array" ref="B94">SUM(IF('Codes published on the homepage'!E$6:E$805='Specifier frequency published'!$A94,1,0))</f>
        <v>0</v>
      </c>
      <c r="C94" s="111" t="str">
        <f>" "&amp;VLOOKUP($A94,[0]!Qualifier,COLUMN(C94)-1)</f>
        <v xml:space="preserve"> </v>
      </c>
      <c r="D94" s="110">
        <f t="array" ref="D94">SUM(IF(ISBLANK('Codes published on the homepage'!F$5:F$805),0,IF('Codes published on the homepage'!F$5:F$805='Specifier frequency published'!$A94,1,0)))</f>
        <v>0</v>
      </c>
      <c r="E94" s="111" t="str">
        <f>" "&amp;VLOOKUP($A94,[0]!Qualifier,COLUMN(E94)/2+1)</f>
        <v xml:space="preserve"> </v>
      </c>
      <c r="F94" s="110">
        <f t="array" ref="F94">SUM(IF(ISBLANK('Codes published on the homepage'!G$5:G$805),0,IF('Codes published on the homepage'!G$5:G$805='Specifier frequency published'!$A94,1,0)))</f>
        <v>0</v>
      </c>
      <c r="G94" s="111" t="str">
        <f>" "&amp;VLOOKUP($A94,[0]!Qualifier,COLUMN(G94)/2+1)</f>
        <v xml:space="preserve"> </v>
      </c>
      <c r="H94" s="110">
        <f t="array" ref="H94">SUM(IF(ISBLANK('Codes published on the homepage'!H$5:H$805),0,IF('Codes published on the homepage'!H$5:H$805='Specifier frequency published'!$A94,1,0)))</f>
        <v>0</v>
      </c>
      <c r="I94" s="111" t="str">
        <f>" "&amp;VLOOKUP($A94,[0]!Qualifier,COLUMN(I94)/2+1)</f>
        <v xml:space="preserve"> </v>
      </c>
      <c r="J94" s="110">
        <f t="array" ref="J94">SUM(IF(ISBLANK('Codes published on the homepage'!I$5:I$805),0,IF('Codes published on the homepage'!I$5:I$805='Specifier frequency published'!$A94,1,0)))</f>
        <v>0</v>
      </c>
      <c r="K94" s="111" t="str">
        <f>" "&amp;VLOOKUP($A94,[0]!Qualifier,COLUMN(K94)/2+1)</f>
        <v xml:space="preserve"> </v>
      </c>
      <c r="L94" s="110">
        <f t="array" ref="L94">SUM(IF(ISBLANK('Codes published on the homepage'!J$5:J$805),0,IF('Codes published on the homepage'!J$5:J$805='Specifier frequency published'!$A94,1,0)))</f>
        <v>0</v>
      </c>
      <c r="M94" s="97" t="str">
        <f>" "&amp;VLOOKUP($A94,[0]!Qualifier,COLUMN(M94)/2+1)</f>
        <v xml:space="preserve"> </v>
      </c>
      <c r="N94" s="110">
        <f t="array" ref="N94">SUM(IF(ISBLANK('Codes published on the homepage'!K$5:K$805),0,IF('Codes published on the homepage'!K$5:K$805='Specifier frequency published'!$A94,1,0)))</f>
        <v>0</v>
      </c>
      <c r="O94" s="97" t="str">
        <f>" "&amp;VLOOKUP($A94,[0]!Qualifier,COLUMN(O94)/2+1)</f>
        <v xml:space="preserve"> </v>
      </c>
      <c r="P94" s="110">
        <f t="array" ref="P94">SUM(IF(ISBLANK('Codes published on the homepage'!L$5:L$805),0,IF('Codes published on the homepage'!L$5:L$805='Specifier frequency published'!$A94,1,0)))</f>
        <v>0</v>
      </c>
      <c r="Q94" s="111" t="str">
        <f>" "&amp;VLOOKUP($A94,[0]!Qualifier,COLUMN(Q94)/2+1)</f>
        <v xml:space="preserve"> </v>
      </c>
      <c r="R94" s="110">
        <f t="array" ref="R94">SUM(IF(ISBLANK('Codes published on the homepage'!M$5:M$805),0,IF('Codes published on the homepage'!M$5:M$805='Specifier frequency published'!$A94,1,0)))</f>
        <v>0</v>
      </c>
      <c r="S94" s="97" t="str">
        <f>" "&amp;VLOOKUP($A94,[0]!Qualifier,COLUMN(S94)/2+1)</f>
        <v xml:space="preserve"> </v>
      </c>
      <c r="T94" s="110">
        <f t="array" ref="T94">SUM(IF(ISBLANK('Codes published on the homepage'!N$5:N$805),0,IF('Codes published on the homepage'!N$5:N$805='Specifier frequency published'!$A94,1,0)))</f>
        <v>0</v>
      </c>
      <c r="U94" s="111" t="str">
        <f>" "&amp;VLOOKUP($A94,[0]!Qualifier,COLUMN(U94)/2+1)</f>
        <v xml:space="preserve"> </v>
      </c>
      <c r="V94" s="110">
        <f t="array" ref="V94">SUM(IF(ISBLANK('Codes published on the homepage'!O$5:O$805),0,IF('Codes published on the homepage'!O$5:O$805='Specifier frequency published'!$A94,1,0)))</f>
        <v>0</v>
      </c>
      <c r="W94" s="111" t="str">
        <f>" "&amp;VLOOKUP($A94,[0]!Qualifier,COLUMN(W94)/2+1)</f>
        <v xml:space="preserve"> </v>
      </c>
      <c r="X94" s="110">
        <f t="array" ref="X94">SUM(IF(ISBLANK('Codes published on the homepage'!P$5:P$805),0,IF('Codes published on the homepage'!P$5:P$805='Specifier frequency published'!$A94,1,0)))</f>
        <v>0</v>
      </c>
      <c r="Y94" s="97" t="str">
        <f>" "&amp;VLOOKUP($A94,[0]!Qualifier,COLUMN(Y94)/2+1)</f>
        <v xml:space="preserve"> </v>
      </c>
      <c r="Z94" s="110">
        <f t="array" ref="Z94">SUM(IF(ISBLANK('Codes published on the homepage'!Q$5:Q$805),0,IF('Codes published on the homepage'!Q$5:Q$805='Specifier frequency published'!$A94,1,0)))</f>
        <v>0</v>
      </c>
      <c r="AA94" s="111" t="str">
        <f>" "&amp;VLOOKUP($A94,[0]!Qualifier,COLUMN(AA94)/2+1)</f>
        <v xml:space="preserve"> </v>
      </c>
      <c r="AB94" s="110">
        <f t="array" ref="AB94">SUM(IF(ISBLANK('Codes published on the homepage'!R$5:R$805),0,IF('Codes published on the homepage'!R$5:R$805='Specifier frequency published'!$A94,1,0)))</f>
        <v>0</v>
      </c>
      <c r="AC94" s="97" t="str">
        <f>" "&amp;VLOOKUP($A94,[0]!Qualifier,COLUMN(AC94)/2+1)</f>
        <v xml:space="preserve"> </v>
      </c>
      <c r="AD94" s="110">
        <f t="array" ref="AD94">SUM(IF(ISBLANK('Codes published on the homepage'!S$5:S$805),0,IF('Codes published on the homepage'!S$5:S$805='Specifier frequency published'!$A94,1,0)))</f>
        <v>0</v>
      </c>
      <c r="AE94" s="111" t="str">
        <f>" "&amp;VLOOKUP($A94,[0]!Qualifier,COLUMN(AE94)/2+1)</f>
        <v xml:space="preserve"> </v>
      </c>
      <c r="AF94" s="110">
        <f t="array" ref="AF94">SUM(IF(ISBLANK('Codes published on the homepage'!T$5:T$805),0,IF('Codes published on the homepage'!T$5:T$805='Specifier frequency published'!$A94,1,0)))</f>
        <v>0</v>
      </c>
      <c r="AG94" s="97" t="str">
        <f>" "&amp;VLOOKUP($A94,[0]!Qualifier,COLUMN(AG94)/2+1)</f>
        <v xml:space="preserve"> </v>
      </c>
      <c r="AH94" s="110">
        <f t="array" ref="AH94">SUM(IF(ISBLANK('Codes published on the homepage'!U$5:U$805),0,IF('Codes published on the homepage'!U$5:U$805='Specifier frequency published'!$A94,1,0)))</f>
        <v>0</v>
      </c>
      <c r="AI94" s="149" t="str">
        <f>" "&amp;VLOOKUP($A94,[0]!Qualifier,COLUMN(AI94)/2+1)</f>
        <v xml:space="preserve"> </v>
      </c>
      <c r="AJ94" s="110">
        <f t="array" ref="AJ94">SUM(IF(ISBLANK('Codes published on the homepage'!V$5:V$805),0,IF('Codes published on the homepage'!V$5:V$805='Specifier frequency published'!$A94,1,0)))</f>
        <v>0</v>
      </c>
      <c r="AK94" s="97" t="str">
        <f>" "&amp;VLOOKUP($A94,[0]!Qualifier,COLUMN(AK94)/2+1)</f>
        <v xml:space="preserve"> </v>
      </c>
      <c r="AL94" s="254">
        <f t="array" ref="AL94">SUM(IF(ISBLANK('Codes published on the homepage'!W$5:W$805),0,IF('Codes published on the homepage'!W$5:W$805='Specifier frequency published'!$A94,1,0)))</f>
        <v>0</v>
      </c>
      <c r="AM94" s="111" t="str">
        <f>" "&amp;VLOOKUP($A94,[0]!Qualifier,COLUMN(AM94)/2+1)</f>
        <v xml:space="preserve"> </v>
      </c>
    </row>
    <row r="95" spans="1:39" x14ac:dyDescent="0.35">
      <c r="A95">
        <v>90</v>
      </c>
      <c r="B95" s="110">
        <f t="array" ref="B95">SUM(IF('Codes published on the homepage'!E$6:E$805='Specifier frequency published'!$A95,1,0))</f>
        <v>0</v>
      </c>
      <c r="C95" s="111" t="str">
        <f>" "&amp;VLOOKUP($A95,[0]!Qualifier,COLUMN(C95)-1)</f>
        <v xml:space="preserve"> </v>
      </c>
      <c r="D95" s="110">
        <f t="array" ref="D95">SUM(IF(ISBLANK('Codes published on the homepage'!F$5:F$805),0,IF('Codes published on the homepage'!F$5:F$805='Specifier frequency published'!$A95,1,0)))</f>
        <v>0</v>
      </c>
      <c r="E95" s="111" t="str">
        <f>" "&amp;VLOOKUP($A95,[0]!Qualifier,COLUMN(E95)/2+1)</f>
        <v xml:space="preserve"> </v>
      </c>
      <c r="F95" s="110">
        <f t="array" ref="F95">SUM(IF(ISBLANK('Codes published on the homepage'!G$5:G$805),0,IF('Codes published on the homepage'!G$5:G$805='Specifier frequency published'!$A95,1,0)))</f>
        <v>0</v>
      </c>
      <c r="G95" s="111" t="str">
        <f>" "&amp;VLOOKUP($A95,[0]!Qualifier,COLUMN(G95)/2+1)</f>
        <v xml:space="preserve"> </v>
      </c>
      <c r="H95" s="110">
        <f t="array" ref="H95">SUM(IF(ISBLANK('Codes published on the homepage'!H$5:H$805),0,IF('Codes published on the homepage'!H$5:H$805='Specifier frequency published'!$A95,1,0)))</f>
        <v>0</v>
      </c>
      <c r="I95" s="111" t="str">
        <f>" "&amp;VLOOKUP($A95,[0]!Qualifier,COLUMN(I95)/2+1)</f>
        <v xml:space="preserve"> </v>
      </c>
      <c r="J95" s="110">
        <f t="array" ref="J95">SUM(IF(ISBLANK('Codes published on the homepage'!I$5:I$805),0,IF('Codes published on the homepage'!I$5:I$805='Specifier frequency published'!$A95,1,0)))</f>
        <v>0</v>
      </c>
      <c r="K95" s="111" t="str">
        <f>" "&amp;VLOOKUP($A95,[0]!Qualifier,COLUMN(K95)/2+1)</f>
        <v xml:space="preserve"> </v>
      </c>
      <c r="L95" s="110">
        <f t="array" ref="L95">SUM(IF(ISBLANK('Codes published on the homepage'!J$5:J$805),0,IF('Codes published on the homepage'!J$5:J$805='Specifier frequency published'!$A95,1,0)))</f>
        <v>0</v>
      </c>
      <c r="M95" s="97" t="str">
        <f>" "&amp;VLOOKUP($A95,[0]!Qualifier,COLUMN(M95)/2+1)</f>
        <v xml:space="preserve"> </v>
      </c>
      <c r="N95" s="110">
        <f t="array" ref="N95">SUM(IF(ISBLANK('Codes published on the homepage'!K$5:K$805),0,IF('Codes published on the homepage'!K$5:K$805='Specifier frequency published'!$A95,1,0)))</f>
        <v>0</v>
      </c>
      <c r="O95" s="97" t="str">
        <f>" "&amp;VLOOKUP($A95,[0]!Qualifier,COLUMN(O95)/2+1)</f>
        <v xml:space="preserve"> </v>
      </c>
      <c r="P95" s="110">
        <f t="array" ref="P95">SUM(IF(ISBLANK('Codes published on the homepage'!L$5:L$805),0,IF('Codes published on the homepage'!L$5:L$805='Specifier frequency published'!$A95,1,0)))</f>
        <v>0</v>
      </c>
      <c r="Q95" s="111" t="str">
        <f>" "&amp;VLOOKUP($A95,[0]!Qualifier,COLUMN(Q95)/2+1)</f>
        <v xml:space="preserve"> </v>
      </c>
      <c r="R95" s="110">
        <f t="array" ref="R95">SUM(IF(ISBLANK('Codes published on the homepage'!M$5:M$805),0,IF('Codes published on the homepage'!M$5:M$805='Specifier frequency published'!$A95,1,0)))</f>
        <v>0</v>
      </c>
      <c r="S95" s="97" t="str">
        <f>" "&amp;VLOOKUP($A95,[0]!Qualifier,COLUMN(S95)/2+1)</f>
        <v xml:space="preserve"> </v>
      </c>
      <c r="T95" s="110">
        <f t="array" ref="T95">SUM(IF(ISBLANK('Codes published on the homepage'!N$5:N$805),0,IF('Codes published on the homepage'!N$5:N$805='Specifier frequency published'!$A95,1,0)))</f>
        <v>0</v>
      </c>
      <c r="U95" s="111" t="str">
        <f>" "&amp;VLOOKUP($A95,[0]!Qualifier,COLUMN(U95)/2+1)</f>
        <v xml:space="preserve"> </v>
      </c>
      <c r="V95" s="110">
        <f t="array" ref="V95">SUM(IF(ISBLANK('Codes published on the homepage'!O$5:O$805),0,IF('Codes published on the homepage'!O$5:O$805='Specifier frequency published'!$A95,1,0)))</f>
        <v>0</v>
      </c>
      <c r="W95" s="111" t="str">
        <f>" "&amp;VLOOKUP($A95,[0]!Qualifier,COLUMN(W95)/2+1)</f>
        <v xml:space="preserve"> </v>
      </c>
      <c r="X95" s="110">
        <f t="array" ref="X95">SUM(IF(ISBLANK('Codes published on the homepage'!P$5:P$805),0,IF('Codes published on the homepage'!P$5:P$805='Specifier frequency published'!$A95,1,0)))</f>
        <v>0</v>
      </c>
      <c r="Y95" s="97" t="str">
        <f>" "&amp;VLOOKUP($A95,[0]!Qualifier,COLUMN(Y95)/2+1)</f>
        <v xml:space="preserve"> </v>
      </c>
      <c r="Z95" s="110">
        <f t="array" ref="Z95">SUM(IF(ISBLANK('Codes published on the homepage'!Q$5:Q$805),0,IF('Codes published on the homepage'!Q$5:Q$805='Specifier frequency published'!$A95,1,0)))</f>
        <v>0</v>
      </c>
      <c r="AA95" s="111" t="str">
        <f>" "&amp;VLOOKUP($A95,[0]!Qualifier,COLUMN(AA95)/2+1)</f>
        <v xml:space="preserve"> </v>
      </c>
      <c r="AB95" s="110">
        <f t="array" ref="AB95">SUM(IF(ISBLANK('Codes published on the homepage'!R$5:R$805),0,IF('Codes published on the homepage'!R$5:R$805='Specifier frequency published'!$A95,1,0)))</f>
        <v>0</v>
      </c>
      <c r="AC95" s="97" t="str">
        <f>" "&amp;VLOOKUP($A95,[0]!Qualifier,COLUMN(AC95)/2+1)</f>
        <v xml:space="preserve"> </v>
      </c>
      <c r="AD95" s="110">
        <f t="array" ref="AD95">SUM(IF(ISBLANK('Codes published on the homepage'!S$5:S$805),0,IF('Codes published on the homepage'!S$5:S$805='Specifier frequency published'!$A95,1,0)))</f>
        <v>0</v>
      </c>
      <c r="AE95" s="111" t="str">
        <f>" "&amp;VLOOKUP($A95,[0]!Qualifier,COLUMN(AE95)/2+1)</f>
        <v xml:space="preserve"> </v>
      </c>
      <c r="AF95" s="110">
        <f t="array" ref="AF95">SUM(IF(ISBLANK('Codes published on the homepage'!T$5:T$805),0,IF('Codes published on the homepage'!T$5:T$805='Specifier frequency published'!$A95,1,0)))</f>
        <v>0</v>
      </c>
      <c r="AG95" s="97" t="str">
        <f>" "&amp;VLOOKUP($A95,[0]!Qualifier,COLUMN(AG95)/2+1)</f>
        <v xml:space="preserve"> </v>
      </c>
      <c r="AH95" s="110">
        <f t="array" ref="AH95">SUM(IF(ISBLANK('Codes published on the homepage'!U$5:U$805),0,IF('Codes published on the homepage'!U$5:U$805='Specifier frequency published'!$A95,1,0)))</f>
        <v>0</v>
      </c>
      <c r="AI95" s="149" t="str">
        <f>" "&amp;VLOOKUP($A95,[0]!Qualifier,COLUMN(AI95)/2+1)</f>
        <v xml:space="preserve"> </v>
      </c>
      <c r="AJ95" s="110">
        <f t="array" ref="AJ95">SUM(IF(ISBLANK('Codes published on the homepage'!V$5:V$805),0,IF('Codes published on the homepage'!V$5:V$805='Specifier frequency published'!$A95,1,0)))</f>
        <v>0</v>
      </c>
      <c r="AK95" s="97" t="str">
        <f>" "&amp;VLOOKUP($A95,[0]!Qualifier,COLUMN(AK95)/2+1)</f>
        <v xml:space="preserve"> </v>
      </c>
      <c r="AL95" s="254">
        <f t="array" ref="AL95">SUM(IF(ISBLANK('Codes published on the homepage'!W$5:W$805),0,IF('Codes published on the homepage'!W$5:W$805='Specifier frequency published'!$A95,1,0)))</f>
        <v>0</v>
      </c>
      <c r="AM95" s="111" t="str">
        <f>" "&amp;VLOOKUP($A95,[0]!Qualifier,COLUMN(AM95)/2+1)</f>
        <v xml:space="preserve"> </v>
      </c>
    </row>
    <row r="96" spans="1:39" x14ac:dyDescent="0.35">
      <c r="A96">
        <v>91</v>
      </c>
      <c r="B96" s="110">
        <f t="array" ref="B96">SUM(IF('Codes published on the homepage'!E$6:E$805='Specifier frequency published'!$A96,1,0))</f>
        <v>0</v>
      </c>
      <c r="C96" s="111" t="str">
        <f>" "&amp;VLOOKUP($A96,[0]!Qualifier,COLUMN(C96)-1)</f>
        <v xml:space="preserve"> </v>
      </c>
      <c r="D96" s="110">
        <f t="array" ref="D96">SUM(IF(ISBLANK('Codes published on the homepage'!F$5:F$805),0,IF('Codes published on the homepage'!F$5:F$805='Specifier frequency published'!$A96,1,0)))</f>
        <v>0</v>
      </c>
      <c r="E96" s="111" t="str">
        <f>" "&amp;VLOOKUP($A96,[0]!Qualifier,COLUMN(E96)/2+1)</f>
        <v xml:space="preserve"> </v>
      </c>
      <c r="F96" s="110">
        <f t="array" ref="F96">SUM(IF(ISBLANK('Codes published on the homepage'!G$5:G$805),0,IF('Codes published on the homepage'!G$5:G$805='Specifier frequency published'!$A96,1,0)))</f>
        <v>0</v>
      </c>
      <c r="G96" s="111" t="str">
        <f>" "&amp;VLOOKUP($A96,[0]!Qualifier,COLUMN(G96)/2+1)</f>
        <v xml:space="preserve"> </v>
      </c>
      <c r="H96" s="110">
        <f t="array" ref="H96">SUM(IF(ISBLANK('Codes published on the homepage'!H$5:H$805),0,IF('Codes published on the homepage'!H$5:H$805='Specifier frequency published'!$A96,1,0)))</f>
        <v>0</v>
      </c>
      <c r="I96" s="111" t="str">
        <f>" "&amp;VLOOKUP($A96,[0]!Qualifier,COLUMN(I96)/2+1)</f>
        <v xml:space="preserve"> </v>
      </c>
      <c r="J96" s="110">
        <f t="array" ref="J96">SUM(IF(ISBLANK('Codes published on the homepage'!I$5:I$805),0,IF('Codes published on the homepage'!I$5:I$805='Specifier frequency published'!$A96,1,0)))</f>
        <v>0</v>
      </c>
      <c r="K96" s="111" t="str">
        <f>" "&amp;VLOOKUP($A96,[0]!Qualifier,COLUMN(K96)/2+1)</f>
        <v xml:space="preserve"> </v>
      </c>
      <c r="L96" s="110">
        <f t="array" ref="L96">SUM(IF(ISBLANK('Codes published on the homepage'!J$5:J$805),0,IF('Codes published on the homepage'!J$5:J$805='Specifier frequency published'!$A96,1,0)))</f>
        <v>0</v>
      </c>
      <c r="M96" s="97" t="str">
        <f>" "&amp;VLOOKUP($A96,[0]!Qualifier,COLUMN(M96)/2+1)</f>
        <v xml:space="preserve"> </v>
      </c>
      <c r="N96" s="110">
        <f t="array" ref="N96">SUM(IF(ISBLANK('Codes published on the homepage'!K$5:K$805),0,IF('Codes published on the homepage'!K$5:K$805='Specifier frequency published'!$A96,1,0)))</f>
        <v>0</v>
      </c>
      <c r="O96" s="97" t="str">
        <f>" "&amp;VLOOKUP($A96,[0]!Qualifier,COLUMN(O96)/2+1)</f>
        <v xml:space="preserve"> </v>
      </c>
      <c r="P96" s="110">
        <f t="array" ref="P96">SUM(IF(ISBLANK('Codes published on the homepage'!L$5:L$805),0,IF('Codes published on the homepage'!L$5:L$805='Specifier frequency published'!$A96,1,0)))</f>
        <v>0</v>
      </c>
      <c r="Q96" s="111" t="str">
        <f>" "&amp;VLOOKUP($A96,[0]!Qualifier,COLUMN(Q96)/2+1)</f>
        <v xml:space="preserve"> </v>
      </c>
      <c r="R96" s="110">
        <f t="array" ref="R96">SUM(IF(ISBLANK('Codes published on the homepage'!M$5:M$805),0,IF('Codes published on the homepage'!M$5:M$805='Specifier frequency published'!$A96,1,0)))</f>
        <v>0</v>
      </c>
      <c r="S96" s="97" t="str">
        <f>" "&amp;VLOOKUP($A96,[0]!Qualifier,COLUMN(S96)/2+1)</f>
        <v xml:space="preserve"> </v>
      </c>
      <c r="T96" s="110">
        <f t="array" ref="T96">SUM(IF(ISBLANK('Codes published on the homepage'!N$5:N$805),0,IF('Codes published on the homepage'!N$5:N$805='Specifier frequency published'!$A96,1,0)))</f>
        <v>0</v>
      </c>
      <c r="U96" s="111" t="str">
        <f>" "&amp;VLOOKUP($A96,[0]!Qualifier,COLUMN(U96)/2+1)</f>
        <v xml:space="preserve"> </v>
      </c>
      <c r="V96" s="110">
        <f t="array" ref="V96">SUM(IF(ISBLANK('Codes published on the homepage'!O$5:O$805),0,IF('Codes published on the homepage'!O$5:O$805='Specifier frequency published'!$A96,1,0)))</f>
        <v>0</v>
      </c>
      <c r="W96" s="111" t="str">
        <f>" "&amp;VLOOKUP($A96,[0]!Qualifier,COLUMN(W96)/2+1)</f>
        <v xml:space="preserve"> </v>
      </c>
      <c r="X96" s="110">
        <f t="array" ref="X96">SUM(IF(ISBLANK('Codes published on the homepage'!P$5:P$805),0,IF('Codes published on the homepage'!P$5:P$805='Specifier frequency published'!$A96,1,0)))</f>
        <v>0</v>
      </c>
      <c r="Y96" s="97" t="str">
        <f>" "&amp;VLOOKUP($A96,[0]!Qualifier,COLUMN(Y96)/2+1)</f>
        <v xml:space="preserve"> </v>
      </c>
      <c r="Z96" s="110">
        <f t="array" ref="Z96">SUM(IF(ISBLANK('Codes published on the homepage'!Q$5:Q$805),0,IF('Codes published on the homepage'!Q$5:Q$805='Specifier frequency published'!$A96,1,0)))</f>
        <v>0</v>
      </c>
      <c r="AA96" s="111" t="str">
        <f>" "&amp;VLOOKUP($A96,[0]!Qualifier,COLUMN(AA96)/2+1)</f>
        <v xml:space="preserve"> </v>
      </c>
      <c r="AB96" s="110">
        <f t="array" ref="AB96">SUM(IF(ISBLANK('Codes published on the homepage'!R$5:R$805),0,IF('Codes published on the homepage'!R$5:R$805='Specifier frequency published'!$A96,1,0)))</f>
        <v>0</v>
      </c>
      <c r="AC96" s="97" t="str">
        <f>" "&amp;VLOOKUP($A96,[0]!Qualifier,COLUMN(AC96)/2+1)</f>
        <v xml:space="preserve"> </v>
      </c>
      <c r="AD96" s="110">
        <f t="array" ref="AD96">SUM(IF(ISBLANK('Codes published on the homepage'!S$5:S$805),0,IF('Codes published on the homepage'!S$5:S$805='Specifier frequency published'!$A96,1,0)))</f>
        <v>0</v>
      </c>
      <c r="AE96" s="111" t="str">
        <f>" "&amp;VLOOKUP($A96,[0]!Qualifier,COLUMN(AE96)/2+1)</f>
        <v xml:space="preserve"> </v>
      </c>
      <c r="AF96" s="110">
        <f t="array" ref="AF96">SUM(IF(ISBLANK('Codes published on the homepage'!T$5:T$805),0,IF('Codes published on the homepage'!T$5:T$805='Specifier frequency published'!$A96,1,0)))</f>
        <v>0</v>
      </c>
      <c r="AG96" s="97" t="str">
        <f>" "&amp;VLOOKUP($A96,[0]!Qualifier,COLUMN(AG96)/2+1)</f>
        <v xml:space="preserve"> </v>
      </c>
      <c r="AH96" s="110">
        <f t="array" ref="AH96">SUM(IF(ISBLANK('Codes published on the homepage'!U$5:U$805),0,IF('Codes published on the homepage'!U$5:U$805='Specifier frequency published'!$A96,1,0)))</f>
        <v>0</v>
      </c>
      <c r="AI96" s="149" t="str">
        <f>" "&amp;VLOOKUP($A96,[0]!Qualifier,COLUMN(AI96)/2+1)</f>
        <v xml:space="preserve"> </v>
      </c>
      <c r="AJ96" s="110">
        <f t="array" ref="AJ96">SUM(IF(ISBLANK('Codes published on the homepage'!V$5:V$805),0,IF('Codes published on the homepage'!V$5:V$805='Specifier frequency published'!$A96,1,0)))</f>
        <v>0</v>
      </c>
      <c r="AK96" s="97" t="str">
        <f>" "&amp;VLOOKUP($A96,[0]!Qualifier,COLUMN(AK96)/2+1)</f>
        <v xml:space="preserve"> </v>
      </c>
      <c r="AL96" s="254">
        <f t="array" ref="AL96">SUM(IF(ISBLANK('Codes published on the homepage'!W$5:W$805),0,IF('Codes published on the homepage'!W$5:W$805='Specifier frequency published'!$A96,1,0)))</f>
        <v>0</v>
      </c>
      <c r="AM96" s="111" t="str">
        <f>" "&amp;VLOOKUP($A96,[0]!Qualifier,COLUMN(AM96)/2+1)</f>
        <v xml:space="preserve"> </v>
      </c>
    </row>
    <row r="97" spans="1:39" x14ac:dyDescent="0.35">
      <c r="A97">
        <v>92</v>
      </c>
      <c r="B97" s="110">
        <f t="array" ref="B97">SUM(IF('Codes published on the homepage'!E$6:E$805='Specifier frequency published'!$A97,1,0))</f>
        <v>0</v>
      </c>
      <c r="C97" s="111" t="str">
        <f>" "&amp;VLOOKUP($A97,[0]!Qualifier,COLUMN(C97)-1)</f>
        <v xml:space="preserve"> </v>
      </c>
      <c r="D97" s="110">
        <f t="array" ref="D97">SUM(IF(ISBLANK('Codes published on the homepage'!F$5:F$805),0,IF('Codes published on the homepage'!F$5:F$805='Specifier frequency published'!$A97,1,0)))</f>
        <v>0</v>
      </c>
      <c r="E97" s="111" t="str">
        <f>" "&amp;VLOOKUP($A97,[0]!Qualifier,COLUMN(E97)/2+1)</f>
        <v xml:space="preserve"> </v>
      </c>
      <c r="F97" s="110">
        <f t="array" ref="F97">SUM(IF(ISBLANK('Codes published on the homepage'!G$5:G$805),0,IF('Codes published on the homepage'!G$5:G$805='Specifier frequency published'!$A97,1,0)))</f>
        <v>0</v>
      </c>
      <c r="G97" s="111" t="str">
        <f>" "&amp;VLOOKUP($A97,[0]!Qualifier,COLUMN(G97)/2+1)</f>
        <v xml:space="preserve"> </v>
      </c>
      <c r="H97" s="110">
        <f t="array" ref="H97">SUM(IF(ISBLANK('Codes published on the homepage'!H$5:H$805),0,IF('Codes published on the homepage'!H$5:H$805='Specifier frequency published'!$A97,1,0)))</f>
        <v>0</v>
      </c>
      <c r="I97" s="111" t="str">
        <f>" "&amp;VLOOKUP($A97,[0]!Qualifier,COLUMN(I97)/2+1)</f>
        <v xml:space="preserve"> </v>
      </c>
      <c r="J97" s="110">
        <f t="array" ref="J97">SUM(IF(ISBLANK('Codes published on the homepage'!I$5:I$805),0,IF('Codes published on the homepage'!I$5:I$805='Specifier frequency published'!$A97,1,0)))</f>
        <v>0</v>
      </c>
      <c r="K97" s="111" t="str">
        <f>" "&amp;VLOOKUP($A97,[0]!Qualifier,COLUMN(K97)/2+1)</f>
        <v xml:space="preserve"> </v>
      </c>
      <c r="L97" s="110">
        <f t="array" ref="L97">SUM(IF(ISBLANK('Codes published on the homepage'!J$5:J$805),0,IF('Codes published on the homepage'!J$5:J$805='Specifier frequency published'!$A97,1,0)))</f>
        <v>0</v>
      </c>
      <c r="M97" s="97" t="str">
        <f>" "&amp;VLOOKUP($A97,[0]!Qualifier,COLUMN(M97)/2+1)</f>
        <v xml:space="preserve"> </v>
      </c>
      <c r="N97" s="110">
        <f t="array" ref="N97">SUM(IF(ISBLANK('Codes published on the homepage'!K$5:K$805),0,IF('Codes published on the homepage'!K$5:K$805='Specifier frequency published'!$A97,1,0)))</f>
        <v>0</v>
      </c>
      <c r="O97" s="97" t="str">
        <f>" "&amp;VLOOKUP($A97,[0]!Qualifier,COLUMN(O97)/2+1)</f>
        <v xml:space="preserve"> </v>
      </c>
      <c r="P97" s="110">
        <f t="array" ref="P97">SUM(IF(ISBLANK('Codes published on the homepage'!L$5:L$805),0,IF('Codes published on the homepage'!L$5:L$805='Specifier frequency published'!$A97,1,0)))</f>
        <v>0</v>
      </c>
      <c r="Q97" s="111" t="str">
        <f>" "&amp;VLOOKUP($A97,[0]!Qualifier,COLUMN(Q97)/2+1)</f>
        <v xml:space="preserve"> </v>
      </c>
      <c r="R97" s="110">
        <f t="array" ref="R97">SUM(IF(ISBLANK('Codes published on the homepage'!M$5:M$805),0,IF('Codes published on the homepage'!M$5:M$805='Specifier frequency published'!$A97,1,0)))</f>
        <v>0</v>
      </c>
      <c r="S97" s="97" t="str">
        <f>" "&amp;VLOOKUP($A97,[0]!Qualifier,COLUMN(S97)/2+1)</f>
        <v xml:space="preserve"> </v>
      </c>
      <c r="T97" s="110">
        <f t="array" ref="T97">SUM(IF(ISBLANK('Codes published on the homepage'!N$5:N$805),0,IF('Codes published on the homepage'!N$5:N$805='Specifier frequency published'!$A97,1,0)))</f>
        <v>0</v>
      </c>
      <c r="U97" s="111" t="str">
        <f>" "&amp;VLOOKUP($A97,[0]!Qualifier,COLUMN(U97)/2+1)</f>
        <v xml:space="preserve"> </v>
      </c>
      <c r="V97" s="110">
        <f t="array" ref="V97">SUM(IF(ISBLANK('Codes published on the homepage'!O$5:O$805),0,IF('Codes published on the homepage'!O$5:O$805='Specifier frequency published'!$A97,1,0)))</f>
        <v>0</v>
      </c>
      <c r="W97" s="111" t="str">
        <f>" "&amp;VLOOKUP($A97,[0]!Qualifier,COLUMN(W97)/2+1)</f>
        <v xml:space="preserve"> </v>
      </c>
      <c r="X97" s="110">
        <f t="array" ref="X97">SUM(IF(ISBLANK('Codes published on the homepage'!P$5:P$805),0,IF('Codes published on the homepage'!P$5:P$805='Specifier frequency published'!$A97,1,0)))</f>
        <v>0</v>
      </c>
      <c r="Y97" s="97" t="str">
        <f>" "&amp;VLOOKUP($A97,[0]!Qualifier,COLUMN(Y97)/2+1)</f>
        <v xml:space="preserve"> </v>
      </c>
      <c r="Z97" s="110">
        <f t="array" ref="Z97">SUM(IF(ISBLANK('Codes published on the homepage'!Q$5:Q$805),0,IF('Codes published on the homepage'!Q$5:Q$805='Specifier frequency published'!$A97,1,0)))</f>
        <v>0</v>
      </c>
      <c r="AA97" s="111" t="str">
        <f>" "&amp;VLOOKUP($A97,[0]!Qualifier,COLUMN(AA97)/2+1)</f>
        <v xml:space="preserve"> </v>
      </c>
      <c r="AB97" s="110">
        <f t="array" ref="AB97">SUM(IF(ISBLANK('Codes published on the homepage'!R$5:R$805),0,IF('Codes published on the homepage'!R$5:R$805='Specifier frequency published'!$A97,1,0)))</f>
        <v>0</v>
      </c>
      <c r="AC97" s="97" t="str">
        <f>" "&amp;VLOOKUP($A97,[0]!Qualifier,COLUMN(AC97)/2+1)</f>
        <v xml:space="preserve"> </v>
      </c>
      <c r="AD97" s="110">
        <f t="array" ref="AD97">SUM(IF(ISBLANK('Codes published on the homepage'!S$5:S$805),0,IF('Codes published on the homepage'!S$5:S$805='Specifier frequency published'!$A97,1,0)))</f>
        <v>0</v>
      </c>
      <c r="AE97" s="111" t="str">
        <f>" "&amp;VLOOKUP($A97,[0]!Qualifier,COLUMN(AE97)/2+1)</f>
        <v xml:space="preserve"> </v>
      </c>
      <c r="AF97" s="110">
        <f t="array" ref="AF97">SUM(IF(ISBLANK('Codes published on the homepage'!T$5:T$805),0,IF('Codes published on the homepage'!T$5:T$805='Specifier frequency published'!$A97,1,0)))</f>
        <v>0</v>
      </c>
      <c r="AG97" s="97" t="str">
        <f>" "&amp;VLOOKUP($A97,[0]!Qualifier,COLUMN(AG97)/2+1)</f>
        <v xml:space="preserve"> </v>
      </c>
      <c r="AH97" s="110">
        <f t="array" ref="AH97">SUM(IF(ISBLANK('Codes published on the homepage'!U$5:U$805),0,IF('Codes published on the homepage'!U$5:U$805='Specifier frequency published'!$A97,1,0)))</f>
        <v>0</v>
      </c>
      <c r="AI97" s="149" t="str">
        <f>" "&amp;VLOOKUP($A97,[0]!Qualifier,COLUMN(AI97)/2+1)</f>
        <v xml:space="preserve"> </v>
      </c>
      <c r="AJ97" s="110">
        <f t="array" ref="AJ97">SUM(IF(ISBLANK('Codes published on the homepage'!V$5:V$805),0,IF('Codes published on the homepage'!V$5:V$805='Specifier frequency published'!$A97,1,0)))</f>
        <v>0</v>
      </c>
      <c r="AK97" s="97" t="str">
        <f>" "&amp;VLOOKUP($A97,[0]!Qualifier,COLUMN(AK97)/2+1)</f>
        <v xml:space="preserve"> </v>
      </c>
      <c r="AL97" s="254">
        <f t="array" ref="AL97">SUM(IF(ISBLANK('Codes published on the homepage'!W$5:W$805),0,IF('Codes published on the homepage'!W$5:W$805='Specifier frequency published'!$A97,1,0)))</f>
        <v>0</v>
      </c>
      <c r="AM97" s="111" t="str">
        <f>" "&amp;VLOOKUP($A97,[0]!Qualifier,COLUMN(AM97)/2+1)</f>
        <v xml:space="preserve"> </v>
      </c>
    </row>
    <row r="98" spans="1:39" x14ac:dyDescent="0.35">
      <c r="A98">
        <v>93</v>
      </c>
      <c r="B98" s="110">
        <f t="array" ref="B98">SUM(IF('Codes published on the homepage'!E$6:E$805='Specifier frequency published'!$A98,1,0))</f>
        <v>0</v>
      </c>
      <c r="C98" s="111" t="str">
        <f>" "&amp;VLOOKUP($A98,[0]!Qualifier,COLUMN(C98)-1)</f>
        <v xml:space="preserve"> </v>
      </c>
      <c r="D98" s="110">
        <f t="array" ref="D98">SUM(IF(ISBLANK('Codes published on the homepage'!F$5:F$805),0,IF('Codes published on the homepage'!F$5:F$805='Specifier frequency published'!$A98,1,0)))</f>
        <v>0</v>
      </c>
      <c r="E98" s="111" t="str">
        <f>" "&amp;VLOOKUP($A98,[0]!Qualifier,COLUMN(E98)/2+1)</f>
        <v xml:space="preserve"> </v>
      </c>
      <c r="F98" s="110">
        <f t="array" ref="F98">SUM(IF(ISBLANK('Codes published on the homepage'!G$5:G$805),0,IF('Codes published on the homepage'!G$5:G$805='Specifier frequency published'!$A98,1,0)))</f>
        <v>0</v>
      </c>
      <c r="G98" s="111" t="str">
        <f>" "&amp;VLOOKUP($A98,[0]!Qualifier,COLUMN(G98)/2+1)</f>
        <v xml:space="preserve"> </v>
      </c>
      <c r="H98" s="110">
        <f t="array" ref="H98">SUM(IF(ISBLANK('Codes published on the homepage'!H$5:H$805),0,IF('Codes published on the homepage'!H$5:H$805='Specifier frequency published'!$A98,1,0)))</f>
        <v>0</v>
      </c>
      <c r="I98" s="111" t="str">
        <f>" "&amp;VLOOKUP($A98,[0]!Qualifier,COLUMN(I98)/2+1)</f>
        <v xml:space="preserve"> </v>
      </c>
      <c r="J98" s="110">
        <f t="array" ref="J98">SUM(IF(ISBLANK('Codes published on the homepage'!I$5:I$805),0,IF('Codes published on the homepage'!I$5:I$805='Specifier frequency published'!$A98,1,0)))</f>
        <v>0</v>
      </c>
      <c r="K98" s="111" t="str">
        <f>" "&amp;VLOOKUP($A98,[0]!Qualifier,COLUMN(K98)/2+1)</f>
        <v xml:space="preserve"> </v>
      </c>
      <c r="L98" s="110">
        <f t="array" ref="L98">SUM(IF(ISBLANK('Codes published on the homepage'!J$5:J$805),0,IF('Codes published on the homepage'!J$5:J$805='Specifier frequency published'!$A98,1,0)))</f>
        <v>0</v>
      </c>
      <c r="M98" s="97" t="str">
        <f>" "&amp;VLOOKUP($A98,[0]!Qualifier,COLUMN(M98)/2+1)</f>
        <v xml:space="preserve"> </v>
      </c>
      <c r="N98" s="110">
        <f t="array" ref="N98">SUM(IF(ISBLANK('Codes published on the homepage'!K$5:K$805),0,IF('Codes published on the homepage'!K$5:K$805='Specifier frequency published'!$A98,1,0)))</f>
        <v>0</v>
      </c>
      <c r="O98" s="97" t="str">
        <f>" "&amp;VLOOKUP($A98,[0]!Qualifier,COLUMN(O98)/2+1)</f>
        <v xml:space="preserve"> </v>
      </c>
      <c r="P98" s="110">
        <f t="array" ref="P98">SUM(IF(ISBLANK('Codes published on the homepage'!L$5:L$805),0,IF('Codes published on the homepage'!L$5:L$805='Specifier frequency published'!$A98,1,0)))</f>
        <v>0</v>
      </c>
      <c r="Q98" s="111" t="str">
        <f>" "&amp;VLOOKUP($A98,[0]!Qualifier,COLUMN(Q98)/2+1)</f>
        <v xml:space="preserve"> </v>
      </c>
      <c r="R98" s="110">
        <f t="array" ref="R98">SUM(IF(ISBLANK('Codes published on the homepage'!M$5:M$805),0,IF('Codes published on the homepage'!M$5:M$805='Specifier frequency published'!$A98,1,0)))</f>
        <v>0</v>
      </c>
      <c r="S98" s="97" t="str">
        <f>" "&amp;VLOOKUP($A98,[0]!Qualifier,COLUMN(S98)/2+1)</f>
        <v xml:space="preserve"> </v>
      </c>
      <c r="T98" s="110">
        <f t="array" ref="T98">SUM(IF(ISBLANK('Codes published on the homepage'!N$5:N$805),0,IF('Codes published on the homepage'!N$5:N$805='Specifier frequency published'!$A98,1,0)))</f>
        <v>0</v>
      </c>
      <c r="U98" s="111" t="str">
        <f>" "&amp;VLOOKUP($A98,[0]!Qualifier,COLUMN(U98)/2+1)</f>
        <v xml:space="preserve"> </v>
      </c>
      <c r="V98" s="110">
        <f t="array" ref="V98">SUM(IF(ISBLANK('Codes published on the homepage'!O$5:O$805),0,IF('Codes published on the homepage'!O$5:O$805='Specifier frequency published'!$A98,1,0)))</f>
        <v>0</v>
      </c>
      <c r="W98" s="111" t="str">
        <f>" "&amp;VLOOKUP($A98,[0]!Qualifier,COLUMN(W98)/2+1)</f>
        <v xml:space="preserve"> </v>
      </c>
      <c r="X98" s="110">
        <f t="array" ref="X98">SUM(IF(ISBLANK('Codes published on the homepage'!P$5:P$805),0,IF('Codes published on the homepage'!P$5:P$805='Specifier frequency published'!$A98,1,0)))</f>
        <v>0</v>
      </c>
      <c r="Y98" s="97" t="str">
        <f>" "&amp;VLOOKUP($A98,[0]!Qualifier,COLUMN(Y98)/2+1)</f>
        <v xml:space="preserve"> </v>
      </c>
      <c r="Z98" s="110">
        <f t="array" ref="Z98">SUM(IF(ISBLANK('Codes published on the homepage'!Q$5:Q$805),0,IF('Codes published on the homepage'!Q$5:Q$805='Specifier frequency published'!$A98,1,0)))</f>
        <v>0</v>
      </c>
      <c r="AA98" s="111" t="str">
        <f>" "&amp;VLOOKUP($A98,[0]!Qualifier,COLUMN(AA98)/2+1)</f>
        <v xml:space="preserve"> </v>
      </c>
      <c r="AB98" s="110">
        <f t="array" ref="AB98">SUM(IF(ISBLANK('Codes published on the homepage'!R$5:R$805),0,IF('Codes published on the homepage'!R$5:R$805='Specifier frequency published'!$A98,1,0)))</f>
        <v>0</v>
      </c>
      <c r="AC98" s="97" t="str">
        <f>" "&amp;VLOOKUP($A98,[0]!Qualifier,COLUMN(AC98)/2+1)</f>
        <v xml:space="preserve"> </v>
      </c>
      <c r="AD98" s="110">
        <f t="array" ref="AD98">SUM(IF(ISBLANK('Codes published on the homepage'!S$5:S$805),0,IF('Codes published on the homepage'!S$5:S$805='Specifier frequency published'!$A98,1,0)))</f>
        <v>0</v>
      </c>
      <c r="AE98" s="111" t="str">
        <f>" "&amp;VLOOKUP($A98,[0]!Qualifier,COLUMN(AE98)/2+1)</f>
        <v xml:space="preserve"> </v>
      </c>
      <c r="AF98" s="110">
        <f t="array" ref="AF98">SUM(IF(ISBLANK('Codes published on the homepage'!T$5:T$805),0,IF('Codes published on the homepage'!T$5:T$805='Specifier frequency published'!$A98,1,0)))</f>
        <v>0</v>
      </c>
      <c r="AG98" s="97" t="str">
        <f>" "&amp;VLOOKUP($A98,[0]!Qualifier,COLUMN(AG98)/2+1)</f>
        <v xml:space="preserve"> </v>
      </c>
      <c r="AH98" s="110">
        <f t="array" ref="AH98">SUM(IF(ISBLANK('Codes published on the homepage'!U$5:U$805),0,IF('Codes published on the homepage'!U$5:U$805='Specifier frequency published'!$A98,1,0)))</f>
        <v>0</v>
      </c>
      <c r="AI98" s="149" t="str">
        <f>" "&amp;VLOOKUP($A98,[0]!Qualifier,COLUMN(AI98)/2+1)</f>
        <v xml:space="preserve"> </v>
      </c>
      <c r="AJ98" s="110">
        <f t="array" ref="AJ98">SUM(IF(ISBLANK('Codes published on the homepage'!V$5:V$805),0,IF('Codes published on the homepage'!V$5:V$805='Specifier frequency published'!$A98,1,0)))</f>
        <v>0</v>
      </c>
      <c r="AK98" s="97" t="str">
        <f>" "&amp;VLOOKUP($A98,[0]!Qualifier,COLUMN(AK98)/2+1)</f>
        <v xml:space="preserve"> </v>
      </c>
      <c r="AL98" s="254">
        <f t="array" ref="AL98">SUM(IF(ISBLANK('Codes published on the homepage'!W$5:W$805),0,IF('Codes published on the homepage'!W$5:W$805='Specifier frequency published'!$A98,1,0)))</f>
        <v>0</v>
      </c>
      <c r="AM98" s="111" t="str">
        <f>" "&amp;VLOOKUP($A98,[0]!Qualifier,COLUMN(AM98)/2+1)</f>
        <v xml:space="preserve"> </v>
      </c>
    </row>
    <row r="99" spans="1:39" x14ac:dyDescent="0.35">
      <c r="A99">
        <v>94</v>
      </c>
      <c r="B99" s="110">
        <f t="array" ref="B99">SUM(IF('Codes published on the homepage'!E$6:E$805='Specifier frequency published'!$A99,1,0))</f>
        <v>0</v>
      </c>
      <c r="C99" s="111" t="str">
        <f>" "&amp;VLOOKUP($A99,[0]!Qualifier,COLUMN(C99)-1)</f>
        <v xml:space="preserve"> </v>
      </c>
      <c r="D99" s="110">
        <f t="array" ref="D99">SUM(IF(ISBLANK('Codes published on the homepage'!F$5:F$805),0,IF('Codes published on the homepage'!F$5:F$805='Specifier frequency published'!$A99,1,0)))</f>
        <v>0</v>
      </c>
      <c r="E99" s="111" t="str">
        <f>" "&amp;VLOOKUP($A99,[0]!Qualifier,COLUMN(E99)/2+1)</f>
        <v xml:space="preserve"> </v>
      </c>
      <c r="F99" s="110">
        <f t="array" ref="F99">SUM(IF(ISBLANK('Codes published on the homepage'!G$5:G$805),0,IF('Codes published on the homepage'!G$5:G$805='Specifier frequency published'!$A99,1,0)))</f>
        <v>0</v>
      </c>
      <c r="G99" s="111" t="str">
        <f>" "&amp;VLOOKUP($A99,[0]!Qualifier,COLUMN(G99)/2+1)</f>
        <v xml:space="preserve"> </v>
      </c>
      <c r="H99" s="110">
        <f t="array" ref="H99">SUM(IF(ISBLANK('Codes published on the homepage'!H$5:H$805),0,IF('Codes published on the homepage'!H$5:H$805='Specifier frequency published'!$A99,1,0)))</f>
        <v>0</v>
      </c>
      <c r="I99" s="111" t="str">
        <f>" "&amp;VLOOKUP($A99,[0]!Qualifier,COLUMN(I99)/2+1)</f>
        <v xml:space="preserve"> </v>
      </c>
      <c r="J99" s="110">
        <f t="array" ref="J99">SUM(IF(ISBLANK('Codes published on the homepage'!I$5:I$805),0,IF('Codes published on the homepage'!I$5:I$805='Specifier frequency published'!$A99,1,0)))</f>
        <v>0</v>
      </c>
      <c r="K99" s="111" t="str">
        <f>" "&amp;VLOOKUP($A99,[0]!Qualifier,COLUMN(K99)/2+1)</f>
        <v xml:space="preserve"> </v>
      </c>
      <c r="L99" s="110">
        <f t="array" ref="L99">SUM(IF(ISBLANK('Codes published on the homepage'!J$5:J$805),0,IF('Codes published on the homepage'!J$5:J$805='Specifier frequency published'!$A99,1,0)))</f>
        <v>0</v>
      </c>
      <c r="M99" s="97" t="str">
        <f>" "&amp;VLOOKUP($A99,[0]!Qualifier,COLUMN(M99)/2+1)</f>
        <v xml:space="preserve"> </v>
      </c>
      <c r="N99" s="110">
        <f t="array" ref="N99">SUM(IF(ISBLANK('Codes published on the homepage'!K$5:K$805),0,IF('Codes published on the homepage'!K$5:K$805='Specifier frequency published'!$A99,1,0)))</f>
        <v>0</v>
      </c>
      <c r="O99" s="97" t="str">
        <f>" "&amp;VLOOKUP($A99,[0]!Qualifier,COLUMN(O99)/2+1)</f>
        <v xml:space="preserve"> </v>
      </c>
      <c r="P99" s="110">
        <f t="array" ref="P99">SUM(IF(ISBLANK('Codes published on the homepage'!L$5:L$805),0,IF('Codes published on the homepage'!L$5:L$805='Specifier frequency published'!$A99,1,0)))</f>
        <v>0</v>
      </c>
      <c r="Q99" s="111" t="str">
        <f>" "&amp;VLOOKUP($A99,[0]!Qualifier,COLUMN(Q99)/2+1)</f>
        <v xml:space="preserve"> </v>
      </c>
      <c r="R99" s="110">
        <f t="array" ref="R99">SUM(IF(ISBLANK('Codes published on the homepage'!M$5:M$805),0,IF('Codes published on the homepage'!M$5:M$805='Specifier frequency published'!$A99,1,0)))</f>
        <v>0</v>
      </c>
      <c r="S99" s="97" t="str">
        <f>" "&amp;VLOOKUP($A99,[0]!Qualifier,COLUMN(S99)/2+1)</f>
        <v xml:space="preserve"> </v>
      </c>
      <c r="T99" s="110">
        <f t="array" ref="T99">SUM(IF(ISBLANK('Codes published on the homepage'!N$5:N$805),0,IF('Codes published on the homepage'!N$5:N$805='Specifier frequency published'!$A99,1,0)))</f>
        <v>0</v>
      </c>
      <c r="U99" s="111" t="str">
        <f>" "&amp;VLOOKUP($A99,[0]!Qualifier,COLUMN(U99)/2+1)</f>
        <v xml:space="preserve"> </v>
      </c>
      <c r="V99" s="110">
        <f t="array" ref="V99">SUM(IF(ISBLANK('Codes published on the homepage'!O$5:O$805),0,IF('Codes published on the homepage'!O$5:O$805='Specifier frequency published'!$A99,1,0)))</f>
        <v>0</v>
      </c>
      <c r="W99" s="111" t="str">
        <f>" "&amp;VLOOKUP($A99,[0]!Qualifier,COLUMN(W99)/2+1)</f>
        <v xml:space="preserve"> </v>
      </c>
      <c r="X99" s="110">
        <f t="array" ref="X99">SUM(IF(ISBLANK('Codes published on the homepage'!P$5:P$805),0,IF('Codes published on the homepage'!P$5:P$805='Specifier frequency published'!$A99,1,0)))</f>
        <v>0</v>
      </c>
      <c r="Y99" s="97" t="str">
        <f>" "&amp;VLOOKUP($A99,[0]!Qualifier,COLUMN(Y99)/2+1)</f>
        <v xml:space="preserve"> </v>
      </c>
      <c r="Z99" s="110">
        <f t="array" ref="Z99">SUM(IF(ISBLANK('Codes published on the homepage'!Q$5:Q$805),0,IF('Codes published on the homepage'!Q$5:Q$805='Specifier frequency published'!$A99,1,0)))</f>
        <v>0</v>
      </c>
      <c r="AA99" s="111" t="str">
        <f>" "&amp;VLOOKUP($A99,[0]!Qualifier,COLUMN(AA99)/2+1)</f>
        <v xml:space="preserve"> </v>
      </c>
      <c r="AB99" s="110">
        <f t="array" ref="AB99">SUM(IF(ISBLANK('Codes published on the homepage'!R$5:R$805),0,IF('Codes published on the homepage'!R$5:R$805='Specifier frequency published'!$A99,1,0)))</f>
        <v>0</v>
      </c>
      <c r="AC99" s="97" t="str">
        <f>" "&amp;VLOOKUP($A99,[0]!Qualifier,COLUMN(AC99)/2+1)</f>
        <v xml:space="preserve"> </v>
      </c>
      <c r="AD99" s="110">
        <f t="array" ref="AD99">SUM(IF(ISBLANK('Codes published on the homepage'!S$5:S$805),0,IF('Codes published on the homepage'!S$5:S$805='Specifier frequency published'!$A99,1,0)))</f>
        <v>0</v>
      </c>
      <c r="AE99" s="111" t="str">
        <f>" "&amp;VLOOKUP($A99,[0]!Qualifier,COLUMN(AE99)/2+1)</f>
        <v xml:space="preserve"> </v>
      </c>
      <c r="AF99" s="110">
        <f t="array" ref="AF99">SUM(IF(ISBLANK('Codes published on the homepage'!T$5:T$805),0,IF('Codes published on the homepage'!T$5:T$805='Specifier frequency published'!$A99,1,0)))</f>
        <v>0</v>
      </c>
      <c r="AG99" s="97" t="str">
        <f>" "&amp;VLOOKUP($A99,[0]!Qualifier,COLUMN(AG99)/2+1)</f>
        <v xml:space="preserve"> </v>
      </c>
      <c r="AH99" s="110">
        <f t="array" ref="AH99">SUM(IF(ISBLANK('Codes published on the homepage'!U$5:U$805),0,IF('Codes published on the homepage'!U$5:U$805='Specifier frequency published'!$A99,1,0)))</f>
        <v>0</v>
      </c>
      <c r="AI99" s="149" t="str">
        <f>" "&amp;VLOOKUP($A99,[0]!Qualifier,COLUMN(AI99)/2+1)</f>
        <v xml:space="preserve"> </v>
      </c>
      <c r="AJ99" s="110">
        <f t="array" ref="AJ99">SUM(IF(ISBLANK('Codes published on the homepage'!V$5:V$805),0,IF('Codes published on the homepage'!V$5:V$805='Specifier frequency published'!$A99,1,0)))</f>
        <v>0</v>
      </c>
      <c r="AK99" s="97" t="str">
        <f>" "&amp;VLOOKUP($A99,[0]!Qualifier,COLUMN(AK99)/2+1)</f>
        <v xml:space="preserve"> </v>
      </c>
      <c r="AL99" s="254">
        <f t="array" ref="AL99">SUM(IF(ISBLANK('Codes published on the homepage'!W$5:W$805),0,IF('Codes published on the homepage'!W$5:W$805='Specifier frequency published'!$A99,1,0)))</f>
        <v>0</v>
      </c>
      <c r="AM99" s="111" t="str">
        <f>" "&amp;VLOOKUP($A99,[0]!Qualifier,COLUMN(AM99)/2+1)</f>
        <v xml:space="preserve"> </v>
      </c>
    </row>
    <row r="100" spans="1:39" x14ac:dyDescent="0.35">
      <c r="A100">
        <v>95</v>
      </c>
      <c r="B100" s="110">
        <f t="array" ref="B100">SUM(IF('Codes published on the homepage'!E$6:E$805='Specifier frequency published'!$A100,1,0))</f>
        <v>0</v>
      </c>
      <c r="C100" s="111" t="str">
        <f>" "&amp;VLOOKUP($A100,[0]!Qualifier,COLUMN(C100)-1)</f>
        <v xml:space="preserve"> </v>
      </c>
      <c r="D100" s="110">
        <f t="array" ref="D100">SUM(IF(ISBLANK('Codes published on the homepage'!F$5:F$805),0,IF('Codes published on the homepage'!F$5:F$805='Specifier frequency published'!$A100,1,0)))</f>
        <v>0</v>
      </c>
      <c r="E100" s="111" t="str">
        <f>" "&amp;VLOOKUP($A100,[0]!Qualifier,COLUMN(E100)/2+1)</f>
        <v xml:space="preserve"> </v>
      </c>
      <c r="F100" s="110">
        <f t="array" ref="F100">SUM(IF(ISBLANK('Codes published on the homepage'!G$5:G$805),0,IF('Codes published on the homepage'!G$5:G$805='Specifier frequency published'!$A100,1,0)))</f>
        <v>0</v>
      </c>
      <c r="G100" s="111" t="str">
        <f>" "&amp;VLOOKUP($A100,[0]!Qualifier,COLUMN(G100)/2+1)</f>
        <v xml:space="preserve"> </v>
      </c>
      <c r="H100" s="110">
        <f t="array" ref="H100">SUM(IF(ISBLANK('Codes published on the homepage'!H$5:H$805),0,IF('Codes published on the homepage'!H$5:H$805='Specifier frequency published'!$A100,1,0)))</f>
        <v>0</v>
      </c>
      <c r="I100" s="111" t="str">
        <f>" "&amp;VLOOKUP($A100,[0]!Qualifier,COLUMN(I100)/2+1)</f>
        <v xml:space="preserve"> </v>
      </c>
      <c r="J100" s="110">
        <f t="array" ref="J100">SUM(IF(ISBLANK('Codes published on the homepage'!I$5:I$805),0,IF('Codes published on the homepage'!I$5:I$805='Specifier frequency published'!$A100,1,0)))</f>
        <v>0</v>
      </c>
      <c r="K100" s="111" t="str">
        <f>" "&amp;VLOOKUP($A100,[0]!Qualifier,COLUMN(K100)/2+1)</f>
        <v xml:space="preserve"> </v>
      </c>
      <c r="L100" s="110">
        <f t="array" ref="L100">SUM(IF(ISBLANK('Codes published on the homepage'!J$5:J$805),0,IF('Codes published on the homepage'!J$5:J$805='Specifier frequency published'!$A100,1,0)))</f>
        <v>0</v>
      </c>
      <c r="M100" s="97" t="str">
        <f>" "&amp;VLOOKUP($A100,[0]!Qualifier,COLUMN(M100)/2+1)</f>
        <v xml:space="preserve"> </v>
      </c>
      <c r="N100" s="110">
        <f t="array" ref="N100">SUM(IF(ISBLANK('Codes published on the homepage'!K$5:K$805),0,IF('Codes published on the homepage'!K$5:K$805='Specifier frequency published'!$A100,1,0)))</f>
        <v>0</v>
      </c>
      <c r="O100" s="97" t="str">
        <f>" "&amp;VLOOKUP($A100,[0]!Qualifier,COLUMN(O100)/2+1)</f>
        <v xml:space="preserve"> </v>
      </c>
      <c r="P100" s="110">
        <f t="array" ref="P100">SUM(IF(ISBLANK('Codes published on the homepage'!L$5:L$805),0,IF('Codes published on the homepage'!L$5:L$805='Specifier frequency published'!$A100,1,0)))</f>
        <v>0</v>
      </c>
      <c r="Q100" s="111" t="str">
        <f>" "&amp;VLOOKUP($A100,[0]!Qualifier,COLUMN(Q100)/2+1)</f>
        <v xml:space="preserve"> </v>
      </c>
      <c r="R100" s="110">
        <f t="array" ref="R100">SUM(IF(ISBLANK('Codes published on the homepage'!M$5:M$805),0,IF('Codes published on the homepage'!M$5:M$805='Specifier frequency published'!$A100,1,0)))</f>
        <v>0</v>
      </c>
      <c r="S100" s="97" t="str">
        <f>" "&amp;VLOOKUP($A100,[0]!Qualifier,COLUMN(S100)/2+1)</f>
        <v xml:space="preserve"> </v>
      </c>
      <c r="T100" s="110">
        <f t="array" ref="T100">SUM(IF(ISBLANK('Codes published on the homepage'!N$5:N$805),0,IF('Codes published on the homepage'!N$5:N$805='Specifier frequency published'!$A100,1,0)))</f>
        <v>0</v>
      </c>
      <c r="U100" s="111" t="str">
        <f>" "&amp;VLOOKUP($A100,[0]!Qualifier,COLUMN(U100)/2+1)</f>
        <v xml:space="preserve"> </v>
      </c>
      <c r="V100" s="110">
        <f t="array" ref="V100">SUM(IF(ISBLANK('Codes published on the homepage'!O$5:O$805),0,IF('Codes published on the homepage'!O$5:O$805='Specifier frequency published'!$A100,1,0)))</f>
        <v>0</v>
      </c>
      <c r="W100" s="111" t="str">
        <f>" "&amp;VLOOKUP($A100,[0]!Qualifier,COLUMN(W100)/2+1)</f>
        <v xml:space="preserve"> </v>
      </c>
      <c r="X100" s="110">
        <f t="array" ref="X100">SUM(IF(ISBLANK('Codes published on the homepage'!P$5:P$805),0,IF('Codes published on the homepage'!P$5:P$805='Specifier frequency published'!$A100,1,0)))</f>
        <v>0</v>
      </c>
      <c r="Y100" s="97" t="str">
        <f>" "&amp;VLOOKUP($A100,[0]!Qualifier,COLUMN(Y100)/2+1)</f>
        <v xml:space="preserve"> </v>
      </c>
      <c r="Z100" s="110">
        <f t="array" ref="Z100">SUM(IF(ISBLANK('Codes published on the homepage'!Q$5:Q$805),0,IF('Codes published on the homepage'!Q$5:Q$805='Specifier frequency published'!$A100,1,0)))</f>
        <v>0</v>
      </c>
      <c r="AA100" s="111" t="str">
        <f>" "&amp;VLOOKUP($A100,[0]!Qualifier,COLUMN(AA100)/2+1)</f>
        <v xml:space="preserve"> </v>
      </c>
      <c r="AB100" s="110">
        <f t="array" ref="AB100">SUM(IF(ISBLANK('Codes published on the homepage'!R$5:R$805),0,IF('Codes published on the homepage'!R$5:R$805='Specifier frequency published'!$A100,1,0)))</f>
        <v>0</v>
      </c>
      <c r="AC100" s="97" t="str">
        <f>" "&amp;VLOOKUP($A100,[0]!Qualifier,COLUMN(AC100)/2+1)</f>
        <v xml:space="preserve"> </v>
      </c>
      <c r="AD100" s="110">
        <f t="array" ref="AD100">SUM(IF(ISBLANK('Codes published on the homepage'!S$5:S$805),0,IF('Codes published on the homepage'!S$5:S$805='Specifier frequency published'!$A100,1,0)))</f>
        <v>0</v>
      </c>
      <c r="AE100" s="111" t="str">
        <f>" "&amp;VLOOKUP($A100,[0]!Qualifier,COLUMN(AE100)/2+1)</f>
        <v xml:space="preserve"> </v>
      </c>
      <c r="AF100" s="110">
        <f t="array" ref="AF100">SUM(IF(ISBLANK('Codes published on the homepage'!T$5:T$805),0,IF('Codes published on the homepage'!T$5:T$805='Specifier frequency published'!$A100,1,0)))</f>
        <v>0</v>
      </c>
      <c r="AG100" s="97" t="str">
        <f>" "&amp;VLOOKUP($A100,[0]!Qualifier,COLUMN(AG100)/2+1)</f>
        <v xml:space="preserve"> </v>
      </c>
      <c r="AH100" s="110">
        <f t="array" ref="AH100">SUM(IF(ISBLANK('Codes published on the homepage'!U$5:U$805),0,IF('Codes published on the homepage'!U$5:U$805='Specifier frequency published'!$A100,1,0)))</f>
        <v>0</v>
      </c>
      <c r="AI100" s="149" t="str">
        <f>" "&amp;VLOOKUP($A100,[0]!Qualifier,COLUMN(AI100)/2+1)</f>
        <v xml:space="preserve"> </v>
      </c>
      <c r="AJ100" s="110">
        <f t="array" ref="AJ100">SUM(IF(ISBLANK('Codes published on the homepage'!V$5:V$805),0,IF('Codes published on the homepage'!V$5:V$805='Specifier frequency published'!$A100,1,0)))</f>
        <v>0</v>
      </c>
      <c r="AK100" s="97" t="str">
        <f>" "&amp;VLOOKUP($A100,[0]!Qualifier,COLUMN(AK100)/2+1)</f>
        <v xml:space="preserve"> </v>
      </c>
      <c r="AL100" s="254">
        <f t="array" ref="AL100">SUM(IF(ISBLANK('Codes published on the homepage'!W$5:W$805),0,IF('Codes published on the homepage'!W$5:W$805='Specifier frequency published'!$A100,1,0)))</f>
        <v>0</v>
      </c>
      <c r="AM100" s="111" t="str">
        <f>" "&amp;VLOOKUP($A100,[0]!Qualifier,COLUMN(AM100)/2+1)</f>
        <v xml:space="preserve"> </v>
      </c>
    </row>
    <row r="101" spans="1:39" x14ac:dyDescent="0.35">
      <c r="A101">
        <v>96</v>
      </c>
      <c r="B101" s="110">
        <f t="array" ref="B101">SUM(IF('Codes published on the homepage'!E$6:E$805='Specifier frequency published'!$A101,1,0))</f>
        <v>0</v>
      </c>
      <c r="C101" s="111" t="str">
        <f>" "&amp;VLOOKUP($A101,[0]!Qualifier,COLUMN(C101)-1)</f>
        <v xml:space="preserve"> </v>
      </c>
      <c r="D101" s="110">
        <f t="array" ref="D101">SUM(IF(ISBLANK('Codes published on the homepage'!F$5:F$805),0,IF('Codes published on the homepage'!F$5:F$805='Specifier frequency published'!$A101,1,0)))</f>
        <v>0</v>
      </c>
      <c r="E101" s="111" t="str">
        <f>" "&amp;VLOOKUP($A101,[0]!Qualifier,COLUMN(E101)/2+1)</f>
        <v xml:space="preserve"> </v>
      </c>
      <c r="F101" s="110">
        <f t="array" ref="F101">SUM(IF(ISBLANK('Codes published on the homepage'!G$5:G$805),0,IF('Codes published on the homepage'!G$5:G$805='Specifier frequency published'!$A101,1,0)))</f>
        <v>0</v>
      </c>
      <c r="G101" s="111" t="str">
        <f>" "&amp;VLOOKUP($A101,[0]!Qualifier,COLUMN(G101)/2+1)</f>
        <v xml:space="preserve"> </v>
      </c>
      <c r="H101" s="110">
        <f t="array" ref="H101">SUM(IF(ISBLANK('Codes published on the homepage'!H$5:H$805),0,IF('Codes published on the homepage'!H$5:H$805='Specifier frequency published'!$A101,1,0)))</f>
        <v>0</v>
      </c>
      <c r="I101" s="111" t="str">
        <f>" "&amp;VLOOKUP($A101,[0]!Qualifier,COLUMN(I101)/2+1)</f>
        <v xml:space="preserve"> </v>
      </c>
      <c r="J101" s="110">
        <f t="array" ref="J101">SUM(IF(ISBLANK('Codes published on the homepage'!I$5:I$805),0,IF('Codes published on the homepage'!I$5:I$805='Specifier frequency published'!$A101,1,0)))</f>
        <v>0</v>
      </c>
      <c r="K101" s="111" t="str">
        <f>" "&amp;VLOOKUP($A101,[0]!Qualifier,COLUMN(K101)/2+1)</f>
        <v xml:space="preserve"> </v>
      </c>
      <c r="L101" s="110">
        <f t="array" ref="L101">SUM(IF(ISBLANK('Codes published on the homepage'!J$5:J$805),0,IF('Codes published on the homepage'!J$5:J$805='Specifier frequency published'!$A101,1,0)))</f>
        <v>0</v>
      </c>
      <c r="M101" s="97" t="str">
        <f>" "&amp;VLOOKUP($A101,[0]!Qualifier,COLUMN(M101)/2+1)</f>
        <v xml:space="preserve"> </v>
      </c>
      <c r="N101" s="110">
        <f t="array" ref="N101">SUM(IF(ISBLANK('Codes published on the homepage'!K$5:K$805),0,IF('Codes published on the homepage'!K$5:K$805='Specifier frequency published'!$A101,1,0)))</f>
        <v>0</v>
      </c>
      <c r="O101" s="97" t="str">
        <f>" "&amp;VLOOKUP($A101,[0]!Qualifier,COLUMN(O101)/2+1)</f>
        <v xml:space="preserve"> </v>
      </c>
      <c r="P101" s="110">
        <f t="array" ref="P101">SUM(IF(ISBLANK('Codes published on the homepage'!L$5:L$805),0,IF('Codes published on the homepage'!L$5:L$805='Specifier frequency published'!$A101,1,0)))</f>
        <v>0</v>
      </c>
      <c r="Q101" s="111" t="str">
        <f>" "&amp;VLOOKUP($A101,[0]!Qualifier,COLUMN(Q101)/2+1)</f>
        <v xml:space="preserve"> </v>
      </c>
      <c r="R101" s="110">
        <f t="array" ref="R101">SUM(IF(ISBLANK('Codes published on the homepage'!M$5:M$805),0,IF('Codes published on the homepage'!M$5:M$805='Specifier frequency published'!$A101,1,0)))</f>
        <v>0</v>
      </c>
      <c r="S101" s="97" t="str">
        <f>" "&amp;VLOOKUP($A101,[0]!Qualifier,COLUMN(S101)/2+1)</f>
        <v xml:space="preserve"> </v>
      </c>
      <c r="T101" s="110">
        <f t="array" ref="T101">SUM(IF(ISBLANK('Codes published on the homepage'!N$5:N$805),0,IF('Codes published on the homepage'!N$5:N$805='Specifier frequency published'!$A101,1,0)))</f>
        <v>0</v>
      </c>
      <c r="U101" s="111" t="str">
        <f>" "&amp;VLOOKUP($A101,[0]!Qualifier,COLUMN(U101)/2+1)</f>
        <v xml:space="preserve"> </v>
      </c>
      <c r="V101" s="110">
        <f t="array" ref="V101">SUM(IF(ISBLANK('Codes published on the homepage'!O$5:O$805),0,IF('Codes published on the homepage'!O$5:O$805='Specifier frequency published'!$A101,1,0)))</f>
        <v>0</v>
      </c>
      <c r="W101" s="111" t="str">
        <f>" "&amp;VLOOKUP($A101,[0]!Qualifier,COLUMN(W101)/2+1)</f>
        <v xml:space="preserve"> </v>
      </c>
      <c r="X101" s="110">
        <f t="array" ref="X101">SUM(IF(ISBLANK('Codes published on the homepage'!P$5:P$805),0,IF('Codes published on the homepage'!P$5:P$805='Specifier frequency published'!$A101,1,0)))</f>
        <v>0</v>
      </c>
      <c r="Y101" s="97" t="str">
        <f>" "&amp;VLOOKUP($A101,[0]!Qualifier,COLUMN(Y101)/2+1)</f>
        <v xml:space="preserve"> </v>
      </c>
      <c r="Z101" s="110">
        <f t="array" ref="Z101">SUM(IF(ISBLANK('Codes published on the homepage'!Q$5:Q$805),0,IF('Codes published on the homepage'!Q$5:Q$805='Specifier frequency published'!$A101,1,0)))</f>
        <v>0</v>
      </c>
      <c r="AA101" s="111" t="str">
        <f>" "&amp;VLOOKUP($A101,[0]!Qualifier,COLUMN(AA101)/2+1)</f>
        <v xml:space="preserve"> </v>
      </c>
      <c r="AB101" s="110">
        <f t="array" ref="AB101">SUM(IF(ISBLANK('Codes published on the homepage'!R$5:R$805),0,IF('Codes published on the homepage'!R$5:R$805='Specifier frequency published'!$A101,1,0)))</f>
        <v>0</v>
      </c>
      <c r="AC101" s="97" t="str">
        <f>" "&amp;VLOOKUP($A101,[0]!Qualifier,COLUMN(AC101)/2+1)</f>
        <v xml:space="preserve"> </v>
      </c>
      <c r="AD101" s="110">
        <f t="array" ref="AD101">SUM(IF(ISBLANK('Codes published on the homepage'!S$5:S$805),0,IF('Codes published on the homepage'!S$5:S$805='Specifier frequency published'!$A101,1,0)))</f>
        <v>0</v>
      </c>
      <c r="AE101" s="111" t="str">
        <f>" "&amp;VLOOKUP($A101,[0]!Qualifier,COLUMN(AE101)/2+1)</f>
        <v xml:space="preserve"> </v>
      </c>
      <c r="AF101" s="110">
        <f t="array" ref="AF101">SUM(IF(ISBLANK('Codes published on the homepage'!T$5:T$805),0,IF('Codes published on the homepage'!T$5:T$805='Specifier frequency published'!$A101,1,0)))</f>
        <v>0</v>
      </c>
      <c r="AG101" s="97" t="str">
        <f>" "&amp;VLOOKUP($A101,[0]!Qualifier,COLUMN(AG101)/2+1)</f>
        <v xml:space="preserve"> </v>
      </c>
      <c r="AH101" s="110">
        <f t="array" ref="AH101">SUM(IF(ISBLANK('Codes published on the homepage'!U$5:U$805),0,IF('Codes published on the homepage'!U$5:U$805='Specifier frequency published'!$A101,1,0)))</f>
        <v>0</v>
      </c>
      <c r="AI101" s="149" t="str">
        <f>" "&amp;VLOOKUP($A101,[0]!Qualifier,COLUMN(AI101)/2+1)</f>
        <v xml:space="preserve"> </v>
      </c>
      <c r="AJ101" s="110">
        <f t="array" ref="AJ101">SUM(IF(ISBLANK('Codes published on the homepage'!V$5:V$805),0,IF('Codes published on the homepage'!V$5:V$805='Specifier frequency published'!$A101,1,0)))</f>
        <v>0</v>
      </c>
      <c r="AK101" s="97" t="str">
        <f>" "&amp;VLOOKUP($A101,[0]!Qualifier,COLUMN(AK101)/2+1)</f>
        <v xml:space="preserve"> </v>
      </c>
      <c r="AL101" s="254">
        <f t="array" ref="AL101">SUM(IF(ISBLANK('Codes published on the homepage'!W$5:W$805),0,IF('Codes published on the homepage'!W$5:W$805='Specifier frequency published'!$A101,1,0)))</f>
        <v>0</v>
      </c>
      <c r="AM101" s="111" t="str">
        <f>" "&amp;VLOOKUP($A101,[0]!Qualifier,COLUMN(AM101)/2+1)</f>
        <v xml:space="preserve"> </v>
      </c>
    </row>
    <row r="102" spans="1:39" x14ac:dyDescent="0.35">
      <c r="A102">
        <v>97</v>
      </c>
      <c r="B102" s="110">
        <f t="array" ref="B102">SUM(IF('Codes published on the homepage'!E$6:E$805='Specifier frequency published'!$A102,1,0))</f>
        <v>0</v>
      </c>
      <c r="C102" s="111" t="str">
        <f>" "&amp;VLOOKUP($A102,[0]!Qualifier,COLUMN(C102)-1)</f>
        <v xml:space="preserve"> </v>
      </c>
      <c r="D102" s="110">
        <f t="array" ref="D102">SUM(IF(ISBLANK('Codes published on the homepage'!F$5:F$805),0,IF('Codes published on the homepage'!F$5:F$805='Specifier frequency published'!$A102,1,0)))</f>
        <v>0</v>
      </c>
      <c r="E102" s="111" t="str">
        <f>" "&amp;VLOOKUP($A102,[0]!Qualifier,COLUMN(E102)/2+1)</f>
        <v xml:space="preserve"> </v>
      </c>
      <c r="F102" s="110">
        <f t="array" ref="F102">SUM(IF(ISBLANK('Codes published on the homepage'!G$5:G$805),0,IF('Codes published on the homepage'!G$5:G$805='Specifier frequency published'!$A102,1,0)))</f>
        <v>0</v>
      </c>
      <c r="G102" s="111" t="str">
        <f>" "&amp;VLOOKUP($A102,[0]!Qualifier,COLUMN(G102)/2+1)</f>
        <v xml:space="preserve"> </v>
      </c>
      <c r="H102" s="110">
        <f t="array" ref="H102">SUM(IF(ISBLANK('Codes published on the homepage'!H$5:H$805),0,IF('Codes published on the homepage'!H$5:H$805='Specifier frequency published'!$A102,1,0)))</f>
        <v>0</v>
      </c>
      <c r="I102" s="111" t="str">
        <f>" "&amp;VLOOKUP($A102,[0]!Qualifier,COLUMN(I102)/2+1)</f>
        <v xml:space="preserve"> </v>
      </c>
      <c r="J102" s="110">
        <f t="array" ref="J102">SUM(IF(ISBLANK('Codes published on the homepage'!I$5:I$805),0,IF('Codes published on the homepage'!I$5:I$805='Specifier frequency published'!$A102,1,0)))</f>
        <v>0</v>
      </c>
      <c r="K102" s="111" t="str">
        <f>" "&amp;VLOOKUP($A102,[0]!Qualifier,COLUMN(K102)/2+1)</f>
        <v xml:space="preserve"> </v>
      </c>
      <c r="L102" s="110">
        <f t="array" ref="L102">SUM(IF(ISBLANK('Codes published on the homepage'!J$5:J$805),0,IF('Codes published on the homepage'!J$5:J$805='Specifier frequency published'!$A102,1,0)))</f>
        <v>0</v>
      </c>
      <c r="M102" s="97" t="str">
        <f>" "&amp;VLOOKUP($A102,[0]!Qualifier,COLUMN(M102)/2+1)</f>
        <v xml:space="preserve"> </v>
      </c>
      <c r="N102" s="110">
        <f t="array" ref="N102">SUM(IF(ISBLANK('Codes published on the homepage'!K$5:K$805),0,IF('Codes published on the homepage'!K$5:K$805='Specifier frequency published'!$A102,1,0)))</f>
        <v>0</v>
      </c>
      <c r="O102" s="97" t="str">
        <f>" "&amp;VLOOKUP($A102,[0]!Qualifier,COLUMN(O102)/2+1)</f>
        <v xml:space="preserve"> </v>
      </c>
      <c r="P102" s="110">
        <f t="array" ref="P102">SUM(IF(ISBLANK('Codes published on the homepage'!L$5:L$805),0,IF('Codes published on the homepage'!L$5:L$805='Specifier frequency published'!$A102,1,0)))</f>
        <v>0</v>
      </c>
      <c r="Q102" s="111" t="str">
        <f>" "&amp;VLOOKUP($A102,[0]!Qualifier,COLUMN(Q102)/2+1)</f>
        <v xml:space="preserve"> </v>
      </c>
      <c r="R102" s="110">
        <f t="array" ref="R102">SUM(IF(ISBLANK('Codes published on the homepage'!M$5:M$805),0,IF('Codes published on the homepage'!M$5:M$805='Specifier frequency published'!$A102,1,0)))</f>
        <v>0</v>
      </c>
      <c r="S102" s="97" t="str">
        <f>" "&amp;VLOOKUP($A102,[0]!Qualifier,COLUMN(S102)/2+1)</f>
        <v xml:space="preserve"> </v>
      </c>
      <c r="T102" s="110">
        <f t="array" ref="T102">SUM(IF(ISBLANK('Codes published on the homepage'!N$5:N$805),0,IF('Codes published on the homepage'!N$5:N$805='Specifier frequency published'!$A102,1,0)))</f>
        <v>0</v>
      </c>
      <c r="U102" s="111" t="str">
        <f>" "&amp;VLOOKUP($A102,[0]!Qualifier,COLUMN(U102)/2+1)</f>
        <v xml:space="preserve"> </v>
      </c>
      <c r="V102" s="110">
        <f t="array" ref="V102">SUM(IF(ISBLANK('Codes published on the homepage'!O$5:O$805),0,IF('Codes published on the homepage'!O$5:O$805='Specifier frequency published'!$A102,1,0)))</f>
        <v>0</v>
      </c>
      <c r="W102" s="111" t="str">
        <f>" "&amp;VLOOKUP($A102,[0]!Qualifier,COLUMN(W102)/2+1)</f>
        <v xml:space="preserve"> </v>
      </c>
      <c r="X102" s="110">
        <f t="array" ref="X102">SUM(IF(ISBLANK('Codes published on the homepage'!P$5:P$805),0,IF('Codes published on the homepage'!P$5:P$805='Specifier frequency published'!$A102,1,0)))</f>
        <v>0</v>
      </c>
      <c r="Y102" s="97" t="str">
        <f>" "&amp;VLOOKUP($A102,[0]!Qualifier,COLUMN(Y102)/2+1)</f>
        <v xml:space="preserve"> </v>
      </c>
      <c r="Z102" s="110">
        <f t="array" ref="Z102">SUM(IF(ISBLANK('Codes published on the homepage'!Q$5:Q$805),0,IF('Codes published on the homepage'!Q$5:Q$805='Specifier frequency published'!$A102,1,0)))</f>
        <v>0</v>
      </c>
      <c r="AA102" s="111" t="str">
        <f>" "&amp;VLOOKUP($A102,[0]!Qualifier,COLUMN(AA102)/2+1)</f>
        <v xml:space="preserve"> </v>
      </c>
      <c r="AB102" s="110">
        <f t="array" ref="AB102">SUM(IF(ISBLANK('Codes published on the homepage'!R$5:R$805),0,IF('Codes published on the homepage'!R$5:R$805='Specifier frequency published'!$A102,1,0)))</f>
        <v>0</v>
      </c>
      <c r="AC102" s="97" t="str">
        <f>" "&amp;VLOOKUP($A102,[0]!Qualifier,COLUMN(AC102)/2+1)</f>
        <v xml:space="preserve"> </v>
      </c>
      <c r="AD102" s="110">
        <f t="array" ref="AD102">SUM(IF(ISBLANK('Codes published on the homepage'!S$5:S$805),0,IF('Codes published on the homepage'!S$5:S$805='Specifier frequency published'!$A102,1,0)))</f>
        <v>0</v>
      </c>
      <c r="AE102" s="111" t="str">
        <f>" "&amp;VLOOKUP($A102,[0]!Qualifier,COLUMN(AE102)/2+1)</f>
        <v xml:space="preserve"> </v>
      </c>
      <c r="AF102" s="110">
        <f t="array" ref="AF102">SUM(IF(ISBLANK('Codes published on the homepage'!T$5:T$805),0,IF('Codes published on the homepage'!T$5:T$805='Specifier frequency published'!$A102,1,0)))</f>
        <v>0</v>
      </c>
      <c r="AG102" s="97" t="str">
        <f>" "&amp;VLOOKUP($A102,[0]!Qualifier,COLUMN(AG102)/2+1)</f>
        <v xml:space="preserve"> </v>
      </c>
      <c r="AH102" s="110">
        <f t="array" ref="AH102">SUM(IF(ISBLANK('Codes published on the homepage'!U$5:U$805),0,IF('Codes published on the homepage'!U$5:U$805='Specifier frequency published'!$A102,1,0)))</f>
        <v>0</v>
      </c>
      <c r="AI102" s="149" t="str">
        <f>" "&amp;VLOOKUP($A102,[0]!Qualifier,COLUMN(AI102)/2+1)</f>
        <v xml:space="preserve"> </v>
      </c>
      <c r="AJ102" s="110">
        <f t="array" ref="AJ102">SUM(IF(ISBLANK('Codes published on the homepage'!V$5:V$805),0,IF('Codes published on the homepage'!V$5:V$805='Specifier frequency published'!$A102,1,0)))</f>
        <v>0</v>
      </c>
      <c r="AK102" s="97" t="str">
        <f>" "&amp;VLOOKUP($A102,[0]!Qualifier,COLUMN(AK102)/2+1)</f>
        <v xml:space="preserve"> </v>
      </c>
      <c r="AL102" s="254">
        <f t="array" ref="AL102">SUM(IF(ISBLANK('Codes published on the homepage'!W$5:W$805),0,IF('Codes published on the homepage'!W$5:W$805='Specifier frequency published'!$A102,1,0)))</f>
        <v>0</v>
      </c>
      <c r="AM102" s="111" t="str">
        <f>" "&amp;VLOOKUP($A102,[0]!Qualifier,COLUMN(AM102)/2+1)</f>
        <v xml:space="preserve"> </v>
      </c>
    </row>
    <row r="103" spans="1:39" x14ac:dyDescent="0.35">
      <c r="A103">
        <v>98</v>
      </c>
      <c r="B103" s="110">
        <f t="array" ref="B103">SUM(IF('Codes published on the homepage'!E$6:E$805='Specifier frequency published'!$A103,1,0))</f>
        <v>0</v>
      </c>
      <c r="C103" s="111" t="str">
        <f>" "&amp;VLOOKUP($A103,[0]!Qualifier,COLUMN(C103)-1)</f>
        <v xml:space="preserve"> </v>
      </c>
      <c r="D103" s="110">
        <f t="array" ref="D103">SUM(IF(ISBLANK('Codes published on the homepage'!F$5:F$805),0,IF('Codes published on the homepage'!F$5:F$805='Specifier frequency published'!$A103,1,0)))</f>
        <v>0</v>
      </c>
      <c r="E103" s="111" t="str">
        <f>" "&amp;VLOOKUP($A103,[0]!Qualifier,COLUMN(E103)/2+1)</f>
        <v xml:space="preserve"> </v>
      </c>
      <c r="F103" s="110">
        <f t="array" ref="F103">SUM(IF(ISBLANK('Codes published on the homepage'!G$5:G$805),0,IF('Codes published on the homepage'!G$5:G$805='Specifier frequency published'!$A103,1,0)))</f>
        <v>0</v>
      </c>
      <c r="G103" s="111" t="str">
        <f>" "&amp;VLOOKUP($A103,[0]!Qualifier,COLUMN(G103)/2+1)</f>
        <v xml:space="preserve"> </v>
      </c>
      <c r="H103" s="110">
        <f t="array" ref="H103">SUM(IF(ISBLANK('Codes published on the homepage'!H$5:H$805),0,IF('Codes published on the homepage'!H$5:H$805='Specifier frequency published'!$A103,1,0)))</f>
        <v>0</v>
      </c>
      <c r="I103" s="111" t="str">
        <f>" "&amp;VLOOKUP($A103,[0]!Qualifier,COLUMN(I103)/2+1)</f>
        <v xml:space="preserve"> </v>
      </c>
      <c r="J103" s="110">
        <f t="array" ref="J103">SUM(IF(ISBLANK('Codes published on the homepage'!I$5:I$805),0,IF('Codes published on the homepage'!I$5:I$805='Specifier frequency published'!$A103,1,0)))</f>
        <v>0</v>
      </c>
      <c r="K103" s="111" t="str">
        <f>" "&amp;VLOOKUP($A103,[0]!Qualifier,COLUMN(K103)/2+1)</f>
        <v xml:space="preserve"> </v>
      </c>
      <c r="L103" s="110">
        <f t="array" ref="L103">SUM(IF(ISBLANK('Codes published on the homepage'!J$5:J$805),0,IF('Codes published on the homepage'!J$5:J$805='Specifier frequency published'!$A103,1,0)))</f>
        <v>0</v>
      </c>
      <c r="M103" s="97" t="str">
        <f>" "&amp;VLOOKUP($A103,[0]!Qualifier,COLUMN(M103)/2+1)</f>
        <v xml:space="preserve"> </v>
      </c>
      <c r="N103" s="110">
        <f t="array" ref="N103">SUM(IF(ISBLANK('Codes published on the homepage'!K$5:K$805),0,IF('Codes published on the homepage'!K$5:K$805='Specifier frequency published'!$A103,1,0)))</f>
        <v>0</v>
      </c>
      <c r="O103" s="97" t="str">
        <f>" "&amp;VLOOKUP($A103,[0]!Qualifier,COLUMN(O103)/2+1)</f>
        <v xml:space="preserve"> </v>
      </c>
      <c r="P103" s="110">
        <f t="array" ref="P103">SUM(IF(ISBLANK('Codes published on the homepage'!L$5:L$805),0,IF('Codes published on the homepage'!L$5:L$805='Specifier frequency published'!$A103,1,0)))</f>
        <v>0</v>
      </c>
      <c r="Q103" s="111" t="str">
        <f>" "&amp;VLOOKUP($A103,[0]!Qualifier,COLUMN(Q103)/2+1)</f>
        <v xml:space="preserve"> </v>
      </c>
      <c r="R103" s="110">
        <f t="array" ref="R103">SUM(IF(ISBLANK('Codes published on the homepage'!M$5:M$805),0,IF('Codes published on the homepage'!M$5:M$805='Specifier frequency published'!$A103,1,0)))</f>
        <v>0</v>
      </c>
      <c r="S103" s="97" t="str">
        <f>" "&amp;VLOOKUP($A103,[0]!Qualifier,COLUMN(S103)/2+1)</f>
        <v xml:space="preserve"> </v>
      </c>
      <c r="T103" s="110">
        <f t="array" ref="T103">SUM(IF(ISBLANK('Codes published on the homepage'!N$5:N$805),0,IF('Codes published on the homepage'!N$5:N$805='Specifier frequency published'!$A103,1,0)))</f>
        <v>0</v>
      </c>
      <c r="U103" s="111" t="str">
        <f>" "&amp;VLOOKUP($A103,[0]!Qualifier,COLUMN(U103)/2+1)</f>
        <v xml:space="preserve"> </v>
      </c>
      <c r="V103" s="110">
        <f t="array" ref="V103">SUM(IF(ISBLANK('Codes published on the homepage'!O$5:O$805),0,IF('Codes published on the homepage'!O$5:O$805='Specifier frequency published'!$A103,1,0)))</f>
        <v>0</v>
      </c>
      <c r="W103" s="111" t="str">
        <f>" "&amp;VLOOKUP($A103,[0]!Qualifier,COLUMN(W103)/2+1)</f>
        <v xml:space="preserve"> </v>
      </c>
      <c r="X103" s="110">
        <f t="array" ref="X103">SUM(IF(ISBLANK('Codes published on the homepage'!P$5:P$805),0,IF('Codes published on the homepage'!P$5:P$805='Specifier frequency published'!$A103,1,0)))</f>
        <v>0</v>
      </c>
      <c r="Y103" s="97" t="str">
        <f>" "&amp;VLOOKUP($A103,[0]!Qualifier,COLUMN(Y103)/2+1)</f>
        <v xml:space="preserve"> </v>
      </c>
      <c r="Z103" s="110">
        <f t="array" ref="Z103">SUM(IF(ISBLANK('Codes published on the homepage'!Q$5:Q$805),0,IF('Codes published on the homepage'!Q$5:Q$805='Specifier frequency published'!$A103,1,0)))</f>
        <v>0</v>
      </c>
      <c r="AA103" s="111" t="str">
        <f>" "&amp;VLOOKUP($A103,[0]!Qualifier,COLUMN(AA103)/2+1)</f>
        <v xml:space="preserve"> </v>
      </c>
      <c r="AB103" s="110">
        <f t="array" ref="AB103">SUM(IF(ISBLANK('Codes published on the homepage'!R$5:R$805),0,IF('Codes published on the homepage'!R$5:R$805='Specifier frequency published'!$A103,1,0)))</f>
        <v>0</v>
      </c>
      <c r="AC103" s="97" t="str">
        <f>" "&amp;VLOOKUP($A103,[0]!Qualifier,COLUMN(AC103)/2+1)</f>
        <v xml:space="preserve"> </v>
      </c>
      <c r="AD103" s="110">
        <f t="array" ref="AD103">SUM(IF(ISBLANK('Codes published on the homepage'!S$5:S$805),0,IF('Codes published on the homepage'!S$5:S$805='Specifier frequency published'!$A103,1,0)))</f>
        <v>0</v>
      </c>
      <c r="AE103" s="111" t="str">
        <f>" "&amp;VLOOKUP($A103,[0]!Qualifier,COLUMN(AE103)/2+1)</f>
        <v xml:space="preserve"> </v>
      </c>
      <c r="AF103" s="110">
        <f t="array" ref="AF103">SUM(IF(ISBLANK('Codes published on the homepage'!T$5:T$805),0,IF('Codes published on the homepage'!T$5:T$805='Specifier frequency published'!$A103,1,0)))</f>
        <v>0</v>
      </c>
      <c r="AG103" s="97" t="str">
        <f>" "&amp;VLOOKUP($A103,[0]!Qualifier,COLUMN(AG103)/2+1)</f>
        <v xml:space="preserve"> </v>
      </c>
      <c r="AH103" s="110">
        <f t="array" ref="AH103">SUM(IF(ISBLANK('Codes published on the homepage'!U$5:U$805),0,IF('Codes published on the homepage'!U$5:U$805='Specifier frequency published'!$A103,1,0)))</f>
        <v>0</v>
      </c>
      <c r="AI103" s="149" t="str">
        <f>" "&amp;VLOOKUP($A103,[0]!Qualifier,COLUMN(AI103)/2+1)</f>
        <v xml:space="preserve"> </v>
      </c>
      <c r="AJ103" s="110">
        <f t="array" ref="AJ103">SUM(IF(ISBLANK('Codes published on the homepage'!V$5:V$805),0,IF('Codes published on the homepage'!V$5:V$805='Specifier frequency published'!$A103,1,0)))</f>
        <v>0</v>
      </c>
      <c r="AK103" s="97" t="str">
        <f>" "&amp;VLOOKUP($A103,[0]!Qualifier,COLUMN(AK103)/2+1)</f>
        <v xml:space="preserve"> </v>
      </c>
      <c r="AL103" s="254">
        <f t="array" ref="AL103">SUM(IF(ISBLANK('Codes published on the homepage'!W$5:W$805),0,IF('Codes published on the homepage'!W$5:W$805='Specifier frequency published'!$A103,1,0)))</f>
        <v>0</v>
      </c>
      <c r="AM103" s="111" t="str">
        <f>" "&amp;VLOOKUP($A103,[0]!Qualifier,COLUMN(AM103)/2+1)</f>
        <v xml:space="preserve"> </v>
      </c>
    </row>
    <row r="104" spans="1:39" x14ac:dyDescent="0.35">
      <c r="A104">
        <v>99</v>
      </c>
      <c r="B104" s="110">
        <f t="array" ref="B104">SUM(IF('Codes published on the homepage'!E$6:E$805='Specifier frequency published'!$A104,1,0))</f>
        <v>0</v>
      </c>
      <c r="C104" s="111" t="str">
        <f>" "&amp;VLOOKUP($A104,[0]!Qualifier,COLUMN(C104)-1)</f>
        <v xml:space="preserve"> </v>
      </c>
      <c r="D104" s="110">
        <f t="array" ref="D104">SUM(IF(ISBLANK('Codes published on the homepage'!F$5:F$805),0,IF('Codes published on the homepage'!F$5:F$805='Specifier frequency published'!$A104,1,0)))</f>
        <v>0</v>
      </c>
      <c r="E104" s="111" t="str">
        <f>" "&amp;VLOOKUP($A104,[0]!Qualifier,COLUMN(E104)/2+1)</f>
        <v xml:space="preserve"> </v>
      </c>
      <c r="F104" s="110">
        <f t="array" ref="F104">SUM(IF(ISBLANK('Codes published on the homepage'!G$5:G$805),0,IF('Codes published on the homepage'!G$5:G$805='Specifier frequency published'!$A104,1,0)))</f>
        <v>0</v>
      </c>
      <c r="G104" s="111" t="str">
        <f>" "&amp;VLOOKUP($A104,[0]!Qualifier,COLUMN(G104)/2+1)</f>
        <v xml:space="preserve"> </v>
      </c>
      <c r="H104" s="110">
        <f t="array" ref="H104">SUM(IF(ISBLANK('Codes published on the homepage'!H$5:H$805),0,IF('Codes published on the homepage'!H$5:H$805='Specifier frequency published'!$A104,1,0)))</f>
        <v>0</v>
      </c>
      <c r="I104" s="111" t="str">
        <f>" "&amp;VLOOKUP($A104,[0]!Qualifier,COLUMN(I104)/2+1)</f>
        <v xml:space="preserve"> </v>
      </c>
      <c r="J104" s="110">
        <f t="array" ref="J104">SUM(IF(ISBLANK('Codes published on the homepage'!I$5:I$805),0,IF('Codes published on the homepage'!I$5:I$805='Specifier frequency published'!$A104,1,0)))</f>
        <v>0</v>
      </c>
      <c r="K104" s="111" t="str">
        <f>" "&amp;VLOOKUP($A104,[0]!Qualifier,COLUMN(K104)/2+1)</f>
        <v xml:space="preserve"> </v>
      </c>
      <c r="L104" s="110">
        <f t="array" ref="L104">SUM(IF(ISBLANK('Codes published on the homepage'!J$5:J$805),0,IF('Codes published on the homepage'!J$5:J$805='Specifier frequency published'!$A104,1,0)))</f>
        <v>0</v>
      </c>
      <c r="M104" s="97" t="str">
        <f>" "&amp;VLOOKUP($A104,[0]!Qualifier,COLUMN(M104)/2+1)</f>
        <v xml:space="preserve"> </v>
      </c>
      <c r="N104" s="110">
        <f t="array" ref="N104">SUM(IF(ISBLANK('Codes published on the homepage'!K$5:K$805),0,IF('Codes published on the homepage'!K$5:K$805='Specifier frequency published'!$A104,1,0)))</f>
        <v>0</v>
      </c>
      <c r="O104" s="97" t="str">
        <f>" "&amp;VLOOKUP($A104,[0]!Qualifier,COLUMN(O104)/2+1)</f>
        <v xml:space="preserve"> </v>
      </c>
      <c r="P104" s="110">
        <f t="array" ref="P104">SUM(IF(ISBLANK('Codes published on the homepage'!L$5:L$805),0,IF('Codes published on the homepage'!L$5:L$805='Specifier frequency published'!$A104,1,0)))</f>
        <v>0</v>
      </c>
      <c r="Q104" s="111" t="str">
        <f>" "&amp;VLOOKUP($A104,[0]!Qualifier,COLUMN(Q104)/2+1)</f>
        <v xml:space="preserve"> </v>
      </c>
      <c r="R104" s="110">
        <f t="array" ref="R104">SUM(IF(ISBLANK('Codes published on the homepage'!M$5:M$805),0,IF('Codes published on the homepage'!M$5:M$805='Specifier frequency published'!$A104,1,0)))</f>
        <v>0</v>
      </c>
      <c r="S104" s="97" t="str">
        <f>" "&amp;VLOOKUP($A104,[0]!Qualifier,COLUMN(S104)/2+1)</f>
        <v xml:space="preserve"> </v>
      </c>
      <c r="T104" s="110">
        <f t="array" ref="T104">SUM(IF(ISBLANK('Codes published on the homepage'!N$5:N$805),0,IF('Codes published on the homepage'!N$5:N$805='Specifier frequency published'!$A104,1,0)))</f>
        <v>0</v>
      </c>
      <c r="U104" s="111" t="str">
        <f>" "&amp;VLOOKUP($A104,[0]!Qualifier,COLUMN(U104)/2+1)</f>
        <v xml:space="preserve"> </v>
      </c>
      <c r="V104" s="110">
        <f t="array" ref="V104">SUM(IF(ISBLANK('Codes published on the homepage'!O$5:O$805),0,IF('Codes published on the homepage'!O$5:O$805='Specifier frequency published'!$A104,1,0)))</f>
        <v>0</v>
      </c>
      <c r="W104" s="111" t="str">
        <f>" "&amp;VLOOKUP($A104,[0]!Qualifier,COLUMN(W104)/2+1)</f>
        <v xml:space="preserve"> </v>
      </c>
      <c r="X104" s="110">
        <f t="array" ref="X104">SUM(IF(ISBLANK('Codes published on the homepage'!P$5:P$805),0,IF('Codes published on the homepage'!P$5:P$805='Specifier frequency published'!$A104,1,0)))</f>
        <v>0</v>
      </c>
      <c r="Y104" s="97" t="str">
        <f>" "&amp;VLOOKUP($A104,[0]!Qualifier,COLUMN(Y104)/2+1)</f>
        <v xml:space="preserve"> </v>
      </c>
      <c r="Z104" s="110">
        <f t="array" ref="Z104">SUM(IF(ISBLANK('Codes published on the homepage'!Q$5:Q$805),0,IF('Codes published on the homepage'!Q$5:Q$805='Specifier frequency published'!$A104,1,0)))</f>
        <v>0</v>
      </c>
      <c r="AA104" s="111" t="str">
        <f>" "&amp;VLOOKUP($A104,[0]!Qualifier,COLUMN(AA104)/2+1)</f>
        <v xml:space="preserve"> </v>
      </c>
      <c r="AB104" s="110">
        <f t="array" ref="AB104">SUM(IF(ISBLANK('Codes published on the homepage'!R$5:R$805),0,IF('Codes published on the homepage'!R$5:R$805='Specifier frequency published'!$A104,1,0)))</f>
        <v>0</v>
      </c>
      <c r="AC104" s="97" t="str">
        <f>" "&amp;VLOOKUP($A104,[0]!Qualifier,COLUMN(AC104)/2+1)</f>
        <v xml:space="preserve"> </v>
      </c>
      <c r="AD104" s="110">
        <f t="array" ref="AD104">SUM(IF(ISBLANK('Codes published on the homepage'!S$5:S$805),0,IF('Codes published on the homepage'!S$5:S$805='Specifier frequency published'!$A104,1,0)))</f>
        <v>0</v>
      </c>
      <c r="AE104" s="111" t="str">
        <f>" "&amp;VLOOKUP($A104,[0]!Qualifier,COLUMN(AE104)/2+1)</f>
        <v xml:space="preserve"> </v>
      </c>
      <c r="AF104" s="110">
        <f t="array" ref="AF104">SUM(IF(ISBLANK('Codes published on the homepage'!T$5:T$805),0,IF('Codes published on the homepage'!T$5:T$805='Specifier frequency published'!$A104,1,0)))</f>
        <v>0</v>
      </c>
      <c r="AG104" s="97" t="str">
        <f>" "&amp;VLOOKUP($A104,[0]!Qualifier,COLUMN(AG104)/2+1)</f>
        <v xml:space="preserve"> </v>
      </c>
      <c r="AH104" s="110">
        <f t="array" ref="AH104">SUM(IF(ISBLANK('Codes published on the homepage'!U$5:U$805),0,IF('Codes published on the homepage'!U$5:U$805='Specifier frequency published'!$A104,1,0)))</f>
        <v>0</v>
      </c>
      <c r="AI104" s="149" t="str">
        <f>" "&amp;VLOOKUP($A104,[0]!Qualifier,COLUMN(AI104)/2+1)</f>
        <v xml:space="preserve"> </v>
      </c>
      <c r="AJ104" s="110">
        <f t="array" ref="AJ104">SUM(IF(ISBLANK('Codes published on the homepage'!V$5:V$805),0,IF('Codes published on the homepage'!V$5:V$805='Specifier frequency published'!$A104,1,0)))</f>
        <v>0</v>
      </c>
      <c r="AK104" s="97" t="str">
        <f>" "&amp;VLOOKUP($A104,[0]!Qualifier,COLUMN(AK104)/2+1)</f>
        <v xml:space="preserve"> </v>
      </c>
      <c r="AL104" s="254">
        <f t="array" ref="AL104">SUM(IF(ISBLANK('Codes published on the homepage'!W$5:W$805),0,IF('Codes published on the homepage'!W$5:W$805='Specifier frequency published'!$A104,1,0)))</f>
        <v>0</v>
      </c>
      <c r="AM104" s="111" t="str">
        <f>" "&amp;VLOOKUP($A104,[0]!Qualifier,COLUMN(AM104)/2+1)</f>
        <v xml:space="preserve"> </v>
      </c>
    </row>
    <row r="105" spans="1:39" ht="13.15" thickBot="1" x14ac:dyDescent="0.4">
      <c r="A105" s="215">
        <v>100</v>
      </c>
      <c r="B105" s="110">
        <f t="array" ref="B105">SUM(IF('Codes published on the homepage'!E$6:E$805='Specifier frequency published'!$A105,1,0))</f>
        <v>0</v>
      </c>
      <c r="C105" s="111" t="str">
        <f>" "&amp;VLOOKUP($A105,[0]!Qualifier,COLUMN(C105)-1)</f>
        <v xml:space="preserve"> </v>
      </c>
      <c r="D105" s="110">
        <f t="array" ref="D105">SUM(IF(ISBLANK('Codes published on the homepage'!F$5:F$805),0,IF('Codes published on the homepage'!F$5:F$805='Specifier frequency published'!$A105,1,0)))</f>
        <v>0</v>
      </c>
      <c r="E105" s="111" t="str">
        <f>" "&amp;VLOOKUP($A105,[0]!Qualifier,COLUMN(E105)/2+1)</f>
        <v xml:space="preserve"> </v>
      </c>
      <c r="F105" s="110">
        <f t="array" ref="F105">SUM(IF(ISBLANK('Codes published on the homepage'!G$5:G$805),0,IF('Codes published on the homepage'!G$5:G$805='Specifier frequency published'!$A105,1,0)))</f>
        <v>0</v>
      </c>
      <c r="G105" s="111" t="str">
        <f>" "&amp;VLOOKUP($A105,[0]!Qualifier,COLUMN(G105)/2+1)</f>
        <v xml:space="preserve"> </v>
      </c>
      <c r="H105" s="110">
        <f t="array" ref="H105">SUM(IF(ISBLANK('Codes published on the homepage'!H$5:H$805),0,IF('Codes published on the homepage'!H$5:H$805='Specifier frequency published'!$A105,1,0)))</f>
        <v>0</v>
      </c>
      <c r="I105" s="111" t="str">
        <f>" "&amp;VLOOKUP($A105,[0]!Qualifier,COLUMN(I105)/2+1)</f>
        <v xml:space="preserve"> </v>
      </c>
      <c r="J105" s="110">
        <f t="array" ref="J105">SUM(IF(ISBLANK('Codes published on the homepage'!I$5:I$805),0,IF('Codes published on the homepage'!I$5:I$805='Specifier frequency published'!$A105,1,0)))</f>
        <v>0</v>
      </c>
      <c r="K105" s="111" t="str">
        <f>" "&amp;VLOOKUP($A105,[0]!Qualifier,COLUMN(K105)/2+1)</f>
        <v xml:space="preserve"> </v>
      </c>
      <c r="L105" s="110">
        <f t="array" ref="L105">SUM(IF(ISBLANK('Codes published on the homepage'!J$5:J$805),0,IF('Codes published on the homepage'!J$5:J$805='Specifier frequency published'!$A105,1,0)))</f>
        <v>0</v>
      </c>
      <c r="M105" s="97" t="str">
        <f>" "&amp;VLOOKUP($A105,[0]!Qualifier,COLUMN(M105)/2+1)</f>
        <v xml:space="preserve"> </v>
      </c>
      <c r="N105" s="110">
        <f t="array" ref="N105">SUM(IF(ISBLANK('Codes published on the homepage'!K$5:K$805),0,IF('Codes published on the homepage'!K$5:K$805='Specifier frequency published'!$A105,1,0)))</f>
        <v>0</v>
      </c>
      <c r="O105" s="97" t="str">
        <f>" "&amp;VLOOKUP($A105,[0]!Qualifier,COLUMN(O105)/2+1)</f>
        <v xml:space="preserve"> </v>
      </c>
      <c r="P105" s="110">
        <f t="array" ref="P105">SUM(IF(ISBLANK('Codes published on the homepage'!L$5:L$805),0,IF('Codes published on the homepage'!L$5:L$805='Specifier frequency published'!$A105,1,0)))</f>
        <v>0</v>
      </c>
      <c r="Q105" s="111" t="str">
        <f>" "&amp;VLOOKUP($A105,[0]!Qualifier,COLUMN(Q105)/2+1)</f>
        <v xml:space="preserve"> </v>
      </c>
      <c r="R105" s="110">
        <f t="array" ref="R105">SUM(IF(ISBLANK('Codes published on the homepage'!M$5:M$805),0,IF('Codes published on the homepage'!M$5:M$805='Specifier frequency published'!$A105,1,0)))</f>
        <v>0</v>
      </c>
      <c r="S105" s="97" t="str">
        <f>" "&amp;VLOOKUP($A105,[0]!Qualifier,COLUMN(S105)/2+1)</f>
        <v xml:space="preserve"> </v>
      </c>
      <c r="T105" s="110">
        <f t="array" ref="T105">SUM(IF(ISBLANK('Codes published on the homepage'!N$5:N$805),0,IF('Codes published on the homepage'!N$5:N$805='Specifier frequency published'!$A105,1,0)))</f>
        <v>0</v>
      </c>
      <c r="U105" s="111" t="str">
        <f>" "&amp;VLOOKUP($A105,[0]!Qualifier,COLUMN(U105)/2+1)</f>
        <v xml:space="preserve"> </v>
      </c>
      <c r="V105" s="110">
        <f t="array" ref="V105">SUM(IF(ISBLANK('Codes published on the homepage'!O$5:O$805),0,IF('Codes published on the homepage'!O$5:O$805='Specifier frequency published'!$A105,1,0)))</f>
        <v>0</v>
      </c>
      <c r="W105" s="111" t="str">
        <f>" "&amp;VLOOKUP($A105,[0]!Qualifier,COLUMN(W105)/2+1)</f>
        <v xml:space="preserve"> </v>
      </c>
      <c r="X105" s="110">
        <f t="array" ref="X105">SUM(IF(ISBLANK('Codes published on the homepage'!P$5:P$805),0,IF('Codes published on the homepage'!P$5:P$805='Specifier frequency published'!$A105,1,0)))</f>
        <v>0</v>
      </c>
      <c r="Y105" s="97" t="str">
        <f>" "&amp;VLOOKUP($A105,[0]!Qualifier,COLUMN(Y105)/2+1)</f>
        <v xml:space="preserve"> </v>
      </c>
      <c r="Z105" s="110">
        <f t="array" ref="Z105">SUM(IF(ISBLANK('Codes published on the homepage'!Q$5:Q$805),0,IF('Codes published on the homepage'!Q$5:Q$805='Specifier frequency published'!$A105,1,0)))</f>
        <v>0</v>
      </c>
      <c r="AA105" s="111" t="str">
        <f>" "&amp;VLOOKUP($A105,[0]!Qualifier,COLUMN(AA105)/2+1)</f>
        <v xml:space="preserve"> </v>
      </c>
      <c r="AB105" s="110">
        <f t="array" ref="AB105">SUM(IF(ISBLANK('Codes published on the homepage'!R$5:R$805),0,IF('Codes published on the homepage'!R$5:R$805='Specifier frequency published'!$A105,1,0)))</f>
        <v>0</v>
      </c>
      <c r="AC105" s="97" t="str">
        <f>" "&amp;VLOOKUP($A105,[0]!Qualifier,COLUMN(AC105)/2+1)</f>
        <v xml:space="preserve"> </v>
      </c>
      <c r="AD105" s="110">
        <f t="array" ref="AD105">SUM(IF(ISBLANK('Codes published on the homepage'!S$5:S$805),0,IF('Codes published on the homepage'!S$5:S$805='Specifier frequency published'!$A105,1,0)))</f>
        <v>0</v>
      </c>
      <c r="AE105" s="111" t="str">
        <f>" "&amp;VLOOKUP($A105,[0]!Qualifier,COLUMN(AE105)/2+1)</f>
        <v xml:space="preserve"> </v>
      </c>
      <c r="AF105" s="110">
        <f t="array" ref="AF105">SUM(IF(ISBLANK('Codes published on the homepage'!T$5:T$805),0,IF('Codes published on the homepage'!T$5:T$805='Specifier frequency published'!$A105,1,0)))</f>
        <v>0</v>
      </c>
      <c r="AG105" s="97" t="str">
        <f>" "&amp;VLOOKUP($A105,[0]!Qualifier,COLUMN(AG105)/2+1)</f>
        <v xml:space="preserve"> </v>
      </c>
      <c r="AH105" s="110">
        <f t="array" ref="AH105">SUM(IF(ISBLANK('Codes published on the homepage'!U$5:U$805),0,IF('Codes published on the homepage'!U$5:U$805='Specifier frequency published'!$A105,1,0)))</f>
        <v>0</v>
      </c>
      <c r="AI105" s="149" t="str">
        <f>" "&amp;VLOOKUP($A105,[0]!Qualifier,COLUMN(AI105)/2+1)</f>
        <v xml:space="preserve"> </v>
      </c>
      <c r="AJ105" s="110">
        <f t="array" ref="AJ105">SUM(IF(ISBLANK('Codes published on the homepage'!V$5:V$805),0,IF('Codes published on the homepage'!V$5:V$805='Specifier frequency published'!$A105,1,0)))</f>
        <v>0</v>
      </c>
      <c r="AK105" s="97" t="str">
        <f>" "&amp;VLOOKUP($A105,[0]!Qualifier,COLUMN(AK105)/2+1)</f>
        <v xml:space="preserve"> </v>
      </c>
      <c r="AL105" s="254">
        <f t="array" ref="AL105">SUM(IF(ISBLANK('Codes published on the homepage'!W$5:W$805),0,IF('Codes published on the homepage'!W$5:W$805='Specifier frequency published'!$A105,1,0)))</f>
        <v>0</v>
      </c>
      <c r="AM105" s="111" t="str">
        <f>" "&amp;VLOOKUP($A105,[0]!Qualifier,COLUMN(AM105)/2+1)</f>
        <v xml:space="preserve"> </v>
      </c>
    </row>
    <row r="106" spans="1:39" ht="13.15" thickTop="1" x14ac:dyDescent="0.35">
      <c r="AI106"/>
    </row>
    <row r="107" spans="1:39" x14ac:dyDescent="0.35">
      <c r="AI107"/>
    </row>
    <row r="108" spans="1:39" x14ac:dyDescent="0.35">
      <c r="AI108"/>
    </row>
    <row r="109" spans="1:39" x14ac:dyDescent="0.35">
      <c r="AI109"/>
    </row>
    <row r="110" spans="1:39" x14ac:dyDescent="0.35">
      <c r="AI110"/>
    </row>
    <row r="111" spans="1:39" x14ac:dyDescent="0.35">
      <c r="AI111"/>
    </row>
    <row r="112" spans="1:39" x14ac:dyDescent="0.35">
      <c r="AI112"/>
    </row>
    <row r="113" spans="35:35" x14ac:dyDescent="0.35">
      <c r="AI113"/>
    </row>
    <row r="114" spans="35:35" x14ac:dyDescent="0.35">
      <c r="AI114"/>
    </row>
    <row r="115" spans="35:35" x14ac:dyDescent="0.35">
      <c r="AI115"/>
    </row>
    <row r="116" spans="35:35" x14ac:dyDescent="0.35">
      <c r="AI116"/>
    </row>
    <row r="117" spans="35:35" x14ac:dyDescent="0.35">
      <c r="AI117"/>
    </row>
    <row r="118" spans="35:35" x14ac:dyDescent="0.35">
      <c r="AI118"/>
    </row>
    <row r="119" spans="35:35" x14ac:dyDescent="0.35">
      <c r="AI119"/>
    </row>
    <row r="120" spans="35:35" x14ac:dyDescent="0.35">
      <c r="AI120"/>
    </row>
    <row r="121" spans="35:35" x14ac:dyDescent="0.35">
      <c r="AI121"/>
    </row>
    <row r="122" spans="35:35" x14ac:dyDescent="0.35">
      <c r="AI122"/>
    </row>
    <row r="123" spans="35:35" x14ac:dyDescent="0.35">
      <c r="AI123"/>
    </row>
    <row r="124" spans="35:35" x14ac:dyDescent="0.35">
      <c r="AI124"/>
    </row>
    <row r="125" spans="35:35" x14ac:dyDescent="0.35">
      <c r="AI125"/>
    </row>
    <row r="126" spans="35:35" x14ac:dyDescent="0.35">
      <c r="AI126"/>
    </row>
    <row r="127" spans="35:35" x14ac:dyDescent="0.35">
      <c r="AI127"/>
    </row>
    <row r="128" spans="35:35" x14ac:dyDescent="0.35">
      <c r="AI128"/>
    </row>
    <row r="129" spans="35:35" x14ac:dyDescent="0.35">
      <c r="AI129"/>
    </row>
    <row r="130" spans="35:35" x14ac:dyDescent="0.35">
      <c r="AI130"/>
    </row>
    <row r="131" spans="35:35" x14ac:dyDescent="0.35">
      <c r="AI131"/>
    </row>
    <row r="132" spans="35:35" x14ac:dyDescent="0.35">
      <c r="AI132"/>
    </row>
    <row r="133" spans="35:35" x14ac:dyDescent="0.35">
      <c r="AI133"/>
    </row>
    <row r="134" spans="35:35" x14ac:dyDescent="0.35">
      <c r="AI134"/>
    </row>
    <row r="135" spans="35:35" x14ac:dyDescent="0.35">
      <c r="AI135"/>
    </row>
    <row r="136" spans="35:35" x14ac:dyDescent="0.35">
      <c r="AI136"/>
    </row>
    <row r="137" spans="35:35" x14ac:dyDescent="0.35">
      <c r="AI137"/>
    </row>
  </sheetData>
  <sheetProtection sheet="1" objects="1" scenarios="1"/>
  <mergeCells count="22">
    <mergeCell ref="AN2:AY2"/>
    <mergeCell ref="F2:G3"/>
    <mergeCell ref="AL2:AM3"/>
    <mergeCell ref="X2:Y3"/>
    <mergeCell ref="AJ2:AK3"/>
    <mergeCell ref="AH2:AI3"/>
    <mergeCell ref="AB2:AC3"/>
    <mergeCell ref="AF2:AG3"/>
    <mergeCell ref="AD2:AE3"/>
    <mergeCell ref="N2:O3"/>
    <mergeCell ref="T2:U3"/>
    <mergeCell ref="L2:M3"/>
    <mergeCell ref="B13:C17"/>
    <mergeCell ref="A2:A3"/>
    <mergeCell ref="D2:E3"/>
    <mergeCell ref="H2:I3"/>
    <mergeCell ref="Z2:AA3"/>
    <mergeCell ref="R2:S3"/>
    <mergeCell ref="J2:K3"/>
    <mergeCell ref="V2:W3"/>
    <mergeCell ref="P2:Q3"/>
    <mergeCell ref="B2:C3"/>
  </mergeCells>
  <phoneticPr fontId="40" type="noConversion"/>
  <conditionalFormatting sqref="B5:B12 B18:B105">
    <cfRule type="colorScale" priority="251">
      <colorScale>
        <cfvo type="min"/>
        <cfvo type="max"/>
        <color rgb="FFFFEF9C"/>
        <color rgb="FFFF7128"/>
      </colorScale>
    </cfRule>
    <cfRule type="colorScale" priority="249">
      <colorScale>
        <cfvo type="min"/>
        <cfvo type="max"/>
        <color rgb="FFFFEF9C"/>
        <color rgb="FFFF7128"/>
      </colorScale>
    </cfRule>
    <cfRule type="colorScale" priority="95">
      <colorScale>
        <cfvo type="min"/>
        <cfvo type="max"/>
        <color rgb="FFFFEF9C"/>
        <color rgb="FFFF7128"/>
      </colorScale>
    </cfRule>
    <cfRule type="colorScale" priority="100">
      <colorScale>
        <cfvo type="min"/>
        <cfvo type="max"/>
        <color rgb="FFFFEF9C"/>
        <color rgb="FFFF7128"/>
      </colorScale>
    </cfRule>
  </conditionalFormatting>
  <conditionalFormatting sqref="B13">
    <cfRule type="colorScale" priority="1">
      <colorScale>
        <cfvo type="min"/>
        <cfvo type="max"/>
        <color rgb="FFFFEF9C"/>
        <color rgb="FFFF7128"/>
      </colorScale>
    </cfRule>
    <cfRule type="colorScale" priority="2">
      <colorScale>
        <cfvo type="min"/>
        <cfvo type="max"/>
        <color rgb="FFFFEF9C"/>
        <color rgb="FFFF7128"/>
      </colorScale>
    </cfRule>
    <cfRule type="colorScale" priority="3">
      <colorScale>
        <cfvo type="min"/>
        <cfvo type="max"/>
        <color rgb="FFFFEF9C"/>
        <color rgb="FFFF7128"/>
      </colorScale>
    </cfRule>
    <cfRule type="colorScale" priority="4">
      <colorScale>
        <cfvo type="min"/>
        <cfvo type="max"/>
        <color rgb="FFFFEF9C"/>
        <color rgb="FFFF7128"/>
      </colorScale>
    </cfRule>
    <cfRule type="colorScale" priority="5">
      <colorScale>
        <cfvo type="min"/>
        <cfvo type="max"/>
        <color rgb="FFFFEF9C"/>
        <color rgb="FFFF7128"/>
      </colorScale>
    </cfRule>
  </conditionalFormatting>
  <conditionalFormatting sqref="D5:D105">
    <cfRule type="colorScale" priority="104">
      <colorScale>
        <cfvo type="min"/>
        <cfvo type="max"/>
        <color rgb="FFFFEF9C"/>
        <color rgb="FFFF7128"/>
      </colorScale>
    </cfRule>
  </conditionalFormatting>
  <conditionalFormatting sqref="F5:F105 H5:H105 D5:D105 B5:B12 J5:AM105 B18:B105">
    <cfRule type="colorScale" priority="1926">
      <colorScale>
        <cfvo type="min"/>
        <cfvo type="max"/>
        <color rgb="FFFFEF9C"/>
        <color rgb="FFFF7128"/>
      </colorScale>
    </cfRule>
  </conditionalFormatting>
  <conditionalFormatting sqref="F5:F105 H5:H105 D5:D105 J5:AM105">
    <cfRule type="colorScale" priority="1957">
      <colorScale>
        <cfvo type="min"/>
        <cfvo type="max"/>
        <color rgb="FFFFEF9C"/>
        <color rgb="FFFF7128"/>
      </colorScale>
    </cfRule>
    <cfRule type="colorScale" priority="248">
      <colorScale>
        <cfvo type="min"/>
        <cfvo type="max"/>
        <color rgb="FFFFEF9C"/>
        <color rgb="FFFF7128"/>
      </colorScale>
    </cfRule>
  </conditionalFormatting>
  <conditionalFormatting sqref="F5:F105 H5:H105 J5:J105 L5:L105 P5:P105 R5:R105 T5:T105 V5:V105 Z5:Z105 AB5:AB105 AD5:AD105 AF5:AF105 N5:N105 AH5:AH105 AL5:AL105 D5:D105 X5:X105 AJ5:AJ105">
    <cfRule type="colorScale" priority="1641">
      <colorScale>
        <cfvo type="min"/>
        <cfvo type="max"/>
        <color rgb="FFFFEF9C"/>
        <color rgb="FFFF7128"/>
      </colorScale>
    </cfRule>
  </conditionalFormatting>
  <conditionalFormatting sqref="F5:F105 H5:H105 J5:J105 L5:L105 P5:P105 R5:R105 T5:T105 V5:V105 Z5:Z105 AB5:AB105 AD5:AD105 AF5:AF105 N5:N105 AH5:AH105 AL5:AL105 X5:X105 AJ5:AJ105">
    <cfRule type="colorScale" priority="102">
      <colorScale>
        <cfvo type="min"/>
        <cfvo type="max"/>
        <color rgb="FFFFEF9C"/>
        <color rgb="FFFF7128"/>
      </colorScale>
    </cfRule>
    <cfRule type="colorScale" priority="245">
      <colorScale>
        <cfvo type="min"/>
        <cfvo type="max"/>
        <color rgb="FFFFEF9C"/>
        <color rgb="FFFF7128"/>
      </colorScale>
    </cfRule>
  </conditionalFormatting>
  <conditionalFormatting sqref="H5:H105 J5:J105 L5:L105 P5:P105 R5:R105 T5:T105 V5:V105 Z5:Z105 AB5:AB105 AD5:AD105 AF5:AF105 N5:N105 AH5:AH105 AL5:AL105 X5:X105 AJ5:AJ105">
    <cfRule type="colorScale" priority="22">
      <colorScale>
        <cfvo type="min"/>
        <cfvo type="max"/>
        <color rgb="FFFFEF9C"/>
        <color rgb="FFFF7128"/>
      </colorScale>
    </cfRule>
  </conditionalFormatting>
  <conditionalFormatting sqref="H5:H105">
    <cfRule type="colorScale" priority="244">
      <colorScale>
        <cfvo type="min"/>
        <cfvo type="max"/>
        <color rgb="FFFFEF9C"/>
        <color rgb="FFFF7128"/>
      </colorScale>
    </cfRule>
  </conditionalFormatting>
  <conditionalFormatting sqref="J5:L105 P5:P105 R5:R105 T5:T105 V5:V105 Z5:Z105 AB5:AB105 AD5:AD105 AF5:AF105 N5:N105 AH5:AH105 AL5:AL105 X5:X105 AJ5:AJ105">
    <cfRule type="colorScale" priority="243">
      <colorScale>
        <cfvo type="min"/>
        <cfvo type="max"/>
        <color rgb="FFFFEF9C"/>
        <color rgb="FFFF7128"/>
      </colorScale>
    </cfRule>
  </conditionalFormatting>
  <conditionalFormatting sqref="L5:L105 P5:P105 R5:R105 T5:T105 V5:V105 Z5:Z105 AB5:AB105 AD5:AD105 AF5:AF105 N5:N105 AH5:AH105 AL5:AL105 X5:X105 AJ5:AJ105">
    <cfRule type="colorScale" priority="230">
      <colorScale>
        <cfvo type="min"/>
        <cfvo type="max"/>
        <color rgb="FFFFEF9C"/>
        <color rgb="FFFF7128"/>
      </colorScale>
    </cfRule>
  </conditionalFormatting>
  <conditionalFormatting sqref="N5:N105">
    <cfRule type="colorScale" priority="107">
      <colorScale>
        <cfvo type="min"/>
        <cfvo type="max"/>
        <color rgb="FFFFEF9C"/>
        <color rgb="FFFF7128"/>
      </colorScale>
    </cfRule>
  </conditionalFormatting>
  <conditionalFormatting sqref="O5">
    <cfRule type="colorScale" priority="11">
      <colorScale>
        <cfvo type="min"/>
        <cfvo type="max"/>
        <color rgb="FFFFEF9C"/>
        <color rgb="FFFF7128"/>
      </colorScale>
    </cfRule>
    <cfRule type="colorScale" priority="12">
      <colorScale>
        <cfvo type="min"/>
        <cfvo type="max"/>
        <color rgb="FFFFEF9C"/>
        <color rgb="FFFF7128"/>
      </colorScale>
    </cfRule>
  </conditionalFormatting>
  <conditionalFormatting sqref="P5:P105 R5:R105 T5:T105 V5:V105 Z5:Z105 AB5:AB105 AD5:AD105 AF5:AF105 N5:N105 AH5:AH105 AL5:AL105 X5:X105 AJ5:AJ105">
    <cfRule type="colorScale" priority="228">
      <colorScale>
        <cfvo type="min"/>
        <cfvo type="max"/>
        <color rgb="FFFFEF9C"/>
        <color rgb="FFFF7128"/>
      </colorScale>
    </cfRule>
  </conditionalFormatting>
  <conditionalFormatting sqref="P5:P105 R5:R105 T5:T105 V5:V105 Z5:Z105 AB5:AB105 AD5:AD105 AF5:AF105 AH5:AH105 AL5:AL105 X5:X105 AJ5:AJ105">
    <cfRule type="colorScale" priority="108">
      <colorScale>
        <cfvo type="min"/>
        <cfvo type="max"/>
        <color rgb="FFFFEF9C"/>
        <color rgb="FFFF7128"/>
      </colorScale>
    </cfRule>
  </conditionalFormatting>
  <conditionalFormatting sqref="P5:R105 T5:T105 V5:V105 Z5:Z105 AB5:AB105 AD5:AD105 AF5:AF105 AH5:AH105 AL5:AL105 X5:X105 AJ5:AJ105">
    <cfRule type="colorScale" priority="947">
      <colorScale>
        <cfvo type="min"/>
        <cfvo type="max"/>
        <color rgb="FFFFEF9C"/>
        <color rgb="FFFF7128"/>
      </colorScale>
    </cfRule>
  </conditionalFormatting>
  <conditionalFormatting sqref="Q5:R105 T5:T105 V5:V105 Z5:Z105 AB5:AB105 AD5:AD105 AF5:AF105 AH5:AH105 AL5:AL105 X5:X105 AJ5:AJ105">
    <cfRule type="colorScale" priority="227">
      <colorScale>
        <cfvo type="min"/>
        <cfvo type="max"/>
        <color rgb="FFFFEF9C"/>
        <color rgb="FFFF7128"/>
      </colorScale>
    </cfRule>
  </conditionalFormatting>
  <conditionalFormatting sqref="R5:R105 T5:T105 V5:V105 Z5:Z105 AB5:AB105 AD5:AD105 AF5:AF105 AH5:AH105 AL5:AL105 X5:X105 L5:P105 AJ5:AJ105">
    <cfRule type="colorScale" priority="242">
      <colorScale>
        <cfvo type="min"/>
        <cfvo type="max"/>
        <color rgb="FFFFEF9C"/>
        <color rgb="FFFF7128"/>
      </colorScale>
    </cfRule>
  </conditionalFormatting>
  <conditionalFormatting sqref="R5:R105 T5:T105 V5:V105 Z5:Z105 AB5:AB105 AD5:AD105 AF5:AF105 AH5:AH105 AL5:AL105 X5:X105 M5:P105 AJ5:AJ105">
    <cfRule type="colorScale" priority="229">
      <colorScale>
        <cfvo type="min"/>
        <cfvo type="max"/>
        <color rgb="FFFFEF9C"/>
        <color rgb="FFFF7128"/>
      </colorScale>
    </cfRule>
  </conditionalFormatting>
  <conditionalFormatting sqref="R5:R105 T5:T105 V5:V105 Z5:Z105 AB5:AB105 AD5:AD105 AF5:AF105 AH5:AH105 AL5:AL105 X5:X105 N5:P105 AJ5:AJ105">
    <cfRule type="colorScale" priority="111">
      <colorScale>
        <cfvo type="min"/>
        <cfvo type="max"/>
        <color rgb="FFFFEF9C"/>
        <color rgb="FFFF7128"/>
      </colorScale>
    </cfRule>
  </conditionalFormatting>
  <conditionalFormatting sqref="R5:R105 T5:T105 V5:V105 Z5:Z105 AB5:AB105 AD5:AD105 AF5:AF105 AH5:AH105 AL5:AL105 X5:X105 O5:P105 AJ5:AJ105">
    <cfRule type="colorScale" priority="110">
      <colorScale>
        <cfvo type="min"/>
        <cfvo type="max"/>
        <color rgb="FFFFEF9C"/>
        <color rgb="FFFF7128"/>
      </colorScale>
    </cfRule>
  </conditionalFormatting>
  <conditionalFormatting sqref="R5:R105 T5:T105 V5:V105 Z5:Z105 AB5:AB105 AD5:AD105 AF5:AF105 AH5:AH105 AL5:AL105 X5:X105 AJ5:AJ105">
    <cfRule type="colorScale" priority="225">
      <colorScale>
        <cfvo type="min"/>
        <cfvo type="max"/>
        <color rgb="FFFFEF9C"/>
        <color rgb="FFFF7128"/>
      </colorScale>
    </cfRule>
  </conditionalFormatting>
  <conditionalFormatting sqref="R5:T105 V5:V105 Z5:Z105 AB5:AB105 AD5:AD105 AF5:AF105 AH5:AH105 AL5:AL105 X5:X105 AJ5:AJ105">
    <cfRule type="colorScale" priority="1176">
      <colorScale>
        <cfvo type="min"/>
        <cfvo type="max"/>
        <color rgb="FFFFEF9C"/>
        <color rgb="FFFF7128"/>
      </colorScale>
    </cfRule>
  </conditionalFormatting>
  <conditionalFormatting sqref="S5:T105 V5:V105 Z5:Z105 AB5:AB105 AD5:AD105 AF5:AF105 AH5:AH105 AL5:AL105 X5:X105 AJ5:AJ105">
    <cfRule type="colorScale" priority="224">
      <colorScale>
        <cfvo type="min"/>
        <cfvo type="max"/>
        <color rgb="FFFFEF9C"/>
        <color rgb="FFFF7128"/>
      </colorScale>
    </cfRule>
  </conditionalFormatting>
  <conditionalFormatting sqref="T5:T105 V5:V105 Z5:Z105 AB5:AB105 AD5:AD105 AF5:AF105 AH5:AH105 AL5:AL105 X5:X105 AJ5:AJ105">
    <cfRule type="colorScale" priority="221">
      <colorScale>
        <cfvo type="min"/>
        <cfvo type="max"/>
        <color rgb="FFFFEF9C"/>
        <color rgb="FFFF7128"/>
      </colorScale>
    </cfRule>
  </conditionalFormatting>
  <conditionalFormatting sqref="T5:V105 Z5:Z105 AB5:AB105 AD5:AD105 AF5:AF105 AH5:AH105 AL5:AL105 X5:X105 AJ5:AJ105">
    <cfRule type="colorScale" priority="1433">
      <colorScale>
        <cfvo type="min"/>
        <cfvo type="max"/>
        <color rgb="FFFFEF9C"/>
        <color rgb="FFFF7128"/>
      </colorScale>
    </cfRule>
  </conditionalFormatting>
  <conditionalFormatting sqref="U5:V105 Z5:Z105 AB5:AB105 AD5:AD105 AF5:AF105 AH5:AH105 AL5:AL105 X5:X105 AJ5:AJ105">
    <cfRule type="colorScale" priority="220">
      <colorScale>
        <cfvo type="min"/>
        <cfvo type="max"/>
        <color rgb="FFFFEF9C"/>
        <color rgb="FFFF7128"/>
      </colorScale>
    </cfRule>
  </conditionalFormatting>
  <conditionalFormatting sqref="V5:V105 Z5:Z105 AB5:AB105 AD5:AD105 AF5:AF105 AH5:AH105 AL5:AL105 X5:X105 AJ5:AJ105">
    <cfRule type="colorScale" priority="216">
      <colorScale>
        <cfvo type="min"/>
        <cfvo type="max"/>
        <color rgb="FFFFEF9C"/>
        <color rgb="FFFF7128"/>
      </colorScale>
    </cfRule>
  </conditionalFormatting>
  <conditionalFormatting sqref="Y5:Y105">
    <cfRule type="colorScale" priority="209">
      <colorScale>
        <cfvo type="min"/>
        <cfvo type="max"/>
        <color rgb="FFFFEF9C"/>
        <color rgb="FFFF7128"/>
      </colorScale>
    </cfRule>
  </conditionalFormatting>
  <conditionalFormatting sqref="Z5:Z105 AB5:AB105 AD5:AD105 AF5:AF105 AH5:AH105 AL5:AL105 V5:X105 AJ5:AJ105">
    <cfRule type="colorScale" priority="238">
      <colorScale>
        <cfvo type="min"/>
        <cfvo type="max"/>
        <color rgb="FFFFEF9C"/>
        <color rgb="FFFF7128"/>
      </colorScale>
    </cfRule>
  </conditionalFormatting>
  <conditionalFormatting sqref="Z5:Z105 AB5:AB105 AD5:AD105 AF5:AF105 AH5:AH105 AL5:AL105 W5:X105 AJ5:AJ105">
    <cfRule type="colorScale" priority="215">
      <colorScale>
        <cfvo type="min"/>
        <cfvo type="max"/>
        <color rgb="FFFFEF9C"/>
        <color rgb="FFFF7128"/>
      </colorScale>
    </cfRule>
  </conditionalFormatting>
  <conditionalFormatting sqref="Z5:Z105 AB5:AB105 AD5:AD105 AF5:AF105 AH5:AH105 AL5:AL105 X5:X105 AJ5:AJ105">
    <cfRule type="colorScale" priority="210">
      <colorScale>
        <cfvo type="min"/>
        <cfvo type="max"/>
        <color rgb="FFFFEF9C"/>
        <color rgb="FFFF7128"/>
      </colorScale>
    </cfRule>
  </conditionalFormatting>
  <conditionalFormatting sqref="Z5:AB105">
    <cfRule type="colorScale" priority="236">
      <colorScale>
        <cfvo type="min"/>
        <cfvo type="max"/>
        <color rgb="FFFFEF9C"/>
        <color rgb="FFFF7128"/>
      </colorScale>
    </cfRule>
  </conditionalFormatting>
  <conditionalFormatting sqref="AA5:AB105">
    <cfRule type="colorScale" priority="202">
      <colorScale>
        <cfvo type="min"/>
        <cfvo type="max"/>
        <color rgb="FFFFEF9C"/>
        <color rgb="FFFF7128"/>
      </colorScale>
    </cfRule>
  </conditionalFormatting>
  <conditionalFormatting sqref="AB5:AB105">
    <cfRule type="colorScale" priority="195">
      <colorScale>
        <cfvo type="min"/>
        <cfvo type="max"/>
        <color rgb="FFFFEF9C"/>
        <color rgb="FFFF7128"/>
      </colorScale>
    </cfRule>
  </conditionalFormatting>
  <conditionalFormatting sqref="AB5:AD105 AF5:AF105 AH5:AH105 AL5:AL105 AJ5:AJ105">
    <cfRule type="colorScale" priority="235">
      <colorScale>
        <cfvo type="min"/>
        <cfvo type="max"/>
        <color rgb="FFFFEF9C"/>
        <color rgb="FFFF7128"/>
      </colorScale>
    </cfRule>
  </conditionalFormatting>
  <conditionalFormatting sqref="AC5:AD105 AF5:AF105 AH5:AH105 AL5:AL105 AJ5:AJ105">
    <cfRule type="colorScale" priority="194">
      <colorScale>
        <cfvo type="min"/>
        <cfvo type="max"/>
        <color rgb="FFFFEF9C"/>
        <color rgb="FFFF7128"/>
      </colorScale>
    </cfRule>
  </conditionalFormatting>
  <conditionalFormatting sqref="AD5:AD105 AB5:AB105 AF5:AF105 AH5:AH105 AL5:AL105 X5:Z105 AJ5:AJ105">
    <cfRule type="colorScale" priority="1733">
      <colorScale>
        <cfvo type="min"/>
        <cfvo type="max"/>
        <color rgb="FFFFEF9C"/>
        <color rgb="FFFF7128"/>
      </colorScale>
    </cfRule>
  </conditionalFormatting>
  <conditionalFormatting sqref="AD5:AD105 AF5:AF105 AH5:AH105 AL5:AL105 AJ5:AJ105">
    <cfRule type="colorScale" priority="186">
      <colorScale>
        <cfvo type="min"/>
        <cfvo type="max"/>
        <color rgb="FFFFEF9C"/>
        <color rgb="FFFF7128"/>
      </colorScale>
    </cfRule>
  </conditionalFormatting>
  <conditionalFormatting sqref="AD5:AF105 AH5:AH105 AL5:AL105 AJ5:AJ105">
    <cfRule type="colorScale" priority="2067">
      <colorScale>
        <cfvo type="min"/>
        <cfvo type="max"/>
        <color rgb="FFFFEF9C"/>
        <color rgb="FFFF7128"/>
      </colorScale>
    </cfRule>
  </conditionalFormatting>
  <conditionalFormatting sqref="AE5:AF105 AH5:AH105 AL5:AL105 AJ5:AJ105">
    <cfRule type="colorScale" priority="185">
      <colorScale>
        <cfvo type="min"/>
        <cfvo type="max"/>
        <color rgb="FFFFEF9C"/>
        <color rgb="FFFF7128"/>
      </colorScale>
    </cfRule>
  </conditionalFormatting>
  <conditionalFormatting sqref="AF5:AF105 AH5:AH105 AL5:AL105 AJ5:AJ105">
    <cfRule type="colorScale" priority="176">
      <colorScale>
        <cfvo type="min"/>
        <cfvo type="max"/>
        <color rgb="FFFFEF9C"/>
        <color rgb="FFFF7128"/>
      </colorScale>
    </cfRule>
  </conditionalFormatting>
  <conditionalFormatting sqref="AF5:AH105 AL5:AL105 AJ5:AJ105">
    <cfRule type="colorScale" priority="2184">
      <colorScale>
        <cfvo type="min"/>
        <cfvo type="max"/>
        <color rgb="FFFFEF9C"/>
        <color rgb="FFFF7128"/>
      </colorScale>
    </cfRule>
  </conditionalFormatting>
  <conditionalFormatting sqref="AG5:AH105 AL5:AL105 AJ5:AJ105">
    <cfRule type="colorScale" priority="175">
      <colorScale>
        <cfvo type="min"/>
        <cfvo type="max"/>
        <color rgb="FFFFEF9C"/>
        <color rgb="FFFF7128"/>
      </colorScale>
    </cfRule>
  </conditionalFormatting>
  <conditionalFormatting sqref="AH5:AH105 AL5:AL105 AJ5:AJ105">
    <cfRule type="colorScale" priority="165">
      <colorScale>
        <cfvo type="min"/>
        <cfvo type="max"/>
        <color rgb="FFFFEF9C"/>
        <color rgb="FFFF7128"/>
      </colorScale>
    </cfRule>
  </conditionalFormatting>
  <conditionalFormatting sqref="AK5:AL105">
    <cfRule type="colorScale" priority="152">
      <colorScale>
        <cfvo type="min"/>
        <cfvo type="max"/>
        <color rgb="FFFFEF9C"/>
        <color rgb="FFFF7128"/>
      </colorScale>
    </cfRule>
  </conditionalFormatting>
  <conditionalFormatting sqref="AL5:AL105 AH5:AJ105">
    <cfRule type="colorScale" priority="232">
      <colorScale>
        <cfvo type="min"/>
        <cfvo type="max"/>
        <color rgb="FFFFEF9C"/>
        <color rgb="FFFF7128"/>
      </colorScale>
    </cfRule>
  </conditionalFormatting>
  <conditionalFormatting sqref="AL5:AL105 AI5:AJ105">
    <cfRule type="colorScale" priority="164">
      <colorScale>
        <cfvo type="min"/>
        <cfvo type="max"/>
        <color rgb="FFFFEF9C"/>
        <color rgb="FFFF7128"/>
      </colorScale>
    </cfRule>
  </conditionalFormatting>
  <conditionalFormatting sqref="AL5:AL105 AJ5:AJ105">
    <cfRule type="colorScale" priority="153">
      <colorScale>
        <cfvo type="min"/>
        <cfvo type="max"/>
        <color rgb="FFFFEF9C"/>
        <color rgb="FFFF7128"/>
      </colorScale>
    </cfRule>
  </conditionalFormatting>
  <conditionalFormatting sqref="AL5:AL105">
    <cfRule type="colorScale" priority="140">
      <colorScale>
        <cfvo type="min"/>
        <cfvo type="max"/>
        <color rgb="FFFFEF9C"/>
        <color rgb="FFFF7128"/>
      </colorScale>
    </cfRule>
    <cfRule type="colorScale" priority="106">
      <colorScale>
        <cfvo type="min"/>
        <cfvo type="max"/>
        <color rgb="FFFFEF9C"/>
        <color rgb="FFFF7128"/>
      </colorScale>
    </cfRule>
    <cfRule type="colorScale" priority="21">
      <colorScale>
        <cfvo type="min"/>
        <cfvo type="max"/>
        <color rgb="FFFFEF9C"/>
        <color rgb="FFFF7128"/>
      </colorScale>
    </cfRule>
    <cfRule type="colorScale" priority="20">
      <colorScale>
        <cfvo type="min"/>
        <cfvo type="max"/>
        <color rgb="FFFFEF9C"/>
        <color rgb="FFFF7128"/>
      </colorScale>
    </cfRule>
    <cfRule type="colorScale" priority="18">
      <colorScale>
        <cfvo type="min"/>
        <cfvo type="max"/>
        <color rgb="FFFFEF9C"/>
        <color rgb="FFFF7128"/>
      </colorScale>
    </cfRule>
    <cfRule type="colorScale" priority="19">
      <colorScale>
        <cfvo type="min"/>
        <cfvo type="max"/>
        <color rgb="FFFFEF9C"/>
        <color rgb="FFFF7128"/>
      </colorScale>
    </cfRule>
  </conditionalFormatting>
  <conditionalFormatting sqref="AL5:AM105">
    <cfRule type="colorScale" priority="231">
      <colorScale>
        <cfvo type="min"/>
        <cfvo type="max"/>
        <color rgb="FFFFEF9C"/>
        <color rgb="FFFF7128"/>
      </colorScale>
    </cfRule>
  </conditionalFormatting>
  <conditionalFormatting sqref="AM5:AM105">
    <cfRule type="colorScale" priority="139">
      <colorScale>
        <cfvo type="min"/>
        <cfvo type="max"/>
        <color rgb="FFFFEF9C"/>
        <color rgb="FFFF7128"/>
      </colorScale>
    </cfRule>
  </conditionalFormatting>
  <hyperlinks>
    <hyperlink ref="B2" r:id="rId1" display="Prod-Grp" xr:uid="{00000000-0004-0000-0600-000000000000}"/>
    <hyperlink ref="AB2" r:id="rId2" display="Bestrahlung" xr:uid="{00000000-0004-0000-0600-000001000000}"/>
    <hyperlink ref="AH2" r:id="rId3" display="Quarantäne" xr:uid="{00000000-0004-0000-0600-000002000000}"/>
    <hyperlink ref="AD2" r:id="rId4" display="Gewaschen" xr:uid="{00000000-0004-0000-0600-000003000000}"/>
    <hyperlink ref="V2" r:id="rId5" display="Eins. Trf/n.Trf/Frak/Lokal/Zellk." xr:uid="{00000000-0004-0000-0600-000004000000}"/>
    <hyperlink ref="R2" r:id="rId6" display="Sp-verf. VB Aph sonst" xr:uid="{00000000-0004-0000-0600-000005000000}"/>
    <hyperlink ref="P2" r:id="rId7" display="SpArt allo/ger/auto" xr:uid="{00000000-0004-0000-0600-000006000000}"/>
    <hyperlink ref="L2" r:id="rId8" display="Lagerungstemperatur" xr:uid="{00000000-0004-0000-0600-000007000000}"/>
    <hyperlink ref="H2" r:id="rId9" display="System (offen/geschlossen)" xr:uid="{00000000-0004-0000-0600-000008000000}"/>
    <hyperlink ref="F2" r:id="rId10" display="Additivlösung" xr:uid="{00000000-0004-0000-0600-000009000000}"/>
    <hyperlink ref="D2" r:id="rId11" display="Antikoagulanz" xr:uid="{00000000-0004-0000-0600-00000A000000}"/>
    <hyperlink ref="AL2" r:id="rId12" display="Inaktivierung" xr:uid="{00000000-0004-0000-0600-00000B000000}"/>
    <hyperlink ref="AJ2" r:id="rId13" display="Gewebeprod." xr:uid="{00000000-0004-0000-0600-00000C000000}"/>
    <hyperlink ref="AF2" r:id="rId14" display="Produkte: nur Leuko und Pl" xr:uid="{00000000-0004-0000-0600-00000D000000}"/>
    <hyperlink ref="Z2" r:id="rId15" display="Modif geteilt gepoolt rekonst." xr:uid="{00000000-0004-0000-0600-00000E000000}"/>
    <hyperlink ref="X2" r:id="rId16" display="Leuko-deplet" xr:uid="{00000000-0004-0000-0600-00000F000000}"/>
    <hyperlink ref="T2" r:id="rId17" xr:uid="{00000000-0004-0000-0600-000010000000}"/>
    <hyperlink ref="J2" r:id="rId18" display="Volumen-klasse" xr:uid="{00000000-0004-0000-0600-000011000000}"/>
  </hyperlinks>
  <pageMargins left="0.70866141732283472" right="0.70866141732283472" top="0.78740157480314965" bottom="0.78740157480314965" header="0.31496062992125984" footer="0.31496062992125984"/>
  <pageSetup paperSize="9" pageOrder="overThenDown" orientation="landscape" r:id="rId19"/>
  <headerFooter>
    <oddFooter>&amp;L&amp;Z&amp;F
&amp;F&amp;C&amp;D&amp;RSeite &amp;P / &amp;N</oddFooter>
  </headerFooter>
  <rowBreaks count="1" manualBreakCount="1">
    <brk id="57" max="38" man="1"/>
  </rowBreaks>
  <colBreaks count="1" manualBreakCount="1">
    <brk id="23"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9">
    <tabColor rgb="FF92D050"/>
  </sheetPr>
  <dimension ref="A1:AY137"/>
  <sheetViews>
    <sheetView zoomScaleNormal="100" workbookViewId="0">
      <pane xSplit="1" ySplit="4" topLeftCell="B5" activePane="bottomRight" state="frozen"/>
      <selection activeCell="B5" sqref="B5"/>
      <selection pane="topRight" activeCell="B5" sqref="B5"/>
      <selection pane="bottomLeft" activeCell="B5" sqref="B5"/>
      <selection pane="bottomRight" activeCell="R2" sqref="R2:S3"/>
    </sheetView>
  </sheetViews>
  <sheetFormatPr baseColWidth="10" defaultColWidth="11.46484375" defaultRowHeight="12.75" x14ac:dyDescent="0.35"/>
  <cols>
    <col min="1" max="1" width="4.53125" customWidth="1"/>
    <col min="2" max="2" width="5.33203125" customWidth="1"/>
    <col min="3" max="3" width="6" customWidth="1"/>
    <col min="4" max="4" width="5.1328125" customWidth="1"/>
    <col min="5" max="5" width="9" customWidth="1"/>
    <col min="6" max="6" width="4.1328125" customWidth="1"/>
    <col min="7" max="7" width="9.1328125" customWidth="1"/>
    <col min="8" max="8" width="4.1328125" customWidth="1"/>
    <col min="9" max="9" width="6" customWidth="1"/>
    <col min="10" max="10" width="4.1328125" customWidth="1"/>
    <col min="11" max="11" width="9" customWidth="1"/>
    <col min="12" max="12" width="4.1328125" customWidth="1"/>
    <col min="13" max="13" width="8.46484375" customWidth="1"/>
    <col min="14" max="14" width="4.1328125" customWidth="1"/>
    <col min="15" max="15" width="6" customWidth="1"/>
    <col min="16" max="16" width="4.1328125" customWidth="1"/>
    <col min="17" max="17" width="6.6640625" customWidth="1"/>
    <col min="18" max="18" width="4.1328125" customWidth="1"/>
    <col min="19" max="19" width="6" customWidth="1"/>
    <col min="20" max="20" width="4.1328125" customWidth="1"/>
    <col min="21" max="21" width="6" customWidth="1"/>
    <col min="22" max="22" width="4.1328125" customWidth="1"/>
    <col min="23" max="23" width="6" customWidth="1"/>
    <col min="24" max="24" width="4.1328125" customWidth="1"/>
    <col min="25" max="25" width="11" customWidth="1"/>
    <col min="26" max="26" width="4.1328125" customWidth="1"/>
    <col min="27" max="27" width="6" customWidth="1"/>
    <col min="28" max="28" width="4.1328125" customWidth="1"/>
    <col min="29" max="29" width="6" customWidth="1"/>
    <col min="30" max="30" width="4.1328125" customWidth="1"/>
    <col min="31" max="31" width="4.86328125" customWidth="1"/>
    <col min="32" max="32" width="4.1328125" customWidth="1"/>
    <col min="33" max="33" width="11.1328125" customWidth="1"/>
    <col min="34" max="34" width="4.1328125" customWidth="1"/>
    <col min="35" max="35" width="5.53125" style="150" customWidth="1"/>
    <col min="36" max="36" width="4.1328125" customWidth="1"/>
    <col min="37" max="37" width="8.46484375" customWidth="1"/>
    <col min="38" max="38" width="4.1328125" customWidth="1"/>
    <col min="39" max="39" width="8.6640625" customWidth="1"/>
  </cols>
  <sheetData>
    <row r="1" spans="1:51" ht="13.5" thickBot="1" x14ac:dyDescent="0.45">
      <c r="A1" s="604" t="s">
        <v>1107</v>
      </c>
      <c r="B1" s="604"/>
      <c r="C1" s="604"/>
      <c r="D1" s="604"/>
      <c r="E1" s="604"/>
      <c r="F1" s="604"/>
      <c r="G1" s="604"/>
      <c r="H1" s="604"/>
      <c r="I1" s="604"/>
      <c r="J1" s="604"/>
      <c r="K1" s="604"/>
      <c r="L1" s="604"/>
      <c r="M1" s="604"/>
      <c r="N1" s="604"/>
      <c r="O1" s="604"/>
      <c r="P1" s="604"/>
      <c r="Q1" s="604"/>
      <c r="R1" s="604"/>
      <c r="S1" s="604"/>
      <c r="T1" s="262" t="s">
        <v>1108</v>
      </c>
      <c r="U1" s="261"/>
      <c r="V1" s="261"/>
      <c r="W1" s="261"/>
      <c r="X1" s="261"/>
      <c r="Y1" s="261"/>
      <c r="Z1" s="261"/>
      <c r="AA1" s="261"/>
      <c r="AB1" s="261"/>
      <c r="AC1" s="261"/>
      <c r="AD1" s="261"/>
      <c r="AE1" s="261"/>
      <c r="AF1" s="261"/>
    </row>
    <row r="2" spans="1:51" s="78" customFormat="1" ht="29.1" customHeight="1" x14ac:dyDescent="0.35">
      <c r="A2" s="595" t="s">
        <v>324</v>
      </c>
      <c r="B2" s="596" t="s">
        <v>312</v>
      </c>
      <c r="C2" s="600"/>
      <c r="D2" s="596" t="s">
        <v>296</v>
      </c>
      <c r="E2" s="597"/>
      <c r="F2" s="596" t="s">
        <v>295</v>
      </c>
      <c r="G2" s="600"/>
      <c r="H2" s="596" t="s">
        <v>313</v>
      </c>
      <c r="I2" s="600"/>
      <c r="J2" s="596" t="s">
        <v>298</v>
      </c>
      <c r="K2" s="600"/>
      <c r="L2" s="597" t="s">
        <v>314</v>
      </c>
      <c r="M2" s="597"/>
      <c r="N2" s="596" t="s">
        <v>323</v>
      </c>
      <c r="O2" s="600"/>
      <c r="P2" s="596" t="s">
        <v>315</v>
      </c>
      <c r="Q2" s="600"/>
      <c r="R2" s="597" t="s">
        <v>300</v>
      </c>
      <c r="S2" s="597"/>
      <c r="T2" s="596" t="s">
        <v>61</v>
      </c>
      <c r="U2" s="600"/>
      <c r="V2" s="596" t="s">
        <v>301</v>
      </c>
      <c r="W2" s="600"/>
      <c r="X2" s="597" t="s">
        <v>316</v>
      </c>
      <c r="Y2" s="597"/>
      <c r="Z2" s="596" t="s">
        <v>317</v>
      </c>
      <c r="AA2" s="600"/>
      <c r="AB2" s="596" t="s">
        <v>303</v>
      </c>
      <c r="AC2" s="597"/>
      <c r="AD2" s="596" t="s">
        <v>318</v>
      </c>
      <c r="AE2" s="600"/>
      <c r="AF2" s="597" t="s">
        <v>305</v>
      </c>
      <c r="AG2" s="597"/>
      <c r="AH2" s="596" t="s">
        <v>306</v>
      </c>
      <c r="AI2" s="600"/>
      <c r="AJ2" s="597" t="s">
        <v>242</v>
      </c>
      <c r="AK2" s="597"/>
      <c r="AL2" s="596" t="s">
        <v>307</v>
      </c>
      <c r="AM2" s="600"/>
      <c r="AN2" s="602"/>
      <c r="AO2" s="603"/>
      <c r="AP2" s="603"/>
      <c r="AQ2" s="603"/>
      <c r="AR2" s="603"/>
      <c r="AS2" s="603"/>
      <c r="AT2" s="603"/>
      <c r="AU2" s="603"/>
      <c r="AV2" s="603"/>
      <c r="AW2" s="603"/>
      <c r="AX2" s="603"/>
      <c r="AY2" s="603"/>
    </row>
    <row r="3" spans="1:51" s="151" customFormat="1" ht="90.6" customHeight="1" x14ac:dyDescent="0.35">
      <c r="A3" s="595"/>
      <c r="B3" s="598"/>
      <c r="C3" s="601"/>
      <c r="D3" s="598"/>
      <c r="E3" s="599"/>
      <c r="F3" s="598"/>
      <c r="G3" s="601"/>
      <c r="H3" s="598"/>
      <c r="I3" s="601"/>
      <c r="J3" s="598"/>
      <c r="K3" s="601"/>
      <c r="L3" s="599"/>
      <c r="M3" s="599"/>
      <c r="N3" s="598"/>
      <c r="O3" s="601"/>
      <c r="P3" s="598"/>
      <c r="Q3" s="601"/>
      <c r="R3" s="599"/>
      <c r="S3" s="599"/>
      <c r="T3" s="598"/>
      <c r="U3" s="601"/>
      <c r="V3" s="598"/>
      <c r="W3" s="601"/>
      <c r="X3" s="599"/>
      <c r="Y3" s="599"/>
      <c r="Z3" s="598"/>
      <c r="AA3" s="601"/>
      <c r="AB3" s="598"/>
      <c r="AC3" s="599"/>
      <c r="AD3" s="598"/>
      <c r="AE3" s="601"/>
      <c r="AF3" s="599"/>
      <c r="AG3" s="599"/>
      <c r="AH3" s="598"/>
      <c r="AI3" s="601"/>
      <c r="AJ3" s="599"/>
      <c r="AK3" s="599"/>
      <c r="AL3" s="598"/>
      <c r="AM3" s="601"/>
      <c r="AN3" s="207"/>
      <c r="AO3" s="207"/>
    </row>
    <row r="4" spans="1:51" ht="12.95" customHeight="1" thickBot="1" x14ac:dyDescent="0.4">
      <c r="A4" s="97"/>
      <c r="B4" s="265">
        <f>SUM(B5:B106)</f>
        <v>0</v>
      </c>
      <c r="C4" s="266"/>
      <c r="D4" s="265">
        <f>SUM(D5:D106)</f>
        <v>0</v>
      </c>
      <c r="E4" s="266"/>
      <c r="F4" s="265">
        <f>SUM(F5:F106)</f>
        <v>0</v>
      </c>
      <c r="G4" s="266"/>
      <c r="H4" s="265">
        <f>SUM(H5:H106)</f>
        <v>0</v>
      </c>
      <c r="I4" s="266"/>
      <c r="J4" s="265">
        <f>SUM(J5:J106)</f>
        <v>0</v>
      </c>
      <c r="K4" s="266"/>
      <c r="L4" s="265">
        <f>SUM(L5:L106)</f>
        <v>0</v>
      </c>
      <c r="M4" s="266"/>
      <c r="N4" s="265">
        <f>SUM(N5:N106)</f>
        <v>0</v>
      </c>
      <c r="O4" s="266"/>
      <c r="P4" s="265">
        <f>SUM(P5:P106)</f>
        <v>0</v>
      </c>
      <c r="Q4" s="266"/>
      <c r="R4" s="265">
        <f>SUM(R5:R106)</f>
        <v>0</v>
      </c>
      <c r="S4" s="266"/>
      <c r="T4" s="265">
        <f>SUM(T5:T106)</f>
        <v>0</v>
      </c>
      <c r="U4" s="266"/>
      <c r="V4" s="265">
        <f>SUM(V5:V106)</f>
        <v>0</v>
      </c>
      <c r="W4" s="266"/>
      <c r="X4" s="265">
        <f>SUM(X5:X106)</f>
        <v>0</v>
      </c>
      <c r="Y4" s="266"/>
      <c r="Z4" s="265">
        <f>SUM(Z5:Z106)</f>
        <v>0</v>
      </c>
      <c r="AA4" s="266"/>
      <c r="AB4" s="265">
        <f>SUM(AB5:AB106)</f>
        <v>0</v>
      </c>
      <c r="AC4" s="266"/>
      <c r="AD4" s="265">
        <f>SUM(AD5:AD106)</f>
        <v>0</v>
      </c>
      <c r="AE4" s="266"/>
      <c r="AF4" s="265">
        <f>SUM(AF5:AF106)</f>
        <v>0</v>
      </c>
      <c r="AG4" s="266"/>
      <c r="AH4" s="265">
        <f>SUM(AH5:AH106)</f>
        <v>0</v>
      </c>
      <c r="AI4" s="266"/>
      <c r="AJ4" s="265">
        <f>SUM(AJ5:AJ106)</f>
        <v>0</v>
      </c>
      <c r="AK4" s="266"/>
      <c r="AL4" s="265">
        <f>SUM(AL5:AL106)</f>
        <v>0</v>
      </c>
      <c r="AM4" s="266"/>
    </row>
    <row r="5" spans="1:51" ht="13.15" thickBot="1" x14ac:dyDescent="0.4">
      <c r="A5" s="115">
        <v>0</v>
      </c>
      <c r="B5" s="254">
        <f t="array" ref="B5">SUM(IF(ISBLANK('Assigned, unpublished Codes'!F$6:F$172),0,IF('Assigned, unpublished Codes'!F$6:F$172='Specif. frequency unpublished'!$A5,1,0)))</f>
        <v>0</v>
      </c>
      <c r="C5" s="113" t="str">
        <f>" "&amp;VLOOKUP($A5,[0]!Qualifier,COLUMN(C5)-1)</f>
        <v xml:space="preserve"> WholeBl</v>
      </c>
      <c r="D5" s="110">
        <f t="array" ref="D5">SUM(IF(ISBLANK('Assigned, unpublished Codes'!G$6:G$172),0,IF('Assigned, unpublished Codes'!G$6:G$172='Specif. frequency unpublished'!$A5,1,0)))</f>
        <v>0</v>
      </c>
      <c r="E5" s="113" t="str">
        <f>" "&amp;VLOOKUP($A5,[0]!Qualifier,COLUMN(E5)/2+1)</f>
        <v xml:space="preserve"> NS</v>
      </c>
      <c r="F5" s="110">
        <f t="array" ref="F5">SUM(IF(ISBLANK('Assigned, unpublished Codes'!H$6:H$172),0,IF('Assigned, unpublished Codes'!H$6:H$172='Specif. frequency unpublished'!$A5,1,0)))</f>
        <v>0</v>
      </c>
      <c r="G5" s="113" t="str">
        <f>" "&amp;VLOOKUP($A5,[0]!Qualifier,COLUMN(G5)/2+1)</f>
        <v xml:space="preserve"> ? </v>
      </c>
      <c r="H5" s="110">
        <f t="array" ref="H5">SUM(IF(ISBLANK('Assigned, unpublished Codes'!I$6:I$172),0,IF('Assigned, unpublished Codes'!I$6:I$172='Specif. frequency unpublished'!$A5,1,0)))</f>
        <v>0</v>
      </c>
      <c r="I5" s="113" t="str">
        <f>" "&amp;VLOOKUP($A5,[0]!Qualifier,COLUMN(I5)/2+1)</f>
        <v xml:space="preserve"> ? </v>
      </c>
      <c r="J5" s="110">
        <f t="array" ref="J5">SUM(IF(ISBLANK('Assigned, unpublished Codes'!J$6:J$172),0,IF('Assigned, unpublished Codes'!J$6:J$172='Specif. frequency unpublished'!$A5,1,0)))</f>
        <v>0</v>
      </c>
      <c r="K5" s="113" t="str">
        <f>" "&amp;VLOOKUP($A5,[0]!Qualifier,COLUMN(K5)/2+1)</f>
        <v xml:space="preserve"> ? </v>
      </c>
      <c r="L5" s="110">
        <f t="array" ref="L5">SUM(IF(ISBLANK('Assigned, unpublished Codes'!K$6:K$172),0,IF('Assigned, unpublished Codes'!K$6:K$172='Specif. frequency unpublished'!$A5,1,0)))</f>
        <v>0</v>
      </c>
      <c r="M5" s="114" t="str">
        <f>" "&amp;VLOOKUP($A5,[0]!Qualifier,COLUMN(M5)/2+1)</f>
        <v xml:space="preserve"> ? </v>
      </c>
      <c r="N5" s="110">
        <f t="array" ref="N5">SUM(IF(ISBLANK('Assigned, unpublished Codes'!L$6:L$172),0,IF('Assigned, unpublished Codes'!L$6:L$172='Specif. frequency unpublished'!$A5,1,0)))</f>
        <v>0</v>
      </c>
      <c r="O5" s="113" t="s">
        <v>123</v>
      </c>
      <c r="P5" s="110">
        <f t="array" ref="P5">SUM(IF(ISBLANK('Assigned, unpublished Codes'!M$6:M$172),0,IF('Assigned, unpublished Codes'!M$6:M$172='Specif. frequency unpublished'!$A5,1,0)))</f>
        <v>0</v>
      </c>
      <c r="Q5" s="113" t="str">
        <f>" "&amp;VLOOKUP($A5,[0]!Qualifier,COLUMN(Q5)/2+1)</f>
        <v xml:space="preserve"> ? </v>
      </c>
      <c r="R5" s="110">
        <f t="array" ref="R5">SUM(IF(ISBLANK('Assigned, unpublished Codes'!N$6:N$172),0,IF('Assigned, unpublished Codes'!N$6:N$172='Specif. frequency unpublished'!$A5,1,0)))</f>
        <v>0</v>
      </c>
      <c r="S5" s="114" t="str">
        <f>" "&amp;VLOOKUP($A5,[0]!Qualifier,COLUMN(S5)/2+1)</f>
        <v xml:space="preserve"> ?</v>
      </c>
      <c r="T5" s="110">
        <f t="array" ref="T5">SUM(IF(ISBLANK('Assigned, unpublished Codes'!O$6:O$172),0,IF('Assigned, unpublished Codes'!O$6:O$172='Specif. frequency unpublished'!$A5,1,0)))</f>
        <v>0</v>
      </c>
      <c r="U5" s="113" t="str">
        <f>" "&amp;VLOOKUP($A5,[0]!Qualifier,COLUMN(U5)/2+1)</f>
        <v xml:space="preserve"> ? </v>
      </c>
      <c r="V5" s="110">
        <f t="array" ref="V5">SUM(IF(ISBLANK('Assigned, unpublished Codes'!P$6:P$172),0,IF('Assigned, unpublished Codes'!P$6:P$172='Specif. frequency unpublished'!$A5,1,0)))</f>
        <v>0</v>
      </c>
      <c r="W5" s="113" t="str">
        <f>" "&amp;VLOOKUP($A5,[0]!Qualifier,COLUMN(W5)/2+1)</f>
        <v xml:space="preserve"> ? </v>
      </c>
      <c r="X5" s="110">
        <f t="array" ref="X5">SUM(IF(ISBLANK('Assigned, unpublished Codes'!Q$6:Q$172),0,IF('Assigned, unpublished Codes'!Q$6:Q$172='Specif. frequency unpublished'!$A5,1,0)))</f>
        <v>0</v>
      </c>
      <c r="Y5" s="114" t="str">
        <f>" "&amp;VLOOKUP($A5,[0]!Qualifier,COLUMN(Y5)/2+1)</f>
        <v xml:space="preserve"> ? </v>
      </c>
      <c r="Z5" s="110">
        <f t="array" ref="Z5">SUM(IF(ISBLANK('Assigned, unpublished Codes'!R$6:R$172),0,IF('Assigned, unpublished Codes'!R$6:R$172='Specif. frequency unpublished'!$A5,1,0)))</f>
        <v>0</v>
      </c>
      <c r="AA5" s="113" t="str">
        <f>" "&amp;VLOOKUP($A5,[0]!Qualifier,COLUMN(AA5)/2+1)</f>
        <v xml:space="preserve"> ? </v>
      </c>
      <c r="AB5" s="110">
        <f t="array" ref="AB5">SUM(IF(ISBLANK('Assigned, unpublished Codes'!S$6:S$172),0,IF('Assigned, unpublished Codes'!S$6:S$172='Specif. frequency unpublished'!$A5,1,0)))</f>
        <v>0</v>
      </c>
      <c r="AC5" s="114" t="str">
        <f>" "&amp;VLOOKUP($A5,[0]!Qualifier,COLUMN(AC5)/2+1)</f>
        <v xml:space="preserve"> ?</v>
      </c>
      <c r="AD5" s="110">
        <f t="array" ref="AD5">SUM(IF(ISBLANK('Assigned, unpublished Codes'!T$6:T$172),0,IF('Assigned, unpublished Codes'!T$6:T$172='Specif. frequency unpublished'!$A5,1,0)))</f>
        <v>0</v>
      </c>
      <c r="AE5" s="113" t="str">
        <f>" "&amp;VLOOKUP($A5,[0]!Qualifier,COLUMN(AE5)/2+1)</f>
        <v xml:space="preserve"> ?</v>
      </c>
      <c r="AF5" s="110">
        <f t="array" ref="AF5">SUM(IF(ISBLANK('Assigned, unpublished Codes'!U$6:U$172),0,IF('Assigned, unpublished Codes'!U$6:U$172='Specif. frequency unpublished'!$A5,1,0)))</f>
        <v>0</v>
      </c>
      <c r="AG5" s="114" t="str">
        <f>" "&amp;VLOOKUP($A5,[0]!Qualifier,COLUMN(AG5)/2+1)</f>
        <v xml:space="preserve"> ?</v>
      </c>
      <c r="AH5" s="110">
        <f t="array" ref="AH5">SUM(IF(ISBLANK('Assigned, unpublished Codes'!V$6:V$172),0,IF('Assigned, unpublished Codes'!V$6:V$172='Specif. frequency unpublished'!$A5,1,0)))</f>
        <v>0</v>
      </c>
      <c r="AI5" s="148" t="str">
        <f>" "&amp;VLOOKUP($A5,[0]!Qualifier,COLUMN(AI5)/2+1)</f>
        <v xml:space="preserve"> ?</v>
      </c>
      <c r="AJ5" s="110">
        <f t="array" ref="AJ5">SUM(IF(ISBLANK('Assigned, unpublished Codes'!W$6:W$172),0,IF('Assigned, unpublished Codes'!W$6:W$172='Specif. frequency unpublished'!$A5,1,0)))</f>
        <v>0</v>
      </c>
      <c r="AK5" s="114" t="str">
        <f>" "&amp;VLOOKUP($A5,[0]!Qualifier,COLUMN(AK5)/2+1)</f>
        <v xml:space="preserve"> ? </v>
      </c>
      <c r="AL5" s="110">
        <f t="array" ref="AL5">SUM(IF(ISBLANK('Assigned, unpublished Codes'!X$6:X$172),0,IF('Assigned, unpublished Codes'!X$6:X$172='Specif. frequency unpublished'!$A5,1,0)))</f>
        <v>0</v>
      </c>
      <c r="AM5" s="113" t="str">
        <f>" "&amp;VLOOKUP($A5,[0]!Qualifier,COLUMN(AM5)/2+1)</f>
        <v xml:space="preserve"> ? </v>
      </c>
      <c r="AO5" s="97"/>
      <c r="AP5" s="97"/>
      <c r="AQ5" s="97"/>
    </row>
    <row r="6" spans="1:51" ht="12.6" customHeight="1" thickBot="1" x14ac:dyDescent="0.4">
      <c r="A6" s="116">
        <v>1</v>
      </c>
      <c r="B6" s="271">
        <f t="array" ref="B6">SUM(IF('Assigned, unpublished Codes'!F$6:F$172='Specif. frequency unpublished'!$A6,1,0))</f>
        <v>0</v>
      </c>
      <c r="C6" s="111" t="str">
        <f>" "&amp;VLOOKUP($A6,[0]!Qualifier,COLUMN(C6)-1)</f>
        <v xml:space="preserve"> RedCells</v>
      </c>
      <c r="D6" s="110">
        <f t="array" ref="D6">SUM(IF(ISBLANK('Assigned, unpublished Codes'!G$6:G$172),0,IF('Assigned, unpublished Codes'!G$6:G$172='Specif. frequency unpublished'!$A6,1,0)))</f>
        <v>0</v>
      </c>
      <c r="E6" s="111" t="str">
        <f>" "&amp;VLOOKUP($A6,[0]!Qualifier,COLUMN(E6)/2+1)</f>
        <v xml:space="preserve"> NoAC </v>
      </c>
      <c r="F6" s="110">
        <f t="array" ref="F6">SUM(IF(ISBLANK('Assigned, unpublished Codes'!H$6:H$172),0,IF('Assigned, unpublished Codes'!H$6:H$172='Specif. frequency unpublished'!$A6,1,0)))</f>
        <v>0</v>
      </c>
      <c r="G6" s="111" t="str">
        <f>" "&amp;VLOOKUP($A6,[0]!Qualifier,COLUMN(G6)/2+1)</f>
        <v xml:space="preserve"> NoAdd </v>
      </c>
      <c r="H6" s="110">
        <f t="array" ref="H6">SUM(IF(ISBLANK('Assigned, unpublished Codes'!I$6:I$172),0,IF('Assigned, unpublished Codes'!I$6:I$172='Specif. frequency unpublished'!$A6,1,0)))</f>
        <v>0</v>
      </c>
      <c r="I6" s="111" t="str">
        <f>" "&amp;VLOOKUP($A6,[0]!Qualifier,COLUMN(I6)/2+1)</f>
        <v xml:space="preserve"> Closed </v>
      </c>
      <c r="J6" s="110">
        <f t="array" ref="J6">SUM(IF(ISBLANK('Assigned, unpublished Codes'!J$6:J$172),0,IF('Assigned, unpublished Codes'!J$6:J$172='Specif. frequency unpublished'!$A6,1,0)))</f>
        <v>0</v>
      </c>
      <c r="K6" s="111" t="str">
        <f>" "&amp;VLOOKUP($A6,[0]!Qualifier,COLUMN(K6)/2+1)</f>
        <v xml:space="preserve"> SV </v>
      </c>
      <c r="L6" s="110">
        <f t="array" ref="L6">SUM(IF(ISBLANK('Assigned, unpublished Codes'!K$6:K$172),0,IF('Assigned, unpublished Codes'!K$6:K$172='Specif. frequency unpublished'!$A6,1,0)))</f>
        <v>0</v>
      </c>
      <c r="M6" s="97" t="str">
        <f>" "&amp;VLOOKUP($A6,[0]!Qualifier,COLUMN(M6)/2+1)</f>
        <v xml:space="preserve"> 20to24°C </v>
      </c>
      <c r="N6" s="110">
        <f t="array" ref="N6">SUM(IF(ISBLANK('Assigned, unpublished Codes'!L$6:L$172),0,IF('Assigned, unpublished Codes'!L$6:L$172='Specif. frequency unpublished'!$A6,1,0)))</f>
        <v>0</v>
      </c>
      <c r="O6" s="97" t="str">
        <f>" "&amp;VLOOKUP($A6,[0]!Qualifier,COLUMN(O6)/2+1)</f>
        <v xml:space="preserve"> No</v>
      </c>
      <c r="P6" s="110">
        <f t="array" ref="P6">SUM(IF(ISBLANK('Assigned, unpublished Codes'!M$6:M$172),0,IF('Assigned, unpublished Codes'!M$6:M$172='Specif. frequency unpublished'!$A6,1,0)))</f>
        <v>0</v>
      </c>
      <c r="Q6" s="111" t="str">
        <f>" "&amp;VLOOKUP($A6,[0]!Qualifier,COLUMN(Q6)/2+1)</f>
        <v xml:space="preserve"> Allo </v>
      </c>
      <c r="R6" s="110">
        <f t="array" ref="R6">SUM(IF(ISBLANK('Assigned, unpublished Codes'!N$6:N$172),0,IF('Assigned, unpublished Codes'!N$6:N$172='Specif. frequency unpublished'!$A6,1,0)))</f>
        <v>0</v>
      </c>
      <c r="S6" s="97" t="str">
        <f>" "&amp;VLOOKUP($A6,[0]!Qualifier,COLUMN(S6)/2+1)</f>
        <v xml:space="preserve"> WB </v>
      </c>
      <c r="T6" s="110">
        <f t="array" ref="T6">SUM(IF(ISBLANK('Assigned, unpublished Codes'!O$6:O$172),0,IF('Assigned, unpublished Codes'!O$6:O$172='Specif. frequency unpublished'!$A6,1,0)))</f>
        <v>0</v>
      </c>
      <c r="U6" s="111" t="str">
        <f>" "&amp;VLOOKUP($A6,[0]!Qualifier,COLUMN(U6)/2+1)</f>
        <v xml:space="preserve"> NA </v>
      </c>
      <c r="V6" s="110">
        <f t="array" ref="V6">SUM(IF(ISBLANK('Assigned, unpublished Codes'!P$6:P$172),0,IF('Assigned, unpublished Codes'!P$6:P$172='Specif. frequency unpublished'!$A6,1,0)))</f>
        <v>0</v>
      </c>
      <c r="W6" s="111" t="str">
        <f>" "&amp;VLOOKUP($A6,[0]!Qualifier,COLUMN(W6)/2+1)</f>
        <v xml:space="preserve"> Transf </v>
      </c>
      <c r="X6" s="110">
        <f t="array" ref="X6">SUM(IF(ISBLANK('Assigned, unpublished Codes'!Q$6:Q$172),0,IF('Assigned, unpublished Codes'!Q$6:Q$172='Specif. frequency unpublished'!$A6,1,0)))</f>
        <v>0</v>
      </c>
      <c r="Y6" s="97" t="str">
        <f>" "&amp;VLOOKUP($A6,[0]!Qualifier,COLUMN(Y6)/2+1)</f>
        <v xml:space="preserve"> None </v>
      </c>
      <c r="Z6" s="110">
        <f t="array" ref="Z6">SUM(IF(ISBLANK('Assigned, unpublished Codes'!R$6:R$172),0,IF('Assigned, unpublished Codes'!R$6:R$172='Specif. frequency unpublished'!$A6,1,0)))</f>
        <v>0</v>
      </c>
      <c r="AA6" s="111" t="str">
        <f>" "&amp;VLOOKUP($A6,[0]!Qualifier,COLUMN(AA6)/2+1)</f>
        <v xml:space="preserve"> None </v>
      </c>
      <c r="AB6" s="110">
        <f t="array" ref="AB6">SUM(IF(ISBLANK('Assigned, unpublished Codes'!S$6:S$172),0,IF('Assigned, unpublished Codes'!S$6:S$172='Specif. frequency unpublished'!$A6,1,0)))</f>
        <v>0</v>
      </c>
      <c r="AC6" s="97" t="str">
        <f>" "&amp;VLOOKUP($A6,[0]!Qualifier,COLUMN(AC6)/2+1)</f>
        <v xml:space="preserve"> NoIrr </v>
      </c>
      <c r="AD6" s="110">
        <f t="array" ref="AD6">SUM(IF(ISBLANK('Assigned, unpublished Codes'!T$6:T$172),0,IF('Assigned, unpublished Codes'!T$6:T$172='Specif. frequency unpublished'!$A6,1,0)))</f>
        <v>0</v>
      </c>
      <c r="AE6" s="111" t="str">
        <f>" "&amp;VLOOKUP($A6,[0]!Qualifier,COLUMN(AE6)/2+1)</f>
        <v xml:space="preserve"> - </v>
      </c>
      <c r="AF6" s="110">
        <f t="array" ref="AF6">SUM(IF(ISBLANK('Assigned, unpublished Codes'!U$6:U$172),0,IF('Assigned, unpublished Codes'!U$6:U$172='Specif. frequency unpublished'!$A6,1,0)))</f>
        <v>0</v>
      </c>
      <c r="AG6" s="97" t="str">
        <f>" "&amp;VLOOKUP($A6,[0]!Qualifier,COLUMN(AG6)/2+1)</f>
        <v xml:space="preserve"> no sub</v>
      </c>
      <c r="AH6" s="110">
        <f t="array" ref="AH6">SUM(IF(ISBLANK('Assigned, unpublished Codes'!V$6:V$172),0,IF('Assigned, unpublished Codes'!V$6:V$172='Specif. frequency unpublished'!$A6,1,0)))</f>
        <v>0</v>
      </c>
      <c r="AI6" s="149" t="str">
        <f>" "&amp;VLOOKUP($A6,[0]!Qualifier,COLUMN(AI6)/2+1)</f>
        <v xml:space="preserve"> Non</v>
      </c>
      <c r="AJ6" s="110">
        <f t="array" ref="AJ6">SUM(IF(ISBLANK('Assigned, unpublished Codes'!W$6:W$172),0,IF('Assigned, unpublished Codes'!W$6:W$172='Specif. frequency unpublished'!$A6,1,0)))</f>
        <v>0</v>
      </c>
      <c r="AK6" s="114" t="str">
        <f>" "&amp;VLOOKUP($A6,[0]!Qualifier,COLUMN(AK6)/2+1)</f>
        <v xml:space="preserve"> NA</v>
      </c>
      <c r="AL6" s="110">
        <f t="array" ref="AL6">SUM(IF(ISBLANK('Assigned, unpublished Codes'!X$6:X$172),0,IF('Assigned, unpublished Codes'!X$6:X$172='Specif. frequency unpublished'!$A6,1,0)))</f>
        <v>0</v>
      </c>
      <c r="AM6" s="111" t="str">
        <f>" "&amp;VLOOKUP($A6,[0]!Qualifier,COLUMN(AM6)/2+1)</f>
        <v xml:space="preserve"> None </v>
      </c>
      <c r="AO6" s="97"/>
      <c r="AP6" s="97"/>
      <c r="AQ6" s="97"/>
    </row>
    <row r="7" spans="1:51" x14ac:dyDescent="0.35">
      <c r="A7" s="116">
        <v>2</v>
      </c>
      <c r="B7" s="254">
        <f t="array" ref="B7">SUM(IF('Assigned, unpublished Codes'!F$6:F$172='Specif. frequency unpublished'!$A7,1,0))</f>
        <v>0</v>
      </c>
      <c r="C7" s="111" t="str">
        <f>" "&amp;VLOOKUP($A7,[0]!Qualifier,COLUMN(C7)-1)</f>
        <v xml:space="preserve"> Platelets</v>
      </c>
      <c r="D7" s="110">
        <f t="array" ref="D7">SUM(IF(ISBLANK('Assigned, unpublished Codes'!G$6:G$172),0,IF('Assigned, unpublished Codes'!G$6:G$172='Specif. frequency unpublished'!$A7,1,0)))</f>
        <v>0</v>
      </c>
      <c r="E7" s="111" t="str">
        <f>" "&amp;VLOOKUP($A7,[0]!Qualifier,COLUMN(E7)/2+1)</f>
        <v xml:space="preserve"> CPD </v>
      </c>
      <c r="F7" s="110">
        <f t="array" ref="F7">SUM(IF(ISBLANK('Assigned, unpublished Codes'!H$6:H$172),0,IF('Assigned, unpublished Codes'!H$6:H$172='Specif. frequency unpublished'!$A7,1,0)))</f>
        <v>0</v>
      </c>
      <c r="G7" s="111" t="str">
        <f>" "&amp;VLOOKUP($A7,[0]!Qualifier,COLUMN(G7)/2+1)</f>
        <v xml:space="preserve"> SAGM </v>
      </c>
      <c r="H7" s="110">
        <f t="array" ref="H7">SUM(IF(ISBLANK('Assigned, unpublished Codes'!I$6:I$172),0,IF('Assigned, unpublished Codes'!I$6:I$172='Specif. frequency unpublished'!$A7,1,0)))</f>
        <v>0</v>
      </c>
      <c r="I7" s="111" t="str">
        <f>" "&amp;VLOOKUP($A7,[0]!Qualifier,COLUMN(I7)/2+1)</f>
        <v xml:space="preserve"> Open </v>
      </c>
      <c r="J7" s="110">
        <f t="array" ref="J7">SUM(IF(ISBLANK('Assigned, unpublished Codes'!J$6:J$172),0,IF('Assigned, unpublished Codes'!J$6:J$172='Specif. frequency unpublished'!$A7,1,0)))</f>
        <v>0</v>
      </c>
      <c r="K7" s="111" t="str">
        <f>" "&amp;VLOOKUP($A7,[0]!Qualifier,COLUMN(K7)/2+1)</f>
        <v xml:space="preserve"> SVPed </v>
      </c>
      <c r="L7" s="110">
        <f t="array" ref="L7">SUM(IF(ISBLANK('Assigned, unpublished Codes'!K$6:K$172),0,IF('Assigned, unpublished Codes'!K$6:K$172='Specif. frequency unpublished'!$A7,1,0)))</f>
        <v>0</v>
      </c>
      <c r="M7" s="97" t="str">
        <f>" "&amp;VLOOKUP($A7,[0]!Qualifier,COLUMN(M7)/2+1)</f>
        <v xml:space="preserve"> 2to6°C </v>
      </c>
      <c r="N7" s="110">
        <f t="array" ref="N7">SUM(IF(ISBLANK('Assigned, unpublished Codes'!L$6:L$172),0,IF('Assigned, unpublished Codes'!L$6:L$172='Specif. frequency unpublished'!$A7,1,0)))</f>
        <v>0</v>
      </c>
      <c r="O7" s="97" t="str">
        <f>" "&amp;VLOOKUP($A7,[0]!Qualifier,COLUMN(O7)/2+1)</f>
        <v xml:space="preserve"> Lyophil</v>
      </c>
      <c r="P7" s="110">
        <f t="array" ref="P7">SUM(IF(ISBLANK('Assigned, unpublished Codes'!M$6:M$172),0,IF('Assigned, unpublished Codes'!M$6:M$172='Specif. frequency unpublished'!$A7,1,0)))</f>
        <v>0</v>
      </c>
      <c r="Q7" s="111" t="str">
        <f>" "&amp;VLOOKUP($A7,[0]!Qualifier,COLUMN(Q7)/2+1)</f>
        <v xml:space="preserve"> Auto </v>
      </c>
      <c r="R7" s="110">
        <f t="array" ref="R7">SUM(IF(ISBLANK('Assigned, unpublished Codes'!N$6:N$172),0,IF('Assigned, unpublished Codes'!N$6:N$172='Specif. frequency unpublished'!$A7,1,0)))</f>
        <v>0</v>
      </c>
      <c r="S7" s="97" t="str">
        <f>" "&amp;VLOOKUP($A7,[0]!Qualifier,COLUMN(S7)/2+1)</f>
        <v xml:space="preserve"> Aph </v>
      </c>
      <c r="T7" s="110">
        <f t="array" ref="T7">SUM(IF(ISBLANK('Assigned, unpublished Codes'!O$6:O$172),0,IF('Assigned, unpublished Codes'!O$6:O$172='Specif. frequency unpublished'!$A7,1,0)))</f>
        <v>0</v>
      </c>
      <c r="U7" s="111" t="str">
        <f>" "&amp;VLOOKUP($A7,[0]!Qualifier,COLUMN(U7)/2+1)</f>
        <v xml:space="preserve"> ≤6h </v>
      </c>
      <c r="V7" s="110">
        <f t="array" ref="V7">SUM(IF(ISBLANK('Assigned, unpublished Codes'!P$6:P$172),0,IF('Assigned, unpublished Codes'!P$6:P$172='Specif. frequency unpublished'!$A7,1,0)))</f>
        <v>0</v>
      </c>
      <c r="W7" s="111" t="str">
        <f>" "&amp;VLOOKUP($A7,[0]!Qualifier,COLUMN(W7)/2+1)</f>
        <v xml:space="preserve"> NoTrans </v>
      </c>
      <c r="X7" s="110">
        <f t="array" ref="X7">SUM(IF(ISBLANK('Assigned, unpublished Codes'!Q$6:Q$172),0,IF('Assigned, unpublished Codes'!Q$6:Q$172='Specif. frequency unpublished'!$A7,1,0)))</f>
        <v>0</v>
      </c>
      <c r="Y7" s="97" t="str">
        <f>" "&amp;VLOOKUP($A7,[0]!Qualifier,COLUMN(Y7)/2+1)</f>
        <v xml:space="preserve"> BCrem </v>
      </c>
      <c r="Z7" s="110">
        <f t="array" ref="Z7">SUM(IF(ISBLANK('Assigned, unpublished Codes'!R$6:R$172),0,IF('Assigned, unpublished Codes'!R$6:R$172='Specif. frequency unpublished'!$A7,1,0)))</f>
        <v>0</v>
      </c>
      <c r="AA7" s="111" t="str">
        <f>" "&amp;VLOOKUP($A7,[0]!Qualifier,COLUMN(AA7)/2+1)</f>
        <v xml:space="preserve"> Divid </v>
      </c>
      <c r="AB7" s="110">
        <f t="array" ref="AB7">SUM(IF(ISBLANK('Assigned, unpublished Codes'!S$6:S$172),0,IF('Assigned, unpublished Codes'!S$6:S$172='Specif. frequency unpublished'!$A7,1,0)))</f>
        <v>0</v>
      </c>
      <c r="AC7" s="97" t="str">
        <f>" "&amp;VLOOKUP($A7,[0]!Qualifier,COLUMN(AC7)/2+1)</f>
        <v xml:space="preserve"> Irrad</v>
      </c>
      <c r="AD7" s="110">
        <f t="array" ref="AD7">SUM(IF(ISBLANK('Assigned, unpublished Codes'!T$6:T$172),0,IF('Assigned, unpublished Codes'!T$6:T$172='Specif. frequency unpublished'!$A7,1,0)))</f>
        <v>0</v>
      </c>
      <c r="AE7" s="111" t="str">
        <f>" "&amp;VLOOKUP($A7,[0]!Qualifier,COLUMN(AE7)/2+1)</f>
        <v xml:space="preserve"> Wash </v>
      </c>
      <c r="AF7" s="110">
        <f t="array" ref="AF7">SUM(IF(ISBLANK('Assigned, unpublished Codes'!U$6:U$172),0,IF('Assigned, unpublished Codes'!U$6:U$172='Specif. frequency unpublished'!$A7,1,0)))</f>
        <v>0</v>
      </c>
      <c r="AG7" s="97" t="str">
        <f>" "&amp;VLOOKUP($A7,[0]!Qualifier,COLUMN(AG7)/2+1)</f>
        <v xml:space="preserve"> Granulocytes </v>
      </c>
      <c r="AH7" s="110">
        <f t="array" ref="AH7">SUM(IF(ISBLANK('Assigned, unpublished Codes'!V$6:V$172),0,IF('Assigned, unpublished Codes'!V$6:V$172='Specif. frequency unpublished'!$A7,1,0)))</f>
        <v>0</v>
      </c>
      <c r="AI7" s="149" t="str">
        <f>" "&amp;VLOOKUP($A7,[0]!Qualifier,COLUMN(AI7)/2+1)</f>
        <v xml:space="preserve"> Qu </v>
      </c>
      <c r="AJ7" s="110">
        <f t="array" ref="AJ7">SUM(IF(ISBLANK('Assigned, unpublished Codes'!W$6:W$172),0,IF('Assigned, unpublished Codes'!W$6:W$172='Specif. frequency unpublished'!$A7,1,0)))</f>
        <v>0</v>
      </c>
      <c r="AK7" s="114" t="str">
        <f>" "&amp;VLOOKUP($A7,[0]!Qualifier,COLUMN(AK7)/2+1)</f>
        <v xml:space="preserve"> Amnion</v>
      </c>
      <c r="AL7" s="110">
        <f t="array" ref="AL7">SUM(IF(ISBLANK('Assigned, unpublished Codes'!X$6:X$172),0,IF('Assigned, unpublished Codes'!X$6:X$172='Specif. frequency unpublished'!$A7,1,0)))</f>
        <v>0</v>
      </c>
      <c r="AM7" s="111" t="str">
        <f>" "&amp;VLOOKUP($A7,[0]!Qualifier,COLUMN(AM7)/2+1)</f>
        <v xml:space="preserve"> SD </v>
      </c>
      <c r="AO7" s="97"/>
      <c r="AP7" s="97"/>
      <c r="AQ7" s="97"/>
    </row>
    <row r="8" spans="1:51" x14ac:dyDescent="0.35">
      <c r="A8" s="116">
        <v>3</v>
      </c>
      <c r="B8" s="254">
        <f t="array" ref="B8">SUM(IF('Assigned, unpublished Codes'!F$6:F$172='Specif. frequency unpublished'!$A8,1,0))</f>
        <v>0</v>
      </c>
      <c r="C8" s="111" t="str">
        <f>" "&amp;VLOOKUP($A8,[0]!Qualifier,COLUMN(C8)-1)</f>
        <v xml:space="preserve"> LC/Buffy</v>
      </c>
      <c r="D8" s="110">
        <f t="array" ref="D8">SUM(IF(ISBLANK('Assigned, unpublished Codes'!G$6:G$172),0,IF('Assigned, unpublished Codes'!G$6:G$172='Specif. frequency unpublished'!$A8,1,0)))</f>
        <v>0</v>
      </c>
      <c r="E8" s="111" t="str">
        <f>" "&amp;VLOOKUP($A8,[0]!Qualifier,COLUMN(E8)/2+1)</f>
        <v xml:space="preserve"> CPD-A1 </v>
      </c>
      <c r="F8" s="110">
        <f t="array" ref="F8">SUM(IF(ISBLANK('Assigned, unpublished Codes'!H$6:H$172),0,IF('Assigned, unpublished Codes'!H$6:H$172='Specif. frequency unpublished'!$A8,1,0)))</f>
        <v>0</v>
      </c>
      <c r="G8" s="111" t="str">
        <f>" "&amp;VLOOKUP($A8,[0]!Qualifier,COLUMN(G8)/2+1)</f>
        <v xml:space="preserve"> PAGGS-M </v>
      </c>
      <c r="H8" s="110">
        <f t="array" ref="H8">SUM(IF(ISBLANK('Assigned, unpublished Codes'!I$6:I$172),0,IF('Assigned, unpublished Codes'!I$6:I$172='Specif. frequency unpublished'!$A8,1,0)))</f>
        <v>0</v>
      </c>
      <c r="I8" s="111" t="str">
        <f>" "&amp;VLOOKUP($A8,[0]!Qualifier,COLUMN(I8)/2+1)</f>
        <v xml:space="preserve"> SterFilt </v>
      </c>
      <c r="J8" s="110">
        <f t="array" ref="J8">SUM(IF(ISBLANK('Assigned, unpublished Codes'!J$6:J$172),0,IF('Assigned, unpublished Codes'!J$6:J$172='Specif. frequency unpublished'!$A8,1,0)))</f>
        <v>0</v>
      </c>
      <c r="K8" s="111" t="str">
        <f>" "&amp;VLOOKUP($A8,[0]!Qualifier,COLUMN(K8)/2+1)</f>
        <v xml:space="preserve"> NonSV </v>
      </c>
      <c r="L8" s="110">
        <f t="array" ref="L8">SUM(IF(ISBLANK('Assigned, unpublished Codes'!K$6:K$172),0,IF('Assigned, unpublished Codes'!K$6:K$172='Specif. frequency unpublished'!$A8,1,0)))</f>
        <v>0</v>
      </c>
      <c r="M8" s="97" t="str">
        <f>" "&amp;VLOOKUP($A8,[0]!Qualifier,COLUMN(M8)/2+1)</f>
        <v xml:space="preserve"> ≤-18°C  </v>
      </c>
      <c r="N8" s="110">
        <f t="array" ref="N8">SUM(IF(ISBLANK('Assigned, unpublished Codes'!L$6:L$172),0,IF('Assigned, unpublished Codes'!L$6:L$172='Specif. frequency unpublished'!$A8,1,0)))</f>
        <v>0</v>
      </c>
      <c r="O8" s="97" t="str">
        <f>" "&amp;VLOOKUP($A8,[0]!Qualifier,COLUMN(O8)/2+1)</f>
        <v xml:space="preserve"> Frozen</v>
      </c>
      <c r="P8" s="110">
        <f t="array" ref="P8">SUM(IF(ISBLANK('Assigned, unpublished Codes'!M$6:M$172),0,IF('Assigned, unpublished Codes'!M$6:M$172='Specif. frequency unpublished'!$A8,1,0)))</f>
        <v>0</v>
      </c>
      <c r="Q8" s="111" t="str">
        <f>" "&amp;VLOOKUP($A8,[0]!Qualifier,COLUMN(Q8)/2+1)</f>
        <v xml:space="preserve"> Dir</v>
      </c>
      <c r="R8" s="465" t="s">
        <v>1102</v>
      </c>
      <c r="S8" s="97" t="str">
        <f>" "&amp;VLOOKUP($A8,[0]!Qualifier,COLUMN(S8)/2+1)</f>
        <v xml:space="preserve"> Other </v>
      </c>
      <c r="T8" s="110">
        <f t="array" ref="T8">SUM(IF(ISBLANK('Assigned, unpublished Codes'!O$6:O$172),0,IF('Assigned, unpublished Codes'!O$6:O$172='Specif. frequency unpublished'!$A8,1,0)))</f>
        <v>0</v>
      </c>
      <c r="U8" s="111" t="str">
        <f>" "&amp;VLOOKUP($A8,[0]!Qualifier,COLUMN(U8)/2+1)</f>
        <v xml:space="preserve"> ≤18h </v>
      </c>
      <c r="V8" s="110">
        <f t="array" ref="V8">SUM(IF(ISBLANK('Assigned, unpublished Codes'!P$6:P$172),0,IF('Assigned, unpublished Codes'!P$6:P$172='Specif. frequency unpublished'!$A8,1,0)))</f>
        <v>0</v>
      </c>
      <c r="W8" s="111" t="str">
        <f>" "&amp;VLOOKUP($A8,[0]!Qualifier,COLUMN(W8)/2+1)</f>
        <v xml:space="preserve"> Fract </v>
      </c>
      <c r="X8" s="110">
        <f t="array" ref="X8">SUM(IF(ISBLANK('Assigned, unpublished Codes'!Q$6:Q$172),0,IF('Assigned, unpublished Codes'!Q$6:Q$172='Specif. frequency unpublished'!$A8,1,0)))</f>
        <v>0</v>
      </c>
      <c r="Y8" s="97" t="str">
        <f>" "&amp;VLOOKUP($A8,[0]!Qualifier,COLUMN(Y8)/2+1)</f>
        <v xml:space="preserve"> LCdepl </v>
      </c>
      <c r="Z8" s="110">
        <f t="array" ref="Z8">SUM(IF(ISBLANK('Assigned, unpublished Codes'!R$6:R$172),0,IF('Assigned, unpublished Codes'!R$6:R$172='Specif. frequency unpublished'!$A8,1,0)))</f>
        <v>0</v>
      </c>
      <c r="AA8" s="111" t="str">
        <f>" "&amp;VLOOKUP($A8,[0]!Qualifier,COLUMN(AA8)/2+1)</f>
        <v xml:space="preserve"> Pool </v>
      </c>
      <c r="AB8" s="110">
        <f t="array" ref="AB8">SUM(IF(ISBLANK('Assigned, unpublished Codes'!S$6:S$172),0,IF('Assigned, unpublished Codes'!S$6:S$172='Specif. frequency unpublished'!$A8,1,0)))</f>
        <v>0</v>
      </c>
      <c r="AC8" s="97" t="str">
        <f>" "&amp;VLOOKUP($A8,[0]!Qualifier,COLUMN(AC8)/2+1)</f>
        <v xml:space="preserve"> IrradHigh</v>
      </c>
      <c r="AD8" s="110">
        <f t="array" ref="AD8">SUM(IF(ISBLANK('Assigned, unpublished Codes'!T$6:T$172),0,IF('Assigned, unpublished Codes'!T$6:T$172='Specif. frequency unpublished'!$A8,1,0)))</f>
        <v>0</v>
      </c>
      <c r="AE8" s="111" t="str">
        <f>" "&amp;VLOOKUP($A8,[0]!Qualifier,COLUMN(AE8)/2+1)</f>
        <v xml:space="preserve"> </v>
      </c>
      <c r="AF8" s="110">
        <f t="array" ref="AF8">SUM(IF(ISBLANK('Assigned, unpublished Codes'!U$6:U$172),0,IF('Assigned, unpublished Codes'!U$6:U$172='Specif. frequency unpublished'!$A8,1,0)))</f>
        <v>0</v>
      </c>
      <c r="AG8" s="97" t="str">
        <f>" "&amp;VLOOKUP($A8,[0]!Qualifier,COLUMN(AG8)/2+1)</f>
        <v xml:space="preserve"> Lymphocytes </v>
      </c>
      <c r="AH8" s="110">
        <f t="array" ref="AH8">SUM(IF(ISBLANK('Assigned, unpublished Codes'!V$6:V$172),0,IF('Assigned, unpublished Codes'!V$6:V$172='Specif. frequency unpublished'!$A8,1,0)))</f>
        <v>0</v>
      </c>
      <c r="AI8" s="149" t="str">
        <f>" "&amp;VLOOKUP($A8,[0]!Qualifier,COLUMN(AI8)/2+1)</f>
        <v xml:space="preserve"> </v>
      </c>
      <c r="AJ8" s="110">
        <f t="array" ref="AJ8">SUM(IF(ISBLANK('Assigned, unpublished Codes'!W$6:W$172),0,IF('Assigned, unpublished Codes'!W$6:W$172='Specif. frequency unpublished'!$A8,1,0)))</f>
        <v>0</v>
      </c>
      <c r="AK8" s="149" t="str">
        <f>" "&amp;VLOOKUP($A8,[0]!Qualifier,COLUMN(AK8)/2+1)</f>
        <v xml:space="preserve"> </v>
      </c>
      <c r="AL8" s="110">
        <f t="array" ref="AL8">SUM(IF(ISBLANK('Assigned, unpublished Codes'!X$6:X$172),0,IF('Assigned, unpublished Codes'!X$6:X$172='Specif. frequency unpublished'!$A8,1,0)))</f>
        <v>0</v>
      </c>
      <c r="AM8" s="111" t="str">
        <f>" "&amp;VLOOKUP($A8,[0]!Qualifier,COLUMN(AM8)/2+1)</f>
        <v xml:space="preserve"> Phch</v>
      </c>
      <c r="AO8" s="97"/>
      <c r="AP8" s="97"/>
      <c r="AQ8" s="97"/>
    </row>
    <row r="9" spans="1:51" x14ac:dyDescent="0.35">
      <c r="A9" s="116">
        <v>4</v>
      </c>
      <c r="B9" s="254">
        <f t="array" ref="B9">SUM(IF('Assigned, unpublished Codes'!F$6:F$172='Specif. frequency unpublished'!$A9,1,0))</f>
        <v>0</v>
      </c>
      <c r="C9" s="111" t="str">
        <f>" "&amp;VLOOKUP($A9,[0]!Qualifier,COLUMN(C9)-1)</f>
        <v xml:space="preserve"> StemC</v>
      </c>
      <c r="D9" s="110">
        <f t="array" ref="D9">SUM(IF(ISBLANK('Assigned, unpublished Codes'!G$6:G$172),0,IF('Assigned, unpublished Codes'!G$6:G$172='Specif. frequency unpublished'!$A9,1,0)))</f>
        <v>0</v>
      </c>
      <c r="E9" s="111" t="str">
        <f>" "&amp;VLOOKUP($A9,[0]!Qualifier,COLUMN(E9)/2+1)</f>
        <v xml:space="preserve"> CPD-A2 </v>
      </c>
      <c r="F9" s="110">
        <f t="array" ref="F9">SUM(IF(ISBLANK('Assigned, unpublished Codes'!H$6:H$172),0,IF('Assigned, unpublished Codes'!H$6:H$172='Specif. frequency unpublished'!$A9,1,0)))</f>
        <v>0</v>
      </c>
      <c r="G9" s="111" t="str">
        <f>" "&amp;VLOOKUP($A9,[0]!Qualifier,COLUMN(G9)/2+1)</f>
        <v xml:space="preserve"> AS1 </v>
      </c>
      <c r="H9" s="110">
        <f t="array" ref="H9">SUM(IF(ISBLANK('Assigned, unpublished Codes'!I$6:I$172),0,IF('Assigned, unpublished Codes'!I$6:I$172='Specif. frequency unpublished'!$A9,1,0)))</f>
        <v>0</v>
      </c>
      <c r="I9" s="111" t="str">
        <f>" "&amp;VLOOKUP($A9,[0]!Qualifier,COLUMN(I9)/2+1)</f>
        <v xml:space="preserve"> CleanR </v>
      </c>
      <c r="J9" s="110">
        <f t="array" ref="J9">SUM(IF(ISBLANK('Assigned, unpublished Codes'!J$6:J$172),0,IF('Assigned, unpublished Codes'!J$6:J$172='Specif. frequency unpublished'!$A9,1,0)))</f>
        <v>0</v>
      </c>
      <c r="K9" s="111" t="str">
        <f>" "&amp;VLOOKUP($A9,[0]!Qualifier,COLUMN(K9)/2+1)</f>
        <v xml:space="preserve"> NonSVC</v>
      </c>
      <c r="L9" s="110">
        <f t="array" ref="L9">SUM(IF(ISBLANK('Assigned, unpublished Codes'!K$6:K$172),0,IF('Assigned, unpublished Codes'!K$6:K$172='Specif. frequency unpublished'!$A9,1,0)))</f>
        <v>0</v>
      </c>
      <c r="M9" s="97" t="str">
        <f>" "&amp;VLOOKUP($A9,[0]!Qualifier,COLUMN(M9)/2+1)</f>
        <v xml:space="preserve"> ≤-30°C  </v>
      </c>
      <c r="N9" s="110">
        <f t="array" ref="N9">SUM(IF(ISBLANK('Assigned, unpublished Codes'!L$6:L$172),0,IF('Assigned, unpublished Codes'!L$6:L$172='Specif. frequency unpublished'!$A9,1,0)))</f>
        <v>0</v>
      </c>
      <c r="O9" s="97" t="str">
        <f>" "&amp;VLOOKUP($A9,[0]!Qualifier,COLUMN(O9)/2+1)</f>
        <v xml:space="preserve"> DeepFr</v>
      </c>
      <c r="P9" s="110">
        <f t="array" ref="P9">SUM(IF(ISBLANK('Assigned, unpublished Codes'!M$6:M$172),0,IF('Assigned, unpublished Codes'!M$6:M$172='Specif. frequency unpublished'!$A9,1,0)))</f>
        <v>0</v>
      </c>
      <c r="Q9" s="111" t="str">
        <f>" "&amp;VLOOKUP($A9,[0]!Qualifier,COLUMN(Q9)/2+1)</f>
        <v xml:space="preserve"> Postm </v>
      </c>
      <c r="R9" s="110">
        <f t="array" ref="R9">SUM(IF(ISBLANK('Assigned, unpublished Codes'!N$6:N$172),0,IF('Assigned, unpublished Codes'!N$6:N$172='Specif. frequency unpublished'!$A9,1,0)))</f>
        <v>0</v>
      </c>
      <c r="S9" s="97" t="str">
        <f>" "&amp;VLOOKUP($A9,[0]!Qualifier,COLUMN(S9)/2+1)</f>
        <v xml:space="preserve"> CB </v>
      </c>
      <c r="T9" s="110">
        <f t="array" ref="T9">SUM(IF(ISBLANK('Assigned, unpublished Codes'!O$6:O$172),0,IF('Assigned, unpublished Codes'!O$6:O$172='Specif. frequency unpublished'!$A9,1,0)))</f>
        <v>0</v>
      </c>
      <c r="U9" s="111" t="str">
        <f>" "&amp;VLOOKUP($A9,[0]!Qualifier,COLUMN(U9)/2+1)</f>
        <v xml:space="preserve"> &gt;18h </v>
      </c>
      <c r="V9" s="110">
        <f t="array" ref="V9">SUM(IF(ISBLANK('Assigned, unpublished Codes'!P$6:P$172),0,IF('Assigned, unpublished Codes'!P$6:P$172='Specif. frequency unpublished'!$A9,1,0)))</f>
        <v>0</v>
      </c>
      <c r="W9" s="111" t="str">
        <f>" "&amp;VLOOKUP($A9,[0]!Qualifier,COLUMN(W9)/2+1)</f>
        <v xml:space="preserve"> Local </v>
      </c>
      <c r="X9" s="110">
        <f t="array" ref="X9">SUM(IF(ISBLANK('Assigned, unpublished Codes'!Q$6:Q$172),0,IF('Assigned, unpublished Codes'!Q$6:Q$172='Specif. frequency unpublished'!$A9,1,0)))</f>
        <v>0</v>
      </c>
      <c r="Y9" s="97" t="str">
        <f>" "&amp;VLOOKUP($A9,[0]!Qualifier,COLUMN(Y9)/2+1)</f>
        <v xml:space="preserve"> WBfilt </v>
      </c>
      <c r="Z9" s="110">
        <f t="array" ref="Z9">SUM(IF(ISBLANK('Assigned, unpublished Codes'!R$6:R$172),0,IF('Assigned, unpublished Codes'!R$6:R$172='Specif. frequency unpublished'!$A9,1,0)))</f>
        <v>0</v>
      </c>
      <c r="AA9" s="111" t="str">
        <f>" "&amp;VLOOKUP($A9,[0]!Qualifier,COLUMN(AA9)/2+1)</f>
        <v xml:space="preserve"> Rec </v>
      </c>
      <c r="AB9" s="110">
        <f t="array" ref="AB9">SUM(IF(ISBLANK('Assigned, unpublished Codes'!S$6:S$172),0,IF('Assigned, unpublished Codes'!S$6:S$172='Specif. frequency unpublished'!$A9,1,0)))</f>
        <v>0</v>
      </c>
      <c r="AC9" s="97" t="str">
        <f>" "&amp;VLOOKUP($A9,[0]!Qualifier,COLUMN(AC9)/2+1)</f>
        <v xml:space="preserve"> UV-A*</v>
      </c>
      <c r="AD9" s="110">
        <f t="array" ref="AD9">SUM(IF(ISBLANK('Assigned, unpublished Codes'!T$6:T$172),0,IF('Assigned, unpublished Codes'!T$6:T$172='Specif. frequency unpublished'!$A9,1,0)))</f>
        <v>0</v>
      </c>
      <c r="AE9" s="111" t="str">
        <f>" "&amp;VLOOKUP($A9,[0]!Qualifier,COLUMN(AE9)/2+1)</f>
        <v xml:space="preserve"> </v>
      </c>
      <c r="AF9" s="110">
        <f t="array" ref="AF9">SUM(IF(ISBLANK('Assigned, unpublished Codes'!U$6:U$172),0,IF('Assigned, unpublished Codes'!U$6:U$172='Specif. frequency unpublished'!$A9,1,0)))</f>
        <v>0</v>
      </c>
      <c r="AG9" s="97" t="str">
        <f>" "&amp;VLOOKUP($A9,[0]!Qualifier,COLUMN(AG9)/2+1)</f>
        <v xml:space="preserve"> Monocytes </v>
      </c>
      <c r="AH9" s="110">
        <f t="array" ref="AH9">SUM(IF(ISBLANK('Assigned, unpublished Codes'!V$6:V$172),0,IF('Assigned, unpublished Codes'!V$6:V$172='Specif. frequency unpublished'!$A9,1,0)))</f>
        <v>0</v>
      </c>
      <c r="AI9" s="149" t="str">
        <f>" "&amp;VLOOKUP($A9,[0]!Qualifier,COLUMN(AI9)/2+1)</f>
        <v xml:space="preserve"> </v>
      </c>
      <c r="AJ9" s="110">
        <f t="array" ref="AJ9">SUM(IF(ISBLANK('Assigned, unpublished Codes'!W$6:W$172),0,IF('Assigned, unpublished Codes'!W$6:W$172='Specif. frequency unpublished'!$A9,1,0)))</f>
        <v>0</v>
      </c>
      <c r="AK9" s="149" t="str">
        <f>" "&amp;VLOOKUP($A9,[0]!Qualifier,COLUMN(AK9)/2+1)</f>
        <v xml:space="preserve"> </v>
      </c>
      <c r="AL9" s="110">
        <f t="array" ref="AL9">SUM(IF(ISBLANK('Assigned, unpublished Codes'!X$6:X$172),0,IF('Assigned, unpublished Codes'!X$6:X$172='Specif. frequency unpublished'!$A9,1,0)))</f>
        <v>0</v>
      </c>
      <c r="AM9" s="111" t="str">
        <f>" "&amp;VLOOKUP($A9,[0]!Qualifier,COLUMN(AM9)/2+1)</f>
        <v xml:space="preserve"> UV-C </v>
      </c>
      <c r="AO9" s="97"/>
      <c r="AP9" s="97"/>
      <c r="AQ9" s="97"/>
    </row>
    <row r="10" spans="1:51" x14ac:dyDescent="0.35">
      <c r="A10" s="116">
        <v>5</v>
      </c>
      <c r="B10" s="254">
        <f t="array" ref="B10">SUM(IF('Assigned, unpublished Codes'!F$6:F$172='Specif. frequency unpublished'!$A10,1,0))</f>
        <v>0</v>
      </c>
      <c r="C10" s="111" t="str">
        <f>" "&amp;VLOOKUP($A10,[0]!Qualifier,COLUMN(C10)-1)</f>
        <v xml:space="preserve"> Plasma</v>
      </c>
      <c r="D10" s="110">
        <f t="array" ref="D10">SUM(IF(ISBLANK('Assigned, unpublished Codes'!G$6:G$172),0,IF('Assigned, unpublished Codes'!G$6:G$172='Specif. frequency unpublished'!$A10,1,0)))</f>
        <v>0</v>
      </c>
      <c r="E10" s="111" t="str">
        <f>" "&amp;VLOOKUP($A10,[0]!Qualifier,COLUMN(E10)/2+1)</f>
        <v xml:space="preserve"> CPD-50 </v>
      </c>
      <c r="F10" s="110">
        <f t="array" ref="F10">SUM(IF(ISBLANK('Assigned, unpublished Codes'!H$6:H$172),0,IF('Assigned, unpublished Codes'!H$6:H$172='Specif. frequency unpublished'!$A10,1,0)))</f>
        <v>0</v>
      </c>
      <c r="G10" s="111" t="str">
        <f>" "&amp;VLOOKUP($A10,[0]!Qualifier,COLUMN(G10)/2+1)</f>
        <v xml:space="preserve"> AS3 </v>
      </c>
      <c r="H10" s="110">
        <f t="array" ref="H10">SUM(IF(ISBLANK('Assigned, unpublished Codes'!I$6:I$172),0,IF('Assigned, unpublished Codes'!I$6:I$172='Specif. frequency unpublished'!$A10,1,0)))</f>
        <v>0</v>
      </c>
      <c r="I10" s="111" t="str">
        <f>" "&amp;VLOOKUP($A10,[0]!Qualifier,COLUMN(I10)/2+1)</f>
        <v xml:space="preserve"> </v>
      </c>
      <c r="J10" s="110">
        <f t="array" ref="J10">SUM(IF(ISBLANK('Assigned, unpublished Codes'!J$6:J$172),0,IF('Assigned, unpublished Codes'!J$6:J$172='Specif. frequency unpublished'!$A10,1,0)))</f>
        <v>0</v>
      </c>
      <c r="K10" s="111" t="str">
        <f>" "&amp;VLOOKUP($A10,[0]!Qualifier,COLUMN(K10)/2+1)</f>
        <v xml:space="preserve"> VSTis</v>
      </c>
      <c r="L10" s="110">
        <f t="array" ref="L10">SUM(IF(ISBLANK('Assigned, unpublished Codes'!K$6:K$172),0,IF('Assigned, unpublished Codes'!K$6:K$172='Specif. frequency unpublished'!$A10,1,0)))</f>
        <v>0</v>
      </c>
      <c r="M10" s="97" t="str">
        <f>" "&amp;VLOOKUP($A10,[0]!Qualifier,COLUMN(M10)/2+1)</f>
        <v xml:space="preserve"> ≤-60°C  </v>
      </c>
      <c r="N10" s="110">
        <f t="array" ref="N10">SUM(IF(ISBLANK('Assigned, unpublished Codes'!L$6:L$172),0,IF('Assigned, unpublished Codes'!L$6:L$172='Specif. frequency unpublished'!$A10,1,0)))</f>
        <v>0</v>
      </c>
      <c r="O10" s="97" t="str">
        <f>" "&amp;VLOOKUP($A10,[0]!Qualifier,COLUMN(O10)/2+1)</f>
        <v xml:space="preserve"> CryoPres</v>
      </c>
      <c r="P10" s="110">
        <f t="array" ref="P10">SUM(IF(ISBLANK('Assigned, unpublished Codes'!M$6:M$172),0,IF('Assigned, unpublished Codes'!M$6:M$172='Specif. frequency unpublished'!$A10,1,0)))</f>
        <v>0</v>
      </c>
      <c r="Q10" s="111" t="str">
        <f>" "&amp;VLOOKUP($A10,[0]!Qualifier,COLUMN(Q10)/2+1)</f>
        <v xml:space="preserve"> Rel</v>
      </c>
      <c r="R10" s="110">
        <f t="array" ref="R10">SUM(IF(ISBLANK('Assigned, unpublished Codes'!N$6:N$172),0,IF('Assigned, unpublished Codes'!N$6:N$172='Specif. frequency unpublished'!$A10,1,0)))</f>
        <v>0</v>
      </c>
      <c r="S10" s="97" t="str">
        <f>" "&amp;VLOOKUP($A10,[0]!Qualifier,COLUMN(S10)/2+1)</f>
        <v xml:space="preserve"> BM </v>
      </c>
      <c r="T10" s="110">
        <f t="array" ref="T10">SUM(IF(ISBLANK('Assigned, unpublished Codes'!O$6:O$172),0,IF('Assigned, unpublished Codes'!O$6:O$172='Specif. frequency unpublished'!$A10,1,0)))</f>
        <v>0</v>
      </c>
      <c r="U10" s="111" t="str">
        <f>" "&amp;VLOOKUP($A10,[0]!Qualifier,COLUMN(U10)/2+1)</f>
        <v xml:space="preserve"> ≤24h </v>
      </c>
      <c r="V10" s="110">
        <f t="array" ref="V10">SUM(IF(ISBLANK('Assigned, unpublished Codes'!P$6:P$172),0,IF('Assigned, unpublished Codes'!P$6:P$172='Specif. frequency unpublished'!$A10,1,0)))</f>
        <v>0</v>
      </c>
      <c r="W10" s="111" t="str">
        <f>" "&amp;VLOOKUP($A10,[0]!Qualifier,COLUMN(W10)/2+1)</f>
        <v xml:space="preserve"> CellCult </v>
      </c>
      <c r="X10" s="110">
        <f t="array" ref="X10">SUM(IF(ISBLANK('Assigned, unpublished Codes'!Q$6:Q$172),0,IF('Assigned, unpublished Codes'!Q$6:Q$172='Specif. frequency unpublished'!$A10,1,0)))</f>
        <v>0</v>
      </c>
      <c r="Y10" s="97" t="str">
        <f>" "&amp;VLOOKUP($A10,[0]!Qualifier,COLUMN(Y10)/2+1)</f>
        <v xml:space="preserve"> Cellfree</v>
      </c>
      <c r="Z10" s="110">
        <f t="array" ref="Z10">SUM(IF(ISBLANK('Assigned, unpublished Codes'!R$6:R$172),0,IF('Assigned, unpublished Codes'!R$6:R$172='Specif. frequency unpublished'!$A10,1,0)))</f>
        <v>0</v>
      </c>
      <c r="AA10" s="111" t="str">
        <f>" "&amp;VLOOKUP($A10,[0]!Qualifier,COLUMN(AA10)/2+1)</f>
        <v xml:space="preserve"> PoolDiv </v>
      </c>
      <c r="AB10" s="110">
        <f t="array" ref="AB10">SUM(IF(ISBLANK('Assigned, unpublished Codes'!S$6:S$172),0,IF('Assigned, unpublished Codes'!S$6:S$172='Specif. frequency unpublished'!$A10,1,0)))</f>
        <v>0</v>
      </c>
      <c r="AC10" s="97" t="str">
        <f>" "&amp;VLOOKUP($A10,[0]!Qualifier,COLUMN(AC10)/2+1)</f>
        <v xml:space="preserve"> </v>
      </c>
      <c r="AD10" s="110">
        <f t="array" ref="AD10">SUM(IF(ISBLANK('Assigned, unpublished Codes'!T$6:T$172),0,IF('Assigned, unpublished Codes'!T$6:T$172='Specif. frequency unpublished'!$A10,1,0)))</f>
        <v>0</v>
      </c>
      <c r="AE10" s="111" t="str">
        <f>" "&amp;VLOOKUP($A10,[0]!Qualifier,COLUMN(AE10)/2+1)</f>
        <v xml:space="preserve"> </v>
      </c>
      <c r="AF10" s="110">
        <f t="array" ref="AF10">SUM(IF(ISBLANK('Assigned, unpublished Codes'!U$6:U$172),0,IF('Assigned, unpublished Codes'!U$6:U$172='Specif. frequency unpublished'!$A10,1,0)))</f>
        <v>0</v>
      </c>
      <c r="AG10" s="97" t="str">
        <f>" "&amp;VLOOKUP($A10,[0]!Qualifier,COLUMN(AG10)/2+1)</f>
        <v xml:space="preserve"> BuffyCoat </v>
      </c>
      <c r="AH10" s="110">
        <f t="array" ref="AH10">SUM(IF(ISBLANK('Assigned, unpublished Codes'!V$6:V$172),0,IF('Assigned, unpublished Codes'!V$6:V$172='Specif. frequency unpublished'!$A10,1,0)))</f>
        <v>0</v>
      </c>
      <c r="AI10" s="149" t="str">
        <f>" "&amp;VLOOKUP($A10,[0]!Qualifier,COLUMN(AI10)/2+1)</f>
        <v xml:space="preserve"> </v>
      </c>
      <c r="AJ10" s="110">
        <f t="array" ref="AJ10">SUM(IF(ISBLANK('Assigned, unpublished Codes'!W$6:W$172),0,IF('Assigned, unpublished Codes'!W$6:W$172='Specif. frequency unpublished'!$A10,1,0)))</f>
        <v>0</v>
      </c>
      <c r="AK10" s="149" t="str">
        <f>" "&amp;VLOOKUP($A10,[0]!Qualifier,COLUMN(AK10)/2+1)</f>
        <v xml:space="preserve"> </v>
      </c>
      <c r="AL10" s="110">
        <f t="array" ref="AL10">SUM(IF(ISBLANK('Assigned, unpublished Codes'!X$6:X$172),0,IF('Assigned, unpublished Codes'!X$6:X$172='Specif. frequency unpublished'!$A10,1,0)))</f>
        <v>0</v>
      </c>
      <c r="AM10" s="111" t="str">
        <f>" "&amp;VLOOKUP($A10,[0]!Qualifier,COLUMN(AM10)/2+1)</f>
        <v xml:space="preserve"> Phdy</v>
      </c>
      <c r="AO10" s="97"/>
      <c r="AP10" s="97"/>
      <c r="AQ10" s="97"/>
    </row>
    <row r="11" spans="1:51" x14ac:dyDescent="0.35">
      <c r="A11" s="116">
        <v>6</v>
      </c>
      <c r="B11" s="254">
        <f t="array" ref="B11">SUM(IF('Assigned, unpublished Codes'!F$6:F$172='Specif. frequency unpublished'!$A11,1,0))</f>
        <v>0</v>
      </c>
      <c r="C11" s="111" t="str">
        <f>" "&amp;VLOOKUP($A11,[0]!Qualifier,COLUMN(C11)-1)</f>
        <v xml:space="preserve"> Misc</v>
      </c>
      <c r="D11" s="110">
        <f t="array" ref="D11">SUM(IF(ISBLANK('Assigned, unpublished Codes'!G$6:G$172),0,IF('Assigned, unpublished Codes'!G$6:G$172='Specif. frequency unpublished'!$A11,1,0)))</f>
        <v>0</v>
      </c>
      <c r="E11" s="111" t="str">
        <f>" "&amp;VLOOKUP($A11,[0]!Qualifier,COLUMN(E11)/2+1)</f>
        <v xml:space="preserve"> ACD </v>
      </c>
      <c r="F11" s="110">
        <f t="array" ref="F11">SUM(IF(ISBLANK('Assigned, unpublished Codes'!H$6:H$172),0,IF('Assigned, unpublished Codes'!H$6:H$172='Specif. frequency unpublished'!$A11,1,0)))</f>
        <v>0</v>
      </c>
      <c r="G11" s="111" t="str">
        <f>" "&amp;VLOOKUP($A11,[0]!Qualifier,COLUMN(G11)/2+1)</f>
        <v xml:space="preserve"> AS5 </v>
      </c>
      <c r="H11" s="110">
        <f t="array" ref="H11">SUM(IF(ISBLANK('Assigned, unpublished Codes'!I$6:I$172),0,IF('Assigned, unpublished Codes'!I$6:I$172='Specif. frequency unpublished'!$A11,1,0)))</f>
        <v>0</v>
      </c>
      <c r="I11" s="111" t="str">
        <f>" "&amp;VLOOKUP($A11,[0]!Qualifier,COLUMN(I11)/2+1)</f>
        <v xml:space="preserve"> </v>
      </c>
      <c r="J11" s="110">
        <f t="array" ref="J11">SUM(IF(ISBLANK('Assigned, unpublished Codes'!J$6:J$172),0,IF('Assigned, unpublished Codes'!J$6:J$172='Specif. frequency unpublished'!$A11,1,0)))</f>
        <v>0</v>
      </c>
      <c r="K11" s="111" t="str">
        <f>" "&amp;VLOOKUP($A11,[0]!Qualifier,COLUMN(K11)/2+1)</f>
        <v xml:space="preserve"> VSMisc</v>
      </c>
      <c r="L11" s="110">
        <f t="array" ref="L11">SUM(IF(ISBLANK('Assigned, unpublished Codes'!K$6:K$172),0,IF('Assigned, unpublished Codes'!K$6:K$172='Specif. frequency unpublished'!$A11,1,0)))</f>
        <v>0</v>
      </c>
      <c r="M11" s="97" t="str">
        <f>" "&amp;VLOOKUP($A11,[0]!Qualifier,COLUMN(M11)/2+1)</f>
        <v xml:space="preserve"> ≤-140°C  </v>
      </c>
      <c r="N11" s="110">
        <f t="array" ref="N11">SUM(IF(ISBLANK('Assigned, unpublished Codes'!L$6:L$172),0,IF('Assigned, unpublished Codes'!L$6:L$172='Specif. frequency unpublished'!$A11,1,0)))</f>
        <v>0</v>
      </c>
      <c r="O11" s="97" t="str">
        <f>" "&amp;VLOOKUP($A11,[0]!Qualifier,COLUMN(O11)/2+1)</f>
        <v xml:space="preserve"> Dried</v>
      </c>
      <c r="P11" s="110">
        <f t="array" ref="P11">SUM(IF(ISBLANK('Assigned, unpublished Codes'!M$6:M$172),0,IF('Assigned, unpublished Codes'!M$6:M$172='Specif. frequency unpublished'!$A11,1,0)))</f>
        <v>0</v>
      </c>
      <c r="Q11" s="111" t="str">
        <f>" "&amp;VLOOKUP($A11,[0]!Qualifier,COLUMN(Q11)/2+1)</f>
        <v xml:space="preserve"> LivingPostmortal</v>
      </c>
      <c r="R11" s="110">
        <f t="array" ref="R11">SUM(IF(ISBLANK('Assigned, unpublished Codes'!N$6:N$172),0,IF('Assigned, unpublished Codes'!N$6:N$172='Specif. frequency unpublished'!$A11,1,0)))</f>
        <v>0</v>
      </c>
      <c r="S11" s="97" t="str">
        <f>" "&amp;VLOOKUP($A11,[0]!Qualifier,COLUMN(S11)/2+1)</f>
        <v xml:space="preserve"> VarMix</v>
      </c>
      <c r="T11" s="110">
        <f t="array" ref="T11">SUM(IF(ISBLANK('Assigned, unpublished Codes'!O$6:O$172),0,IF('Assigned, unpublished Codes'!O$6:O$172='Specif. frequency unpublished'!$A11,1,0)))</f>
        <v>0</v>
      </c>
      <c r="U11" s="111" t="str">
        <f>" "&amp;VLOOKUP($A11,[0]!Qualifier,COLUMN(U11)/2+1)</f>
        <v xml:space="preserve"> ≤48h </v>
      </c>
      <c r="V11" s="110">
        <f t="array" ref="V11">SUM(IF(ISBLANK('Assigned, unpublished Codes'!P$6:P$172),0,IF('Assigned, unpublished Codes'!P$6:P$172='Specif. frequency unpublished'!$A11,1,0)))</f>
        <v>0</v>
      </c>
      <c r="W11" s="111" t="str">
        <f>" "&amp;VLOOKUP($A11,[0]!Qualifier,COLUMN(W11)/2+1)</f>
        <v xml:space="preserve"> Interm </v>
      </c>
      <c r="X11" s="110">
        <f t="array" ref="X11">SUM(IF(ISBLANK('Assigned, unpublished Codes'!Q$6:Q$172),0,IF('Assigned, unpublished Codes'!Q$6:Q$172='Specif. frequency unpublished'!$A11,1,0)))</f>
        <v>0</v>
      </c>
      <c r="Y11" s="97" t="str">
        <f>" "&amp;VLOOKUP($A11,[0]!Qualifier,COLUMN(Y11)/2+1)</f>
        <v xml:space="preserve"> </v>
      </c>
      <c r="Z11" s="110">
        <f t="array" ref="Z11">SUM(IF(ISBLANK('Assigned, unpublished Codes'!R$6:R$172),0,IF('Assigned, unpublished Codes'!R$6:R$172='Specif. frequency unpublished'!$A11,1,0)))</f>
        <v>0</v>
      </c>
      <c r="AA11" s="111" t="str">
        <f>" "&amp;VLOOKUP($A11,[0]!Qualifier,COLUMN(AA11)/2+1)</f>
        <v xml:space="preserve"> PoolLrg</v>
      </c>
      <c r="AB11" s="110">
        <f t="array" ref="AB11">SUM(IF(ISBLANK('Assigned, unpublished Codes'!S$6:S$172),0,IF('Assigned, unpublished Codes'!S$6:S$172='Specif. frequency unpublished'!$A11,1,0)))</f>
        <v>0</v>
      </c>
      <c r="AC11" s="97" t="str">
        <f>" "&amp;VLOOKUP($A11,[0]!Qualifier,COLUMN(AC11)/2+1)</f>
        <v xml:space="preserve"> </v>
      </c>
      <c r="AD11" s="110">
        <f t="array" ref="AD11">SUM(IF(ISBLANK('Assigned, unpublished Codes'!T$6:T$172),0,IF('Assigned, unpublished Codes'!T$6:T$172='Specif. frequency unpublished'!$A11,1,0)))</f>
        <v>0</v>
      </c>
      <c r="AE11" s="111" t="str">
        <f>" "&amp;VLOOKUP($A11,[0]!Qualifier,COLUMN(AE11)/2+1)</f>
        <v xml:space="preserve"> </v>
      </c>
      <c r="AF11" s="110">
        <f t="array" ref="AF11">SUM(IF(ISBLANK('Assigned, unpublished Codes'!U$6:U$172),0,IF('Assigned, unpublished Codes'!U$6:U$172='Specif. frequency unpublished'!$A11,1,0)))</f>
        <v>0</v>
      </c>
      <c r="AG11" s="97" t="str">
        <f>" "&amp;VLOOKUP($A11,[0]!Qualifier,COLUMN(AG11)/2+1)</f>
        <v xml:space="preserve"> BoneMarrow </v>
      </c>
      <c r="AH11" s="110">
        <f t="array" ref="AH11">SUM(IF(ISBLANK('Assigned, unpublished Codes'!V$6:V$172),0,IF('Assigned, unpublished Codes'!V$6:V$172='Specif. frequency unpublished'!$A11,1,0)))</f>
        <v>0</v>
      </c>
      <c r="AI11" s="149" t="str">
        <f>" "&amp;VLOOKUP($A11,[0]!Qualifier,COLUMN(AI11)/2+1)</f>
        <v xml:space="preserve"> </v>
      </c>
      <c r="AJ11" s="110">
        <f t="array" ref="AJ11">SUM(IF(ISBLANK('Assigned, unpublished Codes'!W$6:W$172),0,IF('Assigned, unpublished Codes'!W$6:W$172='Specif. frequency unpublished'!$A11,1,0)))</f>
        <v>0</v>
      </c>
      <c r="AK11" s="149" t="str">
        <f>" "&amp;VLOOKUP($A11,[0]!Qualifier,COLUMN(AK11)/2+1)</f>
        <v xml:space="preserve"> </v>
      </c>
      <c r="AL11" s="110">
        <f t="array" ref="AL11">SUM(IF(ISBLANK('Assigned, unpublished Codes'!X$6:X$172),0,IF('Assigned, unpublished Codes'!X$6:X$172='Specif. frequency unpublished'!$A11,1,0)))</f>
        <v>0</v>
      </c>
      <c r="AM11" s="111" t="str">
        <f>" "&amp;VLOOKUP($A11,[0]!Qualifier,COLUMN(AM11)/2+1)</f>
        <v xml:space="preserve"> Comb </v>
      </c>
      <c r="AO11" s="97"/>
      <c r="AP11" s="97"/>
      <c r="AQ11" s="97"/>
    </row>
    <row r="12" spans="1:51" x14ac:dyDescent="0.35">
      <c r="A12" s="228">
        <v>7</v>
      </c>
      <c r="B12" s="254">
        <f t="array" ref="B12">SUM(IF('Assigned, unpublished Codes'!F$6:F$172='Specif. frequency unpublished'!$A12,1,0))</f>
        <v>0</v>
      </c>
      <c r="C12" s="111" t="str">
        <f>" "&amp;VLOOKUP($A12,[0]!Qualifier,COLUMN(C12)-1)</f>
        <v xml:space="preserve"> Tissue</v>
      </c>
      <c r="D12" s="110">
        <f t="array" ref="D12">SUM(IF(ISBLANK('Assigned, unpublished Codes'!G$6:G$172),0,IF('Assigned, unpublished Codes'!G$6:G$172='Specif. frequency unpublished'!$A12,1,0)))</f>
        <v>0</v>
      </c>
      <c r="E12" s="111" t="str">
        <f>" "&amp;VLOOKUP($A12,[0]!Qualifier,COLUMN(E12)/2+1)</f>
        <v xml:space="preserve"> ACD-A </v>
      </c>
      <c r="F12" s="110">
        <f t="array" ref="F12">SUM(IF(ISBLANK('Assigned, unpublished Codes'!H$6:H$172),0,IF('Assigned, unpublished Codes'!H$6:H$172='Specif. frequency unpublished'!$A12,1,0)))</f>
        <v>0</v>
      </c>
      <c r="G12" s="111" t="str">
        <f>" "&amp;VLOOKUP($A12,[0]!Qualifier,COLUMN(G12)/2+1)</f>
        <v xml:space="preserve"> Adsol </v>
      </c>
      <c r="H12" s="110">
        <f t="array" ref="H12">SUM(IF(ISBLANK('Assigned, unpublished Codes'!I$6:I$172),0,IF('Assigned, unpublished Codes'!I$6:I$172='Specif. frequency unpublished'!$A12,1,0)))</f>
        <v>0</v>
      </c>
      <c r="I12" s="111" t="str">
        <f>" "&amp;VLOOKUP($A12,[0]!Qualifier,COLUMN(I12)/2+1)</f>
        <v xml:space="preserve"> </v>
      </c>
      <c r="J12" s="110">
        <f t="array" ref="J12">SUM(IF(ISBLANK('Assigned, unpublished Codes'!J$6:J$172),0,IF('Assigned, unpublished Codes'!J$6:J$172='Specif. frequency unpublished'!$A12,1,0)))</f>
        <v>0</v>
      </c>
      <c r="K12" s="111" t="str">
        <f>" "&amp;VLOOKUP($A12,[0]!Qualifier,COLUMN(K12)/2+1)</f>
        <v xml:space="preserve"> </v>
      </c>
      <c r="L12" s="110">
        <f t="array" ref="L12">SUM(IF(ISBLANK('Assigned, unpublished Codes'!K$6:K$172),0,IF('Assigned, unpublished Codes'!K$6:K$172='Specif. frequency unpublished'!$A12,1,0)))</f>
        <v>0</v>
      </c>
      <c r="M12" s="97" t="str">
        <f>" "&amp;VLOOKUP($A12,[0]!Qualifier,COLUMN(M12)/2+1)</f>
        <v xml:space="preserve"> -196°C  </v>
      </c>
      <c r="N12" s="110">
        <f t="array" ref="N12">SUM(IF(ISBLANK('Assigned, unpublished Codes'!L$6:L$172),0,IF('Assigned, unpublished Codes'!L$6:L$172='Specif. frequency unpublished'!$A12,1,0)))</f>
        <v>0</v>
      </c>
      <c r="O12" s="97" t="str">
        <f>" "&amp;VLOOKUP($A12,[0]!Qualifier,COLUMN(O12)/2+1)</f>
        <v xml:space="preserve"> Alcohol</v>
      </c>
      <c r="P12" s="110">
        <f t="array" ref="P12">SUM(IF(ISBLANK('Assigned, unpublished Codes'!M$6:M$172),0,IF('Assigned, unpublished Codes'!M$6:M$172='Specif. frequency unpublished'!$A12,1,0)))</f>
        <v>0</v>
      </c>
      <c r="Q12" s="111" t="str">
        <f>" "&amp;VLOOKUP($A12,[0]!Qualifier,COLUMN(Q12)/2+1)</f>
        <v xml:space="preserve"> Dir7*</v>
      </c>
      <c r="R12" s="110">
        <f t="array" ref="R12">SUM(IF(ISBLANK('Assigned, unpublished Codes'!N$6:N$172),0,IF('Assigned, unpublished Codes'!N$6:N$172='Specif. frequency unpublished'!$A12,1,0)))</f>
        <v>0</v>
      </c>
      <c r="S12" s="97" t="str">
        <f>" "&amp;VLOOKUP($A12,[0]!Qualifier,COLUMN(S12)/2+1)</f>
        <v xml:space="preserve"> Defaec</v>
      </c>
      <c r="T12" s="110">
        <f t="array" ref="T12">SUM(IF(ISBLANK('Assigned, unpublished Codes'!O$6:O$172),0,IF('Assigned, unpublished Codes'!O$6:O$172='Specif. frequency unpublished'!$A12,1,0)))</f>
        <v>0</v>
      </c>
      <c r="U12" s="111" t="str">
        <f>" "&amp;VLOOKUP($A12,[0]!Qualifier,COLUMN(U12)/2+1)</f>
        <v xml:space="preserve"> &gt;48h </v>
      </c>
      <c r="V12" s="110">
        <f t="array" ref="V12">SUM(IF(ISBLANK('Assigned, unpublished Codes'!P$6:P$172),0,IF('Assigned, unpublished Codes'!P$6:P$172='Specif. frequency unpublished'!$A12,1,0)))</f>
        <v>0</v>
      </c>
      <c r="W12" s="111" t="str">
        <f>" "&amp;VLOOKUP($A12,[0]!Qualifier,COLUMN(W12)/2+1)</f>
        <v xml:space="preserve"> SpecInf </v>
      </c>
      <c r="X12" s="110">
        <f t="array" ref="X12">SUM(IF(ISBLANK('Assigned, unpublished Codes'!Q$6:Q$172),0,IF('Assigned, unpublished Codes'!Q$6:Q$172='Specif. frequency unpublished'!$A12,1,0)))</f>
        <v>0</v>
      </c>
      <c r="Y12" s="97" t="str">
        <f>" "&amp;VLOOKUP($A12,[0]!Qualifier,COLUMN(Y12)/2+1)</f>
        <v xml:space="preserve"> </v>
      </c>
      <c r="Z12" s="110">
        <f t="array" ref="Z12">SUM(IF(ISBLANK('Assigned, unpublished Codes'!R$6:R$172),0,IF('Assigned, unpublished Codes'!R$6:R$172='Specif. frequency unpublished'!$A12,1,0)))</f>
        <v>0</v>
      </c>
      <c r="AA12" s="111" t="str">
        <f>" "&amp;VLOOKUP($A12,[0]!Qualifier,COLUMN(AA12)/2+1)</f>
        <v xml:space="preserve"> </v>
      </c>
      <c r="AB12" s="110">
        <f t="array" ref="AB12">SUM(IF(ISBLANK('Assigned, unpublished Codes'!S$6:S$172),0,IF('Assigned, unpublished Codes'!S$6:S$172='Specif. frequency unpublished'!$A12,1,0)))</f>
        <v>0</v>
      </c>
      <c r="AC12" s="97" t="str">
        <f>" "&amp;VLOOKUP($A12,[0]!Qualifier,COLUMN(AC12)/2+1)</f>
        <v xml:space="preserve"> </v>
      </c>
      <c r="AD12" s="110">
        <f t="array" ref="AD12">SUM(IF(ISBLANK('Assigned, unpublished Codes'!T$6:T$172),0,IF('Assigned, unpublished Codes'!T$6:T$172='Specif. frequency unpublished'!$A12,1,0)))</f>
        <v>0</v>
      </c>
      <c r="AE12" s="111" t="str">
        <f>" "&amp;VLOOKUP($A12,[0]!Qualifier,COLUMN(AE12)/2+1)</f>
        <v xml:space="preserve"> </v>
      </c>
      <c r="AF12" s="110">
        <f t="array" ref="AF12">SUM(IF(ISBLANK('Assigned, unpublished Codes'!U$6:U$172),0,IF('Assigned, unpublished Codes'!U$6:U$172='Specif. frequency unpublished'!$A12,1,0)))</f>
        <v>0</v>
      </c>
      <c r="AG12" s="97" t="str">
        <f>" "&amp;VLOOKUP($A12,[0]!Qualifier,COLUMN(AG12)/2+1)</f>
        <v xml:space="preserve"> CordCells </v>
      </c>
      <c r="AH12" s="110">
        <f t="array" ref="AH12">SUM(IF(ISBLANK('Assigned, unpublished Codes'!V$6:V$172),0,IF('Assigned, unpublished Codes'!V$6:V$172='Specif. frequency unpublished'!$A12,1,0)))</f>
        <v>0</v>
      </c>
      <c r="AI12" s="149" t="str">
        <f>" "&amp;VLOOKUP($A12,[0]!Qualifier,COLUMN(AI12)/2+1)</f>
        <v xml:space="preserve"> </v>
      </c>
      <c r="AJ12" s="110">
        <f t="array" ref="AJ12">SUM(IF(ISBLANK('Assigned, unpublished Codes'!W$6:W$172),0,IF('Assigned, unpublished Codes'!W$6:W$172='Specif. frequency unpublished'!$A12,1,0)))</f>
        <v>0</v>
      </c>
      <c r="AK12" s="149" t="str">
        <f>" "&amp;VLOOKUP($A12,[0]!Qualifier,COLUMN(AK12)/2+1)</f>
        <v xml:space="preserve"> </v>
      </c>
      <c r="AL12" s="110">
        <f t="array" ref="AL12">SUM(IF(ISBLANK('Assigned, unpublished Codes'!X$6:X$172),0,IF('Assigned, unpublished Codes'!X$6:X$172='Specif. frequency unpublished'!$A12,1,0)))</f>
        <v>0</v>
      </c>
      <c r="AM12" s="111" t="str">
        <f>" "&amp;VLOOKUP($A12,[0]!Qualifier,COLUMN(AM12)/2+1)</f>
        <v xml:space="preserve"> GlrradPath</v>
      </c>
      <c r="AO12" s="97"/>
      <c r="AP12" s="97"/>
      <c r="AQ12" s="97"/>
    </row>
    <row r="13" spans="1:51" ht="14" customHeight="1" x14ac:dyDescent="0.35">
      <c r="A13" s="116">
        <v>8</v>
      </c>
      <c r="B13" s="593" t="str">
        <f>IF(SUM(B6:B12)=0,"Please switch specifiers on ""unpublished codes""  into digitals  ","")</f>
        <v xml:space="preserve">Please switch specifiers on "unpublished codes"  into digitals  </v>
      </c>
      <c r="C13" s="594"/>
      <c r="D13" s="110">
        <f t="array" ref="D13">SUM(IF(ISBLANK('Assigned, unpublished Codes'!G$6:G$172),0,IF('Assigned, unpublished Codes'!G$6:G$172='Specif. frequency unpublished'!$A13,1,0)))</f>
        <v>0</v>
      </c>
      <c r="E13" s="111" t="str">
        <f>" "&amp;VLOOKUP($A13,[0]!Qualifier,COLUMN(E13)/2+1)</f>
        <v xml:space="preserve"> ACD-B </v>
      </c>
      <c r="F13" s="110">
        <f t="array" ref="F13">SUM(IF(ISBLANK('Assigned, unpublished Codes'!H$6:H$172),0,IF('Assigned, unpublished Codes'!H$6:H$172='Specif. frequency unpublished'!$A13,1,0)))</f>
        <v>0</v>
      </c>
      <c r="G13" s="111" t="str">
        <f>" "&amp;VLOOKUP($A13,[0]!Qualifier,COLUMN(G13)/2+1)</f>
        <v xml:space="preserve"> HES </v>
      </c>
      <c r="H13" s="110">
        <f t="array" ref="H13">SUM(IF(ISBLANK('Assigned, unpublished Codes'!I$6:I$172),0,IF('Assigned, unpublished Codes'!I$6:I$172='Specif. frequency unpublished'!$A13,1,0)))</f>
        <v>0</v>
      </c>
      <c r="I13" s="111" t="str">
        <f>" "&amp;VLOOKUP($A13,[0]!Qualifier,COLUMN(I13)/2+1)</f>
        <v xml:space="preserve"> </v>
      </c>
      <c r="J13" s="110">
        <f t="array" ref="J13">SUM(IF(ISBLANK('Assigned, unpublished Codes'!J$6:J$172),0,IF('Assigned, unpublished Codes'!J$6:J$172='Specif. frequency unpublished'!$A13,1,0)))</f>
        <v>0</v>
      </c>
      <c r="K13" s="111" t="str">
        <f>" "&amp;VLOOKUP($A13,[0]!Qualifier,COLUMN(K13)/2+1)</f>
        <v xml:space="preserve"> </v>
      </c>
      <c r="L13" s="110">
        <f t="array" ref="L13">SUM(IF(ISBLANK('Assigned, unpublished Codes'!K$6:K$172),0,IF('Assigned, unpublished Codes'!K$6:K$172='Specif. frequency unpublished'!$A13,1,0)))</f>
        <v>0</v>
      </c>
      <c r="M13" s="97" t="str">
        <f>" "&amp;VLOOKUP($A13,[0]!Qualifier,COLUMN(M13)/2+1)</f>
        <v xml:space="preserve"> 2to25°C </v>
      </c>
      <c r="N13" s="110">
        <f t="array" ref="N13">SUM(IF(ISBLANK('Assigned, unpublished Codes'!L$6:L$172),0,IF('Assigned, unpublished Codes'!L$6:L$172='Specif. frequency unpublished'!$A13,1,0)))</f>
        <v>0</v>
      </c>
      <c r="O13" s="97" t="str">
        <f>" "&amp;VLOOKUP($A13,[0]!Qualifier,COLUMN(O13)/2+1)</f>
        <v xml:space="preserve"> CellCult</v>
      </c>
      <c r="P13" s="110">
        <f t="array" ref="P13">SUM(IF(ISBLANK('Assigned, unpublished Codes'!M$6:M$172),0,IF('Assigned, unpublished Codes'!M$6:M$172='Specif. frequency unpublished'!$A13,1,0)))</f>
        <v>0</v>
      </c>
      <c r="Q13" s="111" t="str">
        <f>" "&amp;VLOOKUP($A13,[0]!Qualifier,COLUMN(Q13)/2+1)</f>
        <v xml:space="preserve"> </v>
      </c>
      <c r="R13" s="110">
        <f t="array" ref="R13">SUM(IF(ISBLANK('Assigned, unpublished Codes'!N$6:N$172),0,IF('Assigned, unpublished Codes'!N$6:N$172='Specif. frequency unpublished'!$A13,1,0)))</f>
        <v>0</v>
      </c>
      <c r="S13" s="97" t="str">
        <f>" "&amp;VLOOKUP($A13,[0]!Qualifier,COLUMN(S13)/2+1)</f>
        <v xml:space="preserve"> </v>
      </c>
      <c r="T13" s="110">
        <f t="array" ref="T13">SUM(IF(ISBLANK('Assigned, unpublished Codes'!O$6:O$172),0,IF('Assigned, unpublished Codes'!O$6:O$172='Specif. frequency unpublished'!$A13,1,0)))</f>
        <v>0</v>
      </c>
      <c r="U13" s="111" t="str">
        <f>" "&amp;VLOOKUP($A13,[0]!Qualifier,COLUMN(U13)/2+1)</f>
        <v xml:space="preserve"> ≤4h </v>
      </c>
      <c r="V13" s="110">
        <f t="array" ref="V13">SUM(IF(ISBLANK('Assigned, unpublished Codes'!P$6:P$172),0,IF('Assigned, unpublished Codes'!P$6:P$172='Specif. frequency unpublished'!$A13,1,0)))</f>
        <v>0</v>
      </c>
      <c r="W13" s="111" t="str">
        <f>" "&amp;VLOOKUP($A13,[0]!Qualifier,COLUMN(W13)/2+1)</f>
        <v xml:space="preserve"> Transpl</v>
      </c>
      <c r="X13" s="110">
        <f t="array" ref="X13">SUM(IF(ISBLANK('Assigned, unpublished Codes'!Q$6:Q$172),0,IF('Assigned, unpublished Codes'!Q$6:Q$172='Specif. frequency unpublished'!$A13,1,0)))</f>
        <v>0</v>
      </c>
      <c r="Y13" s="97" t="str">
        <f>" "&amp;VLOOKUP($A13,[0]!Qualifier,COLUMN(Y13)/2+1)</f>
        <v xml:space="preserve"> </v>
      </c>
      <c r="Z13" s="110">
        <f t="array" ref="Z13">SUM(IF(ISBLANK('Assigned, unpublished Codes'!R$6:R$172),0,IF('Assigned, unpublished Codes'!R$6:R$172='Specif. frequency unpublished'!$A13,1,0)))</f>
        <v>0</v>
      </c>
      <c r="AA13" s="111" t="str">
        <f>" "&amp;VLOOKUP($A13,[0]!Qualifier,COLUMN(AA13)/2+1)</f>
        <v xml:space="preserve"> </v>
      </c>
      <c r="AB13" s="110">
        <f t="array" ref="AB13">SUM(IF(ISBLANK('Assigned, unpublished Codes'!S$6:S$172),0,IF('Assigned, unpublished Codes'!S$6:S$172='Specif. frequency unpublished'!$A13,1,0)))</f>
        <v>0</v>
      </c>
      <c r="AC13" s="97" t="str">
        <f>" "&amp;VLOOKUP($A13,[0]!Qualifier,COLUMN(AC13)/2+1)</f>
        <v xml:space="preserve"> </v>
      </c>
      <c r="AD13" s="110">
        <f t="array" ref="AD13">SUM(IF(ISBLANK('Assigned, unpublished Codes'!T$6:T$172),0,IF('Assigned, unpublished Codes'!T$6:T$172='Specif. frequency unpublished'!$A13,1,0)))</f>
        <v>0</v>
      </c>
      <c r="AE13" s="111" t="str">
        <f>" "&amp;VLOOKUP($A13,[0]!Qualifier,COLUMN(AE13)/2+1)</f>
        <v xml:space="preserve"> </v>
      </c>
      <c r="AF13" s="110">
        <f t="array" ref="AF13">SUM(IF(ISBLANK('Assigned, unpublished Codes'!U$6:U$172),0,IF('Assigned, unpublished Codes'!U$6:U$172='Specif. frequency unpublished'!$A13,1,0)))</f>
        <v>0</v>
      </c>
      <c r="AG13" s="97" t="str">
        <f>" "&amp;VLOOKUP($A13,[0]!Qualifier,COLUMN(AG13)/2+1)</f>
        <v xml:space="preserve"> PBSC</v>
      </c>
      <c r="AH13" s="110">
        <f t="array" ref="AH13">SUM(IF(ISBLANK('Assigned, unpublished Codes'!V$6:V$172),0,IF('Assigned, unpublished Codes'!V$6:V$172='Specif. frequency unpublished'!$A13,1,0)))</f>
        <v>0</v>
      </c>
      <c r="AI13" s="149" t="str">
        <f>" "&amp;VLOOKUP($A13,[0]!Qualifier,COLUMN(AI13)/2+1)</f>
        <v xml:space="preserve"> </v>
      </c>
      <c r="AJ13" s="110">
        <f t="array" ref="AJ13">SUM(IF(ISBLANK('Assigned, unpublished Codes'!W$6:W$172),0,IF('Assigned, unpublished Codes'!W$6:W$172='Specif. frequency unpublished'!$A13,1,0)))</f>
        <v>0</v>
      </c>
      <c r="AK13" s="149" t="str">
        <f>" "&amp;VLOOKUP($A13,[0]!Qualifier,COLUMN(AK13)/2+1)</f>
        <v xml:space="preserve"> </v>
      </c>
      <c r="AL13" s="110">
        <f t="array" ref="AL13">SUM(IF(ISBLANK('Assigned, unpublished Codes'!X$6:X$172),0,IF('Assigned, unpublished Codes'!X$6:X$172='Specif. frequency unpublished'!$A13,1,0)))</f>
        <v>0</v>
      </c>
      <c r="AM13" s="111" t="str">
        <f>" "&amp;VLOOKUP($A13,[0]!Qualifier,COLUMN(AM13)/2+1)</f>
        <v xml:space="preserve"> ThDesinf</v>
      </c>
      <c r="AO13" s="97"/>
      <c r="AP13" s="97"/>
      <c r="AQ13" s="97"/>
    </row>
    <row r="14" spans="1:51" x14ac:dyDescent="0.35">
      <c r="A14" s="116">
        <v>9</v>
      </c>
      <c r="B14" s="593"/>
      <c r="C14" s="594"/>
      <c r="D14" s="110">
        <f t="array" ref="D14">SUM(IF(ISBLANK('Assigned, unpublished Codes'!G$6:G$172),0,IF('Assigned, unpublished Codes'!G$6:G$172='Specif. frequency unpublished'!$A14,1,0)))</f>
        <v>0</v>
      </c>
      <c r="E14" s="111" t="str">
        <f>" "&amp;VLOOKUP($A14,[0]!Qualifier,COLUMN(E14)/2+1)</f>
        <v xml:space="preserve"> Hep </v>
      </c>
      <c r="F14" s="110">
        <f t="array" ref="F14">SUM(IF(ISBLANK('Assigned, unpublished Codes'!H$6:H$172),0,IF('Assigned, unpublished Codes'!H$6:H$172='Specif. frequency unpublished'!$A14,1,0)))</f>
        <v>0</v>
      </c>
      <c r="G14" s="111" t="str">
        <f>" "&amp;VLOOKUP($A14,[0]!Qualifier,COLUMN(G14)/2+1)</f>
        <v xml:space="preserve"> Glycerol </v>
      </c>
      <c r="H14" s="110">
        <f t="array" ref="H14">SUM(IF(ISBLANK('Assigned, unpublished Codes'!I$6:I$172),0,IF('Assigned, unpublished Codes'!I$6:I$172='Specif. frequency unpublished'!$A14,1,0)))</f>
        <v>0</v>
      </c>
      <c r="I14" s="111" t="str">
        <f>" "&amp;VLOOKUP($A14,[0]!Qualifier,COLUMN(I14)/2+1)</f>
        <v xml:space="preserve"> </v>
      </c>
      <c r="J14" s="110">
        <f t="array" ref="J14">SUM(IF(ISBLANK('Assigned, unpublished Codes'!J$6:J$172),0,IF('Assigned, unpublished Codes'!J$6:J$172='Specif. frequency unpublished'!$A14,1,0)))</f>
        <v>0</v>
      </c>
      <c r="K14" s="111" t="str">
        <f>" "&amp;VLOOKUP($A14,[0]!Qualifier,COLUMN(K14)/2+1)</f>
        <v xml:space="preserve"> </v>
      </c>
      <c r="L14" s="110">
        <f t="array" ref="L14">SUM(IF(ISBLANK('Assigned, unpublished Codes'!K$6:K$172),0,IF('Assigned, unpublished Codes'!K$6:K$172='Specif. frequency unpublished'!$A14,1,0)))</f>
        <v>0</v>
      </c>
      <c r="M14" s="97" t="str">
        <f>" "&amp;VLOOKUP($A14,[0]!Qualifier,COLUMN(M14)/2+1)</f>
        <v xml:space="preserve"> 30to38°C </v>
      </c>
      <c r="N14" s="110">
        <f t="array" ref="N14">SUM(IF(ISBLANK('Assigned, unpublished Codes'!L$6:L$172),0,IF('Assigned, unpublished Codes'!L$6:L$172='Specif. frequency unpublished'!$A14,1,0)))</f>
        <v>0</v>
      </c>
      <c r="O14" s="97" t="str">
        <f>" "&amp;VLOOKUP($A14,[0]!Qualifier,COLUMN(O14)/2+1)</f>
        <v xml:space="preserve"> Deox*</v>
      </c>
      <c r="P14" s="110">
        <f t="array" ref="P14">SUM(IF(ISBLANK('Assigned, unpublished Codes'!M$6:M$172),0,IF('Assigned, unpublished Codes'!M$6:M$172='Specif. frequency unpublished'!$A14,1,0)))</f>
        <v>0</v>
      </c>
      <c r="Q14" s="111" t="str">
        <f>" "&amp;VLOOKUP($A14,[0]!Qualifier,COLUMN(Q14)/2+1)</f>
        <v xml:space="preserve"> </v>
      </c>
      <c r="R14" s="110">
        <f t="array" ref="R14">SUM(IF(ISBLANK('Assigned, unpublished Codes'!N$6:N$172),0,IF('Assigned, unpublished Codes'!N$6:N$172='Specif. frequency unpublished'!$A14,1,0)))</f>
        <v>0</v>
      </c>
      <c r="S14" s="97" t="str">
        <f>" "&amp;VLOOKUP($A14,[0]!Qualifier,COLUMN(S14)/2+1)</f>
        <v xml:space="preserve"> </v>
      </c>
      <c r="T14" s="110">
        <f t="array" ref="T14">SUM(IF(ISBLANK('Assigned, unpublished Codes'!O$6:O$172),0,IF('Assigned, unpublished Codes'!O$6:O$172='Specif. frequency unpublished'!$A14,1,0)))</f>
        <v>0</v>
      </c>
      <c r="U14" s="111" t="str">
        <f>" "&amp;VLOOKUP($A14,[0]!Qualifier,COLUMN(U14)/2+1)</f>
        <v xml:space="preserve"> ≤8h </v>
      </c>
      <c r="V14" s="110">
        <f t="array" ref="V14">SUM(IF(ISBLANK('Assigned, unpublished Codes'!P$6:P$172),0,IF('Assigned, unpublished Codes'!P$6:P$172='Specif. frequency unpublished'!$A14,1,0)))</f>
        <v>0</v>
      </c>
      <c r="W14" s="111" t="str">
        <f>" "&amp;VLOOKUP($A14,[0]!Qualifier,COLUMN(W14)/2+1)</f>
        <v xml:space="preserve"> Oral</v>
      </c>
      <c r="X14" s="110">
        <f t="array" ref="X14">SUM(IF(ISBLANK('Assigned, unpublished Codes'!Q$6:Q$172),0,IF('Assigned, unpublished Codes'!Q$6:Q$172='Specif. frequency unpublished'!$A14,1,0)))</f>
        <v>0</v>
      </c>
      <c r="Y14" s="97" t="str">
        <f>" "&amp;VLOOKUP($A14,[0]!Qualifier,COLUMN(Y14)/2+1)</f>
        <v xml:space="preserve"> </v>
      </c>
      <c r="Z14" s="110">
        <f t="array" ref="Z14">SUM(IF(ISBLANK('Assigned, unpublished Codes'!R$6:R$172),0,IF('Assigned, unpublished Codes'!R$6:R$172='Specif. frequency unpublished'!$A14,1,0)))</f>
        <v>0</v>
      </c>
      <c r="AA14" s="111" t="str">
        <f>" "&amp;VLOOKUP($A14,[0]!Qualifier,COLUMN(AA14)/2+1)</f>
        <v xml:space="preserve"> </v>
      </c>
      <c r="AB14" s="110">
        <f t="array" ref="AB14">SUM(IF(ISBLANK('Assigned, unpublished Codes'!S$6:S$172),0,IF('Assigned, unpublished Codes'!S$6:S$172='Specif. frequency unpublished'!$A14,1,0)))</f>
        <v>0</v>
      </c>
      <c r="AC14" s="97" t="str">
        <f>" "&amp;VLOOKUP($A14,[0]!Qualifier,COLUMN(AC14)/2+1)</f>
        <v xml:space="preserve"> </v>
      </c>
      <c r="AD14" s="110">
        <f t="array" ref="AD14">SUM(IF(ISBLANK('Assigned, unpublished Codes'!T$6:T$172),0,IF('Assigned, unpublished Codes'!T$6:T$172='Specif. frequency unpublished'!$A14,1,0)))</f>
        <v>0</v>
      </c>
      <c r="AE14" s="111" t="str">
        <f>" "&amp;VLOOKUP($A14,[0]!Qualifier,COLUMN(AE14)/2+1)</f>
        <v xml:space="preserve"> </v>
      </c>
      <c r="AF14" s="110">
        <f t="array" ref="AF14">SUM(IF(ISBLANK('Assigned, unpublished Codes'!U$6:U$172),0,IF('Assigned, unpublished Codes'!U$6:U$172='Specif. frequency unpublished'!$A14,1,0)))</f>
        <v>0</v>
      </c>
      <c r="AG14" s="97" t="str">
        <f>" "&amp;VLOOKUP($A14,[0]!Qualifier,COLUMN(AG14)/2+1)</f>
        <v xml:space="preserve"> Serum </v>
      </c>
      <c r="AH14" s="110">
        <f t="array" ref="AH14">SUM(IF(ISBLANK('Assigned, unpublished Codes'!V$6:V$172),0,IF('Assigned, unpublished Codes'!V$6:V$172='Specif. frequency unpublished'!$A14,1,0)))</f>
        <v>0</v>
      </c>
      <c r="AI14" s="149" t="str">
        <f>" "&amp;VLOOKUP($A14,[0]!Qualifier,COLUMN(AI14)/2+1)</f>
        <v xml:space="preserve"> </v>
      </c>
      <c r="AJ14" s="110">
        <f t="array" ref="AJ14">SUM(IF(ISBLANK('Assigned, unpublished Codes'!W$6:W$172),0,IF('Assigned, unpublished Codes'!W$6:W$172='Specif. frequency unpublished'!$A14,1,0)))</f>
        <v>0</v>
      </c>
      <c r="AK14" s="149" t="str">
        <f>" "&amp;VLOOKUP($A14,[0]!Qualifier,COLUMN(AK14)/2+1)</f>
        <v xml:space="preserve"> </v>
      </c>
      <c r="AL14" s="110">
        <f t="array" ref="AL14">SUM(IF(ISBLANK('Assigned, unpublished Codes'!X$6:X$172),0,IF('Assigned, unpublished Codes'!X$6:X$172='Specif. frequency unpublished'!$A14,1,0)))</f>
        <v>0</v>
      </c>
      <c r="AM14" s="111" t="str">
        <f>" "&amp;VLOOKUP($A14,[0]!Qualifier,COLUMN(AM14)/2+1)</f>
        <v xml:space="preserve"> EBeam</v>
      </c>
      <c r="AO14" s="97"/>
      <c r="AP14" s="97"/>
      <c r="AQ14" s="97"/>
    </row>
    <row r="15" spans="1:51" x14ac:dyDescent="0.35">
      <c r="A15" s="116">
        <v>10</v>
      </c>
      <c r="B15" s="593"/>
      <c r="C15" s="594"/>
      <c r="D15" s="110">
        <f t="array" ref="D15">SUM(IF(ISBLANK('Assigned, unpublished Codes'!G$6:G$172),0,IF('Assigned, unpublished Codes'!G$6:G$172='Specif. frequency unpublished'!$A15,1,0)))</f>
        <v>0</v>
      </c>
      <c r="E15" s="111" t="str">
        <f>" "&amp;VLOOKUP($A15,[0]!Qualifier,COLUMN(E15)/2+1)</f>
        <v xml:space="preserve"> Citr </v>
      </c>
      <c r="F15" s="110">
        <f t="array" ref="F15">SUM(IF(ISBLANK('Assigned, unpublished Codes'!H$6:H$172),0,IF('Assigned, unpublished Codes'!H$6:H$172='Specif. frequency unpublished'!$A15,1,0)))</f>
        <v>0</v>
      </c>
      <c r="G15" s="111" t="str">
        <f>" "&amp;VLOOKUP($A15,[0]!Qualifier,COLUMN(G15)/2+1)</f>
        <v xml:space="preserve"> Optisol </v>
      </c>
      <c r="H15" s="110">
        <f t="array" ref="H15">SUM(IF(ISBLANK('Assigned, unpublished Codes'!I$6:I$172),0,IF('Assigned, unpublished Codes'!I$6:I$172='Specif. frequency unpublished'!$A15,1,0)))</f>
        <v>0</v>
      </c>
      <c r="I15" s="111" t="str">
        <f>" "&amp;VLOOKUP($A15,[0]!Qualifier,COLUMN(I15)/2+1)</f>
        <v xml:space="preserve"> </v>
      </c>
      <c r="J15" s="110">
        <f t="array" ref="J15">SUM(IF(ISBLANK('Assigned, unpublished Codes'!J$6:J$172),0,IF('Assigned, unpublished Codes'!J$6:J$172='Specif. frequency unpublished'!$A15,1,0)))</f>
        <v>0</v>
      </c>
      <c r="K15" s="111" t="str">
        <f>" "&amp;VLOOKUP($A15,[0]!Qualifier,COLUMN(K15)/2+1)</f>
        <v xml:space="preserve"> </v>
      </c>
      <c r="L15" s="110">
        <f t="array" ref="L15">SUM(IF(ISBLANK('Assigned, unpublished Codes'!K$6:K$172),0,IF('Assigned, unpublished Codes'!K$6:K$172='Specif. frequency unpublished'!$A15,1,0)))</f>
        <v>0</v>
      </c>
      <c r="M15" s="97" t="str">
        <f>" "&amp;VLOOKUP($A15,[0]!Qualifier,COLUMN(M15)/2+1)</f>
        <v xml:space="preserve"> ≤-35°C </v>
      </c>
      <c r="N15" s="110">
        <f t="array" ref="N15">SUM(IF(ISBLANK('Assigned, unpublished Codes'!L$6:L$172),0,IF('Assigned, unpublished Codes'!L$6:L$172='Specif. frequency unpublished'!$A15,1,0)))</f>
        <v>0</v>
      </c>
      <c r="O15" s="97" t="str">
        <f>" "&amp;VLOOKUP($A15,[0]!Qualifier,COLUMN(O15)/2+1)</f>
        <v xml:space="preserve"> </v>
      </c>
      <c r="P15" s="110">
        <f t="array" ref="P15">SUM(IF(ISBLANK('Assigned, unpublished Codes'!M$6:M$172),0,IF('Assigned, unpublished Codes'!M$6:M$172='Specif. frequency unpublished'!$A15,1,0)))</f>
        <v>0</v>
      </c>
      <c r="Q15" s="111" t="str">
        <f>" "&amp;VLOOKUP($A15,[0]!Qualifier,COLUMN(Q15)/2+1)</f>
        <v xml:space="preserve"> </v>
      </c>
      <c r="R15" s="110">
        <f t="array" ref="R15">SUM(IF(ISBLANK('Assigned, unpublished Codes'!N$6:N$172),0,IF('Assigned, unpublished Codes'!N$6:N$172='Specif. frequency unpublished'!$A15,1,0)))</f>
        <v>0</v>
      </c>
      <c r="S15" s="97" t="str">
        <f>" "&amp;VLOOKUP($A15,[0]!Qualifier,COLUMN(S15)/2+1)</f>
        <v xml:space="preserve"> </v>
      </c>
      <c r="T15" s="110">
        <f t="array" ref="T15">SUM(IF(ISBLANK('Assigned, unpublished Codes'!O$6:O$172),0,IF('Assigned, unpublished Codes'!O$6:O$172='Specif. frequency unpublished'!$A15,1,0)))</f>
        <v>0</v>
      </c>
      <c r="U15" s="111" t="str">
        <f>" "&amp;VLOOKUP($A15,[0]!Qualifier,COLUMN(U15)/2+1)</f>
        <v xml:space="preserve"> ≤12h </v>
      </c>
      <c r="V15" s="110">
        <f t="array" ref="V15">SUM(IF(ISBLANK('Assigned, unpublished Codes'!P$6:P$172),0,IF('Assigned, unpublished Codes'!P$6:P$172='Specif. frequency unpublished'!$A15,1,0)))</f>
        <v>0</v>
      </c>
      <c r="W15" s="111" t="str">
        <f>" "&amp;VLOOKUP($A15,[0]!Qualifier,COLUMN(W15)/2+1)</f>
        <v xml:space="preserve"> Colonosc</v>
      </c>
      <c r="X15" s="110">
        <f t="array" ref="X15">SUM(IF(ISBLANK('Assigned, unpublished Codes'!Q$6:Q$172),0,IF('Assigned, unpublished Codes'!Q$6:Q$172='Specif. frequency unpublished'!$A15,1,0)))</f>
        <v>0</v>
      </c>
      <c r="Y15" s="97" t="str">
        <f>" "&amp;VLOOKUP($A15,[0]!Qualifier,COLUMN(Y15)/2+1)</f>
        <v xml:space="preserve"> EryDepl</v>
      </c>
      <c r="Z15" s="110">
        <f t="array" ref="Z15">SUM(IF(ISBLANK('Assigned, unpublished Codes'!R$6:R$172),0,IF('Assigned, unpublished Codes'!R$6:R$172='Specif. frequency unpublished'!$A15,1,0)))</f>
        <v>0</v>
      </c>
      <c r="AA15" s="111" t="str">
        <f>" "&amp;VLOOKUP($A15,[0]!Qualifier,COLUMN(AA15)/2+1)</f>
        <v xml:space="preserve"> </v>
      </c>
      <c r="AB15" s="110">
        <f t="array" ref="AB15">SUM(IF(ISBLANK('Assigned, unpublished Codes'!S$6:S$172),0,IF('Assigned, unpublished Codes'!S$6:S$172='Specif. frequency unpublished'!$A15,1,0)))</f>
        <v>0</v>
      </c>
      <c r="AC15" s="97" t="str">
        <f>" "&amp;VLOOKUP($A15,[0]!Qualifier,COLUMN(AC15)/2+1)</f>
        <v xml:space="preserve"> </v>
      </c>
      <c r="AD15" s="110">
        <f t="array" ref="AD15">SUM(IF(ISBLANK('Assigned, unpublished Codes'!T$6:T$172),0,IF('Assigned, unpublished Codes'!T$6:T$172='Specif. frequency unpublished'!$A15,1,0)))</f>
        <v>0</v>
      </c>
      <c r="AE15" s="111" t="str">
        <f>" "&amp;VLOOKUP($A15,[0]!Qualifier,COLUMN(AE15)/2+1)</f>
        <v xml:space="preserve"> </v>
      </c>
      <c r="AF15" s="110">
        <f t="array" ref="AF15">SUM(IF(ISBLANK('Assigned, unpublished Codes'!U$6:U$172),0,IF('Assigned, unpublished Codes'!U$6:U$172='Specif. frequency unpublished'!$A15,1,0)))</f>
        <v>0</v>
      </c>
      <c r="AG15" s="97" t="str">
        <f>" "&amp;VLOOKUP($A15,[0]!Qualifier,COLUMN(AG15)/2+1)</f>
        <v xml:space="preserve"> FrDied</v>
      </c>
      <c r="AH15" s="110">
        <f t="array" ref="AH15">SUM(IF(ISBLANK('Assigned, unpublished Codes'!V$6:V$172),0,IF('Assigned, unpublished Codes'!V$6:V$172='Specif. frequency unpublished'!$A15,1,0)))</f>
        <v>0</v>
      </c>
      <c r="AI15" s="149" t="str">
        <f>" "&amp;VLOOKUP($A15,[0]!Qualifier,COLUMN(AI15)/2+1)</f>
        <v xml:space="preserve"> BactTestNeg</v>
      </c>
      <c r="AJ15" s="110">
        <f t="array" ref="AJ15">SUM(IF(ISBLANK('Assigned, unpublished Codes'!W$6:W$172),0,IF('Assigned, unpublished Codes'!W$6:W$172='Specif. frequency unpublished'!$A15,1,0)))</f>
        <v>0</v>
      </c>
      <c r="AK15" s="149" t="str">
        <f>" "&amp;VLOOKUP($A15,[0]!Qualifier,COLUMN(AK15)/2+1)</f>
        <v xml:space="preserve"> BloodVessel</v>
      </c>
      <c r="AL15" s="110">
        <f t="array" ref="AL15">SUM(IF(ISBLANK('Assigned, unpublished Codes'!X$6:X$172),0,IF('Assigned, unpublished Codes'!X$6:X$172='Specif. frequency unpublished'!$A15,1,0)))</f>
        <v>0</v>
      </c>
      <c r="AM15" s="111" t="str">
        <f>" "&amp;VLOOKUP($A15,[0]!Qualifier,COLUMN(AM15)/2+1)</f>
        <v xml:space="preserve"> Antibio</v>
      </c>
      <c r="AO15" s="97"/>
      <c r="AP15" s="97"/>
      <c r="AQ15" s="97"/>
    </row>
    <row r="16" spans="1:51" ht="15.6" customHeight="1" x14ac:dyDescent="0.35">
      <c r="A16" s="116">
        <v>11</v>
      </c>
      <c r="B16" s="593"/>
      <c r="C16" s="594"/>
      <c r="D16" s="110">
        <f t="array" ref="D16">SUM(IF(ISBLANK('Assigned, unpublished Codes'!G$6:G$172),0,IF('Assigned, unpublished Codes'!G$6:G$172='Specif. frequency unpublished'!$A16,1,0)))</f>
        <v>0</v>
      </c>
      <c r="E16" s="111" t="str">
        <f>" "&amp;VLOOKUP($A16,[0]!Qualifier,COLUMN(E16)/2+1)</f>
        <v xml:space="preserve"> Citr+Hep </v>
      </c>
      <c r="F16" s="110">
        <f t="array" ref="F16">SUM(IF(ISBLANK('Assigned, unpublished Codes'!H$6:H$172),0,IF('Assigned, unpublished Codes'!H$6:H$172='Specif. frequency unpublished'!$A16,1,0)))</f>
        <v>0</v>
      </c>
      <c r="G16" s="111" t="str">
        <f>" "&amp;VLOOKUP($A16,[0]!Qualifier,COLUMN(G16)/2+1)</f>
        <v xml:space="preserve"> DMSO </v>
      </c>
      <c r="H16" s="110">
        <f t="array" ref="H16">SUM(IF(ISBLANK('Assigned, unpublished Codes'!I$6:I$172),0,IF('Assigned, unpublished Codes'!I$6:I$172='Specif. frequency unpublished'!$A16,1,0)))</f>
        <v>0</v>
      </c>
      <c r="I16" s="111" t="str">
        <f>" "&amp;VLOOKUP($A16,[0]!Qualifier,COLUMN(I16)/2+1)</f>
        <v xml:space="preserve"> </v>
      </c>
      <c r="J16" s="110">
        <f t="array" ref="J16">SUM(IF(ISBLANK('Assigned, unpublished Codes'!J$6:J$172),0,IF('Assigned, unpublished Codes'!J$6:J$172='Specif. frequency unpublished'!$A16,1,0)))</f>
        <v>0</v>
      </c>
      <c r="K16" s="111" t="str">
        <f>" "&amp;VLOOKUP($A16,[0]!Qualifier,COLUMN(K16)/2+1)</f>
        <v xml:space="preserve"> </v>
      </c>
      <c r="L16" s="110">
        <f t="array" ref="L16">SUM(IF(ISBLANK('Assigned, unpublished Codes'!K$6:K$172),0,IF('Assigned, unpublished Codes'!K$6:K$172='Specif. frequency unpublished'!$A16,1,0)))</f>
        <v>0</v>
      </c>
      <c r="M16" s="97" t="str">
        <f>" "&amp;VLOOKUP($A16,[0]!Qualifier,COLUMN(M16)/2+1)</f>
        <v xml:space="preserve"> -45to-35°C </v>
      </c>
      <c r="N16" s="110">
        <f t="array" ref="N16">SUM(IF(ISBLANK('Assigned, unpublished Codes'!L$6:L$172),0,IF('Assigned, unpublished Codes'!L$6:L$172='Specif. frequency unpublished'!$A16,1,0)))</f>
        <v>0</v>
      </c>
      <c r="O16" s="97" t="str">
        <f>" "&amp;VLOOKUP($A16,[0]!Qualifier,COLUMN(O16)/2+1)</f>
        <v xml:space="preserve"> </v>
      </c>
      <c r="P16" s="110">
        <f t="array" ref="P16">SUM(IF(ISBLANK('Assigned, unpublished Codes'!M$6:M$172),0,IF('Assigned, unpublished Codes'!M$6:M$172='Specif. frequency unpublished'!$A16,1,0)))</f>
        <v>0</v>
      </c>
      <c r="Q16" s="111" t="str">
        <f>" "&amp;VLOOKUP($A16,[0]!Qualifier,COLUMN(Q16)/2+1)</f>
        <v xml:space="preserve"> </v>
      </c>
      <c r="R16" s="110">
        <f t="array" ref="R16">SUM(IF(ISBLANK('Assigned, unpublished Codes'!N$6:N$172),0,IF('Assigned, unpublished Codes'!N$6:N$172='Specif. frequency unpublished'!$A16,1,0)))</f>
        <v>0</v>
      </c>
      <c r="S16" s="97" t="str">
        <f>" "&amp;VLOOKUP($A16,[0]!Qualifier,COLUMN(S16)/2+1)</f>
        <v xml:space="preserve"> </v>
      </c>
      <c r="T16" s="110">
        <f t="array" ref="T16">SUM(IF(ISBLANK('Assigned, unpublished Codes'!O$6:O$172),0,IF('Assigned, unpublished Codes'!O$6:O$172='Specif. frequency unpublished'!$A16,1,0)))</f>
        <v>0</v>
      </c>
      <c r="U16" s="111" t="str">
        <f>" "&amp;VLOOKUP($A16,[0]!Qualifier,COLUMN(U16)/2+1)</f>
        <v xml:space="preserve"> </v>
      </c>
      <c r="V16" s="110">
        <f t="array" ref="V16">SUM(IF(ISBLANK('Assigned, unpublished Codes'!P$6:P$172),0,IF('Assigned, unpublished Codes'!P$6:P$172='Specif. frequency unpublished'!$A16,1,0)))</f>
        <v>0</v>
      </c>
      <c r="W16" s="111" t="str">
        <f>" "&amp;VLOOKUP($A16,[0]!Qualifier,COLUMN(W16)/2+1)</f>
        <v xml:space="preserve"> </v>
      </c>
      <c r="X16" s="110">
        <f t="array" ref="X16">SUM(IF(ISBLANK('Assigned, unpublished Codes'!Q$6:Q$172),0,IF('Assigned, unpublished Codes'!Q$6:Q$172='Specif. frequency unpublished'!$A16,1,0)))</f>
        <v>0</v>
      </c>
      <c r="Y16" s="97" t="str">
        <f>" "&amp;VLOOKUP($A16,[0]!Qualifier,COLUMN(Y16)/2+1)</f>
        <v xml:space="preserve"> </v>
      </c>
      <c r="Z16" s="110">
        <f t="array" ref="Z16">SUM(IF(ISBLANK('Assigned, unpublished Codes'!R$6:R$172),0,IF('Assigned, unpublished Codes'!R$6:R$172='Specif. frequency unpublished'!$A16,1,0)))</f>
        <v>0</v>
      </c>
      <c r="AA16" s="111" t="str">
        <f>" "&amp;VLOOKUP($A16,[0]!Qualifier,COLUMN(AA16)/2+1)</f>
        <v xml:space="preserve"> </v>
      </c>
      <c r="AB16" s="110">
        <f t="array" ref="AB16">SUM(IF(ISBLANK('Assigned, unpublished Codes'!S$6:S$172),0,IF('Assigned, unpublished Codes'!S$6:S$172='Specif. frequency unpublished'!$A16,1,0)))</f>
        <v>0</v>
      </c>
      <c r="AC16" s="97" t="str">
        <f>" "&amp;VLOOKUP($A16,[0]!Qualifier,COLUMN(AC16)/2+1)</f>
        <v xml:space="preserve"> </v>
      </c>
      <c r="AD16" s="110">
        <f t="array" ref="AD16">SUM(IF(ISBLANK('Assigned, unpublished Codes'!T$6:T$172),0,IF('Assigned, unpublished Codes'!T$6:T$172='Specif. frequency unpublished'!$A16,1,0)))</f>
        <v>0</v>
      </c>
      <c r="AE16" s="111" t="str">
        <f>" "&amp;VLOOKUP($A16,[0]!Qualifier,COLUMN(AE16)/2+1)</f>
        <v xml:space="preserve"> </v>
      </c>
      <c r="AF16" s="110">
        <f t="array" ref="AF16">SUM(IF(ISBLANK('Assigned, unpublished Codes'!U$6:U$172),0,IF('Assigned, unpublished Codes'!U$6:U$172='Specif. frequency unpublished'!$A16,1,0)))</f>
        <v>0</v>
      </c>
      <c r="AG16" s="97" t="str">
        <f>" "&amp;VLOOKUP($A16,[0]!Qualifier,COLUMN(AG16)/2+1)</f>
        <v xml:space="preserve"> Cryoprdepl </v>
      </c>
      <c r="AH16" s="110">
        <f t="array" ref="AH16">SUM(IF(ISBLANK('Assigned, unpublished Codes'!V$6:V$172),0,IF('Assigned, unpublished Codes'!V$6:V$172='Specif. frequency unpublished'!$A16,1,0)))</f>
        <v>0</v>
      </c>
      <c r="AI16" s="149" t="str">
        <f>" "&amp;VLOOKUP($A16,[0]!Qualifier,COLUMN(AI16)/2+1)</f>
        <v xml:space="preserve"> </v>
      </c>
      <c r="AJ16" s="110">
        <f t="array" ref="AJ16">SUM(IF(ISBLANK('Assigned, unpublished Codes'!W$6:W$172),0,IF('Assigned, unpublished Codes'!W$6:W$172='Specif. frequency unpublished'!$A16,1,0)))</f>
        <v>0</v>
      </c>
      <c r="AK16" s="149" t="str">
        <f>" "&amp;VLOOKUP($A16,[0]!Qualifier,COLUMN(AK16)/2+1)</f>
        <v xml:space="preserve"> Artery</v>
      </c>
      <c r="AL16" s="110">
        <f t="array" ref="AL16">SUM(IF(ISBLANK('Assigned, unpublished Codes'!X$6:X$172),0,IF('Assigned, unpublished Codes'!X$6:X$172='Specif. frequency unpublished'!$A16,1,0)))</f>
        <v>0</v>
      </c>
      <c r="AM16" s="111" t="str">
        <f>" "&amp;VLOOKUP($A16,[0]!Qualifier,COLUMN(AM16)/2+1)</f>
        <v xml:space="preserve"> PAA</v>
      </c>
      <c r="AO16" s="97"/>
      <c r="AP16" s="97"/>
      <c r="AQ16" s="97"/>
    </row>
    <row r="17" spans="1:43" x14ac:dyDescent="0.35">
      <c r="A17" s="116">
        <v>12</v>
      </c>
      <c r="B17" s="593"/>
      <c r="C17" s="594"/>
      <c r="D17" s="110">
        <f t="array" ref="D17">SUM(IF(ISBLANK('Assigned, unpublished Codes'!G$6:G$172),0,IF('Assigned, unpublished Codes'!G$6:G$172='Specif. frequency unpublished'!$A17,1,0)))</f>
        <v>0</v>
      </c>
      <c r="E17" s="111" t="str">
        <f>" "&amp;VLOOKUP($A17,[0]!Qualifier,COLUMN(E17)/2+1)</f>
        <v xml:space="preserve"> ACD+Hep </v>
      </c>
      <c r="F17" s="110">
        <f t="array" ref="F17">SUM(IF(ISBLANK('Assigned, unpublished Codes'!H$6:H$172),0,IF('Assigned, unpublished Codes'!H$6:H$172='Specif. frequency unpublished'!$A17,1,0)))</f>
        <v>0</v>
      </c>
      <c r="G17" s="111" t="str">
        <f>" "&amp;VLOOKUP($A17,[0]!Qualifier,COLUMN(G17)/2+1)</f>
        <v xml:space="preserve"> HES+DMSO </v>
      </c>
      <c r="H17" s="110">
        <f t="array" ref="H17">SUM(IF(ISBLANK('Assigned, unpublished Codes'!I$6:I$172),0,IF('Assigned, unpublished Codes'!I$6:I$172='Specif. frequency unpublished'!$A17,1,0)))</f>
        <v>0</v>
      </c>
      <c r="I17" s="112"/>
      <c r="J17" s="110">
        <f t="array" ref="J17">SUM(IF(ISBLANK('Assigned, unpublished Codes'!J$6:J$172),0,IF('Assigned, unpublished Codes'!J$6:J$172='Specif. frequency unpublished'!$A17,1,0)))</f>
        <v>0</v>
      </c>
      <c r="K17" s="111" t="str">
        <f>" "&amp;VLOOKUP($A17,[0]!Qualifier,COLUMN(K17)/2+1)</f>
        <v xml:space="preserve"> </v>
      </c>
      <c r="L17" s="110">
        <f t="array" ref="L17">SUM(IF(ISBLANK('Assigned, unpublished Codes'!K$6:K$172),0,IF('Assigned, unpublished Codes'!K$6:K$172='Specif. frequency unpublished'!$A17,1,0)))</f>
        <v>0</v>
      </c>
      <c r="M17" s="97" t="str">
        <f>" "&amp;VLOOKUP($A17,[0]!Qualifier,COLUMN(M17)/2+1)</f>
        <v xml:space="preserve"> 1to10°C </v>
      </c>
      <c r="N17" s="110">
        <f t="array" ref="N17">SUM(IF(ISBLANK('Assigned, unpublished Codes'!L$6:L$172),0,IF('Assigned, unpublished Codes'!L$6:L$172='Specif. frequency unpublished'!$A17,1,0)))</f>
        <v>0</v>
      </c>
      <c r="O17" s="97" t="str">
        <f>" "&amp;VLOOKUP($A17,[0]!Qualifier,COLUMN(O17)/2+1)</f>
        <v xml:space="preserve"> </v>
      </c>
      <c r="P17" s="110">
        <f t="array" ref="P17">SUM(IF(ISBLANK('Assigned, unpublished Codes'!M$6:M$172),0,IF('Assigned, unpublished Codes'!M$6:M$172='Specif. frequency unpublished'!$A17,1,0)))</f>
        <v>0</v>
      </c>
      <c r="Q17" s="111" t="str">
        <f>" "&amp;VLOOKUP($A17,[0]!Qualifier,COLUMN(Q17)/2+1)</f>
        <v xml:space="preserve"> </v>
      </c>
      <c r="R17" s="110">
        <f t="array" ref="R17">SUM(IF(ISBLANK('Assigned, unpublished Codes'!N$6:N$172),0,IF('Assigned, unpublished Codes'!N$6:N$172='Specif. frequency unpublished'!$A17,1,0)))</f>
        <v>0</v>
      </c>
      <c r="S17" s="97" t="str">
        <f>" "&amp;VLOOKUP($A17,[0]!Qualifier,COLUMN(S17)/2+1)</f>
        <v xml:space="preserve"> </v>
      </c>
      <c r="T17" s="110">
        <f t="array" ref="T17">SUM(IF(ISBLANK('Assigned, unpublished Codes'!O$6:O$172),0,IF('Assigned, unpublished Codes'!O$6:O$172='Specif. frequency unpublished'!$A17,1,0)))</f>
        <v>0</v>
      </c>
      <c r="U17" s="111" t="str">
        <f>" "&amp;VLOOKUP($A17,[0]!Qualifier,COLUMN(U17)/2+1)</f>
        <v xml:space="preserve"> </v>
      </c>
      <c r="V17" s="110">
        <f t="array" ref="V17">SUM(IF(ISBLANK('Assigned, unpublished Codes'!P$6:P$172),0,IF('Assigned, unpublished Codes'!P$6:P$172='Specif. frequency unpublished'!$A17,1,0)))</f>
        <v>0</v>
      </c>
      <c r="W17" s="111" t="str">
        <f>" "&amp;VLOOKUP($A17,[0]!Qualifier,COLUMN(W17)/2+1)</f>
        <v xml:space="preserve"> </v>
      </c>
      <c r="X17" s="110">
        <f t="array" ref="X17">SUM(IF(ISBLANK('Assigned, unpublished Codes'!Q$6:Q$172),0,IF('Assigned, unpublished Codes'!Q$6:Q$172='Specif. frequency unpublished'!$A17,1,0)))</f>
        <v>0</v>
      </c>
      <c r="Y17" s="97" t="str">
        <f>" "&amp;VLOOKUP($A17,[0]!Qualifier,COLUMN(Y17)/2+1)</f>
        <v xml:space="preserve"> </v>
      </c>
      <c r="Z17" s="110">
        <f t="array" ref="Z17">SUM(IF(ISBLANK('Assigned, unpublished Codes'!R$6:R$172),0,IF('Assigned, unpublished Codes'!R$6:R$172='Specif. frequency unpublished'!$A17,1,0)))</f>
        <v>0</v>
      </c>
      <c r="AA17" s="111" t="str">
        <f>" "&amp;VLOOKUP($A17,[0]!Qualifier,COLUMN(AA17)/2+1)</f>
        <v xml:space="preserve"> </v>
      </c>
      <c r="AB17" s="110">
        <f t="array" ref="AB17">SUM(IF(ISBLANK('Assigned, unpublished Codes'!S$6:S$172),0,IF('Assigned, unpublished Codes'!S$6:S$172='Specif. frequency unpublished'!$A17,1,0)))</f>
        <v>0</v>
      </c>
      <c r="AC17" s="97" t="str">
        <f>" "&amp;VLOOKUP($A17,[0]!Qualifier,COLUMN(AC17)/2+1)</f>
        <v xml:space="preserve"> </v>
      </c>
      <c r="AD17" s="110">
        <f t="array" ref="AD17">SUM(IF(ISBLANK('Assigned, unpublished Codes'!T$6:T$172),0,IF('Assigned, unpublished Codes'!T$6:T$172='Specif. frequency unpublished'!$A17,1,0)))</f>
        <v>0</v>
      </c>
      <c r="AE17" s="111" t="str">
        <f>" "&amp;VLOOKUP($A17,[0]!Qualifier,COLUMN(AE17)/2+1)</f>
        <v xml:space="preserve"> </v>
      </c>
      <c r="AF17" s="110">
        <f t="array" ref="AF17">SUM(IF(ISBLANK('Assigned, unpublished Codes'!U$6:U$172),0,IF('Assigned, unpublished Codes'!U$6:U$172='Specif. frequency unpublished'!$A17,1,0)))</f>
        <v>0</v>
      </c>
      <c r="AG17" s="97" t="str">
        <f>" "&amp;VLOOKUP($A17,[0]!Qualifier,COLUMN(AG17)/2+1)</f>
        <v xml:space="preserve"> ThawCryo </v>
      </c>
      <c r="AH17" s="110">
        <f t="array" ref="AH17">SUM(IF(ISBLANK('Assigned, unpublished Codes'!V$6:V$172),0,IF('Assigned, unpublished Codes'!V$6:V$172='Specif. frequency unpublished'!$A17,1,0)))</f>
        <v>0</v>
      </c>
      <c r="AI17" s="149" t="str">
        <f>" "&amp;VLOOKUP($A17,[0]!Qualifier,COLUMN(AI17)/2+1)</f>
        <v xml:space="preserve"> </v>
      </c>
      <c r="AJ17" s="110">
        <f t="array" ref="AJ17">SUM(IF(ISBLANK('Assigned, unpublished Codes'!W$6:W$172),0,IF('Assigned, unpublished Codes'!W$6:W$172='Specif. frequency unpublished'!$A17,1,0)))</f>
        <v>0</v>
      </c>
      <c r="AK17" s="149" t="str">
        <f>" "&amp;VLOOKUP($A17,[0]!Qualifier,COLUMN(AK17)/2+1)</f>
        <v xml:space="preserve"> </v>
      </c>
      <c r="AL17" s="110">
        <f t="array" ref="AL17">SUM(IF(ISBLANK('Assigned, unpublished Codes'!X$6:X$172),0,IF('Assigned, unpublished Codes'!X$6:X$172='Specif. frequency unpublished'!$A17,1,0)))</f>
        <v>0</v>
      </c>
      <c r="AM17" s="111" t="str">
        <f>" "&amp;VLOOKUP($A17,[0]!Qualifier,COLUMN(AM17)/2+1)</f>
        <v xml:space="preserve"> Past</v>
      </c>
      <c r="AO17" s="97"/>
      <c r="AP17" s="97"/>
      <c r="AQ17" s="97"/>
    </row>
    <row r="18" spans="1:43" x14ac:dyDescent="0.35">
      <c r="A18" s="116">
        <v>13</v>
      </c>
      <c r="B18" s="110">
        <f t="array" ref="B18">SUM(IF('Codes published on the homepage'!E19:E535='Specif. frequency unpublished'!$A18,1,0))</f>
        <v>0</v>
      </c>
      <c r="C18" s="112"/>
      <c r="D18" s="110">
        <f t="array" ref="D18">SUM(IF(ISBLANK('Assigned, unpublished Codes'!G$6:G$172),0,IF('Assigned, unpublished Codes'!G$6:G$172='Specif. frequency unpublished'!$A18,1,0)))</f>
        <v>0</v>
      </c>
      <c r="E18" s="111" t="str">
        <f>" "&amp;VLOOKUP($A18,[0]!Qualifier,COLUMN(E18)/2+1)</f>
        <v xml:space="preserve"> &lt;not in use&gt;</v>
      </c>
      <c r="F18" s="110">
        <f t="array" ref="F18">SUM(IF(ISBLANK('Assigned, unpublished Codes'!H$6:H$172),0,IF('Assigned, unpublished Codes'!H$6:H$172='Specif. frequency unpublished'!$A18,1,0)))</f>
        <v>0</v>
      </c>
      <c r="G18" s="111" t="str">
        <f>" "&amp;VLOOKUP($A18,[0]!Qualifier,COLUMN(G18)/2+1)</f>
        <v xml:space="preserve"> PAS2</v>
      </c>
      <c r="H18" s="110">
        <f t="array" ref="H18">SUM(IF(ISBLANK('Assigned, unpublished Codes'!I$6:I$172),0,IF('Assigned, unpublished Codes'!I$6:I$172='Specif. frequency unpublished'!$A18,1,0)))</f>
        <v>0</v>
      </c>
      <c r="I18" s="112"/>
      <c r="J18" s="110">
        <f t="array" ref="J18">SUM(IF(ISBLANK('Assigned, unpublished Codes'!J$6:J$172),0,IF('Assigned, unpublished Codes'!J$6:J$172='Specif. frequency unpublished'!$A18,1,0)))</f>
        <v>0</v>
      </c>
      <c r="K18" s="111" t="str">
        <f>" "&amp;VLOOKUP($A18,[0]!Qualifier,COLUMN(K18)/2+1)</f>
        <v xml:space="preserve"> </v>
      </c>
      <c r="L18" s="110">
        <f t="array" ref="L18">SUM(IF(ISBLANK('Assigned, unpublished Codes'!K$6:K$172),0,IF('Assigned, unpublished Codes'!K$6:K$172='Specif. frequency unpublished'!$A18,1,0)))</f>
        <v>0</v>
      </c>
      <c r="M18" s="97" t="str">
        <f>" "&amp;VLOOKUP($A18,[0]!Qualifier,COLUMN(M18)/2+1)</f>
        <v xml:space="preserve"> RoomT</v>
      </c>
      <c r="N18" s="110">
        <f t="array" ref="N18">SUM(IF(ISBLANK('Assigned, unpublished Codes'!L$6:L$172),0,IF('Assigned, unpublished Codes'!L$6:L$172='Specif. frequency unpublished'!$A18,1,0)))</f>
        <v>0</v>
      </c>
      <c r="O18" s="97" t="str">
        <f>" "&amp;VLOOKUP($A18,[0]!Qualifier,COLUMN(O18)/2+1)</f>
        <v xml:space="preserve"> </v>
      </c>
      <c r="P18" s="110">
        <f t="array" ref="P18">SUM(IF(ISBLANK('Assigned, unpublished Codes'!M$6:M$172),0,IF('Assigned, unpublished Codes'!M$6:M$172='Specif. frequency unpublished'!$A18,1,0)))</f>
        <v>0</v>
      </c>
      <c r="Q18" s="111" t="str">
        <f>" "&amp;VLOOKUP($A18,[0]!Qualifier,COLUMN(Q18)/2+1)</f>
        <v xml:space="preserve"> </v>
      </c>
      <c r="R18" s="110">
        <f t="array" ref="R18">SUM(IF(ISBLANK('Assigned, unpublished Codes'!N$6:N$172),0,IF('Assigned, unpublished Codes'!N$6:N$172='Specif. frequency unpublished'!$A18,1,0)))</f>
        <v>0</v>
      </c>
      <c r="S18" s="97" t="str">
        <f>" "&amp;VLOOKUP($A18,[0]!Qualifier,COLUMN(S18)/2+1)</f>
        <v xml:space="preserve"> </v>
      </c>
      <c r="T18" s="110">
        <f t="array" ref="T18">SUM(IF(ISBLANK('Assigned, unpublished Codes'!O$6:O$172),0,IF('Assigned, unpublished Codes'!O$6:O$172='Specif. frequency unpublished'!$A18,1,0)))</f>
        <v>0</v>
      </c>
      <c r="U18" s="111" t="str">
        <f>" "&amp;VLOOKUP($A18,[0]!Qualifier,COLUMN(U18)/2+1)</f>
        <v xml:space="preserve"> </v>
      </c>
      <c r="V18" s="110">
        <f t="array" ref="V18">SUM(IF(ISBLANK('Assigned, unpublished Codes'!P$6:P$172),0,IF('Assigned, unpublished Codes'!P$6:P$172='Specif. frequency unpublished'!$A18,1,0)))</f>
        <v>0</v>
      </c>
      <c r="W18" s="111" t="str">
        <f>" "&amp;VLOOKUP($A18,[0]!Qualifier,COLUMN(W18)/2+1)</f>
        <v xml:space="preserve"> </v>
      </c>
      <c r="X18" s="110">
        <f t="array" ref="X18">SUM(IF(ISBLANK('Assigned, unpublished Codes'!Q$6:Q$172),0,IF('Assigned, unpublished Codes'!Q$6:Q$172='Specif. frequency unpublished'!$A18,1,0)))</f>
        <v>0</v>
      </c>
      <c r="Y18" s="97" t="str">
        <f>" "&amp;VLOOKUP($A18,[0]!Qualifier,COLUMN(Y18)/2+1)</f>
        <v xml:space="preserve"> </v>
      </c>
      <c r="Z18" s="110">
        <f t="array" ref="Z18">SUM(IF(ISBLANK('Assigned, unpublished Codes'!R$6:R$172),0,IF('Assigned, unpublished Codes'!R$6:R$172='Specif. frequency unpublished'!$A18,1,0)))</f>
        <v>0</v>
      </c>
      <c r="AA18" s="111" t="str">
        <f>" "&amp;VLOOKUP($A18,[0]!Qualifier,COLUMN(AA18)/2+1)</f>
        <v xml:space="preserve"> </v>
      </c>
      <c r="AB18" s="110">
        <f t="array" ref="AB18">SUM(IF(ISBLANK('Assigned, unpublished Codes'!S$6:S$172),0,IF('Assigned, unpublished Codes'!S$6:S$172='Specif. frequency unpublished'!$A18,1,0)))</f>
        <v>0</v>
      </c>
      <c r="AC18" s="97" t="str">
        <f>" "&amp;VLOOKUP($A18,[0]!Qualifier,COLUMN(AC18)/2+1)</f>
        <v xml:space="preserve"> </v>
      </c>
      <c r="AD18" s="110">
        <f t="array" ref="AD18">SUM(IF(ISBLANK('Assigned, unpublished Codes'!T$6:T$172),0,IF('Assigned, unpublished Codes'!T$6:T$172='Specif. frequency unpublished'!$A18,1,0)))</f>
        <v>0</v>
      </c>
      <c r="AE18" s="111" t="str">
        <f>" "&amp;VLOOKUP($A18,[0]!Qualifier,COLUMN(AE18)/2+1)</f>
        <v xml:space="preserve"> </v>
      </c>
      <c r="AF18" s="110">
        <f t="array" ref="AF18">SUM(IF(ISBLANK('Assigned, unpublished Codes'!U$6:U$172),0,IF('Assigned, unpublished Codes'!U$6:U$172='Specif. frequency unpublished'!$A18,1,0)))</f>
        <v>0</v>
      </c>
      <c r="AG18" s="97" t="str">
        <f>" "&amp;VLOOKUP($A18,[0]!Qualifier,COLUMN(AG18)/2+1)</f>
        <v xml:space="preserve"> BM-RBC</v>
      </c>
      <c r="AH18" s="110">
        <f t="array" ref="AH18">SUM(IF(ISBLANK('Assigned, unpublished Codes'!V$6:V$172),0,IF('Assigned, unpublished Codes'!V$6:V$172='Specif. frequency unpublished'!$A18,1,0)))</f>
        <v>0</v>
      </c>
      <c r="AI18" s="149" t="str">
        <f>" "&amp;VLOOKUP($A18,[0]!Qualifier,COLUMN(AI18)/2+1)</f>
        <v xml:space="preserve"> </v>
      </c>
      <c r="AJ18" s="110">
        <f t="array" ref="AJ18">SUM(IF(ISBLANK('Assigned, unpublished Codes'!W$6:W$172),0,IF('Assigned, unpublished Codes'!W$6:W$172='Specif. frequency unpublished'!$A18,1,0)))</f>
        <v>0</v>
      </c>
      <c r="AK18" s="149" t="str">
        <f>" "&amp;VLOOKUP($A18,[0]!Qualifier,COLUMN(AK18)/2+1)</f>
        <v xml:space="preserve"> Vein</v>
      </c>
      <c r="AL18" s="110">
        <f t="array" ref="AL18">SUM(IF(ISBLANK('Assigned, unpublished Codes'!X$6:X$172),0,IF('Assigned, unpublished Codes'!X$6:X$172='Specif. frequency unpublished'!$A18,1,0)))</f>
        <v>0</v>
      </c>
      <c r="AM18" s="111" t="str">
        <f>" "&amp;VLOOKUP($A18,[0]!Qualifier,COLUMN(AM18)/2+1)</f>
        <v xml:space="preserve"> </v>
      </c>
      <c r="AO18" s="97"/>
      <c r="AP18" s="97"/>
      <c r="AQ18" s="97"/>
    </row>
    <row r="19" spans="1:43" x14ac:dyDescent="0.35">
      <c r="A19" s="116">
        <v>14</v>
      </c>
      <c r="B19" s="110">
        <f t="array" ref="B19">SUM(IF('Codes published on the homepage'!E20:E536='Specif. frequency unpublished'!$A19,1,0))</f>
        <v>0</v>
      </c>
      <c r="C19" s="112"/>
      <c r="D19" s="110">
        <f t="array" ref="D19">SUM(IF(ISBLANK('Assigned, unpublished Codes'!G$6:G$172),0,IF('Assigned, unpublished Codes'!G$6:G$172='Specif. frequency unpublished'!$A19,1,0)))</f>
        <v>0</v>
      </c>
      <c r="E19" s="111" t="str">
        <f>" "&amp;VLOOKUP($A19,[0]!Qualifier,COLUMN(E19)/2+1)</f>
        <v xml:space="preserve"> EDTA </v>
      </c>
      <c r="F19" s="110">
        <f t="array" ref="F19">SUM(IF(ISBLANK('Assigned, unpublished Codes'!H$6:H$172),0,IF('Assigned, unpublished Codes'!H$6:H$172='Specif. frequency unpublished'!$A19,1,0)))</f>
        <v>0</v>
      </c>
      <c r="G19" s="111" t="str">
        <f>" "&amp;VLOOKUP($A19,[0]!Qualifier,COLUMN(G19)/2+1)</f>
        <v xml:space="preserve"> PAS </v>
      </c>
      <c r="H19" s="110">
        <f t="array" ref="H19">SUM(IF(ISBLANK('Assigned, unpublished Codes'!I$6:I$172),0,IF('Assigned, unpublished Codes'!I$6:I$172='Specif. frequency unpublished'!$A19,1,0)))</f>
        <v>0</v>
      </c>
      <c r="I19" s="112"/>
      <c r="J19" s="110">
        <f t="array" ref="J19">SUM(IF(ISBLANK('Assigned, unpublished Codes'!J$6:J$172),0,IF('Assigned, unpublished Codes'!J$6:J$172='Specif. frequency unpublished'!$A19,1,0)))</f>
        <v>0</v>
      </c>
      <c r="K19" s="111" t="str">
        <f>" "&amp;VLOOKUP($A19,[0]!Qualifier,COLUMN(K19)/2+1)</f>
        <v xml:space="preserve"> </v>
      </c>
      <c r="L19" s="110">
        <f t="array" ref="L19">SUM(IF(ISBLANK('Assigned, unpublished Codes'!K$6:K$172),0,IF('Assigned, unpublished Codes'!K$6:K$172='Specif. frequency unpublished'!$A19,1,0)))</f>
        <v>0</v>
      </c>
      <c r="M19" s="97" t="str">
        <f>" "&amp;VLOOKUP($A19,[0]!Qualifier,COLUMN(M19)/2+1)</f>
        <v xml:space="preserve"> 5to30°C </v>
      </c>
      <c r="N19" s="110">
        <f t="array" ref="N19">SUM(IF(ISBLANK('Assigned, unpublished Codes'!L$6:L$172),0,IF('Assigned, unpublished Codes'!L$6:L$172='Specif. frequency unpublished'!$A19,1,0)))</f>
        <v>0</v>
      </c>
      <c r="O19" s="97" t="str">
        <f>" "&amp;VLOOKUP($A19,[0]!Qualifier,COLUMN(O19)/2+1)</f>
        <v xml:space="preserve"> </v>
      </c>
      <c r="P19" s="110">
        <f t="array" ref="P19">SUM(IF(ISBLANK('Assigned, unpublished Codes'!M$6:M$172),0,IF('Assigned, unpublished Codes'!M$6:M$172='Specif. frequency unpublished'!$A19,1,0)))</f>
        <v>0</v>
      </c>
      <c r="Q19" s="111" t="str">
        <f>" "&amp;VLOOKUP($A19,[0]!Qualifier,COLUMN(Q19)/2+1)</f>
        <v xml:space="preserve"> </v>
      </c>
      <c r="R19" s="110">
        <f t="array" ref="R19">SUM(IF(ISBLANK('Assigned, unpublished Codes'!N$6:N$172),0,IF('Assigned, unpublished Codes'!N$6:N$172='Specif. frequency unpublished'!$A19,1,0)))</f>
        <v>0</v>
      </c>
      <c r="S19" s="97" t="str">
        <f>" "&amp;VLOOKUP($A19,[0]!Qualifier,COLUMN(S19)/2+1)</f>
        <v xml:space="preserve"> </v>
      </c>
      <c r="T19" s="110">
        <f t="array" ref="T19">SUM(IF(ISBLANK('Assigned, unpublished Codes'!O$6:O$172),0,IF('Assigned, unpublished Codes'!O$6:O$172='Specif. frequency unpublished'!$A19,1,0)))</f>
        <v>0</v>
      </c>
      <c r="U19" s="111" t="str">
        <f>" "&amp;VLOOKUP($A19,[0]!Qualifier,COLUMN(U19)/2+1)</f>
        <v xml:space="preserve"> </v>
      </c>
      <c r="V19" s="110">
        <f t="array" ref="V19">SUM(IF(ISBLANK('Assigned, unpublished Codes'!P$6:P$172),0,IF('Assigned, unpublished Codes'!P$6:P$172='Specif. frequency unpublished'!$A19,1,0)))</f>
        <v>0</v>
      </c>
      <c r="W19" s="111" t="str">
        <f>" "&amp;VLOOKUP($A19,[0]!Qualifier,COLUMN(W19)/2+1)</f>
        <v xml:space="preserve"> </v>
      </c>
      <c r="X19" s="110">
        <f t="array" ref="X19">SUM(IF(ISBLANK('Assigned, unpublished Codes'!Q$6:Q$172),0,IF('Assigned, unpublished Codes'!Q$6:Q$172='Specif. frequency unpublished'!$A19,1,0)))</f>
        <v>0</v>
      </c>
      <c r="Y19" s="97" t="str">
        <f>" "&amp;VLOOKUP($A19,[0]!Qualifier,COLUMN(Y19)/2+1)</f>
        <v xml:space="preserve"> </v>
      </c>
      <c r="Z19" s="110">
        <f t="array" ref="Z19">SUM(IF(ISBLANK('Assigned, unpublished Codes'!R$6:R$172),0,IF('Assigned, unpublished Codes'!R$6:R$172='Specif. frequency unpublished'!$A19,1,0)))</f>
        <v>0</v>
      </c>
      <c r="AA19" s="111" t="str">
        <f>" "&amp;VLOOKUP($A19,[0]!Qualifier,COLUMN(AA19)/2+1)</f>
        <v xml:space="preserve"> </v>
      </c>
      <c r="AB19" s="110">
        <f t="array" ref="AB19">SUM(IF(ISBLANK('Assigned, unpublished Codes'!S$6:S$172),0,IF('Assigned, unpublished Codes'!S$6:S$172='Specif. frequency unpublished'!$A19,1,0)))</f>
        <v>0</v>
      </c>
      <c r="AC19" s="97" t="str">
        <f>" "&amp;VLOOKUP($A19,[0]!Qualifier,COLUMN(AC19)/2+1)</f>
        <v xml:space="preserve"> </v>
      </c>
      <c r="AD19" s="110">
        <f t="array" ref="AD19">SUM(IF(ISBLANK('Assigned, unpublished Codes'!T$6:T$172),0,IF('Assigned, unpublished Codes'!T$6:T$172='Specif. frequency unpublished'!$A19,1,0)))</f>
        <v>0</v>
      </c>
      <c r="AE19" s="111" t="str">
        <f>" "&amp;VLOOKUP($A19,[0]!Qualifier,COLUMN(AE19)/2+1)</f>
        <v xml:space="preserve"> </v>
      </c>
      <c r="AF19" s="110">
        <f t="array" ref="AF19">SUM(IF(ISBLANK('Assigned, unpublished Codes'!U$6:U$172),0,IF('Assigned, unpublished Codes'!U$6:U$172='Specif. frequency unpublished'!$A19,1,0)))</f>
        <v>0</v>
      </c>
      <c r="AG19" s="97" t="str">
        <f>" "&amp;VLOOKUP($A19,[0]!Qualifier,COLUMN(AG19)/2+1)</f>
        <v xml:space="preserve"> EDTA-Pl </v>
      </c>
      <c r="AH19" s="110">
        <f t="array" ref="AH19">SUM(IF(ISBLANK('Assigned, unpublished Codes'!V$6:V$172),0,IF('Assigned, unpublished Codes'!V$6:V$172='Specif. frequency unpublished'!$A19,1,0)))</f>
        <v>0</v>
      </c>
      <c r="AI19" s="149" t="str">
        <f>" "&amp;VLOOKUP($A19,[0]!Qualifier,COLUMN(AI19)/2+1)</f>
        <v xml:space="preserve"> </v>
      </c>
      <c r="AJ19" s="110">
        <f t="array" ref="AJ19">SUM(IF(ISBLANK('Assigned, unpublished Codes'!W$6:W$172),0,IF('Assigned, unpublished Codes'!W$6:W$172='Specif. frequency unpublished'!$A19,1,0)))</f>
        <v>0</v>
      </c>
      <c r="AK19" s="149" t="str">
        <f>" "&amp;VLOOKUP($A19,[0]!Qualifier,COLUMN(AK19)/2+1)</f>
        <v xml:space="preserve"> Aorta</v>
      </c>
      <c r="AL19" s="110">
        <f t="array" ref="AL19">SUM(IF(ISBLANK('Assigned, unpublished Codes'!X$6:X$172),0,IF('Assigned, unpublished Codes'!X$6:X$172='Specif. frequency unpublished'!$A19,1,0)))</f>
        <v>0</v>
      </c>
      <c r="AM19" s="111" t="str">
        <f>" "&amp;VLOOKUP($A19,[0]!Qualifier,COLUMN(AM19)/2+1)</f>
        <v xml:space="preserve"> </v>
      </c>
    </row>
    <row r="20" spans="1:43" x14ac:dyDescent="0.35">
      <c r="A20" s="116">
        <v>15</v>
      </c>
      <c r="B20" s="110">
        <f t="array" ref="B20">SUM(IF('Codes published on the homepage'!E21:E537='Specif. frequency unpublished'!$A20,1,0))</f>
        <v>0</v>
      </c>
      <c r="C20" s="112"/>
      <c r="D20" s="110">
        <f t="array" ref="D20">SUM(IF(ISBLANK('Assigned, unpublished Codes'!G$6:G$172),0,IF('Assigned, unpublished Codes'!G$6:G$172='Specif. frequency unpublished'!$A20,1,0)))</f>
        <v>0</v>
      </c>
      <c r="E20" s="111" t="str">
        <f>" "&amp;VLOOKUP($A20,[0]!Qualifier,COLUMN(E20)/2+1)</f>
        <v xml:space="preserve"> </v>
      </c>
      <c r="F20" s="110">
        <f t="array" ref="F20">SUM(IF(ISBLANK('Assigned, unpublished Codes'!H$6:H$172),0,IF('Assigned, unpublished Codes'!H$6:H$172='Specif. frequency unpublished'!$A20,1,0)))</f>
        <v>0</v>
      </c>
      <c r="G20" s="111" t="str">
        <f>" "&amp;VLOOKUP($A20,[0]!Qualifier,COLUMN(G20)/2+1)</f>
        <v xml:space="preserve"> PAS3</v>
      </c>
      <c r="H20" s="110">
        <f t="array" ref="H20">SUM(IF(ISBLANK('Assigned, unpublished Codes'!I$6:I$172),0,IF('Assigned, unpublished Codes'!I$6:I$172='Specif. frequency unpublished'!$A20,1,0)))</f>
        <v>0</v>
      </c>
      <c r="I20" s="112"/>
      <c r="J20" s="110">
        <f t="array" ref="J20">SUM(IF(ISBLANK('Assigned, unpublished Codes'!J$6:J$172),0,IF('Assigned, unpublished Codes'!J$6:J$172='Specif. frequency unpublished'!$A20,1,0)))</f>
        <v>0</v>
      </c>
      <c r="K20" s="111" t="str">
        <f>" "&amp;VLOOKUP($A20,[0]!Qualifier,COLUMN(K20)/2+1)</f>
        <v xml:space="preserve"> </v>
      </c>
      <c r="L20" s="110">
        <f t="array" ref="L20">SUM(IF(ISBLANK('Assigned, unpublished Codes'!K$6:K$172),0,IF('Assigned, unpublished Codes'!K$6:K$172='Specif. frequency unpublished'!$A20,1,0)))</f>
        <v>0</v>
      </c>
      <c r="M20" s="97" t="str">
        <f>" "&amp;VLOOKUP($A20,[0]!Qualifier,COLUMN(M20)/2+1)</f>
        <v xml:space="preserve"> ≤-20°C </v>
      </c>
      <c r="N20" s="110">
        <f t="array" ref="N20">SUM(IF(ISBLANK('Assigned, unpublished Codes'!L$6:L$172),0,IF('Assigned, unpublished Codes'!L$6:L$172='Specif. frequency unpublished'!$A20,1,0)))</f>
        <v>0</v>
      </c>
      <c r="O20" s="111"/>
      <c r="P20" s="110">
        <f t="array" ref="P20">SUM(IF(ISBLANK('Assigned, unpublished Codes'!M$6:M$172),0,IF('Assigned, unpublished Codes'!M$6:M$172='Specif. frequency unpublished'!$A20,1,0)))</f>
        <v>0</v>
      </c>
      <c r="Q20" s="111" t="str">
        <f>" "&amp;VLOOKUP($A20,[0]!Qualifier,COLUMN(Q20)/2+1)</f>
        <v xml:space="preserve"> </v>
      </c>
      <c r="R20" s="110">
        <f t="array" ref="R20">SUM(IF(ISBLANK('Assigned, unpublished Codes'!N$6:N$172),0,IF('Assigned, unpublished Codes'!N$6:N$172='Specif. frequency unpublished'!$A20,1,0)))</f>
        <v>0</v>
      </c>
      <c r="S20" s="97" t="str">
        <f>" "&amp;VLOOKUP($A20,[0]!Qualifier,COLUMN(S20)/2+1)</f>
        <v xml:space="preserve"> </v>
      </c>
      <c r="T20" s="110">
        <f t="array" ref="T20">SUM(IF(ISBLANK('Assigned, unpublished Codes'!O$6:O$172),0,IF('Assigned, unpublished Codes'!O$6:O$172='Specif. frequency unpublished'!$A20,1,0)))</f>
        <v>0</v>
      </c>
      <c r="U20" s="111" t="str">
        <f>" "&amp;VLOOKUP($A20,[0]!Qualifier,COLUMN(U20)/2+1)</f>
        <v xml:space="preserve"> </v>
      </c>
      <c r="V20" s="110">
        <f t="array" ref="V20">SUM(IF(ISBLANK('Assigned, unpublished Codes'!P$6:P$172),0,IF('Assigned, unpublished Codes'!P$6:P$172='Specif. frequency unpublished'!$A20,1,0)))</f>
        <v>0</v>
      </c>
      <c r="W20" s="111" t="str">
        <f>" "&amp;VLOOKUP($A20,[0]!Qualifier,COLUMN(W20)/2+1)</f>
        <v xml:space="preserve"> </v>
      </c>
      <c r="X20" s="110">
        <f t="array" ref="X20">SUM(IF(ISBLANK('Assigned, unpublished Codes'!Q$6:Q$172),0,IF('Assigned, unpublished Codes'!Q$6:Q$172='Specif. frequency unpublished'!$A20,1,0)))</f>
        <v>0</v>
      </c>
      <c r="Y20" s="97" t="str">
        <f>" "&amp;VLOOKUP($A20,[0]!Qualifier,COLUMN(Y20)/2+1)</f>
        <v xml:space="preserve"> </v>
      </c>
      <c r="Z20" s="110">
        <f t="array" ref="Z20">SUM(IF(ISBLANK('Assigned, unpublished Codes'!R$6:R$172),0,IF('Assigned, unpublished Codes'!R$6:R$172='Specif. frequency unpublished'!$A20,1,0)))</f>
        <v>0</v>
      </c>
      <c r="AA20" s="111" t="str">
        <f>" "&amp;VLOOKUP($A20,[0]!Qualifier,COLUMN(AA20)/2+1)</f>
        <v xml:space="preserve"> </v>
      </c>
      <c r="AB20" s="110">
        <f t="array" ref="AB20">SUM(IF(ISBLANK('Assigned, unpublished Codes'!S$6:S$172),0,IF('Assigned, unpublished Codes'!S$6:S$172='Specif. frequency unpublished'!$A20,1,0)))</f>
        <v>0</v>
      </c>
      <c r="AC20" s="97" t="str">
        <f>" "&amp;VLOOKUP($A20,[0]!Qualifier,COLUMN(AC20)/2+1)</f>
        <v xml:space="preserve"> </v>
      </c>
      <c r="AD20" s="110">
        <f t="array" ref="AD20">SUM(IF(ISBLANK('Assigned, unpublished Codes'!T$6:T$172),0,IF('Assigned, unpublished Codes'!T$6:T$172='Specif. frequency unpublished'!$A20,1,0)))</f>
        <v>0</v>
      </c>
      <c r="AE20" s="111" t="str">
        <f>" "&amp;VLOOKUP($A20,[0]!Qualifier,COLUMN(AE20)/2+1)</f>
        <v xml:space="preserve"> </v>
      </c>
      <c r="AF20" s="110">
        <f t="array" ref="AF20">SUM(IF(ISBLANK('Assigned, unpublished Codes'!U$6:U$172),0,IF('Assigned, unpublished Codes'!U$6:U$172='Specif. frequency unpublished'!$A20,1,0)))</f>
        <v>0</v>
      </c>
      <c r="AG20" s="97" t="str">
        <f>" "&amp;VLOOKUP($A20,[0]!Qualifier,COLUMN(AG20)/2+1)</f>
        <v xml:space="preserve"> CB-RBC </v>
      </c>
      <c r="AH20" s="110">
        <f t="array" ref="AH20">SUM(IF(ISBLANK('Assigned, unpublished Codes'!V$6:V$172),0,IF('Assigned, unpublished Codes'!V$6:V$172='Specif. frequency unpublished'!$A20,1,0)))</f>
        <v>0</v>
      </c>
      <c r="AI20" s="149" t="str">
        <f>" "&amp;VLOOKUP($A20,[0]!Qualifier,COLUMN(AI20)/2+1)</f>
        <v xml:space="preserve"> </v>
      </c>
      <c r="AJ20" s="110">
        <f t="array" ref="AJ20">SUM(IF(ISBLANK('Assigned, unpublished Codes'!W$6:W$172),0,IF('Assigned, unpublished Codes'!W$6:W$172='Specif. frequency unpublished'!$A20,1,0)))</f>
        <v>0</v>
      </c>
      <c r="AK20" s="149" t="str">
        <f>" "&amp;VLOOKUP($A20,[0]!Qualifier,COLUMN(AK20)/2+1)</f>
        <v xml:space="preserve"> </v>
      </c>
      <c r="AL20" s="110">
        <f t="array" ref="AL20">SUM(IF(ISBLANK('Assigned, unpublished Codes'!X$6:X$172),0,IF('Assigned, unpublished Codes'!X$6:X$172='Specif. frequency unpublished'!$A20,1,0)))</f>
        <v>0</v>
      </c>
      <c r="AM20" s="111" t="str">
        <f>" "&amp;VLOOKUP($A20,[0]!Qualifier,COLUMN(AM20)/2+1)</f>
        <v xml:space="preserve"> </v>
      </c>
    </row>
    <row r="21" spans="1:43" x14ac:dyDescent="0.35">
      <c r="A21" s="116">
        <v>16</v>
      </c>
      <c r="B21" s="110">
        <f t="array" ref="B21">SUM(IF('Codes published on the homepage'!E22:E538='Specif. frequency unpublished'!$A21,1,0))</f>
        <v>0</v>
      </c>
      <c r="C21" s="112"/>
      <c r="D21" s="110">
        <f t="array" ref="D21">SUM(IF(ISBLANK('Assigned, unpublished Codes'!G$6:G$172),0,IF('Assigned, unpublished Codes'!G$6:G$172='Specif. frequency unpublished'!$A21,1,0)))</f>
        <v>0</v>
      </c>
      <c r="E21" s="111" t="str">
        <f>" "&amp;VLOOKUP($A21,[0]!Qualifier,COLUMN(E21)/2+1)</f>
        <v xml:space="preserve"> </v>
      </c>
      <c r="F21" s="110">
        <f t="array" ref="F21">SUM(IF(ISBLANK('Assigned, unpublished Codes'!H$6:H$172),0,IF('Assigned, unpublished Codes'!H$6:H$172='Specif. frequency unpublished'!$A21,1,0)))</f>
        <v>0</v>
      </c>
      <c r="G21" s="111" t="str">
        <f>" "&amp;VLOOKUP($A21,[0]!Qualifier,COLUMN(G21)/2+1)</f>
        <v xml:space="preserve"> PAS3M </v>
      </c>
      <c r="H21" s="110">
        <f t="array" ref="H21">SUM(IF(ISBLANK('Assigned, unpublished Codes'!I$6:I$172),0,IF('Assigned, unpublished Codes'!I$6:I$172='Specif. frequency unpublished'!$A21,1,0)))</f>
        <v>0</v>
      </c>
      <c r="I21" s="112"/>
      <c r="J21" s="110">
        <f t="array" ref="J21">SUM(IF(ISBLANK('Assigned, unpublished Codes'!J$6:J$172),0,IF('Assigned, unpublished Codes'!J$6:J$172='Specif. frequency unpublished'!$A21,1,0)))</f>
        <v>0</v>
      </c>
      <c r="K21" s="111" t="str">
        <f>" "&amp;VLOOKUP($A21,[0]!Qualifier,COLUMN(K21)/2+1)</f>
        <v xml:space="preserve"> </v>
      </c>
      <c r="L21" s="110">
        <f t="array" ref="L21">SUM(IF(ISBLANK('Assigned, unpublished Codes'!K$6:K$172),0,IF('Assigned, unpublished Codes'!K$6:K$172='Specif. frequency unpublished'!$A21,1,0)))</f>
        <v>0</v>
      </c>
      <c r="M21" s="97" t="str">
        <f>" "&amp;VLOOKUP($A21,[0]!Qualifier,COLUMN(M21)/2+1)</f>
        <v xml:space="preserve"> ≤-80°C </v>
      </c>
      <c r="N21" s="110">
        <f t="array" ref="N21">SUM(IF(ISBLANK('Assigned, unpublished Codes'!L$6:L$172),0,IF('Assigned, unpublished Codes'!L$6:L$172='Specif. frequency unpublished'!$A21,1,0)))</f>
        <v>0</v>
      </c>
      <c r="O21" s="111"/>
      <c r="P21" s="110">
        <f t="array" ref="P21">SUM(IF(ISBLANK('Assigned, unpublished Codes'!M$6:M$172),0,IF('Assigned, unpublished Codes'!M$6:M$172='Specif. frequency unpublished'!$A21,1,0)))</f>
        <v>0</v>
      </c>
      <c r="Q21" s="111" t="str">
        <f>" "&amp;VLOOKUP($A21,[0]!Qualifier,COLUMN(Q21)/2+1)</f>
        <v xml:space="preserve"> </v>
      </c>
      <c r="R21" s="110">
        <f t="array" ref="R21">SUM(IF(ISBLANK('Assigned, unpublished Codes'!N$6:N$172),0,IF('Assigned, unpublished Codes'!N$6:N$172='Specif. frequency unpublished'!$A21,1,0)))</f>
        <v>0</v>
      </c>
      <c r="S21" s="97" t="str">
        <f>" "&amp;VLOOKUP($A21,[0]!Qualifier,COLUMN(S21)/2+1)</f>
        <v xml:space="preserve"> </v>
      </c>
      <c r="T21" s="110">
        <f t="array" ref="T21">SUM(IF(ISBLANK('Assigned, unpublished Codes'!O$6:O$172),0,IF('Assigned, unpublished Codes'!O$6:O$172='Specif. frequency unpublished'!$A21,1,0)))</f>
        <v>0</v>
      </c>
      <c r="U21" s="111" t="str">
        <f>" "&amp;VLOOKUP($A21,[0]!Qualifier,COLUMN(U21)/2+1)</f>
        <v xml:space="preserve"> </v>
      </c>
      <c r="V21" s="110">
        <f t="array" ref="V21">SUM(IF(ISBLANK('Assigned, unpublished Codes'!P$6:P$172),0,IF('Assigned, unpublished Codes'!P$6:P$172='Specif. frequency unpublished'!$A21,1,0)))</f>
        <v>0</v>
      </c>
      <c r="W21" s="111" t="str">
        <f>" "&amp;VLOOKUP($A21,[0]!Qualifier,COLUMN(W21)/2+1)</f>
        <v xml:space="preserve"> </v>
      </c>
      <c r="X21" s="110">
        <f t="array" ref="X21">SUM(IF(ISBLANK('Assigned, unpublished Codes'!Q$6:Q$172),0,IF('Assigned, unpublished Codes'!Q$6:Q$172='Specif. frequency unpublished'!$A21,1,0)))</f>
        <v>0</v>
      </c>
      <c r="Y21" s="97" t="str">
        <f>" "&amp;VLOOKUP($A21,[0]!Qualifier,COLUMN(Y21)/2+1)</f>
        <v xml:space="preserve"> </v>
      </c>
      <c r="Z21" s="110">
        <f t="array" ref="Z21">SUM(IF(ISBLANK('Assigned, unpublished Codes'!R$6:R$172),0,IF('Assigned, unpublished Codes'!R$6:R$172='Specif. frequency unpublished'!$A21,1,0)))</f>
        <v>0</v>
      </c>
      <c r="AA21" s="111" t="str">
        <f>" "&amp;VLOOKUP($A21,[0]!Qualifier,COLUMN(AA21)/2+1)</f>
        <v xml:space="preserve"> </v>
      </c>
      <c r="AB21" s="110">
        <f t="array" ref="AB21">SUM(IF(ISBLANK('Assigned, unpublished Codes'!S$6:S$172),0,IF('Assigned, unpublished Codes'!S$6:S$172='Specif. frequency unpublished'!$A21,1,0)))</f>
        <v>0</v>
      </c>
      <c r="AC21" s="97" t="str">
        <f>" "&amp;VLOOKUP($A21,[0]!Qualifier,COLUMN(AC21)/2+1)</f>
        <v xml:space="preserve"> </v>
      </c>
      <c r="AD21" s="110">
        <f t="array" ref="AD21">SUM(IF(ISBLANK('Assigned, unpublished Codes'!T$6:T$172),0,IF('Assigned, unpublished Codes'!T$6:T$172='Specif. frequency unpublished'!$A21,1,0)))</f>
        <v>0</v>
      </c>
      <c r="AE21" s="111" t="str">
        <f>" "&amp;VLOOKUP($A21,[0]!Qualifier,COLUMN(AE21)/2+1)</f>
        <v xml:space="preserve"> </v>
      </c>
      <c r="AF21" s="110">
        <f t="array" ref="AF21">SUM(IF(ISBLANK('Assigned, unpublished Codes'!U$6:U$172),0,IF('Assigned, unpublished Codes'!U$6:U$172='Specif. frequency unpublished'!$A21,1,0)))</f>
        <v>0</v>
      </c>
      <c r="AG21" s="97" t="str">
        <f>" "&amp;VLOOKUP($A21,[0]!Qualifier,COLUMN(AG21)/2+1)</f>
        <v xml:space="preserve"> QuarSer </v>
      </c>
      <c r="AH21" s="110">
        <f t="array" ref="AH21">SUM(IF(ISBLANK('Assigned, unpublished Codes'!V$6:V$172),0,IF('Assigned, unpublished Codes'!V$6:V$172='Specif. frequency unpublished'!$A21,1,0)))</f>
        <v>0</v>
      </c>
      <c r="AI21" s="149" t="str">
        <f>" "&amp;VLOOKUP($A21,[0]!Qualifier,COLUMN(AI21)/2+1)</f>
        <v xml:space="preserve"> </v>
      </c>
      <c r="AJ21" s="110">
        <f t="array" ref="AJ21">SUM(IF(ISBLANK('Assigned, unpublished Codes'!W$6:W$172),0,IF('Assigned, unpublished Codes'!W$6:W$172='Specif. frequency unpublished'!$A21,1,0)))</f>
        <v>0</v>
      </c>
      <c r="AK21" s="149" t="str">
        <f>" "&amp;VLOOKUP($A21,[0]!Qualifier,COLUMN(AK21)/2+1)</f>
        <v xml:space="preserve"> Pericard</v>
      </c>
      <c r="AL21" s="110">
        <f t="array" ref="AL21">SUM(IF(ISBLANK('Assigned, unpublished Codes'!X$6:X$172),0,IF('Assigned, unpublished Codes'!X$6:X$172='Specif. frequency unpublished'!$A21,1,0)))</f>
        <v>0</v>
      </c>
      <c r="AM21" s="111" t="str">
        <f>" "&amp;VLOOKUP($A21,[0]!Qualifier,COLUMN(AM21)/2+1)</f>
        <v xml:space="preserve"> </v>
      </c>
    </row>
    <row r="22" spans="1:43" x14ac:dyDescent="0.35">
      <c r="A22" s="116">
        <v>17</v>
      </c>
      <c r="B22" s="110">
        <f t="array" ref="B22">SUM(IF('Codes published on the homepage'!E23:E539='Specif. frequency unpublished'!$A22,1,0))</f>
        <v>0</v>
      </c>
      <c r="C22" s="112"/>
      <c r="D22" s="110">
        <f t="array" ref="D22">SUM(IF(ISBLANK('Assigned, unpublished Codes'!G$6:G$172),0,IF('Assigned, unpublished Codes'!G$6:G$172='Specif. frequency unpublished'!$A22,1,0)))</f>
        <v>0</v>
      </c>
      <c r="E22" s="111" t="str">
        <f>" "&amp;VLOOKUP($A22,[0]!Qualifier,COLUMN(E22)/2+1)</f>
        <v xml:space="preserve"> </v>
      </c>
      <c r="F22" s="110">
        <f t="array" ref="F22">SUM(IF(ISBLANK('Assigned, unpublished Codes'!H$6:H$172),0,IF('Assigned, unpublished Codes'!H$6:H$172='Specif. frequency unpublished'!$A22,1,0)))</f>
        <v>0</v>
      </c>
      <c r="G22" s="111" t="str">
        <f>" "&amp;VLOOKUP($A22,[0]!Qualifier,COLUMN(G22)/2+1)</f>
        <v xml:space="preserve"> RPMI</v>
      </c>
      <c r="H22" s="110">
        <f t="array" ref="H22">SUM(IF(ISBLANK('Assigned, unpublished Codes'!I$6:I$172),0,IF('Assigned, unpublished Codes'!I$6:I$172='Specif. frequency unpublished'!$A22,1,0)))</f>
        <v>0</v>
      </c>
      <c r="I22" s="112"/>
      <c r="J22" s="110">
        <f t="array" ref="J22">SUM(IF(ISBLANK('Assigned, unpublished Codes'!J$6:J$172),0,IF('Assigned, unpublished Codes'!J$6:J$172='Specif. frequency unpublished'!$A22,1,0)))</f>
        <v>0</v>
      </c>
      <c r="K22" s="111" t="str">
        <f>" "&amp;VLOOKUP($A22,[0]!Qualifier,COLUMN(K22)/2+1)</f>
        <v xml:space="preserve"> </v>
      </c>
      <c r="L22" s="110">
        <f t="array" ref="L22">SUM(IF(ISBLANK('Assigned, unpublished Codes'!K$6:K$172),0,IF('Assigned, unpublished Codes'!K$6:K$172='Specif. frequency unpublished'!$A22,1,0)))</f>
        <v>0</v>
      </c>
      <c r="M22" s="97" t="str">
        <f>" "&amp;VLOOKUP($A22,[0]!Qualifier,COLUMN(M22)/2+1)</f>
        <v xml:space="preserve"> </v>
      </c>
      <c r="N22" s="110">
        <f t="array" ref="N22">SUM(IF(ISBLANK('Assigned, unpublished Codes'!L$6:L$172),0,IF('Assigned, unpublished Codes'!L$6:L$172='Specif. frequency unpublished'!$A22,1,0)))</f>
        <v>0</v>
      </c>
      <c r="O22" s="111"/>
      <c r="P22" s="110">
        <f t="array" ref="P22">SUM(IF(ISBLANK('Assigned, unpublished Codes'!M$6:M$172),0,IF('Assigned, unpublished Codes'!M$6:M$172='Specif. frequency unpublished'!$A22,1,0)))</f>
        <v>0</v>
      </c>
      <c r="Q22" s="111" t="str">
        <f>" "&amp;VLOOKUP($A22,[0]!Qualifier,COLUMN(Q22)/2+1)</f>
        <v xml:space="preserve"> </v>
      </c>
      <c r="R22" s="110">
        <f t="array" ref="R22">SUM(IF(ISBLANK('Assigned, unpublished Codes'!N$6:N$172),0,IF('Assigned, unpublished Codes'!N$6:N$172='Specif. frequency unpublished'!$A22,1,0)))</f>
        <v>0</v>
      </c>
      <c r="S22" s="97" t="str">
        <f>" "&amp;VLOOKUP($A22,[0]!Qualifier,COLUMN(S22)/2+1)</f>
        <v xml:space="preserve"> </v>
      </c>
      <c r="T22" s="110">
        <f t="array" ref="T22">SUM(IF(ISBLANK('Assigned, unpublished Codes'!O$6:O$172),0,IF('Assigned, unpublished Codes'!O$6:O$172='Specif. frequency unpublished'!$A22,1,0)))</f>
        <v>0</v>
      </c>
      <c r="U22" s="111" t="str">
        <f>" "&amp;VLOOKUP($A22,[0]!Qualifier,COLUMN(U22)/2+1)</f>
        <v xml:space="preserve"> </v>
      </c>
      <c r="V22" s="110">
        <f t="array" ref="V22">SUM(IF(ISBLANK('Assigned, unpublished Codes'!P$6:P$172),0,IF('Assigned, unpublished Codes'!P$6:P$172='Specif. frequency unpublished'!$A22,1,0)))</f>
        <v>0</v>
      </c>
      <c r="W22" s="111" t="str">
        <f>" "&amp;VLOOKUP($A22,[0]!Qualifier,COLUMN(W22)/2+1)</f>
        <v xml:space="preserve"> </v>
      </c>
      <c r="X22" s="110">
        <f t="array" ref="X22">SUM(IF(ISBLANK('Assigned, unpublished Codes'!Q$6:Q$172),0,IF('Assigned, unpublished Codes'!Q$6:Q$172='Specif. frequency unpublished'!$A22,1,0)))</f>
        <v>0</v>
      </c>
      <c r="Y22" s="97" t="str">
        <f>" "&amp;VLOOKUP($A22,[0]!Qualifier,COLUMN(Y22)/2+1)</f>
        <v xml:space="preserve"> </v>
      </c>
      <c r="Z22" s="110">
        <f t="array" ref="Z22">SUM(IF(ISBLANK('Assigned, unpublished Codes'!R$6:R$172),0,IF('Assigned, unpublished Codes'!R$6:R$172='Specif. frequency unpublished'!$A22,1,0)))</f>
        <v>0</v>
      </c>
      <c r="AA22" s="111" t="str">
        <f>" "&amp;VLOOKUP($A22,[0]!Qualifier,COLUMN(AA22)/2+1)</f>
        <v xml:space="preserve"> </v>
      </c>
      <c r="AB22" s="110">
        <f t="array" ref="AB22">SUM(IF(ISBLANK('Assigned, unpublished Codes'!S$6:S$172),0,IF('Assigned, unpublished Codes'!S$6:S$172='Specif. frequency unpublished'!$A22,1,0)))</f>
        <v>0</v>
      </c>
      <c r="AC22" s="97" t="str">
        <f>" "&amp;VLOOKUP($A22,[0]!Qualifier,COLUMN(AC22)/2+1)</f>
        <v xml:space="preserve"> </v>
      </c>
      <c r="AD22" s="110">
        <f t="array" ref="AD22">SUM(IF(ISBLANK('Assigned, unpublished Codes'!T$6:T$172),0,IF('Assigned, unpublished Codes'!T$6:T$172='Specif. frequency unpublished'!$A22,1,0)))</f>
        <v>0</v>
      </c>
      <c r="AE22" s="111" t="str">
        <f>" "&amp;VLOOKUP($A22,[0]!Qualifier,COLUMN(AE22)/2+1)</f>
        <v xml:space="preserve"> </v>
      </c>
      <c r="AF22" s="110">
        <f t="array" ref="AF22">SUM(IF(ISBLANK('Assigned, unpublished Codes'!U$6:U$172),0,IF('Assigned, unpublished Codes'!U$6:U$172='Specif. frequency unpublished'!$A22,1,0)))</f>
        <v>0</v>
      </c>
      <c r="AG22" s="97" t="str">
        <f>" "&amp;VLOOKUP($A22,[0]!Qualifier,COLUMN(AG22)/2+1)</f>
        <v xml:space="preserve"> FrDriedSp</v>
      </c>
      <c r="AH22" s="110">
        <f t="array" ref="AH22">SUM(IF(ISBLANK('Assigned, unpublished Codes'!V$6:V$172),0,IF('Assigned, unpublished Codes'!V$6:V$172='Specif. frequency unpublished'!$A22,1,0)))</f>
        <v>0</v>
      </c>
      <c r="AI22" s="149" t="str">
        <f>" "&amp;VLOOKUP($A22,[0]!Qualifier,COLUMN(AI22)/2+1)</f>
        <v xml:space="preserve"> </v>
      </c>
      <c r="AJ22" s="110">
        <f t="array" ref="AJ22">SUM(IF(ISBLANK('Assigned, unpublished Codes'!W$6:W$172),0,IF('Assigned, unpublished Codes'!W$6:W$172='Specif. frequency unpublished'!$A22,1,0)))</f>
        <v>0</v>
      </c>
      <c r="AK22" s="149" t="str">
        <f>" "&amp;VLOOKUP($A22,[0]!Qualifier,COLUMN(AK22)/2+1)</f>
        <v xml:space="preserve"> HValveAort</v>
      </c>
      <c r="AL22" s="110">
        <f t="array" ref="AL22">SUM(IF(ISBLANK('Assigned, unpublished Codes'!X$6:X$172),0,IF('Assigned, unpublished Codes'!X$6:X$172='Specif. frequency unpublished'!$A22,1,0)))</f>
        <v>0</v>
      </c>
      <c r="AM22" s="111" t="str">
        <f>" "&amp;VLOOKUP($A22,[0]!Qualifier,COLUMN(AM22)/2+1)</f>
        <v xml:space="preserve"> </v>
      </c>
    </row>
    <row r="23" spans="1:43" x14ac:dyDescent="0.35">
      <c r="A23" s="116">
        <v>18</v>
      </c>
      <c r="B23" s="110">
        <f t="array" ref="B23">SUM(IF('Codes published on the homepage'!E24:E540='Specif. frequency unpublished'!$A23,1,0))</f>
        <v>0</v>
      </c>
      <c r="C23" s="112"/>
      <c r="D23" s="110">
        <f t="array" ref="D23">SUM(IF(ISBLANK('Assigned, unpublished Codes'!G$6:G$172),0,IF('Assigned, unpublished Codes'!G$6:G$172='Specif. frequency unpublished'!$A23,1,0)))</f>
        <v>0</v>
      </c>
      <c r="E23" s="111" t="str">
        <f>" "&amp;VLOOKUP($A23,[0]!Qualifier,COLUMN(E23)/2+1)</f>
        <v xml:space="preserve"> </v>
      </c>
      <c r="F23" s="110">
        <f t="array" ref="F23">SUM(IF(ISBLANK('Assigned, unpublished Codes'!H$6:H$172),0,IF('Assigned, unpublished Codes'!H$6:H$172='Specif. frequency unpublished'!$A23,1,0)))</f>
        <v>0</v>
      </c>
      <c r="G23" s="111" t="str">
        <f>" "&amp;VLOOKUP($A23,[0]!Qualifier,COLUMN(G23)/2+1)</f>
        <v xml:space="preserve"> RPMI+DMSO</v>
      </c>
      <c r="H23" s="110">
        <f t="array" ref="H23">SUM(IF(ISBLANK('Assigned, unpublished Codes'!I$6:I$172),0,IF('Assigned, unpublished Codes'!I$6:I$172='Specif. frequency unpublished'!$A23,1,0)))</f>
        <v>0</v>
      </c>
      <c r="I23" s="112"/>
      <c r="J23" s="110">
        <f t="array" ref="J23">SUM(IF(ISBLANK('Assigned, unpublished Codes'!J$6:J$172),0,IF('Assigned, unpublished Codes'!J$6:J$172='Specif. frequency unpublished'!$A23,1,0)))</f>
        <v>0</v>
      </c>
      <c r="K23" s="111" t="str">
        <f>" "&amp;VLOOKUP($A23,[0]!Qualifier,COLUMN(K23)/2+1)</f>
        <v xml:space="preserve"> </v>
      </c>
      <c r="L23" s="110">
        <f t="array" ref="L23">SUM(IF(ISBLANK('Assigned, unpublished Codes'!K$6:K$172),0,IF('Assigned, unpublished Codes'!K$6:K$172='Specif. frequency unpublished'!$A23,1,0)))</f>
        <v>0</v>
      </c>
      <c r="M23" s="97" t="str">
        <f>" "&amp;VLOOKUP($A23,[0]!Qualifier,COLUMN(M23)/2+1)</f>
        <v xml:space="preserve"> </v>
      </c>
      <c r="N23" s="110">
        <f t="array" ref="N23">SUM(IF(ISBLANK('Assigned, unpublished Codes'!L$6:L$172),0,IF('Assigned, unpublished Codes'!L$6:L$172='Specif. frequency unpublished'!$A23,1,0)))</f>
        <v>0</v>
      </c>
      <c r="O23" s="111"/>
      <c r="P23" s="110">
        <f t="array" ref="P23">SUM(IF(ISBLANK('Assigned, unpublished Codes'!M$6:M$172),0,IF('Assigned, unpublished Codes'!M$6:M$172='Specif. frequency unpublished'!$A23,1,0)))</f>
        <v>0</v>
      </c>
      <c r="Q23" s="111" t="str">
        <f>" "&amp;VLOOKUP($A23,[0]!Qualifier,COLUMN(Q23)/2+1)</f>
        <v xml:space="preserve"> </v>
      </c>
      <c r="R23" s="110">
        <f t="array" ref="R23">SUM(IF(ISBLANK('Assigned, unpublished Codes'!N$6:N$172),0,IF('Assigned, unpublished Codes'!N$6:N$172='Specif. frequency unpublished'!$A23,1,0)))</f>
        <v>0</v>
      </c>
      <c r="S23" s="97" t="str">
        <f>" "&amp;VLOOKUP($A23,[0]!Qualifier,COLUMN(S23)/2+1)</f>
        <v xml:space="preserve"> </v>
      </c>
      <c r="T23" s="110">
        <f t="array" ref="T23">SUM(IF(ISBLANK('Assigned, unpublished Codes'!O$6:O$172),0,IF('Assigned, unpublished Codes'!O$6:O$172='Specif. frequency unpublished'!$A23,1,0)))</f>
        <v>0</v>
      </c>
      <c r="U23" s="111" t="str">
        <f>" "&amp;VLOOKUP($A23,[0]!Qualifier,COLUMN(U23)/2+1)</f>
        <v xml:space="preserve"> </v>
      </c>
      <c r="V23" s="110">
        <f t="array" ref="V23">SUM(IF(ISBLANK('Assigned, unpublished Codes'!P$6:P$172),0,IF('Assigned, unpublished Codes'!P$6:P$172='Specif. frequency unpublished'!$A23,1,0)))</f>
        <v>0</v>
      </c>
      <c r="W23" s="111" t="str">
        <f>" "&amp;VLOOKUP($A23,[0]!Qualifier,COLUMN(W23)/2+1)</f>
        <v xml:space="preserve"> </v>
      </c>
      <c r="X23" s="110">
        <f t="array" ref="X23">SUM(IF(ISBLANK('Assigned, unpublished Codes'!Q$6:Q$172),0,IF('Assigned, unpublished Codes'!Q$6:Q$172='Specif. frequency unpublished'!$A23,1,0)))</f>
        <v>0</v>
      </c>
      <c r="Y23" s="97" t="str">
        <f>" "&amp;VLOOKUP($A23,[0]!Qualifier,COLUMN(Y23)/2+1)</f>
        <v xml:space="preserve"> </v>
      </c>
      <c r="Z23" s="110">
        <f t="array" ref="Z23">SUM(IF(ISBLANK('Assigned, unpublished Codes'!R$6:R$172),0,IF('Assigned, unpublished Codes'!R$6:R$172='Specif. frequency unpublished'!$A23,1,0)))</f>
        <v>0</v>
      </c>
      <c r="AA23" s="111" t="str">
        <f>" "&amp;VLOOKUP($A23,[0]!Qualifier,COLUMN(AA23)/2+1)</f>
        <v xml:space="preserve"> </v>
      </c>
      <c r="AB23" s="110">
        <f t="array" ref="AB23">SUM(IF(ISBLANK('Assigned, unpublished Codes'!S$6:S$172),0,IF('Assigned, unpublished Codes'!S$6:S$172='Specif. frequency unpublished'!$A23,1,0)))</f>
        <v>0</v>
      </c>
      <c r="AC23" s="97" t="str">
        <f>" "&amp;VLOOKUP($A23,[0]!Qualifier,COLUMN(AC23)/2+1)</f>
        <v xml:space="preserve"> </v>
      </c>
      <c r="AD23" s="110">
        <f t="array" ref="AD23">SUM(IF(ISBLANK('Assigned, unpublished Codes'!T$6:T$172),0,IF('Assigned, unpublished Codes'!T$6:T$172='Specif. frequency unpublished'!$A23,1,0)))</f>
        <v>0</v>
      </c>
      <c r="AE23" s="111" t="str">
        <f>" "&amp;VLOOKUP($A23,[0]!Qualifier,COLUMN(AE23)/2+1)</f>
        <v xml:space="preserve"> </v>
      </c>
      <c r="AF23" s="110">
        <f t="array" ref="AF23">SUM(IF(ISBLANK('Assigned, unpublished Codes'!U$6:U$172),0,IF('Assigned, unpublished Codes'!U$6:U$172='Specif. frequency unpublished'!$A23,1,0)))</f>
        <v>0</v>
      </c>
      <c r="AG23" s="97" t="str">
        <f>" "&amp;VLOOKUP($A23,[0]!Qualifier,COLUMN(AG23)/2+1)</f>
        <v xml:space="preserve"> PltLys</v>
      </c>
      <c r="AH23" s="110">
        <f t="array" ref="AH23">SUM(IF(ISBLANK('Assigned, unpublished Codes'!V$6:V$172),0,IF('Assigned, unpublished Codes'!V$6:V$172='Specif. frequency unpublished'!$A23,1,0)))</f>
        <v>0</v>
      </c>
      <c r="AI23" s="149" t="str">
        <f>" "&amp;VLOOKUP($A23,[0]!Qualifier,COLUMN(AI23)/2+1)</f>
        <v xml:space="preserve"> </v>
      </c>
      <c r="AJ23" s="110">
        <f t="array" ref="AJ23">SUM(IF(ISBLANK('Assigned, unpublished Codes'!W$6:W$172),0,IF('Assigned, unpublished Codes'!W$6:W$172='Specif. frequency unpublished'!$A23,1,0)))</f>
        <v>0</v>
      </c>
      <c r="AK23" s="149" t="str">
        <f>" "&amp;VLOOKUP($A23,[0]!Qualifier,COLUMN(AK23)/2+1)</f>
        <v xml:space="preserve"> HValveMitr</v>
      </c>
      <c r="AL23" s="110">
        <f t="array" ref="AL23">SUM(IF(ISBLANK('Assigned, unpublished Codes'!X$6:X$172),0,IF('Assigned, unpublished Codes'!X$6:X$172='Specif. frequency unpublished'!$A23,1,0)))</f>
        <v>0</v>
      </c>
      <c r="AM23" s="111" t="str">
        <f>" "&amp;VLOOKUP($A23,[0]!Qualifier,COLUMN(AM23)/2+1)</f>
        <v xml:space="preserve"> </v>
      </c>
    </row>
    <row r="24" spans="1:43" x14ac:dyDescent="0.35">
      <c r="A24" s="116">
        <v>19</v>
      </c>
      <c r="B24" s="110">
        <f t="array" ref="B24">SUM(IF('Codes published on the homepage'!E25:E541='Specif. frequency unpublished'!$A24,1,0))</f>
        <v>0</v>
      </c>
      <c r="C24" s="112"/>
      <c r="D24" s="110">
        <f t="array" ref="D24">SUM(IF(ISBLANK('Assigned, unpublished Codes'!G$6:G$172),0,IF('Assigned, unpublished Codes'!G$6:G$172='Specif. frequency unpublished'!$A24,1,0)))</f>
        <v>0</v>
      </c>
      <c r="E24" s="111" t="str">
        <f>" "&amp;VLOOKUP($A24,[0]!Qualifier,COLUMN(E24)/2+1)</f>
        <v xml:space="preserve"> </v>
      </c>
      <c r="F24" s="110">
        <f t="array" ref="F24">SUM(IF(ISBLANK('Assigned, unpublished Codes'!H$6:H$172),0,IF('Assigned, unpublished Codes'!H$6:H$172='Specif. frequency unpublished'!$A24,1,0)))</f>
        <v>0</v>
      </c>
      <c r="G24" s="111" t="str">
        <f>" "&amp;VLOOKUP($A24,[0]!Qualifier,COLUMN(G24)/2+1)</f>
        <v xml:space="preserve"> Eurocollins</v>
      </c>
      <c r="H24" s="110">
        <f t="array" ref="H24">SUM(IF(ISBLANK('Assigned, unpublished Codes'!I$6:I$172),0,IF('Assigned, unpublished Codes'!I$6:I$172='Specif. frequency unpublished'!$A24,1,0)))</f>
        <v>0</v>
      </c>
      <c r="I24" s="112"/>
      <c r="J24" s="110">
        <f t="array" ref="J24">SUM(IF(ISBLANK('Assigned, unpublished Codes'!J$6:J$172),0,IF('Assigned, unpublished Codes'!J$6:J$172='Specif. frequency unpublished'!$A24,1,0)))</f>
        <v>0</v>
      </c>
      <c r="K24" s="111" t="str">
        <f>" "&amp;VLOOKUP($A24,[0]!Qualifier,COLUMN(K24)/2+1)</f>
        <v xml:space="preserve"> </v>
      </c>
      <c r="L24" s="110">
        <f t="array" ref="L24">SUM(IF(ISBLANK('Assigned, unpublished Codes'!K$6:K$172),0,IF('Assigned, unpublished Codes'!K$6:K$172='Specif. frequency unpublished'!$A24,1,0)))</f>
        <v>0</v>
      </c>
      <c r="M24" s="97" t="str">
        <f>" "&amp;VLOOKUP($A24,[0]!Qualifier,COLUMN(M24)/2+1)</f>
        <v xml:space="preserve"> </v>
      </c>
      <c r="N24" s="110">
        <f t="array" ref="N24">SUM(IF(ISBLANK('Assigned, unpublished Codes'!L$6:L$172),0,IF('Assigned, unpublished Codes'!L$6:L$172='Specif. frequency unpublished'!$A24,1,0)))</f>
        <v>0</v>
      </c>
      <c r="O24" s="111"/>
      <c r="P24" s="110">
        <f t="array" ref="P24">SUM(IF(ISBLANK('Assigned, unpublished Codes'!M$6:M$172),0,IF('Assigned, unpublished Codes'!M$6:M$172='Specif. frequency unpublished'!$A24,1,0)))</f>
        <v>0</v>
      </c>
      <c r="Q24" s="111" t="str">
        <f>" "&amp;VLOOKUP($A24,[0]!Qualifier,COLUMN(Q24)/2+1)</f>
        <v xml:space="preserve"> </v>
      </c>
      <c r="R24" s="110">
        <f t="array" ref="R24">SUM(IF(ISBLANK('Assigned, unpublished Codes'!N$6:N$172),0,IF('Assigned, unpublished Codes'!N$6:N$172='Specif. frequency unpublished'!$A24,1,0)))</f>
        <v>0</v>
      </c>
      <c r="S24" s="97" t="str">
        <f>" "&amp;VLOOKUP($A24,[0]!Qualifier,COLUMN(S24)/2+1)</f>
        <v xml:space="preserve"> </v>
      </c>
      <c r="T24" s="110">
        <f t="array" ref="T24">SUM(IF(ISBLANK('Assigned, unpublished Codes'!O$6:O$172),0,IF('Assigned, unpublished Codes'!O$6:O$172='Specif. frequency unpublished'!$A24,1,0)))</f>
        <v>0</v>
      </c>
      <c r="U24" s="111" t="str">
        <f>" "&amp;VLOOKUP($A24,[0]!Qualifier,COLUMN(U24)/2+1)</f>
        <v xml:space="preserve"> </v>
      </c>
      <c r="V24" s="110">
        <f t="array" ref="V24">SUM(IF(ISBLANK('Assigned, unpublished Codes'!P$6:P$172),0,IF('Assigned, unpublished Codes'!P$6:P$172='Specif. frequency unpublished'!$A24,1,0)))</f>
        <v>0</v>
      </c>
      <c r="W24" s="111" t="str">
        <f>" "&amp;VLOOKUP($A24,[0]!Qualifier,COLUMN(W24)/2+1)</f>
        <v xml:space="preserve"> </v>
      </c>
      <c r="X24" s="110">
        <f t="array" ref="X24">SUM(IF(ISBLANK('Assigned, unpublished Codes'!Q$6:Q$172),0,IF('Assigned, unpublished Codes'!Q$6:Q$172='Specif. frequency unpublished'!$A24,1,0)))</f>
        <v>0</v>
      </c>
      <c r="Y24" s="97" t="str">
        <f>" "&amp;VLOOKUP($A24,[0]!Qualifier,COLUMN(Y24)/2+1)</f>
        <v xml:space="preserve"> </v>
      </c>
      <c r="Z24" s="110">
        <f t="array" ref="Z24">SUM(IF(ISBLANK('Assigned, unpublished Codes'!R$6:R$172),0,IF('Assigned, unpublished Codes'!R$6:R$172='Specif. frequency unpublished'!$A24,1,0)))</f>
        <v>0</v>
      </c>
      <c r="AA24" s="111" t="str">
        <f>" "&amp;VLOOKUP($A24,[0]!Qualifier,COLUMN(AA24)/2+1)</f>
        <v xml:space="preserve"> </v>
      </c>
      <c r="AB24" s="110">
        <f t="array" ref="AB24">SUM(IF(ISBLANK('Assigned, unpublished Codes'!S$6:S$172),0,IF('Assigned, unpublished Codes'!S$6:S$172='Specif. frequency unpublished'!$A24,1,0)))</f>
        <v>0</v>
      </c>
      <c r="AC24" s="97" t="str">
        <f>" "&amp;VLOOKUP($A24,[0]!Qualifier,COLUMN(AC24)/2+1)</f>
        <v xml:space="preserve"> </v>
      </c>
      <c r="AD24" s="110">
        <f t="array" ref="AD24">SUM(IF(ISBLANK('Assigned, unpublished Codes'!T$6:T$172),0,IF('Assigned, unpublished Codes'!T$6:T$172='Specif. frequency unpublished'!$A24,1,0)))</f>
        <v>0</v>
      </c>
      <c r="AE24" s="111" t="str">
        <f>" "&amp;VLOOKUP($A24,[0]!Qualifier,COLUMN(AE24)/2+1)</f>
        <v xml:space="preserve"> </v>
      </c>
      <c r="AF24" s="110">
        <f t="array" ref="AF24">SUM(IF(ISBLANK('Assigned, unpublished Codes'!U$6:U$172),0,IF('Assigned, unpublished Codes'!U$6:U$172='Specif. frequency unpublished'!$A24,1,0)))</f>
        <v>0</v>
      </c>
      <c r="AG24" s="97" t="str">
        <f>" "&amp;VLOOKUP($A24,[0]!Qualifier,COLUMN(AG24)/2+1)</f>
        <v xml:space="preserve"> CryoPlt</v>
      </c>
      <c r="AH24" s="110">
        <f t="array" ref="AH24">SUM(IF(ISBLANK('Assigned, unpublished Codes'!V$6:V$172),0,IF('Assigned, unpublished Codes'!V$6:V$172='Specif. frequency unpublished'!$A24,1,0)))</f>
        <v>0</v>
      </c>
      <c r="AI24" s="149" t="str">
        <f>" "&amp;VLOOKUP($A24,[0]!Qualifier,COLUMN(AI24)/2+1)</f>
        <v xml:space="preserve"> </v>
      </c>
      <c r="AJ24" s="110">
        <f t="array" ref="AJ24">SUM(IF(ISBLANK('Assigned, unpublished Codes'!W$6:W$172),0,IF('Assigned, unpublished Codes'!W$6:W$172='Specif. frequency unpublished'!$A24,1,0)))</f>
        <v>0</v>
      </c>
      <c r="AK24" s="149" t="str">
        <f>" "&amp;VLOOKUP($A24,[0]!Qualifier,COLUMN(AK24)/2+1)</f>
        <v xml:space="preserve"> HValvePulm</v>
      </c>
      <c r="AL24" s="110">
        <f t="array" ref="AL24">SUM(IF(ISBLANK('Assigned, unpublished Codes'!X$6:X$172),0,IF('Assigned, unpublished Codes'!X$6:X$172='Specif. frequency unpublished'!$A24,1,0)))</f>
        <v>0</v>
      </c>
      <c r="AM24" s="111" t="str">
        <f>" "&amp;VLOOKUP($A24,[0]!Qualifier,COLUMN(AM24)/2+1)</f>
        <v xml:space="preserve"> </v>
      </c>
    </row>
    <row r="25" spans="1:43" x14ac:dyDescent="0.35">
      <c r="A25" s="116">
        <v>20</v>
      </c>
      <c r="B25" s="110">
        <f t="array" ref="B25">SUM(IF('Codes published on the homepage'!E26:E542='Specif. frequency unpublished'!$A25,1,0))</f>
        <v>0</v>
      </c>
      <c r="C25" s="112"/>
      <c r="D25" s="110">
        <f t="array" ref="D25">SUM(IF(ISBLANK('Assigned, unpublished Codes'!G$6:G$172),0,IF('Assigned, unpublished Codes'!G$6:G$172='Specif. frequency unpublished'!$A25,1,0)))</f>
        <v>0</v>
      </c>
      <c r="E25" s="111" t="str">
        <f>" "&amp;VLOOKUP($A25,[0]!Qualifier,COLUMN(E25)/2+1)</f>
        <v xml:space="preserve"> </v>
      </c>
      <c r="F25" s="110">
        <f t="array" ref="F25">SUM(IF(ISBLANK('Assigned, unpublished Codes'!H$6:H$172),0,IF('Assigned, unpublished Codes'!H$6:H$172='Specif. frequency unpublished'!$A25,1,0)))</f>
        <v>0</v>
      </c>
      <c r="G25" s="111" t="str">
        <f>" "&amp;VLOOKUP($A25,[0]!Qualifier,COLUMN(G25)/2+1)</f>
        <v xml:space="preserve"> HKT</v>
      </c>
      <c r="H25" s="110">
        <f t="array" ref="H25">SUM(IF(ISBLANK('Assigned, unpublished Codes'!I$6:I$172),0,IF('Assigned, unpublished Codes'!I$6:I$172='Specif. frequency unpublished'!$A25,1,0)))</f>
        <v>0</v>
      </c>
      <c r="I25" s="112"/>
      <c r="J25" s="110">
        <f t="array" ref="J25">SUM(IF(ISBLANK('Assigned, unpublished Codes'!J$6:J$172),0,IF('Assigned, unpublished Codes'!J$6:J$172='Specif. frequency unpublished'!$A25,1,0)))</f>
        <v>0</v>
      </c>
      <c r="K25" s="111" t="str">
        <f>" "&amp;VLOOKUP($A25,[0]!Qualifier,COLUMN(K25)/2+1)</f>
        <v xml:space="preserve"> </v>
      </c>
      <c r="L25" s="110">
        <f t="array" ref="L25">SUM(IF(ISBLANK('Assigned, unpublished Codes'!K$6:K$172),0,IF('Assigned, unpublished Codes'!K$6:K$172='Specif. frequency unpublished'!$A25,1,0)))</f>
        <v>0</v>
      </c>
      <c r="M25" s="97" t="str">
        <f>" "&amp;VLOOKUP($A25,[0]!Qualifier,COLUMN(M25)/2+1)</f>
        <v xml:space="preserve"> </v>
      </c>
      <c r="N25" s="110">
        <f t="array" ref="N25">SUM(IF(ISBLANK('Assigned, unpublished Codes'!L$6:L$172),0,IF('Assigned, unpublished Codes'!L$6:L$172='Specif. frequency unpublished'!$A25,1,0)))</f>
        <v>0</v>
      </c>
      <c r="O25" s="111"/>
      <c r="P25" s="110">
        <f t="array" ref="P25">SUM(IF(ISBLANK('Assigned, unpublished Codes'!M$6:M$172),0,IF('Assigned, unpublished Codes'!M$6:M$172='Specif. frequency unpublished'!$A25,1,0)))</f>
        <v>0</v>
      </c>
      <c r="Q25" s="111" t="str">
        <f>" "&amp;VLOOKUP($A25,[0]!Qualifier,COLUMN(Q25)/2+1)</f>
        <v xml:space="preserve"> </v>
      </c>
      <c r="R25" s="110">
        <f t="array" ref="R25">SUM(IF(ISBLANK('Assigned, unpublished Codes'!N$6:N$172),0,IF('Assigned, unpublished Codes'!N$6:N$172='Specif. frequency unpublished'!$A25,1,0)))</f>
        <v>0</v>
      </c>
      <c r="S25" s="97" t="str">
        <f>" "&amp;VLOOKUP($A25,[0]!Qualifier,COLUMN(S25)/2+1)</f>
        <v xml:space="preserve"> </v>
      </c>
      <c r="T25" s="110">
        <f t="array" ref="T25">SUM(IF(ISBLANK('Assigned, unpublished Codes'!O$6:O$172),0,IF('Assigned, unpublished Codes'!O$6:O$172='Specif. frequency unpublished'!$A25,1,0)))</f>
        <v>0</v>
      </c>
      <c r="U25" s="111" t="str">
        <f>" "&amp;VLOOKUP($A25,[0]!Qualifier,COLUMN(U25)/2+1)</f>
        <v xml:space="preserve"> </v>
      </c>
      <c r="V25" s="110">
        <f t="array" ref="V25">SUM(IF(ISBLANK('Assigned, unpublished Codes'!P$6:P$172),0,IF('Assigned, unpublished Codes'!P$6:P$172='Specif. frequency unpublished'!$A25,1,0)))</f>
        <v>0</v>
      </c>
      <c r="W25" s="111" t="str">
        <f>" "&amp;VLOOKUP($A25,[0]!Qualifier,COLUMN(W25)/2+1)</f>
        <v xml:space="preserve"> </v>
      </c>
      <c r="X25" s="110">
        <f t="array" ref="X25">SUM(IF(ISBLANK('Assigned, unpublished Codes'!Q$6:Q$172),0,IF('Assigned, unpublished Codes'!Q$6:Q$172='Specif. frequency unpublished'!$A25,1,0)))</f>
        <v>0</v>
      </c>
      <c r="Y25" s="97" t="str">
        <f>" "&amp;VLOOKUP($A25,[0]!Qualifier,COLUMN(Y25)/2+1)</f>
        <v xml:space="preserve"> CellSelAny</v>
      </c>
      <c r="Z25" s="110">
        <f t="array" ref="Z25">SUM(IF(ISBLANK('Assigned, unpublished Codes'!R$6:R$172),0,IF('Assigned, unpublished Codes'!R$6:R$172='Specif. frequency unpublished'!$A25,1,0)))</f>
        <v>0</v>
      </c>
      <c r="AA25" s="111" t="str">
        <f>" "&amp;VLOOKUP($A25,[0]!Qualifier,COLUMN(AA25)/2+1)</f>
        <v xml:space="preserve"> </v>
      </c>
      <c r="AB25" s="110">
        <f t="array" ref="AB25">SUM(IF(ISBLANK('Assigned, unpublished Codes'!S$6:S$172),0,IF('Assigned, unpublished Codes'!S$6:S$172='Specif. frequency unpublished'!$A25,1,0)))</f>
        <v>0</v>
      </c>
      <c r="AC25" s="97" t="str">
        <f>" "&amp;VLOOKUP($A25,[0]!Qualifier,COLUMN(AC25)/2+1)</f>
        <v xml:space="preserve"> </v>
      </c>
      <c r="AD25" s="110">
        <f t="array" ref="AD25">SUM(IF(ISBLANK('Assigned, unpublished Codes'!T$6:T$172),0,IF('Assigned, unpublished Codes'!T$6:T$172='Specif. frequency unpublished'!$A25,1,0)))</f>
        <v>0</v>
      </c>
      <c r="AE25" s="111" t="str">
        <f>" "&amp;VLOOKUP($A25,[0]!Qualifier,COLUMN(AE25)/2+1)</f>
        <v xml:space="preserve"> </v>
      </c>
      <c r="AF25" s="110">
        <f t="array" ref="AF25">SUM(IF(ISBLANK('Assigned, unpublished Codes'!U$6:U$172),0,IF('Assigned, unpublished Codes'!U$6:U$172='Specif. frequency unpublished'!$A25,1,0)))</f>
        <v>0</v>
      </c>
      <c r="AG25" s="97" t="str">
        <f>" "&amp;VLOOKUP($A25,[0]!Qualifier,COLUMN(AG25)/2+1)</f>
        <v xml:space="preserve"> Powder</v>
      </c>
      <c r="AH25" s="110">
        <f t="array" ref="AH25">SUM(IF(ISBLANK('Assigned, unpublished Codes'!V$6:V$172),0,IF('Assigned, unpublished Codes'!V$6:V$172='Specif. frequency unpublished'!$A25,1,0)))</f>
        <v>0</v>
      </c>
      <c r="AI25" s="149" t="str">
        <f>" "&amp;VLOOKUP($A25,[0]!Qualifier,COLUMN(AI25)/2+1)</f>
        <v xml:space="preserve"> </v>
      </c>
      <c r="AJ25" s="110">
        <f t="array" ref="AJ25">SUM(IF(ISBLANK('Assigned, unpublished Codes'!W$6:W$172),0,IF('Assigned, unpublished Codes'!W$6:W$172='Specif. frequency unpublished'!$A25,1,0)))</f>
        <v>0</v>
      </c>
      <c r="AK25" s="149" t="str">
        <f>" "&amp;VLOOKUP($A25,[0]!Qualifier,COLUMN(AK25)/2+1)</f>
        <v xml:space="preserve"> </v>
      </c>
      <c r="AL25" s="110">
        <f t="array" ref="AL25">SUM(IF(ISBLANK('Assigned, unpublished Codes'!X$6:X$172),0,IF('Assigned, unpublished Codes'!X$6:X$172='Specif. frequency unpublished'!$A25,1,0)))</f>
        <v>0</v>
      </c>
      <c r="AM25" s="111" t="str">
        <f>" "&amp;VLOOKUP($A25,[0]!Qualifier,COLUMN(AM25)/2+1)</f>
        <v xml:space="preserve"> GIrradChem</v>
      </c>
    </row>
    <row r="26" spans="1:43" x14ac:dyDescent="0.35">
      <c r="A26" s="116">
        <v>21</v>
      </c>
      <c r="B26" s="110">
        <f t="array" ref="B26">SUM(IF('Codes published on the homepage'!E27:E543='Specif. frequency unpublished'!$A26,1,0))</f>
        <v>0</v>
      </c>
      <c r="C26" s="112"/>
      <c r="D26" s="110">
        <f t="array" ref="D26">SUM(IF(ISBLANK('Assigned, unpublished Codes'!G$6:G$172),0,IF('Assigned, unpublished Codes'!G$6:G$172='Specif. frequency unpublished'!$A26,1,0)))</f>
        <v>0</v>
      </c>
      <c r="E26" s="112"/>
      <c r="F26" s="110">
        <f t="array" ref="F26">SUM(IF(ISBLANK('Assigned, unpublished Codes'!H$6:H$172),0,IF('Assigned, unpublished Codes'!H$6:H$172='Specif. frequency unpublished'!$A26,1,0)))</f>
        <v>0</v>
      </c>
      <c r="G26" s="111" t="str">
        <f>" "&amp;VLOOKUP($A26,[0]!Qualifier,COLUMN(G26)/2+1)</f>
        <v xml:space="preserve"> EaglesMed</v>
      </c>
      <c r="H26" s="110">
        <f t="array" ref="H26">SUM(IF(ISBLANK('Assigned, unpublished Codes'!I$6:I$172),0,IF('Assigned, unpublished Codes'!I$6:I$172='Specif. frequency unpublished'!$A26,1,0)))</f>
        <v>0</v>
      </c>
      <c r="I26" s="112"/>
      <c r="J26" s="110">
        <f t="array" ref="J26">SUM(IF(ISBLANK('Assigned, unpublished Codes'!J$6:J$172),0,IF('Assigned, unpublished Codes'!J$6:J$172='Specif. frequency unpublished'!$A26,1,0)))</f>
        <v>0</v>
      </c>
      <c r="K26" s="111" t="str">
        <f>" "&amp;VLOOKUP($A26,[0]!Qualifier,COLUMN(K26)/2+1)</f>
        <v xml:space="preserve"> </v>
      </c>
      <c r="L26" s="110">
        <f t="array" ref="L26">SUM(IF(ISBLANK('Assigned, unpublished Codes'!K$6:K$172),0,IF('Assigned, unpublished Codes'!K$6:K$172='Specif. frequency unpublished'!$A26,1,0)))</f>
        <v>0</v>
      </c>
      <c r="M26" s="97" t="str">
        <f>" "&amp;VLOOKUP($A26,[0]!Qualifier,COLUMN(M26)/2+1)</f>
        <v xml:space="preserve"> </v>
      </c>
      <c r="N26" s="110">
        <f t="array" ref="N26">SUM(IF(ISBLANK('Assigned, unpublished Codes'!L$6:L$172),0,IF('Assigned, unpublished Codes'!L$6:L$172='Specif. frequency unpublished'!$A26,1,0)))</f>
        <v>0</v>
      </c>
      <c r="O26" s="111"/>
      <c r="P26" s="110">
        <f t="array" ref="P26">SUM(IF(ISBLANK('Assigned, unpublished Codes'!M$6:M$172),0,IF('Assigned, unpublished Codes'!M$6:M$172='Specif. frequency unpublished'!$A26,1,0)))</f>
        <v>0</v>
      </c>
      <c r="Q26" s="111" t="str">
        <f>" "&amp;VLOOKUP($A26,[0]!Qualifier,COLUMN(Q26)/2+1)</f>
        <v xml:space="preserve"> </v>
      </c>
      <c r="R26" s="110">
        <f t="array" ref="R26">SUM(IF(ISBLANK('Assigned, unpublished Codes'!N$6:N$172),0,IF('Assigned, unpublished Codes'!N$6:N$172='Specif. frequency unpublished'!$A26,1,0)))</f>
        <v>0</v>
      </c>
      <c r="S26" s="97" t="str">
        <f>" "&amp;VLOOKUP($A26,[0]!Qualifier,COLUMN(S26)/2+1)</f>
        <v xml:space="preserve"> </v>
      </c>
      <c r="T26" s="110">
        <f t="array" ref="T26">SUM(IF(ISBLANK('Assigned, unpublished Codes'!O$6:O$172),0,IF('Assigned, unpublished Codes'!O$6:O$172='Specif. frequency unpublished'!$A26,1,0)))</f>
        <v>0</v>
      </c>
      <c r="U26" s="111" t="str">
        <f>" "&amp;VLOOKUP($A26,[0]!Qualifier,COLUMN(U26)/2+1)</f>
        <v xml:space="preserve"> </v>
      </c>
      <c r="V26" s="110">
        <f t="array" ref="V26">SUM(IF(ISBLANK('Assigned, unpublished Codes'!P$6:P$172),0,IF('Assigned, unpublished Codes'!P$6:P$172='Specif. frequency unpublished'!$A26,1,0)))</f>
        <v>0</v>
      </c>
      <c r="W26" s="111" t="str">
        <f>" "&amp;VLOOKUP($A26,[0]!Qualifier,COLUMN(W26)/2+1)</f>
        <v xml:space="preserve"> </v>
      </c>
      <c r="X26" s="110">
        <f t="array" ref="X26">SUM(IF(ISBLANK('Assigned, unpublished Codes'!Q$6:Q$172),0,IF('Assigned, unpublished Codes'!Q$6:Q$172='Specif. frequency unpublished'!$A26,1,0)))</f>
        <v>0</v>
      </c>
      <c r="Y26" s="97" t="str">
        <f>" "&amp;VLOOKUP($A26,[0]!Qualifier,COLUMN(Y26)/2+1)</f>
        <v xml:space="preserve"> CD34Sel</v>
      </c>
      <c r="Z26" s="110">
        <f t="array" ref="Z26">SUM(IF(ISBLANK('Assigned, unpublished Codes'!R$6:R$172),0,IF('Assigned, unpublished Codes'!R$6:R$172='Specif. frequency unpublished'!$A26,1,0)))</f>
        <v>0</v>
      </c>
      <c r="AA26" s="111" t="str">
        <f>" "&amp;VLOOKUP($A26,[0]!Qualifier,COLUMN(AA26)/2+1)</f>
        <v xml:space="preserve"> </v>
      </c>
      <c r="AB26" s="110">
        <f t="array" ref="AB26">SUM(IF(ISBLANK('Assigned, unpublished Codes'!S$6:S$172),0,IF('Assigned, unpublished Codes'!S$6:S$172='Specif. frequency unpublished'!$A26,1,0)))</f>
        <v>0</v>
      </c>
      <c r="AC26" s="97" t="str">
        <f>" "&amp;VLOOKUP($A26,[0]!Qualifier,COLUMN(AC26)/2+1)</f>
        <v xml:space="preserve"> </v>
      </c>
      <c r="AD26" s="110">
        <f t="array" ref="AD26">SUM(IF(ISBLANK('Assigned, unpublished Codes'!T$6:T$172),0,IF('Assigned, unpublished Codes'!T$6:T$172='Specif. frequency unpublished'!$A26,1,0)))</f>
        <v>0</v>
      </c>
      <c r="AE26" s="111" t="str">
        <f>" "&amp;VLOOKUP($A26,[0]!Qualifier,COLUMN(AE26)/2+1)</f>
        <v xml:space="preserve"> </v>
      </c>
      <c r="AF26" s="110">
        <f t="array" ref="AF26">SUM(IF(ISBLANK('Assigned, unpublished Codes'!U$6:U$172),0,IF('Assigned, unpublished Codes'!U$6:U$172='Specif. frequency unpublished'!$A26,1,0)))</f>
        <v>0</v>
      </c>
      <c r="AG26" s="97" t="str">
        <f>" "&amp;VLOOKUP($A26,[0]!Qualifier,COLUMN(AG26)/2+1)</f>
        <v xml:space="preserve"> BoneGranula</v>
      </c>
      <c r="AH26" s="110">
        <f t="array" ref="AH26">SUM(IF(ISBLANK('Assigned, unpublished Codes'!V$6:V$172),0,IF('Assigned, unpublished Codes'!V$6:V$172='Specif. frequency unpublished'!$A26,1,0)))</f>
        <v>0</v>
      </c>
      <c r="AI26" s="149" t="str">
        <f>" "&amp;VLOOKUP($A26,[0]!Qualifier,COLUMN(AI26)/2+1)</f>
        <v xml:space="preserve"> </v>
      </c>
      <c r="AJ26" s="110">
        <f t="array" ref="AJ26">SUM(IF(ISBLANK('Assigned, unpublished Codes'!W$6:W$172),0,IF('Assigned, unpublished Codes'!W$6:W$172='Specif. frequency unpublished'!$A26,1,0)))</f>
        <v>0</v>
      </c>
      <c r="AK26" s="149" t="str">
        <f>" "&amp;VLOOKUP($A26,[0]!Qualifier,COLUMN(AK26)/2+1)</f>
        <v xml:space="preserve"> Cornea</v>
      </c>
      <c r="AL26" s="110">
        <f t="array" ref="AL26">SUM(IF(ISBLANK('Assigned, unpublished Codes'!X$6:X$172),0,IF('Assigned, unpublished Codes'!X$6:X$172='Specif. frequency unpublished'!$A26,1,0)))</f>
        <v>0</v>
      </c>
      <c r="AM26" s="111" t="str">
        <f>" "&amp;VLOOKUP($A26,[0]!Qualifier,COLUMN(AM26)/2+1)</f>
        <v xml:space="preserve"> </v>
      </c>
    </row>
    <row r="27" spans="1:43" x14ac:dyDescent="0.35">
      <c r="A27" s="116">
        <v>22</v>
      </c>
      <c r="B27" s="110">
        <f t="array" ref="B27">SUM(IF('Codes published on the homepage'!E28:E544='Specif. frequency unpublished'!$A27,1,0))</f>
        <v>0</v>
      </c>
      <c r="C27" s="112"/>
      <c r="D27" s="110">
        <f t="array" ref="D27">SUM(IF(ISBLANK('Assigned, unpublished Codes'!G$6:G$172),0,IF('Assigned, unpublished Codes'!G$6:G$172='Specif. frequency unpublished'!$A27,1,0)))</f>
        <v>0</v>
      </c>
      <c r="E27" s="112"/>
      <c r="F27" s="110">
        <f t="array" ref="F27">SUM(IF(ISBLANK('Assigned, unpublished Codes'!H$6:H$172),0,IF('Assigned, unpublished Codes'!H$6:H$172='Specif. frequency unpublished'!$A27,1,0)))</f>
        <v>0</v>
      </c>
      <c r="G27" s="111" t="str">
        <f>" "&amp;VLOOKUP($A27,[0]!Qualifier,COLUMN(G27)/2+1)</f>
        <v xml:space="preserve"> HyalAcid</v>
      </c>
      <c r="H27" s="110">
        <f t="array" ref="H27">SUM(IF(ISBLANK('Assigned, unpublished Codes'!I$6:I$172),0,IF('Assigned, unpublished Codes'!I$6:I$172='Specif. frequency unpublished'!$A27,1,0)))</f>
        <v>0</v>
      </c>
      <c r="I27" s="112"/>
      <c r="J27" s="110">
        <f t="array" ref="J27">SUM(IF(ISBLANK('Assigned, unpublished Codes'!J$6:J$172),0,IF('Assigned, unpublished Codes'!J$6:J$172='Specif. frequency unpublished'!$A27,1,0)))</f>
        <v>0</v>
      </c>
      <c r="K27" s="111" t="str">
        <f>" "&amp;VLOOKUP($A27,[0]!Qualifier,COLUMN(K27)/2+1)</f>
        <v xml:space="preserve"> </v>
      </c>
      <c r="L27" s="110">
        <f t="array" ref="L27">SUM(IF(ISBLANK('Assigned, unpublished Codes'!K$6:K$172),0,IF('Assigned, unpublished Codes'!K$6:K$172='Specif. frequency unpublished'!$A27,1,0)))</f>
        <v>0</v>
      </c>
      <c r="M27" s="97" t="str">
        <f>" "&amp;VLOOKUP($A27,[0]!Qualifier,COLUMN(M27)/2+1)</f>
        <v xml:space="preserve"> </v>
      </c>
      <c r="N27" s="110">
        <f t="array" ref="N27">SUM(IF(ISBLANK('Assigned, unpublished Codes'!L$6:L$172),0,IF('Assigned, unpublished Codes'!L$6:L$172='Specif. frequency unpublished'!$A27,1,0)))</f>
        <v>0</v>
      </c>
      <c r="O27" s="111"/>
      <c r="P27" s="110">
        <f t="array" ref="P27">SUM(IF(ISBLANK('Assigned, unpublished Codes'!M$6:M$172),0,IF('Assigned, unpublished Codes'!M$6:M$172='Specif. frequency unpublished'!$A27,1,0)))</f>
        <v>0</v>
      </c>
      <c r="Q27" s="111" t="str">
        <f>" "&amp;VLOOKUP($A27,[0]!Qualifier,COLUMN(Q27)/2+1)</f>
        <v xml:space="preserve"> </v>
      </c>
      <c r="R27" s="110">
        <f t="array" ref="R27">SUM(IF(ISBLANK('Assigned, unpublished Codes'!N$6:N$172),0,IF('Assigned, unpublished Codes'!N$6:N$172='Specif. frequency unpublished'!$A27,1,0)))</f>
        <v>0</v>
      </c>
      <c r="S27" s="97" t="str">
        <f>" "&amp;VLOOKUP($A27,[0]!Qualifier,COLUMN(S27)/2+1)</f>
        <v xml:space="preserve"> </v>
      </c>
      <c r="T27" s="110">
        <f t="array" ref="T27">SUM(IF(ISBLANK('Assigned, unpublished Codes'!O$6:O$172),0,IF('Assigned, unpublished Codes'!O$6:O$172='Specif. frequency unpublished'!$A27,1,0)))</f>
        <v>0</v>
      </c>
      <c r="U27" s="111" t="str">
        <f>" "&amp;VLOOKUP($A27,[0]!Qualifier,COLUMN(U27)/2+1)</f>
        <v xml:space="preserve"> </v>
      </c>
      <c r="V27" s="110">
        <f t="array" ref="V27">SUM(IF(ISBLANK('Assigned, unpublished Codes'!P$6:P$172),0,IF('Assigned, unpublished Codes'!P$6:P$172='Specif. frequency unpublished'!$A27,1,0)))</f>
        <v>0</v>
      </c>
      <c r="W27" s="111" t="str">
        <f>" "&amp;VLOOKUP($A27,[0]!Qualifier,COLUMN(W27)/2+1)</f>
        <v xml:space="preserve"> </v>
      </c>
      <c r="X27" s="110">
        <f t="array" ref="X27">SUM(IF(ISBLANK('Assigned, unpublished Codes'!Q$6:Q$172),0,IF('Assigned, unpublished Codes'!Q$6:Q$172='Specif. frequency unpublished'!$A27,1,0)))</f>
        <v>0</v>
      </c>
      <c r="Y27" s="97" t="str">
        <f>" "&amp;VLOOKUP($A27,[0]!Qualifier,COLUMN(Y27)/2+1)</f>
        <v xml:space="preserve"> CD3+19Sel</v>
      </c>
      <c r="Z27" s="110">
        <f t="array" ref="Z27">SUM(IF(ISBLANK('Assigned, unpublished Codes'!R$6:R$172),0,IF('Assigned, unpublished Codes'!R$6:R$172='Specif. frequency unpublished'!$A27,1,0)))</f>
        <v>0</v>
      </c>
      <c r="AA27" s="111" t="str">
        <f>" "&amp;VLOOKUP($A27,[0]!Qualifier,COLUMN(AA27)/2+1)</f>
        <v xml:space="preserve"> </v>
      </c>
      <c r="AB27" s="110">
        <f t="array" ref="AB27">SUM(IF(ISBLANK('Assigned, unpublished Codes'!S$6:S$172),0,IF('Assigned, unpublished Codes'!S$6:S$172='Specif. frequency unpublished'!$A27,1,0)))</f>
        <v>0</v>
      </c>
      <c r="AC27" s="97" t="str">
        <f>" "&amp;VLOOKUP($A27,[0]!Qualifier,COLUMN(AC27)/2+1)</f>
        <v xml:space="preserve"> </v>
      </c>
      <c r="AD27" s="110">
        <f t="array" ref="AD27">SUM(IF(ISBLANK('Assigned, unpublished Codes'!T$6:T$172),0,IF('Assigned, unpublished Codes'!T$6:T$172='Specif. frequency unpublished'!$A27,1,0)))</f>
        <v>0</v>
      </c>
      <c r="AE27" s="111" t="str">
        <f>" "&amp;VLOOKUP($A27,[0]!Qualifier,COLUMN(AE27)/2+1)</f>
        <v xml:space="preserve"> </v>
      </c>
      <c r="AF27" s="110">
        <f t="array" ref="AF27">SUM(IF(ISBLANK('Assigned, unpublished Codes'!U$6:U$172),0,IF('Assigned, unpublished Codes'!U$6:U$172='Specif. frequency unpublished'!$A27,1,0)))</f>
        <v>0</v>
      </c>
      <c r="AG27" s="97" t="str">
        <f>" "&amp;VLOOKUP($A27,[0]!Qualifier,COLUMN(AG27)/2+1)</f>
        <v xml:space="preserve"> Tissue</v>
      </c>
      <c r="AH27" s="110">
        <f t="array" ref="AH27">SUM(IF(ISBLANK('Assigned, unpublished Codes'!V$6:V$172),0,IF('Assigned, unpublished Codes'!V$6:V$172='Specif. frequency unpublished'!$A27,1,0)))</f>
        <v>0</v>
      </c>
      <c r="AI27" s="149" t="str">
        <f>" "&amp;VLOOKUP($A27,[0]!Qualifier,COLUMN(AI27)/2+1)</f>
        <v xml:space="preserve"> </v>
      </c>
      <c r="AJ27" s="110">
        <f t="array" ref="AJ27">SUM(IF(ISBLANK('Assigned, unpublished Codes'!W$6:W$172),0,IF('Assigned, unpublished Codes'!W$6:W$172='Specif. frequency unpublished'!$A27,1,0)))</f>
        <v>0</v>
      </c>
      <c r="AK27" s="149" t="str">
        <f>" "&amp;VLOOKUP($A27,[0]!Qualifier,COLUMN(AK27)/2+1)</f>
        <v xml:space="preserve"> AmnionOphth</v>
      </c>
      <c r="AL27" s="110">
        <f t="array" ref="AL27">SUM(IF(ISBLANK('Assigned, unpublished Codes'!X$6:X$172),0,IF('Assigned, unpublished Codes'!X$6:X$172='Specif. frequency unpublished'!$A27,1,0)))</f>
        <v>0</v>
      </c>
      <c r="AM27" s="111" t="str">
        <f>" "&amp;VLOOKUP($A27,[0]!Qualifier,COLUMN(AM27)/2+1)</f>
        <v xml:space="preserve"> </v>
      </c>
    </row>
    <row r="28" spans="1:43" x14ac:dyDescent="0.35">
      <c r="A28">
        <v>23</v>
      </c>
      <c r="B28" s="110">
        <f t="array" ref="B28">SUM(IF('Codes published on the homepage'!E29:E545='Specif. frequency unpublished'!$A28,1,0))</f>
        <v>0</v>
      </c>
      <c r="C28" s="112"/>
      <c r="D28" s="110">
        <f t="array" ref="D28">SUM(IF(ISBLANK('Assigned, unpublished Codes'!G$6:G$172),0,IF('Assigned, unpublished Codes'!G$6:G$172='Specif. frequency unpublished'!$A28,1,0)))</f>
        <v>0</v>
      </c>
      <c r="E28" s="112"/>
      <c r="F28" s="110">
        <f t="array" ref="F28">SUM(IF(ISBLANK('Assigned, unpublished Codes'!H$6:H$172),0,IF('Assigned, unpublished Codes'!H$6:H$172='Specif. frequency unpublished'!$A28,1,0)))</f>
        <v>0</v>
      </c>
      <c r="G28" s="111" t="str">
        <f>" "&amp;VLOOKUP($A28,[0]!Qualifier,COLUMN(G28)/2+1)</f>
        <v xml:space="preserve"> M199+DMSO+HSA</v>
      </c>
      <c r="H28" s="110">
        <f t="array" ref="H28">SUM(IF(ISBLANK('Codes published on the homepage'!H$5:H$551),0,IF('Codes published on the homepage'!H$5:H$551='Specif. frequency unpublished'!$A28,1,0)))</f>
        <v>0</v>
      </c>
      <c r="I28" s="112"/>
      <c r="J28" s="110">
        <f t="array" ref="J28">SUM(IF(ISBLANK('Codes published on the homepage'!I$5:I$551),0,IF('Codes published on the homepage'!I$5:I$551='Specif. frequency unpublished'!$A28,1,0)))</f>
        <v>0</v>
      </c>
      <c r="K28" s="111" t="str">
        <f>" "&amp;VLOOKUP($A28,[0]!Qualifier,COLUMN(K28)/2+1)</f>
        <v xml:space="preserve"> </v>
      </c>
      <c r="L28" s="110">
        <f t="array" ref="L28">SUM(IF(ISBLANK('Assigned, unpublished Codes'!K$6:K$172),0,IF('Assigned, unpublished Codes'!K$6:K$172='Specif. frequency unpublished'!$A28,1,0)))</f>
        <v>0</v>
      </c>
      <c r="M28" s="97" t="str">
        <f>" "&amp;VLOOKUP($A28,[0]!Qualifier,COLUMN(M28)/2+1)</f>
        <v xml:space="preserve"> </v>
      </c>
      <c r="N28" s="110">
        <f t="array" ref="N28">SUM(IF(ISBLANK('Assigned, unpublished Codes'!L$6:L$172),0,IF('Assigned, unpublished Codes'!L$6:L$172='Specif. frequency unpublished'!$A28,1,0)))</f>
        <v>0</v>
      </c>
      <c r="O28" s="111"/>
      <c r="P28" s="110">
        <f t="array" ref="P28">SUM(IF(ISBLANK('Assigned, unpublished Codes'!M$6:M$172),0,IF('Assigned, unpublished Codes'!M$6:M$172='Specif. frequency unpublished'!$A28,1,0)))</f>
        <v>0</v>
      </c>
      <c r="Q28" s="111" t="str">
        <f>" "&amp;VLOOKUP($A28,[0]!Qualifier,COLUMN(Q28)/2+1)</f>
        <v xml:space="preserve"> </v>
      </c>
      <c r="R28" s="110">
        <f t="array" ref="R28">SUM(IF(ISBLANK('Assigned, unpublished Codes'!N$6:N$172),0,IF('Assigned, unpublished Codes'!N$6:N$172='Specif. frequency unpublished'!$A28,1,0)))</f>
        <v>0</v>
      </c>
      <c r="S28" s="97" t="str">
        <f>" "&amp;VLOOKUP($A28,[0]!Qualifier,COLUMN(S28)/2+1)</f>
        <v xml:space="preserve"> </v>
      </c>
      <c r="T28" s="110">
        <f t="array" ref="T28">SUM(IF(ISBLANK('Assigned, unpublished Codes'!O$6:O$172),0,IF('Assigned, unpublished Codes'!O$6:O$172='Specif. frequency unpublished'!$A28,1,0)))</f>
        <v>0</v>
      </c>
      <c r="U28" s="111" t="str">
        <f>" "&amp;VLOOKUP($A28,[0]!Qualifier,COLUMN(U28)/2+1)</f>
        <v xml:space="preserve"> </v>
      </c>
      <c r="V28" s="110">
        <f t="array" ref="V28">SUM(IF(ISBLANK('Assigned, unpublished Codes'!P$6:P$172),0,IF('Assigned, unpublished Codes'!P$6:P$172='Specif. frequency unpublished'!$A28,1,0)))</f>
        <v>0</v>
      </c>
      <c r="W28" s="111" t="str">
        <f>" "&amp;VLOOKUP($A28,[0]!Qualifier,COLUMN(W28)/2+1)</f>
        <v xml:space="preserve"> </v>
      </c>
      <c r="X28" s="110">
        <f t="array" ref="X28">SUM(IF(ISBLANK('Assigned, unpublished Codes'!Q$6:Q$172),0,IF('Assigned, unpublished Codes'!Q$6:Q$172='Specif. frequency unpublished'!$A28,1,0)))</f>
        <v>0</v>
      </c>
      <c r="Y28" s="97" t="str">
        <f>" "&amp;VLOOKUP($A28,[0]!Qualifier,COLUMN(Y28)/2+1)</f>
        <v xml:space="preserve"> AB+CD19Sel</v>
      </c>
      <c r="Z28" s="110">
        <f t="array" ref="Z28">SUM(IF(ISBLANK('Assigned, unpublished Codes'!R$6:R$172),0,IF('Assigned, unpublished Codes'!R$6:R$172='Specif. frequency unpublished'!$A28,1,0)))</f>
        <v>0</v>
      </c>
      <c r="AA28" s="111" t="str">
        <f>" "&amp;VLOOKUP($A28,[0]!Qualifier,COLUMN(AA28)/2+1)</f>
        <v xml:space="preserve"> </v>
      </c>
      <c r="AB28" s="110">
        <f t="array" ref="AB28">SUM(IF(ISBLANK('Assigned, unpublished Codes'!S$6:S$172),0,IF('Assigned, unpublished Codes'!S$6:S$172='Specif. frequency unpublished'!$A28,1,0)))</f>
        <v>0</v>
      </c>
      <c r="AC28" s="97" t="str">
        <f>" "&amp;VLOOKUP($A28,[0]!Qualifier,COLUMN(AC28)/2+1)</f>
        <v xml:space="preserve"> </v>
      </c>
      <c r="AD28" s="110">
        <f t="array" ref="AD28">SUM(IF(ISBLANK('Assigned, unpublished Codes'!T$6:T$172),0,IF('Assigned, unpublished Codes'!T$6:T$172='Specif. frequency unpublished'!$A28,1,0)))</f>
        <v>0</v>
      </c>
      <c r="AE28" s="111" t="str">
        <f>" "&amp;VLOOKUP($A28,[0]!Qualifier,COLUMN(AE28)/2+1)</f>
        <v xml:space="preserve"> </v>
      </c>
      <c r="AF28" s="110">
        <f t="array" ref="AF28">SUM(IF(ISBLANK('Assigned, unpublished Codes'!U$6:U$172),0,IF('Assigned, unpublished Codes'!U$6:U$172='Specif. frequency unpublished'!$A28,1,0)))</f>
        <v>0</v>
      </c>
      <c r="AG28" s="97" t="str">
        <f>" "&amp;VLOOKUP($A28,[0]!Qualifier,COLUMN(AG28)/2+1)</f>
        <v xml:space="preserve"> ConvalPl</v>
      </c>
      <c r="AH28" s="110">
        <f t="array" ref="AH28">SUM(IF(ISBLANK('Assigned, unpublished Codes'!V$6:V$172),0,IF('Assigned, unpublished Codes'!V$6:V$172='Specif. frequency unpublished'!$A28,1,0)))</f>
        <v>0</v>
      </c>
      <c r="AI28" s="149" t="str">
        <f>" "&amp;VLOOKUP($A28,[0]!Qualifier,COLUMN(AI28)/2+1)</f>
        <v xml:space="preserve"> </v>
      </c>
      <c r="AJ28" s="110">
        <f t="array" ref="AJ28">SUM(IF(ISBLANK('Assigned, unpublished Codes'!W$6:W$172),0,IF('Assigned, unpublished Codes'!W$6:W$172='Specif. frequency unpublished'!$A28,1,0)))</f>
        <v>0</v>
      </c>
      <c r="AK28" s="149" t="str">
        <f>" "&amp;VLOOKUP($A28,[0]!Qualifier,COLUMN(AK28)/2+1)</f>
        <v xml:space="preserve"> Sclera</v>
      </c>
      <c r="AL28" s="110">
        <f t="array" ref="AL28">SUM(IF(ISBLANK('Assigned, unpublished Codes'!X$6:X$172),0,IF('Assigned, unpublished Codes'!X$6:X$172='Specif. frequency unpublished'!$A28,1,0)))</f>
        <v>0</v>
      </c>
      <c r="AM28" s="111" t="str">
        <f>" "&amp;VLOOKUP($A28,[0]!Qualifier,COLUMN(AM28)/2+1)</f>
        <v xml:space="preserve"> </v>
      </c>
    </row>
    <row r="29" spans="1:43" x14ac:dyDescent="0.35">
      <c r="A29">
        <v>24</v>
      </c>
      <c r="B29" s="110">
        <f t="array" ref="B29">SUM(IF('Codes published on the homepage'!E30:E546='Specif. frequency unpublished'!$A29,1,0))</f>
        <v>0</v>
      </c>
      <c r="C29" s="112"/>
      <c r="D29" s="110">
        <f t="array" ref="D29">SUM(IF(ISBLANK('Assigned, unpublished Codes'!G$6:G$172),0,IF('Assigned, unpublished Codes'!G$6:G$172='Specif. frequency unpublished'!$A29,1,0)))</f>
        <v>0</v>
      </c>
      <c r="E29" s="112"/>
      <c r="F29" s="110">
        <f t="array" ref="F29">SUM(IF(ISBLANK('Assigned, unpublished Codes'!H$6:H$172),0,IF('Assigned, unpublished Codes'!H$6:H$172='Specif. frequency unpublished'!$A29,1,0)))</f>
        <v>0</v>
      </c>
      <c r="G29" s="111" t="str">
        <f>" "&amp;VLOOKUP($A29,[0]!Qualifier,COLUMN(G29)/2+1)</f>
        <v xml:space="preserve"> M199+DMSO</v>
      </c>
      <c r="H29" s="110">
        <f t="array" ref="H29">SUM(IF(ISBLANK('Codes published on the homepage'!H$5:H$551),0,IF('Codes published on the homepage'!H$5:H$551='Specif. frequency unpublished'!$A29,1,0)))</f>
        <v>0</v>
      </c>
      <c r="I29" s="112"/>
      <c r="J29" s="110">
        <f t="array" ref="J29">SUM(IF(ISBLANK('Codes published on the homepage'!I$5:I$551),0,IF('Codes published on the homepage'!I$5:I$551='Specif. frequency unpublished'!$A29,1,0)))</f>
        <v>0</v>
      </c>
      <c r="K29" s="111" t="str">
        <f>" "&amp;VLOOKUP($A29,[0]!Qualifier,COLUMN(K29)/2+1)</f>
        <v xml:space="preserve"> </v>
      </c>
      <c r="L29" s="110">
        <f t="array" ref="L29">SUM(IF(ISBLANK('Codes published on the homepage'!J$5:J$551),0,IF('Codes published on the homepage'!J$5:J$551='Specif. frequency unpublished'!$A29,1,0)))</f>
        <v>0</v>
      </c>
      <c r="M29" s="97" t="str">
        <f>" "&amp;VLOOKUP($A29,[0]!Qualifier,COLUMN(M29)/2+1)</f>
        <v xml:space="preserve"> </v>
      </c>
      <c r="N29" s="110">
        <f t="array" ref="N29">SUM(IF(ISBLANK('Codes published on the homepage'!K$5:K$551),0,IF('Codes published on the homepage'!K$5:K$551='Specif. frequency unpublished'!$A29,1,0)))</f>
        <v>0</v>
      </c>
      <c r="O29" s="111"/>
      <c r="P29" s="110">
        <f t="array" ref="P29">SUM(IF(ISBLANK('Assigned, unpublished Codes'!M$6:M$172),0,IF('Assigned, unpublished Codes'!M$6:M$172='Specif. frequency unpublished'!$A29,1,0)))</f>
        <v>0</v>
      </c>
      <c r="Q29" s="111" t="str">
        <f>" "&amp;VLOOKUP($A29,[0]!Qualifier,COLUMN(Q29)/2+1)</f>
        <v xml:space="preserve"> </v>
      </c>
      <c r="R29" s="110">
        <f t="array" ref="R29">SUM(IF(ISBLANK('Assigned, unpublished Codes'!N$6:N$172),0,IF('Assigned, unpublished Codes'!N$6:N$172='Specif. frequency unpublished'!$A29,1,0)))</f>
        <v>0</v>
      </c>
      <c r="S29" s="97" t="str">
        <f>" "&amp;VLOOKUP($A29,[0]!Qualifier,COLUMN(S29)/2+1)</f>
        <v xml:space="preserve"> </v>
      </c>
      <c r="T29" s="110">
        <f t="array" ref="T29">SUM(IF(ISBLANK('Assigned, unpublished Codes'!O$6:O$172),0,IF('Assigned, unpublished Codes'!O$6:O$172='Specif. frequency unpublished'!$A29,1,0)))</f>
        <v>0</v>
      </c>
      <c r="U29" s="111" t="str">
        <f>" "&amp;VLOOKUP($A29,[0]!Qualifier,COLUMN(U29)/2+1)</f>
        <v xml:space="preserve"> </v>
      </c>
      <c r="V29" s="110">
        <f t="array" ref="V29">SUM(IF(ISBLANK('Assigned, unpublished Codes'!P$6:P$172),0,IF('Assigned, unpublished Codes'!P$6:P$172='Specif. frequency unpublished'!$A29,1,0)))</f>
        <v>0</v>
      </c>
      <c r="W29" s="111" t="str">
        <f>" "&amp;VLOOKUP($A29,[0]!Qualifier,COLUMN(W29)/2+1)</f>
        <v xml:space="preserve"> </v>
      </c>
      <c r="X29" s="110">
        <f t="array" ref="X29">SUM(IF(ISBLANK('Assigned, unpublished Codes'!Q$6:Q$172),0,IF('Assigned, unpublished Codes'!Q$6:Q$172='Specif. frequency unpublished'!$A29,1,0)))</f>
        <v>0</v>
      </c>
      <c r="Y29" s="97" t="str">
        <f>" "&amp;VLOOKUP($A29,[0]!Qualifier,COLUMN(Y29)/2+1)</f>
        <v xml:space="preserve"> CD133Sel</v>
      </c>
      <c r="Z29" s="110">
        <f t="array" ref="Z29">SUM(IF(ISBLANK('Assigned, unpublished Codes'!R$6:R$172),0,IF('Assigned, unpublished Codes'!R$6:R$172='Specif. frequency unpublished'!$A29,1,0)))</f>
        <v>0</v>
      </c>
      <c r="AA29" s="111" t="str">
        <f>" "&amp;VLOOKUP($A29,[0]!Qualifier,COLUMN(AA29)/2+1)</f>
        <v xml:space="preserve"> </v>
      </c>
      <c r="AB29" s="110">
        <f t="array" ref="AB29">SUM(IF(ISBLANK('Assigned, unpublished Codes'!S$6:S$172),0,IF('Assigned, unpublished Codes'!S$6:S$172='Specif. frequency unpublished'!$A29,1,0)))</f>
        <v>0</v>
      </c>
      <c r="AC29" s="97" t="str">
        <f>" "&amp;VLOOKUP($A29,[0]!Qualifier,COLUMN(AC29)/2+1)</f>
        <v xml:space="preserve"> </v>
      </c>
      <c r="AD29" s="110">
        <f t="array" ref="AD29">SUM(IF(ISBLANK('Assigned, unpublished Codes'!T$6:T$172),0,IF('Assigned, unpublished Codes'!T$6:T$172='Specif. frequency unpublished'!$A29,1,0)))</f>
        <v>0</v>
      </c>
      <c r="AE29" s="111" t="str">
        <f>" "&amp;VLOOKUP($A29,[0]!Qualifier,COLUMN(AE29)/2+1)</f>
        <v xml:space="preserve"> </v>
      </c>
      <c r="AF29" s="110">
        <f t="array" ref="AF29">SUM(IF(ISBLANK('Assigned, unpublished Codes'!U$6:U$172),0,IF('Assigned, unpublished Codes'!U$6:U$172='Specif. frequency unpublished'!$A29,1,0)))</f>
        <v>0</v>
      </c>
      <c r="AG29" s="97" t="str">
        <f>" "&amp;VLOOKUP($A29,[0]!Qualifier,COLUMN(AG29)/2+1)</f>
        <v xml:space="preserve"> HBMilk</v>
      </c>
      <c r="AH29" s="110">
        <f t="array" ref="AH29">SUM(IF(ISBLANK('Assigned, unpublished Codes'!V$6:V$172),0,IF('Assigned, unpublished Codes'!V$6:V$172='Specif. frequency unpublished'!$A29,1,0)))</f>
        <v>0</v>
      </c>
      <c r="AI29" s="149" t="str">
        <f>" "&amp;VLOOKUP($A29,[0]!Qualifier,COLUMN(AI29)/2+1)</f>
        <v xml:space="preserve"> </v>
      </c>
      <c r="AJ29" s="110">
        <f t="array" ref="AJ29">SUM(IF(ISBLANK('Assigned, unpublished Codes'!W$6:W$172),0,IF('Assigned, unpublished Codes'!W$6:W$172='Specif. frequency unpublished'!$A29,1,0)))</f>
        <v>0</v>
      </c>
      <c r="AK29" s="149" t="str">
        <f>" "&amp;VLOOKUP($A29,[0]!Qualifier,COLUMN(AK29)/2+1)</f>
        <v xml:space="preserve"> </v>
      </c>
      <c r="AL29" s="110">
        <f t="array" ref="AL29">SUM(IF(ISBLANK('Assigned, unpublished Codes'!X$6:X$172),0,IF('Assigned, unpublished Codes'!X$6:X$172='Specif. frequency unpublished'!$A29,1,0)))</f>
        <v>0</v>
      </c>
      <c r="AM29" s="111" t="str">
        <f>" "&amp;VLOOKUP($A29,[0]!Qualifier,COLUMN(AM29)/2+1)</f>
        <v xml:space="preserve"> </v>
      </c>
    </row>
    <row r="30" spans="1:43" x14ac:dyDescent="0.35">
      <c r="A30">
        <v>25</v>
      </c>
      <c r="B30" s="110">
        <f t="array" ref="B30">SUM(IF('Codes published on the homepage'!E31:E547='Specif. frequency unpublished'!$A30,1,0))</f>
        <v>0</v>
      </c>
      <c r="C30" s="112"/>
      <c r="D30" s="110">
        <f t="array" ref="D30">SUM(IF(ISBLANK('Assigned, unpublished Codes'!G$6:G$172),0,IF('Assigned, unpublished Codes'!G$6:G$172='Specif. frequency unpublished'!$A30,1,0)))</f>
        <v>0</v>
      </c>
      <c r="F30" s="110">
        <f t="array" ref="F30">SUM(IF(ISBLANK('Assigned, unpublished Codes'!H$6:H$172),0,IF('Assigned, unpublished Codes'!H$6:H$172='Specif. frequency unpublished'!$A30,1,0)))</f>
        <v>0</v>
      </c>
      <c r="G30" s="111" t="str">
        <f>" "&amp;VLOOKUP($A30,[0]!Qualifier,COLUMN(G30)/2+1)</f>
        <v xml:space="preserve"> RPMI+DMSO+HSA</v>
      </c>
      <c r="H30" s="110">
        <f t="array" ref="H30">SUM(IF(ISBLANK('Codes published on the homepage'!H$5:H$551),0,IF('Codes published on the homepage'!H$5:H$551='Specif. frequency unpublished'!$A30,1,0)))</f>
        <v>0</v>
      </c>
      <c r="I30" s="112"/>
      <c r="J30" s="110">
        <f t="array" ref="J30">SUM(IF(ISBLANK('Codes published on the homepage'!I$5:I$551),0,IF('Codes published on the homepage'!I$5:I$551='Specif. frequency unpublished'!$A30,1,0)))</f>
        <v>0</v>
      </c>
      <c r="K30" s="111" t="str">
        <f>" "&amp;VLOOKUP($A30,[0]!Qualifier,COLUMN(K30)/2+1)</f>
        <v xml:space="preserve"> </v>
      </c>
      <c r="L30" s="110">
        <f t="array" ref="L30">SUM(IF(ISBLANK('Codes published on the homepage'!J$5:J$551),0,IF('Codes published on the homepage'!J$5:J$551='Specif. frequency unpublished'!$A30,1,0)))</f>
        <v>0</v>
      </c>
      <c r="M30" s="97" t="str">
        <f>" "&amp;VLOOKUP($A30,[0]!Qualifier,COLUMN(M30)/2+1)</f>
        <v xml:space="preserve"> </v>
      </c>
      <c r="N30" s="110">
        <f t="array" ref="N30">SUM(IF(ISBLANK('Codes published on the homepage'!K$5:K$551),0,IF('Codes published on the homepage'!K$5:K$551='Specif. frequency unpublished'!$A30,1,0)))</f>
        <v>0</v>
      </c>
      <c r="O30" s="111"/>
      <c r="P30" s="110">
        <f t="array" ref="P30">SUM(IF(ISBLANK('Assigned, unpublished Codes'!M$6:M$172),0,IF('Assigned, unpublished Codes'!M$6:M$172='Specif. frequency unpublished'!$A30,1,0)))</f>
        <v>0</v>
      </c>
      <c r="Q30" s="111" t="str">
        <f>" "&amp;VLOOKUP($A30,[0]!Qualifier,COLUMN(Q30)/2+1)</f>
        <v xml:space="preserve"> </v>
      </c>
      <c r="R30" s="110">
        <f t="array" ref="R30">SUM(IF(ISBLANK('Assigned, unpublished Codes'!N$6:N$172),0,IF('Assigned, unpublished Codes'!N$6:N$172='Specif. frequency unpublished'!$A30,1,0)))</f>
        <v>0</v>
      </c>
      <c r="S30" s="97" t="str">
        <f>" "&amp;VLOOKUP($A30,[0]!Qualifier,COLUMN(S30)/2+1)</f>
        <v xml:space="preserve"> </v>
      </c>
      <c r="T30" s="110">
        <f t="array" ref="T30">SUM(IF(ISBLANK('Assigned, unpublished Codes'!O$6:O$172),0,IF('Assigned, unpublished Codes'!O$6:O$172='Specif. frequency unpublished'!$A30,1,0)))</f>
        <v>0</v>
      </c>
      <c r="U30" s="111" t="str">
        <f>" "&amp;VLOOKUP($A30,[0]!Qualifier,COLUMN(U30)/2+1)</f>
        <v xml:space="preserve"> </v>
      </c>
      <c r="V30" s="110">
        <f t="array" ref="V30">SUM(IF(ISBLANK('Assigned, unpublished Codes'!P$6:P$172),0,IF('Assigned, unpublished Codes'!P$6:P$172='Specif. frequency unpublished'!$A30,1,0)))</f>
        <v>0</v>
      </c>
      <c r="W30" s="111" t="str">
        <f>" "&amp;VLOOKUP($A30,[0]!Qualifier,COLUMN(W30)/2+1)</f>
        <v xml:space="preserve"> </v>
      </c>
      <c r="X30" s="110">
        <f t="array" ref="X30">SUM(IF(ISBLANK('Assigned, unpublished Codes'!Q$6:Q$172),0,IF('Assigned, unpublished Codes'!Q$6:Q$172='Specif. frequency unpublished'!$A30,1,0)))</f>
        <v>0</v>
      </c>
      <c r="Y30" s="97" t="str">
        <f>" "&amp;VLOOKUP($A30,[0]!Qualifier,COLUMN(Y30)/2+1)</f>
        <v xml:space="preserve"> CD4Sel</v>
      </c>
      <c r="Z30" s="110">
        <f t="array" ref="Z30">SUM(IF(ISBLANK('Assigned, unpublished Codes'!R$6:R$172),0,IF('Assigned, unpublished Codes'!R$6:R$172='Specif. frequency unpublished'!$A30,1,0)))</f>
        <v>0</v>
      </c>
      <c r="AA30" s="111" t="str">
        <f>" "&amp;VLOOKUP($A30,[0]!Qualifier,COLUMN(AA30)/2+1)</f>
        <v xml:space="preserve"> </v>
      </c>
      <c r="AB30" s="110">
        <f t="array" ref="AB30">SUM(IF(ISBLANK('Assigned, unpublished Codes'!S$6:S$172),0,IF('Assigned, unpublished Codes'!S$6:S$172='Specif. frequency unpublished'!$A30,1,0)))</f>
        <v>0</v>
      </c>
      <c r="AC30" s="97" t="str">
        <f>" "&amp;VLOOKUP($A30,[0]!Qualifier,COLUMN(AC30)/2+1)</f>
        <v xml:space="preserve"> </v>
      </c>
      <c r="AD30" s="110">
        <f t="array" ref="AD30">SUM(IF(ISBLANK('Assigned, unpublished Codes'!T$6:T$172),0,IF('Assigned, unpublished Codes'!T$6:T$172='Specif. frequency unpublished'!$A30,1,0)))</f>
        <v>0</v>
      </c>
      <c r="AE30" s="111" t="str">
        <f>" "&amp;VLOOKUP($A30,[0]!Qualifier,COLUMN(AE30)/2+1)</f>
        <v xml:space="preserve"> </v>
      </c>
      <c r="AF30" s="110">
        <f t="array" ref="AF30">SUM(IF(ISBLANK('Assigned, unpublished Codes'!U$6:U$172),0,IF('Assigned, unpublished Codes'!U$6:U$172='Specif. frequency unpublished'!$A30,1,0)))</f>
        <v>0</v>
      </c>
      <c r="AG30" s="97" t="str">
        <f>" "&amp;VLOOKUP($A30,[0]!Qualifier,COLUMN(AG30)/2+1)</f>
        <v xml:space="preserve"> FMTCaps</v>
      </c>
      <c r="AH30" s="110">
        <f t="array" ref="AH30">SUM(IF(ISBLANK('Codes published on the homepage'!U$5:U$551),0,IF('Codes published on the homepage'!U$5:U$551='Specif. frequency unpublished'!$A30,1,0)))</f>
        <v>0</v>
      </c>
      <c r="AI30" s="149" t="str">
        <f>" "&amp;VLOOKUP($A30,[0]!Qualifier,COLUMN(AI30)/2+1)</f>
        <v xml:space="preserve"> </v>
      </c>
      <c r="AJ30" s="110">
        <f t="array" ref="AJ30">SUM(IF(ISBLANK('Assigned, unpublished Codes'!W$6:W$172),0,IF('Assigned, unpublished Codes'!W$6:W$172='Specif. frequency unpublished'!$A30,1,0)))</f>
        <v>0</v>
      </c>
      <c r="AK30" s="149" t="str">
        <f>" "&amp;VLOOKUP($A30,[0]!Qualifier,COLUMN(AK30)/2+1)</f>
        <v xml:space="preserve"> </v>
      </c>
      <c r="AL30" s="110">
        <f t="array" ref="AL30">SUM(IF(ISBLANK('Assigned, unpublished Codes'!X$6:X$172),0,IF('Assigned, unpublished Codes'!X$6:X$172='Specif. frequency unpublished'!$A30,1,0)))</f>
        <v>0</v>
      </c>
      <c r="AM30" s="111" t="str">
        <f>" "&amp;VLOOKUP($A30,[0]!Qualifier,COLUMN(AM30)/2+1)</f>
        <v xml:space="preserve"> </v>
      </c>
    </row>
    <row r="31" spans="1:43" x14ac:dyDescent="0.35">
      <c r="A31">
        <v>26</v>
      </c>
      <c r="B31" s="110">
        <f t="array" ref="B31">SUM(IF('Codes published on the homepage'!E32:E548='Specif. frequency unpublished'!$A31,1,0))</f>
        <v>0</v>
      </c>
      <c r="C31" s="112"/>
      <c r="D31" s="110">
        <f t="array" ref="D31">SUM(IF(ISBLANK('Assigned, unpublished Codes'!G$6:G$172),0,IF('Assigned, unpublished Codes'!G$6:G$172='Specif. frequency unpublished'!$A31,1,0)))</f>
        <v>0</v>
      </c>
      <c r="F31" s="110">
        <f t="array" ref="F31">SUM(IF(ISBLANK('Assigned, unpublished Codes'!G$6:G$172),0,IF('Assigned, unpublished Codes'!G$6:G$172='Specif. frequency unpublished'!$A31,1,0)))</f>
        <v>0</v>
      </c>
      <c r="H31" s="110">
        <f t="array" ref="H31">SUM(IF(ISBLANK('Codes published on the homepage'!H$5:H$551),0,IF('Codes published on the homepage'!H$5:H$551='Specif. frequency unpublished'!$A31,1,0)))</f>
        <v>0</v>
      </c>
      <c r="J31" s="110">
        <f t="array" ref="J31">SUM(IF(ISBLANK('Codes published on the homepage'!I$5:I$551),0,IF('Codes published on the homepage'!I$5:I$551='Specif. frequency unpublished'!$A31,1,0)))</f>
        <v>0</v>
      </c>
      <c r="L31" s="110">
        <f t="array" ref="L31">SUM(IF(ISBLANK('Codes published on the homepage'!J$5:J$551),0,IF('Codes published on the homepage'!J$5:J$551='Specif. frequency unpublished'!$A31,1,0)))</f>
        <v>0</v>
      </c>
      <c r="N31" s="110">
        <f t="array" ref="N31">SUM(IF(ISBLANK('Codes published on the homepage'!K$5:K$551),0,IF('Codes published on the homepage'!K$5:K$551='Specif. frequency unpublished'!$A31,1,0)))</f>
        <v>0</v>
      </c>
      <c r="P31" s="110">
        <f t="array" ref="P31">SUM(IF(ISBLANK('Assigned, unpublished Codes'!M$6:M$172),0,IF('Assigned, unpublished Codes'!M$6:M$172='Specif. frequency unpublished'!$A31,1,0)))</f>
        <v>0</v>
      </c>
      <c r="R31" s="110">
        <f t="array" ref="R31">SUM(IF(ISBLANK('Assigned, unpublished Codes'!N$6:N$172),0,IF('Assigned, unpublished Codes'!N$6:N$172='Specif. frequency unpublished'!$A31,1,0)))</f>
        <v>0</v>
      </c>
      <c r="T31" s="110">
        <f t="array" ref="T31">SUM(IF(ISBLANK('Assigned, unpublished Codes'!O$6:O$172),0,IF('Assigned, unpublished Codes'!O$6:O$172='Specif. frequency unpublished'!$A31,1,0)))</f>
        <v>0</v>
      </c>
      <c r="V31" s="110">
        <f t="array" ref="V31">SUM(IF(ISBLANK('Codes published on the homepage'!O$5:O$551),0,IF('Codes published on the homepage'!O$5:O$551='Specif. frequency unpublished'!$A31,1,0)))</f>
        <v>0</v>
      </c>
      <c r="X31" s="110">
        <f t="array" ref="X31">SUM(IF(ISBLANK('Assigned, unpublished Codes'!Q$6:Q$172),0,IF('Assigned, unpublished Codes'!Q$6:Q$172='Specif. frequency unpublished'!$A31,1,0)))</f>
        <v>0</v>
      </c>
      <c r="Y31" s="97" t="str">
        <f>" "&amp;VLOOKUP($A31,[0]!Qualifier,COLUMN(Y31)/2+1)</f>
        <v xml:space="preserve"> CD14Sel</v>
      </c>
      <c r="Z31" s="110">
        <f t="array" ref="Z31">SUM(IF(ISBLANK('Codes published on the homepage'!Q$5:Q$551),0,IF('Codes published on the homepage'!Q$5:Q$551='Specif. frequency unpublished'!$A31,1,0)))</f>
        <v>0</v>
      </c>
      <c r="AB31" s="110">
        <f t="array" ref="AB31">SUM(IF(ISBLANK('Assigned, unpublished Codes'!S$6:S$172),0,IF('Assigned, unpublished Codes'!S$6:S$172='Specif. frequency unpublished'!$A31,1,0)))</f>
        <v>0</v>
      </c>
      <c r="AD31" s="110">
        <f t="array" ref="AD31">SUM(IF(ISBLANK('Codes published on the homepage'!S$5:S$551),0,IF('Codes published on the homepage'!S$5:S$551='Specif. frequency unpublished'!$A31,1,0)))</f>
        <v>0</v>
      </c>
      <c r="AF31" s="110">
        <f t="array" ref="AF31">SUM(IF(ISBLANK('Assigned, unpublished Codes'!U$6:U$172),0,IF('Assigned, unpublished Codes'!U$6:U$172='Specif. frequency unpublished'!$A31,1,0)))</f>
        <v>0</v>
      </c>
      <c r="AH31" s="110">
        <f t="array" ref="AH31">SUM(IF(ISBLANK('Codes published on the homepage'!U$5:U$551),0,IF('Codes published on the homepage'!U$5:U$551='Specif. frequency unpublished'!$A31,1,0)))</f>
        <v>0</v>
      </c>
      <c r="AJ31" s="110">
        <f t="array" ref="AJ31">SUM(IF(ISBLANK('Assigned, unpublished Codes'!W$6:W$172),0,IF('Assigned, unpublished Codes'!W$6:W$172='Specif. frequency unpublished'!$A31,1,0)))</f>
        <v>0</v>
      </c>
      <c r="AK31" s="149" t="str">
        <f>" "&amp;VLOOKUP($A31,[0]!Qualifier,COLUMN(AK31)/2+1)</f>
        <v xml:space="preserve"> </v>
      </c>
      <c r="AL31" s="110">
        <f t="array" ref="AL31">SUM(IF(ISBLANK('Assigned, unpublished Codes'!X$6:X$172),0,IF('Assigned, unpublished Codes'!X$6:X$172='Specif. frequency unpublished'!$A31,1,0)))</f>
        <v>0</v>
      </c>
      <c r="AM31" s="111" t="str">
        <f>" "&amp;VLOOKUP($A31,[0]!Qualifier,COLUMN(AM31)/2+1)</f>
        <v xml:space="preserve"> </v>
      </c>
    </row>
    <row r="32" spans="1:43" ht="12.75" customHeight="1" x14ac:dyDescent="0.35">
      <c r="A32">
        <v>27</v>
      </c>
      <c r="B32" s="110">
        <f t="array" ref="B32">SUM(IF('Codes published on the homepage'!E33:E549='Specif. frequency unpublished'!$A32,1,0))</f>
        <v>0</v>
      </c>
      <c r="C32" s="112"/>
      <c r="D32" s="110">
        <f t="array" ref="D32">SUM(IF(ISBLANK('Assigned, unpublished Codes'!G$6:G$172),0,IF('Assigned, unpublished Codes'!G$6:G$172='Specif. frequency unpublished'!$A32,1,0)))</f>
        <v>0</v>
      </c>
      <c r="F32" s="110">
        <f t="array" ref="F32">SUM(IF(ISBLANK('Assigned, unpublished Codes'!G$6:G$172),0,IF('Assigned, unpublished Codes'!G$6:G$172='Specif. frequency unpublished'!$A32,1,0)))</f>
        <v>0</v>
      </c>
      <c r="H32" s="110">
        <f t="array" ref="H32">SUM(IF(ISBLANK('Codes published on the homepage'!H$5:H$551),0,IF('Codes published on the homepage'!H$5:H$551='Specif. frequency unpublished'!$A32,1,0)))</f>
        <v>0</v>
      </c>
      <c r="J32" s="110">
        <f t="array" ref="J32">SUM(IF(ISBLANK('Codes published on the homepage'!I$5:I$551),0,IF('Codes published on the homepage'!I$5:I$551='Specif. frequency unpublished'!$A32,1,0)))</f>
        <v>0</v>
      </c>
      <c r="L32" s="110">
        <f t="array" ref="L32">SUM(IF(ISBLANK('Codes published on the homepage'!J$5:J$551),0,IF('Codes published on the homepage'!J$5:J$551='Specif. frequency unpublished'!$A32,1,0)))</f>
        <v>0</v>
      </c>
      <c r="N32" s="110">
        <f t="array" ref="N32">SUM(IF(ISBLANK('Codes published on the homepage'!K$5:K$551),0,IF('Codes published on the homepage'!K$5:K$551='Specif. frequency unpublished'!$A32,1,0)))</f>
        <v>0</v>
      </c>
      <c r="P32" s="110">
        <f t="array" ref="P32">SUM(IF(ISBLANK('Assigned, unpublished Codes'!M$6:M$172),0,IF('Assigned, unpublished Codes'!M$6:M$172='Specif. frequency unpublished'!$A32,1,0)))</f>
        <v>0</v>
      </c>
      <c r="R32" s="110">
        <f t="array" ref="R32">SUM(IF(ISBLANK('Assigned, unpublished Codes'!N$6:N$172),0,IF('Assigned, unpublished Codes'!N$6:N$172='Specif. frequency unpublished'!$A32,1,0)))</f>
        <v>0</v>
      </c>
      <c r="T32" s="110">
        <f t="array" ref="T32">SUM(IF(ISBLANK('Assigned, unpublished Codes'!O$6:O$172),0,IF('Assigned, unpublished Codes'!O$6:O$172='Specif. frequency unpublished'!$A32,1,0)))</f>
        <v>0</v>
      </c>
      <c r="V32" s="110">
        <f t="array" ref="V32">SUM(IF(ISBLANK('Codes published on the homepage'!O$5:O$551),0,IF('Codes published on the homepage'!O$5:O$551='Specif. frequency unpublished'!$A32,1,0)))</f>
        <v>0</v>
      </c>
      <c r="X32" s="110">
        <f t="array" ref="X32">SUM(IF(ISBLANK('Assigned, unpublished Codes'!Q$6:Q$172),0,IF('Assigned, unpublished Codes'!Q$6:Q$172='Specif. frequency unpublished'!$A32,1,0)))</f>
        <v>0</v>
      </c>
      <c r="Y32" s="97" t="str">
        <f>" "&amp;VLOOKUP($A32,[0]!Qualifier,COLUMN(Y32)/2+1)</f>
        <v xml:space="preserve"> CD25sel</v>
      </c>
      <c r="Z32" s="110">
        <f t="array" ref="Z32">SUM(IF(ISBLANK('Codes published on the homepage'!Q$5:Q$551),0,IF('Codes published on the homepage'!Q$5:Q$551='Specif. frequency unpublished'!$A32,1,0)))</f>
        <v>0</v>
      </c>
      <c r="AB32" s="110">
        <f t="array" ref="AB32">SUM(IF(ISBLANK('Codes published on the homepage'!R$5:R$551),0,IF('Codes published on the homepage'!R$5:R$551='Specif. frequency unpublished'!$A32,1,0)))</f>
        <v>0</v>
      </c>
      <c r="AD32" s="110">
        <f t="array" ref="AD32">SUM(IF(ISBLANK('Codes published on the homepage'!S$5:S$551),0,IF('Codes published on the homepage'!S$5:S$551='Specif. frequency unpublished'!$A32,1,0)))</f>
        <v>0</v>
      </c>
      <c r="AF32" s="110">
        <f t="array" ref="AF32">SUM(IF(ISBLANK('Assigned, unpublished Codes'!U$6:U$172),0,IF('Assigned, unpublished Codes'!U$6:U$172='Specif. frequency unpublished'!$A32,1,0)))</f>
        <v>0</v>
      </c>
      <c r="AH32" s="110">
        <f t="array" ref="AH32">SUM(IF(ISBLANK('Codes published on the homepage'!U$5:U$551),0,IF('Codes published on the homepage'!U$5:U$551='Specif. frequency unpublished'!$A32,1,0)))</f>
        <v>0</v>
      </c>
      <c r="AI32" s="149" t="str">
        <f>" "&amp;VLOOKUP($A32,[0]!Qualifier,COLUMN(AI32)/2+1)</f>
        <v xml:space="preserve"> </v>
      </c>
      <c r="AJ32" s="110">
        <f t="array" ref="AJ32">SUM(IF(ISBLANK('Assigned, unpublished Codes'!W$6:W$172),0,IF('Assigned, unpublished Codes'!W$6:W$172='Specif. frequency unpublished'!$A32,1,0)))</f>
        <v>0</v>
      </c>
      <c r="AK32" s="149" t="str">
        <f>" "&amp;VLOOKUP($A32,[0]!Qualifier,COLUMN(AK32)/2+1)</f>
        <v xml:space="preserve"> DemBoneCortBone</v>
      </c>
      <c r="AL32" s="110">
        <f t="array" ref="AL32">SUM(IF(ISBLANK('Assigned, unpublished Codes'!X$6:X$172),0,IF('Assigned, unpublished Codes'!X$6:X$172='Specif. frequency unpublished'!$A32,1,0)))</f>
        <v>0</v>
      </c>
      <c r="AM32" s="111" t="str">
        <f>" "&amp;VLOOKUP($A32,[0]!Qualifier,COLUMN(AM32)/2+1)</f>
        <v xml:space="preserve"> </v>
      </c>
    </row>
    <row r="33" spans="1:39" x14ac:dyDescent="0.35">
      <c r="A33">
        <v>28</v>
      </c>
      <c r="B33" s="110">
        <f t="array" ref="B33">SUM(IF('Codes published on the homepage'!E34:E550='Specif. frequency unpublished'!$A33,1,0))</f>
        <v>0</v>
      </c>
      <c r="C33" s="112"/>
      <c r="D33" s="110">
        <f t="array" ref="D33">SUM(IF(ISBLANK('Assigned, unpublished Codes'!G$6:G$172),0,IF('Assigned, unpublished Codes'!G$6:G$172='Specif. frequency unpublished'!$A33,1,0)))</f>
        <v>0</v>
      </c>
      <c r="F33" s="110">
        <f t="array" ref="F33">SUM(IF(ISBLANK('Assigned, unpublished Codes'!G$6:G$172),0,IF('Assigned, unpublished Codes'!G$6:G$172='Specif. frequency unpublished'!$A33,1,0)))</f>
        <v>0</v>
      </c>
      <c r="H33" s="110">
        <f t="array" ref="H33">SUM(IF(ISBLANK('Codes published on the homepage'!H$5:H$551),0,IF('Codes published on the homepage'!H$5:H$551='Specif. frequency unpublished'!$A33,1,0)))</f>
        <v>0</v>
      </c>
      <c r="J33" s="110">
        <f t="array" ref="J33">SUM(IF(ISBLANK('Codes published on the homepage'!I$5:I$551),0,IF('Codes published on the homepage'!I$5:I$551='Specif. frequency unpublished'!$A33,1,0)))</f>
        <v>0</v>
      </c>
      <c r="L33" s="110">
        <f t="array" ref="L33">SUM(IF(ISBLANK('Codes published on the homepage'!J$5:J$551),0,IF('Codes published on the homepage'!J$5:J$551='Specif. frequency unpublished'!$A33,1,0)))</f>
        <v>0</v>
      </c>
      <c r="N33" s="110">
        <f t="array" ref="N33">SUM(IF(ISBLANK('Codes published on the homepage'!K$5:K$551),0,IF('Codes published on the homepage'!K$5:K$551='Specif. frequency unpublished'!$A33,1,0)))</f>
        <v>0</v>
      </c>
      <c r="P33" s="110">
        <f t="array" ref="P33">SUM(IF(ISBLANK('Assigned, unpublished Codes'!M$6:M$172),0,IF('Assigned, unpublished Codes'!M$6:M$172='Specif. frequency unpublished'!$A33,1,0)))</f>
        <v>0</v>
      </c>
      <c r="R33" s="110">
        <f t="array" ref="R33">SUM(IF(ISBLANK('Codes published on the homepage'!M$5:M$551),0,IF('Codes published on the homepage'!M$5:M$551='Specif. frequency unpublished'!$A33,1,0)))</f>
        <v>0</v>
      </c>
      <c r="T33" s="110">
        <f t="array" ref="T33">SUM(IF(ISBLANK('Assigned, unpublished Codes'!O$6:O$172),0,IF('Assigned, unpublished Codes'!O$6:O$172='Specif. frequency unpublished'!$A33,1,0)))</f>
        <v>0</v>
      </c>
      <c r="V33" s="110">
        <f t="array" ref="V33">SUM(IF(ISBLANK('Codes published on the homepage'!O$5:O$551),0,IF('Codes published on the homepage'!O$5:O$551='Specif. frequency unpublished'!$A33,1,0)))</f>
        <v>0</v>
      </c>
      <c r="X33" s="110">
        <f t="array" ref="X33">SUM(IF(ISBLANK('Assigned, unpublished Codes'!Q$6:Q$172),0,IF('Assigned, unpublished Codes'!Q$6:Q$172='Specif. frequency unpublished'!$A33,1,0)))</f>
        <v>0</v>
      </c>
      <c r="Y33" s="97" t="str">
        <f>" "&amp;VLOOKUP($A33,[0]!Qualifier,COLUMN(Y33)/2+1)</f>
        <v xml:space="preserve"> </v>
      </c>
      <c r="Z33" s="110">
        <f t="array" ref="Z33">SUM(IF(ISBLANK('Codes published on the homepage'!Q$5:Q$551),0,IF('Codes published on the homepage'!Q$5:Q$551='Specif. frequency unpublished'!$A33,1,0)))</f>
        <v>0</v>
      </c>
      <c r="AB33" s="110">
        <f t="array" ref="AB33">SUM(IF(ISBLANK('Codes published on the homepage'!R$5:R$551),0,IF('Codes published on the homepage'!R$5:R$551='Specif. frequency unpublished'!$A33,1,0)))</f>
        <v>0</v>
      </c>
      <c r="AD33" s="110">
        <f t="array" ref="AD33">SUM(IF(ISBLANK('Codes published on the homepage'!S$5:S$551),0,IF('Codes published on the homepage'!S$5:S$551='Specif. frequency unpublished'!$A33,1,0)))</f>
        <v>0</v>
      </c>
      <c r="AF33" s="110">
        <f t="array" ref="AF33">SUM(IF(ISBLANK('Assigned, unpublished Codes'!U$6:U$172),0,IF('Assigned, unpublished Codes'!U$6:U$172='Specif. frequency unpublished'!$A33,1,0)))</f>
        <v>0</v>
      </c>
      <c r="AH33" s="110">
        <f t="array" ref="AH33">SUM(IF(ISBLANK('Codes published on the homepage'!U$5:U$551),0,IF('Codes published on the homepage'!U$5:U$551='Specif. frequency unpublished'!$A33,1,0)))</f>
        <v>0</v>
      </c>
      <c r="AI33" s="149" t="str">
        <f>" "&amp;VLOOKUP($A33,[0]!Qualifier,COLUMN(AI33)/2+1)</f>
        <v xml:space="preserve"> </v>
      </c>
      <c r="AJ33" s="110">
        <f t="array" ref="AJ33">SUM(IF(ISBLANK('Assigned, unpublished Codes'!W$6:W$172),0,IF('Assigned, unpublished Codes'!W$6:W$172='Specif. frequency unpublished'!$A33,1,0)))</f>
        <v>0</v>
      </c>
      <c r="AK33" s="149" t="str">
        <f>" "&amp;VLOOKUP($A33,[0]!Qualifier,COLUMN(AK33)/2+1)</f>
        <v xml:space="preserve"> DeminCancBone</v>
      </c>
      <c r="AL33" s="110">
        <f t="array" ref="AL33">SUM(IF(ISBLANK('Assigned, unpublished Codes'!X$6:X$172),0,IF('Assigned, unpublished Codes'!X$6:X$172='Specif. frequency unpublished'!$A33,1,0)))</f>
        <v>0</v>
      </c>
      <c r="AM33" s="111" t="str">
        <f>" "&amp;VLOOKUP($A33,[0]!Qualifier,COLUMN(AM33)/2+1)</f>
        <v xml:space="preserve"> </v>
      </c>
    </row>
    <row r="34" spans="1:39" x14ac:dyDescent="0.35">
      <c r="A34">
        <v>29</v>
      </c>
      <c r="B34" s="110">
        <f t="array" ref="B34">SUM(IF('Codes published on the homepage'!E35:E551='Specif. frequency unpublished'!$A34,1,0))</f>
        <v>0</v>
      </c>
      <c r="C34" s="112"/>
      <c r="D34" s="110">
        <f t="array" ref="D34">SUM(IF(ISBLANK('Assigned, unpublished Codes'!G$6:G$172),0,IF('Assigned, unpublished Codes'!G$6:G$172='Specif. frequency unpublished'!$A34,1,0)))</f>
        <v>0</v>
      </c>
      <c r="F34" s="110">
        <f t="array" ref="F34">SUM(IF(ISBLANK('Assigned, unpublished Codes'!G$6:G$172),0,IF('Assigned, unpublished Codes'!G$6:G$172='Specif. frequency unpublished'!$A34,1,0)))</f>
        <v>0</v>
      </c>
      <c r="H34" s="110">
        <f t="array" ref="H34">SUM(IF(ISBLANK('Codes published on the homepage'!H$5:H$551),0,IF('Codes published on the homepage'!H$5:H$551='Specif. frequency unpublished'!$A34,1,0)))</f>
        <v>0</v>
      </c>
      <c r="J34" s="110">
        <f t="array" ref="J34">SUM(IF(ISBLANK('Codes published on the homepage'!I$5:I$551),0,IF('Codes published on the homepage'!I$5:I$551='Specif. frequency unpublished'!$A34,1,0)))</f>
        <v>0</v>
      </c>
      <c r="L34" s="110">
        <f t="array" ref="L34">SUM(IF(ISBLANK('Codes published on the homepage'!J$5:J$551),0,IF('Codes published on the homepage'!J$5:J$551='Specif. frequency unpublished'!$A34,1,0)))</f>
        <v>0</v>
      </c>
      <c r="N34" s="110">
        <f t="array" ref="N34">SUM(IF(ISBLANK('Codes published on the homepage'!K$5:K$551),0,IF('Codes published on the homepage'!K$5:K$551='Specif. frequency unpublished'!$A34,1,0)))</f>
        <v>0</v>
      </c>
      <c r="P34" s="110">
        <f t="array" ref="P34">SUM(IF(ISBLANK('Assigned, unpublished Codes'!M$6:M$172),0,IF('Assigned, unpublished Codes'!M$6:M$172='Specif. frequency unpublished'!$A34,1,0)))</f>
        <v>0</v>
      </c>
      <c r="R34" s="110">
        <f t="array" ref="R34">SUM(IF(ISBLANK('Codes published on the homepage'!M$5:M$551),0,IF('Codes published on the homepage'!M$5:M$551='Specif. frequency unpublished'!$A34,1,0)))</f>
        <v>0</v>
      </c>
      <c r="T34" s="110">
        <f t="array" ref="T34">SUM(IF(ISBLANK('Codes published on the homepage'!N$5:N$551),0,IF('Codes published on the homepage'!N$5:N$551='Specif. frequency unpublished'!$A34,1,0)))</f>
        <v>0</v>
      </c>
      <c r="V34" s="110">
        <f t="array" ref="V34">SUM(IF(ISBLANK('Codes published on the homepage'!O$5:O$551),0,IF('Codes published on the homepage'!O$5:O$551='Specif. frequency unpublished'!$A34,1,0)))</f>
        <v>0</v>
      </c>
      <c r="X34" s="110">
        <f t="array" ref="X34">SUM(IF(ISBLANK('Assigned, unpublished Codes'!Q$6:Q$172),0,IF('Assigned, unpublished Codes'!Q$6:Q$172='Specif. frequency unpublished'!$A34,1,0)))</f>
        <v>0</v>
      </c>
      <c r="Y34" s="97" t="str">
        <f>" "&amp;VLOOKUP($A34,[0]!Qualifier,COLUMN(Y34)/2+1)</f>
        <v xml:space="preserve"> </v>
      </c>
      <c r="Z34" s="110">
        <f t="array" ref="Z34">SUM(IF(ISBLANK('Codes published on the homepage'!Q$5:Q$551),0,IF('Codes published on the homepage'!Q$5:Q$551='Specif. frequency unpublished'!$A34,1,0)))</f>
        <v>0</v>
      </c>
      <c r="AB34" s="110">
        <f t="array" ref="AB34">SUM(IF(ISBLANK('Codes published on the homepage'!R$5:R$551),0,IF('Codes published on the homepage'!R$5:R$551='Specif. frequency unpublished'!$A34,1,0)))</f>
        <v>0</v>
      </c>
      <c r="AD34" s="110">
        <f t="array" ref="AD34">SUM(IF(ISBLANK('Codes published on the homepage'!S$5:S$551),0,IF('Codes published on the homepage'!S$5:S$551='Specif. frequency unpublished'!$A34,1,0)))</f>
        <v>0</v>
      </c>
      <c r="AF34" s="110">
        <f t="array" ref="AF34">SUM(IF(ISBLANK('Assigned, unpublished Codes'!U$6:U$172),0,IF('Assigned, unpublished Codes'!U$6:U$172='Specif. frequency unpublished'!$A34,1,0)))</f>
        <v>0</v>
      </c>
      <c r="AH34" s="110">
        <f t="array" ref="AH34">SUM(IF(ISBLANK('Codes published on the homepage'!U$5:U$551),0,IF('Codes published on the homepage'!U$5:U$551='Specif. frequency unpublished'!$A34,1,0)))</f>
        <v>0</v>
      </c>
      <c r="AI34" s="149" t="str">
        <f>" "&amp;VLOOKUP($A34,[0]!Qualifier,COLUMN(AI34)/2+1)</f>
        <v xml:space="preserve"> </v>
      </c>
      <c r="AJ34" s="110">
        <f t="array" ref="AJ34">SUM(IF(ISBLANK('Assigned, unpublished Codes'!W$6:W$172),0,IF('Assigned, unpublished Codes'!W$6:W$172='Specif. frequency unpublished'!$A34,1,0)))</f>
        <v>0</v>
      </c>
      <c r="AK34" s="149" t="str">
        <f>" "&amp;VLOOKUP($A34,[0]!Qualifier,COLUMN(AK34)/2+1)</f>
        <v xml:space="preserve"> FibCortBone</v>
      </c>
      <c r="AL34" s="110">
        <f t="array" ref="AL34">SUM(IF(ISBLANK('Assigned, unpublished Codes'!X$6:X$172),0,IF('Assigned, unpublished Codes'!X$6:X$172='Specif. frequency unpublished'!$A34,1,0)))</f>
        <v>0</v>
      </c>
      <c r="AM34" s="111" t="str">
        <f>" "&amp;VLOOKUP($A34,[0]!Qualifier,COLUMN(AM34)/2+1)</f>
        <v xml:space="preserve"> </v>
      </c>
    </row>
    <row r="35" spans="1:39" x14ac:dyDescent="0.35">
      <c r="A35">
        <v>30</v>
      </c>
      <c r="B35" s="110">
        <f t="array" ref="B35">SUM(IF('Codes published on the homepage'!E36:E552='Specif. frequency unpublished'!$A35,1,0))</f>
        <v>0</v>
      </c>
      <c r="C35" s="112"/>
      <c r="D35" s="110">
        <f t="array" ref="D35">SUM(IF(ISBLANK('Assigned, unpublished Codes'!G$6:G$172),0,IF('Assigned, unpublished Codes'!G$6:G$172='Specif. frequency unpublished'!$A35,1,0)))</f>
        <v>0</v>
      </c>
      <c r="F35" s="110">
        <f t="array" ref="F35">SUM(IF(ISBLANK('Assigned, unpublished Codes'!G$6:G$172),0,IF('Assigned, unpublished Codes'!G$6:G$172='Specif. frequency unpublished'!$A35,1,0)))</f>
        <v>0</v>
      </c>
      <c r="H35" s="110">
        <f t="array" ref="H35">SUM(IF(ISBLANK('Codes published on the homepage'!H$5:H$551),0,IF('Codes published on the homepage'!H$5:H$551='Specif. frequency unpublished'!$A35,1,0)))</f>
        <v>0</v>
      </c>
      <c r="J35" s="110">
        <f t="array" ref="J35">SUM(IF(ISBLANK('Codes published on the homepage'!I$5:I$551),0,IF('Codes published on the homepage'!I$5:I$551='Specif. frequency unpublished'!$A35,1,0)))</f>
        <v>0</v>
      </c>
      <c r="L35" s="110">
        <f t="array" ref="L35">SUM(IF(ISBLANK('Codes published on the homepage'!J$5:J$551),0,IF('Codes published on the homepage'!J$5:J$551='Specif. frequency unpublished'!$A35,1,0)))</f>
        <v>0</v>
      </c>
      <c r="N35" s="110">
        <f t="array" ref="N35">SUM(IF(ISBLANK('Codes published on the homepage'!K$5:K$551),0,IF('Codes published on the homepage'!K$5:K$551='Specif. frequency unpublished'!$A35,1,0)))</f>
        <v>0</v>
      </c>
      <c r="P35" s="110">
        <f t="array" ref="P35">SUM(IF(ISBLANK('Assigned, unpublished Codes'!M$6:M$172),0,IF('Assigned, unpublished Codes'!M$6:M$172='Specif. frequency unpublished'!$A35,1,0)))</f>
        <v>0</v>
      </c>
      <c r="R35" s="110">
        <f t="array" ref="R35">SUM(IF(ISBLANK('Codes published on the homepage'!M$5:M$551),0,IF('Codes published on the homepage'!M$5:M$551='Specif. frequency unpublished'!$A35,1,0)))</f>
        <v>0</v>
      </c>
      <c r="T35" s="110">
        <f t="array" ref="T35">SUM(IF(ISBLANK('Codes published on the homepage'!N$5:N$551),0,IF('Codes published on the homepage'!N$5:N$551='Specif. frequency unpublished'!$A35,1,0)))</f>
        <v>0</v>
      </c>
      <c r="V35" s="110">
        <f t="array" ref="V35">SUM(IF(ISBLANK('Codes published on the homepage'!O$5:O$551),0,IF('Codes published on the homepage'!O$5:O$551='Specif. frequency unpublished'!$A35,1,0)))</f>
        <v>0</v>
      </c>
      <c r="X35" s="110">
        <f t="array" ref="X35">SUM(IF(ISBLANK('Assigned, unpublished Codes'!Q$6:Q$172),0,IF('Assigned, unpublished Codes'!Q$6:Q$172='Specif. frequency unpublished'!$A35,1,0)))</f>
        <v>0</v>
      </c>
      <c r="Y35" s="97" t="str">
        <f>" "&amp;VLOOKUP($A35,[0]!Qualifier,COLUMN(Y35)/2+1)</f>
        <v xml:space="preserve"> </v>
      </c>
      <c r="Z35" s="110">
        <f t="array" ref="Z35">SUM(IF(ISBLANK('Codes published on the homepage'!Q$5:Q$551),0,IF('Codes published on the homepage'!Q$5:Q$551='Specif. frequency unpublished'!$A35,1,0)))</f>
        <v>0</v>
      </c>
      <c r="AB35" s="110">
        <f t="array" ref="AB35">SUM(IF(ISBLANK('Codes published on the homepage'!R$5:R$551),0,IF('Codes published on the homepage'!R$5:R$551='Specif. frequency unpublished'!$A35,1,0)))</f>
        <v>0</v>
      </c>
      <c r="AD35" s="110">
        <f t="array" ref="AD35">SUM(IF(ISBLANK('Codes published on the homepage'!S$5:S$551),0,IF('Codes published on the homepage'!S$5:S$551='Specif. frequency unpublished'!$A35,1,0)))</f>
        <v>0</v>
      </c>
      <c r="AF35" s="110">
        <f t="array" ref="AF35">SUM(IF(ISBLANK('Assigned, unpublished Codes'!U$6:U$172),0,IF('Assigned, unpublished Codes'!U$6:U$172='Specif. frequency unpublished'!$A35,1,0)))</f>
        <v>0</v>
      </c>
      <c r="AH35" s="110">
        <f t="array" ref="AH35">SUM(IF(ISBLANK('Codes published on the homepage'!U$5:U$551),0,IF('Codes published on the homepage'!U$5:U$551='Specif. frequency unpublished'!$A35,1,0)))</f>
        <v>0</v>
      </c>
      <c r="AI35" s="149" t="str">
        <f>" "&amp;VLOOKUP($A35,[0]!Qualifier,COLUMN(AI35)/2+1)</f>
        <v xml:space="preserve"> </v>
      </c>
      <c r="AJ35" s="110">
        <f t="array" ref="AJ35">SUM(IF(ISBLANK('Assigned, unpublished Codes'!W$6:W$172),0,IF('Assigned, unpublished Codes'!W$6:W$172='Specif. frequency unpublished'!$A35,1,0)))</f>
        <v>0</v>
      </c>
      <c r="AK35" s="149" t="str">
        <f>" "&amp;VLOOKUP($A35,[0]!Qualifier,COLUMN(AK35)/2+1)</f>
        <v xml:space="preserve"> CancBone</v>
      </c>
      <c r="AL35" s="110">
        <f t="array" ref="AL35">SUM(IF(ISBLANK('Assigned, unpublished Codes'!X$6:X$172),0,IF('Assigned, unpublished Codes'!X$6:X$172='Specif. frequency unpublished'!$A35,1,0)))</f>
        <v>0</v>
      </c>
      <c r="AM35" s="111" t="str">
        <f>" "&amp;VLOOKUP($A35,[0]!Qualifier,COLUMN(AM35)/2+1)</f>
        <v xml:space="preserve"> </v>
      </c>
    </row>
    <row r="36" spans="1:39" x14ac:dyDescent="0.35">
      <c r="A36">
        <v>31</v>
      </c>
      <c r="B36" s="110">
        <f t="array" ref="B36">SUM(IF('Codes published on the homepage'!E37:E553='Specif. frequency unpublished'!$A36,1,0))</f>
        <v>0</v>
      </c>
      <c r="C36" s="112"/>
      <c r="D36" s="110">
        <f t="array" ref="D36">SUM(IF(ISBLANK('Assigned, unpublished Codes'!G$6:G$172),0,IF('Assigned, unpublished Codes'!G$6:G$172='Specif. frequency unpublished'!$A36,1,0)))</f>
        <v>0</v>
      </c>
      <c r="F36" s="110">
        <f t="array" ref="F36">SUM(IF(ISBLANK('Assigned, unpublished Codes'!G$6:G$172),0,IF('Assigned, unpublished Codes'!G$6:G$172='Specif. frequency unpublished'!$A36,1,0)))</f>
        <v>0</v>
      </c>
      <c r="H36" s="110">
        <f t="array" ref="H36">SUM(IF(ISBLANK('Codes published on the homepage'!H$5:H$551),0,IF('Codes published on the homepage'!H$5:H$551='Specif. frequency unpublished'!$A36,1,0)))</f>
        <v>0</v>
      </c>
      <c r="J36" s="110">
        <f t="array" ref="J36">SUM(IF(ISBLANK('Codes published on the homepage'!I$5:I$551),0,IF('Codes published on the homepage'!I$5:I$551='Specif. frequency unpublished'!$A36,1,0)))</f>
        <v>0</v>
      </c>
      <c r="L36" s="110">
        <f t="array" ref="L36">SUM(IF(ISBLANK('Codes published on the homepage'!J$5:J$551),0,IF('Codes published on the homepage'!J$5:J$551='Specif. frequency unpublished'!$A36,1,0)))</f>
        <v>0</v>
      </c>
      <c r="N36" s="110">
        <f t="array" ref="N36">SUM(IF(ISBLANK('Codes published on the homepage'!K$5:K$551),0,IF('Codes published on the homepage'!K$5:K$551='Specif. frequency unpublished'!$A36,1,0)))</f>
        <v>0</v>
      </c>
      <c r="P36" s="110">
        <f t="array" ref="P36">SUM(IF(ISBLANK('Assigned, unpublished Codes'!M$6:M$172),0,IF('Assigned, unpublished Codes'!M$6:M$172='Specif. frequency unpublished'!$A36,1,0)))</f>
        <v>0</v>
      </c>
      <c r="R36" s="110">
        <f t="array" ref="R36">SUM(IF(ISBLANK('Codes published on the homepage'!M$5:M$551),0,IF('Codes published on the homepage'!M$5:M$551='Specif. frequency unpublished'!$A36,1,0)))</f>
        <v>0</v>
      </c>
      <c r="T36" s="110">
        <f t="array" ref="T36">SUM(IF(ISBLANK('Codes published on the homepage'!N$5:N$551),0,IF('Codes published on the homepage'!N$5:N$551='Specif. frequency unpublished'!$A36,1,0)))</f>
        <v>0</v>
      </c>
      <c r="V36" s="110">
        <f t="array" ref="V36">SUM(IF(ISBLANK('Codes published on the homepage'!O$5:O$551),0,IF('Codes published on the homepage'!O$5:O$551='Specif. frequency unpublished'!$A36,1,0)))</f>
        <v>0</v>
      </c>
      <c r="X36" s="110">
        <f t="array" ref="X36">SUM(IF(ISBLANK('Assigned, unpublished Codes'!Q$6:Q$172),0,IF('Assigned, unpublished Codes'!Q$6:Q$172='Specif. frequency unpublished'!$A36,1,0)))</f>
        <v>0</v>
      </c>
      <c r="Y36" s="97" t="str">
        <f>" "&amp;VLOOKUP($A36,[0]!Qualifier,COLUMN(Y36)/2+1)</f>
        <v xml:space="preserve"> </v>
      </c>
      <c r="Z36" s="110">
        <f t="array" ref="Z36">SUM(IF(ISBLANK('Codes published on the homepage'!Q$5:Q$551),0,IF('Codes published on the homepage'!Q$5:Q$551='Specif. frequency unpublished'!$A36,1,0)))</f>
        <v>0</v>
      </c>
      <c r="AB36" s="110">
        <f t="array" ref="AB36">SUM(IF(ISBLANK('Codes published on the homepage'!R$5:R$551),0,IF('Codes published on the homepage'!R$5:R$551='Specif. frequency unpublished'!$A36,1,0)))</f>
        <v>0</v>
      </c>
      <c r="AD36" s="110">
        <f t="array" ref="AD36">SUM(IF(ISBLANK('Codes published on the homepage'!S$5:S$551),0,IF('Codes published on the homepage'!S$5:S$551='Specif. frequency unpublished'!$A36,1,0)))</f>
        <v>0</v>
      </c>
      <c r="AF36" s="110">
        <f t="array" ref="AF36">SUM(IF(ISBLANK('Assigned, unpublished Codes'!U$6:U$172),0,IF('Assigned, unpublished Codes'!U$6:U$172='Specif. frequency unpublished'!$A36,1,0)))</f>
        <v>0</v>
      </c>
      <c r="AH36" s="110">
        <f t="array" ref="AH36">SUM(IF(ISBLANK('Codes published on the homepage'!U$5:U$551),0,IF('Codes published on the homepage'!U$5:U$551='Specif. frequency unpublished'!$A36,1,0)))</f>
        <v>0</v>
      </c>
      <c r="AI36" s="149" t="str">
        <f>" "&amp;VLOOKUP($A36,[0]!Qualifier,COLUMN(AI36)/2+1)</f>
        <v xml:space="preserve"> </v>
      </c>
      <c r="AJ36" s="110">
        <f t="array" ref="AJ36">SUM(IF(ISBLANK('Assigned, unpublished Codes'!W$6:W$172),0,IF('Assigned, unpublished Codes'!W$6:W$172='Specif. frequency unpublished'!$A36,1,0)))</f>
        <v>0</v>
      </c>
      <c r="AK36" s="149" t="str">
        <f>" "&amp;VLOOKUP($A36,[0]!Qualifier,COLUMN(AK36)/2+1)</f>
        <v xml:space="preserve"> Cartilago</v>
      </c>
      <c r="AL36" s="110">
        <f t="array" ref="AL36">SUM(IF(ISBLANK('Assigned, unpublished Codes'!X$6:X$172),0,IF('Assigned, unpublished Codes'!X$6:X$172='Specif. frequency unpublished'!$A36,1,0)))</f>
        <v>0</v>
      </c>
      <c r="AM36" s="111" t="str">
        <f>" "&amp;VLOOKUP($A36,[0]!Qualifier,COLUMN(AM36)/2+1)</f>
        <v xml:space="preserve"> </v>
      </c>
    </row>
    <row r="37" spans="1:39" x14ac:dyDescent="0.35">
      <c r="A37">
        <v>32</v>
      </c>
      <c r="B37" s="110">
        <f t="array" ref="B37">SUM(IF('Codes published on the homepage'!E38:E554='Specif. frequency unpublished'!$A37,1,0))</f>
        <v>0</v>
      </c>
      <c r="C37" s="112"/>
      <c r="D37" s="110">
        <f t="array" ref="D37">SUM(IF(ISBLANK('Assigned, unpublished Codes'!G$6:G$172),0,IF('Assigned, unpublished Codes'!G$6:G$172='Specif. frequency unpublished'!$A37,1,0)))</f>
        <v>0</v>
      </c>
      <c r="F37" s="110">
        <f t="array" ref="F37">SUM(IF(ISBLANK('Assigned, unpublished Codes'!G$6:G$172),0,IF('Assigned, unpublished Codes'!G$6:G$172='Specif. frequency unpublished'!$A37,1,0)))</f>
        <v>0</v>
      </c>
      <c r="H37" s="110">
        <f t="array" ref="H37">SUM(IF(ISBLANK('Codes published on the homepage'!H$5:H$551),0,IF('Codes published on the homepage'!H$5:H$551='Specif. frequency unpublished'!$A37,1,0)))</f>
        <v>0</v>
      </c>
      <c r="J37" s="110">
        <f t="array" ref="J37">SUM(IF(ISBLANK('Codes published on the homepage'!I$5:I$551),0,IF('Codes published on the homepage'!I$5:I$551='Specif. frequency unpublished'!$A37,1,0)))</f>
        <v>0</v>
      </c>
      <c r="L37" s="110">
        <f t="array" ref="L37">SUM(IF(ISBLANK('Codes published on the homepage'!J$5:J$551),0,IF('Codes published on the homepage'!J$5:J$551='Specif. frequency unpublished'!$A37,1,0)))</f>
        <v>0</v>
      </c>
      <c r="N37" s="110">
        <f t="array" ref="N37">SUM(IF(ISBLANK('Codes published on the homepage'!K$5:K$551),0,IF('Codes published on the homepage'!K$5:K$551='Specif. frequency unpublished'!$A37,1,0)))</f>
        <v>0</v>
      </c>
      <c r="P37" s="110">
        <f t="array" ref="P37">SUM(IF(ISBLANK('Assigned, unpublished Codes'!M$6:M$172),0,IF('Assigned, unpublished Codes'!M$6:M$172='Specif. frequency unpublished'!$A37,1,0)))</f>
        <v>0</v>
      </c>
      <c r="R37" s="110">
        <f t="array" ref="R37">SUM(IF(ISBLANK('Codes published on the homepage'!M$5:M$551),0,IF('Codes published on the homepage'!M$5:M$551='Specif. frequency unpublished'!$A37,1,0)))</f>
        <v>0</v>
      </c>
      <c r="T37" s="110">
        <f t="array" ref="T37">SUM(IF(ISBLANK('Codes published on the homepage'!N$5:N$551),0,IF('Codes published on the homepage'!N$5:N$551='Specif. frequency unpublished'!$A37,1,0)))</f>
        <v>0</v>
      </c>
      <c r="V37" s="110">
        <f t="array" ref="V37">SUM(IF(ISBLANK('Codes published on the homepage'!O$5:O$551),0,IF('Codes published on the homepage'!O$5:O$551='Specif. frequency unpublished'!$A37,1,0)))</f>
        <v>0</v>
      </c>
      <c r="X37" s="110">
        <f t="array" ref="X37">SUM(IF(ISBLANK('Assigned, unpublished Codes'!Q$6:Q$172),0,IF('Assigned, unpublished Codes'!Q$6:Q$172='Specif. frequency unpublished'!$A37,1,0)))</f>
        <v>0</v>
      </c>
      <c r="Y37" s="97" t="str">
        <f>" "&amp;VLOOKUP($A37,[0]!Qualifier,COLUMN(Y37)/2+1)</f>
        <v xml:space="preserve"> </v>
      </c>
      <c r="Z37" s="110">
        <f t="array" ref="Z37">SUM(IF(ISBLANK('Codes published on the homepage'!Q$5:Q$551),0,IF('Codes published on the homepage'!Q$5:Q$551='Specif. frequency unpublished'!$A37,1,0)))</f>
        <v>0</v>
      </c>
      <c r="AB37" s="110">
        <f t="array" ref="AB37">SUM(IF(ISBLANK('Codes published on the homepage'!R$5:R$551),0,IF('Codes published on the homepage'!R$5:R$551='Specif. frequency unpublished'!$A37,1,0)))</f>
        <v>0</v>
      </c>
      <c r="AD37" s="110">
        <f t="array" ref="AD37">SUM(IF(ISBLANK('Codes published on the homepage'!S$5:S$551),0,IF('Codes published on the homepage'!S$5:S$551='Specif. frequency unpublished'!$A37,1,0)))</f>
        <v>0</v>
      </c>
      <c r="AF37" s="110">
        <f t="array" ref="AF37">SUM(IF(ISBLANK('Assigned, unpublished Codes'!U$6:U$172),0,IF('Assigned, unpublished Codes'!U$6:U$172='Specif. frequency unpublished'!$A37,1,0)))</f>
        <v>0</v>
      </c>
      <c r="AH37" s="110">
        <f t="array" ref="AH37">SUM(IF(ISBLANK('Codes published on the homepage'!U$5:U$551),0,IF('Codes published on the homepage'!U$5:U$551='Specif. frequency unpublished'!$A37,1,0)))</f>
        <v>0</v>
      </c>
      <c r="AI37" s="149" t="str">
        <f>" "&amp;VLOOKUP($A37,[0]!Qualifier,COLUMN(AI37)/2+1)</f>
        <v xml:space="preserve"> </v>
      </c>
      <c r="AJ37" s="110">
        <f t="array" ref="AJ37">SUM(IF(ISBLANK('Assigned, unpublished Codes'!W$6:W$172),0,IF('Assigned, unpublished Codes'!W$6:W$172='Specif. frequency unpublished'!$A37,1,0)))</f>
        <v>0</v>
      </c>
      <c r="AK37" s="149" t="str">
        <f>" "&amp;VLOOKUP($A37,[0]!Qualifier,COLUMN(AK37)/2+1)</f>
        <v xml:space="preserve"> Fascia</v>
      </c>
      <c r="AL37" s="110">
        <f t="array" ref="AL37">SUM(IF(ISBLANK('Assigned, unpublished Codes'!X$6:X$172),0,IF('Assigned, unpublished Codes'!X$6:X$172='Specif. frequency unpublished'!$A37,1,0)))</f>
        <v>0</v>
      </c>
      <c r="AM37" s="111" t="str">
        <f>" "&amp;VLOOKUP($A37,[0]!Qualifier,COLUMN(AM37)/2+1)</f>
        <v xml:space="preserve"> </v>
      </c>
    </row>
    <row r="38" spans="1:39" x14ac:dyDescent="0.35">
      <c r="A38">
        <v>33</v>
      </c>
      <c r="B38" s="110">
        <f t="array" ref="B38">SUM(IF('Codes published on the homepage'!E39:E555='Specif. frequency unpublished'!$A38,1,0))</f>
        <v>0</v>
      </c>
      <c r="C38" s="112"/>
      <c r="D38" s="110">
        <f t="array" ref="D38">SUM(IF(ISBLANK('Assigned, unpublished Codes'!G$6:G$172),0,IF('Assigned, unpublished Codes'!G$6:G$172='Specif. frequency unpublished'!$A38,1,0)))</f>
        <v>0</v>
      </c>
      <c r="F38" s="110">
        <f t="array" ref="F38">SUM(IF(ISBLANK('Assigned, unpublished Codes'!G$6:G$172),0,IF('Assigned, unpublished Codes'!G$6:G$172='Specif. frequency unpublished'!$A38,1,0)))</f>
        <v>0</v>
      </c>
      <c r="H38" s="110">
        <f t="array" ref="H38">SUM(IF(ISBLANK('Codes published on the homepage'!H$5:H$551),0,IF('Codes published on the homepage'!H$5:H$551='Specif. frequency unpublished'!$A38,1,0)))</f>
        <v>0</v>
      </c>
      <c r="J38" s="110">
        <f t="array" ref="J38">SUM(IF(ISBLANK('Codes published on the homepage'!I$5:I$551),0,IF('Codes published on the homepage'!I$5:I$551='Specif. frequency unpublished'!$A38,1,0)))</f>
        <v>0</v>
      </c>
      <c r="L38" s="110">
        <f t="array" ref="L38">SUM(IF(ISBLANK('Codes published on the homepage'!J$5:J$551),0,IF('Codes published on the homepage'!J$5:J$551='Specif. frequency unpublished'!$A38,1,0)))</f>
        <v>0</v>
      </c>
      <c r="N38" s="110">
        <f t="array" ref="N38">SUM(IF(ISBLANK('Codes published on the homepage'!K$5:K$551),0,IF('Codes published on the homepage'!K$5:K$551='Specif. frequency unpublished'!$A38,1,0)))</f>
        <v>0</v>
      </c>
      <c r="P38" s="110">
        <f t="array" ref="P38">SUM(IF(ISBLANK('Assigned, unpublished Codes'!M$6:M$172),0,IF('Assigned, unpublished Codes'!M$6:M$172='Specif. frequency unpublished'!$A38,1,0)))</f>
        <v>0</v>
      </c>
      <c r="R38" s="110">
        <f t="array" ref="R38">SUM(IF(ISBLANK('Codes published on the homepage'!M$5:M$551),0,IF('Codes published on the homepage'!M$5:M$551='Specif. frequency unpublished'!$A38,1,0)))</f>
        <v>0</v>
      </c>
      <c r="T38" s="110">
        <f t="array" ref="T38">SUM(IF(ISBLANK('Codes published on the homepage'!N$5:N$551),0,IF('Codes published on the homepage'!N$5:N$551='Specif. frequency unpublished'!$A38,1,0)))</f>
        <v>0</v>
      </c>
      <c r="V38" s="110">
        <f t="array" ref="V38">SUM(IF(ISBLANK('Codes published on the homepage'!O$5:O$551),0,IF('Codes published on the homepage'!O$5:O$551='Specif. frequency unpublished'!$A38,1,0)))</f>
        <v>0</v>
      </c>
      <c r="X38" s="110">
        <f t="array" ref="X38">SUM(IF(ISBLANK('Assigned, unpublished Codes'!Q$6:Q$172),0,IF('Assigned, unpublished Codes'!Q$6:Q$172='Specif. frequency unpublished'!$A38,1,0)))</f>
        <v>0</v>
      </c>
      <c r="Y38" s="97" t="str">
        <f>" "&amp;VLOOKUP($A38,[0]!Qualifier,COLUMN(Y38)/2+1)</f>
        <v xml:space="preserve"> </v>
      </c>
      <c r="Z38" s="110">
        <f t="array" ref="Z38">SUM(IF(ISBLANK('Codes published on the homepage'!Q$5:Q$551),0,IF('Codes published on the homepage'!Q$5:Q$551='Specif. frequency unpublished'!$A38,1,0)))</f>
        <v>0</v>
      </c>
      <c r="AB38" s="110">
        <f t="array" ref="AB38">SUM(IF(ISBLANK('Codes published on the homepage'!R$5:R$551),0,IF('Codes published on the homepage'!R$5:R$551='Specif. frequency unpublished'!$A38,1,0)))</f>
        <v>0</v>
      </c>
      <c r="AD38" s="110">
        <f t="array" ref="AD38">SUM(IF(ISBLANK('Codes published on the homepage'!S$5:S$551),0,IF('Codes published on the homepage'!S$5:S$551='Specif. frequency unpublished'!$A38,1,0)))</f>
        <v>0</v>
      </c>
      <c r="AF38" s="110">
        <f t="array" ref="AF38">SUM(IF(ISBLANK('Assigned, unpublished Codes'!U$6:U$172),0,IF('Assigned, unpublished Codes'!U$6:U$172='Specif. frequency unpublished'!$A38,1,0)))</f>
        <v>0</v>
      </c>
      <c r="AH38" s="110">
        <f t="array" ref="AH38">SUM(IF(ISBLANK('Codes published on the homepage'!U$5:U$551),0,IF('Codes published on the homepage'!U$5:U$551='Specif. frequency unpublished'!$A38,1,0)))</f>
        <v>0</v>
      </c>
      <c r="AI38" s="149" t="str">
        <f>" "&amp;VLOOKUP($A38,[0]!Qualifier,COLUMN(AI38)/2+1)</f>
        <v xml:space="preserve"> </v>
      </c>
      <c r="AJ38" s="110">
        <f t="array" ref="AJ38">SUM(IF(ISBLANK('Assigned, unpublished Codes'!W$6:W$172),0,IF('Assigned, unpublished Codes'!W$6:W$172='Specif. frequency unpublished'!$A38,1,0)))</f>
        <v>0</v>
      </c>
      <c r="AK38" s="149" t="str">
        <f>" "&amp;VLOOKUP($A38,[0]!Qualifier,COLUMN(AK38)/2+1)</f>
        <v xml:space="preserve"> CortBone</v>
      </c>
      <c r="AL38" s="110">
        <f t="array" ref="AL38">SUM(IF(ISBLANK('Assigned, unpublished Codes'!X$6:X$172),0,IF('Assigned, unpublished Codes'!X$6:X$172='Specif. frequency unpublished'!$A38,1,0)))</f>
        <v>0</v>
      </c>
      <c r="AM38" s="111" t="str">
        <f>" "&amp;VLOOKUP($A38,[0]!Qualifier,COLUMN(AM38)/2+1)</f>
        <v xml:space="preserve"> </v>
      </c>
    </row>
    <row r="39" spans="1:39" x14ac:dyDescent="0.35">
      <c r="A39">
        <v>34</v>
      </c>
      <c r="B39" s="110">
        <f t="array" ref="B39">SUM(IF('Codes published on the homepage'!E40:E556='Specif. frequency unpublished'!$A39,1,0))</f>
        <v>0</v>
      </c>
      <c r="C39" s="112"/>
      <c r="D39" s="110">
        <f t="array" ref="D39">SUM(IF(ISBLANK('Assigned, unpublished Codes'!G$6:G$172),0,IF('Assigned, unpublished Codes'!G$6:G$172='Specif. frequency unpublished'!$A39,1,0)))</f>
        <v>0</v>
      </c>
      <c r="F39" s="110">
        <f t="array" ref="F39">SUM(IF(ISBLANK('Assigned, unpublished Codes'!G$6:G$172),0,IF('Assigned, unpublished Codes'!G$6:G$172='Specif. frequency unpublished'!$A39,1,0)))</f>
        <v>0</v>
      </c>
      <c r="H39" s="110">
        <f t="array" ref="H39">SUM(IF(ISBLANK('Codes published on the homepage'!H$5:H$551),0,IF('Codes published on the homepage'!H$5:H$551='Specif. frequency unpublished'!$A39,1,0)))</f>
        <v>0</v>
      </c>
      <c r="J39" s="110">
        <f t="array" ref="J39">SUM(IF(ISBLANK('Codes published on the homepage'!I$5:I$551),0,IF('Codes published on the homepage'!I$5:I$551='Specif. frequency unpublished'!$A39,1,0)))</f>
        <v>0</v>
      </c>
      <c r="L39" s="110">
        <f t="array" ref="L39">SUM(IF(ISBLANK('Codes published on the homepage'!J$5:J$551),0,IF('Codes published on the homepage'!J$5:J$551='Specif. frequency unpublished'!$A39,1,0)))</f>
        <v>0</v>
      </c>
      <c r="N39" s="110">
        <f t="array" ref="N39">SUM(IF(ISBLANK('Codes published on the homepage'!K$5:K$551),0,IF('Codes published on the homepage'!K$5:K$551='Specif. frequency unpublished'!$A39,1,0)))</f>
        <v>0</v>
      </c>
      <c r="P39" s="110">
        <f t="array" ref="P39">SUM(IF(ISBLANK('Assigned, unpublished Codes'!M$6:M$172),0,IF('Assigned, unpublished Codes'!M$6:M$172='Specif. frequency unpublished'!$A39,1,0)))</f>
        <v>0</v>
      </c>
      <c r="R39" s="110">
        <f t="array" ref="R39">SUM(IF(ISBLANK('Codes published on the homepage'!M$5:M$551),0,IF('Codes published on the homepage'!M$5:M$551='Specif. frequency unpublished'!$A39,1,0)))</f>
        <v>0</v>
      </c>
      <c r="T39" s="110">
        <f t="array" ref="T39">SUM(IF(ISBLANK('Codes published on the homepage'!N$5:N$551),0,IF('Codes published on the homepage'!N$5:N$551='Specif. frequency unpublished'!$A39,1,0)))</f>
        <v>0</v>
      </c>
      <c r="V39" s="110">
        <f t="array" ref="V39">SUM(IF(ISBLANK('Codes published on the homepage'!O$5:O$551),0,IF('Codes published on the homepage'!O$5:O$551='Specif. frequency unpublished'!$A39,1,0)))</f>
        <v>0</v>
      </c>
      <c r="X39" s="110">
        <f t="array" ref="X39">SUM(IF(ISBLANK('Assigned, unpublished Codes'!Q$6:Q$172),0,IF('Assigned, unpublished Codes'!Q$6:Q$172='Specif. frequency unpublished'!$A39,1,0)))</f>
        <v>0</v>
      </c>
      <c r="Y39" s="97" t="str">
        <f>" "&amp;VLOOKUP($A39,[0]!Qualifier,COLUMN(Y39)/2+1)</f>
        <v xml:space="preserve"> </v>
      </c>
      <c r="Z39" s="110">
        <f t="array" ref="Z39">SUM(IF(ISBLANK('Codes published on the homepage'!Q$5:Q$551),0,IF('Codes published on the homepage'!Q$5:Q$551='Specif. frequency unpublished'!$A39,1,0)))</f>
        <v>0</v>
      </c>
      <c r="AB39" s="110">
        <f t="array" ref="AB39">SUM(IF(ISBLANK('Codes published on the homepage'!R$5:R$551),0,IF('Codes published on the homepage'!R$5:R$551='Specif. frequency unpublished'!$A39,1,0)))</f>
        <v>0</v>
      </c>
      <c r="AD39" s="110">
        <f t="array" ref="AD39">SUM(IF(ISBLANK('Codes published on the homepage'!S$5:S$551),0,IF('Codes published on the homepage'!S$5:S$551='Specif. frequency unpublished'!$A39,1,0)))</f>
        <v>0</v>
      </c>
      <c r="AF39" s="110">
        <f t="array" ref="AF39">SUM(IF(ISBLANK('Assigned, unpublished Codes'!U$6:U$172),0,IF('Assigned, unpublished Codes'!U$6:U$172='Specif. frequency unpublished'!$A39,1,0)))</f>
        <v>0</v>
      </c>
      <c r="AH39" s="110">
        <f t="array" ref="AH39">SUM(IF(ISBLANK('Codes published on the homepage'!U$5:U$551),0,IF('Codes published on the homepage'!U$5:U$551='Specif. frequency unpublished'!$A39,1,0)))</f>
        <v>0</v>
      </c>
      <c r="AI39" s="149" t="str">
        <f>" "&amp;VLOOKUP($A39,[0]!Qualifier,COLUMN(AI39)/2+1)</f>
        <v xml:space="preserve"> </v>
      </c>
      <c r="AJ39" s="110">
        <f t="array" ref="AJ39">SUM(IF(ISBLANK('Assigned, unpublished Codes'!W$6:W$172),0,IF('Assigned, unpublished Codes'!W$6:W$172='Specif. frequency unpublished'!$A39,1,0)))</f>
        <v>0</v>
      </c>
      <c r="AK39" s="149" t="str">
        <f>" "&amp;VLOOKUP($A39,[0]!Qualifier,COLUMN(AK39)/2+1)</f>
        <v xml:space="preserve"> WholeBone</v>
      </c>
      <c r="AL39" s="110">
        <f t="array" ref="AL39">SUM(IF(ISBLANK('Assigned, unpublished Codes'!X$6:X$172),0,IF('Assigned, unpublished Codes'!X$6:X$172='Specif. frequency unpublished'!$A39,1,0)))</f>
        <v>0</v>
      </c>
      <c r="AM39" s="111" t="str">
        <f>" "&amp;VLOOKUP($A39,[0]!Qualifier,COLUMN(AM39)/2+1)</f>
        <v xml:space="preserve"> </v>
      </c>
    </row>
    <row r="40" spans="1:39" x14ac:dyDescent="0.35">
      <c r="A40">
        <v>35</v>
      </c>
      <c r="B40" s="110">
        <f t="array" ref="B40">SUM(IF('Codes published on the homepage'!E41:E557='Specif. frequency unpublished'!$A40,1,0))</f>
        <v>0</v>
      </c>
      <c r="C40" s="112"/>
      <c r="D40" s="110">
        <f t="array" ref="D40">SUM(IF(ISBLANK('Assigned, unpublished Codes'!G$6:G$172),0,IF('Assigned, unpublished Codes'!G$6:G$172='Specif. frequency unpublished'!$A40,1,0)))</f>
        <v>0</v>
      </c>
      <c r="F40" s="110">
        <f t="array" ref="F40">SUM(IF(ISBLANK('Assigned, unpublished Codes'!G$6:G$172),0,IF('Assigned, unpublished Codes'!G$6:G$172='Specif. frequency unpublished'!$A40,1,0)))</f>
        <v>0</v>
      </c>
      <c r="H40" s="110">
        <f t="array" ref="H40">SUM(IF(ISBLANK('Codes published on the homepage'!H$5:H$551),0,IF('Codes published on the homepage'!H$5:H$551='Specif. frequency unpublished'!$A40,1,0)))</f>
        <v>0</v>
      </c>
      <c r="J40" s="110">
        <f t="array" ref="J40">SUM(IF(ISBLANK('Codes published on the homepage'!I$5:I$551),0,IF('Codes published on the homepage'!I$5:I$551='Specif. frequency unpublished'!$A40,1,0)))</f>
        <v>0</v>
      </c>
      <c r="L40" s="110">
        <f t="array" ref="L40">SUM(IF(ISBLANK('Codes published on the homepage'!J$5:J$551),0,IF('Codes published on the homepage'!J$5:J$551='Specif. frequency unpublished'!$A40,1,0)))</f>
        <v>0</v>
      </c>
      <c r="N40" s="110">
        <f t="array" ref="N40">SUM(IF(ISBLANK('Codes published on the homepage'!K$5:K$551),0,IF('Codes published on the homepage'!K$5:K$551='Specif. frequency unpublished'!$A40,1,0)))</f>
        <v>0</v>
      </c>
      <c r="P40" s="110">
        <f t="array" ref="P40">SUM(IF(ISBLANK('Assigned, unpublished Codes'!M$6:M$172),0,IF('Assigned, unpublished Codes'!M$6:M$172='Specif. frequency unpublished'!$A40,1,0)))</f>
        <v>0</v>
      </c>
      <c r="R40" s="110">
        <f t="array" ref="R40">SUM(IF(ISBLANK('Codes published on the homepage'!M$5:M$551),0,IF('Codes published on the homepage'!M$5:M$551='Specif. frequency unpublished'!$A40,1,0)))</f>
        <v>0</v>
      </c>
      <c r="T40" s="110">
        <f t="array" ref="T40">SUM(IF(ISBLANK('Codes published on the homepage'!N$5:N$551),0,IF('Codes published on the homepage'!N$5:N$551='Specif. frequency unpublished'!$A40,1,0)))</f>
        <v>0</v>
      </c>
      <c r="V40" s="110">
        <f t="array" ref="V40">SUM(IF(ISBLANK('Codes published on the homepage'!O$5:O$551),0,IF('Codes published on the homepage'!O$5:O$551='Specif. frequency unpublished'!$A40,1,0)))</f>
        <v>0</v>
      </c>
      <c r="X40" s="110">
        <f t="array" ref="X40">SUM(IF(ISBLANK('Assigned, unpublished Codes'!Q$6:Q$172),0,IF('Assigned, unpublished Codes'!Q$6:Q$172='Specif. frequency unpublished'!$A40,1,0)))</f>
        <v>0</v>
      </c>
      <c r="Y40" s="97" t="str">
        <f>" "&amp;VLOOKUP($A40,[0]!Qualifier,COLUMN(Y40)/2+1)</f>
        <v xml:space="preserve"> </v>
      </c>
      <c r="Z40" s="110">
        <f t="array" ref="Z40">SUM(IF(ISBLANK('Codes published on the homepage'!Q$5:Q$551),0,IF('Codes published on the homepage'!Q$5:Q$551='Specif. frequency unpublished'!$A40,1,0)))</f>
        <v>0</v>
      </c>
      <c r="AB40" s="110">
        <f t="array" ref="AB40">SUM(IF(ISBLANK('Codes published on the homepage'!R$5:R$551),0,IF('Codes published on the homepage'!R$5:R$551='Specif. frequency unpublished'!$A40,1,0)))</f>
        <v>0</v>
      </c>
      <c r="AD40" s="110">
        <f t="array" ref="AD40">SUM(IF(ISBLANK('Codes published on the homepage'!S$5:S$551),0,IF('Codes published on the homepage'!S$5:S$551='Specif. frequency unpublished'!$A40,1,0)))</f>
        <v>0</v>
      </c>
      <c r="AF40" s="110">
        <f t="array" ref="AF40">SUM(IF(ISBLANK('Assigned, unpublished Codes'!U$6:U$172),0,IF('Assigned, unpublished Codes'!U$6:U$172='Specif. frequency unpublished'!$A40,1,0)))</f>
        <v>0</v>
      </c>
      <c r="AH40" s="110">
        <f t="array" ref="AH40">SUM(IF(ISBLANK('Codes published on the homepage'!U$5:U$551),0,IF('Codes published on the homepage'!U$5:U$551='Specif. frequency unpublished'!$A40,1,0)))</f>
        <v>0</v>
      </c>
      <c r="AI40" s="149" t="str">
        <f>" "&amp;VLOOKUP($A40,[0]!Qualifier,COLUMN(AI40)/2+1)</f>
        <v xml:space="preserve"> </v>
      </c>
      <c r="AJ40" s="110">
        <f t="array" ref="AJ40">SUM(IF(ISBLANK('Assigned, unpublished Codes'!W$6:W$172),0,IF('Assigned, unpublished Codes'!W$6:W$172='Specif. frequency unpublished'!$A40,1,0)))</f>
        <v>0</v>
      </c>
      <c r="AK40" s="149" t="str">
        <f>" "&amp;VLOOKUP($A40,[0]!Qualifier,COLUMN(AK40)/2+1)</f>
        <v xml:space="preserve"> DeminBone</v>
      </c>
      <c r="AL40" s="110">
        <f t="array" ref="AL40">SUM(IF(ISBLANK('Assigned, unpublished Codes'!X$6:X$172),0,IF('Assigned, unpublished Codes'!X$6:X$172='Specif. frequency unpublished'!$A40,1,0)))</f>
        <v>0</v>
      </c>
      <c r="AM40" s="111" t="str">
        <f>" "&amp;VLOOKUP($A40,[0]!Qualifier,COLUMN(AM40)/2+1)</f>
        <v xml:space="preserve"> </v>
      </c>
    </row>
    <row r="41" spans="1:39" x14ac:dyDescent="0.35">
      <c r="A41">
        <v>36</v>
      </c>
      <c r="B41" s="110">
        <f t="array" ref="B41">SUM(IF('Codes published on the homepage'!E42:E558='Specif. frequency unpublished'!$A41,1,0))</f>
        <v>0</v>
      </c>
      <c r="C41" s="112"/>
      <c r="D41" s="110">
        <f t="array" ref="D41">SUM(IF(ISBLANK('Assigned, unpublished Codes'!G$6:G$172),0,IF('Assigned, unpublished Codes'!G$6:G$172='Specif. frequency unpublished'!$A41,1,0)))</f>
        <v>0</v>
      </c>
      <c r="F41" s="110">
        <f t="array" ref="F41">SUM(IF(ISBLANK('Assigned, unpublished Codes'!G$6:G$172),0,IF('Assigned, unpublished Codes'!G$6:G$172='Specif. frequency unpublished'!$A41,1,0)))</f>
        <v>0</v>
      </c>
      <c r="H41" s="110">
        <f t="array" ref="H41">SUM(IF(ISBLANK('Codes published on the homepage'!H$5:H$551),0,IF('Codes published on the homepage'!H$5:H$551='Specif. frequency unpublished'!$A41,1,0)))</f>
        <v>0</v>
      </c>
      <c r="J41" s="110">
        <f t="array" ref="J41">SUM(IF(ISBLANK('Codes published on the homepage'!I$5:I$551),0,IF('Codes published on the homepage'!I$5:I$551='Specif. frequency unpublished'!$A41,1,0)))</f>
        <v>0</v>
      </c>
      <c r="L41" s="110">
        <f t="array" ref="L41">SUM(IF(ISBLANK('Codes published on the homepage'!J$5:J$551),0,IF('Codes published on the homepage'!J$5:J$551='Specif. frequency unpublished'!$A41,1,0)))</f>
        <v>0</v>
      </c>
      <c r="N41" s="110">
        <f t="array" ref="N41">SUM(IF(ISBLANK('Codes published on the homepage'!K$5:K$551),0,IF('Codes published on the homepage'!K$5:K$551='Specif. frequency unpublished'!$A41,1,0)))</f>
        <v>0</v>
      </c>
      <c r="P41" s="110">
        <f t="array" ref="P41">SUM(IF(ISBLANK('Assigned, unpublished Codes'!M$6:M$172),0,IF('Assigned, unpublished Codes'!M$6:M$172='Specif. frequency unpublished'!$A41,1,0)))</f>
        <v>0</v>
      </c>
      <c r="R41" s="110">
        <f t="array" ref="R41">SUM(IF(ISBLANK('Codes published on the homepage'!M$5:M$551),0,IF('Codes published on the homepage'!M$5:M$551='Specif. frequency unpublished'!$A41,1,0)))</f>
        <v>0</v>
      </c>
      <c r="T41" s="110">
        <f t="array" ref="T41">SUM(IF(ISBLANK('Codes published on the homepage'!N$5:N$551),0,IF('Codes published on the homepage'!N$5:N$551='Specif. frequency unpublished'!$A41,1,0)))</f>
        <v>0</v>
      </c>
      <c r="V41" s="110">
        <f t="array" ref="V41">SUM(IF(ISBLANK('Codes published on the homepage'!O$5:O$551),0,IF('Codes published on the homepage'!O$5:O$551='Specif. frequency unpublished'!$A41,1,0)))</f>
        <v>0</v>
      </c>
      <c r="X41" s="110">
        <f t="array" ref="X41">SUM(IF(ISBLANK('Assigned, unpublished Codes'!Q$6:Q$172),0,IF('Assigned, unpublished Codes'!Q$6:Q$172='Specif. frequency unpublished'!$A41,1,0)))</f>
        <v>0</v>
      </c>
      <c r="Y41" s="97" t="str">
        <f>" "&amp;VLOOKUP($A41,[0]!Qualifier,COLUMN(Y41)/2+1)</f>
        <v xml:space="preserve"> </v>
      </c>
      <c r="Z41" s="110">
        <f t="array" ref="Z41">SUM(IF(ISBLANK('Codes published on the homepage'!Q$5:Q$551),0,IF('Codes published on the homepage'!Q$5:Q$551='Specif. frequency unpublished'!$A41,1,0)))</f>
        <v>0</v>
      </c>
      <c r="AB41" s="110">
        <f t="array" ref="AB41">SUM(IF(ISBLANK('Codes published on the homepage'!R$5:R$551),0,IF('Codes published on the homepage'!R$5:R$551='Specif. frequency unpublished'!$A41,1,0)))</f>
        <v>0</v>
      </c>
      <c r="AD41" s="110">
        <f t="array" ref="AD41">SUM(IF(ISBLANK('Codes published on the homepage'!S$5:S$551),0,IF('Codes published on the homepage'!S$5:S$551='Specif. frequency unpublished'!$A41,1,0)))</f>
        <v>0</v>
      </c>
      <c r="AF41" s="110">
        <f t="array" ref="AF41">SUM(IF(ISBLANK('Assigned, unpublished Codes'!U$6:U$172),0,IF('Assigned, unpublished Codes'!U$6:U$172='Specif. frequency unpublished'!$A41,1,0)))</f>
        <v>0</v>
      </c>
      <c r="AH41" s="110">
        <f t="array" ref="AH41">SUM(IF(ISBLANK('Codes published on the homepage'!U$5:U$551),0,IF('Codes published on the homepage'!U$5:U$551='Specif. frequency unpublished'!$A41,1,0)))</f>
        <v>0</v>
      </c>
      <c r="AI41" s="149" t="str">
        <f>" "&amp;VLOOKUP($A41,[0]!Qualifier,COLUMN(AI41)/2+1)</f>
        <v xml:space="preserve"> </v>
      </c>
      <c r="AJ41" s="110">
        <f t="array" ref="AJ41">SUM(IF(ISBLANK('Assigned, unpublished Codes'!W$6:W$172),0,IF('Assigned, unpublished Codes'!W$6:W$172='Specif. frequency unpublished'!$A41,1,0)))</f>
        <v>0</v>
      </c>
      <c r="AK41" s="149" t="str">
        <f>" "&amp;VLOOKUP($A41,[0]!Qualifier,COLUMN(AK41)/2+1)</f>
        <v xml:space="preserve"> FemorHead</v>
      </c>
      <c r="AL41" s="110">
        <f t="array" ref="AL41">SUM(IF(ISBLANK('Assigned, unpublished Codes'!X$6:X$172),0,IF('Assigned, unpublished Codes'!X$6:X$172='Specif. frequency unpublished'!$A41,1,0)))</f>
        <v>0</v>
      </c>
      <c r="AM41" s="111" t="str">
        <f>" "&amp;VLOOKUP($A41,[0]!Qualifier,COLUMN(AM41)/2+1)</f>
        <v xml:space="preserve"> </v>
      </c>
    </row>
    <row r="42" spans="1:39" x14ac:dyDescent="0.35">
      <c r="A42">
        <v>37</v>
      </c>
      <c r="B42" s="110">
        <f t="array" ref="B42">SUM(IF('Codes published on the homepage'!E43:E559='Specif. frequency unpublished'!$A42,1,0))</f>
        <v>0</v>
      </c>
      <c r="C42" s="112"/>
      <c r="D42" s="110">
        <f t="array" ref="D42">SUM(IF(ISBLANK('Assigned, unpublished Codes'!G$6:G$172),0,IF('Assigned, unpublished Codes'!G$6:G$172='Specif. frequency unpublished'!$A42,1,0)))</f>
        <v>0</v>
      </c>
      <c r="F42" s="110">
        <f t="array" ref="F42">SUM(IF(ISBLANK('Assigned, unpublished Codes'!G$6:G$172),0,IF('Assigned, unpublished Codes'!G$6:G$172='Specif. frequency unpublished'!$A42,1,0)))</f>
        <v>0</v>
      </c>
      <c r="H42" s="110">
        <f t="array" ref="H42">SUM(IF(ISBLANK('Codes published on the homepage'!H$5:H$551),0,IF('Codes published on the homepage'!H$5:H$551='Specif. frequency unpublished'!$A42,1,0)))</f>
        <v>0</v>
      </c>
      <c r="J42" s="110">
        <f t="array" ref="J42">SUM(IF(ISBLANK('Codes published on the homepage'!I$5:I$551),0,IF('Codes published on the homepage'!I$5:I$551='Specif. frequency unpublished'!$A42,1,0)))</f>
        <v>0</v>
      </c>
      <c r="L42" s="110">
        <f t="array" ref="L42">SUM(IF(ISBLANK('Codes published on the homepage'!J$5:J$551),0,IF('Codes published on the homepage'!J$5:J$551='Specif. frequency unpublished'!$A42,1,0)))</f>
        <v>0</v>
      </c>
      <c r="N42" s="110">
        <f t="array" ref="N42">SUM(IF(ISBLANK('Codes published on the homepage'!K$5:K$551),0,IF('Codes published on the homepage'!K$5:K$551='Specif. frequency unpublished'!$A42,1,0)))</f>
        <v>0</v>
      </c>
      <c r="P42" s="110">
        <f t="array" ref="P42">SUM(IF(ISBLANK('Assigned, unpublished Codes'!M$6:M$172),0,IF('Assigned, unpublished Codes'!M$6:M$172='Specif. frequency unpublished'!$A42,1,0)))</f>
        <v>0</v>
      </c>
      <c r="R42" s="110">
        <f t="array" ref="R42">SUM(IF(ISBLANK('Codes published on the homepage'!M$5:M$551),0,IF('Codes published on the homepage'!M$5:M$551='Specif. frequency unpublished'!$A42,1,0)))</f>
        <v>0</v>
      </c>
      <c r="T42" s="110">
        <f t="array" ref="T42">SUM(IF(ISBLANK('Codes published on the homepage'!N$5:N$551),0,IF('Codes published on the homepage'!N$5:N$551='Specif. frequency unpublished'!$A42,1,0)))</f>
        <v>0</v>
      </c>
      <c r="V42" s="110">
        <f t="array" ref="V42">SUM(IF(ISBLANK('Codes published on the homepage'!O$5:O$551),0,IF('Codes published on the homepage'!O$5:O$551='Specif. frequency unpublished'!$A42,1,0)))</f>
        <v>0</v>
      </c>
      <c r="X42" s="110">
        <f t="array" ref="X42">SUM(IF(ISBLANK('Assigned, unpublished Codes'!Q$6:Q$172),0,IF('Assigned, unpublished Codes'!Q$6:Q$172='Specif. frequency unpublished'!$A42,1,0)))</f>
        <v>0</v>
      </c>
      <c r="Y42" s="97" t="str">
        <f>" "&amp;VLOOKUP($A42,[0]!Qualifier,COLUMN(Y42)/2+1)</f>
        <v xml:space="preserve"> </v>
      </c>
      <c r="Z42" s="110">
        <f t="array" ref="Z42">SUM(IF(ISBLANK('Codes published on the homepage'!Q$5:Q$551),0,IF('Codes published on the homepage'!Q$5:Q$551='Specif. frequency unpublished'!$A42,1,0)))</f>
        <v>0</v>
      </c>
      <c r="AB42" s="110">
        <f t="array" ref="AB42">SUM(IF(ISBLANK('Codes published on the homepage'!R$5:R$551),0,IF('Codes published on the homepage'!R$5:R$551='Specif. frequency unpublished'!$A42,1,0)))</f>
        <v>0</v>
      </c>
      <c r="AD42" s="110">
        <f t="array" ref="AD42">SUM(IF(ISBLANK('Codes published on the homepage'!S$5:S$551),0,IF('Codes published on the homepage'!S$5:S$551='Specif. frequency unpublished'!$A42,1,0)))</f>
        <v>0</v>
      </c>
      <c r="AF42" s="110">
        <f t="array" ref="AF42">SUM(IF(ISBLANK('Assigned, unpublished Codes'!U$6:U$172),0,IF('Assigned, unpublished Codes'!U$6:U$172='Specif. frequency unpublished'!$A42,1,0)))</f>
        <v>0</v>
      </c>
      <c r="AH42" s="110">
        <f t="array" ref="AH42">SUM(IF(ISBLANK('Codes published on the homepage'!U$5:U$551),0,IF('Codes published on the homepage'!U$5:U$551='Specif. frequency unpublished'!$A42,1,0)))</f>
        <v>0</v>
      </c>
      <c r="AI42" s="149" t="str">
        <f>" "&amp;VLOOKUP($A42,[0]!Qualifier,COLUMN(AI42)/2+1)</f>
        <v xml:space="preserve"> </v>
      </c>
      <c r="AJ42" s="110">
        <f t="array" ref="AJ42">SUM(IF(ISBLANK('Assigned, unpublished Codes'!W$6:W$172),0,IF('Assigned, unpublished Codes'!W$6:W$172='Specif. frequency unpublished'!$A42,1,0)))</f>
        <v>0</v>
      </c>
      <c r="AK42" s="149" t="str">
        <f>" "&amp;VLOOKUP($A42,[0]!Qualifier,COLUMN(AK42)/2+1)</f>
        <v xml:space="preserve"> CortCancBone</v>
      </c>
      <c r="AL42" s="110">
        <f t="array" ref="AL42">SUM(IF(ISBLANK('Assigned, unpublished Codes'!X$6:X$172),0,IF('Assigned, unpublished Codes'!X$6:X$172='Specif. frequency unpublished'!$A42,1,0)))</f>
        <v>0</v>
      </c>
      <c r="AM42" s="111" t="str">
        <f>" "&amp;VLOOKUP($A42,[0]!Qualifier,COLUMN(AM42)/2+1)</f>
        <v xml:space="preserve"> </v>
      </c>
    </row>
    <row r="43" spans="1:39" x14ac:dyDescent="0.35">
      <c r="A43">
        <v>38</v>
      </c>
      <c r="B43" s="110">
        <f t="array" ref="B43">SUM(IF('Codes published on the homepage'!E44:E560='Specif. frequency unpublished'!$A43,1,0))</f>
        <v>0</v>
      </c>
      <c r="C43" s="112"/>
      <c r="D43" s="110">
        <f t="array" ref="D43">SUM(IF(ISBLANK('Assigned, unpublished Codes'!G$6:G$172),0,IF('Assigned, unpublished Codes'!G$6:G$172='Specif. frequency unpublished'!$A43,1,0)))</f>
        <v>0</v>
      </c>
      <c r="F43" s="110">
        <f t="array" ref="F43">SUM(IF(ISBLANK('Assigned, unpublished Codes'!G$6:G$172),0,IF('Assigned, unpublished Codes'!G$6:G$172='Specif. frequency unpublished'!$A43,1,0)))</f>
        <v>0</v>
      </c>
      <c r="H43" s="110">
        <f t="array" ref="H43">SUM(IF(ISBLANK('Codes published on the homepage'!H$5:H$551),0,IF('Codes published on the homepage'!H$5:H$551='Specif. frequency unpublished'!$A43,1,0)))</f>
        <v>0</v>
      </c>
      <c r="J43" s="110">
        <f t="array" ref="J43">SUM(IF(ISBLANK('Codes published on the homepage'!I$5:I$551),0,IF('Codes published on the homepage'!I$5:I$551='Specif. frequency unpublished'!$A43,1,0)))</f>
        <v>0</v>
      </c>
      <c r="L43" s="110">
        <f t="array" ref="L43">SUM(IF(ISBLANK('Codes published on the homepage'!J$5:J$551),0,IF('Codes published on the homepage'!J$5:J$551='Specif. frequency unpublished'!$A43,1,0)))</f>
        <v>0</v>
      </c>
      <c r="N43" s="110">
        <f t="array" ref="N43">SUM(IF(ISBLANK('Codes published on the homepage'!K$5:K$551),0,IF('Codes published on the homepage'!K$5:K$551='Specif. frequency unpublished'!$A43,1,0)))</f>
        <v>0</v>
      </c>
      <c r="P43" s="110">
        <f t="array" ref="P43">SUM(IF(ISBLANK('Assigned, unpublished Codes'!M$6:M$172),0,IF('Assigned, unpublished Codes'!M$6:M$172='Specif. frequency unpublished'!$A43,1,0)))</f>
        <v>0</v>
      </c>
      <c r="R43" s="110">
        <f t="array" ref="R43">SUM(IF(ISBLANK('Codes published on the homepage'!M$5:M$551),0,IF('Codes published on the homepage'!M$5:M$551='Specif. frequency unpublished'!$A43,1,0)))</f>
        <v>0</v>
      </c>
      <c r="T43" s="110">
        <f t="array" ref="T43">SUM(IF(ISBLANK('Codes published on the homepage'!N$5:N$551),0,IF('Codes published on the homepage'!N$5:N$551='Specif. frequency unpublished'!$A43,1,0)))</f>
        <v>0</v>
      </c>
      <c r="V43" s="110">
        <f t="array" ref="V43">SUM(IF(ISBLANK('Codes published on the homepage'!O$5:O$551),0,IF('Codes published on the homepage'!O$5:O$551='Specif. frequency unpublished'!$A43,1,0)))</f>
        <v>0</v>
      </c>
      <c r="X43" s="110">
        <f t="array" ref="X43">SUM(IF(ISBLANK('Assigned, unpublished Codes'!Q$6:Q$172),0,IF('Assigned, unpublished Codes'!Q$6:Q$172='Specif. frequency unpublished'!$A43,1,0)))</f>
        <v>0</v>
      </c>
      <c r="Y43" s="97" t="str">
        <f>" "&amp;VLOOKUP($A43,[0]!Qualifier,COLUMN(Y43)/2+1)</f>
        <v xml:space="preserve"> </v>
      </c>
      <c r="Z43" s="110">
        <f t="array" ref="Z43">SUM(IF(ISBLANK('Codes published on the homepage'!Q$5:Q$551),0,IF('Codes published on the homepage'!Q$5:Q$551='Specif. frequency unpublished'!$A43,1,0)))</f>
        <v>0</v>
      </c>
      <c r="AB43" s="110">
        <f t="array" ref="AB43">SUM(IF(ISBLANK('Codes published on the homepage'!R$5:R$551),0,IF('Codes published on the homepage'!R$5:R$551='Specif. frequency unpublished'!$A43,1,0)))</f>
        <v>0</v>
      </c>
      <c r="AD43" s="110">
        <f t="array" ref="AD43">SUM(IF(ISBLANK('Codes published on the homepage'!S$5:S$551),0,IF('Codes published on the homepage'!S$5:S$551='Specif. frequency unpublished'!$A43,1,0)))</f>
        <v>0</v>
      </c>
      <c r="AF43" s="110">
        <f t="array" ref="AF43">SUM(IF(ISBLANK('Assigned, unpublished Codes'!U$6:U$172),0,IF('Assigned, unpublished Codes'!U$6:U$172='Specif. frequency unpublished'!$A43,1,0)))</f>
        <v>0</v>
      </c>
      <c r="AH43" s="110">
        <f t="array" ref="AH43">SUM(IF(ISBLANK('Codes published on the homepage'!U$5:U$551),0,IF('Codes published on the homepage'!U$5:U$551='Specif. frequency unpublished'!$A43,1,0)))</f>
        <v>0</v>
      </c>
      <c r="AI43" s="149" t="str">
        <f>" "&amp;VLOOKUP($A43,[0]!Qualifier,COLUMN(AI43)/2+1)</f>
        <v xml:space="preserve"> </v>
      </c>
      <c r="AJ43" s="110">
        <f t="array" ref="AJ43">SUM(IF(ISBLANK('Assigned, unpublished Codes'!W$6:W$172),0,IF('Assigned, unpublished Codes'!W$6:W$172='Specif. frequency unpublished'!$A43,1,0)))</f>
        <v>0</v>
      </c>
      <c r="AK43" s="149" t="str">
        <f>" "&amp;VLOOKUP($A43,[0]!Qualifier,COLUMN(AK43)/2+1)</f>
        <v xml:space="preserve"> TibCortBone</v>
      </c>
      <c r="AL43" s="110">
        <f t="array" ref="AL43">SUM(IF(ISBLANK('Assigned, unpublished Codes'!X$6:X$172),0,IF('Assigned, unpublished Codes'!X$6:X$172='Specif. frequency unpublished'!$A43,1,0)))</f>
        <v>0</v>
      </c>
      <c r="AM43" s="111" t="str">
        <f>" "&amp;VLOOKUP($A43,[0]!Qualifier,COLUMN(AM43)/2+1)</f>
        <v xml:space="preserve"> </v>
      </c>
    </row>
    <row r="44" spans="1:39" x14ac:dyDescent="0.35">
      <c r="A44">
        <v>39</v>
      </c>
      <c r="B44" s="110">
        <f t="array" ref="B44">SUM(IF('Codes published on the homepage'!E45:E561='Specif. frequency unpublished'!$A44,1,0))</f>
        <v>0</v>
      </c>
      <c r="C44" s="112"/>
      <c r="D44" s="110">
        <f t="array" ref="D44">SUM(IF(ISBLANK('Assigned, unpublished Codes'!G$6:G$172),0,IF('Assigned, unpublished Codes'!G$6:G$172='Specif. frequency unpublished'!$A44,1,0)))</f>
        <v>0</v>
      </c>
      <c r="F44" s="110">
        <f t="array" ref="F44">SUM(IF(ISBLANK('Assigned, unpublished Codes'!G$6:G$172),0,IF('Assigned, unpublished Codes'!G$6:G$172='Specif. frequency unpublished'!$A44,1,0)))</f>
        <v>0</v>
      </c>
      <c r="H44" s="110">
        <f t="array" ref="H44">SUM(IF(ISBLANK('Codes published on the homepage'!H$5:H$551),0,IF('Codes published on the homepage'!H$5:H$551='Specif. frequency unpublished'!$A44,1,0)))</f>
        <v>0</v>
      </c>
      <c r="J44" s="110">
        <f t="array" ref="J44">SUM(IF(ISBLANK('Codes published on the homepage'!I$5:I$551),0,IF('Codes published on the homepage'!I$5:I$551='Specif. frequency unpublished'!$A44,1,0)))</f>
        <v>0</v>
      </c>
      <c r="L44" s="110">
        <f t="array" ref="L44">SUM(IF(ISBLANK('Codes published on the homepage'!J$5:J$551),0,IF('Codes published on the homepage'!J$5:J$551='Specif. frequency unpublished'!$A44,1,0)))</f>
        <v>0</v>
      </c>
      <c r="N44" s="110">
        <f t="array" ref="N44">SUM(IF(ISBLANK('Codes published on the homepage'!K$5:K$551),0,IF('Codes published on the homepage'!K$5:K$551='Specif. frequency unpublished'!$A44,1,0)))</f>
        <v>0</v>
      </c>
      <c r="P44" s="110">
        <f t="array" ref="P44">SUM(IF(ISBLANK('Assigned, unpublished Codes'!M$6:M$172),0,IF('Assigned, unpublished Codes'!M$6:M$172='Specif. frequency unpublished'!$A44,1,0)))</f>
        <v>0</v>
      </c>
      <c r="R44" s="110">
        <f t="array" ref="R44">SUM(IF(ISBLANK('Codes published on the homepage'!M$5:M$551),0,IF('Codes published on the homepage'!M$5:M$551='Specif. frequency unpublished'!$A44,1,0)))</f>
        <v>0</v>
      </c>
      <c r="T44" s="110">
        <f t="array" ref="T44">SUM(IF(ISBLANK('Codes published on the homepage'!N$5:N$551),0,IF('Codes published on the homepage'!N$5:N$551='Specif. frequency unpublished'!$A44,1,0)))</f>
        <v>0</v>
      </c>
      <c r="V44" s="110">
        <f t="array" ref="V44">SUM(IF(ISBLANK('Codes published on the homepage'!O$5:O$551),0,IF('Codes published on the homepage'!O$5:O$551='Specif. frequency unpublished'!$A44,1,0)))</f>
        <v>0</v>
      </c>
      <c r="X44" s="110">
        <f t="array" ref="X44">SUM(IF(ISBLANK('Assigned, unpublished Codes'!Q$6:Q$172),0,IF('Assigned, unpublished Codes'!Q$6:Q$172='Specif. frequency unpublished'!$A44,1,0)))</f>
        <v>0</v>
      </c>
      <c r="Y44" s="97" t="str">
        <f>" "&amp;VLOOKUP($A44,[0]!Qualifier,COLUMN(Y44)/2+1)</f>
        <v xml:space="preserve"> </v>
      </c>
      <c r="Z44" s="110">
        <f t="array" ref="Z44">SUM(IF(ISBLANK('Codes published on the homepage'!Q$5:Q$551),0,IF('Codes published on the homepage'!Q$5:Q$551='Specif. frequency unpublished'!$A44,1,0)))</f>
        <v>0</v>
      </c>
      <c r="AB44" s="110">
        <f t="array" ref="AB44">SUM(IF(ISBLANK('Codes published on the homepage'!R$5:R$551),0,IF('Codes published on the homepage'!R$5:R$551='Specif. frequency unpublished'!$A44,1,0)))</f>
        <v>0</v>
      </c>
      <c r="AD44" s="110">
        <f t="array" ref="AD44">SUM(IF(ISBLANK('Codes published on the homepage'!S$5:S$551),0,IF('Codes published on the homepage'!S$5:S$551='Specif. frequency unpublished'!$A44,1,0)))</f>
        <v>0</v>
      </c>
      <c r="AF44" s="110">
        <f t="array" ref="AF44">SUM(IF(ISBLANK('Assigned, unpublished Codes'!U$6:U$172),0,IF('Assigned, unpublished Codes'!U$6:U$172='Specif. frequency unpublished'!$A44,1,0)))</f>
        <v>0</v>
      </c>
      <c r="AH44" s="110">
        <f t="array" ref="AH44">SUM(IF(ISBLANK('Codes published on the homepage'!U$5:U$551),0,IF('Codes published on the homepage'!U$5:U$551='Specif. frequency unpublished'!$A44,1,0)))</f>
        <v>0</v>
      </c>
      <c r="AI44" s="149" t="str">
        <f>" "&amp;VLOOKUP($A44,[0]!Qualifier,COLUMN(AI44)/2+1)</f>
        <v xml:space="preserve"> </v>
      </c>
      <c r="AJ44" s="110">
        <f t="array" ref="AJ44">SUM(IF(ISBLANK('Assigned, unpublished Codes'!W$6:W$172),0,IF('Assigned, unpublished Codes'!W$6:W$172='Specif. frequency unpublished'!$A44,1,0)))</f>
        <v>0</v>
      </c>
      <c r="AK44" s="149" t="str">
        <f>" "&amp;Specifier!S44</f>
        <v xml:space="preserve"> FemCortBone</v>
      </c>
      <c r="AL44" s="110">
        <f t="array" ref="AL44">SUM(IF(ISBLANK('Assigned, unpublished Codes'!X$6:X$172),0,IF('Assigned, unpublished Codes'!X$6:X$172='Specif. frequency unpublished'!$A44,1,0)))</f>
        <v>0</v>
      </c>
      <c r="AM44" s="111" t="str">
        <f>" "&amp;VLOOKUP($A44,[0]!Qualifier,COLUMN(AM44)/2+1)</f>
        <v xml:space="preserve"> </v>
      </c>
    </row>
    <row r="45" spans="1:39" x14ac:dyDescent="0.35">
      <c r="A45">
        <v>40</v>
      </c>
      <c r="B45" s="110">
        <f t="array" ref="B45">SUM(IF('Codes published on the homepage'!E46:E562='Specif. frequency unpublished'!$A45,1,0))</f>
        <v>0</v>
      </c>
      <c r="C45" s="112"/>
      <c r="D45" s="110">
        <f t="array" ref="D45">SUM(IF(ISBLANK('Assigned, unpublished Codes'!G$6:G$172),0,IF('Assigned, unpublished Codes'!G$6:G$172='Specif. frequency unpublished'!$A45,1,0)))</f>
        <v>0</v>
      </c>
      <c r="F45" s="110">
        <f t="array" ref="F45">SUM(IF(ISBLANK('Assigned, unpublished Codes'!G$6:G$172),0,IF('Assigned, unpublished Codes'!G$6:G$172='Specif. frequency unpublished'!$A45,1,0)))</f>
        <v>0</v>
      </c>
      <c r="H45" s="110">
        <f t="array" ref="H45">SUM(IF(ISBLANK('Codes published on the homepage'!H$5:H$551),0,IF('Codes published on the homepage'!H$5:H$551='Specif. frequency unpublished'!$A45,1,0)))</f>
        <v>0</v>
      </c>
      <c r="J45" s="110">
        <f t="array" ref="J45">SUM(IF(ISBLANK('Codes published on the homepage'!I$5:I$551),0,IF('Codes published on the homepage'!I$5:I$551='Specif. frequency unpublished'!$A45,1,0)))</f>
        <v>0</v>
      </c>
      <c r="L45" s="110">
        <f t="array" ref="L45">SUM(IF(ISBLANK('Codes published on the homepage'!J$5:J$551),0,IF('Codes published on the homepage'!J$5:J$551='Specif. frequency unpublished'!$A45,1,0)))</f>
        <v>0</v>
      </c>
      <c r="N45" s="110">
        <f t="array" ref="N45">SUM(IF(ISBLANK('Codes published on the homepage'!K$5:K$551),0,IF('Codes published on the homepage'!K$5:K$551='Specif. frequency unpublished'!$A45,1,0)))</f>
        <v>0</v>
      </c>
      <c r="P45" s="110">
        <f t="array" ref="P45">SUM(IF(ISBLANK('Codes published on the homepage'!L$5:L$551),0,IF('Codes published on the homepage'!L$5:L$551='Specif. frequency unpublished'!$A45,1,0)))</f>
        <v>0</v>
      </c>
      <c r="R45" s="110">
        <f t="array" ref="R45">SUM(IF(ISBLANK('Codes published on the homepage'!M$5:M$551),0,IF('Codes published on the homepage'!M$5:M$551='Specif. frequency unpublished'!$A45,1,0)))</f>
        <v>0</v>
      </c>
      <c r="T45" s="110">
        <f t="array" ref="T45">SUM(IF(ISBLANK('Codes published on the homepage'!N$5:N$551),0,IF('Codes published on the homepage'!N$5:N$551='Specif. frequency unpublished'!$A45,1,0)))</f>
        <v>0</v>
      </c>
      <c r="V45" s="110">
        <f t="array" ref="V45">SUM(IF(ISBLANK('Codes published on the homepage'!O$5:O$551),0,IF('Codes published on the homepage'!O$5:O$551='Specif. frequency unpublished'!$A45,1,0)))</f>
        <v>0</v>
      </c>
      <c r="X45" s="110">
        <f t="array" ref="X45">SUM(IF(ISBLANK('Assigned, unpublished Codes'!Q$6:Q$172),0,IF('Assigned, unpublished Codes'!Q$6:Q$172='Specif. frequency unpublished'!$A45,1,0)))</f>
        <v>0</v>
      </c>
      <c r="Y45" s="97" t="str">
        <f>" "&amp;VLOOKUP($A45,[0]!Qualifier,COLUMN(Y45)/2+1)</f>
        <v xml:space="preserve"> CellDeplAny</v>
      </c>
      <c r="Z45" s="110">
        <f t="array" ref="Z45">SUM(IF(ISBLANK('Codes published on the homepage'!Q$5:Q$551),0,IF('Codes published on the homepage'!Q$5:Q$551='Specif. frequency unpublished'!$A45,1,0)))</f>
        <v>0</v>
      </c>
      <c r="AB45" s="110">
        <f t="array" ref="AB45">SUM(IF(ISBLANK('Codes published on the homepage'!R$5:R$551),0,IF('Codes published on the homepage'!R$5:R$551='Specif. frequency unpublished'!$A45,1,0)))</f>
        <v>0</v>
      </c>
      <c r="AD45" s="110">
        <f t="array" ref="AD45">SUM(IF(ISBLANK('Codes published on the homepage'!S$5:S$551),0,IF('Codes published on the homepage'!S$5:S$551='Specif. frequency unpublished'!$A45,1,0)))</f>
        <v>0</v>
      </c>
      <c r="AF45" s="110">
        <f t="array" ref="AF45">SUM(IF(ISBLANK('Assigned, unpublished Codes'!U$6:U$172),0,IF('Assigned, unpublished Codes'!U$6:U$172='Specif. frequency unpublished'!$A45,1,0)))</f>
        <v>0</v>
      </c>
      <c r="AH45" s="110">
        <f t="array" ref="AH45">SUM(IF(ISBLANK('Codes published on the homepage'!U$5:U$551),0,IF('Codes published on the homepage'!U$5:U$551='Specif. frequency unpublished'!$A45,1,0)))</f>
        <v>0</v>
      </c>
      <c r="AI45" s="149" t="str">
        <f>" "&amp;VLOOKUP($A45,[0]!Qualifier,COLUMN(AI45)/2+1)</f>
        <v xml:space="preserve"> </v>
      </c>
      <c r="AJ45" s="110">
        <f t="array" ref="AJ45">SUM(IF(ISBLANK('Assigned, unpublished Codes'!W$6:W$172),0,IF('Assigned, unpublished Codes'!W$6:W$172='Specif. frequency unpublished'!$A45,1,0)))</f>
        <v>0</v>
      </c>
      <c r="AK45" s="149" t="str">
        <f>" "&amp;VLOOKUP($A45,[0]!Qualifier,COLUMN(AK45)/2+1)</f>
        <v xml:space="preserve"> Menisc</v>
      </c>
      <c r="AL45" s="110">
        <f t="array" ref="AL45">SUM(IF(ISBLANK('Assigned, unpublished Codes'!X$6:X$172),0,IF('Assigned, unpublished Codes'!X$6:X$172='Specif. frequency unpublished'!$A45,1,0)))</f>
        <v>0</v>
      </c>
      <c r="AM45" s="111" t="str">
        <f>" "&amp;VLOOKUP($A45,[0]!Qualifier,COLUMN(AM45)/2+1)</f>
        <v xml:space="preserve"> </v>
      </c>
    </row>
    <row r="46" spans="1:39" x14ac:dyDescent="0.35">
      <c r="A46">
        <v>41</v>
      </c>
      <c r="B46" s="110">
        <f t="array" ref="B46">SUM(IF('Codes published on the homepage'!E47:E563='Specif. frequency unpublished'!$A46,1,0))</f>
        <v>0</v>
      </c>
      <c r="C46" s="112"/>
      <c r="D46" s="110">
        <f t="array" ref="D46">SUM(IF(ISBLANK('Assigned, unpublished Codes'!G$6:G$172),0,IF('Assigned, unpublished Codes'!G$6:G$172='Specif. frequency unpublished'!$A46,1,0)))</f>
        <v>0</v>
      </c>
      <c r="F46" s="110">
        <f t="array" ref="F46">SUM(IF(ISBLANK('Assigned, unpublished Codes'!G$6:G$172),0,IF('Assigned, unpublished Codes'!G$6:G$172='Specif. frequency unpublished'!$A46,1,0)))</f>
        <v>0</v>
      </c>
      <c r="H46" s="110">
        <f t="array" ref="H46">SUM(IF(ISBLANK('Codes published on the homepage'!H$5:H$551),0,IF('Codes published on the homepage'!H$5:H$551='Specif. frequency unpublished'!$A46,1,0)))</f>
        <v>0</v>
      </c>
      <c r="J46" s="110">
        <f t="array" ref="J46">SUM(IF(ISBLANK('Codes published on the homepage'!I$5:I$551),0,IF('Codes published on the homepage'!I$5:I$551='Specif. frequency unpublished'!$A46,1,0)))</f>
        <v>0</v>
      </c>
      <c r="L46" s="110">
        <f t="array" ref="L46">SUM(IF(ISBLANK('Codes published on the homepage'!J$5:J$551),0,IF('Codes published on the homepage'!J$5:J$551='Specif. frequency unpublished'!$A46,1,0)))</f>
        <v>0</v>
      </c>
      <c r="N46" s="110">
        <f t="array" ref="N46">SUM(IF(ISBLANK('Codes published on the homepage'!K$5:K$551),0,IF('Codes published on the homepage'!K$5:K$551='Specif. frequency unpublished'!$A46,1,0)))</f>
        <v>0</v>
      </c>
      <c r="P46" s="110">
        <f t="array" ref="P46">SUM(IF(ISBLANK('Codes published on the homepage'!L$5:L$551),0,IF('Codes published on the homepage'!L$5:L$551='Specif. frequency unpublished'!$A46,1,0)))</f>
        <v>0</v>
      </c>
      <c r="R46" s="110">
        <f t="array" ref="R46">SUM(IF(ISBLANK('Codes published on the homepage'!M$5:M$551),0,IF('Codes published on the homepage'!M$5:M$551='Specif. frequency unpublished'!$A46,1,0)))</f>
        <v>0</v>
      </c>
      <c r="T46" s="110">
        <f t="array" ref="T46">SUM(IF(ISBLANK('Codes published on the homepage'!N$5:N$551),0,IF('Codes published on the homepage'!N$5:N$551='Specif. frequency unpublished'!$A46,1,0)))</f>
        <v>0</v>
      </c>
      <c r="V46" s="110">
        <f t="array" ref="V46">SUM(IF(ISBLANK('Codes published on the homepage'!O$5:O$551),0,IF('Codes published on the homepage'!O$5:O$551='Specif. frequency unpublished'!$A46,1,0)))</f>
        <v>0</v>
      </c>
      <c r="X46" s="110">
        <f t="array" ref="X46">SUM(IF(ISBLANK('Assigned, unpublished Codes'!Q$6:Q$172),0,IF('Assigned, unpublished Codes'!Q$6:Q$172='Specif. frequency unpublished'!$A46,1,0)))</f>
        <v>0</v>
      </c>
      <c r="Y46" s="97" t="str">
        <f>" "&amp;VLOOKUP($A46,[0]!Qualifier,COLUMN(Y46)/2+1)</f>
        <v xml:space="preserve"> CD34Depl</v>
      </c>
      <c r="Z46" s="110">
        <f t="array" ref="Z46">SUM(IF(ISBLANK('Codes published on the homepage'!Q$5:Q$551),0,IF('Codes published on the homepage'!Q$5:Q$551='Specif. frequency unpublished'!$A46,1,0)))</f>
        <v>0</v>
      </c>
      <c r="AB46" s="110">
        <f t="array" ref="AB46">SUM(IF(ISBLANK('Codes published on the homepage'!R$5:R$551),0,IF('Codes published on the homepage'!R$5:R$551='Specif. frequency unpublished'!$A46,1,0)))</f>
        <v>0</v>
      </c>
      <c r="AD46" s="110">
        <f t="array" ref="AD46">SUM(IF(ISBLANK('Codes published on the homepage'!S$5:S$551),0,IF('Codes published on the homepage'!S$5:S$551='Specif. frequency unpublished'!$A46,1,0)))</f>
        <v>0</v>
      </c>
      <c r="AF46" s="110">
        <f t="array" ref="AF46">SUM(IF(ISBLANK('Assigned, unpublished Codes'!U$6:U$172),0,IF('Assigned, unpublished Codes'!U$6:U$172='Specif. frequency unpublished'!$A46,1,0)))</f>
        <v>0</v>
      </c>
      <c r="AH46" s="110">
        <f t="array" ref="AH46">SUM(IF(ISBLANK('Codes published on the homepage'!U$5:U$551),0,IF('Codes published on the homepage'!U$5:U$551='Specif. frequency unpublished'!$A46,1,0)))</f>
        <v>0</v>
      </c>
      <c r="AI46" s="149" t="str">
        <f>" "&amp;VLOOKUP($A46,[0]!Qualifier,COLUMN(AI46)/2+1)</f>
        <v xml:space="preserve"> </v>
      </c>
      <c r="AJ46" s="110">
        <f t="array" ref="AJ46">SUM(IF(ISBLANK('Assigned, unpublished Codes'!W$6:W$172),0,IF('Assigned, unpublished Codes'!W$6:W$172='Specif. frequency unpublished'!$A46,1,0)))</f>
        <v>0</v>
      </c>
      <c r="AK46" s="149" t="str">
        <f>" "&amp;VLOOKUP($A46,[0]!Qualifier,COLUMN(AK46)/2+1)</f>
        <v xml:space="preserve"> Ligament</v>
      </c>
      <c r="AL46" s="110">
        <f t="array" ref="AL46">SUM(IF(ISBLANK('Assigned, unpublished Codes'!X$6:X$172),0,IF('Assigned, unpublished Codes'!X$6:X$172='Specif. frequency unpublished'!$A46,1,0)))</f>
        <v>0</v>
      </c>
      <c r="AM46" s="111" t="str">
        <f>" "&amp;VLOOKUP($A46,[0]!Qualifier,COLUMN(AM46)/2+1)</f>
        <v xml:space="preserve"> </v>
      </c>
    </row>
    <row r="47" spans="1:39" x14ac:dyDescent="0.35">
      <c r="A47">
        <v>42</v>
      </c>
      <c r="B47" s="110">
        <f t="array" ref="B47">SUM(IF('Codes published on the homepage'!E48:E564='Specif. frequency unpublished'!$A47,1,0))</f>
        <v>0</v>
      </c>
      <c r="C47" s="112"/>
      <c r="D47" s="110">
        <f t="array" ref="D47">SUM(IF(ISBLANK('Assigned, unpublished Codes'!G$6:G$172),0,IF('Assigned, unpublished Codes'!G$6:G$172='Specif. frequency unpublished'!$A47,1,0)))</f>
        <v>0</v>
      </c>
      <c r="F47" s="110">
        <f t="array" ref="F47">SUM(IF(ISBLANK('Assigned, unpublished Codes'!G$6:G$172),0,IF('Assigned, unpublished Codes'!G$6:G$172='Specif. frequency unpublished'!$A47,1,0)))</f>
        <v>0</v>
      </c>
      <c r="H47" s="110">
        <f t="array" ref="H47">SUM(IF(ISBLANK('Codes published on the homepage'!H$5:H$551),0,IF('Codes published on the homepage'!H$5:H$551='Specif. frequency unpublished'!$A47,1,0)))</f>
        <v>0</v>
      </c>
      <c r="J47" s="110">
        <f t="array" ref="J47">SUM(IF(ISBLANK('Codes published on the homepage'!I$5:I$551),0,IF('Codes published on the homepage'!I$5:I$551='Specif. frequency unpublished'!$A47,1,0)))</f>
        <v>0</v>
      </c>
      <c r="L47" s="110">
        <f t="array" ref="L47">SUM(IF(ISBLANK('Codes published on the homepage'!J$5:J$551),0,IF('Codes published on the homepage'!J$5:J$551='Specif. frequency unpublished'!$A47,1,0)))</f>
        <v>0</v>
      </c>
      <c r="N47" s="110">
        <f t="array" ref="N47">SUM(IF(ISBLANK('Codes published on the homepage'!K$5:K$551),0,IF('Codes published on the homepage'!K$5:K$551='Specif. frequency unpublished'!$A47,1,0)))</f>
        <v>0</v>
      </c>
      <c r="P47" s="110">
        <f t="array" ref="P47">SUM(IF(ISBLANK('Codes published on the homepage'!L$5:L$551),0,IF('Codes published on the homepage'!L$5:L$551='Specif. frequency unpublished'!$A47,1,0)))</f>
        <v>0</v>
      </c>
      <c r="R47" s="110">
        <f t="array" ref="R47">SUM(IF(ISBLANK('Codes published on the homepage'!M$5:M$551),0,IF('Codes published on the homepage'!M$5:M$551='Specif. frequency unpublished'!$A47,1,0)))</f>
        <v>0</v>
      </c>
      <c r="T47" s="110">
        <f t="array" ref="T47">SUM(IF(ISBLANK('Codes published on the homepage'!N$5:N$551),0,IF('Codes published on the homepage'!N$5:N$551='Specif. frequency unpublished'!$A47,1,0)))</f>
        <v>0</v>
      </c>
      <c r="V47" s="110">
        <f t="array" ref="V47">SUM(IF(ISBLANK('Codes published on the homepage'!O$5:O$551),0,IF('Codes published on the homepage'!O$5:O$551='Specif. frequency unpublished'!$A47,1,0)))</f>
        <v>0</v>
      </c>
      <c r="X47" s="110">
        <f t="array" ref="X47">SUM(IF(ISBLANK('Assigned, unpublished Codes'!Q$6:Q$172),0,IF('Assigned, unpublished Codes'!Q$6:Q$172='Specif. frequency unpublished'!$A47,1,0)))</f>
        <v>0</v>
      </c>
      <c r="Y47" s="97" t="str">
        <f>" "&amp;VLOOKUP($A47,[0]!Qualifier,COLUMN(Y47)/2+1)</f>
        <v xml:space="preserve"> CD3+19Depl</v>
      </c>
      <c r="Z47" s="110">
        <f t="array" ref="Z47">SUM(IF(ISBLANK('Codes published on the homepage'!Q$5:Q$551),0,IF('Codes published on the homepage'!Q$5:Q$551='Specif. frequency unpublished'!$A47,1,0)))</f>
        <v>0</v>
      </c>
      <c r="AB47" s="110">
        <f t="array" ref="AB47">SUM(IF(ISBLANK('Codes published on the homepage'!R$5:R$551),0,IF('Codes published on the homepage'!R$5:R$551='Specif. frequency unpublished'!$A47,1,0)))</f>
        <v>0</v>
      </c>
      <c r="AD47" s="110">
        <f t="array" ref="AD47">SUM(IF(ISBLANK('Codes published on the homepage'!S$5:S$551),0,IF('Codes published on the homepage'!S$5:S$551='Specif. frequency unpublished'!$A47,1,0)))</f>
        <v>0</v>
      </c>
      <c r="AF47" s="110">
        <f t="array" ref="AF47">SUM(IF(ISBLANK('Assigned, unpublished Codes'!U$6:U$172),0,IF('Assigned, unpublished Codes'!U$6:U$172='Specif. frequency unpublished'!$A47,1,0)))</f>
        <v>0</v>
      </c>
      <c r="AH47" s="110">
        <f t="array" ref="AH47">SUM(IF(ISBLANK('Codes published on the homepage'!U$5:U$551),0,IF('Codes published on the homepage'!U$5:U$551='Specif. frequency unpublished'!$A47,1,0)))</f>
        <v>0</v>
      </c>
      <c r="AI47" s="149" t="str">
        <f>" "&amp;VLOOKUP($A47,[0]!Qualifier,COLUMN(AI47)/2+1)</f>
        <v xml:space="preserve"> </v>
      </c>
      <c r="AJ47" s="110">
        <f t="array" ref="AJ47">SUM(IF(ISBLANK('Assigned, unpublished Codes'!W$6:W$172),0,IF('Assigned, unpublished Codes'!W$6:W$172='Specif. frequency unpublished'!$A47,1,0)))</f>
        <v>0</v>
      </c>
      <c r="AK47" s="149" t="str">
        <f>" "&amp;VLOOKUP($A47,[0]!Qualifier,COLUMN(AK47)/2+1)</f>
        <v xml:space="preserve"> Tendon</v>
      </c>
      <c r="AL47" s="110">
        <f t="array" ref="AL47">SUM(IF(ISBLANK('Assigned, unpublished Codes'!X$6:X$172),0,IF('Assigned, unpublished Codes'!X$6:X$172='Specif. frequency unpublished'!$A47,1,0)))</f>
        <v>0</v>
      </c>
      <c r="AM47" s="111" t="str">
        <f>" "&amp;VLOOKUP($A47,[0]!Qualifier,COLUMN(AM47)/2+1)</f>
        <v xml:space="preserve"> </v>
      </c>
    </row>
    <row r="48" spans="1:39" x14ac:dyDescent="0.35">
      <c r="A48">
        <v>43</v>
      </c>
      <c r="B48" s="110">
        <f t="array" ref="B48">SUM(IF('Codes published on the homepage'!E49:E565='Specif. frequency unpublished'!$A48,1,0))</f>
        <v>0</v>
      </c>
      <c r="C48" s="112"/>
      <c r="D48" s="110">
        <f t="array" ref="D48">SUM(IF(ISBLANK('Assigned, unpublished Codes'!G$6:G$172),0,IF('Assigned, unpublished Codes'!G$6:G$172='Specif. frequency unpublished'!$A48,1,0)))</f>
        <v>0</v>
      </c>
      <c r="F48" s="110">
        <f t="array" ref="F48">SUM(IF(ISBLANK('Assigned, unpublished Codes'!G$6:G$172),0,IF('Assigned, unpublished Codes'!G$6:G$172='Specif. frequency unpublished'!$A48,1,0)))</f>
        <v>0</v>
      </c>
      <c r="H48" s="110">
        <f t="array" ref="H48">SUM(IF(ISBLANK('Codes published on the homepage'!H$5:H$551),0,IF('Codes published on the homepage'!H$5:H$551='Specif. frequency unpublished'!$A48,1,0)))</f>
        <v>0</v>
      </c>
      <c r="J48" s="110">
        <f t="array" ref="J48">SUM(IF(ISBLANK('Codes published on the homepage'!I$5:I$551),0,IF('Codes published on the homepage'!I$5:I$551='Specif. frequency unpublished'!$A48,1,0)))</f>
        <v>0</v>
      </c>
      <c r="L48" s="110">
        <f t="array" ref="L48">SUM(IF(ISBLANK('Codes published on the homepage'!J$5:J$551),0,IF('Codes published on the homepage'!J$5:J$551='Specif. frequency unpublished'!$A48,1,0)))</f>
        <v>0</v>
      </c>
      <c r="N48" s="110">
        <f t="array" ref="N48">SUM(IF(ISBLANK('Codes published on the homepage'!K$5:K$551),0,IF('Codes published on the homepage'!K$5:K$551='Specif. frequency unpublished'!$A48,1,0)))</f>
        <v>0</v>
      </c>
      <c r="P48" s="110">
        <f t="array" ref="P48">SUM(IF(ISBLANK('Codes published on the homepage'!L$5:L$551),0,IF('Codes published on the homepage'!L$5:L$551='Specif. frequency unpublished'!$A48,1,0)))</f>
        <v>0</v>
      </c>
      <c r="R48" s="110">
        <f t="array" ref="R48">SUM(IF(ISBLANK('Codes published on the homepage'!M$5:M$551),0,IF('Codes published on the homepage'!M$5:M$551='Specif. frequency unpublished'!$A48,1,0)))</f>
        <v>0</v>
      </c>
      <c r="T48" s="110">
        <f t="array" ref="T48">SUM(IF(ISBLANK('Codes published on the homepage'!N$5:N$551),0,IF('Codes published on the homepage'!N$5:N$551='Specif. frequency unpublished'!$A48,1,0)))</f>
        <v>0</v>
      </c>
      <c r="V48" s="110">
        <f t="array" ref="V48">SUM(IF(ISBLANK('Codes published on the homepage'!O$5:O$551),0,IF('Codes published on the homepage'!O$5:O$551='Specif. frequency unpublished'!$A48,1,0)))</f>
        <v>0</v>
      </c>
      <c r="X48" s="110">
        <f t="array" ref="X48">SUM(IF(ISBLANK('Assigned, unpublished Codes'!Q$6:Q$172),0,IF('Assigned, unpublished Codes'!Q$6:Q$172='Specif. frequency unpublished'!$A48,1,0)))</f>
        <v>0</v>
      </c>
      <c r="Y48" s="97" t="str">
        <f>" "&amp;VLOOKUP($A48,[0]!Qualifier,COLUMN(Y48)/2+1)</f>
        <v xml:space="preserve"> AB+CD19Depl</v>
      </c>
      <c r="Z48" s="110">
        <f t="array" ref="Z48">SUM(IF(ISBLANK('Codes published on the homepage'!Q$5:Q$551),0,IF('Codes published on the homepage'!Q$5:Q$551='Specif. frequency unpublished'!$A48,1,0)))</f>
        <v>0</v>
      </c>
      <c r="AB48" s="110">
        <f t="array" ref="AB48">SUM(IF(ISBLANK('Codes published on the homepage'!R$5:R$551),0,IF('Codes published on the homepage'!R$5:R$551='Specif. frequency unpublished'!$A48,1,0)))</f>
        <v>0</v>
      </c>
      <c r="AD48" s="110">
        <f t="array" ref="AD48">SUM(IF(ISBLANK('Codes published on the homepage'!S$5:S$551),0,IF('Codes published on the homepage'!S$5:S$551='Specif. frequency unpublished'!$A48,1,0)))</f>
        <v>0</v>
      </c>
      <c r="AF48" s="110">
        <f t="array" ref="AF48">SUM(IF(ISBLANK('Assigned, unpublished Codes'!U$6:U$172),0,IF('Assigned, unpublished Codes'!U$6:U$172='Specif. frequency unpublished'!$A48,1,0)))</f>
        <v>0</v>
      </c>
      <c r="AH48" s="110">
        <f t="array" ref="AH48">SUM(IF(ISBLANK('Codes published on the homepage'!U$5:U$551),0,IF('Codes published on the homepage'!U$5:U$551='Specif. frequency unpublished'!$A48,1,0)))</f>
        <v>0</v>
      </c>
      <c r="AI48" s="149" t="str">
        <f>" "&amp;VLOOKUP($A48,[0]!Qualifier,COLUMN(AI48)/2+1)</f>
        <v xml:space="preserve"> </v>
      </c>
      <c r="AJ48" s="110">
        <f t="array" ref="AJ48">SUM(IF(ISBLANK('Assigned, unpublished Codes'!W$6:W$172),0,IF('Assigned, unpublished Codes'!W$6:W$172='Specif. frequency unpublished'!$A48,1,0)))</f>
        <v>0</v>
      </c>
      <c r="AK48" s="149" t="str">
        <f>" "&amp;VLOOKUP($A48,[0]!Qualifier,COLUMN(AK48)/2+1)</f>
        <v xml:space="preserve"> </v>
      </c>
      <c r="AL48" s="110">
        <f t="array" ref="AL48">SUM(IF(ISBLANK('Assigned, unpublished Codes'!X$6:X$172),0,IF('Assigned, unpublished Codes'!X$6:X$172='Specif. frequency unpublished'!$A48,1,0)))</f>
        <v>0</v>
      </c>
      <c r="AM48" s="111" t="str">
        <f>" "&amp;VLOOKUP($A48,[0]!Qualifier,COLUMN(AM48)/2+1)</f>
        <v xml:space="preserve"> </v>
      </c>
    </row>
    <row r="49" spans="1:39" x14ac:dyDescent="0.35">
      <c r="A49">
        <v>44</v>
      </c>
      <c r="B49" s="110">
        <f t="array" ref="B49">SUM(IF('Codes published on the homepage'!E50:E566='Specif. frequency unpublished'!$A49,1,0))</f>
        <v>0</v>
      </c>
      <c r="C49" s="112"/>
      <c r="D49" s="110">
        <f t="array" ref="D49">SUM(IF(ISBLANK('Assigned, unpublished Codes'!G$6:G$172),0,IF('Assigned, unpublished Codes'!G$6:G$172='Specif. frequency unpublished'!$A49,1,0)))</f>
        <v>0</v>
      </c>
      <c r="F49" s="110">
        <f t="array" ref="F49">SUM(IF(ISBLANK('Assigned, unpublished Codes'!G$6:G$172),0,IF('Assigned, unpublished Codes'!G$6:G$172='Specif. frequency unpublished'!$A49,1,0)))</f>
        <v>0</v>
      </c>
      <c r="H49" s="110">
        <f t="array" ref="H49">SUM(IF(ISBLANK('Codes published on the homepage'!H$5:H$551),0,IF('Codes published on the homepage'!H$5:H$551='Specif. frequency unpublished'!$A49,1,0)))</f>
        <v>0</v>
      </c>
      <c r="J49" s="110">
        <f t="array" ref="J49">SUM(IF(ISBLANK('Codes published on the homepage'!I$5:I$551),0,IF('Codes published on the homepage'!I$5:I$551='Specif. frequency unpublished'!$A49,1,0)))</f>
        <v>0</v>
      </c>
      <c r="L49" s="110">
        <f t="array" ref="L49">SUM(IF(ISBLANK('Codes published on the homepage'!J$5:J$551),0,IF('Codes published on the homepage'!J$5:J$551='Specif. frequency unpublished'!$A49,1,0)))</f>
        <v>0</v>
      </c>
      <c r="N49" s="110">
        <f t="array" ref="N49">SUM(IF(ISBLANK('Codes published on the homepage'!K$5:K$551),0,IF('Codes published on the homepage'!K$5:K$551='Specif. frequency unpublished'!$A49,1,0)))</f>
        <v>0</v>
      </c>
      <c r="P49" s="110">
        <f t="array" ref="P49">SUM(IF(ISBLANK('Codes published on the homepage'!L$5:L$551),0,IF('Codes published on the homepage'!L$5:L$551='Specif. frequency unpublished'!$A49,1,0)))</f>
        <v>0</v>
      </c>
      <c r="R49" s="110">
        <f t="array" ref="R49">SUM(IF(ISBLANK('Codes published on the homepage'!M$5:M$551),0,IF('Codes published on the homepage'!M$5:M$551='Specif. frequency unpublished'!$A49,1,0)))</f>
        <v>0</v>
      </c>
      <c r="T49" s="110">
        <f t="array" ref="T49">SUM(IF(ISBLANK('Codes published on the homepage'!N$5:N$551),0,IF('Codes published on the homepage'!N$5:N$551='Specif. frequency unpublished'!$A49,1,0)))</f>
        <v>0</v>
      </c>
      <c r="V49" s="110">
        <f t="array" ref="V49">SUM(IF(ISBLANK('Codes published on the homepage'!O$5:O$551),0,IF('Codes published on the homepage'!O$5:O$551='Specif. frequency unpublished'!$A49,1,0)))</f>
        <v>0</v>
      </c>
      <c r="X49" s="110">
        <f t="array" ref="X49">SUM(IF(ISBLANK('Assigned, unpublished Codes'!Q$6:Q$172),0,IF('Assigned, unpublished Codes'!Q$6:Q$172='Specif. frequency unpublished'!$A49,1,0)))</f>
        <v>0</v>
      </c>
      <c r="Y49" s="97" t="str">
        <f>" "&amp;VLOOKUP($A49,[0]!Qualifier,COLUMN(Y49)/2+1)</f>
        <v xml:space="preserve"> CD133Depl</v>
      </c>
      <c r="Z49" s="110">
        <f t="array" ref="Z49">SUM(IF(ISBLANK('Codes published on the homepage'!Q$5:Q$551),0,IF('Codes published on the homepage'!Q$5:Q$551='Specif. frequency unpublished'!$A49,1,0)))</f>
        <v>0</v>
      </c>
      <c r="AB49" s="110">
        <f t="array" ref="AB49">SUM(IF(ISBLANK('Codes published on the homepage'!R$5:R$551),0,IF('Codes published on the homepage'!R$5:R$551='Specif. frequency unpublished'!$A49,1,0)))</f>
        <v>0</v>
      </c>
      <c r="AD49" s="110">
        <f t="array" ref="AD49">SUM(IF(ISBLANK('Codes published on the homepage'!S$5:S$551),0,IF('Codes published on the homepage'!S$5:S$551='Specif. frequency unpublished'!$A49,1,0)))</f>
        <v>0</v>
      </c>
      <c r="AF49" s="110">
        <f t="array" ref="AF49">SUM(IF(ISBLANK('Assigned, unpublished Codes'!U$6:U$172),0,IF('Assigned, unpublished Codes'!U$6:U$172='Specif. frequency unpublished'!$A49,1,0)))</f>
        <v>0</v>
      </c>
      <c r="AH49" s="110">
        <f t="array" ref="AH49">SUM(IF(ISBLANK('Codes published on the homepage'!U$5:U$551),0,IF('Codes published on the homepage'!U$5:U$551='Specif. frequency unpublished'!$A49,1,0)))</f>
        <v>0</v>
      </c>
      <c r="AI49" s="149" t="str">
        <f>" "&amp;VLOOKUP($A49,[0]!Qualifier,COLUMN(AI49)/2+1)</f>
        <v xml:space="preserve"> </v>
      </c>
      <c r="AJ49" s="110">
        <f t="array" ref="AJ49">SUM(IF(ISBLANK('Assigned, unpublished Codes'!W$6:W$172),0,IF('Assigned, unpublished Codes'!W$6:W$172='Specif. frequency unpublished'!$A49,1,0)))</f>
        <v>0</v>
      </c>
      <c r="AK49" s="149" t="str">
        <f>" "&amp;VLOOKUP($A49,[0]!Qualifier,COLUMN(AK49)/2+1)</f>
        <v xml:space="preserve"> </v>
      </c>
      <c r="AL49" s="110">
        <f t="array" ref="AL49">SUM(IF(ISBLANK('Assigned, unpublished Codes'!X$6:X$172),0,IF('Assigned, unpublished Codes'!X$6:X$172='Specif. frequency unpublished'!$A49,1,0)))</f>
        <v>0</v>
      </c>
      <c r="AM49" s="111" t="str">
        <f>" "&amp;VLOOKUP($A49,[0]!Qualifier,COLUMN(AM49)/2+1)</f>
        <v xml:space="preserve"> </v>
      </c>
    </row>
    <row r="50" spans="1:39" x14ac:dyDescent="0.35">
      <c r="A50">
        <v>45</v>
      </c>
      <c r="B50" s="110">
        <f t="array" ref="B50">SUM(IF('Codes published on the homepage'!E51:E567='Specif. frequency unpublished'!$A50,1,0))</f>
        <v>0</v>
      </c>
      <c r="C50" s="112"/>
      <c r="D50" s="110">
        <f t="array" ref="D50">SUM(IF(ISBLANK('Assigned, unpublished Codes'!G$6:G$172),0,IF('Assigned, unpublished Codes'!G$6:G$172='Specif. frequency unpublished'!$A50,1,0)))</f>
        <v>0</v>
      </c>
      <c r="F50" s="110">
        <f t="array" ref="F50">SUM(IF(ISBLANK('Assigned, unpublished Codes'!G$6:G$172),0,IF('Assigned, unpublished Codes'!G$6:G$172='Specif. frequency unpublished'!$A50,1,0)))</f>
        <v>0</v>
      </c>
      <c r="H50" s="110">
        <f t="array" ref="H50">SUM(IF(ISBLANK('Codes published on the homepage'!H$5:H$551),0,IF('Codes published on the homepage'!H$5:H$551='Specif. frequency unpublished'!$A50,1,0)))</f>
        <v>0</v>
      </c>
      <c r="J50" s="110">
        <f t="array" ref="J50">SUM(IF(ISBLANK('Codes published on the homepage'!I$5:I$551),0,IF('Codes published on the homepage'!I$5:I$551='Specif. frequency unpublished'!$A50,1,0)))</f>
        <v>0</v>
      </c>
      <c r="L50" s="110">
        <f t="array" ref="L50">SUM(IF(ISBLANK('Codes published on the homepage'!J$5:J$551),0,IF('Codes published on the homepage'!J$5:J$551='Specif. frequency unpublished'!$A50,1,0)))</f>
        <v>0</v>
      </c>
      <c r="N50" s="110">
        <f t="array" ref="N50">SUM(IF(ISBLANK('Codes published on the homepage'!K$5:K$551),0,IF('Codes published on the homepage'!K$5:K$551='Specif. frequency unpublished'!$A50,1,0)))</f>
        <v>0</v>
      </c>
      <c r="P50" s="110">
        <f t="array" ref="P50">SUM(IF(ISBLANK('Codes published on the homepage'!L$5:L$551),0,IF('Codes published on the homepage'!L$5:L$551='Specif. frequency unpublished'!$A50,1,0)))</f>
        <v>0</v>
      </c>
      <c r="R50" s="110">
        <f t="array" ref="R50">SUM(IF(ISBLANK('Codes published on the homepage'!M$5:M$551),0,IF('Codes published on the homepage'!M$5:M$551='Specif. frequency unpublished'!$A50,1,0)))</f>
        <v>0</v>
      </c>
      <c r="T50" s="110">
        <f t="array" ref="T50">SUM(IF(ISBLANK('Codes published on the homepage'!N$5:N$551),0,IF('Codes published on the homepage'!N$5:N$551='Specif. frequency unpublished'!$A50,1,0)))</f>
        <v>0</v>
      </c>
      <c r="V50" s="110">
        <f t="array" ref="V50">SUM(IF(ISBLANK('Codes published on the homepage'!O$5:O$551),0,IF('Codes published on the homepage'!O$5:O$551='Specif. frequency unpublished'!$A50,1,0)))</f>
        <v>0</v>
      </c>
      <c r="X50" s="110">
        <f t="array" ref="X50">SUM(IF(ISBLANK('Assigned, unpublished Codes'!Q$6:Q$172),0,IF('Assigned, unpublished Codes'!Q$6:Q$172='Specif. frequency unpublished'!$A50,1,0)))</f>
        <v>0</v>
      </c>
      <c r="Y50" s="97" t="str">
        <f>" "&amp;VLOOKUP($A50,[0]!Qualifier,COLUMN(Y50)/2+1)</f>
        <v xml:space="preserve"> CD4Depl</v>
      </c>
      <c r="Z50" s="110">
        <f t="array" ref="Z50">SUM(IF(ISBLANK('Codes published on the homepage'!Q$5:Q$551),0,IF('Codes published on the homepage'!Q$5:Q$551='Specif. frequency unpublished'!$A50,1,0)))</f>
        <v>0</v>
      </c>
      <c r="AB50" s="110">
        <f t="array" ref="AB50">SUM(IF(ISBLANK('Codes published on the homepage'!R$5:R$551),0,IF('Codes published on the homepage'!R$5:R$551='Specif. frequency unpublished'!$A50,1,0)))</f>
        <v>0</v>
      </c>
      <c r="AD50" s="110">
        <f t="array" ref="AD50">SUM(IF(ISBLANK('Codes published on the homepage'!S$5:S$551),0,IF('Codes published on the homepage'!S$5:S$551='Specif. frequency unpublished'!$A50,1,0)))</f>
        <v>0</v>
      </c>
      <c r="AF50" s="110">
        <f t="array" ref="AF50">SUM(IF(ISBLANK('Assigned, unpublished Codes'!U$6:U$172),0,IF('Assigned, unpublished Codes'!U$6:U$172='Specif. frequency unpublished'!$A50,1,0)))</f>
        <v>0</v>
      </c>
      <c r="AH50" s="110">
        <f t="array" ref="AH50">SUM(IF(ISBLANK('Codes published on the homepage'!U$5:U$551),0,IF('Codes published on the homepage'!U$5:U$551='Specif. frequency unpublished'!$A50,1,0)))</f>
        <v>0</v>
      </c>
      <c r="AI50" s="149" t="str">
        <f>" "&amp;VLOOKUP($A50,[0]!Qualifier,COLUMN(AI50)/2+1)</f>
        <v xml:space="preserve"> </v>
      </c>
      <c r="AJ50" s="110">
        <f t="array" ref="AJ50">SUM(IF(ISBLANK('Assigned, unpublished Codes'!W$6:W$172),0,IF('Assigned, unpublished Codes'!W$6:W$172='Specif. frequency unpublished'!$A50,1,0)))</f>
        <v>0</v>
      </c>
      <c r="AK50" s="149" t="str">
        <f>" "&amp;VLOOKUP($A50,[0]!Qualifier,COLUMN(AK50)/2+1)</f>
        <v xml:space="preserve"> </v>
      </c>
      <c r="AL50" s="110">
        <f t="array" ref="AL50">SUM(IF(ISBLANK('Assigned, unpublished Codes'!X$6:X$172),0,IF('Assigned, unpublished Codes'!X$6:X$172='Specif. frequency unpublished'!$A50,1,0)))</f>
        <v>0</v>
      </c>
      <c r="AM50" s="111" t="str">
        <f>" "&amp;VLOOKUP($A50,[0]!Qualifier,COLUMN(AM50)/2+1)</f>
        <v xml:space="preserve"> </v>
      </c>
    </row>
    <row r="51" spans="1:39" x14ac:dyDescent="0.35">
      <c r="A51">
        <v>46</v>
      </c>
      <c r="B51" s="110">
        <f t="array" ref="B51">SUM(IF('Codes published on the homepage'!E52:E568='Specif. frequency unpublished'!$A51,1,0))</f>
        <v>0</v>
      </c>
      <c r="C51" s="112"/>
      <c r="D51" s="110">
        <f t="array" ref="D51">SUM(IF(ISBLANK('Assigned, unpublished Codes'!G$6:G$172),0,IF('Assigned, unpublished Codes'!G$6:G$172='Specif. frequency unpublished'!$A51,1,0)))</f>
        <v>0</v>
      </c>
      <c r="F51" s="110">
        <f t="array" ref="F51">SUM(IF(ISBLANK('Assigned, unpublished Codes'!G$6:G$172),0,IF('Assigned, unpublished Codes'!G$6:G$172='Specif. frequency unpublished'!$A51,1,0)))</f>
        <v>0</v>
      </c>
      <c r="H51" s="110">
        <f t="array" ref="H51">SUM(IF(ISBLANK('Codes published on the homepage'!H$5:H$551),0,IF('Codes published on the homepage'!H$5:H$551='Specif. frequency unpublished'!$A51,1,0)))</f>
        <v>0</v>
      </c>
      <c r="J51" s="110">
        <f t="array" ref="J51">SUM(IF(ISBLANK('Codes published on the homepage'!I$5:I$551),0,IF('Codes published on the homepage'!I$5:I$551='Specif. frequency unpublished'!$A51,1,0)))</f>
        <v>0</v>
      </c>
      <c r="L51" s="110">
        <f t="array" ref="L51">SUM(IF(ISBLANK('Codes published on the homepage'!J$5:J$551),0,IF('Codes published on the homepage'!J$5:J$551='Specif. frequency unpublished'!$A51,1,0)))</f>
        <v>0</v>
      </c>
      <c r="N51" s="110">
        <f t="array" ref="N51">SUM(IF(ISBLANK('Codes published on the homepage'!K$5:K$551),0,IF('Codes published on the homepage'!K$5:K$551='Specif. frequency unpublished'!$A51,1,0)))</f>
        <v>0</v>
      </c>
      <c r="P51" s="110">
        <f t="array" ref="P51">SUM(IF(ISBLANK('Codes published on the homepage'!L$5:L$551),0,IF('Codes published on the homepage'!L$5:L$551='Specif. frequency unpublished'!$A51,1,0)))</f>
        <v>0</v>
      </c>
      <c r="R51" s="110">
        <f t="array" ref="R51">SUM(IF(ISBLANK('Codes published on the homepage'!M$5:M$551),0,IF('Codes published on the homepage'!M$5:M$551='Specif. frequency unpublished'!$A51,1,0)))</f>
        <v>0</v>
      </c>
      <c r="T51" s="110">
        <f t="array" ref="T51">SUM(IF(ISBLANK('Codes published on the homepage'!N$5:N$551),0,IF('Codes published on the homepage'!N$5:N$551='Specif. frequency unpublished'!$A51,1,0)))</f>
        <v>0</v>
      </c>
      <c r="V51" s="110">
        <f t="array" ref="V51">SUM(IF(ISBLANK('Codes published on the homepage'!O$5:O$551),0,IF('Codes published on the homepage'!O$5:O$551='Specif. frequency unpublished'!$A51,1,0)))</f>
        <v>0</v>
      </c>
      <c r="X51" s="110">
        <f t="array" ref="X51">SUM(IF(ISBLANK('Assigned, unpublished Codes'!Q$6:Q$172),0,IF('Assigned, unpublished Codes'!Q$6:Q$172='Specif. frequency unpublished'!$A51,1,0)))</f>
        <v>0</v>
      </c>
      <c r="Y51" s="97" t="str">
        <f>" "&amp;VLOOKUP($A51,[0]!Qualifier,COLUMN(Y51)/2+1)</f>
        <v xml:space="preserve"> CD14Depl</v>
      </c>
      <c r="Z51" s="110">
        <f t="array" ref="Z51">SUM(IF(ISBLANK('Codes published on the homepage'!Q$5:Q$551),0,IF('Codes published on the homepage'!Q$5:Q$551='Specif. frequency unpublished'!$A51,1,0)))</f>
        <v>0</v>
      </c>
      <c r="AB51" s="110">
        <f t="array" ref="AB51">SUM(IF(ISBLANK('Codes published on the homepage'!R$5:R$551),0,IF('Codes published on the homepage'!R$5:R$551='Specif. frequency unpublished'!$A51,1,0)))</f>
        <v>0</v>
      </c>
      <c r="AD51" s="110">
        <f t="array" ref="AD51">SUM(IF(ISBLANK('Codes published on the homepage'!S$5:S$551),0,IF('Codes published on the homepage'!S$5:S$551='Specif. frequency unpublished'!$A51,1,0)))</f>
        <v>0</v>
      </c>
      <c r="AF51" s="110">
        <f t="array" ref="AF51">SUM(IF(ISBLANK('Assigned, unpublished Codes'!U$6:U$172),0,IF('Assigned, unpublished Codes'!U$6:U$172='Specif. frequency unpublished'!$A51,1,0)))</f>
        <v>0</v>
      </c>
      <c r="AH51" s="110">
        <f t="array" ref="AH51">SUM(IF(ISBLANK('Codes published on the homepage'!U$5:U$551),0,IF('Codes published on the homepage'!U$5:U$551='Specif. frequency unpublished'!$A51,1,0)))</f>
        <v>0</v>
      </c>
      <c r="AI51" s="149" t="str">
        <f>" "&amp;VLOOKUP($A51,[0]!Qualifier,COLUMN(AI51)/2+1)</f>
        <v xml:space="preserve"> </v>
      </c>
      <c r="AJ51" s="110">
        <f t="array" ref="AJ51">SUM(IF(ISBLANK('Assigned, unpublished Codes'!W$6:W$172),0,IF('Assigned, unpublished Codes'!W$6:W$172='Specif. frequency unpublished'!$A51,1,0)))</f>
        <v>0</v>
      </c>
      <c r="AK51" s="149" t="str">
        <f>" "&amp;VLOOKUP($A51,[0]!Qualifier,COLUMN(AK51)/2+1)</f>
        <v xml:space="preserve"> </v>
      </c>
      <c r="AL51" s="110">
        <f t="array" ref="AL51">SUM(IF(ISBLANK('Assigned, unpublished Codes'!X$6:X$172),0,IF('Assigned, unpublished Codes'!X$6:X$172='Specif. frequency unpublished'!$A51,1,0)))</f>
        <v>0</v>
      </c>
      <c r="AM51" s="111" t="str">
        <f>" "&amp;VLOOKUP($A51,[0]!Qualifier,COLUMN(AM51)/2+1)</f>
        <v xml:space="preserve"> </v>
      </c>
    </row>
    <row r="52" spans="1:39" x14ac:dyDescent="0.35">
      <c r="A52">
        <v>47</v>
      </c>
      <c r="B52" s="110">
        <f t="array" ref="B52">SUM(IF('Codes published on the homepage'!E53:E569='Specif. frequency unpublished'!$A52,1,0))</f>
        <v>0</v>
      </c>
      <c r="C52" s="112"/>
      <c r="D52" s="110">
        <f t="array" ref="D52">SUM(IF(ISBLANK('Assigned, unpublished Codes'!G$6:G$172),0,IF('Assigned, unpublished Codes'!G$6:G$172='Specif. frequency unpublished'!$A52,1,0)))</f>
        <v>0</v>
      </c>
      <c r="F52" s="110">
        <f t="array" ref="F52">SUM(IF(ISBLANK('Assigned, unpublished Codes'!G$6:G$172),0,IF('Assigned, unpublished Codes'!G$6:G$172='Specif. frequency unpublished'!$A52,1,0)))</f>
        <v>0</v>
      </c>
      <c r="H52" s="110">
        <f t="array" ref="H52">SUM(IF(ISBLANK('Codes published on the homepage'!H$5:H$551),0,IF('Codes published on the homepage'!H$5:H$551='Specif. frequency unpublished'!$A52,1,0)))</f>
        <v>0</v>
      </c>
      <c r="J52" s="110">
        <f t="array" ref="J52">SUM(IF(ISBLANK('Codes published on the homepage'!I$5:I$551),0,IF('Codes published on the homepage'!I$5:I$551='Specif. frequency unpublished'!$A52,1,0)))</f>
        <v>0</v>
      </c>
      <c r="L52" s="110">
        <f t="array" ref="L52">SUM(IF(ISBLANK('Codes published on the homepage'!J$5:J$551),0,IF('Codes published on the homepage'!J$5:J$551='Specif. frequency unpublished'!$A52,1,0)))</f>
        <v>0</v>
      </c>
      <c r="N52" s="110">
        <f t="array" ref="N52">SUM(IF(ISBLANK('Codes published on the homepage'!K$5:K$551),0,IF('Codes published on the homepage'!K$5:K$551='Specif. frequency unpublished'!$A52,1,0)))</f>
        <v>0</v>
      </c>
      <c r="P52" s="110">
        <f t="array" ref="P52">SUM(IF(ISBLANK('Codes published on the homepage'!L$5:L$551),0,IF('Codes published on the homepage'!L$5:L$551='Specif. frequency unpublished'!$A52,1,0)))</f>
        <v>0</v>
      </c>
      <c r="R52" s="110">
        <f t="array" ref="R52">SUM(IF(ISBLANK('Codes published on the homepage'!M$5:M$551),0,IF('Codes published on the homepage'!M$5:M$551='Specif. frequency unpublished'!$A52,1,0)))</f>
        <v>0</v>
      </c>
      <c r="T52" s="110">
        <f t="array" ref="T52">SUM(IF(ISBLANK('Codes published on the homepage'!N$5:N$551),0,IF('Codes published on the homepage'!N$5:N$551='Specif. frequency unpublished'!$A52,1,0)))</f>
        <v>0</v>
      </c>
      <c r="V52" s="110">
        <f t="array" ref="V52">SUM(IF(ISBLANK('Codes published on the homepage'!O$5:O$551),0,IF('Codes published on the homepage'!O$5:O$551='Specif. frequency unpublished'!$A52,1,0)))</f>
        <v>0</v>
      </c>
      <c r="X52" s="110">
        <f t="array" ref="X52">SUM(IF(ISBLANK('Assigned, unpublished Codes'!Q$6:Q$172),0,IF('Assigned, unpublished Codes'!Q$6:Q$172='Specif. frequency unpublished'!$A52,1,0)))</f>
        <v>0</v>
      </c>
      <c r="Y52" s="97" t="str">
        <f>" "&amp;VLOOKUP($A52,[0]!Qualifier,COLUMN(Y52)/2+1)</f>
        <v xml:space="preserve"> CD25Depl</v>
      </c>
      <c r="Z52" s="110">
        <f t="array" ref="Z52">SUM(IF(ISBLANK('Codes published on the homepage'!Q$5:Q$551),0,IF('Codes published on the homepage'!Q$5:Q$551='Specif. frequency unpublished'!$A52,1,0)))</f>
        <v>0</v>
      </c>
      <c r="AB52" s="110">
        <f t="array" ref="AB52">SUM(IF(ISBLANK('Codes published on the homepage'!R$5:R$551),0,IF('Codes published on the homepage'!R$5:R$551='Specif. frequency unpublished'!$A52,1,0)))</f>
        <v>0</v>
      </c>
      <c r="AD52" s="110">
        <f t="array" ref="AD52">SUM(IF(ISBLANK('Codes published on the homepage'!S$5:S$551),0,IF('Codes published on the homepage'!S$5:S$551='Specif. frequency unpublished'!$A52,1,0)))</f>
        <v>0</v>
      </c>
      <c r="AF52" s="110">
        <f t="array" ref="AF52">SUM(IF(ISBLANK('Assigned, unpublished Codes'!U$6:U$172),0,IF('Assigned, unpublished Codes'!U$6:U$172='Specif. frequency unpublished'!$A52,1,0)))</f>
        <v>0</v>
      </c>
      <c r="AH52" s="110">
        <f t="array" ref="AH52">SUM(IF(ISBLANK('Codes published on the homepage'!U$5:U$551),0,IF('Codes published on the homepage'!U$5:U$551='Specif. frequency unpublished'!$A52,1,0)))</f>
        <v>0</v>
      </c>
      <c r="AI52" s="149" t="str">
        <f>" "&amp;VLOOKUP($A52,[0]!Qualifier,COLUMN(AI52)/2+1)</f>
        <v xml:space="preserve"> </v>
      </c>
      <c r="AJ52" s="110">
        <f t="array" ref="AJ52">SUM(IF(ISBLANK('Assigned, unpublished Codes'!W$6:W$172),0,IF('Assigned, unpublished Codes'!W$6:W$172='Specif. frequency unpublished'!$A52,1,0)))</f>
        <v>0</v>
      </c>
      <c r="AK52" s="149" t="str">
        <f>" "&amp;VLOOKUP($A52,[0]!Qualifier,COLUMN(AK52)/2+1)</f>
        <v xml:space="preserve"> </v>
      </c>
      <c r="AL52" s="110">
        <f t="array" ref="AL52">SUM(IF(ISBLANK('Assigned, unpublished Codes'!X$6:X$172),0,IF('Assigned, unpublished Codes'!X$6:X$172='Specif. frequency unpublished'!$A52,1,0)))</f>
        <v>0</v>
      </c>
      <c r="AM52" s="111" t="str">
        <f>" "&amp;VLOOKUP($A52,[0]!Qualifier,COLUMN(AM52)/2+1)</f>
        <v xml:space="preserve"> </v>
      </c>
    </row>
    <row r="53" spans="1:39" x14ac:dyDescent="0.35">
      <c r="A53">
        <v>48</v>
      </c>
      <c r="B53" s="110">
        <f t="array" ref="B53">SUM(IF('Codes published on the homepage'!E54:E570='Specif. frequency unpublished'!$A53,1,0))</f>
        <v>0</v>
      </c>
      <c r="C53" s="112"/>
      <c r="D53" s="110">
        <f t="array" ref="D53">SUM(IF(ISBLANK('Assigned, unpublished Codes'!G$6:G$172),0,IF('Assigned, unpublished Codes'!G$6:G$172='Specif. frequency unpublished'!$A53,1,0)))</f>
        <v>0</v>
      </c>
      <c r="F53" s="110">
        <f t="array" ref="F53">SUM(IF(ISBLANK('Assigned, unpublished Codes'!G$6:G$172),0,IF('Assigned, unpublished Codes'!G$6:G$172='Specif. frequency unpublished'!$A53,1,0)))</f>
        <v>0</v>
      </c>
      <c r="H53" s="110">
        <f t="array" ref="H53">SUM(IF(ISBLANK('Codes published on the homepage'!H$5:H$551),0,IF('Codes published on the homepage'!H$5:H$551='Specif. frequency unpublished'!$A53,1,0)))</f>
        <v>0</v>
      </c>
      <c r="J53" s="110">
        <f t="array" ref="J53">SUM(IF(ISBLANK('Codes published on the homepage'!I$5:I$551),0,IF('Codes published on the homepage'!I$5:I$551='Specif. frequency unpublished'!$A53,1,0)))</f>
        <v>0</v>
      </c>
      <c r="L53" s="110">
        <f t="array" ref="L53">SUM(IF(ISBLANK('Codes published on the homepage'!J$5:J$551),0,IF('Codes published on the homepage'!J$5:J$551='Specif. frequency unpublished'!$A53,1,0)))</f>
        <v>0</v>
      </c>
      <c r="N53" s="110">
        <f t="array" ref="N53">SUM(IF(ISBLANK('Codes published on the homepage'!K$5:K$551),0,IF('Codes published on the homepage'!K$5:K$551='Specif. frequency unpublished'!$A53,1,0)))</f>
        <v>0</v>
      </c>
      <c r="P53" s="110">
        <f t="array" ref="P53">SUM(IF(ISBLANK('Codes published on the homepage'!L$5:L$551),0,IF('Codes published on the homepage'!L$5:L$551='Specif. frequency unpublished'!$A53,1,0)))</f>
        <v>0</v>
      </c>
      <c r="R53" s="110">
        <f t="array" ref="R53">SUM(IF(ISBLANK('Codes published on the homepage'!M$5:M$551),0,IF('Codes published on the homepage'!M$5:M$551='Specif. frequency unpublished'!$A53,1,0)))</f>
        <v>0</v>
      </c>
      <c r="T53" s="110">
        <f t="array" ref="T53">SUM(IF(ISBLANK('Codes published on the homepage'!N$5:N$551),0,IF('Codes published on the homepage'!N$5:N$551='Specif. frequency unpublished'!$A53,1,0)))</f>
        <v>0</v>
      </c>
      <c r="V53" s="110">
        <f t="array" ref="V53">SUM(IF(ISBLANK('Codes published on the homepage'!O$5:O$551),0,IF('Codes published on the homepage'!O$5:O$551='Specif. frequency unpublished'!$A53,1,0)))</f>
        <v>0</v>
      </c>
      <c r="X53" s="110">
        <f t="array" ref="X53">SUM(IF(ISBLANK('Assigned, unpublished Codes'!Q$6:Q$172),0,IF('Assigned, unpublished Codes'!Q$6:Q$172='Specif. frequency unpublished'!$A53,1,0)))</f>
        <v>0</v>
      </c>
      <c r="Y53" s="97" t="str">
        <f>" "&amp;VLOOKUP($A53,[0]!Qualifier,COLUMN(Y53)/2+1)</f>
        <v xml:space="preserve"> </v>
      </c>
      <c r="Z53" s="110">
        <f t="array" ref="Z53">SUM(IF(ISBLANK('Codes published on the homepage'!Q$5:Q$551),0,IF('Codes published on the homepage'!Q$5:Q$551='Specif. frequency unpublished'!$A53,1,0)))</f>
        <v>0</v>
      </c>
      <c r="AB53" s="110">
        <f t="array" ref="AB53">SUM(IF(ISBLANK('Codes published on the homepage'!R$5:R$551),0,IF('Codes published on the homepage'!R$5:R$551='Specif. frequency unpublished'!$A53,1,0)))</f>
        <v>0</v>
      </c>
      <c r="AD53" s="110">
        <f t="array" ref="AD53">SUM(IF(ISBLANK('Codes published on the homepage'!S$5:S$551),0,IF('Codes published on the homepage'!S$5:S$551='Specif. frequency unpublished'!$A53,1,0)))</f>
        <v>0</v>
      </c>
      <c r="AF53" s="110">
        <f t="array" ref="AF53">SUM(IF(ISBLANK('Assigned, unpublished Codes'!U$6:U$172),0,IF('Assigned, unpublished Codes'!U$6:U$172='Specif. frequency unpublished'!$A53,1,0)))</f>
        <v>0</v>
      </c>
      <c r="AH53" s="110">
        <f t="array" ref="AH53">SUM(IF(ISBLANK('Codes published on the homepage'!U$5:U$551),0,IF('Codes published on the homepage'!U$5:U$551='Specif. frequency unpublished'!$A53,1,0)))</f>
        <v>0</v>
      </c>
      <c r="AI53" s="149" t="str">
        <f>" "&amp;VLOOKUP($A53,[0]!Qualifier,COLUMN(AI53)/2+1)</f>
        <v xml:space="preserve"> </v>
      </c>
      <c r="AJ53" s="110">
        <f t="array" ref="AJ53">SUM(IF(ISBLANK('Assigned, unpublished Codes'!W$6:W$172),0,IF('Assigned, unpublished Codes'!W$6:W$172='Specif. frequency unpublished'!$A53,1,0)))</f>
        <v>0</v>
      </c>
      <c r="AK53" s="149" t="str">
        <f>" "&amp;VLOOKUP($A53,[0]!Qualifier,COLUMN(AK53)/2+1)</f>
        <v xml:space="preserve"> </v>
      </c>
      <c r="AL53" s="110">
        <f t="array" ref="AL53">SUM(IF(ISBLANK('Assigned, unpublished Codes'!X$6:X$172),0,IF('Assigned, unpublished Codes'!X$6:X$172='Specif. frequency unpublished'!$A53,1,0)))</f>
        <v>0</v>
      </c>
      <c r="AM53" s="111" t="str">
        <f>" "&amp;VLOOKUP($A53,[0]!Qualifier,COLUMN(AM53)/2+1)</f>
        <v xml:space="preserve"> </v>
      </c>
    </row>
    <row r="54" spans="1:39" x14ac:dyDescent="0.35">
      <c r="A54">
        <v>49</v>
      </c>
      <c r="B54" s="110">
        <f t="array" ref="B54">SUM(IF('Codes published on the homepage'!E55:E571='Specif. frequency unpublished'!$A54,1,0))</f>
        <v>0</v>
      </c>
      <c r="C54" s="112"/>
      <c r="D54" s="110">
        <f t="array" ref="D54">SUM(IF(ISBLANK('Assigned, unpublished Codes'!G$6:G$172),0,IF('Assigned, unpublished Codes'!G$6:G$172='Specif. frequency unpublished'!$A54,1,0)))</f>
        <v>0</v>
      </c>
      <c r="F54" s="110">
        <f t="array" ref="F54">SUM(IF(ISBLANK('Assigned, unpublished Codes'!G$6:G$172),0,IF('Assigned, unpublished Codes'!G$6:G$172='Specif. frequency unpublished'!$A54,1,0)))</f>
        <v>0</v>
      </c>
      <c r="H54" s="110">
        <f t="array" ref="H54">SUM(IF(ISBLANK('Codes published on the homepage'!H$5:H$551),0,IF('Codes published on the homepage'!H$5:H$551='Specif. frequency unpublished'!$A54,1,0)))</f>
        <v>0</v>
      </c>
      <c r="J54" s="110">
        <f t="array" ref="J54">SUM(IF(ISBLANK('Codes published on the homepage'!I$5:I$551),0,IF('Codes published on the homepage'!I$5:I$551='Specif. frequency unpublished'!$A54,1,0)))</f>
        <v>0</v>
      </c>
      <c r="L54" s="110">
        <f t="array" ref="L54">SUM(IF(ISBLANK('Codes published on the homepage'!J$5:J$551),0,IF('Codes published on the homepage'!J$5:J$551='Specif. frequency unpublished'!$A54,1,0)))</f>
        <v>0</v>
      </c>
      <c r="N54" s="110">
        <f t="array" ref="N54">SUM(IF(ISBLANK('Codes published on the homepage'!K$5:K$551),0,IF('Codes published on the homepage'!K$5:K$551='Specif. frequency unpublished'!$A54,1,0)))</f>
        <v>0</v>
      </c>
      <c r="P54" s="110">
        <f t="array" ref="P54">SUM(IF(ISBLANK('Codes published on the homepage'!L$5:L$551),0,IF('Codes published on the homepage'!L$5:L$551='Specif. frequency unpublished'!$A54,1,0)))</f>
        <v>0</v>
      </c>
      <c r="R54" s="110">
        <f t="array" ref="R54">SUM(IF(ISBLANK('Codes published on the homepage'!M$5:M$551),0,IF('Codes published on the homepage'!M$5:M$551='Specif. frequency unpublished'!$A54,1,0)))</f>
        <v>0</v>
      </c>
      <c r="T54" s="110">
        <f t="array" ref="T54">SUM(IF(ISBLANK('Codes published on the homepage'!N$5:N$551),0,IF('Codes published on the homepage'!N$5:N$551='Specif. frequency unpublished'!$A54,1,0)))</f>
        <v>0</v>
      </c>
      <c r="V54" s="110">
        <f t="array" ref="V54">SUM(IF(ISBLANK('Codes published on the homepage'!O$5:O$551),0,IF('Codes published on the homepage'!O$5:O$551='Specif. frequency unpublished'!$A54,1,0)))</f>
        <v>0</v>
      </c>
      <c r="X54" s="110">
        <f t="array" ref="X54">SUM(IF(ISBLANK('Assigned, unpublished Codes'!Q$6:Q$172),0,IF('Assigned, unpublished Codes'!Q$6:Q$172='Specif. frequency unpublished'!$A54,1,0)))</f>
        <v>0</v>
      </c>
      <c r="Y54" s="97" t="str">
        <f>" "&amp;VLOOKUP($A54,[0]!Qualifier,COLUMN(Y54)/2+1)</f>
        <v xml:space="preserve"> </v>
      </c>
      <c r="Z54" s="110">
        <f t="array" ref="Z54">SUM(IF(ISBLANK('Codes published on the homepage'!Q$5:Q$551),0,IF('Codes published on the homepage'!Q$5:Q$551='Specif. frequency unpublished'!$A54,1,0)))</f>
        <v>0</v>
      </c>
      <c r="AB54" s="110">
        <f t="array" ref="AB54">SUM(IF(ISBLANK('Codes published on the homepage'!R$5:R$551),0,IF('Codes published on the homepage'!R$5:R$551='Specif. frequency unpublished'!$A54,1,0)))</f>
        <v>0</v>
      </c>
      <c r="AD54" s="110">
        <f t="array" ref="AD54">SUM(IF(ISBLANK('Codes published on the homepage'!S$5:S$551),0,IF('Codes published on the homepage'!S$5:S$551='Specif. frequency unpublished'!$A54,1,0)))</f>
        <v>0</v>
      </c>
      <c r="AF54" s="110">
        <f t="array" ref="AF54">SUM(IF(ISBLANK('Assigned, unpublished Codes'!U$6:U$172),0,IF('Assigned, unpublished Codes'!U$6:U$172='Specif. frequency unpublished'!$A54,1,0)))</f>
        <v>0</v>
      </c>
      <c r="AH54" s="110">
        <f t="array" ref="AH54">SUM(IF(ISBLANK('Codes published on the homepage'!U$5:U$551),0,IF('Codes published on the homepage'!U$5:U$551='Specif. frequency unpublished'!$A54,1,0)))</f>
        <v>0</v>
      </c>
      <c r="AI54" s="149" t="str">
        <f>" "&amp;VLOOKUP($A54,[0]!Qualifier,COLUMN(AI54)/2+1)</f>
        <v xml:space="preserve"> </v>
      </c>
      <c r="AJ54" s="110">
        <f t="array" ref="AJ54">SUM(IF(ISBLANK('Assigned, unpublished Codes'!W$6:W$172),0,IF('Assigned, unpublished Codes'!W$6:W$172='Specif. frequency unpublished'!$A54,1,0)))</f>
        <v>0</v>
      </c>
      <c r="AK54" s="149" t="str">
        <f>" "&amp;VLOOKUP($A54,[0]!Qualifier,COLUMN(AK54)/2+1)</f>
        <v xml:space="preserve"> </v>
      </c>
      <c r="AL54" s="110">
        <f t="array" ref="AL54">SUM(IF(ISBLANK('Assigned, unpublished Codes'!X$6:X$172),0,IF('Assigned, unpublished Codes'!X$6:X$172='Specif. frequency unpublished'!$A54,1,0)))</f>
        <v>0</v>
      </c>
      <c r="AM54" s="111" t="str">
        <f>" "&amp;VLOOKUP($A54,[0]!Qualifier,COLUMN(AM54)/2+1)</f>
        <v xml:space="preserve"> </v>
      </c>
    </row>
    <row r="55" spans="1:39" x14ac:dyDescent="0.35">
      <c r="A55">
        <v>50</v>
      </c>
      <c r="B55" s="110">
        <f t="array" ref="B55">SUM(IF('Codes published on the homepage'!E56:E572='Specif. frequency unpublished'!$A55,1,0))</f>
        <v>0</v>
      </c>
      <c r="C55" s="112"/>
      <c r="D55" s="110">
        <f t="array" ref="D55">SUM(IF(ISBLANK('Assigned, unpublished Codes'!G$6:G$172),0,IF('Assigned, unpublished Codes'!G$6:G$172='Specif. frequency unpublished'!$A55,1,0)))</f>
        <v>0</v>
      </c>
      <c r="F55" s="110">
        <f t="array" ref="F55">SUM(IF(ISBLANK('Assigned, unpublished Codes'!G$6:G$172),0,IF('Assigned, unpublished Codes'!G$6:G$172='Specif. frequency unpublished'!$A55,1,0)))</f>
        <v>0</v>
      </c>
      <c r="H55" s="110">
        <f t="array" ref="H55">SUM(IF(ISBLANK('Codes published on the homepage'!H$5:H$551),0,IF('Codes published on the homepage'!H$5:H$551='Specif. frequency unpublished'!$A55,1,0)))</f>
        <v>0</v>
      </c>
      <c r="J55" s="110">
        <f t="array" ref="J55">SUM(IF(ISBLANK('Codes published on the homepage'!I$5:I$551),0,IF('Codes published on the homepage'!I$5:I$551='Specif. frequency unpublished'!$A55,1,0)))</f>
        <v>0</v>
      </c>
      <c r="L55" s="110">
        <f t="array" ref="L55">SUM(IF(ISBLANK('Codes published on the homepage'!J$5:J$551),0,IF('Codes published on the homepage'!J$5:J$551='Specif. frequency unpublished'!$A55,1,0)))</f>
        <v>0</v>
      </c>
      <c r="N55" s="110">
        <f t="array" ref="N55">SUM(IF(ISBLANK('Codes published on the homepage'!K$5:K$551),0,IF('Codes published on the homepage'!K$5:K$551='Specif. frequency unpublished'!$A55,1,0)))</f>
        <v>0</v>
      </c>
      <c r="P55" s="110">
        <f t="array" ref="P55">SUM(IF(ISBLANK('Codes published on the homepage'!L$5:L$551),0,IF('Codes published on the homepage'!L$5:L$551='Specif. frequency unpublished'!$A55,1,0)))</f>
        <v>0</v>
      </c>
      <c r="R55" s="110">
        <f t="array" ref="R55">SUM(IF(ISBLANK('Codes published on the homepage'!M$5:M$551),0,IF('Codes published on the homepage'!M$5:M$551='Specif. frequency unpublished'!$A55,1,0)))</f>
        <v>0</v>
      </c>
      <c r="T55" s="110">
        <f t="array" ref="T55">SUM(IF(ISBLANK('Codes published on the homepage'!N$5:N$551),0,IF('Codes published on the homepage'!N$5:N$551='Specif. frequency unpublished'!$A55,1,0)))</f>
        <v>0</v>
      </c>
      <c r="V55" s="110">
        <f t="array" ref="V55">SUM(IF(ISBLANK('Codes published on the homepage'!O$5:O$551),0,IF('Codes published on the homepage'!O$5:O$551='Specif. frequency unpublished'!$A55,1,0)))</f>
        <v>0</v>
      </c>
      <c r="X55" s="110">
        <f t="array" ref="X55">SUM(IF(ISBLANK('Assigned, unpublished Codes'!Q$6:Q$172),0,IF('Assigned, unpublished Codes'!Q$6:Q$172='Specif. frequency unpublished'!$A55,1,0)))</f>
        <v>0</v>
      </c>
      <c r="Y55" s="97" t="str">
        <f>" "&amp;VLOOKUP($A55,[0]!Qualifier,COLUMN(Y55)/2+1)</f>
        <v xml:space="preserve"> </v>
      </c>
      <c r="Z55" s="110">
        <f t="array" ref="Z55">SUM(IF(ISBLANK('Codes published on the homepage'!Q$5:Q$551),0,IF('Codes published on the homepage'!Q$5:Q$551='Specif. frequency unpublished'!$A55,1,0)))</f>
        <v>0</v>
      </c>
      <c r="AB55" s="110">
        <f t="array" ref="AB55">SUM(IF(ISBLANK('Codes published on the homepage'!R$5:R$551),0,IF('Codes published on the homepage'!R$5:R$551='Specif. frequency unpublished'!$A55,1,0)))</f>
        <v>0</v>
      </c>
      <c r="AD55" s="110">
        <f t="array" ref="AD55">SUM(IF(ISBLANK('Codes published on the homepage'!S$5:S$551),0,IF('Codes published on the homepage'!S$5:S$551='Specif. frequency unpublished'!$A55,1,0)))</f>
        <v>0</v>
      </c>
      <c r="AF55" s="110">
        <f t="array" ref="AF55">SUM(IF(ISBLANK('Assigned, unpublished Codes'!U$6:U$172),0,IF('Assigned, unpublished Codes'!U$6:U$172='Specif. frequency unpublished'!$A55,1,0)))</f>
        <v>0</v>
      </c>
      <c r="AH55" s="110">
        <f t="array" ref="AH55">SUM(IF(ISBLANK('Codes published on the homepage'!U$5:U$551),0,IF('Codes published on the homepage'!U$5:U$551='Specif. frequency unpublished'!$A55,1,0)))</f>
        <v>0</v>
      </c>
      <c r="AI55" s="149" t="str">
        <f>" "&amp;VLOOKUP($A55,[0]!Qualifier,COLUMN(AI55)/2+1)</f>
        <v xml:space="preserve"> </v>
      </c>
      <c r="AJ55" s="110">
        <f t="array" ref="AJ55">SUM(IF(ISBLANK('Assigned, unpublished Codes'!W$6:W$172),0,IF('Assigned, unpublished Codes'!W$6:W$172='Specif. frequency unpublished'!$A55,1,0)))</f>
        <v>0</v>
      </c>
      <c r="AK55" s="149" t="str">
        <f>" "&amp;VLOOKUP($A55,[0]!Qualifier,COLUMN(AK55)/2+1)</f>
        <v xml:space="preserve"> AcellDerm</v>
      </c>
      <c r="AL55" s="110">
        <f t="array" ref="AL55">SUM(IF(ISBLANK('Assigned, unpublished Codes'!X$6:X$172),0,IF('Assigned, unpublished Codes'!X$6:X$172='Specif. frequency unpublished'!$A55,1,0)))</f>
        <v>0</v>
      </c>
      <c r="AM55" s="111" t="str">
        <f>" "&amp;VLOOKUP($A55,[0]!Qualifier,COLUMN(AM55)/2+1)</f>
        <v xml:space="preserve"> </v>
      </c>
    </row>
    <row r="56" spans="1:39" x14ac:dyDescent="0.35">
      <c r="A56">
        <v>51</v>
      </c>
      <c r="B56" s="110">
        <f t="array" ref="B56">SUM(IF('Codes published on the homepage'!E57:E573='Specif. frequency unpublished'!$A56,1,0))</f>
        <v>0</v>
      </c>
      <c r="C56" s="112"/>
      <c r="D56" s="110">
        <f t="array" ref="D56">SUM(IF(ISBLANK('Assigned, unpublished Codes'!G$6:G$172),0,IF('Assigned, unpublished Codes'!G$6:G$172='Specif. frequency unpublished'!$A56,1,0)))</f>
        <v>0</v>
      </c>
      <c r="F56" s="110">
        <f t="array" ref="F56">SUM(IF(ISBLANK('Assigned, unpublished Codes'!G$6:G$172),0,IF('Assigned, unpublished Codes'!G$6:G$172='Specif. frequency unpublished'!$A56,1,0)))</f>
        <v>0</v>
      </c>
      <c r="H56" s="110">
        <f t="array" ref="H56">SUM(IF(ISBLANK('Codes published on the homepage'!H$5:H$551),0,IF('Codes published on the homepage'!H$5:H$551='Specif. frequency unpublished'!$A56,1,0)))</f>
        <v>0</v>
      </c>
      <c r="J56" s="110">
        <f t="array" ref="J56">SUM(IF(ISBLANK('Codes published on the homepage'!I$5:I$551),0,IF('Codes published on the homepage'!I$5:I$551='Specif. frequency unpublished'!$A56,1,0)))</f>
        <v>0</v>
      </c>
      <c r="L56" s="110">
        <f t="array" ref="L56">SUM(IF(ISBLANK('Codes published on the homepage'!J$5:J$551),0,IF('Codes published on the homepage'!J$5:J$551='Specif. frequency unpublished'!$A56,1,0)))</f>
        <v>0</v>
      </c>
      <c r="N56" s="110">
        <f t="array" ref="N56">SUM(IF(ISBLANK('Codes published on the homepage'!K$5:K$551),0,IF('Codes published on the homepage'!K$5:K$551='Specif. frequency unpublished'!$A56,1,0)))</f>
        <v>0</v>
      </c>
      <c r="P56" s="110">
        <f t="array" ref="P56">SUM(IF(ISBLANK('Codes published on the homepage'!L$5:L$551),0,IF('Codes published on the homepage'!L$5:L$551='Specif. frequency unpublished'!$A56,1,0)))</f>
        <v>0</v>
      </c>
      <c r="R56" s="110">
        <f t="array" ref="R56">SUM(IF(ISBLANK('Codes published on the homepage'!M$5:M$551),0,IF('Codes published on the homepage'!M$5:M$551='Specif. frequency unpublished'!$A56,1,0)))</f>
        <v>0</v>
      </c>
      <c r="T56" s="110">
        <f t="array" ref="T56">SUM(IF(ISBLANK('Codes published on the homepage'!N$5:N$551),0,IF('Codes published on the homepage'!N$5:N$551='Specif. frequency unpublished'!$A56,1,0)))</f>
        <v>0</v>
      </c>
      <c r="V56" s="110">
        <f t="array" ref="V56">SUM(IF(ISBLANK('Codes published on the homepage'!O$5:O$551),0,IF('Codes published on the homepage'!O$5:O$551='Specif. frequency unpublished'!$A56,1,0)))</f>
        <v>0</v>
      </c>
      <c r="X56" s="110">
        <f t="array" ref="X56">SUM(IF(ISBLANK('Assigned, unpublished Codes'!Q$6:Q$172),0,IF('Assigned, unpublished Codes'!Q$6:Q$172='Specif. frequency unpublished'!$A56,1,0)))</f>
        <v>0</v>
      </c>
      <c r="Y56" s="97" t="str">
        <f>" "&amp;VLOOKUP($A56,[0]!Qualifier,COLUMN(Y56)/2+1)</f>
        <v xml:space="preserve"> </v>
      </c>
      <c r="Z56" s="110">
        <f t="array" ref="Z56">SUM(IF(ISBLANK('Codes published on the homepage'!Q$5:Q$551),0,IF('Codes published on the homepage'!Q$5:Q$551='Specif. frequency unpublished'!$A56,1,0)))</f>
        <v>0</v>
      </c>
      <c r="AB56" s="110">
        <f t="array" ref="AB56">SUM(IF(ISBLANK('Codes published on the homepage'!R$5:R$551),0,IF('Codes published on the homepage'!R$5:R$551='Specif. frequency unpublished'!$A56,1,0)))</f>
        <v>0</v>
      </c>
      <c r="AD56" s="110">
        <f t="array" ref="AD56">SUM(IF(ISBLANK('Codes published on the homepage'!S$5:S$551),0,IF('Codes published on the homepage'!S$5:S$551='Specif. frequency unpublished'!$A56,1,0)))</f>
        <v>0</v>
      </c>
      <c r="AF56" s="110">
        <f t="array" ref="AF56">SUM(IF(ISBLANK('Assigned, unpublished Codes'!U$6:U$172),0,IF('Assigned, unpublished Codes'!U$6:U$172='Specif. frequency unpublished'!$A56,1,0)))</f>
        <v>0</v>
      </c>
      <c r="AH56" s="110">
        <f t="array" ref="AH56">SUM(IF(ISBLANK('Codes published on the homepage'!U$5:U$551),0,IF('Codes published on the homepage'!U$5:U$551='Specif. frequency unpublished'!$A56,1,0)))</f>
        <v>0</v>
      </c>
      <c r="AI56" s="149" t="str">
        <f>" "&amp;VLOOKUP($A56,[0]!Qualifier,COLUMN(AI56)/2+1)</f>
        <v xml:space="preserve"> </v>
      </c>
      <c r="AJ56" s="110">
        <f t="array" ref="AJ56">SUM(IF(ISBLANK('Assigned, unpublished Codes'!W$6:W$172),0,IF('Assigned, unpublished Codes'!W$6:W$172='Specif. frequency unpublished'!$A56,1,0)))</f>
        <v>0</v>
      </c>
      <c r="AK56" s="149" t="str">
        <f>" "&amp;VLOOKUP($A56,[0]!Qualifier,COLUMN(AK56)/2+1)</f>
        <v xml:space="preserve"> Skin</v>
      </c>
      <c r="AL56" s="110">
        <f t="array" ref="AL56">SUM(IF(ISBLANK('Assigned, unpublished Codes'!X$6:X$172),0,IF('Assigned, unpublished Codes'!X$6:X$172='Specif. frequency unpublished'!$A56,1,0)))</f>
        <v>0</v>
      </c>
      <c r="AM56" s="111" t="str">
        <f>" "&amp;VLOOKUP($A56,[0]!Qualifier,COLUMN(AM56)/2+1)</f>
        <v xml:space="preserve"> </v>
      </c>
    </row>
    <row r="57" spans="1:39" x14ac:dyDescent="0.35">
      <c r="A57">
        <v>52</v>
      </c>
      <c r="B57" s="110">
        <f t="array" ref="B57">SUM(IF('Codes published on the homepage'!E58:E574='Specif. frequency unpublished'!$A57,1,0))</f>
        <v>0</v>
      </c>
      <c r="C57" s="112"/>
      <c r="D57" s="110">
        <f t="array" ref="D57">SUM(IF(ISBLANK('Assigned, unpublished Codes'!G$6:G$172),0,IF('Assigned, unpublished Codes'!G$6:G$172='Specif. frequency unpublished'!$A57,1,0)))</f>
        <v>0</v>
      </c>
      <c r="F57" s="110">
        <f t="array" ref="F57">SUM(IF(ISBLANK('Assigned, unpublished Codes'!G$6:G$172),0,IF('Assigned, unpublished Codes'!G$6:G$172='Specif. frequency unpublished'!$A57,1,0)))</f>
        <v>0</v>
      </c>
      <c r="H57" s="110">
        <f t="array" ref="H57">SUM(IF(ISBLANK('Codes published on the homepage'!H$5:H$551),0,IF('Codes published on the homepage'!H$5:H$551='Specif. frequency unpublished'!$A57,1,0)))</f>
        <v>0</v>
      </c>
      <c r="J57" s="110">
        <f t="array" ref="J57">SUM(IF(ISBLANK('Codes published on the homepage'!I$5:I$551),0,IF('Codes published on the homepage'!I$5:I$551='Specif. frequency unpublished'!$A57,1,0)))</f>
        <v>0</v>
      </c>
      <c r="L57" s="110">
        <f t="array" ref="L57">SUM(IF(ISBLANK('Codes published on the homepage'!J$5:J$551),0,IF('Codes published on the homepage'!J$5:J$551='Specif. frequency unpublished'!$A57,1,0)))</f>
        <v>0</v>
      </c>
      <c r="N57" s="110">
        <f t="array" ref="N57">SUM(IF(ISBLANK('Codes published on the homepage'!K$5:K$551),0,IF('Codes published on the homepage'!K$5:K$551='Specif. frequency unpublished'!$A57,1,0)))</f>
        <v>0</v>
      </c>
      <c r="P57" s="110">
        <f t="array" ref="P57">SUM(IF(ISBLANK('Codes published on the homepage'!L$5:L$551),0,IF('Codes published on the homepage'!L$5:L$551='Specif. frequency unpublished'!$A57,1,0)))</f>
        <v>0</v>
      </c>
      <c r="R57" s="110">
        <f t="array" ref="R57">SUM(IF(ISBLANK('Codes published on the homepage'!M$5:M$551),0,IF('Codes published on the homepage'!M$5:M$551='Specif. frequency unpublished'!$A57,1,0)))</f>
        <v>0</v>
      </c>
      <c r="T57" s="110">
        <f t="array" ref="T57">SUM(IF(ISBLANK('Codes published on the homepage'!N$5:N$551),0,IF('Codes published on the homepage'!N$5:N$551='Specif. frequency unpublished'!$A57,1,0)))</f>
        <v>0</v>
      </c>
      <c r="V57" s="110">
        <f t="array" ref="V57">SUM(IF(ISBLANK('Codes published on the homepage'!O$5:O$551),0,IF('Codes published on the homepage'!O$5:O$551='Specif. frequency unpublished'!$A57,1,0)))</f>
        <v>0</v>
      </c>
      <c r="X57" s="110">
        <f t="array" ref="X57">SUM(IF(ISBLANK('Assigned, unpublished Codes'!Q$6:Q$172),0,IF('Assigned, unpublished Codes'!Q$6:Q$172='Specif. frequency unpublished'!$A57,1,0)))</f>
        <v>0</v>
      </c>
      <c r="Y57" s="97" t="str">
        <f>" "&amp;VLOOKUP($A57,[0]!Qualifier,COLUMN(Y57)/2+1)</f>
        <v xml:space="preserve"> </v>
      </c>
      <c r="Z57" s="110">
        <f t="array" ref="Z57">SUM(IF(ISBLANK('Codes published on the homepage'!Q$5:Q$551),0,IF('Codes published on the homepage'!Q$5:Q$551='Specif. frequency unpublished'!$A57,1,0)))</f>
        <v>0</v>
      </c>
      <c r="AB57" s="110">
        <f t="array" ref="AB57">SUM(IF(ISBLANK('Codes published on the homepage'!R$5:R$551),0,IF('Codes published on the homepage'!R$5:R$551='Specif. frequency unpublished'!$A57,1,0)))</f>
        <v>0</v>
      </c>
      <c r="AD57" s="110">
        <f t="array" ref="AD57">SUM(IF(ISBLANK('Codes published on the homepage'!S$5:S$551),0,IF('Codes published on the homepage'!S$5:S$551='Specif. frequency unpublished'!$A57,1,0)))</f>
        <v>0</v>
      </c>
      <c r="AF57" s="110">
        <f t="array" ref="AF57">SUM(IF(ISBLANK('Assigned, unpublished Codes'!U$6:U$172),0,IF('Assigned, unpublished Codes'!U$6:U$172='Specif. frequency unpublished'!$A57,1,0)))</f>
        <v>0</v>
      </c>
      <c r="AH57" s="110">
        <f t="array" ref="AH57">SUM(IF(ISBLANK('Codes published on the homepage'!U$5:U$551),0,IF('Codes published on the homepage'!U$5:U$551='Specif. frequency unpublished'!$A57,1,0)))</f>
        <v>0</v>
      </c>
      <c r="AI57" s="149" t="str">
        <f>" "&amp;VLOOKUP($A57,[0]!Qualifier,COLUMN(AI57)/2+1)</f>
        <v xml:space="preserve"> </v>
      </c>
      <c r="AJ57" s="110">
        <f t="array" ref="AJ57">SUM(IF(ISBLANK('Assigned, unpublished Codes'!W$6:W$172),0,IF('Assigned, unpublished Codes'!W$6:W$172='Specif. frequency unpublished'!$A57,1,0)))</f>
        <v>0</v>
      </c>
      <c r="AK57" s="149" t="str">
        <f>" "&amp;VLOOKUP($A57,[0]!Qualifier,COLUMN(AK57)/2+1)</f>
        <v xml:space="preserve"> </v>
      </c>
      <c r="AL57" s="110">
        <f t="array" ref="AL57">SUM(IF(ISBLANK('Assigned, unpublished Codes'!X$6:X$172),0,IF('Assigned, unpublished Codes'!X$6:X$172='Specif. frequency unpublished'!$A57,1,0)))</f>
        <v>0</v>
      </c>
      <c r="AM57" s="111" t="str">
        <f>" "&amp;VLOOKUP($A57,[0]!Qualifier,COLUMN(AM57)/2+1)</f>
        <v xml:space="preserve"> </v>
      </c>
    </row>
    <row r="58" spans="1:39" x14ac:dyDescent="0.35">
      <c r="A58">
        <v>53</v>
      </c>
      <c r="B58" s="110">
        <f t="array" ref="B58">SUM(IF('Codes published on the homepage'!E59:E575='Specif. frequency unpublished'!$A58,1,0))</f>
        <v>0</v>
      </c>
      <c r="C58" s="112"/>
      <c r="D58" s="110">
        <f t="array" ref="D58">SUM(IF(ISBLANK('Assigned, unpublished Codes'!G$6:G$172),0,IF('Assigned, unpublished Codes'!G$6:G$172='Specif. frequency unpublished'!$A58,1,0)))</f>
        <v>0</v>
      </c>
      <c r="F58" s="110">
        <f t="array" ref="F58">SUM(IF(ISBLANK('Assigned, unpublished Codes'!G$6:G$172),0,IF('Assigned, unpublished Codes'!G$6:G$172='Specif. frequency unpublished'!$A58,1,0)))</f>
        <v>0</v>
      </c>
      <c r="H58" s="110">
        <f t="array" ref="H58">SUM(IF(ISBLANK('Codes published on the homepage'!H$5:H$551),0,IF('Codes published on the homepage'!H$5:H$551='Specif. frequency unpublished'!$A58,1,0)))</f>
        <v>0</v>
      </c>
      <c r="J58" s="110">
        <f t="array" ref="J58">SUM(IF(ISBLANK('Codes published on the homepage'!I$5:I$551),0,IF('Codes published on the homepage'!I$5:I$551='Specif. frequency unpublished'!$A58,1,0)))</f>
        <v>0</v>
      </c>
      <c r="L58" s="110">
        <f t="array" ref="L58">SUM(IF(ISBLANK('Codes published on the homepage'!J$5:J$551),0,IF('Codes published on the homepage'!J$5:J$551='Specif. frequency unpublished'!$A58,1,0)))</f>
        <v>0</v>
      </c>
      <c r="N58" s="110">
        <f t="array" ref="N58">SUM(IF(ISBLANK('Codes published on the homepage'!K$5:K$551),0,IF('Codes published on the homepage'!K$5:K$551='Specif. frequency unpublished'!$A58,1,0)))</f>
        <v>0</v>
      </c>
      <c r="P58" s="110">
        <f t="array" ref="P58">SUM(IF(ISBLANK('Codes published on the homepage'!L$5:L$551),0,IF('Codes published on the homepage'!L$5:L$551='Specif. frequency unpublished'!$A58,1,0)))</f>
        <v>0</v>
      </c>
      <c r="R58" s="110">
        <f t="array" ref="R58">SUM(IF(ISBLANK('Codes published on the homepage'!M$5:M$551),0,IF('Codes published on the homepage'!M$5:M$551='Specif. frequency unpublished'!$A58,1,0)))</f>
        <v>0</v>
      </c>
      <c r="T58" s="110">
        <f t="array" ref="T58">SUM(IF(ISBLANK('Codes published on the homepage'!N$5:N$551),0,IF('Codes published on the homepage'!N$5:N$551='Specif. frequency unpublished'!$A58,1,0)))</f>
        <v>0</v>
      </c>
      <c r="V58" s="110">
        <f t="array" ref="V58">SUM(IF(ISBLANK('Codes published on the homepage'!O$5:O$551),0,IF('Codes published on the homepage'!O$5:O$551='Specif. frequency unpublished'!$A58,1,0)))</f>
        <v>0</v>
      </c>
      <c r="X58" s="110">
        <f t="array" ref="X58">SUM(IF(ISBLANK('Assigned, unpublished Codes'!Q$6:Q$172),0,IF('Assigned, unpublished Codes'!Q$6:Q$172='Specif. frequency unpublished'!$A58,1,0)))</f>
        <v>0</v>
      </c>
      <c r="Y58" s="97" t="str">
        <f>" "&amp;VLOOKUP($A58,[0]!Qualifier,COLUMN(Y58)/2+1)</f>
        <v xml:space="preserve"> </v>
      </c>
      <c r="Z58" s="110">
        <f t="array" ref="Z58">SUM(IF(ISBLANK('Codes published on the homepage'!Q$5:Q$551),0,IF('Codes published on the homepage'!Q$5:Q$551='Specif. frequency unpublished'!$A58,1,0)))</f>
        <v>0</v>
      </c>
      <c r="AB58" s="110">
        <f t="array" ref="AB58">SUM(IF(ISBLANK('Codes published on the homepage'!R$5:R$551),0,IF('Codes published on the homepage'!R$5:R$551='Specif. frequency unpublished'!$A58,1,0)))</f>
        <v>0</v>
      </c>
      <c r="AD58" s="110">
        <f t="array" ref="AD58">SUM(IF(ISBLANK('Codes published on the homepage'!S$5:S$551),0,IF('Codes published on the homepage'!S$5:S$551='Specif. frequency unpublished'!$A58,1,0)))</f>
        <v>0</v>
      </c>
      <c r="AF58" s="110">
        <f t="array" ref="AF58">SUM(IF(ISBLANK('Assigned, unpublished Codes'!U$6:U$172),0,IF('Assigned, unpublished Codes'!U$6:U$172='Specif. frequency unpublished'!$A58,1,0)))</f>
        <v>0</v>
      </c>
      <c r="AH58" s="110">
        <f t="array" ref="AH58">SUM(IF(ISBLANK('Codes published on the homepage'!U$5:U$551),0,IF('Codes published on the homepage'!U$5:U$551='Specif. frequency unpublished'!$A58,1,0)))</f>
        <v>0</v>
      </c>
      <c r="AI58" s="149" t="str">
        <f>" "&amp;VLOOKUP($A58,[0]!Qualifier,COLUMN(AI58)/2+1)</f>
        <v xml:space="preserve"> </v>
      </c>
      <c r="AJ58" s="110">
        <f t="array" ref="AJ58">SUM(IF(ISBLANK('Assigned, unpublished Codes'!W$6:W$172),0,IF('Assigned, unpublished Codes'!W$6:W$172='Specif. frequency unpublished'!$A58,1,0)))</f>
        <v>0</v>
      </c>
      <c r="AK58" s="149" t="str">
        <f>" "&amp;VLOOKUP($A58,[0]!Qualifier,COLUMN(AK58)/2+1)</f>
        <v xml:space="preserve"> </v>
      </c>
      <c r="AL58" s="110">
        <f t="array" ref="AL58">SUM(IF(ISBLANK('Assigned, unpublished Codes'!X$6:X$172),0,IF('Assigned, unpublished Codes'!X$6:X$172='Specif. frequency unpublished'!$A58,1,0)))</f>
        <v>0</v>
      </c>
      <c r="AM58" s="111" t="str">
        <f>" "&amp;VLOOKUP($A58,[0]!Qualifier,COLUMN(AM58)/2+1)</f>
        <v xml:space="preserve"> </v>
      </c>
    </row>
    <row r="59" spans="1:39" x14ac:dyDescent="0.35">
      <c r="A59">
        <v>54</v>
      </c>
      <c r="B59" s="110">
        <f t="array" ref="B59">SUM(IF('Codes published on the homepage'!E60:E576='Specif. frequency unpublished'!$A59,1,0))</f>
        <v>0</v>
      </c>
      <c r="C59" s="112"/>
      <c r="D59" s="110">
        <f t="array" ref="D59">SUM(IF(ISBLANK('Assigned, unpublished Codes'!G$6:G$172),0,IF('Assigned, unpublished Codes'!G$6:G$172='Specif. frequency unpublished'!$A59,1,0)))</f>
        <v>0</v>
      </c>
      <c r="F59" s="110">
        <f t="array" ref="F59">SUM(IF(ISBLANK('Assigned, unpublished Codes'!G$6:G$172),0,IF('Assigned, unpublished Codes'!G$6:G$172='Specif. frequency unpublished'!$A59,1,0)))</f>
        <v>0</v>
      </c>
      <c r="H59" s="110">
        <f t="array" ref="H59">SUM(IF(ISBLANK('Codes published on the homepage'!H$5:H$551),0,IF('Codes published on the homepage'!H$5:H$551='Specif. frequency unpublished'!$A59,1,0)))</f>
        <v>0</v>
      </c>
      <c r="J59" s="110">
        <f t="array" ref="J59">SUM(IF(ISBLANK('Codes published on the homepage'!I$5:I$551),0,IF('Codes published on the homepage'!I$5:I$551='Specif. frequency unpublished'!$A59,1,0)))</f>
        <v>0</v>
      </c>
      <c r="L59" s="110">
        <f t="array" ref="L59">SUM(IF(ISBLANK('Codes published on the homepage'!J$5:J$551),0,IF('Codes published on the homepage'!J$5:J$551='Specif. frequency unpublished'!$A59,1,0)))</f>
        <v>0</v>
      </c>
      <c r="N59" s="110">
        <f t="array" ref="N59">SUM(IF(ISBLANK('Codes published on the homepage'!K$5:K$551),0,IF('Codes published on the homepage'!K$5:K$551='Specif. frequency unpublished'!$A59,1,0)))</f>
        <v>0</v>
      </c>
      <c r="P59" s="110">
        <f t="array" ref="P59">SUM(IF(ISBLANK('Codes published on the homepage'!L$5:L$551),0,IF('Codes published on the homepage'!L$5:L$551='Specif. frequency unpublished'!$A59,1,0)))</f>
        <v>0</v>
      </c>
      <c r="R59" s="110">
        <f t="array" ref="R59">SUM(IF(ISBLANK('Codes published on the homepage'!M$5:M$551),0,IF('Codes published on the homepage'!M$5:M$551='Specif. frequency unpublished'!$A59,1,0)))</f>
        <v>0</v>
      </c>
      <c r="T59" s="110">
        <f t="array" ref="T59">SUM(IF(ISBLANK('Codes published on the homepage'!N$5:N$551),0,IF('Codes published on the homepage'!N$5:N$551='Specif. frequency unpublished'!$A59,1,0)))</f>
        <v>0</v>
      </c>
      <c r="V59" s="110">
        <f t="array" ref="V59">SUM(IF(ISBLANK('Codes published on the homepage'!O$5:O$551),0,IF('Codes published on the homepage'!O$5:O$551='Specif. frequency unpublished'!$A59,1,0)))</f>
        <v>0</v>
      </c>
      <c r="X59" s="110">
        <f t="array" ref="X59">SUM(IF(ISBLANK('Assigned, unpublished Codes'!Q$6:Q$172),0,IF('Assigned, unpublished Codes'!Q$6:Q$172='Specif. frequency unpublished'!$A59,1,0)))</f>
        <v>0</v>
      </c>
      <c r="Y59" s="97" t="str">
        <f>" "&amp;VLOOKUP($A59,[0]!Qualifier,COLUMN(Y59)/2+1)</f>
        <v xml:space="preserve"> </v>
      </c>
      <c r="Z59" s="110">
        <f t="array" ref="Z59">SUM(IF(ISBLANK('Codes published on the homepage'!Q$5:Q$551),0,IF('Codes published on the homepage'!Q$5:Q$551='Specif. frequency unpublished'!$A59,1,0)))</f>
        <v>0</v>
      </c>
      <c r="AB59" s="110">
        <f t="array" ref="AB59">SUM(IF(ISBLANK('Codes published on the homepage'!R$5:R$551),0,IF('Codes published on the homepage'!R$5:R$551='Specif. frequency unpublished'!$A59,1,0)))</f>
        <v>0</v>
      </c>
      <c r="AD59" s="110">
        <f t="array" ref="AD59">SUM(IF(ISBLANK('Codes published on the homepage'!S$5:S$551),0,IF('Codes published on the homepage'!S$5:S$551='Specif. frequency unpublished'!$A59,1,0)))</f>
        <v>0</v>
      </c>
      <c r="AF59" s="110">
        <f t="array" ref="AF59">SUM(IF(ISBLANK('Assigned, unpublished Codes'!U$6:U$172),0,IF('Assigned, unpublished Codes'!U$6:U$172='Specif. frequency unpublished'!$A59,1,0)))</f>
        <v>0</v>
      </c>
      <c r="AH59" s="110">
        <f t="array" ref="AH59">SUM(IF(ISBLANK('Codes published on the homepage'!U$5:U$551),0,IF('Codes published on the homepage'!U$5:U$551='Specif. frequency unpublished'!$A59,1,0)))</f>
        <v>0</v>
      </c>
      <c r="AI59" s="149" t="str">
        <f>" "&amp;VLOOKUP($A59,[0]!Qualifier,COLUMN(AI59)/2+1)</f>
        <v xml:space="preserve"> </v>
      </c>
      <c r="AJ59" s="110">
        <f t="array" ref="AJ59">SUM(IF(ISBLANK('Assigned, unpublished Codes'!W$6:W$172),0,IF('Assigned, unpublished Codes'!W$6:W$172='Specif. frequency unpublished'!$A59,1,0)))</f>
        <v>0</v>
      </c>
      <c r="AK59" s="149" t="str">
        <f>" "&amp;VLOOKUP($A59,[0]!Qualifier,COLUMN(AK59)/2+1)</f>
        <v xml:space="preserve"> </v>
      </c>
      <c r="AL59" s="110">
        <f t="array" ref="AL59">SUM(IF(ISBLANK('Assigned, unpublished Codes'!X$6:X$172),0,IF('Assigned, unpublished Codes'!X$6:X$172='Specif. frequency unpublished'!$A59,1,0)))</f>
        <v>0</v>
      </c>
      <c r="AM59" s="111" t="str">
        <f>" "&amp;VLOOKUP($A59,[0]!Qualifier,COLUMN(AM59)/2+1)</f>
        <v xml:space="preserve"> </v>
      </c>
    </row>
    <row r="60" spans="1:39" x14ac:dyDescent="0.35">
      <c r="A60">
        <v>55</v>
      </c>
      <c r="B60" s="110">
        <f t="array" ref="B60">SUM(IF('Codes published on the homepage'!E61:E577='Specif. frequency unpublished'!$A60,1,0))</f>
        <v>0</v>
      </c>
      <c r="C60" s="112"/>
      <c r="D60" s="110">
        <f t="array" ref="D60">SUM(IF(ISBLANK('Assigned, unpublished Codes'!G$6:G$172),0,IF('Assigned, unpublished Codes'!G$6:G$172='Specif. frequency unpublished'!$A60,1,0)))</f>
        <v>0</v>
      </c>
      <c r="F60" s="110">
        <f t="array" ref="F60">SUM(IF(ISBLANK('Assigned, unpublished Codes'!G$6:G$172),0,IF('Assigned, unpublished Codes'!G$6:G$172='Specif. frequency unpublished'!$A60,1,0)))</f>
        <v>0</v>
      </c>
      <c r="H60" s="110">
        <f t="array" ref="H60">SUM(IF(ISBLANK('Codes published on the homepage'!H$5:H$551),0,IF('Codes published on the homepage'!H$5:H$551='Specif. frequency unpublished'!$A60,1,0)))</f>
        <v>0</v>
      </c>
      <c r="J60" s="110">
        <f t="array" ref="J60">SUM(IF(ISBLANK('Codes published on the homepage'!I$5:I$551),0,IF('Codes published on the homepage'!I$5:I$551='Specif. frequency unpublished'!$A60,1,0)))</f>
        <v>0</v>
      </c>
      <c r="L60" s="110">
        <f t="array" ref="L60">SUM(IF(ISBLANK('Codes published on the homepage'!J$5:J$551),0,IF('Codes published on the homepage'!J$5:J$551='Specif. frequency unpublished'!$A60,1,0)))</f>
        <v>0</v>
      </c>
      <c r="N60" s="110">
        <f t="array" ref="N60">SUM(IF(ISBLANK('Codes published on the homepage'!K$5:K$551),0,IF('Codes published on the homepage'!K$5:K$551='Specif. frequency unpublished'!$A60,1,0)))</f>
        <v>0</v>
      </c>
      <c r="P60" s="110">
        <f t="array" ref="P60">SUM(IF(ISBLANK('Codes published on the homepage'!L$5:L$551),0,IF('Codes published on the homepage'!L$5:L$551='Specif. frequency unpublished'!$A60,1,0)))</f>
        <v>0</v>
      </c>
      <c r="R60" s="110">
        <f t="array" ref="R60">SUM(IF(ISBLANK('Codes published on the homepage'!M$5:M$551),0,IF('Codes published on the homepage'!M$5:M$551='Specif. frequency unpublished'!$A60,1,0)))</f>
        <v>0</v>
      </c>
      <c r="T60" s="110">
        <f t="array" ref="T60">SUM(IF(ISBLANK('Codes published on the homepage'!N$5:N$551),0,IF('Codes published on the homepage'!N$5:N$551='Specif. frequency unpublished'!$A60,1,0)))</f>
        <v>0</v>
      </c>
      <c r="V60" s="110">
        <f t="array" ref="V60">SUM(IF(ISBLANK('Codes published on the homepage'!O$5:O$551),0,IF('Codes published on the homepage'!O$5:O$551='Specif. frequency unpublished'!$A60,1,0)))</f>
        <v>0</v>
      </c>
      <c r="X60" s="110">
        <f t="array" ref="X60">SUM(IF(ISBLANK('Assigned, unpublished Codes'!Q$6:Q$172),0,IF('Assigned, unpublished Codes'!Q$6:Q$172='Specif. frequency unpublished'!$A60,1,0)))</f>
        <v>0</v>
      </c>
      <c r="Y60" s="97" t="str">
        <f>" "&amp;VLOOKUP($A60,[0]!Qualifier,COLUMN(Y60)/2+1)</f>
        <v xml:space="preserve"> </v>
      </c>
      <c r="Z60" s="110">
        <f t="array" ref="Z60">SUM(IF(ISBLANK('Codes published on the homepage'!Q$5:Q$551),0,IF('Codes published on the homepage'!Q$5:Q$551='Specif. frequency unpublished'!$A60,1,0)))</f>
        <v>0</v>
      </c>
      <c r="AB60" s="110">
        <f t="array" ref="AB60">SUM(IF(ISBLANK('Codes published on the homepage'!R$5:R$551),0,IF('Codes published on the homepage'!R$5:R$551='Specif. frequency unpublished'!$A60,1,0)))</f>
        <v>0</v>
      </c>
      <c r="AD60" s="110">
        <f t="array" ref="AD60">SUM(IF(ISBLANK('Codes published on the homepage'!S$5:S$551),0,IF('Codes published on the homepage'!S$5:S$551='Specif. frequency unpublished'!$A60,1,0)))</f>
        <v>0</v>
      </c>
      <c r="AF60" s="110">
        <f t="array" ref="AF60">SUM(IF(ISBLANK('Assigned, unpublished Codes'!U$6:U$172),0,IF('Assigned, unpublished Codes'!U$6:U$172='Specif. frequency unpublished'!$A60,1,0)))</f>
        <v>0</v>
      </c>
      <c r="AH60" s="110">
        <f t="array" ref="AH60">SUM(IF(ISBLANK('Codes published on the homepage'!U$5:U$551),0,IF('Codes published on the homepage'!U$5:U$551='Specif. frequency unpublished'!$A60,1,0)))</f>
        <v>0</v>
      </c>
      <c r="AI60" s="149" t="str">
        <f>" "&amp;VLOOKUP($A60,[0]!Qualifier,COLUMN(AI60)/2+1)</f>
        <v xml:space="preserve"> </v>
      </c>
      <c r="AJ60" s="110">
        <f t="array" ref="AJ60">SUM(IF(ISBLANK('Assigned, unpublished Codes'!W$6:W$172),0,IF('Assigned, unpublished Codes'!W$6:W$172='Specif. frequency unpublished'!$A60,1,0)))</f>
        <v>0</v>
      </c>
      <c r="AK60" s="149" t="str">
        <f>" "&amp;VLOOKUP($A60,[0]!Qualifier,COLUMN(AK60)/2+1)</f>
        <v xml:space="preserve"> </v>
      </c>
      <c r="AL60" s="110">
        <f t="array" ref="AL60">SUM(IF(ISBLANK('Assigned, unpublished Codes'!X$6:X$172),0,IF('Assigned, unpublished Codes'!X$6:X$172='Specif. frequency unpublished'!$A60,1,0)))</f>
        <v>0</v>
      </c>
      <c r="AM60" s="111" t="str">
        <f>" "&amp;VLOOKUP($A60,[0]!Qualifier,COLUMN(AM60)/2+1)</f>
        <v xml:space="preserve"> </v>
      </c>
    </row>
    <row r="61" spans="1:39" x14ac:dyDescent="0.35">
      <c r="A61">
        <v>56</v>
      </c>
      <c r="B61" s="110">
        <f t="array" ref="B61">SUM(IF('Codes published on the homepage'!E62:E578='Specif. frequency unpublished'!$A61,1,0))</f>
        <v>0</v>
      </c>
      <c r="C61" s="112"/>
      <c r="D61" s="110">
        <f t="array" ref="D61">SUM(IF(ISBLANK('Assigned, unpublished Codes'!G$6:G$172),0,IF('Assigned, unpublished Codes'!G$6:G$172='Specif. frequency unpublished'!$A61,1,0)))</f>
        <v>0</v>
      </c>
      <c r="F61" s="110">
        <f t="array" ref="F61">SUM(IF(ISBLANK('Assigned, unpublished Codes'!G$6:G$172),0,IF('Assigned, unpublished Codes'!G$6:G$172='Specif. frequency unpublished'!$A61,1,0)))</f>
        <v>0</v>
      </c>
      <c r="H61" s="110">
        <f t="array" ref="H61">SUM(IF(ISBLANK('Codes published on the homepage'!H$5:H$551),0,IF('Codes published on the homepage'!H$5:H$551='Specif. frequency unpublished'!$A61,1,0)))</f>
        <v>0</v>
      </c>
      <c r="J61" s="110">
        <f t="array" ref="J61">SUM(IF(ISBLANK('Codes published on the homepage'!I$5:I$551),0,IF('Codes published on the homepage'!I$5:I$551='Specif. frequency unpublished'!$A61,1,0)))</f>
        <v>0</v>
      </c>
      <c r="L61" s="110">
        <f t="array" ref="L61">SUM(IF(ISBLANK('Codes published on the homepage'!J$5:J$551),0,IF('Codes published on the homepage'!J$5:J$551='Specif. frequency unpublished'!$A61,1,0)))</f>
        <v>0</v>
      </c>
      <c r="N61" s="110">
        <f t="array" ref="N61">SUM(IF(ISBLANK('Codes published on the homepage'!K$5:K$551),0,IF('Codes published on the homepage'!K$5:K$551='Specif. frequency unpublished'!$A61,1,0)))</f>
        <v>0</v>
      </c>
      <c r="P61" s="110">
        <f t="array" ref="P61">SUM(IF(ISBLANK('Codes published on the homepage'!L$5:L$551),0,IF('Codes published on the homepage'!L$5:L$551='Specif. frequency unpublished'!$A61,1,0)))</f>
        <v>0</v>
      </c>
      <c r="R61" s="110">
        <f t="array" ref="R61">SUM(IF(ISBLANK('Codes published on the homepage'!M$5:M$551),0,IF('Codes published on the homepage'!M$5:M$551='Specif. frequency unpublished'!$A61,1,0)))</f>
        <v>0</v>
      </c>
      <c r="T61" s="110">
        <f t="array" ref="T61">SUM(IF(ISBLANK('Codes published on the homepage'!N$5:N$551),0,IF('Codes published on the homepage'!N$5:N$551='Specif. frequency unpublished'!$A61,1,0)))</f>
        <v>0</v>
      </c>
      <c r="V61" s="110">
        <f t="array" ref="V61">SUM(IF(ISBLANK('Codes published on the homepage'!O$5:O$551),0,IF('Codes published on the homepage'!O$5:O$551='Specif. frequency unpublished'!$A61,1,0)))</f>
        <v>0</v>
      </c>
      <c r="X61" s="110">
        <f t="array" ref="X61">SUM(IF(ISBLANK('Assigned, unpublished Codes'!Q$6:Q$172),0,IF('Assigned, unpublished Codes'!Q$6:Q$172='Specif. frequency unpublished'!$A61,1,0)))</f>
        <v>0</v>
      </c>
      <c r="Y61" s="97" t="str">
        <f>" "&amp;VLOOKUP($A61,[0]!Qualifier,COLUMN(Y61)/2+1)</f>
        <v xml:space="preserve"> </v>
      </c>
      <c r="Z61" s="110">
        <f t="array" ref="Z61">SUM(IF(ISBLANK('Codes published on the homepage'!Q$5:Q$551),0,IF('Codes published on the homepage'!Q$5:Q$551='Specif. frequency unpublished'!$A61,1,0)))</f>
        <v>0</v>
      </c>
      <c r="AB61" s="110">
        <f t="array" ref="AB61">SUM(IF(ISBLANK('Codes published on the homepage'!R$5:R$551),0,IF('Codes published on the homepage'!R$5:R$551='Specif. frequency unpublished'!$A61,1,0)))</f>
        <v>0</v>
      </c>
      <c r="AD61" s="110">
        <f t="array" ref="AD61">SUM(IF(ISBLANK('Codes published on the homepage'!S$5:S$551),0,IF('Codes published on the homepage'!S$5:S$551='Specif. frequency unpublished'!$A61,1,0)))</f>
        <v>0</v>
      </c>
      <c r="AF61" s="110">
        <f t="array" ref="AF61">SUM(IF(ISBLANK('Assigned, unpublished Codes'!U$6:U$172),0,IF('Assigned, unpublished Codes'!U$6:U$172='Specif. frequency unpublished'!$A61,1,0)))</f>
        <v>0</v>
      </c>
      <c r="AH61" s="110">
        <f t="array" ref="AH61">SUM(IF(ISBLANK('Codes published on the homepage'!U$5:U$551),0,IF('Codes published on the homepage'!U$5:U$551='Specif. frequency unpublished'!$A61,1,0)))</f>
        <v>0</v>
      </c>
      <c r="AI61" s="149" t="str">
        <f>" "&amp;VLOOKUP($A61,[0]!Qualifier,COLUMN(AI61)/2+1)</f>
        <v xml:space="preserve"> </v>
      </c>
      <c r="AJ61" s="110">
        <f t="array" ref="AJ61">SUM(IF(ISBLANK('Assigned, unpublished Codes'!W$6:W$172),0,IF('Assigned, unpublished Codes'!W$6:W$172='Specif. frequency unpublished'!$A61,1,0)))</f>
        <v>0</v>
      </c>
      <c r="AK61" s="149" t="str">
        <f>" "&amp;VLOOKUP($A61,[0]!Qualifier,COLUMN(AK61)/2+1)</f>
        <v xml:space="preserve"> </v>
      </c>
      <c r="AL61" s="110">
        <f t="array" ref="AL61">SUM(IF(ISBLANK('Assigned, unpublished Codes'!X$6:X$172),0,IF('Assigned, unpublished Codes'!X$6:X$172='Specif. frequency unpublished'!$A61,1,0)))</f>
        <v>0</v>
      </c>
      <c r="AM61" s="111" t="str">
        <f>" "&amp;VLOOKUP($A61,[0]!Qualifier,COLUMN(AM61)/2+1)</f>
        <v xml:space="preserve"> </v>
      </c>
    </row>
    <row r="62" spans="1:39" x14ac:dyDescent="0.35">
      <c r="A62">
        <v>57</v>
      </c>
      <c r="B62" s="110">
        <f t="array" ref="B62">SUM(IF('Codes published on the homepage'!E63:E579='Specif. frequency unpublished'!$A62,1,0))</f>
        <v>0</v>
      </c>
      <c r="C62" s="112"/>
      <c r="D62" s="110">
        <f t="array" ref="D62">SUM(IF(ISBLANK('Assigned, unpublished Codes'!G$6:G$172),0,IF('Assigned, unpublished Codes'!G$6:G$172='Specif. frequency unpublished'!$A62,1,0)))</f>
        <v>0</v>
      </c>
      <c r="F62" s="110">
        <f t="array" ref="F62">SUM(IF(ISBLANK('Assigned, unpublished Codes'!G$6:G$172),0,IF('Assigned, unpublished Codes'!G$6:G$172='Specif. frequency unpublished'!$A62,1,0)))</f>
        <v>0</v>
      </c>
      <c r="H62" s="110">
        <f t="array" ref="H62">SUM(IF(ISBLANK('Codes published on the homepage'!H$5:H$551),0,IF('Codes published on the homepage'!H$5:H$551='Specif. frequency unpublished'!$A62,1,0)))</f>
        <v>0</v>
      </c>
      <c r="J62" s="110">
        <f t="array" ref="J62">SUM(IF(ISBLANK('Codes published on the homepage'!I$5:I$551),0,IF('Codes published on the homepage'!I$5:I$551='Specif. frequency unpublished'!$A62,1,0)))</f>
        <v>0</v>
      </c>
      <c r="L62" s="110">
        <f t="array" ref="L62">SUM(IF(ISBLANK('Codes published on the homepage'!J$5:J$551),0,IF('Codes published on the homepage'!J$5:J$551='Specif. frequency unpublished'!$A62,1,0)))</f>
        <v>0</v>
      </c>
      <c r="N62" s="110">
        <f t="array" ref="N62">SUM(IF(ISBLANK('Codes published on the homepage'!K$5:K$551),0,IF('Codes published on the homepage'!K$5:K$551='Specif. frequency unpublished'!$A62,1,0)))</f>
        <v>0</v>
      </c>
      <c r="P62" s="110">
        <f t="array" ref="P62">SUM(IF(ISBLANK('Codes published on the homepage'!L$5:L$551),0,IF('Codes published on the homepage'!L$5:L$551='Specif. frequency unpublished'!$A62,1,0)))</f>
        <v>0</v>
      </c>
      <c r="R62" s="110">
        <f t="array" ref="R62">SUM(IF(ISBLANK('Codes published on the homepage'!M$5:M$551),0,IF('Codes published on the homepage'!M$5:M$551='Specif. frequency unpublished'!$A62,1,0)))</f>
        <v>0</v>
      </c>
      <c r="T62" s="110">
        <f t="array" ref="T62">SUM(IF(ISBLANK('Codes published on the homepage'!N$5:N$551),0,IF('Codes published on the homepage'!N$5:N$551='Specif. frequency unpublished'!$A62,1,0)))</f>
        <v>0</v>
      </c>
      <c r="V62" s="110">
        <f t="array" ref="V62">SUM(IF(ISBLANK('Codes published on the homepage'!O$5:O$551),0,IF('Codes published on the homepage'!O$5:O$551='Specif. frequency unpublished'!$A62,1,0)))</f>
        <v>0</v>
      </c>
      <c r="X62" s="110">
        <f t="array" ref="X62">SUM(IF(ISBLANK('Assigned, unpublished Codes'!Q$6:Q$172),0,IF('Assigned, unpublished Codes'!Q$6:Q$172='Specif. frequency unpublished'!$A62,1,0)))</f>
        <v>0</v>
      </c>
      <c r="Y62" s="97" t="str">
        <f>" "&amp;VLOOKUP($A62,[0]!Qualifier,COLUMN(Y62)/2+1)</f>
        <v xml:space="preserve"> </v>
      </c>
      <c r="Z62" s="110">
        <f t="array" ref="Z62">SUM(IF(ISBLANK('Codes published on the homepage'!Q$5:Q$551),0,IF('Codes published on the homepage'!Q$5:Q$551='Specif. frequency unpublished'!$A62,1,0)))</f>
        <v>0</v>
      </c>
      <c r="AB62" s="110">
        <f t="array" ref="AB62">SUM(IF(ISBLANK('Codes published on the homepage'!R$5:R$551),0,IF('Codes published on the homepage'!R$5:R$551='Specif. frequency unpublished'!$A62,1,0)))</f>
        <v>0</v>
      </c>
      <c r="AD62" s="110">
        <f t="array" ref="AD62">SUM(IF(ISBLANK('Codes published on the homepage'!S$5:S$551),0,IF('Codes published on the homepage'!S$5:S$551='Specif. frequency unpublished'!$A62,1,0)))</f>
        <v>0</v>
      </c>
      <c r="AF62" s="110">
        <f t="array" ref="AF62">SUM(IF(ISBLANK('Assigned, unpublished Codes'!U$6:U$172),0,IF('Assigned, unpublished Codes'!U$6:U$172='Specif. frequency unpublished'!$A62,1,0)))</f>
        <v>0</v>
      </c>
      <c r="AH62" s="110">
        <f t="array" ref="AH62">SUM(IF(ISBLANK('Codes published on the homepage'!U$5:U$551),0,IF('Codes published on the homepage'!U$5:U$551='Specif. frequency unpublished'!$A62,1,0)))</f>
        <v>0</v>
      </c>
      <c r="AI62" s="149" t="str">
        <f>" "&amp;VLOOKUP($A62,[0]!Qualifier,COLUMN(AI62)/2+1)</f>
        <v xml:space="preserve"> </v>
      </c>
      <c r="AJ62" s="110">
        <f t="array" ref="AJ62">SUM(IF(ISBLANK('Assigned, unpublished Codes'!W$6:W$172),0,IF('Assigned, unpublished Codes'!W$6:W$172='Specif. frequency unpublished'!$A62,1,0)))</f>
        <v>0</v>
      </c>
      <c r="AK62" s="149" t="str">
        <f>" "&amp;VLOOKUP($A62,[0]!Qualifier,COLUMN(AK62)/2+1)</f>
        <v xml:space="preserve"> </v>
      </c>
      <c r="AL62" s="110">
        <f t="array" ref="AL62">SUM(IF(ISBLANK('Assigned, unpublished Codes'!X$6:X$172),0,IF('Assigned, unpublished Codes'!X$6:X$172='Specif. frequency unpublished'!$A62,1,0)))</f>
        <v>0</v>
      </c>
      <c r="AM62" s="111" t="str">
        <f>" "&amp;VLOOKUP($A62,[0]!Qualifier,COLUMN(AM62)/2+1)</f>
        <v xml:space="preserve"> </v>
      </c>
    </row>
    <row r="63" spans="1:39" x14ac:dyDescent="0.35">
      <c r="A63">
        <v>58</v>
      </c>
      <c r="B63" s="110">
        <f t="array" ref="B63">SUM(IF('Codes published on the homepage'!E64:E580='Specif. frequency unpublished'!$A63,1,0))</f>
        <v>0</v>
      </c>
      <c r="C63" s="112"/>
      <c r="D63" s="110">
        <f t="array" ref="D63">SUM(IF(ISBLANK('Assigned, unpublished Codes'!G$6:G$172),0,IF('Assigned, unpublished Codes'!G$6:G$172='Specif. frequency unpublished'!$A63,1,0)))</f>
        <v>0</v>
      </c>
      <c r="F63" s="110">
        <f t="array" ref="F63">SUM(IF(ISBLANK('Assigned, unpublished Codes'!G$6:G$172),0,IF('Assigned, unpublished Codes'!G$6:G$172='Specif. frequency unpublished'!$A63,1,0)))</f>
        <v>0</v>
      </c>
      <c r="H63" s="110">
        <f t="array" ref="H63">SUM(IF(ISBLANK('Codes published on the homepage'!H$5:H$551),0,IF('Codes published on the homepage'!H$5:H$551='Specif. frequency unpublished'!$A63,1,0)))</f>
        <v>0</v>
      </c>
      <c r="J63" s="110">
        <f t="array" ref="J63">SUM(IF(ISBLANK('Codes published on the homepage'!I$5:I$551),0,IF('Codes published on the homepage'!I$5:I$551='Specif. frequency unpublished'!$A63,1,0)))</f>
        <v>0</v>
      </c>
      <c r="L63" s="110">
        <f t="array" ref="L63">SUM(IF(ISBLANK('Codes published on the homepage'!J$5:J$551),0,IF('Codes published on the homepage'!J$5:J$551='Specif. frequency unpublished'!$A63,1,0)))</f>
        <v>0</v>
      </c>
      <c r="N63" s="110">
        <f t="array" ref="N63">SUM(IF(ISBLANK('Codes published on the homepage'!K$5:K$551),0,IF('Codes published on the homepage'!K$5:K$551='Specif. frequency unpublished'!$A63,1,0)))</f>
        <v>0</v>
      </c>
      <c r="P63" s="110">
        <f t="array" ref="P63">SUM(IF(ISBLANK('Codes published on the homepage'!L$5:L$551),0,IF('Codes published on the homepage'!L$5:L$551='Specif. frequency unpublished'!$A63,1,0)))</f>
        <v>0</v>
      </c>
      <c r="R63" s="110">
        <f t="array" ref="R63">SUM(IF(ISBLANK('Codes published on the homepage'!M$5:M$551),0,IF('Codes published on the homepage'!M$5:M$551='Specif. frequency unpublished'!$A63,1,0)))</f>
        <v>0</v>
      </c>
      <c r="T63" s="110">
        <f t="array" ref="T63">SUM(IF(ISBLANK('Codes published on the homepage'!N$5:N$551),0,IF('Codes published on the homepage'!N$5:N$551='Specif. frequency unpublished'!$A63,1,0)))</f>
        <v>0</v>
      </c>
      <c r="V63" s="110">
        <f t="array" ref="V63">SUM(IF(ISBLANK('Codes published on the homepage'!O$5:O$551),0,IF('Codes published on the homepage'!O$5:O$551='Specif. frequency unpublished'!$A63,1,0)))</f>
        <v>0</v>
      </c>
      <c r="X63" s="110">
        <f t="array" ref="X63">SUM(IF(ISBLANK('Assigned, unpublished Codes'!Q$6:Q$172),0,IF('Assigned, unpublished Codes'!Q$6:Q$172='Specif. frequency unpublished'!$A63,1,0)))</f>
        <v>0</v>
      </c>
      <c r="Y63" s="97" t="str">
        <f>" "&amp;VLOOKUP($A63,[0]!Qualifier,COLUMN(Y63)/2+1)</f>
        <v xml:space="preserve"> </v>
      </c>
      <c r="Z63" s="110">
        <f t="array" ref="Z63">SUM(IF(ISBLANK('Codes published on the homepage'!Q$5:Q$551),0,IF('Codes published on the homepage'!Q$5:Q$551='Specif. frequency unpublished'!$A63,1,0)))</f>
        <v>0</v>
      </c>
      <c r="AB63" s="110">
        <f t="array" ref="AB63">SUM(IF(ISBLANK('Codes published on the homepage'!R$5:R$551),0,IF('Codes published on the homepage'!R$5:R$551='Specif. frequency unpublished'!$A63,1,0)))</f>
        <v>0</v>
      </c>
      <c r="AD63" s="110">
        <f t="array" ref="AD63">SUM(IF(ISBLANK('Codes published on the homepage'!S$5:S$551),0,IF('Codes published on the homepage'!S$5:S$551='Specif. frequency unpublished'!$A63,1,0)))</f>
        <v>0</v>
      </c>
      <c r="AF63" s="110">
        <f t="array" ref="AF63">SUM(IF(ISBLANK('Assigned, unpublished Codes'!U$6:U$172),0,IF('Assigned, unpublished Codes'!U$6:U$172='Specif. frequency unpublished'!$A63,1,0)))</f>
        <v>0</v>
      </c>
      <c r="AH63" s="110">
        <f t="array" ref="AH63">SUM(IF(ISBLANK('Codes published on the homepage'!U$5:U$551),0,IF('Codes published on the homepage'!U$5:U$551='Specif. frequency unpublished'!$A63,1,0)))</f>
        <v>0</v>
      </c>
      <c r="AI63" s="149" t="str">
        <f>" "&amp;VLOOKUP($A63,[0]!Qualifier,COLUMN(AI63)/2+1)</f>
        <v xml:space="preserve"> </v>
      </c>
      <c r="AJ63" s="110">
        <f t="array" ref="AJ63">SUM(IF(ISBLANK('Assigned, unpublished Codes'!W$6:W$172),0,IF('Assigned, unpublished Codes'!W$6:W$172='Specif. frequency unpublished'!$A63,1,0)))</f>
        <v>0</v>
      </c>
      <c r="AK63" s="149" t="str">
        <f>" "&amp;VLOOKUP($A63,[0]!Qualifier,COLUMN(AK63)/2+1)</f>
        <v xml:space="preserve"> </v>
      </c>
      <c r="AL63" s="110">
        <f t="array" ref="AL63">SUM(IF(ISBLANK('Assigned, unpublished Codes'!X$6:X$172),0,IF('Assigned, unpublished Codes'!X$6:X$172='Specif. frequency unpublished'!$A63,1,0)))</f>
        <v>0</v>
      </c>
      <c r="AM63" s="111" t="str">
        <f>" "&amp;VLOOKUP($A63,[0]!Qualifier,COLUMN(AM63)/2+1)</f>
        <v xml:space="preserve"> </v>
      </c>
    </row>
    <row r="64" spans="1:39" x14ac:dyDescent="0.35">
      <c r="A64">
        <v>59</v>
      </c>
      <c r="B64" s="110">
        <f t="array" ref="B64">SUM(IF('Codes published on the homepage'!E65:E581='Specif. frequency unpublished'!$A64,1,0))</f>
        <v>0</v>
      </c>
      <c r="C64" s="112"/>
      <c r="D64" s="110">
        <f t="array" ref="D64">SUM(IF(ISBLANK('Assigned, unpublished Codes'!G$6:G$172),0,IF('Assigned, unpublished Codes'!G$6:G$172='Specif. frequency unpublished'!$A64,1,0)))</f>
        <v>0</v>
      </c>
      <c r="F64" s="110">
        <f t="array" ref="F64">SUM(IF(ISBLANK('Assigned, unpublished Codes'!G$6:G$172),0,IF('Assigned, unpublished Codes'!G$6:G$172='Specif. frequency unpublished'!$A64,1,0)))</f>
        <v>0</v>
      </c>
      <c r="H64" s="110">
        <f t="array" ref="H64">SUM(IF(ISBLANK('Codes published on the homepage'!H$5:H$551),0,IF('Codes published on the homepage'!H$5:H$551='Specif. frequency unpublished'!$A64,1,0)))</f>
        <v>0</v>
      </c>
      <c r="J64" s="110">
        <f t="array" ref="J64">SUM(IF(ISBLANK('Codes published on the homepage'!I$5:I$551),0,IF('Codes published on the homepage'!I$5:I$551='Specif. frequency unpublished'!$A64,1,0)))</f>
        <v>0</v>
      </c>
      <c r="L64" s="110">
        <f t="array" ref="L64">SUM(IF(ISBLANK('Codes published on the homepage'!J$5:J$551),0,IF('Codes published on the homepage'!J$5:J$551='Specif. frequency unpublished'!$A64,1,0)))</f>
        <v>0</v>
      </c>
      <c r="N64" s="110">
        <f t="array" ref="N64">SUM(IF(ISBLANK('Codes published on the homepage'!K$5:K$551),0,IF('Codes published on the homepage'!K$5:K$551='Specif. frequency unpublished'!$A64,1,0)))</f>
        <v>0</v>
      </c>
      <c r="P64" s="110">
        <f t="array" ref="P64">SUM(IF(ISBLANK('Codes published on the homepage'!L$5:L$551),0,IF('Codes published on the homepage'!L$5:L$551='Specif. frequency unpublished'!$A64,1,0)))</f>
        <v>0</v>
      </c>
      <c r="R64" s="110">
        <f t="array" ref="R64">SUM(IF(ISBLANK('Codes published on the homepage'!M$5:M$551),0,IF('Codes published on the homepage'!M$5:M$551='Specif. frequency unpublished'!$A64,1,0)))</f>
        <v>0</v>
      </c>
      <c r="T64" s="110">
        <f t="array" ref="T64">SUM(IF(ISBLANK('Codes published on the homepage'!N$5:N$551),0,IF('Codes published on the homepage'!N$5:N$551='Specif. frequency unpublished'!$A64,1,0)))</f>
        <v>0</v>
      </c>
      <c r="V64" s="110">
        <f t="array" ref="V64">SUM(IF(ISBLANK('Codes published on the homepage'!O$5:O$551),0,IF('Codes published on the homepage'!O$5:O$551='Specif. frequency unpublished'!$A64,1,0)))</f>
        <v>0</v>
      </c>
      <c r="X64" s="110">
        <f t="array" ref="X64">SUM(IF(ISBLANK('Assigned, unpublished Codes'!Q$6:Q$172),0,IF('Assigned, unpublished Codes'!Q$6:Q$172='Specif. frequency unpublished'!$A64,1,0)))</f>
        <v>0</v>
      </c>
      <c r="Y64" s="97" t="str">
        <f>" "&amp;VLOOKUP($A64,[0]!Qualifier,COLUMN(Y64)/2+1)</f>
        <v xml:space="preserve"> </v>
      </c>
      <c r="Z64" s="110">
        <f t="array" ref="Z64">SUM(IF(ISBLANK('Codes published on the homepage'!Q$5:Q$551),0,IF('Codes published on the homepage'!Q$5:Q$551='Specif. frequency unpublished'!$A64,1,0)))</f>
        <v>0</v>
      </c>
      <c r="AB64" s="110">
        <f t="array" ref="AB64">SUM(IF(ISBLANK('Codes published on the homepage'!R$5:R$551),0,IF('Codes published on the homepage'!R$5:R$551='Specif. frequency unpublished'!$A64,1,0)))</f>
        <v>0</v>
      </c>
      <c r="AD64" s="110">
        <f t="array" ref="AD64">SUM(IF(ISBLANK('Codes published on the homepage'!S$5:S$551),0,IF('Codes published on the homepage'!S$5:S$551='Specif. frequency unpublished'!$A64,1,0)))</f>
        <v>0</v>
      </c>
      <c r="AF64" s="110">
        <f t="array" ref="AF64">SUM(IF(ISBLANK('Assigned, unpublished Codes'!U$6:U$172),0,IF('Assigned, unpublished Codes'!U$6:U$172='Specif. frequency unpublished'!$A64,1,0)))</f>
        <v>0</v>
      </c>
      <c r="AH64" s="110">
        <f t="array" ref="AH64">SUM(IF(ISBLANK('Codes published on the homepage'!U$5:U$551),0,IF('Codes published on the homepage'!U$5:U$551='Specif. frequency unpublished'!$A64,1,0)))</f>
        <v>0</v>
      </c>
      <c r="AI64" s="149" t="str">
        <f>" "&amp;VLOOKUP($A64,[0]!Qualifier,COLUMN(AI64)/2+1)</f>
        <v xml:space="preserve"> </v>
      </c>
      <c r="AJ64" s="110">
        <f t="array" ref="AJ64">SUM(IF(ISBLANK('Assigned, unpublished Codes'!W$6:W$172),0,IF('Assigned, unpublished Codes'!W$6:W$172='Specif. frequency unpublished'!$A64,1,0)))</f>
        <v>0</v>
      </c>
      <c r="AK64" s="149" t="str">
        <f>" "&amp;VLOOKUP($A64,[0]!Qualifier,COLUMN(AK64)/2+1)</f>
        <v xml:space="preserve"> </v>
      </c>
      <c r="AL64" s="110">
        <f t="array" ref="AL64">SUM(IF(ISBLANK('Assigned, unpublished Codes'!X$6:X$172),0,IF('Assigned, unpublished Codes'!X$6:X$172='Specif. frequency unpublished'!$A64,1,0)))</f>
        <v>0</v>
      </c>
      <c r="AM64" s="111" t="str">
        <f>" "&amp;VLOOKUP($A64,[0]!Qualifier,COLUMN(AM64)/2+1)</f>
        <v xml:space="preserve"> </v>
      </c>
    </row>
    <row r="65" spans="1:39" x14ac:dyDescent="0.35">
      <c r="A65">
        <v>60</v>
      </c>
      <c r="B65" s="110">
        <f t="array" ref="B65">SUM(IF('Codes published on the homepage'!E66:E582='Specif. frequency unpublished'!$A65,1,0))</f>
        <v>0</v>
      </c>
      <c r="C65" s="112"/>
      <c r="D65" s="110">
        <f t="array" ref="D65">SUM(IF(ISBLANK('Assigned, unpublished Codes'!G$6:G$172),0,IF('Assigned, unpublished Codes'!G$6:G$172='Specif. frequency unpublished'!$A65,1,0)))</f>
        <v>0</v>
      </c>
      <c r="F65" s="110">
        <f t="array" ref="F65">SUM(IF(ISBLANK('Assigned, unpublished Codes'!G$6:G$172),0,IF('Assigned, unpublished Codes'!G$6:G$172='Specif. frequency unpublished'!$A65,1,0)))</f>
        <v>0</v>
      </c>
      <c r="H65" s="110">
        <f t="array" ref="H65">SUM(IF(ISBLANK('Codes published on the homepage'!H$5:H$551),0,IF('Codes published on the homepage'!H$5:H$551='Specif. frequency unpublished'!$A65,1,0)))</f>
        <v>0</v>
      </c>
      <c r="J65" s="110">
        <f t="array" ref="J65">SUM(IF(ISBLANK('Codes published on the homepage'!I$5:I$551),0,IF('Codes published on the homepage'!I$5:I$551='Specif. frequency unpublished'!$A65,1,0)))</f>
        <v>0</v>
      </c>
      <c r="L65" s="110">
        <f t="array" ref="L65">SUM(IF(ISBLANK('Codes published on the homepage'!J$5:J$551),0,IF('Codes published on the homepage'!J$5:J$551='Specif. frequency unpublished'!$A65,1,0)))</f>
        <v>0</v>
      </c>
      <c r="N65" s="110">
        <f t="array" ref="N65">SUM(IF(ISBLANK('Codes published on the homepage'!K$5:K$551),0,IF('Codes published on the homepage'!K$5:K$551='Specif. frequency unpublished'!$A65,1,0)))</f>
        <v>0</v>
      </c>
      <c r="P65" s="110">
        <f t="array" ref="P65">SUM(IF(ISBLANK('Codes published on the homepage'!L$5:L$551),0,IF('Codes published on the homepage'!L$5:L$551='Specif. frequency unpublished'!$A65,1,0)))</f>
        <v>0</v>
      </c>
      <c r="R65" s="110">
        <f t="array" ref="R65">SUM(IF(ISBLANK('Codes published on the homepage'!M$5:M$551),0,IF('Codes published on the homepage'!M$5:M$551='Specif. frequency unpublished'!$A65,1,0)))</f>
        <v>0</v>
      </c>
      <c r="T65" s="110">
        <f t="array" ref="T65">SUM(IF(ISBLANK('Codes published on the homepage'!N$5:N$551),0,IF('Codes published on the homepage'!N$5:N$551='Specif. frequency unpublished'!$A65,1,0)))</f>
        <v>0</v>
      </c>
      <c r="V65" s="110">
        <f t="array" ref="V65">SUM(IF(ISBLANK('Codes published on the homepage'!O$5:O$551),0,IF('Codes published on the homepage'!O$5:O$551='Specif. frequency unpublished'!$A65,1,0)))</f>
        <v>0</v>
      </c>
      <c r="X65" s="110">
        <f t="array" ref="X65">SUM(IF(ISBLANK('Assigned, unpublished Codes'!Q$6:Q$172),0,IF('Assigned, unpublished Codes'!Q$6:Q$172='Specif. frequency unpublished'!$A65,1,0)))</f>
        <v>0</v>
      </c>
      <c r="Y65" s="97" t="str">
        <f>" "&amp;VLOOKUP($A65,[0]!Qualifier,COLUMN(Y65)/2+1)</f>
        <v xml:space="preserve"> CellDeplSelAny</v>
      </c>
      <c r="Z65" s="110">
        <f t="array" ref="Z65">SUM(IF(ISBLANK('Codes published on the homepage'!Q$5:Q$551),0,IF('Codes published on the homepage'!Q$5:Q$551='Specif. frequency unpublished'!$A65,1,0)))</f>
        <v>0</v>
      </c>
      <c r="AB65" s="110">
        <f t="array" ref="AB65">SUM(IF(ISBLANK('Codes published on the homepage'!R$5:R$551),0,IF('Codes published on the homepage'!R$5:R$551='Specif. frequency unpublished'!$A65,1,0)))</f>
        <v>0</v>
      </c>
      <c r="AD65" s="110">
        <f t="array" ref="AD65">SUM(IF(ISBLANK('Codes published on the homepage'!S$5:S$551),0,IF('Codes published on the homepage'!S$5:S$551='Specif. frequency unpublished'!$A65,1,0)))</f>
        <v>0</v>
      </c>
      <c r="AF65" s="110">
        <f t="array" ref="AF65">SUM(IF(ISBLANK('Assigned, unpublished Codes'!U$6:U$172),0,IF('Assigned, unpublished Codes'!U$6:U$172='Specif. frequency unpublished'!$A65,1,0)))</f>
        <v>0</v>
      </c>
      <c r="AH65" s="110">
        <f t="array" ref="AH65">SUM(IF(ISBLANK('Codes published on the homepage'!U$5:U$551),0,IF('Codes published on the homepage'!U$5:U$551='Specif. frequency unpublished'!$A65,1,0)))</f>
        <v>0</v>
      </c>
      <c r="AI65" s="149" t="str">
        <f>" "&amp;VLOOKUP($A65,[0]!Qualifier,COLUMN(AI65)/2+1)</f>
        <v xml:space="preserve"> </v>
      </c>
      <c r="AJ65" s="110">
        <f t="array" ref="AJ65">SUM(IF(ISBLANK('Assigned, unpublished Codes'!W$6:W$172),0,IF('Assigned, unpublished Codes'!W$6:W$172='Specif. frequency unpublished'!$A65,1,0)))</f>
        <v>0</v>
      </c>
      <c r="AK65" s="149" t="str">
        <f>" "&amp;VLOOKUP($A65,[0]!Qualifier,COLUMN(AK65)/2+1)</f>
        <v xml:space="preserve"> OvarTiss</v>
      </c>
      <c r="AL65" s="110">
        <f t="array" ref="AL65">SUM(IF(ISBLANK('Assigned, unpublished Codes'!X$6:X$172),0,IF('Assigned, unpublished Codes'!X$6:X$172='Specif. frequency unpublished'!$A65,1,0)))</f>
        <v>0</v>
      </c>
      <c r="AM65" s="111" t="str">
        <f>" "&amp;VLOOKUP($A65,[0]!Qualifier,COLUMN(AM65)/2+1)</f>
        <v xml:space="preserve"> </v>
      </c>
    </row>
    <row r="66" spans="1:39" x14ac:dyDescent="0.35">
      <c r="A66">
        <v>61</v>
      </c>
      <c r="B66" s="110">
        <f t="array" ref="B66">SUM(IF('Codes published on the homepage'!E67:E583='Specif. frequency unpublished'!$A66,1,0))</f>
        <v>0</v>
      </c>
      <c r="C66" s="112"/>
      <c r="D66" s="110">
        <f t="array" ref="D66">SUM(IF(ISBLANK('Assigned, unpublished Codes'!G$6:G$172),0,IF('Assigned, unpublished Codes'!G$6:G$172='Specif. frequency unpublished'!$A66,1,0)))</f>
        <v>0</v>
      </c>
      <c r="F66" s="110">
        <f t="array" ref="F66">SUM(IF(ISBLANK('Assigned, unpublished Codes'!G$6:G$172),0,IF('Assigned, unpublished Codes'!G$6:G$172='Specif. frequency unpublished'!$A66,1,0)))</f>
        <v>0</v>
      </c>
      <c r="H66" s="110">
        <f t="array" ref="H66">SUM(IF(ISBLANK('Codes published on the homepage'!H$5:H$551),0,IF('Codes published on the homepage'!H$5:H$551='Specif. frequency unpublished'!$A66,1,0)))</f>
        <v>0</v>
      </c>
      <c r="J66" s="110">
        <f t="array" ref="J66">SUM(IF(ISBLANK('Codes published on the homepage'!I$5:I$551),0,IF('Codes published on the homepage'!I$5:I$551='Specif. frequency unpublished'!$A66,1,0)))</f>
        <v>0</v>
      </c>
      <c r="L66" s="110">
        <f t="array" ref="L66">SUM(IF(ISBLANK('Codes published on the homepage'!J$5:J$551),0,IF('Codes published on the homepage'!J$5:J$551='Specif. frequency unpublished'!$A66,1,0)))</f>
        <v>0</v>
      </c>
      <c r="N66" s="110">
        <f t="array" ref="N66">SUM(IF(ISBLANK('Codes published on the homepage'!K$5:K$551),0,IF('Codes published on the homepage'!K$5:K$551='Specif. frequency unpublished'!$A66,1,0)))</f>
        <v>0</v>
      </c>
      <c r="P66" s="110">
        <f t="array" ref="P66">SUM(IF(ISBLANK('Codes published on the homepage'!L$5:L$551),0,IF('Codes published on the homepage'!L$5:L$551='Specif. frequency unpublished'!$A66,1,0)))</f>
        <v>0</v>
      </c>
      <c r="R66" s="110">
        <f t="array" ref="R66">SUM(IF(ISBLANK('Codes published on the homepage'!M$5:M$551),0,IF('Codes published on the homepage'!M$5:M$551='Specif. frequency unpublished'!$A66,1,0)))</f>
        <v>0</v>
      </c>
      <c r="T66" s="110">
        <f t="array" ref="T66">SUM(IF(ISBLANK('Codes published on the homepage'!N$5:N$551),0,IF('Codes published on the homepage'!N$5:N$551='Specif. frequency unpublished'!$A66,1,0)))</f>
        <v>0</v>
      </c>
      <c r="V66" s="110">
        <f t="array" ref="V66">SUM(IF(ISBLANK('Codes published on the homepage'!O$5:O$551),0,IF('Codes published on the homepage'!O$5:O$551='Specif. frequency unpublished'!$A66,1,0)))</f>
        <v>0</v>
      </c>
      <c r="X66" s="110">
        <f t="array" ref="X66">SUM(IF(ISBLANK('Assigned, unpublished Codes'!Q$6:Q$172),0,IF('Assigned, unpublished Codes'!Q$6:Q$172='Specif. frequency unpublished'!$A66,1,0)))</f>
        <v>0</v>
      </c>
      <c r="Y66" s="97" t="str">
        <f>" "&amp;VLOOKUP($A66,[0]!Qualifier,COLUMN(Y66)/2+1)</f>
        <v xml:space="preserve"> CD3depl+CD56sel</v>
      </c>
      <c r="Z66" s="110">
        <f t="array" ref="Z66">SUM(IF(ISBLANK('Codes published on the homepage'!Q$5:Q$551),0,IF('Codes published on the homepage'!Q$5:Q$551='Specif. frequency unpublished'!$A66,1,0)))</f>
        <v>0</v>
      </c>
      <c r="AB66" s="110">
        <f t="array" ref="AB66">SUM(IF(ISBLANK('Codes published on the homepage'!R$5:R$551),0,IF('Codes published on the homepage'!R$5:R$551='Specif. frequency unpublished'!$A66,1,0)))</f>
        <v>0</v>
      </c>
      <c r="AD66" s="110">
        <f t="array" ref="AD66">SUM(IF(ISBLANK('Codes published on the homepage'!S$5:S$551),0,IF('Codes published on the homepage'!S$5:S$551='Specif. frequency unpublished'!$A66,1,0)))</f>
        <v>0</v>
      </c>
      <c r="AF66" s="110">
        <f t="array" ref="AF66">SUM(IF(ISBLANK('Assigned, unpublished Codes'!U$6:U$172),0,IF('Assigned, unpublished Codes'!U$6:U$172='Specif. frequency unpublished'!$A66,1,0)))</f>
        <v>0</v>
      </c>
      <c r="AH66" s="110">
        <f t="array" ref="AH66">SUM(IF(ISBLANK('Codes published on the homepage'!U$5:U$551),0,IF('Codes published on the homepage'!U$5:U$551='Specif. frequency unpublished'!$A66,1,0)))</f>
        <v>0</v>
      </c>
      <c r="AI66" s="149" t="str">
        <f>" "&amp;VLOOKUP($A66,[0]!Qualifier,COLUMN(AI66)/2+1)</f>
        <v xml:space="preserve"> </v>
      </c>
      <c r="AJ66" s="110">
        <f t="array" ref="AJ66">SUM(IF(ISBLANK('Assigned, unpublished Codes'!W$6:W$172),0,IF('Assigned, unpublished Codes'!W$6:W$172='Specif. frequency unpublished'!$A66,1,0)))</f>
        <v>0</v>
      </c>
      <c r="AK66" s="149" t="str">
        <f>" "&amp;VLOOKUP($A66,[0]!Qualifier,COLUMN(AK66)/2+1)</f>
        <v xml:space="preserve"> Sperm</v>
      </c>
      <c r="AL66" s="110">
        <f t="array" ref="AL66">SUM(IF(ISBLANK('Assigned, unpublished Codes'!X$6:X$172),0,IF('Assigned, unpublished Codes'!X$6:X$172='Specif. frequency unpublished'!$A66,1,0)))</f>
        <v>0</v>
      </c>
      <c r="AM66" s="111" t="str">
        <f>" "&amp;VLOOKUP($A66,[0]!Qualifier,COLUMN(AM66)/2+1)</f>
        <v xml:space="preserve"> </v>
      </c>
    </row>
    <row r="67" spans="1:39" x14ac:dyDescent="0.35">
      <c r="A67">
        <v>62</v>
      </c>
      <c r="B67" s="110">
        <f t="array" ref="B67">SUM(IF('Codes published on the homepage'!E68:E584='Specif. frequency unpublished'!$A67,1,0))</f>
        <v>0</v>
      </c>
      <c r="C67" s="112"/>
      <c r="D67" s="110">
        <f t="array" ref="D67">SUM(IF(ISBLANK('Assigned, unpublished Codes'!G$6:G$172),0,IF('Assigned, unpublished Codes'!G$6:G$172='Specif. frequency unpublished'!$A67,1,0)))</f>
        <v>0</v>
      </c>
      <c r="F67" s="110">
        <f t="array" ref="F67">SUM(IF(ISBLANK('Assigned, unpublished Codes'!G$6:G$172),0,IF('Assigned, unpublished Codes'!G$6:G$172='Specif. frequency unpublished'!$A67,1,0)))</f>
        <v>0</v>
      </c>
      <c r="H67" s="110">
        <f t="array" ref="H67">SUM(IF(ISBLANK('Codes published on the homepage'!H$5:H$551),0,IF('Codes published on the homepage'!H$5:H$551='Specif. frequency unpublished'!$A67,1,0)))</f>
        <v>0</v>
      </c>
      <c r="J67" s="110">
        <f t="array" ref="J67">SUM(IF(ISBLANK('Codes published on the homepage'!I$5:I$551),0,IF('Codes published on the homepage'!I$5:I$551='Specif. frequency unpublished'!$A67,1,0)))</f>
        <v>0</v>
      </c>
      <c r="L67" s="110">
        <f t="array" ref="L67">SUM(IF(ISBLANK('Codes published on the homepage'!J$5:J$551),0,IF('Codes published on the homepage'!J$5:J$551='Specif. frequency unpublished'!$A67,1,0)))</f>
        <v>0</v>
      </c>
      <c r="N67" s="110">
        <f t="array" ref="N67">SUM(IF(ISBLANK('Codes published on the homepage'!K$5:K$551),0,IF('Codes published on the homepage'!K$5:K$551='Specif. frequency unpublished'!$A67,1,0)))</f>
        <v>0</v>
      </c>
      <c r="P67" s="110">
        <f t="array" ref="P67">SUM(IF(ISBLANK('Codes published on the homepage'!L$5:L$551),0,IF('Codes published on the homepage'!L$5:L$551='Specif. frequency unpublished'!$A67,1,0)))</f>
        <v>0</v>
      </c>
      <c r="R67" s="110">
        <f t="array" ref="R67">SUM(IF(ISBLANK('Codes published on the homepage'!M$5:M$551),0,IF('Codes published on the homepage'!M$5:M$551='Specif. frequency unpublished'!$A67,1,0)))</f>
        <v>0</v>
      </c>
      <c r="T67" s="110">
        <f t="array" ref="T67">SUM(IF(ISBLANK('Codes published on the homepage'!N$5:N$551),0,IF('Codes published on the homepage'!N$5:N$551='Specif. frequency unpublished'!$A67,1,0)))</f>
        <v>0</v>
      </c>
      <c r="V67" s="110">
        <f t="array" ref="V67">SUM(IF(ISBLANK('Codes published on the homepage'!O$5:O$551),0,IF('Codes published on the homepage'!O$5:O$551='Specif. frequency unpublished'!$A67,1,0)))</f>
        <v>0</v>
      </c>
      <c r="X67" s="110">
        <f t="array" ref="X67">SUM(IF(ISBLANK('Assigned, unpublished Codes'!Q$6:Q$172),0,IF('Assigned, unpublished Codes'!Q$6:Q$172='Specif. frequency unpublished'!$A67,1,0)))</f>
        <v>0</v>
      </c>
      <c r="Y67" s="97" t="str">
        <f>" "&amp;VLOOKUP($A67,[0]!Qualifier,COLUMN(Y67)/2+1)</f>
        <v xml:space="preserve"> </v>
      </c>
      <c r="Z67" s="110">
        <f t="array" ref="Z67">SUM(IF(ISBLANK('Codes published on the homepage'!Q$5:Q$551),0,IF('Codes published on the homepage'!Q$5:Q$551='Specif. frequency unpublished'!$A67,1,0)))</f>
        <v>0</v>
      </c>
      <c r="AB67" s="110">
        <f t="array" ref="AB67">SUM(IF(ISBLANK('Codes published on the homepage'!R$5:R$551),0,IF('Codes published on the homepage'!R$5:R$551='Specif. frequency unpublished'!$A67,1,0)))</f>
        <v>0</v>
      </c>
      <c r="AD67" s="110">
        <f t="array" ref="AD67">SUM(IF(ISBLANK('Codes published on the homepage'!S$5:S$551),0,IF('Codes published on the homepage'!S$5:S$551='Specif. frequency unpublished'!$A67,1,0)))</f>
        <v>0</v>
      </c>
      <c r="AF67" s="110">
        <f t="array" ref="AF67">SUM(IF(ISBLANK('Assigned, unpublished Codes'!U$6:U$172),0,IF('Assigned, unpublished Codes'!U$6:U$172='Specif. frequency unpublished'!$A67,1,0)))</f>
        <v>0</v>
      </c>
      <c r="AH67" s="110">
        <f t="array" ref="AH67">SUM(IF(ISBLANK('Codes published on the homepage'!U$5:U$551),0,IF('Codes published on the homepage'!U$5:U$551='Specif. frequency unpublished'!$A67,1,0)))</f>
        <v>0</v>
      </c>
      <c r="AI67" s="149" t="str">
        <f>" "&amp;VLOOKUP($A67,[0]!Qualifier,COLUMN(AI67)/2+1)</f>
        <v xml:space="preserve"> </v>
      </c>
      <c r="AJ67" s="110">
        <f t="array" ref="AJ67">SUM(IF(ISBLANK('Assigned, unpublished Codes'!W$6:W$172),0,IF('Assigned, unpublished Codes'!W$6:W$172='Specif. frequency unpublished'!$A67,1,0)))</f>
        <v>0</v>
      </c>
      <c r="AK67" s="149" t="str">
        <f>" "&amp;VLOOKUP($A67,[0]!Qualifier,COLUMN(AK67)/2+1)</f>
        <v xml:space="preserve"> Oocyte</v>
      </c>
      <c r="AL67" s="110">
        <f t="array" ref="AL67">SUM(IF(ISBLANK('Assigned, unpublished Codes'!X$6:X$172),0,IF('Assigned, unpublished Codes'!X$6:X$172='Specif. frequency unpublished'!$A67,1,0)))</f>
        <v>0</v>
      </c>
      <c r="AM67" s="111" t="str">
        <f>" "&amp;VLOOKUP($A67,[0]!Qualifier,COLUMN(AM67)/2+1)</f>
        <v xml:space="preserve"> </v>
      </c>
    </row>
    <row r="68" spans="1:39" x14ac:dyDescent="0.35">
      <c r="A68">
        <v>63</v>
      </c>
      <c r="B68" s="110">
        <f t="array" ref="B68">SUM(IF('Codes published on the homepage'!E69:E585='Specif. frequency unpublished'!$A68,1,0))</f>
        <v>0</v>
      </c>
      <c r="C68" s="112"/>
      <c r="D68" s="110">
        <f t="array" ref="D68">SUM(IF(ISBLANK('Assigned, unpublished Codes'!G$6:G$172),0,IF('Assigned, unpublished Codes'!G$6:G$172='Specif. frequency unpublished'!$A68,1,0)))</f>
        <v>0</v>
      </c>
      <c r="F68" s="110">
        <f t="array" ref="F68">SUM(IF(ISBLANK('Assigned, unpublished Codes'!G$6:G$172),0,IF('Assigned, unpublished Codes'!G$6:G$172='Specif. frequency unpublished'!$A68,1,0)))</f>
        <v>0</v>
      </c>
      <c r="H68" s="110">
        <f t="array" ref="H68">SUM(IF(ISBLANK('Codes published on the homepage'!H$5:H$551),0,IF('Codes published on the homepage'!H$5:H$551='Specif. frequency unpublished'!$A68,1,0)))</f>
        <v>0</v>
      </c>
      <c r="J68" s="110">
        <f t="array" ref="J68">SUM(IF(ISBLANK('Codes published on the homepage'!I$5:I$551),0,IF('Codes published on the homepage'!I$5:I$551='Specif. frequency unpublished'!$A68,1,0)))</f>
        <v>0</v>
      </c>
      <c r="L68" s="110">
        <f t="array" ref="L68">SUM(IF(ISBLANK('Codes published on the homepage'!J$5:J$551),0,IF('Codes published on the homepage'!J$5:J$551='Specif. frequency unpublished'!$A68,1,0)))</f>
        <v>0</v>
      </c>
      <c r="N68" s="110">
        <f t="array" ref="N68">SUM(IF(ISBLANK('Codes published on the homepage'!K$5:K$551),0,IF('Codes published on the homepage'!K$5:K$551='Specif. frequency unpublished'!$A68,1,0)))</f>
        <v>0</v>
      </c>
      <c r="P68" s="110">
        <f t="array" ref="P68">SUM(IF(ISBLANK('Codes published on the homepage'!L$5:L$551),0,IF('Codes published on the homepage'!L$5:L$551='Specif. frequency unpublished'!$A68,1,0)))</f>
        <v>0</v>
      </c>
      <c r="R68" s="110">
        <f t="array" ref="R68">SUM(IF(ISBLANK('Codes published on the homepage'!M$5:M$551),0,IF('Codes published on the homepage'!M$5:M$551='Specif. frequency unpublished'!$A68,1,0)))</f>
        <v>0</v>
      </c>
      <c r="T68" s="110">
        <f t="array" ref="T68">SUM(IF(ISBLANK('Codes published on the homepage'!N$5:N$551),0,IF('Codes published on the homepage'!N$5:N$551='Specif. frequency unpublished'!$A68,1,0)))</f>
        <v>0</v>
      </c>
      <c r="V68" s="110">
        <f t="array" ref="V68">SUM(IF(ISBLANK('Codes published on the homepage'!O$5:O$551),0,IF('Codes published on the homepage'!O$5:O$551='Specif. frequency unpublished'!$A68,1,0)))</f>
        <v>0</v>
      </c>
      <c r="X68" s="110">
        <f t="array" ref="X68">SUM(IF(ISBLANK('Assigned, unpublished Codes'!Q$6:Q$172),0,IF('Assigned, unpublished Codes'!Q$6:Q$172='Specif. frequency unpublished'!$A68,1,0)))</f>
        <v>0</v>
      </c>
      <c r="Y68" s="97" t="str">
        <f>" "&amp;VLOOKUP($A68,[0]!Qualifier,COLUMN(Y68)/2+1)</f>
        <v xml:space="preserve"> </v>
      </c>
      <c r="Z68" s="110">
        <f t="array" ref="Z68">SUM(IF(ISBLANK('Codes published on the homepage'!Q$5:Q$551),0,IF('Codes published on the homepage'!Q$5:Q$551='Specif. frequency unpublished'!$A68,1,0)))</f>
        <v>0</v>
      </c>
      <c r="AB68" s="110">
        <f t="array" ref="AB68">SUM(IF(ISBLANK('Codes published on the homepage'!R$5:R$551),0,IF('Codes published on the homepage'!R$5:R$551='Specif. frequency unpublished'!$A68,1,0)))</f>
        <v>0</v>
      </c>
      <c r="AD68" s="110">
        <f t="array" ref="AD68">SUM(IF(ISBLANK('Codes published on the homepage'!S$5:S$551),0,IF('Codes published on the homepage'!S$5:S$551='Specif. frequency unpublished'!$A68,1,0)))</f>
        <v>0</v>
      </c>
      <c r="AF68" s="110">
        <f t="array" ref="AF68">SUM(IF(ISBLANK('Assigned, unpublished Codes'!U$6:U$172),0,IF('Assigned, unpublished Codes'!U$6:U$172='Specif. frequency unpublished'!$A68,1,0)))</f>
        <v>0</v>
      </c>
      <c r="AH68" s="110">
        <f t="array" ref="AH68">SUM(IF(ISBLANK('Codes published on the homepage'!U$5:U$551),0,IF('Codes published on the homepage'!U$5:U$551='Specif. frequency unpublished'!$A68,1,0)))</f>
        <v>0</v>
      </c>
      <c r="AI68" s="149" t="str">
        <f>" "&amp;VLOOKUP($A68,[0]!Qualifier,COLUMN(AI68)/2+1)</f>
        <v xml:space="preserve"> </v>
      </c>
      <c r="AJ68" s="110">
        <f t="array" ref="AJ68">SUM(IF(ISBLANK('Assigned, unpublished Codes'!W$6:W$172),0,IF('Assigned, unpublished Codes'!W$6:W$172='Specif. frequency unpublished'!$A68,1,0)))</f>
        <v>0</v>
      </c>
      <c r="AK68" s="149" t="str">
        <f>" "&amp;VLOOKUP($A68,[0]!Qualifier,COLUMN(AK68)/2+1)</f>
        <v xml:space="preserve"> PancrIslets</v>
      </c>
      <c r="AL68" s="110">
        <f t="array" ref="AL68">SUM(IF(ISBLANK('Assigned, unpublished Codes'!X$6:X$172),0,IF('Assigned, unpublished Codes'!X$6:X$172='Specif. frequency unpublished'!$A68,1,0)))</f>
        <v>0</v>
      </c>
      <c r="AM68" s="111" t="str">
        <f>" "&amp;VLOOKUP($A68,[0]!Qualifier,COLUMN(AM68)/2+1)</f>
        <v xml:space="preserve"> </v>
      </c>
    </row>
    <row r="69" spans="1:39" x14ac:dyDescent="0.35">
      <c r="A69">
        <v>64</v>
      </c>
      <c r="B69" s="110">
        <f t="array" ref="B69">SUM(IF('Codes published on the homepage'!E70:E586='Specif. frequency unpublished'!$A69,1,0))</f>
        <v>0</v>
      </c>
      <c r="C69" s="112"/>
      <c r="D69" s="110">
        <f t="array" ref="D69">SUM(IF(ISBLANK('Assigned, unpublished Codes'!G$6:G$172),0,IF('Assigned, unpublished Codes'!G$6:G$172='Specif. frequency unpublished'!$A69,1,0)))</f>
        <v>0</v>
      </c>
      <c r="F69" s="110">
        <f t="array" ref="F69">SUM(IF(ISBLANK('Assigned, unpublished Codes'!G$6:G$172),0,IF('Assigned, unpublished Codes'!G$6:G$172='Specif. frequency unpublished'!$A69,1,0)))</f>
        <v>0</v>
      </c>
      <c r="H69" s="110">
        <f t="array" ref="H69">SUM(IF(ISBLANK('Codes published on the homepage'!H$5:H$551),0,IF('Codes published on the homepage'!H$5:H$551='Specif. frequency unpublished'!$A69,1,0)))</f>
        <v>0</v>
      </c>
      <c r="J69" s="110">
        <f t="array" ref="J69">SUM(IF(ISBLANK('Codes published on the homepage'!I$5:I$551),0,IF('Codes published on the homepage'!I$5:I$551='Specif. frequency unpublished'!$A69,1,0)))</f>
        <v>0</v>
      </c>
      <c r="L69" s="110">
        <f t="array" ref="L69">SUM(IF(ISBLANK('Codes published on the homepage'!J$5:J$551),0,IF('Codes published on the homepage'!J$5:J$551='Specif. frequency unpublished'!$A69,1,0)))</f>
        <v>0</v>
      </c>
      <c r="N69" s="110">
        <f t="array" ref="N69">SUM(IF(ISBLANK('Codes published on the homepage'!K$5:K$551),0,IF('Codes published on the homepage'!K$5:K$551='Specif. frequency unpublished'!$A69,1,0)))</f>
        <v>0</v>
      </c>
      <c r="P69" s="110">
        <f t="array" ref="P69">SUM(IF(ISBLANK('Codes published on the homepage'!L$5:L$551),0,IF('Codes published on the homepage'!L$5:L$551='Specif. frequency unpublished'!$A69,1,0)))</f>
        <v>0</v>
      </c>
      <c r="R69" s="110">
        <f t="array" ref="R69">SUM(IF(ISBLANK('Codes published on the homepage'!M$5:M$551),0,IF('Codes published on the homepage'!M$5:M$551='Specif. frequency unpublished'!$A69,1,0)))</f>
        <v>0</v>
      </c>
      <c r="T69" s="110">
        <f t="array" ref="T69">SUM(IF(ISBLANK('Codes published on the homepage'!N$5:N$551),0,IF('Codes published on the homepage'!N$5:N$551='Specif. frequency unpublished'!$A69,1,0)))</f>
        <v>0</v>
      </c>
      <c r="V69" s="110">
        <f t="array" ref="V69">SUM(IF(ISBLANK('Codes published on the homepage'!O$5:O$551),0,IF('Codes published on the homepage'!O$5:O$551='Specif. frequency unpublished'!$A69,1,0)))</f>
        <v>0</v>
      </c>
      <c r="X69" s="110">
        <f t="array" ref="X69">SUM(IF(ISBLANK('Assigned, unpublished Codes'!Q$6:Q$172),0,IF('Assigned, unpublished Codes'!Q$6:Q$172='Specif. frequency unpublished'!$A69,1,0)))</f>
        <v>0</v>
      </c>
      <c r="Z69" s="110">
        <f t="array" ref="Z69">SUM(IF(ISBLANK('Codes published on the homepage'!Q$5:Q$551),0,IF('Codes published on the homepage'!Q$5:Q$551='Specif. frequency unpublished'!$A69,1,0)))</f>
        <v>0</v>
      </c>
      <c r="AB69" s="110">
        <f t="array" ref="AB69">SUM(IF(ISBLANK('Codes published on the homepage'!R$5:R$551),0,IF('Codes published on the homepage'!R$5:R$551='Specif. frequency unpublished'!$A69,1,0)))</f>
        <v>0</v>
      </c>
      <c r="AD69" s="110">
        <f t="array" ref="AD69">SUM(IF(ISBLANK('Codes published on the homepage'!S$5:S$551),0,IF('Codes published on the homepage'!S$5:S$551='Specif. frequency unpublished'!$A69,1,0)))</f>
        <v>0</v>
      </c>
      <c r="AF69" s="110">
        <f t="array" ref="AF69">SUM(IF(ISBLANK('Assigned, unpublished Codes'!U$6:U$172),0,IF('Assigned, unpublished Codes'!U$6:U$172='Specif. frequency unpublished'!$A69,1,0)))</f>
        <v>0</v>
      </c>
      <c r="AH69" s="110">
        <f t="array" ref="AH69">SUM(IF(ISBLANK('Codes published on the homepage'!U$5:U$551),0,IF('Codes published on the homepage'!U$5:U$551='Specif. frequency unpublished'!$A69,1,0)))</f>
        <v>0</v>
      </c>
      <c r="AI69" s="149" t="str">
        <f>" "&amp;VLOOKUP($A69,[0]!Qualifier,COLUMN(AI69)/2+1)</f>
        <v xml:space="preserve"> </v>
      </c>
      <c r="AJ69" s="110">
        <f t="array" ref="AJ69">SUM(IF(ISBLANK('Assigned, unpublished Codes'!W$6:W$172),0,IF('Assigned, unpublished Codes'!W$6:W$172='Specif. frequency unpublished'!$A69,1,0)))</f>
        <v>0</v>
      </c>
      <c r="AK69" s="149" t="str">
        <f>" "&amp;VLOOKUP($A69,[0]!Qualifier,COLUMN(AK69)/2+1)</f>
        <v xml:space="preserve"> Hepatoc</v>
      </c>
      <c r="AL69" s="110">
        <f t="array" ref="AL69">SUM(IF(ISBLANK('Assigned, unpublished Codes'!X$6:X$172),0,IF('Assigned, unpublished Codes'!X$6:X$172='Specif. frequency unpublished'!$A69,1,0)))</f>
        <v>0</v>
      </c>
      <c r="AM69" s="111" t="str">
        <f>" "&amp;VLOOKUP($A69,[0]!Qualifier,COLUMN(AM69)/2+1)</f>
        <v xml:space="preserve"> </v>
      </c>
    </row>
    <row r="70" spans="1:39" x14ac:dyDescent="0.35">
      <c r="A70">
        <v>65</v>
      </c>
      <c r="B70" s="110">
        <f t="array" ref="B70">SUM(IF('Codes published on the homepage'!E71:E587='Specif. frequency unpublished'!$A70,1,0))</f>
        <v>0</v>
      </c>
      <c r="C70" s="112"/>
      <c r="D70" s="110">
        <f t="array" ref="D70">SUM(IF(ISBLANK('Assigned, unpublished Codes'!G$6:G$172),0,IF('Assigned, unpublished Codes'!G$6:G$172='Specif. frequency unpublished'!$A70,1,0)))</f>
        <v>0</v>
      </c>
      <c r="F70" s="110">
        <f t="array" ref="F70">SUM(IF(ISBLANK('Assigned, unpublished Codes'!G$6:G$172),0,IF('Assigned, unpublished Codes'!G$6:G$172='Specif. frequency unpublished'!$A70,1,0)))</f>
        <v>0</v>
      </c>
      <c r="H70" s="110">
        <f t="array" ref="H70">SUM(IF(ISBLANK('Codes published on the homepage'!H$5:H$551),0,IF('Codes published on the homepage'!H$5:H$551='Specif. frequency unpublished'!$A70,1,0)))</f>
        <v>0</v>
      </c>
      <c r="J70" s="110">
        <f t="array" ref="J70">SUM(IF(ISBLANK('Codes published on the homepage'!I$5:I$551),0,IF('Codes published on the homepage'!I$5:I$551='Specif. frequency unpublished'!$A70,1,0)))</f>
        <v>0</v>
      </c>
      <c r="L70" s="110">
        <f t="array" ref="L70">SUM(IF(ISBLANK('Codes published on the homepage'!J$5:J$551),0,IF('Codes published on the homepage'!J$5:J$551='Specif. frequency unpublished'!$A70,1,0)))</f>
        <v>0</v>
      </c>
      <c r="N70" s="110">
        <f t="array" ref="N70">SUM(IF(ISBLANK('Codes published on the homepage'!K$5:K$551),0,IF('Codes published on the homepage'!K$5:K$551='Specif. frequency unpublished'!$A70,1,0)))</f>
        <v>0</v>
      </c>
      <c r="P70" s="110">
        <f t="array" ref="P70">SUM(IF(ISBLANK('Codes published on the homepage'!L$5:L$551),0,IF('Codes published on the homepage'!L$5:L$551='Specif. frequency unpublished'!$A70,1,0)))</f>
        <v>0</v>
      </c>
      <c r="R70" s="110">
        <f t="array" ref="R70">SUM(IF(ISBLANK('Codes published on the homepage'!M$5:M$551),0,IF('Codes published on the homepage'!M$5:M$551='Specif. frequency unpublished'!$A70,1,0)))</f>
        <v>0</v>
      </c>
      <c r="T70" s="110">
        <f t="array" ref="T70">SUM(IF(ISBLANK('Codes published on the homepage'!N$5:N$551),0,IF('Codes published on the homepage'!N$5:N$551='Specif. frequency unpublished'!$A70,1,0)))</f>
        <v>0</v>
      </c>
      <c r="V70" s="110">
        <f t="array" ref="V70">SUM(IF(ISBLANK('Codes published on the homepage'!O$5:O$551),0,IF('Codes published on the homepage'!O$5:O$551='Specif. frequency unpublished'!$A70,1,0)))</f>
        <v>0</v>
      </c>
      <c r="X70" s="110">
        <f t="array" ref="X70">SUM(IF(ISBLANK('Assigned, unpublished Codes'!Q$6:Q$172),0,IF('Assigned, unpublished Codes'!Q$6:Q$172='Specif. frequency unpublished'!$A70,1,0)))</f>
        <v>0</v>
      </c>
      <c r="Z70" s="110">
        <f t="array" ref="Z70">SUM(IF(ISBLANK('Codes published on the homepage'!Q$5:Q$551),0,IF('Codes published on the homepage'!Q$5:Q$551='Specif. frequency unpublished'!$A70,1,0)))</f>
        <v>0</v>
      </c>
      <c r="AB70" s="110">
        <f t="array" ref="AB70">SUM(IF(ISBLANK('Codes published on the homepage'!R$5:R$551),0,IF('Codes published on the homepage'!R$5:R$551='Specif. frequency unpublished'!$A70,1,0)))</f>
        <v>0</v>
      </c>
      <c r="AD70" s="110">
        <f t="array" ref="AD70">SUM(IF(ISBLANK('Codes published on the homepage'!S$5:S$551),0,IF('Codes published on the homepage'!S$5:S$551='Specif. frequency unpublished'!$A70,1,0)))</f>
        <v>0</v>
      </c>
      <c r="AF70" s="110">
        <f t="array" ref="AF70">SUM(IF(ISBLANK('Codes published on the homepage'!T$5:T$551),0,IF('Codes published on the homepage'!T$5:T$551='Specif. frequency unpublished'!$A70,1,0)))</f>
        <v>0</v>
      </c>
      <c r="AH70" s="110">
        <f t="array" ref="AH70">SUM(IF(ISBLANK('Codes published on the homepage'!U$5:U$551),0,IF('Codes published on the homepage'!U$5:U$551='Specif. frequency unpublished'!$A70,1,0)))</f>
        <v>0</v>
      </c>
      <c r="AI70" s="149" t="str">
        <f>" "&amp;VLOOKUP($A70,[0]!Qualifier,COLUMN(AI70)/2+1)</f>
        <v xml:space="preserve"> </v>
      </c>
      <c r="AJ70" s="110">
        <f t="array" ref="AJ70">SUM(IF(ISBLANK('Assigned, unpublished Codes'!W$6:W$172),0,IF('Assigned, unpublished Codes'!W$6:W$172='Specif. frequency unpublished'!$A70,1,0)))</f>
        <v>0</v>
      </c>
      <c r="AK70" s="149" t="str">
        <f>" "&amp;VLOOKUP($A70,[0]!Qualifier,COLUMN(AK70)/2+1)</f>
        <v xml:space="preserve"> </v>
      </c>
      <c r="AL70" s="110">
        <f t="array" ref="AL70">SUM(IF(ISBLANK('Assigned, unpublished Codes'!X$6:X$172),0,IF('Assigned, unpublished Codes'!X$6:X$172='Specif. frequency unpublished'!$A70,1,0)))</f>
        <v>0</v>
      </c>
      <c r="AM70" s="111" t="str">
        <f>" "&amp;VLOOKUP($A70,[0]!Qualifier,COLUMN(AM70)/2+1)</f>
        <v xml:space="preserve"> </v>
      </c>
    </row>
    <row r="71" spans="1:39" x14ac:dyDescent="0.35">
      <c r="A71">
        <v>66</v>
      </c>
      <c r="B71" s="110">
        <f t="array" ref="B71">SUM(IF('Codes published on the homepage'!E72:E588='Specif. frequency unpublished'!$A71,1,0))</f>
        <v>0</v>
      </c>
      <c r="C71" s="112"/>
      <c r="D71" s="110">
        <f t="array" ref="D71">SUM(IF(ISBLANK('Assigned, unpublished Codes'!G$6:G$172),0,IF('Assigned, unpublished Codes'!G$6:G$172='Specif. frequency unpublished'!$A71,1,0)))</f>
        <v>0</v>
      </c>
      <c r="F71" s="110">
        <f t="array" ref="F71">SUM(IF(ISBLANK('Assigned, unpublished Codes'!G$6:G$172),0,IF('Assigned, unpublished Codes'!G$6:G$172='Specif. frequency unpublished'!$A71,1,0)))</f>
        <v>0</v>
      </c>
      <c r="H71" s="110">
        <f t="array" ref="H71">SUM(IF(ISBLANK('Codes published on the homepage'!H$5:H$551),0,IF('Codes published on the homepage'!H$5:H$551='Specif. frequency unpublished'!$A71,1,0)))</f>
        <v>0</v>
      </c>
      <c r="J71" s="110">
        <f t="array" ref="J71">SUM(IF(ISBLANK('Codes published on the homepage'!I$5:I$551),0,IF('Codes published on the homepage'!I$5:I$551='Specif. frequency unpublished'!$A71,1,0)))</f>
        <v>0</v>
      </c>
      <c r="L71" s="110">
        <f t="array" ref="L71">SUM(IF(ISBLANK('Codes published on the homepage'!J$5:J$551),0,IF('Codes published on the homepage'!J$5:J$551='Specif. frequency unpublished'!$A71,1,0)))</f>
        <v>0</v>
      </c>
      <c r="N71" s="110">
        <f t="array" ref="N71">SUM(IF(ISBLANK('Codes published on the homepage'!K$5:K$551),0,IF('Codes published on the homepage'!K$5:K$551='Specif. frequency unpublished'!$A71,1,0)))</f>
        <v>0</v>
      </c>
      <c r="P71" s="110">
        <f t="array" ref="P71">SUM(IF(ISBLANK('Codes published on the homepage'!L$5:L$551),0,IF('Codes published on the homepage'!L$5:L$551='Specif. frequency unpublished'!$A71,1,0)))</f>
        <v>0</v>
      </c>
      <c r="R71" s="110">
        <f t="array" ref="R71">SUM(IF(ISBLANK('Codes published on the homepage'!M$5:M$551),0,IF('Codes published on the homepage'!M$5:M$551='Specif. frequency unpublished'!$A71,1,0)))</f>
        <v>0</v>
      </c>
      <c r="T71" s="110">
        <f t="array" ref="T71">SUM(IF(ISBLANK('Codes published on the homepage'!N$5:N$551),0,IF('Codes published on the homepage'!N$5:N$551='Specif. frequency unpublished'!$A71,1,0)))</f>
        <v>0</v>
      </c>
      <c r="V71" s="110">
        <f t="array" ref="V71">SUM(IF(ISBLANK('Codes published on the homepage'!O$5:O$551),0,IF('Codes published on the homepage'!O$5:O$551='Specif. frequency unpublished'!$A71,1,0)))</f>
        <v>0</v>
      </c>
      <c r="X71" s="110">
        <f t="array" ref="X71">SUM(IF(ISBLANK('Assigned, unpublished Codes'!Q$6:Q$172),0,IF('Assigned, unpublished Codes'!Q$6:Q$172='Specif. frequency unpublished'!$A71,1,0)))</f>
        <v>0</v>
      </c>
      <c r="Z71" s="110">
        <f t="array" ref="Z71">SUM(IF(ISBLANK('Codes published on the homepage'!Q$5:Q$551),0,IF('Codes published on the homepage'!Q$5:Q$551='Specif. frequency unpublished'!$A71,1,0)))</f>
        <v>0</v>
      </c>
      <c r="AB71" s="110">
        <f t="array" ref="AB71">SUM(IF(ISBLANK('Codes published on the homepage'!R$5:R$551),0,IF('Codes published on the homepage'!R$5:R$551='Specif. frequency unpublished'!$A71,1,0)))</f>
        <v>0</v>
      </c>
      <c r="AD71" s="110">
        <f t="array" ref="AD71">SUM(IF(ISBLANK('Codes published on the homepage'!S$5:S$551),0,IF('Codes published on the homepage'!S$5:S$551='Specif. frequency unpublished'!$A71,1,0)))</f>
        <v>0</v>
      </c>
      <c r="AF71" s="110">
        <f t="array" ref="AF71">SUM(IF(ISBLANK('Codes published on the homepage'!T$5:T$551),0,IF('Codes published on the homepage'!T$5:T$551='Specif. frequency unpublished'!$A71,1,0)))</f>
        <v>0</v>
      </c>
      <c r="AH71" s="110">
        <f t="array" ref="AH71">SUM(IF(ISBLANK('Codes published on the homepage'!U$5:U$551),0,IF('Codes published on the homepage'!U$5:U$551='Specif. frequency unpublished'!$A71,1,0)))</f>
        <v>0</v>
      </c>
      <c r="AI71" s="149" t="str">
        <f>" "&amp;VLOOKUP($A71,[0]!Qualifier,COLUMN(AI71)/2+1)</f>
        <v xml:space="preserve"> </v>
      </c>
      <c r="AJ71" s="110">
        <f t="array" ref="AJ71">SUM(IF(ISBLANK('Assigned, unpublished Codes'!W$6:W$172),0,IF('Assigned, unpublished Codes'!W$6:W$172='Specif. frequency unpublished'!$A71,1,0)))</f>
        <v>0</v>
      </c>
      <c r="AK71" s="149" t="str">
        <f>" "&amp;VLOOKUP($A71,[0]!Qualifier,COLUMN(AK71)/2+1)</f>
        <v xml:space="preserve"> </v>
      </c>
      <c r="AL71" s="110">
        <f t="array" ref="AL71">SUM(IF(ISBLANK('Assigned, unpublished Codes'!X$6:X$172),0,IF('Assigned, unpublished Codes'!X$6:X$172='Specif. frequency unpublished'!$A71,1,0)))</f>
        <v>0</v>
      </c>
      <c r="AM71" s="111" t="str">
        <f>" "&amp;VLOOKUP($A71,[0]!Qualifier,COLUMN(AM71)/2+1)</f>
        <v xml:space="preserve"> </v>
      </c>
    </row>
    <row r="72" spans="1:39" x14ac:dyDescent="0.35">
      <c r="A72">
        <v>67</v>
      </c>
      <c r="B72" s="110">
        <f t="array" ref="B72">SUM(IF('Codes published on the homepage'!E73:E589='Specif. frequency unpublished'!$A72,1,0))</f>
        <v>0</v>
      </c>
      <c r="C72" s="112"/>
      <c r="D72" s="110">
        <f t="array" ref="D72">SUM(IF(ISBLANK('Assigned, unpublished Codes'!G$6:G$172),0,IF('Assigned, unpublished Codes'!G$6:G$172='Specif. frequency unpublished'!$A72,1,0)))</f>
        <v>0</v>
      </c>
      <c r="F72" s="110">
        <f t="array" ref="F72">SUM(IF(ISBLANK('Assigned, unpublished Codes'!G$6:G$172),0,IF('Assigned, unpublished Codes'!G$6:G$172='Specif. frequency unpublished'!$A72,1,0)))</f>
        <v>0</v>
      </c>
      <c r="H72" s="110">
        <f t="array" ref="H72">SUM(IF(ISBLANK('Codes published on the homepage'!H$5:H$551),0,IF('Codes published on the homepage'!H$5:H$551='Specif. frequency unpublished'!$A72,1,0)))</f>
        <v>0</v>
      </c>
      <c r="J72" s="110">
        <f t="array" ref="J72">SUM(IF(ISBLANK('Codes published on the homepage'!I$5:I$551),0,IF('Codes published on the homepage'!I$5:I$551='Specif. frequency unpublished'!$A72,1,0)))</f>
        <v>0</v>
      </c>
      <c r="L72" s="110">
        <f t="array" ref="L72">SUM(IF(ISBLANK('Codes published on the homepage'!J$5:J$551),0,IF('Codes published on the homepage'!J$5:J$551='Specif. frequency unpublished'!$A72,1,0)))</f>
        <v>0</v>
      </c>
      <c r="N72" s="110">
        <f t="array" ref="N72">SUM(IF(ISBLANK('Codes published on the homepage'!K$5:K$551),0,IF('Codes published on the homepage'!K$5:K$551='Specif. frequency unpublished'!$A72,1,0)))</f>
        <v>0</v>
      </c>
      <c r="P72" s="110">
        <f t="array" ref="P72">SUM(IF(ISBLANK('Codes published on the homepage'!L$5:L$551),0,IF('Codes published on the homepage'!L$5:L$551='Specif. frequency unpublished'!$A72,1,0)))</f>
        <v>0</v>
      </c>
      <c r="R72" s="110">
        <f t="array" ref="R72">SUM(IF(ISBLANK('Codes published on the homepage'!M$5:M$551),0,IF('Codes published on the homepage'!M$5:M$551='Specif. frequency unpublished'!$A72,1,0)))</f>
        <v>0</v>
      </c>
      <c r="T72" s="110">
        <f t="array" ref="T72">SUM(IF(ISBLANK('Codes published on the homepage'!N$5:N$551),0,IF('Codes published on the homepage'!N$5:N$551='Specif. frequency unpublished'!$A72,1,0)))</f>
        <v>0</v>
      </c>
      <c r="V72" s="110">
        <f t="array" ref="V72">SUM(IF(ISBLANK('Codes published on the homepage'!O$5:O$551),0,IF('Codes published on the homepage'!O$5:O$551='Specif. frequency unpublished'!$A72,1,0)))</f>
        <v>0</v>
      </c>
      <c r="X72" s="110">
        <f t="array" ref="X72">SUM(IF(ISBLANK('Assigned, unpublished Codes'!Q$6:Q$172),0,IF('Assigned, unpublished Codes'!Q$6:Q$172='Specif. frequency unpublished'!$A72,1,0)))</f>
        <v>0</v>
      </c>
      <c r="Z72" s="110">
        <f t="array" ref="Z72">SUM(IF(ISBLANK('Codes published on the homepage'!Q$5:Q$551),0,IF('Codes published on the homepage'!Q$5:Q$551='Specif. frequency unpublished'!$A72,1,0)))</f>
        <v>0</v>
      </c>
      <c r="AB72" s="110">
        <f t="array" ref="AB72">SUM(IF(ISBLANK('Codes published on the homepage'!R$5:R$551),0,IF('Codes published on the homepage'!R$5:R$551='Specif. frequency unpublished'!$A72,1,0)))</f>
        <v>0</v>
      </c>
      <c r="AD72" s="110">
        <f t="array" ref="AD72">SUM(IF(ISBLANK('Codes published on the homepage'!S$5:S$551),0,IF('Codes published on the homepage'!S$5:S$551='Specif. frequency unpublished'!$A72,1,0)))</f>
        <v>0</v>
      </c>
      <c r="AF72" s="110">
        <f t="array" ref="AF72">SUM(IF(ISBLANK('Codes published on the homepage'!T$5:T$551),0,IF('Codes published on the homepage'!T$5:T$551='Specif. frequency unpublished'!$A72,1,0)))</f>
        <v>0</v>
      </c>
      <c r="AH72" s="110">
        <f t="array" ref="AH72">SUM(IF(ISBLANK('Codes published on the homepage'!U$5:U$551),0,IF('Codes published on the homepage'!U$5:U$551='Specif. frequency unpublished'!$A72,1,0)))</f>
        <v>0</v>
      </c>
      <c r="AI72" s="149" t="str">
        <f>" "&amp;VLOOKUP($A72,[0]!Qualifier,COLUMN(AI72)/2+1)</f>
        <v xml:space="preserve"> </v>
      </c>
      <c r="AJ72" s="110">
        <f t="array" ref="AJ72">SUM(IF(ISBLANK('Assigned, unpublished Codes'!W$6:W$172),0,IF('Assigned, unpublished Codes'!W$6:W$172='Specif. frequency unpublished'!$A72,1,0)))</f>
        <v>0</v>
      </c>
      <c r="AK72" s="149" t="str">
        <f>" "&amp;VLOOKUP($A72,[0]!Qualifier,COLUMN(AK72)/2+1)</f>
        <v xml:space="preserve"> </v>
      </c>
      <c r="AL72" s="110">
        <f t="array" ref="AL72">SUM(IF(ISBLANK('Assigned, unpublished Codes'!X$6:X$172),0,IF('Assigned, unpublished Codes'!X$6:X$172='Specif. frequency unpublished'!$A72,1,0)))</f>
        <v>0</v>
      </c>
      <c r="AM72" s="111" t="str">
        <f>" "&amp;VLOOKUP($A72,[0]!Qualifier,COLUMN(AM72)/2+1)</f>
        <v xml:space="preserve"> </v>
      </c>
    </row>
    <row r="73" spans="1:39" x14ac:dyDescent="0.35">
      <c r="A73">
        <v>68</v>
      </c>
      <c r="B73" s="110">
        <f t="array" ref="B73">SUM(IF('Codes published on the homepage'!E74:E590='Specif. frequency unpublished'!$A73,1,0))</f>
        <v>0</v>
      </c>
      <c r="C73" s="112"/>
      <c r="D73" s="110">
        <f t="array" ref="D73">SUM(IF(ISBLANK('Assigned, unpublished Codes'!G$6:G$172),0,IF('Assigned, unpublished Codes'!G$6:G$172='Specif. frequency unpublished'!$A73,1,0)))</f>
        <v>0</v>
      </c>
      <c r="F73" s="110">
        <f t="array" ref="F73">SUM(IF(ISBLANK('Assigned, unpublished Codes'!G$6:G$172),0,IF('Assigned, unpublished Codes'!G$6:G$172='Specif. frequency unpublished'!$A73,1,0)))</f>
        <v>0</v>
      </c>
      <c r="H73" s="110">
        <f t="array" ref="H73">SUM(IF(ISBLANK('Codes published on the homepage'!H$5:H$551),0,IF('Codes published on the homepage'!H$5:H$551='Specif. frequency unpublished'!$A73,1,0)))</f>
        <v>0</v>
      </c>
      <c r="J73" s="110">
        <f t="array" ref="J73">SUM(IF(ISBLANK('Codes published on the homepage'!I$5:I$551),0,IF('Codes published on the homepage'!I$5:I$551='Specif. frequency unpublished'!$A73,1,0)))</f>
        <v>0</v>
      </c>
      <c r="L73" s="110">
        <f t="array" ref="L73">SUM(IF(ISBLANK('Codes published on the homepage'!J$5:J$551),0,IF('Codes published on the homepage'!J$5:J$551='Specif. frequency unpublished'!$A73,1,0)))</f>
        <v>0</v>
      </c>
      <c r="N73" s="110">
        <f t="array" ref="N73">SUM(IF(ISBLANK('Codes published on the homepage'!K$5:K$551),0,IF('Codes published on the homepage'!K$5:K$551='Specif. frequency unpublished'!$A73,1,0)))</f>
        <v>0</v>
      </c>
      <c r="P73" s="110">
        <f t="array" ref="P73">SUM(IF(ISBLANK('Codes published on the homepage'!L$5:L$551),0,IF('Codes published on the homepage'!L$5:L$551='Specif. frequency unpublished'!$A73,1,0)))</f>
        <v>0</v>
      </c>
      <c r="R73" s="110">
        <f t="array" ref="R73">SUM(IF(ISBLANK('Codes published on the homepage'!M$5:M$551),0,IF('Codes published on the homepage'!M$5:M$551='Specif. frequency unpublished'!$A73,1,0)))</f>
        <v>0</v>
      </c>
      <c r="T73" s="110">
        <f t="array" ref="T73">SUM(IF(ISBLANK('Codes published on the homepage'!N$5:N$551),0,IF('Codes published on the homepage'!N$5:N$551='Specif. frequency unpublished'!$A73,1,0)))</f>
        <v>0</v>
      </c>
      <c r="V73" s="110">
        <f t="array" ref="V73">SUM(IF(ISBLANK('Codes published on the homepage'!O$5:O$551),0,IF('Codes published on the homepage'!O$5:O$551='Specif. frequency unpublished'!$A73,1,0)))</f>
        <v>0</v>
      </c>
      <c r="X73" s="110">
        <f t="array" ref="X73">SUM(IF(ISBLANK('Assigned, unpublished Codes'!Q$6:Q$172),0,IF('Assigned, unpublished Codes'!Q$6:Q$172='Specif. frequency unpublished'!$A73,1,0)))</f>
        <v>0</v>
      </c>
      <c r="Z73" s="110">
        <f t="array" ref="Z73">SUM(IF(ISBLANK('Codes published on the homepage'!Q$5:Q$551),0,IF('Codes published on the homepage'!Q$5:Q$551='Specif. frequency unpublished'!$A73,1,0)))</f>
        <v>0</v>
      </c>
      <c r="AB73" s="110">
        <f t="array" ref="AB73">SUM(IF(ISBLANK('Codes published on the homepage'!R$5:R$551),0,IF('Codes published on the homepage'!R$5:R$551='Specif. frequency unpublished'!$A73,1,0)))</f>
        <v>0</v>
      </c>
      <c r="AD73" s="110">
        <f t="array" ref="AD73">SUM(IF(ISBLANK('Codes published on the homepage'!S$5:S$551),0,IF('Codes published on the homepage'!S$5:S$551='Specif. frequency unpublished'!$A73,1,0)))</f>
        <v>0</v>
      </c>
      <c r="AF73" s="110">
        <f t="array" ref="AF73">SUM(IF(ISBLANK('Codes published on the homepage'!T$5:T$551),0,IF('Codes published on the homepage'!T$5:T$551='Specif. frequency unpublished'!$A73,1,0)))</f>
        <v>0</v>
      </c>
      <c r="AH73" s="110">
        <f t="array" ref="AH73">SUM(IF(ISBLANK('Codes published on the homepage'!U$5:U$551),0,IF('Codes published on the homepage'!U$5:U$551='Specif. frequency unpublished'!$A73,1,0)))</f>
        <v>0</v>
      </c>
      <c r="AI73" s="149" t="str">
        <f>" "&amp;VLOOKUP($A73,[0]!Qualifier,COLUMN(AI73)/2+1)</f>
        <v xml:space="preserve"> </v>
      </c>
      <c r="AJ73" s="110">
        <f t="array" ref="AJ73">SUM(IF(ISBLANK('Assigned, unpublished Codes'!W$6:W$172),0,IF('Assigned, unpublished Codes'!W$6:W$172='Specif. frequency unpublished'!$A73,1,0)))</f>
        <v>0</v>
      </c>
      <c r="AK73" s="149" t="str">
        <f>" "&amp;VLOOKUP($A73,[0]!Qualifier,COLUMN(AK73)/2+1)</f>
        <v xml:space="preserve"> </v>
      </c>
      <c r="AL73" s="110">
        <f t="array" ref="AL73">SUM(IF(ISBLANK('Assigned, unpublished Codes'!X$6:X$172),0,IF('Assigned, unpublished Codes'!X$6:X$172='Specif. frequency unpublished'!$A73,1,0)))</f>
        <v>0</v>
      </c>
      <c r="AM73" s="111" t="str">
        <f>" "&amp;VLOOKUP($A73,[0]!Qualifier,COLUMN(AM73)/2+1)</f>
        <v xml:space="preserve"> </v>
      </c>
    </row>
    <row r="74" spans="1:39" x14ac:dyDescent="0.35">
      <c r="A74">
        <v>69</v>
      </c>
      <c r="B74" s="110">
        <f t="array" ref="B74">SUM(IF('Codes published on the homepage'!E75:E591='Specif. frequency unpublished'!$A74,1,0))</f>
        <v>0</v>
      </c>
      <c r="C74" s="112"/>
      <c r="D74" s="110">
        <f t="array" ref="D74">SUM(IF(ISBLANK('Assigned, unpublished Codes'!G$6:G$172),0,IF('Assigned, unpublished Codes'!G$6:G$172='Specif. frequency unpublished'!$A74,1,0)))</f>
        <v>0</v>
      </c>
      <c r="F74" s="110">
        <f t="array" ref="F74">SUM(IF(ISBLANK('Assigned, unpublished Codes'!G$6:G$172),0,IF('Assigned, unpublished Codes'!G$6:G$172='Specif. frequency unpublished'!$A74,1,0)))</f>
        <v>0</v>
      </c>
      <c r="H74" s="110">
        <f t="array" ref="H74">SUM(IF(ISBLANK('Codes published on the homepage'!H$5:H$551),0,IF('Codes published on the homepage'!H$5:H$551='Specif. frequency unpublished'!$A74,1,0)))</f>
        <v>0</v>
      </c>
      <c r="J74" s="110">
        <f t="array" ref="J74">SUM(IF(ISBLANK('Codes published on the homepage'!I$5:I$551),0,IF('Codes published on the homepage'!I$5:I$551='Specif. frequency unpublished'!$A74,1,0)))</f>
        <v>0</v>
      </c>
      <c r="L74" s="110">
        <f t="array" ref="L74">SUM(IF(ISBLANK('Codes published on the homepage'!J$5:J$551),0,IF('Codes published on the homepage'!J$5:J$551='Specif. frequency unpublished'!$A74,1,0)))</f>
        <v>0</v>
      </c>
      <c r="N74" s="110">
        <f t="array" ref="N74">SUM(IF(ISBLANK('Codes published on the homepage'!K$5:K$551),0,IF('Codes published on the homepage'!K$5:K$551='Specif. frequency unpublished'!$A74,1,0)))</f>
        <v>0</v>
      </c>
      <c r="P74" s="110">
        <f t="array" ref="P74">SUM(IF(ISBLANK('Codes published on the homepage'!L$5:L$551),0,IF('Codes published on the homepage'!L$5:L$551='Specif. frequency unpublished'!$A74,1,0)))</f>
        <v>0</v>
      </c>
      <c r="R74" s="110">
        <f t="array" ref="R74">SUM(IF(ISBLANK('Codes published on the homepage'!M$5:M$551),0,IF('Codes published on the homepage'!M$5:M$551='Specif. frequency unpublished'!$A74,1,0)))</f>
        <v>0</v>
      </c>
      <c r="T74" s="110">
        <f t="array" ref="T74">SUM(IF(ISBLANK('Codes published on the homepage'!N$5:N$551),0,IF('Codes published on the homepage'!N$5:N$551='Specif. frequency unpublished'!$A74,1,0)))</f>
        <v>0</v>
      </c>
      <c r="V74" s="110">
        <f t="array" ref="V74">SUM(IF(ISBLANK('Codes published on the homepage'!O$5:O$551),0,IF('Codes published on the homepage'!O$5:O$551='Specif. frequency unpublished'!$A74,1,0)))</f>
        <v>0</v>
      </c>
      <c r="X74" s="110">
        <f t="array" ref="X74">SUM(IF(ISBLANK('Assigned, unpublished Codes'!Q$6:Q$172),0,IF('Assigned, unpublished Codes'!Q$6:Q$172='Specif. frequency unpublished'!$A74,1,0)))</f>
        <v>0</v>
      </c>
      <c r="Z74" s="110">
        <f t="array" ref="Z74">SUM(IF(ISBLANK('Codes published on the homepage'!Q$5:Q$551),0,IF('Codes published on the homepage'!Q$5:Q$551='Specif. frequency unpublished'!$A74,1,0)))</f>
        <v>0</v>
      </c>
      <c r="AB74" s="110">
        <f t="array" ref="AB74">SUM(IF(ISBLANK('Codes published on the homepage'!R$5:R$551),0,IF('Codes published on the homepage'!R$5:R$551='Specif. frequency unpublished'!$A74,1,0)))</f>
        <v>0</v>
      </c>
      <c r="AD74" s="110">
        <f t="array" ref="AD74">SUM(IF(ISBLANK('Codes published on the homepage'!S$5:S$551),0,IF('Codes published on the homepage'!S$5:S$551='Specif. frequency unpublished'!$A74,1,0)))</f>
        <v>0</v>
      </c>
      <c r="AF74" s="110">
        <f t="array" ref="AF74">SUM(IF(ISBLANK('Codes published on the homepage'!T$5:T$551),0,IF('Codes published on the homepage'!T$5:T$551='Specif. frequency unpublished'!$A74,1,0)))</f>
        <v>0</v>
      </c>
      <c r="AH74" s="110">
        <f t="array" ref="AH74">SUM(IF(ISBLANK('Codes published on the homepage'!U$5:U$551),0,IF('Codes published on the homepage'!U$5:U$551='Specif. frequency unpublished'!$A74,1,0)))</f>
        <v>0</v>
      </c>
      <c r="AI74" s="149" t="str">
        <f>" "&amp;VLOOKUP($A74,[0]!Qualifier,COLUMN(AI74)/2+1)</f>
        <v xml:space="preserve"> </v>
      </c>
      <c r="AJ74" s="110">
        <f t="array" ref="AJ74">SUM(IF(ISBLANK('Assigned, unpublished Codes'!W$6:W$172),0,IF('Assigned, unpublished Codes'!W$6:W$172='Specif. frequency unpublished'!$A74,1,0)))</f>
        <v>0</v>
      </c>
      <c r="AK74" s="149" t="str">
        <f>" "&amp;VLOOKUP($A74,[0]!Qualifier,COLUMN(AK74)/2+1)</f>
        <v xml:space="preserve"> </v>
      </c>
      <c r="AL74" s="110">
        <f t="array" ref="AL74">SUM(IF(ISBLANK('Assigned, unpublished Codes'!X$6:X$172),0,IF('Assigned, unpublished Codes'!X$6:X$172='Specif. frequency unpublished'!$A74,1,0)))</f>
        <v>0</v>
      </c>
      <c r="AM74" s="111" t="str">
        <f>" "&amp;VLOOKUP($A74,[0]!Qualifier,COLUMN(AM74)/2+1)</f>
        <v xml:space="preserve"> </v>
      </c>
    </row>
    <row r="75" spans="1:39" x14ac:dyDescent="0.35">
      <c r="A75">
        <v>70</v>
      </c>
      <c r="B75" s="110">
        <f t="array" ref="B75">SUM(IF('Codes published on the homepage'!E76:E592='Specif. frequency unpublished'!$A75,1,0))</f>
        <v>0</v>
      </c>
      <c r="C75" s="112"/>
      <c r="D75" s="110">
        <f t="array" ref="D75">SUM(IF(ISBLANK('Assigned, unpublished Codes'!G$6:G$172),0,IF('Assigned, unpublished Codes'!G$6:G$172='Specif. frequency unpublished'!$A75,1,0)))</f>
        <v>0</v>
      </c>
      <c r="F75" s="110">
        <f t="array" ref="F75">SUM(IF(ISBLANK('Assigned, unpublished Codes'!G$6:G$172),0,IF('Assigned, unpublished Codes'!G$6:G$172='Specif. frequency unpublished'!$A75,1,0)))</f>
        <v>0</v>
      </c>
      <c r="H75" s="110">
        <f t="array" ref="H75">SUM(IF(ISBLANK('Codes published on the homepage'!H$5:H$551),0,IF('Codes published on the homepage'!H$5:H$551='Specif. frequency unpublished'!$A75,1,0)))</f>
        <v>0</v>
      </c>
      <c r="J75" s="110">
        <f t="array" ref="J75">SUM(IF(ISBLANK('Codes published on the homepage'!I$5:I$551),0,IF('Codes published on the homepage'!I$5:I$551='Specif. frequency unpublished'!$A75,1,0)))</f>
        <v>0</v>
      </c>
      <c r="L75" s="110">
        <f t="array" ref="L75">SUM(IF(ISBLANK('Codes published on the homepage'!J$5:J$551),0,IF('Codes published on the homepage'!J$5:J$551='Specif. frequency unpublished'!$A75,1,0)))</f>
        <v>0</v>
      </c>
      <c r="N75" s="110">
        <f t="array" ref="N75">SUM(IF(ISBLANK('Codes published on the homepage'!K$5:K$551),0,IF('Codes published on the homepage'!K$5:K$551='Specif. frequency unpublished'!$A75,1,0)))</f>
        <v>0</v>
      </c>
      <c r="P75" s="110">
        <f t="array" ref="P75">SUM(IF(ISBLANK('Codes published on the homepage'!L$5:L$551),0,IF('Codes published on the homepage'!L$5:L$551='Specif. frequency unpublished'!$A75,1,0)))</f>
        <v>0</v>
      </c>
      <c r="R75" s="110">
        <f t="array" ref="R75">SUM(IF(ISBLANK('Codes published on the homepage'!M$5:M$551),0,IF('Codes published on the homepage'!M$5:M$551='Specif. frequency unpublished'!$A75,1,0)))</f>
        <v>0</v>
      </c>
      <c r="T75" s="110">
        <f t="array" ref="T75">SUM(IF(ISBLANK('Codes published on the homepage'!N$5:N$551),0,IF('Codes published on the homepage'!N$5:N$551='Specif. frequency unpublished'!$A75,1,0)))</f>
        <v>0</v>
      </c>
      <c r="V75" s="110">
        <f t="array" ref="V75">SUM(IF(ISBLANK('Codes published on the homepage'!O$5:O$551),0,IF('Codes published on the homepage'!O$5:O$551='Specif. frequency unpublished'!$A75,1,0)))</f>
        <v>0</v>
      </c>
      <c r="X75" s="110">
        <f t="array" ref="X75">SUM(IF(ISBLANK('Assigned, unpublished Codes'!Q$6:Q$172),0,IF('Assigned, unpublished Codes'!Q$6:Q$172='Specif. frequency unpublished'!$A75,1,0)))</f>
        <v>0</v>
      </c>
      <c r="Z75" s="110">
        <f t="array" ref="Z75">SUM(IF(ISBLANK('Codes published on the homepage'!Q$5:Q$551),0,IF('Codes published on the homepage'!Q$5:Q$551='Specif. frequency unpublished'!$A75,1,0)))</f>
        <v>0</v>
      </c>
      <c r="AB75" s="110">
        <f t="array" ref="AB75">SUM(IF(ISBLANK('Codes published on the homepage'!R$5:R$551),0,IF('Codes published on the homepage'!R$5:R$551='Specif. frequency unpublished'!$A75,1,0)))</f>
        <v>0</v>
      </c>
      <c r="AD75" s="110">
        <f t="array" ref="AD75">SUM(IF(ISBLANK('Codes published on the homepage'!S$5:S$551),0,IF('Codes published on the homepage'!S$5:S$551='Specif. frequency unpublished'!$A75,1,0)))</f>
        <v>0</v>
      </c>
      <c r="AF75" s="110">
        <f t="array" ref="AF75">SUM(IF(ISBLANK('Codes published on the homepage'!T$5:T$551),0,IF('Codes published on the homepage'!T$5:T$551='Specif. frequency unpublished'!$A75,1,0)))</f>
        <v>0</v>
      </c>
      <c r="AH75" s="110">
        <f t="array" ref="AH75">SUM(IF(ISBLANK('Codes published on the homepage'!U$5:U$551),0,IF('Codes published on the homepage'!U$5:U$551='Specif. frequency unpublished'!$A75,1,0)))</f>
        <v>0</v>
      </c>
      <c r="AI75" s="149" t="str">
        <f>" "&amp;VLOOKUP($A75,[0]!Qualifier,COLUMN(AI75)/2+1)</f>
        <v xml:space="preserve"> </v>
      </c>
      <c r="AJ75" s="110">
        <f t="array" ref="AJ75">SUM(IF(ISBLANK('Assigned, unpublished Codes'!W$6:W$172),0,IF('Assigned, unpublished Codes'!W$6:W$172='Specif. frequency unpublished'!$A75,1,0)))</f>
        <v>0</v>
      </c>
      <c r="AK75" s="149" t="str">
        <f>" "&amp;VLOOKUP($A75,[0]!Qualifier,COLUMN(AK75)/2+1)</f>
        <v xml:space="preserve"> </v>
      </c>
      <c r="AL75" s="110">
        <f t="array" ref="AL75">SUM(IF(ISBLANK('Assigned, unpublished Codes'!X$6:X$172),0,IF('Assigned, unpublished Codes'!X$6:X$172='Specif. frequency unpublished'!$A75,1,0)))</f>
        <v>0</v>
      </c>
      <c r="AM75" s="111" t="str">
        <f>" "&amp;VLOOKUP($A75,[0]!Qualifier,COLUMN(AM75)/2+1)</f>
        <v xml:space="preserve"> </v>
      </c>
    </row>
    <row r="76" spans="1:39" x14ac:dyDescent="0.35">
      <c r="A76">
        <v>71</v>
      </c>
      <c r="B76" s="110">
        <f t="array" ref="B76">SUM(IF('Codes published on the homepage'!E77:E593='Specif. frequency unpublished'!$A76,1,0))</f>
        <v>0</v>
      </c>
      <c r="C76" s="112"/>
      <c r="D76" s="110">
        <f t="array" ref="D76">SUM(IF(ISBLANK('Assigned, unpublished Codes'!G$6:G$172),0,IF('Assigned, unpublished Codes'!G$6:G$172='Specif. frequency unpublished'!$A76,1,0)))</f>
        <v>0</v>
      </c>
      <c r="F76" s="110">
        <f t="array" ref="F76">SUM(IF(ISBLANK('Codes published on the homepage'!G$5:G$551),0,IF('Codes published on the homepage'!G$5:G$551='Specif. frequency unpublished'!$A76,1,0)))</f>
        <v>0</v>
      </c>
      <c r="H76" s="110">
        <f t="array" ref="H76">SUM(IF(ISBLANK('Codes published on the homepage'!H$5:H$551),0,IF('Codes published on the homepage'!H$5:H$551='Specif. frequency unpublished'!$A76,1,0)))</f>
        <v>0</v>
      </c>
      <c r="J76" s="110">
        <f t="array" ref="J76">SUM(IF(ISBLANK('Codes published on the homepage'!I$5:I$551),0,IF('Codes published on the homepage'!I$5:I$551='Specif. frequency unpublished'!$A76,1,0)))</f>
        <v>0</v>
      </c>
      <c r="L76" s="110">
        <f t="array" ref="L76">SUM(IF(ISBLANK('Codes published on the homepage'!J$5:J$551),0,IF('Codes published on the homepage'!J$5:J$551='Specif. frequency unpublished'!$A76,1,0)))</f>
        <v>0</v>
      </c>
      <c r="N76" s="110">
        <f t="array" ref="N76">SUM(IF(ISBLANK('Codes published on the homepage'!K$5:K$551),0,IF('Codes published on the homepage'!K$5:K$551='Specif. frequency unpublished'!$A76,1,0)))</f>
        <v>0</v>
      </c>
      <c r="P76" s="110">
        <f t="array" ref="P76">SUM(IF(ISBLANK('Codes published on the homepage'!L$5:L$551),0,IF('Codes published on the homepage'!L$5:L$551='Specif. frequency unpublished'!$A76,1,0)))</f>
        <v>0</v>
      </c>
      <c r="R76" s="110">
        <f t="array" ref="R76">SUM(IF(ISBLANK('Codes published on the homepage'!M$5:M$551),0,IF('Codes published on the homepage'!M$5:M$551='Specif. frequency unpublished'!$A76,1,0)))</f>
        <v>0</v>
      </c>
      <c r="T76" s="110">
        <f t="array" ref="T76">SUM(IF(ISBLANK('Codes published on the homepage'!N$5:N$551),0,IF('Codes published on the homepage'!N$5:N$551='Specif. frequency unpublished'!$A76,1,0)))</f>
        <v>0</v>
      </c>
      <c r="V76" s="110">
        <f t="array" ref="V76">SUM(IF(ISBLANK('Codes published on the homepage'!O$5:O$551),0,IF('Codes published on the homepage'!O$5:O$551='Specif. frequency unpublished'!$A76,1,0)))</f>
        <v>0</v>
      </c>
      <c r="X76" s="110">
        <f t="array" ref="X76">SUM(IF(ISBLANK('Assigned, unpublished Codes'!Q$6:Q$172),0,IF('Assigned, unpublished Codes'!Q$6:Q$172='Specif. frequency unpublished'!$A76,1,0)))</f>
        <v>0</v>
      </c>
      <c r="Z76" s="110">
        <f t="array" ref="Z76">SUM(IF(ISBLANK('Codes published on the homepage'!Q$5:Q$551),0,IF('Codes published on the homepage'!Q$5:Q$551='Specif. frequency unpublished'!$A76,1,0)))</f>
        <v>0</v>
      </c>
      <c r="AB76" s="110">
        <f t="array" ref="AB76">SUM(IF(ISBLANK('Codes published on the homepage'!R$5:R$551),0,IF('Codes published on the homepage'!R$5:R$551='Specif. frequency unpublished'!$A76,1,0)))</f>
        <v>0</v>
      </c>
      <c r="AD76" s="110">
        <f t="array" ref="AD76">SUM(IF(ISBLANK('Codes published on the homepage'!S$5:S$551),0,IF('Codes published on the homepage'!S$5:S$551='Specif. frequency unpublished'!$A76,1,0)))</f>
        <v>0</v>
      </c>
      <c r="AF76" s="110">
        <f t="array" ref="AF76">SUM(IF(ISBLANK('Codes published on the homepage'!T$5:T$551),0,IF('Codes published on the homepage'!T$5:T$551='Specif. frequency unpublished'!$A76,1,0)))</f>
        <v>0</v>
      </c>
      <c r="AH76" s="110">
        <f t="array" ref="AH76">SUM(IF(ISBLANK('Codes published on the homepage'!U$5:U$551),0,IF('Codes published on the homepage'!U$5:U$551='Specif. frequency unpublished'!$A76,1,0)))</f>
        <v>0</v>
      </c>
      <c r="AI76" s="149" t="str">
        <f>" "&amp;VLOOKUP($A76,[0]!Qualifier,COLUMN(AI76)/2+1)</f>
        <v xml:space="preserve"> </v>
      </c>
      <c r="AJ76" s="110">
        <f t="array" ref="AJ76">SUM(IF(ISBLANK('Assigned, unpublished Codes'!W$6:W$172),0,IF('Assigned, unpublished Codes'!W$6:W$172='Specif. frequency unpublished'!$A76,1,0)))</f>
        <v>0</v>
      </c>
      <c r="AK76" s="149" t="str">
        <f>" "&amp;VLOOKUP($A76,[0]!Qualifier,COLUMN(AK76)/2+1)</f>
        <v xml:space="preserve"> </v>
      </c>
      <c r="AL76" s="110">
        <f t="array" ref="AL76">SUM(IF(ISBLANK('Codes published on the homepage'!W$5:W$551),0,IF('Codes published on the homepage'!W$5:W$551='Specif. frequency unpublished'!$A76,1,0)))</f>
        <v>0</v>
      </c>
      <c r="AM76" s="111" t="str">
        <f>" "&amp;VLOOKUP($A76,[0]!Qualifier,COLUMN(AM76)/2+1)</f>
        <v xml:space="preserve"> </v>
      </c>
    </row>
    <row r="77" spans="1:39" x14ac:dyDescent="0.35">
      <c r="A77">
        <v>72</v>
      </c>
      <c r="B77" s="110">
        <f t="array" ref="B77">SUM(IF('Codes published on the homepage'!E78:E594='Specif. frequency unpublished'!$A77,1,0))</f>
        <v>0</v>
      </c>
      <c r="C77" s="112"/>
      <c r="D77" s="110">
        <f t="array" ref="D77">SUM(IF(ISBLANK('Assigned, unpublished Codes'!G$6:G$172),0,IF('Assigned, unpublished Codes'!G$6:G$172='Specif. frequency unpublished'!$A77,1,0)))</f>
        <v>0</v>
      </c>
      <c r="F77" s="110">
        <f t="array" ref="F77">SUM(IF(ISBLANK('Codes published on the homepage'!G$5:G$551),0,IF('Codes published on the homepage'!G$5:G$551='Specif. frequency unpublished'!$A77,1,0)))</f>
        <v>0</v>
      </c>
      <c r="H77" s="110">
        <f t="array" ref="H77">SUM(IF(ISBLANK('Codes published on the homepage'!H$5:H$551),0,IF('Codes published on the homepage'!H$5:H$551='Specif. frequency unpublished'!$A77,1,0)))</f>
        <v>0</v>
      </c>
      <c r="J77" s="110">
        <f t="array" ref="J77">SUM(IF(ISBLANK('Codes published on the homepage'!I$5:I$551),0,IF('Codes published on the homepage'!I$5:I$551='Specif. frequency unpublished'!$A77,1,0)))</f>
        <v>0</v>
      </c>
      <c r="L77" s="110">
        <f t="array" ref="L77">SUM(IF(ISBLANK('Codes published on the homepage'!J$5:J$551),0,IF('Codes published on the homepage'!J$5:J$551='Specif. frequency unpublished'!$A77,1,0)))</f>
        <v>0</v>
      </c>
      <c r="N77" s="110">
        <f t="array" ref="N77">SUM(IF(ISBLANK('Codes published on the homepage'!K$5:K$551),0,IF('Codes published on the homepage'!K$5:K$551='Specif. frequency unpublished'!$A77,1,0)))</f>
        <v>0</v>
      </c>
      <c r="P77" s="110">
        <f t="array" ref="P77">SUM(IF(ISBLANK('Codes published on the homepage'!L$5:L$551),0,IF('Codes published on the homepage'!L$5:L$551='Specif. frequency unpublished'!$A77,1,0)))</f>
        <v>0</v>
      </c>
      <c r="R77" s="110">
        <f t="array" ref="R77">SUM(IF(ISBLANK('Codes published on the homepage'!M$5:M$551),0,IF('Codes published on the homepage'!M$5:M$551='Specif. frequency unpublished'!$A77,1,0)))</f>
        <v>0</v>
      </c>
      <c r="T77" s="110">
        <f t="array" ref="T77">SUM(IF(ISBLANK('Codes published on the homepage'!N$5:N$551),0,IF('Codes published on the homepage'!N$5:N$551='Specif. frequency unpublished'!$A77,1,0)))</f>
        <v>0</v>
      </c>
      <c r="V77" s="110">
        <f t="array" ref="V77">SUM(IF(ISBLANK('Codes published on the homepage'!O$5:O$551),0,IF('Codes published on the homepage'!O$5:O$551='Specif. frequency unpublished'!$A77,1,0)))</f>
        <v>0</v>
      </c>
      <c r="X77" s="110">
        <f t="array" ref="X77">SUM(IF(ISBLANK('Assigned, unpublished Codes'!Q$6:Q$172),0,IF('Assigned, unpublished Codes'!Q$6:Q$172='Specif. frequency unpublished'!$A77,1,0)))</f>
        <v>0</v>
      </c>
      <c r="Z77" s="110">
        <f t="array" ref="Z77">SUM(IF(ISBLANK('Codes published on the homepage'!Q$5:Q$551),0,IF('Codes published on the homepage'!Q$5:Q$551='Specif. frequency unpublished'!$A77,1,0)))</f>
        <v>0</v>
      </c>
      <c r="AB77" s="110">
        <f t="array" ref="AB77">SUM(IF(ISBLANK('Codes published on the homepage'!R$5:R$551),0,IF('Codes published on the homepage'!R$5:R$551='Specif. frequency unpublished'!$A77,1,0)))</f>
        <v>0</v>
      </c>
      <c r="AD77" s="110">
        <f t="array" ref="AD77">SUM(IF(ISBLANK('Codes published on the homepage'!S$5:S$551),0,IF('Codes published on the homepage'!S$5:S$551='Specif. frequency unpublished'!$A77,1,0)))</f>
        <v>0</v>
      </c>
      <c r="AF77" s="110">
        <f t="array" ref="AF77">SUM(IF(ISBLANK('Codes published on the homepage'!T$5:T$551),0,IF('Codes published on the homepage'!T$5:T$551='Specif. frequency unpublished'!$A77,1,0)))</f>
        <v>0</v>
      </c>
      <c r="AH77" s="110">
        <f t="array" ref="AH77">SUM(IF(ISBLANK('Codes published on the homepage'!U$5:U$551),0,IF('Codes published on the homepage'!U$5:U$551='Specif. frequency unpublished'!$A77,1,0)))</f>
        <v>0</v>
      </c>
      <c r="AI77" s="149" t="str">
        <f>" "&amp;VLOOKUP($A77,[0]!Qualifier,COLUMN(AI77)/2+1)</f>
        <v xml:space="preserve"> </v>
      </c>
      <c r="AJ77" s="110">
        <f t="array" ref="AJ77">SUM(IF(ISBLANK('Assigned, unpublished Codes'!W$6:W$172),0,IF('Assigned, unpublished Codes'!W$6:W$172='Specif. frequency unpublished'!$A77,1,0)))</f>
        <v>0</v>
      </c>
      <c r="AK77" s="149" t="str">
        <f>" "&amp;VLOOKUP($A77,[0]!Qualifier,COLUMN(AK77)/2+1)</f>
        <v xml:space="preserve"> </v>
      </c>
      <c r="AL77" s="110">
        <f t="array" ref="AL77">SUM(IF(ISBLANK('Codes published on the homepage'!W$5:W$551),0,IF('Codes published on the homepage'!W$5:W$551='Specif. frequency unpublished'!$A77,1,0)))</f>
        <v>0</v>
      </c>
      <c r="AM77" s="111" t="str">
        <f>" "&amp;VLOOKUP($A77,[0]!Qualifier,COLUMN(AM77)/2+1)</f>
        <v xml:space="preserve"> </v>
      </c>
    </row>
    <row r="78" spans="1:39" x14ac:dyDescent="0.35">
      <c r="A78">
        <v>73</v>
      </c>
      <c r="B78" s="110">
        <f t="array" ref="B78">SUM(IF('Codes published on the homepage'!E79:E595='Specif. frequency unpublished'!$A78,1,0))</f>
        <v>0</v>
      </c>
      <c r="C78" s="112"/>
      <c r="D78" s="110">
        <f t="array" ref="D78">SUM(IF(ISBLANK('Assigned, unpublished Codes'!G$6:G$172),0,IF('Assigned, unpublished Codes'!G$6:G$172='Specif. frequency unpublished'!$A78,1,0)))</f>
        <v>0</v>
      </c>
      <c r="F78" s="110">
        <f t="array" ref="F78">SUM(IF(ISBLANK('Codes published on the homepage'!G$5:G$551),0,IF('Codes published on the homepage'!G$5:G$551='Specif. frequency unpublished'!$A78,1,0)))</f>
        <v>0</v>
      </c>
      <c r="H78" s="110">
        <f t="array" ref="H78">SUM(IF(ISBLANK('Codes published on the homepage'!H$5:H$551),0,IF('Codes published on the homepage'!H$5:H$551='Specif. frequency unpublished'!$A78,1,0)))</f>
        <v>0</v>
      </c>
      <c r="J78" s="110">
        <f t="array" ref="J78">SUM(IF(ISBLANK('Codes published on the homepage'!I$5:I$551),0,IF('Codes published on the homepage'!I$5:I$551='Specif. frequency unpublished'!$A78,1,0)))</f>
        <v>0</v>
      </c>
      <c r="L78" s="110">
        <f t="array" ref="L78">SUM(IF(ISBLANK('Codes published on the homepage'!J$5:J$551),0,IF('Codes published on the homepage'!J$5:J$551='Specif. frequency unpublished'!$A78,1,0)))</f>
        <v>0</v>
      </c>
      <c r="N78" s="110">
        <f t="array" ref="N78">SUM(IF(ISBLANK('Codes published on the homepage'!K$5:K$551),0,IF('Codes published on the homepage'!K$5:K$551='Specif. frequency unpublished'!$A78,1,0)))</f>
        <v>0</v>
      </c>
      <c r="P78" s="110">
        <f t="array" ref="P78">SUM(IF(ISBLANK('Codes published on the homepage'!L$5:L$551),0,IF('Codes published on the homepage'!L$5:L$551='Specif. frequency unpublished'!$A78,1,0)))</f>
        <v>0</v>
      </c>
      <c r="R78" s="110">
        <f t="array" ref="R78">SUM(IF(ISBLANK('Codes published on the homepage'!M$5:M$551),0,IF('Codes published on the homepage'!M$5:M$551='Specif. frequency unpublished'!$A78,1,0)))</f>
        <v>0</v>
      </c>
      <c r="T78" s="110">
        <f t="array" ref="T78">SUM(IF(ISBLANK('Codes published on the homepage'!N$5:N$551),0,IF('Codes published on the homepage'!N$5:N$551='Specif. frequency unpublished'!$A78,1,0)))</f>
        <v>0</v>
      </c>
      <c r="V78" s="110">
        <f t="array" ref="V78">SUM(IF(ISBLANK('Codes published on the homepage'!O$5:O$551),0,IF('Codes published on the homepage'!O$5:O$551='Specif. frequency unpublished'!$A78,1,0)))</f>
        <v>0</v>
      </c>
      <c r="X78" s="110">
        <f t="array" ref="X78">SUM(IF(ISBLANK('Assigned, unpublished Codes'!Q$6:Q$172),0,IF('Assigned, unpublished Codes'!Q$6:Q$172='Specif. frequency unpublished'!$A78,1,0)))</f>
        <v>0</v>
      </c>
      <c r="Z78" s="110">
        <f t="array" ref="Z78">SUM(IF(ISBLANK('Codes published on the homepage'!Q$5:Q$551),0,IF('Codes published on the homepage'!Q$5:Q$551='Specif. frequency unpublished'!$A78,1,0)))</f>
        <v>0</v>
      </c>
      <c r="AB78" s="110">
        <f t="array" ref="AB78">SUM(IF(ISBLANK('Codes published on the homepage'!R$5:R$551),0,IF('Codes published on the homepage'!R$5:R$551='Specif. frequency unpublished'!$A78,1,0)))</f>
        <v>0</v>
      </c>
      <c r="AD78" s="110">
        <f t="array" ref="AD78">SUM(IF(ISBLANK('Codes published on the homepage'!S$5:S$551),0,IF('Codes published on the homepage'!S$5:S$551='Specif. frequency unpublished'!$A78,1,0)))</f>
        <v>0</v>
      </c>
      <c r="AF78" s="110">
        <f t="array" ref="AF78">SUM(IF(ISBLANK('Codes published on the homepage'!T$5:T$551),0,IF('Codes published on the homepage'!T$5:T$551='Specif. frequency unpublished'!$A78,1,0)))</f>
        <v>0</v>
      </c>
      <c r="AH78" s="110">
        <f t="array" ref="AH78">SUM(IF(ISBLANK('Codes published on the homepage'!U$5:U$551),0,IF('Codes published on the homepage'!U$5:U$551='Specif. frequency unpublished'!$A78,1,0)))</f>
        <v>0</v>
      </c>
      <c r="AI78" s="149" t="str">
        <f>" "&amp;VLOOKUP($A78,[0]!Qualifier,COLUMN(AI78)/2+1)</f>
        <v xml:space="preserve"> </v>
      </c>
      <c r="AJ78" s="110">
        <f t="array" ref="AJ78">SUM(IF(ISBLANK('Assigned, unpublished Codes'!W$6:W$172),0,IF('Assigned, unpublished Codes'!W$6:W$172='Specif. frequency unpublished'!$A78,1,0)))</f>
        <v>0</v>
      </c>
      <c r="AK78" s="149" t="str">
        <f>" "&amp;VLOOKUP($A78,[0]!Qualifier,COLUMN(AK78)/2+1)</f>
        <v xml:space="preserve"> </v>
      </c>
      <c r="AL78" s="110">
        <f t="array" ref="AL78">SUM(IF(ISBLANK('Codes published on the homepage'!W$5:W$551),0,IF('Codes published on the homepage'!W$5:W$551='Specif. frequency unpublished'!$A78,1,0)))</f>
        <v>0</v>
      </c>
      <c r="AM78" s="111" t="str">
        <f>" "&amp;VLOOKUP($A78,[0]!Qualifier,COLUMN(AM78)/2+1)</f>
        <v xml:space="preserve"> </v>
      </c>
    </row>
    <row r="79" spans="1:39" x14ac:dyDescent="0.35">
      <c r="A79">
        <v>74</v>
      </c>
      <c r="B79" s="110">
        <f t="array" ref="B79">SUM(IF('Codes published on the homepage'!E80:E596='Specif. frequency unpublished'!$A79,1,0))</f>
        <v>0</v>
      </c>
      <c r="C79" s="112"/>
      <c r="D79" s="110">
        <f t="array" ref="D79">SUM(IF(ISBLANK('Assigned, unpublished Codes'!G$6:G$172),0,IF('Assigned, unpublished Codes'!G$6:G$172='Specif. frequency unpublished'!$A79,1,0)))</f>
        <v>0</v>
      </c>
      <c r="F79" s="110">
        <f t="array" ref="F79">SUM(IF(ISBLANK('Codes published on the homepage'!G$5:G$551),0,IF('Codes published on the homepage'!G$5:G$551='Specif. frequency unpublished'!$A79,1,0)))</f>
        <v>0</v>
      </c>
      <c r="H79" s="110">
        <f t="array" ref="H79">SUM(IF(ISBLANK('Codes published on the homepage'!H$5:H$551),0,IF('Codes published on the homepage'!H$5:H$551='Specif. frequency unpublished'!$A79,1,0)))</f>
        <v>0</v>
      </c>
      <c r="J79" s="110">
        <f t="array" ref="J79">SUM(IF(ISBLANK('Codes published on the homepage'!I$5:I$551),0,IF('Codes published on the homepage'!I$5:I$551='Specif. frequency unpublished'!$A79,1,0)))</f>
        <v>0</v>
      </c>
      <c r="L79" s="110">
        <f t="array" ref="L79">SUM(IF(ISBLANK('Codes published on the homepage'!J$5:J$551),0,IF('Codes published on the homepage'!J$5:J$551='Specif. frequency unpublished'!$A79,1,0)))</f>
        <v>0</v>
      </c>
      <c r="N79" s="110">
        <f t="array" ref="N79">SUM(IF(ISBLANK('Codes published on the homepage'!K$5:K$551),0,IF('Codes published on the homepage'!K$5:K$551='Specif. frequency unpublished'!$A79,1,0)))</f>
        <v>0</v>
      </c>
      <c r="P79" s="110">
        <f t="array" ref="P79">SUM(IF(ISBLANK('Codes published on the homepage'!L$5:L$551),0,IF('Codes published on the homepage'!L$5:L$551='Specif. frequency unpublished'!$A79,1,0)))</f>
        <v>0</v>
      </c>
      <c r="R79" s="110">
        <f t="array" ref="R79">SUM(IF(ISBLANK('Codes published on the homepage'!M$5:M$551),0,IF('Codes published on the homepage'!M$5:M$551='Specif. frequency unpublished'!$A79,1,0)))</f>
        <v>0</v>
      </c>
      <c r="T79" s="110">
        <f t="array" ref="T79">SUM(IF(ISBLANK('Codes published on the homepage'!N$5:N$551),0,IF('Codes published on the homepage'!N$5:N$551='Specif. frequency unpublished'!$A79,1,0)))</f>
        <v>0</v>
      </c>
      <c r="V79" s="110">
        <f t="array" ref="V79">SUM(IF(ISBLANK('Codes published on the homepage'!O$5:O$551),0,IF('Codes published on the homepage'!O$5:O$551='Specif. frequency unpublished'!$A79,1,0)))</f>
        <v>0</v>
      </c>
      <c r="X79" s="110">
        <f t="array" ref="X79">SUM(IF(ISBLANK('Assigned, unpublished Codes'!Q$6:Q$172),0,IF('Assigned, unpublished Codes'!Q$6:Q$172='Specif. frequency unpublished'!$A79,1,0)))</f>
        <v>0</v>
      </c>
      <c r="Z79" s="110">
        <f t="array" ref="Z79">SUM(IF(ISBLANK('Codes published on the homepage'!Q$5:Q$551),0,IF('Codes published on the homepage'!Q$5:Q$551='Specif. frequency unpublished'!$A79,1,0)))</f>
        <v>0</v>
      </c>
      <c r="AB79" s="110">
        <f t="array" ref="AB79">SUM(IF(ISBLANK('Codes published on the homepage'!R$5:R$551),0,IF('Codes published on the homepage'!R$5:R$551='Specif. frequency unpublished'!$A79,1,0)))</f>
        <v>0</v>
      </c>
      <c r="AD79" s="110">
        <f t="array" ref="AD79">SUM(IF(ISBLANK('Codes published on the homepage'!S$5:S$551),0,IF('Codes published on the homepage'!S$5:S$551='Specif. frequency unpublished'!$A79,1,0)))</f>
        <v>0</v>
      </c>
      <c r="AF79" s="110">
        <f t="array" ref="AF79">SUM(IF(ISBLANK('Codes published on the homepage'!T$5:T$551),0,IF('Codes published on the homepage'!T$5:T$551='Specif. frequency unpublished'!$A79,1,0)))</f>
        <v>0</v>
      </c>
      <c r="AH79" s="110">
        <f t="array" ref="AH79">SUM(IF(ISBLANK('Codes published on the homepage'!U$5:U$551),0,IF('Codes published on the homepage'!U$5:U$551='Specif. frequency unpublished'!$A79,1,0)))</f>
        <v>0</v>
      </c>
      <c r="AI79" s="149" t="str">
        <f>" "&amp;VLOOKUP($A79,[0]!Qualifier,COLUMN(AI79)/2+1)</f>
        <v xml:space="preserve"> </v>
      </c>
      <c r="AJ79" s="110">
        <f t="array" ref="AJ79">SUM(IF(ISBLANK('Assigned, unpublished Codes'!W$6:W$172),0,IF('Assigned, unpublished Codes'!W$6:W$172='Specif. frequency unpublished'!$A79,1,0)))</f>
        <v>0</v>
      </c>
      <c r="AK79" s="149" t="str">
        <f>" "&amp;VLOOKUP($A79,[0]!Qualifier,COLUMN(AK79)/2+1)</f>
        <v xml:space="preserve"> </v>
      </c>
      <c r="AL79" s="110">
        <f t="array" ref="AL79">SUM(IF(ISBLANK('Codes published on the homepage'!W$5:W$551),0,IF('Codes published on the homepage'!W$5:W$551='Specif. frequency unpublished'!$A79,1,0)))</f>
        <v>0</v>
      </c>
      <c r="AM79" s="111" t="str">
        <f>" "&amp;VLOOKUP($A79,[0]!Qualifier,COLUMN(AM79)/2+1)</f>
        <v xml:space="preserve"> </v>
      </c>
    </row>
    <row r="80" spans="1:39" x14ac:dyDescent="0.35">
      <c r="A80">
        <v>75</v>
      </c>
      <c r="B80" s="110">
        <f t="array" ref="B80">SUM(IF('Codes published on the homepage'!E81:E597='Specif. frequency unpublished'!$A80,1,0))</f>
        <v>0</v>
      </c>
      <c r="C80" s="112"/>
      <c r="D80" s="110">
        <f t="array" ref="D80">SUM(IF(ISBLANK('Assigned, unpublished Codes'!G$6:G$172),0,IF('Assigned, unpublished Codes'!G$6:G$172='Specif. frequency unpublished'!$A80,1,0)))</f>
        <v>0</v>
      </c>
      <c r="F80" s="110">
        <f t="array" ref="F80">SUM(IF(ISBLANK('Codes published on the homepage'!G$5:G$551),0,IF('Codes published on the homepage'!G$5:G$551='Specif. frequency unpublished'!$A80,1,0)))</f>
        <v>0</v>
      </c>
      <c r="H80" s="110">
        <f t="array" ref="H80">SUM(IF(ISBLANK('Codes published on the homepage'!H$5:H$551),0,IF('Codes published on the homepage'!H$5:H$551='Specif. frequency unpublished'!$A80,1,0)))</f>
        <v>0</v>
      </c>
      <c r="J80" s="110">
        <f t="array" ref="J80">SUM(IF(ISBLANK('Codes published on the homepage'!I$5:I$551),0,IF('Codes published on the homepage'!I$5:I$551='Specif. frequency unpublished'!$A80,1,0)))</f>
        <v>0</v>
      </c>
      <c r="L80" s="110">
        <f t="array" ref="L80">SUM(IF(ISBLANK('Codes published on the homepage'!J$5:J$551),0,IF('Codes published on the homepage'!J$5:J$551='Specif. frequency unpublished'!$A80,1,0)))</f>
        <v>0</v>
      </c>
      <c r="N80" s="110">
        <f t="array" ref="N80">SUM(IF(ISBLANK('Codes published on the homepage'!K$5:K$551),0,IF('Codes published on the homepage'!K$5:K$551='Specif. frequency unpublished'!$A80,1,0)))</f>
        <v>0</v>
      </c>
      <c r="P80" s="110">
        <f t="array" ref="P80">SUM(IF(ISBLANK('Codes published on the homepage'!L$5:L$551),0,IF('Codes published on the homepage'!L$5:L$551='Specif. frequency unpublished'!$A80,1,0)))</f>
        <v>0</v>
      </c>
      <c r="R80" s="110">
        <f t="array" ref="R80">SUM(IF(ISBLANK('Codes published on the homepage'!M$5:M$551),0,IF('Codes published on the homepage'!M$5:M$551='Specif. frequency unpublished'!$A80,1,0)))</f>
        <v>0</v>
      </c>
      <c r="T80" s="110">
        <f t="array" ref="T80">SUM(IF(ISBLANK('Codes published on the homepage'!N$5:N$551),0,IF('Codes published on the homepage'!N$5:N$551='Specif. frequency unpublished'!$A80,1,0)))</f>
        <v>0</v>
      </c>
      <c r="V80" s="110">
        <f t="array" ref="V80">SUM(IF(ISBLANK('Codes published on the homepage'!O$5:O$551),0,IF('Codes published on the homepage'!O$5:O$551='Specif. frequency unpublished'!$A80,1,0)))</f>
        <v>0</v>
      </c>
      <c r="X80" s="110">
        <f t="array" ref="X80">SUM(IF(ISBLANK('Assigned, unpublished Codes'!Q$6:Q$172),0,IF('Assigned, unpublished Codes'!Q$6:Q$172='Specif. frequency unpublished'!$A80,1,0)))</f>
        <v>0</v>
      </c>
      <c r="Z80" s="110">
        <f t="array" ref="Z80">SUM(IF(ISBLANK('Codes published on the homepage'!Q$5:Q$551),0,IF('Codes published on the homepage'!Q$5:Q$551='Specif. frequency unpublished'!$A80,1,0)))</f>
        <v>0</v>
      </c>
      <c r="AB80" s="110">
        <f t="array" ref="AB80">SUM(IF(ISBLANK('Codes published on the homepage'!R$5:R$551),0,IF('Codes published on the homepage'!R$5:R$551='Specif. frequency unpublished'!$A80,1,0)))</f>
        <v>0</v>
      </c>
      <c r="AD80" s="110">
        <f t="array" ref="AD80">SUM(IF(ISBLANK('Codes published on the homepage'!S$5:S$551),0,IF('Codes published on the homepage'!S$5:S$551='Specif. frequency unpublished'!$A80,1,0)))</f>
        <v>0</v>
      </c>
      <c r="AF80" s="110">
        <f t="array" ref="AF80">SUM(IF(ISBLANK('Codes published on the homepage'!T$5:T$551),0,IF('Codes published on the homepage'!T$5:T$551='Specif. frequency unpublished'!$A80,1,0)))</f>
        <v>0</v>
      </c>
      <c r="AH80" s="110">
        <f t="array" ref="AH80">SUM(IF(ISBLANK('Codes published on the homepage'!U$5:U$551),0,IF('Codes published on the homepage'!U$5:U$551='Specif. frequency unpublished'!$A80,1,0)))</f>
        <v>0</v>
      </c>
      <c r="AI80" s="149" t="str">
        <f>" "&amp;VLOOKUP($A80,[0]!Qualifier,COLUMN(AI80)/2+1)</f>
        <v xml:space="preserve"> </v>
      </c>
      <c r="AJ80" s="110">
        <f t="array" ref="AJ80">SUM(IF(ISBLANK('Assigned, unpublished Codes'!W$6:W$172),0,IF('Assigned, unpublished Codes'!W$6:W$172='Specif. frequency unpublished'!$A80,1,0)))</f>
        <v>0</v>
      </c>
      <c r="AK80" s="149" t="str">
        <f>" "&amp;VLOOKUP($A80,[0]!Qualifier,COLUMN(AK80)/2+1)</f>
        <v xml:space="preserve"> </v>
      </c>
      <c r="AL80" s="110">
        <f t="array" ref="AL80">SUM(IF(ISBLANK('Codes published on the homepage'!W$5:W$551),0,IF('Codes published on the homepage'!W$5:W$551='Specif. frequency unpublished'!$A80,1,0)))</f>
        <v>0</v>
      </c>
      <c r="AM80" s="111" t="str">
        <f>" "&amp;VLOOKUP($A80,[0]!Qualifier,COLUMN(AM80)/2+1)</f>
        <v xml:space="preserve"> </v>
      </c>
    </row>
    <row r="81" spans="1:39" x14ac:dyDescent="0.35">
      <c r="A81">
        <v>76</v>
      </c>
      <c r="B81" s="110">
        <f t="array" ref="B81">SUM(IF('Codes published on the homepage'!E82:E598='Specif. frequency unpublished'!$A81,1,0))</f>
        <v>0</v>
      </c>
      <c r="C81" s="112"/>
      <c r="D81" s="110">
        <f t="array" ref="D81">SUM(IF(ISBLANK('Codes published on the homepage'!F$5:F$551),0,IF('Codes published on the homepage'!F$5:F$551='Specif. frequency unpublished'!$A81,1,0)))</f>
        <v>0</v>
      </c>
      <c r="F81" s="110">
        <f t="array" ref="F81">SUM(IF(ISBLANK('Codes published on the homepage'!G$5:G$551),0,IF('Codes published on the homepage'!G$5:G$551='Specif. frequency unpublished'!$A81,1,0)))</f>
        <v>0</v>
      </c>
      <c r="H81" s="110">
        <f t="array" ref="H81">SUM(IF(ISBLANK('Codes published on the homepage'!H$5:H$551),0,IF('Codes published on the homepage'!H$5:H$551='Specif. frequency unpublished'!$A81,1,0)))</f>
        <v>0</v>
      </c>
      <c r="J81" s="110">
        <f t="array" ref="J81">SUM(IF(ISBLANK('Codes published on the homepage'!I$5:I$551),0,IF('Codes published on the homepage'!I$5:I$551='Specif. frequency unpublished'!$A81,1,0)))</f>
        <v>0</v>
      </c>
      <c r="L81" s="110">
        <f t="array" ref="L81">SUM(IF(ISBLANK('Codes published on the homepage'!J$5:J$551),0,IF('Codes published on the homepage'!J$5:J$551='Specif. frequency unpublished'!$A81,1,0)))</f>
        <v>0</v>
      </c>
      <c r="N81" s="110">
        <f t="array" ref="N81">SUM(IF(ISBLANK('Codes published on the homepage'!K$5:K$551),0,IF('Codes published on the homepage'!K$5:K$551='Specif. frequency unpublished'!$A81,1,0)))</f>
        <v>0</v>
      </c>
      <c r="P81" s="110">
        <f t="array" ref="P81">SUM(IF(ISBLANK('Codes published on the homepage'!L$5:L$551),0,IF('Codes published on the homepage'!L$5:L$551='Specif. frequency unpublished'!$A81,1,0)))</f>
        <v>0</v>
      </c>
      <c r="R81" s="110">
        <f t="array" ref="R81">SUM(IF(ISBLANK('Codes published on the homepage'!M$5:M$551),0,IF('Codes published on the homepage'!M$5:M$551='Specif. frequency unpublished'!$A81,1,0)))</f>
        <v>0</v>
      </c>
      <c r="T81" s="110">
        <f t="array" ref="T81">SUM(IF(ISBLANK('Codes published on the homepage'!N$5:N$551),0,IF('Codes published on the homepage'!N$5:N$551='Specif. frequency unpublished'!$A81,1,0)))</f>
        <v>0</v>
      </c>
      <c r="V81" s="110">
        <f t="array" ref="V81">SUM(IF(ISBLANK('Codes published on the homepage'!O$5:O$551),0,IF('Codes published on the homepage'!O$5:O$551='Specif. frequency unpublished'!$A81,1,0)))</f>
        <v>0</v>
      </c>
      <c r="X81" s="110">
        <f t="array" ref="X81">SUM(IF(ISBLANK('Assigned, unpublished Codes'!Q$6:Q$172),0,IF('Assigned, unpublished Codes'!Q$6:Q$172='Specif. frequency unpublished'!$A81,1,0)))</f>
        <v>0</v>
      </c>
      <c r="Z81" s="110">
        <f t="array" ref="Z81">SUM(IF(ISBLANK('Codes published on the homepage'!Q$5:Q$551),0,IF('Codes published on the homepage'!Q$5:Q$551='Specif. frequency unpublished'!$A81,1,0)))</f>
        <v>0</v>
      </c>
      <c r="AB81" s="110">
        <f t="array" ref="AB81">SUM(IF(ISBLANK('Codes published on the homepage'!R$5:R$551),0,IF('Codes published on the homepage'!R$5:R$551='Specif. frequency unpublished'!$A81,1,0)))</f>
        <v>0</v>
      </c>
      <c r="AD81" s="110">
        <f t="array" ref="AD81">SUM(IF(ISBLANK('Codes published on the homepage'!S$5:S$551),0,IF('Codes published on the homepage'!S$5:S$551='Specif. frequency unpublished'!$A81,1,0)))</f>
        <v>0</v>
      </c>
      <c r="AF81" s="110">
        <f t="array" ref="AF81">SUM(IF(ISBLANK('Codes published on the homepage'!T$5:T$551),0,IF('Codes published on the homepage'!T$5:T$551='Specif. frequency unpublished'!$A81,1,0)))</f>
        <v>0</v>
      </c>
      <c r="AH81" s="110">
        <f t="array" ref="AH81">SUM(IF(ISBLANK('Codes published on the homepage'!U$5:U$551),0,IF('Codes published on the homepage'!U$5:U$551='Specif. frequency unpublished'!$A81,1,0)))</f>
        <v>0</v>
      </c>
      <c r="AI81" s="149" t="str">
        <f>" "&amp;VLOOKUP($A81,[0]!Qualifier,COLUMN(AI81)/2+1)</f>
        <v xml:space="preserve"> </v>
      </c>
      <c r="AJ81" s="110">
        <f t="array" ref="AJ81">SUM(IF(ISBLANK('Assigned, unpublished Codes'!W$6:W$172),0,IF('Assigned, unpublished Codes'!W$6:W$172='Specif. frequency unpublished'!$A81,1,0)))</f>
        <v>0</v>
      </c>
      <c r="AK81" s="149" t="str">
        <f>" "&amp;VLOOKUP($A81,[0]!Qualifier,COLUMN(AK81)/2+1)</f>
        <v xml:space="preserve"> </v>
      </c>
      <c r="AL81" s="110">
        <f t="array" ref="AL81">SUM(IF(ISBLANK('Codes published on the homepage'!W$5:W$551),0,IF('Codes published on the homepage'!W$5:W$551='Specif. frequency unpublished'!$A81,1,0)))</f>
        <v>0</v>
      </c>
      <c r="AM81" s="111" t="str">
        <f>" "&amp;VLOOKUP($A81,[0]!Qualifier,COLUMN(AM81)/2+1)</f>
        <v xml:space="preserve"> </v>
      </c>
    </row>
    <row r="82" spans="1:39" x14ac:dyDescent="0.35">
      <c r="A82">
        <v>77</v>
      </c>
      <c r="B82" s="110">
        <f t="array" ref="B82">SUM(IF('Codes published on the homepage'!E83:E599='Specif. frequency unpublished'!$A82,1,0))</f>
        <v>0</v>
      </c>
      <c r="C82" s="112"/>
      <c r="D82" s="110">
        <f t="array" ref="D82">SUM(IF(ISBLANK('Codes published on the homepage'!F$5:F$551),0,IF('Codes published on the homepage'!F$5:F$551='Specif. frequency unpublished'!$A82,1,0)))</f>
        <v>0</v>
      </c>
      <c r="F82" s="110">
        <f t="array" ref="F82">SUM(IF(ISBLANK('Codes published on the homepage'!G$5:G$551),0,IF('Codes published on the homepage'!G$5:G$551='Specif. frequency unpublished'!$A82,1,0)))</f>
        <v>0</v>
      </c>
      <c r="H82" s="110">
        <f t="array" ref="H82">SUM(IF(ISBLANK('Codes published on the homepage'!H$5:H$551),0,IF('Codes published on the homepage'!H$5:H$551='Specif. frequency unpublished'!$A82,1,0)))</f>
        <v>0</v>
      </c>
      <c r="J82" s="110">
        <f t="array" ref="J82">SUM(IF(ISBLANK('Codes published on the homepage'!I$5:I$551),0,IF('Codes published on the homepage'!I$5:I$551='Specif. frequency unpublished'!$A82,1,0)))</f>
        <v>0</v>
      </c>
      <c r="L82" s="110">
        <f t="array" ref="L82">SUM(IF(ISBLANK('Codes published on the homepage'!J$5:J$551),0,IF('Codes published on the homepage'!J$5:J$551='Specif. frequency unpublished'!$A82,1,0)))</f>
        <v>0</v>
      </c>
      <c r="N82" s="110">
        <f t="array" ref="N82">SUM(IF(ISBLANK('Codes published on the homepage'!K$5:K$551),0,IF('Codes published on the homepage'!K$5:K$551='Specif. frequency unpublished'!$A82,1,0)))</f>
        <v>0</v>
      </c>
      <c r="P82" s="110">
        <f t="array" ref="P82">SUM(IF(ISBLANK('Codes published on the homepage'!L$5:L$551),0,IF('Codes published on the homepage'!L$5:L$551='Specif. frequency unpublished'!$A82,1,0)))</f>
        <v>0</v>
      </c>
      <c r="R82" s="110">
        <f t="array" ref="R82">SUM(IF(ISBLANK('Codes published on the homepage'!M$5:M$551),0,IF('Codes published on the homepage'!M$5:M$551='Specif. frequency unpublished'!$A82,1,0)))</f>
        <v>0</v>
      </c>
      <c r="T82" s="110">
        <f t="array" ref="T82">SUM(IF(ISBLANK('Codes published on the homepage'!N$5:N$551),0,IF('Codes published on the homepage'!N$5:N$551='Specif. frequency unpublished'!$A82,1,0)))</f>
        <v>0</v>
      </c>
      <c r="V82" s="110">
        <f t="array" ref="V82">SUM(IF(ISBLANK('Codes published on the homepage'!O$5:O$551),0,IF('Codes published on the homepage'!O$5:O$551='Specif. frequency unpublished'!$A82,1,0)))</f>
        <v>0</v>
      </c>
      <c r="X82" s="110">
        <f t="array" ref="X82">SUM(IF(ISBLANK('Assigned, unpublished Codes'!Q$6:Q$172),0,IF('Assigned, unpublished Codes'!Q$6:Q$172='Specif. frequency unpublished'!$A82,1,0)))</f>
        <v>0</v>
      </c>
      <c r="Z82" s="110">
        <f t="array" ref="Z82">SUM(IF(ISBLANK('Codes published on the homepage'!Q$5:Q$551),0,IF('Codes published on the homepage'!Q$5:Q$551='Specif. frequency unpublished'!$A82,1,0)))</f>
        <v>0</v>
      </c>
      <c r="AB82" s="110">
        <f t="array" ref="AB82">SUM(IF(ISBLANK('Codes published on the homepage'!R$5:R$551),0,IF('Codes published on the homepage'!R$5:R$551='Specif. frequency unpublished'!$A82,1,0)))</f>
        <v>0</v>
      </c>
      <c r="AD82" s="110">
        <f t="array" ref="AD82">SUM(IF(ISBLANK('Codes published on the homepage'!S$5:S$551),0,IF('Codes published on the homepage'!S$5:S$551='Specif. frequency unpublished'!$A82,1,0)))</f>
        <v>0</v>
      </c>
      <c r="AF82" s="110">
        <f t="array" ref="AF82">SUM(IF(ISBLANK('Codes published on the homepage'!T$5:T$551),0,IF('Codes published on the homepage'!T$5:T$551='Specif. frequency unpublished'!$A82,1,0)))</f>
        <v>0</v>
      </c>
      <c r="AH82" s="110">
        <f t="array" ref="AH82">SUM(IF(ISBLANK('Codes published on the homepage'!U$5:U$551),0,IF('Codes published on the homepage'!U$5:U$551='Specif. frequency unpublished'!$A82,1,0)))</f>
        <v>0</v>
      </c>
      <c r="AI82" s="149" t="str">
        <f>" "&amp;VLOOKUP($A82,[0]!Qualifier,COLUMN(AI82)/2+1)</f>
        <v xml:space="preserve"> </v>
      </c>
      <c r="AJ82" s="110">
        <f t="array" ref="AJ82">SUM(IF(ISBLANK('Assigned, unpublished Codes'!W$6:W$172),0,IF('Assigned, unpublished Codes'!W$6:W$172='Specif. frequency unpublished'!$A82,1,0)))</f>
        <v>0</v>
      </c>
      <c r="AK82" s="149" t="str">
        <f>" "&amp;VLOOKUP($A82,[0]!Qualifier,COLUMN(AK82)/2+1)</f>
        <v xml:space="preserve"> </v>
      </c>
      <c r="AL82" s="110">
        <f t="array" ref="AL82">SUM(IF(ISBLANK('Codes published on the homepage'!W$5:W$551),0,IF('Codes published on the homepage'!W$5:W$551='Specif. frequency unpublished'!$A82,1,0)))</f>
        <v>0</v>
      </c>
      <c r="AM82" s="111" t="str">
        <f>" "&amp;VLOOKUP($A82,[0]!Qualifier,COLUMN(AM82)/2+1)</f>
        <v xml:space="preserve"> </v>
      </c>
    </row>
    <row r="83" spans="1:39" x14ac:dyDescent="0.35">
      <c r="A83">
        <v>78</v>
      </c>
      <c r="B83" s="110">
        <f t="array" ref="B83">SUM(IF('Codes published on the homepage'!E84:E600='Specif. frequency unpublished'!$A83,1,0))</f>
        <v>0</v>
      </c>
      <c r="C83" s="112"/>
      <c r="D83" s="110">
        <f t="array" ref="D83">SUM(IF(ISBLANK('Codes published on the homepage'!F$5:F$551),0,IF('Codes published on the homepage'!F$5:F$551='Specif. frequency unpublished'!$A83,1,0)))</f>
        <v>0</v>
      </c>
      <c r="F83" s="110">
        <f t="array" ref="F83">SUM(IF(ISBLANK('Codes published on the homepage'!G$5:G$551),0,IF('Codes published on the homepage'!G$5:G$551='Specif. frequency unpublished'!$A83,1,0)))</f>
        <v>0</v>
      </c>
      <c r="H83" s="110">
        <f t="array" ref="H83">SUM(IF(ISBLANK('Codes published on the homepage'!H$5:H$551),0,IF('Codes published on the homepage'!H$5:H$551='Specif. frequency unpublished'!$A83,1,0)))</f>
        <v>0</v>
      </c>
      <c r="J83" s="110">
        <f t="array" ref="J83">SUM(IF(ISBLANK('Codes published on the homepage'!I$5:I$551),0,IF('Codes published on the homepage'!I$5:I$551='Specif. frequency unpublished'!$A83,1,0)))</f>
        <v>0</v>
      </c>
      <c r="L83" s="110">
        <f t="array" ref="L83">SUM(IF(ISBLANK('Codes published on the homepage'!J$5:J$551),0,IF('Codes published on the homepage'!J$5:J$551='Specif. frequency unpublished'!$A83,1,0)))</f>
        <v>0</v>
      </c>
      <c r="N83" s="110">
        <f t="array" ref="N83">SUM(IF(ISBLANK('Codes published on the homepage'!K$5:K$551),0,IF('Codes published on the homepage'!K$5:K$551='Specif. frequency unpublished'!$A83,1,0)))</f>
        <v>0</v>
      </c>
      <c r="P83" s="110">
        <f t="array" ref="P83">SUM(IF(ISBLANK('Codes published on the homepage'!L$5:L$551),0,IF('Codes published on the homepage'!L$5:L$551='Specif. frequency unpublished'!$A83,1,0)))</f>
        <v>0</v>
      </c>
      <c r="R83" s="110">
        <f t="array" ref="R83">SUM(IF(ISBLANK('Codes published on the homepage'!M$5:M$551),0,IF('Codes published on the homepage'!M$5:M$551='Specif. frequency unpublished'!$A83,1,0)))</f>
        <v>0</v>
      </c>
      <c r="T83" s="110">
        <f t="array" ref="T83">SUM(IF(ISBLANK('Codes published on the homepage'!N$5:N$551),0,IF('Codes published on the homepage'!N$5:N$551='Specif. frequency unpublished'!$A83,1,0)))</f>
        <v>0</v>
      </c>
      <c r="V83" s="110">
        <f t="array" ref="V83">SUM(IF(ISBLANK('Codes published on the homepage'!O$5:O$551),0,IF('Codes published on the homepage'!O$5:O$551='Specif. frequency unpublished'!$A83,1,0)))</f>
        <v>0</v>
      </c>
      <c r="X83" s="110">
        <f t="array" ref="X83">SUM(IF(ISBLANK('Assigned, unpublished Codes'!Q$6:Q$172),0,IF('Assigned, unpublished Codes'!Q$6:Q$172='Specif. frequency unpublished'!$A83,1,0)))</f>
        <v>0</v>
      </c>
      <c r="Z83" s="110">
        <f t="array" ref="Z83">SUM(IF(ISBLANK('Codes published on the homepage'!Q$5:Q$551),0,IF('Codes published on the homepage'!Q$5:Q$551='Specif. frequency unpublished'!$A83,1,0)))</f>
        <v>0</v>
      </c>
      <c r="AB83" s="110">
        <f t="array" ref="AB83">SUM(IF(ISBLANK('Codes published on the homepage'!R$5:R$551),0,IF('Codes published on the homepage'!R$5:R$551='Specif. frequency unpublished'!$A83,1,0)))</f>
        <v>0</v>
      </c>
      <c r="AD83" s="110">
        <f t="array" ref="AD83">SUM(IF(ISBLANK('Codes published on the homepage'!S$5:S$551),0,IF('Codes published on the homepage'!S$5:S$551='Specif. frequency unpublished'!$A83,1,0)))</f>
        <v>0</v>
      </c>
      <c r="AF83" s="110">
        <f t="array" ref="AF83">SUM(IF(ISBLANK('Codes published on the homepage'!T$5:T$551),0,IF('Codes published on the homepage'!T$5:T$551='Specif. frequency unpublished'!$A83,1,0)))</f>
        <v>0</v>
      </c>
      <c r="AH83" s="110">
        <f t="array" ref="AH83">SUM(IF(ISBLANK('Codes published on the homepage'!U$5:U$551),0,IF('Codes published on the homepage'!U$5:U$551='Specif. frequency unpublished'!$A83,1,0)))</f>
        <v>0</v>
      </c>
      <c r="AI83" s="149" t="str">
        <f>" "&amp;VLOOKUP($A83,[0]!Qualifier,COLUMN(AI83)/2+1)</f>
        <v xml:space="preserve"> </v>
      </c>
      <c r="AJ83" s="110">
        <f t="array" ref="AJ83">SUM(IF(ISBLANK('Assigned, unpublished Codes'!W$6:W$172),0,IF('Assigned, unpublished Codes'!W$6:W$172='Specif. frequency unpublished'!$A83,1,0)))</f>
        <v>0</v>
      </c>
      <c r="AK83" s="149" t="str">
        <f>" "&amp;VLOOKUP($A83,[0]!Qualifier,COLUMN(AK83)/2+1)</f>
        <v xml:space="preserve"> </v>
      </c>
      <c r="AL83" s="110">
        <f t="array" ref="AL83">SUM(IF(ISBLANK('Codes published on the homepage'!W$5:W$551),0,IF('Codes published on the homepage'!W$5:W$551='Specif. frequency unpublished'!$A83,1,0)))</f>
        <v>0</v>
      </c>
      <c r="AM83" s="111" t="str">
        <f>" "&amp;VLOOKUP($A83,[0]!Qualifier,COLUMN(AM83)/2+1)</f>
        <v xml:space="preserve"> </v>
      </c>
    </row>
    <row r="84" spans="1:39" x14ac:dyDescent="0.35">
      <c r="A84">
        <v>79</v>
      </c>
      <c r="B84" s="110">
        <f t="array" ref="B84">SUM(IF('Codes published on the homepage'!E85:E601='Specif. frequency unpublished'!$A84,1,0))</f>
        <v>0</v>
      </c>
      <c r="C84" s="112"/>
      <c r="D84" s="110">
        <f t="array" ref="D84">SUM(IF(ISBLANK('Codes published on the homepage'!F$5:F$551),0,IF('Codes published on the homepage'!F$5:F$551='Specif. frequency unpublished'!$A84,1,0)))</f>
        <v>0</v>
      </c>
      <c r="F84" s="110">
        <f t="array" ref="F84">SUM(IF(ISBLANK('Codes published on the homepage'!G$5:G$551),0,IF('Codes published on the homepage'!G$5:G$551='Specif. frequency unpublished'!$A84,1,0)))</f>
        <v>0</v>
      </c>
      <c r="H84" s="110">
        <f t="array" ref="H84">SUM(IF(ISBLANK('Codes published on the homepage'!H$5:H$551),0,IF('Codes published on the homepage'!H$5:H$551='Specif. frequency unpublished'!$A84,1,0)))</f>
        <v>0</v>
      </c>
      <c r="J84" s="110">
        <f t="array" ref="J84">SUM(IF(ISBLANK('Codes published on the homepage'!I$5:I$551),0,IF('Codes published on the homepage'!I$5:I$551='Specif. frequency unpublished'!$A84,1,0)))</f>
        <v>0</v>
      </c>
      <c r="L84" s="110">
        <f t="array" ref="L84">SUM(IF(ISBLANK('Codes published on the homepage'!J$5:J$551),0,IF('Codes published on the homepage'!J$5:J$551='Specif. frequency unpublished'!$A84,1,0)))</f>
        <v>0</v>
      </c>
      <c r="N84" s="110">
        <f t="array" ref="N84">SUM(IF(ISBLANK('Codes published on the homepage'!K$5:K$551),0,IF('Codes published on the homepage'!K$5:K$551='Specif. frequency unpublished'!$A84,1,0)))</f>
        <v>0</v>
      </c>
      <c r="P84" s="110">
        <f t="array" ref="P84">SUM(IF(ISBLANK('Codes published on the homepage'!L$5:L$551),0,IF('Codes published on the homepage'!L$5:L$551='Specif. frequency unpublished'!$A84,1,0)))</f>
        <v>0</v>
      </c>
      <c r="R84" s="110">
        <f t="array" ref="R84">SUM(IF(ISBLANK('Codes published on the homepage'!M$5:M$551),0,IF('Codes published on the homepage'!M$5:M$551='Specif. frequency unpublished'!$A84,1,0)))</f>
        <v>0</v>
      </c>
      <c r="T84" s="110">
        <f t="array" ref="T84">SUM(IF(ISBLANK('Codes published on the homepage'!N$5:N$551),0,IF('Codes published on the homepage'!N$5:N$551='Specif. frequency unpublished'!$A84,1,0)))</f>
        <v>0</v>
      </c>
      <c r="V84" s="110">
        <f t="array" ref="V84">SUM(IF(ISBLANK('Codes published on the homepage'!O$5:O$551),0,IF('Codes published on the homepage'!O$5:O$551='Specif. frequency unpublished'!$A84,1,0)))</f>
        <v>0</v>
      </c>
      <c r="X84" s="110">
        <f t="array" ref="X84">SUM(IF(ISBLANK('Assigned, unpublished Codes'!Q$6:Q$172),0,IF('Assigned, unpublished Codes'!Q$6:Q$172='Specif. frequency unpublished'!$A84,1,0)))</f>
        <v>0</v>
      </c>
      <c r="Z84" s="110">
        <f t="array" ref="Z84">SUM(IF(ISBLANK('Codes published on the homepage'!Q$5:Q$551),0,IF('Codes published on the homepage'!Q$5:Q$551='Specif. frequency unpublished'!$A84,1,0)))</f>
        <v>0</v>
      </c>
      <c r="AB84" s="110">
        <f t="array" ref="AB84">SUM(IF(ISBLANK('Codes published on the homepage'!R$5:R$551),0,IF('Codes published on the homepage'!R$5:R$551='Specif. frequency unpublished'!$A84,1,0)))</f>
        <v>0</v>
      </c>
      <c r="AD84" s="110">
        <f t="array" ref="AD84">SUM(IF(ISBLANK('Codes published on the homepage'!S$5:S$551),0,IF('Codes published on the homepage'!S$5:S$551='Specif. frequency unpublished'!$A84,1,0)))</f>
        <v>0</v>
      </c>
      <c r="AF84" s="110">
        <f t="array" ref="AF84">SUM(IF(ISBLANK('Codes published on the homepage'!T$5:T$551),0,IF('Codes published on the homepage'!T$5:T$551='Specif. frequency unpublished'!$A84,1,0)))</f>
        <v>0</v>
      </c>
      <c r="AH84" s="110">
        <f t="array" ref="AH84">SUM(IF(ISBLANK('Codes published on the homepage'!U$5:U$551),0,IF('Codes published on the homepage'!U$5:U$551='Specif. frequency unpublished'!$A84,1,0)))</f>
        <v>0</v>
      </c>
      <c r="AI84" s="149" t="str">
        <f>" "&amp;VLOOKUP($A84,[0]!Qualifier,COLUMN(AI84)/2+1)</f>
        <v xml:space="preserve"> </v>
      </c>
      <c r="AJ84" s="110">
        <f t="array" ref="AJ84">SUM(IF(ISBLANK('Codes published on the homepage'!V$5:V$551),0,IF('Codes published on the homepage'!V$5:V$551='Specif. frequency unpublished'!$A84,1,0)))</f>
        <v>0</v>
      </c>
      <c r="AK84" s="149" t="str">
        <f>" "&amp;VLOOKUP($A84,[0]!Qualifier,COLUMN(AK84)/2+1)</f>
        <v xml:space="preserve"> </v>
      </c>
      <c r="AL84" s="110">
        <f t="array" ref="AL84">SUM(IF(ISBLANK('Codes published on the homepage'!W$5:W$551),0,IF('Codes published on the homepage'!W$5:W$551='Specif. frequency unpublished'!$A84,1,0)))</f>
        <v>0</v>
      </c>
      <c r="AM84" s="111" t="str">
        <f>" "&amp;VLOOKUP($A84,[0]!Qualifier,COLUMN(AM84)/2+1)</f>
        <v xml:space="preserve"> </v>
      </c>
    </row>
    <row r="85" spans="1:39" x14ac:dyDescent="0.35">
      <c r="A85">
        <v>80</v>
      </c>
      <c r="B85" s="110">
        <f t="array" ref="B85">SUM(IF('Codes published on the homepage'!E86:E602='Specif. frequency unpublished'!$A85,1,0))</f>
        <v>0</v>
      </c>
      <c r="C85" s="112"/>
      <c r="D85" s="110">
        <f t="array" ref="D85">SUM(IF(ISBLANK('Codes published on the homepage'!F$5:F$551),0,IF('Codes published on the homepage'!F$5:F$551='Specif. frequency unpublished'!$A85,1,0)))</f>
        <v>0</v>
      </c>
      <c r="F85" s="110">
        <f t="array" ref="F85">SUM(IF(ISBLANK('Codes published on the homepage'!G$5:G$551),0,IF('Codes published on the homepage'!G$5:G$551='Specif. frequency unpublished'!$A85,1,0)))</f>
        <v>0</v>
      </c>
      <c r="H85" s="110">
        <f t="array" ref="H85">SUM(IF(ISBLANK('Codes published on the homepage'!H$5:H$551),0,IF('Codes published on the homepage'!H$5:H$551='Specif. frequency unpublished'!$A85,1,0)))</f>
        <v>0</v>
      </c>
      <c r="J85" s="110">
        <f t="array" ref="J85">SUM(IF(ISBLANK('Codes published on the homepage'!I$5:I$551),0,IF('Codes published on the homepage'!I$5:I$551='Specif. frequency unpublished'!$A85,1,0)))</f>
        <v>0</v>
      </c>
      <c r="L85" s="110">
        <f t="array" ref="L85">SUM(IF(ISBLANK('Codes published on the homepage'!J$5:J$551),0,IF('Codes published on the homepage'!J$5:J$551='Specif. frequency unpublished'!$A85,1,0)))</f>
        <v>0</v>
      </c>
      <c r="N85" s="110">
        <f t="array" ref="N85">SUM(IF(ISBLANK('Codes published on the homepage'!K$5:K$551),0,IF('Codes published on the homepage'!K$5:K$551='Specif. frequency unpublished'!$A85,1,0)))</f>
        <v>0</v>
      </c>
      <c r="P85" s="110">
        <f t="array" ref="P85">SUM(IF(ISBLANK('Codes published on the homepage'!L$5:L$551),0,IF('Codes published on the homepage'!L$5:L$551='Specif. frequency unpublished'!$A85,1,0)))</f>
        <v>0</v>
      </c>
      <c r="R85" s="110">
        <f t="array" ref="R85">SUM(IF(ISBLANK('Codes published on the homepage'!M$5:M$551),0,IF('Codes published on the homepage'!M$5:M$551='Specif. frequency unpublished'!$A85,1,0)))</f>
        <v>0</v>
      </c>
      <c r="T85" s="110">
        <f t="array" ref="T85">SUM(IF(ISBLANK('Codes published on the homepage'!N$5:N$551),0,IF('Codes published on the homepage'!N$5:N$551='Specif. frequency unpublished'!$A85,1,0)))</f>
        <v>0</v>
      </c>
      <c r="V85" s="110">
        <f t="array" ref="V85">SUM(IF(ISBLANK('Codes published on the homepage'!O$5:O$551),0,IF('Codes published on the homepage'!O$5:O$551='Specif. frequency unpublished'!$A85,1,0)))</f>
        <v>0</v>
      </c>
      <c r="X85" s="110">
        <f t="array" ref="X85">SUM(IF(ISBLANK('Assigned, unpublished Codes'!Q$6:Q$172),0,IF('Assigned, unpublished Codes'!Q$6:Q$172='Specif. frequency unpublished'!$A85,1,0)))</f>
        <v>0</v>
      </c>
      <c r="Z85" s="110">
        <f t="array" ref="Z85">SUM(IF(ISBLANK('Codes published on the homepage'!Q$5:Q$551),0,IF('Codes published on the homepage'!Q$5:Q$551='Specif. frequency unpublished'!$A85,1,0)))</f>
        <v>0</v>
      </c>
      <c r="AB85" s="110">
        <f t="array" ref="AB85">SUM(IF(ISBLANK('Codes published on the homepage'!R$5:R$551),0,IF('Codes published on the homepage'!R$5:R$551='Specif. frequency unpublished'!$A85,1,0)))</f>
        <v>0</v>
      </c>
      <c r="AD85" s="110">
        <f t="array" ref="AD85">SUM(IF(ISBLANK('Codes published on the homepage'!S$5:S$551),0,IF('Codes published on the homepage'!S$5:S$551='Specif. frequency unpublished'!$A85,1,0)))</f>
        <v>0</v>
      </c>
      <c r="AF85" s="110">
        <f t="array" ref="AF85">SUM(IF(ISBLANK('Codes published on the homepage'!T$5:T$551),0,IF('Codes published on the homepage'!T$5:T$551='Specif. frequency unpublished'!$A85,1,0)))</f>
        <v>0</v>
      </c>
      <c r="AH85" s="110">
        <f t="array" ref="AH85">SUM(IF(ISBLANK('Codes published on the homepage'!U$5:U$551),0,IF('Codes published on the homepage'!U$5:U$551='Specif. frequency unpublished'!$A85,1,0)))</f>
        <v>0</v>
      </c>
      <c r="AI85" s="149" t="str">
        <f>" "&amp;VLOOKUP($A85,[0]!Qualifier,COLUMN(AI85)/2+1)</f>
        <v xml:space="preserve"> </v>
      </c>
      <c r="AJ85" s="110">
        <f t="array" ref="AJ85">SUM(IF(ISBLANK('Codes published on the homepage'!V$5:V$551),0,IF('Codes published on the homepage'!V$5:V$551='Specif. frequency unpublished'!$A85,1,0)))</f>
        <v>0</v>
      </c>
      <c r="AK85" s="149" t="str">
        <f>" "&amp;VLOOKUP($A85,[0]!Qualifier,COLUMN(AK85)/2+1)</f>
        <v xml:space="preserve"> </v>
      </c>
      <c r="AL85" s="110">
        <f t="array" ref="AL85">SUM(IF(ISBLANK('Codes published on the homepage'!W$5:W$551),0,IF('Codes published on the homepage'!W$5:W$551='Specif. frequency unpublished'!$A85,1,0)))</f>
        <v>0</v>
      </c>
      <c r="AM85" s="111" t="str">
        <f>" "&amp;VLOOKUP($A85,[0]!Qualifier,COLUMN(AM85)/2+1)</f>
        <v xml:space="preserve"> </v>
      </c>
    </row>
    <row r="86" spans="1:39" x14ac:dyDescent="0.35">
      <c r="A86">
        <v>81</v>
      </c>
      <c r="B86" s="110">
        <f t="array" ref="B86">SUM(IF('Codes published on the homepage'!E87:E603='Specif. frequency unpublished'!$A86,1,0))</f>
        <v>0</v>
      </c>
      <c r="C86" s="112"/>
      <c r="D86" s="110">
        <f t="array" ref="D86">SUM(IF(ISBLANK('Codes published on the homepage'!F$5:F$551),0,IF('Codes published on the homepage'!F$5:F$551='Specif. frequency unpublished'!$A86,1,0)))</f>
        <v>0</v>
      </c>
      <c r="F86" s="110">
        <f t="array" ref="F86">SUM(IF(ISBLANK('Codes published on the homepage'!G$5:G$551),0,IF('Codes published on the homepage'!G$5:G$551='Specif. frequency unpublished'!$A86,1,0)))</f>
        <v>0</v>
      </c>
      <c r="H86" s="110">
        <f t="array" ref="H86">SUM(IF(ISBLANK('Codes published on the homepage'!H$5:H$551),0,IF('Codes published on the homepage'!H$5:H$551='Specif. frequency unpublished'!$A86,1,0)))</f>
        <v>0</v>
      </c>
      <c r="J86" s="110">
        <f t="array" ref="J86">SUM(IF(ISBLANK('Codes published on the homepage'!I$5:I$551),0,IF('Codes published on the homepage'!I$5:I$551='Specif. frequency unpublished'!$A86,1,0)))</f>
        <v>0</v>
      </c>
      <c r="L86" s="110">
        <f t="array" ref="L86">SUM(IF(ISBLANK('Codes published on the homepage'!J$5:J$551),0,IF('Codes published on the homepage'!J$5:J$551='Specif. frequency unpublished'!$A86,1,0)))</f>
        <v>0</v>
      </c>
      <c r="N86" s="110">
        <f t="array" ref="N86">SUM(IF(ISBLANK('Codes published on the homepage'!K$5:K$551),0,IF('Codes published on the homepage'!K$5:K$551='Specif. frequency unpublished'!$A86,1,0)))</f>
        <v>0</v>
      </c>
      <c r="P86" s="110">
        <f t="array" ref="P86">SUM(IF(ISBLANK('Codes published on the homepage'!L$5:L$551),0,IF('Codes published on the homepage'!L$5:L$551='Specif. frequency unpublished'!$A86,1,0)))</f>
        <v>0</v>
      </c>
      <c r="R86" s="110">
        <f t="array" ref="R86">SUM(IF(ISBLANK('Codes published on the homepage'!M$5:M$551),0,IF('Codes published on the homepage'!M$5:M$551='Specif. frequency unpublished'!$A86,1,0)))</f>
        <v>0</v>
      </c>
      <c r="T86" s="110">
        <f t="array" ref="T86">SUM(IF(ISBLANK('Codes published on the homepage'!N$5:N$551),0,IF('Codes published on the homepage'!N$5:N$551='Specif. frequency unpublished'!$A86,1,0)))</f>
        <v>0</v>
      </c>
      <c r="V86" s="110">
        <f t="array" ref="V86">SUM(IF(ISBLANK('Codes published on the homepage'!O$5:O$551),0,IF('Codes published on the homepage'!O$5:O$551='Specif. frequency unpublished'!$A86,1,0)))</f>
        <v>0</v>
      </c>
      <c r="X86" s="110">
        <f t="array" ref="X86">SUM(IF(ISBLANK('Assigned, unpublished Codes'!Q$6:Q$172),0,IF('Assigned, unpublished Codes'!Q$6:Q$172='Specif. frequency unpublished'!$A86,1,0)))</f>
        <v>0</v>
      </c>
      <c r="Z86" s="110">
        <f t="array" ref="Z86">SUM(IF(ISBLANK('Codes published on the homepage'!Q$5:Q$551),0,IF('Codes published on the homepage'!Q$5:Q$551='Specif. frequency unpublished'!$A86,1,0)))</f>
        <v>0</v>
      </c>
      <c r="AB86" s="110">
        <f t="array" ref="AB86">SUM(IF(ISBLANK('Codes published on the homepage'!R$5:R$551),0,IF('Codes published on the homepage'!R$5:R$551='Specif. frequency unpublished'!$A86,1,0)))</f>
        <v>0</v>
      </c>
      <c r="AD86" s="110">
        <f t="array" ref="AD86">SUM(IF(ISBLANK('Codes published on the homepage'!S$5:S$551),0,IF('Codes published on the homepage'!S$5:S$551='Specif. frequency unpublished'!$A86,1,0)))</f>
        <v>0</v>
      </c>
      <c r="AF86" s="110">
        <f t="array" ref="AF86">SUM(IF(ISBLANK('Codes published on the homepage'!T$5:T$551),0,IF('Codes published on the homepage'!T$5:T$551='Specif. frequency unpublished'!$A86,1,0)))</f>
        <v>0</v>
      </c>
      <c r="AH86" s="110">
        <f t="array" ref="AH86">SUM(IF(ISBLANK('Codes published on the homepage'!U$5:U$551),0,IF('Codes published on the homepage'!U$5:U$551='Specif. frequency unpublished'!$A86,1,0)))</f>
        <v>0</v>
      </c>
      <c r="AI86" s="149" t="str">
        <f>" "&amp;VLOOKUP($A86,[0]!Qualifier,COLUMN(AI86)/2+1)</f>
        <v xml:space="preserve"> </v>
      </c>
      <c r="AJ86" s="110">
        <f t="array" ref="AJ86">SUM(IF(ISBLANK('Codes published on the homepage'!V$5:V$551),0,IF('Codes published on the homepage'!V$5:V$551='Specif. frequency unpublished'!$A86,1,0)))</f>
        <v>0</v>
      </c>
      <c r="AK86" s="149" t="str">
        <f>" "&amp;VLOOKUP($A86,[0]!Qualifier,COLUMN(AK86)/2+1)</f>
        <v xml:space="preserve"> </v>
      </c>
      <c r="AL86" s="110">
        <f t="array" ref="AL86">SUM(IF(ISBLANK('Codes published on the homepage'!W$5:W$551),0,IF('Codes published on the homepage'!W$5:W$551='Specif. frequency unpublished'!$A86,1,0)))</f>
        <v>0</v>
      </c>
      <c r="AM86" s="111" t="str">
        <f>" "&amp;VLOOKUP($A86,[0]!Qualifier,COLUMN(AM86)/2+1)</f>
        <v xml:space="preserve"> </v>
      </c>
    </row>
    <row r="87" spans="1:39" x14ac:dyDescent="0.35">
      <c r="A87">
        <v>82</v>
      </c>
      <c r="B87" s="110">
        <f t="array" ref="B87">SUM(IF('Codes published on the homepage'!E88:E604='Specif. frequency unpublished'!$A87,1,0))</f>
        <v>0</v>
      </c>
      <c r="C87" s="112"/>
      <c r="D87" s="110">
        <f t="array" ref="D87">SUM(IF(ISBLANK('Codes published on the homepage'!F$5:F$551),0,IF('Codes published on the homepage'!F$5:F$551='Specif. frequency unpublished'!$A87,1,0)))</f>
        <v>0</v>
      </c>
      <c r="F87" s="110">
        <f t="array" ref="F87">SUM(IF(ISBLANK('Codes published on the homepage'!G$5:G$551),0,IF('Codes published on the homepage'!G$5:G$551='Specif. frequency unpublished'!$A87,1,0)))</f>
        <v>0</v>
      </c>
      <c r="H87" s="110">
        <f t="array" ref="H87">SUM(IF(ISBLANK('Codes published on the homepage'!H$5:H$551),0,IF('Codes published on the homepage'!H$5:H$551='Specif. frequency unpublished'!$A87,1,0)))</f>
        <v>0</v>
      </c>
      <c r="J87" s="110">
        <f t="array" ref="J87">SUM(IF(ISBLANK('Codes published on the homepage'!I$5:I$551),0,IF('Codes published on the homepage'!I$5:I$551='Specif. frequency unpublished'!$A87,1,0)))</f>
        <v>0</v>
      </c>
      <c r="L87" s="110">
        <f t="array" ref="L87">SUM(IF(ISBLANK('Codes published on the homepage'!J$5:J$551),0,IF('Codes published on the homepage'!J$5:J$551='Specif. frequency unpublished'!$A87,1,0)))</f>
        <v>0</v>
      </c>
      <c r="N87" s="110">
        <f t="array" ref="N87">SUM(IF(ISBLANK('Codes published on the homepage'!K$5:K$551),0,IF('Codes published on the homepage'!K$5:K$551='Specif. frequency unpublished'!$A87,1,0)))</f>
        <v>0</v>
      </c>
      <c r="P87" s="110">
        <f t="array" ref="P87">SUM(IF(ISBLANK('Codes published on the homepage'!L$5:L$551),0,IF('Codes published on the homepage'!L$5:L$551='Specif. frequency unpublished'!$A87,1,0)))</f>
        <v>0</v>
      </c>
      <c r="R87" s="110">
        <f t="array" ref="R87">SUM(IF(ISBLANK('Codes published on the homepage'!M$5:M$551),0,IF('Codes published on the homepage'!M$5:M$551='Specif. frequency unpublished'!$A87,1,0)))</f>
        <v>0</v>
      </c>
      <c r="T87" s="110">
        <f t="array" ref="T87">SUM(IF(ISBLANK('Codes published on the homepage'!N$5:N$551),0,IF('Codes published on the homepage'!N$5:N$551='Specif. frequency unpublished'!$A87,1,0)))</f>
        <v>0</v>
      </c>
      <c r="V87" s="110">
        <f t="array" ref="V87">SUM(IF(ISBLANK('Codes published on the homepage'!O$5:O$551),0,IF('Codes published on the homepage'!O$5:O$551='Specif. frequency unpublished'!$A87,1,0)))</f>
        <v>0</v>
      </c>
      <c r="X87" s="110">
        <f t="array" ref="X87">SUM(IF(ISBLANK('Assigned, unpublished Codes'!Q$6:Q$172),0,IF('Assigned, unpublished Codes'!Q$6:Q$172='Specif. frequency unpublished'!$A87,1,0)))</f>
        <v>0</v>
      </c>
      <c r="Z87" s="110">
        <f t="array" ref="Z87">SUM(IF(ISBLANK('Codes published on the homepage'!Q$5:Q$551),0,IF('Codes published on the homepage'!Q$5:Q$551='Specif. frequency unpublished'!$A87,1,0)))</f>
        <v>0</v>
      </c>
      <c r="AB87" s="110">
        <f t="array" ref="AB87">SUM(IF(ISBLANK('Codes published on the homepage'!R$5:R$551),0,IF('Codes published on the homepage'!R$5:R$551='Specif. frequency unpublished'!$A87,1,0)))</f>
        <v>0</v>
      </c>
      <c r="AD87" s="110">
        <f t="array" ref="AD87">SUM(IF(ISBLANK('Codes published on the homepage'!S$5:S$551),0,IF('Codes published on the homepage'!S$5:S$551='Specif. frequency unpublished'!$A87,1,0)))</f>
        <v>0</v>
      </c>
      <c r="AF87" s="110">
        <f t="array" ref="AF87">SUM(IF(ISBLANK('Codes published on the homepage'!T$5:T$551),0,IF('Codes published on the homepage'!T$5:T$551='Specif. frequency unpublished'!$A87,1,0)))</f>
        <v>0</v>
      </c>
      <c r="AH87" s="110">
        <f t="array" ref="AH87">SUM(IF(ISBLANK('Codes published on the homepage'!U$5:U$551),0,IF('Codes published on the homepage'!U$5:U$551='Specif. frequency unpublished'!$A87,1,0)))</f>
        <v>0</v>
      </c>
      <c r="AI87" s="149" t="str">
        <f>" "&amp;VLOOKUP($A87,[0]!Qualifier,COLUMN(AI87)/2+1)</f>
        <v xml:space="preserve"> </v>
      </c>
      <c r="AJ87" s="110">
        <f t="array" ref="AJ87">SUM(IF(ISBLANK('Codes published on the homepage'!V$5:V$551),0,IF('Codes published on the homepage'!V$5:V$551='Specif. frequency unpublished'!$A87,1,0)))</f>
        <v>0</v>
      </c>
      <c r="AK87" s="149" t="str">
        <f>" "&amp;VLOOKUP($A87,[0]!Qualifier,COLUMN(AK87)/2+1)</f>
        <v xml:space="preserve"> </v>
      </c>
      <c r="AL87" s="110">
        <f t="array" ref="AL87">SUM(IF(ISBLANK('Codes published on the homepage'!W$5:W$551),0,IF('Codes published on the homepage'!W$5:W$551='Specif. frequency unpublished'!$A87,1,0)))</f>
        <v>0</v>
      </c>
      <c r="AM87" s="111" t="str">
        <f>" "&amp;VLOOKUP($A87,[0]!Qualifier,COLUMN(AM87)/2+1)</f>
        <v xml:space="preserve"> </v>
      </c>
    </row>
    <row r="88" spans="1:39" x14ac:dyDescent="0.35">
      <c r="A88">
        <v>83</v>
      </c>
      <c r="B88" s="110">
        <f t="array" ref="B88">SUM(IF('Codes published on the homepage'!E89:E605='Specif. frequency unpublished'!$A88,1,0))</f>
        <v>0</v>
      </c>
      <c r="C88" s="112"/>
      <c r="D88" s="110">
        <f t="array" ref="D88">SUM(IF(ISBLANK('Codes published on the homepage'!F$5:F$551),0,IF('Codes published on the homepage'!F$5:F$551='Specif. frequency unpublished'!$A88,1,0)))</f>
        <v>0</v>
      </c>
      <c r="F88" s="110">
        <f t="array" ref="F88">SUM(IF(ISBLANK('Codes published on the homepage'!G$5:G$551),0,IF('Codes published on the homepage'!G$5:G$551='Specif. frequency unpublished'!$A88,1,0)))</f>
        <v>0</v>
      </c>
      <c r="H88" s="110">
        <f t="array" ref="H88">SUM(IF(ISBLANK('Codes published on the homepage'!H$5:H$551),0,IF('Codes published on the homepage'!H$5:H$551='Specif. frequency unpublished'!$A88,1,0)))</f>
        <v>0</v>
      </c>
      <c r="J88" s="110">
        <f t="array" ref="J88">SUM(IF(ISBLANK('Codes published on the homepage'!I$5:I$551),0,IF('Codes published on the homepage'!I$5:I$551='Specif. frequency unpublished'!$A88,1,0)))</f>
        <v>0</v>
      </c>
      <c r="L88" s="110">
        <f t="array" ref="L88">SUM(IF(ISBLANK('Codes published on the homepage'!J$5:J$551),0,IF('Codes published on the homepage'!J$5:J$551='Specif. frequency unpublished'!$A88,1,0)))</f>
        <v>0</v>
      </c>
      <c r="N88" s="110">
        <f t="array" ref="N88">SUM(IF(ISBLANK('Codes published on the homepage'!K$5:K$551),0,IF('Codes published on the homepage'!K$5:K$551='Specif. frequency unpublished'!$A88,1,0)))</f>
        <v>0</v>
      </c>
      <c r="P88" s="110">
        <f t="array" ref="P88">SUM(IF(ISBLANK('Codes published on the homepage'!L$5:L$551),0,IF('Codes published on the homepage'!L$5:L$551='Specif. frequency unpublished'!$A88,1,0)))</f>
        <v>0</v>
      </c>
      <c r="R88" s="110">
        <f t="array" ref="R88">SUM(IF(ISBLANK('Codes published on the homepage'!M$5:M$551),0,IF('Codes published on the homepage'!M$5:M$551='Specif. frequency unpublished'!$A88,1,0)))</f>
        <v>0</v>
      </c>
      <c r="T88" s="110">
        <f t="array" ref="T88">SUM(IF(ISBLANK('Codes published on the homepage'!N$5:N$551),0,IF('Codes published on the homepage'!N$5:N$551='Specif. frequency unpublished'!$A88,1,0)))</f>
        <v>0</v>
      </c>
      <c r="V88" s="110">
        <f t="array" ref="V88">SUM(IF(ISBLANK('Codes published on the homepage'!O$5:O$551),0,IF('Codes published on the homepage'!O$5:O$551='Specif. frequency unpublished'!$A88,1,0)))</f>
        <v>0</v>
      </c>
      <c r="X88" s="110">
        <f t="array" ref="X88">SUM(IF(ISBLANK('Assigned, unpublished Codes'!Q$6:Q$172),0,IF('Assigned, unpublished Codes'!Q$6:Q$172='Specif. frequency unpublished'!$A88,1,0)))</f>
        <v>0</v>
      </c>
      <c r="Z88" s="110">
        <f t="array" ref="Z88">SUM(IF(ISBLANK('Codes published on the homepage'!Q$5:Q$551),0,IF('Codes published on the homepage'!Q$5:Q$551='Specif. frequency unpublished'!$A88,1,0)))</f>
        <v>0</v>
      </c>
      <c r="AB88" s="110">
        <f t="array" ref="AB88">SUM(IF(ISBLANK('Codes published on the homepage'!R$5:R$551),0,IF('Codes published on the homepage'!R$5:R$551='Specif. frequency unpublished'!$A88,1,0)))</f>
        <v>0</v>
      </c>
      <c r="AD88" s="110">
        <f t="array" ref="AD88">SUM(IF(ISBLANK('Codes published on the homepage'!S$5:S$551),0,IF('Codes published on the homepage'!S$5:S$551='Specif. frequency unpublished'!$A88,1,0)))</f>
        <v>0</v>
      </c>
      <c r="AF88" s="110">
        <f t="array" ref="AF88">SUM(IF(ISBLANK('Codes published on the homepage'!T$5:T$551),0,IF('Codes published on the homepage'!T$5:T$551='Specif. frequency unpublished'!$A88,1,0)))</f>
        <v>0</v>
      </c>
      <c r="AH88" s="110">
        <f t="array" ref="AH88">SUM(IF(ISBLANK('Codes published on the homepage'!U$5:U$551),0,IF('Codes published on the homepage'!U$5:U$551='Specif. frequency unpublished'!$A88,1,0)))</f>
        <v>0</v>
      </c>
      <c r="AI88" s="149" t="str">
        <f>" "&amp;VLOOKUP($A88,[0]!Qualifier,COLUMN(AI88)/2+1)</f>
        <v xml:space="preserve"> </v>
      </c>
      <c r="AJ88" s="110">
        <f t="array" ref="AJ88">SUM(IF(ISBLANK('Codes published on the homepage'!V$5:V$551),0,IF('Codes published on the homepage'!V$5:V$551='Specif. frequency unpublished'!$A88,1,0)))</f>
        <v>0</v>
      </c>
      <c r="AK88" s="149" t="str">
        <f>" "&amp;VLOOKUP($A88,[0]!Qualifier,COLUMN(AK88)/2+1)</f>
        <v xml:space="preserve"> </v>
      </c>
      <c r="AL88" s="110">
        <f t="array" ref="AL88">SUM(IF(ISBLANK('Codes published on the homepage'!W$5:W$551),0,IF('Codes published on the homepage'!W$5:W$551='Specif. frequency unpublished'!$A88,1,0)))</f>
        <v>0</v>
      </c>
      <c r="AM88" s="111" t="str">
        <f>" "&amp;VLOOKUP($A88,[0]!Qualifier,COLUMN(AM88)/2+1)</f>
        <v xml:space="preserve"> </v>
      </c>
    </row>
    <row r="89" spans="1:39" x14ac:dyDescent="0.35">
      <c r="A89">
        <v>84</v>
      </c>
      <c r="B89" s="110">
        <f t="array" ref="B89">SUM(IF('Codes published on the homepage'!E90:E606='Specif. frequency unpublished'!$A89,1,0))</f>
        <v>0</v>
      </c>
      <c r="C89" s="112"/>
      <c r="D89" s="110">
        <f t="array" ref="D89">SUM(IF(ISBLANK('Codes published on the homepage'!F$5:F$551),0,IF('Codes published on the homepage'!F$5:F$551='Specif. frequency unpublished'!$A89,1,0)))</f>
        <v>0</v>
      </c>
      <c r="F89" s="110">
        <f t="array" ref="F89">SUM(IF(ISBLANK('Codes published on the homepage'!G$5:G$551),0,IF('Codes published on the homepage'!G$5:G$551='Specif. frequency unpublished'!$A89,1,0)))</f>
        <v>0</v>
      </c>
      <c r="H89" s="110">
        <f t="array" ref="H89">SUM(IF(ISBLANK('Codes published on the homepage'!H$5:H$551),0,IF('Codes published on the homepage'!H$5:H$551='Specif. frequency unpublished'!$A89,1,0)))</f>
        <v>0</v>
      </c>
      <c r="J89" s="110">
        <f t="array" ref="J89">SUM(IF(ISBLANK('Codes published on the homepage'!I$5:I$551),0,IF('Codes published on the homepage'!I$5:I$551='Specif. frequency unpublished'!$A89,1,0)))</f>
        <v>0</v>
      </c>
      <c r="L89" s="110">
        <f t="array" ref="L89">SUM(IF(ISBLANK('Codes published on the homepage'!J$5:J$551),0,IF('Codes published on the homepage'!J$5:J$551='Specif. frequency unpublished'!$A89,1,0)))</f>
        <v>0</v>
      </c>
      <c r="N89" s="110">
        <f t="array" ref="N89">SUM(IF(ISBLANK('Codes published on the homepage'!K$5:K$551),0,IF('Codes published on the homepage'!K$5:K$551='Specif. frequency unpublished'!$A89,1,0)))</f>
        <v>0</v>
      </c>
      <c r="P89" s="110">
        <f t="array" ref="P89">SUM(IF(ISBLANK('Codes published on the homepage'!L$5:L$551),0,IF('Codes published on the homepage'!L$5:L$551='Specif. frequency unpublished'!$A89,1,0)))</f>
        <v>0</v>
      </c>
      <c r="R89" s="110">
        <f t="array" ref="R89">SUM(IF(ISBLANK('Codes published on the homepage'!M$5:M$551),0,IF('Codes published on the homepage'!M$5:M$551='Specif. frequency unpublished'!$A89,1,0)))</f>
        <v>0</v>
      </c>
      <c r="T89" s="110">
        <f t="array" ref="T89">SUM(IF(ISBLANK('Codes published on the homepage'!N$5:N$551),0,IF('Codes published on the homepage'!N$5:N$551='Specif. frequency unpublished'!$A89,1,0)))</f>
        <v>0</v>
      </c>
      <c r="V89" s="110">
        <f t="array" ref="V89">SUM(IF(ISBLANK('Codes published on the homepage'!O$5:O$551),0,IF('Codes published on the homepage'!O$5:O$551='Specif. frequency unpublished'!$A89,1,0)))</f>
        <v>0</v>
      </c>
      <c r="X89" s="110">
        <f t="array" ref="X89">SUM(IF(ISBLANK('Assigned, unpublished Codes'!Q$6:Q$172),0,IF('Assigned, unpublished Codes'!Q$6:Q$172='Specif. frequency unpublished'!$A89,1,0)))</f>
        <v>0</v>
      </c>
      <c r="Z89" s="110">
        <f t="array" ref="Z89">SUM(IF(ISBLANK('Codes published on the homepage'!Q$5:Q$551),0,IF('Codes published on the homepage'!Q$5:Q$551='Specif. frequency unpublished'!$A89,1,0)))</f>
        <v>0</v>
      </c>
      <c r="AB89" s="110">
        <f t="array" ref="AB89">SUM(IF(ISBLANK('Codes published on the homepage'!R$5:R$551),0,IF('Codes published on the homepage'!R$5:R$551='Specif. frequency unpublished'!$A89,1,0)))</f>
        <v>0</v>
      </c>
      <c r="AD89" s="110">
        <f t="array" ref="AD89">SUM(IF(ISBLANK('Codes published on the homepage'!S$5:S$551),0,IF('Codes published on the homepage'!S$5:S$551='Specif. frequency unpublished'!$A89,1,0)))</f>
        <v>0</v>
      </c>
      <c r="AF89" s="110">
        <f t="array" ref="AF89">SUM(IF(ISBLANK('Codes published on the homepage'!T$5:T$551),0,IF('Codes published on the homepage'!T$5:T$551='Specif. frequency unpublished'!$A89,1,0)))</f>
        <v>0</v>
      </c>
      <c r="AH89" s="110">
        <f t="array" ref="AH89">SUM(IF(ISBLANK('Codes published on the homepage'!U$5:U$551),0,IF('Codes published on the homepage'!U$5:U$551='Specif. frequency unpublished'!$A89,1,0)))</f>
        <v>0</v>
      </c>
      <c r="AI89" s="149" t="str">
        <f>" "&amp;VLOOKUP($A89,[0]!Qualifier,COLUMN(AI89)/2+1)</f>
        <v xml:space="preserve"> </v>
      </c>
      <c r="AJ89" s="110">
        <f t="array" ref="AJ89">SUM(IF(ISBLANK('Codes published on the homepage'!V$5:V$551),0,IF('Codes published on the homepage'!V$5:V$551='Specif. frequency unpublished'!$A89,1,0)))</f>
        <v>0</v>
      </c>
      <c r="AK89" s="149" t="str">
        <f>" "&amp;VLOOKUP($A89,[0]!Qualifier,COLUMN(AK89)/2+1)</f>
        <v xml:space="preserve"> </v>
      </c>
      <c r="AL89" s="110">
        <f t="array" ref="AL89">SUM(IF(ISBLANK('Codes published on the homepage'!W$5:W$551),0,IF('Codes published on the homepage'!W$5:W$551='Specif. frequency unpublished'!$A89,1,0)))</f>
        <v>0</v>
      </c>
      <c r="AM89" s="111" t="str">
        <f>" "&amp;VLOOKUP($A89,[0]!Qualifier,COLUMN(AM89)/2+1)</f>
        <v xml:space="preserve"> </v>
      </c>
    </row>
    <row r="90" spans="1:39" x14ac:dyDescent="0.35">
      <c r="A90">
        <v>85</v>
      </c>
      <c r="B90" s="110">
        <f t="array" ref="B90">SUM(IF('Codes published on the homepage'!E91:E607='Specif. frequency unpublished'!$A90,1,0))</f>
        <v>0</v>
      </c>
      <c r="C90" s="112"/>
      <c r="D90" s="110">
        <f t="array" ref="D90">SUM(IF(ISBLANK('Codes published on the homepage'!F$5:F$551),0,IF('Codes published on the homepage'!F$5:F$551='Specif. frequency unpublished'!$A90,1,0)))</f>
        <v>0</v>
      </c>
      <c r="F90" s="110">
        <f t="array" ref="F90">SUM(IF(ISBLANK('Codes published on the homepage'!G$5:G$551),0,IF('Codes published on the homepage'!G$5:G$551='Specif. frequency unpublished'!$A90,1,0)))</f>
        <v>0</v>
      </c>
      <c r="H90" s="110">
        <f t="array" ref="H90">SUM(IF(ISBLANK('Codes published on the homepage'!H$5:H$551),0,IF('Codes published on the homepage'!H$5:H$551='Specif. frequency unpublished'!$A90,1,0)))</f>
        <v>0</v>
      </c>
      <c r="J90" s="110">
        <f t="array" ref="J90">SUM(IF(ISBLANK('Codes published on the homepage'!I$5:I$551),0,IF('Codes published on the homepage'!I$5:I$551='Specif. frequency unpublished'!$A90,1,0)))</f>
        <v>0</v>
      </c>
      <c r="L90" s="110">
        <f t="array" ref="L90">SUM(IF(ISBLANK('Codes published on the homepage'!J$5:J$551),0,IF('Codes published on the homepage'!J$5:J$551='Specif. frequency unpublished'!$A90,1,0)))</f>
        <v>0</v>
      </c>
      <c r="N90" s="110">
        <f t="array" ref="N90">SUM(IF(ISBLANK('Codes published on the homepage'!K$5:K$551),0,IF('Codes published on the homepage'!K$5:K$551='Specif. frequency unpublished'!$A90,1,0)))</f>
        <v>0</v>
      </c>
      <c r="P90" s="110">
        <f t="array" ref="P90">SUM(IF(ISBLANK('Codes published on the homepage'!L$5:L$551),0,IF('Codes published on the homepage'!L$5:L$551='Specif. frequency unpublished'!$A90,1,0)))</f>
        <v>0</v>
      </c>
      <c r="R90" s="110">
        <f t="array" ref="R90">SUM(IF(ISBLANK('Codes published on the homepage'!M$5:M$551),0,IF('Codes published on the homepage'!M$5:M$551='Specif. frequency unpublished'!$A90,1,0)))</f>
        <v>0</v>
      </c>
      <c r="T90" s="110">
        <f t="array" ref="T90">SUM(IF(ISBLANK('Codes published on the homepage'!N$5:N$551),0,IF('Codes published on the homepage'!N$5:N$551='Specif. frequency unpublished'!$A90,1,0)))</f>
        <v>0</v>
      </c>
      <c r="V90" s="110">
        <f t="array" ref="V90">SUM(IF(ISBLANK('Codes published on the homepage'!O$5:O$551),0,IF('Codes published on the homepage'!O$5:O$551='Specif. frequency unpublished'!$A90,1,0)))</f>
        <v>0</v>
      </c>
      <c r="X90" s="110">
        <f t="array" ref="X90">SUM(IF(ISBLANK('Assigned, unpublished Codes'!Q$6:Q$172),0,IF('Assigned, unpublished Codes'!Q$6:Q$172='Specif. frequency unpublished'!$A90,1,0)))</f>
        <v>0</v>
      </c>
      <c r="Z90" s="110">
        <f t="array" ref="Z90">SUM(IF(ISBLANK('Codes published on the homepage'!Q$5:Q$551),0,IF('Codes published on the homepage'!Q$5:Q$551='Specif. frequency unpublished'!$A90,1,0)))</f>
        <v>0</v>
      </c>
      <c r="AB90" s="110">
        <f t="array" ref="AB90">SUM(IF(ISBLANK('Codes published on the homepage'!R$5:R$551),0,IF('Codes published on the homepage'!R$5:R$551='Specif. frequency unpublished'!$A90,1,0)))</f>
        <v>0</v>
      </c>
      <c r="AD90" s="110">
        <f t="array" ref="AD90">SUM(IF(ISBLANK('Codes published on the homepage'!S$5:S$551),0,IF('Codes published on the homepage'!S$5:S$551='Specif. frequency unpublished'!$A90,1,0)))</f>
        <v>0</v>
      </c>
      <c r="AF90" s="110">
        <f t="array" ref="AF90">SUM(IF(ISBLANK('Codes published on the homepage'!T$5:T$551),0,IF('Codes published on the homepage'!T$5:T$551='Specif. frequency unpublished'!$A90,1,0)))</f>
        <v>0</v>
      </c>
      <c r="AH90" s="110">
        <f t="array" ref="AH90">SUM(IF(ISBLANK('Codes published on the homepage'!U$5:U$551),0,IF('Codes published on the homepage'!U$5:U$551='Specif. frequency unpublished'!$A90,1,0)))</f>
        <v>0</v>
      </c>
      <c r="AI90" s="149" t="str">
        <f>" "&amp;VLOOKUP($A90,[0]!Qualifier,COLUMN(AI90)/2+1)</f>
        <v xml:space="preserve"> </v>
      </c>
      <c r="AJ90" s="110">
        <f t="array" ref="AJ90">SUM(IF(ISBLANK('Codes published on the homepage'!V$5:V$551),0,IF('Codes published on the homepage'!V$5:V$551='Specif. frequency unpublished'!$A90,1,0)))</f>
        <v>0</v>
      </c>
      <c r="AK90" s="149" t="str">
        <f>" "&amp;VLOOKUP($A90,[0]!Qualifier,COLUMN(AK90)/2+1)</f>
        <v xml:space="preserve"> </v>
      </c>
      <c r="AL90" s="110">
        <f t="array" ref="AL90">SUM(IF(ISBLANK('Codes published on the homepage'!W$5:W$551),0,IF('Codes published on the homepage'!W$5:W$551='Specif. frequency unpublished'!$A90,1,0)))</f>
        <v>0</v>
      </c>
      <c r="AM90" s="111" t="str">
        <f>" "&amp;VLOOKUP($A90,[0]!Qualifier,COLUMN(AM90)/2+1)</f>
        <v xml:space="preserve"> </v>
      </c>
    </row>
    <row r="91" spans="1:39" x14ac:dyDescent="0.35">
      <c r="A91">
        <v>86</v>
      </c>
      <c r="B91" s="110">
        <f t="array" ref="B91">SUM(IF('Codes published on the homepage'!E92:E608='Specif. frequency unpublished'!$A91,1,0))</f>
        <v>0</v>
      </c>
      <c r="C91" s="112"/>
      <c r="D91" s="110">
        <f t="array" ref="D91">SUM(IF(ISBLANK('Codes published on the homepage'!F$5:F$551),0,IF('Codes published on the homepage'!F$5:F$551='Specif. frequency unpublished'!$A91,1,0)))</f>
        <v>0</v>
      </c>
      <c r="F91" s="110">
        <f t="array" ref="F91">SUM(IF(ISBLANK('Codes published on the homepage'!G$5:G$551),0,IF('Codes published on the homepage'!G$5:G$551='Specif. frequency unpublished'!$A91,1,0)))</f>
        <v>0</v>
      </c>
      <c r="H91" s="110">
        <f t="array" ref="H91">SUM(IF(ISBLANK('Codes published on the homepage'!H$5:H$551),0,IF('Codes published on the homepage'!H$5:H$551='Specif. frequency unpublished'!$A91,1,0)))</f>
        <v>0</v>
      </c>
      <c r="J91" s="110">
        <f t="array" ref="J91">SUM(IF(ISBLANK('Codes published on the homepage'!I$5:I$551),0,IF('Codes published on the homepage'!I$5:I$551='Specif. frequency unpublished'!$A91,1,0)))</f>
        <v>0</v>
      </c>
      <c r="L91" s="110">
        <f t="array" ref="L91">SUM(IF(ISBLANK('Codes published on the homepage'!J$5:J$551),0,IF('Codes published on the homepage'!J$5:J$551='Specif. frequency unpublished'!$A91,1,0)))</f>
        <v>0</v>
      </c>
      <c r="N91" s="110">
        <f t="array" ref="N91">SUM(IF(ISBLANK('Codes published on the homepage'!K$5:K$551),0,IF('Codes published on the homepage'!K$5:K$551='Specif. frequency unpublished'!$A91,1,0)))</f>
        <v>0</v>
      </c>
      <c r="P91" s="110">
        <f t="array" ref="P91">SUM(IF(ISBLANK('Codes published on the homepage'!L$5:L$551),0,IF('Codes published on the homepage'!L$5:L$551='Specif. frequency unpublished'!$A91,1,0)))</f>
        <v>0</v>
      </c>
      <c r="R91" s="110">
        <f t="array" ref="R91">SUM(IF(ISBLANK('Codes published on the homepage'!M$5:M$551),0,IF('Codes published on the homepage'!M$5:M$551='Specif. frequency unpublished'!$A91,1,0)))</f>
        <v>0</v>
      </c>
      <c r="T91" s="110">
        <f t="array" ref="T91">SUM(IF(ISBLANK('Codes published on the homepage'!N$5:N$551),0,IF('Codes published on the homepage'!N$5:N$551='Specif. frequency unpublished'!$A91,1,0)))</f>
        <v>0</v>
      </c>
      <c r="V91" s="110">
        <f t="array" ref="V91">SUM(IF(ISBLANK('Codes published on the homepage'!O$5:O$551),0,IF('Codes published on the homepage'!O$5:O$551='Specif. frequency unpublished'!$A91,1,0)))</f>
        <v>0</v>
      </c>
      <c r="X91" s="110">
        <f t="array" ref="X91">SUM(IF(ISBLANK('Assigned, unpublished Codes'!Q$6:Q$172),0,IF('Assigned, unpublished Codes'!Q$6:Q$172='Specif. frequency unpublished'!$A91,1,0)))</f>
        <v>0</v>
      </c>
      <c r="Z91" s="110">
        <f t="array" ref="Z91">SUM(IF(ISBLANK('Codes published on the homepage'!Q$5:Q$551),0,IF('Codes published on the homepage'!Q$5:Q$551='Specif. frequency unpublished'!$A91,1,0)))</f>
        <v>0</v>
      </c>
      <c r="AB91" s="110">
        <f t="array" ref="AB91">SUM(IF(ISBLANK('Codes published on the homepage'!R$5:R$551),0,IF('Codes published on the homepage'!R$5:R$551='Specif. frequency unpublished'!$A91,1,0)))</f>
        <v>0</v>
      </c>
      <c r="AD91" s="110">
        <f t="array" ref="AD91">SUM(IF(ISBLANK('Codes published on the homepage'!S$5:S$551),0,IF('Codes published on the homepage'!S$5:S$551='Specif. frequency unpublished'!$A91,1,0)))</f>
        <v>0</v>
      </c>
      <c r="AF91" s="110">
        <f t="array" ref="AF91">SUM(IF(ISBLANK('Codes published on the homepage'!T$5:T$551),0,IF('Codes published on the homepage'!T$5:T$551='Specif. frequency unpublished'!$A91,1,0)))</f>
        <v>0</v>
      </c>
      <c r="AH91" s="110">
        <f t="array" ref="AH91">SUM(IF(ISBLANK('Codes published on the homepage'!U$5:U$551),0,IF('Codes published on the homepage'!U$5:U$551='Specif. frequency unpublished'!$A91,1,0)))</f>
        <v>0</v>
      </c>
      <c r="AI91" s="149" t="str">
        <f>" "&amp;VLOOKUP($A91,[0]!Qualifier,COLUMN(AI91)/2+1)</f>
        <v xml:space="preserve"> </v>
      </c>
      <c r="AJ91" s="110">
        <f t="array" ref="AJ91">SUM(IF(ISBLANK('Codes published on the homepage'!V$5:V$551),0,IF('Codes published on the homepage'!V$5:V$551='Specif. frequency unpublished'!$A91,1,0)))</f>
        <v>0</v>
      </c>
      <c r="AK91" s="149" t="str">
        <f>" "&amp;VLOOKUP($A91,[0]!Qualifier,COLUMN(AK91)/2+1)</f>
        <v xml:space="preserve"> </v>
      </c>
      <c r="AL91" s="110">
        <f t="array" ref="AL91">SUM(IF(ISBLANK('Codes published on the homepage'!W$5:W$551),0,IF('Codes published on the homepage'!W$5:W$551='Specif. frequency unpublished'!$A91,1,0)))</f>
        <v>0</v>
      </c>
      <c r="AM91" s="111" t="str">
        <f>" "&amp;VLOOKUP($A91,[0]!Qualifier,COLUMN(AM91)/2+1)</f>
        <v xml:space="preserve"> </v>
      </c>
    </row>
    <row r="92" spans="1:39" x14ac:dyDescent="0.35">
      <c r="A92">
        <v>87</v>
      </c>
      <c r="B92" s="110">
        <f t="array" ref="B92">SUM(IF('Codes published on the homepage'!E93:E609='Specif. frequency unpublished'!$A92,1,0))</f>
        <v>0</v>
      </c>
      <c r="C92" s="112"/>
      <c r="D92" s="110">
        <f t="array" ref="D92">SUM(IF(ISBLANK('Codes published on the homepage'!F$5:F$551),0,IF('Codes published on the homepage'!F$5:F$551='Specif. frequency unpublished'!$A92,1,0)))</f>
        <v>0</v>
      </c>
      <c r="F92" s="110">
        <f t="array" ref="F92">SUM(IF(ISBLANK('Codes published on the homepage'!G$5:G$551),0,IF('Codes published on the homepage'!G$5:G$551='Specif. frequency unpublished'!$A92,1,0)))</f>
        <v>0</v>
      </c>
      <c r="H92" s="110">
        <f t="array" ref="H92">SUM(IF(ISBLANK('Codes published on the homepage'!H$5:H$551),0,IF('Codes published on the homepage'!H$5:H$551='Specif. frequency unpublished'!$A92,1,0)))</f>
        <v>0</v>
      </c>
      <c r="J92" s="110">
        <f t="array" ref="J92">SUM(IF(ISBLANK('Codes published on the homepage'!I$5:I$551),0,IF('Codes published on the homepage'!I$5:I$551='Specif. frequency unpublished'!$A92,1,0)))</f>
        <v>0</v>
      </c>
      <c r="L92" s="110">
        <f t="array" ref="L92">SUM(IF(ISBLANK('Codes published on the homepage'!J$5:J$551),0,IF('Codes published on the homepage'!J$5:J$551='Specif. frequency unpublished'!$A92,1,0)))</f>
        <v>0</v>
      </c>
      <c r="N92" s="110">
        <f t="array" ref="N92">SUM(IF(ISBLANK('Codes published on the homepage'!K$5:K$551),0,IF('Codes published on the homepage'!K$5:K$551='Specif. frequency unpublished'!$A92,1,0)))</f>
        <v>0</v>
      </c>
      <c r="P92" s="110">
        <f t="array" ref="P92">SUM(IF(ISBLANK('Codes published on the homepage'!L$5:L$551),0,IF('Codes published on the homepage'!L$5:L$551='Specif. frequency unpublished'!$A92,1,0)))</f>
        <v>0</v>
      </c>
      <c r="R92" s="110">
        <f t="array" ref="R92">SUM(IF(ISBLANK('Codes published on the homepage'!M$5:M$551),0,IF('Codes published on the homepage'!M$5:M$551='Specif. frequency unpublished'!$A92,1,0)))</f>
        <v>0</v>
      </c>
      <c r="T92" s="110">
        <f t="array" ref="T92">SUM(IF(ISBLANK('Codes published on the homepage'!N$5:N$551),0,IF('Codes published on the homepage'!N$5:N$551='Specif. frequency unpublished'!$A92,1,0)))</f>
        <v>0</v>
      </c>
      <c r="V92" s="110">
        <f t="array" ref="V92">SUM(IF(ISBLANK('Codes published on the homepage'!O$5:O$551),0,IF('Codes published on the homepage'!O$5:O$551='Specif. frequency unpublished'!$A92,1,0)))</f>
        <v>0</v>
      </c>
      <c r="X92" s="110">
        <f t="array" ref="X92">SUM(IF(ISBLANK('Assigned, unpublished Codes'!Q$6:Q$172),0,IF('Assigned, unpublished Codes'!Q$6:Q$172='Specif. frequency unpublished'!$A92,1,0)))</f>
        <v>0</v>
      </c>
      <c r="Z92" s="110">
        <f t="array" ref="Z92">SUM(IF(ISBLANK('Codes published on the homepage'!Q$5:Q$551),0,IF('Codes published on the homepage'!Q$5:Q$551='Specif. frequency unpublished'!$A92,1,0)))</f>
        <v>0</v>
      </c>
      <c r="AB92" s="110">
        <f t="array" ref="AB92">SUM(IF(ISBLANK('Codes published on the homepage'!R$5:R$551),0,IF('Codes published on the homepage'!R$5:R$551='Specif. frequency unpublished'!$A92,1,0)))</f>
        <v>0</v>
      </c>
      <c r="AD92" s="110">
        <f t="array" ref="AD92">SUM(IF(ISBLANK('Codes published on the homepage'!S$5:S$551),0,IF('Codes published on the homepage'!S$5:S$551='Specif. frequency unpublished'!$A92,1,0)))</f>
        <v>0</v>
      </c>
      <c r="AF92" s="110">
        <f t="array" ref="AF92">SUM(IF(ISBLANK('Codes published on the homepage'!T$5:T$551),0,IF('Codes published on the homepage'!T$5:T$551='Specif. frequency unpublished'!$A92,1,0)))</f>
        <v>0</v>
      </c>
      <c r="AH92" s="110">
        <f t="array" ref="AH92">SUM(IF(ISBLANK('Codes published on the homepage'!U$5:U$551),0,IF('Codes published on the homepage'!U$5:U$551='Specif. frequency unpublished'!$A92,1,0)))</f>
        <v>0</v>
      </c>
      <c r="AI92" s="149" t="str">
        <f>" "&amp;VLOOKUP($A92,[0]!Qualifier,COLUMN(AI92)/2+1)</f>
        <v xml:space="preserve"> </v>
      </c>
      <c r="AJ92" s="110">
        <f t="array" ref="AJ92">SUM(IF(ISBLANK('Codes published on the homepage'!V$5:V$551),0,IF('Codes published on the homepage'!V$5:V$551='Specif. frequency unpublished'!$A92,1,0)))</f>
        <v>0</v>
      </c>
      <c r="AK92" s="149" t="str">
        <f>" "&amp;VLOOKUP($A92,[0]!Qualifier,COLUMN(AK92)/2+1)</f>
        <v xml:space="preserve"> </v>
      </c>
      <c r="AL92" s="110">
        <f t="array" ref="AL92">SUM(IF(ISBLANK('Codes published on the homepage'!W$5:W$551),0,IF('Codes published on the homepage'!W$5:W$551='Specif. frequency unpublished'!$A92,1,0)))</f>
        <v>0</v>
      </c>
      <c r="AM92" s="111" t="str">
        <f>" "&amp;VLOOKUP($A92,[0]!Qualifier,COLUMN(AM92)/2+1)</f>
        <v xml:space="preserve"> </v>
      </c>
    </row>
    <row r="93" spans="1:39" x14ac:dyDescent="0.35">
      <c r="A93">
        <v>88</v>
      </c>
      <c r="B93" s="110">
        <f t="array" ref="B93">SUM(IF('Codes published on the homepage'!E94:E610='Specif. frequency unpublished'!$A93,1,0))</f>
        <v>0</v>
      </c>
      <c r="C93" s="112"/>
      <c r="D93" s="110">
        <f t="array" ref="D93">SUM(IF(ISBLANK('Codes published on the homepage'!F$5:F$551),0,IF('Codes published on the homepage'!F$5:F$551='Specif. frequency unpublished'!$A93,1,0)))</f>
        <v>0</v>
      </c>
      <c r="F93" s="110">
        <f t="array" ref="F93">SUM(IF(ISBLANK('Codes published on the homepage'!G$5:G$551),0,IF('Codes published on the homepage'!G$5:G$551='Specif. frequency unpublished'!$A93,1,0)))</f>
        <v>0</v>
      </c>
      <c r="H93" s="110">
        <f t="array" ref="H93">SUM(IF(ISBLANK('Codes published on the homepage'!H$5:H$551),0,IF('Codes published on the homepage'!H$5:H$551='Specif. frequency unpublished'!$A93,1,0)))</f>
        <v>0</v>
      </c>
      <c r="J93" s="110">
        <f t="array" ref="J93">SUM(IF(ISBLANK('Codes published on the homepage'!I$5:I$551),0,IF('Codes published on the homepage'!I$5:I$551='Specif. frequency unpublished'!$A93,1,0)))</f>
        <v>0</v>
      </c>
      <c r="L93" s="110">
        <f t="array" ref="L93">SUM(IF(ISBLANK('Codes published on the homepage'!J$5:J$551),0,IF('Codes published on the homepage'!J$5:J$551='Specif. frequency unpublished'!$A93,1,0)))</f>
        <v>0</v>
      </c>
      <c r="N93" s="110">
        <f t="array" ref="N93">SUM(IF(ISBLANK('Codes published on the homepage'!K$5:K$551),0,IF('Codes published on the homepage'!K$5:K$551='Specif. frequency unpublished'!$A93,1,0)))</f>
        <v>0</v>
      </c>
      <c r="P93" s="110">
        <f t="array" ref="P93">SUM(IF(ISBLANK('Codes published on the homepage'!L$5:L$551),0,IF('Codes published on the homepage'!L$5:L$551='Specif. frequency unpublished'!$A93,1,0)))</f>
        <v>0</v>
      </c>
      <c r="R93" s="110">
        <f t="array" ref="R93">SUM(IF(ISBLANK('Codes published on the homepage'!M$5:M$551),0,IF('Codes published on the homepage'!M$5:M$551='Specif. frequency unpublished'!$A93,1,0)))</f>
        <v>0</v>
      </c>
      <c r="T93" s="110">
        <f t="array" ref="T93">SUM(IF(ISBLANK('Codes published on the homepage'!N$5:N$551),0,IF('Codes published on the homepage'!N$5:N$551='Specif. frequency unpublished'!$A93,1,0)))</f>
        <v>0</v>
      </c>
      <c r="V93" s="110">
        <f t="array" ref="V93">SUM(IF(ISBLANK('Codes published on the homepage'!O$5:O$551),0,IF('Codes published on the homepage'!O$5:O$551='Specif. frequency unpublished'!$A93,1,0)))</f>
        <v>0</v>
      </c>
      <c r="X93" s="110">
        <f t="array" ref="X93">SUM(IF(ISBLANK('Assigned, unpublished Codes'!Q$6:Q$172),0,IF('Assigned, unpublished Codes'!Q$6:Q$172='Specif. frequency unpublished'!$A93,1,0)))</f>
        <v>0</v>
      </c>
      <c r="Z93" s="110">
        <f t="array" ref="Z93">SUM(IF(ISBLANK('Codes published on the homepage'!Q$5:Q$551),0,IF('Codes published on the homepage'!Q$5:Q$551='Specif. frequency unpublished'!$A93,1,0)))</f>
        <v>0</v>
      </c>
      <c r="AB93" s="110">
        <f t="array" ref="AB93">SUM(IF(ISBLANK('Codes published on the homepage'!R$5:R$551),0,IF('Codes published on the homepage'!R$5:R$551='Specif. frequency unpublished'!$A93,1,0)))</f>
        <v>0</v>
      </c>
      <c r="AD93" s="110">
        <f t="array" ref="AD93">SUM(IF(ISBLANK('Codes published on the homepage'!S$5:S$551),0,IF('Codes published on the homepage'!S$5:S$551='Specif. frequency unpublished'!$A93,1,0)))</f>
        <v>0</v>
      </c>
      <c r="AF93" s="110">
        <f t="array" ref="AF93">SUM(IF(ISBLANK('Codes published on the homepage'!T$5:T$551),0,IF('Codes published on the homepage'!T$5:T$551='Specif. frequency unpublished'!$A93,1,0)))</f>
        <v>0</v>
      </c>
      <c r="AH93" s="110">
        <f t="array" ref="AH93">SUM(IF(ISBLANK('Codes published on the homepage'!U$5:U$551),0,IF('Codes published on the homepage'!U$5:U$551='Specif. frequency unpublished'!$A93,1,0)))</f>
        <v>0</v>
      </c>
      <c r="AI93" s="149" t="str">
        <f>" "&amp;VLOOKUP($A93,[0]!Qualifier,COLUMN(AI93)/2+1)</f>
        <v xml:space="preserve"> </v>
      </c>
      <c r="AJ93" s="110">
        <f t="array" ref="AJ93">SUM(IF(ISBLANK('Codes published on the homepage'!V$5:V$551),0,IF('Codes published on the homepage'!V$5:V$551='Specif. frequency unpublished'!$A93,1,0)))</f>
        <v>0</v>
      </c>
      <c r="AK93" s="149" t="str">
        <f>" "&amp;VLOOKUP($A93,[0]!Qualifier,COLUMN(AK93)/2+1)</f>
        <v xml:space="preserve"> </v>
      </c>
      <c r="AL93" s="110">
        <f t="array" ref="AL93">SUM(IF(ISBLANK('Codes published on the homepage'!W$5:W$551),0,IF('Codes published on the homepage'!W$5:W$551='Specif. frequency unpublished'!$A93,1,0)))</f>
        <v>0</v>
      </c>
      <c r="AM93" s="111" t="str">
        <f>" "&amp;VLOOKUP($A93,[0]!Qualifier,COLUMN(AM93)/2+1)</f>
        <v xml:space="preserve"> </v>
      </c>
    </row>
    <row r="94" spans="1:39" x14ac:dyDescent="0.35">
      <c r="A94">
        <v>89</v>
      </c>
      <c r="B94" s="110">
        <f t="array" ref="B94">SUM(IF('Codes published on the homepage'!E95:E611='Specif. frequency unpublished'!$A94,1,0))</f>
        <v>0</v>
      </c>
      <c r="C94" s="112"/>
      <c r="D94" s="110">
        <f t="array" ref="D94">SUM(IF(ISBLANK('Codes published on the homepage'!F$5:F$551),0,IF('Codes published on the homepage'!F$5:F$551='Specif. frequency unpublished'!$A94,1,0)))</f>
        <v>0</v>
      </c>
      <c r="F94" s="110">
        <f t="array" ref="F94">SUM(IF(ISBLANK('Codes published on the homepage'!G$5:G$551),0,IF('Codes published on the homepage'!G$5:G$551='Specif. frequency unpublished'!$A94,1,0)))</f>
        <v>0</v>
      </c>
      <c r="H94" s="110">
        <f t="array" ref="H94">SUM(IF(ISBLANK('Codes published on the homepage'!H$5:H$551),0,IF('Codes published on the homepage'!H$5:H$551='Specif. frequency unpublished'!$A94,1,0)))</f>
        <v>0</v>
      </c>
      <c r="J94" s="110">
        <f t="array" ref="J94">SUM(IF(ISBLANK('Codes published on the homepage'!I$5:I$551),0,IF('Codes published on the homepage'!I$5:I$551='Specif. frequency unpublished'!$A94,1,0)))</f>
        <v>0</v>
      </c>
      <c r="L94" s="110">
        <f t="array" ref="L94">SUM(IF(ISBLANK('Codes published on the homepage'!J$5:J$551),0,IF('Codes published on the homepage'!J$5:J$551='Specif. frequency unpublished'!$A94,1,0)))</f>
        <v>0</v>
      </c>
      <c r="N94" s="110">
        <f t="array" ref="N94">SUM(IF(ISBLANK('Codes published on the homepage'!K$5:K$551),0,IF('Codes published on the homepage'!K$5:K$551='Specif. frequency unpublished'!$A94,1,0)))</f>
        <v>0</v>
      </c>
      <c r="P94" s="110">
        <f t="array" ref="P94">SUM(IF(ISBLANK('Codes published on the homepage'!L$5:L$551),0,IF('Codes published on the homepage'!L$5:L$551='Specif. frequency unpublished'!$A94,1,0)))</f>
        <v>0</v>
      </c>
      <c r="R94" s="110">
        <f t="array" ref="R94">SUM(IF(ISBLANK('Codes published on the homepage'!M$5:M$551),0,IF('Codes published on the homepage'!M$5:M$551='Specif. frequency unpublished'!$A94,1,0)))</f>
        <v>0</v>
      </c>
      <c r="T94" s="110">
        <f t="array" ref="T94">SUM(IF(ISBLANK('Codes published on the homepage'!N$5:N$551),0,IF('Codes published on the homepage'!N$5:N$551='Specif. frequency unpublished'!$A94,1,0)))</f>
        <v>0</v>
      </c>
      <c r="V94" s="110">
        <f t="array" ref="V94">SUM(IF(ISBLANK('Codes published on the homepage'!O$5:O$551),0,IF('Codes published on the homepage'!O$5:O$551='Specif. frequency unpublished'!$A94,1,0)))</f>
        <v>0</v>
      </c>
      <c r="X94" s="110">
        <f t="array" ref="X94">SUM(IF(ISBLANK('Assigned, unpublished Codes'!Q$6:Q$172),0,IF('Assigned, unpublished Codes'!Q$6:Q$172='Specif. frequency unpublished'!$A94,1,0)))</f>
        <v>0</v>
      </c>
      <c r="Z94" s="110">
        <f t="array" ref="Z94">SUM(IF(ISBLANK('Codes published on the homepage'!Q$5:Q$551),0,IF('Codes published on the homepage'!Q$5:Q$551='Specif. frequency unpublished'!$A94,1,0)))</f>
        <v>0</v>
      </c>
      <c r="AB94" s="110">
        <f t="array" ref="AB94">SUM(IF(ISBLANK('Codes published on the homepage'!R$5:R$551),0,IF('Codes published on the homepage'!R$5:R$551='Specif. frequency unpublished'!$A94,1,0)))</f>
        <v>0</v>
      </c>
      <c r="AD94" s="110">
        <f t="array" ref="AD94">SUM(IF(ISBLANK('Codes published on the homepage'!S$5:S$551),0,IF('Codes published on the homepage'!S$5:S$551='Specif. frequency unpublished'!$A94,1,0)))</f>
        <v>0</v>
      </c>
      <c r="AF94" s="110">
        <f t="array" ref="AF94">SUM(IF(ISBLANK('Codes published on the homepage'!T$5:T$551),0,IF('Codes published on the homepage'!T$5:T$551='Specif. frequency unpublished'!$A94,1,0)))</f>
        <v>0</v>
      </c>
      <c r="AH94" s="110">
        <f t="array" ref="AH94">SUM(IF(ISBLANK('Codes published on the homepage'!U$5:U$551),0,IF('Codes published on the homepage'!U$5:U$551='Specif. frequency unpublished'!$A94,1,0)))</f>
        <v>0</v>
      </c>
      <c r="AI94" s="149" t="str">
        <f>" "&amp;VLOOKUP($A94,[0]!Qualifier,COLUMN(AI94)/2+1)</f>
        <v xml:space="preserve"> </v>
      </c>
      <c r="AJ94" s="110">
        <f t="array" ref="AJ94">SUM(IF(ISBLANK('Codes published on the homepage'!V$5:V$551),0,IF('Codes published on the homepage'!V$5:V$551='Specif. frequency unpublished'!$A94,1,0)))</f>
        <v>0</v>
      </c>
      <c r="AK94" s="149" t="str">
        <f>" "&amp;VLOOKUP($A94,[0]!Qualifier,COLUMN(AK94)/2+1)</f>
        <v xml:space="preserve"> </v>
      </c>
      <c r="AL94" s="110">
        <f t="array" ref="AL94">SUM(IF(ISBLANK('Codes published on the homepage'!W$5:W$551),0,IF('Codes published on the homepage'!W$5:W$551='Specif. frequency unpublished'!$A94,1,0)))</f>
        <v>0</v>
      </c>
      <c r="AM94" s="111" t="str">
        <f>" "&amp;VLOOKUP($A94,[0]!Qualifier,COLUMN(AM94)/2+1)</f>
        <v xml:space="preserve"> </v>
      </c>
    </row>
    <row r="95" spans="1:39" x14ac:dyDescent="0.35">
      <c r="A95">
        <v>90</v>
      </c>
      <c r="B95" s="110">
        <f t="array" ref="B95">SUM(IF('Codes published on the homepage'!E96:E612='Specif. frequency unpublished'!$A95,1,0))</f>
        <v>0</v>
      </c>
      <c r="C95" s="112"/>
      <c r="D95" s="110">
        <f t="array" ref="D95">SUM(IF(ISBLANK('Codes published on the homepage'!F$5:F$551),0,IF('Codes published on the homepage'!F$5:F$551='Specif. frequency unpublished'!$A95,1,0)))</f>
        <v>0</v>
      </c>
      <c r="F95" s="110">
        <f t="array" ref="F95">SUM(IF(ISBLANK('Codes published on the homepage'!G$5:G$551),0,IF('Codes published on the homepage'!G$5:G$551='Specif. frequency unpublished'!$A95,1,0)))</f>
        <v>0</v>
      </c>
      <c r="H95" s="110">
        <f t="array" ref="H95">SUM(IF(ISBLANK('Codes published on the homepage'!H$5:H$551),0,IF('Codes published on the homepage'!H$5:H$551='Specif. frequency unpublished'!$A95,1,0)))</f>
        <v>0</v>
      </c>
      <c r="J95" s="110">
        <f t="array" ref="J95">SUM(IF(ISBLANK('Codes published on the homepage'!I$5:I$551),0,IF('Codes published on the homepage'!I$5:I$551='Specif. frequency unpublished'!$A95,1,0)))</f>
        <v>0</v>
      </c>
      <c r="L95" s="110">
        <f t="array" ref="L95">SUM(IF(ISBLANK('Codes published on the homepage'!J$5:J$551),0,IF('Codes published on the homepage'!J$5:J$551='Specif. frequency unpublished'!$A95,1,0)))</f>
        <v>0</v>
      </c>
      <c r="N95" s="110">
        <f t="array" ref="N95">SUM(IF(ISBLANK('Codes published on the homepage'!K$5:K$551),0,IF('Codes published on the homepage'!K$5:K$551='Specif. frequency unpublished'!$A95,1,0)))</f>
        <v>0</v>
      </c>
      <c r="P95" s="110">
        <f t="array" ref="P95">SUM(IF(ISBLANK('Codes published on the homepage'!L$5:L$551),0,IF('Codes published on the homepage'!L$5:L$551='Specif. frequency unpublished'!$A95,1,0)))</f>
        <v>0</v>
      </c>
      <c r="R95" s="110">
        <f t="array" ref="R95">SUM(IF(ISBLANK('Codes published on the homepage'!M$5:M$551),0,IF('Codes published on the homepage'!M$5:M$551='Specif. frequency unpublished'!$A95,1,0)))</f>
        <v>0</v>
      </c>
      <c r="T95" s="110">
        <f t="array" ref="T95">SUM(IF(ISBLANK('Codes published on the homepage'!N$5:N$551),0,IF('Codes published on the homepage'!N$5:N$551='Specif. frequency unpublished'!$A95,1,0)))</f>
        <v>0</v>
      </c>
      <c r="V95" s="110">
        <f t="array" ref="V95">SUM(IF(ISBLANK('Codes published on the homepage'!O$5:O$551),0,IF('Codes published on the homepage'!O$5:O$551='Specif. frequency unpublished'!$A95,1,0)))</f>
        <v>0</v>
      </c>
      <c r="X95" s="110">
        <f t="array" ref="X95">SUM(IF(ISBLANK('Assigned, unpublished Codes'!Q$6:Q$172),0,IF('Assigned, unpublished Codes'!Q$6:Q$172='Specif. frequency unpublished'!$A95,1,0)))</f>
        <v>0</v>
      </c>
      <c r="Z95" s="110">
        <f t="array" ref="Z95">SUM(IF(ISBLANK('Codes published on the homepage'!Q$5:Q$551),0,IF('Codes published on the homepage'!Q$5:Q$551='Specif. frequency unpublished'!$A95,1,0)))</f>
        <v>0</v>
      </c>
      <c r="AB95" s="110">
        <f t="array" ref="AB95">SUM(IF(ISBLANK('Codes published on the homepage'!R$5:R$551),0,IF('Codes published on the homepage'!R$5:R$551='Specif. frequency unpublished'!$A95,1,0)))</f>
        <v>0</v>
      </c>
      <c r="AD95" s="110">
        <f t="array" ref="AD95">SUM(IF(ISBLANK('Codes published on the homepage'!S$5:S$551),0,IF('Codes published on the homepage'!S$5:S$551='Specif. frequency unpublished'!$A95,1,0)))</f>
        <v>0</v>
      </c>
      <c r="AF95" s="110">
        <f t="array" ref="AF95">SUM(IF(ISBLANK('Codes published on the homepage'!T$5:T$551),0,IF('Codes published on the homepage'!T$5:T$551='Specif. frequency unpublished'!$A95,1,0)))</f>
        <v>0</v>
      </c>
      <c r="AH95" s="110">
        <f t="array" ref="AH95">SUM(IF(ISBLANK('Codes published on the homepage'!U$5:U$551),0,IF('Codes published on the homepage'!U$5:U$551='Specif. frequency unpublished'!$A95,1,0)))</f>
        <v>0</v>
      </c>
      <c r="AI95" s="149" t="str">
        <f>" "&amp;VLOOKUP($A95,[0]!Qualifier,COLUMN(AI95)/2+1)</f>
        <v xml:space="preserve"> </v>
      </c>
      <c r="AJ95" s="110">
        <f t="array" ref="AJ95">SUM(IF(ISBLANK('Codes published on the homepage'!V$5:V$551),0,IF('Codes published on the homepage'!V$5:V$551='Specif. frequency unpublished'!$A95,1,0)))</f>
        <v>0</v>
      </c>
      <c r="AK95" s="149" t="str">
        <f>" "&amp;VLOOKUP($A95,[0]!Qualifier,COLUMN(AK95)/2+1)</f>
        <v xml:space="preserve"> </v>
      </c>
      <c r="AL95" s="110">
        <f t="array" ref="AL95">SUM(IF(ISBLANK('Codes published on the homepage'!W$5:W$551),0,IF('Codes published on the homepage'!W$5:W$551='Specif. frequency unpublished'!$A95,1,0)))</f>
        <v>0</v>
      </c>
      <c r="AM95" s="111" t="str">
        <f>" "&amp;VLOOKUP($A95,[0]!Qualifier,COLUMN(AM95)/2+1)</f>
        <v xml:space="preserve"> </v>
      </c>
    </row>
    <row r="96" spans="1:39" x14ac:dyDescent="0.35">
      <c r="A96">
        <v>91</v>
      </c>
      <c r="B96" s="110">
        <f t="array" ref="B96">SUM(IF('Codes published on the homepage'!E97:E613='Specif. frequency unpublished'!$A96,1,0))</f>
        <v>0</v>
      </c>
      <c r="C96" s="112"/>
      <c r="D96" s="110">
        <f t="array" ref="D96">SUM(IF(ISBLANK('Codes published on the homepage'!F$5:F$551),0,IF('Codes published on the homepage'!F$5:F$551='Specif. frequency unpublished'!$A96,1,0)))</f>
        <v>0</v>
      </c>
      <c r="F96" s="110">
        <f t="array" ref="F96">SUM(IF(ISBLANK('Codes published on the homepage'!G$5:G$551),0,IF('Codes published on the homepage'!G$5:G$551='Specif. frequency unpublished'!$A96,1,0)))</f>
        <v>0</v>
      </c>
      <c r="H96" s="110">
        <f t="array" ref="H96">SUM(IF(ISBLANK('Codes published on the homepage'!H$5:H$551),0,IF('Codes published on the homepage'!H$5:H$551='Specif. frequency unpublished'!$A96,1,0)))</f>
        <v>0</v>
      </c>
      <c r="J96" s="110">
        <f t="array" ref="J96">SUM(IF(ISBLANK('Codes published on the homepage'!I$5:I$551),0,IF('Codes published on the homepage'!I$5:I$551='Specif. frequency unpublished'!$A96,1,0)))</f>
        <v>0</v>
      </c>
      <c r="L96" s="110">
        <f t="array" ref="L96">SUM(IF(ISBLANK('Codes published on the homepage'!J$5:J$551),0,IF('Codes published on the homepage'!J$5:J$551='Specif. frequency unpublished'!$A96,1,0)))</f>
        <v>0</v>
      </c>
      <c r="N96" s="110">
        <f t="array" ref="N96">SUM(IF(ISBLANK('Codes published on the homepage'!K$5:K$551),0,IF('Codes published on the homepage'!K$5:K$551='Specif. frequency unpublished'!$A96,1,0)))</f>
        <v>0</v>
      </c>
      <c r="P96" s="110">
        <f t="array" ref="P96">SUM(IF(ISBLANK('Codes published on the homepage'!L$5:L$551),0,IF('Codes published on the homepage'!L$5:L$551='Specif. frequency unpublished'!$A96,1,0)))</f>
        <v>0</v>
      </c>
      <c r="R96" s="110">
        <f t="array" ref="R96">SUM(IF(ISBLANK('Codes published on the homepage'!M$5:M$551),0,IF('Codes published on the homepage'!M$5:M$551='Specif. frequency unpublished'!$A96,1,0)))</f>
        <v>0</v>
      </c>
      <c r="T96" s="110">
        <f t="array" ref="T96">SUM(IF(ISBLANK('Codes published on the homepage'!N$5:N$551),0,IF('Codes published on the homepage'!N$5:N$551='Specif. frequency unpublished'!$A96,1,0)))</f>
        <v>0</v>
      </c>
      <c r="V96" s="110">
        <f t="array" ref="V96">SUM(IF(ISBLANK('Codes published on the homepage'!O$5:O$551),0,IF('Codes published on the homepage'!O$5:O$551='Specif. frequency unpublished'!$A96,1,0)))</f>
        <v>0</v>
      </c>
      <c r="X96" s="110">
        <f t="array" ref="X96">SUM(IF(ISBLANK('Assigned, unpublished Codes'!Q$6:Q$172),0,IF('Assigned, unpublished Codes'!Q$6:Q$172='Specif. frequency unpublished'!$A96,1,0)))</f>
        <v>0</v>
      </c>
      <c r="Z96" s="110">
        <f t="array" ref="Z96">SUM(IF(ISBLANK('Codes published on the homepage'!Q$5:Q$551),0,IF('Codes published on the homepage'!Q$5:Q$551='Specif. frequency unpublished'!$A96,1,0)))</f>
        <v>0</v>
      </c>
      <c r="AB96" s="110">
        <f t="array" ref="AB96">SUM(IF(ISBLANK('Codes published on the homepage'!R$5:R$551),0,IF('Codes published on the homepage'!R$5:R$551='Specif. frequency unpublished'!$A96,1,0)))</f>
        <v>0</v>
      </c>
      <c r="AD96" s="110">
        <f t="array" ref="AD96">SUM(IF(ISBLANK('Codes published on the homepage'!S$5:S$551),0,IF('Codes published on the homepage'!S$5:S$551='Specif. frequency unpublished'!$A96,1,0)))</f>
        <v>0</v>
      </c>
      <c r="AF96" s="110">
        <f t="array" ref="AF96">SUM(IF(ISBLANK('Codes published on the homepage'!T$5:T$551),0,IF('Codes published on the homepage'!T$5:T$551='Specif. frequency unpublished'!$A96,1,0)))</f>
        <v>0</v>
      </c>
      <c r="AH96" s="110">
        <f t="array" ref="AH96">SUM(IF(ISBLANK('Codes published on the homepage'!U$5:U$551),0,IF('Codes published on the homepage'!U$5:U$551='Specif. frequency unpublished'!$A96,1,0)))</f>
        <v>0</v>
      </c>
      <c r="AI96" s="149" t="str">
        <f>" "&amp;VLOOKUP($A96,[0]!Qualifier,COLUMN(AI96)/2+1)</f>
        <v xml:space="preserve"> </v>
      </c>
      <c r="AJ96" s="110">
        <f t="array" ref="AJ96">SUM(IF(ISBLANK('Codes published on the homepage'!V$5:V$551),0,IF('Codes published on the homepage'!V$5:V$551='Specif. frequency unpublished'!$A96,1,0)))</f>
        <v>0</v>
      </c>
      <c r="AK96" s="149" t="str">
        <f>" "&amp;VLOOKUP($A96,[0]!Qualifier,COLUMN(AK96)/2+1)</f>
        <v xml:space="preserve"> </v>
      </c>
      <c r="AL96" s="110">
        <f t="array" ref="AL96">SUM(IF(ISBLANK('Codes published on the homepage'!W$5:W$551),0,IF('Codes published on the homepage'!W$5:W$551='Specif. frequency unpublished'!$A96,1,0)))</f>
        <v>0</v>
      </c>
      <c r="AM96" s="111" t="str">
        <f>" "&amp;VLOOKUP($A96,[0]!Qualifier,COLUMN(AM96)/2+1)</f>
        <v xml:space="preserve"> </v>
      </c>
    </row>
    <row r="97" spans="1:39" x14ac:dyDescent="0.35">
      <c r="A97">
        <v>92</v>
      </c>
      <c r="B97" s="110">
        <f t="array" ref="B97">SUM(IF('Codes published on the homepage'!E98:E614='Specif. frequency unpublished'!$A97,1,0))</f>
        <v>0</v>
      </c>
      <c r="C97" s="112"/>
      <c r="D97" s="110">
        <f t="array" ref="D97">SUM(IF(ISBLANK('Codes published on the homepage'!F$5:F$551),0,IF('Codes published on the homepage'!F$5:F$551='Specif. frequency unpublished'!$A97,1,0)))</f>
        <v>0</v>
      </c>
      <c r="F97" s="110">
        <f t="array" ref="F97">SUM(IF(ISBLANK('Codes published on the homepage'!G$5:G$551),0,IF('Codes published on the homepage'!G$5:G$551='Specif. frequency unpublished'!$A97,1,0)))</f>
        <v>0</v>
      </c>
      <c r="H97" s="110">
        <f t="array" ref="H97">SUM(IF(ISBLANK('Codes published on the homepage'!H$5:H$551),0,IF('Codes published on the homepage'!H$5:H$551='Specif. frequency unpublished'!$A97,1,0)))</f>
        <v>0</v>
      </c>
      <c r="J97" s="110">
        <f t="array" ref="J97">SUM(IF(ISBLANK('Codes published on the homepage'!I$5:I$551),0,IF('Codes published on the homepage'!I$5:I$551='Specif. frequency unpublished'!$A97,1,0)))</f>
        <v>0</v>
      </c>
      <c r="L97" s="110">
        <f t="array" ref="L97">SUM(IF(ISBLANK('Codes published on the homepage'!J$5:J$551),0,IF('Codes published on the homepage'!J$5:J$551='Specif. frequency unpublished'!$A97,1,0)))</f>
        <v>0</v>
      </c>
      <c r="N97" s="110">
        <f t="array" ref="N97">SUM(IF(ISBLANK('Codes published on the homepage'!K$5:K$551),0,IF('Codes published on the homepage'!K$5:K$551='Specif. frequency unpublished'!$A97,1,0)))</f>
        <v>0</v>
      </c>
      <c r="P97" s="110">
        <f t="array" ref="P97">SUM(IF(ISBLANK('Codes published on the homepage'!L$5:L$551),0,IF('Codes published on the homepage'!L$5:L$551='Specif. frequency unpublished'!$A97,1,0)))</f>
        <v>0</v>
      </c>
      <c r="R97" s="110">
        <f t="array" ref="R97">SUM(IF(ISBLANK('Codes published on the homepage'!M$5:M$551),0,IF('Codes published on the homepage'!M$5:M$551='Specif. frequency unpublished'!$A97,1,0)))</f>
        <v>0</v>
      </c>
      <c r="T97" s="110">
        <f t="array" ref="T97">SUM(IF(ISBLANK('Codes published on the homepage'!N$5:N$551),0,IF('Codes published on the homepage'!N$5:N$551='Specif. frequency unpublished'!$A97,1,0)))</f>
        <v>0</v>
      </c>
      <c r="V97" s="110">
        <f t="array" ref="V97">SUM(IF(ISBLANK('Codes published on the homepage'!O$5:O$551),0,IF('Codes published on the homepage'!O$5:O$551='Specif. frequency unpublished'!$A97,1,0)))</f>
        <v>0</v>
      </c>
      <c r="X97" s="110">
        <f t="array" ref="X97">SUM(IF(ISBLANK('Assigned, unpublished Codes'!Q$6:Q$172),0,IF('Assigned, unpublished Codes'!Q$6:Q$172='Specif. frequency unpublished'!$A97,1,0)))</f>
        <v>0</v>
      </c>
      <c r="Z97" s="110">
        <f t="array" ref="Z97">SUM(IF(ISBLANK('Codes published on the homepage'!Q$5:Q$551),0,IF('Codes published on the homepage'!Q$5:Q$551='Specif. frequency unpublished'!$A97,1,0)))</f>
        <v>0</v>
      </c>
      <c r="AB97" s="110">
        <f t="array" ref="AB97">SUM(IF(ISBLANK('Codes published on the homepage'!R$5:R$551),0,IF('Codes published on the homepage'!R$5:R$551='Specif. frequency unpublished'!$A97,1,0)))</f>
        <v>0</v>
      </c>
      <c r="AD97" s="110">
        <f t="array" ref="AD97">SUM(IF(ISBLANK('Codes published on the homepage'!S$5:S$551),0,IF('Codes published on the homepage'!S$5:S$551='Specif. frequency unpublished'!$A97,1,0)))</f>
        <v>0</v>
      </c>
      <c r="AF97" s="110">
        <f t="array" ref="AF97">SUM(IF(ISBLANK('Codes published on the homepage'!T$5:T$551),0,IF('Codes published on the homepage'!T$5:T$551='Specif. frequency unpublished'!$A97,1,0)))</f>
        <v>0</v>
      </c>
      <c r="AH97" s="110">
        <f t="array" ref="AH97">SUM(IF(ISBLANK('Codes published on the homepage'!U$5:U$551),0,IF('Codes published on the homepage'!U$5:U$551='Specif. frequency unpublished'!$A97,1,0)))</f>
        <v>0</v>
      </c>
      <c r="AI97" s="149" t="str">
        <f>" "&amp;VLOOKUP($A97,[0]!Qualifier,COLUMN(AI97)/2+1)</f>
        <v xml:space="preserve"> </v>
      </c>
      <c r="AJ97" s="110">
        <f t="array" ref="AJ97">SUM(IF(ISBLANK('Codes published on the homepage'!V$5:V$551),0,IF('Codes published on the homepage'!V$5:V$551='Specif. frequency unpublished'!$A97,1,0)))</f>
        <v>0</v>
      </c>
      <c r="AK97" s="149" t="str">
        <f>" "&amp;VLOOKUP($A97,[0]!Qualifier,COLUMN(AK97)/2+1)</f>
        <v xml:space="preserve"> </v>
      </c>
      <c r="AL97" s="110">
        <f t="array" ref="AL97">SUM(IF(ISBLANK('Codes published on the homepage'!W$5:W$551),0,IF('Codes published on the homepage'!W$5:W$551='Specif. frequency unpublished'!$A97,1,0)))</f>
        <v>0</v>
      </c>
      <c r="AM97" s="111" t="str">
        <f>" "&amp;VLOOKUP($A97,[0]!Qualifier,COLUMN(AM97)/2+1)</f>
        <v xml:space="preserve"> </v>
      </c>
    </row>
    <row r="98" spans="1:39" x14ac:dyDescent="0.35">
      <c r="A98">
        <v>93</v>
      </c>
      <c r="B98" s="110">
        <f t="array" ref="B98">SUM(IF('Codes published on the homepage'!E99:E615='Specif. frequency unpublished'!$A98,1,0))</f>
        <v>0</v>
      </c>
      <c r="C98" s="112"/>
      <c r="D98" s="110">
        <f t="array" ref="D98">SUM(IF(ISBLANK('Codes published on the homepage'!F$5:F$551),0,IF('Codes published on the homepage'!F$5:F$551='Specif. frequency unpublished'!$A98,1,0)))</f>
        <v>0</v>
      </c>
      <c r="F98" s="110">
        <f t="array" ref="F98">SUM(IF(ISBLANK('Codes published on the homepage'!G$5:G$551),0,IF('Codes published on the homepage'!G$5:G$551='Specif. frequency unpublished'!$A98,1,0)))</f>
        <v>0</v>
      </c>
      <c r="H98" s="110">
        <f t="array" ref="H98">SUM(IF(ISBLANK('Codes published on the homepage'!H$5:H$551),0,IF('Codes published on the homepage'!H$5:H$551='Specif. frequency unpublished'!$A98,1,0)))</f>
        <v>0</v>
      </c>
      <c r="J98" s="110">
        <f t="array" ref="J98">SUM(IF(ISBLANK('Codes published on the homepage'!I$5:I$551),0,IF('Codes published on the homepage'!I$5:I$551='Specif. frequency unpublished'!$A98,1,0)))</f>
        <v>0</v>
      </c>
      <c r="L98" s="110">
        <f t="array" ref="L98">SUM(IF(ISBLANK('Codes published on the homepage'!J$5:J$551),0,IF('Codes published on the homepage'!J$5:J$551='Specif. frequency unpublished'!$A98,1,0)))</f>
        <v>0</v>
      </c>
      <c r="N98" s="110">
        <f t="array" ref="N98">SUM(IF(ISBLANK('Codes published on the homepage'!K$5:K$551),0,IF('Codes published on the homepage'!K$5:K$551='Specif. frequency unpublished'!$A98,1,0)))</f>
        <v>0</v>
      </c>
      <c r="P98" s="110">
        <f t="array" ref="P98">SUM(IF(ISBLANK('Codes published on the homepage'!L$5:L$551),0,IF('Codes published on the homepage'!L$5:L$551='Specif. frequency unpublished'!$A98,1,0)))</f>
        <v>0</v>
      </c>
      <c r="R98" s="110">
        <f t="array" ref="R98">SUM(IF(ISBLANK('Codes published on the homepage'!M$5:M$551),0,IF('Codes published on the homepage'!M$5:M$551='Specif. frequency unpublished'!$A98,1,0)))</f>
        <v>0</v>
      </c>
      <c r="T98" s="110">
        <f t="array" ref="T98">SUM(IF(ISBLANK('Codes published on the homepage'!N$5:N$551),0,IF('Codes published on the homepage'!N$5:N$551='Specif. frequency unpublished'!$A98,1,0)))</f>
        <v>0</v>
      </c>
      <c r="V98" s="110">
        <f t="array" ref="V98">SUM(IF(ISBLANK('Codes published on the homepage'!O$5:O$551),0,IF('Codes published on the homepage'!O$5:O$551='Specif. frequency unpublished'!$A98,1,0)))</f>
        <v>0</v>
      </c>
      <c r="X98" s="110">
        <f t="array" ref="X98">SUM(IF(ISBLANK('Assigned, unpublished Codes'!Q$6:Q$172),0,IF('Assigned, unpublished Codes'!Q$6:Q$172='Specif. frequency unpublished'!$A98,1,0)))</f>
        <v>0</v>
      </c>
      <c r="Z98" s="110">
        <f t="array" ref="Z98">SUM(IF(ISBLANK('Codes published on the homepage'!Q$5:Q$551),0,IF('Codes published on the homepage'!Q$5:Q$551='Specif. frequency unpublished'!$A98,1,0)))</f>
        <v>0</v>
      </c>
      <c r="AB98" s="110">
        <f t="array" ref="AB98">SUM(IF(ISBLANK('Codes published on the homepage'!R$5:R$551),0,IF('Codes published on the homepage'!R$5:R$551='Specif. frequency unpublished'!$A98,1,0)))</f>
        <v>0</v>
      </c>
      <c r="AD98" s="110">
        <f t="array" ref="AD98">SUM(IF(ISBLANK('Codes published on the homepage'!S$5:S$551),0,IF('Codes published on the homepage'!S$5:S$551='Specif. frequency unpublished'!$A98,1,0)))</f>
        <v>0</v>
      </c>
      <c r="AF98" s="110">
        <f t="array" ref="AF98">SUM(IF(ISBLANK('Codes published on the homepage'!T$5:T$551),0,IF('Codes published on the homepage'!T$5:T$551='Specif. frequency unpublished'!$A98,1,0)))</f>
        <v>0</v>
      </c>
      <c r="AH98" s="110">
        <f t="array" ref="AH98">SUM(IF(ISBLANK('Codes published on the homepage'!U$5:U$551),0,IF('Codes published on the homepage'!U$5:U$551='Specif. frequency unpublished'!$A98,1,0)))</f>
        <v>0</v>
      </c>
      <c r="AI98" s="149" t="str">
        <f>" "&amp;VLOOKUP($A98,[0]!Qualifier,COLUMN(AI98)/2+1)</f>
        <v xml:space="preserve"> </v>
      </c>
      <c r="AJ98" s="110">
        <f t="array" ref="AJ98">SUM(IF(ISBLANK('Codes published on the homepage'!V$5:V$551),0,IF('Codes published on the homepage'!V$5:V$551='Specif. frequency unpublished'!$A98,1,0)))</f>
        <v>0</v>
      </c>
      <c r="AK98" s="149" t="str">
        <f>" "&amp;VLOOKUP($A98,[0]!Qualifier,COLUMN(AK98)/2+1)</f>
        <v xml:space="preserve"> </v>
      </c>
      <c r="AL98" s="110">
        <f t="array" ref="AL98">SUM(IF(ISBLANK('Codes published on the homepage'!W$5:W$551),0,IF('Codes published on the homepage'!W$5:W$551='Specif. frequency unpublished'!$A98,1,0)))</f>
        <v>0</v>
      </c>
      <c r="AM98" s="111" t="str">
        <f>" "&amp;VLOOKUP($A98,[0]!Qualifier,COLUMN(AM98)/2+1)</f>
        <v xml:space="preserve"> </v>
      </c>
    </row>
    <row r="99" spans="1:39" x14ac:dyDescent="0.35">
      <c r="A99">
        <v>94</v>
      </c>
      <c r="B99" s="110">
        <f t="array" ref="B99">SUM(IF('Codes published on the homepage'!E100:E616='Specif. frequency unpublished'!$A99,1,0))</f>
        <v>0</v>
      </c>
      <c r="C99" s="112"/>
      <c r="D99" s="110">
        <f t="array" ref="D99">SUM(IF(ISBLANK('Codes published on the homepage'!F$5:F$551),0,IF('Codes published on the homepage'!F$5:F$551='Specif. frequency unpublished'!$A99,1,0)))</f>
        <v>0</v>
      </c>
      <c r="F99" s="110">
        <f t="array" ref="F99">SUM(IF(ISBLANK('Codes published on the homepage'!G$5:G$551),0,IF('Codes published on the homepage'!G$5:G$551='Specif. frequency unpublished'!$A99,1,0)))</f>
        <v>0</v>
      </c>
      <c r="H99" s="110">
        <f t="array" ref="H99">SUM(IF(ISBLANK('Codes published on the homepage'!H$5:H$551),0,IF('Codes published on the homepage'!H$5:H$551='Specif. frequency unpublished'!$A99,1,0)))</f>
        <v>0</v>
      </c>
      <c r="J99" s="110">
        <f t="array" ref="J99">SUM(IF(ISBLANK('Codes published on the homepage'!I$5:I$551),0,IF('Codes published on the homepage'!I$5:I$551='Specif. frequency unpublished'!$A99,1,0)))</f>
        <v>0</v>
      </c>
      <c r="L99" s="110">
        <f t="array" ref="L99">SUM(IF(ISBLANK('Codes published on the homepage'!J$5:J$551),0,IF('Codes published on the homepage'!J$5:J$551='Specif. frequency unpublished'!$A99,1,0)))</f>
        <v>0</v>
      </c>
      <c r="N99" s="110">
        <f t="array" ref="N99">SUM(IF(ISBLANK('Codes published on the homepage'!K$5:K$551),0,IF('Codes published on the homepage'!K$5:K$551='Specif. frequency unpublished'!$A99,1,0)))</f>
        <v>0</v>
      </c>
      <c r="P99" s="110">
        <f t="array" ref="P99">SUM(IF(ISBLANK('Codes published on the homepage'!L$5:L$551),0,IF('Codes published on the homepage'!L$5:L$551='Specif. frequency unpublished'!$A99,1,0)))</f>
        <v>0</v>
      </c>
      <c r="R99" s="110">
        <f t="array" ref="R99">SUM(IF(ISBLANK('Codes published on the homepage'!M$5:M$551),0,IF('Codes published on the homepage'!M$5:M$551='Specif. frequency unpublished'!$A99,1,0)))</f>
        <v>0</v>
      </c>
      <c r="T99" s="110">
        <f t="array" ref="T99">SUM(IF(ISBLANK('Codes published on the homepage'!N$5:N$551),0,IF('Codes published on the homepage'!N$5:N$551='Specif. frequency unpublished'!$A99,1,0)))</f>
        <v>0</v>
      </c>
      <c r="V99" s="110">
        <f t="array" ref="V99">SUM(IF(ISBLANK('Codes published on the homepage'!O$5:O$551),0,IF('Codes published on the homepage'!O$5:O$551='Specif. frequency unpublished'!$A99,1,0)))</f>
        <v>0</v>
      </c>
      <c r="X99" s="110">
        <f t="array" ref="X99">SUM(IF(ISBLANK('Codes published on the homepage'!P$5:P$551),0,IF('Codes published on the homepage'!P$5:P$551='Specif. frequency unpublished'!$A99,1,0)))</f>
        <v>0</v>
      </c>
      <c r="Z99" s="110">
        <f t="array" ref="Z99">SUM(IF(ISBLANK('Codes published on the homepage'!Q$5:Q$551),0,IF('Codes published on the homepage'!Q$5:Q$551='Specif. frequency unpublished'!$A99,1,0)))</f>
        <v>0</v>
      </c>
      <c r="AB99" s="110">
        <f t="array" ref="AB99">SUM(IF(ISBLANK('Codes published on the homepage'!R$5:R$551),0,IF('Codes published on the homepage'!R$5:R$551='Specif. frequency unpublished'!$A99,1,0)))</f>
        <v>0</v>
      </c>
      <c r="AD99" s="110">
        <f t="array" ref="AD99">SUM(IF(ISBLANK('Codes published on the homepage'!S$5:S$551),0,IF('Codes published on the homepage'!S$5:S$551='Specif. frequency unpublished'!$A99,1,0)))</f>
        <v>0</v>
      </c>
      <c r="AF99" s="110">
        <f t="array" ref="AF99">SUM(IF(ISBLANK('Codes published on the homepage'!T$5:T$551),0,IF('Codes published on the homepage'!T$5:T$551='Specif. frequency unpublished'!$A99,1,0)))</f>
        <v>0</v>
      </c>
      <c r="AH99" s="110">
        <f t="array" ref="AH99">SUM(IF(ISBLANK('Codes published on the homepage'!U$5:U$551),0,IF('Codes published on the homepage'!U$5:U$551='Specif. frequency unpublished'!$A99,1,0)))</f>
        <v>0</v>
      </c>
      <c r="AI99" s="149" t="str">
        <f>" "&amp;VLOOKUP($A99,[0]!Qualifier,COLUMN(AI99)/2+1)</f>
        <v xml:space="preserve"> </v>
      </c>
      <c r="AJ99" s="110">
        <f t="array" ref="AJ99">SUM(IF(ISBLANK('Codes published on the homepage'!V$5:V$551),0,IF('Codes published on the homepage'!V$5:V$551='Specif. frequency unpublished'!$A99,1,0)))</f>
        <v>0</v>
      </c>
      <c r="AK99" s="149" t="str">
        <f>" "&amp;VLOOKUP($A99,[0]!Qualifier,COLUMN(AK99)/2+1)</f>
        <v xml:space="preserve"> </v>
      </c>
      <c r="AL99" s="110">
        <f t="array" ref="AL99">SUM(IF(ISBLANK('Codes published on the homepage'!W$5:W$551),0,IF('Codes published on the homepage'!W$5:W$551='Specif. frequency unpublished'!$A99,1,0)))</f>
        <v>0</v>
      </c>
      <c r="AM99" s="111" t="str">
        <f>" "&amp;VLOOKUP($A99,[0]!Qualifier,COLUMN(AM99)/2+1)</f>
        <v xml:space="preserve"> </v>
      </c>
    </row>
    <row r="100" spans="1:39" x14ac:dyDescent="0.35">
      <c r="A100">
        <v>95</v>
      </c>
      <c r="B100" s="110">
        <f t="array" ref="B100">SUM(IF('Codes published on the homepage'!E101:E617='Specif. frequency unpublished'!$A100,1,0))</f>
        <v>0</v>
      </c>
      <c r="C100" s="112"/>
      <c r="D100" s="110">
        <f t="array" ref="D100">SUM(IF(ISBLANK('Codes published on the homepage'!F$5:F$551),0,IF('Codes published on the homepage'!F$5:F$551='Specif. frequency unpublished'!$A100,1,0)))</f>
        <v>0</v>
      </c>
      <c r="F100" s="110">
        <f t="array" ref="F100">SUM(IF(ISBLANK('Codes published on the homepage'!G$5:G$551),0,IF('Codes published on the homepage'!G$5:G$551='Specif. frequency unpublished'!$A100,1,0)))</f>
        <v>0</v>
      </c>
      <c r="H100" s="110">
        <f t="array" ref="H100">SUM(IF(ISBLANK('Codes published on the homepage'!H$5:H$551),0,IF('Codes published on the homepage'!H$5:H$551='Specif. frequency unpublished'!$A100,1,0)))</f>
        <v>0</v>
      </c>
      <c r="J100" s="110">
        <f t="array" ref="J100">SUM(IF(ISBLANK('Codes published on the homepage'!I$5:I$551),0,IF('Codes published on the homepage'!I$5:I$551='Specif. frequency unpublished'!$A100,1,0)))</f>
        <v>0</v>
      </c>
      <c r="L100" s="110">
        <f t="array" ref="L100">SUM(IF(ISBLANK('Codes published on the homepage'!J$5:J$551),0,IF('Codes published on the homepage'!J$5:J$551='Specif. frequency unpublished'!$A100,1,0)))</f>
        <v>0</v>
      </c>
      <c r="N100" s="110">
        <f t="array" ref="N100">SUM(IF(ISBLANK('Codes published on the homepage'!K$5:K$551),0,IF('Codes published on the homepage'!K$5:K$551='Specif. frequency unpublished'!$A100,1,0)))</f>
        <v>0</v>
      </c>
      <c r="P100" s="110">
        <f t="array" ref="P100">SUM(IF(ISBLANK('Codes published on the homepage'!L$5:L$551),0,IF('Codes published on the homepage'!L$5:L$551='Specif. frequency unpublished'!$A100,1,0)))</f>
        <v>0</v>
      </c>
      <c r="R100" s="110">
        <f t="array" ref="R100">SUM(IF(ISBLANK('Codes published on the homepage'!M$5:M$551),0,IF('Codes published on the homepage'!M$5:M$551='Specif. frequency unpublished'!$A100,1,0)))</f>
        <v>0</v>
      </c>
      <c r="T100" s="110">
        <f t="array" ref="T100">SUM(IF(ISBLANK('Codes published on the homepage'!N$5:N$551),0,IF('Codes published on the homepage'!N$5:N$551='Specif. frequency unpublished'!$A100,1,0)))</f>
        <v>0</v>
      </c>
      <c r="V100" s="110">
        <f t="array" ref="V100">SUM(IF(ISBLANK('Codes published on the homepage'!O$5:O$551),0,IF('Codes published on the homepage'!O$5:O$551='Specif. frequency unpublished'!$A100,1,0)))</f>
        <v>0</v>
      </c>
      <c r="X100" s="110">
        <f t="array" ref="X100">SUM(IF(ISBLANK('Codes published on the homepage'!P$5:P$551),0,IF('Codes published on the homepage'!P$5:P$551='Specif. frequency unpublished'!$A100,1,0)))</f>
        <v>0</v>
      </c>
      <c r="Z100" s="110">
        <f t="array" ref="Z100">SUM(IF(ISBLANK('Codes published on the homepage'!Q$5:Q$551),0,IF('Codes published on the homepage'!Q$5:Q$551='Specif. frequency unpublished'!$A100,1,0)))</f>
        <v>0</v>
      </c>
      <c r="AB100" s="110">
        <f t="array" ref="AB100">SUM(IF(ISBLANK('Codes published on the homepage'!R$5:R$551),0,IF('Codes published on the homepage'!R$5:R$551='Specif. frequency unpublished'!$A100,1,0)))</f>
        <v>0</v>
      </c>
      <c r="AD100" s="110">
        <f t="array" ref="AD100">SUM(IF(ISBLANK('Codes published on the homepage'!S$5:S$551),0,IF('Codes published on the homepage'!S$5:S$551='Specif. frequency unpublished'!$A100,1,0)))</f>
        <v>0</v>
      </c>
      <c r="AF100" s="110">
        <f t="array" ref="AF100">SUM(IF(ISBLANK('Codes published on the homepage'!T$5:T$551),0,IF('Codes published on the homepage'!T$5:T$551='Specif. frequency unpublished'!$A100,1,0)))</f>
        <v>0</v>
      </c>
      <c r="AH100" s="110">
        <f t="array" ref="AH100">SUM(IF(ISBLANK('Codes published on the homepage'!U$5:U$551),0,IF('Codes published on the homepage'!U$5:U$551='Specif. frequency unpublished'!$A100,1,0)))</f>
        <v>0</v>
      </c>
      <c r="AI100" s="149" t="str">
        <f>" "&amp;VLOOKUP($A100,[0]!Qualifier,COLUMN(AI100)/2+1)</f>
        <v xml:space="preserve"> </v>
      </c>
      <c r="AJ100" s="110">
        <f t="array" ref="AJ100">SUM(IF(ISBLANK('Codes published on the homepage'!V$5:V$551),0,IF('Codes published on the homepage'!V$5:V$551='Specif. frequency unpublished'!$A100,1,0)))</f>
        <v>0</v>
      </c>
      <c r="AK100" s="149" t="str">
        <f>" "&amp;VLOOKUP($A100,[0]!Qualifier,COLUMN(AK100)/2+1)</f>
        <v xml:space="preserve"> </v>
      </c>
      <c r="AL100" s="110">
        <f t="array" ref="AL100">SUM(IF(ISBLANK('Codes published on the homepage'!W$5:W$551),0,IF('Codes published on the homepage'!W$5:W$551='Specif. frequency unpublished'!$A100,1,0)))</f>
        <v>0</v>
      </c>
      <c r="AM100" s="111" t="str">
        <f>" "&amp;VLOOKUP($A100,[0]!Qualifier,COLUMN(AM100)/2+1)</f>
        <v xml:space="preserve"> </v>
      </c>
    </row>
    <row r="101" spans="1:39" x14ac:dyDescent="0.35">
      <c r="A101">
        <v>96</v>
      </c>
      <c r="B101" s="110">
        <f t="array" ref="B101">SUM(IF('Codes published on the homepage'!E102:E618='Specif. frequency unpublished'!$A101,1,0))</f>
        <v>0</v>
      </c>
      <c r="C101" s="112"/>
      <c r="D101" s="110">
        <f t="array" ref="D101">SUM(IF(ISBLANK('Codes published on the homepage'!F$5:F$551),0,IF('Codes published on the homepage'!F$5:F$551='Specif. frequency unpublished'!$A101,1,0)))</f>
        <v>0</v>
      </c>
      <c r="F101" s="110">
        <f t="array" ref="F101">SUM(IF(ISBLANK('Codes published on the homepage'!G$5:G$551),0,IF('Codes published on the homepage'!G$5:G$551='Specif. frequency unpublished'!$A101,1,0)))</f>
        <v>0</v>
      </c>
      <c r="H101" s="110">
        <f t="array" ref="H101">SUM(IF(ISBLANK('Codes published on the homepage'!H$5:H$551),0,IF('Codes published on the homepage'!H$5:H$551='Specif. frequency unpublished'!$A101,1,0)))</f>
        <v>0</v>
      </c>
      <c r="J101" s="110">
        <f t="array" ref="J101">SUM(IF(ISBLANK('Codes published on the homepage'!I$5:I$551),0,IF('Codes published on the homepage'!I$5:I$551='Specif. frequency unpublished'!$A101,1,0)))</f>
        <v>0</v>
      </c>
      <c r="L101" s="110">
        <f t="array" ref="L101">SUM(IF(ISBLANK('Codes published on the homepage'!J$5:J$551),0,IF('Codes published on the homepage'!J$5:J$551='Specif. frequency unpublished'!$A101,1,0)))</f>
        <v>0</v>
      </c>
      <c r="N101" s="110">
        <f t="array" ref="N101">SUM(IF(ISBLANK('Codes published on the homepage'!K$5:K$551),0,IF('Codes published on the homepage'!K$5:K$551='Specif. frequency unpublished'!$A101,1,0)))</f>
        <v>0</v>
      </c>
      <c r="P101" s="110">
        <f t="array" ref="P101">SUM(IF(ISBLANK('Codes published on the homepage'!L$5:L$551),0,IF('Codes published on the homepage'!L$5:L$551='Specif. frequency unpublished'!$A101,1,0)))</f>
        <v>0</v>
      </c>
      <c r="R101" s="110">
        <f t="array" ref="R101">SUM(IF(ISBLANK('Codes published on the homepage'!M$5:M$551),0,IF('Codes published on the homepage'!M$5:M$551='Specif. frequency unpublished'!$A101,1,0)))</f>
        <v>0</v>
      </c>
      <c r="T101" s="110">
        <f t="array" ref="T101">SUM(IF(ISBLANK('Codes published on the homepage'!N$5:N$551),0,IF('Codes published on the homepage'!N$5:N$551='Specif. frequency unpublished'!$A101,1,0)))</f>
        <v>0</v>
      </c>
      <c r="V101" s="110">
        <f t="array" ref="V101">SUM(IF(ISBLANK('Codes published on the homepage'!O$5:O$551),0,IF('Codes published on the homepage'!O$5:O$551='Specif. frequency unpublished'!$A101,1,0)))</f>
        <v>0</v>
      </c>
      <c r="X101" s="110">
        <f t="array" ref="X101">SUM(IF(ISBLANK('Codes published on the homepage'!P$5:P$551),0,IF('Codes published on the homepage'!P$5:P$551='Specif. frequency unpublished'!$A101,1,0)))</f>
        <v>0</v>
      </c>
      <c r="Z101" s="110">
        <f t="array" ref="Z101">SUM(IF(ISBLANK('Codes published on the homepage'!Q$5:Q$551),0,IF('Codes published on the homepage'!Q$5:Q$551='Specif. frequency unpublished'!$A101,1,0)))</f>
        <v>0</v>
      </c>
      <c r="AB101" s="110">
        <f t="array" ref="AB101">SUM(IF(ISBLANK('Codes published on the homepage'!R$5:R$551),0,IF('Codes published on the homepage'!R$5:R$551='Specif. frequency unpublished'!$A101,1,0)))</f>
        <v>0</v>
      </c>
      <c r="AD101" s="110">
        <f t="array" ref="AD101">SUM(IF(ISBLANK('Codes published on the homepage'!S$5:S$551),0,IF('Codes published on the homepage'!S$5:S$551='Specif. frequency unpublished'!$A101,1,0)))</f>
        <v>0</v>
      </c>
      <c r="AF101" s="110">
        <f t="array" ref="AF101">SUM(IF(ISBLANK('Codes published on the homepage'!T$5:T$551),0,IF('Codes published on the homepage'!T$5:T$551='Specif. frequency unpublished'!$A101,1,0)))</f>
        <v>0</v>
      </c>
      <c r="AH101" s="110">
        <f t="array" ref="AH101">SUM(IF(ISBLANK('Codes published on the homepage'!U$5:U$551),0,IF('Codes published on the homepage'!U$5:U$551='Specif. frequency unpublished'!$A101,1,0)))</f>
        <v>0</v>
      </c>
      <c r="AI101" s="149" t="str">
        <f>" "&amp;VLOOKUP($A101,[0]!Qualifier,COLUMN(AI101)/2+1)</f>
        <v xml:space="preserve"> </v>
      </c>
      <c r="AJ101" s="110">
        <f t="array" ref="AJ101">SUM(IF(ISBLANK('Codes published on the homepage'!V$5:V$551),0,IF('Codes published on the homepage'!V$5:V$551='Specif. frequency unpublished'!$A101,1,0)))</f>
        <v>0</v>
      </c>
      <c r="AK101" s="149" t="str">
        <f>" "&amp;VLOOKUP($A101,[0]!Qualifier,COLUMN(AK101)/2+1)</f>
        <v xml:space="preserve"> </v>
      </c>
      <c r="AL101" s="110">
        <f t="array" ref="AL101">SUM(IF(ISBLANK('Codes published on the homepage'!W$5:W$551),0,IF('Codes published on the homepage'!W$5:W$551='Specif. frequency unpublished'!$A101,1,0)))</f>
        <v>0</v>
      </c>
      <c r="AM101" s="111" t="str">
        <f>" "&amp;VLOOKUP($A101,[0]!Qualifier,COLUMN(AM101)/2+1)</f>
        <v xml:space="preserve"> </v>
      </c>
    </row>
    <row r="102" spans="1:39" x14ac:dyDescent="0.35">
      <c r="A102">
        <v>97</v>
      </c>
      <c r="B102" s="110">
        <f t="array" ref="B102">SUM(IF('Codes published on the homepage'!E103:E619='Specif. frequency unpublished'!$A102,1,0))</f>
        <v>0</v>
      </c>
      <c r="C102" s="112"/>
      <c r="D102" s="110">
        <f t="array" ref="D102">SUM(IF(ISBLANK('Codes published on the homepage'!F$5:F$551),0,IF('Codes published on the homepage'!F$5:F$551='Specif. frequency unpublished'!$A102,1,0)))</f>
        <v>0</v>
      </c>
      <c r="F102" s="110">
        <f t="array" ref="F102">SUM(IF(ISBLANK('Codes published on the homepage'!G$5:G$551),0,IF('Codes published on the homepage'!G$5:G$551='Specif. frequency unpublished'!$A102,1,0)))</f>
        <v>0</v>
      </c>
      <c r="H102" s="110">
        <f t="array" ref="H102">SUM(IF(ISBLANK('Codes published on the homepage'!H$5:H$551),0,IF('Codes published on the homepage'!H$5:H$551='Specif. frequency unpublished'!$A102,1,0)))</f>
        <v>0</v>
      </c>
      <c r="J102" s="110">
        <f t="array" ref="J102">SUM(IF(ISBLANK('Codes published on the homepage'!I$5:I$551),0,IF('Codes published on the homepage'!I$5:I$551='Specif. frequency unpublished'!$A102,1,0)))</f>
        <v>0</v>
      </c>
      <c r="L102" s="110">
        <f t="array" ref="L102">SUM(IF(ISBLANK('Codes published on the homepage'!J$5:J$551),0,IF('Codes published on the homepage'!J$5:J$551='Specif. frequency unpublished'!$A102,1,0)))</f>
        <v>0</v>
      </c>
      <c r="N102" s="110">
        <f t="array" ref="N102">SUM(IF(ISBLANK('Codes published on the homepage'!K$5:K$551),0,IF('Codes published on the homepage'!K$5:K$551='Specif. frequency unpublished'!$A102,1,0)))</f>
        <v>0</v>
      </c>
      <c r="P102" s="110">
        <f t="array" ref="P102">SUM(IF(ISBLANK('Codes published on the homepage'!L$5:L$551),0,IF('Codes published on the homepage'!L$5:L$551='Specif. frequency unpublished'!$A102,1,0)))</f>
        <v>0</v>
      </c>
      <c r="R102" s="110">
        <f t="array" ref="R102">SUM(IF(ISBLANK('Codes published on the homepage'!M$5:M$551),0,IF('Codes published on the homepage'!M$5:M$551='Specif. frequency unpublished'!$A102,1,0)))</f>
        <v>0</v>
      </c>
      <c r="T102" s="110">
        <f t="array" ref="T102">SUM(IF(ISBLANK('Codes published on the homepage'!N$5:N$551),0,IF('Codes published on the homepage'!N$5:N$551='Specif. frequency unpublished'!$A102,1,0)))</f>
        <v>0</v>
      </c>
      <c r="V102" s="110">
        <f t="array" ref="V102">SUM(IF(ISBLANK('Codes published on the homepage'!O$5:O$551),0,IF('Codes published on the homepage'!O$5:O$551='Specif. frequency unpublished'!$A102,1,0)))</f>
        <v>0</v>
      </c>
      <c r="X102" s="110">
        <f t="array" ref="X102">SUM(IF(ISBLANK('Codes published on the homepage'!P$5:P$551),0,IF('Codes published on the homepage'!P$5:P$551='Specif. frequency unpublished'!$A102,1,0)))</f>
        <v>0</v>
      </c>
      <c r="Z102" s="110">
        <f t="array" ref="Z102">SUM(IF(ISBLANK('Codes published on the homepage'!Q$5:Q$551),0,IF('Codes published on the homepage'!Q$5:Q$551='Specif. frequency unpublished'!$A102,1,0)))</f>
        <v>0</v>
      </c>
      <c r="AB102" s="110">
        <f t="array" ref="AB102">SUM(IF(ISBLANK('Codes published on the homepage'!R$5:R$551),0,IF('Codes published on the homepage'!R$5:R$551='Specif. frequency unpublished'!$A102,1,0)))</f>
        <v>0</v>
      </c>
      <c r="AD102" s="110">
        <f t="array" ref="AD102">SUM(IF(ISBLANK('Codes published on the homepage'!S$5:S$551),0,IF('Codes published on the homepage'!S$5:S$551='Specif. frequency unpublished'!$A102,1,0)))</f>
        <v>0</v>
      </c>
      <c r="AF102" s="110">
        <f t="array" ref="AF102">SUM(IF(ISBLANK('Codes published on the homepage'!T$5:T$551),0,IF('Codes published on the homepage'!T$5:T$551='Specif. frequency unpublished'!$A102,1,0)))</f>
        <v>0</v>
      </c>
      <c r="AH102" s="110">
        <f t="array" ref="AH102">SUM(IF(ISBLANK('Codes published on the homepage'!U$5:U$551),0,IF('Codes published on the homepage'!U$5:U$551='Specif. frequency unpublished'!$A102,1,0)))</f>
        <v>0</v>
      </c>
      <c r="AI102" s="149" t="str">
        <f>" "&amp;VLOOKUP($A102,[0]!Qualifier,COLUMN(AI102)/2+1)</f>
        <v xml:space="preserve"> </v>
      </c>
      <c r="AJ102" s="110">
        <f t="array" ref="AJ102">SUM(IF(ISBLANK('Codes published on the homepage'!V$5:V$551),0,IF('Codes published on the homepage'!V$5:V$551='Specif. frequency unpublished'!$A102,1,0)))</f>
        <v>0</v>
      </c>
      <c r="AK102" s="149" t="str">
        <f>" "&amp;VLOOKUP($A102,[0]!Qualifier,COLUMN(AK102)/2+1)</f>
        <v xml:space="preserve"> </v>
      </c>
      <c r="AL102" s="110">
        <f t="array" ref="AL102">SUM(IF(ISBLANK('Codes published on the homepage'!W$5:W$551),0,IF('Codes published on the homepage'!W$5:W$551='Specif. frequency unpublished'!$A102,1,0)))</f>
        <v>0</v>
      </c>
      <c r="AM102" s="111" t="str">
        <f>" "&amp;VLOOKUP($A102,[0]!Qualifier,COLUMN(AM102)/2+1)</f>
        <v xml:space="preserve"> </v>
      </c>
    </row>
    <row r="103" spans="1:39" x14ac:dyDescent="0.35">
      <c r="A103">
        <v>98</v>
      </c>
      <c r="B103" s="110">
        <f t="array" ref="B103">SUM(IF('Codes published on the homepage'!E104:E620='Specif. frequency unpublished'!$A103,1,0))</f>
        <v>0</v>
      </c>
      <c r="C103" s="112"/>
      <c r="D103" s="110">
        <f t="array" ref="D103">SUM(IF(ISBLANK('Codes published on the homepage'!F$5:F$551),0,IF('Codes published on the homepage'!F$5:F$551='Specif. frequency unpublished'!$A103,1,0)))</f>
        <v>0</v>
      </c>
      <c r="F103" s="110">
        <f t="array" ref="F103">SUM(IF(ISBLANK('Codes published on the homepage'!G$5:G$551),0,IF('Codes published on the homepage'!G$5:G$551='Specif. frequency unpublished'!$A103,1,0)))</f>
        <v>0</v>
      </c>
      <c r="H103" s="110">
        <f t="array" ref="H103">SUM(IF(ISBLANK('Codes published on the homepage'!H$5:H$551),0,IF('Codes published on the homepage'!H$5:H$551='Specif. frequency unpublished'!$A103,1,0)))</f>
        <v>0</v>
      </c>
      <c r="J103" s="110">
        <f t="array" ref="J103">SUM(IF(ISBLANK('Codes published on the homepage'!I$5:I$551),0,IF('Codes published on the homepage'!I$5:I$551='Specif. frequency unpublished'!$A103,1,0)))</f>
        <v>0</v>
      </c>
      <c r="L103" s="110">
        <f t="array" ref="L103">SUM(IF(ISBLANK('Codes published on the homepage'!J$5:J$551),0,IF('Codes published on the homepage'!J$5:J$551='Specif. frequency unpublished'!$A103,1,0)))</f>
        <v>0</v>
      </c>
      <c r="N103" s="110">
        <f t="array" ref="N103">SUM(IF(ISBLANK('Codes published on the homepage'!K$5:K$551),0,IF('Codes published on the homepage'!K$5:K$551='Specif. frequency unpublished'!$A103,1,0)))</f>
        <v>0</v>
      </c>
      <c r="P103" s="110">
        <f t="array" ref="P103">SUM(IF(ISBLANK('Codes published on the homepage'!L$5:L$551),0,IF('Codes published on the homepage'!L$5:L$551='Specif. frequency unpublished'!$A103,1,0)))</f>
        <v>0</v>
      </c>
      <c r="R103" s="110">
        <f t="array" ref="R103">SUM(IF(ISBLANK('Codes published on the homepage'!M$5:M$551),0,IF('Codes published on the homepage'!M$5:M$551='Specif. frequency unpublished'!$A103,1,0)))</f>
        <v>0</v>
      </c>
      <c r="T103" s="110">
        <f t="array" ref="T103">SUM(IF(ISBLANK('Codes published on the homepage'!N$5:N$551),0,IF('Codes published on the homepage'!N$5:N$551='Specif. frequency unpublished'!$A103,1,0)))</f>
        <v>0</v>
      </c>
      <c r="V103" s="110">
        <f t="array" ref="V103">SUM(IF(ISBLANK('Codes published on the homepage'!O$5:O$551),0,IF('Codes published on the homepage'!O$5:O$551='Specif. frequency unpublished'!$A103,1,0)))</f>
        <v>0</v>
      </c>
      <c r="X103" s="110">
        <f t="array" ref="X103">SUM(IF(ISBLANK('Codes published on the homepage'!P$5:P$551),0,IF('Codes published on the homepage'!P$5:P$551='Specif. frequency unpublished'!$A103,1,0)))</f>
        <v>0</v>
      </c>
      <c r="Z103" s="110">
        <f t="array" ref="Z103">SUM(IF(ISBLANK('Codes published on the homepage'!Q$5:Q$551),0,IF('Codes published on the homepage'!Q$5:Q$551='Specif. frequency unpublished'!$A103,1,0)))</f>
        <v>0</v>
      </c>
      <c r="AB103" s="110">
        <f t="array" ref="AB103">SUM(IF(ISBLANK('Codes published on the homepage'!R$5:R$551),0,IF('Codes published on the homepage'!R$5:R$551='Specif. frequency unpublished'!$A103,1,0)))</f>
        <v>0</v>
      </c>
      <c r="AD103" s="110">
        <f t="array" ref="AD103">SUM(IF(ISBLANK('Codes published on the homepage'!S$5:S$551),0,IF('Codes published on the homepage'!S$5:S$551='Specif. frequency unpublished'!$A103,1,0)))</f>
        <v>0</v>
      </c>
      <c r="AF103" s="110">
        <f t="array" ref="AF103">SUM(IF(ISBLANK('Codes published on the homepage'!T$5:T$551),0,IF('Codes published on the homepage'!T$5:T$551='Specif. frequency unpublished'!$A103,1,0)))</f>
        <v>0</v>
      </c>
      <c r="AH103" s="110">
        <f t="array" ref="AH103">SUM(IF(ISBLANK('Codes published on the homepage'!U$5:U$551),0,IF('Codes published on the homepage'!U$5:U$551='Specif. frequency unpublished'!$A103,1,0)))</f>
        <v>0</v>
      </c>
      <c r="AI103" s="149" t="str">
        <f>" "&amp;VLOOKUP($A103,[0]!Qualifier,COLUMN(AI103)/2+1)</f>
        <v xml:space="preserve"> </v>
      </c>
      <c r="AJ103" s="110">
        <f t="array" ref="AJ103">SUM(IF(ISBLANK('Codes published on the homepage'!V$5:V$551),0,IF('Codes published on the homepage'!V$5:V$551='Specif. frequency unpublished'!$A103,1,0)))</f>
        <v>0</v>
      </c>
      <c r="AK103" s="149" t="str">
        <f>" "&amp;VLOOKUP($A103,[0]!Qualifier,COLUMN(AK103)/2+1)</f>
        <v xml:space="preserve"> </v>
      </c>
      <c r="AL103" s="110">
        <f t="array" ref="AL103">SUM(IF(ISBLANK('Codes published on the homepage'!W$5:W$551),0,IF('Codes published on the homepage'!W$5:W$551='Specif. frequency unpublished'!$A103,1,0)))</f>
        <v>0</v>
      </c>
      <c r="AM103" s="111" t="str">
        <f>" "&amp;VLOOKUP($A103,[0]!Qualifier,COLUMN(AM103)/2+1)</f>
        <v xml:space="preserve"> </v>
      </c>
    </row>
    <row r="104" spans="1:39" x14ac:dyDescent="0.35">
      <c r="A104">
        <v>99</v>
      </c>
      <c r="B104" s="110">
        <f t="array" ref="B104">SUM(IF('Codes published on the homepage'!E105:E621='Specif. frequency unpublished'!$A104,1,0))</f>
        <v>0</v>
      </c>
      <c r="C104" s="112"/>
      <c r="D104" s="110">
        <f t="array" ref="D104">SUM(IF(ISBLANK('Codes published on the homepage'!F$5:F$551),0,IF('Codes published on the homepage'!F$5:F$551='Specif. frequency unpublished'!$A104,1,0)))</f>
        <v>0</v>
      </c>
      <c r="F104" s="110">
        <f t="array" ref="F104">SUM(IF(ISBLANK('Codes published on the homepage'!G$5:G$551),0,IF('Codes published on the homepage'!G$5:G$551='Specif. frequency unpublished'!$A104,1,0)))</f>
        <v>0</v>
      </c>
      <c r="H104" s="110">
        <f t="array" ref="H104">SUM(IF(ISBLANK('Codes published on the homepage'!H$5:H$551),0,IF('Codes published on the homepage'!H$5:H$551='Specif. frequency unpublished'!$A104,1,0)))</f>
        <v>0</v>
      </c>
      <c r="J104" s="110">
        <f t="array" ref="J104">SUM(IF(ISBLANK('Codes published on the homepage'!I$5:I$551),0,IF('Codes published on the homepage'!I$5:I$551='Specif. frequency unpublished'!$A104,1,0)))</f>
        <v>0</v>
      </c>
      <c r="L104" s="110">
        <f t="array" ref="L104">SUM(IF(ISBLANK('Codes published on the homepage'!J$5:J$551),0,IF('Codes published on the homepage'!J$5:J$551='Specif. frequency unpublished'!$A104,1,0)))</f>
        <v>0</v>
      </c>
      <c r="N104" s="110">
        <f t="array" ref="N104">SUM(IF(ISBLANK('Codes published on the homepage'!K$5:K$551),0,IF('Codes published on the homepage'!K$5:K$551='Specif. frequency unpublished'!$A104,1,0)))</f>
        <v>0</v>
      </c>
      <c r="P104" s="110">
        <f t="array" ref="P104">SUM(IF(ISBLANK('Codes published on the homepage'!L$5:L$551),0,IF('Codes published on the homepage'!L$5:L$551='Specif. frequency unpublished'!$A104,1,0)))</f>
        <v>0</v>
      </c>
      <c r="R104" s="110">
        <f t="array" ref="R104">SUM(IF(ISBLANK('Codes published on the homepage'!M$5:M$551),0,IF('Codes published on the homepage'!M$5:M$551='Specif. frequency unpublished'!$A104,1,0)))</f>
        <v>0</v>
      </c>
      <c r="T104" s="110">
        <f t="array" ref="T104">SUM(IF(ISBLANK('Codes published on the homepage'!N$5:N$551),0,IF('Codes published on the homepage'!N$5:N$551='Specif. frequency unpublished'!$A104,1,0)))</f>
        <v>0</v>
      </c>
      <c r="V104" s="110">
        <f t="array" ref="V104">SUM(IF(ISBLANK('Codes published on the homepage'!O$5:O$551),0,IF('Codes published on the homepage'!O$5:O$551='Specif. frequency unpublished'!$A104,1,0)))</f>
        <v>0</v>
      </c>
      <c r="X104" s="110">
        <f t="array" ref="X104">SUM(IF(ISBLANK('Codes published on the homepage'!P$5:P$551),0,IF('Codes published on the homepage'!P$5:P$551='Specif. frequency unpublished'!$A104,1,0)))</f>
        <v>0</v>
      </c>
      <c r="Z104" s="110">
        <f t="array" ref="Z104">SUM(IF(ISBLANK('Codes published on the homepage'!Q$5:Q$551),0,IF('Codes published on the homepage'!Q$5:Q$551='Specif. frequency unpublished'!$A104,1,0)))</f>
        <v>0</v>
      </c>
      <c r="AB104" s="110">
        <f t="array" ref="AB104">SUM(IF(ISBLANK('Codes published on the homepage'!R$5:R$551),0,IF('Codes published on the homepage'!R$5:R$551='Specif. frequency unpublished'!$A104,1,0)))</f>
        <v>0</v>
      </c>
      <c r="AD104" s="110">
        <f t="array" ref="AD104">SUM(IF(ISBLANK('Codes published on the homepage'!S$5:S$551),0,IF('Codes published on the homepage'!S$5:S$551='Specif. frequency unpublished'!$A104,1,0)))</f>
        <v>0</v>
      </c>
      <c r="AF104" s="110">
        <f t="array" ref="AF104">SUM(IF(ISBLANK('Codes published on the homepage'!T$5:T$551),0,IF('Codes published on the homepage'!T$5:T$551='Specif. frequency unpublished'!$A104,1,0)))</f>
        <v>0</v>
      </c>
      <c r="AH104" s="110">
        <f t="array" ref="AH104">SUM(IF(ISBLANK('Codes published on the homepage'!U$5:U$551),0,IF('Codes published on the homepage'!U$5:U$551='Specif. frequency unpublished'!$A104,1,0)))</f>
        <v>0</v>
      </c>
      <c r="AI104" s="149" t="str">
        <f>" "&amp;VLOOKUP($A104,[0]!Qualifier,COLUMN(AI104)/2+1)</f>
        <v xml:space="preserve"> </v>
      </c>
      <c r="AJ104" s="110">
        <f t="array" ref="AJ104">SUM(IF(ISBLANK('Codes published on the homepage'!V$5:V$551),0,IF('Codes published on the homepage'!V$5:V$551='Specif. frequency unpublished'!$A104,1,0)))</f>
        <v>0</v>
      </c>
      <c r="AK104" s="149" t="str">
        <f>" "&amp;VLOOKUP($A104,[0]!Qualifier,COLUMN(AK104)/2+1)</f>
        <v xml:space="preserve"> </v>
      </c>
      <c r="AL104" s="110">
        <f t="array" ref="AL104">SUM(IF(ISBLANK('Codes published on the homepage'!W$5:W$551),0,IF('Codes published on the homepage'!W$5:W$551='Specif. frequency unpublished'!$A104,1,0)))</f>
        <v>0</v>
      </c>
      <c r="AM104" s="111" t="str">
        <f>" "&amp;VLOOKUP($A104,[0]!Qualifier,COLUMN(AM104)/2+1)</f>
        <v xml:space="preserve"> </v>
      </c>
    </row>
    <row r="105" spans="1:39" ht="13.15" thickBot="1" x14ac:dyDescent="0.4">
      <c r="A105" s="215">
        <v>100</v>
      </c>
      <c r="B105" s="110">
        <f t="array" ref="B105">SUM(IF('Codes published on the homepage'!E106:E622='Specif. frequency unpublished'!$A105,1,0))</f>
        <v>0</v>
      </c>
      <c r="C105" s="112"/>
      <c r="D105" s="110">
        <f t="array" ref="D105">SUM(IF(ISBLANK('Codes published on the homepage'!F$5:F$551),0,IF('Codes published on the homepage'!F$5:F$551='Specif. frequency unpublished'!$A105,1,0)))</f>
        <v>0</v>
      </c>
      <c r="F105" s="110">
        <f t="array" ref="F105">SUM(IF(ISBLANK('Codes published on the homepage'!G$5:G$551),0,IF('Codes published on the homepage'!G$5:G$551='Specif. frequency unpublished'!$A105,1,0)))</f>
        <v>0</v>
      </c>
      <c r="H105" s="110">
        <f t="array" ref="H105">SUM(IF(ISBLANK('Codes published on the homepage'!H$5:H$551),0,IF('Codes published on the homepage'!H$5:H$551='Specif. frequency unpublished'!$A105,1,0)))</f>
        <v>0</v>
      </c>
      <c r="J105" s="110">
        <f t="array" ref="J105">SUM(IF(ISBLANK('Codes published on the homepage'!I$5:I$551),0,IF('Codes published on the homepage'!I$5:I$551='Specif. frequency unpublished'!$A105,1,0)))</f>
        <v>0</v>
      </c>
      <c r="L105" s="110">
        <f t="array" ref="L105">SUM(IF(ISBLANK('Codes published on the homepage'!J$5:J$551),0,IF('Codes published on the homepage'!J$5:J$551='Specif. frequency unpublished'!$A105,1,0)))</f>
        <v>0</v>
      </c>
      <c r="N105" s="110">
        <f t="array" ref="N105">SUM(IF(ISBLANK('Codes published on the homepage'!K$5:K$551),0,IF('Codes published on the homepage'!K$5:K$551='Specif. frequency unpublished'!$A105,1,0)))</f>
        <v>0</v>
      </c>
      <c r="P105" s="110">
        <f t="array" ref="P105">SUM(IF(ISBLANK('Codes published on the homepage'!L$5:L$551),0,IF('Codes published on the homepage'!L$5:L$551='Specif. frequency unpublished'!$A105,1,0)))</f>
        <v>0</v>
      </c>
      <c r="R105" s="110">
        <f t="array" ref="R105">SUM(IF(ISBLANK('Codes published on the homepage'!M$5:M$551),0,IF('Codes published on the homepage'!M$5:M$551='Specif. frequency unpublished'!$A105,1,0)))</f>
        <v>0</v>
      </c>
      <c r="T105" s="110">
        <f t="array" ref="T105">SUM(IF(ISBLANK('Codes published on the homepage'!N$5:N$551),0,IF('Codes published on the homepage'!N$5:N$551='Specif. frequency unpublished'!$A105,1,0)))</f>
        <v>0</v>
      </c>
      <c r="V105" s="110">
        <f t="array" ref="V105">SUM(IF(ISBLANK('Codes published on the homepage'!O$5:O$551),0,IF('Codes published on the homepage'!O$5:O$551='Specif. frequency unpublished'!$A105,1,0)))</f>
        <v>0</v>
      </c>
      <c r="X105" s="110">
        <f t="array" ref="X105">SUM(IF(ISBLANK('Codes published on the homepage'!P$5:P$551),0,IF('Codes published on the homepage'!P$5:P$551='Specif. frequency unpublished'!$A105,1,0)))</f>
        <v>0</v>
      </c>
      <c r="Z105" s="110">
        <f t="array" ref="Z105">SUM(IF(ISBLANK('Codes published on the homepage'!Q$5:Q$551),0,IF('Codes published on the homepage'!Q$5:Q$551='Specif. frequency unpublished'!$A105,1,0)))</f>
        <v>0</v>
      </c>
      <c r="AB105" s="110">
        <f t="array" ref="AB105">SUM(IF(ISBLANK('Codes published on the homepage'!R$5:R$551),0,IF('Codes published on the homepage'!R$5:R$551='Specif. frequency unpublished'!$A105,1,0)))</f>
        <v>0</v>
      </c>
      <c r="AD105" s="110">
        <f t="array" ref="AD105">SUM(IF(ISBLANK('Codes published on the homepage'!S$5:S$551),0,IF('Codes published on the homepage'!S$5:S$551='Specif. frequency unpublished'!$A105,1,0)))</f>
        <v>0</v>
      </c>
      <c r="AF105" s="110">
        <f t="array" ref="AF105">SUM(IF(ISBLANK('Codes published on the homepage'!T$5:T$551),0,IF('Codes published on the homepage'!T$5:T$551='Specif. frequency unpublished'!$A105,1,0)))</f>
        <v>0</v>
      </c>
      <c r="AH105" s="110">
        <f t="array" ref="AH105">SUM(IF(ISBLANK('Codes published on the homepage'!U$5:U$551),0,IF('Codes published on the homepage'!U$5:U$551='Specif. frequency unpublished'!$A105,1,0)))</f>
        <v>0</v>
      </c>
      <c r="AI105" s="149" t="str">
        <f>" "&amp;VLOOKUP($A105,[0]!Qualifier,COLUMN(AI105)/2+1)</f>
        <v xml:space="preserve"> </v>
      </c>
      <c r="AJ105" s="110">
        <f t="array" ref="AJ105">SUM(IF(ISBLANK('Codes published on the homepage'!V$5:V$551),0,IF('Codes published on the homepage'!V$5:V$551='Specif. frequency unpublished'!$A105,1,0)))</f>
        <v>0</v>
      </c>
      <c r="AK105" s="149" t="str">
        <f>" "&amp;VLOOKUP($A105,[0]!Qualifier,COLUMN(AK105)/2+1)</f>
        <v xml:space="preserve"> </v>
      </c>
      <c r="AL105" s="110">
        <f t="array" ref="AL105">SUM(IF(ISBLANK('Codes published on the homepage'!W$5:W$551),0,IF('Codes published on the homepage'!W$5:W$551='Specif. frequency unpublished'!$A105,1,0)))</f>
        <v>0</v>
      </c>
      <c r="AM105" s="214" t="str">
        <f>" "&amp;VLOOKUP($A105,[0]!Qualifier,COLUMN(AM105)/2+1)</f>
        <v xml:space="preserve"> </v>
      </c>
    </row>
    <row r="106" spans="1:39" ht="13.15" thickTop="1" x14ac:dyDescent="0.35">
      <c r="AI106"/>
    </row>
    <row r="107" spans="1:39" x14ac:dyDescent="0.35">
      <c r="AI107"/>
    </row>
    <row r="108" spans="1:39" x14ac:dyDescent="0.35">
      <c r="AI108"/>
    </row>
    <row r="109" spans="1:39" x14ac:dyDescent="0.35">
      <c r="AI109"/>
    </row>
    <row r="110" spans="1:39" x14ac:dyDescent="0.35">
      <c r="AI110"/>
    </row>
    <row r="111" spans="1:39" x14ac:dyDescent="0.35">
      <c r="AI111"/>
    </row>
    <row r="112" spans="1:39" x14ac:dyDescent="0.35">
      <c r="AI112"/>
    </row>
    <row r="113" spans="35:35" x14ac:dyDescent="0.35">
      <c r="AI113"/>
    </row>
    <row r="114" spans="35:35" x14ac:dyDescent="0.35">
      <c r="AI114"/>
    </row>
    <row r="115" spans="35:35" x14ac:dyDescent="0.35">
      <c r="AI115"/>
    </row>
    <row r="116" spans="35:35" x14ac:dyDescent="0.35">
      <c r="AI116"/>
    </row>
    <row r="117" spans="35:35" x14ac:dyDescent="0.35">
      <c r="AI117"/>
    </row>
    <row r="118" spans="35:35" x14ac:dyDescent="0.35">
      <c r="AI118"/>
    </row>
    <row r="119" spans="35:35" x14ac:dyDescent="0.35">
      <c r="AI119"/>
    </row>
    <row r="120" spans="35:35" x14ac:dyDescent="0.35">
      <c r="AI120"/>
    </row>
    <row r="121" spans="35:35" x14ac:dyDescent="0.35">
      <c r="AI121"/>
    </row>
    <row r="122" spans="35:35" x14ac:dyDescent="0.35">
      <c r="AI122"/>
    </row>
    <row r="123" spans="35:35" x14ac:dyDescent="0.35">
      <c r="AI123"/>
    </row>
    <row r="124" spans="35:35" x14ac:dyDescent="0.35">
      <c r="AI124"/>
    </row>
    <row r="125" spans="35:35" x14ac:dyDescent="0.35">
      <c r="AI125"/>
    </row>
    <row r="126" spans="35:35" x14ac:dyDescent="0.35">
      <c r="AI126"/>
    </row>
    <row r="127" spans="35:35" x14ac:dyDescent="0.35">
      <c r="AI127"/>
    </row>
    <row r="128" spans="35:35" x14ac:dyDescent="0.35">
      <c r="AI128"/>
    </row>
    <row r="129" spans="35:35" x14ac:dyDescent="0.35">
      <c r="AI129"/>
    </row>
    <row r="130" spans="35:35" x14ac:dyDescent="0.35">
      <c r="AI130"/>
    </row>
    <row r="131" spans="35:35" x14ac:dyDescent="0.35">
      <c r="AI131"/>
    </row>
    <row r="132" spans="35:35" x14ac:dyDescent="0.35">
      <c r="AI132"/>
    </row>
    <row r="133" spans="35:35" x14ac:dyDescent="0.35">
      <c r="AI133"/>
    </row>
    <row r="134" spans="35:35" x14ac:dyDescent="0.35">
      <c r="AI134"/>
    </row>
    <row r="135" spans="35:35" x14ac:dyDescent="0.35">
      <c r="AI135"/>
    </row>
    <row r="136" spans="35:35" x14ac:dyDescent="0.35">
      <c r="AI136"/>
    </row>
    <row r="137" spans="35:35" x14ac:dyDescent="0.35">
      <c r="AI137"/>
    </row>
  </sheetData>
  <sheetProtection sheet="1" objects="1" scenarios="1"/>
  <mergeCells count="23">
    <mergeCell ref="AN2:AY2"/>
    <mergeCell ref="R2:S3"/>
    <mergeCell ref="T2:U3"/>
    <mergeCell ref="V2:W3"/>
    <mergeCell ref="X2:Y3"/>
    <mergeCell ref="Z2:AA3"/>
    <mergeCell ref="AF2:AG3"/>
    <mergeCell ref="AB2:AC3"/>
    <mergeCell ref="AD2:AE3"/>
    <mergeCell ref="B13:C17"/>
    <mergeCell ref="AH2:AI3"/>
    <mergeCell ref="AJ2:AK3"/>
    <mergeCell ref="AL2:AM3"/>
    <mergeCell ref="P2:Q3"/>
    <mergeCell ref="A1:S1"/>
    <mergeCell ref="A2:A3"/>
    <mergeCell ref="B2:C3"/>
    <mergeCell ref="D2:E3"/>
    <mergeCell ref="F2:G3"/>
    <mergeCell ref="H2:I3"/>
    <mergeCell ref="J2:K3"/>
    <mergeCell ref="L2:M3"/>
    <mergeCell ref="N2:O3"/>
  </mergeCells>
  <conditionalFormatting sqref="B5:B12 B18:B105">
    <cfRule type="colorScale" priority="26">
      <colorScale>
        <cfvo type="min"/>
        <cfvo type="max"/>
        <color rgb="FFFFEF9C"/>
        <color rgb="FFFF7128"/>
      </colorScale>
    </cfRule>
    <cfRule type="colorScale" priority="27">
      <colorScale>
        <cfvo type="min"/>
        <cfvo type="max"/>
        <color rgb="FFFFEF9C"/>
        <color rgb="FFFF7128"/>
      </colorScale>
    </cfRule>
  </conditionalFormatting>
  <conditionalFormatting sqref="B5:B12 B18:C105">
    <cfRule type="colorScale" priority="73">
      <colorScale>
        <cfvo type="min"/>
        <cfvo type="max"/>
        <color rgb="FFFFEF9C"/>
        <color rgb="FFFF7128"/>
      </colorScale>
    </cfRule>
  </conditionalFormatting>
  <conditionalFormatting sqref="B13">
    <cfRule type="colorScale" priority="1">
      <colorScale>
        <cfvo type="min"/>
        <cfvo type="max"/>
        <color rgb="FFFFEF9C"/>
        <color rgb="FFFF7128"/>
      </colorScale>
    </cfRule>
    <cfRule type="colorScale" priority="2">
      <colorScale>
        <cfvo type="min"/>
        <cfvo type="max"/>
        <color rgb="FFFFEF9C"/>
        <color rgb="FFFF7128"/>
      </colorScale>
    </cfRule>
    <cfRule type="colorScale" priority="3">
      <colorScale>
        <cfvo type="min"/>
        <cfvo type="max"/>
        <color rgb="FFFFEF9C"/>
        <color rgb="FFFF7128"/>
      </colorScale>
    </cfRule>
    <cfRule type="colorScale" priority="4">
      <colorScale>
        <cfvo type="min"/>
        <cfvo type="max"/>
        <color rgb="FFFFEF9C"/>
        <color rgb="FFFF7128"/>
      </colorScale>
    </cfRule>
    <cfRule type="colorScale" priority="5">
      <colorScale>
        <cfvo type="min"/>
        <cfvo type="max"/>
        <color rgb="FFFFEF9C"/>
        <color rgb="FFFF7128"/>
      </colorScale>
    </cfRule>
  </conditionalFormatting>
  <conditionalFormatting sqref="C18:C20 B5:B12 B18:B105">
    <cfRule type="colorScale" priority="74">
      <colorScale>
        <cfvo type="min"/>
        <cfvo type="max"/>
        <color rgb="FFFFEF9C"/>
        <color rgb="FFFF7128"/>
      </colorScale>
    </cfRule>
  </conditionalFormatting>
  <conditionalFormatting sqref="D5:D19">
    <cfRule type="colorScale" priority="29">
      <colorScale>
        <cfvo type="min"/>
        <cfvo type="max"/>
        <color rgb="FFFFEF9C"/>
        <color rgb="FFFF7128"/>
      </colorScale>
    </cfRule>
  </conditionalFormatting>
  <conditionalFormatting sqref="E26:E29 G33:G105 I17:I30 K5:O30 P5:P105 Q5:Q30 R5:R105 S5:S30 T5:T105 U5:U30 V5:V105 AB31 W5:W30 Y5:AC30 AD5:AD105 AE5:AE30 AF5:AF105 AG5:AG30 AI5:AI30 D32:E105 H32:M105 L31 Q32:Q105 S32:S105 U32:U105 W32:W105 AE32:AE105 AG32:AG105 N5:N105 AI32:AI105 AH5:AH105 D5:D31 H5:H31 F5:F105 J5:J31 X5:X105 Y31:Z31 Y32:AC105 AJ5:AM105">
    <cfRule type="colorScale" priority="81">
      <colorScale>
        <cfvo type="min"/>
        <cfvo type="max"/>
        <color rgb="FFFFEF9C"/>
        <color rgb="FFFF7128"/>
      </colorScale>
    </cfRule>
  </conditionalFormatting>
  <conditionalFormatting sqref="E32:E105 E26:E29 L5:L105 P5:P105 R5:R105 T5:T105 V5:V105 Z5:Z105 AB5:AB105 AD5:AD105 AF5:AF105 N5:N105 AJ5:AJ105 AH5:AH105 AL5:AL105 D5:D105 H5:H105 F5:F105 J5:J105 X5:X105">
    <cfRule type="colorScale" priority="78">
      <colorScale>
        <cfvo type="min"/>
        <cfvo type="max"/>
        <color rgb="FFFFEF9C"/>
        <color rgb="FFFF7128"/>
      </colorScale>
    </cfRule>
  </conditionalFormatting>
  <conditionalFormatting sqref="F5:F27">
    <cfRule type="colorScale" priority="22">
      <colorScale>
        <cfvo type="min"/>
        <cfvo type="max"/>
        <color rgb="FFFFEF9C"/>
        <color rgb="FFFF7128"/>
      </colorScale>
    </cfRule>
  </conditionalFormatting>
  <conditionalFormatting sqref="G33:G105 H5:H105 L5:L105 P5:P105 R5:R105 T5:T105 V5:V105 Z5:Z105 AB5:AB105 AD5:AD105 AF5:AF105 N5:N105 AJ5:AJ105 AH5:AH105 AL5:AL105 F5:F105 J5:J105 X5:X105">
    <cfRule type="colorScale" priority="71">
      <colorScale>
        <cfvo type="min"/>
        <cfvo type="max"/>
        <color rgb="FFFFEF9C"/>
        <color rgb="FFFF7128"/>
      </colorScale>
    </cfRule>
  </conditionalFormatting>
  <conditionalFormatting sqref="H5">
    <cfRule type="colorScale" priority="24">
      <colorScale>
        <cfvo type="min"/>
        <cfvo type="max"/>
        <color rgb="FFFFEF9C"/>
        <color rgb="FFFF7128"/>
      </colorScale>
    </cfRule>
  </conditionalFormatting>
  <conditionalFormatting sqref="H5:H19">
    <cfRule type="colorScale" priority="23">
      <colorScale>
        <cfvo type="min"/>
        <cfvo type="max"/>
        <color rgb="FFFFEF9C"/>
        <color rgb="FFFF7128"/>
      </colorScale>
    </cfRule>
  </conditionalFormatting>
  <conditionalFormatting sqref="H5:H105 L5:L105 P5:P105 R5:R105 T5:T105 V5:V105 Z5:Z105 AB5:AB105 AD5:AD105 AF5:AF105 N5:N105 AJ5:AJ105 AH5:AH105 AL5:AL105 F5:F105 J5:J105 X5:X105">
    <cfRule type="colorScale" priority="28">
      <colorScale>
        <cfvo type="min"/>
        <cfvo type="max"/>
        <color rgb="FFFFEF9C"/>
        <color rgb="FFFF7128"/>
      </colorScale>
    </cfRule>
  </conditionalFormatting>
  <conditionalFormatting sqref="H5:H105 L5:L105 P5:P105 R5:R105 T5:T105 V5:V105 Z5:Z105 AB5:AB105 AD5:AD105 AF5:AF105 N5:N105 AJ5:AJ105 AH5:AH105 AL5:AL105 J5:J105 X5:X105">
    <cfRule type="colorScale" priority="25">
      <colorScale>
        <cfvo type="min"/>
        <cfvo type="max"/>
        <color rgb="FFFFEF9C"/>
        <color rgb="FFFF7128"/>
      </colorScale>
    </cfRule>
  </conditionalFormatting>
  <conditionalFormatting sqref="I17:I20 AD5:AM20 J5:AB20 N33:O105 K21:K30 L21:L31 M21:M30 O21:O30 P21:P31 Q21:Q30 R21:R31 S21:S30 T21:T31 U21:U30 V21:V31 AB31 W21:W30 Y21:AB30 AC5:AC30 AD21:AD31 AE21:AE30 AF21:AF31 AG21:AG30 AI21:AI30 J32:M105 P32:W105 N21:N32 AI32:AI105 AH21:AH105 D5:D105 H5:H105 F5:F105 J5:J31 X5:X105 Y31:Z31 Y32:AG105 AJ21:AM105 AK6:AK43">
    <cfRule type="colorScale" priority="72">
      <colorScale>
        <cfvo type="min"/>
        <cfvo type="max"/>
        <color rgb="FFFFEF9C"/>
        <color rgb="FFFF7128"/>
      </colorScale>
    </cfRule>
  </conditionalFormatting>
  <conditionalFormatting sqref="I17:I30 N30 H5:H29 L30 I32:I105 H33:H105">
    <cfRule type="colorScale" priority="70">
      <colorScale>
        <cfvo type="min"/>
        <cfvo type="max"/>
        <color rgb="FFFFEF9C"/>
        <color rgb="FFFF7128"/>
      </colorScale>
    </cfRule>
  </conditionalFormatting>
  <conditionalFormatting sqref="J5:J27">
    <cfRule type="colorScale" priority="19">
      <colorScale>
        <cfvo type="min"/>
        <cfvo type="max"/>
        <color rgb="FFFFEF9C"/>
        <color rgb="FFFF7128"/>
      </colorScale>
    </cfRule>
    <cfRule type="colorScale" priority="20">
      <colorScale>
        <cfvo type="min"/>
        <cfvo type="max"/>
        <color rgb="FFFFEF9C"/>
        <color rgb="FFFF7128"/>
      </colorScale>
    </cfRule>
    <cfRule type="colorScale" priority="21">
      <colorScale>
        <cfvo type="min"/>
        <cfvo type="max"/>
        <color rgb="FFFFEF9C"/>
        <color rgb="FFFF7128"/>
      </colorScale>
    </cfRule>
  </conditionalFormatting>
  <conditionalFormatting sqref="K5:K30 J5:J29 J32:K105 L5:L105 P5:P105 R5:R105 T5:T105 V5:V105 Z5:Z105 AB5:AB105 AD5:AD105 AF5:AF105 N5:N105 AJ5:AJ105 AH5:AH105 AL5:AL105 X5:X105">
    <cfRule type="colorScale" priority="69">
      <colorScale>
        <cfvo type="min"/>
        <cfvo type="max"/>
        <color rgb="FFFFEF9C"/>
        <color rgb="FFFF7128"/>
      </colorScale>
    </cfRule>
  </conditionalFormatting>
  <conditionalFormatting sqref="K10:K30 K32:K105 L5:L105 P5:P105 R5:R105 T5:T105 V5:V105 Z5:Z105 AB5:AB105 AD5:AD105 AF5:AF105 N5:N105 AJ5:AJ105 AH5:AH105 AL5:AL105 X5:X105">
    <cfRule type="colorScale" priority="62">
      <colorScale>
        <cfvo type="min"/>
        <cfvo type="max"/>
        <color rgb="FFFFEF9C"/>
        <color rgb="FFFF7128"/>
      </colorScale>
    </cfRule>
  </conditionalFormatting>
  <conditionalFormatting sqref="M5:M30 M32:M105 N33:O105 O5:O30 P5:P105 R5:R105 T5:T105 V5:V105 Z5:Z105 AB5:AB105 AD5:AD105 AF5:AF105 N5:N32 AJ5:AJ105 AH5:AH105 AL5:AL105 X5:X105">
    <cfRule type="colorScale" priority="61">
      <colorScale>
        <cfvo type="min"/>
        <cfvo type="max"/>
        <color rgb="FFFFEF9C"/>
        <color rgb="FFFF7128"/>
      </colorScale>
    </cfRule>
  </conditionalFormatting>
  <conditionalFormatting sqref="M10:M30 M32:M105 N33:O105 O10:O30 P5:P105 R5:R105 T5:T105 V5:V105 Z5:Z105 AB5:AB105 AD5:AD105 AF5:AF105 N5:N32 AJ5:AJ105 AH5:AH105 AL5:AL105 X5:X105">
    <cfRule type="colorScale" priority="60">
      <colorScale>
        <cfvo type="min"/>
        <cfvo type="max"/>
        <color rgb="FFFFEF9C"/>
        <color rgb="FFFF7128"/>
      </colorScale>
    </cfRule>
  </conditionalFormatting>
  <conditionalFormatting sqref="N5:N14">
    <cfRule type="colorScale" priority="31">
      <colorScale>
        <cfvo type="min"/>
        <cfvo type="max"/>
        <color rgb="FFFFEF9C"/>
        <color rgb="FFFF7128"/>
      </colorScale>
    </cfRule>
  </conditionalFormatting>
  <conditionalFormatting sqref="N33:O105 E26:E29 G33:G105 I17:I30 K5:O30 P5:P105 Q5:Q30 R5:R105 S5:S30 T5:T105 U5:U30 V5:V105 AB31 W5:W30 Y5:AC30 AD5:AD105 AE5:AE30 AF5:AF105 AG5:AG30 AI5:AI30 D32:E105 H32:M105 L31 Q32:Q105 S32:S105 U32:U105 W32:W105 AE32:AE105 AG32:AG105 N31:N32 AI32:AI105 AH5:AH105 D5:D31 H5:H31 F5:F105 J5:J31 X5:X105 Y31:Z31 Y32:AC105 AJ5:AM105 B5:B12 B18:C105">
    <cfRule type="colorScale" priority="80">
      <colorScale>
        <cfvo type="min"/>
        <cfvo type="max"/>
        <color rgb="FFFFEF9C"/>
        <color rgb="FFFF7128"/>
      </colorScale>
    </cfRule>
  </conditionalFormatting>
  <conditionalFormatting sqref="N33:O105 M5:M30 L32:M105 L5:L29 O5:O30 P5:P105 R5:R105 T5:T105 V5:V105 Z5:Z105 AB5:AB105 AD5:AD105 AF5:AF105 N5:N32 AJ5:AJ105 AH5:AH105 AL5:AL105 X5:X105">
    <cfRule type="colorScale" priority="68">
      <colorScale>
        <cfvo type="min"/>
        <cfvo type="max"/>
        <color rgb="FFFFEF9C"/>
        <color rgb="FFFF7128"/>
      </colorScale>
    </cfRule>
  </conditionalFormatting>
  <conditionalFormatting sqref="O5:O30 O33:O105 P5:P105 R5:R105 T5:T105 V5:V105 Z5:Z105 AB5:AB105 AD5:AD105 AF5:AF105 AJ5:AJ105 AH5:AH105 AL5:AL105 X5:X105">
    <cfRule type="colorScale" priority="33">
      <colorScale>
        <cfvo type="min"/>
        <cfvo type="max"/>
        <color rgb="FFFFEF9C"/>
        <color rgb="FFFF7128"/>
      </colorScale>
    </cfRule>
  </conditionalFormatting>
  <conditionalFormatting sqref="O10:O30 O33:O105 P5:P105 R5:R105 T5:T105 V5:V105 Z5:Z105 AB5:AB105 AD5:AD105 AF5:AF105 AJ5:AJ105 AH5:AH105 AL5:AL105 X5:X105">
    <cfRule type="colorScale" priority="32">
      <colorScale>
        <cfvo type="min"/>
        <cfvo type="max"/>
        <color rgb="FFFFEF9C"/>
        <color rgb="FFFF7128"/>
      </colorScale>
    </cfRule>
  </conditionalFormatting>
  <conditionalFormatting sqref="P5:P100 N33:O105 O5:O30 N5:N29 P5:P105 R5:R105 T5:T105 V5:V105 Z5:Z105 AB5:AB105 AD5:AD105 AF5:AF105 AJ5:AJ105 AH5:AH105 AL5:AL105 X5:X105">
    <cfRule type="colorScale" priority="34">
      <colorScale>
        <cfvo type="min"/>
        <cfvo type="max"/>
        <color rgb="FFFFEF9C"/>
        <color rgb="FFFF7128"/>
      </colorScale>
    </cfRule>
  </conditionalFormatting>
  <conditionalFormatting sqref="P32:Q105 P5:R30 R31:R105 T5:T105 V5:V105 Z5:Z105 AB5:AB105 AD5:AD105 AF5:AF105 AJ5:AJ105 AH5:AH105 AL5:AL105 X5:X105">
    <cfRule type="colorScale" priority="75">
      <colorScale>
        <cfvo type="min"/>
        <cfvo type="max"/>
        <color rgb="FFFFEF9C"/>
        <color rgb="FFFF7128"/>
      </colorScale>
    </cfRule>
  </conditionalFormatting>
  <conditionalFormatting sqref="Q5:Q30 Q32:Q105 R5:R105 T5:T105 V5:V105 Z5:Z105 AB5:AB105 AD5:AD105 AF5:AF105 AJ5:AJ105 AH5:AH105 AL5:AL105 X5:X105">
    <cfRule type="colorScale" priority="59">
      <colorScale>
        <cfvo type="min"/>
        <cfvo type="max"/>
        <color rgb="FFFFEF9C"/>
        <color rgb="FFFF7128"/>
      </colorScale>
    </cfRule>
  </conditionalFormatting>
  <conditionalFormatting sqref="Q10:Q30 Q32:Q105 R5:R105 T5:T105 V5:V105 Z5:Z105 AB5:AB105 AD5:AD105 AF5:AF105 AJ5:AJ105 AH5:AH105 AL5:AL105 X5:X105">
    <cfRule type="colorScale" priority="58">
      <colorScale>
        <cfvo type="min"/>
        <cfvo type="max"/>
        <color rgb="FFFFEF9C"/>
        <color rgb="FFFF7128"/>
      </colorScale>
    </cfRule>
  </conditionalFormatting>
  <conditionalFormatting sqref="R32:S105 R5:T30 T31:T105 V5:V105 Z5:Z105 AB5:AB105 AD5:AD105 AF5:AF105 AJ5:AJ105 AH5:AH105 AL5:AL105 X5:X105">
    <cfRule type="colorScale" priority="76">
      <colorScale>
        <cfvo type="min"/>
        <cfvo type="max"/>
        <color rgb="FFFFEF9C"/>
        <color rgb="FFFF7128"/>
      </colorScale>
    </cfRule>
  </conditionalFormatting>
  <conditionalFormatting sqref="S5:S30 S32:S105 T5:T105 V5:V105 Z5:Z105 AB5:AB105 AD5:AD105 AF5:AF105 AJ5:AJ105 AH5:AH105 AL5:AL105 X5:X105">
    <cfRule type="colorScale" priority="57">
      <colorScale>
        <cfvo type="min"/>
        <cfvo type="max"/>
        <color rgb="FFFFEF9C"/>
        <color rgb="FFFF7128"/>
      </colorScale>
    </cfRule>
  </conditionalFormatting>
  <conditionalFormatting sqref="S10:S30 S32:S105 T5:T105 V5:V105 Z5:Z105 AB5:AB105 AD5:AD105 AF5:AF105 AJ5:AJ105 AH5:AH105 AL5:AL105 X5:X105">
    <cfRule type="colorScale" priority="56">
      <colorScale>
        <cfvo type="min"/>
        <cfvo type="max"/>
        <color rgb="FFFFEF9C"/>
        <color rgb="FFFF7128"/>
      </colorScale>
    </cfRule>
  </conditionalFormatting>
  <conditionalFormatting sqref="T32:U105 T5:V30 V31:V105 Z5:Z105 AB5:AB105 AD5:AD105 AF5:AF105 AJ5:AJ105 AH5:AH105 AL5:AL105 X5:X105">
    <cfRule type="colorScale" priority="77">
      <colorScale>
        <cfvo type="min"/>
        <cfvo type="max"/>
        <color rgb="FFFFEF9C"/>
        <color rgb="FFFF7128"/>
      </colorScale>
    </cfRule>
  </conditionalFormatting>
  <conditionalFormatting sqref="U5:U30 U32:U105 V5:V105 Z5:Z105 AB5:AB105 AD5:AD105 AF5:AF105 AJ5:AJ105 AH5:AH105 AL5:AL105 X5:X105">
    <cfRule type="colorScale" priority="55">
      <colorScale>
        <cfvo type="min"/>
        <cfvo type="max"/>
        <color rgb="FFFFEF9C"/>
        <color rgb="FFFF7128"/>
      </colorScale>
    </cfRule>
  </conditionalFormatting>
  <conditionalFormatting sqref="U10:U30 U32:U105 V5:V105 Z5:Z105 AB5:AB105 AD5:AD105 AF5:AF105 AJ5:AJ105 AH5:AH105 AL5:AL105 X5:X105">
    <cfRule type="colorScale" priority="54">
      <colorScale>
        <cfvo type="min"/>
        <cfvo type="max"/>
        <color rgb="FFFFEF9C"/>
        <color rgb="FFFF7128"/>
      </colorScale>
    </cfRule>
  </conditionalFormatting>
  <conditionalFormatting sqref="V32:W105 Z5:Z105 AB5:AB105 AD5:AD105 AF5:AF105 AJ5:AJ105 AH5:AH105 AL5:AL105 V5:X30 X31:X105">
    <cfRule type="colorScale" priority="67">
      <colorScale>
        <cfvo type="min"/>
        <cfvo type="max"/>
        <color rgb="FFFFEF9C"/>
        <color rgb="FFFF7128"/>
      </colorScale>
    </cfRule>
  </conditionalFormatting>
  <conditionalFormatting sqref="W10:W30 W32:W105 Z5:Z105 AB5:AB105 AD5:AD105 AF5:AF105 AJ5:AJ105 AH5:AH105 AL5:AL105 X5:X105">
    <cfRule type="colorScale" priority="52">
      <colorScale>
        <cfvo type="min"/>
        <cfvo type="max"/>
        <color rgb="FFFFEF9C"/>
        <color rgb="FFFF7128"/>
      </colorScale>
    </cfRule>
  </conditionalFormatting>
  <conditionalFormatting sqref="W32:W105 Z5:Z105 AB5:AB105 AD5:AD105 AF5:AF105 AJ5:AJ105 AH5:AH105 AL5:AL105 W5:X30 X31:X105">
    <cfRule type="colorScale" priority="53">
      <colorScale>
        <cfvo type="min"/>
        <cfvo type="max"/>
        <color rgb="FFFFEF9C"/>
        <color rgb="FFFF7128"/>
      </colorScale>
    </cfRule>
  </conditionalFormatting>
  <conditionalFormatting sqref="X5:X76">
    <cfRule type="colorScale" priority="17">
      <colorScale>
        <cfvo type="min"/>
        <cfvo type="max"/>
        <color rgb="FFFFEF9C"/>
        <color rgb="FFFF7128"/>
      </colorScale>
    </cfRule>
  </conditionalFormatting>
  <conditionalFormatting sqref="X5:X80">
    <cfRule type="colorScale" priority="18">
      <colorScale>
        <cfvo type="min"/>
        <cfvo type="max"/>
        <color rgb="FFFF7128"/>
        <color rgb="FFFFEF9C"/>
      </colorScale>
    </cfRule>
  </conditionalFormatting>
  <conditionalFormatting sqref="Y5:Y105">
    <cfRule type="colorScale" priority="51">
      <colorScale>
        <cfvo type="min"/>
        <cfvo type="max"/>
        <color rgb="FFFFEF9C"/>
        <color rgb="FFFF7128"/>
      </colorScale>
    </cfRule>
  </conditionalFormatting>
  <conditionalFormatting sqref="Y10:Y105">
    <cfRule type="colorScale" priority="50">
      <colorScale>
        <cfvo type="min"/>
        <cfvo type="max"/>
        <color rgb="FFFFEF9C"/>
        <color rgb="FFFF7128"/>
      </colorScale>
    </cfRule>
  </conditionalFormatting>
  <conditionalFormatting sqref="Z5:AB30 Z32:AA105">
    <cfRule type="colorScale" priority="66">
      <colorScale>
        <cfvo type="min"/>
        <cfvo type="max"/>
        <color rgb="FFFFEF9C"/>
        <color rgb="FFFF7128"/>
      </colorScale>
    </cfRule>
  </conditionalFormatting>
  <conditionalFormatting sqref="AA10:AA30 AA32:AA105 AB5:AB30">
    <cfRule type="colorScale" priority="48">
      <colorScale>
        <cfvo type="min"/>
        <cfvo type="max"/>
        <color rgb="FFFFEF9C"/>
        <color rgb="FFFF7128"/>
      </colorScale>
    </cfRule>
  </conditionalFormatting>
  <conditionalFormatting sqref="AA32:AA105 AA5:AB30">
    <cfRule type="colorScale" priority="49">
      <colorScale>
        <cfvo type="min"/>
        <cfvo type="max"/>
        <color rgb="FFFFEF9C"/>
        <color rgb="FFFF7128"/>
      </colorScale>
    </cfRule>
  </conditionalFormatting>
  <conditionalFormatting sqref="AB5:AB105 AD5:AD105 AF5:AF105 AJ5:AJ105 AH5:AH105 AL5:AL105 X5:Z105">
    <cfRule type="colorScale" priority="79">
      <colorScale>
        <cfvo type="min"/>
        <cfvo type="max"/>
        <color rgb="FFFFEF9C"/>
        <color rgb="FFFF7128"/>
      </colorScale>
    </cfRule>
  </conditionalFormatting>
  <conditionalFormatting sqref="AB5:AC30 AB32:AC105 AD5:AD105 AF5:AF105 AJ5:AJ105 AH5:AH105 AL5:AL105">
    <cfRule type="colorScale" priority="65">
      <colorScale>
        <cfvo type="min"/>
        <cfvo type="max"/>
        <color rgb="FFFFEF9C"/>
        <color rgb="FFFF7128"/>
      </colorScale>
    </cfRule>
  </conditionalFormatting>
  <conditionalFormatting sqref="AC5:AC30 AC32:AC105 AD5:AD105 AF5:AF105 AJ5:AJ105 AH5:AH105 AL5:AL105">
    <cfRule type="colorScale" priority="47">
      <colorScale>
        <cfvo type="min"/>
        <cfvo type="max"/>
        <color rgb="FFFFEF9C"/>
        <color rgb="FFFF7128"/>
      </colorScale>
    </cfRule>
  </conditionalFormatting>
  <conditionalFormatting sqref="AC10:AC11 AC13:AC30 AC32:AC105 AD5:AD105 AF5:AF105 AJ5:AJ105 AH5:AH105 AL5:AL105">
    <cfRule type="colorScale" priority="46">
      <colorScale>
        <cfvo type="min"/>
        <cfvo type="max"/>
        <color rgb="FFFFEF9C"/>
        <color rgb="FFFF7128"/>
      </colorScale>
    </cfRule>
  </conditionalFormatting>
  <conditionalFormatting sqref="AD32:AE105 AD5:AF30 AF31:AF105 AJ5:AJ105 AH5:AH105 AL5:AL105">
    <cfRule type="colorScale" priority="82">
      <colorScale>
        <cfvo type="min"/>
        <cfvo type="max"/>
        <color rgb="FFFFEF9C"/>
        <color rgb="FFFF7128"/>
      </colorScale>
    </cfRule>
  </conditionalFormatting>
  <conditionalFormatting sqref="AE5:AE30 AE32:AE105 AF5:AF105 AJ5:AJ105 AH5:AH105 AL5:AL105">
    <cfRule type="colorScale" priority="45">
      <colorScale>
        <cfvo type="min"/>
        <cfvo type="max"/>
        <color rgb="FFFFEF9C"/>
        <color rgb="FFFF7128"/>
      </colorScale>
    </cfRule>
  </conditionalFormatting>
  <conditionalFormatting sqref="AE10:AE30 AE32:AE105 AF5:AF105 AJ5:AJ105 AH5:AH105 AL5:AL105">
    <cfRule type="colorScale" priority="44">
      <colorScale>
        <cfvo type="min"/>
        <cfvo type="max"/>
        <color rgb="FFFFEF9C"/>
        <color rgb="FFFF7128"/>
      </colorScale>
    </cfRule>
  </conditionalFormatting>
  <conditionalFormatting sqref="AF32:AG105 AF5:AH30 AJ5:AJ105 AH31:AH105 AL5:AL105">
    <cfRule type="colorScale" priority="83">
      <colorScale>
        <cfvo type="min"/>
        <cfvo type="max"/>
        <color rgb="FFFFEF9C"/>
        <color rgb="FFFF7128"/>
      </colorScale>
    </cfRule>
  </conditionalFormatting>
  <conditionalFormatting sqref="AG5:AG30 AG32:AG105 AJ5:AJ105 AH5:AH105 AL5:AL105">
    <cfRule type="colorScale" priority="43">
      <colorScale>
        <cfvo type="min"/>
        <cfvo type="max"/>
        <color rgb="FFFFEF9C"/>
        <color rgb="FFFF7128"/>
      </colorScale>
    </cfRule>
  </conditionalFormatting>
  <conditionalFormatting sqref="AG10:AG30 AG32:AG105 AJ5:AJ105 AH5:AH105 AL5:AL105">
    <cfRule type="colorScale" priority="42">
      <colorScale>
        <cfvo type="min"/>
        <cfvo type="max"/>
        <color rgb="FFFFEF9C"/>
        <color rgb="FFFF7128"/>
      </colorScale>
    </cfRule>
  </conditionalFormatting>
  <conditionalFormatting sqref="AG24 AG30 AG36 AG42 AG48 AG54 AG60 AG66 AG72 AG78 AG84 AG90 AG96 AG102">
    <cfRule type="colorScale" priority="35">
      <colorScale>
        <cfvo type="min"/>
        <cfvo type="max"/>
        <color rgb="FFFFEF9C"/>
        <color rgb="FFFF7128"/>
      </colorScale>
    </cfRule>
  </conditionalFormatting>
  <conditionalFormatting sqref="AH5:AJ30 AH32:AI105 AJ31:AJ105 AL5:AL105">
    <cfRule type="colorScale" priority="64">
      <colorScale>
        <cfvo type="min"/>
        <cfvo type="max"/>
        <color rgb="FFFFEF9C"/>
        <color rgb="FFFF7128"/>
      </colorScale>
    </cfRule>
  </conditionalFormatting>
  <conditionalFormatting sqref="AI5:AI30 AI32:AI105 AJ5:AJ105 AL5:AL105">
    <cfRule type="colorScale" priority="41">
      <colorScale>
        <cfvo type="min"/>
        <cfvo type="max"/>
        <color rgb="FFFFEF9C"/>
        <color rgb="FFFF7128"/>
      </colorScale>
    </cfRule>
  </conditionalFormatting>
  <conditionalFormatting sqref="AI10:AI30 AI32:AI105 AJ5:AJ105 AL5:AL105">
    <cfRule type="colorScale" priority="40">
      <colorScale>
        <cfvo type="min"/>
        <cfvo type="max"/>
        <color rgb="FFFFEF9C"/>
        <color rgb="FFFF7128"/>
      </colorScale>
    </cfRule>
  </conditionalFormatting>
  <conditionalFormatting sqref="AK5:AL105">
    <cfRule type="colorScale" priority="39">
      <colorScale>
        <cfvo type="min"/>
        <cfvo type="max"/>
        <color rgb="FFFFEF9C"/>
        <color rgb="FFFF7128"/>
      </colorScale>
    </cfRule>
  </conditionalFormatting>
  <conditionalFormatting sqref="AL5:AL105 AK6:AK105">
    <cfRule type="colorScale" priority="30">
      <colorScale>
        <cfvo type="min"/>
        <cfvo type="max"/>
        <color rgb="FFFFEF9C"/>
        <color rgb="FFFF7128"/>
      </colorScale>
    </cfRule>
    <cfRule type="colorScale" priority="38">
      <colorScale>
        <cfvo type="min"/>
        <cfvo type="max"/>
        <color rgb="FFFFEF9C"/>
        <color rgb="FFFF7128"/>
      </colorScale>
    </cfRule>
  </conditionalFormatting>
  <conditionalFormatting sqref="AM5:AM105 AL5:AL41 AL43:AL105">
    <cfRule type="colorScale" priority="63">
      <colorScale>
        <cfvo type="min"/>
        <cfvo type="max"/>
        <color rgb="FFFFEF9C"/>
        <color rgb="FFFF7128"/>
      </colorScale>
    </cfRule>
  </conditionalFormatting>
  <conditionalFormatting sqref="AM5:AM105">
    <cfRule type="colorScale" priority="37">
      <colorScale>
        <cfvo type="min"/>
        <cfvo type="max"/>
        <color rgb="FFFFEF9C"/>
        <color rgb="FFFF7128"/>
      </colorScale>
    </cfRule>
  </conditionalFormatting>
  <conditionalFormatting sqref="AM10:AM105">
    <cfRule type="colorScale" priority="36">
      <colorScale>
        <cfvo type="min"/>
        <cfvo type="max"/>
        <color rgb="FFFFEF9C"/>
        <color rgb="FFFF7128"/>
      </colorScale>
    </cfRule>
  </conditionalFormatting>
  <hyperlinks>
    <hyperlink ref="B2" r:id="rId1" display="Prod-Grp" xr:uid="{00000000-0004-0000-0700-000000000000}"/>
    <hyperlink ref="AB2" r:id="rId2" display="Bestrahlung" xr:uid="{00000000-0004-0000-0700-000001000000}"/>
    <hyperlink ref="AH2" r:id="rId3" display="Quarantäne" xr:uid="{00000000-0004-0000-0700-000002000000}"/>
    <hyperlink ref="AD2" r:id="rId4" display="Gewaschen" xr:uid="{00000000-0004-0000-0700-000003000000}"/>
    <hyperlink ref="V2" r:id="rId5" display="Eins. Trf/n.Trf/Frak/Lokal/Zellk." xr:uid="{00000000-0004-0000-0700-000004000000}"/>
    <hyperlink ref="R2" r:id="rId6" display="Sp-verf. VB Aph sonst" xr:uid="{00000000-0004-0000-0700-000005000000}"/>
    <hyperlink ref="P2" r:id="rId7" display="SpArt allo/ger/auto" xr:uid="{00000000-0004-0000-0700-000006000000}"/>
    <hyperlink ref="L2" r:id="rId8" display="Lagerungstemperatur" xr:uid="{00000000-0004-0000-0700-000007000000}"/>
    <hyperlink ref="H2" r:id="rId9" display="System (offen/geschlossen)" xr:uid="{00000000-0004-0000-0700-000008000000}"/>
    <hyperlink ref="F2" r:id="rId10" display="Additivlösung" xr:uid="{00000000-0004-0000-0700-000009000000}"/>
    <hyperlink ref="D2" r:id="rId11" display="Antikoagulanz" xr:uid="{00000000-0004-0000-0700-00000A000000}"/>
    <hyperlink ref="AL2" r:id="rId12" display="Inaktivierung" xr:uid="{00000000-0004-0000-0700-00000B000000}"/>
    <hyperlink ref="AJ2" r:id="rId13" display="Gewebeprod." xr:uid="{00000000-0004-0000-0700-00000C000000}"/>
    <hyperlink ref="AF2" r:id="rId14" display="Produkte: nur Leuko und Pl" xr:uid="{00000000-0004-0000-0700-00000D000000}"/>
    <hyperlink ref="Z2" r:id="rId15" display="Modif geteilt gepoolt rekonst." xr:uid="{00000000-0004-0000-0700-00000E000000}"/>
    <hyperlink ref="X2" r:id="rId16" display="Leuko-deplet" xr:uid="{00000000-0004-0000-0700-00000F000000}"/>
    <hyperlink ref="T2" r:id="rId17" xr:uid="{00000000-0004-0000-0700-000010000000}"/>
    <hyperlink ref="J2" r:id="rId18" display="Volumen-klasse" xr:uid="{00000000-0004-0000-0700-000011000000}"/>
  </hyperlinks>
  <pageMargins left="0.7" right="0.7" top="0.78740157499999996" bottom="0.78740157499999996" header="0.3" footer="0.3"/>
  <pageSetup paperSize="9" orientation="portrait" r:id="rId1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5"/>
  <dimension ref="A1:L92"/>
  <sheetViews>
    <sheetView zoomScaleNormal="100" workbookViewId="0">
      <pane xSplit="4" ySplit="1" topLeftCell="M54" activePane="bottomRight" state="frozen"/>
      <selection pane="topRight" activeCell="E1" sqref="E1"/>
      <selection pane="bottomLeft" activeCell="A2" sqref="A2"/>
      <selection pane="bottomRight" activeCell="B69" sqref="B69"/>
    </sheetView>
  </sheetViews>
  <sheetFormatPr baseColWidth="10" defaultColWidth="11.46484375" defaultRowHeight="12.75" x14ac:dyDescent="0.35"/>
  <cols>
    <col min="1" max="2" width="40.46484375" customWidth="1"/>
    <col min="3" max="3" width="63.46484375" customWidth="1"/>
    <col min="4" max="4" width="40.46484375" customWidth="1"/>
    <col min="5" max="5" width="41.33203125" customWidth="1"/>
  </cols>
  <sheetData>
    <row r="1" spans="1:4" ht="45" x14ac:dyDescent="0.35">
      <c r="A1" s="405" t="s">
        <v>851</v>
      </c>
      <c r="B1" s="406" t="s">
        <v>852</v>
      </c>
      <c r="C1" s="405" t="s">
        <v>853</v>
      </c>
      <c r="D1" s="405" t="s">
        <v>851</v>
      </c>
    </row>
    <row r="2" spans="1:4" s="450" customFormat="1" ht="44.25" x14ac:dyDescent="0.35">
      <c r="A2" s="449"/>
      <c r="B2" s="451">
        <v>0</v>
      </c>
      <c r="C2" s="449"/>
      <c r="D2" s="449" t="s">
        <v>1058</v>
      </c>
    </row>
    <row r="3" spans="1:4" ht="34.5" x14ac:dyDescent="0.35">
      <c r="A3" s="407" t="s">
        <v>762</v>
      </c>
      <c r="B3" s="408">
        <v>1</v>
      </c>
      <c r="C3" s="407" t="s">
        <v>854</v>
      </c>
      <c r="D3" s="407" t="s">
        <v>762</v>
      </c>
    </row>
    <row r="4" spans="1:4" ht="34.5" x14ac:dyDescent="0.35">
      <c r="A4" s="407" t="s">
        <v>763</v>
      </c>
      <c r="B4" s="408">
        <v>2</v>
      </c>
      <c r="C4" s="407" t="s">
        <v>855</v>
      </c>
      <c r="D4" s="407" t="s">
        <v>763</v>
      </c>
    </row>
    <row r="5" spans="1:4" ht="51.75" x14ac:dyDescent="0.35">
      <c r="A5" s="407" t="s">
        <v>856</v>
      </c>
      <c r="B5" s="408">
        <v>3</v>
      </c>
      <c r="C5" s="407" t="s">
        <v>857</v>
      </c>
      <c r="D5" s="407" t="s">
        <v>856</v>
      </c>
    </row>
    <row r="6" spans="1:4" ht="51.75" x14ac:dyDescent="0.35">
      <c r="A6" s="407" t="s">
        <v>764</v>
      </c>
      <c r="B6" s="408">
        <v>4</v>
      </c>
      <c r="C6" s="407" t="s">
        <v>858</v>
      </c>
      <c r="D6" s="407" t="s">
        <v>764</v>
      </c>
    </row>
    <row r="7" spans="1:4" ht="34.5" x14ac:dyDescent="0.35">
      <c r="A7" s="407" t="s">
        <v>761</v>
      </c>
      <c r="B7" s="408">
        <v>5</v>
      </c>
      <c r="C7" s="407" t="s">
        <v>859</v>
      </c>
      <c r="D7" s="407" t="s">
        <v>761</v>
      </c>
    </row>
    <row r="8" spans="1:4" ht="51.75" x14ac:dyDescent="0.35">
      <c r="A8" s="407" t="s">
        <v>759</v>
      </c>
      <c r="B8" s="408">
        <v>6</v>
      </c>
      <c r="C8" s="407" t="s">
        <v>860</v>
      </c>
      <c r="D8" s="407" t="s">
        <v>759</v>
      </c>
    </row>
    <row r="9" spans="1:4" ht="51.75" x14ac:dyDescent="0.35">
      <c r="A9" s="409" t="s">
        <v>861</v>
      </c>
      <c r="B9" s="408">
        <v>7</v>
      </c>
      <c r="C9" s="407" t="s">
        <v>862</v>
      </c>
      <c r="D9" s="409" t="s">
        <v>861</v>
      </c>
    </row>
    <row r="10" spans="1:4" ht="51.75" x14ac:dyDescent="0.35">
      <c r="A10" s="407" t="s">
        <v>760</v>
      </c>
      <c r="B10" s="408">
        <v>8</v>
      </c>
      <c r="C10" s="407" t="s">
        <v>863</v>
      </c>
      <c r="D10" s="407" t="s">
        <v>760</v>
      </c>
    </row>
    <row r="11" spans="1:4" ht="51.75" x14ac:dyDescent="0.35">
      <c r="A11" s="407" t="s">
        <v>755</v>
      </c>
      <c r="B11" s="408">
        <v>9</v>
      </c>
      <c r="C11" s="407" t="s">
        <v>864</v>
      </c>
      <c r="D11" s="407" t="s">
        <v>755</v>
      </c>
    </row>
    <row r="12" spans="1:4" ht="34.5" x14ac:dyDescent="0.35">
      <c r="A12" s="407" t="s">
        <v>865</v>
      </c>
      <c r="B12" s="408">
        <v>10</v>
      </c>
      <c r="C12" s="407" t="s">
        <v>866</v>
      </c>
      <c r="D12" s="407" t="s">
        <v>865</v>
      </c>
    </row>
    <row r="13" spans="1:4" ht="34.5" x14ac:dyDescent="0.35">
      <c r="A13" s="407" t="s">
        <v>781</v>
      </c>
      <c r="B13" s="408">
        <v>11</v>
      </c>
      <c r="C13" s="407" t="s">
        <v>867</v>
      </c>
      <c r="D13" s="407" t="s">
        <v>781</v>
      </c>
    </row>
    <row r="14" spans="1:4" ht="34.5" x14ac:dyDescent="0.35">
      <c r="A14" s="410" t="s">
        <v>868</v>
      </c>
      <c r="B14" s="408">
        <v>12</v>
      </c>
      <c r="C14" s="407" t="s">
        <v>869</v>
      </c>
      <c r="D14" s="410" t="s">
        <v>868</v>
      </c>
    </row>
    <row r="15" spans="1:4" ht="51.75" x14ac:dyDescent="0.35">
      <c r="A15" s="410" t="s">
        <v>870</v>
      </c>
      <c r="B15" s="408">
        <v>13</v>
      </c>
      <c r="C15" s="411" t="s">
        <v>871</v>
      </c>
      <c r="D15" s="410" t="s">
        <v>870</v>
      </c>
    </row>
    <row r="16" spans="1:4" ht="51.75" x14ac:dyDescent="0.35">
      <c r="A16" s="410" t="s">
        <v>872</v>
      </c>
      <c r="B16" s="408">
        <v>14</v>
      </c>
      <c r="C16" s="411" t="s">
        <v>873</v>
      </c>
      <c r="D16" s="410" t="s">
        <v>872</v>
      </c>
    </row>
    <row r="17" spans="1:4" ht="34.5" x14ac:dyDescent="0.35">
      <c r="A17" s="410" t="s">
        <v>874</v>
      </c>
      <c r="B17" s="408">
        <v>15</v>
      </c>
      <c r="C17" s="411" t="s">
        <v>875</v>
      </c>
      <c r="D17" s="410" t="s">
        <v>874</v>
      </c>
    </row>
    <row r="18" spans="1:4" ht="105" x14ac:dyDescent="0.35">
      <c r="A18" s="407" t="s">
        <v>787</v>
      </c>
      <c r="B18" s="408">
        <v>16</v>
      </c>
      <c r="C18" s="411" t="s">
        <v>876</v>
      </c>
      <c r="D18" s="407" t="s">
        <v>787</v>
      </c>
    </row>
    <row r="19" spans="1:4" ht="86.25" x14ac:dyDescent="0.35">
      <c r="A19" s="410" t="s">
        <v>770</v>
      </c>
      <c r="B19" s="408">
        <v>17</v>
      </c>
      <c r="C19" s="411" t="s">
        <v>877</v>
      </c>
      <c r="D19" s="410" t="s">
        <v>770</v>
      </c>
    </row>
    <row r="20" spans="1:4" ht="51.75" x14ac:dyDescent="0.35">
      <c r="A20" s="410" t="s">
        <v>878</v>
      </c>
      <c r="B20" s="408">
        <v>18</v>
      </c>
      <c r="C20" s="411" t="s">
        <v>879</v>
      </c>
      <c r="D20" s="410" t="s">
        <v>878</v>
      </c>
    </row>
    <row r="21" spans="1:4" ht="52.5" x14ac:dyDescent="0.35">
      <c r="A21" s="407" t="s">
        <v>772</v>
      </c>
      <c r="B21" s="408">
        <v>19</v>
      </c>
      <c r="C21" s="411" t="s">
        <v>880</v>
      </c>
      <c r="D21" s="407" t="s">
        <v>772</v>
      </c>
    </row>
    <row r="22" spans="1:4" ht="51.75" x14ac:dyDescent="0.35">
      <c r="A22" s="410" t="s">
        <v>881</v>
      </c>
      <c r="B22" s="408">
        <v>20</v>
      </c>
      <c r="C22" s="411" t="s">
        <v>882</v>
      </c>
      <c r="D22" s="410" t="s">
        <v>881</v>
      </c>
    </row>
    <row r="23" spans="1:4" ht="86.25" x14ac:dyDescent="0.35">
      <c r="A23" s="410" t="s">
        <v>883</v>
      </c>
      <c r="B23" s="408">
        <v>21</v>
      </c>
      <c r="C23" s="411" t="s">
        <v>884</v>
      </c>
      <c r="D23" s="410" t="s">
        <v>883</v>
      </c>
    </row>
    <row r="24" spans="1:4" ht="51.75" x14ac:dyDescent="0.35">
      <c r="A24" s="410" t="s">
        <v>885</v>
      </c>
      <c r="B24" s="408">
        <v>22</v>
      </c>
      <c r="C24" s="411" t="s">
        <v>886</v>
      </c>
      <c r="D24" s="410" t="s">
        <v>885</v>
      </c>
    </row>
    <row r="25" spans="1:4" ht="103.5" x14ac:dyDescent="0.35">
      <c r="A25" s="410" t="s">
        <v>887</v>
      </c>
      <c r="B25" s="408">
        <v>23</v>
      </c>
      <c r="C25" s="411" t="s">
        <v>888</v>
      </c>
      <c r="D25" s="410" t="s">
        <v>887</v>
      </c>
    </row>
    <row r="26" spans="1:4" ht="51.75" x14ac:dyDescent="0.35">
      <c r="A26" s="407" t="s">
        <v>889</v>
      </c>
      <c r="B26" s="408">
        <v>24</v>
      </c>
      <c r="C26" s="411" t="s">
        <v>890</v>
      </c>
      <c r="D26" s="407" t="s">
        <v>889</v>
      </c>
    </row>
    <row r="27" spans="1:4" ht="51.75" x14ac:dyDescent="0.35">
      <c r="A27" s="410" t="s">
        <v>891</v>
      </c>
      <c r="B27" s="408">
        <v>25</v>
      </c>
      <c r="C27" s="411" t="s">
        <v>892</v>
      </c>
      <c r="D27" s="410" t="s">
        <v>891</v>
      </c>
    </row>
    <row r="28" spans="1:4" ht="52.15" x14ac:dyDescent="0.35">
      <c r="A28" s="407" t="s">
        <v>893</v>
      </c>
      <c r="B28" s="408">
        <v>26</v>
      </c>
      <c r="C28" s="411" t="s">
        <v>894</v>
      </c>
      <c r="D28" s="407" t="s">
        <v>893</v>
      </c>
    </row>
    <row r="29" spans="1:4" ht="51.75" x14ac:dyDescent="0.35">
      <c r="A29" s="410" t="s">
        <v>895</v>
      </c>
      <c r="B29" s="408">
        <v>27</v>
      </c>
      <c r="C29" s="411" t="s">
        <v>896</v>
      </c>
      <c r="D29" s="410" t="s">
        <v>895</v>
      </c>
    </row>
    <row r="30" spans="1:4" ht="51.75" x14ac:dyDescent="0.35">
      <c r="A30" s="410" t="s">
        <v>897</v>
      </c>
      <c r="B30" s="408">
        <v>28</v>
      </c>
      <c r="C30" s="411" t="s">
        <v>898</v>
      </c>
      <c r="D30" s="410" t="s">
        <v>897</v>
      </c>
    </row>
    <row r="31" spans="1:4" ht="51.75" x14ac:dyDescent="0.35">
      <c r="A31" s="410" t="s">
        <v>899</v>
      </c>
      <c r="B31" s="408">
        <v>29</v>
      </c>
      <c r="C31" s="411" t="s">
        <v>900</v>
      </c>
      <c r="D31" s="410" t="s">
        <v>899</v>
      </c>
    </row>
    <row r="32" spans="1:4" ht="70.150000000000006" x14ac:dyDescent="0.35">
      <c r="A32" s="407" t="s">
        <v>901</v>
      </c>
      <c r="B32" s="408">
        <v>30</v>
      </c>
      <c r="C32" s="411" t="s">
        <v>902</v>
      </c>
      <c r="D32" s="407" t="s">
        <v>901</v>
      </c>
    </row>
    <row r="33" spans="1:4" ht="51.75" x14ac:dyDescent="0.35">
      <c r="A33" s="410" t="s">
        <v>903</v>
      </c>
      <c r="B33" s="408">
        <v>31</v>
      </c>
      <c r="C33" s="411" t="s">
        <v>904</v>
      </c>
      <c r="D33" s="410" t="s">
        <v>903</v>
      </c>
    </row>
    <row r="34" spans="1:4" ht="51.75" x14ac:dyDescent="0.35">
      <c r="A34" s="410" t="s">
        <v>794</v>
      </c>
      <c r="B34" s="408">
        <v>32</v>
      </c>
      <c r="C34" s="411" t="s">
        <v>905</v>
      </c>
      <c r="D34" s="410" t="s">
        <v>794</v>
      </c>
    </row>
    <row r="35" spans="1:4" ht="51.75" x14ac:dyDescent="0.35">
      <c r="A35" s="410" t="s">
        <v>906</v>
      </c>
      <c r="B35" s="408">
        <v>33</v>
      </c>
      <c r="C35" s="411" t="s">
        <v>907</v>
      </c>
      <c r="D35" s="410" t="s">
        <v>906</v>
      </c>
    </row>
    <row r="36" spans="1:4" ht="51.75" x14ac:dyDescent="0.35">
      <c r="A36" s="410" t="s">
        <v>908</v>
      </c>
      <c r="B36" s="408">
        <v>34</v>
      </c>
      <c r="C36" s="411" t="s">
        <v>909</v>
      </c>
      <c r="D36" s="410" t="s">
        <v>908</v>
      </c>
    </row>
    <row r="37" spans="1:4" ht="34.5" x14ac:dyDescent="0.35">
      <c r="A37" s="410" t="s">
        <v>910</v>
      </c>
      <c r="B37" s="408">
        <v>35</v>
      </c>
      <c r="C37" s="407" t="s">
        <v>911</v>
      </c>
      <c r="D37" s="410" t="s">
        <v>910</v>
      </c>
    </row>
    <row r="38" spans="1:4" ht="34.5" x14ac:dyDescent="0.35">
      <c r="A38" s="410" t="s">
        <v>912</v>
      </c>
      <c r="B38" s="408">
        <v>36</v>
      </c>
      <c r="C38" s="407" t="s">
        <v>913</v>
      </c>
      <c r="D38" s="410" t="s">
        <v>912</v>
      </c>
    </row>
    <row r="39" spans="1:4" ht="34.5" x14ac:dyDescent="0.35">
      <c r="A39" s="407" t="s">
        <v>796</v>
      </c>
      <c r="B39" s="408">
        <v>37</v>
      </c>
      <c r="C39" s="407" t="s">
        <v>914</v>
      </c>
      <c r="D39" s="407" t="s">
        <v>796</v>
      </c>
    </row>
    <row r="40" spans="1:4" ht="34.5" x14ac:dyDescent="0.35">
      <c r="A40" s="410" t="s">
        <v>915</v>
      </c>
      <c r="B40" s="408">
        <v>38</v>
      </c>
      <c r="C40" s="407" t="s">
        <v>916</v>
      </c>
      <c r="D40" s="410" t="s">
        <v>915</v>
      </c>
    </row>
    <row r="41" spans="1:4" ht="51.75" x14ac:dyDescent="0.35">
      <c r="A41" s="407" t="s">
        <v>917</v>
      </c>
      <c r="B41" s="408">
        <v>39</v>
      </c>
      <c r="C41" s="407" t="s">
        <v>918</v>
      </c>
      <c r="D41" s="407" t="s">
        <v>917</v>
      </c>
    </row>
    <row r="42" spans="1:4" ht="51.75" x14ac:dyDescent="0.35">
      <c r="A42" s="407" t="s">
        <v>919</v>
      </c>
      <c r="B42" s="408">
        <v>40</v>
      </c>
      <c r="C42" s="407" t="s">
        <v>920</v>
      </c>
      <c r="D42" s="407" t="s">
        <v>919</v>
      </c>
    </row>
    <row r="43" spans="1:4" ht="34.5" x14ac:dyDescent="0.35">
      <c r="A43" s="407" t="s">
        <v>921</v>
      </c>
      <c r="B43" s="408">
        <v>41</v>
      </c>
      <c r="C43" s="411" t="s">
        <v>922</v>
      </c>
      <c r="D43" s="407" t="s">
        <v>921</v>
      </c>
    </row>
    <row r="44" spans="1:4" ht="34.5" x14ac:dyDescent="0.35">
      <c r="A44" s="410" t="s">
        <v>923</v>
      </c>
      <c r="B44" s="408">
        <v>42</v>
      </c>
      <c r="C44" s="407" t="s">
        <v>924</v>
      </c>
      <c r="D44" s="410" t="s">
        <v>923</v>
      </c>
    </row>
    <row r="45" spans="1:4" ht="34.5" x14ac:dyDescent="0.35">
      <c r="A45" s="410" t="s">
        <v>925</v>
      </c>
      <c r="B45" s="408">
        <v>43</v>
      </c>
      <c r="C45" s="411" t="s">
        <v>926</v>
      </c>
      <c r="D45" s="410" t="s">
        <v>925</v>
      </c>
    </row>
    <row r="46" spans="1:4" ht="34.5" x14ac:dyDescent="0.35">
      <c r="A46" s="410" t="s">
        <v>927</v>
      </c>
      <c r="B46" s="408">
        <v>44</v>
      </c>
      <c r="C46" s="411" t="s">
        <v>928</v>
      </c>
      <c r="D46" s="410" t="s">
        <v>927</v>
      </c>
    </row>
    <row r="47" spans="1:4" ht="51.75" x14ac:dyDescent="0.35">
      <c r="A47" s="407" t="s">
        <v>929</v>
      </c>
      <c r="B47" s="408">
        <v>45</v>
      </c>
      <c r="C47" s="411" t="s">
        <v>930</v>
      </c>
      <c r="D47" s="407" t="s">
        <v>929</v>
      </c>
    </row>
    <row r="48" spans="1:4" ht="51.75" x14ac:dyDescent="0.35">
      <c r="A48" s="407" t="s">
        <v>931</v>
      </c>
      <c r="B48" s="408">
        <v>46</v>
      </c>
      <c r="C48" s="411" t="s">
        <v>932</v>
      </c>
      <c r="D48" s="407" t="s">
        <v>931</v>
      </c>
    </row>
    <row r="49" spans="1:4" ht="34.5" x14ac:dyDescent="0.35">
      <c r="A49" s="410" t="s">
        <v>933</v>
      </c>
      <c r="B49" s="408">
        <v>47</v>
      </c>
      <c r="C49" s="411" t="s">
        <v>934</v>
      </c>
      <c r="D49" s="410" t="s">
        <v>933</v>
      </c>
    </row>
    <row r="50" spans="1:4" ht="34.5" x14ac:dyDescent="0.35">
      <c r="A50" s="410" t="s">
        <v>935</v>
      </c>
      <c r="B50" s="408">
        <v>48</v>
      </c>
      <c r="C50" s="411" t="s">
        <v>936</v>
      </c>
      <c r="D50" s="410" t="s">
        <v>935</v>
      </c>
    </row>
    <row r="51" spans="1:4" ht="34.5" x14ac:dyDescent="0.35">
      <c r="A51" s="410" t="s">
        <v>937</v>
      </c>
      <c r="B51" s="408">
        <v>49</v>
      </c>
      <c r="C51" s="411" t="s">
        <v>938</v>
      </c>
      <c r="D51" s="410" t="s">
        <v>937</v>
      </c>
    </row>
    <row r="52" spans="1:4" ht="34.5" x14ac:dyDescent="0.35">
      <c r="A52" s="410" t="s">
        <v>939</v>
      </c>
      <c r="B52" s="408">
        <v>50</v>
      </c>
      <c r="C52" s="411" t="s">
        <v>940</v>
      </c>
      <c r="D52" s="410" t="s">
        <v>939</v>
      </c>
    </row>
    <row r="53" spans="1:4" ht="34.5" x14ac:dyDescent="0.35">
      <c r="A53" s="410" t="s">
        <v>941</v>
      </c>
      <c r="B53" s="408">
        <v>51</v>
      </c>
      <c r="C53" s="411" t="s">
        <v>942</v>
      </c>
      <c r="D53" s="410" t="s">
        <v>941</v>
      </c>
    </row>
    <row r="54" spans="1:4" ht="34.5" x14ac:dyDescent="0.35">
      <c r="A54" s="407" t="s">
        <v>943</v>
      </c>
      <c r="B54" s="408">
        <v>52</v>
      </c>
      <c r="C54" s="407" t="s">
        <v>944</v>
      </c>
      <c r="D54" s="407" t="s">
        <v>943</v>
      </c>
    </row>
    <row r="55" spans="1:4" ht="34.5" x14ac:dyDescent="0.35">
      <c r="A55" s="407" t="s">
        <v>766</v>
      </c>
      <c r="B55" s="408">
        <v>53</v>
      </c>
      <c r="C55" s="407" t="s">
        <v>945</v>
      </c>
      <c r="D55" s="407" t="s">
        <v>766</v>
      </c>
    </row>
    <row r="56" spans="1:4" ht="34.5" x14ac:dyDescent="0.35">
      <c r="A56" s="407" t="s">
        <v>946</v>
      </c>
      <c r="B56" s="408">
        <v>55</v>
      </c>
      <c r="C56" s="407" t="s">
        <v>947</v>
      </c>
      <c r="D56" s="407" t="s">
        <v>946</v>
      </c>
    </row>
    <row r="57" spans="1:4" ht="17.25" x14ac:dyDescent="0.35">
      <c r="A57" s="410" t="s">
        <v>948</v>
      </c>
      <c r="B57" s="408">
        <v>56</v>
      </c>
      <c r="C57" s="407" t="s">
        <v>949</v>
      </c>
      <c r="D57" s="410" t="s">
        <v>948</v>
      </c>
    </row>
    <row r="58" spans="1:4" ht="17.25" x14ac:dyDescent="0.35">
      <c r="A58" s="410" t="s">
        <v>950</v>
      </c>
      <c r="B58" s="408">
        <v>57</v>
      </c>
      <c r="C58" s="407" t="s">
        <v>951</v>
      </c>
      <c r="D58" s="410" t="s">
        <v>950</v>
      </c>
    </row>
    <row r="59" spans="1:4" ht="17.25" x14ac:dyDescent="0.35">
      <c r="A59" s="407" t="s">
        <v>952</v>
      </c>
      <c r="B59" s="408">
        <v>58</v>
      </c>
      <c r="C59" s="407" t="s">
        <v>953</v>
      </c>
      <c r="D59" s="407" t="s">
        <v>952</v>
      </c>
    </row>
    <row r="60" spans="1:4" ht="17.25" x14ac:dyDescent="0.35">
      <c r="A60" s="407" t="s">
        <v>954</v>
      </c>
      <c r="B60" s="408">
        <v>59</v>
      </c>
      <c r="C60" s="407" t="s">
        <v>955</v>
      </c>
      <c r="D60" s="407" t="s">
        <v>954</v>
      </c>
    </row>
    <row r="61" spans="1:4" ht="17.25" x14ac:dyDescent="0.35">
      <c r="A61" s="407" t="s">
        <v>956</v>
      </c>
      <c r="B61" s="408">
        <v>60</v>
      </c>
      <c r="C61" s="407" t="s">
        <v>957</v>
      </c>
      <c r="D61" s="407" t="s">
        <v>956</v>
      </c>
    </row>
    <row r="62" spans="1:4" ht="34.5" x14ac:dyDescent="0.35">
      <c r="A62" s="407" t="s">
        <v>804</v>
      </c>
      <c r="B62" s="408">
        <v>61</v>
      </c>
      <c r="C62" s="411" t="s">
        <v>958</v>
      </c>
      <c r="D62" s="407" t="s">
        <v>804</v>
      </c>
    </row>
    <row r="63" spans="1:4" ht="17.25" x14ac:dyDescent="0.35">
      <c r="A63" s="407" t="s">
        <v>807</v>
      </c>
      <c r="B63" s="408">
        <v>62</v>
      </c>
      <c r="C63" s="411" t="s">
        <v>959</v>
      </c>
      <c r="D63" s="407" t="s">
        <v>807</v>
      </c>
    </row>
    <row r="64" spans="1:4" ht="34.5" x14ac:dyDescent="0.35">
      <c r="A64" s="407" t="s">
        <v>960</v>
      </c>
      <c r="B64" s="408">
        <v>63</v>
      </c>
      <c r="C64" s="411" t="s">
        <v>961</v>
      </c>
      <c r="D64" s="407" t="s">
        <v>960</v>
      </c>
    </row>
    <row r="65" spans="1:8" ht="34.5" x14ac:dyDescent="0.35">
      <c r="A65" s="407" t="s">
        <v>962</v>
      </c>
      <c r="B65" s="408">
        <v>64</v>
      </c>
      <c r="C65" s="411" t="s">
        <v>963</v>
      </c>
      <c r="D65" s="407" t="s">
        <v>962</v>
      </c>
    </row>
    <row r="66" spans="1:8" ht="17.649999999999999" thickBot="1" x14ac:dyDescent="0.4">
      <c r="A66" s="412" t="s">
        <v>964</v>
      </c>
      <c r="B66" s="413">
        <v>65</v>
      </c>
      <c r="C66" s="414" t="s">
        <v>965</v>
      </c>
      <c r="D66" s="412" t="s">
        <v>964</v>
      </c>
    </row>
    <row r="67" spans="1:8" ht="34.5" x14ac:dyDescent="0.35">
      <c r="A67" s="415" t="s">
        <v>966</v>
      </c>
      <c r="B67" s="416">
        <v>72</v>
      </c>
      <c r="C67" s="417" t="s">
        <v>967</v>
      </c>
      <c r="D67" s="415" t="s">
        <v>966</v>
      </c>
    </row>
    <row r="68" spans="1:8" ht="51.75" x14ac:dyDescent="0.35">
      <c r="A68" s="418" t="s">
        <v>968</v>
      </c>
      <c r="B68" s="419">
        <v>74</v>
      </c>
      <c r="C68" s="418" t="s">
        <v>969</v>
      </c>
      <c r="D68" s="418" t="s">
        <v>968</v>
      </c>
    </row>
    <row r="69" spans="1:8" ht="51.75" x14ac:dyDescent="0.35">
      <c r="A69" s="420" t="s">
        <v>690</v>
      </c>
      <c r="B69" s="419">
        <v>76</v>
      </c>
      <c r="C69" s="421" t="s">
        <v>970</v>
      </c>
      <c r="D69" s="420" t="s">
        <v>690</v>
      </c>
    </row>
    <row r="70" spans="1:8" ht="51.75" x14ac:dyDescent="0.35">
      <c r="A70" s="422" t="s">
        <v>730</v>
      </c>
      <c r="B70" s="423">
        <v>78</v>
      </c>
      <c r="C70" s="422" t="s">
        <v>971</v>
      </c>
      <c r="D70" s="422" t="s">
        <v>730</v>
      </c>
    </row>
    <row r="71" spans="1:8" ht="34.5" x14ac:dyDescent="0.35">
      <c r="A71" s="407" t="s">
        <v>717</v>
      </c>
      <c r="B71" s="408">
        <v>79</v>
      </c>
      <c r="C71" s="407" t="s">
        <v>972</v>
      </c>
      <c r="D71" s="407" t="s">
        <v>717</v>
      </c>
    </row>
    <row r="72" spans="1:8" ht="51.75" x14ac:dyDescent="0.35">
      <c r="A72" s="424" t="s">
        <v>719</v>
      </c>
      <c r="B72" s="425">
        <v>80</v>
      </c>
      <c r="C72" s="407" t="s">
        <v>973</v>
      </c>
      <c r="D72" s="424" t="s">
        <v>719</v>
      </c>
    </row>
    <row r="73" spans="1:8" ht="52.15" thickBot="1" x14ac:dyDescent="0.4">
      <c r="A73" s="426" t="s">
        <v>974</v>
      </c>
      <c r="B73" s="427">
        <v>81</v>
      </c>
      <c r="C73" s="428" t="s">
        <v>975</v>
      </c>
      <c r="D73" s="426" t="s">
        <v>974</v>
      </c>
    </row>
    <row r="74" spans="1:8" ht="52.15" thickBot="1" x14ac:dyDescent="0.4">
      <c r="A74" s="429" t="s">
        <v>1041</v>
      </c>
      <c r="B74" s="430">
        <v>89</v>
      </c>
      <c r="C74" s="431" t="s">
        <v>976</v>
      </c>
      <c r="D74" s="429" t="s">
        <v>1041</v>
      </c>
    </row>
    <row r="75" spans="1:8" ht="51.75" x14ac:dyDescent="0.35">
      <c r="A75" s="415" t="s">
        <v>977</v>
      </c>
      <c r="B75" s="416">
        <v>92</v>
      </c>
      <c r="C75" s="417" t="s">
        <v>978</v>
      </c>
      <c r="D75" s="415" t="s">
        <v>977</v>
      </c>
    </row>
    <row r="76" spans="1:8" ht="17.25" x14ac:dyDescent="0.35">
      <c r="A76" s="418" t="s">
        <v>979</v>
      </c>
      <c r="B76" s="419">
        <v>94</v>
      </c>
      <c r="C76" s="418" t="s">
        <v>980</v>
      </c>
      <c r="D76" s="418" t="s">
        <v>979</v>
      </c>
    </row>
    <row r="77" spans="1:8" ht="17.25" x14ac:dyDescent="0.35">
      <c r="A77" s="422" t="s">
        <v>981</v>
      </c>
      <c r="B77" s="423">
        <v>97</v>
      </c>
      <c r="C77" s="422" t="s">
        <v>982</v>
      </c>
      <c r="D77" s="422" t="s">
        <v>981</v>
      </c>
    </row>
    <row r="78" spans="1:8" ht="34.5" x14ac:dyDescent="0.35">
      <c r="A78" s="407" t="s">
        <v>983</v>
      </c>
      <c r="B78" s="408">
        <v>98</v>
      </c>
      <c r="C78" s="407" t="s">
        <v>984</v>
      </c>
      <c r="D78" s="407" t="s">
        <v>983</v>
      </c>
    </row>
    <row r="79" spans="1:8" ht="34.5" x14ac:dyDescent="0.35">
      <c r="A79" s="407" t="s">
        <v>685</v>
      </c>
      <c r="B79" s="407">
        <v>99</v>
      </c>
      <c r="C79" s="408" t="s">
        <v>985</v>
      </c>
      <c r="D79" s="448" t="s">
        <v>685</v>
      </c>
      <c r="E79" s="407"/>
      <c r="F79" s="408"/>
      <c r="G79" s="448"/>
      <c r="H79" s="407"/>
    </row>
    <row r="80" spans="1:8" ht="24" customHeight="1" x14ac:dyDescent="0.35">
      <c r="A80" s="407" t="s">
        <v>1036</v>
      </c>
      <c r="B80" s="408">
        <v>100</v>
      </c>
      <c r="C80" s="448"/>
      <c r="D80" s="407" t="s">
        <v>1036</v>
      </c>
    </row>
    <row r="81" spans="1:12" ht="24" customHeight="1" x14ac:dyDescent="0.35">
      <c r="A81" s="407" t="s">
        <v>1037</v>
      </c>
      <c r="B81" s="432">
        <v>101</v>
      </c>
      <c r="C81" s="448"/>
      <c r="D81" s="407" t="s">
        <v>1037</v>
      </c>
    </row>
    <row r="82" spans="1:12" ht="24" customHeight="1" x14ac:dyDescent="0.35">
      <c r="A82" s="407" t="s">
        <v>1038</v>
      </c>
      <c r="B82" s="408">
        <v>102</v>
      </c>
      <c r="C82" s="448"/>
      <c r="D82" s="407" t="s">
        <v>1038</v>
      </c>
      <c r="H82" s="407"/>
      <c r="I82" s="408"/>
      <c r="J82" s="448"/>
    </row>
    <row r="83" spans="1:12" ht="24" customHeight="1" x14ac:dyDescent="0.35">
      <c r="A83" s="407" t="s">
        <v>1039</v>
      </c>
      <c r="B83" s="432">
        <v>104</v>
      </c>
      <c r="C83" s="448"/>
      <c r="D83" s="407" t="s">
        <v>1039</v>
      </c>
      <c r="H83" s="407"/>
      <c r="I83" s="408"/>
      <c r="J83" s="448"/>
    </row>
    <row r="84" spans="1:12" ht="24" customHeight="1" x14ac:dyDescent="0.35">
      <c r="A84" s="407" t="s">
        <v>1040</v>
      </c>
      <c r="B84" s="408">
        <v>105</v>
      </c>
      <c r="C84" s="448"/>
      <c r="D84" s="407" t="s">
        <v>1040</v>
      </c>
      <c r="E84" s="407"/>
      <c r="F84" s="408"/>
      <c r="G84" s="448"/>
      <c r="H84" s="407"/>
      <c r="I84" s="408"/>
      <c r="J84" s="448"/>
    </row>
    <row r="85" spans="1:12" ht="17.25" x14ac:dyDescent="0.35">
      <c r="A85" s="407" t="s">
        <v>1186</v>
      </c>
      <c r="B85" s="408">
        <v>106</v>
      </c>
      <c r="C85" s="448"/>
      <c r="D85" s="407" t="s">
        <v>1185</v>
      </c>
      <c r="H85" s="407"/>
      <c r="I85" s="408"/>
      <c r="J85" s="448"/>
    </row>
    <row r="86" spans="1:12" ht="17.25" x14ac:dyDescent="0.35">
      <c r="A86" s="407" t="s">
        <v>1188</v>
      </c>
      <c r="B86" s="408">
        <v>107</v>
      </c>
      <c r="C86" s="407"/>
      <c r="D86" s="408" t="s">
        <v>1189</v>
      </c>
      <c r="E86" s="448"/>
      <c r="F86" s="407"/>
      <c r="H86" s="407"/>
      <c r="I86" s="408"/>
      <c r="J86" s="448"/>
    </row>
    <row r="87" spans="1:12" ht="17.25" x14ac:dyDescent="0.35">
      <c r="A87" s="407" t="s">
        <v>1188</v>
      </c>
      <c r="B87" s="408">
        <v>108</v>
      </c>
      <c r="C87" s="448"/>
      <c r="D87" s="407" t="s">
        <v>1190</v>
      </c>
      <c r="H87" s="407"/>
      <c r="I87" s="408"/>
      <c r="J87" s="448"/>
    </row>
    <row r="88" spans="1:12" ht="17.25" x14ac:dyDescent="0.35">
      <c r="A88" s="407" t="s">
        <v>1187</v>
      </c>
      <c r="B88" s="408">
        <v>109</v>
      </c>
      <c r="C88" s="448"/>
      <c r="D88" s="407" t="s">
        <v>1184</v>
      </c>
      <c r="E88" s="408"/>
      <c r="F88" s="448"/>
      <c r="G88" s="407"/>
      <c r="H88" s="407"/>
      <c r="I88" s="408"/>
      <c r="J88" s="448"/>
    </row>
    <row r="89" spans="1:12" ht="17.25" x14ac:dyDescent="0.35">
      <c r="A89" s="407" t="s">
        <v>1183</v>
      </c>
      <c r="B89" s="408">
        <v>110</v>
      </c>
      <c r="C89" s="448"/>
      <c r="D89" s="407" t="s">
        <v>1183</v>
      </c>
      <c r="H89" s="407"/>
      <c r="I89" s="408"/>
      <c r="J89" s="448"/>
      <c r="L89" s="407"/>
    </row>
    <row r="90" spans="1:12" ht="17.25" x14ac:dyDescent="0.35">
      <c r="H90" s="407"/>
      <c r="I90" s="408"/>
      <c r="J90" s="448"/>
    </row>
    <row r="91" spans="1:12" ht="17.25" x14ac:dyDescent="0.35">
      <c r="A91" s="407"/>
      <c r="B91" s="408"/>
      <c r="C91" s="448"/>
      <c r="D91" s="407"/>
      <c r="E91" s="448"/>
      <c r="F91" s="407"/>
      <c r="H91" s="407"/>
      <c r="I91" s="408"/>
      <c r="J91" s="448"/>
    </row>
    <row r="92" spans="1:12" ht="17.25" x14ac:dyDescent="0.35">
      <c r="H92" s="407"/>
      <c r="I92" s="408"/>
      <c r="J92" s="448"/>
    </row>
  </sheetData>
  <sheetProtection sheet="1" objects="1" scenarios="1"/>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80</vt:i4>
      </vt:variant>
    </vt:vector>
  </HeadingPairs>
  <TitlesOfParts>
    <vt:vector size="90" baseType="lpstr">
      <vt:lpstr>Entry form</vt:lpstr>
      <vt:lpstr>Qualifier-Zählung</vt:lpstr>
      <vt:lpstr>Assigned, unpublished Codes</vt:lpstr>
      <vt:lpstr>Notes</vt:lpstr>
      <vt:lpstr>Codes published on the homepage</vt:lpstr>
      <vt:lpstr>Specifier</vt:lpstr>
      <vt:lpstr>Specifier frequency published</vt:lpstr>
      <vt:lpstr>Specif. frequency unpublished</vt:lpstr>
      <vt:lpstr>EU-TC (nicht aktuell)</vt:lpstr>
      <vt:lpstr>unplausible codes</vt:lpstr>
      <vt:lpstr>'Codes published on the homepage'!A</vt:lpstr>
      <vt:lpstr>'unplausible codes'!A</vt:lpstr>
      <vt:lpstr>'Codes published on the homepage'!Additivlösung</vt:lpstr>
      <vt:lpstr>'unplausible codes'!Additivlösung</vt:lpstr>
      <vt:lpstr>'Codes published on the homepage'!AnfoEintr</vt:lpstr>
      <vt:lpstr>'Codes published on the homepage'!Antikoagulanz</vt:lpstr>
      <vt:lpstr>'unplausible codes'!Antikoagulanz</vt:lpstr>
      <vt:lpstr>'Codes published on the homepage'!B</vt:lpstr>
      <vt:lpstr>'unplausible codes'!B</vt:lpstr>
      <vt:lpstr>'Codes published on the homepage'!CC</vt:lpstr>
      <vt:lpstr>'unplausible codes'!CC</vt:lpstr>
      <vt:lpstr>'Codes published on the homepage'!D</vt:lpstr>
      <vt:lpstr>'unplausible codes'!D</vt:lpstr>
      <vt:lpstr>'Assigned, unpublished Codes'!DB</vt:lpstr>
      <vt:lpstr>'Entry form'!DB</vt:lpstr>
      <vt:lpstr>'Codes published on the homepage'!Draftcodes</vt:lpstr>
      <vt:lpstr>'Qualifier-Zählung'!Draftcodes</vt:lpstr>
      <vt:lpstr>'unplausible codes'!Draftcodes</vt:lpstr>
      <vt:lpstr>'Assigned, unpublished Codes'!Druckbereich</vt:lpstr>
      <vt:lpstr>'Codes published on the homepage'!Druckbereich</vt:lpstr>
      <vt:lpstr>'Entry form'!Druckbereich</vt:lpstr>
      <vt:lpstr>Specifier!Druckbereich</vt:lpstr>
      <vt:lpstr>'Specifier frequency published'!Druckbereich</vt:lpstr>
      <vt:lpstr>'Assigned, unpublished Codes'!Drucktitel</vt:lpstr>
      <vt:lpstr>'Entry form'!Drucktitel</vt:lpstr>
      <vt:lpstr>Specifier!Drucktitel</vt:lpstr>
      <vt:lpstr>'Specifier frequency published'!Drucktitel</vt:lpstr>
      <vt:lpstr>'Codes published on the homepage'!E</vt:lpstr>
      <vt:lpstr>'unplausible codes'!E</vt:lpstr>
      <vt:lpstr>Eingetr</vt:lpstr>
      <vt:lpstr>Eingetragen</vt:lpstr>
      <vt:lpstr>eingetragenePC</vt:lpstr>
      <vt:lpstr>'Qualifier-Zählung'!Eintrag</vt:lpstr>
      <vt:lpstr>'unplausible codes'!Eintrag</vt:lpstr>
      <vt:lpstr>EUTC_Product_nr.</vt:lpstr>
      <vt:lpstr>'Codes published on the homepage'!G</vt:lpstr>
      <vt:lpstr>'unplausible codes'!G</vt:lpstr>
      <vt:lpstr>'Codes published on the homepage'!H</vt:lpstr>
      <vt:lpstr>'unplausible codes'!H</vt:lpstr>
      <vt:lpstr>'Codes published on the homepage'!I</vt:lpstr>
      <vt:lpstr>'unplausible codes'!I</vt:lpstr>
      <vt:lpstr>'Codes published on the homepage'!K</vt:lpstr>
      <vt:lpstr>'unplausible codes'!K</vt:lpstr>
      <vt:lpstr>'Codes published on the homepage'!L</vt:lpstr>
      <vt:lpstr>'unplausible codes'!L</vt:lpstr>
      <vt:lpstr>'Codes published on the homepage'!M</vt:lpstr>
      <vt:lpstr>'unplausible codes'!M</vt:lpstr>
      <vt:lpstr>'Codes published on the homepage'!N</vt:lpstr>
      <vt:lpstr>'unplausible codes'!N</vt:lpstr>
      <vt:lpstr>'Assigned, unpublished Codes'!Neueintrag</vt:lpstr>
      <vt:lpstr>neuePC</vt:lpstr>
      <vt:lpstr>'Codes published on the homepage'!O</vt:lpstr>
      <vt:lpstr>'unplausible codes'!O</vt:lpstr>
      <vt:lpstr>'Codes published on the homepage'!P</vt:lpstr>
      <vt:lpstr>'unplausible codes'!P</vt:lpstr>
      <vt:lpstr>'Codes published on the homepage'!PCEingetr</vt:lpstr>
      <vt:lpstr>'unplausible codes'!PCEingetr</vt:lpstr>
      <vt:lpstr>PCNeu</vt:lpstr>
      <vt:lpstr>Prod._code</vt:lpstr>
      <vt:lpstr>'Codes published on the homepage'!Q</vt:lpstr>
      <vt:lpstr>'unplausible codes'!Q</vt:lpstr>
      <vt:lpstr>Qualifier</vt:lpstr>
      <vt:lpstr>Release</vt:lpstr>
      <vt:lpstr>SpecValue</vt:lpstr>
      <vt:lpstr>Spez</vt:lpstr>
      <vt:lpstr>'Codes published on the homepage'!SpezEingetr</vt:lpstr>
      <vt:lpstr>'unplausible codes'!SpezEingetr</vt:lpstr>
      <vt:lpstr>Spezkette</vt:lpstr>
      <vt:lpstr>SpezNeu</vt:lpstr>
      <vt:lpstr>Stand</vt:lpstr>
      <vt:lpstr>'Codes published on the homepage'!T</vt:lpstr>
      <vt:lpstr>'unplausible codes'!T</vt:lpstr>
      <vt:lpstr>'Codes published on the homepage'!Tabels</vt:lpstr>
      <vt:lpstr>'Qualifier-Zählung'!Tabels</vt:lpstr>
      <vt:lpstr>'unplausible codes'!Tabels</vt:lpstr>
      <vt:lpstr>'Codes published on the homepage'!TABLES_DRAFT</vt:lpstr>
      <vt:lpstr>'Qualifier-Zählung'!TABLES_DRAFT</vt:lpstr>
      <vt:lpstr>'unplausible codes'!TABLES_DRAFT</vt:lpstr>
      <vt:lpstr>'Codes published on the homepage'!V</vt:lpstr>
      <vt:lpstr>'unplausible codes'!V</vt:lpstr>
    </vt:vector>
  </TitlesOfParts>
  <Company>Eurocode IBLS</Company>
  <LinksUpToDate>false</LinksUpToDate>
  <SharedDoc>false</SharedDoc>
  <HyperlinkBase>http://www.eurocode.org/tables/qualif/</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Produktanforderungsdatei</dc:title>
  <dc:subject>eingetragene und nachzutragende</dc:subject>
  <dc:creator>Dr. D. Roos / EC-Mitglieder;1-</dc:creator>
  <dc:description>basiert auf letzter hochgeladenen Anforderungsdatei  Release 2011
letzte Produktnummernvergabe am 22.3.2013 an BRK
mit Certifikat Dieter Roos</dc:description>
  <cp:lastModifiedBy>Dr. Dieter Roos</cp:lastModifiedBy>
  <cp:lastPrinted>2026-06-15T08:55:17Z</cp:lastPrinted>
  <dcterms:created xsi:type="dcterms:W3CDTF">2004-11-01T17:32:05Z</dcterms:created>
  <dcterms:modified xsi:type="dcterms:W3CDTF">2026-07-19T13:34:27Z</dcterms:modified>
  <cp:contentStatus>zum Hochladen</cp:contentStatus>
</cp:coreProperties>
</file>